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athmccheck\data\"/>
    </mc:Choice>
  </mc:AlternateContent>
  <xr:revisionPtr revIDLastSave="0" documentId="13_ncr:1_{EEE69F76-378E-4D61-BEEF-F70F09F336BC}" xr6:coauthVersionLast="36" xr6:coauthVersionMax="47" xr10:uidLastSave="{00000000-0000-0000-0000-000000000000}"/>
  <bookViews>
    <workbookView xWindow="5580" yWindow="0" windowWidth="27870" windowHeight="12810" firstSheet="1" activeTab="2" xr2:uid="{00000000-000D-0000-FFFF-FFFF00000000}"/>
  </bookViews>
  <sheets>
    <sheet name="orginal table for 2003-2015" sheetId="1" state="hidden" r:id="rId1"/>
    <sheet name="analysis" sheetId="9" r:id="rId2"/>
    <sheet name="google form" sheetId="11" r:id="rId3"/>
    <sheet name="Topic with sorted table " sheetId="6" r:id="rId4"/>
    <sheet name="anaylsis  Backup(3062016)" sheetId="13" state="hidden" r:id="rId5"/>
    <sheet name="tag of the question " sheetId="15" r:id="rId6"/>
    <sheet name="call answer by typing the year " sheetId="3" r:id="rId7"/>
    <sheet name="match the MC to certain leve " sheetId="4" r:id="rId8"/>
    <sheet name="REPORT GENERATOR " sheetId="12" r:id="rId9"/>
    <sheet name="summary" sheetId="14" r:id="rId10"/>
    <sheet name="short list report" sheetId="16" r:id="rId11"/>
    <sheet name="REP GENERATOR  for short list" sheetId="18" r:id="rId12"/>
    <sheet name="test" sheetId="17" r:id="rId13"/>
    <sheet name="table of level refence " sheetId="8" r:id="rId14"/>
  </sheets>
  <definedNames>
    <definedName name="_xlnm._FilterDatabase" localSheetId="1" hidden="1">analysis!$A$1:$R$991</definedName>
    <definedName name="_xlnm._FilterDatabase" localSheetId="4" hidden="1">'anaylsis  Backup(3062016)'!$A$1:$R$874</definedName>
    <definedName name="_xlnm._FilterDatabase" localSheetId="10" hidden="1">'short list report'!$B$1:$BM$131</definedName>
    <definedName name="_xlnm._FilterDatabase" localSheetId="3" hidden="1">'Topic with sorted table '!$A$1:$E$65</definedName>
  </definedNames>
  <calcPr calcId="191029"/>
</workbook>
</file>

<file path=xl/calcChain.xml><?xml version="1.0" encoding="utf-8"?>
<calcChain xmlns="http://schemas.openxmlformats.org/spreadsheetml/2006/main">
  <c r="BM3" i="16" l="1"/>
  <c r="BM2" i="16"/>
  <c r="BM12" i="16"/>
  <c r="BM11" i="16"/>
  <c r="BM10" i="16"/>
  <c r="BM9" i="16"/>
  <c r="BM8" i="16"/>
  <c r="BM5" i="16"/>
  <c r="BM7" i="16"/>
  <c r="BM6" i="16"/>
  <c r="BM4" i="16"/>
  <c r="X992" i="9" l="1"/>
  <c r="X993" i="9"/>
  <c r="X994" i="9"/>
  <c r="X995" i="9"/>
  <c r="X996" i="9"/>
  <c r="X997" i="9"/>
  <c r="X998" i="9"/>
  <c r="X999" i="9"/>
  <c r="X1000" i="9"/>
  <c r="X1001" i="9"/>
  <c r="X1002" i="9"/>
  <c r="X1003" i="9"/>
  <c r="X1004" i="9"/>
  <c r="X1005" i="9"/>
  <c r="X1006" i="9"/>
  <c r="X1007" i="9"/>
  <c r="X1008" i="9"/>
  <c r="X1009" i="9"/>
  <c r="X1010" i="9"/>
  <c r="X1011" i="9"/>
  <c r="X1012" i="9"/>
  <c r="X1013" i="9"/>
  <c r="X1014" i="9"/>
  <c r="X1015" i="9"/>
  <c r="X1016" i="9"/>
  <c r="X1017" i="9"/>
  <c r="X1018" i="9"/>
  <c r="X1019" i="9"/>
  <c r="X1020" i="9"/>
  <c r="X1021" i="9"/>
  <c r="X1022" i="9"/>
  <c r="X1023" i="9"/>
  <c r="X1024" i="9"/>
  <c r="X1025" i="9"/>
  <c r="X1026" i="9"/>
  <c r="X1027" i="9"/>
  <c r="X1028" i="9"/>
  <c r="X1029" i="9"/>
  <c r="X1030" i="9"/>
  <c r="X1031" i="9"/>
  <c r="X1032" i="9"/>
  <c r="X1033" i="9"/>
  <c r="X1034" i="9"/>
  <c r="X1035" i="9"/>
  <c r="X1036" i="9"/>
  <c r="I992" i="9"/>
  <c r="Z992" i="9" s="1"/>
  <c r="I993" i="9"/>
  <c r="Z993" i="9" s="1"/>
  <c r="I994" i="9"/>
  <c r="Z994" i="9" s="1"/>
  <c r="I995" i="9"/>
  <c r="Z995" i="9" s="1"/>
  <c r="I996" i="9"/>
  <c r="Z996" i="9" s="1"/>
  <c r="I997" i="9"/>
  <c r="Z997" i="9" s="1"/>
  <c r="I998" i="9"/>
  <c r="Z998" i="9" s="1"/>
  <c r="I999" i="9"/>
  <c r="Z999" i="9" s="1"/>
  <c r="I1000" i="9"/>
  <c r="Z1000" i="9" s="1"/>
  <c r="I1001" i="9"/>
  <c r="Z1001" i="9" s="1"/>
  <c r="I1002" i="9"/>
  <c r="Z1002" i="9" s="1"/>
  <c r="I1003" i="9"/>
  <c r="Z1003" i="9" s="1"/>
  <c r="I1004" i="9"/>
  <c r="Z1004" i="9" s="1"/>
  <c r="I1005" i="9"/>
  <c r="Z1005" i="9" s="1"/>
  <c r="I1006" i="9"/>
  <c r="Z1006" i="9" s="1"/>
  <c r="I1007" i="9"/>
  <c r="Z1007" i="9" s="1"/>
  <c r="I1008" i="9"/>
  <c r="Z1008" i="9" s="1"/>
  <c r="I1009" i="9"/>
  <c r="Z1009" i="9" s="1"/>
  <c r="I1010" i="9"/>
  <c r="Z1010" i="9" s="1"/>
  <c r="I1011" i="9"/>
  <c r="Z1011" i="9" s="1"/>
  <c r="I1012" i="9"/>
  <c r="Z1012" i="9" s="1"/>
  <c r="I1013" i="9"/>
  <c r="Z1013" i="9" s="1"/>
  <c r="I1014" i="9"/>
  <c r="Z1014" i="9" s="1"/>
  <c r="I1015" i="9"/>
  <c r="Z1015" i="9" s="1"/>
  <c r="I1016" i="9"/>
  <c r="Z1016" i="9" s="1"/>
  <c r="I1017" i="9"/>
  <c r="Z1017" i="9" s="1"/>
  <c r="I1018" i="9"/>
  <c r="Z1018" i="9" s="1"/>
  <c r="I1019" i="9"/>
  <c r="Z1019" i="9" s="1"/>
  <c r="I1020" i="9"/>
  <c r="Z1020" i="9" s="1"/>
  <c r="I1021" i="9"/>
  <c r="Z1021" i="9" s="1"/>
  <c r="I1022" i="9"/>
  <c r="Z1022" i="9" s="1"/>
  <c r="I1023" i="9"/>
  <c r="Z1023" i="9" s="1"/>
  <c r="I1024" i="9"/>
  <c r="Z1024" i="9" s="1"/>
  <c r="I1025" i="9"/>
  <c r="Z1025" i="9" s="1"/>
  <c r="I1026" i="9"/>
  <c r="Z1026" i="9" s="1"/>
  <c r="I1027" i="9"/>
  <c r="Z1027" i="9" s="1"/>
  <c r="I1028" i="9"/>
  <c r="Z1028" i="9" s="1"/>
  <c r="I1029" i="9"/>
  <c r="Z1029" i="9" s="1"/>
  <c r="I1030" i="9"/>
  <c r="Z1030" i="9" s="1"/>
  <c r="I1031" i="9"/>
  <c r="Z1031" i="9" s="1"/>
  <c r="I1032" i="9"/>
  <c r="Z1032" i="9" s="1"/>
  <c r="I1033" i="9"/>
  <c r="Z1033" i="9" s="1"/>
  <c r="I1034" i="9"/>
  <c r="Z1034" i="9" s="1"/>
  <c r="I1035" i="9"/>
  <c r="Z1035" i="9" s="1"/>
  <c r="I1036" i="9"/>
  <c r="Z1036" i="9" s="1"/>
  <c r="B1036" i="9"/>
  <c r="A1036" i="9"/>
  <c r="B1035" i="9"/>
  <c r="A1035" i="9"/>
  <c r="B1034" i="9"/>
  <c r="A1034" i="9"/>
  <c r="B1033" i="9"/>
  <c r="A1033" i="9"/>
  <c r="B1032" i="9"/>
  <c r="A1032" i="9"/>
  <c r="B1031" i="9"/>
  <c r="A1031" i="9"/>
  <c r="B1030" i="9"/>
  <c r="A1030" i="9"/>
  <c r="B1029" i="9"/>
  <c r="A1029" i="9"/>
  <c r="B1028" i="9"/>
  <c r="A1028" i="9"/>
  <c r="B1027" i="9"/>
  <c r="A1027" i="9"/>
  <c r="B1026" i="9"/>
  <c r="A1026" i="9"/>
  <c r="B1025" i="9"/>
  <c r="A1025" i="9"/>
  <c r="B1024" i="9"/>
  <c r="A1024" i="9"/>
  <c r="B1023" i="9"/>
  <c r="A1023" i="9"/>
  <c r="B1022" i="9"/>
  <c r="A1022" i="9"/>
  <c r="B1021" i="9"/>
  <c r="A1021" i="9"/>
  <c r="B1020" i="9"/>
  <c r="A1020" i="9"/>
  <c r="B1019" i="9"/>
  <c r="A1019" i="9"/>
  <c r="B1018" i="9"/>
  <c r="A1018" i="9"/>
  <c r="B1017" i="9"/>
  <c r="A1017" i="9"/>
  <c r="B1016" i="9"/>
  <c r="A1016" i="9"/>
  <c r="B1015" i="9"/>
  <c r="A1015" i="9"/>
  <c r="B1014" i="9"/>
  <c r="A1014" i="9"/>
  <c r="B1013" i="9"/>
  <c r="A1013" i="9"/>
  <c r="B1012" i="9"/>
  <c r="A1012" i="9"/>
  <c r="B1011" i="9"/>
  <c r="A1011" i="9"/>
  <c r="B1010" i="9"/>
  <c r="A1010" i="9"/>
  <c r="B1009" i="9"/>
  <c r="A1009" i="9"/>
  <c r="B1008" i="9"/>
  <c r="A1008" i="9"/>
  <c r="B1007" i="9"/>
  <c r="A1007" i="9"/>
  <c r="B1006" i="9"/>
  <c r="A1006" i="9"/>
  <c r="B1005" i="9"/>
  <c r="A1005" i="9"/>
  <c r="B1004" i="9"/>
  <c r="A1004" i="9"/>
  <c r="B1003" i="9"/>
  <c r="A1003" i="9"/>
  <c r="B1002" i="9"/>
  <c r="A1002" i="9"/>
  <c r="B1001" i="9"/>
  <c r="A1001" i="9"/>
  <c r="B1000" i="9"/>
  <c r="A1000" i="9"/>
  <c r="B999" i="9"/>
  <c r="A999" i="9"/>
  <c r="B998" i="9"/>
  <c r="A998" i="9"/>
  <c r="B997" i="9"/>
  <c r="A997" i="9"/>
  <c r="B996" i="9"/>
  <c r="A996" i="9"/>
  <c r="B995" i="9"/>
  <c r="A995" i="9"/>
  <c r="B994" i="9"/>
  <c r="A994" i="9"/>
  <c r="B993" i="9"/>
  <c r="A993" i="9"/>
  <c r="B992" i="9"/>
  <c r="A992" i="9"/>
  <c r="Q19" i="12" l="1"/>
  <c r="Q20" i="12" s="1"/>
  <c r="Q21" i="12" s="1"/>
  <c r="Q22" i="12" s="1"/>
  <c r="Q23" i="12" s="1"/>
  <c r="Q24" i="12" s="1"/>
  <c r="Q25" i="12" s="1"/>
  <c r="Q26" i="12" l="1"/>
  <c r="Q27" i="12" s="1"/>
  <c r="Q28" i="12" s="1"/>
  <c r="Q29" i="12" s="1"/>
  <c r="Q30" i="12" s="1"/>
  <c r="Q31" i="12" s="1"/>
  <c r="Q32" i="12" s="1"/>
  <c r="Q33" i="12" s="1"/>
  <c r="Q34" i="12" l="1"/>
  <c r="Q35" i="12" l="1"/>
  <c r="Q36" i="12" l="1"/>
  <c r="BM13" i="16"/>
  <c r="Q37" i="12" l="1"/>
  <c r="D2" i="17"/>
  <c r="D3" i="17" s="1"/>
  <c r="Q38" i="12" l="1"/>
  <c r="I991" i="9"/>
  <c r="I990" i="9"/>
  <c r="Z990" i="9" s="1"/>
  <c r="I989" i="9"/>
  <c r="Z989" i="9" s="1"/>
  <c r="I988" i="9"/>
  <c r="Z988" i="9" s="1"/>
  <c r="I987" i="9"/>
  <c r="Z987" i="9" s="1"/>
  <c r="I986" i="9"/>
  <c r="Z986" i="9" s="1"/>
  <c r="I985" i="9"/>
  <c r="Z985" i="9" s="1"/>
  <c r="I984" i="9"/>
  <c r="Z984" i="9" s="1"/>
  <c r="I983" i="9"/>
  <c r="Z983" i="9" s="1"/>
  <c r="I982" i="9"/>
  <c r="Z982" i="9" s="1"/>
  <c r="I981" i="9"/>
  <c r="Z981" i="9" s="1"/>
  <c r="I980" i="9"/>
  <c r="Z980" i="9" s="1"/>
  <c r="I979" i="9"/>
  <c r="Z979" i="9" s="1"/>
  <c r="I978" i="9"/>
  <c r="Z978" i="9" s="1"/>
  <c r="I977" i="9"/>
  <c r="Z977" i="9" s="1"/>
  <c r="I976" i="9"/>
  <c r="Z976" i="9" s="1"/>
  <c r="I975" i="9"/>
  <c r="Z975" i="9" s="1"/>
  <c r="I974" i="9"/>
  <c r="Z974" i="9" s="1"/>
  <c r="I973" i="9"/>
  <c r="Z973" i="9" s="1"/>
  <c r="I972" i="9"/>
  <c r="Z972" i="9" s="1"/>
  <c r="I971" i="9"/>
  <c r="Z971" i="9" s="1"/>
  <c r="I970" i="9"/>
  <c r="Z970" i="9" s="1"/>
  <c r="I969" i="9"/>
  <c r="Z969" i="9" s="1"/>
  <c r="I968" i="9"/>
  <c r="Z968" i="9" s="1"/>
  <c r="I967" i="9"/>
  <c r="Z967" i="9" s="1"/>
  <c r="I966" i="9"/>
  <c r="Z966" i="9" s="1"/>
  <c r="I965" i="9"/>
  <c r="Z965" i="9" s="1"/>
  <c r="I964" i="9"/>
  <c r="Z964" i="9" s="1"/>
  <c r="I963" i="9"/>
  <c r="I962" i="9"/>
  <c r="Z962" i="9" s="1"/>
  <c r="I961" i="9"/>
  <c r="Z961" i="9" s="1"/>
  <c r="I960" i="9"/>
  <c r="Z960" i="9" s="1"/>
  <c r="I959" i="9"/>
  <c r="Z959" i="9" s="1"/>
  <c r="I958" i="9"/>
  <c r="Z958" i="9" s="1"/>
  <c r="I957" i="9"/>
  <c r="Z957" i="9" s="1"/>
  <c r="I956" i="9"/>
  <c r="Z956" i="9" s="1"/>
  <c r="I955" i="9"/>
  <c r="Z955" i="9" s="1"/>
  <c r="I954" i="9"/>
  <c r="Z954" i="9" s="1"/>
  <c r="I953" i="9"/>
  <c r="Z953" i="9" s="1"/>
  <c r="I952" i="9"/>
  <c r="Z952" i="9" s="1"/>
  <c r="I951" i="9"/>
  <c r="Z951" i="9" s="1"/>
  <c r="I950" i="9"/>
  <c r="Z950" i="9" s="1"/>
  <c r="I949" i="9"/>
  <c r="Z949" i="9" s="1"/>
  <c r="I948" i="9"/>
  <c r="Z948" i="9" s="1"/>
  <c r="I947" i="9"/>
  <c r="Z947" i="9" s="1"/>
  <c r="X947" i="9"/>
  <c r="X948" i="9"/>
  <c r="X949" i="9"/>
  <c r="X950" i="9"/>
  <c r="X951" i="9"/>
  <c r="X952" i="9"/>
  <c r="X953" i="9"/>
  <c r="X954" i="9"/>
  <c r="X955" i="9"/>
  <c r="X956" i="9"/>
  <c r="X957" i="9"/>
  <c r="X958" i="9"/>
  <c r="X959" i="9"/>
  <c r="X960" i="9"/>
  <c r="X961" i="9"/>
  <c r="X962" i="9"/>
  <c r="X963" i="9"/>
  <c r="Z963" i="9"/>
  <c r="X964" i="9"/>
  <c r="X965" i="9"/>
  <c r="X966" i="9"/>
  <c r="X967" i="9"/>
  <c r="X968" i="9"/>
  <c r="X969" i="9"/>
  <c r="X970" i="9"/>
  <c r="X971" i="9"/>
  <c r="X972" i="9"/>
  <c r="X973" i="9"/>
  <c r="X974" i="9"/>
  <c r="X975" i="9"/>
  <c r="X976" i="9"/>
  <c r="X977" i="9"/>
  <c r="X978" i="9"/>
  <c r="X979" i="9"/>
  <c r="X980" i="9"/>
  <c r="X981" i="9"/>
  <c r="X982" i="9"/>
  <c r="X983" i="9"/>
  <c r="X984" i="9"/>
  <c r="X985" i="9"/>
  <c r="X986" i="9"/>
  <c r="X987" i="9"/>
  <c r="X988" i="9"/>
  <c r="X989" i="9"/>
  <c r="X990" i="9"/>
  <c r="X991" i="9"/>
  <c r="Z991" i="9"/>
  <c r="Q39" i="12" l="1"/>
  <c r="A947" i="9"/>
  <c r="B947" i="9"/>
  <c r="A948" i="9"/>
  <c r="B948" i="9"/>
  <c r="A949" i="9"/>
  <c r="B949" i="9"/>
  <c r="A950" i="9"/>
  <c r="B950" i="9"/>
  <c r="A951" i="9"/>
  <c r="B951" i="9"/>
  <c r="A952" i="9"/>
  <c r="B952" i="9"/>
  <c r="A953" i="9"/>
  <c r="B953" i="9"/>
  <c r="A954" i="9"/>
  <c r="B954" i="9"/>
  <c r="A955" i="9"/>
  <c r="B955" i="9"/>
  <c r="A956" i="9"/>
  <c r="B956" i="9"/>
  <c r="A957" i="9"/>
  <c r="B957" i="9"/>
  <c r="A958" i="9"/>
  <c r="B958" i="9"/>
  <c r="A959" i="9"/>
  <c r="B959" i="9"/>
  <c r="A960" i="9"/>
  <c r="B960" i="9"/>
  <c r="A961" i="9"/>
  <c r="B961" i="9"/>
  <c r="A962" i="9"/>
  <c r="B962" i="9"/>
  <c r="A963" i="9"/>
  <c r="B963" i="9"/>
  <c r="A964" i="9"/>
  <c r="B964" i="9"/>
  <c r="A965" i="9"/>
  <c r="B965" i="9"/>
  <c r="A966" i="9"/>
  <c r="B966" i="9"/>
  <c r="A967" i="9"/>
  <c r="B967" i="9"/>
  <c r="A968" i="9"/>
  <c r="B968" i="9"/>
  <c r="A969" i="9"/>
  <c r="B969" i="9"/>
  <c r="A970" i="9"/>
  <c r="B970" i="9"/>
  <c r="A971" i="9"/>
  <c r="B971" i="9"/>
  <c r="A972" i="9"/>
  <c r="B972" i="9"/>
  <c r="A973" i="9"/>
  <c r="B973" i="9"/>
  <c r="A974" i="9"/>
  <c r="B974" i="9"/>
  <c r="A975" i="9"/>
  <c r="B975" i="9"/>
  <c r="A976" i="9"/>
  <c r="B976" i="9"/>
  <c r="A977" i="9"/>
  <c r="B977" i="9"/>
  <c r="A978" i="9"/>
  <c r="B978" i="9"/>
  <c r="A979" i="9"/>
  <c r="B979" i="9"/>
  <c r="A980" i="9"/>
  <c r="B980" i="9"/>
  <c r="A981" i="9"/>
  <c r="B981" i="9"/>
  <c r="A982" i="9"/>
  <c r="B982" i="9"/>
  <c r="A983" i="9"/>
  <c r="B983" i="9"/>
  <c r="A984" i="9"/>
  <c r="B984" i="9"/>
  <c r="A985" i="9"/>
  <c r="B985" i="9"/>
  <c r="A986" i="9"/>
  <c r="B986" i="9"/>
  <c r="A987" i="9"/>
  <c r="B987" i="9"/>
  <c r="A988" i="9"/>
  <c r="B988" i="9"/>
  <c r="A989" i="9"/>
  <c r="B989" i="9"/>
  <c r="A990" i="9"/>
  <c r="B990" i="9"/>
  <c r="A991" i="9"/>
  <c r="B991" i="9"/>
  <c r="Q40" i="12" l="1"/>
  <c r="BM315" i="11"/>
  <c r="BM316" i="11"/>
  <c r="BM317" i="11"/>
  <c r="BM318" i="11"/>
  <c r="BM319" i="11"/>
  <c r="Q41" i="12" l="1"/>
  <c r="BU12" i="9"/>
  <c r="E888" i="15" l="1"/>
  <c r="E889" i="15"/>
  <c r="E890" i="15"/>
  <c r="E891" i="15"/>
  <c r="E892" i="15"/>
  <c r="E893" i="15"/>
  <c r="E894" i="15"/>
  <c r="E895" i="15"/>
  <c r="E896" i="15"/>
  <c r="E897" i="15"/>
  <c r="E898" i="15"/>
  <c r="E899" i="15"/>
  <c r="E900" i="15"/>
  <c r="E901" i="15"/>
  <c r="E902" i="15"/>
  <c r="E903" i="15"/>
  <c r="E904" i="15"/>
  <c r="E905" i="15"/>
  <c r="E906" i="15"/>
  <c r="E907" i="15"/>
  <c r="E908" i="15"/>
  <c r="E909" i="15"/>
  <c r="E910" i="15"/>
  <c r="E911" i="15"/>
  <c r="E912" i="15"/>
  <c r="E913" i="15"/>
  <c r="E914" i="15"/>
  <c r="E915" i="15"/>
  <c r="E916" i="15"/>
  <c r="E917" i="15"/>
  <c r="E918" i="15"/>
  <c r="E919" i="15"/>
  <c r="E920" i="15"/>
  <c r="E921" i="15"/>
  <c r="E922" i="15"/>
  <c r="E923" i="15"/>
  <c r="E924" i="15"/>
  <c r="E925" i="15"/>
  <c r="E926" i="15"/>
  <c r="E927" i="15"/>
  <c r="E928" i="15"/>
  <c r="E929" i="15"/>
  <c r="E930" i="15"/>
  <c r="E931" i="15"/>
  <c r="E932" i="15"/>
  <c r="E933" i="15"/>
  <c r="E934" i="15"/>
  <c r="E935" i="15"/>
  <c r="E936" i="15"/>
  <c r="E937" i="15"/>
  <c r="E938" i="15"/>
  <c r="E939" i="15"/>
  <c r="E940" i="15"/>
  <c r="E941" i="15"/>
  <c r="E942" i="15"/>
  <c r="E943" i="15"/>
  <c r="E944" i="15"/>
  <c r="E945" i="15"/>
  <c r="E946" i="15"/>
  <c r="E947" i="15"/>
  <c r="E948" i="15"/>
  <c r="E949" i="15"/>
  <c r="E950" i="15"/>
  <c r="E951" i="15"/>
  <c r="E952" i="15"/>
  <c r="E953" i="15"/>
  <c r="E954" i="15"/>
  <c r="E955" i="15"/>
  <c r="E956" i="15"/>
  <c r="E957" i="15"/>
  <c r="E958" i="15"/>
  <c r="E959" i="15"/>
  <c r="E960" i="15"/>
  <c r="E961" i="15"/>
  <c r="E962" i="15"/>
  <c r="E963" i="15"/>
  <c r="E964" i="15"/>
  <c r="E965" i="15"/>
  <c r="E966" i="15"/>
  <c r="E967" i="15"/>
  <c r="E968" i="15"/>
  <c r="E969" i="15"/>
  <c r="E970" i="15"/>
  <c r="E971" i="15"/>
  <c r="E972" i="15"/>
  <c r="E973" i="15"/>
  <c r="E974" i="15"/>
  <c r="E975" i="15"/>
  <c r="E976" i="15"/>
  <c r="E977" i="15"/>
  <c r="E978" i="15"/>
  <c r="E979" i="15"/>
  <c r="E980" i="15"/>
  <c r="E981" i="15"/>
  <c r="E982" i="15"/>
  <c r="E983" i="15"/>
  <c r="E984" i="15"/>
  <c r="E985" i="15"/>
  <c r="E986" i="15"/>
  <c r="E987" i="15"/>
  <c r="E988" i="15"/>
  <c r="E989" i="15"/>
  <c r="E990" i="15"/>
  <c r="E991" i="15"/>
  <c r="E992" i="15"/>
  <c r="E993" i="15"/>
  <c r="E994" i="15"/>
  <c r="E995" i="15"/>
  <c r="E996" i="15"/>
  <c r="E997" i="15"/>
  <c r="E998" i="15"/>
  <c r="E999" i="15"/>
  <c r="I946" i="9"/>
  <c r="Z946" i="9" s="1"/>
  <c r="I945" i="9"/>
  <c r="Z945" i="9" s="1"/>
  <c r="I944" i="9"/>
  <c r="Z944" i="9" s="1"/>
  <c r="I943" i="9"/>
  <c r="Z943" i="9" s="1"/>
  <c r="I942" i="9"/>
  <c r="Z942" i="9" s="1"/>
  <c r="I941" i="9"/>
  <c r="Z941" i="9" s="1"/>
  <c r="I940" i="9"/>
  <c r="Z940" i="9" s="1"/>
  <c r="I939" i="9"/>
  <c r="Z939" i="9" s="1"/>
  <c r="I938" i="9"/>
  <c r="Z938" i="9" s="1"/>
  <c r="I937" i="9"/>
  <c r="Z937" i="9" s="1"/>
  <c r="I936" i="9"/>
  <c r="Z936" i="9" s="1"/>
  <c r="I935" i="9"/>
  <c r="Z935" i="9" s="1"/>
  <c r="I934" i="9"/>
  <c r="Z934" i="9" s="1"/>
  <c r="I933" i="9"/>
  <c r="Z933" i="9" s="1"/>
  <c r="I932" i="9"/>
  <c r="Z932" i="9" s="1"/>
  <c r="I931" i="9"/>
  <c r="Z931" i="9" s="1"/>
  <c r="I930" i="9"/>
  <c r="Z930" i="9" s="1"/>
  <c r="I929" i="9"/>
  <c r="Z929" i="9" s="1"/>
  <c r="I928" i="9"/>
  <c r="Z928" i="9" s="1"/>
  <c r="I927" i="9"/>
  <c r="Z927" i="9" s="1"/>
  <c r="I926" i="9"/>
  <c r="Z926" i="9" s="1"/>
  <c r="I925" i="9"/>
  <c r="Z925" i="9" s="1"/>
  <c r="I924" i="9"/>
  <c r="Z924" i="9" s="1"/>
  <c r="I923" i="9"/>
  <c r="Z923" i="9" s="1"/>
  <c r="I922" i="9"/>
  <c r="Z922" i="9" s="1"/>
  <c r="I921" i="9"/>
  <c r="Z921" i="9" s="1"/>
  <c r="I920" i="9"/>
  <c r="Z920" i="9" s="1"/>
  <c r="I919" i="9"/>
  <c r="Z919" i="9" s="1"/>
  <c r="I918" i="9"/>
  <c r="Z918" i="9" s="1"/>
  <c r="I917" i="9"/>
  <c r="Z917" i="9" s="1"/>
  <c r="I916" i="9"/>
  <c r="Z916" i="9" s="1"/>
  <c r="I915" i="9"/>
  <c r="Z915" i="9" s="1"/>
  <c r="I914" i="9"/>
  <c r="Z914" i="9" s="1"/>
  <c r="I913" i="9"/>
  <c r="I912" i="9"/>
  <c r="Z912" i="9" s="1"/>
  <c r="Z913" i="9"/>
  <c r="X901" i="9"/>
  <c r="X902" i="9"/>
  <c r="X903" i="9"/>
  <c r="X904" i="9"/>
  <c r="X905" i="9"/>
  <c r="X906" i="9"/>
  <c r="X907" i="9"/>
  <c r="X908" i="9"/>
  <c r="X909" i="9"/>
  <c r="X910" i="9"/>
  <c r="X911" i="9"/>
  <c r="X912" i="9"/>
  <c r="X913" i="9"/>
  <c r="X914" i="9"/>
  <c r="X915" i="9"/>
  <c r="X916" i="9"/>
  <c r="X917" i="9"/>
  <c r="X918" i="9"/>
  <c r="X919" i="9"/>
  <c r="X920" i="9"/>
  <c r="X921" i="9"/>
  <c r="X922" i="9"/>
  <c r="X923" i="9"/>
  <c r="X924" i="9"/>
  <c r="X925" i="9"/>
  <c r="X926" i="9"/>
  <c r="X927" i="9"/>
  <c r="X928" i="9"/>
  <c r="X929" i="9"/>
  <c r="X930" i="9"/>
  <c r="X931" i="9"/>
  <c r="X932" i="9"/>
  <c r="X933" i="9"/>
  <c r="X934" i="9"/>
  <c r="X935" i="9"/>
  <c r="X936" i="9"/>
  <c r="X937" i="9"/>
  <c r="X938" i="9"/>
  <c r="X939" i="9"/>
  <c r="X940" i="9"/>
  <c r="X941" i="9"/>
  <c r="X942" i="9"/>
  <c r="X943" i="9"/>
  <c r="X944" i="9"/>
  <c r="X945" i="9"/>
  <c r="X946" i="9"/>
  <c r="I911" i="9"/>
  <c r="Z911" i="9" s="1"/>
  <c r="I910" i="9"/>
  <c r="Z910" i="9" s="1"/>
  <c r="I909" i="9"/>
  <c r="Z909" i="9" s="1"/>
  <c r="I908" i="9"/>
  <c r="Z908" i="9" s="1"/>
  <c r="I907" i="9"/>
  <c r="Z907" i="9" s="1"/>
  <c r="I906" i="9"/>
  <c r="Z906" i="9" s="1"/>
  <c r="I905" i="9"/>
  <c r="Z905" i="9" s="1"/>
  <c r="I904" i="9"/>
  <c r="Z904" i="9" s="1"/>
  <c r="I903" i="9"/>
  <c r="Z903" i="9" s="1"/>
  <c r="I902" i="9"/>
  <c r="Z902" i="9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2" i="4"/>
  <c r="A902" i="9"/>
  <c r="B902" i="9"/>
  <c r="A903" i="9"/>
  <c r="B903" i="9"/>
  <c r="A904" i="9"/>
  <c r="B904" i="9"/>
  <c r="A905" i="9"/>
  <c r="B905" i="9"/>
  <c r="A906" i="9"/>
  <c r="B906" i="9"/>
  <c r="A907" i="9"/>
  <c r="B907" i="9"/>
  <c r="A908" i="9"/>
  <c r="B908" i="9"/>
  <c r="A909" i="9"/>
  <c r="B909" i="9"/>
  <c r="A910" i="9"/>
  <c r="B910" i="9"/>
  <c r="A911" i="9"/>
  <c r="B911" i="9"/>
  <c r="A912" i="9"/>
  <c r="B912" i="9"/>
  <c r="A913" i="9"/>
  <c r="B913" i="9"/>
  <c r="A914" i="9"/>
  <c r="B914" i="9"/>
  <c r="A915" i="9"/>
  <c r="B915" i="9"/>
  <c r="A916" i="9"/>
  <c r="B916" i="9"/>
  <c r="A917" i="9"/>
  <c r="B917" i="9"/>
  <c r="A918" i="9"/>
  <c r="B918" i="9"/>
  <c r="A919" i="9"/>
  <c r="B919" i="9"/>
  <c r="A920" i="9"/>
  <c r="B920" i="9"/>
  <c r="A921" i="9"/>
  <c r="B921" i="9"/>
  <c r="A922" i="9"/>
  <c r="B922" i="9"/>
  <c r="A923" i="9"/>
  <c r="B923" i="9"/>
  <c r="A924" i="9"/>
  <c r="B924" i="9"/>
  <c r="A925" i="9"/>
  <c r="B925" i="9"/>
  <c r="A926" i="9"/>
  <c r="B926" i="9"/>
  <c r="A927" i="9"/>
  <c r="B927" i="9"/>
  <c r="A928" i="9"/>
  <c r="B928" i="9"/>
  <c r="A929" i="9"/>
  <c r="B929" i="9"/>
  <c r="A930" i="9"/>
  <c r="B930" i="9"/>
  <c r="A931" i="9"/>
  <c r="B931" i="9"/>
  <c r="A932" i="9"/>
  <c r="B932" i="9"/>
  <c r="A933" i="9"/>
  <c r="B933" i="9"/>
  <c r="A934" i="9"/>
  <c r="B934" i="9"/>
  <c r="A935" i="9"/>
  <c r="B935" i="9"/>
  <c r="A936" i="9"/>
  <c r="B936" i="9"/>
  <c r="A937" i="9"/>
  <c r="B937" i="9"/>
  <c r="A938" i="9"/>
  <c r="B938" i="9"/>
  <c r="A939" i="9"/>
  <c r="B939" i="9"/>
  <c r="A940" i="9"/>
  <c r="B940" i="9"/>
  <c r="A941" i="9"/>
  <c r="B941" i="9"/>
  <c r="A942" i="9"/>
  <c r="B942" i="9"/>
  <c r="A943" i="9"/>
  <c r="B943" i="9"/>
  <c r="A944" i="9"/>
  <c r="B944" i="9"/>
  <c r="A945" i="9"/>
  <c r="B945" i="9"/>
  <c r="A946" i="9"/>
  <c r="B946" i="9"/>
  <c r="BE6" i="9"/>
  <c r="BE5" i="9"/>
  <c r="BE4" i="9"/>
  <c r="BE3" i="9"/>
  <c r="BE8" i="9"/>
  <c r="BE7" i="9"/>
  <c r="E847" i="15" l="1"/>
  <c r="E848" i="15"/>
  <c r="E849" i="15"/>
  <c r="E850" i="15"/>
  <c r="E851" i="15"/>
  <c r="E852" i="15"/>
  <c r="E853" i="15"/>
  <c r="E854" i="15"/>
  <c r="E855" i="15"/>
  <c r="E856" i="15"/>
  <c r="E857" i="15"/>
  <c r="E858" i="15"/>
  <c r="E859" i="15"/>
  <c r="E860" i="15"/>
  <c r="E861" i="15"/>
  <c r="E862" i="15"/>
  <c r="E863" i="15"/>
  <c r="E864" i="15"/>
  <c r="E865" i="15"/>
  <c r="E866" i="15"/>
  <c r="E867" i="15"/>
  <c r="E868" i="15"/>
  <c r="E869" i="15"/>
  <c r="E870" i="15"/>
  <c r="E871" i="15"/>
  <c r="E872" i="15"/>
  <c r="E873" i="15"/>
  <c r="E874" i="15"/>
  <c r="E875" i="15"/>
  <c r="E876" i="15"/>
  <c r="E877" i="15"/>
  <c r="E878" i="15"/>
  <c r="E879" i="15"/>
  <c r="E880" i="15"/>
  <c r="E881" i="15"/>
  <c r="E882" i="15"/>
  <c r="E883" i="15"/>
  <c r="E884" i="15"/>
  <c r="E885" i="15"/>
  <c r="E886" i="15"/>
  <c r="E887" i="15"/>
  <c r="A2" i="9" l="1"/>
  <c r="B2" i="9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X848" i="9"/>
  <c r="X849" i="9"/>
  <c r="X850" i="9"/>
  <c r="X851" i="9"/>
  <c r="X852" i="9"/>
  <c r="X853" i="9"/>
  <c r="X854" i="9"/>
  <c r="X855" i="9"/>
  <c r="X856" i="9"/>
  <c r="X857" i="9"/>
  <c r="X858" i="9"/>
  <c r="X859" i="9"/>
  <c r="X860" i="9"/>
  <c r="X861" i="9"/>
  <c r="X862" i="9"/>
  <c r="X863" i="9"/>
  <c r="X864" i="9"/>
  <c r="X865" i="9"/>
  <c r="X866" i="9"/>
  <c r="X867" i="9"/>
  <c r="X868" i="9"/>
  <c r="X869" i="9"/>
  <c r="X870" i="9"/>
  <c r="X871" i="9"/>
  <c r="X872" i="9"/>
  <c r="X873" i="9"/>
  <c r="X874" i="9"/>
  <c r="X875" i="9"/>
  <c r="X876" i="9"/>
  <c r="X877" i="9"/>
  <c r="X878" i="9"/>
  <c r="X879" i="9"/>
  <c r="X880" i="9"/>
  <c r="X881" i="9"/>
  <c r="X882" i="9"/>
  <c r="X883" i="9"/>
  <c r="X884" i="9"/>
  <c r="X885" i="9"/>
  <c r="X886" i="9"/>
  <c r="X887" i="9"/>
  <c r="X888" i="9"/>
  <c r="X889" i="9"/>
  <c r="X890" i="9"/>
  <c r="X891" i="9"/>
  <c r="X892" i="9"/>
  <c r="X893" i="9"/>
  <c r="X894" i="9"/>
  <c r="X895" i="9"/>
  <c r="X896" i="9"/>
  <c r="X897" i="9"/>
  <c r="X898" i="9"/>
  <c r="X899" i="9"/>
  <c r="X900" i="9"/>
  <c r="I2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E802" i="15" l="1"/>
  <c r="E803" i="15"/>
  <c r="E804" i="15"/>
  <c r="E805" i="15"/>
  <c r="E806" i="15"/>
  <c r="E807" i="15"/>
  <c r="E808" i="15"/>
  <c r="E809" i="15"/>
  <c r="E810" i="15"/>
  <c r="E811" i="15"/>
  <c r="E812" i="15"/>
  <c r="E813" i="15"/>
  <c r="E814" i="15"/>
  <c r="E815" i="15"/>
  <c r="E816" i="15"/>
  <c r="E817" i="15"/>
  <c r="E818" i="15"/>
  <c r="E819" i="15"/>
  <c r="E820" i="15"/>
  <c r="E821" i="15"/>
  <c r="E822" i="15"/>
  <c r="E823" i="15"/>
  <c r="E824" i="15"/>
  <c r="E825" i="15"/>
  <c r="E826" i="15"/>
  <c r="E827" i="15"/>
  <c r="E828" i="15"/>
  <c r="E829" i="15"/>
  <c r="E830" i="15"/>
  <c r="E831" i="15"/>
  <c r="E832" i="15"/>
  <c r="E833" i="15"/>
  <c r="E834" i="15"/>
  <c r="E835" i="15"/>
  <c r="E836" i="15"/>
  <c r="E837" i="15"/>
  <c r="E838" i="15"/>
  <c r="E839" i="15"/>
  <c r="E840" i="15"/>
  <c r="E841" i="15"/>
  <c r="E842" i="15"/>
  <c r="E843" i="15"/>
  <c r="E844" i="15"/>
  <c r="E845" i="15"/>
  <c r="E846" i="15"/>
  <c r="E1000" i="15"/>
  <c r="E1001" i="15"/>
  <c r="E1002" i="15"/>
  <c r="E1003" i="15"/>
  <c r="E1004" i="15"/>
  <c r="E1005" i="15"/>
  <c r="E1006" i="15"/>
  <c r="E1007" i="15"/>
  <c r="E1008" i="15"/>
  <c r="E1009" i="15"/>
  <c r="E1010" i="15"/>
  <c r="E1011" i="15"/>
  <c r="E1012" i="15"/>
  <c r="E1013" i="15"/>
  <c r="E1014" i="15"/>
  <c r="E1015" i="15"/>
  <c r="E1016" i="15"/>
  <c r="E1017" i="15"/>
  <c r="E1018" i="15"/>
  <c r="E1019" i="15"/>
  <c r="E1020" i="15"/>
  <c r="E1021" i="15"/>
  <c r="E1022" i="15"/>
  <c r="E1023" i="15"/>
  <c r="E1024" i="15"/>
  <c r="E1025" i="15"/>
  <c r="E1026" i="15"/>
  <c r="E1027" i="15"/>
  <c r="E1028" i="15"/>
  <c r="E1029" i="15"/>
  <c r="E1030" i="15"/>
  <c r="E1031" i="15"/>
  <c r="E1032" i="15"/>
  <c r="E1033" i="15"/>
  <c r="E1034" i="15"/>
  <c r="E1035" i="15"/>
  <c r="X803" i="9" l="1"/>
  <c r="X804" i="9"/>
  <c r="X805" i="9"/>
  <c r="X806" i="9"/>
  <c r="X807" i="9"/>
  <c r="X808" i="9"/>
  <c r="X809" i="9"/>
  <c r="X810" i="9"/>
  <c r="X811" i="9"/>
  <c r="X812" i="9"/>
  <c r="X813" i="9"/>
  <c r="X814" i="9"/>
  <c r="X815" i="9"/>
  <c r="X816" i="9"/>
  <c r="X817" i="9"/>
  <c r="X818" i="9"/>
  <c r="X819" i="9"/>
  <c r="X820" i="9"/>
  <c r="X821" i="9"/>
  <c r="X822" i="9"/>
  <c r="X823" i="9"/>
  <c r="X824" i="9"/>
  <c r="X825" i="9"/>
  <c r="X826" i="9"/>
  <c r="X827" i="9"/>
  <c r="X828" i="9"/>
  <c r="X829" i="9"/>
  <c r="X830" i="9"/>
  <c r="X831" i="9"/>
  <c r="X832" i="9"/>
  <c r="X833" i="9"/>
  <c r="X834" i="9"/>
  <c r="X835" i="9"/>
  <c r="X836" i="9"/>
  <c r="X837" i="9"/>
  <c r="X838" i="9"/>
  <c r="X839" i="9"/>
  <c r="X840" i="9"/>
  <c r="X841" i="9"/>
  <c r="X842" i="9"/>
  <c r="X843" i="9"/>
  <c r="X844" i="9"/>
  <c r="X845" i="9"/>
  <c r="X846" i="9"/>
  <c r="X847" i="9"/>
  <c r="I857" i="9"/>
  <c r="I858" i="9"/>
  <c r="I859" i="9"/>
  <c r="I860" i="9"/>
  <c r="I861" i="9"/>
  <c r="I862" i="9"/>
  <c r="I863" i="9"/>
  <c r="I864" i="9"/>
  <c r="I865" i="9"/>
  <c r="I866" i="9"/>
  <c r="I867" i="9"/>
  <c r="I868" i="9"/>
  <c r="I869" i="9"/>
  <c r="I870" i="9"/>
  <c r="I871" i="9"/>
  <c r="I872" i="9"/>
  <c r="I873" i="9"/>
  <c r="I874" i="9"/>
  <c r="I875" i="9"/>
  <c r="I876" i="9"/>
  <c r="I877" i="9"/>
  <c r="I878" i="9"/>
  <c r="I879" i="9"/>
  <c r="I880" i="9"/>
  <c r="I881" i="9"/>
  <c r="I882" i="9"/>
  <c r="I883" i="9"/>
  <c r="I884" i="9"/>
  <c r="I885" i="9"/>
  <c r="I886" i="9"/>
  <c r="I887" i="9"/>
  <c r="I888" i="9"/>
  <c r="I889" i="9"/>
  <c r="I890" i="9"/>
  <c r="I891" i="9"/>
  <c r="I892" i="9"/>
  <c r="I893" i="9"/>
  <c r="I894" i="9"/>
  <c r="I895" i="9"/>
  <c r="I896" i="9"/>
  <c r="I897" i="9"/>
  <c r="I898" i="9"/>
  <c r="I899" i="9"/>
  <c r="I900" i="9"/>
  <c r="I901" i="9"/>
  <c r="A857" i="9"/>
  <c r="B857" i="9"/>
  <c r="A858" i="9"/>
  <c r="B858" i="9"/>
  <c r="A859" i="9"/>
  <c r="B859" i="9"/>
  <c r="A860" i="9"/>
  <c r="B860" i="9"/>
  <c r="A861" i="9"/>
  <c r="B861" i="9"/>
  <c r="A862" i="9"/>
  <c r="B862" i="9"/>
  <c r="A863" i="9"/>
  <c r="B863" i="9"/>
  <c r="A864" i="9"/>
  <c r="B864" i="9"/>
  <c r="A865" i="9"/>
  <c r="B865" i="9"/>
  <c r="A866" i="9"/>
  <c r="B866" i="9"/>
  <c r="A867" i="9"/>
  <c r="B867" i="9"/>
  <c r="A868" i="9"/>
  <c r="B868" i="9"/>
  <c r="A869" i="9"/>
  <c r="B869" i="9"/>
  <c r="A870" i="9"/>
  <c r="B870" i="9"/>
  <c r="A871" i="9"/>
  <c r="B871" i="9"/>
  <c r="A872" i="9"/>
  <c r="B872" i="9"/>
  <c r="A873" i="9"/>
  <c r="B873" i="9"/>
  <c r="A874" i="9"/>
  <c r="B874" i="9"/>
  <c r="A875" i="9"/>
  <c r="B875" i="9"/>
  <c r="A876" i="9"/>
  <c r="B876" i="9"/>
  <c r="A877" i="9"/>
  <c r="B877" i="9"/>
  <c r="A878" i="9"/>
  <c r="B878" i="9"/>
  <c r="A879" i="9"/>
  <c r="B879" i="9"/>
  <c r="A880" i="9"/>
  <c r="B880" i="9"/>
  <c r="A881" i="9"/>
  <c r="B881" i="9"/>
  <c r="A882" i="9"/>
  <c r="B882" i="9"/>
  <c r="A883" i="9"/>
  <c r="B883" i="9"/>
  <c r="A884" i="9"/>
  <c r="B884" i="9"/>
  <c r="A885" i="9"/>
  <c r="B885" i="9"/>
  <c r="A886" i="9"/>
  <c r="B886" i="9"/>
  <c r="A887" i="9"/>
  <c r="B887" i="9"/>
  <c r="A888" i="9"/>
  <c r="B888" i="9"/>
  <c r="A889" i="9"/>
  <c r="B889" i="9"/>
  <c r="A890" i="9"/>
  <c r="B890" i="9"/>
  <c r="A891" i="9"/>
  <c r="B891" i="9"/>
  <c r="A892" i="9"/>
  <c r="B892" i="9"/>
  <c r="A893" i="9"/>
  <c r="B893" i="9"/>
  <c r="A894" i="9"/>
  <c r="B894" i="9"/>
  <c r="A895" i="9"/>
  <c r="B895" i="9"/>
  <c r="A896" i="9"/>
  <c r="B896" i="9"/>
  <c r="A897" i="9"/>
  <c r="B897" i="9"/>
  <c r="A898" i="9"/>
  <c r="B898" i="9"/>
  <c r="A899" i="9"/>
  <c r="B899" i="9"/>
  <c r="A900" i="9"/>
  <c r="B900" i="9"/>
  <c r="A901" i="9"/>
  <c r="B901" i="9"/>
  <c r="D4" i="17" l="1"/>
  <c r="B407" i="11" l="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D61" i="18" l="1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C6" i="18"/>
  <c r="A8" i="18" s="1"/>
  <c r="V5" i="18"/>
  <c r="V4" i="18"/>
  <c r="B4" i="18"/>
  <c r="Y3" i="18"/>
  <c r="V3" i="18"/>
  <c r="B3" i="18"/>
  <c r="B2" i="18"/>
  <c r="BQ2" i="16"/>
  <c r="D61" i="12"/>
  <c r="D60" i="12"/>
  <c r="D59" i="12"/>
  <c r="D58" i="12"/>
  <c r="D57" i="12"/>
  <c r="D56" i="12"/>
  <c r="D55" i="12"/>
  <c r="D54" i="12"/>
  <c r="D53" i="12"/>
  <c r="D52" i="12"/>
  <c r="D51" i="12"/>
  <c r="D50" i="12"/>
  <c r="D49" i="12"/>
  <c r="D48" i="12"/>
  <c r="D47" i="12"/>
  <c r="D46" i="12"/>
  <c r="D45" i="12"/>
  <c r="D44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C6" i="12"/>
  <c r="A19" i="12" s="1"/>
  <c r="V5" i="12"/>
  <c r="V4" i="12"/>
  <c r="B4" i="12"/>
  <c r="Y3" i="12"/>
  <c r="V3" i="12"/>
  <c r="B3" i="12"/>
  <c r="B2" i="12"/>
  <c r="BM500" i="11"/>
  <c r="BM499" i="11"/>
  <c r="BM498" i="11"/>
  <c r="BM497" i="11"/>
  <c r="BM496" i="11"/>
  <c r="BM495" i="11"/>
  <c r="BM494" i="11"/>
  <c r="BM493" i="11"/>
  <c r="BM492" i="11"/>
  <c r="BM491" i="11"/>
  <c r="BM490" i="11"/>
  <c r="BM489" i="11"/>
  <c r="BM488" i="11"/>
  <c r="BM487" i="11"/>
  <c r="BM486" i="11"/>
  <c r="BM485" i="11"/>
  <c r="BM484" i="11"/>
  <c r="BM483" i="11"/>
  <c r="BM482" i="11"/>
  <c r="BM481" i="11"/>
  <c r="BM480" i="11"/>
  <c r="BM479" i="11"/>
  <c r="BM478" i="11"/>
  <c r="BM477" i="11"/>
  <c r="BM476" i="11"/>
  <c r="BM475" i="11"/>
  <c r="BM474" i="11"/>
  <c r="BM473" i="11"/>
  <c r="BM472" i="11"/>
  <c r="BM471" i="11"/>
  <c r="BM470" i="11"/>
  <c r="BM469" i="11"/>
  <c r="BM468" i="11"/>
  <c r="BM467" i="11"/>
  <c r="BM466" i="11"/>
  <c r="BM465" i="11"/>
  <c r="BM464" i="11"/>
  <c r="BM463" i="11"/>
  <c r="BM462" i="11"/>
  <c r="BM461" i="11"/>
  <c r="BM460" i="11"/>
  <c r="BM459" i="11"/>
  <c r="BM458" i="11"/>
  <c r="BM457" i="11"/>
  <c r="BM456" i="11"/>
  <c r="BM455" i="11"/>
  <c r="BM454" i="11"/>
  <c r="BM453" i="11"/>
  <c r="BM452" i="11"/>
  <c r="BM451" i="11"/>
  <c r="BM450" i="11"/>
  <c r="BM449" i="11"/>
  <c r="BM448" i="11"/>
  <c r="BM447" i="11"/>
  <c r="BM446" i="11"/>
  <c r="BM445" i="11"/>
  <c r="BM444" i="11"/>
  <c r="BM443" i="11"/>
  <c r="BM442" i="11"/>
  <c r="BM441" i="11"/>
  <c r="BM440" i="11"/>
  <c r="BM439" i="11"/>
  <c r="BM438" i="11"/>
  <c r="BM437" i="11"/>
  <c r="BM436" i="11"/>
  <c r="BM435" i="11"/>
  <c r="BM434" i="11"/>
  <c r="BM433" i="11"/>
  <c r="BM432" i="11"/>
  <c r="BM431" i="11"/>
  <c r="BM430" i="11"/>
  <c r="BM429" i="11"/>
  <c r="BM428" i="11"/>
  <c r="BM427" i="11"/>
  <c r="BM426" i="11"/>
  <c r="BM425" i="11"/>
  <c r="BM424" i="11"/>
  <c r="BM423" i="11"/>
  <c r="BM422" i="11"/>
  <c r="BM421" i="11"/>
  <c r="BM420" i="11"/>
  <c r="BM419" i="11"/>
  <c r="BM418" i="11"/>
  <c r="BM417" i="11"/>
  <c r="BM416" i="11"/>
  <c r="BM415" i="11"/>
  <c r="BM414" i="11"/>
  <c r="BM413" i="11"/>
  <c r="BM412" i="11"/>
  <c r="BM411" i="11"/>
  <c r="BM410" i="11"/>
  <c r="BM409" i="11"/>
  <c r="BM408" i="11"/>
  <c r="BM407" i="11"/>
  <c r="BM406" i="11"/>
  <c r="BM405" i="11"/>
  <c r="BM404" i="11"/>
  <c r="BM403" i="11"/>
  <c r="BM402" i="11"/>
  <c r="BM401" i="11"/>
  <c r="BM400" i="11"/>
  <c r="BM399" i="11"/>
  <c r="BM398" i="11"/>
  <c r="BM397" i="11"/>
  <c r="BM396" i="11"/>
  <c r="BM395" i="11"/>
  <c r="BM394" i="11"/>
  <c r="BM393" i="11"/>
  <c r="BM392" i="11"/>
  <c r="BM391" i="11"/>
  <c r="BM390" i="11"/>
  <c r="BM389" i="11"/>
  <c r="BM388" i="11"/>
  <c r="BM387" i="11"/>
  <c r="BM386" i="11"/>
  <c r="BM385" i="11"/>
  <c r="BM384" i="11"/>
  <c r="BM383" i="11"/>
  <c r="BM382" i="11"/>
  <c r="BM381" i="11"/>
  <c r="BM380" i="11"/>
  <c r="BM379" i="11"/>
  <c r="BM378" i="11"/>
  <c r="BM377" i="11"/>
  <c r="BM376" i="11"/>
  <c r="BM375" i="11"/>
  <c r="BM374" i="11"/>
  <c r="BM373" i="11"/>
  <c r="BM372" i="11"/>
  <c r="BM371" i="11"/>
  <c r="BM370" i="11"/>
  <c r="BM369" i="11"/>
  <c r="BM368" i="11"/>
  <c r="BM367" i="11"/>
  <c r="BM366" i="11"/>
  <c r="BM365" i="11"/>
  <c r="BM364" i="11"/>
  <c r="BM363" i="11"/>
  <c r="BM362" i="11"/>
  <c r="BM361" i="11"/>
  <c r="BM360" i="11"/>
  <c r="BM359" i="11"/>
  <c r="BM358" i="11"/>
  <c r="BM357" i="11"/>
  <c r="BM356" i="11"/>
  <c r="BM355" i="11"/>
  <c r="BM354" i="11"/>
  <c r="BM353" i="11"/>
  <c r="BM352" i="11"/>
  <c r="BM351" i="11"/>
  <c r="BM350" i="11"/>
  <c r="BM349" i="11"/>
  <c r="BM348" i="11"/>
  <c r="BM347" i="11"/>
  <c r="BM346" i="11"/>
  <c r="BM345" i="11"/>
  <c r="BM344" i="11"/>
  <c r="BM343" i="11"/>
  <c r="BM342" i="11"/>
  <c r="BM341" i="11"/>
  <c r="BM340" i="11"/>
  <c r="BM339" i="11"/>
  <c r="BM338" i="11"/>
  <c r="BM337" i="11"/>
  <c r="BM336" i="11"/>
  <c r="BM335" i="11"/>
  <c r="BM334" i="11"/>
  <c r="BM333" i="11"/>
  <c r="BM332" i="11"/>
  <c r="BM331" i="11"/>
  <c r="BM330" i="11"/>
  <c r="BM329" i="11"/>
  <c r="BM328" i="11"/>
  <c r="BM327" i="11"/>
  <c r="BM326" i="11"/>
  <c r="BM325" i="11"/>
  <c r="BM324" i="11"/>
  <c r="BM323" i="11"/>
  <c r="BM322" i="11"/>
  <c r="BM321" i="11"/>
  <c r="BM320" i="11"/>
  <c r="BM314" i="11"/>
  <c r="BM313" i="11"/>
  <c r="BM312" i="11"/>
  <c r="BM311" i="11"/>
  <c r="BM310" i="11"/>
  <c r="BM309" i="11"/>
  <c r="BM308" i="11"/>
  <c r="BM307" i="11"/>
  <c r="BM306" i="11"/>
  <c r="BM305" i="11"/>
  <c r="BM304" i="11"/>
  <c r="BM303" i="11"/>
  <c r="BM302" i="11"/>
  <c r="BM301" i="11"/>
  <c r="BM300" i="11"/>
  <c r="BM299" i="11"/>
  <c r="BM298" i="11"/>
  <c r="BM297" i="11"/>
  <c r="BM296" i="11"/>
  <c r="BM295" i="11"/>
  <c r="BM294" i="11"/>
  <c r="BM293" i="11"/>
  <c r="BM292" i="11"/>
  <c r="BM291" i="11"/>
  <c r="BM290" i="11"/>
  <c r="BM289" i="11"/>
  <c r="BM288" i="11"/>
  <c r="BM287" i="11"/>
  <c r="BM286" i="11"/>
  <c r="BM285" i="11"/>
  <c r="BM284" i="11"/>
  <c r="BM283" i="11"/>
  <c r="BM282" i="11"/>
  <c r="BM281" i="11"/>
  <c r="BM280" i="11"/>
  <c r="BM279" i="11"/>
  <c r="BM278" i="11"/>
  <c r="BM277" i="11"/>
  <c r="BM276" i="11"/>
  <c r="BM275" i="11"/>
  <c r="BM274" i="11"/>
  <c r="BM273" i="11"/>
  <c r="BM272" i="11"/>
  <c r="BM271" i="11"/>
  <c r="BM270" i="11"/>
  <c r="BM269" i="11"/>
  <c r="BM268" i="11"/>
  <c r="BM267" i="11"/>
  <c r="BM266" i="11"/>
  <c r="BM265" i="11"/>
  <c r="BM264" i="11"/>
  <c r="BM263" i="11"/>
  <c r="BM262" i="11"/>
  <c r="BM261" i="11"/>
  <c r="BM260" i="11"/>
  <c r="BM259" i="11"/>
  <c r="BM258" i="11"/>
  <c r="BM257" i="11"/>
  <c r="BM256" i="11"/>
  <c r="BM255" i="11"/>
  <c r="BM254" i="11"/>
  <c r="BM253" i="11"/>
  <c r="BM252" i="11"/>
  <c r="BM251" i="11"/>
  <c r="BM250" i="11"/>
  <c r="BM249" i="11"/>
  <c r="BM248" i="11"/>
  <c r="BM247" i="11"/>
  <c r="BM246" i="11"/>
  <c r="BM245" i="11"/>
  <c r="BM244" i="11"/>
  <c r="BM243" i="11"/>
  <c r="BM242" i="11"/>
  <c r="BM241" i="11"/>
  <c r="BM240" i="11"/>
  <c r="BM239" i="11"/>
  <c r="BM238" i="11"/>
  <c r="BM237" i="11"/>
  <c r="BM236" i="11"/>
  <c r="BM235" i="11"/>
  <c r="BM234" i="11"/>
  <c r="BM233" i="11"/>
  <c r="BM232" i="11"/>
  <c r="BM231" i="11"/>
  <c r="BM230" i="11"/>
  <c r="BM229" i="11"/>
  <c r="BM228" i="11"/>
  <c r="BM227" i="11"/>
  <c r="BM226" i="11"/>
  <c r="BM225" i="11"/>
  <c r="BM224" i="11"/>
  <c r="BM223" i="11"/>
  <c r="BM222" i="11"/>
  <c r="BM221" i="11"/>
  <c r="BM220" i="11"/>
  <c r="BM219" i="11"/>
  <c r="BM218" i="11"/>
  <c r="BM217" i="11"/>
  <c r="BM216" i="11"/>
  <c r="BM215" i="11"/>
  <c r="BM214" i="11"/>
  <c r="BM213" i="11"/>
  <c r="BM212" i="11"/>
  <c r="BM211" i="11"/>
  <c r="BM210" i="11"/>
  <c r="BM209" i="11"/>
  <c r="BM208" i="11"/>
  <c r="BM207" i="11"/>
  <c r="BM206" i="11"/>
  <c r="BM205" i="11"/>
  <c r="BM204" i="11"/>
  <c r="BM203" i="11"/>
  <c r="BM202" i="11"/>
  <c r="BM201" i="11"/>
  <c r="BM200" i="11"/>
  <c r="BM199" i="11"/>
  <c r="BM198" i="11"/>
  <c r="BM197" i="11"/>
  <c r="BM196" i="11"/>
  <c r="BM195" i="11"/>
  <c r="BM194" i="11"/>
  <c r="BM193" i="11"/>
  <c r="BM192" i="11"/>
  <c r="BM191" i="11"/>
  <c r="BM190" i="11"/>
  <c r="BM189" i="11"/>
  <c r="BM188" i="11"/>
  <c r="BM187" i="11"/>
  <c r="BM186" i="11"/>
  <c r="BM185" i="11"/>
  <c r="BM184" i="11"/>
  <c r="BM183" i="11"/>
  <c r="BM182" i="11"/>
  <c r="BM181" i="11"/>
  <c r="BM180" i="11"/>
  <c r="BM179" i="11"/>
  <c r="BM178" i="11"/>
  <c r="BM177" i="11"/>
  <c r="BM176" i="11"/>
  <c r="BM175" i="11"/>
  <c r="BM174" i="11"/>
  <c r="BM173" i="11"/>
  <c r="BM172" i="11"/>
  <c r="BM171" i="11"/>
  <c r="BM170" i="11"/>
  <c r="BM169" i="11"/>
  <c r="BM168" i="11"/>
  <c r="BM167" i="11"/>
  <c r="BM166" i="11"/>
  <c r="BM165" i="11"/>
  <c r="BM164" i="11"/>
  <c r="BM163" i="11"/>
  <c r="BM162" i="11"/>
  <c r="BM161" i="11"/>
  <c r="BM160" i="11"/>
  <c r="BM159" i="11"/>
  <c r="BM158" i="11"/>
  <c r="BM157" i="11"/>
  <c r="BM156" i="11"/>
  <c r="BM155" i="11"/>
  <c r="BM154" i="11"/>
  <c r="BM153" i="11"/>
  <c r="BM152" i="11"/>
  <c r="BM151" i="11"/>
  <c r="BM150" i="11"/>
  <c r="BM149" i="11"/>
  <c r="BM148" i="11"/>
  <c r="BM147" i="11"/>
  <c r="BM146" i="11"/>
  <c r="BM145" i="11"/>
  <c r="BM144" i="11"/>
  <c r="BM143" i="11"/>
  <c r="BM142" i="11"/>
  <c r="BM141" i="11"/>
  <c r="BM140" i="11"/>
  <c r="BM139" i="11"/>
  <c r="BM138" i="11"/>
  <c r="BM137" i="11"/>
  <c r="BM136" i="11"/>
  <c r="BM135" i="11"/>
  <c r="BM134" i="11"/>
  <c r="BM133" i="11"/>
  <c r="BM132" i="11"/>
  <c r="BM131" i="11"/>
  <c r="BM130" i="11"/>
  <c r="BM129" i="11"/>
  <c r="BM128" i="11"/>
  <c r="BM127" i="11"/>
  <c r="BM126" i="11"/>
  <c r="BM125" i="11"/>
  <c r="BM124" i="11"/>
  <c r="BM123" i="11"/>
  <c r="BM122" i="11"/>
  <c r="BM121" i="11"/>
  <c r="BM120" i="11"/>
  <c r="BM119" i="11"/>
  <c r="BM118" i="11"/>
  <c r="BM117" i="11"/>
  <c r="BM116" i="11"/>
  <c r="BM115" i="11"/>
  <c r="BM114" i="11"/>
  <c r="BM113" i="11"/>
  <c r="BM112" i="11"/>
  <c r="BM111" i="11"/>
  <c r="BM110" i="11"/>
  <c r="BM109" i="11"/>
  <c r="BM108" i="11"/>
  <c r="BM107" i="11"/>
  <c r="BM106" i="11"/>
  <c r="BM105" i="11"/>
  <c r="BM104" i="11"/>
  <c r="BM103" i="11"/>
  <c r="BM102" i="11"/>
  <c r="BM101" i="11"/>
  <c r="BM100" i="11"/>
  <c r="BM99" i="11"/>
  <c r="BM98" i="11"/>
  <c r="BM97" i="11"/>
  <c r="BM96" i="11"/>
  <c r="BM95" i="11"/>
  <c r="BM94" i="11"/>
  <c r="BM93" i="11"/>
  <c r="BM92" i="11"/>
  <c r="BM91" i="11"/>
  <c r="BM90" i="11"/>
  <c r="BM89" i="11"/>
  <c r="BM88" i="11"/>
  <c r="BM87" i="11"/>
  <c r="BM86" i="11"/>
  <c r="BM85" i="11"/>
  <c r="BM84" i="11"/>
  <c r="BM83" i="11"/>
  <c r="BM82" i="11"/>
  <c r="BM81" i="11"/>
  <c r="BM80" i="11"/>
  <c r="BM79" i="11"/>
  <c r="BM78" i="11"/>
  <c r="BM77" i="11"/>
  <c r="BM76" i="11"/>
  <c r="BM75" i="11"/>
  <c r="BM74" i="11"/>
  <c r="BM73" i="11"/>
  <c r="BM72" i="11"/>
  <c r="BM71" i="11"/>
  <c r="BM70" i="11"/>
  <c r="BM69" i="11"/>
  <c r="BM68" i="11"/>
  <c r="BM67" i="11"/>
  <c r="BM66" i="11"/>
  <c r="BM65" i="11"/>
  <c r="BM64" i="11"/>
  <c r="BM63" i="11"/>
  <c r="BM62" i="11"/>
  <c r="BM61" i="11"/>
  <c r="BM60" i="11"/>
  <c r="BM59" i="11"/>
  <c r="BM58" i="11"/>
  <c r="BM57" i="11"/>
  <c r="BM56" i="11"/>
  <c r="BM55" i="11"/>
  <c r="BM54" i="11"/>
  <c r="BM53" i="11"/>
  <c r="BM52" i="11"/>
  <c r="BM51" i="11"/>
  <c r="BM50" i="11"/>
  <c r="BM49" i="11"/>
  <c r="BM48" i="11"/>
  <c r="BM47" i="11"/>
  <c r="BM46" i="11"/>
  <c r="BM45" i="11"/>
  <c r="BM44" i="11"/>
  <c r="BM43" i="11"/>
  <c r="BM42" i="11"/>
  <c r="BM41" i="11"/>
  <c r="BM40" i="11"/>
  <c r="BM39" i="11"/>
  <c r="BM38" i="11"/>
  <c r="BM37" i="11"/>
  <c r="BM36" i="11"/>
  <c r="BM35" i="11"/>
  <c r="BM34" i="11"/>
  <c r="BM33" i="11"/>
  <c r="BM32" i="11"/>
  <c r="BM31" i="11"/>
  <c r="BM30" i="11"/>
  <c r="BM29" i="11"/>
  <c r="BM28" i="11"/>
  <c r="BM27" i="11"/>
  <c r="BM26" i="11"/>
  <c r="BM25" i="11"/>
  <c r="BM24" i="11"/>
  <c r="BM23" i="11"/>
  <c r="BM22" i="11"/>
  <c r="BM21" i="11"/>
  <c r="BM20" i="11"/>
  <c r="BM19" i="11"/>
  <c r="BM18" i="11"/>
  <c r="BM17" i="11"/>
  <c r="BM16" i="11"/>
  <c r="BM15" i="11"/>
  <c r="BM14" i="11"/>
  <c r="BM13" i="11"/>
  <c r="BM12" i="11"/>
  <c r="BM11" i="11"/>
  <c r="BM10" i="11"/>
  <c r="BM9" i="11"/>
  <c r="BM8" i="11"/>
  <c r="BM7" i="11"/>
  <c r="BM6" i="11"/>
  <c r="BM5" i="11"/>
  <c r="BM4" i="11"/>
  <c r="BM3" i="11"/>
  <c r="BQ2" i="11"/>
  <c r="BM2" i="11"/>
  <c r="G55" i="4"/>
  <c r="J55" i="4" s="1"/>
  <c r="G54" i="4"/>
  <c r="J54" i="4" s="1"/>
  <c r="G53" i="4"/>
  <c r="J53" i="4" s="1"/>
  <c r="G52" i="4"/>
  <c r="J52" i="4" s="1"/>
  <c r="G51" i="4"/>
  <c r="J51" i="4" s="1"/>
  <c r="G50" i="4"/>
  <c r="J50" i="4" s="1"/>
  <c r="G49" i="4"/>
  <c r="J49" i="4" s="1"/>
  <c r="G48" i="4"/>
  <c r="J48" i="4" s="1"/>
  <c r="G47" i="4"/>
  <c r="J47" i="4" s="1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P13" i="4"/>
  <c r="M13" i="4"/>
  <c r="J13" i="4"/>
  <c r="P12" i="4"/>
  <c r="M12" i="4"/>
  <c r="J12" i="4"/>
  <c r="P11" i="4"/>
  <c r="M11" i="4"/>
  <c r="J11" i="4"/>
  <c r="P10" i="4"/>
  <c r="M10" i="4"/>
  <c r="J10" i="4"/>
  <c r="J9" i="4"/>
  <c r="J8" i="4"/>
  <c r="J7" i="4"/>
  <c r="J6" i="4"/>
  <c r="J5" i="4"/>
  <c r="J4" i="4"/>
  <c r="J3" i="4"/>
  <c r="J2" i="4"/>
  <c r="A11" i="3"/>
  <c r="A10" i="3"/>
  <c r="A9" i="3"/>
  <c r="A8" i="3"/>
  <c r="A7" i="3"/>
  <c r="A6" i="3"/>
  <c r="A5" i="3"/>
  <c r="A4" i="3"/>
  <c r="A3" i="3"/>
  <c r="E801" i="15"/>
  <c r="E800" i="15"/>
  <c r="E799" i="15"/>
  <c r="E798" i="15"/>
  <c r="E797" i="15"/>
  <c r="E796" i="15"/>
  <c r="E795" i="15"/>
  <c r="E794" i="15"/>
  <c r="E793" i="15"/>
  <c r="E792" i="15"/>
  <c r="E791" i="15"/>
  <c r="E790" i="15"/>
  <c r="E789" i="15"/>
  <c r="E788" i="15"/>
  <c r="E787" i="15"/>
  <c r="E786" i="15"/>
  <c r="E785" i="15"/>
  <c r="E784" i="15"/>
  <c r="E783" i="15"/>
  <c r="E782" i="15"/>
  <c r="E781" i="15"/>
  <c r="E780" i="15"/>
  <c r="E779" i="15"/>
  <c r="E778" i="15"/>
  <c r="E777" i="15"/>
  <c r="E776" i="15"/>
  <c r="E775" i="15"/>
  <c r="E774" i="15"/>
  <c r="E773" i="15"/>
  <c r="E772" i="15"/>
  <c r="E771" i="15"/>
  <c r="E770" i="15"/>
  <c r="E769" i="15"/>
  <c r="E768" i="15"/>
  <c r="E767" i="15"/>
  <c r="E766" i="15"/>
  <c r="E765" i="15"/>
  <c r="E764" i="15"/>
  <c r="E763" i="15"/>
  <c r="E762" i="15"/>
  <c r="E761" i="15"/>
  <c r="E760" i="15"/>
  <c r="E759" i="15"/>
  <c r="E758" i="15"/>
  <c r="E757" i="15"/>
  <c r="E756" i="15"/>
  <c r="E755" i="15"/>
  <c r="E754" i="15"/>
  <c r="E753" i="15"/>
  <c r="E752" i="15"/>
  <c r="E751" i="15"/>
  <c r="E750" i="15"/>
  <c r="E749" i="15"/>
  <c r="E748" i="15"/>
  <c r="E747" i="15"/>
  <c r="E746" i="15"/>
  <c r="E745" i="15"/>
  <c r="E744" i="15"/>
  <c r="E743" i="15"/>
  <c r="E742" i="15"/>
  <c r="E741" i="15"/>
  <c r="E740" i="15"/>
  <c r="E739" i="15"/>
  <c r="E738" i="15"/>
  <c r="E737" i="15"/>
  <c r="E736" i="15"/>
  <c r="E735" i="15"/>
  <c r="E734" i="15"/>
  <c r="E733" i="15"/>
  <c r="E732" i="15"/>
  <c r="E731" i="15"/>
  <c r="E730" i="15"/>
  <c r="E729" i="15"/>
  <c r="E728" i="15"/>
  <c r="E727" i="15"/>
  <c r="E726" i="15"/>
  <c r="E725" i="15"/>
  <c r="E724" i="15"/>
  <c r="E723" i="15"/>
  <c r="E722" i="15"/>
  <c r="E721" i="15"/>
  <c r="E720" i="15"/>
  <c r="E719" i="15"/>
  <c r="E718" i="15"/>
  <c r="E717" i="15"/>
  <c r="E716" i="15"/>
  <c r="E715" i="15"/>
  <c r="E714" i="15"/>
  <c r="E713" i="15"/>
  <c r="E712" i="15"/>
  <c r="E711" i="15"/>
  <c r="E710" i="15"/>
  <c r="E709" i="15"/>
  <c r="E708" i="15"/>
  <c r="E707" i="15"/>
  <c r="E706" i="15"/>
  <c r="E705" i="15"/>
  <c r="E704" i="15"/>
  <c r="E703" i="15"/>
  <c r="E702" i="15"/>
  <c r="E701" i="15"/>
  <c r="E700" i="15"/>
  <c r="E699" i="15"/>
  <c r="E698" i="15"/>
  <c r="E697" i="15"/>
  <c r="E696" i="15"/>
  <c r="E695" i="15"/>
  <c r="E694" i="15"/>
  <c r="E693" i="15"/>
  <c r="E692" i="15"/>
  <c r="E691" i="15"/>
  <c r="E690" i="15"/>
  <c r="E689" i="15"/>
  <c r="E688" i="15"/>
  <c r="E687" i="15"/>
  <c r="E686" i="15"/>
  <c r="E685" i="15"/>
  <c r="E684" i="15"/>
  <c r="E683" i="15"/>
  <c r="E682" i="15"/>
  <c r="E681" i="15"/>
  <c r="E680" i="15"/>
  <c r="E679" i="15"/>
  <c r="E678" i="15"/>
  <c r="E677" i="15"/>
  <c r="E676" i="15"/>
  <c r="E675" i="15"/>
  <c r="E674" i="15"/>
  <c r="E673" i="15"/>
  <c r="E672" i="15"/>
  <c r="E671" i="15"/>
  <c r="E670" i="15"/>
  <c r="E669" i="15"/>
  <c r="E668" i="15"/>
  <c r="E667" i="15"/>
  <c r="E666" i="15"/>
  <c r="E665" i="15"/>
  <c r="E664" i="15"/>
  <c r="E663" i="15"/>
  <c r="E662" i="15"/>
  <c r="E661" i="15"/>
  <c r="E660" i="15"/>
  <c r="E659" i="15"/>
  <c r="E658" i="15"/>
  <c r="E657" i="15"/>
  <c r="E656" i="15"/>
  <c r="E655" i="15"/>
  <c r="E654" i="15"/>
  <c r="E653" i="15"/>
  <c r="E652" i="15"/>
  <c r="E651" i="15"/>
  <c r="E650" i="15"/>
  <c r="E649" i="15"/>
  <c r="E648" i="15"/>
  <c r="E647" i="15"/>
  <c r="E646" i="15"/>
  <c r="E645" i="15"/>
  <c r="E644" i="15"/>
  <c r="E643" i="15"/>
  <c r="E642" i="15"/>
  <c r="E641" i="15"/>
  <c r="E640" i="15"/>
  <c r="E639" i="15"/>
  <c r="E638" i="15"/>
  <c r="E637" i="15"/>
  <c r="E636" i="15"/>
  <c r="E635" i="15"/>
  <c r="E634" i="15"/>
  <c r="E633" i="15"/>
  <c r="E632" i="15"/>
  <c r="E631" i="15"/>
  <c r="E630" i="15"/>
  <c r="E629" i="15"/>
  <c r="E628" i="15"/>
  <c r="E627" i="15"/>
  <c r="E626" i="15"/>
  <c r="E625" i="15"/>
  <c r="E624" i="15"/>
  <c r="E623" i="15"/>
  <c r="E622" i="15"/>
  <c r="E621" i="15"/>
  <c r="E620" i="15"/>
  <c r="E619" i="15"/>
  <c r="E618" i="15"/>
  <c r="E617" i="15"/>
  <c r="E616" i="15"/>
  <c r="E615" i="15"/>
  <c r="E614" i="15"/>
  <c r="E613" i="15"/>
  <c r="E612" i="15"/>
  <c r="E611" i="15"/>
  <c r="E610" i="15"/>
  <c r="E609" i="15"/>
  <c r="E608" i="15"/>
  <c r="E607" i="15"/>
  <c r="E606" i="15"/>
  <c r="E605" i="15"/>
  <c r="E604" i="15"/>
  <c r="E603" i="15"/>
  <c r="E602" i="15"/>
  <c r="E601" i="15"/>
  <c r="E600" i="15"/>
  <c r="E599" i="15"/>
  <c r="E598" i="15"/>
  <c r="E597" i="15"/>
  <c r="E596" i="15"/>
  <c r="E595" i="15"/>
  <c r="E594" i="15"/>
  <c r="E593" i="15"/>
  <c r="E592" i="15"/>
  <c r="E591" i="15"/>
  <c r="E590" i="15"/>
  <c r="E589" i="15"/>
  <c r="E588" i="15"/>
  <c r="E587" i="15"/>
  <c r="E586" i="15"/>
  <c r="E585" i="15"/>
  <c r="E584" i="15"/>
  <c r="E583" i="15"/>
  <c r="E582" i="15"/>
  <c r="E581" i="15"/>
  <c r="E580" i="15"/>
  <c r="E579" i="15"/>
  <c r="E578" i="15"/>
  <c r="E577" i="15"/>
  <c r="E576" i="15"/>
  <c r="E575" i="15"/>
  <c r="E574" i="15"/>
  <c r="E573" i="15"/>
  <c r="E572" i="15"/>
  <c r="E571" i="15"/>
  <c r="E570" i="15"/>
  <c r="E569" i="15"/>
  <c r="E568" i="15"/>
  <c r="E567" i="15"/>
  <c r="E566" i="15"/>
  <c r="E565" i="15"/>
  <c r="E564" i="15"/>
  <c r="E563" i="15"/>
  <c r="E562" i="15"/>
  <c r="E561" i="15"/>
  <c r="E560" i="15"/>
  <c r="E559" i="15"/>
  <c r="E558" i="15"/>
  <c r="E557" i="15"/>
  <c r="E556" i="15"/>
  <c r="E555" i="15"/>
  <c r="E554" i="15"/>
  <c r="E553" i="15"/>
  <c r="E552" i="15"/>
  <c r="E551" i="15"/>
  <c r="E550" i="15"/>
  <c r="E549" i="15"/>
  <c r="E548" i="15"/>
  <c r="E547" i="15"/>
  <c r="E546" i="15"/>
  <c r="E545" i="15"/>
  <c r="E544" i="15"/>
  <c r="E543" i="15"/>
  <c r="E542" i="15"/>
  <c r="E541" i="15"/>
  <c r="E540" i="15"/>
  <c r="E539" i="15"/>
  <c r="E538" i="15"/>
  <c r="E537" i="15"/>
  <c r="E536" i="15"/>
  <c r="E535" i="15"/>
  <c r="E534" i="15"/>
  <c r="E533" i="15"/>
  <c r="E532" i="15"/>
  <c r="E531" i="15"/>
  <c r="E530" i="15"/>
  <c r="E529" i="15"/>
  <c r="E528" i="15"/>
  <c r="E527" i="15"/>
  <c r="E526" i="15"/>
  <c r="E525" i="15"/>
  <c r="E524" i="15"/>
  <c r="E523" i="15"/>
  <c r="E522" i="15"/>
  <c r="E521" i="15"/>
  <c r="E520" i="15"/>
  <c r="E519" i="15"/>
  <c r="E518" i="15"/>
  <c r="E517" i="15"/>
  <c r="E516" i="15"/>
  <c r="E515" i="15"/>
  <c r="E514" i="15"/>
  <c r="E513" i="15"/>
  <c r="E512" i="15"/>
  <c r="E511" i="15"/>
  <c r="E510" i="15"/>
  <c r="E509" i="15"/>
  <c r="E508" i="15"/>
  <c r="E507" i="15"/>
  <c r="E506" i="15"/>
  <c r="E505" i="15"/>
  <c r="E504" i="15"/>
  <c r="E503" i="15"/>
  <c r="E502" i="15"/>
  <c r="E501" i="15"/>
  <c r="E500" i="15"/>
  <c r="E499" i="15"/>
  <c r="E498" i="15"/>
  <c r="E497" i="15"/>
  <c r="E496" i="15"/>
  <c r="E495" i="15"/>
  <c r="E494" i="15"/>
  <c r="E493" i="15"/>
  <c r="E492" i="15"/>
  <c r="E491" i="15"/>
  <c r="E490" i="15"/>
  <c r="E489" i="15"/>
  <c r="E488" i="15"/>
  <c r="E487" i="15"/>
  <c r="E486" i="15"/>
  <c r="E485" i="15"/>
  <c r="E484" i="15"/>
  <c r="E483" i="15"/>
  <c r="E482" i="15"/>
  <c r="E481" i="15"/>
  <c r="E480" i="15"/>
  <c r="E479" i="15"/>
  <c r="E478" i="15"/>
  <c r="E477" i="15"/>
  <c r="E476" i="15"/>
  <c r="E475" i="15"/>
  <c r="E474" i="15"/>
  <c r="E473" i="15"/>
  <c r="E472" i="15"/>
  <c r="E471" i="15"/>
  <c r="E470" i="15"/>
  <c r="E469" i="15"/>
  <c r="E468" i="15"/>
  <c r="E467" i="15"/>
  <c r="E466" i="15"/>
  <c r="E465" i="15"/>
  <c r="E464" i="15"/>
  <c r="E463" i="15"/>
  <c r="E462" i="15"/>
  <c r="E461" i="15"/>
  <c r="E460" i="15"/>
  <c r="E459" i="15"/>
  <c r="E458" i="15"/>
  <c r="E457" i="15"/>
  <c r="E456" i="15"/>
  <c r="E455" i="15"/>
  <c r="E454" i="15"/>
  <c r="E453" i="15"/>
  <c r="E452" i="15"/>
  <c r="E451" i="15"/>
  <c r="E450" i="15"/>
  <c r="E449" i="15"/>
  <c r="E448" i="15"/>
  <c r="E447" i="15"/>
  <c r="E446" i="15"/>
  <c r="E445" i="15"/>
  <c r="E444" i="15"/>
  <c r="E443" i="15"/>
  <c r="E442" i="15"/>
  <c r="E441" i="15"/>
  <c r="E440" i="15"/>
  <c r="E439" i="15"/>
  <c r="E438" i="15"/>
  <c r="E437" i="15"/>
  <c r="E436" i="15"/>
  <c r="E435" i="15"/>
  <c r="E434" i="15"/>
  <c r="E433" i="15"/>
  <c r="E432" i="15"/>
  <c r="E431" i="15"/>
  <c r="E430" i="15"/>
  <c r="E429" i="15"/>
  <c r="E428" i="15"/>
  <c r="E427" i="15"/>
  <c r="E426" i="15"/>
  <c r="E425" i="15"/>
  <c r="E424" i="15"/>
  <c r="E423" i="15"/>
  <c r="E422" i="15"/>
  <c r="E421" i="15"/>
  <c r="E420" i="15"/>
  <c r="E419" i="15"/>
  <c r="E418" i="15"/>
  <c r="E417" i="15"/>
  <c r="E416" i="15"/>
  <c r="E415" i="15"/>
  <c r="E414" i="15"/>
  <c r="E413" i="15"/>
  <c r="E412" i="15"/>
  <c r="E411" i="15"/>
  <c r="E410" i="15"/>
  <c r="E409" i="15"/>
  <c r="E408" i="15"/>
  <c r="E407" i="15"/>
  <c r="E406" i="15"/>
  <c r="E405" i="15"/>
  <c r="E404" i="15"/>
  <c r="E403" i="15"/>
  <c r="E402" i="15"/>
  <c r="E401" i="15"/>
  <c r="E400" i="15"/>
  <c r="E399" i="15"/>
  <c r="E398" i="15"/>
  <c r="E397" i="15"/>
  <c r="E396" i="15"/>
  <c r="E395" i="15"/>
  <c r="E394" i="15"/>
  <c r="E393" i="15"/>
  <c r="E392" i="15"/>
  <c r="E391" i="15"/>
  <c r="E390" i="15"/>
  <c r="E389" i="15"/>
  <c r="E388" i="15"/>
  <c r="E387" i="15"/>
  <c r="E386" i="15"/>
  <c r="E385" i="15"/>
  <c r="E384" i="15"/>
  <c r="E383" i="15"/>
  <c r="E382" i="15"/>
  <c r="E381" i="15"/>
  <c r="E380" i="15"/>
  <c r="E379" i="15"/>
  <c r="E378" i="15"/>
  <c r="E377" i="15"/>
  <c r="E376" i="15"/>
  <c r="E375" i="15"/>
  <c r="E374" i="15"/>
  <c r="E373" i="15"/>
  <c r="E372" i="15"/>
  <c r="E371" i="15"/>
  <c r="E370" i="15"/>
  <c r="E369" i="15"/>
  <c r="E368" i="15"/>
  <c r="E367" i="15"/>
  <c r="E366" i="15"/>
  <c r="E365" i="15"/>
  <c r="E364" i="15"/>
  <c r="E363" i="15"/>
  <c r="E362" i="15"/>
  <c r="E361" i="15"/>
  <c r="E360" i="15"/>
  <c r="E359" i="15"/>
  <c r="E358" i="15"/>
  <c r="E357" i="15"/>
  <c r="E356" i="15"/>
  <c r="E355" i="15"/>
  <c r="E354" i="15"/>
  <c r="E353" i="15"/>
  <c r="E352" i="15"/>
  <c r="E351" i="15"/>
  <c r="E350" i="15"/>
  <c r="E349" i="15"/>
  <c r="E348" i="15"/>
  <c r="E347" i="15"/>
  <c r="E346" i="15"/>
  <c r="E345" i="15"/>
  <c r="E344" i="15"/>
  <c r="E343" i="15"/>
  <c r="E342" i="15"/>
  <c r="E341" i="15"/>
  <c r="E340" i="15"/>
  <c r="E339" i="15"/>
  <c r="E338" i="15"/>
  <c r="E337" i="15"/>
  <c r="E336" i="15"/>
  <c r="E335" i="15"/>
  <c r="E334" i="15"/>
  <c r="E333" i="15"/>
  <c r="E332" i="15"/>
  <c r="E331" i="15"/>
  <c r="E330" i="15"/>
  <c r="E329" i="15"/>
  <c r="E328" i="15"/>
  <c r="E327" i="15"/>
  <c r="E326" i="15"/>
  <c r="E325" i="15"/>
  <c r="E324" i="15"/>
  <c r="E323" i="15"/>
  <c r="E322" i="15"/>
  <c r="E321" i="15"/>
  <c r="E320" i="15"/>
  <c r="E319" i="15"/>
  <c r="E318" i="15"/>
  <c r="E317" i="15"/>
  <c r="E316" i="15"/>
  <c r="E315" i="15"/>
  <c r="E314" i="15"/>
  <c r="E313" i="15"/>
  <c r="E312" i="15"/>
  <c r="E311" i="15"/>
  <c r="E310" i="15"/>
  <c r="E309" i="15"/>
  <c r="E308" i="15"/>
  <c r="E307" i="15"/>
  <c r="E306" i="15"/>
  <c r="E305" i="15"/>
  <c r="E304" i="15"/>
  <c r="E303" i="15"/>
  <c r="E302" i="15"/>
  <c r="E301" i="15"/>
  <c r="E300" i="15"/>
  <c r="E299" i="15"/>
  <c r="E298" i="15"/>
  <c r="E297" i="15"/>
  <c r="E296" i="15"/>
  <c r="E295" i="15"/>
  <c r="E294" i="15"/>
  <c r="E293" i="15"/>
  <c r="E292" i="15"/>
  <c r="E291" i="15"/>
  <c r="E290" i="15"/>
  <c r="E289" i="15"/>
  <c r="E288" i="15"/>
  <c r="E287" i="15"/>
  <c r="E286" i="15"/>
  <c r="E285" i="15"/>
  <c r="E284" i="15"/>
  <c r="E283" i="15"/>
  <c r="E282" i="15"/>
  <c r="E281" i="15"/>
  <c r="E280" i="15"/>
  <c r="E279" i="15"/>
  <c r="E278" i="15"/>
  <c r="E277" i="15"/>
  <c r="E276" i="15"/>
  <c r="E275" i="15"/>
  <c r="E274" i="15"/>
  <c r="E273" i="15"/>
  <c r="E272" i="15"/>
  <c r="E271" i="15"/>
  <c r="E270" i="15"/>
  <c r="E269" i="15"/>
  <c r="E268" i="15"/>
  <c r="E267" i="15"/>
  <c r="E266" i="15"/>
  <c r="E265" i="15"/>
  <c r="E264" i="15"/>
  <c r="E263" i="15"/>
  <c r="E262" i="15"/>
  <c r="E261" i="15"/>
  <c r="E260" i="15"/>
  <c r="E259" i="15"/>
  <c r="E258" i="15"/>
  <c r="E257" i="15"/>
  <c r="E256" i="15"/>
  <c r="E255" i="15"/>
  <c r="E254" i="15"/>
  <c r="E253" i="15"/>
  <c r="E252" i="15"/>
  <c r="E251" i="15"/>
  <c r="E250" i="15"/>
  <c r="E249" i="15"/>
  <c r="E248" i="15"/>
  <c r="E247" i="15"/>
  <c r="E246" i="15"/>
  <c r="E245" i="15"/>
  <c r="E244" i="15"/>
  <c r="E243" i="15"/>
  <c r="E242" i="15"/>
  <c r="E241" i="15"/>
  <c r="E240" i="15"/>
  <c r="E239" i="15"/>
  <c r="E238" i="15"/>
  <c r="E237" i="15"/>
  <c r="E236" i="15"/>
  <c r="E235" i="15"/>
  <c r="E234" i="15"/>
  <c r="E233" i="15"/>
  <c r="E232" i="15"/>
  <c r="E231" i="15"/>
  <c r="E230" i="15"/>
  <c r="E229" i="15"/>
  <c r="E228" i="15"/>
  <c r="E227" i="15"/>
  <c r="E226" i="15"/>
  <c r="E225" i="15"/>
  <c r="E224" i="15"/>
  <c r="E223" i="15"/>
  <c r="E222" i="15"/>
  <c r="E221" i="15"/>
  <c r="E220" i="15"/>
  <c r="E219" i="15"/>
  <c r="E218" i="15"/>
  <c r="E217" i="15"/>
  <c r="E216" i="15"/>
  <c r="E215" i="15"/>
  <c r="E214" i="15"/>
  <c r="E213" i="15"/>
  <c r="E212" i="15"/>
  <c r="E211" i="15"/>
  <c r="E210" i="15"/>
  <c r="E209" i="15"/>
  <c r="E208" i="15"/>
  <c r="E207" i="15"/>
  <c r="E206" i="15"/>
  <c r="E205" i="15"/>
  <c r="E204" i="15"/>
  <c r="E203" i="15"/>
  <c r="E202" i="15"/>
  <c r="E201" i="15"/>
  <c r="E200" i="15"/>
  <c r="E199" i="15"/>
  <c r="E198" i="15"/>
  <c r="E197" i="15"/>
  <c r="E196" i="15"/>
  <c r="E195" i="15"/>
  <c r="E194" i="15"/>
  <c r="E193" i="15"/>
  <c r="E192" i="15"/>
  <c r="E191" i="15"/>
  <c r="E190" i="15"/>
  <c r="E189" i="15"/>
  <c r="E188" i="15"/>
  <c r="E187" i="15"/>
  <c r="E186" i="15"/>
  <c r="E185" i="15"/>
  <c r="E184" i="15"/>
  <c r="E183" i="15"/>
  <c r="E182" i="15"/>
  <c r="E181" i="15"/>
  <c r="E180" i="15"/>
  <c r="E179" i="15"/>
  <c r="E178" i="15"/>
  <c r="E177" i="15"/>
  <c r="E176" i="15"/>
  <c r="E175" i="15"/>
  <c r="E174" i="15"/>
  <c r="E173" i="15"/>
  <c r="E172" i="15"/>
  <c r="E171" i="15"/>
  <c r="E170" i="15"/>
  <c r="E169" i="15"/>
  <c r="E168" i="15"/>
  <c r="E167" i="15"/>
  <c r="E166" i="15"/>
  <c r="E165" i="15"/>
  <c r="E164" i="15"/>
  <c r="E163" i="15"/>
  <c r="E162" i="15"/>
  <c r="E161" i="15"/>
  <c r="E160" i="15"/>
  <c r="E159" i="15"/>
  <c r="E158" i="15"/>
  <c r="E157" i="15"/>
  <c r="E156" i="15"/>
  <c r="E155" i="15"/>
  <c r="E154" i="15"/>
  <c r="E153" i="15"/>
  <c r="E152" i="15"/>
  <c r="E151" i="15"/>
  <c r="E150" i="15"/>
  <c r="E149" i="15"/>
  <c r="E148" i="15"/>
  <c r="E147" i="15"/>
  <c r="E146" i="15"/>
  <c r="E145" i="15"/>
  <c r="E144" i="15"/>
  <c r="E143" i="15"/>
  <c r="E142" i="15"/>
  <c r="E141" i="15"/>
  <c r="E140" i="15"/>
  <c r="E139" i="15"/>
  <c r="E138" i="15"/>
  <c r="E137" i="15"/>
  <c r="E136" i="15"/>
  <c r="E135" i="15"/>
  <c r="E134" i="15"/>
  <c r="E133" i="15"/>
  <c r="E132" i="15"/>
  <c r="E131" i="15"/>
  <c r="E130" i="15"/>
  <c r="E129" i="15"/>
  <c r="E128" i="15"/>
  <c r="E127" i="15"/>
  <c r="E126" i="15"/>
  <c r="E125" i="15"/>
  <c r="E124" i="15"/>
  <c r="E123" i="15"/>
  <c r="E122" i="15"/>
  <c r="E121" i="15"/>
  <c r="E120" i="15"/>
  <c r="E119" i="15"/>
  <c r="E118" i="15"/>
  <c r="E117" i="15"/>
  <c r="E116" i="15"/>
  <c r="E115" i="15"/>
  <c r="E114" i="15"/>
  <c r="E113" i="15"/>
  <c r="E112" i="15"/>
  <c r="E111" i="15"/>
  <c r="E110" i="15"/>
  <c r="E109" i="15"/>
  <c r="E108" i="15"/>
  <c r="E107" i="15"/>
  <c r="E106" i="15"/>
  <c r="E105" i="15"/>
  <c r="E104" i="15"/>
  <c r="E103" i="15"/>
  <c r="E102" i="15"/>
  <c r="E101" i="15"/>
  <c r="E100" i="15"/>
  <c r="E99" i="15"/>
  <c r="E98" i="15"/>
  <c r="E97" i="15"/>
  <c r="E96" i="15"/>
  <c r="E95" i="15"/>
  <c r="E94" i="15"/>
  <c r="E93" i="15"/>
  <c r="E92" i="15"/>
  <c r="E91" i="15"/>
  <c r="E90" i="15"/>
  <c r="E89" i="15"/>
  <c r="E88" i="15"/>
  <c r="E87" i="15"/>
  <c r="E86" i="15"/>
  <c r="E85" i="15"/>
  <c r="E84" i="15"/>
  <c r="E83" i="15"/>
  <c r="E82" i="15"/>
  <c r="E81" i="15"/>
  <c r="E80" i="15"/>
  <c r="E79" i="15"/>
  <c r="E78" i="15"/>
  <c r="E77" i="15"/>
  <c r="E76" i="15"/>
  <c r="E75" i="15"/>
  <c r="E74" i="15"/>
  <c r="E73" i="15"/>
  <c r="E72" i="15"/>
  <c r="E71" i="15"/>
  <c r="E70" i="15"/>
  <c r="E69" i="15"/>
  <c r="E68" i="15"/>
  <c r="E67" i="15"/>
  <c r="E66" i="15"/>
  <c r="E65" i="15"/>
  <c r="E64" i="15"/>
  <c r="E63" i="15"/>
  <c r="E62" i="15"/>
  <c r="E61" i="15"/>
  <c r="E60" i="15"/>
  <c r="E59" i="15"/>
  <c r="E58" i="15"/>
  <c r="E57" i="15"/>
  <c r="E56" i="15"/>
  <c r="E55" i="15"/>
  <c r="E54" i="15"/>
  <c r="E53" i="15"/>
  <c r="E52" i="15"/>
  <c r="E51" i="15"/>
  <c r="E50" i="15"/>
  <c r="E49" i="15"/>
  <c r="E48" i="15"/>
  <c r="E47" i="15"/>
  <c r="E46" i="15"/>
  <c r="E45" i="15"/>
  <c r="E44" i="15"/>
  <c r="E43" i="15"/>
  <c r="E42" i="15"/>
  <c r="E41" i="15"/>
  <c r="E40" i="15"/>
  <c r="E39" i="15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E2" i="15"/>
  <c r="E1" i="15"/>
  <c r="X802" i="9"/>
  <c r="J676" i="9"/>
  <c r="I676" i="9"/>
  <c r="B676" i="9"/>
  <c r="A676" i="9"/>
  <c r="X801" i="9"/>
  <c r="J675" i="9"/>
  <c r="I675" i="9"/>
  <c r="B675" i="9"/>
  <c r="A675" i="9"/>
  <c r="X800" i="9"/>
  <c r="J674" i="9"/>
  <c r="I674" i="9"/>
  <c r="B674" i="9"/>
  <c r="A674" i="9"/>
  <c r="X799" i="9"/>
  <c r="J673" i="9"/>
  <c r="I673" i="9"/>
  <c r="B673" i="9"/>
  <c r="A673" i="9"/>
  <c r="X798" i="9"/>
  <c r="J672" i="9"/>
  <c r="I672" i="9"/>
  <c r="B672" i="9"/>
  <c r="A672" i="9"/>
  <c r="X797" i="9"/>
  <c r="J671" i="9"/>
  <c r="I671" i="9"/>
  <c r="B671" i="9"/>
  <c r="A671" i="9"/>
  <c r="X796" i="9"/>
  <c r="J670" i="9"/>
  <c r="I670" i="9"/>
  <c r="Z899" i="9" s="1"/>
  <c r="B670" i="9"/>
  <c r="A670" i="9"/>
  <c r="X795" i="9"/>
  <c r="J669" i="9"/>
  <c r="I669" i="9"/>
  <c r="B669" i="9"/>
  <c r="A669" i="9"/>
  <c r="X794" i="9"/>
  <c r="J668" i="9"/>
  <c r="I668" i="9"/>
  <c r="B668" i="9"/>
  <c r="A668" i="9"/>
  <c r="X793" i="9"/>
  <c r="J667" i="9"/>
  <c r="I667" i="9"/>
  <c r="B667" i="9"/>
  <c r="A667" i="9"/>
  <c r="X792" i="9"/>
  <c r="J666" i="9"/>
  <c r="I666" i="9"/>
  <c r="B666" i="9"/>
  <c r="A666" i="9"/>
  <c r="X791" i="9"/>
  <c r="J665" i="9"/>
  <c r="I665" i="9"/>
  <c r="B665" i="9"/>
  <c r="A665" i="9"/>
  <c r="X790" i="9"/>
  <c r="J664" i="9"/>
  <c r="I664" i="9"/>
  <c r="B664" i="9"/>
  <c r="A664" i="9"/>
  <c r="X789" i="9"/>
  <c r="J663" i="9"/>
  <c r="I663" i="9"/>
  <c r="B663" i="9"/>
  <c r="A663" i="9"/>
  <c r="X788" i="9"/>
  <c r="J662" i="9"/>
  <c r="I662" i="9"/>
  <c r="Z883" i="9" s="1"/>
  <c r="B662" i="9"/>
  <c r="A662" i="9"/>
  <c r="X787" i="9"/>
  <c r="J661" i="9"/>
  <c r="I661" i="9"/>
  <c r="B661" i="9"/>
  <c r="A661" i="9"/>
  <c r="X786" i="9"/>
  <c r="J660" i="9"/>
  <c r="I660" i="9"/>
  <c r="B660" i="9"/>
  <c r="A660" i="9"/>
  <c r="X785" i="9"/>
  <c r="J659" i="9"/>
  <c r="I659" i="9"/>
  <c r="B659" i="9"/>
  <c r="A659" i="9"/>
  <c r="X784" i="9"/>
  <c r="J658" i="9"/>
  <c r="I658" i="9"/>
  <c r="B658" i="9"/>
  <c r="A658" i="9"/>
  <c r="X783" i="9"/>
  <c r="J657" i="9"/>
  <c r="I657" i="9"/>
  <c r="B657" i="9"/>
  <c r="A657" i="9"/>
  <c r="X782" i="9"/>
  <c r="J656" i="9"/>
  <c r="I656" i="9"/>
  <c r="B656" i="9"/>
  <c r="A656" i="9"/>
  <c r="X781" i="9"/>
  <c r="J655" i="9"/>
  <c r="I655" i="9"/>
  <c r="B655" i="9"/>
  <c r="A655" i="9"/>
  <c r="X780" i="9"/>
  <c r="J654" i="9"/>
  <c r="I654" i="9"/>
  <c r="B654" i="9"/>
  <c r="A654" i="9"/>
  <c r="X779" i="9"/>
  <c r="J653" i="9"/>
  <c r="I653" i="9"/>
  <c r="B653" i="9"/>
  <c r="A653" i="9"/>
  <c r="X778" i="9"/>
  <c r="J652" i="9"/>
  <c r="I652" i="9"/>
  <c r="B652" i="9"/>
  <c r="A652" i="9"/>
  <c r="X777" i="9"/>
  <c r="J651" i="9"/>
  <c r="I651" i="9"/>
  <c r="B651" i="9"/>
  <c r="A651" i="9"/>
  <c r="X776" i="9"/>
  <c r="J650" i="9"/>
  <c r="I650" i="9"/>
  <c r="B650" i="9"/>
  <c r="A650" i="9"/>
  <c r="X775" i="9"/>
  <c r="J649" i="9"/>
  <c r="I649" i="9"/>
  <c r="B649" i="9"/>
  <c r="A649" i="9"/>
  <c r="X774" i="9"/>
  <c r="J648" i="9"/>
  <c r="I648" i="9"/>
  <c r="B648" i="9"/>
  <c r="A648" i="9"/>
  <c r="X773" i="9"/>
  <c r="J647" i="9"/>
  <c r="I647" i="9"/>
  <c r="B647" i="9"/>
  <c r="A647" i="9"/>
  <c r="X772" i="9"/>
  <c r="J646" i="9"/>
  <c r="I646" i="9"/>
  <c r="B646" i="9"/>
  <c r="A646" i="9"/>
  <c r="X771" i="9"/>
  <c r="J645" i="9"/>
  <c r="I645" i="9"/>
  <c r="B645" i="9"/>
  <c r="A645" i="9"/>
  <c r="X770" i="9"/>
  <c r="J644" i="9"/>
  <c r="I644" i="9"/>
  <c r="Z862" i="9" s="1"/>
  <c r="B644" i="9"/>
  <c r="A644" i="9"/>
  <c r="X769" i="9"/>
  <c r="J643" i="9"/>
  <c r="I643" i="9"/>
  <c r="B643" i="9"/>
  <c r="A643" i="9"/>
  <c r="X768" i="9"/>
  <c r="J642" i="9"/>
  <c r="I642" i="9"/>
  <c r="B642" i="9"/>
  <c r="A642" i="9"/>
  <c r="X767" i="9"/>
  <c r="J641" i="9"/>
  <c r="I641" i="9"/>
  <c r="B641" i="9"/>
  <c r="A641" i="9"/>
  <c r="X766" i="9"/>
  <c r="J640" i="9"/>
  <c r="I640" i="9"/>
  <c r="B640" i="9"/>
  <c r="A640" i="9"/>
  <c r="X765" i="9"/>
  <c r="J639" i="9"/>
  <c r="I639" i="9"/>
  <c r="B639" i="9"/>
  <c r="A639" i="9"/>
  <c r="X764" i="9"/>
  <c r="J638" i="9"/>
  <c r="I638" i="9"/>
  <c r="B638" i="9"/>
  <c r="A638" i="9"/>
  <c r="X763" i="9"/>
  <c r="J637" i="9"/>
  <c r="I637" i="9"/>
  <c r="B637" i="9"/>
  <c r="A637" i="9"/>
  <c r="X762" i="9"/>
  <c r="J636" i="9"/>
  <c r="I636" i="9"/>
  <c r="B636" i="9"/>
  <c r="A636" i="9"/>
  <c r="X761" i="9"/>
  <c r="J635" i="9"/>
  <c r="I635" i="9"/>
  <c r="B635" i="9"/>
  <c r="A635" i="9"/>
  <c r="X760" i="9"/>
  <c r="J634" i="9"/>
  <c r="I634" i="9"/>
  <c r="B634" i="9"/>
  <c r="A634" i="9"/>
  <c r="X759" i="9"/>
  <c r="J633" i="9"/>
  <c r="I633" i="9"/>
  <c r="B633" i="9"/>
  <c r="A633" i="9"/>
  <c r="X758" i="9"/>
  <c r="J632" i="9"/>
  <c r="I632" i="9"/>
  <c r="B632" i="9"/>
  <c r="A632" i="9"/>
  <c r="X757" i="9"/>
  <c r="J631" i="9"/>
  <c r="I631" i="9"/>
  <c r="B631" i="9"/>
  <c r="A631" i="9"/>
  <c r="X756" i="9"/>
  <c r="J630" i="9"/>
  <c r="I630" i="9"/>
  <c r="B630" i="9"/>
  <c r="A630" i="9"/>
  <c r="X755" i="9"/>
  <c r="J629" i="9"/>
  <c r="I629" i="9"/>
  <c r="B629" i="9"/>
  <c r="A629" i="9"/>
  <c r="X754" i="9"/>
  <c r="J628" i="9"/>
  <c r="I628" i="9"/>
  <c r="B628" i="9"/>
  <c r="A628" i="9"/>
  <c r="X753" i="9"/>
  <c r="J627" i="9"/>
  <c r="I627" i="9"/>
  <c r="B627" i="9"/>
  <c r="A627" i="9"/>
  <c r="X752" i="9"/>
  <c r="J626" i="9"/>
  <c r="I626" i="9"/>
  <c r="B626" i="9"/>
  <c r="A626" i="9"/>
  <c r="X751" i="9"/>
  <c r="J625" i="9"/>
  <c r="I625" i="9"/>
  <c r="B625" i="9"/>
  <c r="A625" i="9"/>
  <c r="X750" i="9"/>
  <c r="J624" i="9"/>
  <c r="I624" i="9"/>
  <c r="B624" i="9"/>
  <c r="A624" i="9"/>
  <c r="X749" i="9"/>
  <c r="J623" i="9"/>
  <c r="I623" i="9"/>
  <c r="B623" i="9"/>
  <c r="A623" i="9"/>
  <c r="X748" i="9"/>
  <c r="J622" i="9"/>
  <c r="I622" i="9"/>
  <c r="B622" i="9"/>
  <c r="A622" i="9"/>
  <c r="X747" i="9"/>
  <c r="J621" i="9"/>
  <c r="I621" i="9"/>
  <c r="B621" i="9"/>
  <c r="A621" i="9"/>
  <c r="X746" i="9"/>
  <c r="J620" i="9"/>
  <c r="I620" i="9"/>
  <c r="B620" i="9"/>
  <c r="A620" i="9"/>
  <c r="X745" i="9"/>
  <c r="J619" i="9"/>
  <c r="I619" i="9"/>
  <c r="B619" i="9"/>
  <c r="A619" i="9"/>
  <c r="X744" i="9"/>
  <c r="J618" i="9"/>
  <c r="I618" i="9"/>
  <c r="B618" i="9"/>
  <c r="A618" i="9"/>
  <c r="X743" i="9"/>
  <c r="J617" i="9"/>
  <c r="I617" i="9"/>
  <c r="B617" i="9"/>
  <c r="A617" i="9"/>
  <c r="X742" i="9"/>
  <c r="J616" i="9"/>
  <c r="I616" i="9"/>
  <c r="B616" i="9"/>
  <c r="A616" i="9"/>
  <c r="X741" i="9"/>
  <c r="J615" i="9"/>
  <c r="I615" i="9"/>
  <c r="B615" i="9"/>
  <c r="A615" i="9"/>
  <c r="X740" i="9"/>
  <c r="J614" i="9"/>
  <c r="I614" i="9"/>
  <c r="B614" i="9"/>
  <c r="A614" i="9"/>
  <c r="X739" i="9"/>
  <c r="J613" i="9"/>
  <c r="I613" i="9"/>
  <c r="B613" i="9"/>
  <c r="A613" i="9"/>
  <c r="X738" i="9"/>
  <c r="J612" i="9"/>
  <c r="I612" i="9"/>
  <c r="B612" i="9"/>
  <c r="A612" i="9"/>
  <c r="X737" i="9"/>
  <c r="J611" i="9"/>
  <c r="I611" i="9"/>
  <c r="B611" i="9"/>
  <c r="A611" i="9"/>
  <c r="X736" i="9"/>
  <c r="J610" i="9"/>
  <c r="I610" i="9"/>
  <c r="B610" i="9"/>
  <c r="A610" i="9"/>
  <c r="X735" i="9"/>
  <c r="J609" i="9"/>
  <c r="I609" i="9"/>
  <c r="B609" i="9"/>
  <c r="A609" i="9"/>
  <c r="X734" i="9"/>
  <c r="J608" i="9"/>
  <c r="I608" i="9"/>
  <c r="B608" i="9"/>
  <c r="A608" i="9"/>
  <c r="X733" i="9"/>
  <c r="J607" i="9"/>
  <c r="I607" i="9"/>
  <c r="B607" i="9"/>
  <c r="A607" i="9"/>
  <c r="X732" i="9"/>
  <c r="J606" i="9"/>
  <c r="I606" i="9"/>
  <c r="B606" i="9"/>
  <c r="A606" i="9"/>
  <c r="X731" i="9"/>
  <c r="J605" i="9"/>
  <c r="I605" i="9"/>
  <c r="B605" i="9"/>
  <c r="A605" i="9"/>
  <c r="X730" i="9"/>
  <c r="J604" i="9"/>
  <c r="I604" i="9"/>
  <c r="B604" i="9"/>
  <c r="A604" i="9"/>
  <c r="X729" i="9"/>
  <c r="J603" i="9"/>
  <c r="I603" i="9"/>
  <c r="B603" i="9"/>
  <c r="A603" i="9"/>
  <c r="X728" i="9"/>
  <c r="J602" i="9"/>
  <c r="I602" i="9"/>
  <c r="B602" i="9"/>
  <c r="A602" i="9"/>
  <c r="X727" i="9"/>
  <c r="J601" i="9"/>
  <c r="I601" i="9"/>
  <c r="B601" i="9"/>
  <c r="A601" i="9"/>
  <c r="X726" i="9"/>
  <c r="J600" i="9"/>
  <c r="I600" i="9"/>
  <c r="B600" i="9"/>
  <c r="A600" i="9"/>
  <c r="X725" i="9"/>
  <c r="J599" i="9"/>
  <c r="I599" i="9"/>
  <c r="B599" i="9"/>
  <c r="A599" i="9"/>
  <c r="X724" i="9"/>
  <c r="J598" i="9"/>
  <c r="I598" i="9"/>
  <c r="B598" i="9"/>
  <c r="A598" i="9"/>
  <c r="X723" i="9"/>
  <c r="J597" i="9"/>
  <c r="I597" i="9"/>
  <c r="B597" i="9"/>
  <c r="A597" i="9"/>
  <c r="X722" i="9"/>
  <c r="J596" i="9"/>
  <c r="I596" i="9"/>
  <c r="B596" i="9"/>
  <c r="A596" i="9"/>
  <c r="X721" i="9"/>
  <c r="J595" i="9"/>
  <c r="I595" i="9"/>
  <c r="B595" i="9"/>
  <c r="A595" i="9"/>
  <c r="X720" i="9"/>
  <c r="J594" i="9"/>
  <c r="I594" i="9"/>
  <c r="B594" i="9"/>
  <c r="A594" i="9"/>
  <c r="X719" i="9"/>
  <c r="J593" i="9"/>
  <c r="I593" i="9"/>
  <c r="B593" i="9"/>
  <c r="A593" i="9"/>
  <c r="X718" i="9"/>
  <c r="J592" i="9"/>
  <c r="I592" i="9"/>
  <c r="B592" i="9"/>
  <c r="A592" i="9"/>
  <c r="X717" i="9"/>
  <c r="J591" i="9"/>
  <c r="I591" i="9"/>
  <c r="B591" i="9"/>
  <c r="A591" i="9"/>
  <c r="X716" i="9"/>
  <c r="J590" i="9"/>
  <c r="I590" i="9"/>
  <c r="B590" i="9"/>
  <c r="A590" i="9"/>
  <c r="X715" i="9"/>
  <c r="J589" i="9"/>
  <c r="I589" i="9"/>
  <c r="B589" i="9"/>
  <c r="A589" i="9"/>
  <c r="X714" i="9"/>
  <c r="J588" i="9"/>
  <c r="I588" i="9"/>
  <c r="B588" i="9"/>
  <c r="A588" i="9"/>
  <c r="X713" i="9"/>
  <c r="J587" i="9"/>
  <c r="I587" i="9"/>
  <c r="B587" i="9"/>
  <c r="A587" i="9"/>
  <c r="X712" i="9"/>
  <c r="J856" i="9"/>
  <c r="I856" i="9"/>
  <c r="B856" i="9"/>
  <c r="A856" i="9"/>
  <c r="X711" i="9"/>
  <c r="J855" i="9"/>
  <c r="I855" i="9"/>
  <c r="B855" i="9"/>
  <c r="A855" i="9"/>
  <c r="X710" i="9"/>
  <c r="J854" i="9"/>
  <c r="I854" i="9"/>
  <c r="B854" i="9"/>
  <c r="A854" i="9"/>
  <c r="X709" i="9"/>
  <c r="J853" i="9"/>
  <c r="I853" i="9"/>
  <c r="B853" i="9"/>
  <c r="A853" i="9"/>
  <c r="X708" i="9"/>
  <c r="J852" i="9"/>
  <c r="I852" i="9"/>
  <c r="B852" i="9"/>
  <c r="A852" i="9"/>
  <c r="X707" i="9"/>
  <c r="J851" i="9"/>
  <c r="I851" i="9"/>
  <c r="B851" i="9"/>
  <c r="A851" i="9"/>
  <c r="X706" i="9"/>
  <c r="J850" i="9"/>
  <c r="I850" i="9"/>
  <c r="B850" i="9"/>
  <c r="A850" i="9"/>
  <c r="X705" i="9"/>
  <c r="J849" i="9"/>
  <c r="I849" i="9"/>
  <c r="B849" i="9"/>
  <c r="A849" i="9"/>
  <c r="X704" i="9"/>
  <c r="J848" i="9"/>
  <c r="I848" i="9"/>
  <c r="B848" i="9"/>
  <c r="A848" i="9"/>
  <c r="X703" i="9"/>
  <c r="J847" i="9"/>
  <c r="I847" i="9"/>
  <c r="B847" i="9"/>
  <c r="A847" i="9"/>
  <c r="X702" i="9"/>
  <c r="J846" i="9"/>
  <c r="I846" i="9"/>
  <c r="B846" i="9"/>
  <c r="A846" i="9"/>
  <c r="X701" i="9"/>
  <c r="J845" i="9"/>
  <c r="I845" i="9"/>
  <c r="B845" i="9"/>
  <c r="A845" i="9"/>
  <c r="X700" i="9"/>
  <c r="J844" i="9"/>
  <c r="I844" i="9"/>
  <c r="B844" i="9"/>
  <c r="A844" i="9"/>
  <c r="X699" i="9"/>
  <c r="J843" i="9"/>
  <c r="I843" i="9"/>
  <c r="B843" i="9"/>
  <c r="A843" i="9"/>
  <c r="X698" i="9"/>
  <c r="J842" i="9"/>
  <c r="I842" i="9"/>
  <c r="B842" i="9"/>
  <c r="A842" i="9"/>
  <c r="X697" i="9"/>
  <c r="J841" i="9"/>
  <c r="I841" i="9"/>
  <c r="B841" i="9"/>
  <c r="A841" i="9"/>
  <c r="X696" i="9"/>
  <c r="J840" i="9"/>
  <c r="I840" i="9"/>
  <c r="B840" i="9"/>
  <c r="A840" i="9"/>
  <c r="X695" i="9"/>
  <c r="J839" i="9"/>
  <c r="I839" i="9"/>
  <c r="B839" i="9"/>
  <c r="A839" i="9"/>
  <c r="X694" i="9"/>
  <c r="J838" i="9"/>
  <c r="I838" i="9"/>
  <c r="B838" i="9"/>
  <c r="A838" i="9"/>
  <c r="X693" i="9"/>
  <c r="J837" i="9"/>
  <c r="I837" i="9"/>
  <c r="B837" i="9"/>
  <c r="A837" i="9"/>
  <c r="X692" i="9"/>
  <c r="J836" i="9"/>
  <c r="I836" i="9"/>
  <c r="B836" i="9"/>
  <c r="A836" i="9"/>
  <c r="X691" i="9"/>
  <c r="J835" i="9"/>
  <c r="I835" i="9"/>
  <c r="B835" i="9"/>
  <c r="A835" i="9"/>
  <c r="X690" i="9"/>
  <c r="J834" i="9"/>
  <c r="I834" i="9"/>
  <c r="B834" i="9"/>
  <c r="A834" i="9"/>
  <c r="X689" i="9"/>
  <c r="J833" i="9"/>
  <c r="I833" i="9"/>
  <c r="B833" i="9"/>
  <c r="A833" i="9"/>
  <c r="X688" i="9"/>
  <c r="J832" i="9"/>
  <c r="I832" i="9"/>
  <c r="B832" i="9"/>
  <c r="A832" i="9"/>
  <c r="X687" i="9"/>
  <c r="J831" i="9"/>
  <c r="I831" i="9"/>
  <c r="B831" i="9"/>
  <c r="A831" i="9"/>
  <c r="X686" i="9"/>
  <c r="J830" i="9"/>
  <c r="I830" i="9"/>
  <c r="B830" i="9"/>
  <c r="A830" i="9"/>
  <c r="X685" i="9"/>
  <c r="J829" i="9"/>
  <c r="I829" i="9"/>
  <c r="B829" i="9"/>
  <c r="A829" i="9"/>
  <c r="X684" i="9"/>
  <c r="J828" i="9"/>
  <c r="I828" i="9"/>
  <c r="B828" i="9"/>
  <c r="A828" i="9"/>
  <c r="X683" i="9"/>
  <c r="J827" i="9"/>
  <c r="I827" i="9"/>
  <c r="B827" i="9"/>
  <c r="A827" i="9"/>
  <c r="X682" i="9"/>
  <c r="J826" i="9"/>
  <c r="I826" i="9"/>
  <c r="B826" i="9"/>
  <c r="A826" i="9"/>
  <c r="X681" i="9"/>
  <c r="J825" i="9"/>
  <c r="I825" i="9"/>
  <c r="B825" i="9"/>
  <c r="A825" i="9"/>
  <c r="X680" i="9"/>
  <c r="J824" i="9"/>
  <c r="I824" i="9"/>
  <c r="B824" i="9"/>
  <c r="A824" i="9"/>
  <c r="X679" i="9"/>
  <c r="J823" i="9"/>
  <c r="I823" i="9"/>
  <c r="B823" i="9"/>
  <c r="A823" i="9"/>
  <c r="X678" i="9"/>
  <c r="J822" i="9"/>
  <c r="I822" i="9"/>
  <c r="B822" i="9"/>
  <c r="A822" i="9"/>
  <c r="X677" i="9"/>
  <c r="J821" i="9"/>
  <c r="I821" i="9"/>
  <c r="B821" i="9"/>
  <c r="A821" i="9"/>
  <c r="X676" i="9"/>
  <c r="J820" i="9"/>
  <c r="I820" i="9"/>
  <c r="B820" i="9"/>
  <c r="A820" i="9"/>
  <c r="X675" i="9"/>
  <c r="J819" i="9"/>
  <c r="I819" i="9"/>
  <c r="B819" i="9"/>
  <c r="A819" i="9"/>
  <c r="X674" i="9"/>
  <c r="J818" i="9"/>
  <c r="I818" i="9"/>
  <c r="B818" i="9"/>
  <c r="A818" i="9"/>
  <c r="X673" i="9"/>
  <c r="J817" i="9"/>
  <c r="I817" i="9"/>
  <c r="B817" i="9"/>
  <c r="A817" i="9"/>
  <c r="X672" i="9"/>
  <c r="J816" i="9"/>
  <c r="I816" i="9"/>
  <c r="B816" i="9"/>
  <c r="A816" i="9"/>
  <c r="X671" i="9"/>
  <c r="J815" i="9"/>
  <c r="I815" i="9"/>
  <c r="B815" i="9"/>
  <c r="A815" i="9"/>
  <c r="X670" i="9"/>
  <c r="J814" i="9"/>
  <c r="I814" i="9"/>
  <c r="B814" i="9"/>
  <c r="A814" i="9"/>
  <c r="X669" i="9"/>
  <c r="J813" i="9"/>
  <c r="I813" i="9"/>
  <c r="B813" i="9"/>
  <c r="A813" i="9"/>
  <c r="X668" i="9"/>
  <c r="J812" i="9"/>
  <c r="I812" i="9"/>
  <c r="B812" i="9"/>
  <c r="A812" i="9"/>
  <c r="X667" i="9"/>
  <c r="J811" i="9"/>
  <c r="I811" i="9"/>
  <c r="B811" i="9"/>
  <c r="A811" i="9"/>
  <c r="X666" i="9"/>
  <c r="J810" i="9"/>
  <c r="I810" i="9"/>
  <c r="B810" i="9"/>
  <c r="A810" i="9"/>
  <c r="X665" i="9"/>
  <c r="J809" i="9"/>
  <c r="I809" i="9"/>
  <c r="B809" i="9"/>
  <c r="A809" i="9"/>
  <c r="X664" i="9"/>
  <c r="J808" i="9"/>
  <c r="I808" i="9"/>
  <c r="B808" i="9"/>
  <c r="A808" i="9"/>
  <c r="X663" i="9"/>
  <c r="J807" i="9"/>
  <c r="I807" i="9"/>
  <c r="Z807" i="9" s="1"/>
  <c r="B807" i="9"/>
  <c r="A807" i="9"/>
  <c r="X662" i="9"/>
  <c r="J806" i="9"/>
  <c r="I806" i="9"/>
  <c r="Z806" i="9" s="1"/>
  <c r="B806" i="9"/>
  <c r="A806" i="9"/>
  <c r="X661" i="9"/>
  <c r="J805" i="9"/>
  <c r="I805" i="9"/>
  <c r="B805" i="9"/>
  <c r="A805" i="9"/>
  <c r="X660" i="9"/>
  <c r="J804" i="9"/>
  <c r="I804" i="9"/>
  <c r="B804" i="9"/>
  <c r="A804" i="9"/>
  <c r="X659" i="9"/>
  <c r="J803" i="9"/>
  <c r="I803" i="9"/>
  <c r="B803" i="9"/>
  <c r="A803" i="9"/>
  <c r="X658" i="9"/>
  <c r="J802" i="9"/>
  <c r="I802" i="9"/>
  <c r="B802" i="9"/>
  <c r="A802" i="9"/>
  <c r="X657" i="9"/>
  <c r="J801" i="9"/>
  <c r="I801" i="9"/>
  <c r="B801" i="9"/>
  <c r="A801" i="9"/>
  <c r="X656" i="9"/>
  <c r="J800" i="9"/>
  <c r="I800" i="9"/>
  <c r="B800" i="9"/>
  <c r="A800" i="9"/>
  <c r="X655" i="9"/>
  <c r="J799" i="9"/>
  <c r="I799" i="9"/>
  <c r="B799" i="9"/>
  <c r="A799" i="9"/>
  <c r="X654" i="9"/>
  <c r="J798" i="9"/>
  <c r="I798" i="9"/>
  <c r="B798" i="9"/>
  <c r="A798" i="9"/>
  <c r="X653" i="9"/>
  <c r="J797" i="9"/>
  <c r="I797" i="9"/>
  <c r="B797" i="9"/>
  <c r="A797" i="9"/>
  <c r="X652" i="9"/>
  <c r="J796" i="9"/>
  <c r="I796" i="9"/>
  <c r="B796" i="9"/>
  <c r="A796" i="9"/>
  <c r="X651" i="9"/>
  <c r="J795" i="9"/>
  <c r="I795" i="9"/>
  <c r="B795" i="9"/>
  <c r="A795" i="9"/>
  <c r="X650" i="9"/>
  <c r="J794" i="9"/>
  <c r="I794" i="9"/>
  <c r="B794" i="9"/>
  <c r="A794" i="9"/>
  <c r="X649" i="9"/>
  <c r="J793" i="9"/>
  <c r="I793" i="9"/>
  <c r="B793" i="9"/>
  <c r="A793" i="9"/>
  <c r="X648" i="9"/>
  <c r="J792" i="9"/>
  <c r="I792" i="9"/>
  <c r="B792" i="9"/>
  <c r="A792" i="9"/>
  <c r="X647" i="9"/>
  <c r="J791" i="9"/>
  <c r="I791" i="9"/>
  <c r="B791" i="9"/>
  <c r="A791" i="9"/>
  <c r="X646" i="9"/>
  <c r="J790" i="9"/>
  <c r="I790" i="9"/>
  <c r="B790" i="9"/>
  <c r="A790" i="9"/>
  <c r="X645" i="9"/>
  <c r="J789" i="9"/>
  <c r="I789" i="9"/>
  <c r="B789" i="9"/>
  <c r="A789" i="9"/>
  <c r="X644" i="9"/>
  <c r="J788" i="9"/>
  <c r="I788" i="9"/>
  <c r="B788" i="9"/>
  <c r="A788" i="9"/>
  <c r="X643" i="9"/>
  <c r="J787" i="9"/>
  <c r="I787" i="9"/>
  <c r="B787" i="9"/>
  <c r="A787" i="9"/>
  <c r="X642" i="9"/>
  <c r="J786" i="9"/>
  <c r="I786" i="9"/>
  <c r="B786" i="9"/>
  <c r="A786" i="9"/>
  <c r="X641" i="9"/>
  <c r="J785" i="9"/>
  <c r="I785" i="9"/>
  <c r="B785" i="9"/>
  <c r="A785" i="9"/>
  <c r="X640" i="9"/>
  <c r="J784" i="9"/>
  <c r="I784" i="9"/>
  <c r="B784" i="9"/>
  <c r="A784" i="9"/>
  <c r="X639" i="9"/>
  <c r="J783" i="9"/>
  <c r="I783" i="9"/>
  <c r="B783" i="9"/>
  <c r="A783" i="9"/>
  <c r="X638" i="9"/>
  <c r="J782" i="9"/>
  <c r="I782" i="9"/>
  <c r="B782" i="9"/>
  <c r="A782" i="9"/>
  <c r="X637" i="9"/>
  <c r="J781" i="9"/>
  <c r="I781" i="9"/>
  <c r="B781" i="9"/>
  <c r="A781" i="9"/>
  <c r="X636" i="9"/>
  <c r="J780" i="9"/>
  <c r="I780" i="9"/>
  <c r="B780" i="9"/>
  <c r="A780" i="9"/>
  <c r="X635" i="9"/>
  <c r="J779" i="9"/>
  <c r="I779" i="9"/>
  <c r="B779" i="9"/>
  <c r="A779" i="9"/>
  <c r="X634" i="9"/>
  <c r="J778" i="9"/>
  <c r="I778" i="9"/>
  <c r="B778" i="9"/>
  <c r="A778" i="9"/>
  <c r="X633" i="9"/>
  <c r="J777" i="9"/>
  <c r="I777" i="9"/>
  <c r="B777" i="9"/>
  <c r="A777" i="9"/>
  <c r="X632" i="9"/>
  <c r="J776" i="9"/>
  <c r="I776" i="9"/>
  <c r="B776" i="9"/>
  <c r="A776" i="9"/>
  <c r="X631" i="9"/>
  <c r="J775" i="9"/>
  <c r="I775" i="9"/>
  <c r="B775" i="9"/>
  <c r="A775" i="9"/>
  <c r="X630" i="9"/>
  <c r="J774" i="9"/>
  <c r="I774" i="9"/>
  <c r="B774" i="9"/>
  <c r="A774" i="9"/>
  <c r="X629" i="9"/>
  <c r="J773" i="9"/>
  <c r="I773" i="9"/>
  <c r="B773" i="9"/>
  <c r="A773" i="9"/>
  <c r="X628" i="9"/>
  <c r="J772" i="9"/>
  <c r="I772" i="9"/>
  <c r="B772" i="9"/>
  <c r="A772" i="9"/>
  <c r="X627" i="9"/>
  <c r="J771" i="9"/>
  <c r="I771" i="9"/>
  <c r="B771" i="9"/>
  <c r="A771" i="9"/>
  <c r="X626" i="9"/>
  <c r="J770" i="9"/>
  <c r="I770" i="9"/>
  <c r="B770" i="9"/>
  <c r="A770" i="9"/>
  <c r="X625" i="9"/>
  <c r="J769" i="9"/>
  <c r="I769" i="9"/>
  <c r="B769" i="9"/>
  <c r="A769" i="9"/>
  <c r="X624" i="9"/>
  <c r="J768" i="9"/>
  <c r="I768" i="9"/>
  <c r="B768" i="9"/>
  <c r="A768" i="9"/>
  <c r="X623" i="9"/>
  <c r="J767" i="9"/>
  <c r="I767" i="9"/>
  <c r="B767" i="9"/>
  <c r="A767" i="9"/>
  <c r="X622" i="9"/>
  <c r="J766" i="9"/>
  <c r="I766" i="9"/>
  <c r="B766" i="9"/>
  <c r="A766" i="9"/>
  <c r="X621" i="9"/>
  <c r="J765" i="9"/>
  <c r="I765" i="9"/>
  <c r="B765" i="9"/>
  <c r="A765" i="9"/>
  <c r="X620" i="9"/>
  <c r="J764" i="9"/>
  <c r="I764" i="9"/>
  <c r="B764" i="9"/>
  <c r="A764" i="9"/>
  <c r="X619" i="9"/>
  <c r="J763" i="9"/>
  <c r="I763" i="9"/>
  <c r="B763" i="9"/>
  <c r="A763" i="9"/>
  <c r="X618" i="9"/>
  <c r="J762" i="9"/>
  <c r="I762" i="9"/>
  <c r="B762" i="9"/>
  <c r="A762" i="9"/>
  <c r="X617" i="9"/>
  <c r="J761" i="9"/>
  <c r="I761" i="9"/>
  <c r="B761" i="9"/>
  <c r="A761" i="9"/>
  <c r="X616" i="9"/>
  <c r="J760" i="9"/>
  <c r="I760" i="9"/>
  <c r="B760" i="9"/>
  <c r="A760" i="9"/>
  <c r="X615" i="9"/>
  <c r="J759" i="9"/>
  <c r="I759" i="9"/>
  <c r="B759" i="9"/>
  <c r="A759" i="9"/>
  <c r="X614" i="9"/>
  <c r="J758" i="9"/>
  <c r="I758" i="9"/>
  <c r="B758" i="9"/>
  <c r="A758" i="9"/>
  <c r="X613" i="9"/>
  <c r="J757" i="9"/>
  <c r="I757" i="9"/>
  <c r="B757" i="9"/>
  <c r="A757" i="9"/>
  <c r="X612" i="9"/>
  <c r="J756" i="9"/>
  <c r="I756" i="9"/>
  <c r="B756" i="9"/>
  <c r="A756" i="9"/>
  <c r="X611" i="9"/>
  <c r="J755" i="9"/>
  <c r="I755" i="9"/>
  <c r="B755" i="9"/>
  <c r="A755" i="9"/>
  <c r="X610" i="9"/>
  <c r="J754" i="9"/>
  <c r="I754" i="9"/>
  <c r="B754" i="9"/>
  <c r="A754" i="9"/>
  <c r="X609" i="9"/>
  <c r="J753" i="9"/>
  <c r="I753" i="9"/>
  <c r="B753" i="9"/>
  <c r="A753" i="9"/>
  <c r="X608" i="9"/>
  <c r="J752" i="9"/>
  <c r="I752" i="9"/>
  <c r="B752" i="9"/>
  <c r="A752" i="9"/>
  <c r="X607" i="9"/>
  <c r="J751" i="9"/>
  <c r="I751" i="9"/>
  <c r="B751" i="9"/>
  <c r="A751" i="9"/>
  <c r="X606" i="9"/>
  <c r="J750" i="9"/>
  <c r="I750" i="9"/>
  <c r="B750" i="9"/>
  <c r="A750" i="9"/>
  <c r="X605" i="9"/>
  <c r="J749" i="9"/>
  <c r="I749" i="9"/>
  <c r="B749" i="9"/>
  <c r="A749" i="9"/>
  <c r="X604" i="9"/>
  <c r="J748" i="9"/>
  <c r="I748" i="9"/>
  <c r="B748" i="9"/>
  <c r="A748" i="9"/>
  <c r="X603" i="9"/>
  <c r="J747" i="9"/>
  <c r="I747" i="9"/>
  <c r="B747" i="9"/>
  <c r="A747" i="9"/>
  <c r="X602" i="9"/>
  <c r="J746" i="9"/>
  <c r="I746" i="9"/>
  <c r="B746" i="9"/>
  <c r="A746" i="9"/>
  <c r="X601" i="9"/>
  <c r="J745" i="9"/>
  <c r="I745" i="9"/>
  <c r="B745" i="9"/>
  <c r="A745" i="9"/>
  <c r="X600" i="9"/>
  <c r="J744" i="9"/>
  <c r="I744" i="9"/>
  <c r="B744" i="9"/>
  <c r="A744" i="9"/>
  <c r="X599" i="9"/>
  <c r="J743" i="9"/>
  <c r="I743" i="9"/>
  <c r="B743" i="9"/>
  <c r="A743" i="9"/>
  <c r="X598" i="9"/>
  <c r="J742" i="9"/>
  <c r="I742" i="9"/>
  <c r="B742" i="9"/>
  <c r="A742" i="9"/>
  <c r="X597" i="9"/>
  <c r="J741" i="9"/>
  <c r="I741" i="9"/>
  <c r="B741" i="9"/>
  <c r="A741" i="9"/>
  <c r="X596" i="9"/>
  <c r="J740" i="9"/>
  <c r="I740" i="9"/>
  <c r="B740" i="9"/>
  <c r="A740" i="9"/>
  <c r="X595" i="9"/>
  <c r="J739" i="9"/>
  <c r="I739" i="9"/>
  <c r="B739" i="9"/>
  <c r="A739" i="9"/>
  <c r="X594" i="9"/>
  <c r="J738" i="9"/>
  <c r="I738" i="9"/>
  <c r="B738" i="9"/>
  <c r="A738" i="9"/>
  <c r="X593" i="9"/>
  <c r="J737" i="9"/>
  <c r="I737" i="9"/>
  <c r="B737" i="9"/>
  <c r="A737" i="9"/>
  <c r="X592" i="9"/>
  <c r="J736" i="9"/>
  <c r="I736" i="9"/>
  <c r="B736" i="9"/>
  <c r="A736" i="9"/>
  <c r="X591" i="9"/>
  <c r="J735" i="9"/>
  <c r="I735" i="9"/>
  <c r="B735" i="9"/>
  <c r="A735" i="9"/>
  <c r="X590" i="9"/>
  <c r="J734" i="9"/>
  <c r="I734" i="9"/>
  <c r="B734" i="9"/>
  <c r="A734" i="9"/>
  <c r="X589" i="9"/>
  <c r="J733" i="9"/>
  <c r="I733" i="9"/>
  <c r="B733" i="9"/>
  <c r="A733" i="9"/>
  <c r="X588" i="9"/>
  <c r="J732" i="9"/>
  <c r="I732" i="9"/>
  <c r="B732" i="9"/>
  <c r="A732" i="9"/>
  <c r="X587" i="9"/>
  <c r="J731" i="9"/>
  <c r="I731" i="9"/>
  <c r="B731" i="9"/>
  <c r="A731" i="9"/>
  <c r="X586" i="9"/>
  <c r="J730" i="9"/>
  <c r="I730" i="9"/>
  <c r="B730" i="9"/>
  <c r="A730" i="9"/>
  <c r="X585" i="9"/>
  <c r="J729" i="9"/>
  <c r="I729" i="9"/>
  <c r="B729" i="9"/>
  <c r="A729" i="9"/>
  <c r="X584" i="9"/>
  <c r="J728" i="9"/>
  <c r="I728" i="9"/>
  <c r="B728" i="9"/>
  <c r="A728" i="9"/>
  <c r="X583" i="9"/>
  <c r="J727" i="9"/>
  <c r="I727" i="9"/>
  <c r="B727" i="9"/>
  <c r="A727" i="9"/>
  <c r="X582" i="9"/>
  <c r="J726" i="9"/>
  <c r="I726" i="9"/>
  <c r="B726" i="9"/>
  <c r="A726" i="9"/>
  <c r="X581" i="9"/>
  <c r="J725" i="9"/>
  <c r="I725" i="9"/>
  <c r="B725" i="9"/>
  <c r="A725" i="9"/>
  <c r="X580" i="9"/>
  <c r="J724" i="9"/>
  <c r="I724" i="9"/>
  <c r="B724" i="9"/>
  <c r="A724" i="9"/>
  <c r="X579" i="9"/>
  <c r="J723" i="9"/>
  <c r="I723" i="9"/>
  <c r="B723" i="9"/>
  <c r="A723" i="9"/>
  <c r="X578" i="9"/>
  <c r="J722" i="9"/>
  <c r="I722" i="9"/>
  <c r="B722" i="9"/>
  <c r="A722" i="9"/>
  <c r="X577" i="9"/>
  <c r="J721" i="9"/>
  <c r="I721" i="9"/>
  <c r="B721" i="9"/>
  <c r="A721" i="9"/>
  <c r="X576" i="9"/>
  <c r="J720" i="9"/>
  <c r="I720" i="9"/>
  <c r="B720" i="9"/>
  <c r="A720" i="9"/>
  <c r="X575" i="9"/>
  <c r="J719" i="9"/>
  <c r="I719" i="9"/>
  <c r="B719" i="9"/>
  <c r="A719" i="9"/>
  <c r="X574" i="9"/>
  <c r="J718" i="9"/>
  <c r="I718" i="9"/>
  <c r="B718" i="9"/>
  <c r="A718" i="9"/>
  <c r="X573" i="9"/>
  <c r="J717" i="9"/>
  <c r="I717" i="9"/>
  <c r="B717" i="9"/>
  <c r="A717" i="9"/>
  <c r="X572" i="9"/>
  <c r="J716" i="9"/>
  <c r="I716" i="9"/>
  <c r="B716" i="9"/>
  <c r="A716" i="9"/>
  <c r="X571" i="9"/>
  <c r="J715" i="9"/>
  <c r="I715" i="9"/>
  <c r="B715" i="9"/>
  <c r="A715" i="9"/>
  <c r="X570" i="9"/>
  <c r="J714" i="9"/>
  <c r="I714" i="9"/>
  <c r="B714" i="9"/>
  <c r="A714" i="9"/>
  <c r="X569" i="9"/>
  <c r="J713" i="9"/>
  <c r="I713" i="9"/>
  <c r="B713" i="9"/>
  <c r="A713" i="9"/>
  <c r="X568" i="9"/>
  <c r="J712" i="9"/>
  <c r="I712" i="9"/>
  <c r="B712" i="9"/>
  <c r="A712" i="9"/>
  <c r="X567" i="9"/>
  <c r="J711" i="9"/>
  <c r="I711" i="9"/>
  <c r="B711" i="9"/>
  <c r="A711" i="9"/>
  <c r="X566" i="9"/>
  <c r="J710" i="9"/>
  <c r="I710" i="9"/>
  <c r="B710" i="9"/>
  <c r="A710" i="9"/>
  <c r="X565" i="9"/>
  <c r="J709" i="9"/>
  <c r="I709" i="9"/>
  <c r="B709" i="9"/>
  <c r="A709" i="9"/>
  <c r="X564" i="9"/>
  <c r="J708" i="9"/>
  <c r="I708" i="9"/>
  <c r="B708" i="9"/>
  <c r="A708" i="9"/>
  <c r="X563" i="9"/>
  <c r="J707" i="9"/>
  <c r="I707" i="9"/>
  <c r="B707" i="9"/>
  <c r="A707" i="9"/>
  <c r="X562" i="9"/>
  <c r="J706" i="9"/>
  <c r="I706" i="9"/>
  <c r="B706" i="9"/>
  <c r="A706" i="9"/>
  <c r="X561" i="9"/>
  <c r="J705" i="9"/>
  <c r="I705" i="9"/>
  <c r="B705" i="9"/>
  <c r="A705" i="9"/>
  <c r="X560" i="9"/>
  <c r="J704" i="9"/>
  <c r="I704" i="9"/>
  <c r="B704" i="9"/>
  <c r="A704" i="9"/>
  <c r="X559" i="9"/>
  <c r="J703" i="9"/>
  <c r="I703" i="9"/>
  <c r="B703" i="9"/>
  <c r="A703" i="9"/>
  <c r="X558" i="9"/>
  <c r="J702" i="9"/>
  <c r="I702" i="9"/>
  <c r="B702" i="9"/>
  <c r="A702" i="9"/>
  <c r="X557" i="9"/>
  <c r="J701" i="9"/>
  <c r="I701" i="9"/>
  <c r="B701" i="9"/>
  <c r="A701" i="9"/>
  <c r="X556" i="9"/>
  <c r="J700" i="9"/>
  <c r="I700" i="9"/>
  <c r="B700" i="9"/>
  <c r="A700" i="9"/>
  <c r="X555" i="9"/>
  <c r="J699" i="9"/>
  <c r="I699" i="9"/>
  <c r="B699" i="9"/>
  <c r="A699" i="9"/>
  <c r="X554" i="9"/>
  <c r="J698" i="9"/>
  <c r="I698" i="9"/>
  <c r="B698" i="9"/>
  <c r="A698" i="9"/>
  <c r="X553" i="9"/>
  <c r="J697" i="9"/>
  <c r="I697" i="9"/>
  <c r="B697" i="9"/>
  <c r="A697" i="9"/>
  <c r="X552" i="9"/>
  <c r="J696" i="9"/>
  <c r="I696" i="9"/>
  <c r="B696" i="9"/>
  <c r="A696" i="9"/>
  <c r="X551" i="9"/>
  <c r="J695" i="9"/>
  <c r="I695" i="9"/>
  <c r="B695" i="9"/>
  <c r="A695" i="9"/>
  <c r="X550" i="9"/>
  <c r="J694" i="9"/>
  <c r="I694" i="9"/>
  <c r="B694" i="9"/>
  <c r="A694" i="9"/>
  <c r="X549" i="9"/>
  <c r="J693" i="9"/>
  <c r="I693" i="9"/>
  <c r="B693" i="9"/>
  <c r="A693" i="9"/>
  <c r="X548" i="9"/>
  <c r="J692" i="9"/>
  <c r="I692" i="9"/>
  <c r="B692" i="9"/>
  <c r="A692" i="9"/>
  <c r="X547" i="9"/>
  <c r="J691" i="9"/>
  <c r="I691" i="9"/>
  <c r="B691" i="9"/>
  <c r="A691" i="9"/>
  <c r="X546" i="9"/>
  <c r="J690" i="9"/>
  <c r="I690" i="9"/>
  <c r="B690" i="9"/>
  <c r="A690" i="9"/>
  <c r="X545" i="9"/>
  <c r="J689" i="9"/>
  <c r="I689" i="9"/>
  <c r="B689" i="9"/>
  <c r="A689" i="9"/>
  <c r="X544" i="9"/>
  <c r="J688" i="9"/>
  <c r="I688" i="9"/>
  <c r="B688" i="9"/>
  <c r="A688" i="9"/>
  <c r="X543" i="9"/>
  <c r="J687" i="9"/>
  <c r="I687" i="9"/>
  <c r="B687" i="9"/>
  <c r="A687" i="9"/>
  <c r="X542" i="9"/>
  <c r="J686" i="9"/>
  <c r="I686" i="9"/>
  <c r="B686" i="9"/>
  <c r="A686" i="9"/>
  <c r="X541" i="9"/>
  <c r="J685" i="9"/>
  <c r="I685" i="9"/>
  <c r="B685" i="9"/>
  <c r="A685" i="9"/>
  <c r="X540" i="9"/>
  <c r="J684" i="9"/>
  <c r="I684" i="9"/>
  <c r="B684" i="9"/>
  <c r="A684" i="9"/>
  <c r="X539" i="9"/>
  <c r="J683" i="9"/>
  <c r="I683" i="9"/>
  <c r="B683" i="9"/>
  <c r="A683" i="9"/>
  <c r="X538" i="9"/>
  <c r="J682" i="9"/>
  <c r="I682" i="9"/>
  <c r="B682" i="9"/>
  <c r="A682" i="9"/>
  <c r="X537" i="9"/>
  <c r="J681" i="9"/>
  <c r="I681" i="9"/>
  <c r="B681" i="9"/>
  <c r="A681" i="9"/>
  <c r="X536" i="9"/>
  <c r="J680" i="9"/>
  <c r="I680" i="9"/>
  <c r="B680" i="9"/>
  <c r="A680" i="9"/>
  <c r="X535" i="9"/>
  <c r="J679" i="9"/>
  <c r="I679" i="9"/>
  <c r="B679" i="9"/>
  <c r="A679" i="9"/>
  <c r="X534" i="9"/>
  <c r="J678" i="9"/>
  <c r="I678" i="9"/>
  <c r="B678" i="9"/>
  <c r="A678" i="9"/>
  <c r="X533" i="9"/>
  <c r="J677" i="9"/>
  <c r="I677" i="9"/>
  <c r="B677" i="9"/>
  <c r="A677" i="9"/>
  <c r="X532" i="9"/>
  <c r="J586" i="9"/>
  <c r="I586" i="9"/>
  <c r="B586" i="9"/>
  <c r="A586" i="9"/>
  <c r="X531" i="9"/>
  <c r="J585" i="9"/>
  <c r="I585" i="9"/>
  <c r="B585" i="9"/>
  <c r="A585" i="9"/>
  <c r="X530" i="9"/>
  <c r="J584" i="9"/>
  <c r="I584" i="9"/>
  <c r="B584" i="9"/>
  <c r="A584" i="9"/>
  <c r="X529" i="9"/>
  <c r="J583" i="9"/>
  <c r="I583" i="9"/>
  <c r="B583" i="9"/>
  <c r="A583" i="9"/>
  <c r="X528" i="9"/>
  <c r="J582" i="9"/>
  <c r="I582" i="9"/>
  <c r="B582" i="9"/>
  <c r="A582" i="9"/>
  <c r="X527" i="9"/>
  <c r="J581" i="9"/>
  <c r="I581" i="9"/>
  <c r="B581" i="9"/>
  <c r="A581" i="9"/>
  <c r="X526" i="9"/>
  <c r="J580" i="9"/>
  <c r="I580" i="9"/>
  <c r="B580" i="9"/>
  <c r="A580" i="9"/>
  <c r="X525" i="9"/>
  <c r="J579" i="9"/>
  <c r="I579" i="9"/>
  <c r="B579" i="9"/>
  <c r="A579" i="9"/>
  <c r="X524" i="9"/>
  <c r="J578" i="9"/>
  <c r="I578" i="9"/>
  <c r="B578" i="9"/>
  <c r="A578" i="9"/>
  <c r="X523" i="9"/>
  <c r="J577" i="9"/>
  <c r="I577" i="9"/>
  <c r="B577" i="9"/>
  <c r="A577" i="9"/>
  <c r="X522" i="9"/>
  <c r="J576" i="9"/>
  <c r="I576" i="9"/>
  <c r="B576" i="9"/>
  <c r="A576" i="9"/>
  <c r="X521" i="9"/>
  <c r="J575" i="9"/>
  <c r="I575" i="9"/>
  <c r="B575" i="9"/>
  <c r="A575" i="9"/>
  <c r="X520" i="9"/>
  <c r="J574" i="9"/>
  <c r="I574" i="9"/>
  <c r="B574" i="9"/>
  <c r="A574" i="9"/>
  <c r="X519" i="9"/>
  <c r="J573" i="9"/>
  <c r="I573" i="9"/>
  <c r="B573" i="9"/>
  <c r="A573" i="9"/>
  <c r="X518" i="9"/>
  <c r="J572" i="9"/>
  <c r="I572" i="9"/>
  <c r="B572" i="9"/>
  <c r="A572" i="9"/>
  <c r="X517" i="9"/>
  <c r="J571" i="9"/>
  <c r="I571" i="9"/>
  <c r="B571" i="9"/>
  <c r="A571" i="9"/>
  <c r="X516" i="9"/>
  <c r="J570" i="9"/>
  <c r="I570" i="9"/>
  <c r="B570" i="9"/>
  <c r="A570" i="9"/>
  <c r="X515" i="9"/>
  <c r="J569" i="9"/>
  <c r="I569" i="9"/>
  <c r="B569" i="9"/>
  <c r="A569" i="9"/>
  <c r="X514" i="9"/>
  <c r="J568" i="9"/>
  <c r="I568" i="9"/>
  <c r="B568" i="9"/>
  <c r="A568" i="9"/>
  <c r="X513" i="9"/>
  <c r="J567" i="9"/>
  <c r="I567" i="9"/>
  <c r="B567" i="9"/>
  <c r="A567" i="9"/>
  <c r="X512" i="9"/>
  <c r="J566" i="9"/>
  <c r="I566" i="9"/>
  <c r="B566" i="9"/>
  <c r="A566" i="9"/>
  <c r="X511" i="9"/>
  <c r="J565" i="9"/>
  <c r="I565" i="9"/>
  <c r="B565" i="9"/>
  <c r="A565" i="9"/>
  <c r="X510" i="9"/>
  <c r="J564" i="9"/>
  <c r="I564" i="9"/>
  <c r="B564" i="9"/>
  <c r="A564" i="9"/>
  <c r="X509" i="9"/>
  <c r="J563" i="9"/>
  <c r="I563" i="9"/>
  <c r="B563" i="9"/>
  <c r="A563" i="9"/>
  <c r="X508" i="9"/>
  <c r="J562" i="9"/>
  <c r="I562" i="9"/>
  <c r="B562" i="9"/>
  <c r="A562" i="9"/>
  <c r="X507" i="9"/>
  <c r="J561" i="9"/>
  <c r="I561" i="9"/>
  <c r="B561" i="9"/>
  <c r="A561" i="9"/>
  <c r="X506" i="9"/>
  <c r="J560" i="9"/>
  <c r="I560" i="9"/>
  <c r="B560" i="9"/>
  <c r="A560" i="9"/>
  <c r="X505" i="9"/>
  <c r="J559" i="9"/>
  <c r="I559" i="9"/>
  <c r="B559" i="9"/>
  <c r="A559" i="9"/>
  <c r="X504" i="9"/>
  <c r="J558" i="9"/>
  <c r="I558" i="9"/>
  <c r="B558" i="9"/>
  <c r="A558" i="9"/>
  <c r="X503" i="9"/>
  <c r="J557" i="9"/>
  <c r="I557" i="9"/>
  <c r="B557" i="9"/>
  <c r="A557" i="9"/>
  <c r="X502" i="9"/>
  <c r="J556" i="9"/>
  <c r="I556" i="9"/>
  <c r="B556" i="9"/>
  <c r="A556" i="9"/>
  <c r="X501" i="9"/>
  <c r="J555" i="9"/>
  <c r="I555" i="9"/>
  <c r="B555" i="9"/>
  <c r="A555" i="9"/>
  <c r="X500" i="9"/>
  <c r="J554" i="9"/>
  <c r="I554" i="9"/>
  <c r="B554" i="9"/>
  <c r="A554" i="9"/>
  <c r="X499" i="9"/>
  <c r="J553" i="9"/>
  <c r="I553" i="9"/>
  <c r="B553" i="9"/>
  <c r="A553" i="9"/>
  <c r="X498" i="9"/>
  <c r="J552" i="9"/>
  <c r="I552" i="9"/>
  <c r="B552" i="9"/>
  <c r="A552" i="9"/>
  <c r="X497" i="9"/>
  <c r="J551" i="9"/>
  <c r="I551" i="9"/>
  <c r="B551" i="9"/>
  <c r="A551" i="9"/>
  <c r="X496" i="9"/>
  <c r="J550" i="9"/>
  <c r="I550" i="9"/>
  <c r="B550" i="9"/>
  <c r="A550" i="9"/>
  <c r="X495" i="9"/>
  <c r="J549" i="9"/>
  <c r="I549" i="9"/>
  <c r="B549" i="9"/>
  <c r="A549" i="9"/>
  <c r="X494" i="9"/>
  <c r="J548" i="9"/>
  <c r="I548" i="9"/>
  <c r="B548" i="9"/>
  <c r="A548" i="9"/>
  <c r="X493" i="9"/>
  <c r="J547" i="9"/>
  <c r="I547" i="9"/>
  <c r="B547" i="9"/>
  <c r="A547" i="9"/>
  <c r="X492" i="9"/>
  <c r="J546" i="9"/>
  <c r="I546" i="9"/>
  <c r="B546" i="9"/>
  <c r="A546" i="9"/>
  <c r="X491" i="9"/>
  <c r="J545" i="9"/>
  <c r="I545" i="9"/>
  <c r="B545" i="9"/>
  <c r="A545" i="9"/>
  <c r="X490" i="9"/>
  <c r="J544" i="9"/>
  <c r="I544" i="9"/>
  <c r="B544" i="9"/>
  <c r="A544" i="9"/>
  <c r="X489" i="9"/>
  <c r="J543" i="9"/>
  <c r="I543" i="9"/>
  <c r="B543" i="9"/>
  <c r="A543" i="9"/>
  <c r="X488" i="9"/>
  <c r="J542" i="9"/>
  <c r="I542" i="9"/>
  <c r="B542" i="9"/>
  <c r="A542" i="9"/>
  <c r="X487" i="9"/>
  <c r="J541" i="9"/>
  <c r="I541" i="9"/>
  <c r="B541" i="9"/>
  <c r="A541" i="9"/>
  <c r="X486" i="9"/>
  <c r="J540" i="9"/>
  <c r="I540" i="9"/>
  <c r="B540" i="9"/>
  <c r="A540" i="9"/>
  <c r="X485" i="9"/>
  <c r="J539" i="9"/>
  <c r="I539" i="9"/>
  <c r="B539" i="9"/>
  <c r="A539" i="9"/>
  <c r="X484" i="9"/>
  <c r="J538" i="9"/>
  <c r="I538" i="9"/>
  <c r="B538" i="9"/>
  <c r="A538" i="9"/>
  <c r="X483" i="9"/>
  <c r="J537" i="9"/>
  <c r="I537" i="9"/>
  <c r="B537" i="9"/>
  <c r="A537" i="9"/>
  <c r="X482" i="9"/>
  <c r="J536" i="9"/>
  <c r="I536" i="9"/>
  <c r="B536" i="9"/>
  <c r="A536" i="9"/>
  <c r="X481" i="9"/>
  <c r="J535" i="9"/>
  <c r="I535" i="9"/>
  <c r="B535" i="9"/>
  <c r="A535" i="9"/>
  <c r="X480" i="9"/>
  <c r="J534" i="9"/>
  <c r="I534" i="9"/>
  <c r="B534" i="9"/>
  <c r="A534" i="9"/>
  <c r="X479" i="9"/>
  <c r="J533" i="9"/>
  <c r="I533" i="9"/>
  <c r="B533" i="9"/>
  <c r="A533" i="9"/>
  <c r="X478" i="9"/>
  <c r="J532" i="9"/>
  <c r="I532" i="9"/>
  <c r="B532" i="9"/>
  <c r="A532" i="9"/>
  <c r="X477" i="9"/>
  <c r="J531" i="9"/>
  <c r="I531" i="9"/>
  <c r="B531" i="9"/>
  <c r="A531" i="9"/>
  <c r="X476" i="9"/>
  <c r="J530" i="9"/>
  <c r="I530" i="9"/>
  <c r="B530" i="9"/>
  <c r="A530" i="9"/>
  <c r="X475" i="9"/>
  <c r="J529" i="9"/>
  <c r="I529" i="9"/>
  <c r="B529" i="9"/>
  <c r="A529" i="9"/>
  <c r="X474" i="9"/>
  <c r="J528" i="9"/>
  <c r="I528" i="9"/>
  <c r="B528" i="9"/>
  <c r="A528" i="9"/>
  <c r="X473" i="9"/>
  <c r="J527" i="9"/>
  <c r="I527" i="9"/>
  <c r="B527" i="9"/>
  <c r="A527" i="9"/>
  <c r="X472" i="9"/>
  <c r="J526" i="9"/>
  <c r="I526" i="9"/>
  <c r="B526" i="9"/>
  <c r="A526" i="9"/>
  <c r="X471" i="9"/>
  <c r="J525" i="9"/>
  <c r="I525" i="9"/>
  <c r="B525" i="9"/>
  <c r="A525" i="9"/>
  <c r="X470" i="9"/>
  <c r="J524" i="9"/>
  <c r="I524" i="9"/>
  <c r="B524" i="9"/>
  <c r="A524" i="9"/>
  <c r="X469" i="9"/>
  <c r="J523" i="9"/>
  <c r="I523" i="9"/>
  <c r="B523" i="9"/>
  <c r="A523" i="9"/>
  <c r="X468" i="9"/>
  <c r="J522" i="9"/>
  <c r="I522" i="9"/>
  <c r="B522" i="9"/>
  <c r="A522" i="9"/>
  <c r="X467" i="9"/>
  <c r="J521" i="9"/>
  <c r="I521" i="9"/>
  <c r="B521" i="9"/>
  <c r="A521" i="9"/>
  <c r="X466" i="9"/>
  <c r="J520" i="9"/>
  <c r="I520" i="9"/>
  <c r="B520" i="9"/>
  <c r="A520" i="9"/>
  <c r="X465" i="9"/>
  <c r="J519" i="9"/>
  <c r="I519" i="9"/>
  <c r="B519" i="9"/>
  <c r="A519" i="9"/>
  <c r="X464" i="9"/>
  <c r="J518" i="9"/>
  <c r="I518" i="9"/>
  <c r="B518" i="9"/>
  <c r="A518" i="9"/>
  <c r="X463" i="9"/>
  <c r="J517" i="9"/>
  <c r="I517" i="9"/>
  <c r="B517" i="9"/>
  <c r="A517" i="9"/>
  <c r="X462" i="9"/>
  <c r="J516" i="9"/>
  <c r="I516" i="9"/>
  <c r="B516" i="9"/>
  <c r="A516" i="9"/>
  <c r="X461" i="9"/>
  <c r="J515" i="9"/>
  <c r="I515" i="9"/>
  <c r="B515" i="9"/>
  <c r="A515" i="9"/>
  <c r="X460" i="9"/>
  <c r="J514" i="9"/>
  <c r="I514" i="9"/>
  <c r="B514" i="9"/>
  <c r="A514" i="9"/>
  <c r="X459" i="9"/>
  <c r="J513" i="9"/>
  <c r="I513" i="9"/>
  <c r="B513" i="9"/>
  <c r="A513" i="9"/>
  <c r="X458" i="9"/>
  <c r="J512" i="9"/>
  <c r="I512" i="9"/>
  <c r="B512" i="9"/>
  <c r="A512" i="9"/>
  <c r="X457" i="9"/>
  <c r="J511" i="9"/>
  <c r="I511" i="9"/>
  <c r="B511" i="9"/>
  <c r="A511" i="9"/>
  <c r="X456" i="9"/>
  <c r="J510" i="9"/>
  <c r="I510" i="9"/>
  <c r="B510" i="9"/>
  <c r="A510" i="9"/>
  <c r="X455" i="9"/>
  <c r="J509" i="9"/>
  <c r="I509" i="9"/>
  <c r="B509" i="9"/>
  <c r="A509" i="9"/>
  <c r="X454" i="9"/>
  <c r="J508" i="9"/>
  <c r="I508" i="9"/>
  <c r="B508" i="9"/>
  <c r="A508" i="9"/>
  <c r="X453" i="9"/>
  <c r="J507" i="9"/>
  <c r="I507" i="9"/>
  <c r="B507" i="9"/>
  <c r="A507" i="9"/>
  <c r="X452" i="9"/>
  <c r="J506" i="9"/>
  <c r="I506" i="9"/>
  <c r="B506" i="9"/>
  <c r="A506" i="9"/>
  <c r="X451" i="9"/>
  <c r="J505" i="9"/>
  <c r="I505" i="9"/>
  <c r="B505" i="9"/>
  <c r="A505" i="9"/>
  <c r="X450" i="9"/>
  <c r="J504" i="9"/>
  <c r="I504" i="9"/>
  <c r="B504" i="9"/>
  <c r="A504" i="9"/>
  <c r="X449" i="9"/>
  <c r="J503" i="9"/>
  <c r="I503" i="9"/>
  <c r="B503" i="9"/>
  <c r="A503" i="9"/>
  <c r="X448" i="9"/>
  <c r="J502" i="9"/>
  <c r="I502" i="9"/>
  <c r="B502" i="9"/>
  <c r="A502" i="9"/>
  <c r="X447" i="9"/>
  <c r="J501" i="9"/>
  <c r="I501" i="9"/>
  <c r="B501" i="9"/>
  <c r="A501" i="9"/>
  <c r="X446" i="9"/>
  <c r="J500" i="9"/>
  <c r="I500" i="9"/>
  <c r="B500" i="9"/>
  <c r="A500" i="9"/>
  <c r="X445" i="9"/>
  <c r="J499" i="9"/>
  <c r="I499" i="9"/>
  <c r="B499" i="9"/>
  <c r="A499" i="9"/>
  <c r="X444" i="9"/>
  <c r="J498" i="9"/>
  <c r="I498" i="9"/>
  <c r="B498" i="9"/>
  <c r="A498" i="9"/>
  <c r="X443" i="9"/>
  <c r="J497" i="9"/>
  <c r="I497" i="9"/>
  <c r="B497" i="9"/>
  <c r="A497" i="9"/>
  <c r="X442" i="9"/>
  <c r="J496" i="9"/>
  <c r="I496" i="9"/>
  <c r="B496" i="9"/>
  <c r="A496" i="9"/>
  <c r="X441" i="9"/>
  <c r="J495" i="9"/>
  <c r="I495" i="9"/>
  <c r="B495" i="9"/>
  <c r="A495" i="9"/>
  <c r="X440" i="9"/>
  <c r="J494" i="9"/>
  <c r="I494" i="9"/>
  <c r="B494" i="9"/>
  <c r="A494" i="9"/>
  <c r="X439" i="9"/>
  <c r="J493" i="9"/>
  <c r="I493" i="9"/>
  <c r="B493" i="9"/>
  <c r="A493" i="9"/>
  <c r="X438" i="9"/>
  <c r="J492" i="9"/>
  <c r="I492" i="9"/>
  <c r="B492" i="9"/>
  <c r="A492" i="9"/>
  <c r="X437" i="9"/>
  <c r="J491" i="9"/>
  <c r="I491" i="9"/>
  <c r="B491" i="9"/>
  <c r="A491" i="9"/>
  <c r="X436" i="9"/>
  <c r="J490" i="9"/>
  <c r="I490" i="9"/>
  <c r="B490" i="9"/>
  <c r="A490" i="9"/>
  <c r="X435" i="9"/>
  <c r="J489" i="9"/>
  <c r="I489" i="9"/>
  <c r="B489" i="9"/>
  <c r="A489" i="9"/>
  <c r="X434" i="9"/>
  <c r="J488" i="9"/>
  <c r="I488" i="9"/>
  <c r="B488" i="9"/>
  <c r="A488" i="9"/>
  <c r="X433" i="9"/>
  <c r="J487" i="9"/>
  <c r="I487" i="9"/>
  <c r="B487" i="9"/>
  <c r="A487" i="9"/>
  <c r="X432" i="9"/>
  <c r="J486" i="9"/>
  <c r="I486" i="9"/>
  <c r="B486" i="9"/>
  <c r="A486" i="9"/>
  <c r="X431" i="9"/>
  <c r="J485" i="9"/>
  <c r="I485" i="9"/>
  <c r="B485" i="9"/>
  <c r="A485" i="9"/>
  <c r="X430" i="9"/>
  <c r="J484" i="9"/>
  <c r="I484" i="9"/>
  <c r="B484" i="9"/>
  <c r="A484" i="9"/>
  <c r="X429" i="9"/>
  <c r="J483" i="9"/>
  <c r="I483" i="9"/>
  <c r="B483" i="9"/>
  <c r="A483" i="9"/>
  <c r="X428" i="9"/>
  <c r="J482" i="9"/>
  <c r="I482" i="9"/>
  <c r="B482" i="9"/>
  <c r="A482" i="9"/>
  <c r="X427" i="9"/>
  <c r="J481" i="9"/>
  <c r="I481" i="9"/>
  <c r="B481" i="9"/>
  <c r="A481" i="9"/>
  <c r="X426" i="9"/>
  <c r="J480" i="9"/>
  <c r="I480" i="9"/>
  <c r="B480" i="9"/>
  <c r="A480" i="9"/>
  <c r="X425" i="9"/>
  <c r="J479" i="9"/>
  <c r="I479" i="9"/>
  <c r="B479" i="9"/>
  <c r="A479" i="9"/>
  <c r="X424" i="9"/>
  <c r="J478" i="9"/>
  <c r="I478" i="9"/>
  <c r="B478" i="9"/>
  <c r="A478" i="9"/>
  <c r="X423" i="9"/>
  <c r="J477" i="9"/>
  <c r="I477" i="9"/>
  <c r="B477" i="9"/>
  <c r="A477" i="9"/>
  <c r="X422" i="9"/>
  <c r="J476" i="9"/>
  <c r="I476" i="9"/>
  <c r="B476" i="9"/>
  <c r="A476" i="9"/>
  <c r="X421" i="9"/>
  <c r="J475" i="9"/>
  <c r="I475" i="9"/>
  <c r="B475" i="9"/>
  <c r="A475" i="9"/>
  <c r="X420" i="9"/>
  <c r="J474" i="9"/>
  <c r="I474" i="9"/>
  <c r="B474" i="9"/>
  <c r="A474" i="9"/>
  <c r="X419" i="9"/>
  <c r="J473" i="9"/>
  <c r="I473" i="9"/>
  <c r="B473" i="9"/>
  <c r="A473" i="9"/>
  <c r="X418" i="9"/>
  <c r="J472" i="9"/>
  <c r="I472" i="9"/>
  <c r="B472" i="9"/>
  <c r="A472" i="9"/>
  <c r="X417" i="9"/>
  <c r="J471" i="9"/>
  <c r="I471" i="9"/>
  <c r="B471" i="9"/>
  <c r="A471" i="9"/>
  <c r="X416" i="9"/>
  <c r="J470" i="9"/>
  <c r="I470" i="9"/>
  <c r="B470" i="9"/>
  <c r="A470" i="9"/>
  <c r="X415" i="9"/>
  <c r="J469" i="9"/>
  <c r="I469" i="9"/>
  <c r="B469" i="9"/>
  <c r="A469" i="9"/>
  <c r="X414" i="9"/>
  <c r="J468" i="9"/>
  <c r="I468" i="9"/>
  <c r="B468" i="9"/>
  <c r="A468" i="9"/>
  <c r="X413" i="9"/>
  <c r="J467" i="9"/>
  <c r="I467" i="9"/>
  <c r="B467" i="9"/>
  <c r="A467" i="9"/>
  <c r="X412" i="9"/>
  <c r="J466" i="9"/>
  <c r="I466" i="9"/>
  <c r="B466" i="9"/>
  <c r="A466" i="9"/>
  <c r="X411" i="9"/>
  <c r="J465" i="9"/>
  <c r="I465" i="9"/>
  <c r="B465" i="9"/>
  <c r="A465" i="9"/>
  <c r="X410" i="9"/>
  <c r="J464" i="9"/>
  <c r="I464" i="9"/>
  <c r="B464" i="9"/>
  <c r="A464" i="9"/>
  <c r="X409" i="9"/>
  <c r="J463" i="9"/>
  <c r="I463" i="9"/>
  <c r="B463" i="9"/>
  <c r="A463" i="9"/>
  <c r="X408" i="9"/>
  <c r="J462" i="9"/>
  <c r="I462" i="9"/>
  <c r="B462" i="9"/>
  <c r="A462" i="9"/>
  <c r="X407" i="9"/>
  <c r="J461" i="9"/>
  <c r="I461" i="9"/>
  <c r="B461" i="9"/>
  <c r="A461" i="9"/>
  <c r="X406" i="9"/>
  <c r="J460" i="9"/>
  <c r="I460" i="9"/>
  <c r="B460" i="9"/>
  <c r="A460" i="9"/>
  <c r="X405" i="9"/>
  <c r="J459" i="9"/>
  <c r="I459" i="9"/>
  <c r="B459" i="9"/>
  <c r="A459" i="9"/>
  <c r="X404" i="9"/>
  <c r="J458" i="9"/>
  <c r="I458" i="9"/>
  <c r="B458" i="9"/>
  <c r="A458" i="9"/>
  <c r="X403" i="9"/>
  <c r="J457" i="9"/>
  <c r="I457" i="9"/>
  <c r="B457" i="9"/>
  <c r="A457" i="9"/>
  <c r="X402" i="9"/>
  <c r="J456" i="9"/>
  <c r="I456" i="9"/>
  <c r="B456" i="9"/>
  <c r="A456" i="9"/>
  <c r="X401" i="9"/>
  <c r="J455" i="9"/>
  <c r="I455" i="9"/>
  <c r="B455" i="9"/>
  <c r="A455" i="9"/>
  <c r="X400" i="9"/>
  <c r="J454" i="9"/>
  <c r="I454" i="9"/>
  <c r="B454" i="9"/>
  <c r="A454" i="9"/>
  <c r="X399" i="9"/>
  <c r="J453" i="9"/>
  <c r="I453" i="9"/>
  <c r="B453" i="9"/>
  <c r="A453" i="9"/>
  <c r="X398" i="9"/>
  <c r="J452" i="9"/>
  <c r="I452" i="9"/>
  <c r="B452" i="9"/>
  <c r="A452" i="9"/>
  <c r="X397" i="9"/>
  <c r="J451" i="9"/>
  <c r="I451" i="9"/>
  <c r="B451" i="9"/>
  <c r="A451" i="9"/>
  <c r="X396" i="9"/>
  <c r="J450" i="9"/>
  <c r="I450" i="9"/>
  <c r="B450" i="9"/>
  <c r="A450" i="9"/>
  <c r="X395" i="9"/>
  <c r="J449" i="9"/>
  <c r="I449" i="9"/>
  <c r="B449" i="9"/>
  <c r="A449" i="9"/>
  <c r="X394" i="9"/>
  <c r="J448" i="9"/>
  <c r="I448" i="9"/>
  <c r="B448" i="9"/>
  <c r="A448" i="9"/>
  <c r="X393" i="9"/>
  <c r="J447" i="9"/>
  <c r="I447" i="9"/>
  <c r="B447" i="9"/>
  <c r="A447" i="9"/>
  <c r="X392" i="9"/>
  <c r="J446" i="9"/>
  <c r="I446" i="9"/>
  <c r="B446" i="9"/>
  <c r="A446" i="9"/>
  <c r="X391" i="9"/>
  <c r="J445" i="9"/>
  <c r="I445" i="9"/>
  <c r="B445" i="9"/>
  <c r="A445" i="9"/>
  <c r="X390" i="9"/>
  <c r="J444" i="9"/>
  <c r="I444" i="9"/>
  <c r="B444" i="9"/>
  <c r="A444" i="9"/>
  <c r="X389" i="9"/>
  <c r="J443" i="9"/>
  <c r="I443" i="9"/>
  <c r="B443" i="9"/>
  <c r="A443" i="9"/>
  <c r="X388" i="9"/>
  <c r="J442" i="9"/>
  <c r="I442" i="9"/>
  <c r="B442" i="9"/>
  <c r="A442" i="9"/>
  <c r="X387" i="9"/>
  <c r="J441" i="9"/>
  <c r="I441" i="9"/>
  <c r="B441" i="9"/>
  <c r="A441" i="9"/>
  <c r="X386" i="9"/>
  <c r="J440" i="9"/>
  <c r="I440" i="9"/>
  <c r="B440" i="9"/>
  <c r="A440" i="9"/>
  <c r="X385" i="9"/>
  <c r="J439" i="9"/>
  <c r="I439" i="9"/>
  <c r="B439" i="9"/>
  <c r="A439" i="9"/>
  <c r="X384" i="9"/>
  <c r="J438" i="9"/>
  <c r="I438" i="9"/>
  <c r="B438" i="9"/>
  <c r="A438" i="9"/>
  <c r="X383" i="9"/>
  <c r="J437" i="9"/>
  <c r="I437" i="9"/>
  <c r="B437" i="9"/>
  <c r="A437" i="9"/>
  <c r="X382" i="9"/>
  <c r="J436" i="9"/>
  <c r="I436" i="9"/>
  <c r="B436" i="9"/>
  <c r="A436" i="9"/>
  <c r="X381" i="9"/>
  <c r="J435" i="9"/>
  <c r="I435" i="9"/>
  <c r="B435" i="9"/>
  <c r="A435" i="9"/>
  <c r="X380" i="9"/>
  <c r="J434" i="9"/>
  <c r="I434" i="9"/>
  <c r="B434" i="9"/>
  <c r="A434" i="9"/>
  <c r="X379" i="9"/>
  <c r="J433" i="9"/>
  <c r="I433" i="9"/>
  <c r="B433" i="9"/>
  <c r="A433" i="9"/>
  <c r="X378" i="9"/>
  <c r="J432" i="9"/>
  <c r="I432" i="9"/>
  <c r="B432" i="9"/>
  <c r="A432" i="9"/>
  <c r="X377" i="9"/>
  <c r="J431" i="9"/>
  <c r="I431" i="9"/>
  <c r="B431" i="9"/>
  <c r="A431" i="9"/>
  <c r="X376" i="9"/>
  <c r="J430" i="9"/>
  <c r="I430" i="9"/>
  <c r="B430" i="9"/>
  <c r="A430" i="9"/>
  <c r="X375" i="9"/>
  <c r="J429" i="9"/>
  <c r="I429" i="9"/>
  <c r="B429" i="9"/>
  <c r="A429" i="9"/>
  <c r="X374" i="9"/>
  <c r="J428" i="9"/>
  <c r="I428" i="9"/>
  <c r="B428" i="9"/>
  <c r="A428" i="9"/>
  <c r="X373" i="9"/>
  <c r="J427" i="9"/>
  <c r="I427" i="9"/>
  <c r="B427" i="9"/>
  <c r="A427" i="9"/>
  <c r="X372" i="9"/>
  <c r="J426" i="9"/>
  <c r="I426" i="9"/>
  <c r="B426" i="9"/>
  <c r="A426" i="9"/>
  <c r="X371" i="9"/>
  <c r="J425" i="9"/>
  <c r="I425" i="9"/>
  <c r="B425" i="9"/>
  <c r="A425" i="9"/>
  <c r="X370" i="9"/>
  <c r="J424" i="9"/>
  <c r="I424" i="9"/>
  <c r="B424" i="9"/>
  <c r="A424" i="9"/>
  <c r="X369" i="9"/>
  <c r="J423" i="9"/>
  <c r="I423" i="9"/>
  <c r="B423" i="9"/>
  <c r="A423" i="9"/>
  <c r="X368" i="9"/>
  <c r="J422" i="9"/>
  <c r="I422" i="9"/>
  <c r="B422" i="9"/>
  <c r="A422" i="9"/>
  <c r="X367" i="9"/>
  <c r="J421" i="9"/>
  <c r="I421" i="9"/>
  <c r="B421" i="9"/>
  <c r="A421" i="9"/>
  <c r="X366" i="9"/>
  <c r="J420" i="9"/>
  <c r="I420" i="9"/>
  <c r="B420" i="9"/>
  <c r="A420" i="9"/>
  <c r="X365" i="9"/>
  <c r="J419" i="9"/>
  <c r="I419" i="9"/>
  <c r="B419" i="9"/>
  <c r="A419" i="9"/>
  <c r="X364" i="9"/>
  <c r="J418" i="9"/>
  <c r="I418" i="9"/>
  <c r="B418" i="9"/>
  <c r="A418" i="9"/>
  <c r="X363" i="9"/>
  <c r="J417" i="9"/>
  <c r="I417" i="9"/>
  <c r="B417" i="9"/>
  <c r="A417" i="9"/>
  <c r="X362" i="9"/>
  <c r="J416" i="9"/>
  <c r="I416" i="9"/>
  <c r="B416" i="9"/>
  <c r="A416" i="9"/>
  <c r="X361" i="9"/>
  <c r="J415" i="9"/>
  <c r="I415" i="9"/>
  <c r="B415" i="9"/>
  <c r="A415" i="9"/>
  <c r="X360" i="9"/>
  <c r="J414" i="9"/>
  <c r="I414" i="9"/>
  <c r="B414" i="9"/>
  <c r="A414" i="9"/>
  <c r="X359" i="9"/>
  <c r="J413" i="9"/>
  <c r="I413" i="9"/>
  <c r="B413" i="9"/>
  <c r="A413" i="9"/>
  <c r="X358" i="9"/>
  <c r="J412" i="9"/>
  <c r="I412" i="9"/>
  <c r="B412" i="9"/>
  <c r="A412" i="9"/>
  <c r="X357" i="9"/>
  <c r="J411" i="9"/>
  <c r="I411" i="9"/>
  <c r="B411" i="9"/>
  <c r="A411" i="9"/>
  <c r="X356" i="9"/>
  <c r="J410" i="9"/>
  <c r="I410" i="9"/>
  <c r="B410" i="9"/>
  <c r="A410" i="9"/>
  <c r="X355" i="9"/>
  <c r="J409" i="9"/>
  <c r="I409" i="9"/>
  <c r="B409" i="9"/>
  <c r="A409" i="9"/>
  <c r="X354" i="9"/>
  <c r="J408" i="9"/>
  <c r="I408" i="9"/>
  <c r="B408" i="9"/>
  <c r="A408" i="9"/>
  <c r="X353" i="9"/>
  <c r="J407" i="9"/>
  <c r="I407" i="9"/>
  <c r="B407" i="9"/>
  <c r="A407" i="9"/>
  <c r="X352" i="9"/>
  <c r="J406" i="9"/>
  <c r="I406" i="9"/>
  <c r="B406" i="9"/>
  <c r="A406" i="9"/>
  <c r="X351" i="9"/>
  <c r="J405" i="9"/>
  <c r="I405" i="9"/>
  <c r="B405" i="9"/>
  <c r="A405" i="9"/>
  <c r="X350" i="9"/>
  <c r="J404" i="9"/>
  <c r="I404" i="9"/>
  <c r="B404" i="9"/>
  <c r="A404" i="9"/>
  <c r="X349" i="9"/>
  <c r="J403" i="9"/>
  <c r="I403" i="9"/>
  <c r="B403" i="9"/>
  <c r="A403" i="9"/>
  <c r="X348" i="9"/>
  <c r="J402" i="9"/>
  <c r="I402" i="9"/>
  <c r="B402" i="9"/>
  <c r="A402" i="9"/>
  <c r="X347" i="9"/>
  <c r="J401" i="9"/>
  <c r="I401" i="9"/>
  <c r="B401" i="9"/>
  <c r="A401" i="9"/>
  <c r="X346" i="9"/>
  <c r="J400" i="9"/>
  <c r="I400" i="9"/>
  <c r="B400" i="9"/>
  <c r="A400" i="9"/>
  <c r="X345" i="9"/>
  <c r="J399" i="9"/>
  <c r="I399" i="9"/>
  <c r="B399" i="9"/>
  <c r="A399" i="9"/>
  <c r="X344" i="9"/>
  <c r="J398" i="9"/>
  <c r="I398" i="9"/>
  <c r="B398" i="9"/>
  <c r="A398" i="9"/>
  <c r="X343" i="9"/>
  <c r="J397" i="9"/>
  <c r="I397" i="9"/>
  <c r="B397" i="9"/>
  <c r="A397" i="9"/>
  <c r="X342" i="9"/>
  <c r="J396" i="9"/>
  <c r="I396" i="9"/>
  <c r="B396" i="9"/>
  <c r="A396" i="9"/>
  <c r="X341" i="9"/>
  <c r="J395" i="9"/>
  <c r="I395" i="9"/>
  <c r="B395" i="9"/>
  <c r="A395" i="9"/>
  <c r="X340" i="9"/>
  <c r="J394" i="9"/>
  <c r="I394" i="9"/>
  <c r="B394" i="9"/>
  <c r="A394" i="9"/>
  <c r="X339" i="9"/>
  <c r="J393" i="9"/>
  <c r="I393" i="9"/>
  <c r="B393" i="9"/>
  <c r="A393" i="9"/>
  <c r="X338" i="9"/>
  <c r="J392" i="9"/>
  <c r="I392" i="9"/>
  <c r="B392" i="9"/>
  <c r="A392" i="9"/>
  <c r="X337" i="9"/>
  <c r="J391" i="9"/>
  <c r="I391" i="9"/>
  <c r="B391" i="9"/>
  <c r="A391" i="9"/>
  <c r="X336" i="9"/>
  <c r="J390" i="9"/>
  <c r="I390" i="9"/>
  <c r="B390" i="9"/>
  <c r="A390" i="9"/>
  <c r="X335" i="9"/>
  <c r="J389" i="9"/>
  <c r="I389" i="9"/>
  <c r="B389" i="9"/>
  <c r="A389" i="9"/>
  <c r="X334" i="9"/>
  <c r="J388" i="9"/>
  <c r="I388" i="9"/>
  <c r="B388" i="9"/>
  <c r="A388" i="9"/>
  <c r="X333" i="9"/>
  <c r="J387" i="9"/>
  <c r="I387" i="9"/>
  <c r="B387" i="9"/>
  <c r="A387" i="9"/>
  <c r="X332" i="9"/>
  <c r="J386" i="9"/>
  <c r="I386" i="9"/>
  <c r="B386" i="9"/>
  <c r="A386" i="9"/>
  <c r="X331" i="9"/>
  <c r="J385" i="9"/>
  <c r="I385" i="9"/>
  <c r="B385" i="9"/>
  <c r="A385" i="9"/>
  <c r="X330" i="9"/>
  <c r="J384" i="9"/>
  <c r="I384" i="9"/>
  <c r="B384" i="9"/>
  <c r="A384" i="9"/>
  <c r="X329" i="9"/>
  <c r="J383" i="9"/>
  <c r="I383" i="9"/>
  <c r="B383" i="9"/>
  <c r="A383" i="9"/>
  <c r="X328" i="9"/>
  <c r="J382" i="9"/>
  <c r="I382" i="9"/>
  <c r="B382" i="9"/>
  <c r="A382" i="9"/>
  <c r="X327" i="9"/>
  <c r="J381" i="9"/>
  <c r="I381" i="9"/>
  <c r="B381" i="9"/>
  <c r="A381" i="9"/>
  <c r="X326" i="9"/>
  <c r="J380" i="9"/>
  <c r="I380" i="9"/>
  <c r="B380" i="9"/>
  <c r="A380" i="9"/>
  <c r="X325" i="9"/>
  <c r="J379" i="9"/>
  <c r="I379" i="9"/>
  <c r="B379" i="9"/>
  <c r="A379" i="9"/>
  <c r="X324" i="9"/>
  <c r="J378" i="9"/>
  <c r="I378" i="9"/>
  <c r="B378" i="9"/>
  <c r="A378" i="9"/>
  <c r="X323" i="9"/>
  <c r="J377" i="9"/>
  <c r="I377" i="9"/>
  <c r="B377" i="9"/>
  <c r="A377" i="9"/>
  <c r="X322" i="9"/>
  <c r="J376" i="9"/>
  <c r="I376" i="9"/>
  <c r="B376" i="9"/>
  <c r="A376" i="9"/>
  <c r="X321" i="9"/>
  <c r="J375" i="9"/>
  <c r="I375" i="9"/>
  <c r="B375" i="9"/>
  <c r="A375" i="9"/>
  <c r="X320" i="9"/>
  <c r="J374" i="9"/>
  <c r="I374" i="9"/>
  <c r="B374" i="9"/>
  <c r="A374" i="9"/>
  <c r="X319" i="9"/>
  <c r="J373" i="9"/>
  <c r="I373" i="9"/>
  <c r="B373" i="9"/>
  <c r="A373" i="9"/>
  <c r="X318" i="9"/>
  <c r="J372" i="9"/>
  <c r="I372" i="9"/>
  <c r="B372" i="9"/>
  <c r="A372" i="9"/>
  <c r="X317" i="9"/>
  <c r="J371" i="9"/>
  <c r="I371" i="9"/>
  <c r="B371" i="9"/>
  <c r="A371" i="9"/>
  <c r="X316" i="9"/>
  <c r="J370" i="9"/>
  <c r="I370" i="9"/>
  <c r="B370" i="9"/>
  <c r="A370" i="9"/>
  <c r="X315" i="9"/>
  <c r="J369" i="9"/>
  <c r="I369" i="9"/>
  <c r="B369" i="9"/>
  <c r="A369" i="9"/>
  <c r="X314" i="9"/>
  <c r="J368" i="9"/>
  <c r="I368" i="9"/>
  <c r="B368" i="9"/>
  <c r="A368" i="9"/>
  <c r="X313" i="9"/>
  <c r="J367" i="9"/>
  <c r="I367" i="9"/>
  <c r="B367" i="9"/>
  <c r="A367" i="9"/>
  <c r="X312" i="9"/>
  <c r="J366" i="9"/>
  <c r="I366" i="9"/>
  <c r="B366" i="9"/>
  <c r="A366" i="9"/>
  <c r="X311" i="9"/>
  <c r="J365" i="9"/>
  <c r="I365" i="9"/>
  <c r="B365" i="9"/>
  <c r="A365" i="9"/>
  <c r="X310" i="9"/>
  <c r="J364" i="9"/>
  <c r="I364" i="9"/>
  <c r="B364" i="9"/>
  <c r="A364" i="9"/>
  <c r="X309" i="9"/>
  <c r="J363" i="9"/>
  <c r="I363" i="9"/>
  <c r="B363" i="9"/>
  <c r="A363" i="9"/>
  <c r="X308" i="9"/>
  <c r="J362" i="9"/>
  <c r="I362" i="9"/>
  <c r="B362" i="9"/>
  <c r="A362" i="9"/>
  <c r="X307" i="9"/>
  <c r="J361" i="9"/>
  <c r="I361" i="9"/>
  <c r="B361" i="9"/>
  <c r="A361" i="9"/>
  <c r="X306" i="9"/>
  <c r="J360" i="9"/>
  <c r="I360" i="9"/>
  <c r="B360" i="9"/>
  <c r="A360" i="9"/>
  <c r="X305" i="9"/>
  <c r="J359" i="9"/>
  <c r="I359" i="9"/>
  <c r="B359" i="9"/>
  <c r="A359" i="9"/>
  <c r="X304" i="9"/>
  <c r="J358" i="9"/>
  <c r="I358" i="9"/>
  <c r="B358" i="9"/>
  <c r="A358" i="9"/>
  <c r="X303" i="9"/>
  <c r="J357" i="9"/>
  <c r="I357" i="9"/>
  <c r="B357" i="9"/>
  <c r="A357" i="9"/>
  <c r="X302" i="9"/>
  <c r="J356" i="9"/>
  <c r="I356" i="9"/>
  <c r="B356" i="9"/>
  <c r="A356" i="9"/>
  <c r="X301" i="9"/>
  <c r="J355" i="9"/>
  <c r="I355" i="9"/>
  <c r="B355" i="9"/>
  <c r="A355" i="9"/>
  <c r="X300" i="9"/>
  <c r="J354" i="9"/>
  <c r="I354" i="9"/>
  <c r="B354" i="9"/>
  <c r="A354" i="9"/>
  <c r="X299" i="9"/>
  <c r="J353" i="9"/>
  <c r="I353" i="9"/>
  <c r="B353" i="9"/>
  <c r="A353" i="9"/>
  <c r="X298" i="9"/>
  <c r="J352" i="9"/>
  <c r="I352" i="9"/>
  <c r="B352" i="9"/>
  <c r="A352" i="9"/>
  <c r="X297" i="9"/>
  <c r="J351" i="9"/>
  <c r="I351" i="9"/>
  <c r="B351" i="9"/>
  <c r="A351" i="9"/>
  <c r="X296" i="9"/>
  <c r="J350" i="9"/>
  <c r="I350" i="9"/>
  <c r="B350" i="9"/>
  <c r="A350" i="9"/>
  <c r="X295" i="9"/>
  <c r="J349" i="9"/>
  <c r="I349" i="9"/>
  <c r="B349" i="9"/>
  <c r="A349" i="9"/>
  <c r="X294" i="9"/>
  <c r="J348" i="9"/>
  <c r="I348" i="9"/>
  <c r="B348" i="9"/>
  <c r="A348" i="9"/>
  <c r="X293" i="9"/>
  <c r="J347" i="9"/>
  <c r="I347" i="9"/>
  <c r="B347" i="9"/>
  <c r="A347" i="9"/>
  <c r="X292" i="9"/>
  <c r="J346" i="9"/>
  <c r="I346" i="9"/>
  <c r="B346" i="9"/>
  <c r="A346" i="9"/>
  <c r="X291" i="9"/>
  <c r="J345" i="9"/>
  <c r="I345" i="9"/>
  <c r="B345" i="9"/>
  <c r="A345" i="9"/>
  <c r="X290" i="9"/>
  <c r="J344" i="9"/>
  <c r="I344" i="9"/>
  <c r="B344" i="9"/>
  <c r="A344" i="9"/>
  <c r="X289" i="9"/>
  <c r="J343" i="9"/>
  <c r="I343" i="9"/>
  <c r="B343" i="9"/>
  <c r="A343" i="9"/>
  <c r="X288" i="9"/>
  <c r="J342" i="9"/>
  <c r="I342" i="9"/>
  <c r="B342" i="9"/>
  <c r="A342" i="9"/>
  <c r="X287" i="9"/>
  <c r="J341" i="9"/>
  <c r="I341" i="9"/>
  <c r="B341" i="9"/>
  <c r="A341" i="9"/>
  <c r="X286" i="9"/>
  <c r="J340" i="9"/>
  <c r="I340" i="9"/>
  <c r="B340" i="9"/>
  <c r="A340" i="9"/>
  <c r="X285" i="9"/>
  <c r="J339" i="9"/>
  <c r="I339" i="9"/>
  <c r="B339" i="9"/>
  <c r="A339" i="9"/>
  <c r="X284" i="9"/>
  <c r="J338" i="9"/>
  <c r="I338" i="9"/>
  <c r="B338" i="9"/>
  <c r="A338" i="9"/>
  <c r="X283" i="9"/>
  <c r="J337" i="9"/>
  <c r="I337" i="9"/>
  <c r="B337" i="9"/>
  <c r="A337" i="9"/>
  <c r="X282" i="9"/>
  <c r="J336" i="9"/>
  <c r="I336" i="9"/>
  <c r="B336" i="9"/>
  <c r="A336" i="9"/>
  <c r="X281" i="9"/>
  <c r="J335" i="9"/>
  <c r="I335" i="9"/>
  <c r="B335" i="9"/>
  <c r="A335" i="9"/>
  <c r="X280" i="9"/>
  <c r="J334" i="9"/>
  <c r="I334" i="9"/>
  <c r="B334" i="9"/>
  <c r="A334" i="9"/>
  <c r="X279" i="9"/>
  <c r="J333" i="9"/>
  <c r="I333" i="9"/>
  <c r="B333" i="9"/>
  <c r="A333" i="9"/>
  <c r="X278" i="9"/>
  <c r="J332" i="9"/>
  <c r="I332" i="9"/>
  <c r="B332" i="9"/>
  <c r="A332" i="9"/>
  <c r="X277" i="9"/>
  <c r="J331" i="9"/>
  <c r="I331" i="9"/>
  <c r="B331" i="9"/>
  <c r="A331" i="9"/>
  <c r="X276" i="9"/>
  <c r="J330" i="9"/>
  <c r="I330" i="9"/>
  <c r="B330" i="9"/>
  <c r="A330" i="9"/>
  <c r="X275" i="9"/>
  <c r="J329" i="9"/>
  <c r="I329" i="9"/>
  <c r="B329" i="9"/>
  <c r="A329" i="9"/>
  <c r="X274" i="9"/>
  <c r="J328" i="9"/>
  <c r="I328" i="9"/>
  <c r="B328" i="9"/>
  <c r="A328" i="9"/>
  <c r="X273" i="9"/>
  <c r="J327" i="9"/>
  <c r="I327" i="9"/>
  <c r="B327" i="9"/>
  <c r="A327" i="9"/>
  <c r="X272" i="9"/>
  <c r="J326" i="9"/>
  <c r="I326" i="9"/>
  <c r="B326" i="9"/>
  <c r="A326" i="9"/>
  <c r="X271" i="9"/>
  <c r="J325" i="9"/>
  <c r="I325" i="9"/>
  <c r="B325" i="9"/>
  <c r="A325" i="9"/>
  <c r="X270" i="9"/>
  <c r="J324" i="9"/>
  <c r="I324" i="9"/>
  <c r="B324" i="9"/>
  <c r="A324" i="9"/>
  <c r="X269" i="9"/>
  <c r="J323" i="9"/>
  <c r="I323" i="9"/>
  <c r="B323" i="9"/>
  <c r="A323" i="9"/>
  <c r="X268" i="9"/>
  <c r="J322" i="9"/>
  <c r="I322" i="9"/>
  <c r="B322" i="9"/>
  <c r="A322" i="9"/>
  <c r="X267" i="9"/>
  <c r="J321" i="9"/>
  <c r="I321" i="9"/>
  <c r="B321" i="9"/>
  <c r="A321" i="9"/>
  <c r="X266" i="9"/>
  <c r="J320" i="9"/>
  <c r="I320" i="9"/>
  <c r="B320" i="9"/>
  <c r="A320" i="9"/>
  <c r="X265" i="9"/>
  <c r="J319" i="9"/>
  <c r="I319" i="9"/>
  <c r="B319" i="9"/>
  <c r="A319" i="9"/>
  <c r="X264" i="9"/>
  <c r="J318" i="9"/>
  <c r="I318" i="9"/>
  <c r="B318" i="9"/>
  <c r="A318" i="9"/>
  <c r="X263" i="9"/>
  <c r="J317" i="9"/>
  <c r="I317" i="9"/>
  <c r="B317" i="9"/>
  <c r="A317" i="9"/>
  <c r="X262" i="9"/>
  <c r="J316" i="9"/>
  <c r="I316" i="9"/>
  <c r="B316" i="9"/>
  <c r="A316" i="9"/>
  <c r="X261" i="9"/>
  <c r="J315" i="9"/>
  <c r="I315" i="9"/>
  <c r="B315" i="9"/>
  <c r="A315" i="9"/>
  <c r="X260" i="9"/>
  <c r="J314" i="9"/>
  <c r="I314" i="9"/>
  <c r="B314" i="9"/>
  <c r="A314" i="9"/>
  <c r="X259" i="9"/>
  <c r="J313" i="9"/>
  <c r="I313" i="9"/>
  <c r="B313" i="9"/>
  <c r="A313" i="9"/>
  <c r="X258" i="9"/>
  <c r="J312" i="9"/>
  <c r="I312" i="9"/>
  <c r="B312" i="9"/>
  <c r="A312" i="9"/>
  <c r="X257" i="9"/>
  <c r="J311" i="9"/>
  <c r="I311" i="9"/>
  <c r="B311" i="9"/>
  <c r="A311" i="9"/>
  <c r="X256" i="9"/>
  <c r="J310" i="9"/>
  <c r="I310" i="9"/>
  <c r="B310" i="9"/>
  <c r="A310" i="9"/>
  <c r="X255" i="9"/>
  <c r="J309" i="9"/>
  <c r="I309" i="9"/>
  <c r="B309" i="9"/>
  <c r="A309" i="9"/>
  <c r="X254" i="9"/>
  <c r="J308" i="9"/>
  <c r="I308" i="9"/>
  <c r="B308" i="9"/>
  <c r="A308" i="9"/>
  <c r="X253" i="9"/>
  <c r="J307" i="9"/>
  <c r="I307" i="9"/>
  <c r="B307" i="9"/>
  <c r="A307" i="9"/>
  <c r="X252" i="9"/>
  <c r="J306" i="9"/>
  <c r="I306" i="9"/>
  <c r="B306" i="9"/>
  <c r="A306" i="9"/>
  <c r="X251" i="9"/>
  <c r="J305" i="9"/>
  <c r="I305" i="9"/>
  <c r="B305" i="9"/>
  <c r="A305" i="9"/>
  <c r="X250" i="9"/>
  <c r="J304" i="9"/>
  <c r="I304" i="9"/>
  <c r="B304" i="9"/>
  <c r="A304" i="9"/>
  <c r="X249" i="9"/>
  <c r="J303" i="9"/>
  <c r="I303" i="9"/>
  <c r="B303" i="9"/>
  <c r="A303" i="9"/>
  <c r="X248" i="9"/>
  <c r="J302" i="9"/>
  <c r="I302" i="9"/>
  <c r="B302" i="9"/>
  <c r="A302" i="9"/>
  <c r="X247" i="9"/>
  <c r="J301" i="9"/>
  <c r="I301" i="9"/>
  <c r="B301" i="9"/>
  <c r="A301" i="9"/>
  <c r="X246" i="9"/>
  <c r="J300" i="9"/>
  <c r="I300" i="9"/>
  <c r="B300" i="9"/>
  <c r="A300" i="9"/>
  <c r="X245" i="9"/>
  <c r="J299" i="9"/>
  <c r="I299" i="9"/>
  <c r="B299" i="9"/>
  <c r="A299" i="9"/>
  <c r="X244" i="9"/>
  <c r="J298" i="9"/>
  <c r="I298" i="9"/>
  <c r="B298" i="9"/>
  <c r="A298" i="9"/>
  <c r="X243" i="9"/>
  <c r="J297" i="9"/>
  <c r="I297" i="9"/>
  <c r="B297" i="9"/>
  <c r="A297" i="9"/>
  <c r="X242" i="9"/>
  <c r="J296" i="9"/>
  <c r="I296" i="9"/>
  <c r="B296" i="9"/>
  <c r="A296" i="9"/>
  <c r="X241" i="9"/>
  <c r="J295" i="9"/>
  <c r="I295" i="9"/>
  <c r="B295" i="9"/>
  <c r="A295" i="9"/>
  <c r="X240" i="9"/>
  <c r="J294" i="9"/>
  <c r="I294" i="9"/>
  <c r="B294" i="9"/>
  <c r="A294" i="9"/>
  <c r="X239" i="9"/>
  <c r="J293" i="9"/>
  <c r="I293" i="9"/>
  <c r="B293" i="9"/>
  <c r="A293" i="9"/>
  <c r="X238" i="9"/>
  <c r="J292" i="9"/>
  <c r="I292" i="9"/>
  <c r="B292" i="9"/>
  <c r="A292" i="9"/>
  <c r="X237" i="9"/>
  <c r="J291" i="9"/>
  <c r="I291" i="9"/>
  <c r="B291" i="9"/>
  <c r="A291" i="9"/>
  <c r="X236" i="9"/>
  <c r="J290" i="9"/>
  <c r="I290" i="9"/>
  <c r="B290" i="9"/>
  <c r="A290" i="9"/>
  <c r="X235" i="9"/>
  <c r="J289" i="9"/>
  <c r="I289" i="9"/>
  <c r="B289" i="9"/>
  <c r="A289" i="9"/>
  <c r="X234" i="9"/>
  <c r="J288" i="9"/>
  <c r="I288" i="9"/>
  <c r="B288" i="9"/>
  <c r="A288" i="9"/>
  <c r="X233" i="9"/>
  <c r="J287" i="9"/>
  <c r="I287" i="9"/>
  <c r="B287" i="9"/>
  <c r="A287" i="9"/>
  <c r="X232" i="9"/>
  <c r="J286" i="9"/>
  <c r="I286" i="9"/>
  <c r="B286" i="9"/>
  <c r="A286" i="9"/>
  <c r="X231" i="9"/>
  <c r="J285" i="9"/>
  <c r="I285" i="9"/>
  <c r="B285" i="9"/>
  <c r="A285" i="9"/>
  <c r="X230" i="9"/>
  <c r="J284" i="9"/>
  <c r="I284" i="9"/>
  <c r="B284" i="9"/>
  <c r="A284" i="9"/>
  <c r="X229" i="9"/>
  <c r="J283" i="9"/>
  <c r="I283" i="9"/>
  <c r="B283" i="9"/>
  <c r="A283" i="9"/>
  <c r="X228" i="9"/>
  <c r="J282" i="9"/>
  <c r="I282" i="9"/>
  <c r="B282" i="9"/>
  <c r="A282" i="9"/>
  <c r="X227" i="9"/>
  <c r="J281" i="9"/>
  <c r="I281" i="9"/>
  <c r="B281" i="9"/>
  <c r="A281" i="9"/>
  <c r="X226" i="9"/>
  <c r="J280" i="9"/>
  <c r="I280" i="9"/>
  <c r="B280" i="9"/>
  <c r="A280" i="9"/>
  <c r="X225" i="9"/>
  <c r="J279" i="9"/>
  <c r="I279" i="9"/>
  <c r="B279" i="9"/>
  <c r="A279" i="9"/>
  <c r="X224" i="9"/>
  <c r="J278" i="9"/>
  <c r="I278" i="9"/>
  <c r="B278" i="9"/>
  <c r="A278" i="9"/>
  <c r="X223" i="9"/>
  <c r="J277" i="9"/>
  <c r="I277" i="9"/>
  <c r="B277" i="9"/>
  <c r="A277" i="9"/>
  <c r="X222" i="9"/>
  <c r="J276" i="9"/>
  <c r="I276" i="9"/>
  <c r="B276" i="9"/>
  <c r="A276" i="9"/>
  <c r="X221" i="9"/>
  <c r="J275" i="9"/>
  <c r="I275" i="9"/>
  <c r="B275" i="9"/>
  <c r="A275" i="9"/>
  <c r="X220" i="9"/>
  <c r="J274" i="9"/>
  <c r="I274" i="9"/>
  <c r="B274" i="9"/>
  <c r="A274" i="9"/>
  <c r="X219" i="9"/>
  <c r="J273" i="9"/>
  <c r="I273" i="9"/>
  <c r="B273" i="9"/>
  <c r="A273" i="9"/>
  <c r="X218" i="9"/>
  <c r="J272" i="9"/>
  <c r="I272" i="9"/>
  <c r="B272" i="9"/>
  <c r="A272" i="9"/>
  <c r="X217" i="9"/>
  <c r="J271" i="9"/>
  <c r="I271" i="9"/>
  <c r="B271" i="9"/>
  <c r="A271" i="9"/>
  <c r="X216" i="9"/>
  <c r="J270" i="9"/>
  <c r="I270" i="9"/>
  <c r="B270" i="9"/>
  <c r="A270" i="9"/>
  <c r="X215" i="9"/>
  <c r="J269" i="9"/>
  <c r="I269" i="9"/>
  <c r="B269" i="9"/>
  <c r="A269" i="9"/>
  <c r="X214" i="9"/>
  <c r="J268" i="9"/>
  <c r="I268" i="9"/>
  <c r="B268" i="9"/>
  <c r="A268" i="9"/>
  <c r="X213" i="9"/>
  <c r="J267" i="9"/>
  <c r="I267" i="9"/>
  <c r="B267" i="9"/>
  <c r="A267" i="9"/>
  <c r="X212" i="9"/>
  <c r="J266" i="9"/>
  <c r="I266" i="9"/>
  <c r="B266" i="9"/>
  <c r="A266" i="9"/>
  <c r="X211" i="9"/>
  <c r="J265" i="9"/>
  <c r="I265" i="9"/>
  <c r="B265" i="9"/>
  <c r="A265" i="9"/>
  <c r="X210" i="9"/>
  <c r="J264" i="9"/>
  <c r="I264" i="9"/>
  <c r="B264" i="9"/>
  <c r="A264" i="9"/>
  <c r="X209" i="9"/>
  <c r="J263" i="9"/>
  <c r="I263" i="9"/>
  <c r="B263" i="9"/>
  <c r="A263" i="9"/>
  <c r="X208" i="9"/>
  <c r="J262" i="9"/>
  <c r="I262" i="9"/>
  <c r="B262" i="9"/>
  <c r="A262" i="9"/>
  <c r="X207" i="9"/>
  <c r="J261" i="9"/>
  <c r="I261" i="9"/>
  <c r="B261" i="9"/>
  <c r="A261" i="9"/>
  <c r="X206" i="9"/>
  <c r="J260" i="9"/>
  <c r="I260" i="9"/>
  <c r="B260" i="9"/>
  <c r="A260" i="9"/>
  <c r="X205" i="9"/>
  <c r="J259" i="9"/>
  <c r="I259" i="9"/>
  <c r="B259" i="9"/>
  <c r="A259" i="9"/>
  <c r="X204" i="9"/>
  <c r="J258" i="9"/>
  <c r="I258" i="9"/>
  <c r="B258" i="9"/>
  <c r="A258" i="9"/>
  <c r="X203" i="9"/>
  <c r="J257" i="9"/>
  <c r="I257" i="9"/>
  <c r="B257" i="9"/>
  <c r="A257" i="9"/>
  <c r="X202" i="9"/>
  <c r="J256" i="9"/>
  <c r="I256" i="9"/>
  <c r="B256" i="9"/>
  <c r="A256" i="9"/>
  <c r="X201" i="9"/>
  <c r="J255" i="9"/>
  <c r="I255" i="9"/>
  <c r="B255" i="9"/>
  <c r="A255" i="9"/>
  <c r="X200" i="9"/>
  <c r="J254" i="9"/>
  <c r="I254" i="9"/>
  <c r="B254" i="9"/>
  <c r="A254" i="9"/>
  <c r="X199" i="9"/>
  <c r="J253" i="9"/>
  <c r="I253" i="9"/>
  <c r="B253" i="9"/>
  <c r="A253" i="9"/>
  <c r="X198" i="9"/>
  <c r="J252" i="9"/>
  <c r="I252" i="9"/>
  <c r="B252" i="9"/>
  <c r="A252" i="9"/>
  <c r="X197" i="9"/>
  <c r="J251" i="9"/>
  <c r="I251" i="9"/>
  <c r="B251" i="9"/>
  <c r="A251" i="9"/>
  <c r="X196" i="9"/>
  <c r="J250" i="9"/>
  <c r="I250" i="9"/>
  <c r="B250" i="9"/>
  <c r="A250" i="9"/>
  <c r="X195" i="9"/>
  <c r="J249" i="9"/>
  <c r="I249" i="9"/>
  <c r="B249" i="9"/>
  <c r="A249" i="9"/>
  <c r="X194" i="9"/>
  <c r="J248" i="9"/>
  <c r="I248" i="9"/>
  <c r="B248" i="9"/>
  <c r="A248" i="9"/>
  <c r="X193" i="9"/>
  <c r="J247" i="9"/>
  <c r="I247" i="9"/>
  <c r="B247" i="9"/>
  <c r="A247" i="9"/>
  <c r="X192" i="9"/>
  <c r="J246" i="9"/>
  <c r="I246" i="9"/>
  <c r="B246" i="9"/>
  <c r="A246" i="9"/>
  <c r="X191" i="9"/>
  <c r="J245" i="9"/>
  <c r="I245" i="9"/>
  <c r="B245" i="9"/>
  <c r="A245" i="9"/>
  <c r="X190" i="9"/>
  <c r="J244" i="9"/>
  <c r="I244" i="9"/>
  <c r="B244" i="9"/>
  <c r="A244" i="9"/>
  <c r="X189" i="9"/>
  <c r="J243" i="9"/>
  <c r="I243" i="9"/>
  <c r="B243" i="9"/>
  <c r="A243" i="9"/>
  <c r="X188" i="9"/>
  <c r="J242" i="9"/>
  <c r="I242" i="9"/>
  <c r="B242" i="9"/>
  <c r="A242" i="9"/>
  <c r="X187" i="9"/>
  <c r="J241" i="9"/>
  <c r="I241" i="9"/>
  <c r="B241" i="9"/>
  <c r="A241" i="9"/>
  <c r="X186" i="9"/>
  <c r="J240" i="9"/>
  <c r="I240" i="9"/>
  <c r="B240" i="9"/>
  <c r="A240" i="9"/>
  <c r="X185" i="9"/>
  <c r="J239" i="9"/>
  <c r="I239" i="9"/>
  <c r="B239" i="9"/>
  <c r="A239" i="9"/>
  <c r="X184" i="9"/>
  <c r="J238" i="9"/>
  <c r="I238" i="9"/>
  <c r="B238" i="9"/>
  <c r="A238" i="9"/>
  <c r="X183" i="9"/>
  <c r="J237" i="9"/>
  <c r="I237" i="9"/>
  <c r="B237" i="9"/>
  <c r="A237" i="9"/>
  <c r="X182" i="9"/>
  <c r="J236" i="9"/>
  <c r="I236" i="9"/>
  <c r="B236" i="9"/>
  <c r="A236" i="9"/>
  <c r="X181" i="9"/>
  <c r="J235" i="9"/>
  <c r="I235" i="9"/>
  <c r="B235" i="9"/>
  <c r="A235" i="9"/>
  <c r="X180" i="9"/>
  <c r="J234" i="9"/>
  <c r="I234" i="9"/>
  <c r="B234" i="9"/>
  <c r="A234" i="9"/>
  <c r="X179" i="9"/>
  <c r="J233" i="9"/>
  <c r="I233" i="9"/>
  <c r="B233" i="9"/>
  <c r="A233" i="9"/>
  <c r="X178" i="9"/>
  <c r="J232" i="9"/>
  <c r="I232" i="9"/>
  <c r="B232" i="9"/>
  <c r="A232" i="9"/>
  <c r="X177" i="9"/>
  <c r="J231" i="9"/>
  <c r="I231" i="9"/>
  <c r="B231" i="9"/>
  <c r="A231" i="9"/>
  <c r="X176" i="9"/>
  <c r="J230" i="9"/>
  <c r="I230" i="9"/>
  <c r="B230" i="9"/>
  <c r="A230" i="9"/>
  <c r="X175" i="9"/>
  <c r="J229" i="9"/>
  <c r="I229" i="9"/>
  <c r="B229" i="9"/>
  <c r="A229" i="9"/>
  <c r="X174" i="9"/>
  <c r="J228" i="9"/>
  <c r="I228" i="9"/>
  <c r="B228" i="9"/>
  <c r="A228" i="9"/>
  <c r="X173" i="9"/>
  <c r="J227" i="9"/>
  <c r="I227" i="9"/>
  <c r="B227" i="9"/>
  <c r="A227" i="9"/>
  <c r="X172" i="9"/>
  <c r="J226" i="9"/>
  <c r="I226" i="9"/>
  <c r="B226" i="9"/>
  <c r="A226" i="9"/>
  <c r="X171" i="9"/>
  <c r="J225" i="9"/>
  <c r="I225" i="9"/>
  <c r="B225" i="9"/>
  <c r="A225" i="9"/>
  <c r="X170" i="9"/>
  <c r="J224" i="9"/>
  <c r="I224" i="9"/>
  <c r="B224" i="9"/>
  <c r="A224" i="9"/>
  <c r="X169" i="9"/>
  <c r="J223" i="9"/>
  <c r="I223" i="9"/>
  <c r="B223" i="9"/>
  <c r="A223" i="9"/>
  <c r="X168" i="9"/>
  <c r="J222" i="9"/>
  <c r="I222" i="9"/>
  <c r="B222" i="9"/>
  <c r="A222" i="9"/>
  <c r="X167" i="9"/>
  <c r="J221" i="9"/>
  <c r="I221" i="9"/>
  <c r="B221" i="9"/>
  <c r="A221" i="9"/>
  <c r="X166" i="9"/>
  <c r="J220" i="9"/>
  <c r="I220" i="9"/>
  <c r="B220" i="9"/>
  <c r="A220" i="9"/>
  <c r="X165" i="9"/>
  <c r="J219" i="9"/>
  <c r="I219" i="9"/>
  <c r="B219" i="9"/>
  <c r="A219" i="9"/>
  <c r="X164" i="9"/>
  <c r="J218" i="9"/>
  <c r="I218" i="9"/>
  <c r="B218" i="9"/>
  <c r="A218" i="9"/>
  <c r="X163" i="9"/>
  <c r="J217" i="9"/>
  <c r="I217" i="9"/>
  <c r="B217" i="9"/>
  <c r="A217" i="9"/>
  <c r="X162" i="9"/>
  <c r="J216" i="9"/>
  <c r="I216" i="9"/>
  <c r="B216" i="9"/>
  <c r="A216" i="9"/>
  <c r="X161" i="9"/>
  <c r="J215" i="9"/>
  <c r="I215" i="9"/>
  <c r="B215" i="9"/>
  <c r="A215" i="9"/>
  <c r="X160" i="9"/>
  <c r="J214" i="9"/>
  <c r="I214" i="9"/>
  <c r="B214" i="9"/>
  <c r="A214" i="9"/>
  <c r="X159" i="9"/>
  <c r="J213" i="9"/>
  <c r="I213" i="9"/>
  <c r="B213" i="9"/>
  <c r="A213" i="9"/>
  <c r="X158" i="9"/>
  <c r="J212" i="9"/>
  <c r="I212" i="9"/>
  <c r="B212" i="9"/>
  <c r="A212" i="9"/>
  <c r="X157" i="9"/>
  <c r="J211" i="9"/>
  <c r="I211" i="9"/>
  <c r="B211" i="9"/>
  <c r="A211" i="9"/>
  <c r="X156" i="9"/>
  <c r="J210" i="9"/>
  <c r="I210" i="9"/>
  <c r="B210" i="9"/>
  <c r="A210" i="9"/>
  <c r="X155" i="9"/>
  <c r="J209" i="9"/>
  <c r="I209" i="9"/>
  <c r="B209" i="9"/>
  <c r="A209" i="9"/>
  <c r="X154" i="9"/>
  <c r="J208" i="9"/>
  <c r="I208" i="9"/>
  <c r="B208" i="9"/>
  <c r="A208" i="9"/>
  <c r="X153" i="9"/>
  <c r="J207" i="9"/>
  <c r="I207" i="9"/>
  <c r="B207" i="9"/>
  <c r="A207" i="9"/>
  <c r="X152" i="9"/>
  <c r="J206" i="9"/>
  <c r="I206" i="9"/>
  <c r="B206" i="9"/>
  <c r="A206" i="9"/>
  <c r="X151" i="9"/>
  <c r="J205" i="9"/>
  <c r="I205" i="9"/>
  <c r="B205" i="9"/>
  <c r="A205" i="9"/>
  <c r="X150" i="9"/>
  <c r="J204" i="9"/>
  <c r="I204" i="9"/>
  <c r="B204" i="9"/>
  <c r="A204" i="9"/>
  <c r="X149" i="9"/>
  <c r="J203" i="9"/>
  <c r="I203" i="9"/>
  <c r="B203" i="9"/>
  <c r="A203" i="9"/>
  <c r="X148" i="9"/>
  <c r="J202" i="9"/>
  <c r="I202" i="9"/>
  <c r="B202" i="9"/>
  <c r="A202" i="9"/>
  <c r="X147" i="9"/>
  <c r="J201" i="9"/>
  <c r="I201" i="9"/>
  <c r="B201" i="9"/>
  <c r="A201" i="9"/>
  <c r="X146" i="9"/>
  <c r="J200" i="9"/>
  <c r="I200" i="9"/>
  <c r="B200" i="9"/>
  <c r="A200" i="9"/>
  <c r="X145" i="9"/>
  <c r="J199" i="9"/>
  <c r="I199" i="9"/>
  <c r="B199" i="9"/>
  <c r="A199" i="9"/>
  <c r="X144" i="9"/>
  <c r="J198" i="9"/>
  <c r="I198" i="9"/>
  <c r="B198" i="9"/>
  <c r="A198" i="9"/>
  <c r="X143" i="9"/>
  <c r="J197" i="9"/>
  <c r="I197" i="9"/>
  <c r="B197" i="9"/>
  <c r="A197" i="9"/>
  <c r="X142" i="9"/>
  <c r="J196" i="9"/>
  <c r="I196" i="9"/>
  <c r="B196" i="9"/>
  <c r="A196" i="9"/>
  <c r="X141" i="9"/>
  <c r="J195" i="9"/>
  <c r="I195" i="9"/>
  <c r="B195" i="9"/>
  <c r="A195" i="9"/>
  <c r="X140" i="9"/>
  <c r="J194" i="9"/>
  <c r="I194" i="9"/>
  <c r="B194" i="9"/>
  <c r="A194" i="9"/>
  <c r="X139" i="9"/>
  <c r="J193" i="9"/>
  <c r="I193" i="9"/>
  <c r="B193" i="9"/>
  <c r="A193" i="9"/>
  <c r="X138" i="9"/>
  <c r="J192" i="9"/>
  <c r="I192" i="9"/>
  <c r="B192" i="9"/>
  <c r="A192" i="9"/>
  <c r="X137" i="9"/>
  <c r="J191" i="9"/>
  <c r="I191" i="9"/>
  <c r="B191" i="9"/>
  <c r="A191" i="9"/>
  <c r="X136" i="9"/>
  <c r="J190" i="9"/>
  <c r="I190" i="9"/>
  <c r="B190" i="9"/>
  <c r="A190" i="9"/>
  <c r="X135" i="9"/>
  <c r="J189" i="9"/>
  <c r="I189" i="9"/>
  <c r="B189" i="9"/>
  <c r="A189" i="9"/>
  <c r="X134" i="9"/>
  <c r="J188" i="9"/>
  <c r="I188" i="9"/>
  <c r="B188" i="9"/>
  <c r="A188" i="9"/>
  <c r="X133" i="9"/>
  <c r="J187" i="9"/>
  <c r="I187" i="9"/>
  <c r="B187" i="9"/>
  <c r="A187" i="9"/>
  <c r="X132" i="9"/>
  <c r="J186" i="9"/>
  <c r="I186" i="9"/>
  <c r="B186" i="9"/>
  <c r="A186" i="9"/>
  <c r="X131" i="9"/>
  <c r="J185" i="9"/>
  <c r="I185" i="9"/>
  <c r="B185" i="9"/>
  <c r="A185" i="9"/>
  <c r="X130" i="9"/>
  <c r="J184" i="9"/>
  <c r="I184" i="9"/>
  <c r="B184" i="9"/>
  <c r="A184" i="9"/>
  <c r="X129" i="9"/>
  <c r="J183" i="9"/>
  <c r="I183" i="9"/>
  <c r="B183" i="9"/>
  <c r="A183" i="9"/>
  <c r="X128" i="9"/>
  <c r="J182" i="9"/>
  <c r="I182" i="9"/>
  <c r="B182" i="9"/>
  <c r="A182" i="9"/>
  <c r="X127" i="9"/>
  <c r="J181" i="9"/>
  <c r="I181" i="9"/>
  <c r="B181" i="9"/>
  <c r="A181" i="9"/>
  <c r="X126" i="9"/>
  <c r="J180" i="9"/>
  <c r="I180" i="9"/>
  <c r="B180" i="9"/>
  <c r="A180" i="9"/>
  <c r="X125" i="9"/>
  <c r="J179" i="9"/>
  <c r="I179" i="9"/>
  <c r="B179" i="9"/>
  <c r="A179" i="9"/>
  <c r="X124" i="9"/>
  <c r="J178" i="9"/>
  <c r="I178" i="9"/>
  <c r="B178" i="9"/>
  <c r="A178" i="9"/>
  <c r="X123" i="9"/>
  <c r="J177" i="9"/>
  <c r="I177" i="9"/>
  <c r="B177" i="9"/>
  <c r="A177" i="9"/>
  <c r="X122" i="9"/>
  <c r="J176" i="9"/>
  <c r="I176" i="9"/>
  <c r="B176" i="9"/>
  <c r="A176" i="9"/>
  <c r="X121" i="9"/>
  <c r="J175" i="9"/>
  <c r="I175" i="9"/>
  <c r="B175" i="9"/>
  <c r="A175" i="9"/>
  <c r="X120" i="9"/>
  <c r="J174" i="9"/>
  <c r="I174" i="9"/>
  <c r="B174" i="9"/>
  <c r="A174" i="9"/>
  <c r="X119" i="9"/>
  <c r="J173" i="9"/>
  <c r="I173" i="9"/>
  <c r="B173" i="9"/>
  <c r="A173" i="9"/>
  <c r="X118" i="9"/>
  <c r="J172" i="9"/>
  <c r="I172" i="9"/>
  <c r="B172" i="9"/>
  <c r="A172" i="9"/>
  <c r="X117" i="9"/>
  <c r="J171" i="9"/>
  <c r="I171" i="9"/>
  <c r="B171" i="9"/>
  <c r="A171" i="9"/>
  <c r="X116" i="9"/>
  <c r="J170" i="9"/>
  <c r="I170" i="9"/>
  <c r="B170" i="9"/>
  <c r="A170" i="9"/>
  <c r="X115" i="9"/>
  <c r="J169" i="9"/>
  <c r="I169" i="9"/>
  <c r="B169" i="9"/>
  <c r="A169" i="9"/>
  <c r="X114" i="9"/>
  <c r="J168" i="9"/>
  <c r="I168" i="9"/>
  <c r="B168" i="9"/>
  <c r="A168" i="9"/>
  <c r="X113" i="9"/>
  <c r="J167" i="9"/>
  <c r="I167" i="9"/>
  <c r="B167" i="9"/>
  <c r="A167" i="9"/>
  <c r="X112" i="9"/>
  <c r="J166" i="9"/>
  <c r="I166" i="9"/>
  <c r="B166" i="9"/>
  <c r="A166" i="9"/>
  <c r="X111" i="9"/>
  <c r="J165" i="9"/>
  <c r="I165" i="9"/>
  <c r="B165" i="9"/>
  <c r="A165" i="9"/>
  <c r="X110" i="9"/>
  <c r="J164" i="9"/>
  <c r="I164" i="9"/>
  <c r="B164" i="9"/>
  <c r="A164" i="9"/>
  <c r="X109" i="9"/>
  <c r="J163" i="9"/>
  <c r="B163" i="9"/>
  <c r="A163" i="9"/>
  <c r="X108" i="9"/>
  <c r="J162" i="9"/>
  <c r="I162" i="9"/>
  <c r="B162" i="9"/>
  <c r="A162" i="9"/>
  <c r="X107" i="9"/>
  <c r="J161" i="9"/>
  <c r="I161" i="9"/>
  <c r="B161" i="9"/>
  <c r="A161" i="9"/>
  <c r="X106" i="9"/>
  <c r="J160" i="9"/>
  <c r="I160" i="9"/>
  <c r="B160" i="9"/>
  <c r="A160" i="9"/>
  <c r="X105" i="9"/>
  <c r="J159" i="9"/>
  <c r="I159" i="9"/>
  <c r="B159" i="9"/>
  <c r="A159" i="9"/>
  <c r="X104" i="9"/>
  <c r="J158" i="9"/>
  <c r="I158" i="9"/>
  <c r="B158" i="9"/>
  <c r="A158" i="9"/>
  <c r="X103" i="9"/>
  <c r="J157" i="9"/>
  <c r="I157" i="9"/>
  <c r="B157" i="9"/>
  <c r="A157" i="9"/>
  <c r="X102" i="9"/>
  <c r="J156" i="9"/>
  <c r="I156" i="9"/>
  <c r="B156" i="9"/>
  <c r="A156" i="9"/>
  <c r="X101" i="9"/>
  <c r="J155" i="9"/>
  <c r="I155" i="9"/>
  <c r="B155" i="9"/>
  <c r="A155" i="9"/>
  <c r="X100" i="9"/>
  <c r="J154" i="9"/>
  <c r="I154" i="9"/>
  <c r="B154" i="9"/>
  <c r="A154" i="9"/>
  <c r="X99" i="9"/>
  <c r="J153" i="9"/>
  <c r="I153" i="9"/>
  <c r="B153" i="9"/>
  <c r="A153" i="9"/>
  <c r="X98" i="9"/>
  <c r="J152" i="9"/>
  <c r="I152" i="9"/>
  <c r="B152" i="9"/>
  <c r="A152" i="9"/>
  <c r="X97" i="9"/>
  <c r="J151" i="9"/>
  <c r="I151" i="9"/>
  <c r="B151" i="9"/>
  <c r="A151" i="9"/>
  <c r="X96" i="9"/>
  <c r="J150" i="9"/>
  <c r="B150" i="9"/>
  <c r="A150" i="9"/>
  <c r="X95" i="9"/>
  <c r="J149" i="9"/>
  <c r="I149" i="9"/>
  <c r="B149" i="9"/>
  <c r="A149" i="9"/>
  <c r="X94" i="9"/>
  <c r="J148" i="9"/>
  <c r="I148" i="9"/>
  <c r="B148" i="9"/>
  <c r="A148" i="9"/>
  <c r="X93" i="9"/>
  <c r="J147" i="9"/>
  <c r="I147" i="9"/>
  <c r="B147" i="9"/>
  <c r="A147" i="9"/>
  <c r="X92" i="9"/>
  <c r="J146" i="9"/>
  <c r="I146" i="9"/>
  <c r="B146" i="9"/>
  <c r="A146" i="9"/>
  <c r="X91" i="9"/>
  <c r="J145" i="9"/>
  <c r="I145" i="9"/>
  <c r="B145" i="9"/>
  <c r="A145" i="9"/>
  <c r="X90" i="9"/>
  <c r="J144" i="9"/>
  <c r="I144" i="9"/>
  <c r="B144" i="9"/>
  <c r="A144" i="9"/>
  <c r="X89" i="9"/>
  <c r="J143" i="9"/>
  <c r="I143" i="9"/>
  <c r="B143" i="9"/>
  <c r="A143" i="9"/>
  <c r="X88" i="9"/>
  <c r="J142" i="9"/>
  <c r="I142" i="9"/>
  <c r="B142" i="9"/>
  <c r="A142" i="9"/>
  <c r="X87" i="9"/>
  <c r="J141" i="9"/>
  <c r="I141" i="9"/>
  <c r="B141" i="9"/>
  <c r="A141" i="9"/>
  <c r="X86" i="9"/>
  <c r="J140" i="9"/>
  <c r="I140" i="9"/>
  <c r="B140" i="9"/>
  <c r="A140" i="9"/>
  <c r="X85" i="9"/>
  <c r="J139" i="9"/>
  <c r="I139" i="9"/>
  <c r="B139" i="9"/>
  <c r="A139" i="9"/>
  <c r="X84" i="9"/>
  <c r="J138" i="9"/>
  <c r="I138" i="9"/>
  <c r="B138" i="9"/>
  <c r="A138" i="9"/>
  <c r="X83" i="9"/>
  <c r="J137" i="9"/>
  <c r="I137" i="9"/>
  <c r="B137" i="9"/>
  <c r="A137" i="9"/>
  <c r="X82" i="9"/>
  <c r="J136" i="9"/>
  <c r="I136" i="9"/>
  <c r="B136" i="9"/>
  <c r="A136" i="9"/>
  <c r="X81" i="9"/>
  <c r="J135" i="9"/>
  <c r="I135" i="9"/>
  <c r="B135" i="9"/>
  <c r="A135" i="9"/>
  <c r="X80" i="9"/>
  <c r="J134" i="9"/>
  <c r="I134" i="9"/>
  <c r="B134" i="9"/>
  <c r="A134" i="9"/>
  <c r="X79" i="9"/>
  <c r="J133" i="9"/>
  <c r="I133" i="9"/>
  <c r="B133" i="9"/>
  <c r="A133" i="9"/>
  <c r="X78" i="9"/>
  <c r="J132" i="9"/>
  <c r="I132" i="9"/>
  <c r="B132" i="9"/>
  <c r="A132" i="9"/>
  <c r="X77" i="9"/>
  <c r="J131" i="9"/>
  <c r="I131" i="9"/>
  <c r="B131" i="9"/>
  <c r="A131" i="9"/>
  <c r="X76" i="9"/>
  <c r="J130" i="9"/>
  <c r="I130" i="9"/>
  <c r="B130" i="9"/>
  <c r="A130" i="9"/>
  <c r="X75" i="9"/>
  <c r="J129" i="9"/>
  <c r="I129" i="9"/>
  <c r="B129" i="9"/>
  <c r="A129" i="9"/>
  <c r="X74" i="9"/>
  <c r="J128" i="9"/>
  <c r="I128" i="9"/>
  <c r="B128" i="9"/>
  <c r="A128" i="9"/>
  <c r="X73" i="9"/>
  <c r="J127" i="9"/>
  <c r="I127" i="9"/>
  <c r="B127" i="9"/>
  <c r="A127" i="9"/>
  <c r="X72" i="9"/>
  <c r="J126" i="9"/>
  <c r="I126" i="9"/>
  <c r="B126" i="9"/>
  <c r="A126" i="9"/>
  <c r="X71" i="9"/>
  <c r="J125" i="9"/>
  <c r="I125" i="9"/>
  <c r="B125" i="9"/>
  <c r="A125" i="9"/>
  <c r="X70" i="9"/>
  <c r="J124" i="9"/>
  <c r="I124" i="9"/>
  <c r="B124" i="9"/>
  <c r="A124" i="9"/>
  <c r="X69" i="9"/>
  <c r="J123" i="9"/>
  <c r="I123" i="9"/>
  <c r="B123" i="9"/>
  <c r="A123" i="9"/>
  <c r="X68" i="9"/>
  <c r="J122" i="9"/>
  <c r="I122" i="9"/>
  <c r="B122" i="9"/>
  <c r="A122" i="9"/>
  <c r="X67" i="9"/>
  <c r="J121" i="9"/>
  <c r="I121" i="9"/>
  <c r="B121" i="9"/>
  <c r="A121" i="9"/>
  <c r="X66" i="9"/>
  <c r="J120" i="9"/>
  <c r="I120" i="9"/>
  <c r="B120" i="9"/>
  <c r="A120" i="9"/>
  <c r="X65" i="9"/>
  <c r="J119" i="9"/>
  <c r="I119" i="9"/>
  <c r="B119" i="9"/>
  <c r="A119" i="9"/>
  <c r="X64" i="9"/>
  <c r="J118" i="9"/>
  <c r="I118" i="9"/>
  <c r="B118" i="9"/>
  <c r="A118" i="9"/>
  <c r="X63" i="9"/>
  <c r="J117" i="9"/>
  <c r="I117" i="9"/>
  <c r="B117" i="9"/>
  <c r="A117" i="9"/>
  <c r="X62" i="9"/>
  <c r="J116" i="9"/>
  <c r="I116" i="9"/>
  <c r="B116" i="9"/>
  <c r="A116" i="9"/>
  <c r="X61" i="9"/>
  <c r="J115" i="9"/>
  <c r="I115" i="9"/>
  <c r="B115" i="9"/>
  <c r="A115" i="9"/>
  <c r="X60" i="9"/>
  <c r="J114" i="9"/>
  <c r="I114" i="9"/>
  <c r="B114" i="9"/>
  <c r="A114" i="9"/>
  <c r="X59" i="9"/>
  <c r="J113" i="9"/>
  <c r="I113" i="9"/>
  <c r="B113" i="9"/>
  <c r="A113" i="9"/>
  <c r="X58" i="9"/>
  <c r="J112" i="9"/>
  <c r="I112" i="9"/>
  <c r="B112" i="9"/>
  <c r="A112" i="9"/>
  <c r="X57" i="9"/>
  <c r="J111" i="9"/>
  <c r="I111" i="9"/>
  <c r="B111" i="9"/>
  <c r="A111" i="9"/>
  <c r="X56" i="9"/>
  <c r="J110" i="9"/>
  <c r="I110" i="9"/>
  <c r="B110" i="9"/>
  <c r="A110" i="9"/>
  <c r="X55" i="9"/>
  <c r="J109" i="9"/>
  <c r="I109" i="9"/>
  <c r="Z55" i="9" s="1"/>
  <c r="B109" i="9"/>
  <c r="A109" i="9"/>
  <c r="X54" i="9"/>
  <c r="J108" i="9"/>
  <c r="I108" i="9"/>
  <c r="Z54" i="9" s="1"/>
  <c r="B108" i="9"/>
  <c r="A108" i="9"/>
  <c r="X53" i="9"/>
  <c r="J107" i="9"/>
  <c r="I107" i="9"/>
  <c r="Z53" i="9" s="1"/>
  <c r="B107" i="9"/>
  <c r="A107" i="9"/>
  <c r="X52" i="9"/>
  <c r="J106" i="9"/>
  <c r="I106" i="9"/>
  <c r="Z52" i="9" s="1"/>
  <c r="B106" i="9"/>
  <c r="A106" i="9"/>
  <c r="X51" i="9"/>
  <c r="J105" i="9"/>
  <c r="I105" i="9"/>
  <c r="Z51" i="9" s="1"/>
  <c r="B105" i="9"/>
  <c r="A105" i="9"/>
  <c r="X50" i="9"/>
  <c r="J104" i="9"/>
  <c r="I104" i="9"/>
  <c r="B104" i="9"/>
  <c r="A104" i="9"/>
  <c r="X49" i="9"/>
  <c r="J103" i="9"/>
  <c r="I103" i="9"/>
  <c r="Z49" i="9" s="1"/>
  <c r="B103" i="9"/>
  <c r="A103" i="9"/>
  <c r="Z48" i="9"/>
  <c r="X48" i="9"/>
  <c r="J102" i="9"/>
  <c r="B102" i="9"/>
  <c r="A102" i="9"/>
  <c r="X47" i="9"/>
  <c r="J101" i="9"/>
  <c r="I101" i="9"/>
  <c r="Z47" i="9" s="1"/>
  <c r="B101" i="9"/>
  <c r="A101" i="9"/>
  <c r="X46" i="9"/>
  <c r="J100" i="9"/>
  <c r="I100" i="9"/>
  <c r="Z46" i="9" s="1"/>
  <c r="B100" i="9"/>
  <c r="A100" i="9"/>
  <c r="X45" i="9"/>
  <c r="J99" i="9"/>
  <c r="I99" i="9"/>
  <c r="Z45" i="9" s="1"/>
  <c r="B99" i="9"/>
  <c r="A99" i="9"/>
  <c r="X44" i="9"/>
  <c r="J98" i="9"/>
  <c r="I98" i="9"/>
  <c r="B98" i="9"/>
  <c r="A98" i="9"/>
  <c r="X43" i="9"/>
  <c r="J97" i="9"/>
  <c r="I97" i="9"/>
  <c r="Z43" i="9" s="1"/>
  <c r="B97" i="9"/>
  <c r="A97" i="9"/>
  <c r="X42" i="9"/>
  <c r="J96" i="9"/>
  <c r="I96" i="9"/>
  <c r="Z42" i="9" s="1"/>
  <c r="B96" i="9"/>
  <c r="A96" i="9"/>
  <c r="X41" i="9"/>
  <c r="J95" i="9"/>
  <c r="I95" i="9"/>
  <c r="Z41" i="9" s="1"/>
  <c r="B95" i="9"/>
  <c r="A95" i="9"/>
  <c r="X40" i="9"/>
  <c r="J94" i="9"/>
  <c r="I94" i="9"/>
  <c r="Z40" i="9" s="1"/>
  <c r="B94" i="9"/>
  <c r="A94" i="9"/>
  <c r="X39" i="9"/>
  <c r="J93" i="9"/>
  <c r="I93" i="9"/>
  <c r="Z39" i="9" s="1"/>
  <c r="B93" i="9"/>
  <c r="A93" i="9"/>
  <c r="X38" i="9"/>
  <c r="J92" i="9"/>
  <c r="I92" i="9"/>
  <c r="Z38" i="9" s="1"/>
  <c r="B92" i="9"/>
  <c r="A92" i="9"/>
  <c r="X37" i="9"/>
  <c r="J91" i="9"/>
  <c r="I91" i="9"/>
  <c r="Z37" i="9" s="1"/>
  <c r="B91" i="9"/>
  <c r="A91" i="9"/>
  <c r="X36" i="9"/>
  <c r="J90" i="9"/>
  <c r="I90" i="9"/>
  <c r="Z36" i="9" s="1"/>
  <c r="B90" i="9"/>
  <c r="A90" i="9"/>
  <c r="X35" i="9"/>
  <c r="J89" i="9"/>
  <c r="I89" i="9"/>
  <c r="Z35" i="9" s="1"/>
  <c r="B89" i="9"/>
  <c r="A89" i="9"/>
  <c r="X34" i="9"/>
  <c r="J88" i="9"/>
  <c r="I88" i="9"/>
  <c r="Z34" i="9" s="1"/>
  <c r="B88" i="9"/>
  <c r="A88" i="9"/>
  <c r="X33" i="9"/>
  <c r="J87" i="9"/>
  <c r="I87" i="9"/>
  <c r="Z33" i="9" s="1"/>
  <c r="B87" i="9"/>
  <c r="A87" i="9"/>
  <c r="X32" i="9"/>
  <c r="J86" i="9"/>
  <c r="I86" i="9"/>
  <c r="Z32" i="9" s="1"/>
  <c r="B86" i="9"/>
  <c r="A86" i="9"/>
  <c r="X31" i="9"/>
  <c r="J85" i="9"/>
  <c r="I85" i="9"/>
  <c r="Z31" i="9" s="1"/>
  <c r="B85" i="9"/>
  <c r="A85" i="9"/>
  <c r="X30" i="9"/>
  <c r="J84" i="9"/>
  <c r="I84" i="9"/>
  <c r="Z30" i="9" s="1"/>
  <c r="B84" i="9"/>
  <c r="A84" i="9"/>
  <c r="X29" i="9"/>
  <c r="J83" i="9"/>
  <c r="I83" i="9"/>
  <c r="Z29" i="9" s="1"/>
  <c r="B83" i="9"/>
  <c r="A83" i="9"/>
  <c r="X28" i="9"/>
  <c r="J82" i="9"/>
  <c r="I82" i="9"/>
  <c r="Z28" i="9" s="1"/>
  <c r="B82" i="9"/>
  <c r="A82" i="9"/>
  <c r="X27" i="9"/>
  <c r="J81" i="9"/>
  <c r="I81" i="9"/>
  <c r="Z27" i="9" s="1"/>
  <c r="B81" i="9"/>
  <c r="A81" i="9"/>
  <c r="X26" i="9"/>
  <c r="J80" i="9"/>
  <c r="I80" i="9"/>
  <c r="Z26" i="9" s="1"/>
  <c r="B80" i="9"/>
  <c r="A80" i="9"/>
  <c r="X25" i="9"/>
  <c r="J79" i="9"/>
  <c r="I79" i="9"/>
  <c r="B79" i="9"/>
  <c r="A79" i="9"/>
  <c r="X24" i="9"/>
  <c r="J78" i="9"/>
  <c r="I78" i="9"/>
  <c r="Z24" i="9" s="1"/>
  <c r="B78" i="9"/>
  <c r="A78" i="9"/>
  <c r="X23" i="9"/>
  <c r="J77" i="9"/>
  <c r="I77" i="9"/>
  <c r="Z23" i="9" s="1"/>
  <c r="B77" i="9"/>
  <c r="A77" i="9"/>
  <c r="X22" i="9"/>
  <c r="J76" i="9"/>
  <c r="I76" i="9"/>
  <c r="B76" i="9"/>
  <c r="A76" i="9"/>
  <c r="X21" i="9"/>
  <c r="J75" i="9"/>
  <c r="I75" i="9"/>
  <c r="Z21" i="9" s="1"/>
  <c r="B75" i="9"/>
  <c r="A75" i="9"/>
  <c r="X20" i="9"/>
  <c r="J74" i="9"/>
  <c r="I74" i="9"/>
  <c r="Z20" i="9" s="1"/>
  <c r="B74" i="9"/>
  <c r="A74" i="9"/>
  <c r="X19" i="9"/>
  <c r="J73" i="9"/>
  <c r="I73" i="9"/>
  <c r="Z19" i="9" s="1"/>
  <c r="B73" i="9"/>
  <c r="A73" i="9"/>
  <c r="X18" i="9"/>
  <c r="J72" i="9"/>
  <c r="I72" i="9"/>
  <c r="Z18" i="9" s="1"/>
  <c r="B72" i="9"/>
  <c r="A72" i="9"/>
  <c r="X17" i="9"/>
  <c r="J71" i="9"/>
  <c r="I71" i="9"/>
  <c r="B71" i="9"/>
  <c r="A71" i="9"/>
  <c r="X16" i="9"/>
  <c r="J70" i="9"/>
  <c r="I70" i="9"/>
  <c r="Z16" i="9" s="1"/>
  <c r="B70" i="9"/>
  <c r="A70" i="9"/>
  <c r="X15" i="9"/>
  <c r="J69" i="9"/>
  <c r="I69" i="9"/>
  <c r="Z15" i="9" s="1"/>
  <c r="B69" i="9"/>
  <c r="A69" i="9"/>
  <c r="X14" i="9"/>
  <c r="J68" i="9"/>
  <c r="I68" i="9"/>
  <c r="Z14" i="9" s="1"/>
  <c r="B68" i="9"/>
  <c r="A68" i="9"/>
  <c r="X13" i="9"/>
  <c r="J67" i="9"/>
  <c r="I67" i="9"/>
  <c r="Z13" i="9" s="1"/>
  <c r="B67" i="9"/>
  <c r="A67" i="9"/>
  <c r="X12" i="9"/>
  <c r="J66" i="9"/>
  <c r="I66" i="9"/>
  <c r="Z12" i="9" s="1"/>
  <c r="B66" i="9"/>
  <c r="A66" i="9"/>
  <c r="X11" i="9"/>
  <c r="J65" i="9"/>
  <c r="I65" i="9"/>
  <c r="B65" i="9"/>
  <c r="A65" i="9"/>
  <c r="X10" i="9"/>
  <c r="J64" i="9"/>
  <c r="I64" i="9"/>
  <c r="Z10" i="9" s="1"/>
  <c r="B64" i="9"/>
  <c r="A64" i="9"/>
  <c r="AG9" i="9"/>
  <c r="X9" i="9"/>
  <c r="J63" i="9"/>
  <c r="I63" i="9"/>
  <c r="Z9" i="9" s="1"/>
  <c r="B63" i="9"/>
  <c r="A63" i="9"/>
  <c r="AG8" i="9"/>
  <c r="X8" i="9"/>
  <c r="J62" i="9"/>
  <c r="I62" i="9"/>
  <c r="Z8" i="9" s="1"/>
  <c r="B62" i="9"/>
  <c r="A62" i="9"/>
  <c r="AG7" i="9"/>
  <c r="X7" i="9"/>
  <c r="J61" i="9"/>
  <c r="I61" i="9"/>
  <c r="Z7" i="9" s="1"/>
  <c r="B61" i="9"/>
  <c r="A61" i="9"/>
  <c r="AG6" i="9"/>
  <c r="X6" i="9"/>
  <c r="J60" i="9"/>
  <c r="I60" i="9"/>
  <c r="Z6" i="9" s="1"/>
  <c r="B60" i="9"/>
  <c r="A60" i="9"/>
  <c r="AG5" i="9"/>
  <c r="X5" i="9"/>
  <c r="J59" i="9"/>
  <c r="I59" i="9"/>
  <c r="Z5" i="9" s="1"/>
  <c r="B59" i="9"/>
  <c r="A59" i="9"/>
  <c r="AG4" i="9"/>
  <c r="X4" i="9"/>
  <c r="J58" i="9"/>
  <c r="I58" i="9"/>
  <c r="Z4" i="9" s="1"/>
  <c r="B58" i="9"/>
  <c r="A58" i="9"/>
  <c r="AG3" i="9"/>
  <c r="X3" i="9"/>
  <c r="J57" i="9"/>
  <c r="I57" i="9"/>
  <c r="Z3" i="9" s="1"/>
  <c r="B57" i="9"/>
  <c r="A57" i="9"/>
  <c r="X2" i="9"/>
  <c r="J56" i="9"/>
  <c r="I56" i="9"/>
  <c r="B56" i="9"/>
  <c r="A56" i="9"/>
  <c r="I802" i="13"/>
  <c r="B802" i="13"/>
  <c r="A802" i="13"/>
  <c r="I801" i="13"/>
  <c r="B801" i="13"/>
  <c r="A801" i="13"/>
  <c r="I800" i="13"/>
  <c r="B800" i="13"/>
  <c r="A800" i="13"/>
  <c r="I799" i="13"/>
  <c r="B799" i="13"/>
  <c r="A799" i="13"/>
  <c r="I798" i="13"/>
  <c r="B798" i="13"/>
  <c r="A798" i="13"/>
  <c r="I797" i="13"/>
  <c r="B797" i="13"/>
  <c r="A797" i="13"/>
  <c r="I796" i="13"/>
  <c r="B796" i="13"/>
  <c r="A796" i="13"/>
  <c r="I795" i="13"/>
  <c r="B795" i="13"/>
  <c r="A795" i="13"/>
  <c r="I794" i="13"/>
  <c r="B794" i="13"/>
  <c r="A794" i="13"/>
  <c r="I793" i="13"/>
  <c r="B793" i="13"/>
  <c r="A793" i="13"/>
  <c r="I792" i="13"/>
  <c r="B792" i="13"/>
  <c r="A792" i="13"/>
  <c r="I791" i="13"/>
  <c r="B791" i="13"/>
  <c r="A791" i="13"/>
  <c r="I790" i="13"/>
  <c r="B790" i="13"/>
  <c r="A790" i="13"/>
  <c r="I789" i="13"/>
  <c r="B789" i="13"/>
  <c r="A789" i="13"/>
  <c r="I788" i="13"/>
  <c r="B788" i="13"/>
  <c r="A788" i="13"/>
  <c r="I787" i="13"/>
  <c r="B787" i="13"/>
  <c r="A787" i="13"/>
  <c r="I786" i="13"/>
  <c r="B786" i="13"/>
  <c r="A786" i="13"/>
  <c r="I785" i="13"/>
  <c r="B785" i="13"/>
  <c r="A785" i="13"/>
  <c r="I784" i="13"/>
  <c r="B784" i="13"/>
  <c r="A784" i="13"/>
  <c r="I783" i="13"/>
  <c r="B783" i="13"/>
  <c r="A783" i="13"/>
  <c r="I782" i="13"/>
  <c r="B782" i="13"/>
  <c r="A782" i="13"/>
  <c r="I781" i="13"/>
  <c r="B781" i="13"/>
  <c r="A781" i="13"/>
  <c r="I780" i="13"/>
  <c r="B780" i="13"/>
  <c r="A780" i="13"/>
  <c r="I779" i="13"/>
  <c r="B779" i="13"/>
  <c r="A779" i="13"/>
  <c r="I778" i="13"/>
  <c r="B778" i="13"/>
  <c r="A778" i="13"/>
  <c r="I777" i="13"/>
  <c r="B777" i="13"/>
  <c r="A777" i="13"/>
  <c r="I776" i="13"/>
  <c r="B776" i="13"/>
  <c r="A776" i="13"/>
  <c r="I775" i="13"/>
  <c r="B775" i="13"/>
  <c r="A775" i="13"/>
  <c r="I774" i="13"/>
  <c r="B774" i="13"/>
  <c r="A774" i="13"/>
  <c r="I773" i="13"/>
  <c r="B773" i="13"/>
  <c r="A773" i="13"/>
  <c r="I772" i="13"/>
  <c r="B772" i="13"/>
  <c r="A772" i="13"/>
  <c r="I771" i="13"/>
  <c r="B771" i="13"/>
  <c r="A771" i="13"/>
  <c r="I770" i="13"/>
  <c r="B770" i="13"/>
  <c r="A770" i="13"/>
  <c r="I769" i="13"/>
  <c r="B769" i="13"/>
  <c r="A769" i="13"/>
  <c r="J768" i="13"/>
  <c r="I768" i="13"/>
  <c r="B768" i="13"/>
  <c r="A768" i="13"/>
  <c r="I767" i="13"/>
  <c r="B767" i="13"/>
  <c r="A767" i="13"/>
  <c r="I766" i="13"/>
  <c r="B766" i="13"/>
  <c r="A766" i="13"/>
  <c r="J765" i="13"/>
  <c r="I765" i="13"/>
  <c r="B765" i="13"/>
  <c r="A765" i="13"/>
  <c r="I764" i="13"/>
  <c r="B764" i="13"/>
  <c r="A764" i="13"/>
  <c r="I763" i="13"/>
  <c r="B763" i="13"/>
  <c r="A763" i="13"/>
  <c r="I762" i="13"/>
  <c r="B762" i="13"/>
  <c r="A762" i="13"/>
  <c r="I761" i="13"/>
  <c r="B761" i="13"/>
  <c r="A761" i="13"/>
  <c r="I760" i="13"/>
  <c r="B760" i="13"/>
  <c r="A760" i="13"/>
  <c r="I759" i="13"/>
  <c r="B759" i="13"/>
  <c r="A759" i="13"/>
  <c r="I758" i="13"/>
  <c r="B758" i="13"/>
  <c r="A758" i="13"/>
  <c r="I757" i="13"/>
  <c r="B757" i="13"/>
  <c r="A757" i="13"/>
  <c r="I756" i="13"/>
  <c r="B756" i="13"/>
  <c r="A756" i="13"/>
  <c r="I755" i="13"/>
  <c r="B755" i="13"/>
  <c r="A755" i="13"/>
  <c r="I754" i="13"/>
  <c r="B754" i="13"/>
  <c r="A754" i="13"/>
  <c r="I753" i="13"/>
  <c r="B753" i="13"/>
  <c r="A753" i="13"/>
  <c r="I752" i="13"/>
  <c r="B752" i="13"/>
  <c r="A752" i="13"/>
  <c r="I751" i="13"/>
  <c r="B751" i="13"/>
  <c r="A751" i="13"/>
  <c r="I750" i="13"/>
  <c r="B750" i="13"/>
  <c r="A750" i="13"/>
  <c r="I749" i="13"/>
  <c r="B749" i="13"/>
  <c r="A749" i="13"/>
  <c r="I748" i="13"/>
  <c r="B748" i="13"/>
  <c r="A748" i="13"/>
  <c r="I747" i="13"/>
  <c r="B747" i="13"/>
  <c r="A747" i="13"/>
  <c r="I746" i="13"/>
  <c r="B746" i="13"/>
  <c r="A746" i="13"/>
  <c r="I745" i="13"/>
  <c r="B745" i="13"/>
  <c r="A745" i="13"/>
  <c r="I744" i="13"/>
  <c r="B744" i="13"/>
  <c r="A744" i="13"/>
  <c r="I743" i="13"/>
  <c r="B743" i="13"/>
  <c r="A743" i="13"/>
  <c r="I742" i="13"/>
  <c r="B742" i="13"/>
  <c r="A742" i="13"/>
  <c r="I741" i="13"/>
  <c r="B741" i="13"/>
  <c r="A741" i="13"/>
  <c r="I740" i="13"/>
  <c r="B740" i="13"/>
  <c r="A740" i="13"/>
  <c r="I739" i="13"/>
  <c r="B739" i="13"/>
  <c r="A739" i="13"/>
  <c r="I738" i="13"/>
  <c r="B738" i="13"/>
  <c r="A738" i="13"/>
  <c r="I737" i="13"/>
  <c r="B737" i="13"/>
  <c r="A737" i="13"/>
  <c r="I736" i="13"/>
  <c r="B736" i="13"/>
  <c r="A736" i="13"/>
  <c r="I735" i="13"/>
  <c r="B735" i="13"/>
  <c r="A735" i="13"/>
  <c r="I734" i="13"/>
  <c r="B734" i="13"/>
  <c r="A734" i="13"/>
  <c r="I733" i="13"/>
  <c r="B733" i="13"/>
  <c r="A733" i="13"/>
  <c r="I732" i="13"/>
  <c r="B732" i="13"/>
  <c r="A732" i="13"/>
  <c r="I731" i="13"/>
  <c r="B731" i="13"/>
  <c r="A731" i="13"/>
  <c r="I730" i="13"/>
  <c r="B730" i="13"/>
  <c r="A730" i="13"/>
  <c r="I729" i="13"/>
  <c r="B729" i="13"/>
  <c r="A729" i="13"/>
  <c r="I728" i="13"/>
  <c r="B728" i="13"/>
  <c r="A728" i="13"/>
  <c r="I727" i="13"/>
  <c r="B727" i="13"/>
  <c r="A727" i="13"/>
  <c r="I726" i="13"/>
  <c r="B726" i="13"/>
  <c r="A726" i="13"/>
  <c r="I725" i="13"/>
  <c r="B725" i="13"/>
  <c r="A725" i="13"/>
  <c r="I724" i="13"/>
  <c r="B724" i="13"/>
  <c r="A724" i="13"/>
  <c r="I723" i="13"/>
  <c r="B723" i="13"/>
  <c r="A723" i="13"/>
  <c r="I722" i="13"/>
  <c r="B722" i="13"/>
  <c r="A722" i="13"/>
  <c r="I721" i="13"/>
  <c r="B721" i="13"/>
  <c r="A721" i="13"/>
  <c r="I720" i="13"/>
  <c r="B720" i="13"/>
  <c r="A720" i="13"/>
  <c r="I719" i="13"/>
  <c r="B719" i="13"/>
  <c r="A719" i="13"/>
  <c r="I718" i="13"/>
  <c r="B718" i="13"/>
  <c r="A718" i="13"/>
  <c r="I717" i="13"/>
  <c r="B717" i="13"/>
  <c r="A717" i="13"/>
  <c r="I716" i="13"/>
  <c r="B716" i="13"/>
  <c r="A716" i="13"/>
  <c r="I715" i="13"/>
  <c r="B715" i="13"/>
  <c r="A715" i="13"/>
  <c r="I714" i="13"/>
  <c r="B714" i="13"/>
  <c r="A714" i="13"/>
  <c r="I713" i="13"/>
  <c r="B713" i="13"/>
  <c r="A713" i="13"/>
  <c r="I712" i="13"/>
  <c r="B712" i="13"/>
  <c r="A712" i="13"/>
  <c r="I711" i="13"/>
  <c r="B711" i="13"/>
  <c r="A711" i="13"/>
  <c r="I710" i="13"/>
  <c r="B710" i="13"/>
  <c r="A710" i="13"/>
  <c r="I709" i="13"/>
  <c r="B709" i="13"/>
  <c r="A709" i="13"/>
  <c r="I708" i="13"/>
  <c r="B708" i="13"/>
  <c r="A708" i="13"/>
  <c r="I707" i="13"/>
  <c r="B707" i="13"/>
  <c r="A707" i="13"/>
  <c r="I706" i="13"/>
  <c r="B706" i="13"/>
  <c r="A706" i="13"/>
  <c r="I705" i="13"/>
  <c r="B705" i="13"/>
  <c r="A705" i="13"/>
  <c r="I704" i="13"/>
  <c r="B704" i="13"/>
  <c r="A704" i="13"/>
  <c r="I703" i="13"/>
  <c r="B703" i="13"/>
  <c r="A703" i="13"/>
  <c r="I702" i="13"/>
  <c r="B702" i="13"/>
  <c r="A702" i="13"/>
  <c r="I701" i="13"/>
  <c r="B701" i="13"/>
  <c r="A701" i="13"/>
  <c r="I700" i="13"/>
  <c r="B700" i="13"/>
  <c r="A700" i="13"/>
  <c r="I699" i="13"/>
  <c r="B699" i="13"/>
  <c r="A699" i="13"/>
  <c r="I698" i="13"/>
  <c r="B698" i="13"/>
  <c r="A698" i="13"/>
  <c r="I697" i="13"/>
  <c r="B697" i="13"/>
  <c r="A697" i="13"/>
  <c r="I696" i="13"/>
  <c r="B696" i="13"/>
  <c r="A696" i="13"/>
  <c r="I695" i="13"/>
  <c r="B695" i="13"/>
  <c r="A695" i="13"/>
  <c r="I694" i="13"/>
  <c r="B694" i="13"/>
  <c r="A694" i="13"/>
  <c r="I693" i="13"/>
  <c r="B693" i="13"/>
  <c r="A693" i="13"/>
  <c r="I692" i="13"/>
  <c r="B692" i="13"/>
  <c r="A692" i="13"/>
  <c r="I691" i="13"/>
  <c r="B691" i="13"/>
  <c r="A691" i="13"/>
  <c r="I690" i="13"/>
  <c r="B690" i="13"/>
  <c r="A690" i="13"/>
  <c r="I689" i="13"/>
  <c r="B689" i="13"/>
  <c r="A689" i="13"/>
  <c r="I688" i="13"/>
  <c r="B688" i="13"/>
  <c r="A688" i="13"/>
  <c r="I687" i="13"/>
  <c r="B687" i="13"/>
  <c r="A687" i="13"/>
  <c r="I686" i="13"/>
  <c r="B686" i="13"/>
  <c r="A686" i="13"/>
  <c r="I685" i="13"/>
  <c r="B685" i="13"/>
  <c r="A685" i="13"/>
  <c r="I684" i="13"/>
  <c r="B684" i="13"/>
  <c r="A684" i="13"/>
  <c r="I683" i="13"/>
  <c r="B683" i="13"/>
  <c r="A683" i="13"/>
  <c r="I682" i="13"/>
  <c r="B682" i="13"/>
  <c r="A682" i="13"/>
  <c r="I681" i="13"/>
  <c r="B681" i="13"/>
  <c r="A681" i="13"/>
  <c r="I680" i="13"/>
  <c r="B680" i="13"/>
  <c r="A680" i="13"/>
  <c r="I679" i="13"/>
  <c r="B679" i="13"/>
  <c r="A679" i="13"/>
  <c r="I678" i="13"/>
  <c r="B678" i="13"/>
  <c r="A678" i="13"/>
  <c r="I677" i="13"/>
  <c r="B677" i="13"/>
  <c r="A677" i="13"/>
  <c r="I676" i="13"/>
  <c r="B676" i="13"/>
  <c r="A676" i="13"/>
  <c r="I675" i="13"/>
  <c r="B675" i="13"/>
  <c r="A675" i="13"/>
  <c r="I674" i="13"/>
  <c r="B674" i="13"/>
  <c r="A674" i="13"/>
  <c r="I673" i="13"/>
  <c r="B673" i="13"/>
  <c r="A673" i="13"/>
  <c r="I672" i="13"/>
  <c r="B672" i="13"/>
  <c r="A672" i="13"/>
  <c r="I671" i="13"/>
  <c r="B671" i="13"/>
  <c r="A671" i="13"/>
  <c r="I670" i="13"/>
  <c r="B670" i="13"/>
  <c r="A670" i="13"/>
  <c r="I669" i="13"/>
  <c r="B669" i="13"/>
  <c r="A669" i="13"/>
  <c r="I668" i="13"/>
  <c r="B668" i="13"/>
  <c r="A668" i="13"/>
  <c r="I667" i="13"/>
  <c r="B667" i="13"/>
  <c r="A667" i="13"/>
  <c r="I666" i="13"/>
  <c r="B666" i="13"/>
  <c r="A666" i="13"/>
  <c r="I665" i="13"/>
  <c r="B665" i="13"/>
  <c r="A665" i="13"/>
  <c r="I664" i="13"/>
  <c r="B664" i="13"/>
  <c r="A664" i="13"/>
  <c r="I663" i="13"/>
  <c r="B663" i="13"/>
  <c r="A663" i="13"/>
  <c r="I662" i="13"/>
  <c r="B662" i="13"/>
  <c r="A662" i="13"/>
  <c r="I661" i="13"/>
  <c r="B661" i="13"/>
  <c r="A661" i="13"/>
  <c r="I660" i="13"/>
  <c r="B660" i="13"/>
  <c r="A660" i="13"/>
  <c r="I659" i="13"/>
  <c r="B659" i="13"/>
  <c r="A659" i="13"/>
  <c r="I658" i="13"/>
  <c r="B658" i="13"/>
  <c r="A658" i="13"/>
  <c r="I657" i="13"/>
  <c r="B657" i="13"/>
  <c r="A657" i="13"/>
  <c r="I656" i="13"/>
  <c r="B656" i="13"/>
  <c r="A656" i="13"/>
  <c r="I655" i="13"/>
  <c r="B655" i="13"/>
  <c r="A655" i="13"/>
  <c r="I654" i="13"/>
  <c r="B654" i="13"/>
  <c r="A654" i="13"/>
  <c r="I653" i="13"/>
  <c r="B653" i="13"/>
  <c r="A653" i="13"/>
  <c r="I652" i="13"/>
  <c r="B652" i="13"/>
  <c r="A652" i="13"/>
  <c r="I651" i="13"/>
  <c r="B651" i="13"/>
  <c r="A651" i="13"/>
  <c r="I650" i="13"/>
  <c r="B650" i="13"/>
  <c r="A650" i="13"/>
  <c r="I649" i="13"/>
  <c r="B649" i="13"/>
  <c r="A649" i="13"/>
  <c r="I648" i="13"/>
  <c r="B648" i="13"/>
  <c r="A648" i="13"/>
  <c r="I647" i="13"/>
  <c r="B647" i="13"/>
  <c r="A647" i="13"/>
  <c r="I646" i="13"/>
  <c r="B646" i="13"/>
  <c r="A646" i="13"/>
  <c r="I645" i="13"/>
  <c r="B645" i="13"/>
  <c r="A645" i="13"/>
  <c r="I644" i="13"/>
  <c r="B644" i="13"/>
  <c r="A644" i="13"/>
  <c r="I643" i="13"/>
  <c r="B643" i="13"/>
  <c r="A643" i="13"/>
  <c r="I642" i="13"/>
  <c r="B642" i="13"/>
  <c r="A642" i="13"/>
  <c r="I641" i="13"/>
  <c r="B641" i="13"/>
  <c r="A641" i="13"/>
  <c r="I640" i="13"/>
  <c r="B640" i="13"/>
  <c r="A640" i="13"/>
  <c r="I639" i="13"/>
  <c r="B639" i="13"/>
  <c r="A639" i="13"/>
  <c r="I638" i="13"/>
  <c r="B638" i="13"/>
  <c r="A638" i="13"/>
  <c r="I637" i="13"/>
  <c r="B637" i="13"/>
  <c r="A637" i="13"/>
  <c r="I636" i="13"/>
  <c r="B636" i="13"/>
  <c r="A636" i="13"/>
  <c r="I635" i="13"/>
  <c r="B635" i="13"/>
  <c r="A635" i="13"/>
  <c r="I634" i="13"/>
  <c r="B634" i="13"/>
  <c r="A634" i="13"/>
  <c r="I633" i="13"/>
  <c r="B633" i="13"/>
  <c r="A633" i="13"/>
  <c r="I632" i="13"/>
  <c r="B632" i="13"/>
  <c r="A632" i="13"/>
  <c r="I631" i="13"/>
  <c r="B631" i="13"/>
  <c r="A631" i="13"/>
  <c r="I630" i="13"/>
  <c r="B630" i="13"/>
  <c r="A630" i="13"/>
  <c r="I629" i="13"/>
  <c r="B629" i="13"/>
  <c r="A629" i="13"/>
  <c r="I628" i="13"/>
  <c r="B628" i="13"/>
  <c r="A628" i="13"/>
  <c r="I627" i="13"/>
  <c r="B627" i="13"/>
  <c r="A627" i="13"/>
  <c r="I626" i="13"/>
  <c r="B626" i="13"/>
  <c r="A626" i="13"/>
  <c r="I625" i="13"/>
  <c r="B625" i="13"/>
  <c r="A625" i="13"/>
  <c r="I624" i="13"/>
  <c r="B624" i="13"/>
  <c r="A624" i="13"/>
  <c r="I623" i="13"/>
  <c r="B623" i="13"/>
  <c r="A623" i="13"/>
  <c r="I622" i="13"/>
  <c r="B622" i="13"/>
  <c r="A622" i="13"/>
  <c r="I621" i="13"/>
  <c r="B621" i="13"/>
  <c r="A621" i="13"/>
  <c r="I620" i="13"/>
  <c r="B620" i="13"/>
  <c r="A620" i="13"/>
  <c r="I619" i="13"/>
  <c r="B619" i="13"/>
  <c r="A619" i="13"/>
  <c r="I618" i="13"/>
  <c r="B618" i="13"/>
  <c r="A618" i="13"/>
  <c r="I617" i="13"/>
  <c r="B617" i="13"/>
  <c r="A617" i="13"/>
  <c r="I616" i="13"/>
  <c r="B616" i="13"/>
  <c r="A616" i="13"/>
  <c r="I615" i="13"/>
  <c r="B615" i="13"/>
  <c r="A615" i="13"/>
  <c r="I614" i="13"/>
  <c r="B614" i="13"/>
  <c r="A614" i="13"/>
  <c r="I613" i="13"/>
  <c r="B613" i="13"/>
  <c r="A613" i="13"/>
  <c r="I612" i="13"/>
  <c r="B612" i="13"/>
  <c r="A612" i="13"/>
  <c r="I611" i="13"/>
  <c r="B611" i="13"/>
  <c r="A611" i="13"/>
  <c r="I610" i="13"/>
  <c r="B610" i="13"/>
  <c r="A610" i="13"/>
  <c r="I609" i="13"/>
  <c r="B609" i="13"/>
  <c r="A609" i="13"/>
  <c r="I608" i="13"/>
  <c r="B608" i="13"/>
  <c r="A608" i="13"/>
  <c r="I607" i="13"/>
  <c r="B607" i="13"/>
  <c r="A607" i="13"/>
  <c r="I606" i="13"/>
  <c r="B606" i="13"/>
  <c r="A606" i="13"/>
  <c r="I605" i="13"/>
  <c r="B605" i="13"/>
  <c r="A605" i="13"/>
  <c r="I604" i="13"/>
  <c r="B604" i="13"/>
  <c r="A604" i="13"/>
  <c r="I603" i="13"/>
  <c r="B603" i="13"/>
  <c r="A603" i="13"/>
  <c r="I602" i="13"/>
  <c r="B602" i="13"/>
  <c r="A602" i="13"/>
  <c r="I601" i="13"/>
  <c r="B601" i="13"/>
  <c r="A601" i="13"/>
  <c r="I600" i="13"/>
  <c r="B600" i="13"/>
  <c r="A600" i="13"/>
  <c r="I599" i="13"/>
  <c r="B599" i="13"/>
  <c r="A599" i="13"/>
  <c r="I598" i="13"/>
  <c r="B598" i="13"/>
  <c r="A598" i="13"/>
  <c r="I597" i="13"/>
  <c r="B597" i="13"/>
  <c r="A597" i="13"/>
  <c r="I596" i="13"/>
  <c r="B596" i="13"/>
  <c r="A596" i="13"/>
  <c r="I595" i="13"/>
  <c r="B595" i="13"/>
  <c r="A595" i="13"/>
  <c r="I594" i="13"/>
  <c r="B594" i="13"/>
  <c r="A594" i="13"/>
  <c r="I593" i="13"/>
  <c r="B593" i="13"/>
  <c r="A593" i="13"/>
  <c r="I592" i="13"/>
  <c r="B592" i="13"/>
  <c r="A592" i="13"/>
  <c r="I591" i="13"/>
  <c r="B591" i="13"/>
  <c r="A591" i="13"/>
  <c r="I590" i="13"/>
  <c r="B590" i="13"/>
  <c r="A590" i="13"/>
  <c r="I589" i="13"/>
  <c r="B589" i="13"/>
  <c r="A589" i="13"/>
  <c r="I588" i="13"/>
  <c r="B588" i="13"/>
  <c r="A588" i="13"/>
  <c r="I587" i="13"/>
  <c r="B587" i="13"/>
  <c r="A587" i="13"/>
  <c r="I586" i="13"/>
  <c r="B586" i="13"/>
  <c r="A586" i="13"/>
  <c r="I585" i="13"/>
  <c r="B585" i="13"/>
  <c r="A585" i="13"/>
  <c r="I584" i="13"/>
  <c r="B584" i="13"/>
  <c r="A584" i="13"/>
  <c r="I583" i="13"/>
  <c r="B583" i="13"/>
  <c r="A583" i="13"/>
  <c r="I582" i="13"/>
  <c r="B582" i="13"/>
  <c r="A582" i="13"/>
  <c r="I581" i="13"/>
  <c r="B581" i="13"/>
  <c r="A581" i="13"/>
  <c r="I580" i="13"/>
  <c r="B580" i="13"/>
  <c r="A580" i="13"/>
  <c r="I579" i="13"/>
  <c r="B579" i="13"/>
  <c r="A579" i="13"/>
  <c r="I578" i="13"/>
  <c r="B578" i="13"/>
  <c r="A578" i="13"/>
  <c r="I577" i="13"/>
  <c r="B577" i="13"/>
  <c r="A577" i="13"/>
  <c r="I576" i="13"/>
  <c r="B576" i="13"/>
  <c r="A576" i="13"/>
  <c r="I575" i="13"/>
  <c r="B575" i="13"/>
  <c r="A575" i="13"/>
  <c r="I574" i="13"/>
  <c r="B574" i="13"/>
  <c r="A574" i="13"/>
  <c r="I573" i="13"/>
  <c r="B573" i="13"/>
  <c r="A573" i="13"/>
  <c r="I572" i="13"/>
  <c r="B572" i="13"/>
  <c r="A572" i="13"/>
  <c r="I571" i="13"/>
  <c r="B571" i="13"/>
  <c r="A571" i="13"/>
  <c r="I570" i="13"/>
  <c r="B570" i="13"/>
  <c r="A570" i="13"/>
  <c r="I569" i="13"/>
  <c r="B569" i="13"/>
  <c r="A569" i="13"/>
  <c r="I568" i="13"/>
  <c r="B568" i="13"/>
  <c r="A568" i="13"/>
  <c r="I567" i="13"/>
  <c r="B567" i="13"/>
  <c r="A567" i="13"/>
  <c r="I566" i="13"/>
  <c r="B566" i="13"/>
  <c r="A566" i="13"/>
  <c r="I565" i="13"/>
  <c r="B565" i="13"/>
  <c r="A565" i="13"/>
  <c r="I564" i="13"/>
  <c r="B564" i="13"/>
  <c r="A564" i="13"/>
  <c r="I563" i="13"/>
  <c r="B563" i="13"/>
  <c r="A563" i="13"/>
  <c r="I562" i="13"/>
  <c r="B562" i="13"/>
  <c r="A562" i="13"/>
  <c r="I561" i="13"/>
  <c r="B561" i="13"/>
  <c r="A561" i="13"/>
  <c r="I560" i="13"/>
  <c r="B560" i="13"/>
  <c r="A560" i="13"/>
  <c r="I559" i="13"/>
  <c r="B559" i="13"/>
  <c r="A559" i="13"/>
  <c r="I558" i="13"/>
  <c r="B558" i="13"/>
  <c r="A558" i="13"/>
  <c r="I557" i="13"/>
  <c r="B557" i="13"/>
  <c r="A557" i="13"/>
  <c r="I556" i="13"/>
  <c r="B556" i="13"/>
  <c r="A556" i="13"/>
  <c r="I555" i="13"/>
  <c r="B555" i="13"/>
  <c r="A555" i="13"/>
  <c r="I554" i="13"/>
  <c r="B554" i="13"/>
  <c r="A554" i="13"/>
  <c r="I553" i="13"/>
  <c r="B553" i="13"/>
  <c r="A553" i="13"/>
  <c r="I552" i="13"/>
  <c r="B552" i="13"/>
  <c r="A552" i="13"/>
  <c r="I551" i="13"/>
  <c r="B551" i="13"/>
  <c r="A551" i="13"/>
  <c r="I550" i="13"/>
  <c r="B550" i="13"/>
  <c r="A550" i="13"/>
  <c r="I549" i="13"/>
  <c r="B549" i="13"/>
  <c r="A549" i="13"/>
  <c r="I548" i="13"/>
  <c r="B548" i="13"/>
  <c r="A548" i="13"/>
  <c r="I547" i="13"/>
  <c r="B547" i="13"/>
  <c r="A547" i="13"/>
  <c r="I546" i="13"/>
  <c r="B546" i="13"/>
  <c r="A546" i="13"/>
  <c r="I545" i="13"/>
  <c r="B545" i="13"/>
  <c r="A545" i="13"/>
  <c r="I544" i="13"/>
  <c r="B544" i="13"/>
  <c r="A544" i="13"/>
  <c r="I543" i="13"/>
  <c r="B543" i="13"/>
  <c r="A543" i="13"/>
  <c r="I542" i="13"/>
  <c r="B542" i="13"/>
  <c r="A542" i="13"/>
  <c r="I541" i="13"/>
  <c r="B541" i="13"/>
  <c r="A541" i="13"/>
  <c r="I540" i="13"/>
  <c r="B540" i="13"/>
  <c r="A540" i="13"/>
  <c r="I539" i="13"/>
  <c r="B539" i="13"/>
  <c r="A539" i="13"/>
  <c r="I538" i="13"/>
  <c r="B538" i="13"/>
  <c r="A538" i="13"/>
  <c r="I537" i="13"/>
  <c r="B537" i="13"/>
  <c r="A537" i="13"/>
  <c r="I536" i="13"/>
  <c r="B536" i="13"/>
  <c r="A536" i="13"/>
  <c r="I535" i="13"/>
  <c r="B535" i="13"/>
  <c r="A535" i="13"/>
  <c r="I534" i="13"/>
  <c r="B534" i="13"/>
  <c r="A534" i="13"/>
  <c r="I533" i="13"/>
  <c r="B533" i="13"/>
  <c r="A533" i="13"/>
  <c r="I532" i="13"/>
  <c r="B532" i="13"/>
  <c r="A532" i="13"/>
  <c r="I531" i="13"/>
  <c r="B531" i="13"/>
  <c r="A531" i="13"/>
  <c r="I530" i="13"/>
  <c r="B530" i="13"/>
  <c r="A530" i="13"/>
  <c r="I529" i="13"/>
  <c r="B529" i="13"/>
  <c r="A529" i="13"/>
  <c r="I528" i="13"/>
  <c r="B528" i="13"/>
  <c r="A528" i="13"/>
  <c r="I527" i="13"/>
  <c r="B527" i="13"/>
  <c r="A527" i="13"/>
  <c r="I526" i="13"/>
  <c r="B526" i="13"/>
  <c r="A526" i="13"/>
  <c r="I525" i="13"/>
  <c r="B525" i="13"/>
  <c r="A525" i="13"/>
  <c r="I524" i="13"/>
  <c r="B524" i="13"/>
  <c r="A524" i="13"/>
  <c r="I523" i="13"/>
  <c r="B523" i="13"/>
  <c r="A523" i="13"/>
  <c r="I522" i="13"/>
  <c r="B522" i="13"/>
  <c r="A522" i="13"/>
  <c r="I521" i="13"/>
  <c r="B521" i="13"/>
  <c r="A521" i="13"/>
  <c r="I520" i="13"/>
  <c r="B520" i="13"/>
  <c r="A520" i="13"/>
  <c r="I519" i="13"/>
  <c r="B519" i="13"/>
  <c r="A519" i="13"/>
  <c r="I518" i="13"/>
  <c r="B518" i="13"/>
  <c r="A518" i="13"/>
  <c r="I517" i="13"/>
  <c r="B517" i="13"/>
  <c r="A517" i="13"/>
  <c r="I516" i="13"/>
  <c r="B516" i="13"/>
  <c r="A516" i="13"/>
  <c r="I515" i="13"/>
  <c r="B515" i="13"/>
  <c r="A515" i="13"/>
  <c r="I514" i="13"/>
  <c r="B514" i="13"/>
  <c r="A514" i="13"/>
  <c r="I513" i="13"/>
  <c r="B513" i="13"/>
  <c r="A513" i="13"/>
  <c r="I512" i="13"/>
  <c r="B512" i="13"/>
  <c r="A512" i="13"/>
  <c r="I511" i="13"/>
  <c r="B511" i="13"/>
  <c r="A511" i="13"/>
  <c r="I510" i="13"/>
  <c r="B510" i="13"/>
  <c r="A510" i="13"/>
  <c r="I509" i="13"/>
  <c r="B509" i="13"/>
  <c r="A509" i="13"/>
  <c r="I508" i="13"/>
  <c r="B508" i="13"/>
  <c r="A508" i="13"/>
  <c r="I507" i="13"/>
  <c r="B507" i="13"/>
  <c r="A507" i="13"/>
  <c r="I506" i="13"/>
  <c r="B506" i="13"/>
  <c r="A506" i="13"/>
  <c r="I505" i="13"/>
  <c r="B505" i="13"/>
  <c r="A505" i="13"/>
  <c r="I504" i="13"/>
  <c r="B504" i="13"/>
  <c r="A504" i="13"/>
  <c r="I503" i="13"/>
  <c r="B503" i="13"/>
  <c r="A503" i="13"/>
  <c r="I502" i="13"/>
  <c r="B502" i="13"/>
  <c r="A502" i="13"/>
  <c r="I501" i="13"/>
  <c r="B501" i="13"/>
  <c r="A501" i="13"/>
  <c r="I500" i="13"/>
  <c r="B500" i="13"/>
  <c r="A500" i="13"/>
  <c r="I499" i="13"/>
  <c r="B499" i="13"/>
  <c r="A499" i="13"/>
  <c r="I498" i="13"/>
  <c r="B498" i="13"/>
  <c r="A498" i="13"/>
  <c r="I497" i="13"/>
  <c r="B497" i="13"/>
  <c r="A497" i="13"/>
  <c r="I496" i="13"/>
  <c r="B496" i="13"/>
  <c r="A496" i="13"/>
  <c r="I495" i="13"/>
  <c r="B495" i="13"/>
  <c r="A495" i="13"/>
  <c r="I494" i="13"/>
  <c r="B494" i="13"/>
  <c r="A494" i="13"/>
  <c r="I493" i="13"/>
  <c r="B493" i="13"/>
  <c r="A493" i="13"/>
  <c r="I492" i="13"/>
  <c r="B492" i="13"/>
  <c r="A492" i="13"/>
  <c r="I491" i="13"/>
  <c r="B491" i="13"/>
  <c r="A491" i="13"/>
  <c r="I490" i="13"/>
  <c r="B490" i="13"/>
  <c r="A490" i="13"/>
  <c r="I489" i="13"/>
  <c r="B489" i="13"/>
  <c r="A489" i="13"/>
  <c r="I488" i="13"/>
  <c r="B488" i="13"/>
  <c r="A488" i="13"/>
  <c r="I487" i="13"/>
  <c r="B487" i="13"/>
  <c r="A487" i="13"/>
  <c r="I486" i="13"/>
  <c r="B486" i="13"/>
  <c r="A486" i="13"/>
  <c r="I485" i="13"/>
  <c r="B485" i="13"/>
  <c r="A485" i="13"/>
  <c r="I484" i="13"/>
  <c r="B484" i="13"/>
  <c r="A484" i="13"/>
  <c r="I483" i="13"/>
  <c r="B483" i="13"/>
  <c r="A483" i="13"/>
  <c r="I482" i="13"/>
  <c r="B482" i="13"/>
  <c r="A482" i="13"/>
  <c r="I481" i="13"/>
  <c r="B481" i="13"/>
  <c r="A481" i="13"/>
  <c r="I480" i="13"/>
  <c r="B480" i="13"/>
  <c r="A480" i="13"/>
  <c r="I479" i="13"/>
  <c r="B479" i="13"/>
  <c r="A479" i="13"/>
  <c r="I478" i="13"/>
  <c r="B478" i="13"/>
  <c r="A478" i="13"/>
  <c r="I477" i="13"/>
  <c r="B477" i="13"/>
  <c r="A477" i="13"/>
  <c r="I476" i="13"/>
  <c r="B476" i="13"/>
  <c r="A476" i="13"/>
  <c r="I475" i="13"/>
  <c r="B475" i="13"/>
  <c r="A475" i="13"/>
  <c r="I474" i="13"/>
  <c r="B474" i="13"/>
  <c r="A474" i="13"/>
  <c r="I473" i="13"/>
  <c r="B473" i="13"/>
  <c r="A473" i="13"/>
  <c r="I472" i="13"/>
  <c r="B472" i="13"/>
  <c r="A472" i="13"/>
  <c r="I471" i="13"/>
  <c r="B471" i="13"/>
  <c r="A471" i="13"/>
  <c r="I470" i="13"/>
  <c r="B470" i="13"/>
  <c r="A470" i="13"/>
  <c r="I469" i="13"/>
  <c r="B469" i="13"/>
  <c r="A469" i="13"/>
  <c r="I468" i="13"/>
  <c r="B468" i="13"/>
  <c r="A468" i="13"/>
  <c r="I467" i="13"/>
  <c r="B467" i="13"/>
  <c r="A467" i="13"/>
  <c r="I466" i="13"/>
  <c r="B466" i="13"/>
  <c r="A466" i="13"/>
  <c r="I465" i="13"/>
  <c r="B465" i="13"/>
  <c r="A465" i="13"/>
  <c r="I464" i="13"/>
  <c r="B464" i="13"/>
  <c r="A464" i="13"/>
  <c r="I463" i="13"/>
  <c r="B463" i="13"/>
  <c r="A463" i="13"/>
  <c r="I462" i="13"/>
  <c r="B462" i="13"/>
  <c r="A462" i="13"/>
  <c r="I461" i="13"/>
  <c r="B461" i="13"/>
  <c r="A461" i="13"/>
  <c r="I460" i="13"/>
  <c r="B460" i="13"/>
  <c r="A460" i="13"/>
  <c r="I459" i="13"/>
  <c r="B459" i="13"/>
  <c r="A459" i="13"/>
  <c r="I458" i="13"/>
  <c r="B458" i="13"/>
  <c r="A458" i="13"/>
  <c r="I457" i="13"/>
  <c r="B457" i="13"/>
  <c r="A457" i="13"/>
  <c r="I456" i="13"/>
  <c r="B456" i="13"/>
  <c r="A456" i="13"/>
  <c r="I455" i="13"/>
  <c r="B455" i="13"/>
  <c r="A455" i="13"/>
  <c r="I454" i="13"/>
  <c r="B454" i="13"/>
  <c r="A454" i="13"/>
  <c r="I453" i="13"/>
  <c r="B453" i="13"/>
  <c r="A453" i="13"/>
  <c r="I452" i="13"/>
  <c r="B452" i="13"/>
  <c r="A452" i="13"/>
  <c r="I451" i="13"/>
  <c r="B451" i="13"/>
  <c r="A451" i="13"/>
  <c r="I450" i="13"/>
  <c r="B450" i="13"/>
  <c r="A450" i="13"/>
  <c r="I449" i="13"/>
  <c r="B449" i="13"/>
  <c r="A449" i="13"/>
  <c r="I448" i="13"/>
  <c r="B448" i="13"/>
  <c r="A448" i="13"/>
  <c r="I447" i="13"/>
  <c r="B447" i="13"/>
  <c r="A447" i="13"/>
  <c r="I446" i="13"/>
  <c r="B446" i="13"/>
  <c r="A446" i="13"/>
  <c r="I445" i="13"/>
  <c r="B445" i="13"/>
  <c r="A445" i="13"/>
  <c r="I444" i="13"/>
  <c r="B444" i="13"/>
  <c r="A444" i="13"/>
  <c r="I443" i="13"/>
  <c r="B443" i="13"/>
  <c r="A443" i="13"/>
  <c r="I442" i="13"/>
  <c r="B442" i="13"/>
  <c r="A442" i="13"/>
  <c r="I441" i="13"/>
  <c r="B441" i="13"/>
  <c r="A441" i="13"/>
  <c r="I440" i="13"/>
  <c r="B440" i="13"/>
  <c r="A440" i="13"/>
  <c r="I439" i="13"/>
  <c r="B439" i="13"/>
  <c r="A439" i="13"/>
  <c r="I438" i="13"/>
  <c r="B438" i="13"/>
  <c r="A438" i="13"/>
  <c r="I437" i="13"/>
  <c r="B437" i="13"/>
  <c r="A437" i="13"/>
  <c r="I436" i="13"/>
  <c r="B436" i="13"/>
  <c r="A436" i="13"/>
  <c r="I435" i="13"/>
  <c r="B435" i="13"/>
  <c r="A435" i="13"/>
  <c r="I434" i="13"/>
  <c r="B434" i="13"/>
  <c r="A434" i="13"/>
  <c r="I433" i="13"/>
  <c r="B433" i="13"/>
  <c r="A433" i="13"/>
  <c r="I432" i="13"/>
  <c r="B432" i="13"/>
  <c r="A432" i="13"/>
  <c r="I431" i="13"/>
  <c r="B431" i="13"/>
  <c r="A431" i="13"/>
  <c r="I430" i="13"/>
  <c r="B430" i="13"/>
  <c r="A430" i="13"/>
  <c r="I429" i="13"/>
  <c r="B429" i="13"/>
  <c r="A429" i="13"/>
  <c r="I428" i="13"/>
  <c r="B428" i="13"/>
  <c r="A428" i="13"/>
  <c r="I427" i="13"/>
  <c r="B427" i="13"/>
  <c r="A427" i="13"/>
  <c r="I426" i="13"/>
  <c r="B426" i="13"/>
  <c r="A426" i="13"/>
  <c r="I425" i="13"/>
  <c r="B425" i="13"/>
  <c r="A425" i="13"/>
  <c r="I424" i="13"/>
  <c r="B424" i="13"/>
  <c r="A424" i="13"/>
  <c r="I423" i="13"/>
  <c r="B423" i="13"/>
  <c r="A423" i="13"/>
  <c r="I422" i="13"/>
  <c r="B422" i="13"/>
  <c r="A422" i="13"/>
  <c r="I421" i="13"/>
  <c r="B421" i="13"/>
  <c r="A421" i="13"/>
  <c r="I420" i="13"/>
  <c r="B420" i="13"/>
  <c r="A420" i="13"/>
  <c r="I419" i="13"/>
  <c r="B419" i="13"/>
  <c r="A419" i="13"/>
  <c r="I418" i="13"/>
  <c r="B418" i="13"/>
  <c r="A418" i="13"/>
  <c r="I417" i="13"/>
  <c r="B417" i="13"/>
  <c r="A417" i="13"/>
  <c r="I416" i="13"/>
  <c r="B416" i="13"/>
  <c r="A416" i="13"/>
  <c r="I415" i="13"/>
  <c r="B415" i="13"/>
  <c r="A415" i="13"/>
  <c r="I414" i="13"/>
  <c r="B414" i="13"/>
  <c r="A414" i="13"/>
  <c r="I413" i="13"/>
  <c r="B413" i="13"/>
  <c r="A413" i="13"/>
  <c r="I412" i="13"/>
  <c r="B412" i="13"/>
  <c r="A412" i="13"/>
  <c r="I411" i="13"/>
  <c r="B411" i="13"/>
  <c r="A411" i="13"/>
  <c r="I410" i="13"/>
  <c r="B410" i="13"/>
  <c r="A410" i="13"/>
  <c r="I409" i="13"/>
  <c r="B409" i="13"/>
  <c r="A409" i="13"/>
  <c r="I408" i="13"/>
  <c r="B408" i="13"/>
  <c r="A408" i="13"/>
  <c r="I407" i="13"/>
  <c r="B407" i="13"/>
  <c r="A407" i="13"/>
  <c r="I406" i="13"/>
  <c r="B406" i="13"/>
  <c r="A406" i="13"/>
  <c r="I405" i="13"/>
  <c r="B405" i="13"/>
  <c r="A405" i="13"/>
  <c r="I404" i="13"/>
  <c r="B404" i="13"/>
  <c r="A404" i="13"/>
  <c r="I403" i="13"/>
  <c r="B403" i="13"/>
  <c r="A403" i="13"/>
  <c r="I402" i="13"/>
  <c r="B402" i="13"/>
  <c r="A402" i="13"/>
  <c r="I401" i="13"/>
  <c r="B401" i="13"/>
  <c r="A401" i="13"/>
  <c r="I400" i="13"/>
  <c r="B400" i="13"/>
  <c r="A400" i="13"/>
  <c r="I399" i="13"/>
  <c r="B399" i="13"/>
  <c r="A399" i="13"/>
  <c r="I398" i="13"/>
  <c r="B398" i="13"/>
  <c r="A398" i="13"/>
  <c r="I397" i="13"/>
  <c r="B397" i="13"/>
  <c r="A397" i="13"/>
  <c r="I396" i="13"/>
  <c r="B396" i="13"/>
  <c r="A396" i="13"/>
  <c r="I395" i="13"/>
  <c r="B395" i="13"/>
  <c r="A395" i="13"/>
  <c r="I394" i="13"/>
  <c r="B394" i="13"/>
  <c r="A394" i="13"/>
  <c r="I393" i="13"/>
  <c r="B393" i="13"/>
  <c r="A393" i="13"/>
  <c r="I392" i="13"/>
  <c r="B392" i="13"/>
  <c r="A392" i="13"/>
  <c r="I391" i="13"/>
  <c r="B391" i="13"/>
  <c r="A391" i="13"/>
  <c r="I390" i="13"/>
  <c r="B390" i="13"/>
  <c r="A390" i="13"/>
  <c r="I389" i="13"/>
  <c r="B389" i="13"/>
  <c r="A389" i="13"/>
  <c r="I388" i="13"/>
  <c r="B388" i="13"/>
  <c r="A388" i="13"/>
  <c r="I387" i="13"/>
  <c r="B387" i="13"/>
  <c r="A387" i="13"/>
  <c r="I386" i="13"/>
  <c r="B386" i="13"/>
  <c r="A386" i="13"/>
  <c r="I385" i="13"/>
  <c r="B385" i="13"/>
  <c r="A385" i="13"/>
  <c r="I384" i="13"/>
  <c r="B384" i="13"/>
  <c r="A384" i="13"/>
  <c r="I383" i="13"/>
  <c r="B383" i="13"/>
  <c r="A383" i="13"/>
  <c r="I382" i="13"/>
  <c r="B382" i="13"/>
  <c r="A382" i="13"/>
  <c r="I381" i="13"/>
  <c r="B381" i="13"/>
  <c r="A381" i="13"/>
  <c r="I380" i="13"/>
  <c r="B380" i="13"/>
  <c r="A380" i="13"/>
  <c r="I379" i="13"/>
  <c r="B379" i="13"/>
  <c r="A379" i="13"/>
  <c r="I378" i="13"/>
  <c r="B378" i="13"/>
  <c r="A378" i="13"/>
  <c r="I377" i="13"/>
  <c r="B377" i="13"/>
  <c r="A377" i="13"/>
  <c r="I376" i="13"/>
  <c r="B376" i="13"/>
  <c r="A376" i="13"/>
  <c r="I375" i="13"/>
  <c r="B375" i="13"/>
  <c r="A375" i="13"/>
  <c r="I374" i="13"/>
  <c r="B374" i="13"/>
  <c r="A374" i="13"/>
  <c r="I373" i="13"/>
  <c r="B373" i="13"/>
  <c r="A373" i="13"/>
  <c r="I372" i="13"/>
  <c r="B372" i="13"/>
  <c r="A372" i="13"/>
  <c r="I371" i="13"/>
  <c r="B371" i="13"/>
  <c r="A371" i="13"/>
  <c r="I370" i="13"/>
  <c r="B370" i="13"/>
  <c r="A370" i="13"/>
  <c r="I369" i="13"/>
  <c r="B369" i="13"/>
  <c r="A369" i="13"/>
  <c r="I368" i="13"/>
  <c r="B368" i="13"/>
  <c r="A368" i="13"/>
  <c r="I367" i="13"/>
  <c r="B367" i="13"/>
  <c r="A367" i="13"/>
  <c r="I366" i="13"/>
  <c r="B366" i="13"/>
  <c r="A366" i="13"/>
  <c r="I365" i="13"/>
  <c r="B365" i="13"/>
  <c r="A365" i="13"/>
  <c r="I364" i="13"/>
  <c r="B364" i="13"/>
  <c r="A364" i="13"/>
  <c r="I363" i="13"/>
  <c r="B363" i="13"/>
  <c r="A363" i="13"/>
  <c r="I362" i="13"/>
  <c r="B362" i="13"/>
  <c r="A362" i="13"/>
  <c r="I361" i="13"/>
  <c r="B361" i="13"/>
  <c r="A361" i="13"/>
  <c r="I360" i="13"/>
  <c r="B360" i="13"/>
  <c r="A360" i="13"/>
  <c r="I359" i="13"/>
  <c r="B359" i="13"/>
  <c r="A359" i="13"/>
  <c r="I358" i="13"/>
  <c r="B358" i="13"/>
  <c r="A358" i="13"/>
  <c r="I357" i="13"/>
  <c r="B357" i="13"/>
  <c r="A357" i="13"/>
  <c r="I356" i="13"/>
  <c r="B356" i="13"/>
  <c r="A356" i="13"/>
  <c r="I355" i="13"/>
  <c r="B355" i="13"/>
  <c r="A355" i="13"/>
  <c r="I354" i="13"/>
  <c r="B354" i="13"/>
  <c r="A354" i="13"/>
  <c r="I353" i="13"/>
  <c r="B353" i="13"/>
  <c r="A353" i="13"/>
  <c r="I352" i="13"/>
  <c r="B352" i="13"/>
  <c r="A352" i="13"/>
  <c r="I351" i="13"/>
  <c r="B351" i="13"/>
  <c r="A351" i="13"/>
  <c r="I350" i="13"/>
  <c r="B350" i="13"/>
  <c r="A350" i="13"/>
  <c r="I349" i="13"/>
  <c r="B349" i="13"/>
  <c r="A349" i="13"/>
  <c r="I348" i="13"/>
  <c r="B348" i="13"/>
  <c r="A348" i="13"/>
  <c r="I347" i="13"/>
  <c r="B347" i="13"/>
  <c r="A347" i="13"/>
  <c r="I346" i="13"/>
  <c r="B346" i="13"/>
  <c r="A346" i="13"/>
  <c r="I345" i="13"/>
  <c r="B345" i="13"/>
  <c r="A345" i="13"/>
  <c r="I344" i="13"/>
  <c r="B344" i="13"/>
  <c r="A344" i="13"/>
  <c r="I343" i="13"/>
  <c r="B343" i="13"/>
  <c r="A343" i="13"/>
  <c r="I342" i="13"/>
  <c r="B342" i="13"/>
  <c r="A342" i="13"/>
  <c r="I341" i="13"/>
  <c r="B341" i="13"/>
  <c r="A341" i="13"/>
  <c r="I340" i="13"/>
  <c r="B340" i="13"/>
  <c r="A340" i="13"/>
  <c r="I339" i="13"/>
  <c r="B339" i="13"/>
  <c r="A339" i="13"/>
  <c r="I338" i="13"/>
  <c r="B338" i="13"/>
  <c r="A338" i="13"/>
  <c r="I337" i="13"/>
  <c r="B337" i="13"/>
  <c r="A337" i="13"/>
  <c r="I336" i="13"/>
  <c r="B336" i="13"/>
  <c r="A336" i="13"/>
  <c r="I335" i="13"/>
  <c r="B335" i="13"/>
  <c r="A335" i="13"/>
  <c r="I334" i="13"/>
  <c r="B334" i="13"/>
  <c r="A334" i="13"/>
  <c r="I333" i="13"/>
  <c r="B333" i="13"/>
  <c r="A333" i="13"/>
  <c r="I332" i="13"/>
  <c r="B332" i="13"/>
  <c r="A332" i="13"/>
  <c r="I331" i="13"/>
  <c r="B331" i="13"/>
  <c r="A331" i="13"/>
  <c r="I330" i="13"/>
  <c r="B330" i="13"/>
  <c r="A330" i="13"/>
  <c r="I329" i="13"/>
  <c r="B329" i="13"/>
  <c r="A329" i="13"/>
  <c r="I328" i="13"/>
  <c r="B328" i="13"/>
  <c r="A328" i="13"/>
  <c r="I327" i="13"/>
  <c r="B327" i="13"/>
  <c r="A327" i="13"/>
  <c r="I326" i="13"/>
  <c r="B326" i="13"/>
  <c r="A326" i="13"/>
  <c r="I325" i="13"/>
  <c r="B325" i="13"/>
  <c r="A325" i="13"/>
  <c r="I324" i="13"/>
  <c r="B324" i="13"/>
  <c r="A324" i="13"/>
  <c r="I323" i="13"/>
  <c r="B323" i="13"/>
  <c r="A323" i="13"/>
  <c r="I322" i="13"/>
  <c r="B322" i="13"/>
  <c r="A322" i="13"/>
  <c r="I321" i="13"/>
  <c r="B321" i="13"/>
  <c r="A321" i="13"/>
  <c r="I320" i="13"/>
  <c r="B320" i="13"/>
  <c r="A320" i="13"/>
  <c r="I319" i="13"/>
  <c r="B319" i="13"/>
  <c r="A319" i="13"/>
  <c r="I318" i="13"/>
  <c r="B318" i="13"/>
  <c r="A318" i="13"/>
  <c r="I317" i="13"/>
  <c r="B317" i="13"/>
  <c r="A317" i="13"/>
  <c r="I316" i="13"/>
  <c r="B316" i="13"/>
  <c r="A316" i="13"/>
  <c r="I315" i="13"/>
  <c r="B315" i="13"/>
  <c r="A315" i="13"/>
  <c r="I314" i="13"/>
  <c r="B314" i="13"/>
  <c r="A314" i="13"/>
  <c r="I313" i="13"/>
  <c r="B313" i="13"/>
  <c r="A313" i="13"/>
  <c r="I312" i="13"/>
  <c r="B312" i="13"/>
  <c r="A312" i="13"/>
  <c r="I311" i="13"/>
  <c r="B311" i="13"/>
  <c r="A311" i="13"/>
  <c r="I310" i="13"/>
  <c r="B310" i="13"/>
  <c r="A310" i="13"/>
  <c r="I309" i="13"/>
  <c r="B309" i="13"/>
  <c r="A309" i="13"/>
  <c r="I308" i="13"/>
  <c r="B308" i="13"/>
  <c r="A308" i="13"/>
  <c r="I307" i="13"/>
  <c r="B307" i="13"/>
  <c r="A307" i="13"/>
  <c r="I306" i="13"/>
  <c r="B306" i="13"/>
  <c r="A306" i="13"/>
  <c r="I305" i="13"/>
  <c r="B305" i="13"/>
  <c r="A305" i="13"/>
  <c r="I304" i="13"/>
  <c r="B304" i="13"/>
  <c r="A304" i="13"/>
  <c r="I303" i="13"/>
  <c r="B303" i="13"/>
  <c r="A303" i="13"/>
  <c r="I302" i="13"/>
  <c r="B302" i="13"/>
  <c r="A302" i="13"/>
  <c r="I301" i="13"/>
  <c r="B301" i="13"/>
  <c r="A301" i="13"/>
  <c r="I300" i="13"/>
  <c r="B300" i="13"/>
  <c r="A300" i="13"/>
  <c r="I299" i="13"/>
  <c r="B299" i="13"/>
  <c r="A299" i="13"/>
  <c r="I298" i="13"/>
  <c r="B298" i="13"/>
  <c r="A298" i="13"/>
  <c r="I297" i="13"/>
  <c r="B297" i="13"/>
  <c r="A297" i="13"/>
  <c r="I296" i="13"/>
  <c r="B296" i="13"/>
  <c r="A296" i="13"/>
  <c r="I295" i="13"/>
  <c r="B295" i="13"/>
  <c r="A295" i="13"/>
  <c r="I294" i="13"/>
  <c r="B294" i="13"/>
  <c r="A294" i="13"/>
  <c r="I293" i="13"/>
  <c r="B293" i="13"/>
  <c r="A293" i="13"/>
  <c r="I292" i="13"/>
  <c r="B292" i="13"/>
  <c r="A292" i="13"/>
  <c r="I291" i="13"/>
  <c r="B291" i="13"/>
  <c r="A291" i="13"/>
  <c r="I290" i="13"/>
  <c r="B290" i="13"/>
  <c r="A290" i="13"/>
  <c r="I289" i="13"/>
  <c r="B289" i="13"/>
  <c r="A289" i="13"/>
  <c r="I288" i="13"/>
  <c r="B288" i="13"/>
  <c r="A288" i="13"/>
  <c r="I287" i="13"/>
  <c r="B287" i="13"/>
  <c r="A287" i="13"/>
  <c r="I286" i="13"/>
  <c r="B286" i="13"/>
  <c r="A286" i="13"/>
  <c r="I285" i="13"/>
  <c r="B285" i="13"/>
  <c r="A285" i="13"/>
  <c r="I284" i="13"/>
  <c r="B284" i="13"/>
  <c r="A284" i="13"/>
  <c r="I283" i="13"/>
  <c r="B283" i="13"/>
  <c r="A283" i="13"/>
  <c r="I282" i="13"/>
  <c r="B282" i="13"/>
  <c r="A282" i="13"/>
  <c r="I281" i="13"/>
  <c r="B281" i="13"/>
  <c r="A281" i="13"/>
  <c r="I280" i="13"/>
  <c r="B280" i="13"/>
  <c r="A280" i="13"/>
  <c r="I279" i="13"/>
  <c r="B279" i="13"/>
  <c r="A279" i="13"/>
  <c r="I278" i="13"/>
  <c r="B278" i="13"/>
  <c r="A278" i="13"/>
  <c r="I277" i="13"/>
  <c r="B277" i="13"/>
  <c r="A277" i="13"/>
  <c r="I276" i="13"/>
  <c r="B276" i="13"/>
  <c r="A276" i="13"/>
  <c r="I275" i="13"/>
  <c r="B275" i="13"/>
  <c r="A275" i="13"/>
  <c r="I274" i="13"/>
  <c r="B274" i="13"/>
  <c r="A274" i="13"/>
  <c r="I273" i="13"/>
  <c r="B273" i="13"/>
  <c r="A273" i="13"/>
  <c r="I272" i="13"/>
  <c r="B272" i="13"/>
  <c r="A272" i="13"/>
  <c r="I271" i="13"/>
  <c r="B271" i="13"/>
  <c r="A271" i="13"/>
  <c r="I270" i="13"/>
  <c r="B270" i="13"/>
  <c r="A270" i="13"/>
  <c r="I269" i="13"/>
  <c r="B269" i="13"/>
  <c r="A269" i="13"/>
  <c r="I268" i="13"/>
  <c r="B268" i="13"/>
  <c r="A268" i="13"/>
  <c r="I267" i="13"/>
  <c r="B267" i="13"/>
  <c r="A267" i="13"/>
  <c r="I266" i="13"/>
  <c r="B266" i="13"/>
  <c r="A266" i="13"/>
  <c r="I265" i="13"/>
  <c r="B265" i="13"/>
  <c r="A265" i="13"/>
  <c r="I264" i="13"/>
  <c r="B264" i="13"/>
  <c r="A264" i="13"/>
  <c r="I263" i="13"/>
  <c r="B263" i="13"/>
  <c r="A263" i="13"/>
  <c r="I262" i="13"/>
  <c r="B262" i="13"/>
  <c r="A262" i="13"/>
  <c r="I261" i="13"/>
  <c r="B261" i="13"/>
  <c r="A261" i="13"/>
  <c r="I260" i="13"/>
  <c r="B260" i="13"/>
  <c r="A260" i="13"/>
  <c r="I259" i="13"/>
  <c r="B259" i="13"/>
  <c r="A259" i="13"/>
  <c r="I258" i="13"/>
  <c r="B258" i="13"/>
  <c r="A258" i="13"/>
  <c r="I257" i="13"/>
  <c r="B257" i="13"/>
  <c r="A257" i="13"/>
  <c r="I256" i="13"/>
  <c r="B256" i="13"/>
  <c r="A256" i="13"/>
  <c r="I255" i="13"/>
  <c r="B255" i="13"/>
  <c r="A255" i="13"/>
  <c r="I254" i="13"/>
  <c r="B254" i="13"/>
  <c r="A254" i="13"/>
  <c r="I253" i="13"/>
  <c r="B253" i="13"/>
  <c r="A253" i="13"/>
  <c r="I252" i="13"/>
  <c r="B252" i="13"/>
  <c r="A252" i="13"/>
  <c r="I251" i="13"/>
  <c r="B251" i="13"/>
  <c r="A251" i="13"/>
  <c r="I250" i="13"/>
  <c r="B250" i="13"/>
  <c r="A250" i="13"/>
  <c r="I249" i="13"/>
  <c r="B249" i="13"/>
  <c r="A249" i="13"/>
  <c r="I248" i="13"/>
  <c r="B248" i="13"/>
  <c r="A248" i="13"/>
  <c r="I247" i="13"/>
  <c r="B247" i="13"/>
  <c r="A247" i="13"/>
  <c r="I246" i="13"/>
  <c r="B246" i="13"/>
  <c r="A246" i="13"/>
  <c r="I245" i="13"/>
  <c r="B245" i="13"/>
  <c r="A245" i="13"/>
  <c r="I244" i="13"/>
  <c r="B244" i="13"/>
  <c r="A244" i="13"/>
  <c r="I243" i="13"/>
  <c r="B243" i="13"/>
  <c r="A243" i="13"/>
  <c r="I242" i="13"/>
  <c r="B242" i="13"/>
  <c r="A242" i="13"/>
  <c r="I241" i="13"/>
  <c r="B241" i="13"/>
  <c r="A241" i="13"/>
  <c r="I240" i="13"/>
  <c r="B240" i="13"/>
  <c r="A240" i="13"/>
  <c r="I239" i="13"/>
  <c r="B239" i="13"/>
  <c r="A239" i="13"/>
  <c r="I238" i="13"/>
  <c r="B238" i="13"/>
  <c r="A238" i="13"/>
  <c r="I237" i="13"/>
  <c r="B237" i="13"/>
  <c r="A237" i="13"/>
  <c r="I236" i="13"/>
  <c r="B236" i="13"/>
  <c r="A236" i="13"/>
  <c r="I235" i="13"/>
  <c r="B235" i="13"/>
  <c r="A235" i="13"/>
  <c r="I234" i="13"/>
  <c r="B234" i="13"/>
  <c r="A234" i="13"/>
  <c r="I233" i="13"/>
  <c r="B233" i="13"/>
  <c r="A233" i="13"/>
  <c r="I232" i="13"/>
  <c r="B232" i="13"/>
  <c r="A232" i="13"/>
  <c r="I231" i="13"/>
  <c r="B231" i="13"/>
  <c r="A231" i="13"/>
  <c r="I230" i="13"/>
  <c r="B230" i="13"/>
  <c r="A230" i="13"/>
  <c r="I229" i="13"/>
  <c r="B229" i="13"/>
  <c r="A229" i="13"/>
  <c r="I228" i="13"/>
  <c r="B228" i="13"/>
  <c r="A228" i="13"/>
  <c r="I227" i="13"/>
  <c r="B227" i="13"/>
  <c r="A227" i="13"/>
  <c r="I226" i="13"/>
  <c r="B226" i="13"/>
  <c r="A226" i="13"/>
  <c r="I225" i="13"/>
  <c r="B225" i="13"/>
  <c r="A225" i="13"/>
  <c r="I224" i="13"/>
  <c r="B224" i="13"/>
  <c r="A224" i="13"/>
  <c r="I223" i="13"/>
  <c r="B223" i="13"/>
  <c r="A223" i="13"/>
  <c r="I222" i="13"/>
  <c r="B222" i="13"/>
  <c r="A222" i="13"/>
  <c r="I221" i="13"/>
  <c r="B221" i="13"/>
  <c r="A221" i="13"/>
  <c r="I220" i="13"/>
  <c r="B220" i="13"/>
  <c r="A220" i="13"/>
  <c r="I219" i="13"/>
  <c r="B219" i="13"/>
  <c r="A219" i="13"/>
  <c r="I218" i="13"/>
  <c r="B218" i="13"/>
  <c r="A218" i="13"/>
  <c r="I217" i="13"/>
  <c r="B217" i="13"/>
  <c r="A217" i="13"/>
  <c r="I216" i="13"/>
  <c r="B216" i="13"/>
  <c r="A216" i="13"/>
  <c r="I215" i="13"/>
  <c r="B215" i="13"/>
  <c r="A215" i="13"/>
  <c r="I214" i="13"/>
  <c r="B214" i="13"/>
  <c r="A214" i="13"/>
  <c r="I213" i="13"/>
  <c r="B213" i="13"/>
  <c r="A213" i="13"/>
  <c r="I212" i="13"/>
  <c r="B212" i="13"/>
  <c r="A212" i="13"/>
  <c r="I211" i="13"/>
  <c r="B211" i="13"/>
  <c r="A211" i="13"/>
  <c r="I210" i="13"/>
  <c r="B210" i="13"/>
  <c r="A210" i="13"/>
  <c r="I209" i="13"/>
  <c r="B209" i="13"/>
  <c r="A209" i="13"/>
  <c r="I208" i="13"/>
  <c r="B208" i="13"/>
  <c r="A208" i="13"/>
  <c r="I207" i="13"/>
  <c r="B207" i="13"/>
  <c r="A207" i="13"/>
  <c r="I206" i="13"/>
  <c r="B206" i="13"/>
  <c r="A206" i="13"/>
  <c r="I205" i="13"/>
  <c r="B205" i="13"/>
  <c r="A205" i="13"/>
  <c r="I204" i="13"/>
  <c r="B204" i="13"/>
  <c r="A204" i="13"/>
  <c r="I203" i="13"/>
  <c r="B203" i="13"/>
  <c r="A203" i="13"/>
  <c r="I202" i="13"/>
  <c r="B202" i="13"/>
  <c r="A202" i="13"/>
  <c r="I201" i="13"/>
  <c r="B201" i="13"/>
  <c r="A201" i="13"/>
  <c r="I200" i="13"/>
  <c r="B200" i="13"/>
  <c r="A200" i="13"/>
  <c r="I199" i="13"/>
  <c r="B199" i="13"/>
  <c r="A199" i="13"/>
  <c r="I198" i="13"/>
  <c r="B198" i="13"/>
  <c r="A198" i="13"/>
  <c r="I197" i="13"/>
  <c r="B197" i="13"/>
  <c r="A197" i="13"/>
  <c r="I196" i="13"/>
  <c r="B196" i="13"/>
  <c r="A196" i="13"/>
  <c r="I195" i="13"/>
  <c r="B195" i="13"/>
  <c r="A195" i="13"/>
  <c r="I194" i="13"/>
  <c r="B194" i="13"/>
  <c r="A194" i="13"/>
  <c r="I193" i="13"/>
  <c r="B193" i="13"/>
  <c r="A193" i="13"/>
  <c r="I192" i="13"/>
  <c r="B192" i="13"/>
  <c r="A192" i="13"/>
  <c r="I191" i="13"/>
  <c r="B191" i="13"/>
  <c r="A191" i="13"/>
  <c r="I190" i="13"/>
  <c r="B190" i="13"/>
  <c r="A190" i="13"/>
  <c r="I189" i="13"/>
  <c r="B189" i="13"/>
  <c r="A189" i="13"/>
  <c r="I188" i="13"/>
  <c r="B188" i="13"/>
  <c r="A188" i="13"/>
  <c r="I187" i="13"/>
  <c r="B187" i="13"/>
  <c r="A187" i="13"/>
  <c r="I186" i="13"/>
  <c r="B186" i="13"/>
  <c r="A186" i="13"/>
  <c r="I185" i="13"/>
  <c r="B185" i="13"/>
  <c r="A185" i="13"/>
  <c r="I184" i="13"/>
  <c r="B184" i="13"/>
  <c r="A184" i="13"/>
  <c r="I183" i="13"/>
  <c r="B183" i="13"/>
  <c r="A183" i="13"/>
  <c r="I182" i="13"/>
  <c r="B182" i="13"/>
  <c r="A182" i="13"/>
  <c r="I181" i="13"/>
  <c r="B181" i="13"/>
  <c r="A181" i="13"/>
  <c r="I180" i="13"/>
  <c r="B180" i="13"/>
  <c r="A180" i="13"/>
  <c r="I179" i="13"/>
  <c r="B179" i="13"/>
  <c r="A179" i="13"/>
  <c r="I178" i="13"/>
  <c r="B178" i="13"/>
  <c r="A178" i="13"/>
  <c r="I177" i="13"/>
  <c r="B177" i="13"/>
  <c r="A177" i="13"/>
  <c r="I176" i="13"/>
  <c r="B176" i="13"/>
  <c r="A176" i="13"/>
  <c r="I175" i="13"/>
  <c r="B175" i="13"/>
  <c r="A175" i="13"/>
  <c r="I174" i="13"/>
  <c r="B174" i="13"/>
  <c r="A174" i="13"/>
  <c r="I173" i="13"/>
  <c r="B173" i="13"/>
  <c r="A173" i="13"/>
  <c r="I172" i="13"/>
  <c r="B172" i="13"/>
  <c r="A172" i="13"/>
  <c r="I171" i="13"/>
  <c r="B171" i="13"/>
  <c r="A171" i="13"/>
  <c r="I170" i="13"/>
  <c r="B170" i="13"/>
  <c r="A170" i="13"/>
  <c r="I169" i="13"/>
  <c r="B169" i="13"/>
  <c r="A169" i="13"/>
  <c r="I168" i="13"/>
  <c r="B168" i="13"/>
  <c r="A168" i="13"/>
  <c r="I167" i="13"/>
  <c r="B167" i="13"/>
  <c r="A167" i="13"/>
  <c r="I166" i="13"/>
  <c r="B166" i="13"/>
  <c r="A166" i="13"/>
  <c r="I165" i="13"/>
  <c r="B165" i="13"/>
  <c r="A165" i="13"/>
  <c r="I164" i="13"/>
  <c r="B164" i="13"/>
  <c r="A164" i="13"/>
  <c r="I163" i="13"/>
  <c r="B163" i="13"/>
  <c r="A163" i="13"/>
  <c r="I162" i="13"/>
  <c r="B162" i="13"/>
  <c r="A162" i="13"/>
  <c r="I161" i="13"/>
  <c r="B161" i="13"/>
  <c r="A161" i="13"/>
  <c r="I160" i="13"/>
  <c r="B160" i="13"/>
  <c r="A160" i="13"/>
  <c r="I159" i="13"/>
  <c r="B159" i="13"/>
  <c r="A159" i="13"/>
  <c r="I158" i="13"/>
  <c r="B158" i="13"/>
  <c r="A158" i="13"/>
  <c r="I157" i="13"/>
  <c r="B157" i="13"/>
  <c r="A157" i="13"/>
  <c r="I156" i="13"/>
  <c r="B156" i="13"/>
  <c r="A156" i="13"/>
  <c r="I155" i="13"/>
  <c r="B155" i="13"/>
  <c r="A155" i="13"/>
  <c r="I154" i="13"/>
  <c r="B154" i="13"/>
  <c r="A154" i="13"/>
  <c r="I153" i="13"/>
  <c r="B153" i="13"/>
  <c r="A153" i="13"/>
  <c r="I152" i="13"/>
  <c r="B152" i="13"/>
  <c r="A152" i="13"/>
  <c r="I151" i="13"/>
  <c r="B151" i="13"/>
  <c r="A151" i="13"/>
  <c r="I150" i="13"/>
  <c r="B150" i="13"/>
  <c r="A150" i="13"/>
  <c r="I149" i="13"/>
  <c r="B149" i="13"/>
  <c r="A149" i="13"/>
  <c r="I148" i="13"/>
  <c r="B148" i="13"/>
  <c r="A148" i="13"/>
  <c r="I147" i="13"/>
  <c r="B147" i="13"/>
  <c r="A147" i="13"/>
  <c r="I146" i="13"/>
  <c r="B146" i="13"/>
  <c r="A146" i="13"/>
  <c r="I145" i="13"/>
  <c r="B145" i="13"/>
  <c r="A145" i="13"/>
  <c r="I144" i="13"/>
  <c r="B144" i="13"/>
  <c r="A144" i="13"/>
  <c r="I143" i="13"/>
  <c r="B143" i="13"/>
  <c r="A143" i="13"/>
  <c r="I142" i="13"/>
  <c r="B142" i="13"/>
  <c r="A142" i="13"/>
  <c r="I141" i="13"/>
  <c r="B141" i="13"/>
  <c r="A141" i="13"/>
  <c r="I140" i="13"/>
  <c r="B140" i="13"/>
  <c r="A140" i="13"/>
  <c r="I139" i="13"/>
  <c r="B139" i="13"/>
  <c r="A139" i="13"/>
  <c r="I138" i="13"/>
  <c r="B138" i="13"/>
  <c r="A138" i="13"/>
  <c r="I137" i="13"/>
  <c r="B137" i="13"/>
  <c r="A137" i="13"/>
  <c r="I136" i="13"/>
  <c r="B136" i="13"/>
  <c r="A136" i="13"/>
  <c r="I135" i="13"/>
  <c r="B135" i="13"/>
  <c r="A135" i="13"/>
  <c r="I134" i="13"/>
  <c r="B134" i="13"/>
  <c r="A134" i="13"/>
  <c r="I133" i="13"/>
  <c r="B133" i="13"/>
  <c r="A133" i="13"/>
  <c r="I132" i="13"/>
  <c r="B132" i="13"/>
  <c r="A132" i="13"/>
  <c r="I131" i="13"/>
  <c r="B131" i="13"/>
  <c r="A131" i="13"/>
  <c r="I130" i="13"/>
  <c r="B130" i="13"/>
  <c r="A130" i="13"/>
  <c r="I129" i="13"/>
  <c r="B129" i="13"/>
  <c r="A129" i="13"/>
  <c r="I128" i="13"/>
  <c r="B128" i="13"/>
  <c r="A128" i="13"/>
  <c r="I127" i="13"/>
  <c r="B127" i="13"/>
  <c r="A127" i="13"/>
  <c r="I126" i="13"/>
  <c r="B126" i="13"/>
  <c r="A126" i="13"/>
  <c r="I125" i="13"/>
  <c r="B125" i="13"/>
  <c r="A125" i="13"/>
  <c r="I124" i="13"/>
  <c r="B124" i="13"/>
  <c r="A124" i="13"/>
  <c r="I123" i="13"/>
  <c r="B123" i="13"/>
  <c r="A123" i="13"/>
  <c r="I122" i="13"/>
  <c r="B122" i="13"/>
  <c r="A122" i="13"/>
  <c r="I121" i="13"/>
  <c r="B121" i="13"/>
  <c r="A121" i="13"/>
  <c r="I120" i="13"/>
  <c r="B120" i="13"/>
  <c r="A120" i="13"/>
  <c r="I119" i="13"/>
  <c r="B119" i="13"/>
  <c r="A119" i="13"/>
  <c r="I118" i="13"/>
  <c r="B118" i="13"/>
  <c r="A118" i="13"/>
  <c r="I117" i="13"/>
  <c r="B117" i="13"/>
  <c r="A117" i="13"/>
  <c r="I116" i="13"/>
  <c r="B116" i="13"/>
  <c r="A116" i="13"/>
  <c r="I115" i="13"/>
  <c r="B115" i="13"/>
  <c r="A115" i="13"/>
  <c r="I114" i="13"/>
  <c r="B114" i="13"/>
  <c r="A114" i="13"/>
  <c r="I113" i="13"/>
  <c r="B113" i="13"/>
  <c r="A113" i="13"/>
  <c r="I112" i="13"/>
  <c r="B112" i="13"/>
  <c r="A112" i="13"/>
  <c r="I111" i="13"/>
  <c r="B111" i="13"/>
  <c r="A111" i="13"/>
  <c r="I110" i="13"/>
  <c r="B110" i="13"/>
  <c r="A110" i="13"/>
  <c r="B109" i="13"/>
  <c r="A109" i="13"/>
  <c r="I108" i="13"/>
  <c r="B108" i="13"/>
  <c r="A108" i="13"/>
  <c r="I107" i="13"/>
  <c r="B107" i="13"/>
  <c r="A107" i="13"/>
  <c r="I106" i="13"/>
  <c r="B106" i="13"/>
  <c r="A106" i="13"/>
  <c r="I105" i="13"/>
  <c r="B105" i="13"/>
  <c r="A105" i="13"/>
  <c r="I104" i="13"/>
  <c r="B104" i="13"/>
  <c r="A104" i="13"/>
  <c r="I103" i="13"/>
  <c r="B103" i="13"/>
  <c r="A103" i="13"/>
  <c r="I102" i="13"/>
  <c r="B102" i="13"/>
  <c r="A102" i="13"/>
  <c r="I101" i="13"/>
  <c r="B101" i="13"/>
  <c r="A101" i="13"/>
  <c r="I100" i="13"/>
  <c r="B100" i="13"/>
  <c r="A100" i="13"/>
  <c r="I99" i="13"/>
  <c r="B99" i="13"/>
  <c r="A99" i="13"/>
  <c r="I98" i="13"/>
  <c r="B98" i="13"/>
  <c r="A98" i="13"/>
  <c r="I97" i="13"/>
  <c r="B97" i="13"/>
  <c r="A97" i="13"/>
  <c r="B96" i="13"/>
  <c r="A96" i="13"/>
  <c r="I95" i="13"/>
  <c r="B95" i="13"/>
  <c r="A95" i="13"/>
  <c r="I94" i="13"/>
  <c r="B94" i="13"/>
  <c r="A94" i="13"/>
  <c r="I93" i="13"/>
  <c r="B93" i="13"/>
  <c r="A93" i="13"/>
  <c r="I92" i="13"/>
  <c r="B92" i="13"/>
  <c r="A92" i="13"/>
  <c r="I91" i="13"/>
  <c r="B91" i="13"/>
  <c r="A91" i="13"/>
  <c r="I90" i="13"/>
  <c r="B90" i="13"/>
  <c r="A90" i="13"/>
  <c r="I89" i="13"/>
  <c r="B89" i="13"/>
  <c r="A89" i="13"/>
  <c r="I88" i="13"/>
  <c r="B88" i="13"/>
  <c r="A88" i="13"/>
  <c r="I87" i="13"/>
  <c r="B87" i="13"/>
  <c r="A87" i="13"/>
  <c r="I86" i="13"/>
  <c r="B86" i="13"/>
  <c r="A86" i="13"/>
  <c r="I85" i="13"/>
  <c r="B85" i="13"/>
  <c r="A85" i="13"/>
  <c r="I84" i="13"/>
  <c r="B84" i="13"/>
  <c r="A84" i="13"/>
  <c r="I83" i="13"/>
  <c r="B83" i="13"/>
  <c r="A83" i="13"/>
  <c r="I82" i="13"/>
  <c r="B82" i="13"/>
  <c r="A82" i="13"/>
  <c r="I81" i="13"/>
  <c r="B81" i="13"/>
  <c r="A81" i="13"/>
  <c r="I80" i="13"/>
  <c r="B80" i="13"/>
  <c r="A80" i="13"/>
  <c r="I79" i="13"/>
  <c r="B79" i="13"/>
  <c r="A79" i="13"/>
  <c r="I78" i="13"/>
  <c r="B78" i="13"/>
  <c r="A78" i="13"/>
  <c r="I77" i="13"/>
  <c r="B77" i="13"/>
  <c r="A77" i="13"/>
  <c r="I76" i="13"/>
  <c r="B76" i="13"/>
  <c r="A76" i="13"/>
  <c r="I75" i="13"/>
  <c r="B75" i="13"/>
  <c r="A75" i="13"/>
  <c r="I74" i="13"/>
  <c r="B74" i="13"/>
  <c r="A74" i="13"/>
  <c r="I73" i="13"/>
  <c r="B73" i="13"/>
  <c r="A73" i="13"/>
  <c r="I72" i="13"/>
  <c r="B72" i="13"/>
  <c r="A72" i="13"/>
  <c r="I71" i="13"/>
  <c r="B71" i="13"/>
  <c r="A71" i="13"/>
  <c r="I70" i="13"/>
  <c r="B70" i="13"/>
  <c r="A70" i="13"/>
  <c r="I69" i="13"/>
  <c r="B69" i="13"/>
  <c r="A69" i="13"/>
  <c r="I68" i="13"/>
  <c r="B68" i="13"/>
  <c r="A68" i="13"/>
  <c r="I67" i="13"/>
  <c r="B67" i="13"/>
  <c r="A67" i="13"/>
  <c r="I66" i="13"/>
  <c r="B66" i="13"/>
  <c r="A66" i="13"/>
  <c r="I65" i="13"/>
  <c r="B65" i="13"/>
  <c r="A65" i="13"/>
  <c r="I64" i="13"/>
  <c r="B64" i="13"/>
  <c r="A64" i="13"/>
  <c r="I63" i="13"/>
  <c r="B63" i="13"/>
  <c r="A63" i="13"/>
  <c r="I62" i="13"/>
  <c r="B62" i="13"/>
  <c r="A62" i="13"/>
  <c r="I61" i="13"/>
  <c r="B61" i="13"/>
  <c r="A61" i="13"/>
  <c r="I60" i="13"/>
  <c r="B60" i="13"/>
  <c r="A60" i="13"/>
  <c r="I59" i="13"/>
  <c r="B59" i="13"/>
  <c r="A59" i="13"/>
  <c r="I58" i="13"/>
  <c r="B58" i="13"/>
  <c r="A58" i="13"/>
  <c r="I57" i="13"/>
  <c r="B57" i="13"/>
  <c r="A57" i="13"/>
  <c r="I56" i="13"/>
  <c r="B56" i="13"/>
  <c r="A56" i="13"/>
  <c r="I55" i="13"/>
  <c r="B55" i="13"/>
  <c r="A55" i="13"/>
  <c r="I54" i="13"/>
  <c r="B54" i="13"/>
  <c r="A54" i="13"/>
  <c r="I53" i="13"/>
  <c r="B53" i="13"/>
  <c r="A53" i="13"/>
  <c r="I52" i="13"/>
  <c r="B52" i="13"/>
  <c r="A52" i="13"/>
  <c r="I51" i="13"/>
  <c r="B51" i="13"/>
  <c r="A51" i="13"/>
  <c r="I50" i="13"/>
  <c r="B50" i="13"/>
  <c r="A50" i="13"/>
  <c r="I49" i="13"/>
  <c r="B49" i="13"/>
  <c r="A49" i="13"/>
  <c r="B48" i="13"/>
  <c r="A48" i="13"/>
  <c r="I47" i="13"/>
  <c r="B47" i="13"/>
  <c r="A47" i="13"/>
  <c r="I46" i="13"/>
  <c r="B46" i="13"/>
  <c r="A46" i="13"/>
  <c r="I45" i="13"/>
  <c r="B45" i="13"/>
  <c r="A45" i="13"/>
  <c r="I44" i="13"/>
  <c r="B44" i="13"/>
  <c r="A44" i="13"/>
  <c r="I43" i="13"/>
  <c r="B43" i="13"/>
  <c r="A43" i="13"/>
  <c r="I42" i="13"/>
  <c r="B42" i="13"/>
  <c r="A42" i="13"/>
  <c r="I41" i="13"/>
  <c r="B41" i="13"/>
  <c r="A41" i="13"/>
  <c r="I40" i="13"/>
  <c r="B40" i="13"/>
  <c r="A40" i="13"/>
  <c r="I39" i="13"/>
  <c r="B39" i="13"/>
  <c r="A39" i="13"/>
  <c r="I38" i="13"/>
  <c r="B38" i="13"/>
  <c r="A38" i="13"/>
  <c r="I37" i="13"/>
  <c r="B37" i="13"/>
  <c r="A37" i="13"/>
  <c r="I36" i="13"/>
  <c r="B36" i="13"/>
  <c r="A36" i="13"/>
  <c r="I35" i="13"/>
  <c r="B35" i="13"/>
  <c r="A35" i="13"/>
  <c r="I34" i="13"/>
  <c r="B34" i="13"/>
  <c r="A34" i="13"/>
  <c r="I33" i="13"/>
  <c r="B33" i="13"/>
  <c r="A33" i="13"/>
  <c r="I32" i="13"/>
  <c r="B32" i="13"/>
  <c r="A32" i="13"/>
  <c r="I31" i="13"/>
  <c r="B31" i="13"/>
  <c r="A31" i="13"/>
  <c r="I30" i="13"/>
  <c r="B30" i="13"/>
  <c r="A30" i="13"/>
  <c r="I29" i="13"/>
  <c r="B29" i="13"/>
  <c r="A29" i="13"/>
  <c r="I28" i="13"/>
  <c r="B28" i="13"/>
  <c r="A28" i="13"/>
  <c r="I27" i="13"/>
  <c r="B27" i="13"/>
  <c r="A27" i="13"/>
  <c r="I26" i="13"/>
  <c r="B26" i="13"/>
  <c r="A26" i="13"/>
  <c r="I25" i="13"/>
  <c r="B25" i="13"/>
  <c r="A25" i="13"/>
  <c r="I24" i="13"/>
  <c r="B24" i="13"/>
  <c r="A24" i="13"/>
  <c r="I23" i="13"/>
  <c r="B23" i="13"/>
  <c r="A23" i="13"/>
  <c r="I22" i="13"/>
  <c r="B22" i="13"/>
  <c r="A22" i="13"/>
  <c r="I21" i="13"/>
  <c r="B21" i="13"/>
  <c r="A21" i="13"/>
  <c r="I20" i="13"/>
  <c r="B20" i="13"/>
  <c r="A20" i="13"/>
  <c r="I19" i="13"/>
  <c r="B19" i="13"/>
  <c r="A19" i="13"/>
  <c r="I18" i="13"/>
  <c r="B18" i="13"/>
  <c r="A18" i="13"/>
  <c r="I17" i="13"/>
  <c r="B17" i="13"/>
  <c r="A17" i="13"/>
  <c r="I16" i="13"/>
  <c r="B16" i="13"/>
  <c r="A16" i="13"/>
  <c r="I15" i="13"/>
  <c r="B15" i="13"/>
  <c r="A15" i="13"/>
  <c r="I14" i="13"/>
  <c r="B14" i="13"/>
  <c r="A14" i="13"/>
  <c r="I13" i="13"/>
  <c r="B13" i="13"/>
  <c r="A13" i="13"/>
  <c r="I12" i="13"/>
  <c r="B12" i="13"/>
  <c r="A12" i="13"/>
  <c r="I11" i="13"/>
  <c r="B11" i="13"/>
  <c r="A11" i="13"/>
  <c r="I10" i="13"/>
  <c r="B10" i="13"/>
  <c r="A10" i="13"/>
  <c r="AB9" i="13"/>
  <c r="I9" i="13"/>
  <c r="B9" i="13"/>
  <c r="A9" i="13"/>
  <c r="AN8" i="13"/>
  <c r="AB8" i="13"/>
  <c r="I8" i="13"/>
  <c r="B8" i="13"/>
  <c r="A8" i="13"/>
  <c r="AN7" i="13"/>
  <c r="AB7" i="13"/>
  <c r="I7" i="13"/>
  <c r="B7" i="13"/>
  <c r="A7" i="13"/>
  <c r="AN6" i="13"/>
  <c r="AB6" i="13"/>
  <c r="I6" i="13"/>
  <c r="B6" i="13"/>
  <c r="A6" i="13"/>
  <c r="AN5" i="13"/>
  <c r="AB5" i="13"/>
  <c r="I5" i="13"/>
  <c r="B5" i="13"/>
  <c r="A5" i="13"/>
  <c r="AN4" i="13"/>
  <c r="AB4" i="13"/>
  <c r="I4" i="13"/>
  <c r="B4" i="13"/>
  <c r="A4" i="13"/>
  <c r="AN3" i="13"/>
  <c r="AB3" i="13"/>
  <c r="I3" i="13"/>
  <c r="B3" i="13"/>
  <c r="A3" i="13"/>
  <c r="I2" i="13"/>
  <c r="B2" i="13"/>
  <c r="A2" i="13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BE54" i="9"/>
  <c r="BX5" i="9"/>
  <c r="BE86" i="9"/>
  <c r="CB4" i="9"/>
  <c r="BE92" i="9"/>
  <c r="BE71" i="9"/>
  <c r="BE55" i="9"/>
  <c r="BE58" i="9"/>
  <c r="BX8" i="9"/>
  <c r="BE52" i="9"/>
  <c r="BE87" i="9"/>
  <c r="BE70" i="9"/>
  <c r="BE77" i="9"/>
  <c r="BZ4" i="9"/>
  <c r="CB6" i="9"/>
  <c r="BE63" i="9"/>
  <c r="BE50" i="9"/>
  <c r="BE78" i="9"/>
  <c r="BX7" i="9"/>
  <c r="CB5" i="9"/>
  <c r="BY6" i="9"/>
  <c r="CB3" i="9"/>
  <c r="CA7" i="9"/>
  <c r="BE56" i="9"/>
  <c r="CC3" i="9"/>
  <c r="BE47" i="9"/>
  <c r="BE74" i="9"/>
  <c r="CA5" i="9"/>
  <c r="CA8" i="9"/>
  <c r="BY8" i="9"/>
  <c r="BE84" i="9"/>
  <c r="BE95" i="9"/>
  <c r="BZ3" i="9"/>
  <c r="BE76" i="9"/>
  <c r="BE102" i="9"/>
  <c r="BE101" i="9"/>
  <c r="BE80" i="9"/>
  <c r="BE57" i="9"/>
  <c r="BY7" i="9"/>
  <c r="BE100" i="9"/>
  <c r="BE72" i="9"/>
  <c r="BE48" i="9"/>
  <c r="BE66" i="9"/>
  <c r="CC5" i="9"/>
  <c r="BE106" i="9"/>
  <c r="BE91" i="9"/>
  <c r="BE68" i="9"/>
  <c r="BE93" i="9"/>
  <c r="CC8" i="9"/>
  <c r="BE103" i="9"/>
  <c r="BE104" i="9"/>
  <c r="BE75" i="9"/>
  <c r="BE90" i="9"/>
  <c r="BE60" i="9"/>
  <c r="BE99" i="9"/>
  <c r="CC4" i="9"/>
  <c r="CA3" i="9"/>
  <c r="BE89" i="9"/>
  <c r="CC7" i="9"/>
  <c r="BE96" i="9"/>
  <c r="BE46" i="9"/>
  <c r="BY3" i="9"/>
  <c r="BE51" i="9"/>
  <c r="BE65" i="9"/>
  <c r="BX4" i="9"/>
  <c r="BE61" i="9"/>
  <c r="CB7" i="9"/>
  <c r="BX3" i="9"/>
  <c r="CA6" i="9"/>
  <c r="BE45" i="9"/>
  <c r="BE88" i="9"/>
  <c r="BE107" i="9"/>
  <c r="BE53" i="9"/>
  <c r="BE49" i="9"/>
  <c r="CB8" i="9"/>
  <c r="BY4" i="9"/>
  <c r="BZ6" i="9"/>
  <c r="CA4" i="9"/>
  <c r="BE98" i="9"/>
  <c r="BY5" i="9"/>
  <c r="BE110" i="9"/>
  <c r="BE69" i="9"/>
  <c r="BE83" i="9"/>
  <c r="BE67" i="9"/>
  <c r="BE97" i="9"/>
  <c r="BZ7" i="9"/>
  <c r="BE82" i="9"/>
  <c r="BE108" i="9"/>
  <c r="BE81" i="9"/>
  <c r="BE62" i="9"/>
  <c r="BE109" i="9"/>
  <c r="BE79" i="9"/>
  <c r="BE59" i="9"/>
  <c r="BE105" i="9"/>
  <c r="CC6" i="9"/>
  <c r="BZ8" i="9"/>
  <c r="BX6" i="9"/>
  <c r="BE94" i="9"/>
  <c r="BE73" i="9"/>
  <c r="BZ5" i="9"/>
  <c r="BE64" i="9"/>
  <c r="BE85" i="9"/>
  <c r="AS50" i="13" l="1"/>
  <c r="AS54" i="13"/>
  <c r="AN51" i="13"/>
  <c r="AS58" i="13"/>
  <c r="AS41" i="13"/>
  <c r="AN55" i="13"/>
  <c r="AS62" i="13"/>
  <c r="AN38" i="13"/>
  <c r="AS45" i="13"/>
  <c r="AN59" i="13"/>
  <c r="AN42" i="13"/>
  <c r="N1033" i="9"/>
  <c r="C1032" i="15" s="1"/>
  <c r="N1009" i="9"/>
  <c r="C1008" i="15" s="1"/>
  <c r="N1034" i="9"/>
  <c r="C1033" i="15" s="1"/>
  <c r="N1035" i="9"/>
  <c r="C1034" i="15" s="1"/>
  <c r="N1025" i="9"/>
  <c r="C1024" i="15" s="1"/>
  <c r="N1005" i="9"/>
  <c r="C1004" i="15" s="1"/>
  <c r="N1024" i="9"/>
  <c r="C1023" i="15" s="1"/>
  <c r="N998" i="9"/>
  <c r="C997" i="15" s="1"/>
  <c r="N997" i="9"/>
  <c r="C996" i="15" s="1"/>
  <c r="N1017" i="9"/>
  <c r="C1016" i="15" s="1"/>
  <c r="N1019" i="9"/>
  <c r="C1018" i="15" s="1"/>
  <c r="N1001" i="9"/>
  <c r="C1000" i="15" s="1"/>
  <c r="N1000" i="9"/>
  <c r="C999" i="15" s="1"/>
  <c r="N1014" i="9"/>
  <c r="C1013" i="15" s="1"/>
  <c r="N993" i="9"/>
  <c r="C992" i="15" s="1"/>
  <c r="N1011" i="9"/>
  <c r="C1010" i="15" s="1"/>
  <c r="N1012" i="9"/>
  <c r="C1011" i="15" s="1"/>
  <c r="N996" i="9"/>
  <c r="C995" i="15" s="1"/>
  <c r="N1004" i="9"/>
  <c r="C1003" i="15" s="1"/>
  <c r="N1021" i="9"/>
  <c r="C1020" i="15" s="1"/>
  <c r="N1008" i="9"/>
  <c r="C1007" i="15" s="1"/>
  <c r="N1018" i="9"/>
  <c r="C1017" i="15" s="1"/>
  <c r="N1026" i="9"/>
  <c r="C1025" i="15" s="1"/>
  <c r="N999" i="9"/>
  <c r="C998" i="15" s="1"/>
  <c r="N1027" i="9"/>
  <c r="C1026" i="15" s="1"/>
  <c r="N1006" i="9"/>
  <c r="C1005" i="15" s="1"/>
  <c r="N1015" i="9"/>
  <c r="C1014" i="15" s="1"/>
  <c r="N1031" i="9"/>
  <c r="C1030" i="15" s="1"/>
  <c r="N1010" i="9"/>
  <c r="C1009" i="15" s="1"/>
  <c r="N1030" i="9"/>
  <c r="C1029" i="15" s="1"/>
  <c r="N1002" i="9"/>
  <c r="C1001" i="15" s="1"/>
  <c r="N1028" i="9"/>
  <c r="C1027" i="15" s="1"/>
  <c r="N1022" i="9"/>
  <c r="C1021" i="15" s="1"/>
  <c r="N992" i="9"/>
  <c r="C991" i="15" s="1"/>
  <c r="N1036" i="9"/>
  <c r="C1035" i="15" s="1"/>
  <c r="N994" i="9"/>
  <c r="C993" i="15" s="1"/>
  <c r="N995" i="9"/>
  <c r="C994" i="15" s="1"/>
  <c r="N1016" i="9"/>
  <c r="C1015" i="15" s="1"/>
  <c r="N1013" i="9"/>
  <c r="C1012" i="15" s="1"/>
  <c r="N1032" i="9"/>
  <c r="C1031" i="15" s="1"/>
  <c r="N1029" i="9"/>
  <c r="C1028" i="15" s="1"/>
  <c r="N1003" i="9"/>
  <c r="C1002" i="15" s="1"/>
  <c r="N1020" i="9"/>
  <c r="C1019" i="15" s="1"/>
  <c r="N1023" i="9"/>
  <c r="C1022" i="15" s="1"/>
  <c r="N1007" i="9"/>
  <c r="C1006" i="15" s="1"/>
  <c r="N969" i="9"/>
  <c r="C968" i="15" s="1"/>
  <c r="N961" i="9"/>
  <c r="C960" i="15" s="1"/>
  <c r="N975" i="9"/>
  <c r="C974" i="15" s="1"/>
  <c r="N989" i="9"/>
  <c r="C988" i="15" s="1"/>
  <c r="N957" i="9"/>
  <c r="C956" i="15" s="1"/>
  <c r="N955" i="9"/>
  <c r="C954" i="15" s="1"/>
  <c r="N984" i="9"/>
  <c r="C983" i="15" s="1"/>
  <c r="N971" i="9"/>
  <c r="C970" i="15" s="1"/>
  <c r="N974" i="9"/>
  <c r="C973" i="15" s="1"/>
  <c r="N949" i="9"/>
  <c r="C948" i="15" s="1"/>
  <c r="N986" i="9"/>
  <c r="C985" i="15" s="1"/>
  <c r="N988" i="9"/>
  <c r="C987" i="15" s="1"/>
  <c r="N968" i="9"/>
  <c r="C967" i="15" s="1"/>
  <c r="N980" i="9"/>
  <c r="C979" i="15" s="1"/>
  <c r="N979" i="9"/>
  <c r="C978" i="15" s="1"/>
  <c r="N982" i="9"/>
  <c r="C981" i="15" s="1"/>
  <c r="N990" i="9"/>
  <c r="C989" i="15" s="1"/>
  <c r="N972" i="9"/>
  <c r="C971" i="15" s="1"/>
  <c r="N952" i="9"/>
  <c r="C951" i="15" s="1"/>
  <c r="N962" i="9"/>
  <c r="C961" i="15" s="1"/>
  <c r="N987" i="9"/>
  <c r="C986" i="15" s="1"/>
  <c r="N983" i="9"/>
  <c r="C982" i="15" s="1"/>
  <c r="N976" i="9"/>
  <c r="C975" i="15" s="1"/>
  <c r="N970" i="9"/>
  <c r="C969" i="15" s="1"/>
  <c r="N964" i="9"/>
  <c r="C963" i="15" s="1"/>
  <c r="N966" i="9"/>
  <c r="C965" i="15" s="1"/>
  <c r="N956" i="9"/>
  <c r="C955" i="15" s="1"/>
  <c r="N977" i="9"/>
  <c r="C976" i="15" s="1"/>
  <c r="N958" i="9"/>
  <c r="C957" i="15" s="1"/>
  <c r="N960" i="9"/>
  <c r="C959" i="15" s="1"/>
  <c r="N967" i="9"/>
  <c r="C966" i="15" s="1"/>
  <c r="N985" i="9"/>
  <c r="C984" i="15" s="1"/>
  <c r="N950" i="9"/>
  <c r="C949" i="15" s="1"/>
  <c r="N978" i="9"/>
  <c r="C977" i="15" s="1"/>
  <c r="N965" i="9"/>
  <c r="C964" i="15" s="1"/>
  <c r="N953" i="9"/>
  <c r="C952" i="15" s="1"/>
  <c r="N963" i="9"/>
  <c r="C962" i="15" s="1"/>
  <c r="N951" i="9"/>
  <c r="C950" i="15" s="1"/>
  <c r="N959" i="9"/>
  <c r="C958" i="15" s="1"/>
  <c r="N973" i="9"/>
  <c r="C972" i="15" s="1"/>
  <c r="N981" i="9"/>
  <c r="C980" i="15" s="1"/>
  <c r="N954" i="9"/>
  <c r="C953" i="15" s="1"/>
  <c r="N991" i="9"/>
  <c r="C990" i="15" s="1"/>
  <c r="N947" i="9"/>
  <c r="C946" i="15" s="1"/>
  <c r="N948" i="9"/>
  <c r="C947" i="15" s="1"/>
  <c r="N904" i="9"/>
  <c r="C903" i="15" s="1"/>
  <c r="N919" i="9"/>
  <c r="C918" i="15" s="1"/>
  <c r="N946" i="9"/>
  <c r="C945" i="15" s="1"/>
  <c r="N945" i="9"/>
  <c r="C944" i="15" s="1"/>
  <c r="N912" i="9"/>
  <c r="C911" i="15" s="1"/>
  <c r="N910" i="9"/>
  <c r="C909" i="15" s="1"/>
  <c r="N938" i="9"/>
  <c r="C937" i="15" s="1"/>
  <c r="N913" i="9"/>
  <c r="C912" i="15" s="1"/>
  <c r="N936" i="9"/>
  <c r="C935" i="15" s="1"/>
  <c r="N933" i="9"/>
  <c r="C932" i="15" s="1"/>
  <c r="N925" i="9"/>
  <c r="C924" i="15" s="1"/>
  <c r="N926" i="9"/>
  <c r="C925" i="15" s="1"/>
  <c r="N907" i="9"/>
  <c r="C906" i="15" s="1"/>
  <c r="N941" i="9"/>
  <c r="C940" i="15" s="1"/>
  <c r="N921" i="9"/>
  <c r="C920" i="15" s="1"/>
  <c r="N920" i="9"/>
  <c r="C919" i="15" s="1"/>
  <c r="N934" i="9"/>
  <c r="C933" i="15" s="1"/>
  <c r="N935" i="9"/>
  <c r="C934" i="15" s="1"/>
  <c r="N915" i="9"/>
  <c r="C914" i="15" s="1"/>
  <c r="N918" i="9"/>
  <c r="C917" i="15" s="1"/>
  <c r="N906" i="9"/>
  <c r="C905" i="15" s="1"/>
  <c r="N914" i="9"/>
  <c r="C913" i="15" s="1"/>
  <c r="N944" i="9"/>
  <c r="C943" i="15" s="1"/>
  <c r="N929" i="9"/>
  <c r="C928" i="15" s="1"/>
  <c r="N909" i="9"/>
  <c r="C908" i="15" s="1"/>
  <c r="N937" i="9"/>
  <c r="C936" i="15" s="1"/>
  <c r="N908" i="9"/>
  <c r="C907" i="15" s="1"/>
  <c r="N931" i="9"/>
  <c r="C930" i="15" s="1"/>
  <c r="N923" i="9"/>
  <c r="C922" i="15" s="1"/>
  <c r="N903" i="9"/>
  <c r="C902" i="15" s="1"/>
  <c r="N943" i="9"/>
  <c r="C942" i="15" s="1"/>
  <c r="N916" i="9"/>
  <c r="C915" i="15" s="1"/>
  <c r="N902" i="9"/>
  <c r="C901" i="15" s="1"/>
  <c r="N942" i="9"/>
  <c r="C941" i="15" s="1"/>
  <c r="N917" i="9"/>
  <c r="C916" i="15" s="1"/>
  <c r="N928" i="9"/>
  <c r="C927" i="15" s="1"/>
  <c r="N922" i="9"/>
  <c r="C921" i="15" s="1"/>
  <c r="N930" i="9"/>
  <c r="C929" i="15" s="1"/>
  <c r="N911" i="9"/>
  <c r="C910" i="15" s="1"/>
  <c r="N939" i="9"/>
  <c r="C938" i="15" s="1"/>
  <c r="N932" i="9"/>
  <c r="C931" i="15" s="1"/>
  <c r="N924" i="9"/>
  <c r="C923" i="15" s="1"/>
  <c r="N905" i="9"/>
  <c r="C904" i="15" s="1"/>
  <c r="N927" i="9"/>
  <c r="C926" i="15" s="1"/>
  <c r="N940" i="9"/>
  <c r="C939" i="15" s="1"/>
  <c r="N25" i="9"/>
  <c r="C24" i="15" s="1"/>
  <c r="N5" i="9"/>
  <c r="C4" i="15" s="1"/>
  <c r="N10" i="9"/>
  <c r="N15" i="9"/>
  <c r="N20" i="9"/>
  <c r="N49" i="9"/>
  <c r="N24" i="9"/>
  <c r="N19" i="9"/>
  <c r="N8" i="9"/>
  <c r="C7" i="15" s="1"/>
  <c r="N6" i="9"/>
  <c r="C5" i="15" s="1"/>
  <c r="N55" i="9"/>
  <c r="C54" i="15" s="1"/>
  <c r="N4" i="9"/>
  <c r="C3" i="15" s="1"/>
  <c r="N9" i="9"/>
  <c r="C8" i="15" s="1"/>
  <c r="N14" i="9"/>
  <c r="C13" i="15" s="1"/>
  <c r="N3" i="9"/>
  <c r="N54" i="9"/>
  <c r="N7" i="9"/>
  <c r="N48" i="9"/>
  <c r="N31" i="9"/>
  <c r="C30" i="15" s="1"/>
  <c r="N2" i="9"/>
  <c r="N52" i="9"/>
  <c r="N43" i="9"/>
  <c r="N53" i="9"/>
  <c r="C52" i="15" s="1"/>
  <c r="N42" i="9"/>
  <c r="N37" i="9"/>
  <c r="C36" i="15" s="1"/>
  <c r="N12" i="9"/>
  <c r="N13" i="9"/>
  <c r="N47" i="9"/>
  <c r="N36" i="9"/>
  <c r="C35" i="15" s="1"/>
  <c r="N18" i="9"/>
  <c r="C17" i="15" s="1"/>
  <c r="N16" i="9"/>
  <c r="C15" i="15" s="1"/>
  <c r="N41" i="9"/>
  <c r="N46" i="9"/>
  <c r="N51" i="9"/>
  <c r="C50" i="15" s="1"/>
  <c r="N30" i="9"/>
  <c r="C29" i="15" s="1"/>
  <c r="N32" i="9"/>
  <c r="C31" i="15" s="1"/>
  <c r="N21" i="9"/>
  <c r="C20" i="15" s="1"/>
  <c r="N35" i="9"/>
  <c r="C34" i="15" s="1"/>
  <c r="N40" i="9"/>
  <c r="N45" i="9"/>
  <c r="N50" i="9"/>
  <c r="N17" i="9"/>
  <c r="C16" i="15" s="1"/>
  <c r="N29" i="9"/>
  <c r="C28" i="15" s="1"/>
  <c r="N34" i="9"/>
  <c r="N39" i="9"/>
  <c r="N44" i="9"/>
  <c r="N22" i="9"/>
  <c r="C21" i="15" s="1"/>
  <c r="N26" i="9"/>
  <c r="C25" i="15" s="1"/>
  <c r="N23" i="9"/>
  <c r="C22" i="15" s="1"/>
  <c r="N28" i="9"/>
  <c r="C27" i="15" s="1"/>
  <c r="N33" i="9"/>
  <c r="C32" i="15" s="1"/>
  <c r="N38" i="9"/>
  <c r="N27" i="9"/>
  <c r="N11" i="9"/>
  <c r="AG47" i="13"/>
  <c r="AN46" i="13"/>
  <c r="W53" i="18"/>
  <c r="AA50" i="18" s="1"/>
  <c r="Z109" i="9"/>
  <c r="W53" i="12"/>
  <c r="AA50" i="12" s="1"/>
  <c r="Z111" i="9"/>
  <c r="Z839" i="9"/>
  <c r="Z436" i="9"/>
  <c r="Z840" i="9"/>
  <c r="Z841" i="9"/>
  <c r="Z56" i="9"/>
  <c r="Z110" i="9"/>
  <c r="Z326" i="9"/>
  <c r="Z59" i="9"/>
  <c r="Z63" i="9"/>
  <c r="Z67" i="9"/>
  <c r="Z71" i="9"/>
  <c r="Z83" i="9"/>
  <c r="Z87" i="9"/>
  <c r="Z107" i="9"/>
  <c r="Z119" i="9"/>
  <c r="Z123" i="9"/>
  <c r="Z131" i="9"/>
  <c r="Z135" i="9"/>
  <c r="Z139" i="9"/>
  <c r="Z143" i="9"/>
  <c r="Z167" i="9"/>
  <c r="Z179" i="9"/>
  <c r="Z183" i="9"/>
  <c r="Z187" i="9"/>
  <c r="Z195" i="9"/>
  <c r="Z199" i="9"/>
  <c r="Z207" i="9"/>
  <c r="Z215" i="9"/>
  <c r="Z227" i="9"/>
  <c r="Z231" i="9"/>
  <c r="Z235" i="9"/>
  <c r="Z243" i="9"/>
  <c r="Z247" i="9"/>
  <c r="Z255" i="9"/>
  <c r="Z259" i="9"/>
  <c r="Z263" i="9"/>
  <c r="Z267" i="9"/>
  <c r="Z271" i="9"/>
  <c r="Z275" i="9"/>
  <c r="Z279" i="9"/>
  <c r="Z287" i="9"/>
  <c r="Z291" i="9"/>
  <c r="Z327" i="9"/>
  <c r="Z339" i="9"/>
  <c r="Z343" i="9"/>
  <c r="Z347" i="9"/>
  <c r="Z367" i="9"/>
  <c r="Z371" i="9"/>
  <c r="Z379" i="9"/>
  <c r="Z383" i="9"/>
  <c r="Z387" i="9"/>
  <c r="Z407" i="9"/>
  <c r="Z415" i="9"/>
  <c r="Z419" i="9"/>
  <c r="Z423" i="9"/>
  <c r="Z439" i="9"/>
  <c r="Z443" i="9"/>
  <c r="Z455" i="9"/>
  <c r="Z467" i="9"/>
  <c r="Z483" i="9"/>
  <c r="Z487" i="9"/>
  <c r="Z511" i="9"/>
  <c r="Z515" i="9"/>
  <c r="Z535" i="9"/>
  <c r="Z543" i="9"/>
  <c r="Z587" i="9"/>
  <c r="Z595" i="9"/>
  <c r="Z615" i="9"/>
  <c r="Z631" i="9"/>
  <c r="Z651" i="9"/>
  <c r="Z655" i="9"/>
  <c r="Z691" i="9"/>
  <c r="Z695" i="9"/>
  <c r="Z715" i="9"/>
  <c r="Z817" i="9"/>
  <c r="Z743" i="9"/>
  <c r="Z843" i="9"/>
  <c r="Z755" i="9"/>
  <c r="Z60" i="9"/>
  <c r="Z64" i="9"/>
  <c r="Z68" i="9"/>
  <c r="Z72" i="9"/>
  <c r="Z88" i="9"/>
  <c r="Z100" i="9"/>
  <c r="Z104" i="9"/>
  <c r="Z108" i="9"/>
  <c r="Z124" i="9"/>
  <c r="Z136" i="9"/>
  <c r="Z144" i="9"/>
  <c r="Z152" i="9"/>
  <c r="Z156" i="9"/>
  <c r="Z176" i="9"/>
  <c r="Z180" i="9"/>
  <c r="Z188" i="9"/>
  <c r="Z196" i="9"/>
  <c r="Z208" i="9"/>
  <c r="Z216" i="9"/>
  <c r="Z228" i="9"/>
  <c r="Z232" i="9"/>
  <c r="Z236" i="9"/>
  <c r="Z240" i="9"/>
  <c r="Z244" i="9"/>
  <c r="Z268" i="9"/>
  <c r="Z276" i="9"/>
  <c r="Z284" i="9"/>
  <c r="Z288" i="9"/>
  <c r="Z292" i="9"/>
  <c r="Z300" i="9"/>
  <c r="Z320" i="9"/>
  <c r="Z324" i="9"/>
  <c r="Z332" i="9"/>
  <c r="Z340" i="9"/>
  <c r="Z344" i="9"/>
  <c r="Z372" i="9"/>
  <c r="Z380" i="9"/>
  <c r="Z384" i="9"/>
  <c r="Z408" i="9"/>
  <c r="Z412" i="9"/>
  <c r="Z416" i="9"/>
  <c r="Z444" i="9"/>
  <c r="Z456" i="9"/>
  <c r="Z468" i="9"/>
  <c r="Z484" i="9"/>
  <c r="Z488" i="9"/>
  <c r="BK76" i="9" s="1"/>
  <c r="Z508" i="9"/>
  <c r="Z516" i="9"/>
  <c r="Z536" i="9"/>
  <c r="Z540" i="9"/>
  <c r="Z576" i="9"/>
  <c r="Z588" i="9"/>
  <c r="Z612" i="9"/>
  <c r="Z628" i="9"/>
  <c r="Z632" i="9"/>
  <c r="Z652" i="9"/>
  <c r="Z696" i="9"/>
  <c r="Z716" i="9"/>
  <c r="Z744" i="9"/>
  <c r="Z756" i="9"/>
  <c r="Z65" i="9"/>
  <c r="Z69" i="9"/>
  <c r="Z73" i="9"/>
  <c r="Z77" i="9"/>
  <c r="Z89" i="9"/>
  <c r="Z101" i="9"/>
  <c r="Z113" i="9"/>
  <c r="Z121" i="9"/>
  <c r="Z137" i="9"/>
  <c r="Z141" i="9"/>
  <c r="Z145" i="9"/>
  <c r="Z157" i="9"/>
  <c r="Z161" i="9"/>
  <c r="Z165" i="9"/>
  <c r="Z169" i="9"/>
  <c r="Z173" i="9"/>
  <c r="Z177" i="9"/>
  <c r="Z181" i="9"/>
  <c r="Z189" i="9"/>
  <c r="Z197" i="9"/>
  <c r="Z213" i="9"/>
  <c r="Z229" i="9"/>
  <c r="Z233" i="9"/>
  <c r="Z241" i="9"/>
  <c r="Z245" i="9"/>
  <c r="Z261" i="9"/>
  <c r="Z269" i="9"/>
  <c r="Z285" i="9"/>
  <c r="Z289" i="9"/>
  <c r="Z293" i="9"/>
  <c r="Z301" i="9"/>
  <c r="Z317" i="9"/>
  <c r="Z325" i="9"/>
  <c r="Z329" i="9"/>
  <c r="Z341" i="9"/>
  <c r="Z345" i="9"/>
  <c r="Z365" i="9"/>
  <c r="Z377" i="9"/>
  <c r="Z381" i="9"/>
  <c r="Z409" i="9"/>
  <c r="Z413" i="9"/>
  <c r="Z437" i="9"/>
  <c r="Z445" i="9"/>
  <c r="Z469" i="9"/>
  <c r="Z485" i="9"/>
  <c r="Z489" i="9"/>
  <c r="Z509" i="9"/>
  <c r="Z513" i="9"/>
  <c r="Z517" i="9"/>
  <c r="Z533" i="9"/>
  <c r="Z537" i="9"/>
  <c r="Z577" i="9"/>
  <c r="Z589" i="9"/>
  <c r="Z593" i="9"/>
  <c r="Z621" i="9"/>
  <c r="Z629" i="9"/>
  <c r="Z633" i="9"/>
  <c r="Z661" i="9"/>
  <c r="Z697" i="9"/>
  <c r="Z741" i="9"/>
  <c r="Z777" i="9"/>
  <c r="Z863" i="9"/>
  <c r="Z58" i="9"/>
  <c r="Z70" i="9"/>
  <c r="Z82" i="9"/>
  <c r="Z86" i="9"/>
  <c r="Z96" i="9"/>
  <c r="Z114" i="9"/>
  <c r="Z118" i="9"/>
  <c r="Z122" i="9"/>
  <c r="Z130" i="9"/>
  <c r="Z138" i="9"/>
  <c r="Z174" i="9"/>
  <c r="Z178" i="9"/>
  <c r="Z182" i="9"/>
  <c r="Z190" i="9"/>
  <c r="Z194" i="9"/>
  <c r="Z198" i="9"/>
  <c r="Z202" i="9"/>
  <c r="Z206" i="9"/>
  <c r="Z214" i="9"/>
  <c r="Z218" i="9"/>
  <c r="Z230" i="9"/>
  <c r="Z234" i="9"/>
  <c r="Z238" i="9"/>
  <c r="Z242" i="9"/>
  <c r="Z246" i="9"/>
  <c r="Z258" i="9"/>
  <c r="Z262" i="9"/>
  <c r="Z270" i="9"/>
  <c r="Z278" i="9"/>
  <c r="Z286" i="9"/>
  <c r="Z290" i="9"/>
  <c r="Z294" i="9"/>
  <c r="Z314" i="9"/>
  <c r="Z330" i="9"/>
  <c r="Z338" i="9"/>
  <c r="Z342" i="9"/>
  <c r="Z346" i="9"/>
  <c r="Z378" i="9"/>
  <c r="Z386" i="9"/>
  <c r="Z390" i="9"/>
  <c r="Z414" i="9"/>
  <c r="Z438" i="9"/>
  <c r="Z466" i="9"/>
  <c r="Z470" i="9"/>
  <c r="Z474" i="9"/>
  <c r="Z490" i="9"/>
  <c r="Z510" i="9"/>
  <c r="Z514" i="9"/>
  <c r="Z534" i="9"/>
  <c r="Z542" i="9"/>
  <c r="Z578" i="9"/>
  <c r="Z594" i="9"/>
  <c r="Z630" i="9"/>
  <c r="Z634" i="9"/>
  <c r="Z650" i="9"/>
  <c r="Z690" i="9"/>
  <c r="Z694" i="9"/>
  <c r="Z714" i="9"/>
  <c r="Z742" i="9"/>
  <c r="Z750" i="9"/>
  <c r="Z11" i="9"/>
  <c r="Z865" i="9"/>
  <c r="Z91" i="9"/>
  <c r="Z99" i="9"/>
  <c r="Z866" i="9"/>
  <c r="Z103" i="9"/>
  <c r="Z127" i="9"/>
  <c r="Z824" i="9"/>
  <c r="Z44" i="9"/>
  <c r="Z884" i="9"/>
  <c r="Z76" i="9"/>
  <c r="Z822" i="9"/>
  <c r="Z120" i="9"/>
  <c r="Z867" i="9"/>
  <c r="Z17" i="9"/>
  <c r="Z818" i="9"/>
  <c r="Z25" i="9"/>
  <c r="Z819" i="9"/>
  <c r="Z57" i="9"/>
  <c r="Z22" i="9"/>
  <c r="Z50" i="9"/>
  <c r="Z820" i="9"/>
  <c r="Z66" i="9"/>
  <c r="Z844" i="9"/>
  <c r="Z74" i="9"/>
  <c r="Z821" i="9"/>
  <c r="Z90" i="9"/>
  <c r="Z98" i="9"/>
  <c r="Z885" i="9"/>
  <c r="Z125" i="9"/>
  <c r="Z205" i="9"/>
  <c r="Z847" i="9"/>
  <c r="Z217" i="9"/>
  <c r="Z221" i="9"/>
  <c r="Z253" i="9"/>
  <c r="Z273" i="9"/>
  <c r="Z281" i="9"/>
  <c r="Z297" i="9"/>
  <c r="Z305" i="9"/>
  <c r="Z313" i="9"/>
  <c r="Z889" i="9"/>
  <c r="Z337" i="9"/>
  <c r="Z871" i="9"/>
  <c r="Z349" i="9"/>
  <c r="Z353" i="9"/>
  <c r="Z361" i="9"/>
  <c r="Z369" i="9"/>
  <c r="Z890" i="9"/>
  <c r="Z393" i="9"/>
  <c r="Z397" i="9"/>
  <c r="Z405" i="9"/>
  <c r="Z421" i="9"/>
  <c r="Z891" i="9"/>
  <c r="Z433" i="9"/>
  <c r="Z449" i="9"/>
  <c r="Z457" i="9"/>
  <c r="Z461" i="9"/>
  <c r="Z477" i="9"/>
  <c r="Z497" i="9"/>
  <c r="Z501" i="9"/>
  <c r="Z505" i="9"/>
  <c r="Z525" i="9"/>
  <c r="Z529" i="9"/>
  <c r="Z545" i="9"/>
  <c r="Z549" i="9"/>
  <c r="Z553" i="9"/>
  <c r="Z557" i="9"/>
  <c r="Z561" i="9"/>
  <c r="Z565" i="9"/>
  <c r="Z585" i="9"/>
  <c r="Z601" i="9"/>
  <c r="Z813" i="9"/>
  <c r="Z605" i="9"/>
  <c r="Z609" i="9"/>
  <c r="Z613" i="9"/>
  <c r="Z617" i="9"/>
  <c r="Z625" i="9"/>
  <c r="Z637" i="9"/>
  <c r="Z641" i="9"/>
  <c r="Z645" i="9"/>
  <c r="Z649" i="9"/>
  <c r="Z665" i="9"/>
  <c r="Z669" i="9"/>
  <c r="Z677" i="9"/>
  <c r="Z681" i="9"/>
  <c r="Z685" i="9"/>
  <c r="Z693" i="9"/>
  <c r="Z815" i="9"/>
  <c r="Z705" i="9"/>
  <c r="Z709" i="9"/>
  <c r="Z713" i="9"/>
  <c r="Z721" i="9"/>
  <c r="Z725" i="9"/>
  <c r="Z729" i="9"/>
  <c r="Z737" i="9"/>
  <c r="Z753" i="9"/>
  <c r="Z805" i="9"/>
  <c r="Z757" i="9"/>
  <c r="Z761" i="9"/>
  <c r="Z765" i="9"/>
  <c r="Z769" i="9"/>
  <c r="Z773" i="9"/>
  <c r="Z781" i="9"/>
  <c r="Z785" i="9"/>
  <c r="Z793" i="9"/>
  <c r="Z861" i="9"/>
  <c r="Z797" i="9"/>
  <c r="Z801" i="9"/>
  <c r="Z126" i="9"/>
  <c r="Z150" i="9"/>
  <c r="Z886" i="9"/>
  <c r="Z162" i="9"/>
  <c r="Z186" i="9"/>
  <c r="Z226" i="9"/>
  <c r="Z848" i="9"/>
  <c r="Z250" i="9"/>
  <c r="Z282" i="9"/>
  <c r="Z850" i="9"/>
  <c r="Z298" i="9"/>
  <c r="Z306" i="9"/>
  <c r="Z310" i="9"/>
  <c r="Z334" i="9"/>
  <c r="Z350" i="9"/>
  <c r="Z830" i="9"/>
  <c r="Z354" i="9"/>
  <c r="Z362" i="9"/>
  <c r="Z394" i="9"/>
  <c r="Z398" i="9"/>
  <c r="Z402" i="9"/>
  <c r="Z406" i="9"/>
  <c r="Z422" i="9"/>
  <c r="Z874" i="9"/>
  <c r="Z426" i="9"/>
  <c r="Z430" i="9"/>
  <c r="Z434" i="9"/>
  <c r="Z442" i="9"/>
  <c r="Z853" i="9"/>
  <c r="Z446" i="9"/>
  <c r="Z450" i="9"/>
  <c r="Z454" i="9"/>
  <c r="Z458" i="9"/>
  <c r="Z462" i="9"/>
  <c r="Z478" i="9"/>
  <c r="Z876" i="9"/>
  <c r="Z486" i="9"/>
  <c r="Z900" i="9"/>
  <c r="Z494" i="9"/>
  <c r="Z498" i="9"/>
  <c r="Z502" i="9"/>
  <c r="Z526" i="9"/>
  <c r="Z530" i="9"/>
  <c r="Z550" i="9"/>
  <c r="Z558" i="9"/>
  <c r="Z562" i="9"/>
  <c r="Z570" i="9"/>
  <c r="Z857" i="9"/>
  <c r="Z574" i="9"/>
  <c r="Z586" i="9"/>
  <c r="Z590" i="9"/>
  <c r="Z606" i="9"/>
  <c r="Z610" i="9"/>
  <c r="Z614" i="9"/>
  <c r="Z878" i="9"/>
  <c r="Z618" i="9"/>
  <c r="Z622" i="9"/>
  <c r="Z626" i="9"/>
  <c r="Z638" i="9"/>
  <c r="Z646" i="9"/>
  <c r="Z814" i="9"/>
  <c r="Z658" i="9"/>
  <c r="Z896" i="9"/>
  <c r="Z666" i="9"/>
  <c r="Z670" i="9"/>
  <c r="Z674" i="9"/>
  <c r="Z678" i="9"/>
  <c r="Z682" i="9"/>
  <c r="Z686" i="9"/>
  <c r="Z702" i="9"/>
  <c r="Z897" i="9"/>
  <c r="Z706" i="9"/>
  <c r="Z710" i="9"/>
  <c r="Z722" i="9"/>
  <c r="Z726" i="9"/>
  <c r="Z730" i="9"/>
  <c r="Z734" i="9"/>
  <c r="Z738" i="9"/>
  <c r="Z816" i="9"/>
  <c r="Z758" i="9"/>
  <c r="Z766" i="9"/>
  <c r="Z770" i="9"/>
  <c r="Z774" i="9"/>
  <c r="Z782" i="9"/>
  <c r="Z786" i="9"/>
  <c r="Z790" i="9"/>
  <c r="Z794" i="9"/>
  <c r="Z802" i="9"/>
  <c r="Z151" i="9"/>
  <c r="Z845" i="9"/>
  <c r="Z163" i="9"/>
  <c r="Z175" i="9"/>
  <c r="Z846" i="9"/>
  <c r="Z211" i="9"/>
  <c r="Z223" i="9"/>
  <c r="Z251" i="9"/>
  <c r="Z283" i="9"/>
  <c r="Z295" i="9"/>
  <c r="Z299" i="9"/>
  <c r="Z307" i="9"/>
  <c r="Z311" i="9"/>
  <c r="Z315" i="9"/>
  <c r="Z870" i="9"/>
  <c r="Z319" i="9"/>
  <c r="Z829" i="9"/>
  <c r="Z335" i="9"/>
  <c r="Z351" i="9"/>
  <c r="Z355" i="9"/>
  <c r="Z359" i="9"/>
  <c r="Z375" i="9"/>
  <c r="Z391" i="9"/>
  <c r="Z873" i="9"/>
  <c r="Z395" i="9"/>
  <c r="Z399" i="9"/>
  <c r="Z403" i="9"/>
  <c r="Z427" i="9"/>
  <c r="Z431" i="9"/>
  <c r="Z435" i="9"/>
  <c r="Z447" i="9"/>
  <c r="Z451" i="9"/>
  <c r="Z459" i="9"/>
  <c r="Z463" i="9"/>
  <c r="Z475" i="9"/>
  <c r="Z892" i="9"/>
  <c r="Z479" i="9"/>
  <c r="Z495" i="9"/>
  <c r="Z499" i="9"/>
  <c r="Z855" i="9"/>
  <c r="Z503" i="9"/>
  <c r="Z523" i="9"/>
  <c r="Z894" i="9"/>
  <c r="Z527" i="9"/>
  <c r="Z531" i="9"/>
  <c r="Z547" i="9"/>
  <c r="Z559" i="9"/>
  <c r="Z571" i="9"/>
  <c r="Z575" i="9"/>
  <c r="Z579" i="9"/>
  <c r="Z583" i="9"/>
  <c r="Z591" i="9"/>
  <c r="Z877" i="9"/>
  <c r="Z599" i="9"/>
  <c r="Z603" i="9"/>
  <c r="Z607" i="9"/>
  <c r="Z611" i="9"/>
  <c r="Z619" i="9"/>
  <c r="Z623" i="9"/>
  <c r="Z627" i="9"/>
  <c r="Z635" i="9"/>
  <c r="Z858" i="9"/>
  <c r="Z639" i="9"/>
  <c r="Z659" i="9"/>
  <c r="Z879" i="9"/>
  <c r="Z663" i="9"/>
  <c r="Z667" i="9"/>
  <c r="Z671" i="9"/>
  <c r="Z679" i="9"/>
  <c r="Z683" i="9"/>
  <c r="Z687" i="9"/>
  <c r="Z703" i="9"/>
  <c r="Z880" i="9"/>
  <c r="Z711" i="9"/>
  <c r="Z723" i="9"/>
  <c r="Z727" i="9"/>
  <c r="Z731" i="9"/>
  <c r="Z739" i="9"/>
  <c r="Z804" i="9"/>
  <c r="Z747" i="9"/>
  <c r="Z860" i="9"/>
  <c r="Z751" i="9"/>
  <c r="Z759" i="9"/>
  <c r="Z767" i="9"/>
  <c r="Z771" i="9"/>
  <c r="Z775" i="9"/>
  <c r="Z783" i="9"/>
  <c r="Z787" i="9"/>
  <c r="Z901" i="9"/>
  <c r="Z795" i="9"/>
  <c r="Z838" i="9"/>
  <c r="Z799" i="9"/>
  <c r="Z128" i="9"/>
  <c r="Z132" i="9"/>
  <c r="Z827" i="9"/>
  <c r="Z140" i="9"/>
  <c r="Z810" i="9"/>
  <c r="Z164" i="9"/>
  <c r="Z184" i="9"/>
  <c r="Z204" i="9"/>
  <c r="Z887" i="9"/>
  <c r="Z212" i="9"/>
  <c r="Z220" i="9"/>
  <c r="Z224" i="9"/>
  <c r="Z252" i="9"/>
  <c r="Z260" i="9"/>
  <c r="Z888" i="9"/>
  <c r="Z264" i="9"/>
  <c r="Z828" i="9"/>
  <c r="Z272" i="9"/>
  <c r="Z296" i="9"/>
  <c r="Z304" i="9"/>
  <c r="Z308" i="9"/>
  <c r="Z336" i="9"/>
  <c r="Z348" i="9"/>
  <c r="Z352" i="9"/>
  <c r="Z360" i="9"/>
  <c r="Z368" i="9"/>
  <c r="Z872" i="9"/>
  <c r="Z376" i="9"/>
  <c r="Z831" i="9"/>
  <c r="Z392" i="9"/>
  <c r="Z396" i="9"/>
  <c r="Z400" i="9"/>
  <c r="Z404" i="9"/>
  <c r="Z424" i="9"/>
  <c r="Z432" i="9"/>
  <c r="Z448" i="9"/>
  <c r="Z452" i="9"/>
  <c r="Z460" i="9"/>
  <c r="Z476" i="9"/>
  <c r="Z893" i="9"/>
  <c r="Z480" i="9"/>
  <c r="Z832" i="9"/>
  <c r="Z492" i="9"/>
  <c r="Z496" i="9"/>
  <c r="Z500" i="9"/>
  <c r="Z504" i="9"/>
  <c r="Z520" i="9"/>
  <c r="Z524" i="9"/>
  <c r="Z856" i="9"/>
  <c r="Z532" i="9"/>
  <c r="Z544" i="9"/>
  <c r="Z548" i="9"/>
  <c r="Z833" i="9"/>
  <c r="Z552" i="9"/>
  <c r="Z556" i="9"/>
  <c r="Z812" i="9"/>
  <c r="Z560" i="9"/>
  <c r="Z568" i="9"/>
  <c r="Z895" i="9"/>
  <c r="Z572" i="9"/>
  <c r="Z580" i="9"/>
  <c r="Z584" i="9"/>
  <c r="Z592" i="9"/>
  <c r="Z834" i="9"/>
  <c r="Z600" i="9"/>
  <c r="Z604" i="9"/>
  <c r="Z620" i="9"/>
  <c r="Z624" i="9"/>
  <c r="Z636" i="9"/>
  <c r="Z640" i="9"/>
  <c r="Z644" i="9"/>
  <c r="Z648" i="9"/>
  <c r="Z668" i="9"/>
  <c r="Z672" i="9"/>
  <c r="Z680" i="9"/>
  <c r="Z684" i="9"/>
  <c r="Z688" i="9"/>
  <c r="Z700" i="9"/>
  <c r="Z704" i="9"/>
  <c r="Z708" i="9"/>
  <c r="Z803" i="9"/>
  <c r="Z712" i="9"/>
  <c r="Z724" i="9"/>
  <c r="Z728" i="9"/>
  <c r="Z736" i="9"/>
  <c r="Z740" i="9"/>
  <c r="Z760" i="9"/>
  <c r="Z768" i="9"/>
  <c r="Z881" i="9"/>
  <c r="Z772" i="9"/>
  <c r="Z780" i="9"/>
  <c r="Z784" i="9"/>
  <c r="Z792" i="9"/>
  <c r="Z898" i="9"/>
  <c r="Z796" i="9"/>
  <c r="Z882" i="9"/>
  <c r="Z800" i="9"/>
  <c r="Z608" i="9"/>
  <c r="Z616" i="9"/>
  <c r="Z75" i="9"/>
  <c r="Z79" i="9"/>
  <c r="Z95" i="9"/>
  <c r="Z115" i="9"/>
  <c r="Z147" i="9"/>
  <c r="Z155" i="9"/>
  <c r="Z159" i="9"/>
  <c r="Z171" i="9"/>
  <c r="Z191" i="9"/>
  <c r="Z203" i="9"/>
  <c r="Z219" i="9"/>
  <c r="Z239" i="9"/>
  <c r="Z303" i="9"/>
  <c r="Z323" i="9"/>
  <c r="Z331" i="9"/>
  <c r="Z363" i="9"/>
  <c r="Z411" i="9"/>
  <c r="Z471" i="9"/>
  <c r="Z491" i="9"/>
  <c r="Z507" i="9"/>
  <c r="Z519" i="9"/>
  <c r="Z539" i="9"/>
  <c r="Z551" i="9"/>
  <c r="Z555" i="9"/>
  <c r="Z563" i="9"/>
  <c r="Z567" i="9"/>
  <c r="Z643" i="9"/>
  <c r="Z809" i="9"/>
  <c r="Z647" i="9"/>
  <c r="Z811" i="9"/>
  <c r="Z675" i="9"/>
  <c r="Z851" i="9"/>
  <c r="Z699" i="9"/>
  <c r="Z868" i="9"/>
  <c r="Z707" i="9"/>
  <c r="Z875" i="9"/>
  <c r="Z719" i="9"/>
  <c r="Z735" i="9"/>
  <c r="Z763" i="9"/>
  <c r="Z779" i="9"/>
  <c r="Z791" i="9"/>
  <c r="Z80" i="9"/>
  <c r="Z84" i="9"/>
  <c r="Z92" i="9"/>
  <c r="Z112" i="9"/>
  <c r="Z116" i="9"/>
  <c r="Z148" i="9"/>
  <c r="Z160" i="9"/>
  <c r="Z168" i="9"/>
  <c r="Z172" i="9"/>
  <c r="Z192" i="9"/>
  <c r="Z200" i="9"/>
  <c r="Z248" i="9"/>
  <c r="Z256" i="9"/>
  <c r="Z280" i="9"/>
  <c r="Z312" i="9"/>
  <c r="Z316" i="9"/>
  <c r="Z328" i="9"/>
  <c r="Z356" i="9"/>
  <c r="Z364" i="9"/>
  <c r="Z388" i="9"/>
  <c r="Z420" i="9"/>
  <c r="Z428" i="9"/>
  <c r="Z440" i="9"/>
  <c r="Z464" i="9"/>
  <c r="Z472" i="9"/>
  <c r="Z512" i="9"/>
  <c r="Z528" i="9"/>
  <c r="Z564" i="9"/>
  <c r="Z596" i="9"/>
  <c r="Z656" i="9"/>
  <c r="Z826" i="9"/>
  <c r="Z660" i="9"/>
  <c r="Z836" i="9"/>
  <c r="Z664" i="9"/>
  <c r="Z842" i="9"/>
  <c r="Z676" i="9"/>
  <c r="Z852" i="9"/>
  <c r="Z692" i="9"/>
  <c r="Z859" i="9"/>
  <c r="Z720" i="9"/>
  <c r="Z732" i="9"/>
  <c r="Z748" i="9"/>
  <c r="Z752" i="9"/>
  <c r="Z764" i="9"/>
  <c r="Z776" i="9"/>
  <c r="Z788" i="9"/>
  <c r="Z61" i="9"/>
  <c r="Z81" i="9"/>
  <c r="Z85" i="9"/>
  <c r="Z93" i="9"/>
  <c r="Z97" i="9"/>
  <c r="Z105" i="9"/>
  <c r="Z117" i="9"/>
  <c r="Z129" i="9"/>
  <c r="Z133" i="9"/>
  <c r="Z149" i="9"/>
  <c r="Z153" i="9"/>
  <c r="Z185" i="9"/>
  <c r="Z193" i="9"/>
  <c r="Z201" i="9"/>
  <c r="Z209" i="9"/>
  <c r="Z225" i="9"/>
  <c r="Z237" i="9"/>
  <c r="Z249" i="9"/>
  <c r="Z257" i="9"/>
  <c r="Z265" i="9"/>
  <c r="Z277" i="9"/>
  <c r="Z309" i="9"/>
  <c r="Z321" i="9"/>
  <c r="Z333" i="9"/>
  <c r="Z357" i="9"/>
  <c r="Z373" i="9"/>
  <c r="Z385" i="9"/>
  <c r="Z389" i="9"/>
  <c r="Z401" i="9"/>
  <c r="Z417" i="9"/>
  <c r="Z425" i="9"/>
  <c r="Z429" i="9"/>
  <c r="Z441" i="9"/>
  <c r="Z453" i="9"/>
  <c r="Z465" i="9"/>
  <c r="Z473" i="9"/>
  <c r="Z481" i="9"/>
  <c r="Z493" i="9"/>
  <c r="Z521" i="9"/>
  <c r="Z541" i="9"/>
  <c r="Z569" i="9"/>
  <c r="Z573" i="9"/>
  <c r="Z581" i="9"/>
  <c r="Z597" i="9"/>
  <c r="Z653" i="9"/>
  <c r="Z823" i="9"/>
  <c r="Z657" i="9"/>
  <c r="Z835" i="9"/>
  <c r="Z673" i="9"/>
  <c r="Z849" i="9"/>
  <c r="Z689" i="9"/>
  <c r="Z854" i="9"/>
  <c r="Z701" i="9"/>
  <c r="Z869" i="9"/>
  <c r="Z717" i="9"/>
  <c r="Z733" i="9"/>
  <c r="Z745" i="9"/>
  <c r="Z749" i="9"/>
  <c r="Z789" i="9"/>
  <c r="Z62" i="9"/>
  <c r="Z78" i="9"/>
  <c r="Z94" i="9"/>
  <c r="Z102" i="9"/>
  <c r="Z106" i="9"/>
  <c r="Z134" i="9"/>
  <c r="Z142" i="9"/>
  <c r="Z146" i="9"/>
  <c r="Z154" i="9"/>
  <c r="Z158" i="9"/>
  <c r="Z166" i="9"/>
  <c r="Z170" i="9"/>
  <c r="Z210" i="9"/>
  <c r="Z222" i="9"/>
  <c r="Z254" i="9"/>
  <c r="Z266" i="9"/>
  <c r="Z274" i="9"/>
  <c r="Z302" i="9"/>
  <c r="Z318" i="9"/>
  <c r="Z322" i="9"/>
  <c r="Z358" i="9"/>
  <c r="Z366" i="9"/>
  <c r="Z370" i="9"/>
  <c r="Z374" i="9"/>
  <c r="Z382" i="9"/>
  <c r="Z410" i="9"/>
  <c r="Z418" i="9"/>
  <c r="Z482" i="9"/>
  <c r="Z506" i="9"/>
  <c r="Z518" i="9"/>
  <c r="Z522" i="9"/>
  <c r="Z538" i="9"/>
  <c r="Z546" i="9"/>
  <c r="Z554" i="9"/>
  <c r="Z566" i="9"/>
  <c r="Z582" i="9"/>
  <c r="Z598" i="9"/>
  <c r="Z602" i="9"/>
  <c r="Z642" i="9"/>
  <c r="Z808" i="9"/>
  <c r="Z654" i="9"/>
  <c r="Z825" i="9"/>
  <c r="Z662" i="9"/>
  <c r="Z837" i="9"/>
  <c r="Z698" i="9"/>
  <c r="Z864" i="9"/>
  <c r="Z718" i="9"/>
  <c r="Z746" i="9"/>
  <c r="Z754" i="9"/>
  <c r="Z762" i="9"/>
  <c r="Z778" i="9"/>
  <c r="Z798" i="9"/>
  <c r="AN73" i="13"/>
  <c r="AN63" i="13"/>
  <c r="N35" i="13"/>
  <c r="N895" i="9"/>
  <c r="N893" i="9"/>
  <c r="N877" i="9"/>
  <c r="N859" i="9"/>
  <c r="N886" i="9"/>
  <c r="N884" i="9"/>
  <c r="N868" i="9"/>
  <c r="N901" i="9"/>
  <c r="N885" i="9"/>
  <c r="N867" i="9"/>
  <c r="N888" i="9"/>
  <c r="N890" i="9"/>
  <c r="N882" i="9"/>
  <c r="N866" i="9"/>
  <c r="N899" i="9"/>
  <c r="N891" i="9"/>
  <c r="N883" i="9"/>
  <c r="N875" i="9"/>
  <c r="N865" i="9"/>
  <c r="N857" i="9"/>
  <c r="N878" i="9"/>
  <c r="N880" i="9"/>
  <c r="N894" i="9"/>
  <c r="N900" i="9"/>
  <c r="N876" i="9"/>
  <c r="N864" i="9"/>
  <c r="N897" i="9"/>
  <c r="N889" i="9"/>
  <c r="N881" i="9"/>
  <c r="N871" i="9"/>
  <c r="N863" i="9"/>
  <c r="N874" i="9"/>
  <c r="N858" i="9"/>
  <c r="N872" i="9"/>
  <c r="N873" i="9"/>
  <c r="N892" i="9"/>
  <c r="N870" i="9"/>
  <c r="N862" i="9"/>
  <c r="N887" i="9"/>
  <c r="N879" i="9"/>
  <c r="N869" i="9"/>
  <c r="N861" i="9"/>
  <c r="N898" i="9"/>
  <c r="N896" i="9"/>
  <c r="N860" i="9"/>
  <c r="AN67" i="13"/>
  <c r="AS39" i="13"/>
  <c r="AN40" i="13"/>
  <c r="AS43" i="13"/>
  <c r="AN44" i="13"/>
  <c r="AS47" i="13"/>
  <c r="AS48" i="13"/>
  <c r="AN49" i="13"/>
  <c r="AS52" i="13"/>
  <c r="AN53" i="13"/>
  <c r="AS56" i="13"/>
  <c r="AN57" i="13"/>
  <c r="AS60" i="13"/>
  <c r="AN61" i="13"/>
  <c r="AS64" i="13"/>
  <c r="AN65" i="13"/>
  <c r="AS66" i="13"/>
  <c r="AS40" i="13"/>
  <c r="AN41" i="13"/>
  <c r="AS44" i="13"/>
  <c r="AN45" i="13"/>
  <c r="AS49" i="13"/>
  <c r="AN50" i="13"/>
  <c r="AS53" i="13"/>
  <c r="AN54" i="13"/>
  <c r="AS57" i="13"/>
  <c r="AN58" i="13"/>
  <c r="AS61" i="13"/>
  <c r="AN62" i="13"/>
  <c r="AS65" i="13"/>
  <c r="AN66" i="13"/>
  <c r="AS38" i="13"/>
  <c r="AN39" i="13"/>
  <c r="AS42" i="13"/>
  <c r="AN43" i="13"/>
  <c r="AS46" i="13"/>
  <c r="AN47" i="13"/>
  <c r="AN48" i="13"/>
  <c r="AS51" i="13"/>
  <c r="AN52" i="13"/>
  <c r="AS55" i="13"/>
  <c r="AN56" i="13"/>
  <c r="AS59" i="13"/>
  <c r="AN60" i="13"/>
  <c r="AS63" i="13"/>
  <c r="AN64" i="13"/>
  <c r="AS67" i="13"/>
  <c r="AN68" i="13"/>
  <c r="AN69" i="13"/>
  <c r="AN70" i="13"/>
  <c r="AN71" i="13"/>
  <c r="AN72" i="13"/>
  <c r="AB10" i="13"/>
  <c r="AE9" i="13" s="1"/>
  <c r="N23" i="13"/>
  <c r="N2" i="13"/>
  <c r="N3" i="13"/>
  <c r="AE4" i="13"/>
  <c r="N8" i="13"/>
  <c r="N13" i="13"/>
  <c r="N14" i="13"/>
  <c r="N22" i="13"/>
  <c r="N30" i="13"/>
  <c r="N33" i="13"/>
  <c r="AG38" i="13"/>
  <c r="N39" i="13"/>
  <c r="AG40" i="13"/>
  <c r="N41" i="13"/>
  <c r="AG42" i="13"/>
  <c r="N43" i="13"/>
  <c r="AG44" i="13"/>
  <c r="N45" i="13"/>
  <c r="AG46" i="13"/>
  <c r="N47" i="13"/>
  <c r="N67" i="13"/>
  <c r="N75" i="13"/>
  <c r="N79" i="13"/>
  <c r="N83" i="13"/>
  <c r="N87" i="13"/>
  <c r="N91" i="13"/>
  <c r="N95" i="13"/>
  <c r="N418" i="9"/>
  <c r="N802" i="13"/>
  <c r="N801" i="13"/>
  <c r="N800" i="13"/>
  <c r="N799" i="13"/>
  <c r="N798" i="13"/>
  <c r="N797" i="13"/>
  <c r="N796" i="13"/>
  <c r="N795" i="13"/>
  <c r="N794" i="13"/>
  <c r="N793" i="13"/>
  <c r="N792" i="13"/>
  <c r="N791" i="13"/>
  <c r="N790" i="13"/>
  <c r="N789" i="13"/>
  <c r="N788" i="13"/>
  <c r="N787" i="13"/>
  <c r="N786" i="13"/>
  <c r="N785" i="13"/>
  <c r="N784" i="13"/>
  <c r="N783" i="13"/>
  <c r="N782" i="13"/>
  <c r="N781" i="13"/>
  <c r="N780" i="13"/>
  <c r="N779" i="13"/>
  <c r="N778" i="13"/>
  <c r="N777" i="13"/>
  <c r="N776" i="13"/>
  <c r="N775" i="13"/>
  <c r="N774" i="13"/>
  <c r="N773" i="13"/>
  <c r="N772" i="13"/>
  <c r="N771" i="13"/>
  <c r="N770" i="13"/>
  <c r="N768" i="13"/>
  <c r="N767" i="13"/>
  <c r="N766" i="13"/>
  <c r="N435" i="13"/>
  <c r="N434" i="13"/>
  <c r="N433" i="13"/>
  <c r="N432" i="13"/>
  <c r="N431" i="13"/>
  <c r="N430" i="13"/>
  <c r="N429" i="13"/>
  <c r="N428" i="13"/>
  <c r="N427" i="13"/>
  <c r="N426" i="13"/>
  <c r="N425" i="13"/>
  <c r="N424" i="13"/>
  <c r="N423" i="13"/>
  <c r="N422" i="13"/>
  <c r="N421" i="13"/>
  <c r="N420" i="13"/>
  <c r="N419" i="13"/>
  <c r="N418" i="13"/>
  <c r="N417" i="13"/>
  <c r="N416" i="13"/>
  <c r="N415" i="13"/>
  <c r="N414" i="13"/>
  <c r="N413" i="13"/>
  <c r="N412" i="13"/>
  <c r="N411" i="13"/>
  <c r="N410" i="13"/>
  <c r="N409" i="13"/>
  <c r="N408" i="13"/>
  <c r="N407" i="13"/>
  <c r="N406" i="13"/>
  <c r="N58" i="13"/>
  <c r="N55" i="13"/>
  <c r="N52" i="13"/>
  <c r="N49" i="13"/>
  <c r="N108" i="13"/>
  <c r="N107" i="13"/>
  <c r="N106" i="13"/>
  <c r="N105" i="13"/>
  <c r="N104" i="13"/>
  <c r="N103" i="13"/>
  <c r="N102" i="13"/>
  <c r="N101" i="13"/>
  <c r="N100" i="13"/>
  <c r="N99" i="13"/>
  <c r="N98" i="13"/>
  <c r="N97" i="13"/>
  <c r="N59" i="13"/>
  <c r="N56" i="13"/>
  <c r="N53" i="13"/>
  <c r="N50" i="13"/>
  <c r="N32" i="13"/>
  <c r="N29" i="13"/>
  <c r="N133" i="13"/>
  <c r="N132" i="13"/>
  <c r="N131" i="13"/>
  <c r="N130" i="13"/>
  <c r="N129" i="13"/>
  <c r="N128" i="13"/>
  <c r="N127" i="13"/>
  <c r="N126" i="13"/>
  <c r="N125" i="13"/>
  <c r="N124" i="13"/>
  <c r="N123" i="13"/>
  <c r="N122" i="13"/>
  <c r="N121" i="13"/>
  <c r="N120" i="13"/>
  <c r="N119" i="13"/>
  <c r="N118" i="13"/>
  <c r="N117" i="13"/>
  <c r="N116" i="13"/>
  <c r="N115" i="13"/>
  <c r="N114" i="13"/>
  <c r="N113" i="13"/>
  <c r="N112" i="13"/>
  <c r="N111" i="13"/>
  <c r="N109" i="13"/>
  <c r="N66" i="13"/>
  <c r="N65" i="13"/>
  <c r="N64" i="13"/>
  <c r="N63" i="13"/>
  <c r="N62" i="13"/>
  <c r="N61" i="13"/>
  <c r="N60" i="13"/>
  <c r="N57" i="13"/>
  <c r="N54" i="13"/>
  <c r="N51" i="13"/>
  <c r="N24" i="13"/>
  <c r="N34" i="13"/>
  <c r="N69" i="13"/>
  <c r="N70" i="13"/>
  <c r="N71" i="13"/>
  <c r="N73" i="13"/>
  <c r="N74" i="13"/>
  <c r="N78" i="13"/>
  <c r="N82" i="13"/>
  <c r="N86" i="13"/>
  <c r="N90" i="13"/>
  <c r="N94" i="13"/>
  <c r="N5" i="13"/>
  <c r="N6" i="13"/>
  <c r="AE7" i="13"/>
  <c r="N10" i="13"/>
  <c r="N16" i="13"/>
  <c r="N17" i="13"/>
  <c r="N19" i="13"/>
  <c r="N25" i="13"/>
  <c r="N26" i="13"/>
  <c r="N38" i="13"/>
  <c r="AG39" i="13"/>
  <c r="N40" i="13"/>
  <c r="AG41" i="13"/>
  <c r="N42" i="13"/>
  <c r="AG43" i="13"/>
  <c r="N44" i="13"/>
  <c r="AG45" i="13"/>
  <c r="N46" i="13"/>
  <c r="N48" i="13"/>
  <c r="N77" i="13"/>
  <c r="N81" i="13"/>
  <c r="N85" i="13"/>
  <c r="N89" i="13"/>
  <c r="N93" i="13"/>
  <c r="N7" i="13"/>
  <c r="AE8" i="13"/>
  <c r="N15" i="13"/>
  <c r="N68" i="13"/>
  <c r="N72" i="13"/>
  <c r="AG67" i="13"/>
  <c r="N4" i="13"/>
  <c r="AE5" i="13"/>
  <c r="AE6" i="13"/>
  <c r="N9" i="13"/>
  <c r="N11" i="13"/>
  <c r="N12" i="13"/>
  <c r="N18" i="13"/>
  <c r="N20" i="13"/>
  <c r="N21" i="13"/>
  <c r="N27" i="13"/>
  <c r="N28" i="13"/>
  <c r="N31" i="13"/>
  <c r="N36" i="13"/>
  <c r="N37" i="13"/>
  <c r="N76" i="13"/>
  <c r="N80" i="13"/>
  <c r="N84" i="13"/>
  <c r="N88" i="13"/>
  <c r="N92" i="13"/>
  <c r="N96" i="13"/>
  <c r="N110" i="13"/>
  <c r="AB69" i="13"/>
  <c r="AB72" i="13"/>
  <c r="N137" i="13"/>
  <c r="N141" i="13"/>
  <c r="N145" i="13"/>
  <c r="N149" i="13"/>
  <c r="N153" i="13"/>
  <c r="N157" i="13"/>
  <c r="N161" i="13"/>
  <c r="N165" i="13"/>
  <c r="N169" i="13"/>
  <c r="N173" i="13"/>
  <c r="N177" i="13"/>
  <c r="N181" i="13"/>
  <c r="N185" i="13"/>
  <c r="N189" i="13"/>
  <c r="N193" i="13"/>
  <c r="N197" i="13"/>
  <c r="N201" i="13"/>
  <c r="N205" i="13"/>
  <c r="N209" i="13"/>
  <c r="N213" i="13"/>
  <c r="N217" i="13"/>
  <c r="N221" i="13"/>
  <c r="N225" i="13"/>
  <c r="N229" i="13"/>
  <c r="N233" i="13"/>
  <c r="N237" i="13"/>
  <c r="N241" i="13"/>
  <c r="N245" i="13"/>
  <c r="N249" i="13"/>
  <c r="N253" i="13"/>
  <c r="N257" i="13"/>
  <c r="N261" i="13"/>
  <c r="N265" i="13"/>
  <c r="N269" i="13"/>
  <c r="N273" i="13"/>
  <c r="N277" i="13"/>
  <c r="N281" i="13"/>
  <c r="N285" i="13"/>
  <c r="N289" i="13"/>
  <c r="N293" i="13"/>
  <c r="N297" i="13"/>
  <c r="N301" i="13"/>
  <c r="N305" i="13"/>
  <c r="N309" i="13"/>
  <c r="N313" i="13"/>
  <c r="N317" i="13"/>
  <c r="N321" i="13"/>
  <c r="N325" i="13"/>
  <c r="N329" i="13"/>
  <c r="N333" i="13"/>
  <c r="N337" i="13"/>
  <c r="N341" i="13"/>
  <c r="N345" i="13"/>
  <c r="N349" i="13"/>
  <c r="N353" i="13"/>
  <c r="N357" i="13"/>
  <c r="N361" i="13"/>
  <c r="N365" i="13"/>
  <c r="N369" i="13"/>
  <c r="N373" i="13"/>
  <c r="N377" i="13"/>
  <c r="N381" i="13"/>
  <c r="N385" i="13"/>
  <c r="N389" i="13"/>
  <c r="N393" i="13"/>
  <c r="N397" i="13"/>
  <c r="N401" i="13"/>
  <c r="N405" i="13"/>
  <c r="N136" i="13"/>
  <c r="N140" i="13"/>
  <c r="N144" i="13"/>
  <c r="N148" i="13"/>
  <c r="N152" i="13"/>
  <c r="N156" i="13"/>
  <c r="N160" i="13"/>
  <c r="N164" i="13"/>
  <c r="N168" i="13"/>
  <c r="N172" i="13"/>
  <c r="N176" i="13"/>
  <c r="N180" i="13"/>
  <c r="N184" i="13"/>
  <c r="N188" i="13"/>
  <c r="N192" i="13"/>
  <c r="N196" i="13"/>
  <c r="N200" i="13"/>
  <c r="N204" i="13"/>
  <c r="N208" i="13"/>
  <c r="N212" i="13"/>
  <c r="N216" i="13"/>
  <c r="N220" i="13"/>
  <c r="N224" i="13"/>
  <c r="N228" i="13"/>
  <c r="N232" i="13"/>
  <c r="N236" i="13"/>
  <c r="N240" i="13"/>
  <c r="N244" i="13"/>
  <c r="N248" i="13"/>
  <c r="N252" i="13"/>
  <c r="N256" i="13"/>
  <c r="N260" i="13"/>
  <c r="N264" i="13"/>
  <c r="N268" i="13"/>
  <c r="N272" i="13"/>
  <c r="N276" i="13"/>
  <c r="N280" i="13"/>
  <c r="N284" i="13"/>
  <c r="N288" i="13"/>
  <c r="N292" i="13"/>
  <c r="N296" i="13"/>
  <c r="N300" i="13"/>
  <c r="N304" i="13"/>
  <c r="N308" i="13"/>
  <c r="N312" i="13"/>
  <c r="N316" i="13"/>
  <c r="N320" i="13"/>
  <c r="N324" i="13"/>
  <c r="N328" i="13"/>
  <c r="N332" i="13"/>
  <c r="N336" i="13"/>
  <c r="N340" i="13"/>
  <c r="N344" i="13"/>
  <c r="N348" i="13"/>
  <c r="N352" i="13"/>
  <c r="N356" i="13"/>
  <c r="N360" i="13"/>
  <c r="N364" i="13"/>
  <c r="N368" i="13"/>
  <c r="N372" i="13"/>
  <c r="N376" i="13"/>
  <c r="N380" i="13"/>
  <c r="N384" i="13"/>
  <c r="N388" i="13"/>
  <c r="N392" i="13"/>
  <c r="N396" i="13"/>
  <c r="N400" i="13"/>
  <c r="N404" i="13"/>
  <c r="AB48" i="13"/>
  <c r="AB49" i="13"/>
  <c r="AB50" i="13"/>
  <c r="AB51" i="13"/>
  <c r="AB52" i="13"/>
  <c r="AB53" i="13"/>
  <c r="AB54" i="13"/>
  <c r="AB55" i="13"/>
  <c r="AB56" i="13"/>
  <c r="AB57" i="13"/>
  <c r="AB58" i="13"/>
  <c r="AB59" i="13"/>
  <c r="AB60" i="13"/>
  <c r="AB61" i="13"/>
  <c r="AB62" i="13"/>
  <c r="AB63" i="13"/>
  <c r="AB64" i="13"/>
  <c r="AB65" i="13"/>
  <c r="AB66" i="13"/>
  <c r="AB67" i="13"/>
  <c r="AB68" i="13"/>
  <c r="AB70" i="13"/>
  <c r="AB71" i="13"/>
  <c r="AB73" i="13"/>
  <c r="N135" i="13"/>
  <c r="N139" i="13"/>
  <c r="N143" i="13"/>
  <c r="N147" i="13"/>
  <c r="N151" i="13"/>
  <c r="N155" i="13"/>
  <c r="N159" i="13"/>
  <c r="N163" i="13"/>
  <c r="N167" i="13"/>
  <c r="N171" i="13"/>
  <c r="N175" i="13"/>
  <c r="N179" i="13"/>
  <c r="N183" i="13"/>
  <c r="N187" i="13"/>
  <c r="N191" i="13"/>
  <c r="N195" i="13"/>
  <c r="N199" i="13"/>
  <c r="N203" i="13"/>
  <c r="N207" i="13"/>
  <c r="N211" i="13"/>
  <c r="N215" i="13"/>
  <c r="N219" i="13"/>
  <c r="N223" i="13"/>
  <c r="N227" i="13"/>
  <c r="N231" i="13"/>
  <c r="N235" i="13"/>
  <c r="N239" i="13"/>
  <c r="N243" i="13"/>
  <c r="N247" i="13"/>
  <c r="N251" i="13"/>
  <c r="N255" i="13"/>
  <c r="N259" i="13"/>
  <c r="N263" i="13"/>
  <c r="N267" i="13"/>
  <c r="N271" i="13"/>
  <c r="N275" i="13"/>
  <c r="N279" i="13"/>
  <c r="N283" i="13"/>
  <c r="N287" i="13"/>
  <c r="N291" i="13"/>
  <c r="N295" i="13"/>
  <c r="N299" i="13"/>
  <c r="N303" i="13"/>
  <c r="N307" i="13"/>
  <c r="N311" i="13"/>
  <c r="N315" i="13"/>
  <c r="N319" i="13"/>
  <c r="N323" i="13"/>
  <c r="N327" i="13"/>
  <c r="N331" i="13"/>
  <c r="N335" i="13"/>
  <c r="N339" i="13"/>
  <c r="N343" i="13"/>
  <c r="N347" i="13"/>
  <c r="N351" i="13"/>
  <c r="N355" i="13"/>
  <c r="N359" i="13"/>
  <c r="N363" i="13"/>
  <c r="N367" i="13"/>
  <c r="N371" i="13"/>
  <c r="N375" i="13"/>
  <c r="N379" i="13"/>
  <c r="N383" i="13"/>
  <c r="N387" i="13"/>
  <c r="N391" i="13"/>
  <c r="N395" i="13"/>
  <c r="N399" i="13"/>
  <c r="N403" i="13"/>
  <c r="AB38" i="13"/>
  <c r="AB39" i="13"/>
  <c r="AB40" i="13"/>
  <c r="AB41" i="13"/>
  <c r="AB42" i="13"/>
  <c r="AB43" i="13"/>
  <c r="AB44" i="13"/>
  <c r="AB45" i="13"/>
  <c r="AB46" i="13"/>
  <c r="AB47" i="13"/>
  <c r="AG48" i="13"/>
  <c r="AG49" i="13"/>
  <c r="AG50" i="13"/>
  <c r="AG51" i="13"/>
  <c r="AG52" i="13"/>
  <c r="AG53" i="13"/>
  <c r="AG54" i="13"/>
  <c r="AG55" i="13"/>
  <c r="AG56" i="13"/>
  <c r="AG57" i="13"/>
  <c r="AG58" i="13"/>
  <c r="AG59" i="13"/>
  <c r="AG60" i="13"/>
  <c r="AG61" i="13"/>
  <c r="AG62" i="13"/>
  <c r="AG63" i="13"/>
  <c r="AG64" i="13"/>
  <c r="AG65" i="13"/>
  <c r="AG66" i="13"/>
  <c r="N134" i="13"/>
  <c r="N138" i="13"/>
  <c r="N142" i="13"/>
  <c r="N146" i="13"/>
  <c r="N150" i="13"/>
  <c r="N154" i="13"/>
  <c r="N158" i="13"/>
  <c r="N162" i="13"/>
  <c r="N166" i="13"/>
  <c r="N170" i="13"/>
  <c r="N174" i="13"/>
  <c r="N178" i="13"/>
  <c r="N182" i="13"/>
  <c r="N186" i="13"/>
  <c r="N190" i="13"/>
  <c r="N194" i="13"/>
  <c r="N198" i="13"/>
  <c r="N202" i="13"/>
  <c r="N206" i="13"/>
  <c r="N210" i="13"/>
  <c r="N214" i="13"/>
  <c r="N218" i="13"/>
  <c r="N222" i="13"/>
  <c r="N226" i="13"/>
  <c r="N230" i="13"/>
  <c r="N234" i="13"/>
  <c r="N238" i="13"/>
  <c r="N242" i="13"/>
  <c r="N246" i="13"/>
  <c r="N250" i="13"/>
  <c r="N254" i="13"/>
  <c r="N258" i="13"/>
  <c r="N262" i="13"/>
  <c r="N266" i="13"/>
  <c r="N270" i="13"/>
  <c r="N274" i="13"/>
  <c r="N278" i="13"/>
  <c r="N282" i="13"/>
  <c r="N286" i="13"/>
  <c r="N290" i="13"/>
  <c r="N294" i="13"/>
  <c r="N298" i="13"/>
  <c r="N302" i="13"/>
  <c r="N306" i="13"/>
  <c r="N310" i="13"/>
  <c r="N314" i="13"/>
  <c r="N318" i="13"/>
  <c r="N322" i="13"/>
  <c r="N326" i="13"/>
  <c r="N330" i="13"/>
  <c r="N334" i="13"/>
  <c r="N338" i="13"/>
  <c r="N342" i="13"/>
  <c r="N346" i="13"/>
  <c r="N350" i="13"/>
  <c r="N354" i="13"/>
  <c r="N358" i="13"/>
  <c r="N362" i="13"/>
  <c r="N366" i="13"/>
  <c r="N370" i="13"/>
  <c r="N374" i="13"/>
  <c r="N378" i="13"/>
  <c r="N382" i="13"/>
  <c r="N386" i="13"/>
  <c r="N390" i="13"/>
  <c r="N394" i="13"/>
  <c r="N398" i="13"/>
  <c r="N402" i="13"/>
  <c r="N437" i="13"/>
  <c r="N441" i="13"/>
  <c r="N445" i="13"/>
  <c r="N449" i="13"/>
  <c r="N453" i="13"/>
  <c r="N457" i="13"/>
  <c r="N461" i="13"/>
  <c r="N465" i="13"/>
  <c r="N469" i="13"/>
  <c r="N473" i="13"/>
  <c r="N477" i="13"/>
  <c r="N481" i="13"/>
  <c r="N485" i="13"/>
  <c r="N489" i="13"/>
  <c r="N493" i="13"/>
  <c r="N497" i="13"/>
  <c r="N501" i="13"/>
  <c r="N505" i="13"/>
  <c r="N509" i="13"/>
  <c r="N513" i="13"/>
  <c r="N517" i="13"/>
  <c r="N521" i="13"/>
  <c r="N525" i="13"/>
  <c r="N529" i="13"/>
  <c r="N533" i="13"/>
  <c r="N537" i="13"/>
  <c r="N541" i="13"/>
  <c r="N545" i="13"/>
  <c r="N549" i="13"/>
  <c r="N553" i="13"/>
  <c r="N557" i="13"/>
  <c r="N561" i="13"/>
  <c r="N565" i="13"/>
  <c r="N569" i="13"/>
  <c r="N573" i="13"/>
  <c r="N577" i="13"/>
  <c r="N581" i="13"/>
  <c r="N585" i="13"/>
  <c r="N589" i="13"/>
  <c r="N436" i="13"/>
  <c r="N440" i="13"/>
  <c r="N444" i="13"/>
  <c r="N448" i="13"/>
  <c r="N452" i="13"/>
  <c r="N456" i="13"/>
  <c r="N460" i="13"/>
  <c r="N464" i="13"/>
  <c r="N468" i="13"/>
  <c r="N472" i="13"/>
  <c r="N476" i="13"/>
  <c r="N480" i="13"/>
  <c r="N484" i="13"/>
  <c r="N488" i="13"/>
  <c r="N492" i="13"/>
  <c r="N496" i="13"/>
  <c r="N500" i="13"/>
  <c r="N504" i="13"/>
  <c r="N508" i="13"/>
  <c r="N512" i="13"/>
  <c r="N516" i="13"/>
  <c r="N520" i="13"/>
  <c r="N524" i="13"/>
  <c r="N528" i="13"/>
  <c r="N532" i="13"/>
  <c r="N536" i="13"/>
  <c r="N540" i="13"/>
  <c r="N544" i="13"/>
  <c r="N548" i="13"/>
  <c r="N552" i="13"/>
  <c r="N556" i="13"/>
  <c r="N560" i="13"/>
  <c r="N564" i="13"/>
  <c r="N568" i="13"/>
  <c r="N572" i="13"/>
  <c r="N576" i="13"/>
  <c r="N580" i="13"/>
  <c r="N584" i="13"/>
  <c r="N588" i="13"/>
  <c r="N439" i="13"/>
  <c r="N443" i="13"/>
  <c r="N447" i="13"/>
  <c r="N451" i="13"/>
  <c r="N455" i="13"/>
  <c r="N459" i="13"/>
  <c r="N463" i="13"/>
  <c r="N467" i="13"/>
  <c r="N471" i="13"/>
  <c r="N475" i="13"/>
  <c r="N479" i="13"/>
  <c r="N483" i="13"/>
  <c r="N487" i="13"/>
  <c r="N491" i="13"/>
  <c r="N495" i="13"/>
  <c r="N499" i="13"/>
  <c r="N503" i="13"/>
  <c r="N507" i="13"/>
  <c r="N511" i="13"/>
  <c r="N515" i="13"/>
  <c r="N519" i="13"/>
  <c r="N523" i="13"/>
  <c r="N527" i="13"/>
  <c r="N531" i="13"/>
  <c r="N535" i="13"/>
  <c r="N539" i="13"/>
  <c r="N543" i="13"/>
  <c r="N547" i="13"/>
  <c r="N551" i="13"/>
  <c r="N555" i="13"/>
  <c r="N559" i="13"/>
  <c r="N563" i="13"/>
  <c r="N567" i="13"/>
  <c r="N571" i="13"/>
  <c r="N575" i="13"/>
  <c r="N579" i="13"/>
  <c r="N583" i="13"/>
  <c r="N587" i="13"/>
  <c r="N591" i="13"/>
  <c r="N595" i="13"/>
  <c r="N438" i="13"/>
  <c r="N442" i="13"/>
  <c r="N446" i="13"/>
  <c r="N450" i="13"/>
  <c r="N454" i="13"/>
  <c r="N458" i="13"/>
  <c r="N462" i="13"/>
  <c r="N466" i="13"/>
  <c r="N470" i="13"/>
  <c r="N474" i="13"/>
  <c r="N478" i="13"/>
  <c r="N482" i="13"/>
  <c r="N486" i="13"/>
  <c r="N490" i="13"/>
  <c r="N494" i="13"/>
  <c r="N498" i="13"/>
  <c r="N502" i="13"/>
  <c r="N506" i="13"/>
  <c r="N510" i="13"/>
  <c r="N514" i="13"/>
  <c r="N518" i="13"/>
  <c r="N522" i="13"/>
  <c r="N526" i="13"/>
  <c r="N530" i="13"/>
  <c r="N534" i="13"/>
  <c r="N538" i="13"/>
  <c r="N542" i="13"/>
  <c r="N546" i="13"/>
  <c r="N550" i="13"/>
  <c r="N554" i="13"/>
  <c r="N558" i="13"/>
  <c r="N562" i="13"/>
  <c r="N566" i="13"/>
  <c r="N570" i="13"/>
  <c r="N574" i="13"/>
  <c r="N578" i="13"/>
  <c r="N582" i="13"/>
  <c r="N586" i="13"/>
  <c r="N590" i="13"/>
  <c r="N593" i="13"/>
  <c r="N597" i="13"/>
  <c r="N601" i="13"/>
  <c r="N605" i="13"/>
  <c r="N609" i="13"/>
  <c r="N613" i="13"/>
  <c r="N617" i="13"/>
  <c r="N621" i="13"/>
  <c r="N625" i="13"/>
  <c r="N629" i="13"/>
  <c r="N633" i="13"/>
  <c r="N637" i="13"/>
  <c r="N641" i="13"/>
  <c r="N645" i="13"/>
  <c r="N592" i="13"/>
  <c r="N596" i="13"/>
  <c r="N600" i="13"/>
  <c r="N604" i="13"/>
  <c r="N608" i="13"/>
  <c r="N612" i="13"/>
  <c r="N616" i="13"/>
  <c r="N620" i="13"/>
  <c r="N624" i="13"/>
  <c r="N628" i="13"/>
  <c r="N632" i="13"/>
  <c r="N636" i="13"/>
  <c r="N640" i="13"/>
  <c r="N644" i="13"/>
  <c r="N648" i="13"/>
  <c r="N652" i="13"/>
  <c r="N656" i="13"/>
  <c r="N660" i="13"/>
  <c r="N664" i="13"/>
  <c r="N668" i="13"/>
  <c r="N672" i="13"/>
  <c r="N676" i="13"/>
  <c r="N680" i="13"/>
  <c r="N684" i="13"/>
  <c r="N688" i="13"/>
  <c r="N692" i="13"/>
  <c r="N696" i="13"/>
  <c r="N700" i="13"/>
  <c r="N704" i="13"/>
  <c r="N708" i="13"/>
  <c r="N712" i="13"/>
  <c r="N716" i="13"/>
  <c r="N720" i="13"/>
  <c r="N724" i="13"/>
  <c r="N728" i="13"/>
  <c r="N732" i="13"/>
  <c r="N736" i="13"/>
  <c r="N740" i="13"/>
  <c r="N599" i="13"/>
  <c r="N603" i="13"/>
  <c r="N607" i="13"/>
  <c r="N611" i="13"/>
  <c r="N615" i="13"/>
  <c r="N619" i="13"/>
  <c r="N623" i="13"/>
  <c r="N627" i="13"/>
  <c r="N631" i="13"/>
  <c r="N635" i="13"/>
  <c r="N639" i="13"/>
  <c r="N643" i="13"/>
  <c r="N647" i="13"/>
  <c r="N651" i="13"/>
  <c r="N655" i="13"/>
  <c r="N659" i="13"/>
  <c r="N663" i="13"/>
  <c r="N667" i="13"/>
  <c r="N671" i="13"/>
  <c r="N675" i="13"/>
  <c r="N679" i="13"/>
  <c r="N683" i="13"/>
  <c r="N687" i="13"/>
  <c r="N691" i="13"/>
  <c r="N695" i="13"/>
  <c r="N699" i="13"/>
  <c r="N703" i="13"/>
  <c r="N707" i="13"/>
  <c r="N711" i="13"/>
  <c r="N715" i="13"/>
  <c r="N719" i="13"/>
  <c r="N723" i="13"/>
  <c r="N727" i="13"/>
  <c r="N731" i="13"/>
  <c r="N735" i="13"/>
  <c r="N739" i="13"/>
  <c r="N743" i="13"/>
  <c r="N594" i="13"/>
  <c r="N598" i="13"/>
  <c r="N602" i="13"/>
  <c r="N606" i="13"/>
  <c r="N610" i="13"/>
  <c r="N614" i="13"/>
  <c r="N618" i="13"/>
  <c r="N622" i="13"/>
  <c r="N626" i="13"/>
  <c r="N630" i="13"/>
  <c r="N634" i="13"/>
  <c r="N638" i="13"/>
  <c r="N642" i="13"/>
  <c r="N646" i="13"/>
  <c r="N649" i="13"/>
  <c r="N653" i="13"/>
  <c r="N657" i="13"/>
  <c r="N661" i="13"/>
  <c r="N665" i="13"/>
  <c r="N669" i="13"/>
  <c r="N673" i="13"/>
  <c r="N677" i="13"/>
  <c r="N681" i="13"/>
  <c r="N685" i="13"/>
  <c r="N689" i="13"/>
  <c r="N693" i="13"/>
  <c r="N697" i="13"/>
  <c r="N701" i="13"/>
  <c r="N705" i="13"/>
  <c r="N709" i="13"/>
  <c r="N713" i="13"/>
  <c r="N717" i="13"/>
  <c r="N721" i="13"/>
  <c r="N725" i="13"/>
  <c r="N729" i="13"/>
  <c r="N733" i="13"/>
  <c r="N737" i="13"/>
  <c r="N741" i="13"/>
  <c r="N745" i="13"/>
  <c r="N749" i="13"/>
  <c r="N753" i="13"/>
  <c r="N757" i="13"/>
  <c r="N761" i="13"/>
  <c r="N765" i="13"/>
  <c r="N744" i="13"/>
  <c r="N748" i="13"/>
  <c r="N752" i="13"/>
  <c r="N756" i="13"/>
  <c r="N760" i="13"/>
  <c r="N764" i="13"/>
  <c r="N747" i="13"/>
  <c r="N751" i="13"/>
  <c r="N755" i="13"/>
  <c r="N759" i="13"/>
  <c r="N763" i="13"/>
  <c r="N769" i="13"/>
  <c r="N650" i="13"/>
  <c r="N654" i="13"/>
  <c r="N658" i="13"/>
  <c r="N662" i="13"/>
  <c r="N666" i="13"/>
  <c r="N670" i="13"/>
  <c r="N674" i="13"/>
  <c r="N678" i="13"/>
  <c r="N682" i="13"/>
  <c r="N686" i="13"/>
  <c r="N690" i="13"/>
  <c r="N694" i="13"/>
  <c r="N698" i="13"/>
  <c r="N702" i="13"/>
  <c r="N706" i="13"/>
  <c r="N710" i="13"/>
  <c r="N714" i="13"/>
  <c r="N718" i="13"/>
  <c r="N722" i="13"/>
  <c r="N726" i="13"/>
  <c r="N730" i="13"/>
  <c r="N734" i="13"/>
  <c r="N738" i="13"/>
  <c r="N742" i="13"/>
  <c r="N746" i="13"/>
  <c r="N750" i="13"/>
  <c r="N754" i="13"/>
  <c r="N758" i="13"/>
  <c r="N762" i="13"/>
  <c r="N56" i="9"/>
  <c r="N58" i="9"/>
  <c r="N62" i="9"/>
  <c r="C61" i="15" s="1"/>
  <c r="N67" i="9"/>
  <c r="C66" i="15" s="1"/>
  <c r="N71" i="9"/>
  <c r="C70" i="15" s="1"/>
  <c r="N75" i="9"/>
  <c r="C74" i="15" s="1"/>
  <c r="N79" i="9"/>
  <c r="C78" i="15" s="1"/>
  <c r="N83" i="9"/>
  <c r="C82" i="15" s="1"/>
  <c r="N87" i="9"/>
  <c r="C86" i="15" s="1"/>
  <c r="N91" i="9"/>
  <c r="C90" i="15" s="1"/>
  <c r="N95" i="9"/>
  <c r="C94" i="15" s="1"/>
  <c r="N99" i="9"/>
  <c r="N103" i="9"/>
  <c r="N107" i="9"/>
  <c r="N111" i="9"/>
  <c r="N115" i="9"/>
  <c r="N119" i="9"/>
  <c r="N123" i="9"/>
  <c r="N127" i="9"/>
  <c r="N131" i="9"/>
  <c r="N135" i="9"/>
  <c r="C134" i="15" s="1"/>
  <c r="N139" i="9"/>
  <c r="C138" i="15" s="1"/>
  <c r="N143" i="9"/>
  <c r="N147" i="9"/>
  <c r="N151" i="9"/>
  <c r="N155" i="9"/>
  <c r="N159" i="9"/>
  <c r="N163" i="9"/>
  <c r="N167" i="9"/>
  <c r="C166" i="15" s="1"/>
  <c r="N171" i="9"/>
  <c r="C170" i="15" s="1"/>
  <c r="N175" i="9"/>
  <c r="N179" i="9"/>
  <c r="N183" i="9"/>
  <c r="N187" i="9"/>
  <c r="N191" i="9"/>
  <c r="C190" i="15" s="1"/>
  <c r="N195" i="9"/>
  <c r="N199" i="9"/>
  <c r="N203" i="9"/>
  <c r="C202" i="15" s="1"/>
  <c r="N207" i="9"/>
  <c r="N211" i="9"/>
  <c r="N215" i="9"/>
  <c r="C214" i="15" s="1"/>
  <c r="N219" i="9"/>
  <c r="C218" i="15" s="1"/>
  <c r="N223" i="9"/>
  <c r="C222" i="15" s="1"/>
  <c r="N227" i="9"/>
  <c r="N231" i="9"/>
  <c r="C230" i="15" s="1"/>
  <c r="N235" i="9"/>
  <c r="C234" i="15" s="1"/>
  <c r="N239" i="9"/>
  <c r="N243" i="9"/>
  <c r="N247" i="9"/>
  <c r="N251" i="9"/>
  <c r="N255" i="9"/>
  <c r="C254" i="15" s="1"/>
  <c r="N259" i="9"/>
  <c r="N263" i="9"/>
  <c r="C262" i="15" s="1"/>
  <c r="N57" i="9"/>
  <c r="C56" i="15" s="1"/>
  <c r="N61" i="9"/>
  <c r="C60" i="15" s="1"/>
  <c r="N64" i="9"/>
  <c r="C63" i="15" s="1"/>
  <c r="N68" i="9"/>
  <c r="C67" i="15" s="1"/>
  <c r="N72" i="9"/>
  <c r="N76" i="9"/>
  <c r="C75" i="15" s="1"/>
  <c r="N80" i="9"/>
  <c r="C79" i="15" s="1"/>
  <c r="N84" i="9"/>
  <c r="C83" i="15" s="1"/>
  <c r="N88" i="9"/>
  <c r="N92" i="9"/>
  <c r="C91" i="15" s="1"/>
  <c r="N96" i="9"/>
  <c r="N100" i="9"/>
  <c r="N104" i="9"/>
  <c r="N108" i="9"/>
  <c r="N112" i="9"/>
  <c r="C111" i="15" s="1"/>
  <c r="N116" i="9"/>
  <c r="N120" i="9"/>
  <c r="N60" i="9"/>
  <c r="C59" i="15" s="1"/>
  <c r="N65" i="9"/>
  <c r="N69" i="9"/>
  <c r="C68" i="15" s="1"/>
  <c r="N73" i="9"/>
  <c r="C72" i="15" s="1"/>
  <c r="N77" i="9"/>
  <c r="C76" i="15" s="1"/>
  <c r="N81" i="9"/>
  <c r="C80" i="15" s="1"/>
  <c r="N85" i="9"/>
  <c r="C84" i="15" s="1"/>
  <c r="N89" i="9"/>
  <c r="C88" i="15" s="1"/>
  <c r="N93" i="9"/>
  <c r="C92" i="15" s="1"/>
  <c r="N97" i="9"/>
  <c r="N101" i="9"/>
  <c r="N105" i="9"/>
  <c r="C104" i="15" s="1"/>
  <c r="N109" i="9"/>
  <c r="C108" i="15" s="1"/>
  <c r="N113" i="9"/>
  <c r="N117" i="9"/>
  <c r="N121" i="9"/>
  <c r="N125" i="9"/>
  <c r="N129" i="9"/>
  <c r="N133" i="9"/>
  <c r="N137" i="9"/>
  <c r="N141" i="9"/>
  <c r="N145" i="9"/>
  <c r="N149" i="9"/>
  <c r="N153" i="9"/>
  <c r="N157" i="9"/>
  <c r="N161" i="9"/>
  <c r="N165" i="9"/>
  <c r="N169" i="9"/>
  <c r="N173" i="9"/>
  <c r="N177" i="9"/>
  <c r="N181" i="9"/>
  <c r="N185" i="9"/>
  <c r="N189" i="9"/>
  <c r="N193" i="9"/>
  <c r="N197" i="9"/>
  <c r="N201" i="9"/>
  <c r="N205" i="9"/>
  <c r="N209" i="9"/>
  <c r="N213" i="9"/>
  <c r="N217" i="9"/>
  <c r="N221" i="9"/>
  <c r="N225" i="9"/>
  <c r="N229" i="9"/>
  <c r="N233" i="9"/>
  <c r="N237" i="9"/>
  <c r="N241" i="9"/>
  <c r="N245" i="9"/>
  <c r="N249" i="9"/>
  <c r="N253" i="9"/>
  <c r="N257" i="9"/>
  <c r="N261" i="9"/>
  <c r="N265" i="9"/>
  <c r="N269" i="9"/>
  <c r="N273" i="9"/>
  <c r="N277" i="9"/>
  <c r="N281" i="9"/>
  <c r="N285" i="9"/>
  <c r="N289" i="9"/>
  <c r="N293" i="9"/>
  <c r="N297" i="9"/>
  <c r="N301" i="9"/>
  <c r="N59" i="9"/>
  <c r="C58" i="15" s="1"/>
  <c r="N63" i="9"/>
  <c r="C62" i="15" s="1"/>
  <c r="N66" i="9"/>
  <c r="N70" i="9"/>
  <c r="C69" i="15" s="1"/>
  <c r="N74" i="9"/>
  <c r="C73" i="15" s="1"/>
  <c r="N78" i="9"/>
  <c r="C23" i="15" s="1"/>
  <c r="N82" i="9"/>
  <c r="C81" i="15" s="1"/>
  <c r="N86" i="9"/>
  <c r="C85" i="15" s="1"/>
  <c r="N90" i="9"/>
  <c r="C89" i="15" s="1"/>
  <c r="N94" i="9"/>
  <c r="C93" i="15" s="1"/>
  <c r="N98" i="9"/>
  <c r="N102" i="9"/>
  <c r="N106" i="9"/>
  <c r="N110" i="9"/>
  <c r="N114" i="9"/>
  <c r="C113" i="15" s="1"/>
  <c r="N118" i="9"/>
  <c r="C117" i="15" s="1"/>
  <c r="N122" i="9"/>
  <c r="N126" i="9"/>
  <c r="C125" i="15" s="1"/>
  <c r="N130" i="9"/>
  <c r="C129" i="15" s="1"/>
  <c r="N134" i="9"/>
  <c r="C133" i="15" s="1"/>
  <c r="N138" i="9"/>
  <c r="N142" i="9"/>
  <c r="N146" i="9"/>
  <c r="N150" i="9"/>
  <c r="C149" i="15" s="1"/>
  <c r="N154" i="9"/>
  <c r="C153" i="15" s="1"/>
  <c r="N158" i="9"/>
  <c r="C157" i="15" s="1"/>
  <c r="N162" i="9"/>
  <c r="N166" i="9"/>
  <c r="C165" i="15" s="1"/>
  <c r="N170" i="9"/>
  <c r="N174" i="9"/>
  <c r="C173" i="15" s="1"/>
  <c r="N178" i="9"/>
  <c r="C177" i="15" s="1"/>
  <c r="N182" i="9"/>
  <c r="C181" i="15" s="1"/>
  <c r="N124" i="9"/>
  <c r="N128" i="9"/>
  <c r="N132" i="9"/>
  <c r="N136" i="9"/>
  <c r="C135" i="15" s="1"/>
  <c r="N140" i="9"/>
  <c r="N144" i="9"/>
  <c r="N148" i="9"/>
  <c r="N152" i="9"/>
  <c r="C151" i="15" s="1"/>
  <c r="N156" i="9"/>
  <c r="N160" i="9"/>
  <c r="N164" i="9"/>
  <c r="N168" i="9"/>
  <c r="N172" i="9"/>
  <c r="N176" i="9"/>
  <c r="N180" i="9"/>
  <c r="N184" i="9"/>
  <c r="C183" i="15" s="1"/>
  <c r="N188" i="9"/>
  <c r="N192" i="9"/>
  <c r="C191" i="15" s="1"/>
  <c r="N196" i="9"/>
  <c r="N200" i="9"/>
  <c r="C199" i="15" s="1"/>
  <c r="N204" i="9"/>
  <c r="N208" i="9"/>
  <c r="N212" i="9"/>
  <c r="C211" i="15" s="1"/>
  <c r="N216" i="9"/>
  <c r="C215" i="15" s="1"/>
  <c r="N220" i="9"/>
  <c r="N224" i="9"/>
  <c r="C223" i="15" s="1"/>
  <c r="N228" i="9"/>
  <c r="C227" i="15" s="1"/>
  <c r="N232" i="9"/>
  <c r="C231" i="15" s="1"/>
  <c r="N236" i="9"/>
  <c r="N240" i="9"/>
  <c r="N244" i="9"/>
  <c r="N248" i="9"/>
  <c r="C247" i="15" s="1"/>
  <c r="N252" i="9"/>
  <c r="N256" i="9"/>
  <c r="N260" i="9"/>
  <c r="N264" i="9"/>
  <c r="C263" i="15" s="1"/>
  <c r="N268" i="9"/>
  <c r="N272" i="9"/>
  <c r="N276" i="9"/>
  <c r="N280" i="9"/>
  <c r="C279" i="15" s="1"/>
  <c r="N284" i="9"/>
  <c r="N288" i="9"/>
  <c r="C287" i="15" s="1"/>
  <c r="N292" i="9"/>
  <c r="C291" i="15" s="1"/>
  <c r="N296" i="9"/>
  <c r="C295" i="15" s="1"/>
  <c r="N300" i="9"/>
  <c r="N304" i="9"/>
  <c r="N308" i="9"/>
  <c r="N312" i="9"/>
  <c r="C311" i="15" s="1"/>
  <c r="N316" i="9"/>
  <c r="N320" i="9"/>
  <c r="N324" i="9"/>
  <c r="C323" i="15" s="1"/>
  <c r="N328" i="9"/>
  <c r="C327" i="15" s="1"/>
  <c r="N332" i="9"/>
  <c r="N336" i="9"/>
  <c r="N340" i="9"/>
  <c r="C339" i="15" s="1"/>
  <c r="N344" i="9"/>
  <c r="C343" i="15" s="1"/>
  <c r="N348" i="9"/>
  <c r="N352" i="9"/>
  <c r="C351" i="15" s="1"/>
  <c r="N356" i="9"/>
  <c r="C355" i="15" s="1"/>
  <c r="N360" i="9"/>
  <c r="C359" i="15" s="1"/>
  <c r="N364" i="9"/>
  <c r="N368" i="9"/>
  <c r="N372" i="9"/>
  <c r="C371" i="15" s="1"/>
  <c r="N376" i="9"/>
  <c r="C375" i="15" s="1"/>
  <c r="N380" i="9"/>
  <c r="N384" i="9"/>
  <c r="C383" i="15" s="1"/>
  <c r="N388" i="9"/>
  <c r="C387" i="15" s="1"/>
  <c r="N392" i="9"/>
  <c r="C391" i="15" s="1"/>
  <c r="N396" i="9"/>
  <c r="N400" i="9"/>
  <c r="C399" i="15" s="1"/>
  <c r="N404" i="9"/>
  <c r="N408" i="9"/>
  <c r="C407" i="15" s="1"/>
  <c r="N412" i="9"/>
  <c r="N416" i="9"/>
  <c r="N419" i="9"/>
  <c r="N423" i="9"/>
  <c r="C422" i="15" s="1"/>
  <c r="N427" i="9"/>
  <c r="N431" i="9"/>
  <c r="N305" i="9"/>
  <c r="N309" i="9"/>
  <c r="N313" i="9"/>
  <c r="N317" i="9"/>
  <c r="N321" i="9"/>
  <c r="N325" i="9"/>
  <c r="N329" i="9"/>
  <c r="N333" i="9"/>
  <c r="N337" i="9"/>
  <c r="N341" i="9"/>
  <c r="N345" i="9"/>
  <c r="N349" i="9"/>
  <c r="N353" i="9"/>
  <c r="N357" i="9"/>
  <c r="N361" i="9"/>
  <c r="N365" i="9"/>
  <c r="N369" i="9"/>
  <c r="N373" i="9"/>
  <c r="N377" i="9"/>
  <c r="N381" i="9"/>
  <c r="N385" i="9"/>
  <c r="N389" i="9"/>
  <c r="N393" i="9"/>
  <c r="N397" i="9"/>
  <c r="N401" i="9"/>
  <c r="N405" i="9"/>
  <c r="N409" i="9"/>
  <c r="N413" i="9"/>
  <c r="N417" i="9"/>
  <c r="N420" i="9"/>
  <c r="C419" i="15" s="1"/>
  <c r="N424" i="9"/>
  <c r="C423" i="15" s="1"/>
  <c r="N428" i="9"/>
  <c r="N432" i="9"/>
  <c r="N436" i="9"/>
  <c r="C435" i="15" s="1"/>
  <c r="N440" i="9"/>
  <c r="N444" i="9"/>
  <c r="C443" i="15" s="1"/>
  <c r="N448" i="9"/>
  <c r="C447" i="15" s="1"/>
  <c r="N452" i="9"/>
  <c r="C451" i="15" s="1"/>
  <c r="N456" i="9"/>
  <c r="C455" i="15" s="1"/>
  <c r="N460" i="9"/>
  <c r="N464" i="9"/>
  <c r="C463" i="15" s="1"/>
  <c r="N468" i="9"/>
  <c r="C467" i="15" s="1"/>
  <c r="N472" i="9"/>
  <c r="N476" i="9"/>
  <c r="N480" i="9"/>
  <c r="C479" i="15" s="1"/>
  <c r="N484" i="9"/>
  <c r="C483" i="15" s="1"/>
  <c r="N488" i="9"/>
  <c r="N492" i="9"/>
  <c r="N496" i="9"/>
  <c r="N500" i="9"/>
  <c r="C499" i="15" s="1"/>
  <c r="N504" i="9"/>
  <c r="N508" i="9"/>
  <c r="N512" i="9"/>
  <c r="C511" i="15" s="1"/>
  <c r="N516" i="9"/>
  <c r="C515" i="15" s="1"/>
  <c r="N520" i="9"/>
  <c r="N524" i="9"/>
  <c r="N528" i="9"/>
  <c r="N532" i="9"/>
  <c r="C531" i="15" s="1"/>
  <c r="N536" i="9"/>
  <c r="C535" i="15" s="1"/>
  <c r="N540" i="9"/>
  <c r="N544" i="9"/>
  <c r="C543" i="15" s="1"/>
  <c r="N548" i="9"/>
  <c r="C547" i="15" s="1"/>
  <c r="N552" i="9"/>
  <c r="N556" i="9"/>
  <c r="C555" i="15" s="1"/>
  <c r="N560" i="9"/>
  <c r="N564" i="9"/>
  <c r="N568" i="9"/>
  <c r="N572" i="9"/>
  <c r="C571" i="15" s="1"/>
  <c r="N576" i="9"/>
  <c r="C575" i="15" s="1"/>
  <c r="N580" i="9"/>
  <c r="C579" i="15" s="1"/>
  <c r="N584" i="9"/>
  <c r="N678" i="9"/>
  <c r="N682" i="9"/>
  <c r="C681" i="15" s="1"/>
  <c r="N686" i="9"/>
  <c r="C685" i="15" s="1"/>
  <c r="N690" i="9"/>
  <c r="N694" i="9"/>
  <c r="C693" i="15" s="1"/>
  <c r="N698" i="9"/>
  <c r="N702" i="9"/>
  <c r="C701" i="15" s="1"/>
  <c r="N706" i="9"/>
  <c r="N710" i="9"/>
  <c r="N714" i="9"/>
  <c r="N718" i="9"/>
  <c r="C717" i="15" s="1"/>
  <c r="N676" i="9"/>
  <c r="N186" i="9"/>
  <c r="C185" i="15" s="1"/>
  <c r="N190" i="9"/>
  <c r="C189" i="15" s="1"/>
  <c r="N194" i="9"/>
  <c r="C193" i="15" s="1"/>
  <c r="N198" i="9"/>
  <c r="C197" i="15" s="1"/>
  <c r="N202" i="9"/>
  <c r="N206" i="9"/>
  <c r="N210" i="9"/>
  <c r="C209" i="15" s="1"/>
  <c r="N214" i="9"/>
  <c r="N218" i="9"/>
  <c r="N222" i="9"/>
  <c r="C221" i="15" s="1"/>
  <c r="N226" i="9"/>
  <c r="C225" i="15" s="1"/>
  <c r="N230" i="9"/>
  <c r="N234" i="9"/>
  <c r="N238" i="9"/>
  <c r="N242" i="9"/>
  <c r="C241" i="15" s="1"/>
  <c r="N246" i="9"/>
  <c r="N250" i="9"/>
  <c r="C249" i="15" s="1"/>
  <c r="N254" i="9"/>
  <c r="C253" i="15" s="1"/>
  <c r="N258" i="9"/>
  <c r="C257" i="15" s="1"/>
  <c r="N262" i="9"/>
  <c r="N266" i="9"/>
  <c r="N270" i="9"/>
  <c r="N274" i="9"/>
  <c r="C273" i="15" s="1"/>
  <c r="N278" i="9"/>
  <c r="C277" i="15" s="1"/>
  <c r="N282" i="9"/>
  <c r="N286" i="9"/>
  <c r="N290" i="9"/>
  <c r="C289" i="15" s="1"/>
  <c r="N294" i="9"/>
  <c r="N298" i="9"/>
  <c r="N302" i="9"/>
  <c r="C301" i="15" s="1"/>
  <c r="N306" i="9"/>
  <c r="C305" i="15" s="1"/>
  <c r="N310" i="9"/>
  <c r="N314" i="9"/>
  <c r="N318" i="9"/>
  <c r="C317" i="15" s="1"/>
  <c r="N322" i="9"/>
  <c r="C321" i="15" s="1"/>
  <c r="N326" i="9"/>
  <c r="N330" i="9"/>
  <c r="N334" i="9"/>
  <c r="C333" i="15" s="1"/>
  <c r="N338" i="9"/>
  <c r="C337" i="15" s="1"/>
  <c r="N342" i="9"/>
  <c r="C341" i="15" s="1"/>
  <c r="N346" i="9"/>
  <c r="N350" i="9"/>
  <c r="C349" i="15" s="1"/>
  <c r="N354" i="9"/>
  <c r="C353" i="15" s="1"/>
  <c r="N358" i="9"/>
  <c r="N362" i="9"/>
  <c r="N366" i="9"/>
  <c r="C365" i="15" s="1"/>
  <c r="N370" i="9"/>
  <c r="N374" i="9"/>
  <c r="N378" i="9"/>
  <c r="C377" i="15" s="1"/>
  <c r="N382" i="9"/>
  <c r="C381" i="15" s="1"/>
  <c r="N386" i="9"/>
  <c r="N390" i="9"/>
  <c r="C389" i="15" s="1"/>
  <c r="N394" i="9"/>
  <c r="C393" i="15" s="1"/>
  <c r="N398" i="9"/>
  <c r="N402" i="9"/>
  <c r="C401" i="15" s="1"/>
  <c r="N406" i="9"/>
  <c r="N410" i="9"/>
  <c r="N414" i="9"/>
  <c r="C413" i="15" s="1"/>
  <c r="N421" i="9"/>
  <c r="N425" i="9"/>
  <c r="N429" i="9"/>
  <c r="N433" i="9"/>
  <c r="N437" i="9"/>
  <c r="N441" i="9"/>
  <c r="N445" i="9"/>
  <c r="N449" i="9"/>
  <c r="N453" i="9"/>
  <c r="N457" i="9"/>
  <c r="N461" i="9"/>
  <c r="N465" i="9"/>
  <c r="N469" i="9"/>
  <c r="N473" i="9"/>
  <c r="N477" i="9"/>
  <c r="N481" i="9"/>
  <c r="N485" i="9"/>
  <c r="N489" i="9"/>
  <c r="N493" i="9"/>
  <c r="N497" i="9"/>
  <c r="N501" i="9"/>
  <c r="N505" i="9"/>
  <c r="N509" i="9"/>
  <c r="N513" i="9"/>
  <c r="N267" i="9"/>
  <c r="C266" i="15" s="1"/>
  <c r="N271" i="9"/>
  <c r="N275" i="9"/>
  <c r="N279" i="9"/>
  <c r="N283" i="9"/>
  <c r="C282" i="15" s="1"/>
  <c r="N287" i="9"/>
  <c r="C286" i="15" s="1"/>
  <c r="N291" i="9"/>
  <c r="C290" i="15" s="1"/>
  <c r="N295" i="9"/>
  <c r="N299" i="9"/>
  <c r="C298" i="15" s="1"/>
  <c r="N303" i="9"/>
  <c r="N307" i="9"/>
  <c r="N311" i="9"/>
  <c r="C310" i="15" s="1"/>
  <c r="N315" i="9"/>
  <c r="N319" i="9"/>
  <c r="N323" i="9"/>
  <c r="N327" i="9"/>
  <c r="C326" i="15" s="1"/>
  <c r="N331" i="9"/>
  <c r="C330" i="15" s="1"/>
  <c r="N335" i="9"/>
  <c r="N339" i="9"/>
  <c r="C338" i="15" s="1"/>
  <c r="N343" i="9"/>
  <c r="N347" i="9"/>
  <c r="C346" i="15" s="1"/>
  <c r="N351" i="9"/>
  <c r="C350" i="15" s="1"/>
  <c r="N355" i="9"/>
  <c r="C354" i="15" s="1"/>
  <c r="N359" i="9"/>
  <c r="N363" i="9"/>
  <c r="C362" i="15" s="1"/>
  <c r="N367" i="9"/>
  <c r="N371" i="9"/>
  <c r="N375" i="9"/>
  <c r="N379" i="9"/>
  <c r="C378" i="15" s="1"/>
  <c r="N383" i="9"/>
  <c r="N387" i="9"/>
  <c r="N391" i="9"/>
  <c r="C390" i="15" s="1"/>
  <c r="N395" i="9"/>
  <c r="C394" i="15" s="1"/>
  <c r="N399" i="9"/>
  <c r="N403" i="9"/>
  <c r="N407" i="9"/>
  <c r="C406" i="15" s="1"/>
  <c r="N411" i="9"/>
  <c r="C410" i="15" s="1"/>
  <c r="N415" i="9"/>
  <c r="C414" i="15" s="1"/>
  <c r="N422" i="9"/>
  <c r="C421" i="15" s="1"/>
  <c r="N426" i="9"/>
  <c r="C425" i="15" s="1"/>
  <c r="N430" i="9"/>
  <c r="C429" i="15" s="1"/>
  <c r="N434" i="9"/>
  <c r="N438" i="9"/>
  <c r="C437" i="15" s="1"/>
  <c r="N442" i="9"/>
  <c r="C441" i="15" s="1"/>
  <c r="N446" i="9"/>
  <c r="C445" i="15" s="1"/>
  <c r="N450" i="9"/>
  <c r="N454" i="9"/>
  <c r="C453" i="15" s="1"/>
  <c r="N458" i="9"/>
  <c r="C457" i="15" s="1"/>
  <c r="N462" i="9"/>
  <c r="C461" i="15" s="1"/>
  <c r="N466" i="9"/>
  <c r="N470" i="9"/>
  <c r="N474" i="9"/>
  <c r="N478" i="9"/>
  <c r="C477" i="15" s="1"/>
  <c r="N482" i="9"/>
  <c r="C481" i="15" s="1"/>
  <c r="N486" i="9"/>
  <c r="C485" i="15" s="1"/>
  <c r="N490" i="9"/>
  <c r="C489" i="15" s="1"/>
  <c r="N494" i="9"/>
  <c r="C493" i="15" s="1"/>
  <c r="N498" i="9"/>
  <c r="N502" i="9"/>
  <c r="N506" i="9"/>
  <c r="C505" i="15" s="1"/>
  <c r="N510" i="9"/>
  <c r="C509" i="15" s="1"/>
  <c r="N514" i="9"/>
  <c r="N518" i="9"/>
  <c r="N522" i="9"/>
  <c r="C521" i="15" s="1"/>
  <c r="N526" i="9"/>
  <c r="C525" i="15" s="1"/>
  <c r="N530" i="9"/>
  <c r="N534" i="9"/>
  <c r="C533" i="15" s="1"/>
  <c r="N538" i="9"/>
  <c r="C537" i="15" s="1"/>
  <c r="N542" i="9"/>
  <c r="N546" i="9"/>
  <c r="N550" i="9"/>
  <c r="N554" i="9"/>
  <c r="C553" i="15" s="1"/>
  <c r="N558" i="9"/>
  <c r="C557" i="15" s="1"/>
  <c r="N562" i="9"/>
  <c r="N566" i="9"/>
  <c r="N570" i="9"/>
  <c r="C569" i="15" s="1"/>
  <c r="N574" i="9"/>
  <c r="C573" i="15" s="1"/>
  <c r="N578" i="9"/>
  <c r="N582" i="9"/>
  <c r="C581" i="15" s="1"/>
  <c r="N586" i="9"/>
  <c r="C585" i="15" s="1"/>
  <c r="N680" i="9"/>
  <c r="N684" i="9"/>
  <c r="N435" i="9"/>
  <c r="N439" i="9"/>
  <c r="C438" i="15" s="1"/>
  <c r="N443" i="9"/>
  <c r="N447" i="9"/>
  <c r="N451" i="9"/>
  <c r="N455" i="9"/>
  <c r="C454" i="15" s="1"/>
  <c r="N459" i="9"/>
  <c r="C458" i="15" s="1"/>
  <c r="N463" i="9"/>
  <c r="N467" i="9"/>
  <c r="N471" i="9"/>
  <c r="N475" i="9"/>
  <c r="C474" i="15" s="1"/>
  <c r="N479" i="9"/>
  <c r="N483" i="9"/>
  <c r="N487" i="9"/>
  <c r="N491" i="9"/>
  <c r="N495" i="9"/>
  <c r="N499" i="9"/>
  <c r="N503" i="9"/>
  <c r="N507" i="9"/>
  <c r="N511" i="9"/>
  <c r="N515" i="9"/>
  <c r="N519" i="9"/>
  <c r="N523" i="9"/>
  <c r="N527" i="9"/>
  <c r="N531" i="9"/>
  <c r="N535" i="9"/>
  <c r="N539" i="9"/>
  <c r="N543" i="9"/>
  <c r="N547" i="9"/>
  <c r="N551" i="9"/>
  <c r="N555" i="9"/>
  <c r="N559" i="9"/>
  <c r="N563" i="9"/>
  <c r="N567" i="9"/>
  <c r="N571" i="9"/>
  <c r="N575" i="9"/>
  <c r="N579" i="9"/>
  <c r="N583" i="9"/>
  <c r="N677" i="9"/>
  <c r="N681" i="9"/>
  <c r="N685" i="9"/>
  <c r="N689" i="9"/>
  <c r="N693" i="9"/>
  <c r="N697" i="9"/>
  <c r="N701" i="9"/>
  <c r="N705" i="9"/>
  <c r="N709" i="9"/>
  <c r="N713" i="9"/>
  <c r="N717" i="9"/>
  <c r="N721" i="9"/>
  <c r="N725" i="9"/>
  <c r="N729" i="9"/>
  <c r="N733" i="9"/>
  <c r="N737" i="9"/>
  <c r="G18" i="3" s="1"/>
  <c r="N741" i="9"/>
  <c r="G22" i="3" s="1"/>
  <c r="N745" i="9"/>
  <c r="N749" i="9"/>
  <c r="N753" i="9"/>
  <c r="N757" i="9"/>
  <c r="N761" i="9"/>
  <c r="N765" i="9"/>
  <c r="N769" i="9"/>
  <c r="N773" i="9"/>
  <c r="N777" i="9"/>
  <c r="N781" i="9"/>
  <c r="N785" i="9"/>
  <c r="N789" i="9"/>
  <c r="N793" i="9"/>
  <c r="N797" i="9"/>
  <c r="N801" i="9"/>
  <c r="N805" i="9"/>
  <c r="N809" i="9"/>
  <c r="N813" i="9"/>
  <c r="N817" i="9"/>
  <c r="N821" i="9"/>
  <c r="N825" i="9"/>
  <c r="N829" i="9"/>
  <c r="N833" i="9"/>
  <c r="N837" i="9"/>
  <c r="N841" i="9"/>
  <c r="N845" i="9"/>
  <c r="N849" i="9"/>
  <c r="N853" i="9"/>
  <c r="N587" i="9"/>
  <c r="N591" i="9"/>
  <c r="N595" i="9"/>
  <c r="N599" i="9"/>
  <c r="N603" i="9"/>
  <c r="N607" i="9"/>
  <c r="N611" i="9"/>
  <c r="N615" i="9"/>
  <c r="N619" i="9"/>
  <c r="N623" i="9"/>
  <c r="N627" i="9"/>
  <c r="N631" i="9"/>
  <c r="N635" i="9"/>
  <c r="N639" i="9"/>
  <c r="N643" i="9"/>
  <c r="C642" i="15" s="1"/>
  <c r="N647" i="9"/>
  <c r="N651" i="9"/>
  <c r="N655" i="9"/>
  <c r="C654" i="15" s="1"/>
  <c r="N659" i="9"/>
  <c r="C658" i="15" s="1"/>
  <c r="N663" i="9"/>
  <c r="N667" i="9"/>
  <c r="N671" i="9"/>
  <c r="C670" i="15" s="1"/>
  <c r="N517" i="9"/>
  <c r="N521" i="9"/>
  <c r="N525" i="9"/>
  <c r="N529" i="9"/>
  <c r="N533" i="9"/>
  <c r="N537" i="9"/>
  <c r="N541" i="9"/>
  <c r="N545" i="9"/>
  <c r="N549" i="9"/>
  <c r="N553" i="9"/>
  <c r="N557" i="9"/>
  <c r="N561" i="9"/>
  <c r="N565" i="9"/>
  <c r="N569" i="9"/>
  <c r="N573" i="9"/>
  <c r="N577" i="9"/>
  <c r="N581" i="9"/>
  <c r="N585" i="9"/>
  <c r="N679" i="9"/>
  <c r="N683" i="9"/>
  <c r="N687" i="9"/>
  <c r="C686" i="15" s="1"/>
  <c r="N691" i="9"/>
  <c r="C690" i="15" s="1"/>
  <c r="N695" i="9"/>
  <c r="N699" i="9"/>
  <c r="C698" i="15" s="1"/>
  <c r="N703" i="9"/>
  <c r="C702" i="15" s="1"/>
  <c r="N707" i="9"/>
  <c r="C706" i="15" s="1"/>
  <c r="N711" i="9"/>
  <c r="C710" i="15" s="1"/>
  <c r="N715" i="9"/>
  <c r="C714" i="15" s="1"/>
  <c r="N719" i="9"/>
  <c r="C718" i="15" s="1"/>
  <c r="N723" i="9"/>
  <c r="C722" i="15" s="1"/>
  <c r="N727" i="9"/>
  <c r="N731" i="9"/>
  <c r="N735" i="9"/>
  <c r="C734" i="15" s="1"/>
  <c r="N739" i="9"/>
  <c r="C738" i="15" s="1"/>
  <c r="N743" i="9"/>
  <c r="C742" i="15" s="1"/>
  <c r="N747" i="9"/>
  <c r="G28" i="3" s="1"/>
  <c r="N751" i="9"/>
  <c r="C750" i="15" s="1"/>
  <c r="N755" i="9"/>
  <c r="C754" i="15" s="1"/>
  <c r="N759" i="9"/>
  <c r="N763" i="9"/>
  <c r="C762" i="15" s="1"/>
  <c r="N767" i="9"/>
  <c r="C766" i="15" s="1"/>
  <c r="N771" i="9"/>
  <c r="C770" i="15" s="1"/>
  <c r="N775" i="9"/>
  <c r="N779" i="9"/>
  <c r="C778" i="15" s="1"/>
  <c r="N783" i="9"/>
  <c r="C782" i="15" s="1"/>
  <c r="N787" i="9"/>
  <c r="C786" i="15" s="1"/>
  <c r="N791" i="9"/>
  <c r="N795" i="9"/>
  <c r="C794" i="15" s="1"/>
  <c r="N799" i="9"/>
  <c r="N803" i="9"/>
  <c r="N807" i="9"/>
  <c r="N811" i="9"/>
  <c r="N815" i="9"/>
  <c r="N819" i="9"/>
  <c r="N823" i="9"/>
  <c r="N827" i="9"/>
  <c r="N831" i="9"/>
  <c r="N835" i="9"/>
  <c r="N839" i="9"/>
  <c r="C694" i="15" s="1"/>
  <c r="N843" i="9"/>
  <c r="C867" i="15" s="1"/>
  <c r="N847" i="9"/>
  <c r="N851" i="9"/>
  <c r="N855" i="9"/>
  <c r="N589" i="9"/>
  <c r="N593" i="9"/>
  <c r="N597" i="9"/>
  <c r="N601" i="9"/>
  <c r="N605" i="9"/>
  <c r="N609" i="9"/>
  <c r="N613" i="9"/>
  <c r="N617" i="9"/>
  <c r="N621" i="9"/>
  <c r="N625" i="9"/>
  <c r="N629" i="9"/>
  <c r="N633" i="9"/>
  <c r="N637" i="9"/>
  <c r="N641" i="9"/>
  <c r="N645" i="9"/>
  <c r="N649" i="9"/>
  <c r="N653" i="9"/>
  <c r="N657" i="9"/>
  <c r="C656" i="15" s="1"/>
  <c r="N661" i="9"/>
  <c r="N665" i="9"/>
  <c r="C790" i="15" s="1"/>
  <c r="N669" i="9"/>
  <c r="N673" i="9"/>
  <c r="C798" i="15" s="1"/>
  <c r="N688" i="9"/>
  <c r="N692" i="9"/>
  <c r="N696" i="9"/>
  <c r="N700" i="9"/>
  <c r="N704" i="9"/>
  <c r="N708" i="9"/>
  <c r="N712" i="9"/>
  <c r="N716" i="9"/>
  <c r="N674" i="9"/>
  <c r="C673" i="15" s="1"/>
  <c r="N720" i="9"/>
  <c r="N724" i="9"/>
  <c r="N728" i="9"/>
  <c r="G9" i="3" s="1"/>
  <c r="N732" i="9"/>
  <c r="N736" i="9"/>
  <c r="N740" i="9"/>
  <c r="N744" i="9"/>
  <c r="N748" i="9"/>
  <c r="N752" i="9"/>
  <c r="N756" i="9"/>
  <c r="N760" i="9"/>
  <c r="N764" i="9"/>
  <c r="N768" i="9"/>
  <c r="N772" i="9"/>
  <c r="N776" i="9"/>
  <c r="N780" i="9"/>
  <c r="N784" i="9"/>
  <c r="N788" i="9"/>
  <c r="N792" i="9"/>
  <c r="N796" i="9"/>
  <c r="N800" i="9"/>
  <c r="N804" i="9"/>
  <c r="N808" i="9"/>
  <c r="N812" i="9"/>
  <c r="N816" i="9"/>
  <c r="N820" i="9"/>
  <c r="N824" i="9"/>
  <c r="N828" i="9"/>
  <c r="N832" i="9"/>
  <c r="N836" i="9"/>
  <c r="N840" i="9"/>
  <c r="N844" i="9"/>
  <c r="N848" i="9"/>
  <c r="N852" i="9"/>
  <c r="N856" i="9"/>
  <c r="N590" i="9"/>
  <c r="C589" i="15" s="1"/>
  <c r="N594" i="9"/>
  <c r="N598" i="9"/>
  <c r="C597" i="15" s="1"/>
  <c r="N602" i="9"/>
  <c r="C601" i="15" s="1"/>
  <c r="N606" i="9"/>
  <c r="C605" i="15" s="1"/>
  <c r="N610" i="9"/>
  <c r="C609" i="15" s="1"/>
  <c r="N614" i="9"/>
  <c r="C613" i="15" s="1"/>
  <c r="N618" i="9"/>
  <c r="C617" i="15" s="1"/>
  <c r="N622" i="9"/>
  <c r="C621" i="15" s="1"/>
  <c r="N626" i="9"/>
  <c r="N630" i="9"/>
  <c r="C629" i="15" s="1"/>
  <c r="N634" i="9"/>
  <c r="C633" i="15" s="1"/>
  <c r="N638" i="9"/>
  <c r="C637" i="15" s="1"/>
  <c r="N642" i="9"/>
  <c r="N646" i="9"/>
  <c r="C645" i="15" s="1"/>
  <c r="N650" i="9"/>
  <c r="C649" i="15" s="1"/>
  <c r="N654" i="9"/>
  <c r="C653" i="15" s="1"/>
  <c r="N658" i="9"/>
  <c r="N662" i="9"/>
  <c r="N666" i="9"/>
  <c r="C665" i="15" s="1"/>
  <c r="N670" i="9"/>
  <c r="N722" i="9"/>
  <c r="N726" i="9"/>
  <c r="C725" i="15" s="1"/>
  <c r="N730" i="9"/>
  <c r="C729" i="15" s="1"/>
  <c r="N734" i="9"/>
  <c r="C733" i="15" s="1"/>
  <c r="N738" i="9"/>
  <c r="C593" i="15" s="1"/>
  <c r="N742" i="9"/>
  <c r="C741" i="15" s="1"/>
  <c r="N746" i="9"/>
  <c r="C745" i="15" s="1"/>
  <c r="N750" i="9"/>
  <c r="C749" i="15" s="1"/>
  <c r="N754" i="9"/>
  <c r="N758" i="9"/>
  <c r="N762" i="9"/>
  <c r="C761" i="15" s="1"/>
  <c r="N766" i="9"/>
  <c r="C765" i="15" s="1"/>
  <c r="N770" i="9"/>
  <c r="C625" i="15" s="1"/>
  <c r="N774" i="9"/>
  <c r="C773" i="15" s="1"/>
  <c r="N778" i="9"/>
  <c r="C777" i="15" s="1"/>
  <c r="N782" i="9"/>
  <c r="C781" i="15" s="1"/>
  <c r="N786" i="9"/>
  <c r="C641" i="15" s="1"/>
  <c r="N790" i="9"/>
  <c r="C789" i="15" s="1"/>
  <c r="N794" i="9"/>
  <c r="N798" i="9"/>
  <c r="C797" i="15" s="1"/>
  <c r="N802" i="9"/>
  <c r="C657" i="15" s="1"/>
  <c r="N806" i="9"/>
  <c r="N810" i="9"/>
  <c r="N814" i="9"/>
  <c r="N818" i="9"/>
  <c r="N822" i="9"/>
  <c r="N826" i="9"/>
  <c r="N830" i="9"/>
  <c r="N834" i="9"/>
  <c r="C689" i="15" s="1"/>
  <c r="N838" i="9"/>
  <c r="N842" i="9"/>
  <c r="C863" i="15" s="1"/>
  <c r="N846" i="9"/>
  <c r="N850" i="9"/>
  <c r="C705" i="15" s="1"/>
  <c r="N854" i="9"/>
  <c r="N588" i="9"/>
  <c r="C587" i="15" s="1"/>
  <c r="N592" i="9"/>
  <c r="N596" i="9"/>
  <c r="C721" i="15" s="1"/>
  <c r="N600" i="9"/>
  <c r="C599" i="15" s="1"/>
  <c r="N604" i="9"/>
  <c r="C603" i="15" s="1"/>
  <c r="N608" i="9"/>
  <c r="C607" i="15" s="1"/>
  <c r="N612" i="9"/>
  <c r="N616" i="9"/>
  <c r="C615" i="15" s="1"/>
  <c r="N620" i="9"/>
  <c r="N624" i="9"/>
  <c r="N628" i="9"/>
  <c r="N632" i="9"/>
  <c r="N636" i="9"/>
  <c r="N640" i="9"/>
  <c r="N644" i="9"/>
  <c r="N648" i="9"/>
  <c r="N652" i="9"/>
  <c r="N656" i="9"/>
  <c r="N660" i="9"/>
  <c r="C785" i="15" s="1"/>
  <c r="N664" i="9"/>
  <c r="N668" i="9"/>
  <c r="N672" i="9"/>
  <c r="N675" i="9"/>
  <c r="C674" i="15" s="1"/>
  <c r="C42" i="15"/>
  <c r="C109" i="15"/>
  <c r="C175" i="15"/>
  <c r="C638" i="15"/>
  <c r="C205" i="15"/>
  <c r="C51" i="15"/>
  <c r="C141" i="15"/>
  <c r="C329" i="15"/>
  <c r="C331" i="15"/>
  <c r="C426" i="15"/>
  <c r="C678" i="15"/>
  <c r="C697" i="15"/>
  <c r="C713" i="15"/>
  <c r="C315" i="15"/>
  <c r="C409" i="15"/>
  <c r="C561" i="15"/>
  <c r="C634" i="15"/>
  <c r="C650" i="15"/>
  <c r="C127" i="15"/>
  <c r="C250" i="15"/>
  <c r="C314" i="15"/>
  <c r="C347" i="15"/>
  <c r="BE10" i="9"/>
  <c r="C100" i="15"/>
  <c r="C38" i="15"/>
  <c r="C666" i="15"/>
  <c r="C677" i="15"/>
  <c r="C682" i="15"/>
  <c r="C709" i="15"/>
  <c r="C730" i="15"/>
  <c r="C118" i="15"/>
  <c r="C150" i="15"/>
  <c r="C167" i="15"/>
  <c r="C182" i="15"/>
  <c r="C226" i="15"/>
  <c r="C243" i="15"/>
  <c r="C258" i="15"/>
  <c r="C275" i="15"/>
  <c r="C307" i="15"/>
  <c r="C322" i="15"/>
  <c r="C431" i="15"/>
  <c r="C501" i="15"/>
  <c r="C517" i="15"/>
  <c r="C549" i="15"/>
  <c r="C565" i="15"/>
  <c r="C198" i="15"/>
  <c r="C210" i="15"/>
  <c r="C242" i="15"/>
  <c r="C259" i="15"/>
  <c r="C274" i="15"/>
  <c r="C306" i="15"/>
  <c r="BS8" i="9"/>
  <c r="C9" i="15"/>
  <c r="C40" i="15"/>
  <c r="C48" i="15"/>
  <c r="C114" i="15"/>
  <c r="C121" i="15"/>
  <c r="C130" i="15"/>
  <c r="C146" i="15"/>
  <c r="C162" i="15"/>
  <c r="C178" i="15"/>
  <c r="C194" i="15"/>
  <c r="C2" i="15"/>
  <c r="C10" i="15"/>
  <c r="C12" i="15"/>
  <c r="C44" i="15"/>
  <c r="C45" i="15"/>
  <c r="C122" i="15"/>
  <c r="C145" i="15"/>
  <c r="C154" i="15"/>
  <c r="C161" i="15"/>
  <c r="C186" i="15"/>
  <c r="C213" i="15"/>
  <c r="C229" i="15"/>
  <c r="C245" i="15"/>
  <c r="C261" i="15"/>
  <c r="C270" i="15"/>
  <c r="C293" i="15"/>
  <c r="C302" i="15"/>
  <c r="C309" i="15"/>
  <c r="C318" i="15"/>
  <c r="C325" i="15"/>
  <c r="C334" i="15"/>
  <c r="C357" i="15"/>
  <c r="C366" i="15"/>
  <c r="C373" i="15"/>
  <c r="C382" i="15"/>
  <c r="C398" i="15"/>
  <c r="C405" i="15"/>
  <c r="C439" i="15"/>
  <c r="C442" i="15"/>
  <c r="C403" i="15"/>
  <c r="C430" i="15"/>
  <c r="C237" i="15"/>
  <c r="C246" i="15"/>
  <c r="C269" i="15"/>
  <c r="C285" i="15"/>
  <c r="C367" i="15"/>
  <c r="C374" i="15"/>
  <c r="C397" i="15"/>
  <c r="C415" i="15"/>
  <c r="C446" i="15"/>
  <c r="C469" i="15"/>
  <c r="C471" i="15"/>
  <c r="C473" i="15"/>
  <c r="C595" i="15"/>
  <c r="C619" i="15"/>
  <c r="C793" i="15"/>
  <c r="C462" i="15"/>
  <c r="C466" i="15"/>
  <c r="C487" i="15"/>
  <c r="C495" i="15"/>
  <c r="C503" i="15"/>
  <c r="C519" i="15"/>
  <c r="C527" i="15"/>
  <c r="C551" i="15"/>
  <c r="C559" i="15"/>
  <c r="C567" i="15"/>
  <c r="C583" i="15"/>
  <c r="C752" i="15"/>
  <c r="C757" i="15"/>
  <c r="BQ3" i="9"/>
  <c r="BP6" i="9"/>
  <c r="C283" i="15"/>
  <c r="C299" i="15"/>
  <c r="BJ79" i="9"/>
  <c r="BK77" i="9"/>
  <c r="BI58" i="9"/>
  <c r="AG109" i="9"/>
  <c r="AG108" i="9"/>
  <c r="AG104" i="9"/>
  <c r="AG100" i="9"/>
  <c r="AG107" i="9"/>
  <c r="AG103" i="9"/>
  <c r="AG99" i="9"/>
  <c r="AG111" i="9"/>
  <c r="AG110" i="9"/>
  <c r="AG96" i="9"/>
  <c r="AG95" i="9"/>
  <c r="AG91" i="9"/>
  <c r="AG87" i="9"/>
  <c r="AG83" i="9"/>
  <c r="AG79" i="9"/>
  <c r="AG75" i="9"/>
  <c r="AG71" i="9"/>
  <c r="AG67" i="9"/>
  <c r="AG63" i="9"/>
  <c r="AG59" i="9"/>
  <c r="AG55" i="9"/>
  <c r="AG51" i="9"/>
  <c r="AG46" i="9"/>
  <c r="AG106" i="9"/>
  <c r="AG105" i="9"/>
  <c r="AG98" i="9"/>
  <c r="AG97" i="9"/>
  <c r="AG94" i="9"/>
  <c r="AG90" i="9"/>
  <c r="AG86" i="9"/>
  <c r="AG82" i="9"/>
  <c r="AG78" i="9"/>
  <c r="AG74" i="9"/>
  <c r="AG70" i="9"/>
  <c r="AG66" i="9"/>
  <c r="AG62" i="9"/>
  <c r="AG58" i="9"/>
  <c r="AG54" i="9"/>
  <c r="AG50" i="9"/>
  <c r="AG93" i="9"/>
  <c r="AG89" i="9"/>
  <c r="AG85" i="9"/>
  <c r="AG81" i="9"/>
  <c r="AG77" i="9"/>
  <c r="AG73" i="9"/>
  <c r="AG69" i="9"/>
  <c r="AG65" i="9"/>
  <c r="AG61" i="9"/>
  <c r="AG57" i="9"/>
  <c r="AG53" i="9"/>
  <c r="AG49" i="9"/>
  <c r="Z2" i="9"/>
  <c r="BN4" i="9"/>
  <c r="BR4" i="9"/>
  <c r="BQ5" i="9"/>
  <c r="BQ6" i="9"/>
  <c r="BQ7" i="9"/>
  <c r="BQ8" i="9"/>
  <c r="AG10" i="9"/>
  <c r="AJ5" i="9" s="1"/>
  <c r="C19" i="15"/>
  <c r="C26" i="15"/>
  <c r="BN45" i="9"/>
  <c r="C47" i="15"/>
  <c r="AG52" i="9"/>
  <c r="BM53" i="9"/>
  <c r="AG56" i="9"/>
  <c r="AG60" i="9"/>
  <c r="BM61" i="9"/>
  <c r="AG64" i="9"/>
  <c r="AG68" i="9"/>
  <c r="BM69" i="9"/>
  <c r="AG72" i="9"/>
  <c r="AG76" i="9"/>
  <c r="AG80" i="9"/>
  <c r="AG84" i="9"/>
  <c r="BM85" i="9"/>
  <c r="AG88" i="9"/>
  <c r="AG92" i="9"/>
  <c r="BM93" i="9"/>
  <c r="AG101" i="9"/>
  <c r="BQ4" i="9"/>
  <c r="BP7" i="9"/>
  <c r="C18" i="15"/>
  <c r="C119" i="15"/>
  <c r="C219" i="15"/>
  <c r="C251" i="15"/>
  <c r="BO3" i="9"/>
  <c r="BS3" i="9"/>
  <c r="BN5" i="9"/>
  <c r="BR5" i="9"/>
  <c r="BN6" i="9"/>
  <c r="BR6" i="9"/>
  <c r="BN7" i="9"/>
  <c r="BR7" i="9"/>
  <c r="BN8" i="9"/>
  <c r="BR8" i="9"/>
  <c r="AG48" i="9"/>
  <c r="AG102" i="9"/>
  <c r="BP5" i="9"/>
  <c r="BP8" i="9"/>
  <c r="C126" i="15"/>
  <c r="C203" i="15"/>
  <c r="C235" i="15"/>
  <c r="C267" i="15"/>
  <c r="BN3" i="9"/>
  <c r="BR3" i="9"/>
  <c r="BO4" i="9"/>
  <c r="BS4" i="9"/>
  <c r="K29" i="3"/>
  <c r="D29" i="3"/>
  <c r="N28" i="3"/>
  <c r="B28" i="3"/>
  <c r="K27" i="3"/>
  <c r="D27" i="3"/>
  <c r="N26" i="3"/>
  <c r="G26" i="3"/>
  <c r="B26" i="3"/>
  <c r="K25" i="3"/>
  <c r="D25" i="3"/>
  <c r="N24" i="3"/>
  <c r="G24" i="3"/>
  <c r="B24" i="3"/>
  <c r="K23" i="3"/>
  <c r="D23" i="3"/>
  <c r="N22" i="3"/>
  <c r="B22" i="3"/>
  <c r="K21" i="3"/>
  <c r="D21" i="3"/>
  <c r="N20" i="3"/>
  <c r="G20" i="3"/>
  <c r="B20" i="3"/>
  <c r="K19" i="3"/>
  <c r="D19" i="3"/>
  <c r="N18" i="3"/>
  <c r="B18" i="3"/>
  <c r="K17" i="3"/>
  <c r="D17" i="3"/>
  <c r="N16" i="3"/>
  <c r="G16" i="3"/>
  <c r="B16" i="3"/>
  <c r="K15" i="3"/>
  <c r="D15" i="3"/>
  <c r="N14" i="3"/>
  <c r="G14" i="3"/>
  <c r="B14" i="3"/>
  <c r="K13" i="3"/>
  <c r="D13" i="3"/>
  <c r="N12" i="3"/>
  <c r="G12" i="3"/>
  <c r="B12" i="3"/>
  <c r="K11" i="3"/>
  <c r="D11" i="3"/>
  <c r="O10" i="3"/>
  <c r="J10" i="3"/>
  <c r="C10" i="3"/>
  <c r="N9" i="3"/>
  <c r="B9" i="3"/>
  <c r="L8" i="3"/>
  <c r="F8" i="3"/>
  <c r="K7" i="3"/>
  <c r="D7" i="3"/>
  <c r="O6" i="3"/>
  <c r="J6" i="3"/>
  <c r="C6" i="3"/>
  <c r="N5" i="3"/>
  <c r="G5" i="3"/>
  <c r="B5" i="3"/>
  <c r="L4" i="3"/>
  <c r="F4" i="3"/>
  <c r="K3" i="3"/>
  <c r="D3" i="3"/>
  <c r="O29" i="3"/>
  <c r="J29" i="3"/>
  <c r="C29" i="3"/>
  <c r="L28" i="3"/>
  <c r="F28" i="3"/>
  <c r="O27" i="3"/>
  <c r="J27" i="3"/>
  <c r="C27" i="3"/>
  <c r="L26" i="3"/>
  <c r="F26" i="3"/>
  <c r="O25" i="3"/>
  <c r="J25" i="3"/>
  <c r="C25" i="3"/>
  <c r="L24" i="3"/>
  <c r="F24" i="3"/>
  <c r="O23" i="3"/>
  <c r="J23" i="3"/>
  <c r="C23" i="3"/>
  <c r="L22" i="3"/>
  <c r="F22" i="3"/>
  <c r="O21" i="3"/>
  <c r="J21" i="3"/>
  <c r="C21" i="3"/>
  <c r="L20" i="3"/>
  <c r="F20" i="3"/>
  <c r="O19" i="3"/>
  <c r="J19" i="3"/>
  <c r="C19" i="3"/>
  <c r="L18" i="3"/>
  <c r="F18" i="3"/>
  <c r="O17" i="3"/>
  <c r="J17" i="3"/>
  <c r="C17" i="3"/>
  <c r="L16" i="3"/>
  <c r="F16" i="3"/>
  <c r="O15" i="3"/>
  <c r="J15" i="3"/>
  <c r="C15" i="3"/>
  <c r="L14" i="3"/>
  <c r="F14" i="3"/>
  <c r="O13" i="3"/>
  <c r="J13" i="3"/>
  <c r="C13" i="3"/>
  <c r="L12" i="3"/>
  <c r="F12" i="3"/>
  <c r="O11" i="3"/>
  <c r="J11" i="3"/>
  <c r="C11" i="3"/>
  <c r="N10" i="3"/>
  <c r="G10" i="3"/>
  <c r="B10" i="3"/>
  <c r="L9" i="3"/>
  <c r="F9" i="3"/>
  <c r="K8" i="3"/>
  <c r="D8" i="3"/>
  <c r="O7" i="3"/>
  <c r="J7" i="3"/>
  <c r="C7" i="3"/>
  <c r="N6" i="3"/>
  <c r="G6" i="3"/>
  <c r="B6" i="3"/>
  <c r="L5" i="3"/>
  <c r="F5" i="3"/>
  <c r="K4" i="3"/>
  <c r="D4" i="3"/>
  <c r="O3" i="3"/>
  <c r="J3" i="3"/>
  <c r="C3" i="3"/>
  <c r="N29" i="3"/>
  <c r="L29" i="3"/>
  <c r="F29" i="3"/>
  <c r="O28" i="3"/>
  <c r="J28" i="3"/>
  <c r="C28" i="3"/>
  <c r="L27" i="3"/>
  <c r="F27" i="3"/>
  <c r="O26" i="3"/>
  <c r="J26" i="3"/>
  <c r="C26" i="3"/>
  <c r="L25" i="3"/>
  <c r="F25" i="3"/>
  <c r="O24" i="3"/>
  <c r="J24" i="3"/>
  <c r="C24" i="3"/>
  <c r="L23" i="3"/>
  <c r="F23" i="3"/>
  <c r="O22" i="3"/>
  <c r="J22" i="3"/>
  <c r="C22" i="3"/>
  <c r="L21" i="3"/>
  <c r="F21" i="3"/>
  <c r="O20" i="3"/>
  <c r="J20" i="3"/>
  <c r="C20" i="3"/>
  <c r="L19" i="3"/>
  <c r="F19" i="3"/>
  <c r="O18" i="3"/>
  <c r="J18" i="3"/>
  <c r="C18" i="3"/>
  <c r="L17" i="3"/>
  <c r="F17" i="3"/>
  <c r="O16" i="3"/>
  <c r="J16" i="3"/>
  <c r="C16" i="3"/>
  <c r="L15" i="3"/>
  <c r="F15" i="3"/>
  <c r="O14" i="3"/>
  <c r="J14" i="3"/>
  <c r="C14" i="3"/>
  <c r="L13" i="3"/>
  <c r="F13" i="3"/>
  <c r="O12" i="3"/>
  <c r="J12" i="3"/>
  <c r="C12" i="3"/>
  <c r="L11" i="3"/>
  <c r="F11" i="3"/>
  <c r="K10" i="3"/>
  <c r="D10" i="3"/>
  <c r="O9" i="3"/>
  <c r="J9" i="3"/>
  <c r="C9" i="3"/>
  <c r="N8" i="3"/>
  <c r="G8" i="3"/>
  <c r="B8" i="3"/>
  <c r="L7" i="3"/>
  <c r="F7" i="3"/>
  <c r="K6" i="3"/>
  <c r="D6" i="3"/>
  <c r="O5" i="3"/>
  <c r="J5" i="3"/>
  <c r="C5" i="3"/>
  <c r="N4" i="3"/>
  <c r="G4" i="3"/>
  <c r="B4" i="3"/>
  <c r="L3" i="3"/>
  <c r="F3" i="3"/>
  <c r="D28" i="3"/>
  <c r="K26" i="3"/>
  <c r="B25" i="3"/>
  <c r="G23" i="3"/>
  <c r="N21" i="3"/>
  <c r="D20" i="3"/>
  <c r="K18" i="3"/>
  <c r="B17" i="3"/>
  <c r="G15" i="3"/>
  <c r="N13" i="3"/>
  <c r="D12" i="3"/>
  <c r="K9" i="3"/>
  <c r="J8" i="3"/>
  <c r="G7" i="3"/>
  <c r="F6" i="3"/>
  <c r="G29" i="3"/>
  <c r="N27" i="3"/>
  <c r="D26" i="3"/>
  <c r="K24" i="3"/>
  <c r="B23" i="3"/>
  <c r="G21" i="3"/>
  <c r="N19" i="3"/>
  <c r="D18" i="3"/>
  <c r="K16" i="3"/>
  <c r="B15" i="3"/>
  <c r="G13" i="3"/>
  <c r="N11" i="3"/>
  <c r="L10" i="3"/>
  <c r="D9" i="3"/>
  <c r="C8" i="3"/>
  <c r="B7" i="3"/>
  <c r="O4" i="3"/>
  <c r="N3" i="3"/>
  <c r="B29" i="3"/>
  <c r="G27" i="3"/>
  <c r="N25" i="3"/>
  <c r="D24" i="3"/>
  <c r="K22" i="3"/>
  <c r="B21" i="3"/>
  <c r="G19" i="3"/>
  <c r="N17" i="3"/>
  <c r="D16" i="3"/>
  <c r="K14" i="3"/>
  <c r="B13" i="3"/>
  <c r="G11" i="3"/>
  <c r="F10" i="3"/>
  <c r="K5" i="3"/>
  <c r="J4" i="3"/>
  <c r="G3" i="3"/>
  <c r="N23" i="3"/>
  <c r="G17" i="3"/>
  <c r="B11" i="3"/>
  <c r="O8" i="3"/>
  <c r="L6" i="3"/>
  <c r="C4" i="3"/>
  <c r="K28" i="3"/>
  <c r="D22" i="3"/>
  <c r="N15" i="3"/>
  <c r="B27" i="3"/>
  <c r="K20" i="3"/>
  <c r="D14" i="3"/>
  <c r="N7" i="3"/>
  <c r="D5" i="3"/>
  <c r="B3" i="3"/>
  <c r="G25" i="3"/>
  <c r="B19" i="3"/>
  <c r="K12" i="3"/>
  <c r="C1" i="15"/>
  <c r="BP3" i="9"/>
  <c r="BP4" i="9"/>
  <c r="BO5" i="9"/>
  <c r="BS5" i="9"/>
  <c r="BO6" i="9"/>
  <c r="BS6" i="9"/>
  <c r="C6" i="15"/>
  <c r="BO7" i="9"/>
  <c r="BS7" i="9"/>
  <c r="BO8" i="9"/>
  <c r="C11" i="15"/>
  <c r="BJ45" i="9"/>
  <c r="BK46" i="9"/>
  <c r="AG47" i="9"/>
  <c r="BL47" i="9"/>
  <c r="BN48" i="9"/>
  <c r="BL50" i="9"/>
  <c r="BL54" i="9"/>
  <c r="BL58" i="9"/>
  <c r="BL62" i="9"/>
  <c r="BL66" i="9"/>
  <c r="BL70" i="9"/>
  <c r="BL74" i="9"/>
  <c r="BL78" i="9"/>
  <c r="BL82" i="9"/>
  <c r="BL86" i="9"/>
  <c r="BL90" i="9"/>
  <c r="BL94" i="9"/>
  <c r="C39" i="15"/>
  <c r="C43" i="15"/>
  <c r="C46" i="15"/>
  <c r="C95" i="15"/>
  <c r="C103" i="15"/>
  <c r="C123" i="15"/>
  <c r="C139" i="15"/>
  <c r="C155" i="15"/>
  <c r="C171" i="15"/>
  <c r="C187" i="15"/>
  <c r="C64" i="15"/>
  <c r="C33" i="15"/>
  <c r="C37" i="15"/>
  <c r="C41" i="15"/>
  <c r="C49" i="15"/>
  <c r="C53" i="15"/>
  <c r="C57" i="15"/>
  <c r="C65" i="15"/>
  <c r="C99" i="15"/>
  <c r="C107" i="15"/>
  <c r="C115" i="15"/>
  <c r="C131" i="15"/>
  <c r="C147" i="15"/>
  <c r="C163" i="15"/>
  <c r="C179" i="15"/>
  <c r="C195" i="15"/>
  <c r="C97" i="15"/>
  <c r="C101" i="15"/>
  <c r="C105" i="15"/>
  <c r="C110" i="15"/>
  <c r="C98" i="15"/>
  <c r="C102" i="15"/>
  <c r="C106" i="15"/>
  <c r="C116" i="15"/>
  <c r="C120" i="15"/>
  <c r="C124" i="15"/>
  <c r="C128" i="15"/>
  <c r="C132" i="15"/>
  <c r="C136" i="15"/>
  <c r="C140" i="15"/>
  <c r="C144" i="15"/>
  <c r="C148" i="15"/>
  <c r="C152" i="15"/>
  <c r="C156" i="15"/>
  <c r="C160" i="15"/>
  <c r="C164" i="15"/>
  <c r="C168" i="15"/>
  <c r="C172" i="15"/>
  <c r="C176" i="15"/>
  <c r="C180" i="15"/>
  <c r="C184" i="15"/>
  <c r="C188" i="15"/>
  <c r="C192" i="15"/>
  <c r="C196" i="15"/>
  <c r="C200" i="15"/>
  <c r="C204" i="15"/>
  <c r="C208" i="15"/>
  <c r="C212" i="15"/>
  <c r="C216" i="15"/>
  <c r="C220" i="15"/>
  <c r="C224" i="15"/>
  <c r="C228" i="15"/>
  <c r="C232" i="15"/>
  <c r="C236" i="15"/>
  <c r="C240" i="15"/>
  <c r="C244" i="15"/>
  <c r="C248" i="15"/>
  <c r="C252" i="15"/>
  <c r="C256" i="15"/>
  <c r="C260" i="15"/>
  <c r="C264" i="15"/>
  <c r="C268" i="15"/>
  <c r="C272" i="15"/>
  <c r="C276" i="15"/>
  <c r="C280" i="15"/>
  <c r="C284" i="15"/>
  <c r="C288" i="15"/>
  <c r="C292" i="15"/>
  <c r="C296" i="15"/>
  <c r="C300" i="15"/>
  <c r="C304" i="15"/>
  <c r="C308" i="15"/>
  <c r="C312" i="15"/>
  <c r="C316" i="15"/>
  <c r="C320" i="15"/>
  <c r="C324" i="15"/>
  <c r="C328" i="15"/>
  <c r="C332" i="15"/>
  <c r="C336" i="15"/>
  <c r="C340" i="15"/>
  <c r="C344" i="15"/>
  <c r="C348" i="15"/>
  <c r="C352" i="15"/>
  <c r="C356" i="15"/>
  <c r="C360" i="15"/>
  <c r="C364" i="15"/>
  <c r="C368" i="15"/>
  <c r="C372" i="15"/>
  <c r="C376" i="15"/>
  <c r="C380" i="15"/>
  <c r="C384" i="15"/>
  <c r="C388" i="15"/>
  <c r="C392" i="15"/>
  <c r="C396" i="15"/>
  <c r="C400" i="15"/>
  <c r="C404" i="15"/>
  <c r="C408" i="15"/>
  <c r="C412" i="15"/>
  <c r="C416" i="15"/>
  <c r="C420" i="15"/>
  <c r="C424" i="15"/>
  <c r="C428" i="15"/>
  <c r="C432" i="15"/>
  <c r="C436" i="15"/>
  <c r="C440" i="15"/>
  <c r="C444" i="15"/>
  <c r="C448" i="15"/>
  <c r="C452" i="15"/>
  <c r="C456" i="15"/>
  <c r="C460" i="15"/>
  <c r="C478" i="15"/>
  <c r="C482" i="15"/>
  <c r="C486" i="15"/>
  <c r="C490" i="15"/>
  <c r="C494" i="15"/>
  <c r="C498" i="15"/>
  <c r="C502" i="15"/>
  <c r="C506" i="15"/>
  <c r="C510" i="15"/>
  <c r="C514" i="15"/>
  <c r="C518" i="15"/>
  <c r="C522" i="15"/>
  <c r="C526" i="15"/>
  <c r="C530" i="15"/>
  <c r="C534" i="15"/>
  <c r="C538" i="15"/>
  <c r="C542" i="15"/>
  <c r="C546" i="15"/>
  <c r="C550" i="15"/>
  <c r="C554" i="15"/>
  <c r="C558" i="15"/>
  <c r="C562" i="15"/>
  <c r="C566" i="15"/>
  <c r="C570" i="15"/>
  <c r="C574" i="15"/>
  <c r="C578" i="15"/>
  <c r="C582" i="15"/>
  <c r="C586" i="15"/>
  <c r="C590" i="15"/>
  <c r="C594" i="15"/>
  <c r="C598" i="15"/>
  <c r="C602" i="15"/>
  <c r="C606" i="15"/>
  <c r="C610" i="15"/>
  <c r="C614" i="15"/>
  <c r="C618" i="15"/>
  <c r="C622" i="15"/>
  <c r="C627" i="15"/>
  <c r="C464" i="15"/>
  <c r="C468" i="15"/>
  <c r="C472" i="15"/>
  <c r="C476" i="15"/>
  <c r="C480" i="15"/>
  <c r="C484" i="15"/>
  <c r="C488" i="15"/>
  <c r="C492" i="15"/>
  <c r="C496" i="15"/>
  <c r="C500" i="15"/>
  <c r="C504" i="15"/>
  <c r="C508" i="15"/>
  <c r="C512" i="15"/>
  <c r="C516" i="15"/>
  <c r="C520" i="15"/>
  <c r="C524" i="15"/>
  <c r="C528" i="15"/>
  <c r="C532" i="15"/>
  <c r="C536" i="15"/>
  <c r="C540" i="15"/>
  <c r="C544" i="15"/>
  <c r="C548" i="15"/>
  <c r="C552" i="15"/>
  <c r="C556" i="15"/>
  <c r="C560" i="15"/>
  <c r="C564" i="15"/>
  <c r="C568" i="15"/>
  <c r="C572" i="15"/>
  <c r="C576" i="15"/>
  <c r="C580" i="15"/>
  <c r="C584" i="15"/>
  <c r="C588" i="15"/>
  <c r="C592" i="15"/>
  <c r="C596" i="15"/>
  <c r="C600" i="15"/>
  <c r="C604" i="15"/>
  <c r="C608" i="15"/>
  <c r="C612" i="15"/>
  <c r="C616" i="15"/>
  <c r="C620" i="15"/>
  <c r="C623" i="15"/>
  <c r="C626" i="15"/>
  <c r="C624" i="15"/>
  <c r="C628" i="15"/>
  <c r="C632" i="15"/>
  <c r="C636" i="15"/>
  <c r="C640" i="15"/>
  <c r="C644" i="15"/>
  <c r="C648" i="15"/>
  <c r="C652" i="15"/>
  <c r="C660" i="15"/>
  <c r="C664" i="15"/>
  <c r="C668" i="15"/>
  <c r="C672" i="15"/>
  <c r="C676" i="15"/>
  <c r="C680" i="15"/>
  <c r="C684" i="15"/>
  <c r="C688" i="15"/>
  <c r="C692" i="15"/>
  <c r="C696" i="15"/>
  <c r="C700" i="15"/>
  <c r="C704" i="15"/>
  <c r="C708" i="15"/>
  <c r="C712" i="15"/>
  <c r="C716" i="15"/>
  <c r="C720" i="15"/>
  <c r="C724" i="15"/>
  <c r="C728" i="15"/>
  <c r="C732" i="15"/>
  <c r="C736" i="15"/>
  <c r="C740" i="15"/>
  <c r="C744" i="15"/>
  <c r="C748" i="15"/>
  <c r="C756" i="15"/>
  <c r="C760" i="15"/>
  <c r="C764" i="15"/>
  <c r="C768" i="15"/>
  <c r="C772" i="15"/>
  <c r="C776" i="15"/>
  <c r="C780" i="15"/>
  <c r="C784" i="15"/>
  <c r="C788" i="15"/>
  <c r="C792" i="15"/>
  <c r="C796" i="15"/>
  <c r="C800" i="15"/>
  <c r="C631" i="15"/>
  <c r="C635" i="15"/>
  <c r="C639" i="15"/>
  <c r="C643" i="15"/>
  <c r="C647" i="15"/>
  <c r="C651" i="15"/>
  <c r="C655" i="15"/>
  <c r="C659" i="15"/>
  <c r="C663" i="15"/>
  <c r="C667" i="15"/>
  <c r="C671" i="15"/>
  <c r="C675" i="15"/>
  <c r="C679" i="15"/>
  <c r="C683" i="15"/>
  <c r="C687" i="15"/>
  <c r="C691" i="15"/>
  <c r="C695" i="15"/>
  <c r="C699" i="15"/>
  <c r="C703" i="15"/>
  <c r="C707" i="15"/>
  <c r="C711" i="15"/>
  <c r="C715" i="15"/>
  <c r="C719" i="15"/>
  <c r="C723" i="15"/>
  <c r="C727" i="15"/>
  <c r="C731" i="15"/>
  <c r="C735" i="15"/>
  <c r="C739" i="15"/>
  <c r="C743" i="15"/>
  <c r="C747" i="15"/>
  <c r="C751" i="15"/>
  <c r="C755" i="15"/>
  <c r="C759" i="15"/>
  <c r="C763" i="15"/>
  <c r="C767" i="15"/>
  <c r="C771" i="15"/>
  <c r="C775" i="15"/>
  <c r="C779" i="15"/>
  <c r="C783" i="15"/>
  <c r="C787" i="15"/>
  <c r="C791" i="15"/>
  <c r="C795" i="15"/>
  <c r="C799" i="15"/>
  <c r="Y4" i="18"/>
  <c r="F8" i="18"/>
  <c r="L8" i="18" s="1"/>
  <c r="A12" i="18"/>
  <c r="G12" i="18" s="1"/>
  <c r="V6" i="18"/>
  <c r="A10" i="18"/>
  <c r="H10" i="18" s="1"/>
  <c r="H8" i="18"/>
  <c r="I8" i="18"/>
  <c r="G8" i="18"/>
  <c r="A61" i="18"/>
  <c r="F61" i="18" s="1"/>
  <c r="A59" i="18"/>
  <c r="I59" i="18" s="1"/>
  <c r="A57" i="18"/>
  <c r="I57" i="18" s="1"/>
  <c r="A55" i="18"/>
  <c r="H55" i="18" s="1"/>
  <c r="A53" i="18"/>
  <c r="I53" i="18" s="1"/>
  <c r="A51" i="18"/>
  <c r="I51" i="18" s="1"/>
  <c r="A50" i="18"/>
  <c r="G50" i="18" s="1"/>
  <c r="A48" i="18"/>
  <c r="H48" i="18" s="1"/>
  <c r="A46" i="18"/>
  <c r="I46" i="18" s="1"/>
  <c r="A44" i="18"/>
  <c r="I44" i="18" s="1"/>
  <c r="A42" i="18"/>
  <c r="G42" i="18" s="1"/>
  <c r="A41" i="18"/>
  <c r="I41" i="18" s="1"/>
  <c r="A38" i="18"/>
  <c r="I38" i="18" s="1"/>
  <c r="A60" i="18"/>
  <c r="G60" i="18" s="1"/>
  <c r="A58" i="18"/>
  <c r="G58" i="18" s="1"/>
  <c r="A56" i="18"/>
  <c r="G56" i="18" s="1"/>
  <c r="A54" i="18"/>
  <c r="G54" i="18" s="1"/>
  <c r="A52" i="18"/>
  <c r="G52" i="18" s="1"/>
  <c r="A49" i="18"/>
  <c r="H49" i="18" s="1"/>
  <c r="A47" i="18"/>
  <c r="H47" i="18" s="1"/>
  <c r="A45" i="18"/>
  <c r="I45" i="18" s="1"/>
  <c r="A43" i="18"/>
  <c r="I43" i="18" s="1"/>
  <c r="A40" i="18"/>
  <c r="G40" i="18" s="1"/>
  <c r="A39" i="18"/>
  <c r="I39" i="18" s="1"/>
  <c r="A36" i="18"/>
  <c r="I36" i="18" s="1"/>
  <c r="A35" i="18"/>
  <c r="I35" i="18" s="1"/>
  <c r="A9" i="18"/>
  <c r="A11" i="18"/>
  <c r="A13" i="18"/>
  <c r="H13" i="18" s="1"/>
  <c r="A15" i="18"/>
  <c r="A17" i="18"/>
  <c r="H17" i="18" s="1"/>
  <c r="A19" i="18"/>
  <c r="I19" i="18" s="1"/>
  <c r="A21" i="18"/>
  <c r="A22" i="18"/>
  <c r="H22" i="18" s="1"/>
  <c r="A24" i="18"/>
  <c r="H24" i="18" s="1"/>
  <c r="A25" i="18"/>
  <c r="H25" i="18" s="1"/>
  <c r="A27" i="18"/>
  <c r="H27" i="18" s="1"/>
  <c r="A30" i="18"/>
  <c r="H30" i="18" s="1"/>
  <c r="A32" i="18"/>
  <c r="I32" i="18" s="1"/>
  <c r="A34" i="18"/>
  <c r="A37" i="18"/>
  <c r="I37" i="18" s="1"/>
  <c r="A14" i="18"/>
  <c r="F14" i="18" s="1"/>
  <c r="A16" i="18"/>
  <c r="F16" i="18" s="1"/>
  <c r="A18" i="18"/>
  <c r="I18" i="18" s="1"/>
  <c r="A20" i="18"/>
  <c r="H20" i="18" s="1"/>
  <c r="A23" i="18"/>
  <c r="H23" i="18" s="1"/>
  <c r="A26" i="18"/>
  <c r="G26" i="18" s="1"/>
  <c r="A28" i="18"/>
  <c r="G28" i="18" s="1"/>
  <c r="A29" i="18"/>
  <c r="F29" i="18" s="1"/>
  <c r="A31" i="18"/>
  <c r="I31" i="18" s="1"/>
  <c r="A33" i="18"/>
  <c r="H33" i="18" s="1"/>
  <c r="Y4" i="12"/>
  <c r="F19" i="12"/>
  <c r="H19" i="12"/>
  <c r="G19" i="12"/>
  <c r="A8" i="12"/>
  <c r="F8" i="12" s="1"/>
  <c r="A10" i="12"/>
  <c r="I10" i="12" s="1"/>
  <c r="A14" i="12"/>
  <c r="I14" i="12" s="1"/>
  <c r="A20" i="12"/>
  <c r="I20" i="12" s="1"/>
  <c r="A9" i="12"/>
  <c r="I9" i="12" s="1"/>
  <c r="A13" i="12"/>
  <c r="I13" i="12" s="1"/>
  <c r="A61" i="12"/>
  <c r="H61" i="12" s="1"/>
  <c r="A59" i="12"/>
  <c r="I59" i="12" s="1"/>
  <c r="A57" i="12"/>
  <c r="H57" i="12" s="1"/>
  <c r="A55" i="12"/>
  <c r="I55" i="12" s="1"/>
  <c r="A53" i="12"/>
  <c r="F53" i="12" s="1"/>
  <c r="A51" i="12"/>
  <c r="H51" i="12" s="1"/>
  <c r="A50" i="12"/>
  <c r="H50" i="12" s="1"/>
  <c r="A48" i="12"/>
  <c r="I48" i="12" s="1"/>
  <c r="A46" i="12"/>
  <c r="G46" i="12" s="1"/>
  <c r="A44" i="12"/>
  <c r="G44" i="12" s="1"/>
  <c r="A42" i="12"/>
  <c r="I42" i="12" s="1"/>
  <c r="A41" i="12"/>
  <c r="I41" i="12" s="1"/>
  <c r="A38" i="12"/>
  <c r="G38" i="12" s="1"/>
  <c r="A37" i="12"/>
  <c r="I37" i="12" s="1"/>
  <c r="A60" i="12"/>
  <c r="G60" i="12" s="1"/>
  <c r="A58" i="12"/>
  <c r="G58" i="12" s="1"/>
  <c r="A56" i="12"/>
  <c r="G56" i="12" s="1"/>
  <c r="A54" i="12"/>
  <c r="G54" i="12" s="1"/>
  <c r="A52" i="12"/>
  <c r="G52" i="12" s="1"/>
  <c r="A49" i="12"/>
  <c r="H49" i="12" s="1"/>
  <c r="A47" i="12"/>
  <c r="I47" i="12" s="1"/>
  <c r="A45" i="12"/>
  <c r="I45" i="12" s="1"/>
  <c r="A43" i="12"/>
  <c r="I43" i="12" s="1"/>
  <c r="A40" i="12"/>
  <c r="I40" i="12" s="1"/>
  <c r="A39" i="12"/>
  <c r="I39" i="12" s="1"/>
  <c r="A32" i="12"/>
  <c r="G32" i="12" s="1"/>
  <c r="A30" i="12"/>
  <c r="I30" i="12" s="1"/>
  <c r="A27" i="12"/>
  <c r="I27" i="12" s="1"/>
  <c r="A25" i="12"/>
  <c r="I25" i="12" s="1"/>
  <c r="A24" i="12"/>
  <c r="A22" i="12"/>
  <c r="I22" i="12" s="1"/>
  <c r="A21" i="12"/>
  <c r="I21" i="12" s="1"/>
  <c r="A33" i="12"/>
  <c r="I33" i="12" s="1"/>
  <c r="A36" i="12"/>
  <c r="I36" i="12" s="1"/>
  <c r="A29" i="12"/>
  <c r="F29" i="12" s="1"/>
  <c r="A28" i="12"/>
  <c r="F28" i="12" s="1"/>
  <c r="A26" i="12"/>
  <c r="F26" i="12" s="1"/>
  <c r="A23" i="12"/>
  <c r="I23" i="12" s="1"/>
  <c r="A35" i="12"/>
  <c r="I35" i="12" s="1"/>
  <c r="A34" i="12"/>
  <c r="I34" i="12" s="1"/>
  <c r="A31" i="12"/>
  <c r="I31" i="12" s="1"/>
  <c r="A12" i="12"/>
  <c r="I12" i="12" s="1"/>
  <c r="A17" i="12"/>
  <c r="I17" i="12" s="1"/>
  <c r="A18" i="12"/>
  <c r="I18" i="12" s="1"/>
  <c r="I19" i="12"/>
  <c r="V6" i="12"/>
  <c r="A11" i="12"/>
  <c r="A15" i="12"/>
  <c r="I15" i="12" s="1"/>
  <c r="A16" i="12"/>
  <c r="BE29" i="9"/>
  <c r="BE30" i="9"/>
  <c r="BE27" i="9"/>
  <c r="BE17" i="9"/>
  <c r="BE16" i="9"/>
  <c r="BE35" i="9"/>
  <c r="BE25" i="9"/>
  <c r="BE32" i="9"/>
  <c r="BE21" i="9"/>
  <c r="BE24" i="9"/>
  <c r="BE13" i="9"/>
  <c r="BE15" i="9"/>
  <c r="BE18" i="9"/>
  <c r="BE19" i="9"/>
  <c r="BE12" i="9"/>
  <c r="BE33" i="9"/>
  <c r="BE31" i="9"/>
  <c r="BE34" i="9"/>
  <c r="BE22" i="9"/>
  <c r="BE23" i="9"/>
  <c r="BE26" i="9"/>
  <c r="BE20" i="9"/>
  <c r="BE36" i="9"/>
  <c r="BE28" i="9"/>
  <c r="BE14" i="9"/>
  <c r="C77" i="15" l="1"/>
  <c r="BM77" i="9"/>
  <c r="BM94" i="9"/>
  <c r="C769" i="15"/>
  <c r="C737" i="15"/>
  <c r="C774" i="15"/>
  <c r="C379" i="15"/>
  <c r="BI109" i="9"/>
  <c r="BH74" i="9"/>
  <c r="AE3" i="13"/>
  <c r="C746" i="15"/>
  <c r="C611" i="15"/>
  <c r="C577" i="15"/>
  <c r="BI59" i="9"/>
  <c r="BM106" i="9"/>
  <c r="C395" i="15"/>
  <c r="C896" i="15"/>
  <c r="F54" i="12"/>
  <c r="N54" i="12" s="1"/>
  <c r="C541" i="15"/>
  <c r="BI100" i="9"/>
  <c r="BH25" i="9"/>
  <c r="I8" i="12"/>
  <c r="AJ46" i="9"/>
  <c r="BH80" i="9"/>
  <c r="BP80" i="9" s="1"/>
  <c r="BI99" i="9"/>
  <c r="BH66" i="9"/>
  <c r="BP66" i="9" s="1"/>
  <c r="BI46" i="9"/>
  <c r="BM62" i="9"/>
  <c r="BJ81" i="9"/>
  <c r="BH103" i="9"/>
  <c r="BM63" i="9"/>
  <c r="BJ82" i="9"/>
  <c r="BN51" i="9"/>
  <c r="BI88" i="9"/>
  <c r="BL102" i="9"/>
  <c r="BH90" i="9"/>
  <c r="BH58" i="9"/>
  <c r="BP58" i="9" s="1"/>
  <c r="BM102" i="9"/>
  <c r="BM89" i="9"/>
  <c r="BM81" i="9"/>
  <c r="BM73" i="9"/>
  <c r="BM65" i="9"/>
  <c r="BM57" i="9"/>
  <c r="BM49" i="9"/>
  <c r="BJ49" i="9"/>
  <c r="BH67" i="9"/>
  <c r="BN85" i="9"/>
  <c r="BJ50" i="9"/>
  <c r="BH68" i="9"/>
  <c r="BN86" i="9"/>
  <c r="BM60" i="9"/>
  <c r="BK100" i="9"/>
  <c r="BJ109" i="9"/>
  <c r="BI106" i="9"/>
  <c r="BH82" i="9"/>
  <c r="BP82" i="9" s="1"/>
  <c r="BH50" i="9"/>
  <c r="BP50" i="9" s="1"/>
  <c r="BN53" i="9"/>
  <c r="BL71" i="9"/>
  <c r="BI90" i="9"/>
  <c r="BN54" i="9"/>
  <c r="BL72" i="9"/>
  <c r="BL92" i="9"/>
  <c r="BL69" i="9"/>
  <c r="BJ105" i="9"/>
  <c r="BI98" i="9"/>
  <c r="BN88" i="9"/>
  <c r="BN80" i="9"/>
  <c r="BN72" i="9"/>
  <c r="BN64" i="9"/>
  <c r="BN56" i="9"/>
  <c r="BL48" i="9"/>
  <c r="BH45" i="9"/>
  <c r="BJ92" i="9"/>
  <c r="BJ88" i="9"/>
  <c r="BJ84" i="9"/>
  <c r="BJ80" i="9"/>
  <c r="BJ76" i="9"/>
  <c r="BJ72" i="9"/>
  <c r="BJ68" i="9"/>
  <c r="BJ64" i="9"/>
  <c r="BJ60" i="9"/>
  <c r="BJ56" i="9"/>
  <c r="BJ52" i="9"/>
  <c r="BJ48" i="9"/>
  <c r="BN49" i="9"/>
  <c r="BI54" i="9"/>
  <c r="BM58" i="9"/>
  <c r="BH63" i="9"/>
  <c r="BL67" i="9"/>
  <c r="BK72" i="9"/>
  <c r="BJ77" i="9"/>
  <c r="BN81" i="9"/>
  <c r="BI86" i="9"/>
  <c r="BM90" i="9"/>
  <c r="BH95" i="9"/>
  <c r="BK104" i="9"/>
  <c r="BN50" i="9"/>
  <c r="BI55" i="9"/>
  <c r="BM59" i="9"/>
  <c r="BH64" i="9"/>
  <c r="BL68" i="9"/>
  <c r="BK73" i="9"/>
  <c r="BJ78" i="9"/>
  <c r="BN82" i="9"/>
  <c r="BI87" i="9"/>
  <c r="BN94" i="9"/>
  <c r="BK109" i="9"/>
  <c r="BH53" i="9"/>
  <c r="BP53" i="9" s="1"/>
  <c r="BK62" i="9"/>
  <c r="BN71" i="9"/>
  <c r="BM80" i="9"/>
  <c r="BL89" i="9"/>
  <c r="BL103" i="9"/>
  <c r="BL101" i="9"/>
  <c r="BL110" i="9"/>
  <c r="BN104" i="9"/>
  <c r="BI89" i="9"/>
  <c r="BL108" i="9"/>
  <c r="BH94" i="9"/>
  <c r="BP94" i="9" s="1"/>
  <c r="BH86" i="9"/>
  <c r="BH78" i="9"/>
  <c r="BP78" i="9" s="1"/>
  <c r="BH70" i="9"/>
  <c r="BH62" i="9"/>
  <c r="BH54" i="9"/>
  <c r="BH104" i="9"/>
  <c r="BJ97" i="9"/>
  <c r="BH46" i="9"/>
  <c r="BP46" i="9" s="1"/>
  <c r="BH51" i="9"/>
  <c r="BL55" i="9"/>
  <c r="BK60" i="9"/>
  <c r="BJ65" i="9"/>
  <c r="BN69" i="9"/>
  <c r="BI74" i="9"/>
  <c r="BM78" i="9"/>
  <c r="BH83" i="9"/>
  <c r="BL87" i="9"/>
  <c r="BK92" i="9"/>
  <c r="BK97" i="9"/>
  <c r="BL107" i="9"/>
  <c r="BH52" i="9"/>
  <c r="BL56" i="9"/>
  <c r="BK61" i="9"/>
  <c r="BJ66" i="9"/>
  <c r="BN70" i="9"/>
  <c r="BI75" i="9"/>
  <c r="BM79" i="9"/>
  <c r="BH84" i="9"/>
  <c r="BK89" i="9"/>
  <c r="BM98" i="9"/>
  <c r="BI47" i="9"/>
  <c r="BI56" i="9"/>
  <c r="BH65" i="9"/>
  <c r="BK74" i="9"/>
  <c r="BN83" i="9"/>
  <c r="BM92" i="9"/>
  <c r="BN110" i="9"/>
  <c r="BM104" i="9"/>
  <c r="BH98" i="9"/>
  <c r="BK107" i="9"/>
  <c r="BI57" i="9"/>
  <c r="BI107" i="9"/>
  <c r="BL100" i="9"/>
  <c r="BN92" i="9"/>
  <c r="BN84" i="9"/>
  <c r="BN76" i="9"/>
  <c r="BN68" i="9"/>
  <c r="BN60" i="9"/>
  <c r="BN52" i="9"/>
  <c r="BJ47" i="9"/>
  <c r="BM103" i="9"/>
  <c r="BK95" i="9"/>
  <c r="BK91" i="9"/>
  <c r="BK87" i="9"/>
  <c r="BK83" i="9"/>
  <c r="BK79" i="9"/>
  <c r="BK75" i="9"/>
  <c r="BK71" i="9"/>
  <c r="BK67" i="9"/>
  <c r="BK63" i="9"/>
  <c r="BK59" i="9"/>
  <c r="BK55" i="9"/>
  <c r="BK51" i="9"/>
  <c r="BH47" i="9"/>
  <c r="BL46" i="9"/>
  <c r="BL51" i="9"/>
  <c r="BK56" i="9"/>
  <c r="BJ61" i="9"/>
  <c r="BN65" i="9"/>
  <c r="BI70" i="9"/>
  <c r="BM74" i="9"/>
  <c r="BH79" i="9"/>
  <c r="BP79" i="9" s="1"/>
  <c r="BL83" i="9"/>
  <c r="BK88" i="9"/>
  <c r="BJ93" i="9"/>
  <c r="BJ98" i="9"/>
  <c r="BH109" i="9"/>
  <c r="BL52" i="9"/>
  <c r="BK57" i="9"/>
  <c r="BJ62" i="9"/>
  <c r="BN66" i="9"/>
  <c r="BI71" i="9"/>
  <c r="BM75" i="9"/>
  <c r="BL84" i="9"/>
  <c r="BJ90" i="9"/>
  <c r="BJ101" i="9"/>
  <c r="BM48" i="9"/>
  <c r="BL57" i="9"/>
  <c r="BJ67" i="9"/>
  <c r="BI76" i="9"/>
  <c r="BH85" i="9"/>
  <c r="BK94" i="9"/>
  <c r="BH97" i="9"/>
  <c r="BK106" i="9"/>
  <c r="BJ100" i="9"/>
  <c r="BN101" i="9"/>
  <c r="BH4" i="9"/>
  <c r="BH5" i="9"/>
  <c r="BI45" i="9"/>
  <c r="BK47" i="9"/>
  <c r="BI50" i="9"/>
  <c r="BK52" i="9"/>
  <c r="BM54" i="9"/>
  <c r="BJ57" i="9"/>
  <c r="BH59" i="9"/>
  <c r="BP59" i="9" s="1"/>
  <c r="BN61" i="9"/>
  <c r="BL63" i="9"/>
  <c r="BI66" i="9"/>
  <c r="BK68" i="9"/>
  <c r="BM70" i="9"/>
  <c r="BJ73" i="9"/>
  <c r="BH75" i="9"/>
  <c r="BN77" i="9"/>
  <c r="BL79" i="9"/>
  <c r="BI82" i="9"/>
  <c r="BK84" i="9"/>
  <c r="BM86" i="9"/>
  <c r="BJ89" i="9"/>
  <c r="BH91" i="9"/>
  <c r="BN93" i="9"/>
  <c r="BL95" i="9"/>
  <c r="BL99" i="9"/>
  <c r="BK105" i="9"/>
  <c r="BJ110" i="9"/>
  <c r="BI51" i="9"/>
  <c r="BK53" i="9"/>
  <c r="BM55" i="9"/>
  <c r="BJ58" i="9"/>
  <c r="BH60" i="9"/>
  <c r="BN62" i="9"/>
  <c r="BL64" i="9"/>
  <c r="BI67" i="9"/>
  <c r="BK69" i="9"/>
  <c r="BM71" i="9"/>
  <c r="BJ74" i="9"/>
  <c r="BH76" i="9"/>
  <c r="BN78" i="9"/>
  <c r="BL80" i="9"/>
  <c r="BI83" i="9"/>
  <c r="BK85" i="9"/>
  <c r="BM87" i="9"/>
  <c r="BN90" i="9"/>
  <c r="BI95" i="9"/>
  <c r="BI102" i="9"/>
  <c r="BK110" i="9"/>
  <c r="BH49" i="9"/>
  <c r="BL53" i="9"/>
  <c r="BK58" i="9"/>
  <c r="BJ63" i="9"/>
  <c r="BN67" i="9"/>
  <c r="BI72" i="9"/>
  <c r="BM76" i="9"/>
  <c r="BH81" i="9"/>
  <c r="BL85" i="9"/>
  <c r="BK90" i="9"/>
  <c r="BJ95" i="9"/>
  <c r="BN106" i="9"/>
  <c r="BL97" i="9"/>
  <c r="BK102" i="9"/>
  <c r="BJ107" i="9"/>
  <c r="BJ96" i="9"/>
  <c r="BN100" i="9"/>
  <c r="BI105" i="9"/>
  <c r="BN109" i="9"/>
  <c r="BI93" i="9"/>
  <c r="BM45" i="9"/>
  <c r="BK48" i="9"/>
  <c r="BM50" i="9"/>
  <c r="BJ53" i="9"/>
  <c r="BH55" i="9"/>
  <c r="BP55" i="9" s="1"/>
  <c r="BN57" i="9"/>
  <c r="BL59" i="9"/>
  <c r="BI62" i="9"/>
  <c r="BK64" i="9"/>
  <c r="BM66" i="9"/>
  <c r="BJ69" i="9"/>
  <c r="BH71" i="9"/>
  <c r="BN73" i="9"/>
  <c r="BL75" i="9"/>
  <c r="BI78" i="9"/>
  <c r="BK80" i="9"/>
  <c r="BM82" i="9"/>
  <c r="BJ85" i="9"/>
  <c r="BH87" i="9"/>
  <c r="BN89" i="9"/>
  <c r="BL91" i="9"/>
  <c r="BI94" i="9"/>
  <c r="BK96" i="9"/>
  <c r="BN102" i="9"/>
  <c r="BJ106" i="9"/>
  <c r="BK49" i="9"/>
  <c r="BM51" i="9"/>
  <c r="BJ54" i="9"/>
  <c r="BH56" i="9"/>
  <c r="BN58" i="9"/>
  <c r="BL60" i="9"/>
  <c r="BI63" i="9"/>
  <c r="BK65" i="9"/>
  <c r="BM67" i="9"/>
  <c r="BJ70" i="9"/>
  <c r="BH72" i="9"/>
  <c r="BP72" i="9" s="1"/>
  <c r="BN74" i="9"/>
  <c r="BL76" i="9"/>
  <c r="BI79" i="9"/>
  <c r="BK81" i="9"/>
  <c r="BM83" i="9"/>
  <c r="BJ86" i="9"/>
  <c r="BH88" i="9"/>
  <c r="BH92" i="9"/>
  <c r="BN97" i="9"/>
  <c r="BN105" i="9"/>
  <c r="BN46" i="9"/>
  <c r="BJ51" i="9"/>
  <c r="BN55" i="9"/>
  <c r="BI60" i="9"/>
  <c r="BM64" i="9"/>
  <c r="BH69" i="9"/>
  <c r="BP69" i="9" s="1"/>
  <c r="BL73" i="9"/>
  <c r="BK78" i="9"/>
  <c r="BJ83" i="9"/>
  <c r="BN87" i="9"/>
  <c r="BI92" i="9"/>
  <c r="BH99" i="9"/>
  <c r="BL109" i="9"/>
  <c r="BN99" i="9"/>
  <c r="BI104" i="9"/>
  <c r="BM108" i="9"/>
  <c r="BM97" i="9"/>
  <c r="BH102" i="9"/>
  <c r="BP102" i="9" s="1"/>
  <c r="BL106" i="9"/>
  <c r="BI53" i="9"/>
  <c r="C881" i="15"/>
  <c r="C669" i="15"/>
  <c r="AG29" i="9"/>
  <c r="AJ29" i="9" s="1"/>
  <c r="AL29" i="9" s="1"/>
  <c r="AG27" i="9"/>
  <c r="AJ27" i="9" s="1"/>
  <c r="AL27" i="9" s="1"/>
  <c r="BI85" i="9"/>
  <c r="BI81" i="9"/>
  <c r="BI49" i="9"/>
  <c r="BI77" i="9"/>
  <c r="BM46" i="9"/>
  <c r="BN47" i="9"/>
  <c r="BI73" i="9"/>
  <c r="BL45" i="9"/>
  <c r="BI69" i="9"/>
  <c r="BM110" i="9"/>
  <c r="BN108" i="9"/>
  <c r="BH106" i="9"/>
  <c r="BJ104" i="9"/>
  <c r="BM101" i="9"/>
  <c r="BK99" i="9"/>
  <c r="BI97" i="9"/>
  <c r="BH110" i="9"/>
  <c r="BI108" i="9"/>
  <c r="BL105" i="9"/>
  <c r="BN103" i="9"/>
  <c r="BH101" i="9"/>
  <c r="BJ99" i="9"/>
  <c r="BM96" i="9"/>
  <c r="BK108" i="9"/>
  <c r="BJ102" i="9"/>
  <c r="BN98" i="9"/>
  <c r="BL93" i="9"/>
  <c r="BN91" i="9"/>
  <c r="BH89" i="9"/>
  <c r="BJ87" i="9"/>
  <c r="BM84" i="9"/>
  <c r="BK82" i="9"/>
  <c r="BI80" i="9"/>
  <c r="BL77" i="9"/>
  <c r="BN75" i="9"/>
  <c r="BH73" i="9"/>
  <c r="BJ71" i="9"/>
  <c r="BM68" i="9"/>
  <c r="BK66" i="9"/>
  <c r="BI64" i="9"/>
  <c r="BL61" i="9"/>
  <c r="BN59" i="9"/>
  <c r="BH57" i="9"/>
  <c r="BP57" i="9" s="1"/>
  <c r="BJ55" i="9"/>
  <c r="BM52" i="9"/>
  <c r="BK50" i="9"/>
  <c r="BI48" i="9"/>
  <c r="BJ46" i="9"/>
  <c r="BH108" i="9"/>
  <c r="BL104" i="9"/>
  <c r="BH100" i="9"/>
  <c r="BL96" i="9"/>
  <c r="BJ94" i="9"/>
  <c r="BM91" i="9"/>
  <c r="BH48" i="9"/>
  <c r="BI65" i="9"/>
  <c r="BH96" i="9"/>
  <c r="BI61" i="9"/>
  <c r="BI110" i="9"/>
  <c r="BJ108" i="9"/>
  <c r="BM105" i="9"/>
  <c r="BK103" i="9"/>
  <c r="BI101" i="9"/>
  <c r="BL98" i="9"/>
  <c r="BN96" i="9"/>
  <c r="BM109" i="9"/>
  <c r="BN107" i="9"/>
  <c r="BH105" i="9"/>
  <c r="BP105" i="9" s="1"/>
  <c r="BJ103" i="9"/>
  <c r="BM100" i="9"/>
  <c r="BK98" i="9"/>
  <c r="BI96" i="9"/>
  <c r="BH107" i="9"/>
  <c r="BK101" i="9"/>
  <c r="BN95" i="9"/>
  <c r="BH93" i="9"/>
  <c r="BJ91" i="9"/>
  <c r="BM88" i="9"/>
  <c r="BK86" i="9"/>
  <c r="BI84" i="9"/>
  <c r="BP84" i="9" s="1"/>
  <c r="BL81" i="9"/>
  <c r="BN79" i="9"/>
  <c r="BH77" i="9"/>
  <c r="BJ75" i="9"/>
  <c r="BM72" i="9"/>
  <c r="BK70" i="9"/>
  <c r="BI68" i="9"/>
  <c r="BL65" i="9"/>
  <c r="BN63" i="9"/>
  <c r="BH61" i="9"/>
  <c r="BJ59" i="9"/>
  <c r="BM56" i="9"/>
  <c r="BK54" i="9"/>
  <c r="BI52" i="9"/>
  <c r="BL49" i="9"/>
  <c r="BM47" i="9"/>
  <c r="BK45" i="9"/>
  <c r="BM107" i="9"/>
  <c r="BI103" i="9"/>
  <c r="BM99" i="9"/>
  <c r="BM95" i="9"/>
  <c r="BK93" i="9"/>
  <c r="BI91" i="9"/>
  <c r="BL88" i="9"/>
  <c r="C882" i="15"/>
  <c r="C859" i="15"/>
  <c r="C857" i="15"/>
  <c r="AG18" i="9"/>
  <c r="AJ18" i="9" s="1"/>
  <c r="AL18" i="9" s="1"/>
  <c r="AG26" i="9"/>
  <c r="AJ26" i="9" s="1"/>
  <c r="AL26" i="9" s="1"/>
  <c r="C868" i="15"/>
  <c r="AG34" i="9"/>
  <c r="AJ34" i="9" s="1"/>
  <c r="AL34" i="9" s="1"/>
  <c r="C880" i="15"/>
  <c r="C563" i="15"/>
  <c r="C71" i="15"/>
  <c r="AG14" i="9"/>
  <c r="AJ14" i="9" s="1"/>
  <c r="AL14" i="9" s="1"/>
  <c r="C661" i="15"/>
  <c r="C539" i="15"/>
  <c r="C491" i="15"/>
  <c r="C459" i="15"/>
  <c r="C303" i="15"/>
  <c r="C159" i="15"/>
  <c r="C900" i="15"/>
  <c r="BH20" i="9"/>
  <c r="BJ20" i="9" s="1"/>
  <c r="BH33" i="9"/>
  <c r="C662" i="15"/>
  <c r="C386" i="15"/>
  <c r="C806" i="15"/>
  <c r="C850" i="15"/>
  <c r="C805" i="15"/>
  <c r="C851" i="15"/>
  <c r="C358" i="15"/>
  <c r="C313" i="15"/>
  <c r="C281" i="15"/>
  <c r="C874" i="15"/>
  <c r="C854" i="15"/>
  <c r="C890" i="15"/>
  <c r="C889" i="15"/>
  <c r="C847" i="15"/>
  <c r="C840" i="15"/>
  <c r="C879" i="15"/>
  <c r="C853" i="15"/>
  <c r="C848" i="15"/>
  <c r="C870" i="15"/>
  <c r="C856" i="15"/>
  <c r="C852" i="15"/>
  <c r="C869" i="15"/>
  <c r="C865" i="15"/>
  <c r="C858" i="15"/>
  <c r="C893" i="15"/>
  <c r="C891" i="15"/>
  <c r="C871" i="15"/>
  <c r="C872" i="15"/>
  <c r="C887" i="15"/>
  <c r="C899" i="15"/>
  <c r="C873" i="15"/>
  <c r="C294" i="15"/>
  <c r="C278" i="15"/>
  <c r="C361" i="15"/>
  <c r="C866" i="15"/>
  <c r="C842" i="15"/>
  <c r="C839" i="15"/>
  <c r="C758" i="15"/>
  <c r="C726" i="15"/>
  <c r="C630" i="15"/>
  <c r="C860" i="15"/>
  <c r="C523" i="15"/>
  <c r="C507" i="15"/>
  <c r="C475" i="15"/>
  <c r="C888" i="15"/>
  <c r="C450" i="15"/>
  <c r="C434" i="15"/>
  <c r="C418" i="15"/>
  <c r="C402" i="15"/>
  <c r="C370" i="15"/>
  <c r="C335" i="15"/>
  <c r="C319" i="15"/>
  <c r="C271" i="15"/>
  <c r="C885" i="15"/>
  <c r="C864" i="15"/>
  <c r="C363" i="15"/>
  <c r="C814" i="15"/>
  <c r="C861" i="15"/>
  <c r="C815" i="15"/>
  <c r="C803" i="15"/>
  <c r="C826" i="15"/>
  <c r="C821" i="15"/>
  <c r="C823" i="15"/>
  <c r="C828" i="15"/>
  <c r="C827" i="15"/>
  <c r="C830" i="15"/>
  <c r="C831" i="15"/>
  <c r="C895" i="15"/>
  <c r="C837" i="15"/>
  <c r="C862" i="15"/>
  <c r="C819" i="15"/>
  <c r="C845" i="15"/>
  <c r="C802" i="15"/>
  <c r="C846" i="15"/>
  <c r="C804" i="15"/>
  <c r="C591" i="15"/>
  <c r="C470" i="15"/>
  <c r="C411" i="15"/>
  <c r="C255" i="15"/>
  <c r="C239" i="15"/>
  <c r="C207" i="15"/>
  <c r="C801" i="15"/>
  <c r="C529" i="15"/>
  <c r="C513" i="15"/>
  <c r="C497" i="15"/>
  <c r="C465" i="15"/>
  <c r="C449" i="15"/>
  <c r="C433" i="15"/>
  <c r="C417" i="15"/>
  <c r="C385" i="15"/>
  <c r="C342" i="15"/>
  <c r="C345" i="15"/>
  <c r="C297" i="15"/>
  <c r="C265" i="15"/>
  <c r="C233" i="15"/>
  <c r="C217" i="15"/>
  <c r="C201" i="15"/>
  <c r="C169" i="15"/>
  <c r="C137" i="15"/>
  <c r="C87" i="15"/>
  <c r="C55" i="15"/>
  <c r="C206" i="15"/>
  <c r="C174" i="15"/>
  <c r="C142" i="15"/>
  <c r="C14" i="15"/>
  <c r="C112" i="15"/>
  <c r="C843" i="15"/>
  <c r="C832" i="15"/>
  <c r="C818" i="15"/>
  <c r="C844" i="15"/>
  <c r="C833" i="15"/>
  <c r="C813" i="15"/>
  <c r="C855" i="15"/>
  <c r="C817" i="15"/>
  <c r="C816" i="15"/>
  <c r="C809" i="15"/>
  <c r="C820" i="15"/>
  <c r="C811" i="15"/>
  <c r="C812" i="15"/>
  <c r="C829" i="15"/>
  <c r="C838" i="15"/>
  <c r="C898" i="15"/>
  <c r="C849" i="15"/>
  <c r="C753" i="15"/>
  <c r="C427" i="15"/>
  <c r="C646" i="15"/>
  <c r="C545" i="15"/>
  <c r="C369" i="15"/>
  <c r="C238" i="15"/>
  <c r="C158" i="15"/>
  <c r="C96" i="15"/>
  <c r="C808" i="15"/>
  <c r="C876" i="15"/>
  <c r="C810" i="15"/>
  <c r="C877" i="15"/>
  <c r="C822" i="15"/>
  <c r="C878" i="15"/>
  <c r="C807" i="15"/>
  <c r="C875" i="15"/>
  <c r="C825" i="15"/>
  <c r="C884" i="15"/>
  <c r="C841" i="15"/>
  <c r="C897" i="15"/>
  <c r="C824" i="15"/>
  <c r="C883" i="15"/>
  <c r="C834" i="15"/>
  <c r="C886" i="15"/>
  <c r="C836" i="15"/>
  <c r="C894" i="15"/>
  <c r="C835" i="15"/>
  <c r="C892" i="15"/>
  <c r="BH7" i="9"/>
  <c r="AS70" i="13"/>
  <c r="BH3" i="9"/>
  <c r="BH28" i="9"/>
  <c r="BJ28" i="9" s="1"/>
  <c r="BH29" i="9"/>
  <c r="BJ29" i="9" s="1"/>
  <c r="AG21" i="9"/>
  <c r="AJ21" i="9" s="1"/>
  <c r="AL21" i="9" s="1"/>
  <c r="AG12" i="9"/>
  <c r="AJ12" i="9" s="1"/>
  <c r="AL12" i="9" s="1"/>
  <c r="AG20" i="9"/>
  <c r="AJ20" i="9" s="1"/>
  <c r="AL20" i="9" s="1"/>
  <c r="AG32" i="9"/>
  <c r="AJ32" i="9" s="1"/>
  <c r="AL32" i="9" s="1"/>
  <c r="AG31" i="9"/>
  <c r="AJ31" i="9" s="1"/>
  <c r="AL31" i="9" s="1"/>
  <c r="AG35" i="9"/>
  <c r="AJ35" i="9" s="1"/>
  <c r="AL35" i="9" s="1"/>
  <c r="CD4" i="9"/>
  <c r="AG15" i="9"/>
  <c r="AJ15" i="9" s="1"/>
  <c r="AL15" i="9" s="1"/>
  <c r="AG28" i="9"/>
  <c r="AJ28" i="9" s="1"/>
  <c r="AL28" i="9" s="1"/>
  <c r="AG25" i="9"/>
  <c r="AJ25" i="9" s="1"/>
  <c r="AL25" i="9" s="1"/>
  <c r="AG30" i="9"/>
  <c r="AJ30" i="9" s="1"/>
  <c r="AL30" i="9" s="1"/>
  <c r="AG19" i="9"/>
  <c r="AJ19" i="9" s="1"/>
  <c r="AL19" i="9" s="1"/>
  <c r="BH12" i="9"/>
  <c r="BJ12" i="9" s="1"/>
  <c r="BH26" i="9"/>
  <c r="BJ26" i="9" s="1"/>
  <c r="BH18" i="9"/>
  <c r="BJ18" i="9" s="1"/>
  <c r="BH36" i="9"/>
  <c r="BJ36" i="9" s="1"/>
  <c r="BH17" i="9"/>
  <c r="BJ17" i="9" s="1"/>
  <c r="C143" i="15"/>
  <c r="AG17" i="9"/>
  <c r="AJ17" i="9" s="1"/>
  <c r="AL17" i="9" s="1"/>
  <c r="AG33" i="9"/>
  <c r="AJ33" i="9" s="1"/>
  <c r="AL33" i="9" s="1"/>
  <c r="AG13" i="9"/>
  <c r="AJ13" i="9" s="1"/>
  <c r="AL13" i="9" s="1"/>
  <c r="BH21" i="9"/>
  <c r="BJ21" i="9" s="1"/>
  <c r="BH30" i="9"/>
  <c r="BJ30" i="9" s="1"/>
  <c r="BH32" i="9"/>
  <c r="BJ32" i="9" s="1"/>
  <c r="BH22" i="9"/>
  <c r="BJ22" i="9" s="1"/>
  <c r="BH31" i="9"/>
  <c r="BJ31" i="9" s="1"/>
  <c r="AG24" i="9"/>
  <c r="AJ24" i="9" s="1"/>
  <c r="AL24" i="9" s="1"/>
  <c r="AG22" i="9"/>
  <c r="AJ22" i="9" s="1"/>
  <c r="AL22" i="9" s="1"/>
  <c r="AG23" i="9"/>
  <c r="AJ23" i="9" s="1"/>
  <c r="AL23" i="9" s="1"/>
  <c r="AG16" i="9"/>
  <c r="BH23" i="9"/>
  <c r="BJ23" i="9" s="1"/>
  <c r="BH16" i="9"/>
  <c r="BH24" i="9"/>
  <c r="BJ24" i="9" s="1"/>
  <c r="BH15" i="9"/>
  <c r="BJ15" i="9" s="1"/>
  <c r="G36" i="18"/>
  <c r="AN33" i="13"/>
  <c r="AN28" i="13"/>
  <c r="AN26" i="13"/>
  <c r="AN24" i="13"/>
  <c r="AN17" i="13"/>
  <c r="AN13" i="13"/>
  <c r="AN29" i="13"/>
  <c r="AN34" i="13"/>
  <c r="AN31" i="13"/>
  <c r="AN22" i="13"/>
  <c r="AN20" i="13"/>
  <c r="AN15" i="13"/>
  <c r="AN32" i="13"/>
  <c r="AN23" i="13"/>
  <c r="AN35" i="13"/>
  <c r="AN27" i="13"/>
  <c r="AN14" i="13"/>
  <c r="AN30" i="13"/>
  <c r="AN18" i="13"/>
  <c r="AN25" i="13"/>
  <c r="AN19" i="13"/>
  <c r="AN16" i="13"/>
  <c r="AN21" i="13"/>
  <c r="AN12" i="13"/>
  <c r="AG70" i="13"/>
  <c r="AB34" i="13"/>
  <c r="AE34" i="13" s="1"/>
  <c r="AG34" i="13" s="1"/>
  <c r="AB31" i="13"/>
  <c r="AE31" i="13" s="1"/>
  <c r="AG31" i="13" s="1"/>
  <c r="AB22" i="13"/>
  <c r="AE22" i="13" s="1"/>
  <c r="AG22" i="13" s="1"/>
  <c r="AB20" i="13"/>
  <c r="AE20" i="13" s="1"/>
  <c r="AG20" i="13" s="1"/>
  <c r="AB15" i="13"/>
  <c r="AE15" i="13" s="1"/>
  <c r="AG15" i="13" s="1"/>
  <c r="AB13" i="13"/>
  <c r="AE13" i="13" s="1"/>
  <c r="AG13" i="13" s="1"/>
  <c r="AB16" i="13"/>
  <c r="AE16" i="13" s="1"/>
  <c r="AG16" i="13" s="1"/>
  <c r="AB32" i="13"/>
  <c r="AE32" i="13" s="1"/>
  <c r="AG32" i="13" s="1"/>
  <c r="AB29" i="13"/>
  <c r="AE29" i="13" s="1"/>
  <c r="AG29" i="13" s="1"/>
  <c r="AB27" i="13"/>
  <c r="AE27" i="13" s="1"/>
  <c r="AG27" i="13" s="1"/>
  <c r="AB25" i="13"/>
  <c r="AE25" i="13" s="1"/>
  <c r="AG25" i="13" s="1"/>
  <c r="AB23" i="13"/>
  <c r="AE23" i="13" s="1"/>
  <c r="AG23" i="13" s="1"/>
  <c r="AB18" i="13"/>
  <c r="AE18" i="13" s="1"/>
  <c r="AG18" i="13" s="1"/>
  <c r="AB35" i="13"/>
  <c r="AE35" i="13" s="1"/>
  <c r="AG35" i="13" s="1"/>
  <c r="AB30" i="13"/>
  <c r="AE30" i="13" s="1"/>
  <c r="AG30" i="13" s="1"/>
  <c r="AB24" i="13"/>
  <c r="AE24" i="13" s="1"/>
  <c r="AG24" i="13" s="1"/>
  <c r="AB19" i="13"/>
  <c r="AE19" i="13" s="1"/>
  <c r="AG19" i="13" s="1"/>
  <c r="AB14" i="13"/>
  <c r="AE14" i="13" s="1"/>
  <c r="AG14" i="13" s="1"/>
  <c r="AB33" i="13"/>
  <c r="AE33" i="13" s="1"/>
  <c r="AG33" i="13" s="1"/>
  <c r="AB26" i="13"/>
  <c r="AE26" i="13" s="1"/>
  <c r="AG26" i="13" s="1"/>
  <c r="AB21" i="13"/>
  <c r="AE21" i="13" s="1"/>
  <c r="AG21" i="13" s="1"/>
  <c r="AB17" i="13"/>
  <c r="AE17" i="13" s="1"/>
  <c r="AG17" i="13" s="1"/>
  <c r="AB12" i="13"/>
  <c r="AB28" i="13"/>
  <c r="AE28" i="13" s="1"/>
  <c r="AG28" i="13" s="1"/>
  <c r="BH35" i="9"/>
  <c r="BE113" i="9"/>
  <c r="CD5" i="9"/>
  <c r="CD7" i="9"/>
  <c r="BH14" i="9"/>
  <c r="BJ14" i="9" s="1"/>
  <c r="BH13" i="9"/>
  <c r="BJ13" i="9" s="1"/>
  <c r="CD6" i="9"/>
  <c r="CD3" i="9"/>
  <c r="CD8" i="9"/>
  <c r="CD9" i="9"/>
  <c r="BH8" i="9"/>
  <c r="BH34" i="9"/>
  <c r="BJ34" i="9" s="1"/>
  <c r="BH27" i="9"/>
  <c r="BJ27" i="9" s="1"/>
  <c r="BH6" i="9"/>
  <c r="BH19" i="9"/>
  <c r="BJ19" i="9" s="1"/>
  <c r="BP103" i="9"/>
  <c r="AJ3" i="9"/>
  <c r="AJ4" i="9"/>
  <c r="BT9" i="9"/>
  <c r="BP47" i="9"/>
  <c r="AJ9" i="9"/>
  <c r="AJ8" i="9"/>
  <c r="BP62" i="9"/>
  <c r="AO111" i="9"/>
  <c r="AK111" i="9"/>
  <c r="AP110" i="9"/>
  <c r="AL110" i="9"/>
  <c r="AM109" i="9"/>
  <c r="AM108" i="9"/>
  <c r="AN107" i="9"/>
  <c r="AJ107" i="9"/>
  <c r="AO106" i="9"/>
  <c r="AK106" i="9"/>
  <c r="AP105" i="9"/>
  <c r="AL105" i="9"/>
  <c r="AM104" i="9"/>
  <c r="AN103" i="9"/>
  <c r="AJ103" i="9"/>
  <c r="AO102" i="9"/>
  <c r="AK102" i="9"/>
  <c r="AP101" i="9"/>
  <c r="AL101" i="9"/>
  <c r="AM100" i="9"/>
  <c r="AN99" i="9"/>
  <c r="AJ99" i="9"/>
  <c r="AO98" i="9"/>
  <c r="AK98" i="9"/>
  <c r="AP97" i="9"/>
  <c r="AL97" i="9"/>
  <c r="AN111" i="9"/>
  <c r="AJ111" i="9"/>
  <c r="AO110" i="9"/>
  <c r="AK110" i="9"/>
  <c r="AP109" i="9"/>
  <c r="AL109" i="9"/>
  <c r="AP108" i="9"/>
  <c r="AL108" i="9"/>
  <c r="AM107" i="9"/>
  <c r="AN106" i="9"/>
  <c r="AJ106" i="9"/>
  <c r="AO105" i="9"/>
  <c r="AK105" i="9"/>
  <c r="AP104" i="9"/>
  <c r="AL104" i="9"/>
  <c r="AM103" i="9"/>
  <c r="AN102" i="9"/>
  <c r="AJ102" i="9"/>
  <c r="AO101" i="9"/>
  <c r="AK101" i="9"/>
  <c r="AP100" i="9"/>
  <c r="AL100" i="9"/>
  <c r="AM99" i="9"/>
  <c r="AN98" i="9"/>
  <c r="AJ98" i="9"/>
  <c r="AO97" i="9"/>
  <c r="AK97" i="9"/>
  <c r="AO109" i="9"/>
  <c r="AN108" i="9"/>
  <c r="AL107" i="9"/>
  <c r="AL106" i="9"/>
  <c r="AJ105" i="9"/>
  <c r="AJ104" i="9"/>
  <c r="AP103" i="9"/>
  <c r="AP102" i="9"/>
  <c r="AN101" i="9"/>
  <c r="AN100" i="9"/>
  <c r="AL99" i="9"/>
  <c r="AL98" i="9"/>
  <c r="AJ97" i="9"/>
  <c r="AM96" i="9"/>
  <c r="AM95" i="9"/>
  <c r="AN94" i="9"/>
  <c r="AJ94" i="9"/>
  <c r="AO93" i="9"/>
  <c r="AK93" i="9"/>
  <c r="AP92" i="9"/>
  <c r="AL92" i="9"/>
  <c r="AM91" i="9"/>
  <c r="AN90" i="9"/>
  <c r="AJ90" i="9"/>
  <c r="AO89" i="9"/>
  <c r="AK89" i="9"/>
  <c r="AP88" i="9"/>
  <c r="AL88" i="9"/>
  <c r="AM87" i="9"/>
  <c r="AN86" i="9"/>
  <c r="AJ86" i="9"/>
  <c r="AO85" i="9"/>
  <c r="AK85" i="9"/>
  <c r="AP84" i="9"/>
  <c r="AL84" i="9"/>
  <c r="AM83" i="9"/>
  <c r="AN82" i="9"/>
  <c r="AJ82" i="9"/>
  <c r="AO81" i="9"/>
  <c r="AK81" i="9"/>
  <c r="AP80" i="9"/>
  <c r="AL80" i="9"/>
  <c r="AM79" i="9"/>
  <c r="AN78" i="9"/>
  <c r="AJ78" i="9"/>
  <c r="AO77" i="9"/>
  <c r="AK77" i="9"/>
  <c r="AP76" i="9"/>
  <c r="AL76" i="9"/>
  <c r="AM75" i="9"/>
  <c r="AN74" i="9"/>
  <c r="AJ74" i="9"/>
  <c r="AO73" i="9"/>
  <c r="AK73" i="9"/>
  <c r="AP72" i="9"/>
  <c r="AL72" i="9"/>
  <c r="AM71" i="9"/>
  <c r="AN70" i="9"/>
  <c r="AJ70" i="9"/>
  <c r="AO69" i="9"/>
  <c r="AK69" i="9"/>
  <c r="AP68" i="9"/>
  <c r="AL68" i="9"/>
  <c r="AM67" i="9"/>
  <c r="AN66" i="9"/>
  <c r="AJ66" i="9"/>
  <c r="AO65" i="9"/>
  <c r="AK65" i="9"/>
  <c r="AP64" i="9"/>
  <c r="AL64" i="9"/>
  <c r="AM63" i="9"/>
  <c r="AN62" i="9"/>
  <c r="AJ62" i="9"/>
  <c r="AO61" i="9"/>
  <c r="AK61" i="9"/>
  <c r="AP60" i="9"/>
  <c r="AL60" i="9"/>
  <c r="AM59" i="9"/>
  <c r="AN58" i="9"/>
  <c r="AJ58" i="9"/>
  <c r="AO57" i="9"/>
  <c r="AK57" i="9"/>
  <c r="AP56" i="9"/>
  <c r="AL56" i="9"/>
  <c r="AM55" i="9"/>
  <c r="AN54" i="9"/>
  <c r="AJ54" i="9"/>
  <c r="AO53" i="9"/>
  <c r="AK53" i="9"/>
  <c r="AP52" i="9"/>
  <c r="AL52" i="9"/>
  <c r="AM51" i="9"/>
  <c r="AN50" i="9"/>
  <c r="AJ50" i="9"/>
  <c r="AO49" i="9"/>
  <c r="AK49" i="9"/>
  <c r="AP48" i="9"/>
  <c r="AL48" i="9"/>
  <c r="AP47" i="9"/>
  <c r="AL47" i="9"/>
  <c r="AM46" i="9"/>
  <c r="AP111" i="9"/>
  <c r="AN110" i="9"/>
  <c r="AN109" i="9"/>
  <c r="AK108" i="9"/>
  <c r="AK107" i="9"/>
  <c r="AO104" i="9"/>
  <c r="AO103" i="9"/>
  <c r="AM102" i="9"/>
  <c r="AM101" i="9"/>
  <c r="AK100" i="9"/>
  <c r="AK99" i="9"/>
  <c r="AP96" i="9"/>
  <c r="AL96" i="9"/>
  <c r="AP95" i="9"/>
  <c r="AL95" i="9"/>
  <c r="AM94" i="9"/>
  <c r="AN93" i="9"/>
  <c r="AJ93" i="9"/>
  <c r="AO92" i="9"/>
  <c r="AK92" i="9"/>
  <c r="AP91" i="9"/>
  <c r="AL91" i="9"/>
  <c r="AM90" i="9"/>
  <c r="AN89" i="9"/>
  <c r="AJ89" i="9"/>
  <c r="AO88" i="9"/>
  <c r="AK88" i="9"/>
  <c r="AP87" i="9"/>
  <c r="AL87" i="9"/>
  <c r="AM86" i="9"/>
  <c r="AN85" i="9"/>
  <c r="AJ85" i="9"/>
  <c r="AO84" i="9"/>
  <c r="AK84" i="9"/>
  <c r="AP83" i="9"/>
  <c r="AL83" i="9"/>
  <c r="AM82" i="9"/>
  <c r="AN81" i="9"/>
  <c r="AJ81" i="9"/>
  <c r="AO80" i="9"/>
  <c r="AK80" i="9"/>
  <c r="AP79" i="9"/>
  <c r="AL79" i="9"/>
  <c r="AM78" i="9"/>
  <c r="AN77" i="9"/>
  <c r="AJ77" i="9"/>
  <c r="AO76" i="9"/>
  <c r="AK76" i="9"/>
  <c r="AP75" i="9"/>
  <c r="AL75" i="9"/>
  <c r="AM74" i="9"/>
  <c r="AN73" i="9"/>
  <c r="AJ73" i="9"/>
  <c r="AO72" i="9"/>
  <c r="AK72" i="9"/>
  <c r="AP71" i="9"/>
  <c r="AL71" i="9"/>
  <c r="AM70" i="9"/>
  <c r="AN69" i="9"/>
  <c r="AJ69" i="9"/>
  <c r="AO68" i="9"/>
  <c r="AK68" i="9"/>
  <c r="AP67" i="9"/>
  <c r="AL67" i="9"/>
  <c r="AM66" i="9"/>
  <c r="AN65" i="9"/>
  <c r="AJ65" i="9"/>
  <c r="AO64" i="9"/>
  <c r="AK64" i="9"/>
  <c r="AP63" i="9"/>
  <c r="AL63" i="9"/>
  <c r="AM62" i="9"/>
  <c r="AN61" i="9"/>
  <c r="AJ61" i="9"/>
  <c r="AO60" i="9"/>
  <c r="AK60" i="9"/>
  <c r="AP59" i="9"/>
  <c r="AL59" i="9"/>
  <c r="AM58" i="9"/>
  <c r="AN57" i="9"/>
  <c r="AJ57" i="9"/>
  <c r="AO56" i="9"/>
  <c r="AK56" i="9"/>
  <c r="AP55" i="9"/>
  <c r="AL55" i="9"/>
  <c r="AM54" i="9"/>
  <c r="AN53" i="9"/>
  <c r="AJ53" i="9"/>
  <c r="AO52" i="9"/>
  <c r="AK52" i="9"/>
  <c r="AP51" i="9"/>
  <c r="AL51" i="9"/>
  <c r="AM50" i="9"/>
  <c r="AM111" i="9"/>
  <c r="AM110" i="9"/>
  <c r="AK109" i="9"/>
  <c r="AJ108" i="9"/>
  <c r="AP107" i="9"/>
  <c r="AP106" i="9"/>
  <c r="AN105" i="9"/>
  <c r="AN104" i="9"/>
  <c r="AL103" i="9"/>
  <c r="AL102" i="9"/>
  <c r="AJ101" i="9"/>
  <c r="AJ100" i="9"/>
  <c r="AP99" i="9"/>
  <c r="AP98" i="9"/>
  <c r="AN97" i="9"/>
  <c r="AO96" i="9"/>
  <c r="AK96" i="9"/>
  <c r="AO95" i="9"/>
  <c r="AK95" i="9"/>
  <c r="AP94" i="9"/>
  <c r="AL94" i="9"/>
  <c r="AM93" i="9"/>
  <c r="AN92" i="9"/>
  <c r="AJ92" i="9"/>
  <c r="AO91" i="9"/>
  <c r="AK91" i="9"/>
  <c r="AP90" i="9"/>
  <c r="AL90" i="9"/>
  <c r="AM89" i="9"/>
  <c r="AN88" i="9"/>
  <c r="AJ88" i="9"/>
  <c r="AO87" i="9"/>
  <c r="AK87" i="9"/>
  <c r="AP86" i="9"/>
  <c r="AL86" i="9"/>
  <c r="AM85" i="9"/>
  <c r="AN84" i="9"/>
  <c r="AJ84" i="9"/>
  <c r="AO83" i="9"/>
  <c r="AK83" i="9"/>
  <c r="AP82" i="9"/>
  <c r="AL82" i="9"/>
  <c r="AM81" i="9"/>
  <c r="AN80" i="9"/>
  <c r="AJ80" i="9"/>
  <c r="AO79" i="9"/>
  <c r="AK79" i="9"/>
  <c r="AP78" i="9"/>
  <c r="AL78" i="9"/>
  <c r="AM77" i="9"/>
  <c r="AN76" i="9"/>
  <c r="AJ76" i="9"/>
  <c r="AO75" i="9"/>
  <c r="AK75" i="9"/>
  <c r="AP74" i="9"/>
  <c r="AL74" i="9"/>
  <c r="AM73" i="9"/>
  <c r="AN72" i="9"/>
  <c r="AJ72" i="9"/>
  <c r="AO71" i="9"/>
  <c r="AK71" i="9"/>
  <c r="AP70" i="9"/>
  <c r="AL70" i="9"/>
  <c r="AM69" i="9"/>
  <c r="AN68" i="9"/>
  <c r="AJ68" i="9"/>
  <c r="AO67" i="9"/>
  <c r="AK67" i="9"/>
  <c r="AP66" i="9"/>
  <c r="AL66" i="9"/>
  <c r="AM65" i="9"/>
  <c r="AN64" i="9"/>
  <c r="AJ64" i="9"/>
  <c r="AO63" i="9"/>
  <c r="AK63" i="9"/>
  <c r="AP62" i="9"/>
  <c r="AL62" i="9"/>
  <c r="AM61" i="9"/>
  <c r="AN60" i="9"/>
  <c r="AJ60" i="9"/>
  <c r="AO59" i="9"/>
  <c r="AK59" i="9"/>
  <c r="AP58" i="9"/>
  <c r="AL58" i="9"/>
  <c r="AM57" i="9"/>
  <c r="AN56" i="9"/>
  <c r="AJ56" i="9"/>
  <c r="AO55" i="9"/>
  <c r="AK55" i="9"/>
  <c r="AP54" i="9"/>
  <c r="AL54" i="9"/>
  <c r="AM53" i="9"/>
  <c r="AN52" i="9"/>
  <c r="AJ52" i="9"/>
  <c r="AO51" i="9"/>
  <c r="AK51" i="9"/>
  <c r="AP50" i="9"/>
  <c r="AL50" i="9"/>
  <c r="AM49" i="9"/>
  <c r="AN48" i="9"/>
  <c r="AJ48" i="9"/>
  <c r="AN47" i="9"/>
  <c r="AJ47" i="9"/>
  <c r="AO46" i="9"/>
  <c r="AK46" i="9"/>
  <c r="AL111" i="9"/>
  <c r="AK104" i="9"/>
  <c r="AK103" i="9"/>
  <c r="AM97" i="9"/>
  <c r="AN95" i="9"/>
  <c r="AK94" i="9"/>
  <c r="AN91" i="9"/>
  <c r="AK90" i="9"/>
  <c r="AN87" i="9"/>
  <c r="AK86" i="9"/>
  <c r="AN83" i="9"/>
  <c r="AK82" i="9"/>
  <c r="AN79" i="9"/>
  <c r="AK78" i="9"/>
  <c r="AN75" i="9"/>
  <c r="AK74" i="9"/>
  <c r="AN71" i="9"/>
  <c r="AK70" i="9"/>
  <c r="AN67" i="9"/>
  <c r="AK66" i="9"/>
  <c r="AN63" i="9"/>
  <c r="AK62" i="9"/>
  <c r="AN59" i="9"/>
  <c r="AK58" i="9"/>
  <c r="AN55" i="9"/>
  <c r="AK54" i="9"/>
  <c r="AN51" i="9"/>
  <c r="AK50" i="9"/>
  <c r="AJ49" i="9"/>
  <c r="AK48" i="9"/>
  <c r="AN46" i="9"/>
  <c r="AO107" i="9"/>
  <c r="AO86" i="9"/>
  <c r="AO74" i="9"/>
  <c r="AO58" i="9"/>
  <c r="AO50" i="9"/>
  <c r="AK47" i="9"/>
  <c r="AJ110" i="9"/>
  <c r="AN96" i="9"/>
  <c r="AJ95" i="9"/>
  <c r="AP93" i="9"/>
  <c r="AM92" i="9"/>
  <c r="AJ91" i="9"/>
  <c r="AP89" i="9"/>
  <c r="AM88" i="9"/>
  <c r="AJ87" i="9"/>
  <c r="AP85" i="9"/>
  <c r="AM84" i="9"/>
  <c r="AJ83" i="9"/>
  <c r="AP81" i="9"/>
  <c r="AM80" i="9"/>
  <c r="AJ79" i="9"/>
  <c r="AP77" i="9"/>
  <c r="AM76" i="9"/>
  <c r="AJ75" i="9"/>
  <c r="AP73" i="9"/>
  <c r="AM72" i="9"/>
  <c r="AJ71" i="9"/>
  <c r="AP69" i="9"/>
  <c r="AM68" i="9"/>
  <c r="AJ67" i="9"/>
  <c r="AP65" i="9"/>
  <c r="AM64" i="9"/>
  <c r="AJ63" i="9"/>
  <c r="AP61" i="9"/>
  <c r="AM60" i="9"/>
  <c r="AJ59" i="9"/>
  <c r="AP57" i="9"/>
  <c r="AM56" i="9"/>
  <c r="AJ55" i="9"/>
  <c r="AP53" i="9"/>
  <c r="AM52" i="9"/>
  <c r="AJ51" i="9"/>
  <c r="AP49" i="9"/>
  <c r="AO47" i="9"/>
  <c r="AL46" i="9"/>
  <c r="AO108" i="9"/>
  <c r="AM106" i="9"/>
  <c r="AO100" i="9"/>
  <c r="AO99" i="9"/>
  <c r="AO94" i="9"/>
  <c r="AO90" i="9"/>
  <c r="AO78" i="9"/>
  <c r="AO66" i="9"/>
  <c r="AM48" i="9"/>
  <c r="AJ109" i="9"/>
  <c r="AJ96" i="9"/>
  <c r="AL93" i="9"/>
  <c r="AL89" i="9"/>
  <c r="AL85" i="9"/>
  <c r="AL81" i="9"/>
  <c r="AL77" i="9"/>
  <c r="AL73" i="9"/>
  <c r="AL69" i="9"/>
  <c r="AL65" i="9"/>
  <c r="AL61" i="9"/>
  <c r="AL57" i="9"/>
  <c r="AL53" i="9"/>
  <c r="AN49" i="9"/>
  <c r="AO48" i="9"/>
  <c r="AM47" i="9"/>
  <c r="AM105" i="9"/>
  <c r="AM98" i="9"/>
  <c r="AO82" i="9"/>
  <c r="AO70" i="9"/>
  <c r="AO62" i="9"/>
  <c r="AO54" i="9"/>
  <c r="AL49" i="9"/>
  <c r="AP46" i="9"/>
  <c r="BP76" i="9"/>
  <c r="BP85" i="9"/>
  <c r="AJ6" i="9"/>
  <c r="AJ7" i="9"/>
  <c r="AG114" i="9"/>
  <c r="BP87" i="9"/>
  <c r="BP81" i="9"/>
  <c r="H61" i="18"/>
  <c r="F53" i="18"/>
  <c r="N53" i="18" s="1"/>
  <c r="I54" i="18"/>
  <c r="G53" i="18"/>
  <c r="H54" i="18"/>
  <c r="H53" i="18"/>
  <c r="G46" i="18"/>
  <c r="I61" i="18"/>
  <c r="F54" i="18"/>
  <c r="N54" i="18" s="1"/>
  <c r="G61" i="18"/>
  <c r="G59" i="18"/>
  <c r="G44" i="18"/>
  <c r="H59" i="18"/>
  <c r="I54" i="12"/>
  <c r="I44" i="12"/>
  <c r="F59" i="12"/>
  <c r="L59" i="12" s="1"/>
  <c r="I51" i="12"/>
  <c r="G59" i="12"/>
  <c r="H54" i="12"/>
  <c r="H59" i="12"/>
  <c r="G55" i="12"/>
  <c r="H60" i="12"/>
  <c r="F59" i="18"/>
  <c r="M59" i="18" s="1"/>
  <c r="G51" i="18"/>
  <c r="I60" i="18"/>
  <c r="F51" i="18"/>
  <c r="L51" i="18" s="1"/>
  <c r="F60" i="18"/>
  <c r="O60" i="18" s="1"/>
  <c r="I52" i="18"/>
  <c r="F50" i="18"/>
  <c r="O50" i="18" s="1"/>
  <c r="F52" i="18"/>
  <c r="O52" i="18" s="1"/>
  <c r="H51" i="18"/>
  <c r="H60" i="18"/>
  <c r="H52" i="18"/>
  <c r="H58" i="18"/>
  <c r="G55" i="18"/>
  <c r="F55" i="18"/>
  <c r="M55" i="18" s="1"/>
  <c r="I48" i="18"/>
  <c r="G48" i="18"/>
  <c r="I55" i="18"/>
  <c r="I56" i="18"/>
  <c r="F48" i="18"/>
  <c r="O48" i="18" s="1"/>
  <c r="F56" i="18"/>
  <c r="O56" i="18" s="1"/>
  <c r="I47" i="18"/>
  <c r="H56" i="18"/>
  <c r="G10" i="18"/>
  <c r="F10" i="18"/>
  <c r="N10" i="18" s="1"/>
  <c r="I10" i="18"/>
  <c r="H57" i="18"/>
  <c r="H50" i="18"/>
  <c r="I58" i="18"/>
  <c r="G57" i="18"/>
  <c r="I40" i="18"/>
  <c r="I49" i="18"/>
  <c r="F58" i="18"/>
  <c r="N58" i="18" s="1"/>
  <c r="I42" i="18"/>
  <c r="F57" i="18"/>
  <c r="N57" i="18" s="1"/>
  <c r="I50" i="18"/>
  <c r="N8" i="18"/>
  <c r="F12" i="18"/>
  <c r="M12" i="18" s="1"/>
  <c r="H32" i="18"/>
  <c r="I12" i="18"/>
  <c r="H12" i="18"/>
  <c r="H19" i="18"/>
  <c r="M8" i="18"/>
  <c r="O8" i="18"/>
  <c r="O29" i="18"/>
  <c r="N29" i="18"/>
  <c r="M29" i="18"/>
  <c r="L29" i="18"/>
  <c r="N16" i="18"/>
  <c r="M16" i="18"/>
  <c r="L16" i="18"/>
  <c r="O16" i="18"/>
  <c r="N14" i="18"/>
  <c r="M14" i="18"/>
  <c r="L14" i="18"/>
  <c r="O14" i="18"/>
  <c r="G23" i="18"/>
  <c r="G34" i="18"/>
  <c r="F34" i="18"/>
  <c r="F31" i="18"/>
  <c r="F28" i="18"/>
  <c r="F23" i="18"/>
  <c r="G21" i="18"/>
  <c r="F21" i="18"/>
  <c r="F18" i="18"/>
  <c r="F15" i="18"/>
  <c r="G15" i="18"/>
  <c r="G11" i="18"/>
  <c r="F11" i="18"/>
  <c r="G39" i="18"/>
  <c r="F39" i="18"/>
  <c r="H39" i="18"/>
  <c r="G47" i="18"/>
  <c r="F47" i="18"/>
  <c r="H41" i="18"/>
  <c r="G41" i="18"/>
  <c r="F41" i="18"/>
  <c r="I33" i="18"/>
  <c r="I14" i="18"/>
  <c r="I20" i="18"/>
  <c r="G14" i="18"/>
  <c r="I23" i="18"/>
  <c r="G16" i="18"/>
  <c r="I11" i="18"/>
  <c r="I30" i="18"/>
  <c r="I13" i="18"/>
  <c r="O61" i="18"/>
  <c r="N61" i="18"/>
  <c r="M61" i="18"/>
  <c r="L61" i="18"/>
  <c r="H31" i="18"/>
  <c r="H28" i="18"/>
  <c r="H18" i="18"/>
  <c r="G33" i="18"/>
  <c r="G20" i="18"/>
  <c r="G37" i="18"/>
  <c r="F37" i="18"/>
  <c r="H37" i="18"/>
  <c r="F33" i="18"/>
  <c r="G25" i="18"/>
  <c r="F25" i="18"/>
  <c r="F20" i="18"/>
  <c r="G9" i="18"/>
  <c r="F9" i="18"/>
  <c r="F40" i="18"/>
  <c r="H40" i="18"/>
  <c r="G49" i="18"/>
  <c r="F49" i="18"/>
  <c r="H42" i="18"/>
  <c r="F42" i="18"/>
  <c r="I29" i="18"/>
  <c r="I16" i="18"/>
  <c r="H14" i="18"/>
  <c r="H16" i="18"/>
  <c r="H9" i="18"/>
  <c r="I26" i="18"/>
  <c r="G31" i="18"/>
  <c r="G18" i="18"/>
  <c r="G30" i="18"/>
  <c r="F30" i="18"/>
  <c r="G27" i="18"/>
  <c r="F27" i="18"/>
  <c r="G22" i="18"/>
  <c r="F22" i="18"/>
  <c r="F17" i="18"/>
  <c r="G17" i="18"/>
  <c r="G13" i="18"/>
  <c r="F13" i="18"/>
  <c r="H35" i="18"/>
  <c r="G35" i="18"/>
  <c r="F35" i="18"/>
  <c r="G43" i="18"/>
  <c r="F43" i="18"/>
  <c r="H43" i="18"/>
  <c r="H44" i="18"/>
  <c r="F44" i="18"/>
  <c r="I25" i="18"/>
  <c r="I28" i="18"/>
  <c r="I15" i="18"/>
  <c r="I17" i="18"/>
  <c r="I22" i="18"/>
  <c r="H29" i="18"/>
  <c r="H26" i="18"/>
  <c r="G29" i="18"/>
  <c r="H34" i="18"/>
  <c r="G32" i="18"/>
  <c r="F32" i="18"/>
  <c r="F26" i="18"/>
  <c r="G24" i="18"/>
  <c r="F24" i="18"/>
  <c r="H21" i="18"/>
  <c r="G19" i="18"/>
  <c r="F19" i="18"/>
  <c r="H15" i="18"/>
  <c r="H11" i="18"/>
  <c r="H36" i="18"/>
  <c r="F36" i="18"/>
  <c r="G45" i="18"/>
  <c r="F45" i="18"/>
  <c r="H45" i="18"/>
  <c r="H38" i="18"/>
  <c r="G38" i="18"/>
  <c r="F38" i="18"/>
  <c r="H46" i="18"/>
  <c r="F46" i="18"/>
  <c r="I21" i="18"/>
  <c r="I24" i="18"/>
  <c r="I27" i="18"/>
  <c r="I34" i="18"/>
  <c r="I9" i="18"/>
  <c r="G51" i="12"/>
  <c r="F51" i="12"/>
  <c r="M51" i="12" s="1"/>
  <c r="F50" i="12"/>
  <c r="N50" i="12" s="1"/>
  <c r="I50" i="12"/>
  <c r="G42" i="12"/>
  <c r="F57" i="12"/>
  <c r="L57" i="12" s="1"/>
  <c r="G57" i="12"/>
  <c r="G50" i="12"/>
  <c r="I57" i="12"/>
  <c r="F55" i="12"/>
  <c r="M55" i="12" s="1"/>
  <c r="I60" i="12"/>
  <c r="F60" i="12"/>
  <c r="L60" i="12" s="1"/>
  <c r="G48" i="12"/>
  <c r="F61" i="12"/>
  <c r="M61" i="12" s="1"/>
  <c r="H56" i="12"/>
  <c r="I46" i="12"/>
  <c r="H26" i="12"/>
  <c r="I29" i="12"/>
  <c r="G53" i="12"/>
  <c r="I53" i="12"/>
  <c r="F56" i="12"/>
  <c r="L56" i="12" s="1"/>
  <c r="G61" i="12"/>
  <c r="I56" i="12"/>
  <c r="I61" i="12"/>
  <c r="H53" i="12"/>
  <c r="I38" i="12"/>
  <c r="G34" i="12"/>
  <c r="G28" i="12"/>
  <c r="H52" i="12"/>
  <c r="H29" i="12"/>
  <c r="I52" i="12"/>
  <c r="I49" i="12"/>
  <c r="G18" i="12"/>
  <c r="F52" i="12"/>
  <c r="L52" i="12" s="1"/>
  <c r="H58" i="12"/>
  <c r="H55" i="12"/>
  <c r="F58" i="12"/>
  <c r="N58" i="12" s="1"/>
  <c r="I28" i="12"/>
  <c r="G20" i="12"/>
  <c r="I58" i="12"/>
  <c r="G40" i="12"/>
  <c r="H28" i="12"/>
  <c r="G14" i="12"/>
  <c r="G29" i="12"/>
  <c r="G10" i="12"/>
  <c r="L29" i="12"/>
  <c r="O29" i="12"/>
  <c r="N29" i="12"/>
  <c r="M29" i="12"/>
  <c r="N53" i="12"/>
  <c r="M53" i="12"/>
  <c r="L53" i="12"/>
  <c r="O53" i="12"/>
  <c r="L54" i="12"/>
  <c r="O54" i="12"/>
  <c r="G26" i="12"/>
  <c r="I16" i="12"/>
  <c r="H16" i="12"/>
  <c r="F16" i="12"/>
  <c r="F36" i="12"/>
  <c r="G36" i="12"/>
  <c r="H36" i="12"/>
  <c r="H24" i="12"/>
  <c r="F24" i="12"/>
  <c r="G24" i="12"/>
  <c r="I32" i="12"/>
  <c r="H32" i="12"/>
  <c r="F32" i="12"/>
  <c r="F45" i="12"/>
  <c r="H45" i="12"/>
  <c r="G45" i="12"/>
  <c r="H37" i="12"/>
  <c r="G37" i="12"/>
  <c r="F37" i="12"/>
  <c r="H44" i="12"/>
  <c r="F44" i="12"/>
  <c r="I24" i="12"/>
  <c r="H10" i="12"/>
  <c r="F10" i="12"/>
  <c r="H12" i="12"/>
  <c r="O19" i="12"/>
  <c r="M19" i="12"/>
  <c r="L19" i="12"/>
  <c r="N19" i="12"/>
  <c r="H15" i="12"/>
  <c r="G15" i="12"/>
  <c r="F15" i="12"/>
  <c r="H17" i="12"/>
  <c r="G17" i="12"/>
  <c r="F17" i="12"/>
  <c r="G31" i="12"/>
  <c r="F31" i="12"/>
  <c r="H31" i="12"/>
  <c r="L26" i="12"/>
  <c r="O26" i="12"/>
  <c r="N26" i="12"/>
  <c r="M26" i="12"/>
  <c r="H33" i="12"/>
  <c r="G33" i="12"/>
  <c r="F33" i="12"/>
  <c r="H25" i="12"/>
  <c r="G25" i="12"/>
  <c r="F25" i="12"/>
  <c r="F39" i="12"/>
  <c r="H39" i="12"/>
  <c r="G39" i="12"/>
  <c r="F47" i="12"/>
  <c r="H47" i="12"/>
  <c r="G47" i="12"/>
  <c r="H38" i="12"/>
  <c r="F38" i="12"/>
  <c r="H46" i="12"/>
  <c r="F46" i="12"/>
  <c r="G23" i="12"/>
  <c r="F9" i="12"/>
  <c r="H9" i="12"/>
  <c r="G9" i="12"/>
  <c r="H20" i="12"/>
  <c r="F20" i="12"/>
  <c r="H14" i="12"/>
  <c r="F14" i="12"/>
  <c r="H8" i="12"/>
  <c r="G8" i="12"/>
  <c r="H18" i="12"/>
  <c r="G12" i="12"/>
  <c r="H34" i="12"/>
  <c r="F34" i="12"/>
  <c r="L28" i="12"/>
  <c r="O28" i="12"/>
  <c r="N28" i="12"/>
  <c r="M28" i="12"/>
  <c r="H21" i="12"/>
  <c r="F21" i="12"/>
  <c r="G21" i="12"/>
  <c r="H27" i="12"/>
  <c r="G27" i="12"/>
  <c r="F27" i="12"/>
  <c r="F40" i="12"/>
  <c r="H40" i="12"/>
  <c r="F49" i="12"/>
  <c r="G49" i="12"/>
  <c r="H41" i="12"/>
  <c r="G41" i="12"/>
  <c r="F41" i="12"/>
  <c r="H48" i="12"/>
  <c r="F48" i="12"/>
  <c r="H23" i="12"/>
  <c r="F18" i="12"/>
  <c r="F12" i="12"/>
  <c r="M8" i="12"/>
  <c r="N8" i="12"/>
  <c r="L8" i="12"/>
  <c r="O8" i="12"/>
  <c r="H11" i="12"/>
  <c r="G11" i="12"/>
  <c r="F11" i="12"/>
  <c r="F35" i="12"/>
  <c r="G35" i="12"/>
  <c r="H35" i="12"/>
  <c r="H22" i="12"/>
  <c r="F22" i="12"/>
  <c r="G22" i="12"/>
  <c r="H30" i="12"/>
  <c r="G30" i="12"/>
  <c r="F30" i="12"/>
  <c r="F43" i="12"/>
  <c r="H43" i="12"/>
  <c r="G43" i="12"/>
  <c r="H42" i="12"/>
  <c r="F42" i="12"/>
  <c r="I26" i="12"/>
  <c r="F23" i="12"/>
  <c r="F13" i="12"/>
  <c r="H13" i="12"/>
  <c r="G13" i="12"/>
  <c r="G16" i="12"/>
  <c r="I11" i="12"/>
  <c r="BP99" i="9" l="1"/>
  <c r="BP70" i="9"/>
  <c r="BP86" i="9"/>
  <c r="BP110" i="9"/>
  <c r="BP60" i="9"/>
  <c r="BP89" i="9"/>
  <c r="BP106" i="9"/>
  <c r="BP49" i="9"/>
  <c r="BP91" i="9"/>
  <c r="BP100" i="9"/>
  <c r="BP74" i="9"/>
  <c r="BP61" i="9"/>
  <c r="BP67" i="9"/>
  <c r="BP45" i="9"/>
  <c r="BP65" i="9"/>
  <c r="BP98" i="9"/>
  <c r="BP97" i="9"/>
  <c r="BP75" i="9"/>
  <c r="BP90" i="9"/>
  <c r="BP83" i="9"/>
  <c r="BP56" i="9"/>
  <c r="BP71" i="9"/>
  <c r="BP88" i="9"/>
  <c r="BP77" i="9"/>
  <c r="BP104" i="9"/>
  <c r="BP93" i="9"/>
  <c r="M54" i="12"/>
  <c r="BP92" i="9"/>
  <c r="BP48" i="9"/>
  <c r="BP73" i="9"/>
  <c r="BP109" i="9"/>
  <c r="BP64" i="9"/>
  <c r="AR101" i="9"/>
  <c r="BP54" i="9"/>
  <c r="BP63" i="9"/>
  <c r="BP52" i="9"/>
  <c r="BP51" i="9"/>
  <c r="BP107" i="9"/>
  <c r="BP96" i="9"/>
  <c r="BP108" i="9"/>
  <c r="BP68" i="9"/>
  <c r="BP101" i="9"/>
  <c r="N57" i="12"/>
  <c r="BI5" i="9"/>
  <c r="BP95" i="9"/>
  <c r="BI36" i="9"/>
  <c r="CG3" i="9"/>
  <c r="CG4" i="9"/>
  <c r="CG8" i="9"/>
  <c r="CG5" i="9"/>
  <c r="CG6" i="9"/>
  <c r="CG7" i="9"/>
  <c r="BH10" i="9"/>
  <c r="BI32" i="9"/>
  <c r="AG36" i="9"/>
  <c r="AJ16" i="9"/>
  <c r="AL16" i="9" s="1"/>
  <c r="BI15" i="9"/>
  <c r="BI30" i="9"/>
  <c r="BI18" i="9"/>
  <c r="BJ16" i="9"/>
  <c r="BH37" i="9"/>
  <c r="BJ33" i="9"/>
  <c r="BI34" i="9"/>
  <c r="BJ35" i="9"/>
  <c r="BE37" i="9"/>
  <c r="BI22" i="9"/>
  <c r="AE12" i="13"/>
  <c r="AG12" i="13" s="1"/>
  <c r="AB36" i="13"/>
  <c r="AN9" i="13" s="1"/>
  <c r="AN36" i="13"/>
  <c r="AR51" i="9"/>
  <c r="AR67" i="9"/>
  <c r="AR83" i="9"/>
  <c r="AR63" i="9"/>
  <c r="AR79" i="9"/>
  <c r="AR95" i="9"/>
  <c r="AR64" i="9"/>
  <c r="AR80" i="9"/>
  <c r="AR102" i="9"/>
  <c r="AR48" i="9"/>
  <c r="AR61" i="9"/>
  <c r="AR77" i="9"/>
  <c r="AR93" i="9"/>
  <c r="AR54" i="9"/>
  <c r="AR70" i="9"/>
  <c r="AR86" i="9"/>
  <c r="AR111" i="9"/>
  <c r="AR107" i="9"/>
  <c r="N59" i="12"/>
  <c r="AR96" i="9"/>
  <c r="AR59" i="9"/>
  <c r="AR75" i="9"/>
  <c r="AR91" i="9"/>
  <c r="AR60" i="9"/>
  <c r="AR76" i="9"/>
  <c r="AR92" i="9"/>
  <c r="AR100" i="9"/>
  <c r="AR108" i="9"/>
  <c r="AR57" i="9"/>
  <c r="AR73" i="9"/>
  <c r="AR89" i="9"/>
  <c r="AR50" i="9"/>
  <c r="AR66" i="9"/>
  <c r="AR82" i="9"/>
  <c r="AR104" i="9"/>
  <c r="AR98" i="9"/>
  <c r="AR103" i="9"/>
  <c r="AR46" i="9"/>
  <c r="AR109" i="9"/>
  <c r="AR55" i="9"/>
  <c r="AR71" i="9"/>
  <c r="AR87" i="9"/>
  <c r="AR110" i="9"/>
  <c r="AR47" i="9"/>
  <c r="AR56" i="9"/>
  <c r="AR72" i="9"/>
  <c r="AR88" i="9"/>
  <c r="AR53" i="9"/>
  <c r="AR69" i="9"/>
  <c r="AR85" i="9"/>
  <c r="AR62" i="9"/>
  <c r="AR78" i="9"/>
  <c r="AR94" i="9"/>
  <c r="AR97" i="9"/>
  <c r="AR105" i="9"/>
  <c r="AR99" i="9"/>
  <c r="AR49" i="9"/>
  <c r="AR52" i="9"/>
  <c r="AR68" i="9"/>
  <c r="AR84" i="9"/>
  <c r="AR65" i="9"/>
  <c r="AR81" i="9"/>
  <c r="AR58" i="9"/>
  <c r="AR74" i="9"/>
  <c r="AR90" i="9"/>
  <c r="AR106" i="9"/>
  <c r="O53" i="18"/>
  <c r="M53" i="18"/>
  <c r="L53" i="18"/>
  <c r="O54" i="18"/>
  <c r="O59" i="18"/>
  <c r="L54" i="18"/>
  <c r="M54" i="18"/>
  <c r="N59" i="18"/>
  <c r="L59" i="18"/>
  <c r="M60" i="18"/>
  <c r="O60" i="12"/>
  <c r="L50" i="12"/>
  <c r="O50" i="12"/>
  <c r="M50" i="12"/>
  <c r="M60" i="12"/>
  <c r="N60" i="12"/>
  <c r="M59" i="12"/>
  <c r="O59" i="12"/>
  <c r="L51" i="12"/>
  <c r="N55" i="12"/>
  <c r="N51" i="12"/>
  <c r="O55" i="12"/>
  <c r="O57" i="12"/>
  <c r="O51" i="12"/>
  <c r="L55" i="12"/>
  <c r="M57" i="12"/>
  <c r="N61" i="12"/>
  <c r="N50" i="18"/>
  <c r="L50" i="18"/>
  <c r="M50" i="18"/>
  <c r="M52" i="18"/>
  <c r="N51" i="18"/>
  <c r="L10" i="18"/>
  <c r="M51" i="18"/>
  <c r="O51" i="18"/>
  <c r="N12" i="18"/>
  <c r="O55" i="18"/>
  <c r="L60" i="18"/>
  <c r="N60" i="18"/>
  <c r="O57" i="18"/>
  <c r="O12" i="18"/>
  <c r="L12" i="18"/>
  <c r="L52" i="18"/>
  <c r="N52" i="18"/>
  <c r="N55" i="18"/>
  <c r="L55" i="18"/>
  <c r="M48" i="18"/>
  <c r="L48" i="18"/>
  <c r="N48" i="18"/>
  <c r="O10" i="18"/>
  <c r="M10" i="18"/>
  <c r="O58" i="18"/>
  <c r="N56" i="18"/>
  <c r="L56" i="18"/>
  <c r="L57" i="18"/>
  <c r="L58" i="18"/>
  <c r="M56" i="18"/>
  <c r="M58" i="18"/>
  <c r="M57" i="18"/>
  <c r="M24" i="18"/>
  <c r="L24" i="18"/>
  <c r="O24" i="18"/>
  <c r="N24" i="18"/>
  <c r="M27" i="18"/>
  <c r="L27" i="18"/>
  <c r="O27" i="18"/>
  <c r="N27" i="18"/>
  <c r="M49" i="18"/>
  <c r="L49" i="18"/>
  <c r="O49" i="18"/>
  <c r="N49" i="18"/>
  <c r="O9" i="18"/>
  <c r="N9" i="18"/>
  <c r="M9" i="18"/>
  <c r="L9" i="18"/>
  <c r="M21" i="18"/>
  <c r="L21" i="18"/>
  <c r="O21" i="18"/>
  <c r="N21" i="18"/>
  <c r="O31" i="18"/>
  <c r="N31" i="18"/>
  <c r="M31" i="18"/>
  <c r="L31" i="18"/>
  <c r="M45" i="18"/>
  <c r="L45" i="18"/>
  <c r="O45" i="18"/>
  <c r="N45" i="18"/>
  <c r="O46" i="18"/>
  <c r="N46" i="18"/>
  <c r="M46" i="18"/>
  <c r="L46" i="18"/>
  <c r="M36" i="18"/>
  <c r="O36" i="18"/>
  <c r="N36" i="18"/>
  <c r="L36" i="18"/>
  <c r="M19" i="18"/>
  <c r="L19" i="18"/>
  <c r="O19" i="18"/>
  <c r="N19" i="18"/>
  <c r="M43" i="18"/>
  <c r="L43" i="18"/>
  <c r="O43" i="18"/>
  <c r="N43" i="18"/>
  <c r="L17" i="18"/>
  <c r="O17" i="18"/>
  <c r="N17" i="18"/>
  <c r="M17" i="18"/>
  <c r="O33" i="18"/>
  <c r="N33" i="18"/>
  <c r="M33" i="18"/>
  <c r="L33" i="18"/>
  <c r="M39" i="18"/>
  <c r="L39" i="18"/>
  <c r="O39" i="18"/>
  <c r="N39" i="18"/>
  <c r="M34" i="18"/>
  <c r="L34" i="18"/>
  <c r="O34" i="18"/>
  <c r="N34" i="18"/>
  <c r="O26" i="18"/>
  <c r="N26" i="18"/>
  <c r="M26" i="18"/>
  <c r="L26" i="18"/>
  <c r="O44" i="18"/>
  <c r="N44" i="18"/>
  <c r="M44" i="18"/>
  <c r="L44" i="18"/>
  <c r="O13" i="18"/>
  <c r="N13" i="18"/>
  <c r="L13" i="18"/>
  <c r="M13" i="18"/>
  <c r="M22" i="18"/>
  <c r="L22" i="18"/>
  <c r="O22" i="18"/>
  <c r="N22" i="18"/>
  <c r="M30" i="18"/>
  <c r="L30" i="18"/>
  <c r="O30" i="18"/>
  <c r="N30" i="18"/>
  <c r="O42" i="18"/>
  <c r="N42" i="18"/>
  <c r="M42" i="18"/>
  <c r="L42" i="18"/>
  <c r="O20" i="18"/>
  <c r="N20" i="18"/>
  <c r="M20" i="18"/>
  <c r="L20" i="18"/>
  <c r="M47" i="18"/>
  <c r="L47" i="18"/>
  <c r="O47" i="18"/>
  <c r="N47" i="18"/>
  <c r="L15" i="18"/>
  <c r="O15" i="18"/>
  <c r="N15" i="18"/>
  <c r="M15" i="18"/>
  <c r="O23" i="18"/>
  <c r="N23" i="18"/>
  <c r="M23" i="18"/>
  <c r="L23" i="18"/>
  <c r="O38" i="18"/>
  <c r="N38" i="18"/>
  <c r="M38" i="18"/>
  <c r="L38" i="18"/>
  <c r="M32" i="18"/>
  <c r="L32" i="18"/>
  <c r="O32" i="18"/>
  <c r="N32" i="18"/>
  <c r="O35" i="18"/>
  <c r="N35" i="18"/>
  <c r="M35" i="18"/>
  <c r="L35" i="18"/>
  <c r="M40" i="18"/>
  <c r="L40" i="18"/>
  <c r="O40" i="18"/>
  <c r="N40" i="18"/>
  <c r="M25" i="18"/>
  <c r="L25" i="18"/>
  <c r="O25" i="18"/>
  <c r="N25" i="18"/>
  <c r="O37" i="18"/>
  <c r="M37" i="18"/>
  <c r="L37" i="18"/>
  <c r="N37" i="18"/>
  <c r="O41" i="18"/>
  <c r="N41" i="18"/>
  <c r="M41" i="18"/>
  <c r="L41" i="18"/>
  <c r="O11" i="18"/>
  <c r="N11" i="18"/>
  <c r="M11" i="18"/>
  <c r="L11" i="18"/>
  <c r="O18" i="18"/>
  <c r="N18" i="18"/>
  <c r="M18" i="18"/>
  <c r="L18" i="18"/>
  <c r="O28" i="18"/>
  <c r="N28" i="18"/>
  <c r="M28" i="18"/>
  <c r="L28" i="18"/>
  <c r="O61" i="12"/>
  <c r="L61" i="12"/>
  <c r="M52" i="12"/>
  <c r="N52" i="12"/>
  <c r="O52" i="12"/>
  <c r="O58" i="12"/>
  <c r="M56" i="12"/>
  <c r="L58" i="12"/>
  <c r="N56" i="12"/>
  <c r="M58" i="12"/>
  <c r="O56" i="12"/>
  <c r="N42" i="12"/>
  <c r="M42" i="12"/>
  <c r="L42" i="12"/>
  <c r="O42" i="12"/>
  <c r="O13" i="12"/>
  <c r="M13" i="12"/>
  <c r="L13" i="12"/>
  <c r="N13" i="12"/>
  <c r="N30" i="12"/>
  <c r="M30" i="12"/>
  <c r="L30" i="12"/>
  <c r="O30" i="12"/>
  <c r="N22" i="12"/>
  <c r="L22" i="12"/>
  <c r="O22" i="12"/>
  <c r="M22" i="12"/>
  <c r="L35" i="12"/>
  <c r="O35" i="12"/>
  <c r="M35" i="12"/>
  <c r="N35" i="12"/>
  <c r="M12" i="12"/>
  <c r="L12" i="12"/>
  <c r="O12" i="12"/>
  <c r="N12" i="12"/>
  <c r="M34" i="12"/>
  <c r="O34" i="12"/>
  <c r="N34" i="12"/>
  <c r="L34" i="12"/>
  <c r="M20" i="12"/>
  <c r="O20" i="12"/>
  <c r="N20" i="12"/>
  <c r="L20" i="12"/>
  <c r="O9" i="12"/>
  <c r="M9" i="12"/>
  <c r="L9" i="12"/>
  <c r="N9" i="12"/>
  <c r="N38" i="12"/>
  <c r="M38" i="12"/>
  <c r="L38" i="12"/>
  <c r="O38" i="12"/>
  <c r="L47" i="12"/>
  <c r="O47" i="12"/>
  <c r="N47" i="12"/>
  <c r="M47" i="12"/>
  <c r="N25" i="12"/>
  <c r="M25" i="12"/>
  <c r="L25" i="12"/>
  <c r="O25" i="12"/>
  <c r="O15" i="12"/>
  <c r="N15" i="12"/>
  <c r="M15" i="12"/>
  <c r="L15" i="12"/>
  <c r="M10" i="12"/>
  <c r="O10" i="12"/>
  <c r="N10" i="12"/>
  <c r="L10" i="12"/>
  <c r="M16" i="12"/>
  <c r="O16" i="12"/>
  <c r="N16" i="12"/>
  <c r="L16" i="12"/>
  <c r="L43" i="12"/>
  <c r="O43" i="12"/>
  <c r="N43" i="12"/>
  <c r="M43" i="12"/>
  <c r="L23" i="12"/>
  <c r="N23" i="12"/>
  <c r="M23" i="12"/>
  <c r="O23" i="12"/>
  <c r="O11" i="12"/>
  <c r="N11" i="12"/>
  <c r="M11" i="12"/>
  <c r="L11" i="12"/>
  <c r="M18" i="12"/>
  <c r="L18" i="12"/>
  <c r="O18" i="12"/>
  <c r="N18" i="12"/>
  <c r="N48" i="12"/>
  <c r="M48" i="12"/>
  <c r="L48" i="12"/>
  <c r="O48" i="12"/>
  <c r="L40" i="12"/>
  <c r="O40" i="12"/>
  <c r="N40" i="12"/>
  <c r="M40" i="12"/>
  <c r="O17" i="12"/>
  <c r="L17" i="12"/>
  <c r="N17" i="12"/>
  <c r="M17" i="12"/>
  <c r="N37" i="12"/>
  <c r="M37" i="12"/>
  <c r="O37" i="12"/>
  <c r="L37" i="12"/>
  <c r="N27" i="12"/>
  <c r="M27" i="12"/>
  <c r="L27" i="12"/>
  <c r="O27" i="12"/>
  <c r="N21" i="12"/>
  <c r="O21" i="12"/>
  <c r="M21" i="12"/>
  <c r="L21" i="12"/>
  <c r="M14" i="12"/>
  <c r="O14" i="12"/>
  <c r="N14" i="12"/>
  <c r="L14" i="12"/>
  <c r="N46" i="12"/>
  <c r="M46" i="12"/>
  <c r="L46" i="12"/>
  <c r="O46" i="12"/>
  <c r="L45" i="12"/>
  <c r="O45" i="12"/>
  <c r="N45" i="12"/>
  <c r="M45" i="12"/>
  <c r="N41" i="12"/>
  <c r="M41" i="12"/>
  <c r="L41" i="12"/>
  <c r="O41" i="12"/>
  <c r="L49" i="12"/>
  <c r="O49" i="12"/>
  <c r="N49" i="12"/>
  <c r="M49" i="12"/>
  <c r="L39" i="12"/>
  <c r="O39" i="12"/>
  <c r="N39" i="12"/>
  <c r="M39" i="12"/>
  <c r="O33" i="12"/>
  <c r="L33" i="12"/>
  <c r="N33" i="12"/>
  <c r="M33" i="12"/>
  <c r="O31" i="12"/>
  <c r="N31" i="12"/>
  <c r="M31" i="12"/>
  <c r="L31" i="12"/>
  <c r="N44" i="12"/>
  <c r="M44" i="12"/>
  <c r="L44" i="12"/>
  <c r="O44" i="12"/>
  <c r="M32" i="12"/>
  <c r="O32" i="12"/>
  <c r="N32" i="12"/>
  <c r="L32" i="12"/>
  <c r="N24" i="12"/>
  <c r="L24" i="12"/>
  <c r="O24" i="12"/>
  <c r="M24" i="12"/>
  <c r="L36" i="12"/>
  <c r="O36" i="12"/>
  <c r="M36" i="12"/>
  <c r="N36" i="12"/>
  <c r="AN10" i="13" l="1"/>
  <c r="W24" i="18"/>
  <c r="W44" i="18"/>
  <c r="W11" i="18"/>
  <c r="W39" i="18"/>
  <c r="W31" i="18"/>
  <c r="W38" i="18"/>
  <c r="W23" i="18"/>
  <c r="W21" i="18"/>
  <c r="W49" i="18"/>
  <c r="W25" i="18"/>
  <c r="W14" i="18"/>
  <c r="W40" i="18"/>
  <c r="W33" i="18"/>
  <c r="U47" i="18"/>
  <c r="U44" i="18"/>
  <c r="U45" i="18"/>
  <c r="U48" i="18"/>
  <c r="U49" i="18"/>
  <c r="U46" i="18"/>
  <c r="W45" i="18"/>
  <c r="W30" i="18"/>
  <c r="W29" i="18"/>
  <c r="W46" i="18"/>
  <c r="W19" i="18"/>
  <c r="W13" i="18"/>
  <c r="W41" i="18"/>
  <c r="W26" i="18"/>
  <c r="U13" i="18"/>
  <c r="U9" i="18"/>
  <c r="U14" i="18"/>
  <c r="U11" i="18"/>
  <c r="U12" i="18"/>
  <c r="U10" i="18"/>
  <c r="W48" i="18"/>
  <c r="W36" i="18"/>
  <c r="W22" i="18"/>
  <c r="W37" i="18"/>
  <c r="W20" i="18"/>
  <c r="W35" i="18"/>
  <c r="W28" i="18"/>
  <c r="W47" i="18"/>
  <c r="W32" i="18"/>
  <c r="W12" i="18"/>
  <c r="W27" i="18"/>
  <c r="W34" i="18"/>
  <c r="W18" i="18"/>
  <c r="U38" i="18"/>
  <c r="U34" i="18"/>
  <c r="U25" i="18"/>
  <c r="U19" i="18"/>
  <c r="U28" i="18"/>
  <c r="U18" i="18"/>
  <c r="U40" i="18"/>
  <c r="U37" i="18"/>
  <c r="U32" i="18"/>
  <c r="U24" i="18"/>
  <c r="U33" i="18"/>
  <c r="U26" i="18"/>
  <c r="U39" i="18"/>
  <c r="U36" i="18"/>
  <c r="U30" i="18"/>
  <c r="U22" i="18"/>
  <c r="U31" i="18"/>
  <c r="U23" i="18"/>
  <c r="U41" i="18"/>
  <c r="U35" i="18"/>
  <c r="U27" i="18"/>
  <c r="U21" i="18"/>
  <c r="U29" i="18"/>
  <c r="U20" i="18"/>
  <c r="W9" i="18"/>
  <c r="W10" i="18"/>
  <c r="W11" i="12"/>
  <c r="W9" i="12"/>
  <c r="W10" i="12"/>
  <c r="U25" i="12"/>
  <c r="U18" i="12"/>
  <c r="W32" i="12"/>
  <c r="U24" i="12"/>
  <c r="U33" i="12"/>
  <c r="W49" i="12"/>
  <c r="U39" i="12"/>
  <c r="W41" i="12"/>
  <c r="W14" i="12"/>
  <c r="U21" i="12"/>
  <c r="U27" i="12"/>
  <c r="U20" i="12"/>
  <c r="U29" i="12"/>
  <c r="U41" i="12"/>
  <c r="U40" i="12"/>
  <c r="U46" i="12"/>
  <c r="U49" i="12"/>
  <c r="W44" i="12"/>
  <c r="W22" i="12"/>
  <c r="W20" i="12"/>
  <c r="W29" i="12"/>
  <c r="W27" i="12"/>
  <c r="W39" i="12"/>
  <c r="W34" i="12"/>
  <c r="W13" i="12"/>
  <c r="U13" i="12"/>
  <c r="U26" i="12"/>
  <c r="U19" i="12"/>
  <c r="U22" i="12"/>
  <c r="U30" i="12"/>
  <c r="U23" i="12"/>
  <c r="U32" i="12"/>
  <c r="U35" i="12"/>
  <c r="W12" i="12"/>
  <c r="U48" i="12"/>
  <c r="W45" i="12"/>
  <c r="W46" i="12"/>
  <c r="W19" i="12"/>
  <c r="W23" i="12"/>
  <c r="W31" i="12"/>
  <c r="W33" i="12"/>
  <c r="W40" i="12"/>
  <c r="W37" i="12"/>
  <c r="U10" i="12"/>
  <c r="U12" i="12"/>
  <c r="U37" i="12"/>
  <c r="U36" i="12"/>
  <c r="U45" i="12"/>
  <c r="W47" i="12"/>
  <c r="W48" i="12"/>
  <c r="W21" i="12"/>
  <c r="W26" i="12"/>
  <c r="W24" i="12"/>
  <c r="W35" i="12"/>
  <c r="W30" i="12"/>
  <c r="W38" i="12"/>
  <c r="U14" i="12"/>
  <c r="U11" i="12"/>
  <c r="U31" i="12"/>
  <c r="U34" i="12"/>
  <c r="U28" i="12"/>
  <c r="U38" i="12"/>
  <c r="U44" i="12"/>
  <c r="U47" i="12"/>
  <c r="W18" i="12"/>
  <c r="W28" i="12"/>
  <c r="W25" i="12"/>
  <c r="W36" i="12"/>
  <c r="U9" i="12"/>
  <c r="AA49" i="12" l="1"/>
  <c r="AA14" i="12"/>
  <c r="AA11" i="12"/>
  <c r="AA18" i="12"/>
  <c r="AA10" i="12"/>
  <c r="AA21" i="18"/>
  <c r="AQ3" i="13"/>
  <c r="AQ6" i="13"/>
  <c r="AQ4" i="13"/>
  <c r="AQ7" i="13"/>
  <c r="AQ5" i="13"/>
  <c r="AQ8" i="13"/>
  <c r="AQ12" i="13"/>
  <c r="AQ34" i="13"/>
  <c r="AQ35" i="13"/>
  <c r="AS35" i="13" s="1"/>
  <c r="AQ16" i="13"/>
  <c r="AQ13" i="13"/>
  <c r="AS13" i="13" s="1"/>
  <c r="AQ32" i="13"/>
  <c r="AQ25" i="13"/>
  <c r="AS25" i="13" s="1"/>
  <c r="AQ24" i="13"/>
  <c r="AS24" i="13" s="1"/>
  <c r="AQ20" i="13"/>
  <c r="AQ30" i="13"/>
  <c r="AQ28" i="13"/>
  <c r="AS28" i="13" s="1"/>
  <c r="AQ31" i="13"/>
  <c r="AS31" i="13" s="1"/>
  <c r="AQ27" i="13"/>
  <c r="AS27" i="13" s="1"/>
  <c r="AQ21" i="13"/>
  <c r="AS21" i="13" s="1"/>
  <c r="AQ29" i="13"/>
  <c r="AS29" i="13" s="1"/>
  <c r="AQ23" i="13"/>
  <c r="AS23" i="13" s="1"/>
  <c r="AQ19" i="13"/>
  <c r="AS19" i="13" s="1"/>
  <c r="AQ17" i="13"/>
  <c r="AS17" i="13" s="1"/>
  <c r="AQ15" i="13"/>
  <c r="AS15" i="13" s="1"/>
  <c r="AQ18" i="13"/>
  <c r="AS18" i="13" s="1"/>
  <c r="AQ26" i="13"/>
  <c r="AQ22" i="13"/>
  <c r="AS22" i="13" s="1"/>
  <c r="AQ14" i="13"/>
  <c r="AS14" i="13" s="1"/>
  <c r="AQ33" i="13"/>
  <c r="AS33" i="13" s="1"/>
  <c r="AQ9" i="13"/>
  <c r="AA20" i="18"/>
  <c r="AA9" i="12"/>
  <c r="AA24" i="18"/>
  <c r="AA11" i="18"/>
  <c r="AA14" i="18"/>
  <c r="AA39" i="18"/>
  <c r="AA19" i="18"/>
  <c r="AA34" i="18"/>
  <c r="U42" i="18"/>
  <c r="AA18" i="18"/>
  <c r="AA27" i="18"/>
  <c r="AA28" i="18"/>
  <c r="AA22" i="18"/>
  <c r="X24" i="18"/>
  <c r="AA12" i="18"/>
  <c r="AA13" i="18"/>
  <c r="AA45" i="18"/>
  <c r="X41" i="18"/>
  <c r="AA40" i="18"/>
  <c r="W16" i="18"/>
  <c r="Y11" i="18" s="1"/>
  <c r="AA26" i="18"/>
  <c r="X28" i="18"/>
  <c r="AA46" i="18"/>
  <c r="U53" i="18"/>
  <c r="AA51" i="18" s="1"/>
  <c r="U50" i="18"/>
  <c r="AA23" i="18"/>
  <c r="W50" i="18"/>
  <c r="AA35" i="18"/>
  <c r="X37" i="18"/>
  <c r="AA36" i="18"/>
  <c r="W42" i="18"/>
  <c r="Y20" i="18" s="1"/>
  <c r="X21" i="18"/>
  <c r="X35" i="18"/>
  <c r="AA32" i="18"/>
  <c r="AA48" i="18"/>
  <c r="AA41" i="18"/>
  <c r="AA29" i="18"/>
  <c r="AA25" i="18"/>
  <c r="AA38" i="18"/>
  <c r="X39" i="18"/>
  <c r="AA47" i="18"/>
  <c r="AA37" i="18"/>
  <c r="AA10" i="18"/>
  <c r="AA9" i="18"/>
  <c r="U16" i="18"/>
  <c r="AA17" i="18" s="1"/>
  <c r="AA30" i="18"/>
  <c r="AA33" i="18"/>
  <c r="AA49" i="18"/>
  <c r="AA31" i="18"/>
  <c r="AA44" i="18"/>
  <c r="AA41" i="12"/>
  <c r="AA32" i="12"/>
  <c r="AA45" i="12"/>
  <c r="AA13" i="12"/>
  <c r="AA12" i="12"/>
  <c r="X35" i="12"/>
  <c r="U42" i="12"/>
  <c r="AA47" i="12"/>
  <c r="X39" i="12"/>
  <c r="AA38" i="12"/>
  <c r="AA26" i="12"/>
  <c r="X28" i="12"/>
  <c r="AA25" i="12"/>
  <c r="U53" i="12"/>
  <c r="U50" i="12"/>
  <c r="AA51" i="12" s="1"/>
  <c r="AA44" i="12"/>
  <c r="AA30" i="12"/>
  <c r="AA37" i="12"/>
  <c r="AA23" i="12"/>
  <c r="AA29" i="12"/>
  <c r="X37" i="12"/>
  <c r="AA36" i="12"/>
  <c r="AA28" i="12"/>
  <c r="AA35" i="12"/>
  <c r="AA48" i="12"/>
  <c r="X41" i="12"/>
  <c r="AA40" i="12"/>
  <c r="AA34" i="12"/>
  <c r="AA46" i="12"/>
  <c r="AA20" i="12"/>
  <c r="W16" i="12"/>
  <c r="U16" i="12"/>
  <c r="AA17" i="12" s="1"/>
  <c r="W42" i="12"/>
  <c r="Y48" i="12" s="1"/>
  <c r="X21" i="12"/>
  <c r="AA24" i="12"/>
  <c r="AA33" i="12"/>
  <c r="AA39" i="12"/>
  <c r="X24" i="12"/>
  <c r="AA22" i="12"/>
  <c r="AA31" i="12"/>
  <c r="AA19" i="12"/>
  <c r="AA27" i="12"/>
  <c r="W50" i="12"/>
  <c r="AA21" i="12"/>
  <c r="T22" i="12" l="1"/>
  <c r="R22" i="12" s="1"/>
  <c r="T18" i="12"/>
  <c r="T18" i="18"/>
  <c r="AS30" i="13"/>
  <c r="AR31" i="13"/>
  <c r="AS32" i="13"/>
  <c r="AR33" i="13"/>
  <c r="AR35" i="13"/>
  <c r="AS34" i="13"/>
  <c r="AR29" i="13"/>
  <c r="AS26" i="13"/>
  <c r="AS20" i="13"/>
  <c r="AR22" i="13"/>
  <c r="AQ36" i="13"/>
  <c r="AS12" i="13"/>
  <c r="AR15" i="13"/>
  <c r="AR18" i="13"/>
  <c r="AS16" i="13"/>
  <c r="AQ10" i="13"/>
  <c r="AR5" i="13"/>
  <c r="Y37" i="18"/>
  <c r="Y41" i="18"/>
  <c r="Y29" i="18"/>
  <c r="Y33" i="18"/>
  <c r="Y48" i="18"/>
  <c r="Y32" i="18"/>
  <c r="Y18" i="18"/>
  <c r="Y19" i="18"/>
  <c r="Y38" i="18"/>
  <c r="Y14" i="18"/>
  <c r="Y26" i="18"/>
  <c r="Y27" i="18"/>
  <c r="Y31" i="18"/>
  <c r="Y25" i="18"/>
  <c r="Y9" i="18"/>
  <c r="Y13" i="18"/>
  <c r="Y12" i="18"/>
  <c r="AA16" i="18"/>
  <c r="AA42" i="18"/>
  <c r="T23" i="18" s="1"/>
  <c r="Y24" i="18"/>
  <c r="Y44" i="18"/>
  <c r="Y39" i="18"/>
  <c r="Y35" i="18"/>
  <c r="Y23" i="18"/>
  <c r="AA53" i="18"/>
  <c r="Y53" i="18"/>
  <c r="Y21" i="18"/>
  <c r="Y45" i="18"/>
  <c r="Y34" i="18"/>
  <c r="Y49" i="18"/>
  <c r="Y30" i="18"/>
  <c r="Y47" i="18"/>
  <c r="Y36" i="18"/>
  <c r="Y46" i="18"/>
  <c r="Y40" i="18"/>
  <c r="Y22" i="18"/>
  <c r="Y28" i="18"/>
  <c r="Y10" i="18"/>
  <c r="Y46" i="12"/>
  <c r="Y44" i="12"/>
  <c r="Y22" i="12"/>
  <c r="Y30" i="12"/>
  <c r="Y45" i="12"/>
  <c r="Y28" i="12"/>
  <c r="Y40" i="12"/>
  <c r="Y39" i="12"/>
  <c r="Y24" i="12"/>
  <c r="Y23" i="12"/>
  <c r="Y38" i="12"/>
  <c r="Y34" i="12"/>
  <c r="Y29" i="12"/>
  <c r="Y47" i="12"/>
  <c r="Y11" i="12"/>
  <c r="Y14" i="12"/>
  <c r="Y10" i="12"/>
  <c r="Y9" i="12"/>
  <c r="Y53" i="12"/>
  <c r="AA53" i="12"/>
  <c r="AA42" i="12"/>
  <c r="T27" i="12" s="1"/>
  <c r="R27" i="12" s="1"/>
  <c r="Y41" i="12"/>
  <c r="Y49" i="12"/>
  <c r="Y32" i="12"/>
  <c r="Y36" i="12"/>
  <c r="Y37" i="12"/>
  <c r="Y31" i="12"/>
  <c r="Y33" i="12"/>
  <c r="AA16" i="12"/>
  <c r="Y12" i="12"/>
  <c r="Y35" i="12"/>
  <c r="Y13" i="12"/>
  <c r="Y25" i="12"/>
  <c r="Y27" i="12"/>
  <c r="Y18" i="12"/>
  <c r="Y20" i="12"/>
  <c r="Y19" i="12"/>
  <c r="Y21" i="12"/>
  <c r="Y26" i="12"/>
  <c r="T30" i="12" l="1"/>
  <c r="R30" i="12" s="1"/>
  <c r="T32" i="12"/>
  <c r="R32" i="12" s="1"/>
  <c r="T22" i="18"/>
  <c r="T40" i="12"/>
  <c r="R40" i="12" s="1"/>
  <c r="T35" i="12"/>
  <c r="R35" i="12" s="1"/>
  <c r="T33" i="12"/>
  <c r="R33" i="12" s="1"/>
  <c r="T41" i="12"/>
  <c r="R41" i="12" s="1"/>
  <c r="T29" i="12"/>
  <c r="R29" i="12" s="1"/>
  <c r="T25" i="12"/>
  <c r="R25" i="12" s="1"/>
  <c r="T39" i="12"/>
  <c r="R39" i="12" s="1"/>
  <c r="T19" i="12"/>
  <c r="R19" i="12" s="1"/>
  <c r="T26" i="12"/>
  <c r="R26" i="12" s="1"/>
  <c r="T24" i="12"/>
  <c r="R24" i="12" s="1"/>
  <c r="T29" i="18"/>
  <c r="T34" i="12"/>
  <c r="R34" i="12" s="1"/>
  <c r="T31" i="12"/>
  <c r="R31" i="12" s="1"/>
  <c r="T37" i="12"/>
  <c r="R37" i="12" s="1"/>
  <c r="T20" i="12"/>
  <c r="R20" i="12" s="1"/>
  <c r="T23" i="12"/>
  <c r="R23" i="12" s="1"/>
  <c r="T38" i="12"/>
  <c r="R38" i="12" s="1"/>
  <c r="T21" i="12"/>
  <c r="R21" i="12" s="1"/>
  <c r="T36" i="12"/>
  <c r="R36" i="12" s="1"/>
  <c r="T28" i="12"/>
  <c r="R28" i="12" s="1"/>
  <c r="T39" i="18"/>
  <c r="T20" i="18"/>
  <c r="T30" i="18"/>
  <c r="T41" i="18"/>
  <c r="T25" i="18"/>
  <c r="T24" i="18"/>
  <c r="T32" i="18"/>
  <c r="T37" i="18"/>
  <c r="T31" i="18"/>
  <c r="T35" i="18"/>
  <c r="T36" i="18"/>
  <c r="T26" i="18"/>
  <c r="T27" i="18"/>
  <c r="T28" i="18"/>
  <c r="T33" i="18"/>
  <c r="T19" i="18"/>
  <c r="T38" i="18"/>
  <c r="T40" i="18"/>
  <c r="T21" i="18"/>
  <c r="T34" i="18"/>
  <c r="Z37" i="18"/>
  <c r="Z24" i="18"/>
  <c r="Z41" i="18"/>
  <c r="Z21" i="18"/>
  <c r="Z28" i="18"/>
  <c r="Z35" i="18"/>
  <c r="Y16" i="18"/>
  <c r="Z39" i="18"/>
  <c r="Y42" i="18"/>
  <c r="Z39" i="12"/>
  <c r="Z41" i="12"/>
  <c r="Z24" i="12"/>
  <c r="Z37" i="12"/>
  <c r="Z28" i="12"/>
  <c r="Z35" i="12"/>
  <c r="Y42" i="12"/>
  <c r="Z21" i="12"/>
  <c r="Y16" i="12"/>
  <c r="R18" i="12"/>
  <c r="AB19" i="12" l="1"/>
  <c r="AC19" i="12" s="1"/>
  <c r="AB24" i="12"/>
  <c r="AC24" i="12" s="1"/>
  <c r="AB23" i="12"/>
  <c r="AC23" i="12" s="1"/>
  <c r="AB18" i="12"/>
  <c r="AC18" i="12" s="1"/>
  <c r="AB22" i="12"/>
  <c r="AC22" i="12" s="1"/>
  <c r="AB21" i="12"/>
  <c r="AC21" i="12" s="1"/>
  <c r="AB25" i="12"/>
  <c r="AC25" i="12" s="1"/>
  <c r="AB20" i="12"/>
  <c r="AC20" i="12" s="1"/>
</calcChain>
</file>

<file path=xl/sharedStrings.xml><?xml version="1.0" encoding="utf-8"?>
<sst xmlns="http://schemas.openxmlformats.org/spreadsheetml/2006/main" count="50864" uniqueCount="953">
  <si>
    <t xml:space="preserve">Ans </t>
  </si>
  <si>
    <t xml:space="preserve">Form </t>
  </si>
  <si>
    <t xml:space="preserve">Chapter </t>
  </si>
  <si>
    <t>problem involed topics</t>
  </si>
  <si>
    <t>Ans</t>
  </si>
  <si>
    <t>Form</t>
  </si>
  <si>
    <t>Chapter</t>
  </si>
  <si>
    <t>C</t>
  </si>
  <si>
    <t xml:space="preserve">F.1 Ch4 </t>
  </si>
  <si>
    <t>F.4 Ch 4</t>
  </si>
  <si>
    <t xml:space="preserve">F.3 Ch 7 </t>
  </si>
  <si>
    <t xml:space="preserve">F.4 Ch 4 </t>
  </si>
  <si>
    <t xml:space="preserve">F.4 Ch 6 </t>
  </si>
  <si>
    <t>A</t>
  </si>
  <si>
    <t>F.4 Ch 2</t>
  </si>
  <si>
    <t>F.2 Ch 4</t>
  </si>
  <si>
    <t xml:space="preserve">F.3 Ch2 </t>
  </si>
  <si>
    <t xml:space="preserve">F.5 Ch 8 </t>
  </si>
  <si>
    <t>F.4 Ch 3</t>
  </si>
  <si>
    <t>B</t>
  </si>
  <si>
    <t>F.5 Ch 12</t>
  </si>
  <si>
    <t>F.2 Ch 3</t>
  </si>
  <si>
    <t>F.3 Ch 6</t>
  </si>
  <si>
    <t>D</t>
  </si>
  <si>
    <t>F.5 Ch 1</t>
  </si>
  <si>
    <t xml:space="preserve">F.5 Ch 5 </t>
  </si>
  <si>
    <t>F.3 Ch 4</t>
  </si>
  <si>
    <t>F.5 Ch 2</t>
  </si>
  <si>
    <t>F.2 Ch 1</t>
  </si>
  <si>
    <t>F.6 Ch 2</t>
  </si>
  <si>
    <t>F.4 Ch 9</t>
  </si>
  <si>
    <t xml:space="preserve">F. 3 Ch 3 </t>
  </si>
  <si>
    <t>F.3 Ch 3</t>
  </si>
  <si>
    <t xml:space="preserve">F.3 Ch 1 </t>
  </si>
  <si>
    <t xml:space="preserve">F.3 Ch 2 </t>
  </si>
  <si>
    <t>F.4 Ch 8</t>
  </si>
  <si>
    <t>F. 4 Ch 8</t>
  </si>
  <si>
    <t xml:space="preserve">F.5 Ch 6 </t>
  </si>
  <si>
    <t>F.2 Ch 6</t>
  </si>
  <si>
    <t xml:space="preserve">F.4 Ch 5 </t>
  </si>
  <si>
    <t>F.2 Ch 8</t>
  </si>
  <si>
    <t>F.5 Ch 9</t>
  </si>
  <si>
    <t xml:space="preserve">F.6 Ch 3 </t>
  </si>
  <si>
    <t>F.3 Ch 7</t>
  </si>
  <si>
    <t>F. 3 Ch 10</t>
  </si>
  <si>
    <t>F.4 Ch 12</t>
  </si>
  <si>
    <t>F.2 Ch 12</t>
  </si>
  <si>
    <t xml:space="preserve">F.4 Ch 12 </t>
  </si>
  <si>
    <t>F.3  Ch 10</t>
  </si>
  <si>
    <t>Out sys</t>
  </si>
  <si>
    <t>F.3 Ch 10</t>
  </si>
  <si>
    <t>F.3 Ch 9</t>
  </si>
  <si>
    <t>F. 5 Ch 9</t>
  </si>
  <si>
    <t>F.3 Ch 11</t>
  </si>
  <si>
    <t>F.4 Ch 11</t>
  </si>
  <si>
    <t>F.4 Ch 10</t>
  </si>
  <si>
    <t>F. 4 Ch 11</t>
  </si>
  <si>
    <t>F.2 Ch 11</t>
  </si>
  <si>
    <t xml:space="preserve">F.1 Ch 11 </t>
  </si>
  <si>
    <t>F.5 Ch 7</t>
  </si>
  <si>
    <t>F.4 ch 4</t>
  </si>
  <si>
    <t>F.2 ch 10</t>
  </si>
  <si>
    <t xml:space="preserve">F.3 Ch 12 </t>
  </si>
  <si>
    <t>F.1 Ch 12</t>
  </si>
  <si>
    <t>F.6 Ch 1</t>
  </si>
  <si>
    <t>F.1 Ch 3</t>
  </si>
  <si>
    <t>F. 4 Ch 6</t>
  </si>
  <si>
    <t>out sys</t>
  </si>
  <si>
    <t>F.5 Ch 6</t>
  </si>
  <si>
    <t>F.3 Ch 8</t>
  </si>
  <si>
    <t>F. 6 Ch 2</t>
  </si>
  <si>
    <t xml:space="preserve">F.2 Ch 11 </t>
  </si>
  <si>
    <t>F.4  Ch 12</t>
  </si>
  <si>
    <t>F. 5 Ch 10</t>
  </si>
  <si>
    <t>F.2 Ch 9</t>
  </si>
  <si>
    <t xml:space="preserve">F.2 Ch2 </t>
  </si>
  <si>
    <t>F.2 Ch10</t>
  </si>
  <si>
    <t>F.2 ch 2</t>
  </si>
  <si>
    <t>F.5 Ch 8</t>
  </si>
  <si>
    <t>F.1 Ch 4</t>
  </si>
  <si>
    <t>F.3 Ch 12</t>
  </si>
  <si>
    <t>F.4 Ch 5</t>
  </si>
  <si>
    <t xml:space="preserve">F.4 Ch 2 </t>
  </si>
  <si>
    <t>F.5 Ch 5</t>
  </si>
  <si>
    <t>F. 4 Ch 12</t>
  </si>
  <si>
    <t>F.1 Ch 11</t>
  </si>
  <si>
    <t>F.4 ch 9</t>
  </si>
  <si>
    <t>F.5 Ch 11</t>
  </si>
  <si>
    <t>F.4 Ch 7</t>
  </si>
  <si>
    <t>F.3 Ch 2</t>
  </si>
  <si>
    <t xml:space="preserve">F.6 Ch 1,2 </t>
  </si>
  <si>
    <t>F.2 Ch 10</t>
  </si>
  <si>
    <t>F.5 Ch 10</t>
  </si>
  <si>
    <t>F. 3 Ch 7</t>
  </si>
  <si>
    <t>F. 3 Ch 12</t>
  </si>
  <si>
    <t>F.1 Ch 9</t>
  </si>
  <si>
    <t>F.1 Ch 8</t>
  </si>
  <si>
    <t>F.2 Ch 2</t>
  </si>
  <si>
    <t>F.1 ch 2</t>
  </si>
  <si>
    <t>F.5 Ch 3</t>
  </si>
  <si>
    <t>F.4 Ch 6</t>
  </si>
  <si>
    <t>F.6 Ch 3</t>
  </si>
  <si>
    <t>F.1 Ch 7</t>
  </si>
  <si>
    <t>F.2 Ch 4.</t>
  </si>
  <si>
    <t>F.2 Ch 5</t>
  </si>
  <si>
    <t>F.6 Ch 1,2</t>
  </si>
  <si>
    <t>F.4 Ch12</t>
  </si>
  <si>
    <t>F.1 Ch 2</t>
  </si>
  <si>
    <t>F.1 Ch 1</t>
  </si>
  <si>
    <t>F.2 Ch 7</t>
  </si>
  <si>
    <t xml:space="preserve">Lv </t>
  </si>
  <si>
    <t>LV</t>
  </si>
  <si>
    <t>5*</t>
  </si>
  <si>
    <t>F.4 ch 6</t>
  </si>
  <si>
    <t>F.4 Ch 1</t>
  </si>
  <si>
    <t>F.5 Ch 4</t>
  </si>
  <si>
    <t>2012pp</t>
  </si>
  <si>
    <t>F.2 ch 3</t>
  </si>
  <si>
    <t>Lv</t>
  </si>
  <si>
    <t>F.2 ch 1</t>
  </si>
  <si>
    <t>MOST DIFFICULT QUESTION</t>
  </si>
  <si>
    <t>F.4 ch 3</t>
  </si>
  <si>
    <t>F.3 Ch 1,2</t>
  </si>
  <si>
    <t>2012pp</t>
    <phoneticPr fontId="2" type="noConversion"/>
  </si>
  <si>
    <t>2012pp</t>
    <phoneticPr fontId="2" type="noConversion"/>
  </si>
  <si>
    <t>2012pp</t>
    <phoneticPr fontId="2" type="noConversion"/>
  </si>
  <si>
    <t>F.1</t>
    <phoneticPr fontId="2" type="noConversion"/>
  </si>
  <si>
    <t>F.2</t>
    <phoneticPr fontId="2" type="noConversion"/>
  </si>
  <si>
    <t>F.3</t>
    <phoneticPr fontId="2" type="noConversion"/>
  </si>
  <si>
    <t>F.4</t>
    <phoneticPr fontId="2" type="noConversion"/>
  </si>
  <si>
    <t>F.5</t>
    <phoneticPr fontId="2" type="noConversion"/>
  </si>
  <si>
    <t>F6</t>
    <phoneticPr fontId="2" type="noConversion"/>
  </si>
  <si>
    <t xml:space="preserve">no of question </t>
    <phoneticPr fontId="2" type="noConversion"/>
  </si>
  <si>
    <t>out of s</t>
    <phoneticPr fontId="2" type="noConversion"/>
  </si>
  <si>
    <t>total</t>
    <phoneticPr fontId="2" type="noConversion"/>
  </si>
  <si>
    <t>F.2 Ch10</t>
    <phoneticPr fontId="2" type="noConversion"/>
  </si>
  <si>
    <t>F.2 Ch 10</t>
    <phoneticPr fontId="2" type="noConversion"/>
  </si>
  <si>
    <t>F.5 Ch6</t>
    <phoneticPr fontId="2" type="noConversion"/>
  </si>
  <si>
    <t>F.2 Ch 11</t>
    <phoneticPr fontId="2" type="noConversion"/>
  </si>
  <si>
    <t>F.5 Ch 6</t>
    <phoneticPr fontId="2" type="noConversion"/>
  </si>
  <si>
    <t>F.2 Ch10</t>
    <phoneticPr fontId="2" type="noConversion"/>
  </si>
  <si>
    <t>Ch</t>
    <phoneticPr fontId="2" type="noConversion"/>
  </si>
  <si>
    <t xml:space="preserve">Form </t>
    <phoneticPr fontId="2" type="noConversion"/>
  </si>
  <si>
    <t xml:space="preserve">answer </t>
    <phoneticPr fontId="2" type="noConversion"/>
  </si>
  <si>
    <t xml:space="preserve">Level tope question </t>
    <phoneticPr fontId="2" type="noConversion"/>
  </si>
  <si>
    <t xml:space="preserve">type of question </t>
    <phoneticPr fontId="2" type="noConversion"/>
  </si>
  <si>
    <t xml:space="preserve">Lv of question </t>
    <phoneticPr fontId="2" type="noConversion"/>
  </si>
  <si>
    <t>Question no</t>
    <phoneticPr fontId="2" type="noConversion"/>
  </si>
  <si>
    <t>1A</t>
  </si>
  <si>
    <t>1B</t>
  </si>
  <si>
    <t>Directed numbers</t>
  </si>
  <si>
    <t>Area and Volume (I)</t>
  </si>
  <si>
    <t>Approximation and Errors</t>
  </si>
  <si>
    <t>Angles in Triangles and polygons</t>
  </si>
  <si>
    <t>Using algebra to solve problems (I)</t>
  </si>
  <si>
    <t>Introduction to Coordinates</t>
  </si>
  <si>
    <t>Factorization of Polynomials</t>
  </si>
  <si>
    <t>Introduction to deductive Geometry</t>
  </si>
  <si>
    <t>Percentages (I)</t>
  </si>
  <si>
    <t>Symmetry and transformation</t>
  </si>
  <si>
    <t>Identities</t>
  </si>
  <si>
    <t>Pythagoras’ Theorem</t>
  </si>
  <si>
    <t>Using Algebra to solve problem (II)</t>
  </si>
  <si>
    <t>Angles in intersection and parallel line</t>
  </si>
  <si>
    <t>Formulae</t>
  </si>
  <si>
    <t>Trigonometric Ratios</t>
  </si>
  <si>
    <t>Estimation in numbers and measurement</t>
  </si>
  <si>
    <t>Congruence and similarity</t>
  </si>
  <si>
    <t>Linear equations in two unknowns</t>
  </si>
  <si>
    <t>Area and Volume (II)</t>
  </si>
  <si>
    <t>Introduction to Geometry</t>
  </si>
  <si>
    <t>Introduction to Statistics</t>
  </si>
  <si>
    <t>Rate and ratio</t>
  </si>
  <si>
    <t>More about Data handling</t>
  </si>
  <si>
    <t>3A</t>
  </si>
  <si>
    <t>3B</t>
  </si>
  <si>
    <t>4A</t>
  </si>
  <si>
    <t>4B</t>
  </si>
  <si>
    <t xml:space="preserve">More about Factorization of Polynomials </t>
  </si>
  <si>
    <t xml:space="preserve">Quadrilaterals </t>
  </si>
  <si>
    <t>Number system</t>
  </si>
  <si>
    <t>Exponential Functions</t>
  </si>
  <si>
    <t xml:space="preserve">Law of Indices </t>
  </si>
  <si>
    <t>More about 3D figures</t>
  </si>
  <si>
    <t>Equation of straight lines</t>
  </si>
  <si>
    <t>Logarithmic Functions</t>
  </si>
  <si>
    <t>Percentages (II)</t>
  </si>
  <si>
    <t>Area and volume (III)</t>
  </si>
  <si>
    <t>Quadratic equation</t>
  </si>
  <si>
    <t>Rational Functions</t>
  </si>
  <si>
    <t>Linear Inequalities in one Unknown</t>
  </si>
  <si>
    <t xml:space="preserve">Application in Trigonometry </t>
  </si>
  <si>
    <t>Basic Knowledge of Function</t>
  </si>
  <si>
    <t>Basic Properties of Circle</t>
  </si>
  <si>
    <t xml:space="preserve">Introduction to Probability </t>
  </si>
  <si>
    <t xml:space="preserve">Coodinate Geometry of Straight Line </t>
  </si>
  <si>
    <t>Quadratic Function</t>
  </si>
  <si>
    <t>More about Basic Properties of circles</t>
  </si>
  <si>
    <t xml:space="preserve"> Central Tendency .. Statistical Values </t>
    <phoneticPr fontId="2" type="noConversion"/>
  </si>
  <si>
    <t>More about Polynomials</t>
  </si>
  <si>
    <t>Basic Trigonometry</t>
  </si>
  <si>
    <t xml:space="preserve">More on Deductive Geometry </t>
  </si>
  <si>
    <t>5A</t>
  </si>
  <si>
    <t>5B</t>
  </si>
  <si>
    <t>More about equations</t>
  </si>
  <si>
    <t>Variation</t>
  </si>
  <si>
    <t>Arithemetic Sequences</t>
  </si>
  <si>
    <t>Geometric Sequence</t>
  </si>
  <si>
    <t>Inequalities in one unknown</t>
  </si>
  <si>
    <t>Equation of Circles</t>
  </si>
  <si>
    <t>Linear program</t>
    <phoneticPr fontId="2" type="noConversion"/>
  </si>
  <si>
    <t>Uses and Abuses of statistics</t>
  </si>
  <si>
    <t>More about Graphs of Functions</t>
  </si>
  <si>
    <t>Locus</t>
  </si>
  <si>
    <t>Permutation and combination</t>
  </si>
  <si>
    <t>Solving Triangles</t>
  </si>
  <si>
    <t>More about Probability</t>
  </si>
  <si>
    <t>Applications in Trigonometry</t>
  </si>
  <si>
    <t>Measures of Dispersion</t>
  </si>
  <si>
    <t>More about Dispersion</t>
  </si>
  <si>
    <t>1A</t>
    <phoneticPr fontId="2" type="noConversion"/>
  </si>
  <si>
    <t>1B</t>
    <phoneticPr fontId="2" type="noConversion"/>
  </si>
  <si>
    <t>2A</t>
    <phoneticPr fontId="2" type="noConversion"/>
  </si>
  <si>
    <t>2B</t>
    <phoneticPr fontId="2" type="noConversion"/>
  </si>
  <si>
    <t xml:space="preserve">Type of question </t>
    <phoneticPr fontId="2" type="noConversion"/>
  </si>
  <si>
    <t>A1</t>
    <phoneticPr fontId="2" type="noConversion"/>
  </si>
  <si>
    <t xml:space="preserve">A = algebra </t>
    <phoneticPr fontId="2" type="noConversion"/>
  </si>
  <si>
    <t xml:space="preserve">DG= deductive geometry </t>
    <phoneticPr fontId="2" type="noConversion"/>
  </si>
  <si>
    <t xml:space="preserve">AG = analytic geometry </t>
    <phoneticPr fontId="2" type="noConversion"/>
  </si>
  <si>
    <t xml:space="preserve">S= statistics </t>
    <phoneticPr fontId="2" type="noConversion"/>
  </si>
  <si>
    <t>DA</t>
    <phoneticPr fontId="2" type="noConversion"/>
  </si>
  <si>
    <t xml:space="preserve">T= trigo </t>
    <phoneticPr fontId="2" type="noConversion"/>
  </si>
  <si>
    <t xml:space="preserve">L=language </t>
    <phoneticPr fontId="2" type="noConversion"/>
  </si>
  <si>
    <t xml:space="preserve">G = graph </t>
    <phoneticPr fontId="2" type="noConversion"/>
  </si>
  <si>
    <t xml:space="preserve">3D  </t>
    <phoneticPr fontId="2" type="noConversion"/>
  </si>
  <si>
    <t xml:space="preserve">remarks : need to distinguish the different level of certain technique </t>
    <phoneticPr fontId="2" type="noConversion"/>
  </si>
  <si>
    <t xml:space="preserve">A1  to A2 to A3 ……. </t>
    <phoneticPr fontId="2" type="noConversion"/>
  </si>
  <si>
    <t>A1</t>
    <phoneticPr fontId="2" type="noConversion"/>
  </si>
  <si>
    <t>DA</t>
    <phoneticPr fontId="2" type="noConversion"/>
  </si>
  <si>
    <t>DA</t>
    <phoneticPr fontId="2" type="noConversion"/>
  </si>
  <si>
    <t>G</t>
    <phoneticPr fontId="2" type="noConversion"/>
  </si>
  <si>
    <t>Geo</t>
    <phoneticPr fontId="2" type="noConversion"/>
  </si>
  <si>
    <t>A1</t>
    <phoneticPr fontId="2" type="noConversion"/>
  </si>
  <si>
    <t>Geo 1</t>
    <phoneticPr fontId="2" type="noConversion"/>
  </si>
  <si>
    <t>VA1</t>
    <phoneticPr fontId="2" type="noConversion"/>
  </si>
  <si>
    <t>VA2</t>
    <phoneticPr fontId="2" type="noConversion"/>
  </si>
  <si>
    <t>VA1</t>
    <phoneticPr fontId="2" type="noConversion"/>
  </si>
  <si>
    <t>AG1</t>
    <phoneticPr fontId="2" type="noConversion"/>
  </si>
  <si>
    <t>DG1</t>
    <phoneticPr fontId="2" type="noConversion"/>
  </si>
  <si>
    <t>S1</t>
    <phoneticPr fontId="2" type="noConversion"/>
  </si>
  <si>
    <t>S2</t>
    <phoneticPr fontId="2" type="noConversion"/>
  </si>
  <si>
    <t>S2</t>
    <phoneticPr fontId="2" type="noConversion"/>
  </si>
  <si>
    <t>A2</t>
    <phoneticPr fontId="2" type="noConversion"/>
  </si>
  <si>
    <t>T1</t>
    <phoneticPr fontId="2" type="noConversion"/>
  </si>
  <si>
    <t>DG2</t>
    <phoneticPr fontId="2" type="noConversion"/>
  </si>
  <si>
    <t>3D1</t>
    <phoneticPr fontId="2" type="noConversion"/>
  </si>
  <si>
    <t>AG2</t>
    <phoneticPr fontId="2" type="noConversion"/>
  </si>
  <si>
    <t>A3</t>
    <phoneticPr fontId="2" type="noConversion"/>
  </si>
  <si>
    <t>A4</t>
    <phoneticPr fontId="2" type="noConversion"/>
  </si>
  <si>
    <t>A4</t>
    <phoneticPr fontId="2" type="noConversion"/>
  </si>
  <si>
    <t>DG3</t>
    <phoneticPr fontId="2" type="noConversion"/>
  </si>
  <si>
    <t>T2</t>
    <phoneticPr fontId="2" type="noConversion"/>
  </si>
  <si>
    <t>G</t>
    <phoneticPr fontId="2" type="noConversion"/>
  </si>
  <si>
    <t>P2</t>
    <phoneticPr fontId="2" type="noConversion"/>
  </si>
  <si>
    <t>P1</t>
    <phoneticPr fontId="2" type="noConversion"/>
  </si>
  <si>
    <t>P2</t>
    <phoneticPr fontId="2" type="noConversion"/>
  </si>
  <si>
    <t>AG3</t>
    <phoneticPr fontId="2" type="noConversion"/>
  </si>
  <si>
    <t>3D2</t>
    <phoneticPr fontId="2" type="noConversion"/>
  </si>
  <si>
    <t>T2</t>
    <phoneticPr fontId="2" type="noConversion"/>
  </si>
  <si>
    <t>S3</t>
    <phoneticPr fontId="2" type="noConversion"/>
  </si>
  <si>
    <t>S4</t>
    <phoneticPr fontId="2" type="noConversion"/>
  </si>
  <si>
    <t>6A</t>
    <phoneticPr fontId="2" type="noConversion"/>
  </si>
  <si>
    <t>A</t>
    <phoneticPr fontId="2" type="noConversion"/>
  </si>
  <si>
    <t>B</t>
    <phoneticPr fontId="2" type="noConversion"/>
  </si>
  <si>
    <t xml:space="preserve">question numebr </t>
  </si>
  <si>
    <t>% correct</t>
  </si>
  <si>
    <t xml:space="preserve">rank ( from easy to difficult) </t>
  </si>
  <si>
    <t xml:space="preserve">Level </t>
  </si>
  <si>
    <t>DA=daily application</t>
    <phoneticPr fontId="2" type="noConversion"/>
  </si>
  <si>
    <t xml:space="preserve">VA= Volume&amp;Area  </t>
    <phoneticPr fontId="2" type="noConversion"/>
  </si>
  <si>
    <t xml:space="preserve">P =Probabiltiy </t>
    <phoneticPr fontId="2" type="noConversion"/>
  </si>
  <si>
    <t xml:space="preserve">total </t>
    <phoneticPr fontId="2" type="noConversion"/>
  </si>
  <si>
    <t>%</t>
    <phoneticPr fontId="2" type="noConversion"/>
  </si>
  <si>
    <t>Lv avg</t>
    <phoneticPr fontId="2" type="noConversion"/>
  </si>
  <si>
    <t>性價比</t>
    <phoneticPr fontId="2" type="noConversion"/>
  </si>
  <si>
    <t>GEO = geometry (pattern)</t>
    <phoneticPr fontId="2" type="noConversion"/>
  </si>
  <si>
    <t>D</t>
    <phoneticPr fontId="2" type="noConversion"/>
  </si>
  <si>
    <t>C</t>
    <phoneticPr fontId="2" type="noConversion"/>
  </si>
  <si>
    <t>F.3 Ch 8</t>
    <phoneticPr fontId="2" type="noConversion"/>
  </si>
  <si>
    <t>F.4 Ch 2</t>
    <phoneticPr fontId="2" type="noConversion"/>
  </si>
  <si>
    <t>F.3 Ch 5</t>
    <phoneticPr fontId="2" type="noConversion"/>
  </si>
  <si>
    <t xml:space="preserve">FROM THE SORTED DATA </t>
    <phoneticPr fontId="2" type="noConversion"/>
  </si>
  <si>
    <t>2012SP</t>
  </si>
  <si>
    <t>2012SP</t>
    <phoneticPr fontId="2" type="noConversion"/>
  </si>
  <si>
    <t xml:space="preserve">% in the whole paper </t>
    <phoneticPr fontId="2" type="noConversion"/>
  </si>
  <si>
    <t xml:space="preserve">question in the whole paper </t>
    <phoneticPr fontId="2" type="noConversion"/>
  </si>
  <si>
    <t>DSE</t>
    <phoneticPr fontId="2" type="noConversion"/>
  </si>
  <si>
    <t>HKCEE</t>
    <phoneticPr fontId="2" type="noConversion"/>
  </si>
  <si>
    <t xml:space="preserve">Lv </t>
    <phoneticPr fontId="2" type="noConversion"/>
  </si>
  <si>
    <t>rank of question in dse</t>
    <phoneticPr fontId="2" type="noConversion"/>
  </si>
  <si>
    <t>Level in HKCEE</t>
    <phoneticPr fontId="2" type="noConversion"/>
  </si>
  <si>
    <t xml:space="preserve">HKCEE rank </t>
    <phoneticPr fontId="2" type="noConversion"/>
  </si>
  <si>
    <t>HKCEE</t>
    <phoneticPr fontId="2" type="noConversion"/>
  </si>
  <si>
    <t xml:space="preserve">DSE </t>
    <phoneticPr fontId="2" type="noConversion"/>
  </si>
  <si>
    <t>Level in DSE</t>
    <phoneticPr fontId="2" type="noConversion"/>
  </si>
  <si>
    <t>type by myself</t>
    <phoneticPr fontId="2" type="noConversion"/>
  </si>
  <si>
    <t>F.1 Ch 1</t>
    <phoneticPr fontId="2" type="noConversion"/>
  </si>
  <si>
    <t>F.1 Ch 2</t>
    <phoneticPr fontId="2" type="noConversion"/>
  </si>
  <si>
    <t>F.1 Ch 5</t>
  </si>
  <si>
    <t>F.1 Ch 6</t>
  </si>
  <si>
    <t>F.1 Ch 10</t>
  </si>
  <si>
    <t>F.2 Ch 1</t>
    <phoneticPr fontId="2" type="noConversion"/>
  </si>
  <si>
    <t>F.2 Ch 2</t>
    <phoneticPr fontId="2" type="noConversion"/>
  </si>
  <si>
    <t>F.3 Ch 1</t>
    <phoneticPr fontId="2" type="noConversion"/>
  </si>
  <si>
    <t>F.3 Ch 2</t>
    <phoneticPr fontId="2" type="noConversion"/>
  </si>
  <si>
    <t>F.3 Ch 5</t>
  </si>
  <si>
    <t>F.4 Ch 1</t>
    <phoneticPr fontId="2" type="noConversion"/>
  </si>
  <si>
    <t>F.5 Ch 1</t>
    <phoneticPr fontId="2" type="noConversion"/>
  </si>
  <si>
    <t>F.5 Ch 2</t>
    <phoneticPr fontId="2" type="noConversion"/>
  </si>
  <si>
    <t>F.6 Ch 1</t>
    <phoneticPr fontId="2" type="noConversion"/>
  </si>
  <si>
    <t>F.6 Ch 2</t>
    <phoneticPr fontId="2" type="noConversion"/>
  </si>
  <si>
    <t>F.6 Ch 4</t>
  </si>
  <si>
    <t>F.6 Ch 1,2</t>
    <phoneticPr fontId="2" type="noConversion"/>
  </si>
  <si>
    <t xml:space="preserve">In DSE only </t>
    <phoneticPr fontId="2" type="noConversion"/>
  </si>
  <si>
    <t>Form</t>
    <phoneticPr fontId="2" type="noConversion"/>
  </si>
  <si>
    <t>F.1 Ch 4</t>
    <phoneticPr fontId="2" type="noConversion"/>
  </si>
  <si>
    <t>F.1 Ch 8</t>
    <phoneticPr fontId="2" type="noConversion"/>
  </si>
  <si>
    <t>Form</t>
    <phoneticPr fontId="2" type="noConversion"/>
  </si>
  <si>
    <t>Book</t>
    <phoneticPr fontId="2" type="noConversion"/>
  </si>
  <si>
    <t>Chapter</t>
    <phoneticPr fontId="2" type="noConversion"/>
  </si>
  <si>
    <t>problem involed topics (1st)</t>
    <phoneticPr fontId="2" type="noConversion"/>
  </si>
  <si>
    <t>problem involed topics (2nd)</t>
    <phoneticPr fontId="2" type="noConversion"/>
  </si>
  <si>
    <t>Timestamp</t>
  </si>
  <si>
    <t>Username</t>
  </si>
  <si>
    <t>Score</t>
  </si>
  <si>
    <t>Class</t>
  </si>
  <si>
    <t xml:space="preserve">Class No. </t>
  </si>
  <si>
    <t>Which Year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</si>
  <si>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</si>
  <si>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</si>
  <si>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</si>
  <si>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</si>
  <si>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</si>
  <si>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</si>
  <si>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</si>
  <si>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</si>
  <si>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</si>
  <si>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</si>
  <si>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</si>
  <si>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</si>
  <si>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</si>
  <si>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</si>
  <si>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</si>
  <si>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</si>
  <si>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</si>
  <si>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</si>
  <si>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</si>
  <si>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</si>
  <si>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</si>
  <si>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</si>
  <si>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</si>
  <si>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</si>
  <si>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</si>
  <si>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</si>
  <si>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</si>
  <si>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</si>
  <si>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Q29</t>
  </si>
  <si>
    <t>Q30</t>
  </si>
  <si>
    <t>Q31</t>
  </si>
  <si>
    <t>Q32</t>
  </si>
  <si>
    <t>Q33</t>
  </si>
  <si>
    <t>Q34</t>
  </si>
  <si>
    <t>Q35</t>
  </si>
  <si>
    <t>Q36</t>
  </si>
  <si>
    <t>Q37</t>
  </si>
  <si>
    <t>Q38</t>
  </si>
  <si>
    <t>Q39</t>
  </si>
  <si>
    <t>Q40</t>
  </si>
  <si>
    <t>Q41</t>
  </si>
  <si>
    <t>Q42</t>
  </si>
  <si>
    <t>Q43</t>
  </si>
  <si>
    <t>Q44</t>
  </si>
  <si>
    <t>Q45</t>
  </si>
  <si>
    <t>Q46</t>
  </si>
  <si>
    <t>Q47</t>
  </si>
  <si>
    <t>Q48</t>
  </si>
  <si>
    <t>Q49</t>
  </si>
  <si>
    <t>Q50</t>
  </si>
  <si>
    <t>Q51</t>
  </si>
  <si>
    <t>Q52</t>
  </si>
  <si>
    <t>Q53</t>
  </si>
  <si>
    <t>Q54</t>
  </si>
  <si>
    <t xml:space="preserve">student </t>
    <phoneticPr fontId="2" type="noConversion"/>
  </si>
  <si>
    <t xml:space="preserve">Class </t>
    <phoneticPr fontId="2" type="noConversion"/>
  </si>
  <si>
    <t xml:space="preserve">Class number </t>
    <phoneticPr fontId="2" type="noConversion"/>
  </si>
  <si>
    <t xml:space="preserve">Year </t>
    <phoneticPr fontId="2" type="noConversion"/>
  </si>
  <si>
    <t xml:space="preserve">Form chapter </t>
    <phoneticPr fontId="2" type="noConversion"/>
  </si>
  <si>
    <t>topic</t>
    <phoneticPr fontId="2" type="noConversion"/>
  </si>
  <si>
    <t xml:space="preserve">Level </t>
    <phoneticPr fontId="2" type="noConversion"/>
  </si>
  <si>
    <t xml:space="preserve">Form </t>
    <phoneticPr fontId="2" type="noConversion"/>
  </si>
  <si>
    <t xml:space="preserve">correct </t>
    <phoneticPr fontId="2" type="noConversion"/>
  </si>
  <si>
    <t xml:space="preserve">topic </t>
    <phoneticPr fontId="2" type="noConversion"/>
  </si>
  <si>
    <t xml:space="preserve">level </t>
    <phoneticPr fontId="2" type="noConversion"/>
  </si>
  <si>
    <t xml:space="preserve">form </t>
    <phoneticPr fontId="2" type="noConversion"/>
  </si>
  <si>
    <t xml:space="preserve">report  of </t>
    <phoneticPr fontId="2" type="noConversion"/>
  </si>
  <si>
    <t xml:space="preserve">total </t>
    <phoneticPr fontId="2" type="noConversion"/>
  </si>
  <si>
    <t xml:space="preserve">% of that topic on that year </t>
    <phoneticPr fontId="2" type="noConversion"/>
  </si>
  <si>
    <t xml:space="preserve">% on that topic </t>
    <phoneticPr fontId="2" type="noConversion"/>
  </si>
  <si>
    <t>Lv2</t>
    <phoneticPr fontId="2" type="noConversion"/>
  </si>
  <si>
    <t>Lv3</t>
    <phoneticPr fontId="2" type="noConversion"/>
  </si>
  <si>
    <t>Lv4</t>
    <phoneticPr fontId="2" type="noConversion"/>
  </si>
  <si>
    <t>Lv5</t>
    <phoneticPr fontId="2" type="noConversion"/>
  </si>
  <si>
    <t>Lv6</t>
    <phoneticPr fontId="2" type="noConversion"/>
  </si>
  <si>
    <t>Lv7</t>
    <phoneticPr fontId="2" type="noConversion"/>
  </si>
  <si>
    <t>F.1</t>
    <phoneticPr fontId="2" type="noConversion"/>
  </si>
  <si>
    <t>&gt;80%</t>
    <phoneticPr fontId="2" type="noConversion"/>
  </si>
  <si>
    <t>F.2</t>
    <phoneticPr fontId="2" type="noConversion"/>
  </si>
  <si>
    <t>F.3</t>
    <phoneticPr fontId="2" type="noConversion"/>
  </si>
  <si>
    <t>F.4</t>
    <phoneticPr fontId="2" type="noConversion"/>
  </si>
  <si>
    <t>F.5</t>
    <phoneticPr fontId="2" type="noConversion"/>
  </si>
  <si>
    <t>F6</t>
    <phoneticPr fontId="2" type="noConversion"/>
  </si>
  <si>
    <t>total</t>
    <phoneticPr fontId="2" type="noConversion"/>
  </si>
  <si>
    <t>A1</t>
    <phoneticPr fontId="2" type="noConversion"/>
  </si>
  <si>
    <t>A2</t>
    <phoneticPr fontId="2" type="noConversion"/>
  </si>
  <si>
    <t>A3</t>
    <phoneticPr fontId="2" type="noConversion"/>
  </si>
  <si>
    <t>A4</t>
    <phoneticPr fontId="2" type="noConversion"/>
  </si>
  <si>
    <t>AG1</t>
    <phoneticPr fontId="2" type="noConversion"/>
  </si>
  <si>
    <t>AG2</t>
    <phoneticPr fontId="2" type="noConversion"/>
  </si>
  <si>
    <t>AG3</t>
    <phoneticPr fontId="2" type="noConversion"/>
  </si>
  <si>
    <t>DA</t>
    <phoneticPr fontId="2" type="noConversion"/>
  </si>
  <si>
    <t>DG1</t>
    <phoneticPr fontId="2" type="noConversion"/>
  </si>
  <si>
    <t>DG2</t>
    <phoneticPr fontId="2" type="noConversion"/>
  </si>
  <si>
    <t>DG3</t>
    <phoneticPr fontId="2" type="noConversion"/>
  </si>
  <si>
    <t>G</t>
    <phoneticPr fontId="2" type="noConversion"/>
  </si>
  <si>
    <t>Geo</t>
    <phoneticPr fontId="2" type="noConversion"/>
  </si>
  <si>
    <t>P2</t>
    <phoneticPr fontId="2" type="noConversion"/>
  </si>
  <si>
    <t>S1</t>
    <phoneticPr fontId="2" type="noConversion"/>
  </si>
  <si>
    <t>S2</t>
    <phoneticPr fontId="2" type="noConversion"/>
  </si>
  <si>
    <t>S3</t>
    <phoneticPr fontId="2" type="noConversion"/>
  </si>
  <si>
    <t>S4</t>
    <phoneticPr fontId="2" type="noConversion"/>
  </si>
  <si>
    <t>T1</t>
    <phoneticPr fontId="2" type="noConversion"/>
  </si>
  <si>
    <t>T2</t>
    <phoneticPr fontId="2" type="noConversion"/>
  </si>
  <si>
    <t>VA1</t>
    <phoneticPr fontId="2" type="noConversion"/>
  </si>
  <si>
    <t>VA2</t>
    <phoneticPr fontId="2" type="noConversion"/>
  </si>
  <si>
    <t>3D1</t>
    <phoneticPr fontId="2" type="noConversion"/>
  </si>
  <si>
    <t>3D2</t>
    <phoneticPr fontId="2" type="noConversion"/>
  </si>
  <si>
    <t xml:space="preserve">total </t>
    <phoneticPr fontId="2" type="noConversion"/>
  </si>
  <si>
    <t>Lv2</t>
    <phoneticPr fontId="2" type="noConversion"/>
  </si>
  <si>
    <t>Lv</t>
    <phoneticPr fontId="2" type="noConversion"/>
  </si>
  <si>
    <t>A</t>
    <phoneticPr fontId="2" type="noConversion"/>
  </si>
  <si>
    <t>A</t>
    <phoneticPr fontId="2" type="noConversion"/>
  </si>
  <si>
    <t>B</t>
    <phoneticPr fontId="2" type="noConversion"/>
  </si>
  <si>
    <t xml:space="preserve">Date </t>
    <phoneticPr fontId="2" type="noConversion"/>
  </si>
  <si>
    <t>B</t>
    <phoneticPr fontId="2" type="noConversion"/>
  </si>
  <si>
    <t>A</t>
    <phoneticPr fontId="2" type="noConversion"/>
  </si>
  <si>
    <t>A</t>
    <phoneticPr fontId="2" type="noConversion"/>
  </si>
  <si>
    <t>B</t>
    <phoneticPr fontId="2" type="noConversion"/>
  </si>
  <si>
    <t>B</t>
    <phoneticPr fontId="2" type="noConversion"/>
  </si>
  <si>
    <t>A</t>
    <phoneticPr fontId="2" type="noConversion"/>
  </si>
  <si>
    <t>B</t>
    <phoneticPr fontId="2" type="noConversion"/>
  </si>
  <si>
    <t>A</t>
    <phoneticPr fontId="2" type="noConversion"/>
  </si>
  <si>
    <t>B</t>
    <phoneticPr fontId="2" type="noConversion"/>
  </si>
  <si>
    <t>A</t>
    <phoneticPr fontId="2" type="noConversion"/>
  </si>
  <si>
    <t>B</t>
    <phoneticPr fontId="2" type="noConversion"/>
  </si>
  <si>
    <t>B</t>
    <phoneticPr fontId="2" type="noConversion"/>
  </si>
  <si>
    <t>A</t>
    <phoneticPr fontId="2" type="noConversion"/>
  </si>
  <si>
    <t>B</t>
    <phoneticPr fontId="2" type="noConversion"/>
  </si>
  <si>
    <t>A</t>
    <phoneticPr fontId="2" type="noConversion"/>
  </si>
  <si>
    <t>A</t>
    <phoneticPr fontId="2" type="noConversion"/>
  </si>
  <si>
    <t>B</t>
    <phoneticPr fontId="2" type="noConversion"/>
  </si>
  <si>
    <t>B</t>
    <phoneticPr fontId="2" type="noConversion"/>
  </si>
  <si>
    <t>A</t>
    <phoneticPr fontId="2" type="noConversion"/>
  </si>
  <si>
    <t>A</t>
    <phoneticPr fontId="2" type="noConversion"/>
  </si>
  <si>
    <t>B</t>
    <phoneticPr fontId="2" type="noConversion"/>
  </si>
  <si>
    <t>A</t>
    <phoneticPr fontId="2" type="noConversion"/>
  </si>
  <si>
    <t>B</t>
    <phoneticPr fontId="2" type="noConversion"/>
  </si>
  <si>
    <t>A</t>
    <phoneticPr fontId="2" type="noConversion"/>
  </si>
  <si>
    <t>A</t>
    <phoneticPr fontId="2" type="noConversion"/>
  </si>
  <si>
    <t xml:space="preserve">Class </t>
  </si>
  <si>
    <t xml:space="preserve">Class number </t>
  </si>
  <si>
    <t xml:space="preserve">Date </t>
  </si>
  <si>
    <t xml:space="preserve">report  of </t>
  </si>
  <si>
    <t xml:space="preserve">correct </t>
  </si>
  <si>
    <t xml:space="preserve">total </t>
  </si>
  <si>
    <t xml:space="preserve">% of that topic on that year </t>
  </si>
  <si>
    <t xml:space="preserve">% on that topic </t>
  </si>
  <si>
    <t>F.1</t>
  </si>
  <si>
    <t>F.2</t>
  </si>
  <si>
    <t>F.3</t>
  </si>
  <si>
    <t>F.4</t>
  </si>
  <si>
    <t>F.5</t>
  </si>
  <si>
    <t>F6</t>
  </si>
  <si>
    <t>total</t>
  </si>
  <si>
    <t>A1</t>
  </si>
  <si>
    <t>A2</t>
  </si>
  <si>
    <t>A3</t>
  </si>
  <si>
    <t>A4</t>
  </si>
  <si>
    <t>AG1</t>
  </si>
  <si>
    <t>AG2</t>
  </si>
  <si>
    <t>AG3</t>
  </si>
  <si>
    <t>DA</t>
  </si>
  <si>
    <t>DG1</t>
  </si>
  <si>
    <t>DG2</t>
  </si>
  <si>
    <t>DG3</t>
  </si>
  <si>
    <t>G</t>
  </si>
  <si>
    <t>Geo</t>
  </si>
  <si>
    <t>P2</t>
  </si>
  <si>
    <t>S1</t>
  </si>
  <si>
    <t>S2</t>
  </si>
  <si>
    <t>S3</t>
  </si>
  <si>
    <t>S4</t>
  </si>
  <si>
    <t>T1</t>
  </si>
  <si>
    <t>T2</t>
  </si>
  <si>
    <t>VA1</t>
  </si>
  <si>
    <t>VA2</t>
  </si>
  <si>
    <t>3D1</t>
  </si>
  <si>
    <t>3D2</t>
  </si>
  <si>
    <t xml:space="preserve">  </t>
    <phoneticPr fontId="2" type="noConversion"/>
  </si>
  <si>
    <t xml:space="preserve">==QBE==  </t>
  </si>
  <si>
    <t xml:space="preserve">==QB== </t>
  </si>
  <si>
    <t>form &amp;lv</t>
    <phoneticPr fontId="2" type="noConversion"/>
  </si>
  <si>
    <t>Lv</t>
    <phoneticPr fontId="2" type="noConversion"/>
  </si>
  <si>
    <t>F.</t>
    <phoneticPr fontId="2" type="noConversion"/>
  </si>
  <si>
    <t>form chapter and level</t>
    <phoneticPr fontId="2" type="noConversion"/>
  </si>
  <si>
    <t>total</t>
    <phoneticPr fontId="2" type="noConversion"/>
  </si>
  <si>
    <t>avg lv</t>
  </si>
  <si>
    <t>total</t>
    <phoneticPr fontId="2" type="noConversion"/>
  </si>
  <si>
    <t>6B</t>
  </si>
  <si>
    <t>6D</t>
  </si>
  <si>
    <t>6C</t>
  </si>
  <si>
    <t xml:space="preserve">total question attempted </t>
    <phoneticPr fontId="2" type="noConversion"/>
  </si>
  <si>
    <t xml:space="preserve">total correct </t>
  </si>
  <si>
    <t xml:space="preserve">total correct </t>
    <phoneticPr fontId="2" type="noConversion"/>
  </si>
  <si>
    <t xml:space="preserve">total attempt </t>
  </si>
  <si>
    <t xml:space="preserve">total attempt </t>
    <phoneticPr fontId="2" type="noConversion"/>
  </si>
  <si>
    <t xml:space="preserve">hit rate </t>
  </si>
  <si>
    <t xml:space="preserve">hit rate </t>
    <phoneticPr fontId="2" type="noConversion"/>
  </si>
  <si>
    <t>total mark</t>
  </si>
  <si>
    <t>total mark</t>
    <phoneticPr fontId="2" type="noConversion"/>
  </si>
  <si>
    <t xml:space="preserve">student </t>
  </si>
  <si>
    <t xml:space="preserve">student </t>
    <phoneticPr fontId="2" type="noConversion"/>
  </si>
  <si>
    <t xml:space="preserve">unique id </t>
  </si>
  <si>
    <t xml:space="preserve">unique id </t>
    <phoneticPr fontId="2" type="noConversion"/>
  </si>
  <si>
    <t>6B1</t>
  </si>
  <si>
    <t>6B2</t>
  </si>
  <si>
    <t>6B22</t>
  </si>
  <si>
    <t>6B11</t>
  </si>
  <si>
    <t>6D31</t>
  </si>
  <si>
    <t>6B26</t>
  </si>
  <si>
    <t>6B17</t>
  </si>
  <si>
    <t>6B24</t>
  </si>
  <si>
    <t>6B14</t>
  </si>
  <si>
    <t>6B4</t>
  </si>
  <si>
    <t>6C31</t>
  </si>
  <si>
    <t>6C12</t>
  </si>
  <si>
    <t>6B19</t>
  </si>
  <si>
    <t>6C26</t>
  </si>
  <si>
    <t>6B25</t>
  </si>
  <si>
    <t>6D15</t>
  </si>
  <si>
    <t>6B10</t>
  </si>
  <si>
    <t>6C13</t>
  </si>
  <si>
    <t>6B8</t>
  </si>
  <si>
    <t>6B5</t>
  </si>
  <si>
    <t>6C18</t>
  </si>
  <si>
    <t>6B20</t>
  </si>
  <si>
    <t>6D27</t>
  </si>
  <si>
    <t>6B27</t>
  </si>
  <si>
    <t>6B16</t>
  </si>
  <si>
    <t>6D25</t>
  </si>
  <si>
    <t>6C15</t>
  </si>
  <si>
    <t>6C32</t>
  </si>
  <si>
    <t>6B12</t>
  </si>
  <si>
    <t>6B23</t>
  </si>
  <si>
    <t>6B29</t>
  </si>
  <si>
    <t>6C11</t>
  </si>
  <si>
    <t>6D2</t>
  </si>
  <si>
    <t>6D33</t>
  </si>
  <si>
    <t>6C2</t>
  </si>
  <si>
    <t>Student id</t>
    <phoneticPr fontId="2" type="noConversion"/>
  </si>
  <si>
    <t>total number of students</t>
    <phoneticPr fontId="2" type="noConversion"/>
  </si>
  <si>
    <t xml:space="preserve">the row numebr of specific student </t>
    <phoneticPr fontId="2" type="noConversion"/>
  </si>
  <si>
    <t>6C02</t>
  </si>
  <si>
    <t>N/A</t>
  </si>
  <si>
    <t xml:space="preserve">Start from the middle </t>
    <phoneticPr fontId="2" type="noConversion"/>
  </si>
  <si>
    <t>11/16/2016 14:32:50</t>
  </si>
  <si>
    <t>11/16/2016 14:42:05</t>
  </si>
  <si>
    <t>11/16/2016 14:45:51</t>
  </si>
  <si>
    <t>11/16/2016 14:47:37</t>
  </si>
  <si>
    <t>11/16/2016 14:48:15</t>
  </si>
  <si>
    <t>11/16/2016 14:49:37</t>
  </si>
  <si>
    <t>11/16/2016 14:50:00</t>
  </si>
  <si>
    <t>11/16/2016 14:50:28</t>
  </si>
  <si>
    <t>11/16/2016 14:50:49</t>
  </si>
  <si>
    <t>11/16/2016 14:50:55</t>
  </si>
  <si>
    <t>11/16/2016 14:51:16</t>
  </si>
  <si>
    <t>11/16/2016 14:51:30</t>
  </si>
  <si>
    <t>11/16/2016 14:51:37</t>
  </si>
  <si>
    <t>11/16/2016 14:51:38</t>
  </si>
  <si>
    <t>11/16/2016 14:51:49</t>
  </si>
  <si>
    <t>11/16/2016 14:52:23</t>
  </si>
  <si>
    <t>11/16/2016 14:52:45</t>
  </si>
  <si>
    <t>11/16/2016 14:52:47</t>
  </si>
  <si>
    <t>11/16/2016 14:54:05</t>
  </si>
  <si>
    <t>11/16/2016 14:54:08</t>
  </si>
  <si>
    <t>11/16/2016 14:54:10</t>
  </si>
  <si>
    <t>11/16/2016 14:54:19</t>
  </si>
  <si>
    <t>11/16/2016 14:54:20</t>
  </si>
  <si>
    <t>11/16/2016 14:54:38</t>
  </si>
  <si>
    <t>11/16/2016 14:54:41</t>
  </si>
  <si>
    <t>11/16/2016 14:54:52</t>
  </si>
  <si>
    <t>11/16/2016 14:55:00</t>
  </si>
  <si>
    <t>11/16/2016 14:55:21</t>
  </si>
  <si>
    <t>11/16/2016 14:55:24</t>
  </si>
  <si>
    <t>11/16/2016 14:56:53</t>
  </si>
  <si>
    <t>11/16/2016 14:57:08</t>
  </si>
  <si>
    <t>11/22/2016 9:10:45</t>
  </si>
  <si>
    <t>11/22/2016 9:29:02</t>
  </si>
  <si>
    <t>11/22/2016 9:29:14</t>
  </si>
  <si>
    <t>11/22/2016 9:29:33</t>
  </si>
  <si>
    <t>11/22/2016 9:30:50</t>
  </si>
  <si>
    <t>11/22/2016 9:31:54</t>
  </si>
  <si>
    <t>11/22/2016 9:32:26</t>
  </si>
  <si>
    <t>11/22/2016 9:32:32</t>
  </si>
  <si>
    <t>11/22/2016 9:32:58</t>
  </si>
  <si>
    <t>11/22/2016 9:33:14</t>
  </si>
  <si>
    <t>11/22/2016 9:34:04</t>
  </si>
  <si>
    <t>11/22/2016 9:34:06</t>
  </si>
  <si>
    <t>11/22/2016 9:34:12</t>
  </si>
  <si>
    <t>11/22/2016 9:34:19</t>
  </si>
  <si>
    <t>11/22/2016 9:34:30</t>
  </si>
  <si>
    <t>11/22/2016 9:34:45</t>
  </si>
  <si>
    <t>11/22/2016 9:34:53</t>
  </si>
  <si>
    <t>11/22/2016 9:35:00</t>
  </si>
  <si>
    <t>11/22/2016 9:35:02</t>
  </si>
  <si>
    <t>11/22/2016 9:35:09</t>
  </si>
  <si>
    <t>11/22/2016 9:35:16</t>
  </si>
  <si>
    <t>11/22/2016 9:35:49</t>
  </si>
  <si>
    <t>11/22/2016 9:36:07</t>
  </si>
  <si>
    <t>11/22/2016 9:36:14</t>
  </si>
  <si>
    <t>11/22/2016 9:37:42</t>
  </si>
  <si>
    <t>11/24/2016 11:17:27</t>
  </si>
  <si>
    <t>11/24/2016 12:23:51</t>
  </si>
  <si>
    <t xml:space="preserve">the file name </t>
    <phoneticPr fontId="2" type="noConversion"/>
  </si>
  <si>
    <t xml:space="preserve">the seperated report of the student </t>
    <phoneticPr fontId="2" type="noConversion"/>
  </si>
  <si>
    <t xml:space="preserve">total number of student </t>
    <phoneticPr fontId="2" type="noConversion"/>
  </si>
  <si>
    <t>11/29/2016 14:37:02</t>
  </si>
  <si>
    <t>11/29/2016 14:48:22</t>
  </si>
  <si>
    <t>11/29/2016 14:49:18</t>
  </si>
  <si>
    <t>11/29/2016 14:50:31</t>
  </si>
  <si>
    <t>11/29/2016 14:52:49</t>
  </si>
  <si>
    <t>11/29/2016 14:53:14</t>
  </si>
  <si>
    <t>11/29/2016 14:54:04</t>
  </si>
  <si>
    <t>11/29/2016 14:54:05</t>
  </si>
  <si>
    <t>11/29/2016 14:54:07</t>
  </si>
  <si>
    <t>11/29/2016 14:54:12</t>
  </si>
  <si>
    <t>11/29/2016 14:54:14</t>
  </si>
  <si>
    <t>11/29/2016 14:54:37</t>
  </si>
  <si>
    <t>11/29/2016 14:54:42</t>
  </si>
  <si>
    <t>11/29/2016 14:54:44</t>
  </si>
  <si>
    <t>11/29/2016 14:54:50</t>
  </si>
  <si>
    <t>11/29/2016 14:54:51</t>
  </si>
  <si>
    <t>11/29/2016 14:54:58</t>
  </si>
  <si>
    <t>11/29/2016 14:55:06</t>
  </si>
  <si>
    <t>11/29/2016 14:55:12</t>
  </si>
  <si>
    <t>11/29/2016 14:55:16</t>
  </si>
  <si>
    <t>11/29/2016 14:55:19</t>
  </si>
  <si>
    <t>11/29/2016 14:55:36</t>
  </si>
  <si>
    <t>11/29/2016 14:56:11</t>
  </si>
  <si>
    <t>6E24</t>
  </si>
  <si>
    <t>6E</t>
  </si>
  <si>
    <t xml:space="preserve">need to confirm the number of student and their id before run this vba </t>
    <phoneticPr fontId="2" type="noConversion"/>
  </si>
  <si>
    <t>B</t>
    <phoneticPr fontId="2" type="noConversion"/>
  </si>
  <si>
    <t>A</t>
    <phoneticPr fontId="2" type="noConversion"/>
  </si>
  <si>
    <t>A</t>
    <phoneticPr fontId="2" type="noConversion"/>
  </si>
  <si>
    <t>D</t>
    <phoneticPr fontId="2" type="noConversion"/>
  </si>
  <si>
    <t>B</t>
    <phoneticPr fontId="2" type="noConversion"/>
  </si>
  <si>
    <t>C</t>
    <phoneticPr fontId="2" type="noConversion"/>
  </si>
  <si>
    <t>A</t>
    <phoneticPr fontId="2" type="noConversion"/>
  </si>
  <si>
    <t>D</t>
    <phoneticPr fontId="2" type="noConversion"/>
  </si>
  <si>
    <t>B</t>
    <phoneticPr fontId="2" type="noConversion"/>
  </si>
  <si>
    <t>C</t>
    <phoneticPr fontId="2" type="noConversion"/>
  </si>
  <si>
    <t>C</t>
    <phoneticPr fontId="2" type="noConversion"/>
  </si>
  <si>
    <t>D</t>
    <phoneticPr fontId="2" type="noConversion"/>
  </si>
  <si>
    <t>A</t>
    <phoneticPr fontId="2" type="noConversion"/>
  </si>
  <si>
    <t>A</t>
    <phoneticPr fontId="2" type="noConversion"/>
  </si>
  <si>
    <t>D</t>
    <phoneticPr fontId="2" type="noConversion"/>
  </si>
  <si>
    <t>B</t>
    <phoneticPr fontId="2" type="noConversion"/>
  </si>
  <si>
    <t>D</t>
    <phoneticPr fontId="2" type="noConversion"/>
  </si>
  <si>
    <t>B</t>
    <phoneticPr fontId="2" type="noConversion"/>
  </si>
  <si>
    <t>A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</si>
  <si>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</si>
  <si>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</si>
  <si>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</si>
  <si>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A</t>
    <phoneticPr fontId="2" type="noConversion"/>
  </si>
  <si>
    <t>A</t>
    <phoneticPr fontId="2" type="noConversion"/>
  </si>
  <si>
    <t>B</t>
    <phoneticPr fontId="2" type="noConversion"/>
  </si>
  <si>
    <t>%</t>
    <phoneticPr fontId="2" type="noConversion"/>
  </si>
  <si>
    <t>C</t>
    <phoneticPr fontId="2" type="noConversion"/>
  </si>
  <si>
    <t>A</t>
    <phoneticPr fontId="2" type="noConversion"/>
  </si>
  <si>
    <t>B</t>
    <phoneticPr fontId="2" type="noConversion"/>
  </si>
  <si>
    <t>D</t>
    <phoneticPr fontId="2" type="noConversion"/>
  </si>
  <si>
    <t>A</t>
    <phoneticPr fontId="2" type="noConversion"/>
  </si>
  <si>
    <t>C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</si>
  <si>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</si>
  <si>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</si>
  <si>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</si>
  <si>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</si>
  <si>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B</t>
    <phoneticPr fontId="2" type="noConversion"/>
  </si>
  <si>
    <t>C</t>
    <phoneticPr fontId="2" type="noConversion"/>
  </si>
  <si>
    <t>B</t>
    <phoneticPr fontId="2" type="noConversion"/>
  </si>
  <si>
    <t>C</t>
    <phoneticPr fontId="2" type="noConversion"/>
  </si>
  <si>
    <t>DSE</t>
    <phoneticPr fontId="2" type="noConversion"/>
  </si>
  <si>
    <t>CE&amp;DSE</t>
    <phoneticPr fontId="2" type="noConversion"/>
  </si>
  <si>
    <t>not yet modify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</si>
  <si>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</si>
  <si>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</si>
  <si>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</si>
  <si>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</si>
  <si>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B</t>
    <phoneticPr fontId="2" type="noConversion"/>
  </si>
  <si>
    <t>A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</si>
  <si>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</si>
  <si>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</si>
  <si>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</si>
  <si>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</si>
  <si>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</si>
  <si>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</si>
  <si>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</si>
  <si>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</si>
  <si>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B</t>
    <phoneticPr fontId="2" type="noConversion"/>
  </si>
  <si>
    <t>D</t>
    <phoneticPr fontId="2" type="noConversion"/>
  </si>
  <si>
    <t>C</t>
    <phoneticPr fontId="2" type="noConversion"/>
  </si>
  <si>
    <t>A</t>
    <phoneticPr fontId="2" type="noConversion"/>
  </si>
  <si>
    <t>A</t>
    <phoneticPr fontId="2" type="noConversion"/>
  </si>
  <si>
    <t>D</t>
    <phoneticPr fontId="2" type="noConversion"/>
  </si>
  <si>
    <t>D</t>
    <phoneticPr fontId="2" type="noConversion"/>
  </si>
  <si>
    <t>C</t>
    <phoneticPr fontId="2" type="noConversion"/>
  </si>
  <si>
    <t>B</t>
    <phoneticPr fontId="2" type="noConversion"/>
  </si>
  <si>
    <t>B</t>
    <phoneticPr fontId="2" type="noConversion"/>
  </si>
  <si>
    <t>A</t>
    <phoneticPr fontId="2" type="noConversion"/>
  </si>
  <si>
    <t>C</t>
    <phoneticPr fontId="2" type="noConversion"/>
  </si>
  <si>
    <t>A</t>
    <phoneticPr fontId="2" type="noConversion"/>
  </si>
  <si>
    <t>D</t>
    <phoneticPr fontId="2" type="noConversion"/>
  </si>
  <si>
    <t>C</t>
    <phoneticPr fontId="2" type="noConversion"/>
  </si>
  <si>
    <t>B</t>
    <phoneticPr fontId="2" type="noConversion"/>
  </si>
  <si>
    <t>D</t>
    <phoneticPr fontId="2" type="noConversion"/>
  </si>
  <si>
    <t>the end point of the dse entry</t>
    <phoneticPr fontId="2" type="noConversion"/>
  </si>
  <si>
    <t>P1</t>
    <phoneticPr fontId="2" type="noConversion"/>
  </si>
  <si>
    <t>6D19</t>
  </si>
  <si>
    <t>6D26</t>
  </si>
  <si>
    <t>6D23</t>
  </si>
  <si>
    <t>6D18</t>
  </si>
  <si>
    <t>6D14</t>
  </si>
  <si>
    <t>6D22</t>
  </si>
  <si>
    <t>6D24</t>
  </si>
  <si>
    <t>6D21</t>
  </si>
  <si>
    <t>6D9</t>
  </si>
  <si>
    <t>6D11</t>
  </si>
  <si>
    <t>6D17</t>
  </si>
  <si>
    <t>6D12</t>
  </si>
  <si>
    <t>6D13</t>
  </si>
  <si>
    <t>6D6</t>
  </si>
  <si>
    <t>6D1</t>
  </si>
  <si>
    <t>6D3</t>
  </si>
  <si>
    <t>10/19/2018 10:55:28</t>
  </si>
  <si>
    <t>10/19/2018 10:57:04</t>
  </si>
  <si>
    <t>10/19/2018 11:04:55</t>
  </si>
  <si>
    <t>10/19/2018 11:05:13</t>
  </si>
  <si>
    <t>10/19/2018 11:06:11</t>
  </si>
  <si>
    <t>10/19/2018 11:06:49</t>
  </si>
  <si>
    <t>10/19/2018 11:07:00</t>
  </si>
  <si>
    <t>10/19/2018 11:07:13</t>
  </si>
  <si>
    <t>10/19/2018 11:08:04</t>
  </si>
  <si>
    <t>10/19/2018 11:08:51</t>
  </si>
  <si>
    <t>10/19/2018 11:08:54</t>
  </si>
  <si>
    <t>10/19/2018 11:09:08</t>
  </si>
  <si>
    <t>10/19/2018 11:09:51</t>
  </si>
  <si>
    <t>10/19/2018 11:10:47</t>
  </si>
  <si>
    <t>10/19/2018 11:13:33</t>
  </si>
  <si>
    <t>10/19/2018 11:13:50</t>
  </si>
  <si>
    <t>10/19/2018 11:14:10</t>
  </si>
  <si>
    <t>10/19/2018 11:14:17</t>
  </si>
  <si>
    <t>10/19/2018 11:15:52</t>
  </si>
  <si>
    <t>10/19/2018 11:16:56</t>
  </si>
  <si>
    <t>6D20</t>
  </si>
  <si>
    <t>6D16</t>
  </si>
  <si>
    <t>6D5</t>
  </si>
  <si>
    <t>6D4</t>
  </si>
  <si>
    <t>10/19/2018 11:44:38</t>
  </si>
  <si>
    <t>10/19/2018 17:21:22</t>
  </si>
  <si>
    <t>6D10</t>
  </si>
  <si>
    <t>6D8</t>
  </si>
  <si>
    <t>6D7</t>
  </si>
  <si>
    <t>Lv3</t>
  </si>
  <si>
    <t>Lv4</t>
  </si>
  <si>
    <t>Lv5</t>
  </si>
  <si>
    <t>Lv6</t>
  </si>
  <si>
    <t>Lv7</t>
  </si>
  <si>
    <t>Lv</t>
    <phoneticPr fontId="2" type="noConversion"/>
  </si>
  <si>
    <t>Lv2</t>
  </si>
  <si>
    <t>total attempt</t>
  </si>
  <si>
    <t>total attempt</t>
    <phoneticPr fontId="2" type="noConversion"/>
  </si>
  <si>
    <t xml:space="preserve">total correct </t>
    <phoneticPr fontId="2" type="noConversion"/>
  </si>
  <si>
    <t>total attempt</t>
    <phoneticPr fontId="2" type="noConversion"/>
  </si>
  <si>
    <t xml:space="preserve">total correct </t>
    <phoneticPr fontId="2" type="noConversion"/>
  </si>
  <si>
    <t>A</t>
    <phoneticPr fontId="2" type="noConversion"/>
  </si>
  <si>
    <t>B</t>
    <phoneticPr fontId="2" type="noConversion"/>
  </si>
  <si>
    <t>A</t>
    <phoneticPr fontId="2" type="noConversion"/>
  </si>
  <si>
    <t>A</t>
    <phoneticPr fontId="2" type="noConversion"/>
  </si>
  <si>
    <t>B</t>
    <phoneticPr fontId="2" type="noConversion"/>
  </si>
  <si>
    <t>B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</si>
  <si>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</si>
  <si>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</si>
  <si>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</si>
  <si>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</si>
  <si>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</si>
  <si>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A</t>
    <phoneticPr fontId="2" type="noConversion"/>
  </si>
  <si>
    <t>D</t>
    <phoneticPr fontId="2" type="noConversion"/>
  </si>
  <si>
    <t>C</t>
    <phoneticPr fontId="2" type="noConversion"/>
  </si>
  <si>
    <t>B</t>
    <phoneticPr fontId="2" type="noConversion"/>
  </si>
  <si>
    <t>C</t>
    <phoneticPr fontId="2" type="noConversion"/>
  </si>
  <si>
    <t>B</t>
    <phoneticPr fontId="2" type="noConversion"/>
  </si>
  <si>
    <t>6A</t>
  </si>
  <si>
    <t>6A1</t>
  </si>
  <si>
    <t>6C01</t>
  </si>
  <si>
    <t>6C03</t>
  </si>
  <si>
    <t>6C04</t>
  </si>
  <si>
    <t>6C05</t>
  </si>
  <si>
    <t>6C06</t>
  </si>
  <si>
    <t>6C07</t>
  </si>
  <si>
    <t>6C08</t>
  </si>
  <si>
    <t>6C09</t>
  </si>
  <si>
    <t>6C10</t>
  </si>
  <si>
    <t>6C14</t>
  </si>
  <si>
    <t>6C16</t>
  </si>
  <si>
    <t>6C17</t>
  </si>
  <si>
    <t>6C19</t>
  </si>
  <si>
    <t>6C20</t>
  </si>
  <si>
    <t>6C21</t>
  </si>
  <si>
    <t>6C22</t>
  </si>
  <si>
    <t>6C23</t>
  </si>
  <si>
    <t>6C24</t>
  </si>
  <si>
    <t>6C25</t>
  </si>
  <si>
    <t>6C27</t>
  </si>
  <si>
    <t>C</t>
    <phoneticPr fontId="2" type="noConversion"/>
  </si>
  <si>
    <t>C</t>
    <phoneticPr fontId="2" type="noConversion"/>
  </si>
  <si>
    <t>C</t>
    <phoneticPr fontId="2" type="noConversion"/>
  </si>
  <si>
    <t>9/27/2019 10:59:23</t>
  </si>
  <si>
    <t>9/27/2019 11:00:27</t>
  </si>
  <si>
    <t>9/27/2019 11:00:38</t>
  </si>
  <si>
    <t>9/27/2019 11:00:48</t>
  </si>
  <si>
    <t>9/27/2019 11:01:19</t>
  </si>
  <si>
    <t>9/27/2019 11:03:16</t>
  </si>
  <si>
    <t>9/27/2019 11:04:55</t>
  </si>
  <si>
    <t>9/27/2019 11:05:01</t>
  </si>
  <si>
    <t>9/27/2019 11:05:05</t>
  </si>
  <si>
    <t>C</t>
    <phoneticPr fontId="2" type="noConversion"/>
  </si>
  <si>
    <t>9/27/2019 11:05:13</t>
  </si>
  <si>
    <t>9/27/2019 11:05:15</t>
  </si>
  <si>
    <t>9/27/2019 11:06:04</t>
  </si>
  <si>
    <t>9/27/2019 11:06:19</t>
  </si>
  <si>
    <t>9/27/2019 11:06:21</t>
  </si>
  <si>
    <t>9/27/2019 11:06:27</t>
  </si>
  <si>
    <t>9/27/2019 11:07:04</t>
  </si>
  <si>
    <t>9/27/2019 11:08:09</t>
  </si>
  <si>
    <t>9/27/2019 11:08:32</t>
  </si>
  <si>
    <t>9/27/2019 11:08:34</t>
  </si>
  <si>
    <t>9/27/2019 11:08:40</t>
  </si>
  <si>
    <t>9/27/2019 11:08:54</t>
  </si>
  <si>
    <t>9/27/2019 11:11:05</t>
  </si>
  <si>
    <t>9/27/2019 11:11:10</t>
  </si>
  <si>
    <t>9/27/2019 11:11:37</t>
  </si>
  <si>
    <t>9/27/2019 11:13:14</t>
  </si>
  <si>
    <t>9/27/2019 12:39:57</t>
  </si>
  <si>
    <t>9/13/2019 9:15:40</t>
  </si>
  <si>
    <t>9/13/2019 9:16:34</t>
  </si>
  <si>
    <t>9/13/2019 9:18:00</t>
  </si>
  <si>
    <t>9/13/2019 9:18:28</t>
  </si>
  <si>
    <t>9/13/2019 9:18:48</t>
  </si>
  <si>
    <t>9/13/2019 9:18:51</t>
  </si>
  <si>
    <t>9/13/2019 9:20:31</t>
  </si>
  <si>
    <t>9/13/2019 9:20:33</t>
  </si>
  <si>
    <t>9/13/2019 9:20:34</t>
  </si>
  <si>
    <t>9/13/2019 9:20:36</t>
  </si>
  <si>
    <t>9/13/2019 9:20:38</t>
  </si>
  <si>
    <t>9/13/2019 9:20:53</t>
  </si>
  <si>
    <t>9/13/2019 9:21:09</t>
  </si>
  <si>
    <t>9/13/2019 9:21:36</t>
  </si>
  <si>
    <t>9/13/2019 9:22:02</t>
  </si>
  <si>
    <t>9/13/2019 9:22:10</t>
  </si>
  <si>
    <t>9/13/2019 9:22:16</t>
  </si>
  <si>
    <t>9/13/2019 9:23:00</t>
  </si>
  <si>
    <t>9/13/2019 9:23:10</t>
  </si>
  <si>
    <t>9/13/2019 9:23:11</t>
  </si>
  <si>
    <t>9/13/2019 9:23:17</t>
  </si>
  <si>
    <t>9/13/2019 9:24:00</t>
  </si>
  <si>
    <t>9/13/2019 9:25:18</t>
  </si>
  <si>
    <t>9/13/2019 9:25:24</t>
  </si>
  <si>
    <t>9/13/2019 9:25:35</t>
  </si>
  <si>
    <t>10/30/2019 9:34:29</t>
  </si>
  <si>
    <t>10/30/2019 9:36:24</t>
  </si>
  <si>
    <t>10/30/2019 9:36:28</t>
  </si>
  <si>
    <t>10/30/2019 9:37:51</t>
  </si>
  <si>
    <t>10/30/2019 9:39:08</t>
  </si>
  <si>
    <t>10/30/2019 9:44:29</t>
  </si>
  <si>
    <t>10/30/2019 16:46:04</t>
  </si>
  <si>
    <t>10/30/2019 18:15:21</t>
  </si>
  <si>
    <t>10/30/2019 22:17:17</t>
  </si>
  <si>
    <t>10/31/2019 10:30:11</t>
  </si>
  <si>
    <t>10/31/2019 10:39:03</t>
  </si>
  <si>
    <t>10/31/2019 10:41:49</t>
  </si>
  <si>
    <t>10/31/2019 11:11:42</t>
  </si>
  <si>
    <t>10/31/2019 11:12:33</t>
  </si>
  <si>
    <t>11/20/2019 14:58:19</t>
  </si>
  <si>
    <t>11/20/2019 15:14:49</t>
  </si>
  <si>
    <t>11/20/2019 17:38:12</t>
  </si>
  <si>
    <t>11/20/2019 20:07:14</t>
  </si>
  <si>
    <t>11/20/2019 20:08:36</t>
  </si>
  <si>
    <t>11/20/2019 21:13:37</t>
  </si>
  <si>
    <t>11/20/2019 22:31:19</t>
  </si>
  <si>
    <t>11/20/2019 22:43:41</t>
  </si>
  <si>
    <t>11/21/2019 0:44:56</t>
  </si>
  <si>
    <t>11/21/2019 11:16:11</t>
  </si>
  <si>
    <t>11/21/2019 11:17:46</t>
  </si>
  <si>
    <t>11/21/2019 17:23:15</t>
  </si>
  <si>
    <t>11/21/2019 17:32:11</t>
  </si>
  <si>
    <t>11/21/2019 23:28:04</t>
  </si>
  <si>
    <t>11/14/2019 19:17:05</t>
  </si>
  <si>
    <t>11/14/2019 19:14:59</t>
  </si>
  <si>
    <t>11/14/2019 19:12:50</t>
  </si>
  <si>
    <t>6C22</t>
    <phoneticPr fontId="2" type="noConversion"/>
  </si>
  <si>
    <t>C</t>
    <phoneticPr fontId="2" type="noConversion"/>
  </si>
  <si>
    <t>C</t>
    <phoneticPr fontId="2" type="noConversion"/>
  </si>
  <si>
    <t>A</t>
    <phoneticPr fontId="2" type="noConversion"/>
  </si>
  <si>
    <t>B</t>
    <phoneticPr fontId="2" type="noConversion"/>
  </si>
  <si>
    <t>D</t>
    <phoneticPr fontId="2" type="noConversion"/>
  </si>
  <si>
    <t>D</t>
    <phoneticPr fontId="2" type="noConversion"/>
  </si>
  <si>
    <t>C</t>
    <phoneticPr fontId="2" type="noConversion"/>
  </si>
  <si>
    <t>A</t>
    <phoneticPr fontId="2" type="noConversion"/>
  </si>
  <si>
    <t>B</t>
    <phoneticPr fontId="2" type="noConversion"/>
  </si>
  <si>
    <t>A</t>
    <phoneticPr fontId="2" type="noConversion"/>
  </si>
  <si>
    <t>B</t>
    <phoneticPr fontId="2" type="noConversion"/>
  </si>
  <si>
    <t>A</t>
    <phoneticPr fontId="2" type="noConversion"/>
  </si>
  <si>
    <t>A</t>
    <phoneticPr fontId="2" type="noConversion"/>
  </si>
  <si>
    <t>B</t>
    <phoneticPr fontId="2" type="noConversion"/>
  </si>
  <si>
    <t/>
  </si>
  <si>
    <t>6C9</t>
  </si>
  <si>
    <t>6C7</t>
  </si>
  <si>
    <t>6C5</t>
  </si>
  <si>
    <t>6C4</t>
  </si>
  <si>
    <t>6C3</t>
  </si>
  <si>
    <t>6C8</t>
  </si>
  <si>
    <t>6C1</t>
  </si>
  <si>
    <t>6C6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</si>
</sst>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7" x14ac:knownFonts="1"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theme="1"/>
      <name val="Calibri"/>
      <family val="2"/>
    </font>
    <font>
      <sz val="12"/>
      <name val="Calibri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2"/>
      <color rgb="FF000000"/>
      <name val="新細明體"/>
      <family val="1"/>
      <charset val="136"/>
    </font>
    <font>
      <sz val="28"/>
      <color rgb="FF000000"/>
      <name val="新細明體"/>
      <family val="1"/>
      <charset val="136"/>
    </font>
    <font>
      <sz val="36"/>
      <color rgb="FF000000"/>
      <name val="新細明體"/>
      <family val="1"/>
      <charset val="136"/>
    </font>
    <font>
      <sz val="22"/>
      <color rgb="FF000000"/>
      <name val="新細明體"/>
      <family val="1"/>
      <charset val="136"/>
    </font>
    <font>
      <sz val="10"/>
      <name val="新細明體"/>
      <family val="1"/>
      <charset val="136"/>
      <scheme val="major"/>
    </font>
    <font>
      <sz val="10"/>
      <color theme="1"/>
      <name val="新細明體"/>
      <family val="1"/>
      <charset val="136"/>
      <scheme val="major"/>
    </font>
    <font>
      <sz val="10"/>
      <color theme="1"/>
      <name val="Arial"/>
      <family val="2"/>
    </font>
    <font>
      <sz val="11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2">
    <xf numFmtId="0" fontId="0" fillId="0" borderId="0">
      <alignment vertical="center"/>
    </xf>
    <xf numFmtId="0" fontId="7" fillId="0" borderId="0"/>
  </cellStyleXfs>
  <cellXfs count="115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1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1" xfId="0" applyFont="1" applyFill="1" applyBorder="1" applyAlignment="1">
      <alignment vertical="center" wrapText="1"/>
    </xf>
    <xf numFmtId="0" fontId="0" fillId="0" borderId="2" xfId="0" applyBorder="1">
      <alignment vertical="center"/>
    </xf>
    <xf numFmtId="0" fontId="5" fillId="0" borderId="3" xfId="0" applyFont="1" applyFill="1" applyBorder="1" applyAlignment="1">
      <alignment vertical="center" wrapText="1"/>
    </xf>
    <xf numFmtId="0" fontId="0" fillId="0" borderId="0" xfId="0" applyBorder="1">
      <alignment vertical="center"/>
    </xf>
    <xf numFmtId="0" fontId="0" fillId="11" borderId="1" xfId="0" applyFill="1" applyBorder="1">
      <alignment vertical="center"/>
    </xf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>
      <alignment vertical="center"/>
    </xf>
    <xf numFmtId="0" fontId="6" fillId="0" borderId="1" xfId="0" applyFont="1" applyBorder="1" applyAlignment="1">
      <alignment vertical="center" wrapText="1"/>
    </xf>
    <xf numFmtId="0" fontId="3" fillId="0" borderId="1" xfId="0" applyFont="1" applyBorder="1">
      <alignment vertical="center"/>
    </xf>
    <xf numFmtId="0" fontId="6" fillId="0" borderId="1" xfId="0" applyFont="1" applyFill="1" applyBorder="1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quotePrefix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4" borderId="5" xfId="0" applyFill="1" applyBorder="1">
      <alignment vertical="center"/>
    </xf>
    <xf numFmtId="0" fontId="0" fillId="0" borderId="6" xfId="0" applyBorder="1">
      <alignment vertical="center"/>
    </xf>
    <xf numFmtId="0" fontId="0" fillId="4" borderId="0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4" borderId="8" xfId="0" applyFill="1" applyBorder="1">
      <alignment vertical="center"/>
    </xf>
    <xf numFmtId="0" fontId="0" fillId="0" borderId="0" xfId="0">
      <alignment vertical="center"/>
    </xf>
    <xf numFmtId="0" fontId="7" fillId="0" borderId="0" xfId="1" applyFont="1" applyAlignment="1"/>
    <xf numFmtId="0" fontId="8" fillId="0" borderId="0" xfId="1" applyFont="1" applyAlignment="1"/>
    <xf numFmtId="0" fontId="0" fillId="0" borderId="0" xfId="0" applyFill="1">
      <alignment vertical="center"/>
    </xf>
    <xf numFmtId="0" fontId="3" fillId="0" borderId="1" xfId="0" applyFont="1" applyFill="1" applyBorder="1">
      <alignment vertical="center"/>
    </xf>
    <xf numFmtId="0" fontId="0" fillId="0" borderId="1" xfId="0" applyFill="1" applyBorder="1">
      <alignment vertical="center"/>
    </xf>
    <xf numFmtId="14" fontId="0" fillId="0" borderId="0" xfId="0" applyNumberFormat="1">
      <alignment vertical="center"/>
    </xf>
    <xf numFmtId="0" fontId="7" fillId="0" borderId="0" xfId="1" applyAlignment="1">
      <alignment vertical="center"/>
    </xf>
    <xf numFmtId="0" fontId="5" fillId="0" borderId="0" xfId="0" applyFont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0" fillId="0" borderId="0" xfId="0" applyFont="1" applyAlignment="1"/>
    <xf numFmtId="0" fontId="7" fillId="0" borderId="0" xfId="1" applyFont="1" applyFill="1" applyAlignment="1"/>
    <xf numFmtId="0" fontId="8" fillId="2" borderId="0" xfId="1" applyFont="1" applyFill="1" applyAlignment="1"/>
    <xf numFmtId="0" fontId="0" fillId="5" borderId="0" xfId="0" applyFont="1" applyFill="1">
      <alignment vertical="center"/>
    </xf>
    <xf numFmtId="0" fontId="13" fillId="0" borderId="0" xfId="1" applyFont="1" applyBorder="1" applyAlignment="1">
      <alignment horizontal="left"/>
    </xf>
    <xf numFmtId="0" fontId="14" fillId="0" borderId="0" xfId="0" applyFont="1" applyBorder="1" applyAlignment="1">
      <alignment horizontal="left" wrapText="1"/>
    </xf>
    <xf numFmtId="0" fontId="14" fillId="0" borderId="0" xfId="0" applyFont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Font="1" applyAlignment="1">
      <alignment horizontal="left"/>
    </xf>
    <xf numFmtId="0" fontId="13" fillId="0" borderId="0" xfId="1" applyFont="1" applyAlignment="1">
      <alignment horizontal="left"/>
    </xf>
    <xf numFmtId="0" fontId="15" fillId="0" borderId="9" xfId="0" applyFont="1" applyBorder="1" applyAlignment="1">
      <alignment wrapText="1"/>
    </xf>
    <xf numFmtId="22" fontId="15" fillId="0" borderId="9" xfId="0" applyNumberFormat="1" applyFont="1" applyBorder="1" applyAlignment="1">
      <alignment horizontal="left" wrapText="1"/>
    </xf>
    <xf numFmtId="0" fontId="0" fillId="0" borderId="0" xfId="0" applyFill="1" applyBorder="1">
      <alignment vertical="center"/>
    </xf>
    <xf numFmtId="0" fontId="0" fillId="6" borderId="1" xfId="0" applyFill="1" applyBorder="1">
      <alignment vertical="center"/>
    </xf>
    <xf numFmtId="22" fontId="15" fillId="0" borderId="9" xfId="0" applyNumberFormat="1" applyFont="1" applyBorder="1" applyAlignment="1">
      <alignment horizontal="right" wrapText="1"/>
    </xf>
    <xf numFmtId="0" fontId="15" fillId="0" borderId="9" xfId="0" applyFont="1" applyBorder="1" applyAlignment="1">
      <alignment horizontal="right" wrapText="1"/>
    </xf>
    <xf numFmtId="22" fontId="15" fillId="0" borderId="0" xfId="0" applyNumberFormat="1" applyFont="1">
      <alignment vertical="center"/>
    </xf>
    <xf numFmtId="0" fontId="0" fillId="2" borderId="10" xfId="0" applyFill="1" applyBorder="1">
      <alignment vertical="center"/>
    </xf>
    <xf numFmtId="0" fontId="0" fillId="0" borderId="11" xfId="0" applyBorder="1">
      <alignment vertical="center"/>
    </xf>
    <xf numFmtId="176" fontId="0" fillId="0" borderId="11" xfId="0" applyNumberFormat="1" applyBorder="1">
      <alignment vertical="center"/>
    </xf>
    <xf numFmtId="0" fontId="15" fillId="0" borderId="12" xfId="0" applyFont="1" applyFill="1" applyBorder="1" applyAlignment="1">
      <alignment horizontal="right" wrapText="1"/>
    </xf>
    <xf numFmtId="0" fontId="15" fillId="0" borderId="12" xfId="0" applyFont="1" applyFill="1" applyBorder="1" applyAlignment="1">
      <alignment wrapText="1"/>
    </xf>
    <xf numFmtId="0" fontId="0" fillId="12" borderId="0" xfId="0" applyFill="1">
      <alignment vertical="center"/>
    </xf>
    <xf numFmtId="0" fontId="16" fillId="13" borderId="9" xfId="0" applyFont="1" applyFill="1" applyBorder="1" applyAlignment="1">
      <alignment wrapText="1"/>
    </xf>
    <xf numFmtId="0" fontId="14" fillId="0" borderId="9" xfId="0" applyFont="1" applyBorder="1" applyAlignment="1">
      <alignment horizontal="left" wrapText="1"/>
    </xf>
    <xf numFmtId="0" fontId="15" fillId="0" borderId="0" xfId="0" applyFont="1" applyBorder="1" applyAlignment="1">
      <alignment wrapText="1"/>
    </xf>
  </cellXfs>
  <cellStyles count="2">
    <cellStyle name="Normal" xfId="0" builtinId="0"/>
    <cellStyle name="Normal 2" xfId="1" xr:uid="{00000000-0005-0000-0000-000000000000}"/>
  </cellStyles>
  <dxfs count="2496"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'short list report'!$A$74:$B$74</c:f>
              <c:strCache>
                <c:ptCount val="2"/>
                <c:pt idx="0">
                  <c:v>Lv</c:v>
                </c:pt>
                <c:pt idx="1">
                  <c:v>2</c:v>
                </c:pt>
              </c:strCache>
            </c:strRef>
          </c:tx>
          <c:marker>
            <c:symbol val="none"/>
          </c:marker>
          <c:cat>
            <c:numRef>
              <c:f>'short list report'!$C$37:$L$37</c:f>
              <c:numCache>
                <c:formatCode>General</c:formatCode>
                <c:ptCount val="10"/>
                <c:pt idx="0">
                  <c:v>2003</c:v>
                </c:pt>
                <c:pt idx="1">
                  <c:v>2004</c:v>
                </c:pt>
                <c:pt idx="2">
                  <c:v>2005</c:v>
                </c:pt>
                <c:pt idx="3">
                  <c:v>2006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</c:numCache>
            </c:numRef>
          </c:cat>
          <c:val>
            <c:numRef>
              <c:f>'short list report'!$C$74:$L$74</c:f>
              <c:numCache>
                <c:formatCode>0_ </c:formatCode>
                <c:ptCount val="10"/>
                <c:pt idx="0">
                  <c:v>84.210526315789465</c:v>
                </c:pt>
                <c:pt idx="1">
                  <c:v>94.73684210526315</c:v>
                </c:pt>
                <c:pt idx="2">
                  <c:v>100</c:v>
                </c:pt>
                <c:pt idx="3">
                  <c:v>94.73684210526315</c:v>
                </c:pt>
                <c:pt idx="4">
                  <c:v>100</c:v>
                </c:pt>
                <c:pt idx="5">
                  <c:v>81.25</c:v>
                </c:pt>
                <c:pt idx="6">
                  <c:v>87.5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EE-4261-A7C0-FDF5231FD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453312"/>
        <c:axId val="106486400"/>
      </c:lineChart>
      <c:catAx>
        <c:axId val="91453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486400"/>
        <c:crosses val="autoZero"/>
        <c:auto val="1"/>
        <c:lblAlgn val="ctr"/>
        <c:lblOffset val="100"/>
        <c:noMultiLvlLbl val="0"/>
      </c:catAx>
      <c:valAx>
        <c:axId val="106486400"/>
        <c:scaling>
          <c:orientation val="minMax"/>
        </c:scaling>
        <c:delete val="0"/>
        <c:axPos val="l"/>
        <c:majorGridlines/>
        <c:numFmt formatCode="0_ " sourceLinked="1"/>
        <c:majorTickMark val="out"/>
        <c:minorTickMark val="none"/>
        <c:tickLblPos val="nextTo"/>
        <c:crossAx val="91453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'short list report'!$A$75:$B$75</c:f>
              <c:strCache>
                <c:ptCount val="2"/>
                <c:pt idx="0">
                  <c:v>Lv</c:v>
                </c:pt>
                <c:pt idx="1">
                  <c:v>3</c:v>
                </c:pt>
              </c:strCache>
            </c:strRef>
          </c:tx>
          <c:marker>
            <c:symbol val="none"/>
          </c:marker>
          <c:cat>
            <c:numRef>
              <c:f>'short list report'!$C$37:$L$37</c:f>
              <c:numCache>
                <c:formatCode>General</c:formatCode>
                <c:ptCount val="10"/>
                <c:pt idx="0">
                  <c:v>2003</c:v>
                </c:pt>
                <c:pt idx="1">
                  <c:v>2004</c:v>
                </c:pt>
                <c:pt idx="2">
                  <c:v>2005</c:v>
                </c:pt>
                <c:pt idx="3">
                  <c:v>2006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</c:numCache>
            </c:numRef>
          </c:cat>
          <c:val>
            <c:numRef>
              <c:f>'short list report'!$C$75:$L$75</c:f>
              <c:numCache>
                <c:formatCode>0_ </c:formatCode>
                <c:ptCount val="10"/>
                <c:pt idx="0">
                  <c:v>50</c:v>
                </c:pt>
                <c:pt idx="1">
                  <c:v>80</c:v>
                </c:pt>
                <c:pt idx="2">
                  <c:v>70</c:v>
                </c:pt>
                <c:pt idx="3">
                  <c:v>80</c:v>
                </c:pt>
                <c:pt idx="4">
                  <c:v>50</c:v>
                </c:pt>
                <c:pt idx="5">
                  <c:v>75</c:v>
                </c:pt>
                <c:pt idx="6">
                  <c:v>75</c:v>
                </c:pt>
                <c:pt idx="7">
                  <c:v>100</c:v>
                </c:pt>
                <c:pt idx="8">
                  <c:v>88.888888888888886</c:v>
                </c:pt>
                <c:pt idx="9">
                  <c:v>88.888888888888886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34-4CDC-A77F-3DDA3D64E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950848"/>
        <c:axId val="111964928"/>
      </c:lineChart>
      <c:catAx>
        <c:axId val="111950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1964928"/>
        <c:crosses val="autoZero"/>
        <c:auto val="1"/>
        <c:lblAlgn val="ctr"/>
        <c:lblOffset val="100"/>
        <c:noMultiLvlLbl val="0"/>
      </c:catAx>
      <c:valAx>
        <c:axId val="111964928"/>
        <c:scaling>
          <c:orientation val="minMax"/>
        </c:scaling>
        <c:delete val="0"/>
        <c:axPos val="l"/>
        <c:majorGridlines/>
        <c:numFmt formatCode="0_ " sourceLinked="1"/>
        <c:majorTickMark val="out"/>
        <c:minorTickMark val="none"/>
        <c:tickLblPos val="nextTo"/>
        <c:crossAx val="1119508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'short list report'!$A$76:$B$76</c:f>
              <c:strCache>
                <c:ptCount val="2"/>
                <c:pt idx="0">
                  <c:v>Lv</c:v>
                </c:pt>
                <c:pt idx="1">
                  <c:v>4</c:v>
                </c:pt>
              </c:strCache>
            </c:strRef>
          </c:tx>
          <c:marker>
            <c:symbol val="none"/>
          </c:marker>
          <c:cat>
            <c:numRef>
              <c:f>'short list report'!$C$37:$L$37</c:f>
              <c:numCache>
                <c:formatCode>General</c:formatCode>
                <c:ptCount val="10"/>
                <c:pt idx="0">
                  <c:v>2003</c:v>
                </c:pt>
                <c:pt idx="1">
                  <c:v>2004</c:v>
                </c:pt>
                <c:pt idx="2">
                  <c:v>2005</c:v>
                </c:pt>
                <c:pt idx="3">
                  <c:v>2006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</c:numCache>
            </c:numRef>
          </c:cat>
          <c:val>
            <c:numRef>
              <c:f>'short list report'!$C$76:$L$76</c:f>
              <c:numCache>
                <c:formatCode>0_ </c:formatCode>
                <c:ptCount val="10"/>
                <c:pt idx="0">
                  <c:v>50</c:v>
                </c:pt>
                <c:pt idx="1">
                  <c:v>66.666666666666657</c:v>
                </c:pt>
                <c:pt idx="2">
                  <c:v>66.666666666666657</c:v>
                </c:pt>
                <c:pt idx="3">
                  <c:v>100</c:v>
                </c:pt>
                <c:pt idx="4">
                  <c:v>36.363636363636367</c:v>
                </c:pt>
                <c:pt idx="5">
                  <c:v>45.454545454545453</c:v>
                </c:pt>
                <c:pt idx="6">
                  <c:v>90.909090909090907</c:v>
                </c:pt>
                <c:pt idx="7">
                  <c:v>81.818181818181827</c:v>
                </c:pt>
                <c:pt idx="8">
                  <c:v>80</c:v>
                </c:pt>
                <c:pt idx="9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92-4ADF-B761-15103560B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519232"/>
        <c:axId val="113521024"/>
      </c:lineChart>
      <c:catAx>
        <c:axId val="113519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3521024"/>
        <c:crosses val="autoZero"/>
        <c:auto val="1"/>
        <c:lblAlgn val="ctr"/>
        <c:lblOffset val="100"/>
        <c:noMultiLvlLbl val="0"/>
      </c:catAx>
      <c:valAx>
        <c:axId val="113521024"/>
        <c:scaling>
          <c:orientation val="minMax"/>
        </c:scaling>
        <c:delete val="0"/>
        <c:axPos val="l"/>
        <c:majorGridlines/>
        <c:numFmt formatCode="0_ " sourceLinked="1"/>
        <c:majorTickMark val="out"/>
        <c:minorTickMark val="none"/>
        <c:tickLblPos val="nextTo"/>
        <c:crossAx val="1135192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'short list report'!$A$77:$B$77</c:f>
              <c:strCache>
                <c:ptCount val="2"/>
                <c:pt idx="0">
                  <c:v>Lv</c:v>
                </c:pt>
                <c:pt idx="1">
                  <c:v>5</c:v>
                </c:pt>
              </c:strCache>
            </c:strRef>
          </c:tx>
          <c:marker>
            <c:symbol val="none"/>
          </c:marker>
          <c:cat>
            <c:numRef>
              <c:f>'short list report'!$C$37:$L$37</c:f>
              <c:numCache>
                <c:formatCode>General</c:formatCode>
                <c:ptCount val="10"/>
                <c:pt idx="0">
                  <c:v>2003</c:v>
                </c:pt>
                <c:pt idx="1">
                  <c:v>2004</c:v>
                </c:pt>
                <c:pt idx="2">
                  <c:v>2005</c:v>
                </c:pt>
                <c:pt idx="3">
                  <c:v>2006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</c:numCache>
            </c:numRef>
          </c:cat>
          <c:val>
            <c:numRef>
              <c:f>'short list report'!$C$77:$L$77</c:f>
              <c:numCache>
                <c:formatCode>0_ </c:formatCode>
                <c:ptCount val="10"/>
                <c:pt idx="0">
                  <c:v>33.333333333333329</c:v>
                </c:pt>
                <c:pt idx="1">
                  <c:v>60</c:v>
                </c:pt>
                <c:pt idx="2">
                  <c:v>40</c:v>
                </c:pt>
                <c:pt idx="3">
                  <c:v>60</c:v>
                </c:pt>
                <c:pt idx="4">
                  <c:v>30</c:v>
                </c:pt>
                <c:pt idx="5">
                  <c:v>20</c:v>
                </c:pt>
                <c:pt idx="6">
                  <c:v>70</c:v>
                </c:pt>
                <c:pt idx="7">
                  <c:v>90</c:v>
                </c:pt>
                <c:pt idx="8">
                  <c:v>66.666666666666657</c:v>
                </c:pt>
                <c:pt idx="9">
                  <c:v>66.666666666666657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C-4517-8407-ECD578E47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541504"/>
        <c:axId val="113543040"/>
      </c:lineChart>
      <c:catAx>
        <c:axId val="113541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3543040"/>
        <c:crosses val="autoZero"/>
        <c:auto val="1"/>
        <c:lblAlgn val="ctr"/>
        <c:lblOffset val="100"/>
        <c:noMultiLvlLbl val="0"/>
      </c:catAx>
      <c:valAx>
        <c:axId val="113543040"/>
        <c:scaling>
          <c:orientation val="minMax"/>
        </c:scaling>
        <c:delete val="0"/>
        <c:axPos val="l"/>
        <c:majorGridlines/>
        <c:numFmt formatCode="0_ " sourceLinked="1"/>
        <c:majorTickMark val="out"/>
        <c:minorTickMark val="none"/>
        <c:tickLblPos val="nextTo"/>
        <c:crossAx val="113541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'short list report'!$C$82:$C$82</c:f>
              <c:strCache>
                <c:ptCount val="1"/>
                <c:pt idx="0">
                  <c:v>total mark</c:v>
                </c:pt>
              </c:strCache>
            </c:strRef>
          </c:tx>
          <c:marker>
            <c:symbol val="none"/>
          </c:marker>
          <c:cat>
            <c:numRef>
              <c:f>'short list report'!$C$37:$L$37</c:f>
              <c:numCache>
                <c:formatCode>General</c:formatCode>
                <c:ptCount val="10"/>
                <c:pt idx="0">
                  <c:v>2003</c:v>
                </c:pt>
                <c:pt idx="1">
                  <c:v>2004</c:v>
                </c:pt>
                <c:pt idx="2">
                  <c:v>2005</c:v>
                </c:pt>
                <c:pt idx="3">
                  <c:v>2006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</c:numCache>
            </c:numRef>
          </c:cat>
          <c:val>
            <c:numRef>
              <c:f>'short list report'!$C$83:$L$83</c:f>
              <c:numCache>
                <c:formatCode>General</c:formatCode>
                <c:ptCount val="10"/>
                <c:pt idx="0">
                  <c:v>59.259259259259252</c:v>
                </c:pt>
                <c:pt idx="1">
                  <c:v>77.777777777777786</c:v>
                </c:pt>
                <c:pt idx="2">
                  <c:v>74.074074074074076</c:v>
                </c:pt>
                <c:pt idx="3">
                  <c:v>87.037037037037038</c:v>
                </c:pt>
                <c:pt idx="4">
                  <c:v>60</c:v>
                </c:pt>
                <c:pt idx="5">
                  <c:v>57.777777777777771</c:v>
                </c:pt>
                <c:pt idx="6">
                  <c:v>82.222222222222214</c:v>
                </c:pt>
                <c:pt idx="7">
                  <c:v>93.333333333333329</c:v>
                </c:pt>
                <c:pt idx="8">
                  <c:v>86.666666666666671</c:v>
                </c:pt>
                <c:pt idx="9">
                  <c:v>75.555555555555557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E-41A1-A68E-94094BCFA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560192"/>
        <c:axId val="113246592"/>
      </c:lineChart>
      <c:catAx>
        <c:axId val="113560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3246592"/>
        <c:crosses val="autoZero"/>
        <c:auto val="1"/>
        <c:lblAlgn val="ctr"/>
        <c:lblOffset val="100"/>
        <c:noMultiLvlLbl val="0"/>
      </c:catAx>
      <c:valAx>
        <c:axId val="11324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560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28</xdr:row>
          <xdr:rowOff>76200</xdr:rowOff>
        </xdr:from>
        <xdr:to>
          <xdr:col>10</xdr:col>
          <xdr:colOff>561975</xdr:colOff>
          <xdr:row>32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Generated the mass report</a:t>
              </a: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34</xdr:row>
          <xdr:rowOff>47625</xdr:rowOff>
        </xdr:from>
        <xdr:to>
          <xdr:col>10</xdr:col>
          <xdr:colOff>581025</xdr:colOff>
          <xdr:row>39</xdr:row>
          <xdr:rowOff>66675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9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Click to generated the report from the middle of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24</xdr:row>
          <xdr:rowOff>123825</xdr:rowOff>
        </xdr:from>
        <xdr:to>
          <xdr:col>17</xdr:col>
          <xdr:colOff>0</xdr:colOff>
          <xdr:row>30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A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zh-TW" altLang="en-US" sz="28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Generate report !!!!</a:t>
              </a:r>
            </a:p>
            <a:p>
              <a:pPr algn="ctr" rtl="0">
                <a:defRPr sz="1000"/>
              </a:pPr>
              <a:r>
                <a:rPr lang="zh-TW" altLang="en-US" sz="28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Please change the student name as value before you generated 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93</xdr:row>
      <xdr:rowOff>0</xdr:rowOff>
    </xdr:from>
    <xdr:to>
      <xdr:col>6</xdr:col>
      <xdr:colOff>0</xdr:colOff>
      <xdr:row>103</xdr:row>
      <xdr:rowOff>28575</xdr:rowOff>
    </xdr:to>
    <xdr:graphicFrame macro="">
      <xdr:nvGraphicFramePr>
        <xdr:cNvPr id="2050" name="Lv 2">
          <a:extLst>
            <a:ext uri="{FF2B5EF4-FFF2-40B4-BE49-F238E27FC236}">
              <a16:creationId xmlns:a16="http://schemas.microsoft.com/office/drawing/2014/main" id="{00000000-0008-0000-0A00-00000208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93</xdr:row>
      <xdr:rowOff>0</xdr:rowOff>
    </xdr:from>
    <xdr:to>
      <xdr:col>13</xdr:col>
      <xdr:colOff>504825</xdr:colOff>
      <xdr:row>103</xdr:row>
      <xdr:rowOff>28575</xdr:rowOff>
    </xdr:to>
    <xdr:graphicFrame macro="">
      <xdr:nvGraphicFramePr>
        <xdr:cNvPr id="2052" name="Lv 3">
          <a:extLst>
            <a:ext uri="{FF2B5EF4-FFF2-40B4-BE49-F238E27FC236}">
              <a16:creationId xmlns:a16="http://schemas.microsoft.com/office/drawing/2014/main" id="{00000000-0008-0000-0A00-00000408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106</xdr:row>
      <xdr:rowOff>0</xdr:rowOff>
    </xdr:from>
    <xdr:to>
      <xdr:col>6</xdr:col>
      <xdr:colOff>0</xdr:colOff>
      <xdr:row>116</xdr:row>
      <xdr:rowOff>28575</xdr:rowOff>
    </xdr:to>
    <xdr:graphicFrame macro="">
      <xdr:nvGraphicFramePr>
        <xdr:cNvPr id="2056" name="Lv 4">
          <a:extLst>
            <a:ext uri="{FF2B5EF4-FFF2-40B4-BE49-F238E27FC236}">
              <a16:creationId xmlns:a16="http://schemas.microsoft.com/office/drawing/2014/main" id="{00000000-0008-0000-0A00-00000808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106</xdr:row>
      <xdr:rowOff>0</xdr:rowOff>
    </xdr:from>
    <xdr:to>
      <xdr:col>13</xdr:col>
      <xdr:colOff>504825</xdr:colOff>
      <xdr:row>116</xdr:row>
      <xdr:rowOff>28575</xdr:rowOff>
    </xdr:to>
    <xdr:graphicFrame macro="">
      <xdr:nvGraphicFramePr>
        <xdr:cNvPr id="2057" name="Lv 5">
          <a:extLst>
            <a:ext uri="{FF2B5EF4-FFF2-40B4-BE49-F238E27FC236}">
              <a16:creationId xmlns:a16="http://schemas.microsoft.com/office/drawing/2014/main" id="{00000000-0008-0000-0A00-00000908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118</xdr:row>
      <xdr:rowOff>0</xdr:rowOff>
    </xdr:from>
    <xdr:to>
      <xdr:col>6</xdr:col>
      <xdr:colOff>0</xdr:colOff>
      <xdr:row>128</xdr:row>
      <xdr:rowOff>28575</xdr:rowOff>
    </xdr:to>
    <xdr:graphicFrame macro="">
      <xdr:nvGraphicFramePr>
        <xdr:cNvPr id="15" name="all mark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523875</xdr:colOff>
          <xdr:row>15</xdr:row>
          <xdr:rowOff>123825</xdr:rowOff>
        </xdr:from>
        <xdr:to>
          <xdr:col>13</xdr:col>
          <xdr:colOff>295275</xdr:colOff>
          <xdr:row>20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generated the seperated report by new version office 2010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22</xdr:row>
          <xdr:rowOff>142875</xdr:rowOff>
        </xdr:from>
        <xdr:to>
          <xdr:col>13</xdr:col>
          <xdr:colOff>447675</xdr:colOff>
          <xdr:row>27</xdr:row>
          <xdr:rowOff>180975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generated the seperated report by old verison office2010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Q430"/>
  <sheetViews>
    <sheetView topLeftCell="A54" zoomScale="85" zoomScaleNormal="85" workbookViewId="0">
      <selection activeCell="AE75" sqref="AE75"/>
    </sheetView>
  </sheetViews>
  <sheetFormatPr defaultColWidth="8.875" defaultRowHeight="16.5" x14ac:dyDescent="0.25"/>
  <sheetData>
    <row r="1" spans="1:17" x14ac:dyDescent="0.25">
      <c r="A1" s="1">
        <v>2003</v>
      </c>
      <c r="B1" s="1"/>
      <c r="C1" s="1" t="s">
        <v>0</v>
      </c>
      <c r="D1" s="1"/>
      <c r="E1" s="1" t="s">
        <v>1</v>
      </c>
      <c r="F1" s="1" t="s">
        <v>2</v>
      </c>
      <c r="G1" s="1" t="s">
        <v>3</v>
      </c>
      <c r="H1" s="1"/>
      <c r="I1" s="1"/>
      <c r="J1" s="1"/>
      <c r="K1" s="1"/>
      <c r="L1" s="1" t="s">
        <v>4</v>
      </c>
      <c r="M1" s="1"/>
      <c r="N1" s="1" t="s">
        <v>5</v>
      </c>
      <c r="O1" s="1" t="s">
        <v>6</v>
      </c>
      <c r="P1" s="1"/>
      <c r="Q1" s="1"/>
    </row>
    <row r="2" spans="1:17" x14ac:dyDescent="0.25">
      <c r="A2" s="2">
        <v>1</v>
      </c>
      <c r="B2" s="2"/>
      <c r="C2" s="2" t="s">
        <v>7</v>
      </c>
      <c r="D2" s="1"/>
      <c r="E2" s="1">
        <v>1</v>
      </c>
      <c r="F2" s="1">
        <v>4</v>
      </c>
      <c r="G2" s="1" t="s">
        <v>8</v>
      </c>
      <c r="H2" s="1" t="s">
        <v>9</v>
      </c>
      <c r="I2" s="1"/>
      <c r="J2" s="2">
        <v>28</v>
      </c>
      <c r="K2" s="2"/>
      <c r="L2" s="2" t="s">
        <v>7</v>
      </c>
      <c r="M2" s="1"/>
      <c r="N2" s="1">
        <v>3</v>
      </c>
      <c r="O2" s="1">
        <v>7</v>
      </c>
      <c r="P2" s="1" t="s">
        <v>10</v>
      </c>
      <c r="Q2" s="1"/>
    </row>
    <row r="3" spans="1:17" x14ac:dyDescent="0.25">
      <c r="A3" s="2">
        <v>2</v>
      </c>
      <c r="B3" s="2"/>
      <c r="C3" s="2" t="s">
        <v>7</v>
      </c>
      <c r="D3" s="1"/>
      <c r="E3" s="1">
        <v>4</v>
      </c>
      <c r="F3" s="1">
        <v>4</v>
      </c>
      <c r="G3" s="1" t="s">
        <v>11</v>
      </c>
      <c r="H3" s="1" t="s">
        <v>12</v>
      </c>
      <c r="I3" s="1"/>
      <c r="J3" s="2">
        <v>29</v>
      </c>
      <c r="K3" s="2"/>
      <c r="L3" s="2" t="s">
        <v>13</v>
      </c>
      <c r="M3" s="1"/>
      <c r="N3" s="1">
        <v>4</v>
      </c>
      <c r="O3" s="1">
        <v>2</v>
      </c>
      <c r="P3" s="1" t="s">
        <v>14</v>
      </c>
      <c r="Q3" s="1"/>
    </row>
    <row r="4" spans="1:17" x14ac:dyDescent="0.25">
      <c r="A4" s="2">
        <v>3</v>
      </c>
      <c r="B4" s="2"/>
      <c r="C4" s="2" t="s">
        <v>13</v>
      </c>
      <c r="D4" s="1"/>
      <c r="E4" s="1">
        <v>2</v>
      </c>
      <c r="F4" s="1">
        <v>4</v>
      </c>
      <c r="G4" s="1" t="s">
        <v>15</v>
      </c>
      <c r="H4" s="1"/>
      <c r="I4" s="1"/>
      <c r="J4" s="2">
        <v>30</v>
      </c>
      <c r="K4" s="2"/>
      <c r="L4" s="2" t="s">
        <v>13</v>
      </c>
      <c r="M4" s="1"/>
      <c r="N4" s="1">
        <v>4</v>
      </c>
      <c r="O4" s="1">
        <v>2</v>
      </c>
      <c r="P4" s="1" t="s">
        <v>14</v>
      </c>
      <c r="Q4" s="1"/>
    </row>
    <row r="5" spans="1:17" x14ac:dyDescent="0.25">
      <c r="A5" s="2">
        <v>4</v>
      </c>
      <c r="B5" s="2"/>
      <c r="C5" s="2" t="s">
        <v>13</v>
      </c>
      <c r="D5" s="1"/>
      <c r="E5" s="1">
        <v>3</v>
      </c>
      <c r="F5" s="1">
        <v>2</v>
      </c>
      <c r="G5" s="1" t="s">
        <v>16</v>
      </c>
      <c r="H5" s="1"/>
      <c r="I5" s="1"/>
      <c r="J5" s="2">
        <v>31</v>
      </c>
      <c r="K5" s="2"/>
      <c r="L5" s="2" t="s">
        <v>13</v>
      </c>
      <c r="M5" s="1"/>
      <c r="N5" s="1">
        <v>5</v>
      </c>
      <c r="O5" s="1">
        <v>8</v>
      </c>
      <c r="P5" s="1" t="s">
        <v>17</v>
      </c>
      <c r="Q5" s="1"/>
    </row>
    <row r="6" spans="1:17" x14ac:dyDescent="0.25">
      <c r="A6" s="2">
        <v>5</v>
      </c>
      <c r="B6" s="2"/>
      <c r="C6" s="2" t="s">
        <v>7</v>
      </c>
      <c r="D6" s="1"/>
      <c r="E6" s="1">
        <v>4</v>
      </c>
      <c r="F6" s="1">
        <v>3</v>
      </c>
      <c r="G6" s="1" t="s">
        <v>18</v>
      </c>
      <c r="H6" s="1"/>
      <c r="I6" s="1"/>
      <c r="J6" s="2">
        <v>32</v>
      </c>
      <c r="K6" s="2"/>
      <c r="L6" s="2" t="s">
        <v>19</v>
      </c>
      <c r="M6" s="1"/>
      <c r="N6" s="1">
        <v>5</v>
      </c>
      <c r="O6" s="1">
        <v>12</v>
      </c>
      <c r="P6" s="1" t="s">
        <v>20</v>
      </c>
      <c r="Q6" s="1"/>
    </row>
    <row r="7" spans="1:17" x14ac:dyDescent="0.25">
      <c r="A7" s="3">
        <v>6</v>
      </c>
      <c r="B7" s="3"/>
      <c r="C7" s="3" t="s">
        <v>13</v>
      </c>
      <c r="D7" s="1"/>
      <c r="E7" s="1">
        <v>2</v>
      </c>
      <c r="F7" s="1">
        <v>3</v>
      </c>
      <c r="G7" s="1" t="s">
        <v>21</v>
      </c>
      <c r="H7" s="1"/>
      <c r="I7" s="1"/>
      <c r="J7" s="3">
        <v>33</v>
      </c>
      <c r="K7" s="3"/>
      <c r="L7" s="3" t="s">
        <v>19</v>
      </c>
      <c r="M7" s="1"/>
      <c r="N7" s="1">
        <v>3</v>
      </c>
      <c r="O7" s="1">
        <v>6</v>
      </c>
      <c r="P7" s="1" t="s">
        <v>22</v>
      </c>
      <c r="Q7" s="1"/>
    </row>
    <row r="8" spans="1:17" x14ac:dyDescent="0.25">
      <c r="A8" s="3">
        <v>7</v>
      </c>
      <c r="B8" s="3"/>
      <c r="C8" s="3" t="s">
        <v>23</v>
      </c>
      <c r="D8" s="1"/>
      <c r="E8" s="1">
        <v>5</v>
      </c>
      <c r="F8" s="1">
        <v>1</v>
      </c>
      <c r="G8" s="1" t="s">
        <v>24</v>
      </c>
      <c r="H8" s="1"/>
      <c r="I8" s="1"/>
      <c r="J8" s="3">
        <v>34</v>
      </c>
      <c r="K8" s="3"/>
      <c r="L8" s="3" t="s">
        <v>7</v>
      </c>
      <c r="M8" s="1"/>
      <c r="N8" s="1">
        <v>5</v>
      </c>
      <c r="O8" s="1">
        <v>5</v>
      </c>
      <c r="P8" s="1" t="s">
        <v>25</v>
      </c>
      <c r="Q8" s="1"/>
    </row>
    <row r="9" spans="1:17" x14ac:dyDescent="0.25">
      <c r="A9" s="3">
        <v>8</v>
      </c>
      <c r="B9" s="3"/>
      <c r="C9" s="3" t="s">
        <v>23</v>
      </c>
      <c r="D9" s="1"/>
      <c r="E9" s="1">
        <v>3</v>
      </c>
      <c r="F9" s="1">
        <v>4</v>
      </c>
      <c r="G9" s="1" t="s">
        <v>26</v>
      </c>
      <c r="H9" s="1" t="s">
        <v>27</v>
      </c>
      <c r="I9" s="1"/>
      <c r="J9" s="3">
        <v>35</v>
      </c>
      <c r="K9" s="3"/>
      <c r="L9" s="3" t="s">
        <v>23</v>
      </c>
      <c r="M9" s="1"/>
      <c r="N9" s="1">
        <v>5</v>
      </c>
      <c r="O9" s="1">
        <v>5</v>
      </c>
      <c r="P9" s="1" t="s">
        <v>25</v>
      </c>
      <c r="Q9" s="1"/>
    </row>
    <row r="10" spans="1:17" x14ac:dyDescent="0.25">
      <c r="A10" s="3">
        <v>9</v>
      </c>
      <c r="B10" s="3"/>
      <c r="C10" s="3" t="s">
        <v>7</v>
      </c>
      <c r="D10" s="1"/>
      <c r="E10" s="1">
        <v>2</v>
      </c>
      <c r="F10" s="1">
        <v>1</v>
      </c>
      <c r="G10" s="1" t="s">
        <v>28</v>
      </c>
      <c r="H10" s="1"/>
      <c r="I10" s="1"/>
      <c r="J10" s="3">
        <v>36</v>
      </c>
      <c r="K10" s="3"/>
      <c r="L10" s="3" t="s">
        <v>7</v>
      </c>
      <c r="M10" s="1"/>
      <c r="N10" s="1">
        <v>3</v>
      </c>
      <c r="O10" s="1">
        <v>6</v>
      </c>
      <c r="P10" s="1" t="s">
        <v>22</v>
      </c>
      <c r="Q10" s="1"/>
    </row>
    <row r="11" spans="1:17" x14ac:dyDescent="0.25">
      <c r="A11" s="3">
        <v>10</v>
      </c>
      <c r="B11" s="3"/>
      <c r="C11" s="3" t="s">
        <v>23</v>
      </c>
      <c r="D11" s="1"/>
      <c r="E11" s="1">
        <v>6</v>
      </c>
      <c r="F11" s="1">
        <v>2</v>
      </c>
      <c r="G11" s="1" t="s">
        <v>29</v>
      </c>
      <c r="H11" s="1"/>
      <c r="I11" s="1"/>
      <c r="J11" s="3">
        <v>37</v>
      </c>
      <c r="K11" s="3"/>
      <c r="L11" s="3" t="s">
        <v>19</v>
      </c>
      <c r="M11" s="1"/>
      <c r="N11" s="1">
        <v>4</v>
      </c>
      <c r="O11" s="1">
        <v>9</v>
      </c>
      <c r="P11" s="1" t="s">
        <v>30</v>
      </c>
      <c r="Q11" s="1"/>
    </row>
    <row r="12" spans="1:17" x14ac:dyDescent="0.25">
      <c r="A12" s="2">
        <v>11</v>
      </c>
      <c r="B12" s="2"/>
      <c r="C12" s="2" t="s">
        <v>19</v>
      </c>
      <c r="D12" s="1"/>
      <c r="E12" s="1">
        <v>3</v>
      </c>
      <c r="F12" s="1">
        <v>3</v>
      </c>
      <c r="G12" s="1" t="s">
        <v>31</v>
      </c>
      <c r="H12" s="1"/>
      <c r="I12" s="1"/>
      <c r="J12" s="2">
        <v>38</v>
      </c>
      <c r="K12" s="2"/>
      <c r="L12" s="2" t="s">
        <v>7</v>
      </c>
      <c r="M12" s="1"/>
      <c r="N12" s="1">
        <v>4</v>
      </c>
      <c r="O12" s="1">
        <v>9</v>
      </c>
      <c r="P12" s="1" t="s">
        <v>30</v>
      </c>
      <c r="Q12" s="1"/>
    </row>
    <row r="13" spans="1:17" x14ac:dyDescent="0.25">
      <c r="A13" s="2">
        <v>12</v>
      </c>
      <c r="B13" s="2"/>
      <c r="C13" s="2" t="s">
        <v>23</v>
      </c>
      <c r="D13" s="1"/>
      <c r="E13" s="1">
        <v>3</v>
      </c>
      <c r="F13" s="1">
        <v>3</v>
      </c>
      <c r="G13" s="1" t="s">
        <v>32</v>
      </c>
      <c r="H13" s="1"/>
      <c r="I13" s="1"/>
      <c r="J13" s="2">
        <v>39</v>
      </c>
      <c r="K13" s="2"/>
      <c r="L13" s="2" t="s">
        <v>23</v>
      </c>
      <c r="M13" s="1"/>
      <c r="N13" s="1">
        <v>3</v>
      </c>
      <c r="O13" s="1">
        <v>1</v>
      </c>
      <c r="P13" s="1" t="s">
        <v>33</v>
      </c>
      <c r="Q13" s="1"/>
    </row>
    <row r="14" spans="1:17" x14ac:dyDescent="0.25">
      <c r="A14" s="2">
        <v>13</v>
      </c>
      <c r="B14" s="2"/>
      <c r="C14" s="2" t="s">
        <v>23</v>
      </c>
      <c r="D14" s="1"/>
      <c r="E14" s="1">
        <v>3</v>
      </c>
      <c r="F14" s="1">
        <v>2</v>
      </c>
      <c r="G14" s="1" t="s">
        <v>34</v>
      </c>
      <c r="H14" s="1" t="s">
        <v>35</v>
      </c>
      <c r="I14" s="1"/>
      <c r="J14" s="2">
        <v>40</v>
      </c>
      <c r="K14" s="2"/>
      <c r="L14" s="2" t="s">
        <v>13</v>
      </c>
      <c r="M14" s="1"/>
      <c r="N14" s="1">
        <v>4</v>
      </c>
      <c r="O14" s="1">
        <v>8</v>
      </c>
      <c r="P14" s="1" t="s">
        <v>36</v>
      </c>
      <c r="Q14" s="1"/>
    </row>
    <row r="15" spans="1:17" x14ac:dyDescent="0.25">
      <c r="A15" s="2">
        <v>14</v>
      </c>
      <c r="B15" s="2"/>
      <c r="C15" s="2" t="s">
        <v>13</v>
      </c>
      <c r="D15" s="1"/>
      <c r="E15" s="1">
        <v>5</v>
      </c>
      <c r="F15" s="1">
        <v>6</v>
      </c>
      <c r="G15" s="1" t="s">
        <v>37</v>
      </c>
      <c r="H15" s="1"/>
      <c r="I15" s="1"/>
      <c r="J15" s="2">
        <v>41</v>
      </c>
      <c r="K15" s="2"/>
      <c r="L15" s="2" t="s">
        <v>7</v>
      </c>
      <c r="M15" s="1"/>
      <c r="N15" s="1">
        <v>4</v>
      </c>
      <c r="O15" s="1">
        <v>3</v>
      </c>
      <c r="P15" s="1" t="s">
        <v>18</v>
      </c>
      <c r="Q15" s="1"/>
    </row>
    <row r="16" spans="1:17" x14ac:dyDescent="0.25">
      <c r="A16" s="2">
        <v>15</v>
      </c>
      <c r="B16" s="2"/>
      <c r="C16" s="2" t="s">
        <v>23</v>
      </c>
      <c r="D16" s="1"/>
      <c r="E16" s="1">
        <v>2</v>
      </c>
      <c r="F16" s="1">
        <v>6</v>
      </c>
      <c r="G16" s="1" t="s">
        <v>38</v>
      </c>
      <c r="H16" s="1"/>
      <c r="I16" s="1"/>
      <c r="J16" s="2">
        <v>42</v>
      </c>
      <c r="K16" s="2"/>
      <c r="L16" s="2" t="s">
        <v>7</v>
      </c>
      <c r="M16" s="1"/>
      <c r="N16" s="1">
        <v>4</v>
      </c>
      <c r="O16" s="1">
        <v>5</v>
      </c>
      <c r="P16" s="1" t="s">
        <v>39</v>
      </c>
      <c r="Q16" s="1"/>
    </row>
    <row r="17" spans="1:17" x14ac:dyDescent="0.25">
      <c r="A17" s="3">
        <v>16</v>
      </c>
      <c r="B17" s="3"/>
      <c r="C17" s="3" t="s">
        <v>23</v>
      </c>
      <c r="D17" s="1"/>
      <c r="E17" s="1">
        <v>2</v>
      </c>
      <c r="F17" s="1">
        <v>8</v>
      </c>
      <c r="G17" s="1" t="s">
        <v>40</v>
      </c>
      <c r="H17" s="1" t="s">
        <v>41</v>
      </c>
      <c r="I17" s="1"/>
      <c r="J17" s="3">
        <v>43</v>
      </c>
      <c r="K17" s="3"/>
      <c r="L17" s="3" t="s">
        <v>23</v>
      </c>
      <c r="M17" s="1"/>
      <c r="N17" s="1">
        <v>6</v>
      </c>
      <c r="O17" s="1">
        <v>3</v>
      </c>
      <c r="P17" s="1" t="s">
        <v>42</v>
      </c>
      <c r="Q17" s="1"/>
    </row>
    <row r="18" spans="1:17" x14ac:dyDescent="0.25">
      <c r="A18" s="3">
        <v>17</v>
      </c>
      <c r="B18" s="3"/>
      <c r="C18" s="3" t="s">
        <v>19</v>
      </c>
      <c r="D18" s="1"/>
      <c r="E18" s="1">
        <v>3</v>
      </c>
      <c r="F18" s="1">
        <v>7</v>
      </c>
      <c r="G18" s="1" t="s">
        <v>43</v>
      </c>
      <c r="H18" s="1"/>
      <c r="I18" s="1"/>
      <c r="J18" s="3">
        <v>44</v>
      </c>
      <c r="K18" s="3"/>
      <c r="L18" s="3" t="s">
        <v>23</v>
      </c>
      <c r="M18" s="1"/>
      <c r="N18" s="1">
        <v>3</v>
      </c>
      <c r="O18" s="1">
        <v>10</v>
      </c>
      <c r="P18" s="1" t="s">
        <v>44</v>
      </c>
      <c r="Q18" s="1"/>
    </row>
    <row r="19" spans="1:17" x14ac:dyDescent="0.25">
      <c r="A19" s="3">
        <v>18</v>
      </c>
      <c r="B19" s="3"/>
      <c r="C19" s="3" t="s">
        <v>19</v>
      </c>
      <c r="D19" s="1"/>
      <c r="E19" s="1">
        <v>3</v>
      </c>
      <c r="F19" s="1">
        <v>7</v>
      </c>
      <c r="G19" s="1" t="s">
        <v>43</v>
      </c>
      <c r="H19" s="1"/>
      <c r="I19" s="1"/>
      <c r="J19" s="3">
        <v>45</v>
      </c>
      <c r="K19" s="3"/>
      <c r="L19" s="3" t="s">
        <v>19</v>
      </c>
      <c r="M19" s="1"/>
      <c r="N19" s="1">
        <v>4</v>
      </c>
      <c r="O19" s="1">
        <v>12</v>
      </c>
      <c r="P19" s="1" t="s">
        <v>45</v>
      </c>
      <c r="Q19" s="1"/>
    </row>
    <row r="20" spans="1:17" x14ac:dyDescent="0.25">
      <c r="A20" s="3">
        <v>19</v>
      </c>
      <c r="B20" s="3"/>
      <c r="C20" s="3" t="s">
        <v>13</v>
      </c>
      <c r="D20" s="1"/>
      <c r="E20" s="1">
        <v>2</v>
      </c>
      <c r="F20" s="1">
        <v>12</v>
      </c>
      <c r="G20" s="1" t="s">
        <v>46</v>
      </c>
      <c r="H20" s="1"/>
      <c r="I20" s="1"/>
      <c r="J20" s="3">
        <v>46</v>
      </c>
      <c r="K20" s="3"/>
      <c r="L20" s="3" t="s">
        <v>19</v>
      </c>
      <c r="M20" s="1"/>
      <c r="N20" s="1">
        <v>4</v>
      </c>
      <c r="O20" s="1">
        <v>12</v>
      </c>
      <c r="P20" s="1" t="s">
        <v>47</v>
      </c>
      <c r="Q20" s="1"/>
    </row>
    <row r="21" spans="1:17" x14ac:dyDescent="0.25">
      <c r="A21" s="3">
        <v>20</v>
      </c>
      <c r="B21" s="3"/>
      <c r="C21" s="3" t="s">
        <v>7</v>
      </c>
      <c r="D21" s="1"/>
      <c r="E21" s="1">
        <v>3</v>
      </c>
      <c r="F21" s="1">
        <v>10</v>
      </c>
      <c r="G21" s="1" t="s">
        <v>48</v>
      </c>
      <c r="H21" s="1"/>
      <c r="I21" s="1"/>
      <c r="J21" s="3">
        <v>47</v>
      </c>
      <c r="K21" s="3"/>
      <c r="L21" s="3" t="s">
        <v>13</v>
      </c>
      <c r="M21" s="1"/>
      <c r="N21" s="1"/>
      <c r="O21" s="1"/>
      <c r="P21" s="1" t="s">
        <v>49</v>
      </c>
      <c r="Q21" s="1"/>
    </row>
    <row r="22" spans="1:17" x14ac:dyDescent="0.25">
      <c r="A22" s="2">
        <v>21</v>
      </c>
      <c r="B22" s="2"/>
      <c r="C22" s="2" t="s">
        <v>7</v>
      </c>
      <c r="D22" s="1"/>
      <c r="E22" s="1">
        <v>3</v>
      </c>
      <c r="F22" s="1">
        <v>10</v>
      </c>
      <c r="G22" s="1" t="s">
        <v>50</v>
      </c>
      <c r="H22" s="1"/>
      <c r="I22" s="1"/>
      <c r="J22" s="2">
        <v>48</v>
      </c>
      <c r="K22" s="2"/>
      <c r="L22" s="2" t="s">
        <v>13</v>
      </c>
      <c r="M22" s="1"/>
      <c r="N22" s="1">
        <v>3</v>
      </c>
      <c r="O22" s="1">
        <v>9</v>
      </c>
      <c r="P22" s="1" t="s">
        <v>51</v>
      </c>
      <c r="Q22" s="1"/>
    </row>
    <row r="23" spans="1:17" x14ac:dyDescent="0.25">
      <c r="A23" s="2">
        <v>22</v>
      </c>
      <c r="B23" s="2"/>
      <c r="C23" s="2" t="s">
        <v>19</v>
      </c>
      <c r="D23" s="1"/>
      <c r="E23" s="1">
        <v>4</v>
      </c>
      <c r="F23" s="1">
        <v>12</v>
      </c>
      <c r="G23" s="1" t="s">
        <v>45</v>
      </c>
      <c r="H23" s="1"/>
      <c r="I23" s="1"/>
      <c r="J23" s="2">
        <v>49</v>
      </c>
      <c r="K23" s="2"/>
      <c r="L23" s="2" t="s">
        <v>23</v>
      </c>
      <c r="M23" s="1"/>
      <c r="N23" s="1">
        <v>5</v>
      </c>
      <c r="O23" s="1">
        <v>9</v>
      </c>
      <c r="P23" s="1" t="s">
        <v>52</v>
      </c>
      <c r="Q23" s="1"/>
    </row>
    <row r="24" spans="1:17" x14ac:dyDescent="0.25">
      <c r="A24" s="2">
        <v>23</v>
      </c>
      <c r="B24" s="2"/>
      <c r="C24" s="2" t="s">
        <v>19</v>
      </c>
      <c r="D24" s="1"/>
      <c r="E24" s="1">
        <v>3</v>
      </c>
      <c r="F24" s="1">
        <v>11</v>
      </c>
      <c r="G24" s="1" t="s">
        <v>53</v>
      </c>
      <c r="H24" s="1"/>
      <c r="I24" s="1"/>
      <c r="J24" s="2">
        <v>50</v>
      </c>
      <c r="K24" s="2"/>
      <c r="L24" s="2" t="s">
        <v>7</v>
      </c>
      <c r="M24" s="1"/>
      <c r="N24" s="1">
        <v>4</v>
      </c>
      <c r="O24" s="1">
        <v>11</v>
      </c>
      <c r="P24" s="1" t="s">
        <v>54</v>
      </c>
      <c r="Q24" s="1"/>
    </row>
    <row r="25" spans="1:17" x14ac:dyDescent="0.25">
      <c r="A25" s="2">
        <v>24</v>
      </c>
      <c r="B25" s="2"/>
      <c r="C25" s="2" t="s">
        <v>19</v>
      </c>
      <c r="D25" s="1"/>
      <c r="E25" s="1">
        <v>5</v>
      </c>
      <c r="F25" s="1">
        <v>9</v>
      </c>
      <c r="G25" s="1" t="s">
        <v>41</v>
      </c>
      <c r="H25" s="1"/>
      <c r="I25" s="1"/>
      <c r="J25" s="2">
        <v>51</v>
      </c>
      <c r="K25" s="2"/>
      <c r="L25" s="2" t="s">
        <v>19</v>
      </c>
      <c r="M25" s="1"/>
      <c r="N25" s="1">
        <v>4</v>
      </c>
      <c r="O25" s="1">
        <v>11</v>
      </c>
      <c r="P25" s="1" t="s">
        <v>54</v>
      </c>
      <c r="Q25" s="1"/>
    </row>
    <row r="26" spans="1:17" x14ac:dyDescent="0.25">
      <c r="A26" s="2">
        <v>25</v>
      </c>
      <c r="B26" s="2"/>
      <c r="C26" s="2" t="s">
        <v>7</v>
      </c>
      <c r="D26" s="1"/>
      <c r="E26" s="1">
        <v>4</v>
      </c>
      <c r="F26" s="1">
        <v>10</v>
      </c>
      <c r="G26" s="1" t="s">
        <v>55</v>
      </c>
      <c r="H26" s="1"/>
      <c r="I26" s="1"/>
      <c r="J26" s="2">
        <v>52</v>
      </c>
      <c r="K26" s="2"/>
      <c r="L26" s="2" t="s">
        <v>13</v>
      </c>
      <c r="M26" s="1"/>
      <c r="N26" s="1">
        <v>4</v>
      </c>
      <c r="O26" s="1">
        <v>11</v>
      </c>
      <c r="P26" s="1" t="s">
        <v>56</v>
      </c>
      <c r="Q26" s="1"/>
    </row>
    <row r="27" spans="1:17" x14ac:dyDescent="0.25">
      <c r="A27" s="3">
        <v>26</v>
      </c>
      <c r="B27" s="3"/>
      <c r="C27" s="3" t="s">
        <v>19</v>
      </c>
      <c r="D27" s="1"/>
      <c r="E27" s="1">
        <v>2</v>
      </c>
      <c r="F27" s="1">
        <v>11</v>
      </c>
      <c r="G27" s="1" t="s">
        <v>57</v>
      </c>
      <c r="H27" s="1"/>
      <c r="I27" s="1"/>
      <c r="J27" s="3">
        <v>53</v>
      </c>
      <c r="K27" s="3"/>
      <c r="L27" s="3" t="s">
        <v>23</v>
      </c>
      <c r="M27" s="1"/>
      <c r="N27" s="1">
        <v>3</v>
      </c>
      <c r="O27" s="1">
        <v>10</v>
      </c>
      <c r="P27" s="1" t="s">
        <v>44</v>
      </c>
      <c r="Q27" s="1"/>
    </row>
    <row r="28" spans="1:17" x14ac:dyDescent="0.25">
      <c r="A28" s="3">
        <v>27</v>
      </c>
      <c r="B28" s="3"/>
      <c r="C28" s="3" t="s">
        <v>13</v>
      </c>
      <c r="D28" s="1"/>
      <c r="E28" s="1">
        <v>1</v>
      </c>
      <c r="F28" s="1">
        <v>11</v>
      </c>
      <c r="G28" s="1" t="s">
        <v>58</v>
      </c>
      <c r="H28" s="1"/>
      <c r="I28" s="1"/>
      <c r="J28" s="3">
        <v>54</v>
      </c>
      <c r="K28" s="3"/>
      <c r="L28" s="3" t="s">
        <v>19</v>
      </c>
      <c r="M28" s="1"/>
      <c r="N28" s="1">
        <v>5</v>
      </c>
      <c r="O28" s="1">
        <v>7</v>
      </c>
      <c r="P28" s="1" t="s">
        <v>59</v>
      </c>
      <c r="Q28" s="1"/>
    </row>
    <row r="34" spans="1:13" x14ac:dyDescent="0.25">
      <c r="A34" s="4">
        <v>2004</v>
      </c>
      <c r="B34" s="4"/>
      <c r="C34" s="4"/>
      <c r="D34" s="4" t="s">
        <v>1</v>
      </c>
      <c r="E34" s="4" t="s">
        <v>2</v>
      </c>
      <c r="F34" s="4" t="s">
        <v>3</v>
      </c>
      <c r="G34" s="4"/>
      <c r="H34" s="4"/>
      <c r="I34" s="4"/>
      <c r="J34" s="4"/>
      <c r="K34" s="4"/>
      <c r="L34" s="4"/>
      <c r="M34" s="4"/>
    </row>
    <row r="35" spans="1:13" x14ac:dyDescent="0.25">
      <c r="A35" s="5">
        <v>1</v>
      </c>
      <c r="B35" s="5"/>
      <c r="C35" s="5" t="s">
        <v>7</v>
      </c>
      <c r="D35" s="4"/>
      <c r="E35" s="4"/>
      <c r="F35" s="4" t="s">
        <v>16</v>
      </c>
      <c r="G35" s="4"/>
      <c r="H35" s="5">
        <v>28</v>
      </c>
      <c r="I35" s="5"/>
      <c r="J35" s="5" t="s">
        <v>23</v>
      </c>
      <c r="K35" s="4"/>
      <c r="L35" s="4"/>
      <c r="M35" s="4" t="s">
        <v>50</v>
      </c>
    </row>
    <row r="36" spans="1:13" x14ac:dyDescent="0.25">
      <c r="A36" s="5">
        <v>2</v>
      </c>
      <c r="B36" s="5"/>
      <c r="C36" s="5" t="s">
        <v>13</v>
      </c>
      <c r="D36" s="4"/>
      <c r="E36" s="4"/>
      <c r="F36" s="4" t="s">
        <v>15</v>
      </c>
      <c r="G36" s="4"/>
      <c r="H36" s="5">
        <v>29</v>
      </c>
      <c r="I36" s="5"/>
      <c r="J36" s="5" t="s">
        <v>23</v>
      </c>
      <c r="K36" s="4"/>
      <c r="L36" s="4"/>
      <c r="M36" s="4" t="s">
        <v>14</v>
      </c>
    </row>
    <row r="37" spans="1:13" x14ac:dyDescent="0.25">
      <c r="A37" s="5">
        <v>3</v>
      </c>
      <c r="B37" s="5"/>
      <c r="C37" s="5" t="s">
        <v>7</v>
      </c>
      <c r="D37" s="4"/>
      <c r="E37" s="4"/>
      <c r="F37" s="4" t="s">
        <v>60</v>
      </c>
      <c r="G37" s="4"/>
      <c r="H37" s="5">
        <v>30</v>
      </c>
      <c r="I37" s="5"/>
      <c r="J37" s="5" t="s">
        <v>13</v>
      </c>
      <c r="K37" s="4"/>
      <c r="L37" s="4"/>
      <c r="M37" s="4" t="s">
        <v>14</v>
      </c>
    </row>
    <row r="38" spans="1:13" x14ac:dyDescent="0.25">
      <c r="A38" s="5">
        <v>4</v>
      </c>
      <c r="B38" s="5"/>
      <c r="C38" s="5" t="s">
        <v>13</v>
      </c>
      <c r="D38" s="4"/>
      <c r="E38" s="4"/>
      <c r="F38" s="4" t="s">
        <v>61</v>
      </c>
      <c r="G38" s="4"/>
      <c r="H38" s="5">
        <v>31</v>
      </c>
      <c r="I38" s="5"/>
      <c r="J38" s="5" t="s">
        <v>19</v>
      </c>
      <c r="K38" s="4"/>
      <c r="L38" s="4"/>
      <c r="M38" s="4" t="s">
        <v>62</v>
      </c>
    </row>
    <row r="39" spans="1:13" x14ac:dyDescent="0.25">
      <c r="A39" s="5">
        <v>5</v>
      </c>
      <c r="B39" s="5"/>
      <c r="C39" s="5" t="s">
        <v>7</v>
      </c>
      <c r="D39" s="4"/>
      <c r="E39" s="4"/>
      <c r="F39" s="4" t="s">
        <v>39</v>
      </c>
      <c r="G39" s="4"/>
      <c r="H39" s="5">
        <v>32</v>
      </c>
      <c r="I39" s="5"/>
      <c r="J39" s="5" t="s">
        <v>13</v>
      </c>
      <c r="K39" s="4"/>
      <c r="L39" s="4"/>
      <c r="M39" s="4" t="s">
        <v>22</v>
      </c>
    </row>
    <row r="40" spans="1:13" x14ac:dyDescent="0.25">
      <c r="A40" s="6">
        <v>6</v>
      </c>
      <c r="B40" s="6"/>
      <c r="C40" s="6" t="s">
        <v>7</v>
      </c>
      <c r="D40" s="4"/>
      <c r="E40" s="4"/>
      <c r="F40" s="4" t="s">
        <v>18</v>
      </c>
      <c r="G40" s="4"/>
      <c r="H40" s="6">
        <v>33</v>
      </c>
      <c r="I40" s="6"/>
      <c r="J40" s="6" t="s">
        <v>19</v>
      </c>
      <c r="K40" s="4"/>
      <c r="L40" s="4"/>
      <c r="M40" s="4" t="s">
        <v>25</v>
      </c>
    </row>
    <row r="41" spans="1:13" x14ac:dyDescent="0.25">
      <c r="A41" s="6">
        <v>7</v>
      </c>
      <c r="B41" s="6"/>
      <c r="C41" s="6" t="s">
        <v>23</v>
      </c>
      <c r="D41" s="4"/>
      <c r="E41" s="4"/>
      <c r="F41" s="4" t="s">
        <v>18</v>
      </c>
      <c r="G41" s="4"/>
      <c r="H41" s="6">
        <v>34</v>
      </c>
      <c r="I41" s="6"/>
      <c r="J41" s="6" t="s">
        <v>19</v>
      </c>
      <c r="K41" s="4"/>
      <c r="L41" s="4"/>
      <c r="M41" s="4" t="s">
        <v>25</v>
      </c>
    </row>
    <row r="42" spans="1:13" x14ac:dyDescent="0.25">
      <c r="A42" s="6">
        <v>8</v>
      </c>
      <c r="B42" s="6"/>
      <c r="C42" s="6" t="s">
        <v>23</v>
      </c>
      <c r="D42" s="4"/>
      <c r="E42" s="4"/>
      <c r="F42" s="4" t="s">
        <v>24</v>
      </c>
      <c r="G42" s="4"/>
      <c r="H42" s="6">
        <v>35</v>
      </c>
      <c r="I42" s="6"/>
      <c r="J42" s="6" t="s">
        <v>13</v>
      </c>
      <c r="K42" s="4"/>
      <c r="L42" s="4"/>
      <c r="M42" s="4" t="s">
        <v>63</v>
      </c>
    </row>
    <row r="43" spans="1:13" x14ac:dyDescent="0.25">
      <c r="A43" s="6">
        <v>9</v>
      </c>
      <c r="B43" s="6"/>
      <c r="C43" s="6" t="s">
        <v>13</v>
      </c>
      <c r="D43" s="4"/>
      <c r="E43" s="4"/>
      <c r="F43" s="4" t="s">
        <v>27</v>
      </c>
      <c r="G43" s="4"/>
      <c r="H43" s="6">
        <v>36</v>
      </c>
      <c r="I43" s="6"/>
      <c r="J43" s="6" t="s">
        <v>7</v>
      </c>
      <c r="K43" s="4"/>
      <c r="L43" s="4"/>
      <c r="M43" s="4" t="s">
        <v>20</v>
      </c>
    </row>
    <row r="44" spans="1:13" x14ac:dyDescent="0.25">
      <c r="A44" s="6">
        <v>10</v>
      </c>
      <c r="B44" s="6"/>
      <c r="C44" s="6" t="s">
        <v>19</v>
      </c>
      <c r="D44" s="4"/>
      <c r="E44" s="4"/>
      <c r="F44" s="4" t="s">
        <v>21</v>
      </c>
      <c r="G44" s="4"/>
      <c r="H44" s="6">
        <v>37</v>
      </c>
      <c r="I44" s="6"/>
      <c r="J44" s="6" t="s">
        <v>23</v>
      </c>
      <c r="K44" s="4"/>
      <c r="L44" s="4"/>
      <c r="M44" s="4" t="s">
        <v>30</v>
      </c>
    </row>
    <row r="45" spans="1:13" x14ac:dyDescent="0.25">
      <c r="A45" s="5">
        <v>11</v>
      </c>
      <c r="B45" s="5"/>
      <c r="C45" s="5" t="s">
        <v>19</v>
      </c>
      <c r="D45" s="4"/>
      <c r="E45" s="4"/>
      <c r="F45" s="4" t="s">
        <v>64</v>
      </c>
      <c r="G45" s="4"/>
      <c r="H45" s="5">
        <v>38</v>
      </c>
      <c r="I45" s="5"/>
      <c r="J45" s="5" t="s">
        <v>23</v>
      </c>
      <c r="K45" s="4"/>
      <c r="L45" s="4"/>
      <c r="M45" s="4" t="s">
        <v>30</v>
      </c>
    </row>
    <row r="46" spans="1:13" x14ac:dyDescent="0.25">
      <c r="A46" s="5">
        <v>12</v>
      </c>
      <c r="B46" s="5"/>
      <c r="C46" s="5" t="s">
        <v>19</v>
      </c>
      <c r="D46" s="4"/>
      <c r="E46" s="4"/>
      <c r="F46" s="4" t="s">
        <v>65</v>
      </c>
      <c r="G46" s="4"/>
      <c r="H46" s="5">
        <v>39</v>
      </c>
      <c r="I46" s="5"/>
      <c r="J46" s="5" t="s">
        <v>13</v>
      </c>
      <c r="K46" s="4"/>
      <c r="L46" s="4"/>
      <c r="M46" s="4" t="s">
        <v>35</v>
      </c>
    </row>
    <row r="47" spans="1:13" x14ac:dyDescent="0.25">
      <c r="A47" s="5">
        <v>13</v>
      </c>
      <c r="B47" s="5"/>
      <c r="C47" s="5" t="s">
        <v>7</v>
      </c>
      <c r="D47" s="4"/>
      <c r="E47" s="4"/>
      <c r="F47" s="4" t="s">
        <v>38</v>
      </c>
      <c r="G47" s="4"/>
      <c r="H47" s="5">
        <v>40</v>
      </c>
      <c r="I47" s="5"/>
      <c r="J47" s="5" t="s">
        <v>19</v>
      </c>
      <c r="K47" s="4"/>
      <c r="L47" s="4"/>
      <c r="M47" s="4" t="s">
        <v>66</v>
      </c>
    </row>
    <row r="48" spans="1:13" x14ac:dyDescent="0.25">
      <c r="A48" s="5">
        <v>14</v>
      </c>
      <c r="B48" s="5"/>
      <c r="C48" s="5" t="s">
        <v>7</v>
      </c>
      <c r="D48" s="4"/>
      <c r="E48" s="4"/>
      <c r="F48" s="4" t="s">
        <v>38</v>
      </c>
      <c r="G48" s="4"/>
      <c r="H48" s="5">
        <v>41</v>
      </c>
      <c r="I48" s="5"/>
      <c r="J48" s="5" t="s">
        <v>7</v>
      </c>
      <c r="K48" s="4"/>
      <c r="L48" s="4"/>
      <c r="M48" s="4" t="s">
        <v>67</v>
      </c>
    </row>
    <row r="49" spans="1:13" x14ac:dyDescent="0.25">
      <c r="A49" s="5">
        <v>15</v>
      </c>
      <c r="B49" s="5"/>
      <c r="C49" s="5" t="s">
        <v>19</v>
      </c>
      <c r="D49" s="4"/>
      <c r="E49" s="4"/>
      <c r="F49" s="4" t="s">
        <v>38</v>
      </c>
      <c r="G49" s="4"/>
      <c r="H49" s="5">
        <v>42</v>
      </c>
      <c r="I49" s="5"/>
      <c r="J49" s="5" t="s">
        <v>7</v>
      </c>
      <c r="K49" s="4"/>
      <c r="L49" s="4"/>
      <c r="M49" s="4" t="s">
        <v>18</v>
      </c>
    </row>
    <row r="50" spans="1:13" x14ac:dyDescent="0.25">
      <c r="A50" s="6">
        <v>16</v>
      </c>
      <c r="B50" s="6"/>
      <c r="C50" s="6" t="s">
        <v>13</v>
      </c>
      <c r="D50" s="4"/>
      <c r="E50" s="4"/>
      <c r="F50" s="4" t="s">
        <v>68</v>
      </c>
      <c r="G50" s="4"/>
      <c r="H50" s="6">
        <v>43</v>
      </c>
      <c r="I50" s="6"/>
      <c r="J50" s="6" t="s">
        <v>23</v>
      </c>
      <c r="K50" s="4"/>
      <c r="L50" s="4"/>
      <c r="M50" s="4" t="s">
        <v>42</v>
      </c>
    </row>
    <row r="51" spans="1:13" x14ac:dyDescent="0.25">
      <c r="A51" s="6">
        <v>17</v>
      </c>
      <c r="B51" s="6"/>
      <c r="C51" s="6" t="s">
        <v>7</v>
      </c>
      <c r="D51" s="4"/>
      <c r="E51" s="4"/>
      <c r="F51" s="4" t="s">
        <v>69</v>
      </c>
      <c r="G51" s="4"/>
      <c r="H51" s="6">
        <v>44</v>
      </c>
      <c r="I51" s="6"/>
      <c r="J51" s="6" t="s">
        <v>13</v>
      </c>
      <c r="K51" s="4"/>
      <c r="L51" s="4"/>
      <c r="M51" s="4" t="s">
        <v>70</v>
      </c>
    </row>
    <row r="52" spans="1:13" x14ac:dyDescent="0.25">
      <c r="A52" s="6">
        <v>18</v>
      </c>
      <c r="B52" s="6"/>
      <c r="C52" s="6" t="s">
        <v>23</v>
      </c>
      <c r="D52" s="4"/>
      <c r="E52" s="4"/>
      <c r="F52" s="4" t="s">
        <v>43</v>
      </c>
      <c r="G52" s="4"/>
      <c r="H52" s="6">
        <v>45</v>
      </c>
      <c r="I52" s="6"/>
      <c r="J52" s="6" t="s">
        <v>13</v>
      </c>
      <c r="K52" s="4"/>
      <c r="L52" s="4"/>
      <c r="M52" s="4" t="s">
        <v>46</v>
      </c>
    </row>
    <row r="53" spans="1:13" x14ac:dyDescent="0.25">
      <c r="A53" s="6">
        <v>19</v>
      </c>
      <c r="B53" s="6"/>
      <c r="C53" s="6" t="s">
        <v>19</v>
      </c>
      <c r="D53" s="4"/>
      <c r="E53" s="4"/>
      <c r="F53" s="4" t="s">
        <v>40</v>
      </c>
      <c r="G53" s="4"/>
      <c r="H53" s="6">
        <v>46</v>
      </c>
      <c r="I53" s="6"/>
      <c r="J53" s="6" t="s">
        <v>13</v>
      </c>
      <c r="K53" s="4"/>
      <c r="L53" s="4"/>
      <c r="M53" s="4" t="s">
        <v>71</v>
      </c>
    </row>
    <row r="54" spans="1:13" x14ac:dyDescent="0.25">
      <c r="A54" s="6">
        <v>20</v>
      </c>
      <c r="B54" s="6"/>
      <c r="C54" s="6" t="s">
        <v>7</v>
      </c>
      <c r="D54" s="4"/>
      <c r="E54" s="4"/>
      <c r="F54" s="4" t="s">
        <v>72</v>
      </c>
      <c r="G54" s="4"/>
      <c r="H54" s="6">
        <v>47</v>
      </c>
      <c r="I54" s="6"/>
      <c r="J54" s="6" t="s">
        <v>13</v>
      </c>
      <c r="K54" s="4"/>
      <c r="L54" s="4"/>
      <c r="M54" s="4" t="s">
        <v>45</v>
      </c>
    </row>
    <row r="55" spans="1:13" x14ac:dyDescent="0.25">
      <c r="A55" s="5">
        <v>21</v>
      </c>
      <c r="B55" s="5"/>
      <c r="C55" s="5" t="s">
        <v>19</v>
      </c>
      <c r="D55" s="4"/>
      <c r="E55" s="4"/>
      <c r="F55" s="4" t="s">
        <v>41</v>
      </c>
      <c r="G55" s="4"/>
      <c r="H55" s="5">
        <v>48</v>
      </c>
      <c r="I55" s="5"/>
      <c r="J55" s="5" t="s">
        <v>23</v>
      </c>
      <c r="K55" s="4"/>
      <c r="L55" s="4"/>
      <c r="M55" s="4" t="s">
        <v>73</v>
      </c>
    </row>
    <row r="56" spans="1:13" x14ac:dyDescent="0.25">
      <c r="A56" s="5">
        <v>22</v>
      </c>
      <c r="B56" s="5"/>
      <c r="C56" s="5" t="s">
        <v>23</v>
      </c>
      <c r="D56" s="4"/>
      <c r="E56" s="4"/>
      <c r="F56" s="4" t="s">
        <v>41</v>
      </c>
      <c r="G56" s="4"/>
      <c r="H56" s="5">
        <v>49</v>
      </c>
      <c r="I56" s="5"/>
      <c r="J56" s="5" t="s">
        <v>23</v>
      </c>
      <c r="K56" s="4"/>
      <c r="L56" s="4"/>
      <c r="M56" s="4" t="s">
        <v>73</v>
      </c>
    </row>
    <row r="57" spans="1:13" x14ac:dyDescent="0.25">
      <c r="A57" s="5">
        <v>23</v>
      </c>
      <c r="B57" s="5"/>
      <c r="C57" s="5" t="s">
        <v>19</v>
      </c>
      <c r="D57" s="4"/>
      <c r="E57" s="4"/>
      <c r="F57" s="4" t="s">
        <v>54</v>
      </c>
      <c r="G57" s="4"/>
      <c r="H57" s="5">
        <v>50</v>
      </c>
      <c r="I57" s="5"/>
      <c r="J57" s="5" t="s">
        <v>13</v>
      </c>
      <c r="K57" s="4"/>
      <c r="L57" s="4"/>
      <c r="M57" s="4" t="s">
        <v>54</v>
      </c>
    </row>
    <row r="58" spans="1:13" x14ac:dyDescent="0.25">
      <c r="A58" s="5">
        <v>24</v>
      </c>
      <c r="B58" s="5"/>
      <c r="C58" s="5" t="s">
        <v>23</v>
      </c>
      <c r="D58" s="4"/>
      <c r="E58" s="4"/>
      <c r="F58" s="4" t="s">
        <v>54</v>
      </c>
      <c r="G58" s="4"/>
      <c r="H58" s="5">
        <v>51</v>
      </c>
      <c r="I58" s="5"/>
      <c r="J58" s="5" t="s">
        <v>19</v>
      </c>
      <c r="K58" s="4"/>
      <c r="L58" s="4"/>
      <c r="M58" s="4" t="s">
        <v>54</v>
      </c>
    </row>
    <row r="59" spans="1:13" x14ac:dyDescent="0.25">
      <c r="A59" s="5">
        <v>25</v>
      </c>
      <c r="B59" s="5"/>
      <c r="C59" s="5" t="s">
        <v>7</v>
      </c>
      <c r="D59" s="4"/>
      <c r="E59" s="4"/>
      <c r="F59" s="4" t="s">
        <v>54</v>
      </c>
      <c r="G59" s="4"/>
      <c r="H59" s="5">
        <v>52</v>
      </c>
      <c r="I59" s="5"/>
      <c r="J59" s="5" t="s">
        <v>23</v>
      </c>
      <c r="K59" s="4"/>
      <c r="L59" s="4"/>
      <c r="M59" s="4" t="s">
        <v>59</v>
      </c>
    </row>
    <row r="60" spans="1:13" x14ac:dyDescent="0.25">
      <c r="A60" s="6">
        <v>26</v>
      </c>
      <c r="B60" s="6"/>
      <c r="C60" s="6" t="s">
        <v>13</v>
      </c>
      <c r="D60" s="4"/>
      <c r="E60" s="4"/>
      <c r="F60" s="4" t="s">
        <v>54</v>
      </c>
      <c r="G60" s="4"/>
      <c r="H60" s="6">
        <v>53</v>
      </c>
      <c r="I60" s="6"/>
      <c r="J60" s="6" t="s">
        <v>7</v>
      </c>
      <c r="K60" s="4"/>
      <c r="L60" s="4"/>
      <c r="M60" s="4" t="s">
        <v>59</v>
      </c>
    </row>
    <row r="61" spans="1:13" x14ac:dyDescent="0.25">
      <c r="A61" s="6">
        <v>27</v>
      </c>
      <c r="B61" s="6"/>
      <c r="C61" s="6" t="s">
        <v>19</v>
      </c>
      <c r="D61" s="4"/>
      <c r="E61" s="4"/>
      <c r="F61" s="4" t="s">
        <v>74</v>
      </c>
      <c r="G61" s="4"/>
      <c r="H61" s="6">
        <v>54</v>
      </c>
      <c r="I61" s="6"/>
      <c r="J61" s="6" t="s">
        <v>7</v>
      </c>
      <c r="K61" s="4"/>
      <c r="L61" s="4"/>
      <c r="M61" s="4" t="s">
        <v>49</v>
      </c>
    </row>
    <row r="65" spans="1:13" x14ac:dyDescent="0.25">
      <c r="A65" s="7">
        <v>2005</v>
      </c>
      <c r="B65" s="7"/>
      <c r="C65" s="7"/>
      <c r="D65" s="7" t="s">
        <v>1</v>
      </c>
      <c r="E65" s="7" t="s">
        <v>2</v>
      </c>
      <c r="F65" s="7" t="s">
        <v>3</v>
      </c>
      <c r="G65" s="7"/>
      <c r="H65" s="7"/>
      <c r="I65" s="7"/>
      <c r="J65" s="7"/>
      <c r="K65" s="7"/>
      <c r="L65" s="7"/>
      <c r="M65" s="7"/>
    </row>
    <row r="66" spans="1:13" x14ac:dyDescent="0.25">
      <c r="A66" s="8">
        <v>1</v>
      </c>
      <c r="B66" s="8"/>
      <c r="C66" s="8" t="s">
        <v>19</v>
      </c>
      <c r="D66" s="7"/>
      <c r="E66" s="7"/>
      <c r="F66" s="7" t="s">
        <v>75</v>
      </c>
      <c r="G66" s="7"/>
      <c r="H66" s="8">
        <v>28</v>
      </c>
      <c r="I66" s="8"/>
      <c r="J66" s="8" t="s">
        <v>7</v>
      </c>
      <c r="K66" s="7"/>
      <c r="L66" s="7"/>
      <c r="M66" s="7" t="s">
        <v>74</v>
      </c>
    </row>
    <row r="67" spans="1:13" x14ac:dyDescent="0.25">
      <c r="A67" s="8">
        <v>2</v>
      </c>
      <c r="B67" s="8"/>
      <c r="C67" s="8" t="s">
        <v>23</v>
      </c>
      <c r="D67" s="7"/>
      <c r="E67" s="7"/>
      <c r="F67" s="7" t="s">
        <v>15</v>
      </c>
      <c r="G67" s="7"/>
      <c r="H67" s="8">
        <v>29</v>
      </c>
      <c r="I67" s="8"/>
      <c r="J67" s="8" t="s">
        <v>7</v>
      </c>
      <c r="K67" s="7"/>
      <c r="L67" s="7"/>
      <c r="M67" s="7" t="s">
        <v>50</v>
      </c>
    </row>
    <row r="68" spans="1:13" x14ac:dyDescent="0.25">
      <c r="A68" s="8">
        <v>3</v>
      </c>
      <c r="B68" s="8"/>
      <c r="C68" s="8" t="s">
        <v>13</v>
      </c>
      <c r="D68" s="7"/>
      <c r="E68" s="7"/>
      <c r="F68" s="7" t="s">
        <v>60</v>
      </c>
      <c r="G68" s="7"/>
      <c r="H68" s="8">
        <v>30</v>
      </c>
      <c r="I68" s="8"/>
      <c r="J68" s="8" t="s">
        <v>23</v>
      </c>
      <c r="K68" s="7"/>
      <c r="L68" s="7"/>
      <c r="M68" s="7" t="s">
        <v>76</v>
      </c>
    </row>
    <row r="69" spans="1:13" x14ac:dyDescent="0.25">
      <c r="A69" s="8">
        <v>4</v>
      </c>
      <c r="B69" s="8"/>
      <c r="C69" s="8" t="s">
        <v>23</v>
      </c>
      <c r="D69" s="7"/>
      <c r="E69" s="7"/>
      <c r="F69" s="7" t="s">
        <v>77</v>
      </c>
      <c r="G69" s="7"/>
      <c r="H69" s="8">
        <v>31</v>
      </c>
      <c r="I69" s="8"/>
      <c r="J69" s="8" t="s">
        <v>13</v>
      </c>
      <c r="K69" s="7"/>
      <c r="L69" s="7"/>
      <c r="M69" s="7" t="s">
        <v>78</v>
      </c>
    </row>
    <row r="70" spans="1:13" x14ac:dyDescent="0.25">
      <c r="A70" s="8">
        <v>5</v>
      </c>
      <c r="B70" s="8"/>
      <c r="C70" s="8" t="s">
        <v>19</v>
      </c>
      <c r="D70" s="7"/>
      <c r="E70" s="7"/>
      <c r="F70" s="7" t="s">
        <v>79</v>
      </c>
      <c r="G70" s="7"/>
      <c r="H70" s="8">
        <v>32</v>
      </c>
      <c r="I70" s="8"/>
      <c r="J70" s="8" t="s">
        <v>7</v>
      </c>
      <c r="K70" s="7"/>
      <c r="L70" s="7"/>
      <c r="M70" s="7" t="s">
        <v>80</v>
      </c>
    </row>
    <row r="71" spans="1:13" x14ac:dyDescent="0.25">
      <c r="A71" s="9">
        <v>6</v>
      </c>
      <c r="B71" s="9"/>
      <c r="C71" s="9" t="s">
        <v>23</v>
      </c>
      <c r="D71" s="7"/>
      <c r="E71" s="7"/>
      <c r="F71" s="7" t="s">
        <v>81</v>
      </c>
      <c r="G71" s="7"/>
      <c r="H71" s="9">
        <v>33</v>
      </c>
      <c r="I71" s="9"/>
      <c r="J71" s="9" t="s">
        <v>23</v>
      </c>
      <c r="K71" s="7"/>
      <c r="L71" s="7"/>
      <c r="M71" s="7" t="s">
        <v>82</v>
      </c>
    </row>
    <row r="72" spans="1:13" x14ac:dyDescent="0.25">
      <c r="A72" s="9">
        <v>7</v>
      </c>
      <c r="B72" s="9"/>
      <c r="C72" s="9" t="s">
        <v>23</v>
      </c>
      <c r="D72" s="7"/>
      <c r="E72" s="7"/>
      <c r="F72" s="7" t="s">
        <v>18</v>
      </c>
      <c r="G72" s="7"/>
      <c r="H72" s="9">
        <v>34</v>
      </c>
      <c r="I72" s="9"/>
      <c r="J72" s="9" t="s">
        <v>13</v>
      </c>
      <c r="K72" s="7"/>
      <c r="L72" s="7"/>
      <c r="M72" s="7" t="s">
        <v>22</v>
      </c>
    </row>
    <row r="73" spans="1:13" x14ac:dyDescent="0.25">
      <c r="A73" s="9">
        <v>8</v>
      </c>
      <c r="B73" s="9"/>
      <c r="C73" s="9" t="s">
        <v>7</v>
      </c>
      <c r="D73" s="7"/>
      <c r="E73" s="7"/>
      <c r="F73" s="7" t="s">
        <v>18</v>
      </c>
      <c r="G73" s="7"/>
      <c r="H73" s="9">
        <v>35</v>
      </c>
      <c r="I73" s="9"/>
      <c r="J73" s="9" t="s">
        <v>23</v>
      </c>
      <c r="K73" s="7"/>
      <c r="L73" s="7"/>
      <c r="M73" s="7" t="s">
        <v>83</v>
      </c>
    </row>
    <row r="74" spans="1:13" x14ac:dyDescent="0.25">
      <c r="A74" s="9">
        <v>9</v>
      </c>
      <c r="B74" s="9"/>
      <c r="C74" s="9" t="s">
        <v>13</v>
      </c>
      <c r="D74" s="7"/>
      <c r="E74" s="7"/>
      <c r="F74" s="7" t="s">
        <v>26</v>
      </c>
      <c r="G74" s="7"/>
      <c r="H74" s="9">
        <v>36</v>
      </c>
      <c r="I74" s="9"/>
      <c r="J74" s="9" t="s">
        <v>13</v>
      </c>
      <c r="K74" s="7"/>
      <c r="L74" s="7"/>
      <c r="M74" s="7" t="s">
        <v>83</v>
      </c>
    </row>
    <row r="75" spans="1:13" x14ac:dyDescent="0.25">
      <c r="A75" s="9">
        <v>10</v>
      </c>
      <c r="B75" s="9"/>
      <c r="C75" s="9" t="s">
        <v>23</v>
      </c>
      <c r="D75" s="7"/>
      <c r="E75" s="7"/>
      <c r="F75" s="7" t="s">
        <v>21</v>
      </c>
      <c r="G75" s="7"/>
      <c r="H75" s="9">
        <v>37</v>
      </c>
      <c r="I75" s="9"/>
      <c r="J75" s="9" t="s">
        <v>23</v>
      </c>
      <c r="K75" s="7"/>
      <c r="L75" s="7"/>
      <c r="M75" s="7" t="s">
        <v>30</v>
      </c>
    </row>
    <row r="76" spans="1:13" x14ac:dyDescent="0.25">
      <c r="A76" s="8">
        <v>11</v>
      </c>
      <c r="B76" s="8"/>
      <c r="C76" s="8" t="s">
        <v>19</v>
      </c>
      <c r="D76" s="7"/>
      <c r="E76" s="7"/>
      <c r="F76" s="7" t="s">
        <v>29</v>
      </c>
      <c r="G76" s="7"/>
      <c r="H76" s="8">
        <v>38</v>
      </c>
      <c r="I76" s="8"/>
      <c r="J76" s="8" t="s">
        <v>13</v>
      </c>
      <c r="K76" s="7"/>
      <c r="L76" s="7"/>
      <c r="M76" s="7" t="s">
        <v>30</v>
      </c>
    </row>
    <row r="77" spans="1:13" x14ac:dyDescent="0.25">
      <c r="A77" s="8">
        <v>12</v>
      </c>
      <c r="B77" s="8"/>
      <c r="C77" s="8" t="s">
        <v>23</v>
      </c>
      <c r="D77" s="7"/>
      <c r="E77" s="7"/>
      <c r="F77" s="7" t="s">
        <v>32</v>
      </c>
      <c r="G77" s="7"/>
      <c r="H77" s="8">
        <v>39</v>
      </c>
      <c r="I77" s="8"/>
      <c r="J77" s="8" t="s">
        <v>23</v>
      </c>
      <c r="K77" s="7"/>
      <c r="L77" s="7"/>
      <c r="M77" s="7" t="s">
        <v>35</v>
      </c>
    </row>
    <row r="78" spans="1:13" x14ac:dyDescent="0.25">
      <c r="A78" s="8">
        <v>13</v>
      </c>
      <c r="B78" s="8"/>
      <c r="C78" s="8" t="s">
        <v>7</v>
      </c>
      <c r="D78" s="7"/>
      <c r="E78" s="7"/>
      <c r="F78" s="7" t="s">
        <v>38</v>
      </c>
      <c r="G78" s="7"/>
      <c r="H78" s="8">
        <v>40</v>
      </c>
      <c r="I78" s="8"/>
      <c r="J78" s="8" t="s">
        <v>13</v>
      </c>
      <c r="K78" s="7"/>
      <c r="L78" s="7"/>
      <c r="M78" s="7" t="s">
        <v>66</v>
      </c>
    </row>
    <row r="79" spans="1:13" x14ac:dyDescent="0.25">
      <c r="A79" s="8">
        <v>14</v>
      </c>
      <c r="B79" s="8"/>
      <c r="C79" s="8" t="s">
        <v>7</v>
      </c>
      <c r="D79" s="7"/>
      <c r="E79" s="7"/>
      <c r="F79" s="7" t="s">
        <v>68</v>
      </c>
      <c r="G79" s="7"/>
      <c r="H79" s="8">
        <v>41</v>
      </c>
      <c r="I79" s="8"/>
      <c r="J79" s="8" t="s">
        <v>7</v>
      </c>
      <c r="K79" s="7"/>
      <c r="L79" s="7"/>
      <c r="M79" s="7" t="s">
        <v>42</v>
      </c>
    </row>
    <row r="80" spans="1:13" x14ac:dyDescent="0.25">
      <c r="A80" s="8">
        <v>15</v>
      </c>
      <c r="B80" s="8"/>
      <c r="C80" s="8" t="s">
        <v>23</v>
      </c>
      <c r="D80" s="7"/>
      <c r="E80" s="7"/>
      <c r="F80" s="7" t="s">
        <v>53</v>
      </c>
      <c r="G80" s="7"/>
      <c r="H80" s="8">
        <v>42</v>
      </c>
      <c r="I80" s="8"/>
      <c r="J80" s="8" t="s">
        <v>13</v>
      </c>
      <c r="K80" s="7"/>
      <c r="L80" s="7"/>
      <c r="M80" s="7" t="s">
        <v>64</v>
      </c>
    </row>
    <row r="81" spans="1:13" x14ac:dyDescent="0.25">
      <c r="A81" s="9">
        <v>16</v>
      </c>
      <c r="B81" s="9"/>
      <c r="C81" s="9" t="s">
        <v>19</v>
      </c>
      <c r="D81" s="7"/>
      <c r="E81" s="7"/>
      <c r="F81" s="7" t="s">
        <v>41</v>
      </c>
      <c r="G81" s="7"/>
      <c r="H81" s="9">
        <v>43</v>
      </c>
      <c r="I81" s="9"/>
      <c r="J81" s="9" t="s">
        <v>19</v>
      </c>
      <c r="K81" s="7"/>
      <c r="L81" s="7"/>
      <c r="M81" s="7" t="s">
        <v>50</v>
      </c>
    </row>
    <row r="82" spans="1:13" x14ac:dyDescent="0.25">
      <c r="A82" s="9">
        <v>17</v>
      </c>
      <c r="B82" s="9"/>
      <c r="C82" s="9" t="s">
        <v>23</v>
      </c>
      <c r="D82" s="7"/>
      <c r="E82" s="7"/>
      <c r="F82" s="7" t="s">
        <v>50</v>
      </c>
      <c r="G82" s="7"/>
      <c r="H82" s="9">
        <v>44</v>
      </c>
      <c r="I82" s="9"/>
      <c r="J82" s="9" t="s">
        <v>13</v>
      </c>
      <c r="K82" s="7"/>
      <c r="L82" s="7"/>
      <c r="M82" s="7" t="s">
        <v>84</v>
      </c>
    </row>
    <row r="83" spans="1:13" x14ac:dyDescent="0.25">
      <c r="A83" s="9">
        <v>18</v>
      </c>
      <c r="B83" s="9"/>
      <c r="C83" s="9" t="s">
        <v>7</v>
      </c>
      <c r="D83" s="7"/>
      <c r="E83" s="7"/>
      <c r="F83" s="7" t="s">
        <v>41</v>
      </c>
      <c r="G83" s="7"/>
      <c r="H83" s="9">
        <v>45</v>
      </c>
      <c r="I83" s="9"/>
      <c r="J83" s="9" t="s">
        <v>13</v>
      </c>
      <c r="K83" s="7"/>
      <c r="L83" s="7"/>
      <c r="M83" s="7" t="s">
        <v>84</v>
      </c>
    </row>
    <row r="84" spans="1:13" x14ac:dyDescent="0.25">
      <c r="A84" s="9">
        <v>19</v>
      </c>
      <c r="B84" s="9"/>
      <c r="C84" s="9" t="s">
        <v>19</v>
      </c>
      <c r="D84" s="7"/>
      <c r="E84" s="7"/>
      <c r="F84" s="7" t="s">
        <v>46</v>
      </c>
      <c r="G84" s="7"/>
      <c r="H84" s="9">
        <v>46</v>
      </c>
      <c r="I84" s="9"/>
      <c r="J84" s="9" t="s">
        <v>19</v>
      </c>
      <c r="K84" s="7"/>
      <c r="L84" s="7"/>
      <c r="M84" s="7" t="s">
        <v>84</v>
      </c>
    </row>
    <row r="85" spans="1:13" x14ac:dyDescent="0.25">
      <c r="A85" s="9">
        <v>20</v>
      </c>
      <c r="B85" s="9"/>
      <c r="C85" s="9" t="s">
        <v>7</v>
      </c>
      <c r="D85" s="7"/>
      <c r="E85" s="7"/>
      <c r="F85" s="7" t="s">
        <v>72</v>
      </c>
      <c r="G85" s="7"/>
      <c r="H85" s="9">
        <v>47</v>
      </c>
      <c r="I85" s="9"/>
      <c r="J85" s="9" t="s">
        <v>19</v>
      </c>
      <c r="K85" s="7"/>
      <c r="L85" s="7"/>
      <c r="M85" s="7" t="s">
        <v>73</v>
      </c>
    </row>
    <row r="86" spans="1:13" x14ac:dyDescent="0.25">
      <c r="A86" s="8">
        <v>21</v>
      </c>
      <c r="B86" s="8"/>
      <c r="C86" s="8" t="s">
        <v>7</v>
      </c>
      <c r="D86" s="7"/>
      <c r="E86" s="7"/>
      <c r="F86" s="7" t="s">
        <v>41</v>
      </c>
      <c r="G86" s="7"/>
      <c r="H86" s="8">
        <v>48</v>
      </c>
      <c r="I86" s="8"/>
      <c r="J86" s="8" t="s">
        <v>19</v>
      </c>
      <c r="K86" s="7"/>
      <c r="L86" s="7"/>
      <c r="M86" s="7" t="s">
        <v>73</v>
      </c>
    </row>
    <row r="87" spans="1:13" x14ac:dyDescent="0.25">
      <c r="A87" s="8">
        <v>22</v>
      </c>
      <c r="B87" s="8"/>
      <c r="C87" s="8" t="s">
        <v>7</v>
      </c>
      <c r="D87" s="7"/>
      <c r="E87" s="7"/>
      <c r="F87" s="7" t="s">
        <v>41</v>
      </c>
      <c r="G87" s="7"/>
      <c r="H87" s="8">
        <v>49</v>
      </c>
      <c r="I87" s="8"/>
      <c r="J87" s="8" t="s">
        <v>13</v>
      </c>
      <c r="K87" s="7"/>
      <c r="L87" s="7"/>
      <c r="M87" s="7" t="s">
        <v>56</v>
      </c>
    </row>
    <row r="88" spans="1:13" x14ac:dyDescent="0.25">
      <c r="A88" s="8">
        <v>23</v>
      </c>
      <c r="B88" s="8"/>
      <c r="C88" s="8" t="s">
        <v>19</v>
      </c>
      <c r="D88" s="7"/>
      <c r="E88" s="7"/>
      <c r="F88" s="7" t="s">
        <v>41</v>
      </c>
      <c r="G88" s="7"/>
      <c r="H88" s="8">
        <v>50</v>
      </c>
      <c r="I88" s="8"/>
      <c r="J88" s="8" t="s">
        <v>19</v>
      </c>
      <c r="K88" s="7"/>
      <c r="L88" s="7"/>
      <c r="M88" s="7" t="s">
        <v>54</v>
      </c>
    </row>
    <row r="89" spans="1:13" x14ac:dyDescent="0.25">
      <c r="A89" s="8">
        <v>24</v>
      </c>
      <c r="B89" s="8"/>
      <c r="C89" s="8" t="s">
        <v>7</v>
      </c>
      <c r="D89" s="7"/>
      <c r="E89" s="7"/>
      <c r="F89" s="7" t="s">
        <v>54</v>
      </c>
      <c r="G89" s="7"/>
      <c r="H89" s="8">
        <v>51</v>
      </c>
      <c r="I89" s="8"/>
      <c r="J89" s="8" t="s">
        <v>19</v>
      </c>
      <c r="K89" s="7"/>
      <c r="L89" s="7"/>
      <c r="M89" s="7" t="s">
        <v>54</v>
      </c>
    </row>
    <row r="90" spans="1:13" x14ac:dyDescent="0.25">
      <c r="A90" s="8">
        <v>25</v>
      </c>
      <c r="B90" s="8"/>
      <c r="C90" s="8" t="s">
        <v>13</v>
      </c>
      <c r="D90" s="7"/>
      <c r="E90" s="7"/>
      <c r="F90" s="7" t="s">
        <v>54</v>
      </c>
      <c r="G90" s="7"/>
      <c r="H90" s="8">
        <v>52</v>
      </c>
      <c r="I90" s="8"/>
      <c r="J90" s="8" t="s">
        <v>7</v>
      </c>
      <c r="K90" s="7"/>
      <c r="L90" s="7"/>
      <c r="M90" s="7" t="s">
        <v>50</v>
      </c>
    </row>
    <row r="91" spans="1:13" x14ac:dyDescent="0.25">
      <c r="A91" s="9">
        <v>26</v>
      </c>
      <c r="B91" s="9"/>
      <c r="C91" s="9" t="s">
        <v>7</v>
      </c>
      <c r="D91" s="7"/>
      <c r="E91" s="7"/>
      <c r="F91" s="7" t="s">
        <v>85</v>
      </c>
      <c r="G91" s="7"/>
      <c r="H91" s="9">
        <v>53</v>
      </c>
      <c r="I91" s="9"/>
      <c r="J91" s="9" t="s">
        <v>19</v>
      </c>
      <c r="K91" s="7"/>
      <c r="L91" s="7"/>
      <c r="M91" s="7" t="s">
        <v>59</v>
      </c>
    </row>
    <row r="92" spans="1:13" x14ac:dyDescent="0.25">
      <c r="A92" s="9">
        <v>27</v>
      </c>
      <c r="B92" s="9"/>
      <c r="C92" s="9" t="s">
        <v>19</v>
      </c>
      <c r="D92" s="7"/>
      <c r="E92" s="7"/>
      <c r="F92" s="7" t="s">
        <v>69</v>
      </c>
      <c r="G92" s="7"/>
      <c r="H92" s="9">
        <v>54</v>
      </c>
      <c r="I92" s="9"/>
      <c r="J92" s="9" t="s">
        <v>13</v>
      </c>
      <c r="K92" s="7"/>
      <c r="L92" s="7"/>
      <c r="M92" s="7" t="s">
        <v>59</v>
      </c>
    </row>
    <row r="98" spans="1:14" x14ac:dyDescent="0.25">
      <c r="A98" s="10">
        <v>2006</v>
      </c>
      <c r="B98" s="10"/>
      <c r="C98" s="10"/>
      <c r="D98" s="10" t="s">
        <v>1</v>
      </c>
      <c r="E98" s="10" t="s">
        <v>2</v>
      </c>
      <c r="F98" s="10" t="s">
        <v>3</v>
      </c>
      <c r="G98" s="10"/>
      <c r="H98" s="10"/>
      <c r="I98" s="10"/>
      <c r="J98" s="10"/>
      <c r="K98" s="10"/>
      <c r="L98" s="10"/>
      <c r="M98" s="10"/>
      <c r="N98" s="10"/>
    </row>
    <row r="99" spans="1:14" x14ac:dyDescent="0.25">
      <c r="A99" s="11">
        <v>1</v>
      </c>
      <c r="B99" s="11"/>
      <c r="C99" s="11" t="s">
        <v>19</v>
      </c>
      <c r="D99" s="10"/>
      <c r="E99" s="10"/>
      <c r="F99" s="10" t="s">
        <v>75</v>
      </c>
      <c r="G99" s="10"/>
      <c r="H99" s="11">
        <v>28</v>
      </c>
      <c r="I99" s="11"/>
      <c r="J99" s="11" t="s">
        <v>7</v>
      </c>
      <c r="K99" s="10"/>
      <c r="L99" s="10"/>
      <c r="M99" s="10" t="s">
        <v>14</v>
      </c>
      <c r="N99" s="10"/>
    </row>
    <row r="100" spans="1:14" x14ac:dyDescent="0.25">
      <c r="A100" s="11">
        <v>2</v>
      </c>
      <c r="B100" s="11"/>
      <c r="C100" s="11" t="s">
        <v>7</v>
      </c>
      <c r="D100" s="10"/>
      <c r="E100" s="10"/>
      <c r="F100" s="10" t="s">
        <v>15</v>
      </c>
      <c r="G100" s="10"/>
      <c r="H100" s="11">
        <v>29</v>
      </c>
      <c r="I100" s="11"/>
      <c r="J100" s="11" t="s">
        <v>23</v>
      </c>
      <c r="K100" s="10"/>
      <c r="L100" s="10"/>
      <c r="M100" s="10" t="s">
        <v>14</v>
      </c>
      <c r="N100" s="10"/>
    </row>
    <row r="101" spans="1:14" x14ac:dyDescent="0.25">
      <c r="A101" s="11">
        <v>3</v>
      </c>
      <c r="B101" s="11"/>
      <c r="C101" s="11" t="s">
        <v>13</v>
      </c>
      <c r="D101" s="10"/>
      <c r="E101" s="10"/>
      <c r="F101" s="10" t="s">
        <v>86</v>
      </c>
      <c r="G101" s="10"/>
      <c r="H101" s="11">
        <v>30</v>
      </c>
      <c r="I101" s="11"/>
      <c r="J101" s="11" t="s">
        <v>13</v>
      </c>
      <c r="K101" s="10"/>
      <c r="L101" s="10"/>
      <c r="M101" s="10" t="s">
        <v>14</v>
      </c>
      <c r="N101" s="10"/>
    </row>
    <row r="102" spans="1:14" x14ac:dyDescent="0.25">
      <c r="A102" s="11">
        <v>4</v>
      </c>
      <c r="B102" s="11"/>
      <c r="C102" s="11" t="s">
        <v>13</v>
      </c>
      <c r="D102" s="10"/>
      <c r="E102" s="10"/>
      <c r="F102" s="10" t="s">
        <v>77</v>
      </c>
      <c r="G102" s="10"/>
      <c r="H102" s="11">
        <v>31</v>
      </c>
      <c r="I102" s="11"/>
      <c r="J102" s="11" t="s">
        <v>23</v>
      </c>
      <c r="K102" s="10"/>
      <c r="L102" s="10"/>
      <c r="M102" s="10" t="s">
        <v>14</v>
      </c>
      <c r="N102" s="10" t="s">
        <v>18</v>
      </c>
    </row>
    <row r="103" spans="1:14" x14ac:dyDescent="0.25">
      <c r="A103" s="11">
        <v>5</v>
      </c>
      <c r="B103" s="11"/>
      <c r="C103" s="11" t="s">
        <v>13</v>
      </c>
      <c r="D103" s="10"/>
      <c r="E103" s="10"/>
      <c r="F103" s="10" t="s">
        <v>11</v>
      </c>
      <c r="G103" s="10"/>
      <c r="H103" s="11">
        <v>32</v>
      </c>
      <c r="I103" s="11"/>
      <c r="J103" s="11" t="s">
        <v>19</v>
      </c>
      <c r="K103" s="10"/>
      <c r="L103" s="10"/>
      <c r="M103" s="10" t="s">
        <v>25</v>
      </c>
      <c r="N103" s="10"/>
    </row>
    <row r="104" spans="1:14" x14ac:dyDescent="0.25">
      <c r="A104" s="12">
        <v>6</v>
      </c>
      <c r="B104" s="12"/>
      <c r="C104" s="12" t="s">
        <v>19</v>
      </c>
      <c r="D104" s="10"/>
      <c r="E104" s="10"/>
      <c r="F104" s="10" t="s">
        <v>21</v>
      </c>
      <c r="G104" s="10"/>
      <c r="H104" s="12">
        <v>33</v>
      </c>
      <c r="I104" s="12"/>
      <c r="J104" s="12" t="s">
        <v>7</v>
      </c>
      <c r="K104" s="10"/>
      <c r="L104" s="10"/>
      <c r="M104" s="10" t="s">
        <v>25</v>
      </c>
      <c r="N104" s="10"/>
    </row>
    <row r="105" spans="1:14" x14ac:dyDescent="0.25">
      <c r="A105" s="12">
        <v>7</v>
      </c>
      <c r="B105" s="12"/>
      <c r="C105" s="12" t="s">
        <v>13</v>
      </c>
      <c r="D105" s="10"/>
      <c r="E105" s="10"/>
      <c r="F105" s="10" t="s">
        <v>18</v>
      </c>
      <c r="G105" s="10"/>
      <c r="H105" s="12">
        <v>34</v>
      </c>
      <c r="I105" s="12"/>
      <c r="J105" s="12" t="s">
        <v>19</v>
      </c>
      <c r="K105" s="10"/>
      <c r="L105" s="10"/>
      <c r="M105" s="10" t="s">
        <v>10</v>
      </c>
      <c r="N105" s="10"/>
    </row>
    <row r="106" spans="1:14" x14ac:dyDescent="0.25">
      <c r="A106" s="12">
        <v>8</v>
      </c>
      <c r="B106" s="12"/>
      <c r="C106" s="12" t="s">
        <v>23</v>
      </c>
      <c r="D106" s="10"/>
      <c r="E106" s="10"/>
      <c r="F106" s="10" t="s">
        <v>18</v>
      </c>
      <c r="G106" s="10"/>
      <c r="H106" s="12">
        <v>35</v>
      </c>
      <c r="I106" s="12"/>
      <c r="J106" s="12" t="s">
        <v>7</v>
      </c>
      <c r="K106" s="10"/>
      <c r="L106" s="10"/>
      <c r="M106" s="10" t="s">
        <v>87</v>
      </c>
      <c r="N106" s="10"/>
    </row>
    <row r="107" spans="1:14" x14ac:dyDescent="0.25">
      <c r="A107" s="12">
        <v>9</v>
      </c>
      <c r="B107" s="12"/>
      <c r="C107" s="12" t="s">
        <v>13</v>
      </c>
      <c r="D107" s="10"/>
      <c r="E107" s="10"/>
      <c r="F107" s="10" t="s">
        <v>18</v>
      </c>
      <c r="G107" s="10"/>
      <c r="H107" s="12">
        <v>36</v>
      </c>
      <c r="I107" s="12"/>
      <c r="J107" s="12" t="s">
        <v>19</v>
      </c>
      <c r="K107" s="10"/>
      <c r="L107" s="10"/>
      <c r="M107" s="10" t="s">
        <v>63</v>
      </c>
      <c r="N107" s="43" t="s">
        <v>137</v>
      </c>
    </row>
    <row r="108" spans="1:14" x14ac:dyDescent="0.25">
      <c r="A108" s="12">
        <v>10</v>
      </c>
      <c r="B108" s="12"/>
      <c r="C108" s="12" t="s">
        <v>19</v>
      </c>
      <c r="D108" s="10"/>
      <c r="E108" s="10"/>
      <c r="F108" s="10" t="s">
        <v>65</v>
      </c>
      <c r="G108" s="10"/>
      <c r="H108" s="12">
        <v>37</v>
      </c>
      <c r="I108" s="12"/>
      <c r="J108" s="12" t="s">
        <v>19</v>
      </c>
      <c r="K108" s="10"/>
      <c r="L108" s="10"/>
      <c r="M108" s="10" t="s">
        <v>88</v>
      </c>
      <c r="N108" s="10"/>
    </row>
    <row r="109" spans="1:14" x14ac:dyDescent="0.25">
      <c r="A109" s="11">
        <v>11</v>
      </c>
      <c r="B109" s="11"/>
      <c r="C109" s="11" t="s">
        <v>7</v>
      </c>
      <c r="D109" s="10"/>
      <c r="E109" s="10"/>
      <c r="F109" s="10" t="s">
        <v>32</v>
      </c>
      <c r="G109" s="10"/>
      <c r="H109" s="11">
        <v>38</v>
      </c>
      <c r="I109" s="11"/>
      <c r="J109" s="11" t="s">
        <v>13</v>
      </c>
      <c r="K109" s="10"/>
      <c r="L109" s="10"/>
      <c r="M109" s="10" t="s">
        <v>35</v>
      </c>
      <c r="N109" s="10"/>
    </row>
    <row r="110" spans="1:14" x14ac:dyDescent="0.25">
      <c r="A110" s="11">
        <v>12</v>
      </c>
      <c r="B110" s="11"/>
      <c r="C110" s="11" t="s">
        <v>7</v>
      </c>
      <c r="D110" s="10"/>
      <c r="E110" s="10"/>
      <c r="F110" s="10" t="s">
        <v>64</v>
      </c>
      <c r="G110" s="10"/>
      <c r="H110" s="11">
        <v>39</v>
      </c>
      <c r="I110" s="11"/>
      <c r="J110" s="11" t="s">
        <v>7</v>
      </c>
      <c r="K110" s="10"/>
      <c r="L110" s="10"/>
      <c r="M110" s="10" t="s">
        <v>89</v>
      </c>
      <c r="N110" s="10"/>
    </row>
    <row r="111" spans="1:14" x14ac:dyDescent="0.25">
      <c r="A111" s="11">
        <v>13</v>
      </c>
      <c r="B111" s="11"/>
      <c r="C111" s="11" t="s">
        <v>23</v>
      </c>
      <c r="D111" s="10"/>
      <c r="E111" s="10"/>
      <c r="F111" s="10" t="s">
        <v>38</v>
      </c>
      <c r="G111" s="10"/>
      <c r="H111" s="11">
        <v>40</v>
      </c>
      <c r="I111" s="11"/>
      <c r="J111" s="11" t="s">
        <v>19</v>
      </c>
      <c r="K111" s="10"/>
      <c r="L111" s="10"/>
      <c r="M111" s="10" t="s">
        <v>66</v>
      </c>
      <c r="N111" s="10"/>
    </row>
    <row r="112" spans="1:14" x14ac:dyDescent="0.25">
      <c r="A112" s="11">
        <v>14</v>
      </c>
      <c r="B112" s="11"/>
      <c r="C112" s="11" t="s">
        <v>23</v>
      </c>
      <c r="D112" s="10"/>
      <c r="E112" s="10"/>
      <c r="F112" s="10" t="s">
        <v>68</v>
      </c>
      <c r="G112" s="10"/>
      <c r="H112" s="11">
        <v>41</v>
      </c>
      <c r="I112" s="11"/>
      <c r="J112" s="11" t="s">
        <v>7</v>
      </c>
      <c r="K112" s="10"/>
      <c r="L112" s="10"/>
      <c r="M112" s="10" t="s">
        <v>42</v>
      </c>
      <c r="N112" s="10"/>
    </row>
    <row r="113" spans="1:14" x14ac:dyDescent="0.25">
      <c r="A113" s="11">
        <v>15</v>
      </c>
      <c r="B113" s="11"/>
      <c r="C113" s="11" t="s">
        <v>7</v>
      </c>
      <c r="D113" s="10"/>
      <c r="E113" s="10"/>
      <c r="F113" s="10" t="s">
        <v>38</v>
      </c>
      <c r="G113" s="10"/>
      <c r="H113" s="11">
        <v>42</v>
      </c>
      <c r="I113" s="11"/>
      <c r="J113" s="11" t="s">
        <v>23</v>
      </c>
      <c r="K113" s="10"/>
      <c r="L113" s="10"/>
      <c r="M113" s="10" t="s">
        <v>64</v>
      </c>
      <c r="N113" s="10"/>
    </row>
    <row r="114" spans="1:14" x14ac:dyDescent="0.25">
      <c r="A114" s="12">
        <v>16</v>
      </c>
      <c r="B114" s="12"/>
      <c r="C114" s="12" t="s">
        <v>13</v>
      </c>
      <c r="D114" s="10"/>
      <c r="E114" s="10"/>
      <c r="F114" s="10" t="s">
        <v>53</v>
      </c>
      <c r="G114" s="10"/>
      <c r="H114" s="12">
        <v>43</v>
      </c>
      <c r="I114" s="12"/>
      <c r="J114" s="12" t="s">
        <v>13</v>
      </c>
      <c r="K114" s="10"/>
      <c r="L114" s="10"/>
      <c r="M114" s="10" t="s">
        <v>90</v>
      </c>
      <c r="N114" s="10"/>
    </row>
    <row r="115" spans="1:14" x14ac:dyDescent="0.25">
      <c r="A115" s="12">
        <v>17</v>
      </c>
      <c r="B115" s="12"/>
      <c r="C115" s="12" t="s">
        <v>13</v>
      </c>
      <c r="D115" s="10"/>
      <c r="E115" s="10"/>
      <c r="F115" s="10" t="s">
        <v>91</v>
      </c>
      <c r="G115" s="10"/>
      <c r="H115" s="12">
        <v>44</v>
      </c>
      <c r="I115" s="12"/>
      <c r="J115" s="12" t="s">
        <v>13</v>
      </c>
      <c r="K115" s="10"/>
      <c r="L115" s="10"/>
      <c r="M115" s="10" t="s">
        <v>92</v>
      </c>
      <c r="N115" s="10"/>
    </row>
    <row r="116" spans="1:14" x14ac:dyDescent="0.25">
      <c r="A116" s="12">
        <v>18</v>
      </c>
      <c r="B116" s="12"/>
      <c r="C116" s="12" t="s">
        <v>19</v>
      </c>
      <c r="D116" s="10"/>
      <c r="E116" s="10"/>
      <c r="F116" s="10" t="s">
        <v>50</v>
      </c>
      <c r="G116" s="10"/>
      <c r="H116" s="12">
        <v>45</v>
      </c>
      <c r="I116" s="12"/>
      <c r="J116" s="12" t="s">
        <v>7</v>
      </c>
      <c r="K116" s="10"/>
      <c r="L116" s="10"/>
      <c r="M116" s="10" t="s">
        <v>92</v>
      </c>
      <c r="N116" s="10"/>
    </row>
    <row r="117" spans="1:14" x14ac:dyDescent="0.25">
      <c r="A117" s="12">
        <v>19</v>
      </c>
      <c r="B117" s="12"/>
      <c r="C117" s="12" t="s">
        <v>7</v>
      </c>
      <c r="D117" s="10"/>
      <c r="E117" s="10"/>
      <c r="F117" s="10" t="s">
        <v>46</v>
      </c>
      <c r="G117" s="10" t="s">
        <v>91</v>
      </c>
      <c r="H117" s="12">
        <v>46</v>
      </c>
      <c r="I117" s="12"/>
      <c r="J117" s="12" t="s">
        <v>19</v>
      </c>
      <c r="K117" s="10"/>
      <c r="L117" s="10"/>
      <c r="M117" s="10" t="s">
        <v>45</v>
      </c>
      <c r="N117" s="10"/>
    </row>
    <row r="118" spans="1:14" x14ac:dyDescent="0.25">
      <c r="A118" s="12">
        <v>20</v>
      </c>
      <c r="B118" s="12"/>
      <c r="C118" s="12" t="s">
        <v>13</v>
      </c>
      <c r="D118" s="10"/>
      <c r="E118" s="10"/>
      <c r="F118" s="10" t="s">
        <v>50</v>
      </c>
      <c r="G118" s="10"/>
      <c r="H118" s="12">
        <v>47</v>
      </c>
      <c r="I118" s="12"/>
      <c r="J118" s="12" t="s">
        <v>19</v>
      </c>
      <c r="K118" s="10"/>
      <c r="L118" s="10"/>
      <c r="M118" s="10" t="s">
        <v>45</v>
      </c>
      <c r="N118" s="10"/>
    </row>
    <row r="119" spans="1:14" x14ac:dyDescent="0.25">
      <c r="A119" s="11">
        <v>21</v>
      </c>
      <c r="B119" s="11"/>
      <c r="C119" s="11" t="s">
        <v>23</v>
      </c>
      <c r="D119" s="10"/>
      <c r="E119" s="10"/>
      <c r="F119" s="10" t="s">
        <v>57</v>
      </c>
      <c r="G119" s="10"/>
      <c r="H119" s="11">
        <v>48</v>
      </c>
      <c r="I119" s="11"/>
      <c r="J119" s="11" t="s">
        <v>23</v>
      </c>
      <c r="K119" s="10"/>
      <c r="L119" s="10"/>
      <c r="M119" s="10" t="s">
        <v>93</v>
      </c>
      <c r="N119" s="10" t="s">
        <v>94</v>
      </c>
    </row>
    <row r="120" spans="1:14" x14ac:dyDescent="0.25">
      <c r="A120" s="11">
        <v>22</v>
      </c>
      <c r="B120" s="11"/>
      <c r="C120" s="11" t="s">
        <v>23</v>
      </c>
      <c r="D120" s="10"/>
      <c r="E120" s="10"/>
      <c r="F120" s="10" t="s">
        <v>45</v>
      </c>
      <c r="G120" s="10"/>
      <c r="H120" s="11">
        <v>49</v>
      </c>
      <c r="I120" s="11"/>
      <c r="J120" s="11" t="s">
        <v>23</v>
      </c>
      <c r="K120" s="10"/>
      <c r="L120" s="10"/>
      <c r="M120" s="10" t="s">
        <v>93</v>
      </c>
      <c r="N120" s="10"/>
    </row>
    <row r="121" spans="1:14" x14ac:dyDescent="0.25">
      <c r="A121" s="11">
        <v>23</v>
      </c>
      <c r="B121" s="11"/>
      <c r="C121" s="11" t="s">
        <v>7</v>
      </c>
      <c r="D121" s="10"/>
      <c r="E121" s="10"/>
      <c r="F121" s="10" t="s">
        <v>57</v>
      </c>
      <c r="G121" s="10"/>
      <c r="H121" s="11">
        <v>50</v>
      </c>
      <c r="I121" s="11"/>
      <c r="J121" s="11" t="s">
        <v>13</v>
      </c>
      <c r="K121" s="10"/>
      <c r="L121" s="10"/>
      <c r="M121" s="10" t="s">
        <v>59</v>
      </c>
      <c r="N121" s="10"/>
    </row>
    <row r="122" spans="1:14" x14ac:dyDescent="0.25">
      <c r="A122" s="11">
        <v>24</v>
      </c>
      <c r="B122" s="11"/>
      <c r="C122" s="11" t="s">
        <v>19</v>
      </c>
      <c r="D122" s="10"/>
      <c r="E122" s="10"/>
      <c r="F122" s="10" t="s">
        <v>92</v>
      </c>
      <c r="G122" s="10"/>
      <c r="H122" s="11">
        <v>51</v>
      </c>
      <c r="I122" s="11"/>
      <c r="J122" s="11" t="s">
        <v>7</v>
      </c>
      <c r="K122" s="10"/>
      <c r="L122" s="10"/>
      <c r="M122" s="10" t="s">
        <v>59</v>
      </c>
      <c r="N122" s="10"/>
    </row>
    <row r="123" spans="1:14" x14ac:dyDescent="0.25">
      <c r="A123" s="11">
        <v>25</v>
      </c>
      <c r="B123" s="11"/>
      <c r="C123" s="11" t="s">
        <v>23</v>
      </c>
      <c r="D123" s="10"/>
      <c r="E123" s="10"/>
      <c r="F123" s="10" t="s">
        <v>95</v>
      </c>
      <c r="G123" s="10"/>
      <c r="H123" s="11">
        <v>52</v>
      </c>
      <c r="I123" s="11"/>
      <c r="J123" s="11" t="s">
        <v>19</v>
      </c>
      <c r="K123" s="10"/>
      <c r="L123" s="10"/>
      <c r="M123" s="10" t="s">
        <v>83</v>
      </c>
      <c r="N123" s="10"/>
    </row>
    <row r="124" spans="1:14" x14ac:dyDescent="0.25">
      <c r="A124" s="12">
        <v>26</v>
      </c>
      <c r="B124" s="12"/>
      <c r="C124" s="12" t="s">
        <v>23</v>
      </c>
      <c r="D124" s="10"/>
      <c r="E124" s="10"/>
      <c r="F124" s="10" t="s">
        <v>50</v>
      </c>
      <c r="G124" s="10"/>
      <c r="H124" s="12">
        <v>53</v>
      </c>
      <c r="I124" s="12"/>
      <c r="J124" s="12" t="s">
        <v>19</v>
      </c>
      <c r="K124" s="10"/>
      <c r="L124" s="10"/>
      <c r="M124" s="10" t="s">
        <v>83</v>
      </c>
      <c r="N124" s="10"/>
    </row>
    <row r="125" spans="1:14" x14ac:dyDescent="0.25">
      <c r="A125" s="12">
        <v>27</v>
      </c>
      <c r="B125" s="12"/>
      <c r="C125" s="12" t="s">
        <v>7</v>
      </c>
      <c r="D125" s="10"/>
      <c r="E125" s="10"/>
      <c r="F125" s="10" t="s">
        <v>96</v>
      </c>
      <c r="G125" s="10" t="s">
        <v>136</v>
      </c>
      <c r="H125" s="12">
        <v>54</v>
      </c>
      <c r="I125" s="12"/>
      <c r="J125" s="12" t="s">
        <v>23</v>
      </c>
      <c r="K125" s="10"/>
      <c r="L125" s="10"/>
      <c r="M125" s="10" t="s">
        <v>20</v>
      </c>
      <c r="N125" s="10"/>
    </row>
    <row r="134" spans="1:13" x14ac:dyDescent="0.25">
      <c r="A134" s="13">
        <v>2007</v>
      </c>
      <c r="B134" s="13"/>
      <c r="C134" s="13" t="s">
        <v>0</v>
      </c>
      <c r="D134" s="13"/>
      <c r="E134" s="13"/>
      <c r="F134" s="13" t="s">
        <v>3</v>
      </c>
      <c r="G134" s="13"/>
      <c r="H134" s="13"/>
      <c r="I134" s="13"/>
      <c r="J134" s="13"/>
      <c r="K134" s="13"/>
      <c r="L134" s="13"/>
      <c r="M134" s="13"/>
    </row>
    <row r="135" spans="1:13" x14ac:dyDescent="0.25">
      <c r="A135" s="14">
        <v>1</v>
      </c>
      <c r="B135" s="14"/>
      <c r="C135" s="14" t="s">
        <v>13</v>
      </c>
      <c r="D135" s="13"/>
      <c r="E135" s="13"/>
      <c r="F135" s="13" t="s">
        <v>97</v>
      </c>
      <c r="G135" s="13"/>
      <c r="H135" s="14">
        <v>28</v>
      </c>
      <c r="I135" s="14"/>
      <c r="J135" s="14" t="s">
        <v>19</v>
      </c>
      <c r="K135" s="13"/>
      <c r="L135" s="13" t="s">
        <v>43</v>
      </c>
      <c r="M135" s="13"/>
    </row>
    <row r="136" spans="1:13" x14ac:dyDescent="0.25">
      <c r="A136" s="14">
        <v>2</v>
      </c>
      <c r="B136" s="14"/>
      <c r="C136" s="14" t="s">
        <v>23</v>
      </c>
      <c r="D136" s="13"/>
      <c r="E136" s="13"/>
      <c r="F136" s="13" t="s">
        <v>30</v>
      </c>
      <c r="G136" s="13"/>
      <c r="H136" s="14">
        <v>29</v>
      </c>
      <c r="I136" s="14"/>
      <c r="J136" s="14" t="s">
        <v>7</v>
      </c>
      <c r="K136" s="13"/>
      <c r="L136" s="13" t="s">
        <v>96</v>
      </c>
      <c r="M136" s="13"/>
    </row>
    <row r="137" spans="1:13" x14ac:dyDescent="0.25">
      <c r="A137" s="14">
        <v>3</v>
      </c>
      <c r="B137" s="14"/>
      <c r="C137" s="14" t="s">
        <v>13</v>
      </c>
      <c r="D137" s="13"/>
      <c r="E137" s="13"/>
      <c r="F137" s="13" t="s">
        <v>97</v>
      </c>
      <c r="G137" s="13"/>
      <c r="H137" s="14">
        <v>30</v>
      </c>
      <c r="I137" s="14"/>
      <c r="J137" s="14" t="s">
        <v>7</v>
      </c>
      <c r="K137" s="13"/>
      <c r="L137" s="13" t="s">
        <v>96</v>
      </c>
      <c r="M137" s="43" t="s">
        <v>140</v>
      </c>
    </row>
    <row r="138" spans="1:13" x14ac:dyDescent="0.25">
      <c r="A138" s="14">
        <v>4</v>
      </c>
      <c r="B138" s="14"/>
      <c r="C138" s="14" t="s">
        <v>13</v>
      </c>
      <c r="D138" s="13"/>
      <c r="E138" s="13"/>
      <c r="F138" s="13" t="s">
        <v>98</v>
      </c>
      <c r="G138" s="13"/>
      <c r="H138" s="14">
        <v>31</v>
      </c>
      <c r="I138" s="14"/>
      <c r="J138" s="14" t="s">
        <v>23</v>
      </c>
      <c r="K138" s="13"/>
      <c r="L138" s="13" t="s">
        <v>14</v>
      </c>
      <c r="M138" s="13"/>
    </row>
    <row r="139" spans="1:13" x14ac:dyDescent="0.25">
      <c r="A139" s="14">
        <v>5</v>
      </c>
      <c r="B139" s="14"/>
      <c r="C139" s="14" t="s">
        <v>23</v>
      </c>
      <c r="D139" s="13"/>
      <c r="E139" s="13"/>
      <c r="F139" s="13" t="s">
        <v>81</v>
      </c>
      <c r="G139" s="13"/>
      <c r="H139" s="14">
        <v>32</v>
      </c>
      <c r="I139" s="14"/>
      <c r="J139" s="14" t="s">
        <v>13</v>
      </c>
      <c r="K139" s="13"/>
      <c r="L139" s="13" t="s">
        <v>14</v>
      </c>
      <c r="M139" s="13"/>
    </row>
    <row r="140" spans="1:13" x14ac:dyDescent="0.25">
      <c r="A140" s="15">
        <v>6</v>
      </c>
      <c r="B140" s="15"/>
      <c r="C140" s="15" t="s">
        <v>19</v>
      </c>
      <c r="D140" s="13"/>
      <c r="E140" s="13"/>
      <c r="F140" s="13" t="s">
        <v>26</v>
      </c>
      <c r="G140" s="13"/>
      <c r="H140" s="15">
        <v>33</v>
      </c>
      <c r="I140" s="15"/>
      <c r="J140" s="15" t="s">
        <v>13</v>
      </c>
      <c r="K140" s="13"/>
      <c r="L140" s="13" t="s">
        <v>83</v>
      </c>
      <c r="M140" s="13"/>
    </row>
    <row r="141" spans="1:13" x14ac:dyDescent="0.25">
      <c r="A141" s="15">
        <v>7</v>
      </c>
      <c r="B141" s="15"/>
      <c r="C141" s="15" t="s">
        <v>19</v>
      </c>
      <c r="D141" s="13"/>
      <c r="E141" s="13"/>
      <c r="F141" s="13" t="s">
        <v>32</v>
      </c>
      <c r="G141" s="13"/>
      <c r="H141" s="15">
        <v>34</v>
      </c>
      <c r="I141" s="15"/>
      <c r="J141" s="15" t="s">
        <v>7</v>
      </c>
      <c r="K141" s="13"/>
      <c r="L141" s="13" t="s">
        <v>22</v>
      </c>
      <c r="M141" s="13"/>
    </row>
    <row r="142" spans="1:13" x14ac:dyDescent="0.25">
      <c r="A142" s="15">
        <v>8</v>
      </c>
      <c r="B142" s="15"/>
      <c r="C142" s="15" t="s">
        <v>23</v>
      </c>
      <c r="D142" s="13"/>
      <c r="E142" s="13"/>
      <c r="F142" s="13" t="s">
        <v>9</v>
      </c>
      <c r="G142" s="13"/>
      <c r="H142" s="15">
        <v>35</v>
      </c>
      <c r="I142" s="15"/>
      <c r="J142" s="15" t="s">
        <v>19</v>
      </c>
      <c r="K142" s="13"/>
      <c r="L142" s="13" t="s">
        <v>87</v>
      </c>
      <c r="M142" s="13"/>
    </row>
    <row r="143" spans="1:13" x14ac:dyDescent="0.25">
      <c r="A143" s="15">
        <v>9</v>
      </c>
      <c r="B143" s="15"/>
      <c r="C143" s="15" t="s">
        <v>13</v>
      </c>
      <c r="D143" s="13"/>
      <c r="E143" s="13"/>
      <c r="F143" s="13" t="s">
        <v>64</v>
      </c>
      <c r="G143" s="13"/>
      <c r="H143" s="15">
        <v>36</v>
      </c>
      <c r="I143" s="15"/>
      <c r="J143" s="15" t="s">
        <v>7</v>
      </c>
      <c r="K143" s="13"/>
      <c r="L143" s="13" t="s">
        <v>87</v>
      </c>
      <c r="M143" s="13"/>
    </row>
    <row r="144" spans="1:13" x14ac:dyDescent="0.25">
      <c r="A144" s="15">
        <v>10</v>
      </c>
      <c r="B144" s="15"/>
      <c r="C144" s="15" t="s">
        <v>19</v>
      </c>
      <c r="D144" s="13"/>
      <c r="E144" s="13"/>
      <c r="F144" s="13" t="s">
        <v>32</v>
      </c>
      <c r="G144" s="13"/>
      <c r="H144" s="15">
        <v>37</v>
      </c>
      <c r="I144" s="15"/>
      <c r="J144" s="15" t="s">
        <v>7</v>
      </c>
      <c r="K144" s="13"/>
      <c r="L144" s="13" t="s">
        <v>30</v>
      </c>
      <c r="M144" s="13"/>
    </row>
    <row r="145" spans="1:13" x14ac:dyDescent="0.25">
      <c r="A145" s="14">
        <v>11</v>
      </c>
      <c r="B145" s="14"/>
      <c r="C145" s="14" t="s">
        <v>23</v>
      </c>
      <c r="D145" s="13"/>
      <c r="E145" s="13"/>
      <c r="F145" s="13" t="s">
        <v>32</v>
      </c>
      <c r="G145" s="13"/>
      <c r="H145" s="14">
        <v>38</v>
      </c>
      <c r="I145" s="14"/>
      <c r="J145" s="14" t="s">
        <v>23</v>
      </c>
      <c r="K145" s="13"/>
      <c r="L145" s="13" t="s">
        <v>99</v>
      </c>
      <c r="M145" s="13"/>
    </row>
    <row r="146" spans="1:13" x14ac:dyDescent="0.25">
      <c r="A146" s="14">
        <v>12</v>
      </c>
      <c r="B146" s="14"/>
      <c r="C146" s="14" t="s">
        <v>23</v>
      </c>
      <c r="D146" s="13"/>
      <c r="E146" s="13"/>
      <c r="F146" s="13" t="s">
        <v>28</v>
      </c>
      <c r="G146" s="13"/>
      <c r="H146" s="14">
        <v>39</v>
      </c>
      <c r="I146" s="14"/>
      <c r="J146" s="14" t="s">
        <v>19</v>
      </c>
      <c r="K146" s="13"/>
      <c r="L146" s="13" t="s">
        <v>35</v>
      </c>
      <c r="M146" s="13"/>
    </row>
    <row r="147" spans="1:13" x14ac:dyDescent="0.25">
      <c r="A147" s="14">
        <v>13</v>
      </c>
      <c r="B147" s="14"/>
      <c r="C147" s="14" t="s">
        <v>13</v>
      </c>
      <c r="D147" s="13"/>
      <c r="E147" s="13"/>
      <c r="F147" s="13" t="s">
        <v>38</v>
      </c>
      <c r="G147" s="13"/>
      <c r="H147" s="14">
        <v>40</v>
      </c>
      <c r="I147" s="14"/>
      <c r="J147" s="14" t="s">
        <v>13</v>
      </c>
      <c r="K147" s="13"/>
      <c r="L147" s="13" t="s">
        <v>100</v>
      </c>
      <c r="M147" s="13"/>
    </row>
    <row r="148" spans="1:13" x14ac:dyDescent="0.25">
      <c r="A148" s="14">
        <v>14</v>
      </c>
      <c r="B148" s="14"/>
      <c r="C148" s="14" t="s">
        <v>19</v>
      </c>
      <c r="D148" s="13"/>
      <c r="E148" s="13"/>
      <c r="F148" s="13" t="s">
        <v>68</v>
      </c>
      <c r="G148" s="13"/>
      <c r="H148" s="14">
        <v>41</v>
      </c>
      <c r="I148" s="14"/>
      <c r="J148" s="14" t="s">
        <v>13</v>
      </c>
      <c r="K148" s="13"/>
      <c r="L148" s="13" t="s">
        <v>89</v>
      </c>
      <c r="M148" s="13"/>
    </row>
    <row r="149" spans="1:13" x14ac:dyDescent="0.25">
      <c r="A149" s="14">
        <v>15</v>
      </c>
      <c r="B149" s="14"/>
      <c r="C149" s="14" t="s">
        <v>7</v>
      </c>
      <c r="D149" s="13"/>
      <c r="E149" s="13"/>
      <c r="F149" s="13" t="s">
        <v>53</v>
      </c>
      <c r="G149" s="13"/>
      <c r="H149" s="14">
        <v>42</v>
      </c>
      <c r="I149" s="14"/>
      <c r="J149" s="14" t="s">
        <v>7</v>
      </c>
      <c r="K149" s="13"/>
      <c r="L149" s="13" t="s">
        <v>87</v>
      </c>
      <c r="M149" s="13"/>
    </row>
    <row r="150" spans="1:13" x14ac:dyDescent="0.25">
      <c r="A150" s="15">
        <v>16</v>
      </c>
      <c r="B150" s="15"/>
      <c r="C150" s="15" t="s">
        <v>13</v>
      </c>
      <c r="D150" s="13"/>
      <c r="E150" s="13"/>
      <c r="F150" s="13" t="s">
        <v>46</v>
      </c>
      <c r="G150" s="13"/>
      <c r="H150" s="15">
        <v>43</v>
      </c>
      <c r="I150" s="15"/>
      <c r="J150" s="15" t="s">
        <v>19</v>
      </c>
      <c r="K150" s="13"/>
      <c r="L150" s="13" t="s">
        <v>101</v>
      </c>
      <c r="M150" s="13"/>
    </row>
    <row r="151" spans="1:13" x14ac:dyDescent="0.25">
      <c r="A151" s="15">
        <v>17</v>
      </c>
      <c r="B151" s="15"/>
      <c r="C151" s="15" t="s">
        <v>13</v>
      </c>
      <c r="D151" s="13"/>
      <c r="E151" s="13"/>
      <c r="F151" s="13" t="s">
        <v>102</v>
      </c>
      <c r="G151" s="13"/>
      <c r="H151" s="15">
        <v>44</v>
      </c>
      <c r="I151" s="15"/>
      <c r="J151" s="15" t="s">
        <v>7</v>
      </c>
      <c r="K151" s="13"/>
      <c r="L151" s="13" t="s">
        <v>64</v>
      </c>
      <c r="M151" s="13"/>
    </row>
    <row r="152" spans="1:13" x14ac:dyDescent="0.25">
      <c r="A152" s="15">
        <v>18</v>
      </c>
      <c r="B152" s="15"/>
      <c r="C152" s="15" t="s">
        <v>19</v>
      </c>
      <c r="D152" s="13"/>
      <c r="E152" s="13"/>
      <c r="F152" s="13" t="s">
        <v>50</v>
      </c>
      <c r="G152" s="13"/>
      <c r="H152" s="15">
        <v>45</v>
      </c>
      <c r="I152" s="15"/>
      <c r="J152" s="15" t="s">
        <v>7</v>
      </c>
      <c r="K152" s="13"/>
      <c r="L152" s="13" t="s">
        <v>29</v>
      </c>
      <c r="M152" s="13"/>
    </row>
    <row r="153" spans="1:13" x14ac:dyDescent="0.25">
      <c r="A153" s="15">
        <v>19</v>
      </c>
      <c r="B153" s="15"/>
      <c r="C153" s="15" t="s">
        <v>13</v>
      </c>
      <c r="D153" s="13"/>
      <c r="E153" s="13"/>
      <c r="F153" s="13" t="s">
        <v>50</v>
      </c>
      <c r="G153" s="13"/>
      <c r="H153" s="15">
        <v>46</v>
      </c>
      <c r="I153" s="15"/>
      <c r="J153" s="15" t="s">
        <v>23</v>
      </c>
      <c r="K153" s="13"/>
      <c r="L153" s="13" t="s">
        <v>99</v>
      </c>
      <c r="M153" s="13"/>
    </row>
    <row r="154" spans="1:13" x14ac:dyDescent="0.25">
      <c r="A154" s="15">
        <v>20</v>
      </c>
      <c r="B154" s="15"/>
      <c r="C154" s="15" t="s">
        <v>23</v>
      </c>
      <c r="D154" s="13"/>
      <c r="E154" s="13"/>
      <c r="F154" s="13" t="s">
        <v>45</v>
      </c>
      <c r="G154" s="13"/>
      <c r="H154" s="15">
        <v>47</v>
      </c>
      <c r="I154" s="15"/>
      <c r="J154" s="15" t="s">
        <v>19</v>
      </c>
      <c r="K154" s="13"/>
      <c r="L154" s="13" t="s">
        <v>41</v>
      </c>
      <c r="M154" s="13"/>
    </row>
    <row r="155" spans="1:13" x14ac:dyDescent="0.25">
      <c r="A155" s="14">
        <v>21</v>
      </c>
      <c r="B155" s="14"/>
      <c r="C155" s="14" t="s">
        <v>23</v>
      </c>
      <c r="D155" s="13"/>
      <c r="E155" s="13"/>
      <c r="F155" s="13" t="s">
        <v>57</v>
      </c>
      <c r="G155" s="13"/>
      <c r="H155" s="14">
        <v>48</v>
      </c>
      <c r="I155" s="14"/>
      <c r="J155" s="14" t="s">
        <v>13</v>
      </c>
      <c r="K155" s="13"/>
      <c r="L155" s="13" t="s">
        <v>54</v>
      </c>
      <c r="M155" s="13"/>
    </row>
    <row r="156" spans="1:13" x14ac:dyDescent="0.25">
      <c r="A156" s="14">
        <v>22</v>
      </c>
      <c r="B156" s="14"/>
      <c r="C156" s="14" t="s">
        <v>23</v>
      </c>
      <c r="D156" s="13"/>
      <c r="E156" s="13"/>
      <c r="F156" s="13" t="s">
        <v>45</v>
      </c>
      <c r="G156" s="13"/>
      <c r="H156" s="14">
        <v>49</v>
      </c>
      <c r="I156" s="14"/>
      <c r="J156" s="14" t="s">
        <v>13</v>
      </c>
      <c r="K156" s="13"/>
      <c r="L156" s="13" t="s">
        <v>54</v>
      </c>
      <c r="M156" s="13"/>
    </row>
    <row r="157" spans="1:13" x14ac:dyDescent="0.25">
      <c r="A157" s="14">
        <v>23</v>
      </c>
      <c r="B157" s="14"/>
      <c r="C157" s="14" t="s">
        <v>19</v>
      </c>
      <c r="D157" s="13"/>
      <c r="E157" s="13"/>
      <c r="F157" s="13" t="s">
        <v>53</v>
      </c>
      <c r="G157" s="13"/>
      <c r="H157" s="14">
        <v>50</v>
      </c>
      <c r="I157" s="14"/>
      <c r="J157" s="14" t="s">
        <v>7</v>
      </c>
      <c r="K157" s="13"/>
      <c r="L157" s="13" t="s">
        <v>43</v>
      </c>
      <c r="M157" s="13"/>
    </row>
    <row r="158" spans="1:13" x14ac:dyDescent="0.25">
      <c r="A158" s="14">
        <v>24</v>
      </c>
      <c r="B158" s="14"/>
      <c r="C158" s="14" t="s">
        <v>23</v>
      </c>
      <c r="D158" s="13"/>
      <c r="E158" s="13"/>
      <c r="F158" s="13" t="s">
        <v>51</v>
      </c>
      <c r="G158" s="13"/>
      <c r="H158" s="14">
        <v>51</v>
      </c>
      <c r="I158" s="14"/>
      <c r="J158" s="14" t="s">
        <v>7</v>
      </c>
      <c r="K158" s="13"/>
      <c r="L158" s="13" t="s">
        <v>59</v>
      </c>
      <c r="M158" s="13"/>
    </row>
    <row r="159" spans="1:13" x14ac:dyDescent="0.25">
      <c r="A159" s="14">
        <v>25</v>
      </c>
      <c r="B159" s="14"/>
      <c r="C159" s="14" t="s">
        <v>7</v>
      </c>
      <c r="D159" s="13"/>
      <c r="E159" s="13"/>
      <c r="F159" s="13" t="s">
        <v>95</v>
      </c>
      <c r="G159" s="13"/>
      <c r="H159" s="14">
        <v>52</v>
      </c>
      <c r="I159" s="14"/>
      <c r="J159" s="14" t="s">
        <v>7</v>
      </c>
      <c r="K159" s="13"/>
      <c r="L159" s="13" t="s">
        <v>59</v>
      </c>
      <c r="M159" s="13"/>
    </row>
    <row r="160" spans="1:13" x14ac:dyDescent="0.25">
      <c r="A160" s="15">
        <v>26</v>
      </c>
      <c r="B160" s="15"/>
      <c r="C160" s="15" t="s">
        <v>19</v>
      </c>
      <c r="D160" s="13"/>
      <c r="E160" s="13"/>
      <c r="F160" s="13" t="s">
        <v>95</v>
      </c>
      <c r="G160" s="13"/>
      <c r="H160" s="15">
        <v>53</v>
      </c>
      <c r="I160" s="15"/>
      <c r="J160" s="15" t="s">
        <v>19</v>
      </c>
      <c r="K160" s="13"/>
      <c r="L160" s="13" t="s">
        <v>83</v>
      </c>
      <c r="M160" s="13"/>
    </row>
    <row r="161" spans="1:14" x14ac:dyDescent="0.25">
      <c r="A161" s="15">
        <v>27</v>
      </c>
      <c r="B161" s="15"/>
      <c r="C161" s="15" t="s">
        <v>23</v>
      </c>
      <c r="D161" s="13"/>
      <c r="E161" s="13"/>
      <c r="F161" s="13" t="s">
        <v>40</v>
      </c>
      <c r="G161" s="13"/>
      <c r="H161" s="15">
        <v>54</v>
      </c>
      <c r="I161" s="15"/>
      <c r="J161" s="15" t="s">
        <v>23</v>
      </c>
      <c r="K161" s="13"/>
      <c r="L161" s="13" t="s">
        <v>83</v>
      </c>
      <c r="M161" s="13"/>
    </row>
    <row r="162" spans="1:14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</row>
    <row r="163" spans="1:14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</row>
    <row r="164" spans="1:14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</row>
    <row r="168" spans="1:14" x14ac:dyDescent="0.25">
      <c r="A168" s="16">
        <v>2008</v>
      </c>
      <c r="B168" s="16"/>
      <c r="C168" s="16" t="s">
        <v>0</v>
      </c>
      <c r="D168" s="16"/>
      <c r="E168" s="16"/>
      <c r="F168" s="16" t="s">
        <v>3</v>
      </c>
      <c r="G168" s="16"/>
      <c r="H168" s="16"/>
      <c r="I168" s="16"/>
      <c r="J168" s="16"/>
      <c r="K168" s="16"/>
      <c r="L168" s="16"/>
      <c r="M168" s="16"/>
      <c r="N168" s="16"/>
    </row>
    <row r="169" spans="1:14" x14ac:dyDescent="0.25">
      <c r="A169" s="17">
        <v>1</v>
      </c>
      <c r="B169" s="17"/>
      <c r="C169" s="17" t="s">
        <v>19</v>
      </c>
      <c r="D169" s="16"/>
      <c r="E169" s="16"/>
      <c r="F169" s="16" t="s">
        <v>89</v>
      </c>
      <c r="G169" s="16"/>
      <c r="H169" s="17">
        <v>28</v>
      </c>
      <c r="I169" s="17"/>
      <c r="J169" s="17" t="s">
        <v>23</v>
      </c>
      <c r="K169" s="16"/>
      <c r="L169" s="16" t="s">
        <v>74</v>
      </c>
      <c r="M169" s="16"/>
      <c r="N169" s="16"/>
    </row>
    <row r="170" spans="1:14" x14ac:dyDescent="0.25">
      <c r="A170" s="17">
        <v>2</v>
      </c>
      <c r="B170" s="17"/>
      <c r="C170" s="17" t="s">
        <v>13</v>
      </c>
      <c r="D170" s="16"/>
      <c r="E170" s="16"/>
      <c r="F170" s="16" t="s">
        <v>103</v>
      </c>
      <c r="G170" s="16"/>
      <c r="H170" s="17">
        <v>29</v>
      </c>
      <c r="I170" s="17"/>
      <c r="J170" s="17" t="s">
        <v>19</v>
      </c>
      <c r="K170" s="16"/>
      <c r="L170" s="16" t="s">
        <v>80</v>
      </c>
      <c r="M170" s="16"/>
      <c r="N170" s="16"/>
    </row>
    <row r="171" spans="1:14" x14ac:dyDescent="0.25">
      <c r="A171" s="17">
        <v>3</v>
      </c>
      <c r="B171" s="17"/>
      <c r="C171" s="17" t="s">
        <v>13</v>
      </c>
      <c r="D171" s="16"/>
      <c r="E171" s="16"/>
      <c r="F171" s="16" t="s">
        <v>30</v>
      </c>
      <c r="G171" s="16"/>
      <c r="H171" s="17">
        <v>30</v>
      </c>
      <c r="I171" s="17"/>
      <c r="J171" s="17" t="s">
        <v>7</v>
      </c>
      <c r="K171" s="16"/>
      <c r="L171" s="16" t="s">
        <v>96</v>
      </c>
      <c r="M171" s="16" t="s">
        <v>57</v>
      </c>
      <c r="N171" s="16"/>
    </row>
    <row r="172" spans="1:14" x14ac:dyDescent="0.25">
      <c r="A172" s="17">
        <v>4</v>
      </c>
      <c r="B172" s="17"/>
      <c r="C172" s="17" t="s">
        <v>19</v>
      </c>
      <c r="D172" s="16"/>
      <c r="E172" s="16"/>
      <c r="F172" s="16" t="s">
        <v>77</v>
      </c>
      <c r="G172" s="16"/>
      <c r="H172" s="17">
        <v>31</v>
      </c>
      <c r="I172" s="17"/>
      <c r="J172" s="17" t="s">
        <v>23</v>
      </c>
      <c r="K172" s="16"/>
      <c r="L172" s="16" t="s">
        <v>14</v>
      </c>
      <c r="M172" s="16"/>
      <c r="N172" s="16"/>
    </row>
    <row r="173" spans="1:14" x14ac:dyDescent="0.25">
      <c r="A173" s="17">
        <v>5</v>
      </c>
      <c r="B173" s="17"/>
      <c r="C173" s="17" t="s">
        <v>7</v>
      </c>
      <c r="D173" s="16"/>
      <c r="E173" s="16"/>
      <c r="F173" s="16" t="s">
        <v>97</v>
      </c>
      <c r="G173" s="16"/>
      <c r="H173" s="17">
        <v>32</v>
      </c>
      <c r="I173" s="17"/>
      <c r="J173" s="17" t="s">
        <v>23</v>
      </c>
      <c r="K173" s="16"/>
      <c r="L173" s="16" t="s">
        <v>14</v>
      </c>
      <c r="M173" s="16"/>
      <c r="N173" s="16"/>
    </row>
    <row r="174" spans="1:14" x14ac:dyDescent="0.25">
      <c r="A174" s="18">
        <v>6</v>
      </c>
      <c r="B174" s="18"/>
      <c r="C174" s="18" t="s">
        <v>7</v>
      </c>
      <c r="D174" s="16"/>
      <c r="E174" s="16"/>
      <c r="F174" s="16" t="s">
        <v>9</v>
      </c>
      <c r="G174" s="16"/>
      <c r="H174" s="18">
        <v>33</v>
      </c>
      <c r="I174" s="18"/>
      <c r="J174" s="18" t="s">
        <v>19</v>
      </c>
      <c r="K174" s="16"/>
      <c r="L174" s="16" t="s">
        <v>83</v>
      </c>
      <c r="M174" s="16"/>
      <c r="N174" s="16"/>
    </row>
    <row r="175" spans="1:14" x14ac:dyDescent="0.25">
      <c r="A175" s="18">
        <v>7</v>
      </c>
      <c r="B175" s="18"/>
      <c r="C175" s="18" t="s">
        <v>7</v>
      </c>
      <c r="D175" s="16"/>
      <c r="E175" s="16"/>
      <c r="F175" s="16" t="s">
        <v>102</v>
      </c>
      <c r="G175" s="16"/>
      <c r="H175" s="18">
        <v>34</v>
      </c>
      <c r="I175" s="18"/>
      <c r="J175" s="18" t="s">
        <v>23</v>
      </c>
      <c r="K175" s="16"/>
      <c r="L175" s="16" t="s">
        <v>87</v>
      </c>
      <c r="M175" s="16"/>
      <c r="N175" s="16"/>
    </row>
    <row r="176" spans="1:14" x14ac:dyDescent="0.25">
      <c r="A176" s="18">
        <v>8</v>
      </c>
      <c r="B176" s="18"/>
      <c r="C176" s="18" t="s">
        <v>23</v>
      </c>
      <c r="D176" s="16"/>
      <c r="E176" s="16"/>
      <c r="F176" s="16" t="s">
        <v>104</v>
      </c>
      <c r="G176" s="16"/>
      <c r="H176" s="18">
        <v>35</v>
      </c>
      <c r="I176" s="18"/>
      <c r="J176" s="18" t="s">
        <v>13</v>
      </c>
      <c r="K176" s="16"/>
      <c r="L176" s="16" t="s">
        <v>87</v>
      </c>
      <c r="M176" s="16"/>
      <c r="N176" s="16"/>
    </row>
    <row r="177" spans="1:14" x14ac:dyDescent="0.25">
      <c r="A177" s="18">
        <v>9</v>
      </c>
      <c r="B177" s="18"/>
      <c r="C177" s="18" t="s">
        <v>13</v>
      </c>
      <c r="D177" s="16"/>
      <c r="E177" s="16"/>
      <c r="F177" s="16" t="s">
        <v>81</v>
      </c>
      <c r="G177" s="16"/>
      <c r="H177" s="18">
        <v>36</v>
      </c>
      <c r="I177" s="18"/>
      <c r="J177" s="18" t="s">
        <v>13</v>
      </c>
      <c r="K177" s="16"/>
      <c r="L177" s="16" t="s">
        <v>63</v>
      </c>
      <c r="M177" s="16"/>
      <c r="N177" s="16"/>
    </row>
    <row r="178" spans="1:14" x14ac:dyDescent="0.25">
      <c r="A178" s="18">
        <v>10</v>
      </c>
      <c r="B178" s="18"/>
      <c r="C178" s="18" t="s">
        <v>13</v>
      </c>
      <c r="D178" s="16"/>
      <c r="E178" s="16"/>
      <c r="F178" s="16" t="s">
        <v>27</v>
      </c>
      <c r="G178" s="16"/>
      <c r="H178" s="18">
        <v>37</v>
      </c>
      <c r="I178" s="18"/>
      <c r="J178" s="18" t="s">
        <v>23</v>
      </c>
      <c r="K178" s="16"/>
      <c r="L178" s="16" t="s">
        <v>99</v>
      </c>
      <c r="M178" s="16"/>
      <c r="N178" s="16"/>
    </row>
    <row r="179" spans="1:14" x14ac:dyDescent="0.25">
      <c r="A179" s="17">
        <v>11</v>
      </c>
      <c r="B179" s="17"/>
      <c r="C179" s="17" t="s">
        <v>7</v>
      </c>
      <c r="D179" s="16"/>
      <c r="E179" s="16"/>
      <c r="F179" s="16" t="s">
        <v>64</v>
      </c>
      <c r="G179" s="16"/>
      <c r="H179" s="17">
        <v>38</v>
      </c>
      <c r="I179" s="17"/>
      <c r="J179" s="17" t="s">
        <v>7</v>
      </c>
      <c r="K179" s="16"/>
      <c r="L179" s="16" t="s">
        <v>88</v>
      </c>
      <c r="M179" s="16"/>
      <c r="N179" s="16"/>
    </row>
    <row r="180" spans="1:14" x14ac:dyDescent="0.25">
      <c r="A180" s="17">
        <v>12</v>
      </c>
      <c r="B180" s="17"/>
      <c r="C180" s="17" t="s">
        <v>13</v>
      </c>
      <c r="D180" s="16"/>
      <c r="E180" s="16"/>
      <c r="F180" s="16" t="s">
        <v>32</v>
      </c>
      <c r="G180" s="16"/>
      <c r="H180" s="17">
        <v>39</v>
      </c>
      <c r="I180" s="17"/>
      <c r="J180" s="17" t="s">
        <v>13</v>
      </c>
      <c r="K180" s="16"/>
      <c r="L180" s="16" t="s">
        <v>91</v>
      </c>
      <c r="M180" s="16"/>
      <c r="N180" s="16"/>
    </row>
    <row r="181" spans="1:14" x14ac:dyDescent="0.25">
      <c r="A181" s="17">
        <v>13</v>
      </c>
      <c r="B181" s="17"/>
      <c r="C181" s="17" t="s">
        <v>7</v>
      </c>
      <c r="D181" s="16"/>
      <c r="E181" s="16"/>
      <c r="F181" s="16" t="s">
        <v>38</v>
      </c>
      <c r="G181" s="16"/>
      <c r="H181" s="17">
        <v>40</v>
      </c>
      <c r="I181" s="17"/>
      <c r="J181" s="17" t="s">
        <v>13</v>
      </c>
      <c r="K181" s="16"/>
      <c r="L181" s="16" t="s">
        <v>89</v>
      </c>
      <c r="M181" s="16"/>
      <c r="N181" s="16"/>
    </row>
    <row r="182" spans="1:14" x14ac:dyDescent="0.25">
      <c r="A182" s="17">
        <v>14</v>
      </c>
      <c r="B182" s="17"/>
      <c r="C182" s="17" t="s">
        <v>23</v>
      </c>
      <c r="D182" s="16"/>
      <c r="E182" s="16"/>
      <c r="F182" s="16" t="s">
        <v>68</v>
      </c>
      <c r="G182" s="16"/>
      <c r="H182" s="17">
        <v>41</v>
      </c>
      <c r="I182" s="17"/>
      <c r="J182" s="17" t="s">
        <v>19</v>
      </c>
      <c r="K182" s="16"/>
      <c r="L182" s="16" t="s">
        <v>79</v>
      </c>
      <c r="M182" s="16"/>
      <c r="N182" s="16"/>
    </row>
    <row r="183" spans="1:14" x14ac:dyDescent="0.25">
      <c r="A183" s="17">
        <v>15</v>
      </c>
      <c r="B183" s="17"/>
      <c r="C183" s="17" t="s">
        <v>7</v>
      </c>
      <c r="D183" s="16"/>
      <c r="E183" s="16"/>
      <c r="F183" s="16" t="s">
        <v>68</v>
      </c>
      <c r="G183" s="16" t="s">
        <v>9</v>
      </c>
      <c r="H183" s="17">
        <v>42</v>
      </c>
      <c r="I183" s="17"/>
      <c r="J183" s="17" t="s">
        <v>19</v>
      </c>
      <c r="K183" s="16"/>
      <c r="L183" s="16" t="s">
        <v>101</v>
      </c>
      <c r="M183" s="16"/>
      <c r="N183" s="16"/>
    </row>
    <row r="184" spans="1:14" x14ac:dyDescent="0.25">
      <c r="A184" s="18">
        <v>16</v>
      </c>
      <c r="B184" s="18"/>
      <c r="C184" s="18" t="s">
        <v>19</v>
      </c>
      <c r="D184" s="16"/>
      <c r="E184" s="16"/>
      <c r="F184" s="16" t="s">
        <v>50</v>
      </c>
      <c r="G184" s="16" t="s">
        <v>28</v>
      </c>
      <c r="H184" s="18">
        <v>43</v>
      </c>
      <c r="I184" s="18"/>
      <c r="J184" s="18" t="s">
        <v>19</v>
      </c>
      <c r="K184" s="16"/>
      <c r="L184" s="16" t="s">
        <v>29</v>
      </c>
      <c r="M184" s="16"/>
      <c r="N184" s="16"/>
    </row>
    <row r="185" spans="1:14" x14ac:dyDescent="0.25">
      <c r="A185" s="18">
        <v>17</v>
      </c>
      <c r="B185" s="18"/>
      <c r="C185" s="18" t="s">
        <v>7</v>
      </c>
      <c r="D185" s="16"/>
      <c r="E185" s="16"/>
      <c r="F185" s="16" t="s">
        <v>57</v>
      </c>
      <c r="G185" s="16"/>
      <c r="H185" s="18">
        <v>44</v>
      </c>
      <c r="I185" s="18"/>
      <c r="J185" s="18" t="s">
        <v>19</v>
      </c>
      <c r="K185" s="16"/>
      <c r="L185" s="16" t="s">
        <v>29</v>
      </c>
      <c r="M185" s="16"/>
      <c r="N185" s="16"/>
    </row>
    <row r="186" spans="1:14" x14ac:dyDescent="0.25">
      <c r="A186" s="18">
        <v>18</v>
      </c>
      <c r="B186" s="18"/>
      <c r="C186" s="18" t="s">
        <v>7</v>
      </c>
      <c r="D186" s="16"/>
      <c r="E186" s="16"/>
      <c r="F186" s="16" t="s">
        <v>50</v>
      </c>
      <c r="G186" s="16"/>
      <c r="H186" s="18">
        <v>45</v>
      </c>
      <c r="I186" s="18"/>
      <c r="J186" s="18" t="s">
        <v>19</v>
      </c>
      <c r="K186" s="16"/>
      <c r="L186" s="16" t="s">
        <v>45</v>
      </c>
      <c r="M186" s="16"/>
      <c r="N186" s="16"/>
    </row>
    <row r="187" spans="1:14" x14ac:dyDescent="0.25">
      <c r="A187" s="18">
        <v>19</v>
      </c>
      <c r="B187" s="18"/>
      <c r="C187" s="18" t="s">
        <v>7</v>
      </c>
      <c r="D187" s="16"/>
      <c r="E187" s="16"/>
      <c r="F187" s="16" t="s">
        <v>102</v>
      </c>
      <c r="G187" s="16"/>
      <c r="H187" s="18">
        <v>46</v>
      </c>
      <c r="I187" s="18"/>
      <c r="J187" s="18" t="s">
        <v>19</v>
      </c>
      <c r="K187" s="16"/>
      <c r="L187" s="16" t="s">
        <v>99</v>
      </c>
      <c r="M187" s="16"/>
      <c r="N187" s="16"/>
    </row>
    <row r="188" spans="1:14" x14ac:dyDescent="0.25">
      <c r="A188" s="18">
        <v>20</v>
      </c>
      <c r="B188" s="18"/>
      <c r="C188" s="18" t="s">
        <v>7</v>
      </c>
      <c r="D188" s="16"/>
      <c r="E188" s="16"/>
      <c r="F188" s="16" t="s">
        <v>46</v>
      </c>
      <c r="G188" s="16"/>
      <c r="H188" s="18">
        <v>47</v>
      </c>
      <c r="I188" s="18"/>
      <c r="J188" s="18" t="s">
        <v>19</v>
      </c>
      <c r="K188" s="16"/>
      <c r="L188" s="16" t="s">
        <v>45</v>
      </c>
      <c r="M188" s="16"/>
      <c r="N188" s="16"/>
    </row>
    <row r="189" spans="1:14" x14ac:dyDescent="0.25">
      <c r="A189" s="17">
        <v>21</v>
      </c>
      <c r="B189" s="17"/>
      <c r="C189" s="17" t="s">
        <v>23</v>
      </c>
      <c r="D189" s="16"/>
      <c r="E189" s="16"/>
      <c r="F189" s="16" t="s">
        <v>50</v>
      </c>
      <c r="G189" s="16"/>
      <c r="H189" s="17">
        <v>48</v>
      </c>
      <c r="I189" s="17"/>
      <c r="J189" s="17" t="s">
        <v>23</v>
      </c>
      <c r="K189" s="16"/>
      <c r="L189" s="16" t="s">
        <v>41</v>
      </c>
      <c r="M189" s="16"/>
      <c r="N189" s="16"/>
    </row>
    <row r="190" spans="1:14" x14ac:dyDescent="0.25">
      <c r="A190" s="17">
        <v>22</v>
      </c>
      <c r="B190" s="17"/>
      <c r="C190" s="17" t="s">
        <v>7</v>
      </c>
      <c r="D190" s="16"/>
      <c r="E190" s="16"/>
      <c r="F190" s="16" t="s">
        <v>57</v>
      </c>
      <c r="G190" s="16"/>
      <c r="H190" s="17">
        <v>49</v>
      </c>
      <c r="I190" s="17"/>
      <c r="J190" s="17" t="s">
        <v>23</v>
      </c>
      <c r="K190" s="16"/>
      <c r="L190" s="16" t="s">
        <v>92</v>
      </c>
      <c r="M190" s="16"/>
      <c r="N190" s="16"/>
    </row>
    <row r="191" spans="1:14" x14ac:dyDescent="0.25">
      <c r="A191" s="17">
        <v>23</v>
      </c>
      <c r="B191" s="17"/>
      <c r="C191" s="17" t="s">
        <v>13</v>
      </c>
      <c r="D191" s="16"/>
      <c r="E191" s="16"/>
      <c r="F191" s="16" t="s">
        <v>57</v>
      </c>
      <c r="G191" s="16"/>
      <c r="H191" s="17">
        <v>50</v>
      </c>
      <c r="I191" s="17"/>
      <c r="J191" s="17" t="s">
        <v>13</v>
      </c>
      <c r="K191" s="16"/>
      <c r="L191" s="16" t="s">
        <v>54</v>
      </c>
      <c r="M191" s="16"/>
      <c r="N191" s="16"/>
    </row>
    <row r="192" spans="1:14" x14ac:dyDescent="0.25">
      <c r="A192" s="17">
        <v>24</v>
      </c>
      <c r="B192" s="17"/>
      <c r="C192" s="17" t="s">
        <v>13</v>
      </c>
      <c r="D192" s="16"/>
      <c r="E192" s="16"/>
      <c r="F192" s="16" t="s">
        <v>41</v>
      </c>
      <c r="G192" s="16"/>
      <c r="H192" s="17">
        <v>51</v>
      </c>
      <c r="I192" s="17"/>
      <c r="J192" s="17" t="s">
        <v>19</v>
      </c>
      <c r="K192" s="16"/>
      <c r="L192" s="16" t="s">
        <v>54</v>
      </c>
      <c r="M192" s="16" t="s">
        <v>50</v>
      </c>
      <c r="N192" s="16"/>
    </row>
    <row r="193" spans="1:14" x14ac:dyDescent="0.25">
      <c r="A193" s="17">
        <v>25</v>
      </c>
      <c r="B193" s="17"/>
      <c r="C193" s="17" t="s">
        <v>13</v>
      </c>
      <c r="D193" s="16"/>
      <c r="E193" s="16"/>
      <c r="F193" s="16" t="s">
        <v>95</v>
      </c>
      <c r="G193" s="16"/>
      <c r="H193" s="17">
        <v>52</v>
      </c>
      <c r="I193" s="17"/>
      <c r="J193" s="17" t="s">
        <v>23</v>
      </c>
      <c r="K193" s="16"/>
      <c r="L193" s="16" t="s">
        <v>59</v>
      </c>
      <c r="M193" s="16"/>
      <c r="N193" s="16"/>
    </row>
    <row r="194" spans="1:14" x14ac:dyDescent="0.25">
      <c r="A194" s="18">
        <v>26</v>
      </c>
      <c r="B194" s="18"/>
      <c r="C194" s="18" t="s">
        <v>23</v>
      </c>
      <c r="D194" s="16"/>
      <c r="E194" s="16"/>
      <c r="F194" s="16" t="s">
        <v>95</v>
      </c>
      <c r="G194" s="16"/>
      <c r="H194" s="18">
        <v>53</v>
      </c>
      <c r="I194" s="18"/>
      <c r="J194" s="18" t="s">
        <v>23</v>
      </c>
      <c r="K194" s="16"/>
      <c r="L194" s="16" t="s">
        <v>83</v>
      </c>
      <c r="M194" s="16"/>
      <c r="N194" s="16"/>
    </row>
    <row r="195" spans="1:14" x14ac:dyDescent="0.25">
      <c r="A195" s="18">
        <v>27</v>
      </c>
      <c r="B195" s="18"/>
      <c r="C195" s="18" t="s">
        <v>19</v>
      </c>
      <c r="D195" s="16"/>
      <c r="E195" s="16"/>
      <c r="F195" s="16" t="s">
        <v>40</v>
      </c>
      <c r="G195" s="16"/>
      <c r="H195" s="18">
        <v>54</v>
      </c>
      <c r="I195" s="18"/>
      <c r="J195" s="18" t="s">
        <v>13</v>
      </c>
      <c r="K195" s="16"/>
      <c r="L195" s="16" t="s">
        <v>63</v>
      </c>
      <c r="M195" s="16"/>
      <c r="N195" s="16"/>
    </row>
    <row r="196" spans="1:14" x14ac:dyDescent="0.25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</row>
    <row r="197" spans="1:14" x14ac:dyDescent="0.25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</row>
    <row r="198" spans="1:14" x14ac:dyDescent="0.25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</row>
    <row r="202" spans="1:14" x14ac:dyDescent="0.25">
      <c r="A202" s="19">
        <v>2009</v>
      </c>
      <c r="B202" s="19"/>
      <c r="C202" s="19" t="s">
        <v>0</v>
      </c>
      <c r="D202" s="19"/>
      <c r="E202" s="19"/>
      <c r="F202" s="19" t="s">
        <v>3</v>
      </c>
      <c r="G202" s="19"/>
      <c r="H202" s="19"/>
      <c r="I202" s="19"/>
      <c r="J202" s="19"/>
      <c r="K202" s="19"/>
      <c r="L202" s="19"/>
      <c r="M202" s="19"/>
    </row>
    <row r="203" spans="1:14" x14ac:dyDescent="0.25">
      <c r="A203" s="22">
        <v>1</v>
      </c>
      <c r="B203" s="22"/>
      <c r="C203" s="22" t="s">
        <v>19</v>
      </c>
      <c r="D203" s="19"/>
      <c r="E203" s="19"/>
      <c r="F203" s="20" t="s">
        <v>97</v>
      </c>
      <c r="G203" s="19"/>
      <c r="H203" s="22">
        <v>28</v>
      </c>
      <c r="I203" s="22"/>
      <c r="J203" s="22" t="s">
        <v>7</v>
      </c>
      <c r="K203" s="19"/>
      <c r="L203" s="19" t="s">
        <v>74</v>
      </c>
      <c r="M203" s="19"/>
    </row>
    <row r="204" spans="1:14" x14ac:dyDescent="0.25">
      <c r="A204" s="22">
        <v>2</v>
      </c>
      <c r="B204" s="22"/>
      <c r="C204" s="22" t="s">
        <v>23</v>
      </c>
      <c r="D204" s="19"/>
      <c r="E204" s="19"/>
      <c r="F204" s="21" t="s">
        <v>15</v>
      </c>
      <c r="G204" s="19"/>
      <c r="H204" s="22">
        <v>29</v>
      </c>
      <c r="I204" s="22"/>
      <c r="J204" s="22" t="s">
        <v>13</v>
      </c>
      <c r="K204" s="19"/>
      <c r="L204" s="19" t="s">
        <v>95</v>
      </c>
      <c r="M204" s="19"/>
    </row>
    <row r="205" spans="1:14" x14ac:dyDescent="0.25">
      <c r="A205" s="22">
        <v>3</v>
      </c>
      <c r="B205" s="22"/>
      <c r="C205" s="22" t="s">
        <v>23</v>
      </c>
      <c r="D205" s="19"/>
      <c r="E205" s="19"/>
      <c r="F205" s="21" t="s">
        <v>30</v>
      </c>
      <c r="G205" s="19"/>
      <c r="H205" s="22">
        <v>30</v>
      </c>
      <c r="I205" s="22"/>
      <c r="J205" s="22" t="s">
        <v>23</v>
      </c>
      <c r="K205" s="19"/>
      <c r="L205" s="19" t="s">
        <v>95</v>
      </c>
      <c r="M205" s="19" t="s">
        <v>96</v>
      </c>
    </row>
    <row r="206" spans="1:14" x14ac:dyDescent="0.25">
      <c r="A206" s="22">
        <v>4</v>
      </c>
      <c r="B206" s="22"/>
      <c r="C206" s="22" t="s">
        <v>13</v>
      </c>
      <c r="D206" s="19"/>
      <c r="E206" s="19"/>
      <c r="F206" s="19" t="s">
        <v>77</v>
      </c>
      <c r="G206" s="19"/>
      <c r="H206" s="22">
        <v>31</v>
      </c>
      <c r="I206" s="22"/>
      <c r="J206" s="22" t="s">
        <v>19</v>
      </c>
      <c r="K206" s="19"/>
      <c r="L206" s="19" t="s">
        <v>14</v>
      </c>
      <c r="M206" s="19"/>
    </row>
    <row r="207" spans="1:14" x14ac:dyDescent="0.25">
      <c r="A207" s="22">
        <v>5</v>
      </c>
      <c r="B207" s="22"/>
      <c r="C207" s="22" t="s">
        <v>13</v>
      </c>
      <c r="D207" s="19"/>
      <c r="E207" s="19"/>
      <c r="F207" s="19" t="s">
        <v>21</v>
      </c>
      <c r="G207" s="19"/>
      <c r="H207" s="22">
        <v>32</v>
      </c>
      <c r="I207" s="22"/>
      <c r="J207" s="22" t="s">
        <v>13</v>
      </c>
      <c r="K207" s="19"/>
      <c r="L207" s="19" t="s">
        <v>14</v>
      </c>
      <c r="M207" s="19"/>
    </row>
    <row r="208" spans="1:14" x14ac:dyDescent="0.25">
      <c r="A208" s="23">
        <v>6</v>
      </c>
      <c r="B208" s="23"/>
      <c r="C208" s="23" t="s">
        <v>13</v>
      </c>
      <c r="D208" s="19"/>
      <c r="E208" s="19"/>
      <c r="F208" s="19" t="s">
        <v>9</v>
      </c>
      <c r="G208" s="19"/>
      <c r="H208" s="23">
        <v>33</v>
      </c>
      <c r="I208" s="23"/>
      <c r="J208" s="23" t="s">
        <v>23</v>
      </c>
      <c r="K208" s="19"/>
      <c r="L208" s="19" t="s">
        <v>14</v>
      </c>
      <c r="M208" s="19"/>
    </row>
    <row r="209" spans="1:13" x14ac:dyDescent="0.25">
      <c r="A209" s="23">
        <v>7</v>
      </c>
      <c r="B209" s="23"/>
      <c r="C209" s="23" t="s">
        <v>19</v>
      </c>
      <c r="D209" s="19"/>
      <c r="E209" s="19"/>
      <c r="F209" s="19" t="s">
        <v>79</v>
      </c>
      <c r="G209" s="19"/>
      <c r="H209" s="23">
        <v>34</v>
      </c>
      <c r="I209" s="23"/>
      <c r="J209" s="23" t="s">
        <v>7</v>
      </c>
      <c r="K209" s="19"/>
      <c r="L209" s="19" t="s">
        <v>83</v>
      </c>
      <c r="M209" s="19"/>
    </row>
    <row r="210" spans="1:13" x14ac:dyDescent="0.25">
      <c r="A210" s="23">
        <v>8</v>
      </c>
      <c r="B210" s="23"/>
      <c r="C210" s="23" t="s">
        <v>23</v>
      </c>
      <c r="D210" s="19"/>
      <c r="E210" s="19"/>
      <c r="F210" s="19" t="s">
        <v>18</v>
      </c>
      <c r="G210" s="19"/>
      <c r="H210" s="23">
        <v>35</v>
      </c>
      <c r="I210" s="23"/>
      <c r="J210" s="23" t="s">
        <v>7</v>
      </c>
      <c r="K210" s="19"/>
      <c r="L210" s="19" t="s">
        <v>22</v>
      </c>
      <c r="M210" s="19"/>
    </row>
    <row r="211" spans="1:13" x14ac:dyDescent="0.25">
      <c r="A211" s="23">
        <v>9</v>
      </c>
      <c r="B211" s="23"/>
      <c r="C211" s="23" t="s">
        <v>19</v>
      </c>
      <c r="D211" s="19"/>
      <c r="E211" s="19"/>
      <c r="F211" s="19" t="s">
        <v>26</v>
      </c>
      <c r="G211" s="19"/>
      <c r="H211" s="23">
        <v>36</v>
      </c>
      <c r="I211" s="23"/>
      <c r="J211" s="23" t="s">
        <v>7</v>
      </c>
      <c r="K211" s="19"/>
      <c r="L211" s="19" t="s">
        <v>87</v>
      </c>
      <c r="M211" s="19"/>
    </row>
    <row r="212" spans="1:13" x14ac:dyDescent="0.25">
      <c r="A212" s="23">
        <v>10</v>
      </c>
      <c r="B212" s="23"/>
      <c r="C212" s="23" t="s">
        <v>7</v>
      </c>
      <c r="D212" s="19"/>
      <c r="E212" s="19"/>
      <c r="F212" s="19" t="s">
        <v>65</v>
      </c>
      <c r="G212" s="19"/>
      <c r="H212" s="23">
        <v>37</v>
      </c>
      <c r="I212" s="23"/>
      <c r="J212" s="23" t="s">
        <v>23</v>
      </c>
      <c r="K212" s="19"/>
      <c r="L212" s="19" t="s">
        <v>81</v>
      </c>
      <c r="M212" s="19"/>
    </row>
    <row r="213" spans="1:13" x14ac:dyDescent="0.25">
      <c r="A213" s="22">
        <v>11</v>
      </c>
      <c r="B213" s="22"/>
      <c r="C213" s="22" t="s">
        <v>19</v>
      </c>
      <c r="D213" s="19"/>
      <c r="E213" s="19"/>
      <c r="F213" s="19" t="s">
        <v>32</v>
      </c>
      <c r="G213" s="19"/>
      <c r="H213" s="22">
        <v>38</v>
      </c>
      <c r="I213" s="22"/>
      <c r="J213" s="22" t="s">
        <v>7</v>
      </c>
      <c r="K213" s="19"/>
      <c r="L213" s="19" t="s">
        <v>35</v>
      </c>
      <c r="M213" s="19"/>
    </row>
    <row r="214" spans="1:13" x14ac:dyDescent="0.25">
      <c r="A214" s="22">
        <v>12</v>
      </c>
      <c r="B214" s="22"/>
      <c r="C214" s="22" t="s">
        <v>7</v>
      </c>
      <c r="D214" s="19"/>
      <c r="E214" s="19"/>
      <c r="F214" s="19" t="s">
        <v>64</v>
      </c>
      <c r="G214" s="19"/>
      <c r="H214" s="22">
        <v>39</v>
      </c>
      <c r="I214" s="22"/>
      <c r="J214" s="22" t="s">
        <v>23</v>
      </c>
      <c r="K214" s="19"/>
      <c r="L214" s="19" t="s">
        <v>88</v>
      </c>
      <c r="M214" s="19"/>
    </row>
    <row r="215" spans="1:13" x14ac:dyDescent="0.25">
      <c r="A215" s="22">
        <v>13</v>
      </c>
      <c r="B215" s="22"/>
      <c r="C215" s="22" t="s">
        <v>7</v>
      </c>
      <c r="D215" s="19"/>
      <c r="E215" s="19"/>
      <c r="F215" s="19" t="s">
        <v>38</v>
      </c>
      <c r="G215" s="19"/>
      <c r="H215" s="22">
        <v>40</v>
      </c>
      <c r="I215" s="22"/>
      <c r="J215" s="22" t="s">
        <v>23</v>
      </c>
      <c r="K215" s="19"/>
      <c r="L215" s="19" t="s">
        <v>89</v>
      </c>
      <c r="M215" s="19"/>
    </row>
    <row r="216" spans="1:13" x14ac:dyDescent="0.25">
      <c r="A216" s="22">
        <v>14</v>
      </c>
      <c r="B216" s="22"/>
      <c r="C216" s="22" t="s">
        <v>23</v>
      </c>
      <c r="D216" s="19"/>
      <c r="E216" s="19"/>
      <c r="F216" s="19" t="s">
        <v>68</v>
      </c>
      <c r="G216" s="19"/>
      <c r="H216" s="22">
        <v>41</v>
      </c>
      <c r="I216" s="22"/>
      <c r="J216" s="22" t="s">
        <v>13</v>
      </c>
      <c r="K216" s="19"/>
      <c r="L216" s="19" t="s">
        <v>100</v>
      </c>
      <c r="M216" s="19"/>
    </row>
    <row r="217" spans="1:13" x14ac:dyDescent="0.25">
      <c r="A217" s="22">
        <v>15</v>
      </c>
      <c r="B217" s="22"/>
      <c r="C217" s="22" t="s">
        <v>23</v>
      </c>
      <c r="D217" s="19"/>
      <c r="E217" s="19"/>
      <c r="F217" s="19" t="s">
        <v>28</v>
      </c>
      <c r="G217" s="19"/>
      <c r="H217" s="22">
        <v>42</v>
      </c>
      <c r="I217" s="22"/>
      <c r="J217" s="22" t="s">
        <v>19</v>
      </c>
      <c r="K217" s="19"/>
      <c r="L217" s="19" t="s">
        <v>105</v>
      </c>
      <c r="M217" s="19"/>
    </row>
    <row r="218" spans="1:13" x14ac:dyDescent="0.25">
      <c r="A218" s="23">
        <v>16</v>
      </c>
      <c r="B218" s="23"/>
      <c r="C218" s="23" t="s">
        <v>13</v>
      </c>
      <c r="D218" s="19"/>
      <c r="E218" s="19"/>
      <c r="F218" s="19" t="s">
        <v>53</v>
      </c>
      <c r="G218" s="19"/>
      <c r="H218" s="23">
        <v>43</v>
      </c>
      <c r="I218" s="23"/>
      <c r="J218" s="23" t="s">
        <v>13</v>
      </c>
      <c r="K218" s="19"/>
      <c r="L218" s="19" t="s">
        <v>29</v>
      </c>
      <c r="M218" s="19"/>
    </row>
    <row r="219" spans="1:13" x14ac:dyDescent="0.25">
      <c r="A219" s="23">
        <v>17</v>
      </c>
      <c r="B219" s="23"/>
      <c r="C219" s="23" t="s">
        <v>19</v>
      </c>
      <c r="D219" s="19"/>
      <c r="E219" s="19"/>
      <c r="F219" s="19" t="s">
        <v>50</v>
      </c>
      <c r="G219" s="19"/>
      <c r="H219" s="23">
        <v>44</v>
      </c>
      <c r="I219" s="23"/>
      <c r="J219" s="23" t="s">
        <v>13</v>
      </c>
      <c r="K219" s="19"/>
      <c r="L219" s="19" t="s">
        <v>101</v>
      </c>
      <c r="M219" s="19"/>
    </row>
    <row r="220" spans="1:13" x14ac:dyDescent="0.25">
      <c r="A220" s="23">
        <v>18</v>
      </c>
      <c r="B220" s="23"/>
      <c r="C220" s="23" t="s">
        <v>19</v>
      </c>
      <c r="D220" s="19"/>
      <c r="E220" s="19"/>
      <c r="F220" s="19" t="s">
        <v>50</v>
      </c>
      <c r="G220" s="19"/>
      <c r="H220" s="23">
        <v>45</v>
      </c>
      <c r="I220" s="23"/>
      <c r="J220" s="23" t="s">
        <v>19</v>
      </c>
      <c r="K220" s="19"/>
      <c r="L220" s="19" t="s">
        <v>106</v>
      </c>
      <c r="M220" s="19"/>
    </row>
    <row r="221" spans="1:13" x14ac:dyDescent="0.25">
      <c r="A221" s="23">
        <v>19</v>
      </c>
      <c r="B221" s="23"/>
      <c r="C221" s="23" t="s">
        <v>13</v>
      </c>
      <c r="D221" s="19"/>
      <c r="E221" s="19"/>
      <c r="F221" s="19" t="s">
        <v>50</v>
      </c>
      <c r="G221" s="19"/>
      <c r="H221" s="23">
        <v>46</v>
      </c>
      <c r="I221" s="23"/>
      <c r="J221" s="23" t="s">
        <v>7</v>
      </c>
      <c r="K221" s="19"/>
      <c r="L221" s="19" t="s">
        <v>99</v>
      </c>
      <c r="M221" s="19"/>
    </row>
    <row r="222" spans="1:13" x14ac:dyDescent="0.25">
      <c r="A222" s="23">
        <v>20</v>
      </c>
      <c r="B222" s="23"/>
      <c r="C222" s="23" t="s">
        <v>7</v>
      </c>
      <c r="D222" s="19"/>
      <c r="E222" s="19"/>
      <c r="F222" s="19" t="s">
        <v>46</v>
      </c>
      <c r="G222" s="19"/>
      <c r="H222" s="23">
        <v>47</v>
      </c>
      <c r="I222" s="23"/>
      <c r="J222" s="23" t="s">
        <v>19</v>
      </c>
      <c r="K222" s="19"/>
      <c r="L222" s="19" t="s">
        <v>92</v>
      </c>
      <c r="M222" s="19"/>
    </row>
    <row r="223" spans="1:13" x14ac:dyDescent="0.25">
      <c r="A223" s="22">
        <v>21</v>
      </c>
      <c r="B223" s="22"/>
      <c r="C223" s="22" t="s">
        <v>23</v>
      </c>
      <c r="D223" s="19"/>
      <c r="E223" s="19"/>
      <c r="F223" s="19" t="s">
        <v>57</v>
      </c>
      <c r="G223" s="19"/>
      <c r="H223" s="22">
        <v>48</v>
      </c>
      <c r="I223" s="22"/>
      <c r="J223" s="22" t="s">
        <v>19</v>
      </c>
      <c r="K223" s="19"/>
      <c r="L223" s="19" t="s">
        <v>54</v>
      </c>
      <c r="M223" s="19"/>
    </row>
    <row r="224" spans="1:13" x14ac:dyDescent="0.25">
      <c r="A224" s="22">
        <v>22</v>
      </c>
      <c r="B224" s="22"/>
      <c r="C224" s="22" t="s">
        <v>19</v>
      </c>
      <c r="D224" s="19"/>
      <c r="E224" s="19"/>
      <c r="F224" s="19" t="s">
        <v>57</v>
      </c>
      <c r="G224" s="19" t="s">
        <v>91</v>
      </c>
      <c r="H224" s="22">
        <v>49</v>
      </c>
      <c r="I224" s="22"/>
      <c r="J224" s="22" t="s">
        <v>7</v>
      </c>
      <c r="K224" s="19"/>
      <c r="L224" s="19" t="s">
        <v>54</v>
      </c>
      <c r="M224" s="19"/>
    </row>
    <row r="225" spans="1:13" x14ac:dyDescent="0.25">
      <c r="A225" s="22">
        <v>23</v>
      </c>
      <c r="B225" s="22"/>
      <c r="C225" s="22" t="s">
        <v>19</v>
      </c>
      <c r="D225" s="19"/>
      <c r="E225" s="19"/>
      <c r="F225" s="19" t="s">
        <v>57</v>
      </c>
      <c r="G225" s="19"/>
      <c r="H225" s="22">
        <v>50</v>
      </c>
      <c r="I225" s="22"/>
      <c r="J225" s="22" t="s">
        <v>7</v>
      </c>
      <c r="K225" s="19"/>
      <c r="L225" s="19" t="s">
        <v>59</v>
      </c>
      <c r="M225" s="19"/>
    </row>
    <row r="226" spans="1:13" x14ac:dyDescent="0.25">
      <c r="A226" s="22">
        <v>24</v>
      </c>
      <c r="B226" s="22"/>
      <c r="C226" s="22" t="s">
        <v>7</v>
      </c>
      <c r="D226" s="19"/>
      <c r="E226" s="19"/>
      <c r="F226" s="19" t="s">
        <v>57</v>
      </c>
      <c r="G226" s="19"/>
      <c r="H226" s="22">
        <v>51</v>
      </c>
      <c r="I226" s="22"/>
      <c r="J226" s="22" t="s">
        <v>19</v>
      </c>
      <c r="K226" s="19"/>
      <c r="L226" s="19" t="s">
        <v>43</v>
      </c>
      <c r="M226" s="19"/>
    </row>
    <row r="227" spans="1:13" x14ac:dyDescent="0.25">
      <c r="A227" s="22">
        <v>25</v>
      </c>
      <c r="B227" s="22"/>
      <c r="C227" s="22" t="s">
        <v>23</v>
      </c>
      <c r="D227" s="19"/>
      <c r="E227" s="19"/>
      <c r="F227" s="19" t="s">
        <v>41</v>
      </c>
      <c r="G227" s="19"/>
      <c r="H227" s="22">
        <v>52</v>
      </c>
      <c r="I227" s="22"/>
      <c r="J227" s="22" t="s">
        <v>23</v>
      </c>
      <c r="K227" s="19"/>
      <c r="L227" s="19" t="s">
        <v>43</v>
      </c>
      <c r="M227" s="19"/>
    </row>
    <row r="228" spans="1:13" x14ac:dyDescent="0.25">
      <c r="A228" s="23">
        <v>26</v>
      </c>
      <c r="B228" s="23"/>
      <c r="C228" s="23" t="s">
        <v>13</v>
      </c>
      <c r="D228" s="19"/>
      <c r="E228" s="19"/>
      <c r="F228" s="19" t="s">
        <v>69</v>
      </c>
      <c r="G228" s="19"/>
      <c r="H228" s="23">
        <v>53</v>
      </c>
      <c r="I228" s="23"/>
      <c r="J228" s="23" t="s">
        <v>7</v>
      </c>
      <c r="K228" s="19"/>
      <c r="L228" s="19" t="s">
        <v>59</v>
      </c>
      <c r="M228" s="19"/>
    </row>
    <row r="229" spans="1:13" x14ac:dyDescent="0.25">
      <c r="A229" s="23">
        <v>27</v>
      </c>
      <c r="B229" s="23"/>
      <c r="C229" s="23" t="s">
        <v>13</v>
      </c>
      <c r="D229" s="19"/>
      <c r="E229" s="19"/>
      <c r="F229" s="19" t="s">
        <v>40</v>
      </c>
      <c r="G229" s="19"/>
      <c r="H229" s="23">
        <v>54</v>
      </c>
      <c r="I229" s="23"/>
      <c r="J229" s="23" t="s">
        <v>13</v>
      </c>
      <c r="K229" s="19"/>
      <c r="L229" s="19" t="s">
        <v>63</v>
      </c>
      <c r="M229" s="19"/>
    </row>
    <row r="230" spans="1:13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</row>
    <row r="231" spans="1:13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</row>
    <row r="232" spans="1:13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</row>
    <row r="233" spans="1:13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</row>
    <row r="237" spans="1:13" x14ac:dyDescent="0.25">
      <c r="A237" s="24">
        <v>2010</v>
      </c>
      <c r="B237" s="24"/>
      <c r="C237" s="24" t="s">
        <v>0</v>
      </c>
      <c r="D237" s="24"/>
      <c r="E237" s="24"/>
      <c r="F237" s="24" t="s">
        <v>3</v>
      </c>
      <c r="G237" s="24"/>
      <c r="H237" s="24"/>
      <c r="I237" s="24"/>
      <c r="J237" s="24"/>
      <c r="K237" s="24"/>
      <c r="L237" s="24"/>
      <c r="M237" s="24"/>
    </row>
    <row r="238" spans="1:13" x14ac:dyDescent="0.25">
      <c r="A238" s="25">
        <v>1</v>
      </c>
      <c r="B238" s="25"/>
      <c r="C238" s="25" t="s">
        <v>7</v>
      </c>
      <c r="D238" s="24"/>
      <c r="E238" s="24"/>
      <c r="F238" s="24" t="s">
        <v>15</v>
      </c>
      <c r="G238" s="24"/>
      <c r="H238" s="25">
        <v>28</v>
      </c>
      <c r="I238" s="25"/>
      <c r="J238" s="25" t="s">
        <v>23</v>
      </c>
      <c r="K238" s="24"/>
      <c r="L238" s="24" t="s">
        <v>51</v>
      </c>
      <c r="M238" s="24"/>
    </row>
    <row r="239" spans="1:13" x14ac:dyDescent="0.25">
      <c r="A239" s="25">
        <v>2</v>
      </c>
      <c r="B239" s="25"/>
      <c r="C239" s="25" t="s">
        <v>19</v>
      </c>
      <c r="D239" s="24"/>
      <c r="E239" s="24"/>
      <c r="F239" s="24" t="s">
        <v>89</v>
      </c>
      <c r="G239" s="24"/>
      <c r="H239" s="25">
        <v>29</v>
      </c>
      <c r="I239" s="25"/>
      <c r="J239" s="25" t="s">
        <v>19</v>
      </c>
      <c r="K239" s="24"/>
      <c r="L239" s="24" t="s">
        <v>14</v>
      </c>
      <c r="M239" s="24"/>
    </row>
    <row r="240" spans="1:13" x14ac:dyDescent="0.25">
      <c r="A240" s="25">
        <v>3</v>
      </c>
      <c r="B240" s="25"/>
      <c r="C240" s="25" t="s">
        <v>23</v>
      </c>
      <c r="D240" s="24"/>
      <c r="E240" s="24"/>
      <c r="F240" s="24" t="s">
        <v>30</v>
      </c>
      <c r="G240" s="24"/>
      <c r="H240" s="25">
        <v>30</v>
      </c>
      <c r="I240" s="25"/>
      <c r="J240" s="25" t="s">
        <v>7</v>
      </c>
      <c r="K240" s="24"/>
      <c r="L240" s="24" t="s">
        <v>96</v>
      </c>
      <c r="M240" s="24"/>
    </row>
    <row r="241" spans="1:13" x14ac:dyDescent="0.25">
      <c r="A241" s="25">
        <v>4</v>
      </c>
      <c r="B241" s="25"/>
      <c r="C241" s="25" t="s">
        <v>19</v>
      </c>
      <c r="D241" s="24"/>
      <c r="E241" s="24"/>
      <c r="F241" s="24" t="s">
        <v>77</v>
      </c>
      <c r="G241" s="24"/>
      <c r="H241" s="25">
        <v>31</v>
      </c>
      <c r="I241" s="25"/>
      <c r="J241" s="25" t="s">
        <v>23</v>
      </c>
      <c r="K241" s="24"/>
      <c r="L241" s="24" t="s">
        <v>14</v>
      </c>
      <c r="M241" s="24"/>
    </row>
    <row r="242" spans="1:13" x14ac:dyDescent="0.25">
      <c r="A242" s="25">
        <v>5</v>
      </c>
      <c r="B242" s="25"/>
      <c r="C242" s="25" t="s">
        <v>23</v>
      </c>
      <c r="D242" s="24"/>
      <c r="E242" s="24"/>
      <c r="F242" s="24" t="s">
        <v>21</v>
      </c>
      <c r="G242" s="24"/>
      <c r="H242" s="25">
        <v>32</v>
      </c>
      <c r="I242" s="25"/>
      <c r="J242" s="25" t="s">
        <v>19</v>
      </c>
      <c r="K242" s="24"/>
      <c r="L242" s="24" t="s">
        <v>14</v>
      </c>
      <c r="M242" s="24"/>
    </row>
    <row r="243" spans="1:13" x14ac:dyDescent="0.25">
      <c r="A243" s="26">
        <v>6</v>
      </c>
      <c r="B243" s="26"/>
      <c r="C243" s="26" t="s">
        <v>7</v>
      </c>
      <c r="D243" s="24"/>
      <c r="E243" s="24"/>
      <c r="F243" s="24" t="s">
        <v>9</v>
      </c>
      <c r="G243" s="24"/>
      <c r="H243" s="26">
        <v>33</v>
      </c>
      <c r="I243" s="26"/>
      <c r="J243" s="26" t="s">
        <v>7</v>
      </c>
      <c r="K243" s="24"/>
      <c r="L243" s="24" t="s">
        <v>83</v>
      </c>
      <c r="M243" s="24"/>
    </row>
    <row r="244" spans="1:13" x14ac:dyDescent="0.25">
      <c r="A244" s="26">
        <v>7</v>
      </c>
      <c r="B244" s="26"/>
      <c r="C244" s="26" t="s">
        <v>23</v>
      </c>
      <c r="D244" s="24"/>
      <c r="E244" s="24"/>
      <c r="F244" s="24" t="s">
        <v>107</v>
      </c>
      <c r="G244" s="24"/>
      <c r="H244" s="26">
        <v>34</v>
      </c>
      <c r="I244" s="26"/>
      <c r="J244" s="26" t="s">
        <v>13</v>
      </c>
      <c r="K244" s="24"/>
      <c r="L244" s="24" t="s">
        <v>87</v>
      </c>
      <c r="M244" s="24"/>
    </row>
    <row r="245" spans="1:13" x14ac:dyDescent="0.25">
      <c r="A245" s="26">
        <v>8</v>
      </c>
      <c r="B245" s="26"/>
      <c r="C245" s="26" t="s">
        <v>13</v>
      </c>
      <c r="D245" s="24"/>
      <c r="E245" s="24"/>
      <c r="F245" s="24" t="s">
        <v>104</v>
      </c>
      <c r="G245" s="24"/>
      <c r="H245" s="26">
        <v>35</v>
      </c>
      <c r="I245" s="26"/>
      <c r="J245" s="26" t="s">
        <v>13</v>
      </c>
      <c r="K245" s="24"/>
      <c r="L245" s="24" t="s">
        <v>20</v>
      </c>
      <c r="M245" s="24"/>
    </row>
    <row r="246" spans="1:13" x14ac:dyDescent="0.25">
      <c r="A246" s="26">
        <v>9</v>
      </c>
      <c r="B246" s="26"/>
      <c r="C246" s="26" t="s">
        <v>7</v>
      </c>
      <c r="D246" s="24"/>
      <c r="E246" s="24"/>
      <c r="F246" s="24" t="s">
        <v>81</v>
      </c>
      <c r="G246" s="24"/>
      <c r="H246" s="26">
        <v>36</v>
      </c>
      <c r="I246" s="26"/>
      <c r="J246" s="26" t="s">
        <v>13</v>
      </c>
      <c r="K246" s="24"/>
      <c r="L246" s="24" t="s">
        <v>87</v>
      </c>
      <c r="M246" s="24"/>
    </row>
    <row r="247" spans="1:13" x14ac:dyDescent="0.25">
      <c r="A247" s="26">
        <v>10</v>
      </c>
      <c r="B247" s="26"/>
      <c r="C247" s="26" t="s">
        <v>23</v>
      </c>
      <c r="D247" s="24"/>
      <c r="E247" s="24"/>
      <c r="F247" s="24" t="s">
        <v>27</v>
      </c>
      <c r="G247" s="24"/>
      <c r="H247" s="26">
        <v>37</v>
      </c>
      <c r="I247" s="26"/>
      <c r="J247" s="26" t="s">
        <v>7</v>
      </c>
      <c r="K247" s="24"/>
      <c r="L247" s="24" t="s">
        <v>99</v>
      </c>
      <c r="M247" s="24"/>
    </row>
    <row r="248" spans="1:13" x14ac:dyDescent="0.25">
      <c r="A248" s="25">
        <v>11</v>
      </c>
      <c r="B248" s="25"/>
      <c r="C248" s="25" t="s">
        <v>19</v>
      </c>
      <c r="D248" s="24"/>
      <c r="E248" s="24"/>
      <c r="F248" s="24" t="s">
        <v>108</v>
      </c>
      <c r="G248" s="24"/>
      <c r="H248" s="25">
        <v>38</v>
      </c>
      <c r="I248" s="25"/>
      <c r="J248" s="25" t="s">
        <v>13</v>
      </c>
      <c r="K248" s="24"/>
      <c r="L248" s="24" t="s">
        <v>88</v>
      </c>
      <c r="M248" s="24" t="s">
        <v>35</v>
      </c>
    </row>
    <row r="249" spans="1:13" x14ac:dyDescent="0.25">
      <c r="A249" s="25">
        <v>12</v>
      </c>
      <c r="B249" s="25"/>
      <c r="C249" s="25" t="s">
        <v>23</v>
      </c>
      <c r="D249" s="24"/>
      <c r="E249" s="24"/>
      <c r="F249" s="24" t="s">
        <v>64</v>
      </c>
      <c r="G249" s="24"/>
      <c r="H249" s="25">
        <v>39</v>
      </c>
      <c r="I249" s="25"/>
      <c r="J249" s="25" t="s">
        <v>7</v>
      </c>
      <c r="K249" s="24"/>
      <c r="L249" s="24" t="s">
        <v>30</v>
      </c>
      <c r="M249" s="24"/>
    </row>
    <row r="250" spans="1:13" x14ac:dyDescent="0.25">
      <c r="A250" s="25">
        <v>13</v>
      </c>
      <c r="B250" s="25"/>
      <c r="C250" s="25" t="s">
        <v>13</v>
      </c>
      <c r="D250" s="24"/>
      <c r="E250" s="24"/>
      <c r="F250" s="24" t="s">
        <v>32</v>
      </c>
      <c r="G250" s="24"/>
      <c r="H250" s="25">
        <v>40</v>
      </c>
      <c r="I250" s="25"/>
      <c r="J250" s="25" t="s">
        <v>23</v>
      </c>
      <c r="K250" s="24"/>
      <c r="L250" s="24" t="s">
        <v>89</v>
      </c>
      <c r="M250" s="24"/>
    </row>
    <row r="251" spans="1:13" x14ac:dyDescent="0.25">
      <c r="A251" s="25">
        <v>14</v>
      </c>
      <c r="B251" s="25"/>
      <c r="C251" s="25" t="s">
        <v>23</v>
      </c>
      <c r="D251" s="24"/>
      <c r="E251" s="24"/>
      <c r="F251" s="24" t="s">
        <v>32</v>
      </c>
      <c r="G251" s="24"/>
      <c r="H251" s="25">
        <v>41</v>
      </c>
      <c r="I251" s="25"/>
      <c r="J251" s="25" t="s">
        <v>13</v>
      </c>
      <c r="K251" s="24"/>
      <c r="L251" s="24" t="s">
        <v>100</v>
      </c>
      <c r="M251" s="24"/>
    </row>
    <row r="252" spans="1:13" x14ac:dyDescent="0.25">
      <c r="A252" s="25">
        <v>15</v>
      </c>
      <c r="B252" s="25"/>
      <c r="C252" s="25" t="s">
        <v>19</v>
      </c>
      <c r="D252" s="24"/>
      <c r="E252" s="24"/>
      <c r="F252" s="24" t="s">
        <v>109</v>
      </c>
      <c r="G252" s="24"/>
      <c r="H252" s="25">
        <v>42</v>
      </c>
      <c r="I252" s="25"/>
      <c r="J252" s="25" t="s">
        <v>7</v>
      </c>
      <c r="K252" s="24"/>
      <c r="L252" s="24" t="s">
        <v>101</v>
      </c>
      <c r="M252" s="24"/>
    </row>
    <row r="253" spans="1:13" x14ac:dyDescent="0.25">
      <c r="A253" s="26">
        <v>16</v>
      </c>
      <c r="B253" s="26"/>
      <c r="C253" s="26" t="s">
        <v>13</v>
      </c>
      <c r="D253" s="24"/>
      <c r="E253" s="24"/>
      <c r="F253" s="24" t="s">
        <v>68</v>
      </c>
      <c r="G253" s="24"/>
      <c r="H253" s="26">
        <v>43</v>
      </c>
      <c r="I253" s="26"/>
      <c r="J253" s="26" t="s">
        <v>19</v>
      </c>
      <c r="K253" s="24"/>
      <c r="L253" s="24" t="s">
        <v>29</v>
      </c>
      <c r="M253" s="24"/>
    </row>
    <row r="254" spans="1:13" x14ac:dyDescent="0.25">
      <c r="A254" s="26">
        <v>17</v>
      </c>
      <c r="B254" s="26"/>
      <c r="C254" s="26" t="s">
        <v>19</v>
      </c>
      <c r="D254" s="24"/>
      <c r="E254" s="24"/>
      <c r="F254" s="24" t="s">
        <v>28</v>
      </c>
      <c r="G254" s="24"/>
      <c r="H254" s="26">
        <v>44</v>
      </c>
      <c r="I254" s="26"/>
      <c r="J254" s="26" t="s">
        <v>7</v>
      </c>
      <c r="K254" s="24"/>
      <c r="L254" s="24" t="s">
        <v>29</v>
      </c>
      <c r="M254" s="24"/>
    </row>
    <row r="255" spans="1:13" x14ac:dyDescent="0.25">
      <c r="A255" s="26">
        <v>18</v>
      </c>
      <c r="B255" s="26"/>
      <c r="C255" s="26" t="s">
        <v>7</v>
      </c>
      <c r="D255" s="24"/>
      <c r="E255" s="24"/>
      <c r="F255" s="24" t="s">
        <v>51</v>
      </c>
      <c r="G255" s="24"/>
      <c r="H255" s="26">
        <v>45</v>
      </c>
      <c r="I255" s="26"/>
      <c r="J255" s="26" t="s">
        <v>19</v>
      </c>
      <c r="K255" s="24"/>
      <c r="L255" s="24" t="s">
        <v>99</v>
      </c>
      <c r="M255" s="24"/>
    </row>
    <row r="256" spans="1:13" x14ac:dyDescent="0.25">
      <c r="A256" s="26">
        <v>19</v>
      </c>
      <c r="B256" s="26"/>
      <c r="C256" s="26" t="s">
        <v>7</v>
      </c>
      <c r="D256" s="24"/>
      <c r="E256" s="24"/>
      <c r="F256" s="24" t="s">
        <v>51</v>
      </c>
      <c r="G256" s="24"/>
      <c r="H256" s="26">
        <v>46</v>
      </c>
      <c r="I256" s="26"/>
      <c r="J256" s="26" t="s">
        <v>19</v>
      </c>
      <c r="K256" s="24"/>
      <c r="L256" s="24" t="s">
        <v>45</v>
      </c>
      <c r="M256" s="24"/>
    </row>
    <row r="257" spans="1:14" x14ac:dyDescent="0.25">
      <c r="A257" s="26">
        <v>20</v>
      </c>
      <c r="B257" s="26"/>
      <c r="C257" s="26" t="s">
        <v>13</v>
      </c>
      <c r="D257" s="24"/>
      <c r="E257" s="24"/>
      <c r="F257" s="24" t="s">
        <v>57</v>
      </c>
      <c r="G257" s="24" t="s">
        <v>46</v>
      </c>
      <c r="H257" s="26">
        <v>47</v>
      </c>
      <c r="I257" s="26"/>
      <c r="J257" s="26" t="s">
        <v>23</v>
      </c>
      <c r="K257" s="24"/>
      <c r="L257" s="24" t="s">
        <v>57</v>
      </c>
      <c r="M257" s="24"/>
    </row>
    <row r="258" spans="1:14" x14ac:dyDescent="0.25">
      <c r="A258" s="25">
        <v>21</v>
      </c>
      <c r="B258" s="25"/>
      <c r="C258" s="25" t="s">
        <v>19</v>
      </c>
      <c r="D258" s="24"/>
      <c r="E258" s="24"/>
      <c r="F258" s="24" t="s">
        <v>57</v>
      </c>
      <c r="G258" s="24"/>
      <c r="H258" s="25">
        <v>48</v>
      </c>
      <c r="I258" s="25"/>
      <c r="J258" s="25" t="s">
        <v>23</v>
      </c>
      <c r="K258" s="24"/>
      <c r="L258" s="24" t="s">
        <v>92</v>
      </c>
      <c r="M258" s="24"/>
    </row>
    <row r="259" spans="1:14" x14ac:dyDescent="0.25">
      <c r="A259" s="25">
        <v>22</v>
      </c>
      <c r="B259" s="25"/>
      <c r="C259" s="25" t="s">
        <v>23</v>
      </c>
      <c r="D259" s="24"/>
      <c r="E259" s="24"/>
      <c r="F259" s="24" t="s">
        <v>45</v>
      </c>
      <c r="G259" s="24"/>
      <c r="H259" s="25">
        <v>49</v>
      </c>
      <c r="I259" s="25"/>
      <c r="J259" s="25" t="s">
        <v>19</v>
      </c>
      <c r="K259" s="24"/>
      <c r="L259" s="24" t="s">
        <v>54</v>
      </c>
      <c r="M259" s="24" t="s">
        <v>57</v>
      </c>
    </row>
    <row r="260" spans="1:14" x14ac:dyDescent="0.25">
      <c r="A260" s="25">
        <v>23</v>
      </c>
      <c r="B260" s="25"/>
      <c r="C260" s="25" t="s">
        <v>13</v>
      </c>
      <c r="D260" s="24"/>
      <c r="E260" s="24"/>
      <c r="F260" s="24" t="s">
        <v>51</v>
      </c>
      <c r="G260" s="24"/>
      <c r="H260" s="25">
        <v>50</v>
      </c>
      <c r="I260" s="25"/>
      <c r="J260" s="25" t="s">
        <v>7</v>
      </c>
      <c r="K260" s="24"/>
      <c r="L260" s="24" t="s">
        <v>54</v>
      </c>
      <c r="M260" s="24"/>
    </row>
    <row r="261" spans="1:14" x14ac:dyDescent="0.25">
      <c r="A261" s="25">
        <v>24</v>
      </c>
      <c r="B261" s="25"/>
      <c r="C261" s="25" t="s">
        <v>19</v>
      </c>
      <c r="D261" s="24"/>
      <c r="E261" s="24"/>
      <c r="F261" s="24" t="s">
        <v>95</v>
      </c>
      <c r="G261" s="24"/>
      <c r="H261" s="25">
        <v>51</v>
      </c>
      <c r="I261" s="25"/>
      <c r="J261" s="25" t="s">
        <v>13</v>
      </c>
      <c r="K261" s="24"/>
      <c r="L261" s="24" t="s">
        <v>59</v>
      </c>
      <c r="M261" s="24"/>
    </row>
    <row r="262" spans="1:14" x14ac:dyDescent="0.25">
      <c r="A262" s="25">
        <v>25</v>
      </c>
      <c r="B262" s="25"/>
      <c r="C262" s="25" t="s">
        <v>13</v>
      </c>
      <c r="D262" s="24"/>
      <c r="E262" s="24"/>
      <c r="F262" s="24" t="s">
        <v>95</v>
      </c>
      <c r="G262" s="24"/>
      <c r="H262" s="25">
        <v>52</v>
      </c>
      <c r="I262" s="25"/>
      <c r="J262" s="25" t="s">
        <v>23</v>
      </c>
      <c r="K262" s="24"/>
      <c r="L262" s="24" t="s">
        <v>59</v>
      </c>
      <c r="M262" s="24"/>
    </row>
    <row r="263" spans="1:14" x14ac:dyDescent="0.25">
      <c r="A263" s="26">
        <v>26</v>
      </c>
      <c r="B263" s="26"/>
      <c r="C263" s="26" t="s">
        <v>7</v>
      </c>
      <c r="D263" s="24"/>
      <c r="E263" s="24"/>
      <c r="F263" s="24" t="s">
        <v>57</v>
      </c>
      <c r="G263" s="24" t="s">
        <v>109</v>
      </c>
      <c r="H263" s="26">
        <v>53</v>
      </c>
      <c r="I263" s="26"/>
      <c r="J263" s="26" t="s">
        <v>13</v>
      </c>
      <c r="K263" s="24"/>
      <c r="L263" s="24" t="s">
        <v>83</v>
      </c>
      <c r="M263" s="24"/>
    </row>
    <row r="264" spans="1:14" x14ac:dyDescent="0.25">
      <c r="A264" s="26">
        <v>27</v>
      </c>
      <c r="B264" s="26"/>
      <c r="C264" s="26" t="s">
        <v>7</v>
      </c>
      <c r="D264" s="24"/>
      <c r="E264" s="24"/>
      <c r="F264" s="24" t="s">
        <v>40</v>
      </c>
      <c r="G264" s="24"/>
      <c r="H264" s="26">
        <v>54</v>
      </c>
      <c r="I264" s="26"/>
      <c r="J264" s="26" t="s">
        <v>19</v>
      </c>
      <c r="K264" s="24"/>
      <c r="L264" s="24" t="s">
        <v>63</v>
      </c>
      <c r="M264" s="24"/>
    </row>
    <row r="265" spans="1:14" x14ac:dyDescent="0.25">
      <c r="A265" s="24"/>
      <c r="B265" s="24"/>
      <c r="C265" s="24"/>
      <c r="D265" s="24"/>
      <c r="E265" s="24"/>
      <c r="F265" s="27"/>
      <c r="G265" s="24"/>
      <c r="H265" s="24"/>
      <c r="I265" s="24"/>
      <c r="J265" s="24"/>
      <c r="K265" s="24"/>
      <c r="L265" s="24"/>
      <c r="M265" s="24"/>
    </row>
    <row r="266" spans="1:14" x14ac:dyDescent="0.25">
      <c r="A266" s="24"/>
      <c r="B266" s="24"/>
      <c r="C266" s="24"/>
      <c r="D266" s="24"/>
      <c r="E266" s="24"/>
      <c r="F266" s="27"/>
      <c r="G266" s="24"/>
      <c r="H266" s="24"/>
      <c r="I266" s="24"/>
      <c r="J266" s="24"/>
      <c r="K266" s="24"/>
      <c r="L266" s="27"/>
      <c r="M266" s="24"/>
    </row>
    <row r="267" spans="1:14" x14ac:dyDescent="0.25">
      <c r="A267" s="24"/>
      <c r="B267" s="24"/>
      <c r="C267" s="24"/>
      <c r="D267" s="24"/>
      <c r="E267" s="24"/>
      <c r="F267" s="27"/>
      <c r="G267" s="24"/>
      <c r="H267" s="24"/>
      <c r="I267" s="24"/>
      <c r="J267" s="24"/>
      <c r="K267" s="24"/>
      <c r="L267" s="27"/>
      <c r="M267" s="24"/>
    </row>
    <row r="268" spans="1:14" x14ac:dyDescent="0.2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</row>
    <row r="270" spans="1:14" x14ac:dyDescent="0.25">
      <c r="A270" s="28">
        <v>2012</v>
      </c>
      <c r="B270" s="28"/>
      <c r="C270" s="28" t="s">
        <v>0</v>
      </c>
      <c r="D270" s="28" t="s">
        <v>110</v>
      </c>
      <c r="E270" s="28"/>
      <c r="F270" s="28" t="s">
        <v>3</v>
      </c>
      <c r="G270" s="28"/>
      <c r="H270" s="28"/>
      <c r="I270" s="28"/>
      <c r="J270" s="28"/>
      <c r="K270" s="28"/>
      <c r="L270" s="28"/>
      <c r="M270" s="28"/>
      <c r="N270" s="28" t="s">
        <v>111</v>
      </c>
    </row>
    <row r="271" spans="1:14" x14ac:dyDescent="0.25">
      <c r="A271" s="30">
        <v>1</v>
      </c>
      <c r="B271" s="30"/>
      <c r="C271" s="30" t="s">
        <v>7</v>
      </c>
      <c r="D271" s="28">
        <v>2</v>
      </c>
      <c r="E271" s="28"/>
      <c r="F271" s="28" t="s">
        <v>97</v>
      </c>
      <c r="G271" s="28"/>
      <c r="H271" s="30">
        <v>23</v>
      </c>
      <c r="I271" s="30"/>
      <c r="J271" s="30" t="s">
        <v>23</v>
      </c>
      <c r="K271" s="30"/>
      <c r="L271" s="28" t="s">
        <v>96</v>
      </c>
      <c r="M271" s="28"/>
      <c r="N271" s="28">
        <v>2</v>
      </c>
    </row>
    <row r="272" spans="1:14" x14ac:dyDescent="0.25">
      <c r="A272" s="30">
        <v>2</v>
      </c>
      <c r="B272" s="30"/>
      <c r="C272" s="30" t="s">
        <v>23</v>
      </c>
      <c r="D272" s="28">
        <v>2</v>
      </c>
      <c r="E272" s="28"/>
      <c r="F272" s="28" t="s">
        <v>97</v>
      </c>
      <c r="G272" s="28"/>
      <c r="H272" s="30">
        <v>24</v>
      </c>
      <c r="I272" s="30"/>
      <c r="J272" s="30" t="s">
        <v>13</v>
      </c>
      <c r="K272" s="30"/>
      <c r="L272" s="28" t="s">
        <v>41</v>
      </c>
      <c r="M272" s="28"/>
      <c r="N272" s="28">
        <v>2</v>
      </c>
    </row>
    <row r="273" spans="1:14" x14ac:dyDescent="0.25">
      <c r="A273" s="30">
        <v>3</v>
      </c>
      <c r="B273" s="30"/>
      <c r="C273" s="30" t="s">
        <v>7</v>
      </c>
      <c r="D273" s="28">
        <v>2</v>
      </c>
      <c r="E273" s="28"/>
      <c r="F273" s="28" t="s">
        <v>21</v>
      </c>
      <c r="G273" s="28"/>
      <c r="H273" s="30">
        <v>25</v>
      </c>
      <c r="I273" s="30"/>
      <c r="J273" s="30" t="s">
        <v>7</v>
      </c>
      <c r="K273" s="30"/>
      <c r="L273" s="28" t="s">
        <v>96</v>
      </c>
      <c r="M273" s="28"/>
      <c r="N273" s="28" t="s">
        <v>112</v>
      </c>
    </row>
    <row r="274" spans="1:14" x14ac:dyDescent="0.25">
      <c r="A274" s="30">
        <v>4</v>
      </c>
      <c r="B274" s="30"/>
      <c r="C274" s="30" t="s">
        <v>19</v>
      </c>
      <c r="D274" s="28">
        <v>2</v>
      </c>
      <c r="E274" s="28"/>
      <c r="F274" s="28" t="s">
        <v>113</v>
      </c>
      <c r="G274" s="28"/>
      <c r="H274" s="30">
        <v>26</v>
      </c>
      <c r="I274" s="30"/>
      <c r="J274" s="30" t="s">
        <v>13</v>
      </c>
      <c r="K274" s="30"/>
      <c r="L274" s="28" t="s">
        <v>14</v>
      </c>
      <c r="M274" s="28"/>
      <c r="N274" s="28">
        <v>3</v>
      </c>
    </row>
    <row r="275" spans="1:14" x14ac:dyDescent="0.25">
      <c r="A275" s="30">
        <v>5</v>
      </c>
      <c r="B275" s="30"/>
      <c r="C275" s="30" t="s">
        <v>19</v>
      </c>
      <c r="D275" s="28">
        <v>2</v>
      </c>
      <c r="E275" s="28"/>
      <c r="F275" s="28" t="s">
        <v>104</v>
      </c>
      <c r="G275" s="28"/>
      <c r="H275" s="30">
        <v>27</v>
      </c>
      <c r="I275" s="30"/>
      <c r="J275" s="30" t="s">
        <v>13</v>
      </c>
      <c r="K275" s="30"/>
      <c r="L275" s="28" t="s">
        <v>59</v>
      </c>
      <c r="M275" s="28"/>
      <c r="N275" s="28">
        <v>3</v>
      </c>
    </row>
    <row r="276" spans="1:14" x14ac:dyDescent="0.25">
      <c r="A276" s="31">
        <v>6</v>
      </c>
      <c r="B276" s="31"/>
      <c r="C276" s="31" t="s">
        <v>23</v>
      </c>
      <c r="D276" s="28">
        <v>3</v>
      </c>
      <c r="E276" s="28"/>
      <c r="F276" s="28" t="s">
        <v>81</v>
      </c>
      <c r="G276" s="28"/>
      <c r="H276" s="31">
        <v>28</v>
      </c>
      <c r="I276" s="31"/>
      <c r="J276" s="31" t="s">
        <v>19</v>
      </c>
      <c r="K276" s="31"/>
      <c r="L276" s="28" t="s">
        <v>83</v>
      </c>
      <c r="M276" s="28"/>
      <c r="N276" s="28">
        <v>2</v>
      </c>
    </row>
    <row r="277" spans="1:14" x14ac:dyDescent="0.25">
      <c r="A277" s="31">
        <v>7</v>
      </c>
      <c r="B277" s="31"/>
      <c r="C277" s="31" t="s">
        <v>7</v>
      </c>
      <c r="D277" s="28">
        <v>3</v>
      </c>
      <c r="E277" s="28"/>
      <c r="F277" s="28" t="s">
        <v>27</v>
      </c>
      <c r="G277" s="28"/>
      <c r="H277" s="31">
        <v>29</v>
      </c>
      <c r="I277" s="31"/>
      <c r="J277" s="31" t="s">
        <v>19</v>
      </c>
      <c r="K277" s="31"/>
      <c r="L277" s="28" t="s">
        <v>20</v>
      </c>
      <c r="M277" s="28"/>
      <c r="N277" s="28">
        <v>2</v>
      </c>
    </row>
    <row r="278" spans="1:14" x14ac:dyDescent="0.25">
      <c r="A278" s="31">
        <v>8</v>
      </c>
      <c r="B278" s="31"/>
      <c r="C278" s="31" t="s">
        <v>23</v>
      </c>
      <c r="D278" s="28">
        <v>2</v>
      </c>
      <c r="E278" s="28"/>
      <c r="F278" s="28" t="s">
        <v>32</v>
      </c>
      <c r="G278" s="28"/>
      <c r="H278" s="31">
        <v>30</v>
      </c>
      <c r="I278" s="31"/>
      <c r="J278" s="31" t="s">
        <v>23</v>
      </c>
      <c r="K278" s="31"/>
      <c r="L278" s="28" t="s">
        <v>22</v>
      </c>
      <c r="M278" s="28"/>
      <c r="N278" s="28">
        <v>3</v>
      </c>
    </row>
    <row r="279" spans="1:14" x14ac:dyDescent="0.25">
      <c r="A279" s="31">
        <v>9</v>
      </c>
      <c r="B279" s="31"/>
      <c r="C279" s="31" t="s">
        <v>13</v>
      </c>
      <c r="D279" s="28">
        <v>2</v>
      </c>
      <c r="E279" s="28"/>
      <c r="F279" s="28" t="s">
        <v>38</v>
      </c>
      <c r="G279" s="28"/>
      <c r="H279" s="31">
        <v>31</v>
      </c>
      <c r="I279" s="31"/>
      <c r="J279" s="31" t="s">
        <v>19</v>
      </c>
      <c r="K279" s="31"/>
      <c r="L279" s="28" t="s">
        <v>30</v>
      </c>
      <c r="M279" s="28"/>
      <c r="N279" s="28">
        <v>4</v>
      </c>
    </row>
    <row r="280" spans="1:14" x14ac:dyDescent="0.25">
      <c r="A280" s="31">
        <v>10</v>
      </c>
      <c r="B280" s="31"/>
      <c r="C280" s="31" t="s">
        <v>23</v>
      </c>
      <c r="D280" s="28">
        <v>2</v>
      </c>
      <c r="E280" s="28"/>
      <c r="F280" s="28" t="s">
        <v>68</v>
      </c>
      <c r="G280" s="28"/>
      <c r="H280" s="31">
        <v>32</v>
      </c>
      <c r="I280" s="31"/>
      <c r="J280" s="31" t="s">
        <v>7</v>
      </c>
      <c r="K280" s="31"/>
      <c r="L280" s="28" t="s">
        <v>35</v>
      </c>
      <c r="M280" s="28" t="s">
        <v>14</v>
      </c>
      <c r="N280" s="28">
        <v>5</v>
      </c>
    </row>
    <row r="281" spans="1:14" x14ac:dyDescent="0.25">
      <c r="A281" s="30">
        <v>11</v>
      </c>
      <c r="B281" s="30"/>
      <c r="C281" s="30" t="s">
        <v>7</v>
      </c>
      <c r="D281" s="28">
        <v>2</v>
      </c>
      <c r="E281" s="28"/>
      <c r="F281" s="28" t="s">
        <v>22</v>
      </c>
      <c r="G281" s="28"/>
      <c r="H281" s="30">
        <v>33</v>
      </c>
      <c r="I281" s="30"/>
      <c r="J281" s="30" t="s">
        <v>13</v>
      </c>
      <c r="K281" s="30"/>
      <c r="L281" s="28" t="s">
        <v>89</v>
      </c>
      <c r="M281" s="28"/>
      <c r="N281" s="28">
        <v>2</v>
      </c>
    </row>
    <row r="282" spans="1:14" x14ac:dyDescent="0.25">
      <c r="A282" s="30">
        <v>12</v>
      </c>
      <c r="B282" s="30"/>
      <c r="C282" s="30" t="s">
        <v>19</v>
      </c>
      <c r="D282" s="28">
        <v>2</v>
      </c>
      <c r="E282" s="28"/>
      <c r="F282" s="28" t="s">
        <v>105</v>
      </c>
      <c r="G282" s="28"/>
      <c r="H282" s="30">
        <v>34</v>
      </c>
      <c r="I282" s="30"/>
      <c r="J282" s="30" t="s">
        <v>7</v>
      </c>
      <c r="K282" s="30"/>
      <c r="L282" s="28" t="s">
        <v>81</v>
      </c>
      <c r="M282" s="28"/>
      <c r="N282" s="28">
        <v>4</v>
      </c>
    </row>
    <row r="283" spans="1:14" x14ac:dyDescent="0.25">
      <c r="A283" s="30">
        <v>13</v>
      </c>
      <c r="B283" s="30"/>
      <c r="C283" s="30" t="s">
        <v>23</v>
      </c>
      <c r="D283" s="28">
        <v>2</v>
      </c>
      <c r="E283" s="28"/>
      <c r="F283" s="28" t="s">
        <v>28</v>
      </c>
      <c r="G283" s="28"/>
      <c r="H283" s="30">
        <v>35</v>
      </c>
      <c r="I283" s="30"/>
      <c r="J283" s="30" t="s">
        <v>13</v>
      </c>
      <c r="K283" s="30"/>
      <c r="L283" s="28" t="s">
        <v>114</v>
      </c>
      <c r="M283" s="28"/>
      <c r="N283" s="28">
        <v>3</v>
      </c>
    </row>
    <row r="284" spans="1:14" x14ac:dyDescent="0.25">
      <c r="A284" s="30">
        <v>14</v>
      </c>
      <c r="B284" s="30"/>
      <c r="C284" s="30" t="s">
        <v>19</v>
      </c>
      <c r="D284" s="28">
        <v>2</v>
      </c>
      <c r="E284" s="28"/>
      <c r="F284" s="28" t="s">
        <v>28</v>
      </c>
      <c r="G284" s="28"/>
      <c r="H284" s="30">
        <v>36</v>
      </c>
      <c r="I284" s="30"/>
      <c r="J284" s="30" t="s">
        <v>23</v>
      </c>
      <c r="K284" s="30"/>
      <c r="L284" s="28" t="s">
        <v>101</v>
      </c>
      <c r="M284" s="28"/>
      <c r="N284" s="28" t="s">
        <v>112</v>
      </c>
    </row>
    <row r="285" spans="1:14" x14ac:dyDescent="0.25">
      <c r="A285" s="30">
        <v>15</v>
      </c>
      <c r="B285" s="30"/>
      <c r="C285" s="30" t="s">
        <v>13</v>
      </c>
      <c r="D285" s="28">
        <v>2</v>
      </c>
      <c r="E285" s="28"/>
      <c r="F285" s="28" t="s">
        <v>91</v>
      </c>
      <c r="G285" s="28"/>
      <c r="H285" s="30">
        <v>37</v>
      </c>
      <c r="I285" s="30"/>
      <c r="J285" s="30" t="s">
        <v>13</v>
      </c>
      <c r="K285" s="30"/>
      <c r="L285" s="28" t="s">
        <v>64</v>
      </c>
      <c r="M285" s="28"/>
      <c r="N285" s="28">
        <v>4</v>
      </c>
    </row>
    <row r="286" spans="1:14" x14ac:dyDescent="0.25">
      <c r="A286" s="31">
        <v>16</v>
      </c>
      <c r="B286" s="31"/>
      <c r="C286" s="31" t="s">
        <v>19</v>
      </c>
      <c r="D286" s="28">
        <v>2</v>
      </c>
      <c r="E286" s="28"/>
      <c r="F286" s="28" t="s">
        <v>46</v>
      </c>
      <c r="G286" s="28"/>
      <c r="H286" s="31">
        <v>38</v>
      </c>
      <c r="I286" s="31"/>
      <c r="J286" s="31" t="s">
        <v>7</v>
      </c>
      <c r="K286" s="31"/>
      <c r="L286" s="28" t="s">
        <v>99</v>
      </c>
      <c r="M286" s="28"/>
      <c r="N286" s="28">
        <v>4</v>
      </c>
    </row>
    <row r="287" spans="1:14" x14ac:dyDescent="0.25">
      <c r="A287" s="31">
        <v>17</v>
      </c>
      <c r="B287" s="31"/>
      <c r="C287" s="31" t="s">
        <v>19</v>
      </c>
      <c r="D287" s="28">
        <v>5</v>
      </c>
      <c r="E287" s="28"/>
      <c r="F287" s="28" t="s">
        <v>50</v>
      </c>
      <c r="G287" s="28"/>
      <c r="H287" s="31">
        <v>39</v>
      </c>
      <c r="I287" s="31"/>
      <c r="J287" s="31" t="s">
        <v>23</v>
      </c>
      <c r="K287" s="31"/>
      <c r="L287" s="28" t="s">
        <v>99</v>
      </c>
      <c r="M287" s="28"/>
      <c r="N287" s="28">
        <v>3</v>
      </c>
    </row>
    <row r="288" spans="1:14" x14ac:dyDescent="0.25">
      <c r="A288" s="31">
        <v>18</v>
      </c>
      <c r="B288" s="31"/>
      <c r="C288" s="31" t="s">
        <v>13</v>
      </c>
      <c r="D288" s="28">
        <v>2</v>
      </c>
      <c r="E288" s="28"/>
      <c r="F288" s="28" t="s">
        <v>91</v>
      </c>
      <c r="G288" s="28"/>
      <c r="H288" s="31">
        <v>40</v>
      </c>
      <c r="I288" s="31"/>
      <c r="J288" s="31" t="s">
        <v>23</v>
      </c>
      <c r="K288" s="31"/>
      <c r="L288" s="28" t="s">
        <v>92</v>
      </c>
      <c r="M288" s="28"/>
      <c r="N288" s="28" t="s">
        <v>112</v>
      </c>
    </row>
    <row r="289" spans="1:14" x14ac:dyDescent="0.25">
      <c r="A289" s="31">
        <v>19</v>
      </c>
      <c r="B289" s="31"/>
      <c r="C289" s="31" t="s">
        <v>7</v>
      </c>
      <c r="D289" s="28">
        <v>3</v>
      </c>
      <c r="E289" s="28"/>
      <c r="F289" s="28" t="s">
        <v>45</v>
      </c>
      <c r="G289" s="28"/>
      <c r="H289" s="31">
        <v>41</v>
      </c>
      <c r="I289" s="31"/>
      <c r="J289" s="31" t="s">
        <v>7</v>
      </c>
      <c r="K289" s="31"/>
      <c r="L289" s="28" t="s">
        <v>54</v>
      </c>
      <c r="M289" s="28"/>
      <c r="N289" s="28">
        <v>5</v>
      </c>
    </row>
    <row r="290" spans="1:14" x14ac:dyDescent="0.25">
      <c r="A290" s="31">
        <v>20</v>
      </c>
      <c r="B290" s="31"/>
      <c r="C290" s="31" t="s">
        <v>7</v>
      </c>
      <c r="D290" s="28">
        <v>2</v>
      </c>
      <c r="E290" s="28"/>
      <c r="F290" s="28" t="s">
        <v>54</v>
      </c>
      <c r="G290" s="28"/>
      <c r="H290" s="31">
        <v>42</v>
      </c>
      <c r="I290" s="31"/>
      <c r="J290" s="31" t="s">
        <v>19</v>
      </c>
      <c r="K290" s="31"/>
      <c r="L290" s="28" t="s">
        <v>59</v>
      </c>
      <c r="M290" s="28"/>
      <c r="N290" s="28" t="s">
        <v>112</v>
      </c>
    </row>
    <row r="291" spans="1:14" x14ac:dyDescent="0.25">
      <c r="A291" s="30">
        <v>21</v>
      </c>
      <c r="B291" s="30"/>
      <c r="C291" s="30" t="s">
        <v>23</v>
      </c>
      <c r="D291" s="28">
        <v>2</v>
      </c>
      <c r="E291" s="28"/>
      <c r="F291" s="28" t="s">
        <v>46</v>
      </c>
      <c r="G291" s="28" t="s">
        <v>41</v>
      </c>
      <c r="H291" s="30">
        <v>43</v>
      </c>
      <c r="I291" s="30"/>
      <c r="J291" s="30" t="s">
        <v>19</v>
      </c>
      <c r="K291" s="30"/>
      <c r="L291" s="28" t="s">
        <v>115</v>
      </c>
      <c r="M291" s="28"/>
      <c r="N291" s="28">
        <v>5</v>
      </c>
    </row>
    <row r="292" spans="1:14" x14ac:dyDescent="0.25">
      <c r="A292" s="30">
        <v>22</v>
      </c>
      <c r="B292" s="30"/>
      <c r="C292" s="30" t="s">
        <v>13</v>
      </c>
      <c r="D292" s="28">
        <v>2</v>
      </c>
      <c r="E292" s="28"/>
      <c r="F292" s="28" t="s">
        <v>40</v>
      </c>
      <c r="G292" s="28"/>
      <c r="H292" s="30">
        <v>44</v>
      </c>
      <c r="I292" s="30"/>
      <c r="J292" s="30" t="s">
        <v>23</v>
      </c>
      <c r="K292" s="30"/>
      <c r="L292" s="28" t="s">
        <v>83</v>
      </c>
      <c r="M292" s="28"/>
      <c r="N292" s="28">
        <v>5</v>
      </c>
    </row>
    <row r="293" spans="1:14" x14ac:dyDescent="0.25">
      <c r="A293" s="28"/>
      <c r="B293" s="28"/>
      <c r="C293" s="28"/>
      <c r="D293" s="28"/>
      <c r="E293" s="28"/>
      <c r="F293" s="28"/>
      <c r="G293" s="28"/>
      <c r="H293" s="30">
        <v>45</v>
      </c>
      <c r="I293" s="30"/>
      <c r="J293" s="30" t="s">
        <v>13</v>
      </c>
      <c r="K293" s="30"/>
      <c r="L293" s="28" t="s">
        <v>20</v>
      </c>
      <c r="M293" s="28"/>
      <c r="N293" s="28" t="s">
        <v>112</v>
      </c>
    </row>
    <row r="294" spans="1:14" x14ac:dyDescent="0.25">
      <c r="A294" s="28"/>
      <c r="B294" s="28"/>
      <c r="C294" s="28"/>
      <c r="D294" s="28"/>
      <c r="E294" s="28"/>
      <c r="F294" s="28"/>
      <c r="G294" s="28"/>
      <c r="H294" s="29"/>
      <c r="I294" s="29"/>
      <c r="J294" s="29"/>
      <c r="K294" s="29"/>
      <c r="L294" s="28"/>
      <c r="M294" s="28"/>
      <c r="N294" s="28"/>
    </row>
    <row r="295" spans="1:14" x14ac:dyDescent="0.25">
      <c r="A295" s="28"/>
      <c r="B295" s="28"/>
      <c r="C295" s="28"/>
      <c r="D295" s="28"/>
      <c r="E295" s="28"/>
      <c r="F295" s="28"/>
      <c r="G295" s="28"/>
      <c r="H295" s="29"/>
      <c r="I295" s="29"/>
      <c r="J295" s="29"/>
      <c r="K295" s="29"/>
      <c r="L295" s="28"/>
      <c r="M295" s="28"/>
      <c r="N295" s="28"/>
    </row>
    <row r="304" spans="1:14" x14ac:dyDescent="0.25">
      <c r="A304" s="32" t="s">
        <v>116</v>
      </c>
      <c r="B304" s="32"/>
      <c r="C304" s="32" t="s">
        <v>0</v>
      </c>
      <c r="D304" s="32"/>
      <c r="E304" s="32"/>
      <c r="F304" s="32" t="s">
        <v>3</v>
      </c>
      <c r="G304" s="32"/>
      <c r="H304" s="32"/>
      <c r="I304" s="32"/>
      <c r="J304" s="32"/>
      <c r="K304" s="32"/>
      <c r="L304" s="32"/>
      <c r="M304" s="32"/>
    </row>
    <row r="305" spans="1:13" x14ac:dyDescent="0.25">
      <c r="A305" s="33">
        <v>1</v>
      </c>
      <c r="B305" s="33"/>
      <c r="C305" s="33" t="s">
        <v>13</v>
      </c>
      <c r="D305" s="32"/>
      <c r="E305" s="32"/>
      <c r="F305" s="32" t="s">
        <v>21</v>
      </c>
      <c r="G305" s="32"/>
      <c r="H305" s="33">
        <v>23</v>
      </c>
      <c r="I305" s="33"/>
      <c r="J305" s="33" t="s">
        <v>7</v>
      </c>
      <c r="K305" s="32"/>
      <c r="L305" s="32" t="s">
        <v>45</v>
      </c>
      <c r="M305" s="32"/>
    </row>
    <row r="306" spans="1:13" x14ac:dyDescent="0.25">
      <c r="A306" s="33">
        <v>2</v>
      </c>
      <c r="B306" s="33"/>
      <c r="C306" s="33" t="s">
        <v>7</v>
      </c>
      <c r="D306" s="32"/>
      <c r="E306" s="32"/>
      <c r="F306" s="32" t="s">
        <v>15</v>
      </c>
      <c r="G306" s="32"/>
      <c r="H306" s="33">
        <v>24</v>
      </c>
      <c r="I306" s="33"/>
      <c r="J306" s="33" t="s">
        <v>23</v>
      </c>
      <c r="K306" s="32"/>
      <c r="L306" s="32" t="s">
        <v>96</v>
      </c>
      <c r="M306" s="32"/>
    </row>
    <row r="307" spans="1:13" x14ac:dyDescent="0.25">
      <c r="A307" s="33">
        <v>3</v>
      </c>
      <c r="B307" s="33"/>
      <c r="C307" s="33" t="s">
        <v>13</v>
      </c>
      <c r="D307" s="32"/>
      <c r="E307" s="32"/>
      <c r="F307" s="32" t="s">
        <v>97</v>
      </c>
      <c r="G307" s="32"/>
      <c r="H307" s="33">
        <v>25</v>
      </c>
      <c r="I307" s="33"/>
      <c r="J307" s="33" t="s">
        <v>19</v>
      </c>
      <c r="K307" s="32"/>
      <c r="L307" s="32" t="s">
        <v>96</v>
      </c>
      <c r="M307" s="32" t="s">
        <v>95</v>
      </c>
    </row>
    <row r="308" spans="1:13" x14ac:dyDescent="0.25">
      <c r="A308" s="33">
        <v>4</v>
      </c>
      <c r="B308" s="33"/>
      <c r="C308" s="33" t="s">
        <v>23</v>
      </c>
      <c r="D308" s="32"/>
      <c r="E308" s="32"/>
      <c r="F308" s="32" t="s">
        <v>117</v>
      </c>
      <c r="G308" s="32"/>
      <c r="H308" s="33">
        <v>26</v>
      </c>
      <c r="I308" s="33"/>
      <c r="J308" s="33" t="s">
        <v>23</v>
      </c>
      <c r="K308" s="32"/>
      <c r="L308" s="32" t="s">
        <v>14</v>
      </c>
      <c r="M308" s="32"/>
    </row>
    <row r="309" spans="1:13" x14ac:dyDescent="0.25">
      <c r="A309" s="33">
        <v>5</v>
      </c>
      <c r="B309" s="33"/>
      <c r="C309" s="33" t="s">
        <v>23</v>
      </c>
      <c r="D309" s="32"/>
      <c r="E309" s="32"/>
      <c r="F309" s="32" t="s">
        <v>100</v>
      </c>
      <c r="G309" s="32"/>
      <c r="H309" s="33">
        <v>27</v>
      </c>
      <c r="I309" s="33"/>
      <c r="J309" s="33" t="s">
        <v>19</v>
      </c>
      <c r="K309" s="32"/>
      <c r="L309" s="32" t="s">
        <v>59</v>
      </c>
      <c r="M309" s="32"/>
    </row>
    <row r="310" spans="1:13" x14ac:dyDescent="0.25">
      <c r="A310" s="34">
        <v>6</v>
      </c>
      <c r="B310" s="34"/>
      <c r="C310" s="34" t="s">
        <v>7</v>
      </c>
      <c r="D310" s="32"/>
      <c r="E310" s="32"/>
      <c r="F310" s="32" t="s">
        <v>18</v>
      </c>
      <c r="G310" s="32"/>
      <c r="H310" s="34">
        <v>28</v>
      </c>
      <c r="I310" s="34"/>
      <c r="J310" s="34" t="s">
        <v>13</v>
      </c>
      <c r="K310" s="32"/>
      <c r="L310" s="32" t="s">
        <v>83</v>
      </c>
      <c r="M310" s="32"/>
    </row>
    <row r="311" spans="1:13" x14ac:dyDescent="0.25">
      <c r="A311" s="34">
        <v>7</v>
      </c>
      <c r="B311" s="34"/>
      <c r="C311" s="34" t="s">
        <v>19</v>
      </c>
      <c r="D311" s="32"/>
      <c r="E311" s="32"/>
      <c r="F311" s="32" t="s">
        <v>14</v>
      </c>
      <c r="G311" s="32"/>
      <c r="H311" s="34">
        <v>29</v>
      </c>
      <c r="I311" s="34"/>
      <c r="J311" s="34" t="s">
        <v>19</v>
      </c>
      <c r="K311" s="32"/>
      <c r="L311" s="32" t="s">
        <v>87</v>
      </c>
      <c r="M311" s="32"/>
    </row>
    <row r="312" spans="1:13" x14ac:dyDescent="0.25">
      <c r="A312" s="34">
        <v>8</v>
      </c>
      <c r="B312" s="34"/>
      <c r="C312" s="34" t="s">
        <v>23</v>
      </c>
      <c r="D312" s="32"/>
      <c r="E312" s="32"/>
      <c r="F312" s="32" t="s">
        <v>81</v>
      </c>
      <c r="G312" s="32"/>
      <c r="H312" s="34">
        <v>30</v>
      </c>
      <c r="I312" s="34"/>
      <c r="J312" s="34" t="s">
        <v>7</v>
      </c>
      <c r="K312" s="32"/>
      <c r="L312" s="32" t="s">
        <v>109</v>
      </c>
      <c r="M312" s="32" t="s">
        <v>20</v>
      </c>
    </row>
    <row r="313" spans="1:13" x14ac:dyDescent="0.25">
      <c r="A313" s="34">
        <v>9</v>
      </c>
      <c r="B313" s="34"/>
      <c r="C313" s="34" t="s">
        <v>13</v>
      </c>
      <c r="D313" s="32"/>
      <c r="E313" s="32"/>
      <c r="F313" s="32" t="s">
        <v>27</v>
      </c>
      <c r="G313" s="32"/>
      <c r="H313" s="34">
        <v>31</v>
      </c>
      <c r="I313" s="34"/>
      <c r="J313" s="34" t="s">
        <v>23</v>
      </c>
      <c r="K313" s="32"/>
      <c r="L313" s="32" t="s">
        <v>99</v>
      </c>
      <c r="M313" s="32"/>
    </row>
    <row r="314" spans="1:13" x14ac:dyDescent="0.25">
      <c r="A314" s="34">
        <v>10</v>
      </c>
      <c r="B314" s="34"/>
      <c r="C314" s="34" t="s">
        <v>19</v>
      </c>
      <c r="D314" s="32"/>
      <c r="E314" s="32"/>
      <c r="F314" s="32" t="s">
        <v>65</v>
      </c>
      <c r="G314" s="32"/>
      <c r="H314" s="34">
        <v>32</v>
      </c>
      <c r="I314" s="34"/>
      <c r="J314" s="34" t="s">
        <v>19</v>
      </c>
      <c r="K314" s="32"/>
      <c r="L314" s="32" t="s">
        <v>89</v>
      </c>
      <c r="M314" s="32"/>
    </row>
    <row r="315" spans="1:13" x14ac:dyDescent="0.25">
      <c r="A315" s="33">
        <v>11</v>
      </c>
      <c r="B315" s="33"/>
      <c r="C315" s="33" t="s">
        <v>23</v>
      </c>
      <c r="D315" s="32"/>
      <c r="E315" s="32"/>
      <c r="F315" s="32" t="s">
        <v>32</v>
      </c>
      <c r="G315" s="32" t="s">
        <v>46</v>
      </c>
      <c r="H315" s="33">
        <v>33</v>
      </c>
      <c r="I315" s="33"/>
      <c r="J315" s="33" t="s">
        <v>7</v>
      </c>
      <c r="K315" s="32"/>
      <c r="L315" s="32" t="s">
        <v>18</v>
      </c>
      <c r="M315" s="32"/>
    </row>
    <row r="316" spans="1:13" x14ac:dyDescent="0.25">
      <c r="A316" s="33">
        <v>12</v>
      </c>
      <c r="B316" s="33"/>
      <c r="C316" s="33" t="s">
        <v>13</v>
      </c>
      <c r="D316" s="32"/>
      <c r="E316" s="32"/>
      <c r="F316" s="32" t="s">
        <v>38</v>
      </c>
      <c r="G316" s="32"/>
      <c r="H316" s="33">
        <v>34</v>
      </c>
      <c r="I316" s="33"/>
      <c r="J316" s="33" t="s">
        <v>23</v>
      </c>
      <c r="K316" s="32"/>
      <c r="L316" s="32" t="s">
        <v>114</v>
      </c>
      <c r="M316" s="32"/>
    </row>
    <row r="317" spans="1:13" x14ac:dyDescent="0.25">
      <c r="A317" s="33">
        <v>13</v>
      </c>
      <c r="B317" s="33"/>
      <c r="C317" s="33" t="s">
        <v>13</v>
      </c>
      <c r="D317" s="32"/>
      <c r="E317" s="32"/>
      <c r="F317" s="32" t="s">
        <v>68</v>
      </c>
      <c r="G317" s="32"/>
      <c r="H317" s="33">
        <v>35</v>
      </c>
      <c r="I317" s="33"/>
      <c r="J317" s="33" t="s">
        <v>13</v>
      </c>
      <c r="K317" s="32"/>
      <c r="L317" s="32" t="s">
        <v>105</v>
      </c>
      <c r="M317" s="32"/>
    </row>
    <row r="318" spans="1:13" x14ac:dyDescent="0.25">
      <c r="A318" s="33">
        <v>14</v>
      </c>
      <c r="B318" s="33"/>
      <c r="C318" s="33" t="s">
        <v>19</v>
      </c>
      <c r="D318" s="32"/>
      <c r="E318" s="32"/>
      <c r="F318" s="32" t="s">
        <v>28</v>
      </c>
      <c r="G318" s="32"/>
      <c r="H318" s="33">
        <v>36</v>
      </c>
      <c r="I318" s="33"/>
      <c r="J318" s="33" t="s">
        <v>19</v>
      </c>
      <c r="K318" s="32"/>
      <c r="L318" s="32" t="s">
        <v>35</v>
      </c>
      <c r="M318" s="32"/>
    </row>
    <row r="319" spans="1:13" x14ac:dyDescent="0.25">
      <c r="A319" s="33">
        <v>15</v>
      </c>
      <c r="B319" s="33"/>
      <c r="C319" s="33" t="s">
        <v>7</v>
      </c>
      <c r="D319" s="32"/>
      <c r="E319" s="32"/>
      <c r="F319" s="32" t="s">
        <v>46</v>
      </c>
      <c r="G319" s="32"/>
      <c r="H319" s="33">
        <v>37</v>
      </c>
      <c r="I319" s="33"/>
      <c r="J319" s="33" t="s">
        <v>13</v>
      </c>
      <c r="K319" s="32"/>
      <c r="L319" s="32" t="s">
        <v>35</v>
      </c>
      <c r="M319" s="32" t="s">
        <v>14</v>
      </c>
    </row>
    <row r="320" spans="1:13" x14ac:dyDescent="0.25">
      <c r="A320" s="34">
        <v>16</v>
      </c>
      <c r="B320" s="34"/>
      <c r="C320" s="34" t="s">
        <v>23</v>
      </c>
      <c r="D320" s="32"/>
      <c r="E320" s="32"/>
      <c r="F320" s="32" t="s">
        <v>50</v>
      </c>
      <c r="G320" s="32"/>
      <c r="H320" s="34">
        <v>38</v>
      </c>
      <c r="I320" s="34"/>
      <c r="J320" s="34" t="s">
        <v>7</v>
      </c>
      <c r="K320" s="32"/>
      <c r="L320" s="32" t="s">
        <v>45</v>
      </c>
      <c r="M320" s="32"/>
    </row>
    <row r="321" spans="1:13" x14ac:dyDescent="0.25">
      <c r="A321" s="34">
        <v>17</v>
      </c>
      <c r="B321" s="34"/>
      <c r="C321" s="34" t="s">
        <v>7</v>
      </c>
      <c r="D321" s="32"/>
      <c r="E321" s="32"/>
      <c r="F321" s="32" t="s">
        <v>50</v>
      </c>
      <c r="G321" s="32"/>
      <c r="H321" s="34">
        <v>39</v>
      </c>
      <c r="I321" s="34"/>
      <c r="J321" s="34" t="s">
        <v>13</v>
      </c>
      <c r="K321" s="32"/>
      <c r="L321" s="32" t="s">
        <v>92</v>
      </c>
      <c r="M321" s="32"/>
    </row>
    <row r="322" spans="1:13" x14ac:dyDescent="0.25">
      <c r="A322" s="34">
        <v>18</v>
      </c>
      <c r="B322" s="34"/>
      <c r="C322" s="34" t="s">
        <v>13</v>
      </c>
      <c r="D322" s="32"/>
      <c r="E322" s="32"/>
      <c r="F322" s="32" t="s">
        <v>91</v>
      </c>
      <c r="G322" s="32"/>
      <c r="H322" s="34">
        <v>40</v>
      </c>
      <c r="I322" s="34"/>
      <c r="J322" s="34" t="s">
        <v>7</v>
      </c>
      <c r="K322" s="32"/>
      <c r="L322" s="32" t="s">
        <v>54</v>
      </c>
      <c r="M322" s="32"/>
    </row>
    <row r="323" spans="1:13" x14ac:dyDescent="0.25">
      <c r="A323" s="34">
        <v>19</v>
      </c>
      <c r="B323" s="34"/>
      <c r="C323" s="34" t="s">
        <v>23</v>
      </c>
      <c r="D323" s="32"/>
      <c r="E323" s="32"/>
      <c r="F323" s="32" t="s">
        <v>43</v>
      </c>
      <c r="G323" s="32"/>
      <c r="H323" s="34">
        <v>41</v>
      </c>
      <c r="I323" s="34"/>
      <c r="J323" s="34" t="s">
        <v>19</v>
      </c>
      <c r="K323" s="32"/>
      <c r="L323" s="32" t="s">
        <v>59</v>
      </c>
      <c r="M323" s="32"/>
    </row>
    <row r="324" spans="1:13" x14ac:dyDescent="0.25">
      <c r="A324" s="34">
        <v>20</v>
      </c>
      <c r="B324" s="34"/>
      <c r="C324" s="34" t="s">
        <v>7</v>
      </c>
      <c r="D324" s="32"/>
      <c r="E324" s="32"/>
      <c r="F324" s="32" t="s">
        <v>54</v>
      </c>
      <c r="G324" s="32"/>
      <c r="H324" s="34">
        <v>42</v>
      </c>
      <c r="I324" s="34"/>
      <c r="J324" s="34" t="s">
        <v>13</v>
      </c>
      <c r="K324" s="32"/>
      <c r="L324" s="32" t="s">
        <v>69</v>
      </c>
      <c r="M324" s="32" t="s">
        <v>80</v>
      </c>
    </row>
    <row r="325" spans="1:13" x14ac:dyDescent="0.25">
      <c r="A325" s="33">
        <v>21</v>
      </c>
      <c r="B325" s="33"/>
      <c r="C325" s="33" t="s">
        <v>7</v>
      </c>
      <c r="D325" s="32"/>
      <c r="E325" s="32"/>
      <c r="F325" s="32" t="s">
        <v>54</v>
      </c>
      <c r="G325" s="32"/>
      <c r="H325" s="33">
        <v>43</v>
      </c>
      <c r="I325" s="33"/>
      <c r="J325" s="33" t="s">
        <v>19</v>
      </c>
      <c r="K325" s="32"/>
      <c r="L325" s="32" t="s">
        <v>83</v>
      </c>
      <c r="M325" s="32"/>
    </row>
    <row r="326" spans="1:13" x14ac:dyDescent="0.25">
      <c r="A326" s="33">
        <v>22</v>
      </c>
      <c r="B326" s="33"/>
      <c r="C326" s="33" t="s">
        <v>19</v>
      </c>
      <c r="D326" s="32"/>
      <c r="E326" s="32"/>
      <c r="F326" s="32" t="s">
        <v>69</v>
      </c>
      <c r="G326" s="32"/>
      <c r="H326" s="33">
        <v>44</v>
      </c>
      <c r="I326" s="33"/>
      <c r="J326" s="33" t="s">
        <v>23</v>
      </c>
      <c r="K326" s="32"/>
      <c r="L326" s="32" t="s">
        <v>20</v>
      </c>
      <c r="M326" s="32"/>
    </row>
    <row r="327" spans="1:13" x14ac:dyDescent="0.25">
      <c r="A327" s="32"/>
      <c r="B327" s="32"/>
      <c r="C327" s="32"/>
      <c r="D327" s="32"/>
      <c r="E327" s="32"/>
      <c r="F327" s="32"/>
      <c r="G327" s="32"/>
      <c r="H327" s="33">
        <v>45</v>
      </c>
      <c r="I327" s="33"/>
      <c r="J327" s="33" t="s">
        <v>7</v>
      </c>
      <c r="K327" s="32"/>
      <c r="L327" s="32" t="s">
        <v>20</v>
      </c>
      <c r="M327" s="32" t="s">
        <v>22</v>
      </c>
    </row>
    <row r="328" spans="1:13" x14ac:dyDescent="0.25">
      <c r="A328" s="35"/>
      <c r="B328" s="35"/>
      <c r="C328" s="35"/>
      <c r="D328" s="36"/>
      <c r="E328" s="36"/>
      <c r="F328" s="36"/>
      <c r="G328" s="36"/>
      <c r="H328" s="35"/>
      <c r="I328" s="35"/>
      <c r="J328" s="35"/>
      <c r="K328" s="32"/>
      <c r="L328" s="32"/>
      <c r="M328" s="32"/>
    </row>
    <row r="329" spans="1:13" x14ac:dyDescent="0.25">
      <c r="A329" s="35"/>
      <c r="B329" s="35"/>
      <c r="C329" s="35"/>
      <c r="D329" s="36"/>
      <c r="E329" s="36"/>
      <c r="F329" s="36"/>
      <c r="G329" s="36"/>
      <c r="H329" s="35"/>
      <c r="I329" s="35"/>
      <c r="J329" s="35"/>
      <c r="K329" s="32"/>
      <c r="L329" s="32"/>
      <c r="M329" s="32"/>
    </row>
    <row r="330" spans="1:13" x14ac:dyDescent="0.25">
      <c r="A330" s="35"/>
      <c r="B330" s="35"/>
      <c r="C330" s="35"/>
      <c r="D330" s="36"/>
      <c r="E330" s="36"/>
      <c r="F330" s="36"/>
      <c r="G330" s="36"/>
      <c r="H330" s="35"/>
      <c r="I330" s="35"/>
      <c r="J330" s="35"/>
      <c r="K330" s="32"/>
      <c r="L330" s="32"/>
      <c r="M330" s="32"/>
    </row>
    <row r="331" spans="1:13" x14ac:dyDescent="0.25">
      <c r="A331" s="35"/>
      <c r="B331" s="35"/>
      <c r="C331" s="35"/>
      <c r="D331" s="36"/>
      <c r="E331" s="36"/>
      <c r="F331" s="36"/>
      <c r="G331" s="36"/>
      <c r="H331" s="35"/>
      <c r="I331" s="35"/>
      <c r="J331" s="35"/>
      <c r="K331" s="32"/>
      <c r="L331" s="32"/>
      <c r="M331" s="32"/>
    </row>
    <row r="332" spans="1:13" x14ac:dyDescent="0.25">
      <c r="A332" s="35"/>
      <c r="B332" s="35"/>
      <c r="C332" s="35"/>
      <c r="D332" s="36"/>
      <c r="E332" s="36"/>
      <c r="F332" s="36"/>
      <c r="G332" s="36"/>
      <c r="H332" s="35"/>
      <c r="I332" s="35"/>
      <c r="J332" s="35"/>
      <c r="K332" s="32"/>
      <c r="L332" s="32"/>
      <c r="M332" s="32"/>
    </row>
    <row r="333" spans="1:13" x14ac:dyDescent="0.25">
      <c r="A333" s="35"/>
      <c r="B333" s="35"/>
      <c r="C333" s="35"/>
      <c r="D333" s="36"/>
      <c r="E333" s="36"/>
      <c r="F333" s="36"/>
      <c r="G333" s="36"/>
      <c r="H333" s="35"/>
      <c r="I333" s="35"/>
      <c r="J333" s="35"/>
      <c r="K333" s="32"/>
      <c r="L333" s="32"/>
      <c r="M333" s="32"/>
    </row>
    <row r="334" spans="1:13" x14ac:dyDescent="0.25">
      <c r="A334" s="36"/>
      <c r="B334" s="36"/>
      <c r="C334" s="36"/>
      <c r="D334" s="36"/>
      <c r="E334" s="36"/>
      <c r="F334" s="36"/>
      <c r="G334" s="36"/>
      <c r="H334" s="36"/>
      <c r="I334" s="36"/>
      <c r="J334" s="36"/>
      <c r="K334" s="32"/>
      <c r="L334" s="32"/>
      <c r="M334" s="32"/>
    </row>
    <row r="335" spans="1:13" x14ac:dyDescent="0.25">
      <c r="A335" s="36"/>
      <c r="B335" s="36"/>
      <c r="C335" s="36"/>
      <c r="D335" s="36"/>
      <c r="E335" s="36"/>
      <c r="F335" s="36"/>
      <c r="G335" s="36"/>
      <c r="H335" s="36"/>
      <c r="I335" s="36"/>
      <c r="J335" s="36"/>
      <c r="K335" s="32"/>
      <c r="L335" s="32"/>
      <c r="M335" s="32"/>
    </row>
    <row r="340" spans="1:15" x14ac:dyDescent="0.25">
      <c r="A340" s="37">
        <v>2013</v>
      </c>
      <c r="B340" s="37"/>
      <c r="C340" s="37" t="s">
        <v>0</v>
      </c>
      <c r="D340" s="37" t="s">
        <v>118</v>
      </c>
      <c r="E340" s="37"/>
      <c r="F340" s="37" t="s">
        <v>3</v>
      </c>
      <c r="G340" s="37"/>
      <c r="H340" s="37"/>
      <c r="I340" s="37"/>
      <c r="J340" s="37"/>
      <c r="K340" s="37"/>
      <c r="L340" s="37"/>
      <c r="M340" s="37"/>
      <c r="N340" s="37"/>
      <c r="O340" s="37" t="s">
        <v>118</v>
      </c>
    </row>
    <row r="341" spans="1:15" x14ac:dyDescent="0.25">
      <c r="A341" s="38">
        <v>1</v>
      </c>
      <c r="B341" s="38"/>
      <c r="C341" s="38" t="s">
        <v>19</v>
      </c>
      <c r="D341" s="37">
        <v>2</v>
      </c>
      <c r="E341" s="37"/>
      <c r="F341" s="37" t="s">
        <v>89</v>
      </c>
      <c r="G341" s="37"/>
      <c r="H341" s="38">
        <v>23</v>
      </c>
      <c r="I341" s="38"/>
      <c r="J341" s="38" t="s">
        <v>19</v>
      </c>
      <c r="K341" s="37"/>
      <c r="L341" s="37" t="s">
        <v>45</v>
      </c>
      <c r="M341" s="37"/>
      <c r="N341" s="37"/>
      <c r="O341" s="37">
        <v>2</v>
      </c>
    </row>
    <row r="342" spans="1:15" x14ac:dyDescent="0.25">
      <c r="A342" s="38">
        <v>2</v>
      </c>
      <c r="B342" s="38"/>
      <c r="C342" s="38" t="s">
        <v>23</v>
      </c>
      <c r="D342" s="37">
        <v>2</v>
      </c>
      <c r="E342" s="37"/>
      <c r="F342" s="37" t="s">
        <v>15</v>
      </c>
      <c r="G342" s="37"/>
      <c r="H342" s="38">
        <v>24</v>
      </c>
      <c r="I342" s="38"/>
      <c r="J342" s="38" t="s">
        <v>13</v>
      </c>
      <c r="K342" s="37"/>
      <c r="L342" s="37" t="s">
        <v>78</v>
      </c>
      <c r="M342" s="37"/>
      <c r="N342" s="37"/>
      <c r="O342" s="37">
        <v>3</v>
      </c>
    </row>
    <row r="343" spans="1:15" x14ac:dyDescent="0.25">
      <c r="A343" s="38">
        <v>3</v>
      </c>
      <c r="B343" s="38"/>
      <c r="C343" s="38" t="s">
        <v>23</v>
      </c>
      <c r="D343" s="37">
        <v>2</v>
      </c>
      <c r="E343" s="37"/>
      <c r="F343" s="37" t="s">
        <v>97</v>
      </c>
      <c r="G343" s="37"/>
      <c r="H343" s="38">
        <v>25</v>
      </c>
      <c r="I343" s="38"/>
      <c r="J343" s="38" t="s">
        <v>23</v>
      </c>
      <c r="K343" s="37"/>
      <c r="L343" s="37" t="s">
        <v>59</v>
      </c>
      <c r="M343" s="37"/>
      <c r="N343" s="37"/>
      <c r="O343" s="37">
        <v>4</v>
      </c>
    </row>
    <row r="344" spans="1:15" x14ac:dyDescent="0.25">
      <c r="A344" s="38">
        <v>4</v>
      </c>
      <c r="B344" s="38"/>
      <c r="C344" s="38" t="s">
        <v>7</v>
      </c>
      <c r="D344" s="37">
        <v>2</v>
      </c>
      <c r="E344" s="37"/>
      <c r="F344" s="37" t="s">
        <v>119</v>
      </c>
      <c r="G344" s="37"/>
      <c r="H344" s="38">
        <v>26</v>
      </c>
      <c r="I344" s="38"/>
      <c r="J344" s="38" t="s">
        <v>13</v>
      </c>
      <c r="K344" s="37"/>
      <c r="L344" s="37" t="s">
        <v>83</v>
      </c>
      <c r="M344" s="37"/>
      <c r="N344" s="37"/>
      <c r="O344" s="37">
        <v>4</v>
      </c>
    </row>
    <row r="345" spans="1:15" x14ac:dyDescent="0.25">
      <c r="A345" s="38">
        <v>5</v>
      </c>
      <c r="B345" s="38"/>
      <c r="C345" s="38" t="s">
        <v>13</v>
      </c>
      <c r="D345" s="37">
        <v>2</v>
      </c>
      <c r="E345" s="37"/>
      <c r="F345" s="37" t="s">
        <v>27</v>
      </c>
      <c r="G345" s="37"/>
      <c r="H345" s="38">
        <v>27</v>
      </c>
      <c r="I345" s="38"/>
      <c r="J345" s="38" t="s">
        <v>19</v>
      </c>
      <c r="K345" s="37"/>
      <c r="L345" s="37" t="s">
        <v>22</v>
      </c>
      <c r="M345" s="37"/>
      <c r="N345" s="37"/>
      <c r="O345" s="37">
        <v>2</v>
      </c>
    </row>
    <row r="346" spans="1:15" x14ac:dyDescent="0.25">
      <c r="A346" s="39">
        <v>6</v>
      </c>
      <c r="B346" s="39"/>
      <c r="C346" s="39" t="s">
        <v>7</v>
      </c>
      <c r="D346" s="37">
        <v>2</v>
      </c>
      <c r="E346" s="37"/>
      <c r="F346" s="37" t="s">
        <v>18</v>
      </c>
      <c r="G346" s="37"/>
      <c r="H346" s="39">
        <v>28</v>
      </c>
      <c r="I346" s="39"/>
      <c r="J346" s="39" t="s">
        <v>13</v>
      </c>
      <c r="K346" s="37"/>
      <c r="L346" s="37" t="s">
        <v>63</v>
      </c>
      <c r="M346" s="37" t="s">
        <v>68</v>
      </c>
      <c r="N346" s="37"/>
      <c r="O346" s="37">
        <v>2</v>
      </c>
    </row>
    <row r="347" spans="1:15" x14ac:dyDescent="0.25">
      <c r="A347" s="39">
        <v>7</v>
      </c>
      <c r="B347" s="39"/>
      <c r="C347" s="39" t="s">
        <v>19</v>
      </c>
      <c r="D347" s="37">
        <v>3</v>
      </c>
      <c r="E347" s="37"/>
      <c r="F347" s="37" t="s">
        <v>81</v>
      </c>
      <c r="G347" s="37"/>
      <c r="H347" s="39">
        <v>29</v>
      </c>
      <c r="I347" s="39"/>
      <c r="J347" s="39" t="s">
        <v>23</v>
      </c>
      <c r="K347" s="37"/>
      <c r="L347" s="37" t="s">
        <v>63</v>
      </c>
      <c r="M347" s="37" t="s">
        <v>20</v>
      </c>
      <c r="N347" s="37"/>
      <c r="O347" s="37">
        <v>2</v>
      </c>
    </row>
    <row r="348" spans="1:15" x14ac:dyDescent="0.25">
      <c r="A348" s="39">
        <v>8</v>
      </c>
      <c r="B348" s="39"/>
      <c r="C348" s="39" t="s">
        <v>13</v>
      </c>
      <c r="D348" s="37">
        <v>2</v>
      </c>
      <c r="E348" s="37"/>
      <c r="F348" s="37" t="s">
        <v>21</v>
      </c>
      <c r="G348" s="37" t="s">
        <v>38</v>
      </c>
      <c r="H348" s="39">
        <v>30</v>
      </c>
      <c r="I348" s="39"/>
      <c r="J348" s="39" t="s">
        <v>19</v>
      </c>
      <c r="K348" s="37"/>
      <c r="L348" s="37" t="s">
        <v>63</v>
      </c>
      <c r="M348" s="37" t="s">
        <v>20</v>
      </c>
      <c r="N348" s="37"/>
      <c r="O348" s="37">
        <v>2</v>
      </c>
    </row>
    <row r="349" spans="1:15" x14ac:dyDescent="0.25">
      <c r="A349" s="39">
        <v>9</v>
      </c>
      <c r="B349" s="39"/>
      <c r="C349" s="39" t="s">
        <v>23</v>
      </c>
      <c r="D349" s="37">
        <v>2</v>
      </c>
      <c r="E349" s="37"/>
      <c r="F349" s="37" t="s">
        <v>100</v>
      </c>
      <c r="G349" s="37"/>
      <c r="H349" s="39">
        <v>31</v>
      </c>
      <c r="I349" s="39"/>
      <c r="J349" s="39" t="s">
        <v>19</v>
      </c>
      <c r="K349" s="37"/>
      <c r="L349" s="37" t="s">
        <v>89</v>
      </c>
      <c r="M349" s="37" t="s">
        <v>30</v>
      </c>
      <c r="N349" s="37"/>
      <c r="O349" s="37">
        <v>3</v>
      </c>
    </row>
    <row r="350" spans="1:15" x14ac:dyDescent="0.25">
      <c r="A350" s="39">
        <v>10</v>
      </c>
      <c r="B350" s="39"/>
      <c r="C350" s="39" t="s">
        <v>13</v>
      </c>
      <c r="D350" s="37">
        <v>2</v>
      </c>
      <c r="E350" s="37"/>
      <c r="F350" s="37" t="s">
        <v>32</v>
      </c>
      <c r="G350" s="37"/>
      <c r="H350" s="39">
        <v>32</v>
      </c>
      <c r="I350" s="39"/>
      <c r="J350" s="39" t="s">
        <v>19</v>
      </c>
      <c r="K350" s="37"/>
      <c r="L350" s="37" t="s">
        <v>35</v>
      </c>
      <c r="M350" s="37" t="s">
        <v>14</v>
      </c>
      <c r="N350" s="37" t="s">
        <v>88</v>
      </c>
      <c r="O350" s="37">
        <v>5</v>
      </c>
    </row>
    <row r="351" spans="1:15" x14ac:dyDescent="0.25">
      <c r="A351" s="38">
        <v>11</v>
      </c>
      <c r="B351" s="38"/>
      <c r="C351" s="38" t="s">
        <v>23</v>
      </c>
      <c r="D351" s="37">
        <v>2</v>
      </c>
      <c r="E351" s="37"/>
      <c r="F351" s="37" t="s">
        <v>32</v>
      </c>
      <c r="G351" s="37"/>
      <c r="H351" s="38">
        <v>33</v>
      </c>
      <c r="I351" s="38"/>
      <c r="J351" s="38" t="s">
        <v>13</v>
      </c>
      <c r="K351" s="37"/>
      <c r="L351" s="37" t="s">
        <v>89</v>
      </c>
      <c r="M351" s="37"/>
      <c r="N351" s="37"/>
      <c r="O351" s="37">
        <v>3</v>
      </c>
    </row>
    <row r="352" spans="1:15" x14ac:dyDescent="0.25">
      <c r="A352" s="38">
        <v>12</v>
      </c>
      <c r="B352" s="38"/>
      <c r="C352" s="38" t="s">
        <v>7</v>
      </c>
      <c r="D352" s="37">
        <v>5</v>
      </c>
      <c r="E352" s="37"/>
      <c r="F352" s="37" t="s">
        <v>38</v>
      </c>
      <c r="G352" s="37"/>
      <c r="H352" s="38">
        <v>34</v>
      </c>
      <c r="I352" s="38"/>
      <c r="J352" s="38" t="s">
        <v>23</v>
      </c>
      <c r="K352" s="37"/>
      <c r="L352" s="37" t="s">
        <v>35</v>
      </c>
      <c r="M352" s="37" t="s">
        <v>20</v>
      </c>
      <c r="N352" s="37"/>
      <c r="O352" s="37" t="s">
        <v>112</v>
      </c>
    </row>
    <row r="353" spans="1:15" x14ac:dyDescent="0.25">
      <c r="A353" s="38">
        <v>13</v>
      </c>
      <c r="B353" s="38"/>
      <c r="C353" s="38" t="s">
        <v>7</v>
      </c>
      <c r="D353" s="37">
        <v>2</v>
      </c>
      <c r="E353" s="37"/>
      <c r="F353" s="37" t="s">
        <v>68</v>
      </c>
      <c r="G353" s="37"/>
      <c r="H353" s="38">
        <v>35</v>
      </c>
      <c r="I353" s="38"/>
      <c r="J353" s="38" t="s">
        <v>23</v>
      </c>
      <c r="K353" s="37"/>
      <c r="L353" s="37" t="s">
        <v>18</v>
      </c>
      <c r="M353" s="37"/>
      <c r="N353" s="37"/>
      <c r="O353" s="37">
        <v>4</v>
      </c>
    </row>
    <row r="354" spans="1:15" x14ac:dyDescent="0.25">
      <c r="A354" s="38">
        <v>14</v>
      </c>
      <c r="B354" s="38"/>
      <c r="C354" s="38" t="s">
        <v>23</v>
      </c>
      <c r="D354" s="37">
        <v>5</v>
      </c>
      <c r="E354" s="37"/>
      <c r="F354" s="37" t="s">
        <v>14</v>
      </c>
      <c r="G354" s="37"/>
      <c r="H354" s="38">
        <v>36</v>
      </c>
      <c r="I354" s="38"/>
      <c r="J354" s="38" t="s">
        <v>13</v>
      </c>
      <c r="K354" s="37"/>
      <c r="L354" s="37" t="s">
        <v>114</v>
      </c>
      <c r="M354" s="37"/>
      <c r="N354" s="37"/>
      <c r="O354" s="37">
        <v>3</v>
      </c>
    </row>
    <row r="355" spans="1:15" x14ac:dyDescent="0.25">
      <c r="A355" s="38">
        <v>15</v>
      </c>
      <c r="B355" s="38"/>
      <c r="C355" s="38" t="s">
        <v>19</v>
      </c>
      <c r="D355" s="37">
        <v>2</v>
      </c>
      <c r="E355" s="37"/>
      <c r="F355" s="37" t="s">
        <v>95</v>
      </c>
      <c r="G355" s="37"/>
      <c r="H355" s="38">
        <v>37</v>
      </c>
      <c r="I355" s="38"/>
      <c r="J355" s="38" t="s">
        <v>7</v>
      </c>
      <c r="K355" s="37"/>
      <c r="L355" s="37" t="s">
        <v>101</v>
      </c>
      <c r="M355" s="37"/>
      <c r="N355" s="37"/>
      <c r="O355" s="37">
        <v>3</v>
      </c>
    </row>
    <row r="356" spans="1:15" x14ac:dyDescent="0.25">
      <c r="A356" s="39">
        <v>16</v>
      </c>
      <c r="B356" s="39"/>
      <c r="C356" s="39" t="s">
        <v>19</v>
      </c>
      <c r="D356" s="37">
        <v>2</v>
      </c>
      <c r="E356" s="37"/>
      <c r="F356" s="37" t="s">
        <v>46</v>
      </c>
      <c r="G356" s="37" t="s">
        <v>41</v>
      </c>
      <c r="H356" s="39">
        <v>38</v>
      </c>
      <c r="I356" s="39"/>
      <c r="J356" s="39" t="s">
        <v>7</v>
      </c>
      <c r="K356" s="37"/>
      <c r="L356" s="37" t="s">
        <v>105</v>
      </c>
      <c r="M356" s="37"/>
      <c r="N356" s="37"/>
      <c r="O356" s="37">
        <v>3</v>
      </c>
    </row>
    <row r="357" spans="1:15" x14ac:dyDescent="0.25">
      <c r="A357" s="39">
        <v>17</v>
      </c>
      <c r="B357" s="39"/>
      <c r="C357" s="39" t="s">
        <v>19</v>
      </c>
      <c r="D357" s="37">
        <v>2</v>
      </c>
      <c r="E357" s="37"/>
      <c r="F357" s="37" t="s">
        <v>50</v>
      </c>
      <c r="G357" s="37"/>
      <c r="H357" s="39">
        <v>39</v>
      </c>
      <c r="I357" s="39"/>
      <c r="J357" s="39" t="s">
        <v>13</v>
      </c>
      <c r="K357" s="37"/>
      <c r="L357" s="37" t="s">
        <v>99</v>
      </c>
      <c r="M357" s="37" t="s">
        <v>120</v>
      </c>
      <c r="N357" s="37"/>
      <c r="O357" s="37" t="s">
        <v>112</v>
      </c>
    </row>
    <row r="358" spans="1:15" x14ac:dyDescent="0.25">
      <c r="A358" s="39">
        <v>18</v>
      </c>
      <c r="B358" s="39"/>
      <c r="C358" s="39" t="s">
        <v>7</v>
      </c>
      <c r="D358" s="37">
        <v>3</v>
      </c>
      <c r="E358" s="37"/>
      <c r="F358" s="37" t="s">
        <v>50</v>
      </c>
      <c r="G358" s="37" t="s">
        <v>69</v>
      </c>
      <c r="H358" s="39">
        <v>40</v>
      </c>
      <c r="I358" s="39"/>
      <c r="J358" s="39" t="s">
        <v>19</v>
      </c>
      <c r="K358" s="37"/>
      <c r="L358" s="37" t="s">
        <v>92</v>
      </c>
      <c r="M358" s="37"/>
      <c r="N358" s="37"/>
      <c r="O358" s="37" t="s">
        <v>112</v>
      </c>
    </row>
    <row r="359" spans="1:15" x14ac:dyDescent="0.25">
      <c r="A359" s="39">
        <v>19</v>
      </c>
      <c r="B359" s="39"/>
      <c r="C359" s="39" t="s">
        <v>7</v>
      </c>
      <c r="D359" s="37">
        <v>2</v>
      </c>
      <c r="E359" s="37"/>
      <c r="F359" s="37" t="s">
        <v>54</v>
      </c>
      <c r="G359" s="37"/>
      <c r="H359" s="39">
        <v>41</v>
      </c>
      <c r="I359" s="39"/>
      <c r="J359" s="39" t="s">
        <v>23</v>
      </c>
      <c r="K359" s="37"/>
      <c r="L359" s="37" t="s">
        <v>43</v>
      </c>
      <c r="M359" s="37" t="s">
        <v>54</v>
      </c>
      <c r="N359" s="37"/>
      <c r="O359" s="37">
        <v>5</v>
      </c>
    </row>
    <row r="360" spans="1:15" x14ac:dyDescent="0.25">
      <c r="A360" s="39">
        <v>20</v>
      </c>
      <c r="B360" s="39"/>
      <c r="C360" s="39" t="s">
        <v>23</v>
      </c>
      <c r="D360" s="37">
        <v>2</v>
      </c>
      <c r="E360" s="37"/>
      <c r="F360" s="37" t="s">
        <v>53</v>
      </c>
      <c r="G360" s="37"/>
      <c r="H360" s="39">
        <v>42</v>
      </c>
      <c r="I360" s="39"/>
      <c r="J360" s="39" t="s">
        <v>19</v>
      </c>
      <c r="K360" s="37"/>
      <c r="L360" s="37" t="s">
        <v>59</v>
      </c>
      <c r="M360" s="37"/>
      <c r="N360" s="37"/>
      <c r="O360" s="37" t="s">
        <v>112</v>
      </c>
    </row>
    <row r="361" spans="1:15" x14ac:dyDescent="0.25">
      <c r="A361" s="38">
        <v>21</v>
      </c>
      <c r="B361" s="38"/>
      <c r="C361" s="38" t="s">
        <v>7</v>
      </c>
      <c r="D361" s="37">
        <v>2</v>
      </c>
      <c r="E361" s="37"/>
      <c r="F361" s="37" t="s">
        <v>40</v>
      </c>
      <c r="G361" s="37" t="s">
        <v>95</v>
      </c>
      <c r="H361" s="38">
        <v>43</v>
      </c>
      <c r="I361" s="38"/>
      <c r="J361" s="38" t="s">
        <v>13</v>
      </c>
      <c r="K361" s="37"/>
      <c r="L361" s="37" t="s">
        <v>43</v>
      </c>
      <c r="M361" s="37" t="s">
        <v>96</v>
      </c>
      <c r="N361" s="37"/>
      <c r="O361" s="37" t="s">
        <v>112</v>
      </c>
    </row>
    <row r="362" spans="1:15" x14ac:dyDescent="0.25">
      <c r="A362" s="38">
        <v>22</v>
      </c>
      <c r="B362" s="38"/>
      <c r="C362" s="38" t="s">
        <v>13</v>
      </c>
      <c r="D362" s="37">
        <v>2</v>
      </c>
      <c r="E362" s="37"/>
      <c r="F362" s="37" t="s">
        <v>38</v>
      </c>
      <c r="G362" s="37" t="s">
        <v>41</v>
      </c>
      <c r="H362" s="38">
        <v>44</v>
      </c>
      <c r="I362" s="38"/>
      <c r="J362" s="38" t="s">
        <v>7</v>
      </c>
      <c r="K362" s="37"/>
      <c r="L362" s="37" t="s">
        <v>115</v>
      </c>
      <c r="M362" s="37"/>
      <c r="N362" s="37"/>
      <c r="O362" s="37">
        <v>5</v>
      </c>
    </row>
    <row r="363" spans="1:15" x14ac:dyDescent="0.25">
      <c r="A363" s="37"/>
      <c r="B363" s="37"/>
      <c r="C363" s="37"/>
      <c r="D363" s="37"/>
      <c r="E363" s="37"/>
      <c r="F363" s="37"/>
      <c r="G363" s="37"/>
      <c r="H363" s="38">
        <v>45</v>
      </c>
      <c r="I363" s="38"/>
      <c r="J363" s="38" t="s">
        <v>7</v>
      </c>
      <c r="K363" s="37"/>
      <c r="L363" s="37" t="s">
        <v>20</v>
      </c>
      <c r="M363" s="37"/>
      <c r="N363" s="37"/>
      <c r="O363" s="37">
        <v>4</v>
      </c>
    </row>
    <row r="364" spans="1:15" x14ac:dyDescent="0.25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</row>
    <row r="365" spans="1:15" x14ac:dyDescent="0.25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</row>
    <row r="371" spans="1:15" x14ac:dyDescent="0.25">
      <c r="A371" s="40">
        <v>2014</v>
      </c>
      <c r="B371" s="40"/>
      <c r="C371" s="40" t="s">
        <v>0</v>
      </c>
      <c r="D371" s="40" t="s">
        <v>118</v>
      </c>
      <c r="E371" s="40"/>
      <c r="F371" s="40" t="s">
        <v>3</v>
      </c>
      <c r="G371" s="40"/>
      <c r="H371" s="40"/>
      <c r="I371" s="40"/>
      <c r="J371" s="40"/>
      <c r="K371" s="40"/>
      <c r="L371" s="40"/>
      <c r="M371" s="40"/>
      <c r="N371" s="40"/>
      <c r="O371" s="40" t="s">
        <v>118</v>
      </c>
    </row>
    <row r="372" spans="1:15" x14ac:dyDescent="0.25">
      <c r="A372" s="41">
        <v>1</v>
      </c>
      <c r="B372" s="41"/>
      <c r="C372" s="41" t="s">
        <v>19</v>
      </c>
      <c r="D372" s="40">
        <v>2</v>
      </c>
      <c r="E372" s="40"/>
      <c r="F372" s="40" t="s">
        <v>89</v>
      </c>
      <c r="G372" s="40"/>
      <c r="H372" s="41">
        <v>23</v>
      </c>
      <c r="I372" s="41"/>
      <c r="J372" s="41" t="s">
        <v>19</v>
      </c>
      <c r="K372" s="40"/>
      <c r="L372" s="40" t="s">
        <v>96</v>
      </c>
      <c r="M372" s="40"/>
      <c r="N372" s="40"/>
      <c r="O372" s="40">
        <v>2</v>
      </c>
    </row>
    <row r="373" spans="1:15" x14ac:dyDescent="0.25">
      <c r="A373" s="41">
        <v>2</v>
      </c>
      <c r="B373" s="41"/>
      <c r="C373" s="41" t="s">
        <v>13</v>
      </c>
      <c r="D373" s="40">
        <v>2</v>
      </c>
      <c r="E373" s="40"/>
      <c r="F373" s="40" t="s">
        <v>97</v>
      </c>
      <c r="G373" s="40"/>
      <c r="H373" s="41">
        <v>24</v>
      </c>
      <c r="I373" s="41"/>
      <c r="J373" s="41" t="s">
        <v>23</v>
      </c>
      <c r="K373" s="40"/>
      <c r="L373" s="40" t="s">
        <v>78</v>
      </c>
      <c r="M373" s="40"/>
      <c r="N373" s="40"/>
      <c r="O373" s="40">
        <v>4</v>
      </c>
    </row>
    <row r="374" spans="1:15" x14ac:dyDescent="0.25">
      <c r="A374" s="41">
        <v>3</v>
      </c>
      <c r="B374" s="41"/>
      <c r="C374" s="41" t="s">
        <v>19</v>
      </c>
      <c r="D374" s="40">
        <v>2</v>
      </c>
      <c r="E374" s="40"/>
      <c r="F374" s="40" t="s">
        <v>21</v>
      </c>
      <c r="G374" s="40"/>
      <c r="H374" s="41">
        <v>25</v>
      </c>
      <c r="I374" s="41"/>
      <c r="J374" s="41" t="s">
        <v>23</v>
      </c>
      <c r="K374" s="40"/>
      <c r="L374" s="40" t="s">
        <v>14</v>
      </c>
      <c r="M374" s="40"/>
      <c r="N374" s="40"/>
      <c r="O374" s="40">
        <v>5</v>
      </c>
    </row>
    <row r="375" spans="1:15" x14ac:dyDescent="0.25">
      <c r="A375" s="41">
        <v>4</v>
      </c>
      <c r="B375" s="41"/>
      <c r="C375" s="41" t="s">
        <v>19</v>
      </c>
      <c r="D375" s="40">
        <v>2</v>
      </c>
      <c r="E375" s="40"/>
      <c r="F375" s="40" t="s">
        <v>121</v>
      </c>
      <c r="G375" s="40"/>
      <c r="H375" s="41">
        <v>26</v>
      </c>
      <c r="I375" s="41"/>
      <c r="J375" s="41" t="s">
        <v>13</v>
      </c>
      <c r="K375" s="40"/>
      <c r="L375" s="40" t="s">
        <v>78</v>
      </c>
      <c r="M375" s="40" t="s">
        <v>14</v>
      </c>
      <c r="N375" s="40"/>
      <c r="O375" s="40">
        <v>4</v>
      </c>
    </row>
    <row r="376" spans="1:15" x14ac:dyDescent="0.25">
      <c r="A376" s="41">
        <v>5</v>
      </c>
      <c r="B376" s="41"/>
      <c r="C376" s="41" t="s">
        <v>7</v>
      </c>
      <c r="D376" s="40">
        <v>2</v>
      </c>
      <c r="E376" s="40"/>
      <c r="F376" s="40" t="s">
        <v>81</v>
      </c>
      <c r="G376" s="40"/>
      <c r="H376" s="41">
        <v>27</v>
      </c>
      <c r="I376" s="41"/>
      <c r="J376" s="41" t="s">
        <v>19</v>
      </c>
      <c r="K376" s="40"/>
      <c r="L376" s="40" t="s">
        <v>83</v>
      </c>
      <c r="M376" s="40"/>
      <c r="N376" s="40"/>
      <c r="O376" s="40">
        <v>2</v>
      </c>
    </row>
    <row r="377" spans="1:15" x14ac:dyDescent="0.25">
      <c r="A377" s="42">
        <v>6</v>
      </c>
      <c r="B377" s="42"/>
      <c r="C377" s="42" t="s">
        <v>23</v>
      </c>
      <c r="D377" s="40">
        <v>2</v>
      </c>
      <c r="E377" s="40"/>
      <c r="F377" s="40" t="s">
        <v>26</v>
      </c>
      <c r="G377" s="40"/>
      <c r="H377" s="42">
        <v>28</v>
      </c>
      <c r="I377" s="42"/>
      <c r="J377" s="42" t="s">
        <v>23</v>
      </c>
      <c r="K377" s="40"/>
      <c r="L377" s="40" t="s">
        <v>22</v>
      </c>
      <c r="M377" s="40"/>
      <c r="N377" s="40"/>
      <c r="O377" s="40">
        <v>2</v>
      </c>
    </row>
    <row r="378" spans="1:15" x14ac:dyDescent="0.25">
      <c r="A378" s="42">
        <v>7</v>
      </c>
      <c r="B378" s="42"/>
      <c r="C378" s="42" t="s">
        <v>7</v>
      </c>
      <c r="D378" s="40">
        <v>2</v>
      </c>
      <c r="E378" s="40"/>
      <c r="F378" s="40" t="s">
        <v>27</v>
      </c>
      <c r="G378" s="40"/>
      <c r="H378" s="42">
        <v>29</v>
      </c>
      <c r="I378" s="42"/>
      <c r="J378" s="42" t="s">
        <v>7</v>
      </c>
      <c r="K378" s="40"/>
      <c r="L378" s="40" t="s">
        <v>63</v>
      </c>
      <c r="M378" s="40"/>
      <c r="N378" s="40"/>
      <c r="O378" s="40">
        <v>2</v>
      </c>
    </row>
    <row r="379" spans="1:15" x14ac:dyDescent="0.25">
      <c r="A379" s="42">
        <v>8</v>
      </c>
      <c r="B379" s="42"/>
      <c r="C379" s="42" t="s">
        <v>13</v>
      </c>
      <c r="D379" s="40">
        <v>2</v>
      </c>
      <c r="E379" s="40"/>
      <c r="F379" s="40" t="s">
        <v>104</v>
      </c>
      <c r="G379" s="40"/>
      <c r="H379" s="42">
        <v>30</v>
      </c>
      <c r="I379" s="42"/>
      <c r="J379" s="42" t="s">
        <v>19</v>
      </c>
      <c r="K379" s="40"/>
      <c r="L379" s="40" t="s">
        <v>63</v>
      </c>
      <c r="M379" s="40" t="s">
        <v>20</v>
      </c>
      <c r="N379" s="40"/>
      <c r="O379" s="40">
        <v>5</v>
      </c>
    </row>
    <row r="380" spans="1:15" x14ac:dyDescent="0.25">
      <c r="A380" s="42">
        <v>9</v>
      </c>
      <c r="B380" s="42"/>
      <c r="C380" s="42" t="s">
        <v>13</v>
      </c>
      <c r="D380" s="40">
        <v>2</v>
      </c>
      <c r="E380" s="40"/>
      <c r="F380" s="40" t="s">
        <v>65</v>
      </c>
      <c r="G380" s="40"/>
      <c r="H380" s="42">
        <v>31</v>
      </c>
      <c r="I380" s="42"/>
      <c r="J380" s="42" t="s">
        <v>13</v>
      </c>
      <c r="K380" s="40"/>
      <c r="L380" s="40" t="s">
        <v>30</v>
      </c>
      <c r="M380" s="40"/>
      <c r="N380" s="40"/>
      <c r="O380" s="40">
        <v>2</v>
      </c>
    </row>
    <row r="381" spans="1:15" x14ac:dyDescent="0.25">
      <c r="A381" s="42">
        <v>10</v>
      </c>
      <c r="B381" s="42"/>
      <c r="C381" s="42" t="s">
        <v>7</v>
      </c>
      <c r="D381" s="40">
        <v>2</v>
      </c>
      <c r="E381" s="40"/>
      <c r="F381" s="40" t="s">
        <v>65</v>
      </c>
      <c r="G381" s="40" t="s">
        <v>46</v>
      </c>
      <c r="H381" s="42">
        <v>32</v>
      </c>
      <c r="I381" s="42"/>
      <c r="J381" s="42" t="s">
        <v>7</v>
      </c>
      <c r="K381" s="40"/>
      <c r="L381" s="40" t="s">
        <v>88</v>
      </c>
      <c r="M381" s="40" t="s">
        <v>35</v>
      </c>
      <c r="N381" s="40" t="s">
        <v>88</v>
      </c>
      <c r="O381" s="40">
        <v>4</v>
      </c>
    </row>
    <row r="382" spans="1:15" x14ac:dyDescent="0.25">
      <c r="A382" s="41">
        <v>11</v>
      </c>
      <c r="B382" s="41"/>
      <c r="C382" s="41" t="s">
        <v>13</v>
      </c>
      <c r="D382" s="40">
        <v>2</v>
      </c>
      <c r="E382" s="40"/>
      <c r="F382" s="40" t="s">
        <v>28</v>
      </c>
      <c r="G382" s="40"/>
      <c r="H382" s="41">
        <v>33</v>
      </c>
      <c r="I382" s="41"/>
      <c r="J382" s="41" t="s">
        <v>19</v>
      </c>
      <c r="K382" s="40"/>
      <c r="L382" s="40" t="s">
        <v>35</v>
      </c>
      <c r="M382" s="40"/>
      <c r="N382" s="40"/>
      <c r="O382" s="40">
        <v>2</v>
      </c>
    </row>
    <row r="383" spans="1:15" x14ac:dyDescent="0.25">
      <c r="A383" s="41">
        <v>12</v>
      </c>
      <c r="B383" s="41"/>
      <c r="C383" s="41" t="s">
        <v>23</v>
      </c>
      <c r="D383" s="40">
        <v>2</v>
      </c>
      <c r="E383" s="40"/>
      <c r="F383" s="40" t="s">
        <v>38</v>
      </c>
      <c r="G383" s="40" t="s">
        <v>26</v>
      </c>
      <c r="H383" s="41">
        <v>34</v>
      </c>
      <c r="I383" s="41"/>
      <c r="J383" s="41" t="s">
        <v>7</v>
      </c>
      <c r="K383" s="40"/>
      <c r="L383" s="40" t="s">
        <v>89</v>
      </c>
      <c r="M383" s="40"/>
      <c r="N383" s="40"/>
      <c r="O383" s="40">
        <v>2</v>
      </c>
    </row>
    <row r="384" spans="1:15" x14ac:dyDescent="0.25">
      <c r="A384" s="41">
        <v>13</v>
      </c>
      <c r="B384" s="41"/>
      <c r="C384" s="41" t="s">
        <v>7</v>
      </c>
      <c r="D384" s="40">
        <v>2</v>
      </c>
      <c r="E384" s="40"/>
      <c r="F384" s="40" t="s">
        <v>68</v>
      </c>
      <c r="G384" s="40"/>
      <c r="H384" s="41">
        <v>35</v>
      </c>
      <c r="I384" s="41"/>
      <c r="J384" s="41" t="s">
        <v>23</v>
      </c>
      <c r="K384" s="40"/>
      <c r="L384" s="40" t="s">
        <v>81</v>
      </c>
      <c r="M384" s="40"/>
      <c r="N384" s="40"/>
      <c r="O384" s="40">
        <v>3</v>
      </c>
    </row>
    <row r="385" spans="1:15" x14ac:dyDescent="0.25">
      <c r="A385" s="41">
        <v>14</v>
      </c>
      <c r="B385" s="41"/>
      <c r="C385" s="41" t="s">
        <v>23</v>
      </c>
      <c r="D385" s="40">
        <v>3</v>
      </c>
      <c r="E385" s="40"/>
      <c r="F385" s="40" t="s">
        <v>105</v>
      </c>
      <c r="G385" s="40"/>
      <c r="H385" s="41">
        <v>36</v>
      </c>
      <c r="I385" s="41"/>
      <c r="J385" s="41" t="s">
        <v>13</v>
      </c>
      <c r="K385" s="40"/>
      <c r="L385" s="40" t="s">
        <v>114</v>
      </c>
      <c r="M385" s="40"/>
      <c r="N385" s="40"/>
      <c r="O385" s="40">
        <v>3</v>
      </c>
    </row>
    <row r="386" spans="1:15" x14ac:dyDescent="0.25">
      <c r="A386" s="41">
        <v>15</v>
      </c>
      <c r="B386" s="41"/>
      <c r="C386" s="41" t="s">
        <v>7</v>
      </c>
      <c r="D386" s="40">
        <v>2</v>
      </c>
      <c r="E386" s="40"/>
      <c r="F386" s="40" t="s">
        <v>41</v>
      </c>
      <c r="G386" s="40"/>
      <c r="H386" s="41">
        <v>37</v>
      </c>
      <c r="I386" s="41"/>
      <c r="J386" s="41" t="s">
        <v>19</v>
      </c>
      <c r="K386" s="40"/>
      <c r="L386" s="40" t="s">
        <v>29</v>
      </c>
      <c r="M386" s="40"/>
      <c r="N386" s="40"/>
      <c r="O386" s="40">
        <v>3</v>
      </c>
    </row>
    <row r="387" spans="1:15" x14ac:dyDescent="0.25">
      <c r="A387" s="42">
        <v>16</v>
      </c>
      <c r="B387" s="42"/>
      <c r="C387" s="42" t="s">
        <v>7</v>
      </c>
      <c r="D387" s="40" t="s">
        <v>112</v>
      </c>
      <c r="E387" s="40"/>
      <c r="F387" s="40" t="s">
        <v>69</v>
      </c>
      <c r="G387" s="40"/>
      <c r="H387" s="42">
        <v>38</v>
      </c>
      <c r="I387" s="42"/>
      <c r="J387" s="42" t="s">
        <v>13</v>
      </c>
      <c r="K387" s="40"/>
      <c r="L387" s="40" t="s">
        <v>99</v>
      </c>
      <c r="M387" s="40"/>
      <c r="N387" s="40"/>
      <c r="O387" s="40">
        <v>3</v>
      </c>
    </row>
    <row r="388" spans="1:15" x14ac:dyDescent="0.25">
      <c r="A388" s="42">
        <v>17</v>
      </c>
      <c r="B388" s="42"/>
      <c r="C388" s="42" t="s">
        <v>23</v>
      </c>
      <c r="D388" s="40" t="s">
        <v>112</v>
      </c>
      <c r="E388" s="40"/>
      <c r="F388" s="40" t="s">
        <v>50</v>
      </c>
      <c r="G388" s="40"/>
      <c r="H388" s="42">
        <v>39</v>
      </c>
      <c r="I388" s="42"/>
      <c r="J388" s="42" t="s">
        <v>23</v>
      </c>
      <c r="K388" s="40"/>
      <c r="L388" s="40" t="s">
        <v>45</v>
      </c>
      <c r="M388" s="40" t="s">
        <v>120</v>
      </c>
      <c r="N388" s="40"/>
      <c r="O388" s="40" t="s">
        <v>112</v>
      </c>
    </row>
    <row r="389" spans="1:15" x14ac:dyDescent="0.25">
      <c r="A389" s="42">
        <v>18</v>
      </c>
      <c r="B389" s="42"/>
      <c r="C389" s="42" t="s">
        <v>13</v>
      </c>
      <c r="D389" s="40">
        <v>2</v>
      </c>
      <c r="E389" s="40"/>
      <c r="F389" s="40" t="s">
        <v>57</v>
      </c>
      <c r="G389" s="40"/>
      <c r="H389" s="42">
        <v>40</v>
      </c>
      <c r="I389" s="42"/>
      <c r="J389" s="42" t="s">
        <v>23</v>
      </c>
      <c r="K389" s="40"/>
      <c r="L389" s="40" t="s">
        <v>92</v>
      </c>
      <c r="M389" s="40"/>
      <c r="N389" s="40"/>
      <c r="O389" s="40">
        <v>5</v>
      </c>
    </row>
    <row r="390" spans="1:15" x14ac:dyDescent="0.25">
      <c r="A390" s="42">
        <v>19</v>
      </c>
      <c r="B390" s="42"/>
      <c r="C390" s="42" t="s">
        <v>13</v>
      </c>
      <c r="D390" s="40">
        <v>3</v>
      </c>
      <c r="E390" s="40"/>
      <c r="F390" s="40" t="s">
        <v>45</v>
      </c>
      <c r="G390" s="40"/>
      <c r="H390" s="42">
        <v>41</v>
      </c>
      <c r="I390" s="42"/>
      <c r="J390" s="42" t="s">
        <v>7</v>
      </c>
      <c r="K390" s="40"/>
      <c r="L390" s="40" t="s">
        <v>54</v>
      </c>
      <c r="M390" s="40" t="s">
        <v>54</v>
      </c>
      <c r="N390" s="40"/>
      <c r="O390" s="40">
        <v>5</v>
      </c>
    </row>
    <row r="391" spans="1:15" x14ac:dyDescent="0.25">
      <c r="A391" s="42">
        <v>20</v>
      </c>
      <c r="B391" s="42"/>
      <c r="C391" s="42" t="s">
        <v>19</v>
      </c>
      <c r="D391" s="40">
        <v>4</v>
      </c>
      <c r="E391" s="40"/>
      <c r="F391" s="40" t="s">
        <v>54</v>
      </c>
      <c r="G391" s="40"/>
      <c r="H391" s="42">
        <v>42</v>
      </c>
      <c r="I391" s="42"/>
      <c r="J391" s="42" t="s">
        <v>7</v>
      </c>
      <c r="K391" s="40"/>
      <c r="L391" s="40" t="s">
        <v>59</v>
      </c>
      <c r="M391" s="40"/>
      <c r="N391" s="40"/>
      <c r="O391" s="40">
        <v>4</v>
      </c>
    </row>
    <row r="392" spans="1:15" x14ac:dyDescent="0.25">
      <c r="A392" s="41">
        <v>21</v>
      </c>
      <c r="B392" s="41"/>
      <c r="C392" s="41" t="s">
        <v>13</v>
      </c>
      <c r="D392" s="40" t="s">
        <v>112</v>
      </c>
      <c r="E392" s="40"/>
      <c r="F392" s="40" t="s">
        <v>54</v>
      </c>
      <c r="G392" s="40"/>
      <c r="H392" s="41">
        <v>43</v>
      </c>
      <c r="I392" s="41"/>
      <c r="J392" s="41" t="s">
        <v>19</v>
      </c>
      <c r="K392" s="40"/>
      <c r="L392" s="40" t="s">
        <v>115</v>
      </c>
      <c r="M392" s="40"/>
      <c r="N392" s="40"/>
      <c r="O392" s="40" t="s">
        <v>112</v>
      </c>
    </row>
    <row r="393" spans="1:15" x14ac:dyDescent="0.25">
      <c r="A393" s="41">
        <v>22</v>
      </c>
      <c r="B393" s="41"/>
      <c r="C393" s="41" t="s">
        <v>7</v>
      </c>
      <c r="D393" s="40">
        <v>2</v>
      </c>
      <c r="E393" s="40"/>
      <c r="F393" s="40" t="s">
        <v>40</v>
      </c>
      <c r="G393" s="40" t="s">
        <v>95</v>
      </c>
      <c r="H393" s="41">
        <v>44</v>
      </c>
      <c r="I393" s="41"/>
      <c r="J393" s="41" t="s">
        <v>23</v>
      </c>
      <c r="K393" s="40"/>
      <c r="L393" s="40" t="s">
        <v>20</v>
      </c>
      <c r="M393" s="40"/>
      <c r="N393" s="40"/>
      <c r="O393" s="40">
        <v>3</v>
      </c>
    </row>
    <row r="394" spans="1:15" x14ac:dyDescent="0.25">
      <c r="A394" s="40"/>
      <c r="B394" s="40"/>
      <c r="C394" s="40"/>
      <c r="D394" s="40"/>
      <c r="E394" s="40"/>
      <c r="F394" s="40"/>
      <c r="G394" s="40"/>
      <c r="H394" s="41">
        <v>45</v>
      </c>
      <c r="I394" s="41"/>
      <c r="J394" s="41" t="s">
        <v>19</v>
      </c>
      <c r="K394" s="40"/>
      <c r="L394" s="40" t="s">
        <v>20</v>
      </c>
      <c r="M394" s="40"/>
      <c r="N394" s="40"/>
      <c r="O394" s="40">
        <v>3</v>
      </c>
    </row>
    <row r="395" spans="1:15" x14ac:dyDescent="0.25">
      <c r="A395" s="40"/>
      <c r="B395" s="40"/>
      <c r="C395" s="40"/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</row>
    <row r="396" spans="1:15" x14ac:dyDescent="0.25">
      <c r="A396" s="40"/>
      <c r="B396" s="40"/>
      <c r="C396" s="40"/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</row>
    <row r="405" spans="1:14" x14ac:dyDescent="0.25">
      <c r="A405" s="43">
        <v>2015</v>
      </c>
      <c r="B405" s="43"/>
      <c r="C405" s="43" t="s">
        <v>0</v>
      </c>
      <c r="D405" s="43"/>
      <c r="E405" s="43"/>
      <c r="F405" s="43" t="s">
        <v>3</v>
      </c>
      <c r="G405" s="43"/>
      <c r="H405" s="43"/>
      <c r="I405" s="43"/>
      <c r="J405" s="43"/>
      <c r="K405" s="43"/>
      <c r="L405" s="43"/>
      <c r="M405" s="43"/>
      <c r="N405" s="43"/>
    </row>
    <row r="406" spans="1:14" x14ac:dyDescent="0.25">
      <c r="A406" s="44">
        <v>1</v>
      </c>
      <c r="B406" s="44"/>
      <c r="C406" s="44" t="s">
        <v>23</v>
      </c>
      <c r="D406" s="43"/>
      <c r="E406" s="43"/>
      <c r="F406" s="43" t="s">
        <v>97</v>
      </c>
      <c r="G406" s="43"/>
      <c r="H406" s="44">
        <v>23</v>
      </c>
      <c r="I406" s="44"/>
      <c r="J406" s="44" t="s">
        <v>7</v>
      </c>
      <c r="K406" s="43"/>
      <c r="L406" s="43" t="s">
        <v>96</v>
      </c>
      <c r="M406" s="43"/>
      <c r="N406" s="43"/>
    </row>
    <row r="407" spans="1:14" x14ac:dyDescent="0.25">
      <c r="A407" s="44">
        <v>2</v>
      </c>
      <c r="B407" s="44"/>
      <c r="C407" s="44" t="s">
        <v>23</v>
      </c>
      <c r="D407" s="43"/>
      <c r="E407" s="43"/>
      <c r="F407" s="43" t="s">
        <v>89</v>
      </c>
      <c r="G407" s="43"/>
      <c r="H407" s="44">
        <v>24</v>
      </c>
      <c r="I407" s="44"/>
      <c r="J407" s="44" t="s">
        <v>13</v>
      </c>
      <c r="K407" s="43"/>
      <c r="L407" s="43" t="s">
        <v>78</v>
      </c>
      <c r="M407" s="43"/>
      <c r="N407" s="43"/>
    </row>
    <row r="408" spans="1:14" x14ac:dyDescent="0.25">
      <c r="A408" s="44">
        <v>3</v>
      </c>
      <c r="B408" s="44"/>
      <c r="C408" s="44" t="s">
        <v>13</v>
      </c>
      <c r="D408" s="43"/>
      <c r="E408" s="43"/>
      <c r="F408" s="43" t="s">
        <v>104</v>
      </c>
      <c r="G408" s="43"/>
      <c r="H408" s="44">
        <v>25</v>
      </c>
      <c r="I408" s="44"/>
      <c r="J408" s="44" t="s">
        <v>19</v>
      </c>
      <c r="K408" s="43"/>
      <c r="L408" s="43" t="s">
        <v>14</v>
      </c>
      <c r="M408" s="43"/>
      <c r="N408" s="43"/>
    </row>
    <row r="409" spans="1:14" x14ac:dyDescent="0.25">
      <c r="A409" s="44">
        <v>4</v>
      </c>
      <c r="B409" s="44"/>
      <c r="C409" s="44" t="s">
        <v>23</v>
      </c>
      <c r="D409" s="43"/>
      <c r="E409" s="43"/>
      <c r="F409" s="43" t="s">
        <v>119</v>
      </c>
      <c r="G409" s="43"/>
      <c r="H409" s="44">
        <v>26</v>
      </c>
      <c r="I409" s="44"/>
      <c r="J409" s="44" t="s">
        <v>7</v>
      </c>
      <c r="K409" s="43"/>
      <c r="L409" s="43" t="s">
        <v>59</v>
      </c>
      <c r="M409" s="43"/>
      <c r="N409" s="43"/>
    </row>
    <row r="410" spans="1:14" x14ac:dyDescent="0.25">
      <c r="A410" s="44">
        <v>5</v>
      </c>
      <c r="B410" s="44"/>
      <c r="C410" s="44" t="s">
        <v>19</v>
      </c>
      <c r="D410" s="43"/>
      <c r="E410" s="43"/>
      <c r="F410" s="43" t="s">
        <v>21</v>
      </c>
      <c r="G410" s="43"/>
      <c r="H410" s="44">
        <v>27</v>
      </c>
      <c r="I410" s="44"/>
      <c r="J410" s="44" t="s">
        <v>13</v>
      </c>
      <c r="K410" s="43"/>
      <c r="L410" s="43" t="s">
        <v>83</v>
      </c>
      <c r="M410" s="43"/>
      <c r="N410" s="43"/>
    </row>
    <row r="411" spans="1:14" x14ac:dyDescent="0.25">
      <c r="A411" s="45">
        <v>6</v>
      </c>
      <c r="B411" s="45"/>
      <c r="C411" s="45" t="s">
        <v>13</v>
      </c>
      <c r="D411" s="43"/>
      <c r="E411" s="43"/>
      <c r="F411" s="43" t="s">
        <v>27</v>
      </c>
      <c r="G411" s="43"/>
      <c r="H411" s="45">
        <v>28</v>
      </c>
      <c r="I411" s="45"/>
      <c r="J411" s="45" t="s">
        <v>19</v>
      </c>
      <c r="K411" s="43"/>
      <c r="L411" s="43" t="s">
        <v>83</v>
      </c>
      <c r="M411" s="43" t="s">
        <v>63</v>
      </c>
      <c r="N411" s="43"/>
    </row>
    <row r="412" spans="1:14" x14ac:dyDescent="0.25">
      <c r="A412" s="45">
        <v>7</v>
      </c>
      <c r="B412" s="45"/>
      <c r="C412" s="45" t="s">
        <v>13</v>
      </c>
      <c r="D412" s="43"/>
      <c r="E412" s="43"/>
      <c r="F412" s="43" t="s">
        <v>18</v>
      </c>
      <c r="G412" s="43"/>
      <c r="H412" s="45">
        <v>29</v>
      </c>
      <c r="I412" s="45"/>
      <c r="J412" s="45" t="s">
        <v>13</v>
      </c>
      <c r="K412" s="43"/>
      <c r="L412" s="43" t="s">
        <v>20</v>
      </c>
      <c r="M412" s="43"/>
      <c r="N412" s="43"/>
    </row>
    <row r="413" spans="1:14" x14ac:dyDescent="0.25">
      <c r="A413" s="45">
        <v>8</v>
      </c>
      <c r="B413" s="45"/>
      <c r="C413" s="45" t="s">
        <v>23</v>
      </c>
      <c r="D413" s="43"/>
      <c r="E413" s="43"/>
      <c r="F413" s="43" t="s">
        <v>81</v>
      </c>
      <c r="G413" s="43"/>
      <c r="H413" s="45">
        <v>30</v>
      </c>
      <c r="I413" s="45"/>
      <c r="J413" s="45" t="s">
        <v>19</v>
      </c>
      <c r="K413" s="43"/>
      <c r="L413" s="43" t="s">
        <v>22</v>
      </c>
      <c r="M413" s="43"/>
      <c r="N413" s="43"/>
    </row>
    <row r="414" spans="1:14" x14ac:dyDescent="0.25">
      <c r="A414" s="45">
        <v>9</v>
      </c>
      <c r="B414" s="45"/>
      <c r="C414" s="45" t="s">
        <v>19</v>
      </c>
      <c r="D414" s="43"/>
      <c r="E414" s="43"/>
      <c r="F414" s="43" t="s">
        <v>32</v>
      </c>
      <c r="G414" s="43"/>
      <c r="H414" s="45">
        <v>31</v>
      </c>
      <c r="I414" s="45"/>
      <c r="J414" s="45" t="s">
        <v>7</v>
      </c>
      <c r="K414" s="43"/>
      <c r="L414" s="43" t="s">
        <v>30</v>
      </c>
      <c r="M414" s="43"/>
      <c r="N414" s="43"/>
    </row>
    <row r="415" spans="1:14" x14ac:dyDescent="0.25">
      <c r="A415" s="45">
        <v>10</v>
      </c>
      <c r="B415" s="45"/>
      <c r="C415" s="45" t="s">
        <v>23</v>
      </c>
      <c r="D415" s="43"/>
      <c r="E415" s="43"/>
      <c r="F415" s="43" t="s">
        <v>32</v>
      </c>
      <c r="G415" s="43"/>
      <c r="H415" s="45">
        <v>32</v>
      </c>
      <c r="I415" s="45"/>
      <c r="J415" s="45" t="s">
        <v>13</v>
      </c>
      <c r="K415" s="43"/>
      <c r="L415" s="43" t="s">
        <v>35</v>
      </c>
      <c r="M415" s="43" t="s">
        <v>14</v>
      </c>
      <c r="N415" s="43"/>
    </row>
    <row r="416" spans="1:14" x14ac:dyDescent="0.25">
      <c r="A416" s="44">
        <v>11</v>
      </c>
      <c r="B416" s="44"/>
      <c r="C416" s="44" t="s">
        <v>7</v>
      </c>
      <c r="D416" s="43"/>
      <c r="E416" s="43"/>
      <c r="F416" s="43" t="s">
        <v>38</v>
      </c>
      <c r="G416" s="43"/>
      <c r="H416" s="44">
        <v>33</v>
      </c>
      <c r="I416" s="44"/>
      <c r="J416" s="44" t="s">
        <v>13</v>
      </c>
      <c r="K416" s="43"/>
      <c r="L416" s="43" t="s">
        <v>89</v>
      </c>
      <c r="M416" s="43"/>
      <c r="N416" s="43"/>
    </row>
    <row r="417" spans="1:14" x14ac:dyDescent="0.25">
      <c r="A417" s="44">
        <v>12</v>
      </c>
      <c r="B417" s="44"/>
      <c r="C417" s="44" t="s">
        <v>23</v>
      </c>
      <c r="D417" s="43"/>
      <c r="E417" s="43"/>
      <c r="F417" s="43" t="s">
        <v>68</v>
      </c>
      <c r="G417" s="43" t="s">
        <v>104</v>
      </c>
      <c r="H417" s="44">
        <v>34</v>
      </c>
      <c r="I417" s="44"/>
      <c r="J417" s="44" t="s">
        <v>19</v>
      </c>
      <c r="K417" s="43"/>
      <c r="L417" s="43" t="s">
        <v>18</v>
      </c>
      <c r="M417" s="43"/>
      <c r="N417" s="43"/>
    </row>
    <row r="418" spans="1:14" x14ac:dyDescent="0.25">
      <c r="A418" s="44">
        <v>13</v>
      </c>
      <c r="B418" s="44"/>
      <c r="C418" s="44" t="s">
        <v>19</v>
      </c>
      <c r="D418" s="43"/>
      <c r="E418" s="43"/>
      <c r="F418" s="43" t="s">
        <v>122</v>
      </c>
      <c r="G418" s="43"/>
      <c r="H418" s="44">
        <v>35</v>
      </c>
      <c r="I418" s="44"/>
      <c r="J418" s="44" t="s">
        <v>7</v>
      </c>
      <c r="K418" s="43"/>
      <c r="L418" s="43" t="s">
        <v>114</v>
      </c>
      <c r="M418" s="43"/>
      <c r="N418" s="43"/>
    </row>
    <row r="419" spans="1:14" x14ac:dyDescent="0.25">
      <c r="A419" s="44">
        <v>14</v>
      </c>
      <c r="B419" s="44"/>
      <c r="C419" s="44" t="s">
        <v>7</v>
      </c>
      <c r="D419" s="43"/>
      <c r="E419" s="43"/>
      <c r="F419" s="43" t="s">
        <v>28</v>
      </c>
      <c r="G419" s="43"/>
      <c r="H419" s="44">
        <v>36</v>
      </c>
      <c r="I419" s="44"/>
      <c r="J419" s="44" t="s">
        <v>23</v>
      </c>
      <c r="K419" s="43"/>
      <c r="L419" s="43" t="s">
        <v>101</v>
      </c>
      <c r="M419" s="43"/>
      <c r="N419" s="43"/>
    </row>
    <row r="420" spans="1:14" x14ac:dyDescent="0.25">
      <c r="A420" s="44">
        <v>15</v>
      </c>
      <c r="B420" s="44"/>
      <c r="C420" s="44" t="s">
        <v>7</v>
      </c>
      <c r="D420" s="43"/>
      <c r="E420" s="43"/>
      <c r="F420" s="43" t="s">
        <v>91</v>
      </c>
      <c r="G420" s="43"/>
      <c r="H420" s="44">
        <v>37</v>
      </c>
      <c r="I420" s="44"/>
      <c r="J420" s="44" t="s">
        <v>23</v>
      </c>
      <c r="K420" s="43"/>
      <c r="L420" s="43" t="s">
        <v>29</v>
      </c>
      <c r="M420" s="43"/>
      <c r="N420" s="43"/>
    </row>
    <row r="421" spans="1:14" x14ac:dyDescent="0.25">
      <c r="A421" s="45">
        <v>16</v>
      </c>
      <c r="B421" s="45"/>
      <c r="C421" s="45" t="s">
        <v>19</v>
      </c>
      <c r="D421" s="43"/>
      <c r="E421" s="43"/>
      <c r="F421" s="43" t="s">
        <v>50</v>
      </c>
      <c r="G421" s="43"/>
      <c r="H421" s="45">
        <v>38</v>
      </c>
      <c r="I421" s="45"/>
      <c r="J421" s="45" t="s">
        <v>19</v>
      </c>
      <c r="K421" s="43"/>
      <c r="L421" s="43" t="s">
        <v>45</v>
      </c>
      <c r="M421" s="43"/>
      <c r="N421" s="43"/>
    </row>
    <row r="422" spans="1:14" x14ac:dyDescent="0.25">
      <c r="A422" s="45">
        <v>17</v>
      </c>
      <c r="B422" s="45"/>
      <c r="C422" s="45" t="s">
        <v>23</v>
      </c>
      <c r="D422" s="43"/>
      <c r="E422" s="43"/>
      <c r="F422" s="43" t="s">
        <v>50</v>
      </c>
      <c r="G422" s="43" t="s">
        <v>69</v>
      </c>
      <c r="H422" s="45">
        <v>39</v>
      </c>
      <c r="I422" s="45"/>
      <c r="J422" s="45" t="s">
        <v>23</v>
      </c>
      <c r="K422" s="43"/>
      <c r="L422" s="43" t="s">
        <v>99</v>
      </c>
      <c r="M422" s="43"/>
      <c r="N422" s="43"/>
    </row>
    <row r="423" spans="1:14" x14ac:dyDescent="0.25">
      <c r="A423" s="45">
        <v>18</v>
      </c>
      <c r="B423" s="45"/>
      <c r="C423" s="45" t="s">
        <v>13</v>
      </c>
      <c r="D423" s="43"/>
      <c r="E423" s="43"/>
      <c r="F423" s="43" t="s">
        <v>57</v>
      </c>
      <c r="G423" s="43"/>
      <c r="H423" s="45">
        <v>40</v>
      </c>
      <c r="I423" s="45"/>
      <c r="J423" s="45" t="s">
        <v>7</v>
      </c>
      <c r="K423" s="43"/>
      <c r="L423" s="43" t="s">
        <v>54</v>
      </c>
      <c r="M423" s="43"/>
      <c r="N423" s="43"/>
    </row>
    <row r="424" spans="1:14" x14ac:dyDescent="0.25">
      <c r="A424" s="45">
        <v>19</v>
      </c>
      <c r="B424" s="45"/>
      <c r="C424" s="45" t="s">
        <v>7</v>
      </c>
      <c r="D424" s="43"/>
      <c r="E424" s="43"/>
      <c r="F424" s="43" t="s">
        <v>45</v>
      </c>
      <c r="G424" s="43"/>
      <c r="H424" s="45">
        <v>41</v>
      </c>
      <c r="I424" s="45"/>
      <c r="J424" s="45" t="s">
        <v>19</v>
      </c>
      <c r="K424" s="43"/>
      <c r="L424" s="43" t="s">
        <v>59</v>
      </c>
      <c r="M424" s="43" t="s">
        <v>14</v>
      </c>
      <c r="N424" s="43"/>
    </row>
    <row r="425" spans="1:14" x14ac:dyDescent="0.25">
      <c r="A425" s="45">
        <v>20</v>
      </c>
      <c r="B425" s="45"/>
      <c r="C425" s="45" t="s">
        <v>7</v>
      </c>
      <c r="D425" s="43"/>
      <c r="E425" s="43"/>
      <c r="F425" s="43" t="s">
        <v>54</v>
      </c>
      <c r="G425" s="43"/>
      <c r="H425" s="45">
        <v>42</v>
      </c>
      <c r="I425" s="45"/>
      <c r="J425" s="45" t="s">
        <v>13</v>
      </c>
      <c r="K425" s="43"/>
      <c r="L425" s="43" t="s">
        <v>43</v>
      </c>
      <c r="M425" s="43" t="s">
        <v>80</v>
      </c>
      <c r="N425" s="43"/>
    </row>
    <row r="426" spans="1:14" x14ac:dyDescent="0.25">
      <c r="A426" s="44">
        <v>21</v>
      </c>
      <c r="B426" s="44"/>
      <c r="C426" s="44" t="s">
        <v>19</v>
      </c>
      <c r="D426" s="43"/>
      <c r="E426" s="43"/>
      <c r="F426" s="43" t="s">
        <v>54</v>
      </c>
      <c r="G426" s="43" t="s">
        <v>46</v>
      </c>
      <c r="H426" s="44">
        <v>43</v>
      </c>
      <c r="I426" s="44"/>
      <c r="J426" s="44" t="s">
        <v>7</v>
      </c>
      <c r="K426" s="43"/>
      <c r="L426" s="43" t="s">
        <v>115</v>
      </c>
      <c r="M426" s="43"/>
      <c r="N426" s="43"/>
    </row>
    <row r="427" spans="1:14" x14ac:dyDescent="0.25">
      <c r="A427" s="44">
        <v>22</v>
      </c>
      <c r="B427" s="44"/>
      <c r="C427" s="44" t="s">
        <v>13</v>
      </c>
      <c r="D427" s="43"/>
      <c r="E427" s="43"/>
      <c r="F427" s="43" t="s">
        <v>40</v>
      </c>
      <c r="G427" s="43" t="s">
        <v>95</v>
      </c>
      <c r="H427" s="44">
        <v>44</v>
      </c>
      <c r="I427" s="44"/>
      <c r="J427" s="44" t="s">
        <v>23</v>
      </c>
      <c r="K427" s="43"/>
      <c r="L427" s="43" t="s">
        <v>83</v>
      </c>
      <c r="M427" s="43"/>
      <c r="N427" s="43"/>
    </row>
    <row r="428" spans="1:14" x14ac:dyDescent="0.25">
      <c r="A428" s="43"/>
      <c r="B428" s="43"/>
      <c r="C428" s="43"/>
      <c r="D428" s="43"/>
      <c r="E428" s="43"/>
      <c r="F428" s="43"/>
      <c r="G428" s="43"/>
      <c r="H428" s="44">
        <v>45</v>
      </c>
      <c r="I428" s="44"/>
      <c r="J428" s="44" t="s">
        <v>19</v>
      </c>
      <c r="K428" s="43"/>
      <c r="L428" s="43" t="s">
        <v>20</v>
      </c>
      <c r="M428" s="43" t="s">
        <v>22</v>
      </c>
      <c r="N428" s="43"/>
    </row>
    <row r="429" spans="1:14" x14ac:dyDescent="0.25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</row>
    <row r="430" spans="1:14" x14ac:dyDescent="0.25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CG1036"/>
  <sheetViews>
    <sheetView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:P2"/>
    </sheetView>
  </sheetViews>
  <sheetFormatPr defaultColWidth="9" defaultRowHeight="16.5" x14ac:dyDescent="0.25"/>
  <cols>
    <col min="1" max="1" width="9" style="63"/>
    <col min="2" max="2" width="7.125" style="77" customWidth="1"/>
    <col min="3" max="3" width="9" style="77"/>
    <col min="4" max="4" width="5" style="77" customWidth="1"/>
    <col min="5" max="5" width="9" style="77"/>
    <col min="6" max="6" width="6.375" style="77" customWidth="1"/>
    <col min="7" max="7" width="5.625" style="77" customWidth="1"/>
    <col min="8" max="8" width="6.625" style="77" customWidth="1"/>
    <col min="9" max="15" width="9" style="77"/>
    <col min="16" max="16" width="5.5" style="77" customWidth="1"/>
    <col min="17" max="17" width="5.125" style="77" customWidth="1"/>
    <col min="18" max="18" width="5.625" style="77" customWidth="1"/>
    <col min="19" max="19" width="4.5" style="77" customWidth="1"/>
    <col min="20" max="20" width="5.625" style="77" customWidth="1"/>
    <col min="21" max="21" width="5.5" style="77" customWidth="1"/>
    <col min="22" max="22" width="5.625" style="77" customWidth="1"/>
    <col min="23" max="23" width="5.125" style="77" customWidth="1"/>
    <col min="24" max="24" width="9" style="77"/>
    <col min="25" max="25" width="5.125" style="77" customWidth="1"/>
    <col min="26" max="32" width="9" style="77"/>
    <col min="33" max="33" width="5.875" style="77" customWidth="1"/>
    <col min="34" max="35" width="9" style="77"/>
    <col min="36" max="36" width="6.5" style="77" customWidth="1"/>
    <col min="37" max="37" width="5.625" style="77" customWidth="1"/>
    <col min="38" max="38" width="7" style="77" customWidth="1"/>
    <col min="39" max="39" width="6.125" style="77" customWidth="1"/>
    <col min="40" max="40" width="6" style="86" customWidth="1"/>
    <col min="41" max="41" width="6.125" style="86" customWidth="1"/>
    <col min="42" max="42" width="6" style="86" customWidth="1"/>
    <col min="43" max="43" width="5.625" style="86" customWidth="1"/>
    <col min="44" max="44" width="6.625" style="86" customWidth="1"/>
    <col min="45" max="46" width="9" style="86"/>
    <col min="47" max="51" width="5.625" style="86" customWidth="1"/>
    <col min="52" max="52" width="5.625" style="77" customWidth="1"/>
    <col min="53" max="53" width="4.875" style="77" customWidth="1"/>
    <col min="54" max="54" width="6" style="77" customWidth="1"/>
    <col min="55" max="55" width="5.625" style="77" customWidth="1"/>
    <col min="56" max="56" width="9" style="77"/>
    <col min="57" max="57" width="5.625" style="77" customWidth="1"/>
    <col min="58" max="58" width="9" style="77"/>
    <col min="59" max="59" width="6.875" style="77" customWidth="1"/>
    <col min="60" max="60" width="6.125" style="77" customWidth="1"/>
    <col min="61" max="63" width="9" style="77"/>
    <col min="64" max="64" width="3.125" style="77" customWidth="1"/>
    <col min="65" max="65" width="3.625" style="63" customWidth="1"/>
    <col min="66" max="66" width="5.125" style="63" customWidth="1"/>
    <col min="67" max="67" width="3.625" style="63" customWidth="1"/>
    <col min="68" max="68" width="3.125" style="63" customWidth="1"/>
    <col min="69" max="69" width="4.125" style="63" customWidth="1"/>
    <col min="70" max="70" width="3.625" style="63" customWidth="1"/>
    <col min="71" max="71" width="4.625" style="63" customWidth="1"/>
    <col min="72" max="72" width="4" style="63" customWidth="1"/>
    <col min="73" max="73" width="9" style="63"/>
    <col min="74" max="74" width="3.875" style="63" customWidth="1"/>
    <col min="75" max="75" width="4.5" style="63" customWidth="1"/>
    <col min="76" max="76" width="6.125" style="63" customWidth="1"/>
    <col min="77" max="77" width="4.625" style="63" customWidth="1"/>
    <col min="78" max="78" width="5.125" style="63" customWidth="1"/>
    <col min="79" max="79" width="4.625" style="63" customWidth="1"/>
    <col min="80" max="81" width="4.5" style="63" customWidth="1"/>
    <col min="82" max="82" width="6.375" style="63" customWidth="1"/>
    <col min="83" max="83" width="9" style="63"/>
    <col min="84" max="84" width="6.125" style="63" customWidth="1"/>
    <col min="85" max="85" width="5.625" style="63" customWidth="1"/>
    <col min="86" max="16384" width="9" style="63"/>
  </cols>
  <sheetData>
    <row r="1" spans="1:85" x14ac:dyDescent="0.25">
      <c r="A1" s="63" t="s">
        <v>147</v>
      </c>
      <c r="D1" s="57"/>
      <c r="E1" s="57"/>
      <c r="F1" s="57" t="s">
        <v>0</v>
      </c>
      <c r="I1" s="77" t="s">
        <v>330</v>
      </c>
      <c r="J1" s="77" t="s">
        <v>331</v>
      </c>
      <c r="L1" s="77" t="s">
        <v>144</v>
      </c>
      <c r="N1" s="77" t="s">
        <v>145</v>
      </c>
      <c r="P1" s="77" t="s">
        <v>142</v>
      </c>
      <c r="R1" s="77" t="s">
        <v>141</v>
      </c>
      <c r="T1" s="77" t="s">
        <v>327</v>
      </c>
      <c r="U1" s="77" t="s">
        <v>328</v>
      </c>
      <c r="V1" s="77" t="s">
        <v>329</v>
      </c>
      <c r="X1" s="77" t="s">
        <v>520</v>
      </c>
      <c r="Z1" s="77" t="s">
        <v>523</v>
      </c>
      <c r="BG1" s="77" t="s">
        <v>323</v>
      </c>
      <c r="BN1" s="63" t="s">
        <v>712</v>
      </c>
      <c r="BP1" s="62" t="s">
        <v>713</v>
      </c>
      <c r="BX1" s="63" t="s">
        <v>711</v>
      </c>
    </row>
    <row r="2" spans="1:85" x14ac:dyDescent="0.25">
      <c r="A2" s="63" t="str">
        <f t="shared" ref="A2:A65" si="0">C2&amp;IF(D2&lt;10,"0"&amp;D2,D2)</f>
        <v>200201</v>
      </c>
      <c r="B2" s="77" t="str">
        <f t="shared" ref="B2:B65" si="1">P2&amp;Q2&amp;R2</f>
        <v>1A4</v>
      </c>
      <c r="C2" s="86">
        <v>2002</v>
      </c>
      <c r="D2" s="44">
        <v>1</v>
      </c>
      <c r="E2" s="44"/>
      <c r="F2" s="44" t="s">
        <v>685</v>
      </c>
      <c r="I2" s="77" t="str">
        <f t="shared" ref="I2:I33" si="2">"F." &amp; P2 &amp; " Ch "&amp;R2</f>
        <v>F.1 Ch 4</v>
      </c>
      <c r="L2" s="77">
        <v>2</v>
      </c>
      <c r="N2" s="77" t="str">
        <f>VLOOKUP(B2,'Topic with sorted table '!A:E,5,FALSE)</f>
        <v>A1</v>
      </c>
      <c r="P2" s="86">
        <v>1</v>
      </c>
      <c r="Q2" s="77" t="s">
        <v>272</v>
      </c>
      <c r="R2" s="77">
        <v>4</v>
      </c>
      <c r="T2" s="77">
        <v>1</v>
      </c>
      <c r="U2" s="77" t="s">
        <v>449</v>
      </c>
      <c r="V2" s="77">
        <v>4</v>
      </c>
      <c r="X2" s="77" t="str">
        <f>"F."&amp;P2&amp;" Lv."&amp;L2</f>
        <v>F.1 Lv.2</v>
      </c>
      <c r="Z2" s="77" t="str">
        <f>I2&amp;" Lv."&amp;L2</f>
        <v>F.1 Ch 4 Lv.2</v>
      </c>
      <c r="AG2" s="77" t="s">
        <v>132</v>
      </c>
      <c r="AI2" s="77" t="s">
        <v>283</v>
      </c>
      <c r="AJ2" s="77" t="s">
        <v>282</v>
      </c>
      <c r="BE2" s="77" t="s">
        <v>132</v>
      </c>
      <c r="BG2" s="77" t="s">
        <v>283</v>
      </c>
      <c r="BH2" s="77" t="s">
        <v>282</v>
      </c>
      <c r="BL2" s="88"/>
      <c r="BM2" s="88" t="s">
        <v>521</v>
      </c>
      <c r="BN2" s="88">
        <v>2</v>
      </c>
      <c r="BO2" s="88">
        <v>3</v>
      </c>
      <c r="BP2" s="88">
        <v>4</v>
      </c>
      <c r="BQ2" s="88">
        <v>5</v>
      </c>
      <c r="BR2" s="88">
        <v>6</v>
      </c>
      <c r="BS2" s="88">
        <v>7</v>
      </c>
      <c r="BT2" s="88"/>
      <c r="BV2" s="88"/>
      <c r="BW2" s="88" t="s">
        <v>448</v>
      </c>
      <c r="BX2" s="88">
        <v>2</v>
      </c>
      <c r="BY2" s="88">
        <v>3</v>
      </c>
      <c r="BZ2" s="88">
        <v>4</v>
      </c>
      <c r="CA2" s="88">
        <v>5</v>
      </c>
      <c r="CB2" s="88">
        <v>6</v>
      </c>
      <c r="CC2" s="88">
        <v>7</v>
      </c>
      <c r="CD2" s="88"/>
      <c r="CF2" s="86" t="s">
        <v>525</v>
      </c>
      <c r="CG2" s="63" t="s">
        <v>696</v>
      </c>
    </row>
    <row r="3" spans="1:85" ht="16.5" customHeight="1" x14ac:dyDescent="0.25">
      <c r="A3" s="63" t="str">
        <f t="shared" si="0"/>
        <v>200202</v>
      </c>
      <c r="B3" s="77" t="str">
        <f t="shared" si="1"/>
        <v>4A3</v>
      </c>
      <c r="C3" s="101">
        <v>2002</v>
      </c>
      <c r="D3" s="44">
        <v>2</v>
      </c>
      <c r="E3" s="44"/>
      <c r="F3" s="44" t="s">
        <v>686</v>
      </c>
      <c r="I3" s="77" t="str">
        <f t="shared" si="2"/>
        <v>F.4 Ch 3</v>
      </c>
      <c r="L3" s="77">
        <v>2</v>
      </c>
      <c r="N3" s="77" t="str">
        <f>VLOOKUP(B3,'Topic with sorted table '!A:E,5,FALSE)</f>
        <v>A3</v>
      </c>
      <c r="P3" s="86">
        <v>4</v>
      </c>
      <c r="Q3" s="77" t="s">
        <v>272</v>
      </c>
      <c r="R3" s="77">
        <v>3</v>
      </c>
      <c r="T3" s="77">
        <v>4</v>
      </c>
      <c r="U3" s="77" t="s">
        <v>471</v>
      </c>
      <c r="V3" s="77">
        <v>4</v>
      </c>
      <c r="X3" s="77" t="str">
        <f t="shared" ref="X3:X66" si="3">"F."&amp;P3&amp;" Lv."&amp;L3</f>
        <v>F.4 Lv.2</v>
      </c>
      <c r="Z3" s="77" t="str">
        <f t="shared" ref="Z3:Z66" si="4">I3&amp;" Lv."&amp;L3</f>
        <v>F.4 Ch 3 Lv.2</v>
      </c>
      <c r="AE3" s="77" t="s">
        <v>126</v>
      </c>
      <c r="AG3" s="77">
        <f>COUNTIF(P:P,1)</f>
        <v>54</v>
      </c>
      <c r="AI3" s="77">
        <v>2.87</v>
      </c>
      <c r="AJ3" s="67">
        <f t="shared" ref="AJ3:AJ9" si="5">AG3/$AG$10*100</f>
        <v>5.2173913043478262</v>
      </c>
      <c r="BB3" s="68" t="s">
        <v>324</v>
      </c>
      <c r="BC3" s="77">
        <v>1</v>
      </c>
      <c r="BE3" s="77">
        <f ca="1">COUNTIF($P$542:INDIRECT("$P$"&amp;BU12),BC3)</f>
        <v>18</v>
      </c>
      <c r="BG3" s="77">
        <v>2.87</v>
      </c>
      <c r="BH3" s="67">
        <f t="shared" ref="BH3:BH8" ca="1" si="6">BE3/$BE$10*100</f>
        <v>3.6363636363636362</v>
      </c>
      <c r="BL3" s="88" t="s">
        <v>522</v>
      </c>
      <c r="BM3" s="88">
        <v>1</v>
      </c>
      <c r="BN3" s="88">
        <f t="shared" ref="BN3:BS3" si="7">COUNTIF($X:$X,"F."&amp;$BM$3&amp;" Lv."&amp;BN2)</f>
        <v>38</v>
      </c>
      <c r="BO3" s="88">
        <f t="shared" si="7"/>
        <v>8</v>
      </c>
      <c r="BP3" s="88">
        <f t="shared" si="7"/>
        <v>4</v>
      </c>
      <c r="BQ3" s="88">
        <f t="shared" si="7"/>
        <v>1</v>
      </c>
      <c r="BR3" s="88">
        <f t="shared" si="7"/>
        <v>1</v>
      </c>
      <c r="BS3" s="88">
        <f t="shared" si="7"/>
        <v>0</v>
      </c>
      <c r="BT3" s="88"/>
      <c r="BV3" s="88" t="s">
        <v>522</v>
      </c>
      <c r="BW3" s="88">
        <v>1</v>
      </c>
      <c r="BX3" s="88">
        <f ca="1">COUNTIF($X$542:INDIRECT("$x$"&amp;$BU$12),"F."&amp;$BW3&amp;" Lv."&amp;BX$2)</f>
        <v>13</v>
      </c>
      <c r="BY3" s="88">
        <f ca="1">COUNTIF($X$542:INDIRECT("$x$"&amp;$BU$12),"F."&amp;$BW3&amp;" Lv."&amp;BY$2)</f>
        <v>2</v>
      </c>
      <c r="BZ3" s="88">
        <f ca="1">COUNTIF($X$542:INDIRECT("$x$"&amp;$BU$12),"F."&amp;$BW3&amp;" Lv."&amp;BZ$2)</f>
        <v>0</v>
      </c>
      <c r="CA3" s="88">
        <f ca="1">COUNTIF($X$542:INDIRECT("$x$"&amp;$BU$12),"F."&amp;$BW3&amp;" Lv."&amp;CA$2)</f>
        <v>0</v>
      </c>
      <c r="CB3" s="88">
        <f ca="1">COUNTIF($X$542:INDIRECT("$x$"&amp;$BU$12),"F."&amp;$BW3&amp;" Lv."&amp;CB$2)</f>
        <v>1</v>
      </c>
      <c r="CC3" s="88">
        <f ca="1">COUNTIF($X$542:INDIRECT("$x$"&amp;$BU$12),"F."&amp;$BW3&amp;" Lv."&amp;CC$2)</f>
        <v>0</v>
      </c>
      <c r="CD3" s="88">
        <f t="shared" ref="CD3:CD8" ca="1" si="8">SUM(BX3:CC3)</f>
        <v>16</v>
      </c>
      <c r="CF3" s="88">
        <v>2.25</v>
      </c>
      <c r="CG3" s="67">
        <f ca="1">CD3/$CD$9*100</f>
        <v>3.5555555555555554</v>
      </c>
    </row>
    <row r="4" spans="1:85" ht="16.5" customHeight="1" x14ac:dyDescent="0.25">
      <c r="A4" s="63" t="str">
        <f t="shared" si="0"/>
        <v>200203</v>
      </c>
      <c r="B4" s="77" t="str">
        <f t="shared" si="1"/>
        <v>3A2</v>
      </c>
      <c r="C4" s="101">
        <v>2002</v>
      </c>
      <c r="D4" s="44">
        <v>3</v>
      </c>
      <c r="E4" s="44"/>
      <c r="F4" s="44" t="s">
        <v>684</v>
      </c>
      <c r="I4" s="77" t="str">
        <f t="shared" si="2"/>
        <v>F.3 Ch 2</v>
      </c>
      <c r="L4" s="77">
        <v>2</v>
      </c>
      <c r="N4" s="77" t="str">
        <f>VLOOKUP(B4,'Topic with sorted table '!A:E,5,FALSE)</f>
        <v>A2</v>
      </c>
      <c r="P4" s="86">
        <v>3</v>
      </c>
      <c r="Q4" s="77" t="s">
        <v>272</v>
      </c>
      <c r="R4" s="77">
        <v>2</v>
      </c>
      <c r="X4" s="77" t="str">
        <f t="shared" si="3"/>
        <v>F.3 Lv.2</v>
      </c>
      <c r="Z4" s="77" t="str">
        <f t="shared" si="4"/>
        <v>F.3 Ch 2 Lv.2</v>
      </c>
      <c r="AE4" s="77" t="s">
        <v>127</v>
      </c>
      <c r="AG4" s="77">
        <f>COUNTIF(P:P,2)</f>
        <v>184</v>
      </c>
      <c r="AI4" s="77">
        <v>2.7890000000000001</v>
      </c>
      <c r="AJ4" s="67">
        <f t="shared" si="5"/>
        <v>17.777777777777779</v>
      </c>
      <c r="BB4" s="68" t="s">
        <v>324</v>
      </c>
      <c r="BC4" s="77">
        <v>2</v>
      </c>
      <c r="BE4" s="86">
        <f ca="1">COUNTIF($P$542:INDIRECT("$P$"&amp;BU12),BC4)</f>
        <v>90</v>
      </c>
      <c r="BG4" s="77">
        <v>2.7890000000000001</v>
      </c>
      <c r="BH4" s="67">
        <f t="shared" ca="1" si="6"/>
        <v>18.181818181818183</v>
      </c>
      <c r="BL4" s="88" t="s">
        <v>522</v>
      </c>
      <c r="BM4" s="88">
        <v>2</v>
      </c>
      <c r="BN4" s="88">
        <f t="shared" ref="BN4:BS4" si="9">COUNTIF($X:$X,"F."&amp;$BM$4&amp;" Lv."&amp;BN2)</f>
        <v>105</v>
      </c>
      <c r="BO4" s="88">
        <f t="shared" si="9"/>
        <v>36</v>
      </c>
      <c r="BP4" s="88">
        <f t="shared" si="9"/>
        <v>26</v>
      </c>
      <c r="BQ4" s="88">
        <f t="shared" si="9"/>
        <v>9</v>
      </c>
      <c r="BR4" s="88">
        <f t="shared" si="9"/>
        <v>1</v>
      </c>
      <c r="BS4" s="88">
        <f t="shared" si="9"/>
        <v>0</v>
      </c>
      <c r="BT4" s="88"/>
      <c r="BV4" s="88" t="s">
        <v>522</v>
      </c>
      <c r="BW4" s="88">
        <v>2</v>
      </c>
      <c r="BX4" s="88">
        <f ca="1">COUNTIF($X$542:INDIRECT("$x$"&amp;$BU$12),"F."&amp;$BW4&amp;" Lv."&amp;BX$2)</f>
        <v>50</v>
      </c>
      <c r="BY4" s="88">
        <f ca="1">COUNTIF($X$542:INDIRECT("$x$"&amp;$BU$12),"F."&amp;$BW4&amp;" Lv."&amp;BY$2)</f>
        <v>18</v>
      </c>
      <c r="BZ4" s="88">
        <f ca="1">COUNTIF($X$542:INDIRECT("$x$"&amp;$BU$12),"F."&amp;$BW4&amp;" Lv."&amp;BZ$2)</f>
        <v>10</v>
      </c>
      <c r="CA4" s="88">
        <f ca="1">COUNTIF($X$542:INDIRECT("$x$"&amp;$BU$12),"F."&amp;$BW4&amp;" Lv."&amp;CA$2)</f>
        <v>4</v>
      </c>
      <c r="CB4" s="88">
        <f ca="1">COUNTIF($X$542:INDIRECT("$x$"&amp;$BU$12),"F."&amp;$BW4&amp;" Lv."&amp;CB$2)</f>
        <v>1</v>
      </c>
      <c r="CC4" s="88">
        <f ca="1">COUNTIF($X$542:INDIRECT("$x$"&amp;$BU$12),"F."&amp;$BW4&amp;" Lv."&amp;CC$2)</f>
        <v>0</v>
      </c>
      <c r="CD4" s="88">
        <f t="shared" ca="1" si="8"/>
        <v>83</v>
      </c>
      <c r="CF4" s="87">
        <v>2.7714285714285714</v>
      </c>
      <c r="CG4" s="67">
        <f t="shared" ref="CG4:CG8" ca="1" si="10">CD4/$CD$9*100</f>
        <v>18.444444444444443</v>
      </c>
    </row>
    <row r="5" spans="1:85" ht="16.5" customHeight="1" x14ac:dyDescent="0.25">
      <c r="A5" s="63" t="str">
        <f t="shared" si="0"/>
        <v>200204</v>
      </c>
      <c r="B5" s="77" t="str">
        <f t="shared" si="1"/>
        <v>4A2</v>
      </c>
      <c r="C5" s="86">
        <v>2002</v>
      </c>
      <c r="D5" s="44">
        <v>4</v>
      </c>
      <c r="E5" s="44"/>
      <c r="F5" s="44" t="s">
        <v>687</v>
      </c>
      <c r="I5" s="77" t="str">
        <f t="shared" si="2"/>
        <v>F.4 Ch 2</v>
      </c>
      <c r="L5" s="77">
        <v>6</v>
      </c>
      <c r="N5" s="77" t="str">
        <f>VLOOKUP(B5,'Topic with sorted table '!A:E,5,FALSE)</f>
        <v>AG2</v>
      </c>
      <c r="P5" s="86">
        <v>4</v>
      </c>
      <c r="Q5" s="77" t="s">
        <v>272</v>
      </c>
      <c r="R5" s="77">
        <v>2</v>
      </c>
      <c r="X5" s="77" t="str">
        <f t="shared" si="3"/>
        <v>F.4 Lv.6</v>
      </c>
      <c r="Z5" s="77" t="str">
        <f t="shared" si="4"/>
        <v>F.4 Ch 2 Lv.6</v>
      </c>
      <c r="AE5" s="77" t="s">
        <v>128</v>
      </c>
      <c r="AG5" s="77">
        <f>COUNTIF(P:P,3)</f>
        <v>183</v>
      </c>
      <c r="AI5" s="77">
        <v>3.28</v>
      </c>
      <c r="AJ5" s="67">
        <f t="shared" si="5"/>
        <v>17.681159420289855</v>
      </c>
      <c r="BB5" s="68" t="s">
        <v>324</v>
      </c>
      <c r="BC5" s="77">
        <v>3</v>
      </c>
      <c r="BE5" s="86">
        <f ca="1">COUNTIF($P$542:INDIRECT("$P$"&amp;BU12),BC5)</f>
        <v>78</v>
      </c>
      <c r="BG5" s="77">
        <v>3.28</v>
      </c>
      <c r="BH5" s="67">
        <f t="shared" ca="1" si="6"/>
        <v>15.757575757575756</v>
      </c>
      <c r="BI5" s="67">
        <f ca="1">SUM(BH3:BH5)</f>
        <v>37.575757575757578</v>
      </c>
      <c r="BL5" s="88" t="s">
        <v>522</v>
      </c>
      <c r="BM5" s="88">
        <v>3</v>
      </c>
      <c r="BN5" s="88">
        <f t="shared" ref="BN5:BS5" si="11">COUNTIF($X:$X,"F."&amp;$BM$5&amp;" Lv."&amp;BN2)</f>
        <v>61</v>
      </c>
      <c r="BO5" s="88">
        <f t="shared" si="11"/>
        <v>31</v>
      </c>
      <c r="BP5" s="88">
        <f t="shared" si="11"/>
        <v>42</v>
      </c>
      <c r="BQ5" s="88">
        <f t="shared" si="11"/>
        <v>32</v>
      </c>
      <c r="BR5" s="88">
        <f t="shared" si="11"/>
        <v>1</v>
      </c>
      <c r="BS5" s="88">
        <f t="shared" si="11"/>
        <v>10</v>
      </c>
      <c r="BT5" s="88"/>
      <c r="BV5" s="88" t="s">
        <v>522</v>
      </c>
      <c r="BW5" s="88">
        <v>3</v>
      </c>
      <c r="BX5" s="88">
        <f ca="1">COUNTIF($X$542:INDIRECT("$x$"&amp;$BU$12),"F."&amp;$BW5&amp;" Lv."&amp;BX$2)</f>
        <v>29</v>
      </c>
      <c r="BY5" s="88">
        <f ca="1">COUNTIF($X$542:INDIRECT("$x$"&amp;$BU$12),"F."&amp;$BW5&amp;" Lv."&amp;BY$2)</f>
        <v>11</v>
      </c>
      <c r="BZ5" s="88">
        <f ca="1">COUNTIF($X$542:INDIRECT("$x$"&amp;$BU$12),"F."&amp;$BW5&amp;" Lv."&amp;BZ$2)</f>
        <v>15</v>
      </c>
      <c r="CA5" s="88">
        <f ca="1">COUNTIF($X$542:INDIRECT("$x$"&amp;$BU$12),"F."&amp;$BW5&amp;" Lv."&amp;CA$2)</f>
        <v>12</v>
      </c>
      <c r="CB5" s="88">
        <f ca="1">COUNTIF($X$542:INDIRECT("$x$"&amp;$BU$12),"F."&amp;$BW5&amp;" Lv."&amp;CB$2)</f>
        <v>1</v>
      </c>
      <c r="CC5" s="88">
        <f ca="1">COUNTIF($X$542:INDIRECT("$x$"&amp;$BU$12),"F."&amp;$BW5&amp;" Lv."&amp;CC$2)</f>
        <v>4</v>
      </c>
      <c r="CD5" s="88">
        <f t="shared" ca="1" si="8"/>
        <v>72</v>
      </c>
      <c r="CF5" s="87">
        <v>3.2666666666666666</v>
      </c>
      <c r="CG5" s="67">
        <f t="shared" ca="1" si="10"/>
        <v>16</v>
      </c>
    </row>
    <row r="6" spans="1:85" ht="16.5" customHeight="1" x14ac:dyDescent="0.25">
      <c r="A6" s="63" t="str">
        <f t="shared" si="0"/>
        <v>200205</v>
      </c>
      <c r="B6" s="77" t="str">
        <f t="shared" si="1"/>
        <v>4A5</v>
      </c>
      <c r="C6" s="101">
        <v>2002</v>
      </c>
      <c r="D6" s="44">
        <v>5</v>
      </c>
      <c r="E6" s="44"/>
      <c r="F6" s="44" t="s">
        <v>688</v>
      </c>
      <c r="I6" s="77" t="str">
        <f t="shared" si="2"/>
        <v>F.4 Ch 5</v>
      </c>
      <c r="L6" s="77">
        <v>3</v>
      </c>
      <c r="N6" s="77" t="str">
        <f>VLOOKUP(B6,'Topic with sorted table '!A:E,5,FALSE)</f>
        <v>A4</v>
      </c>
      <c r="P6" s="86">
        <v>4</v>
      </c>
      <c r="Q6" s="77" t="s">
        <v>272</v>
      </c>
      <c r="R6" s="77">
        <v>5</v>
      </c>
      <c r="X6" s="77" t="str">
        <f t="shared" si="3"/>
        <v>F.4 Lv.3</v>
      </c>
      <c r="Z6" s="77" t="str">
        <f t="shared" si="4"/>
        <v>F.4 Ch 5 Lv.3</v>
      </c>
      <c r="AE6" s="77" t="s">
        <v>129</v>
      </c>
      <c r="AG6" s="77">
        <f>COUNTIF(P:P,4)</f>
        <v>274</v>
      </c>
      <c r="AI6" s="77">
        <v>3.552</v>
      </c>
      <c r="AJ6" s="67">
        <f t="shared" si="5"/>
        <v>26.473429951690818</v>
      </c>
      <c r="BB6" s="68" t="s">
        <v>324</v>
      </c>
      <c r="BC6" s="77">
        <v>4</v>
      </c>
      <c r="BE6" s="86">
        <f ca="1">COUNTIF($P$542:INDIRECT("$P$"&amp;BU12),BC6)</f>
        <v>128</v>
      </c>
      <c r="BG6" s="77">
        <v>3.552</v>
      </c>
      <c r="BH6" s="67">
        <f t="shared" ca="1" si="6"/>
        <v>25.858585858585858</v>
      </c>
      <c r="BL6" s="88" t="s">
        <v>522</v>
      </c>
      <c r="BM6" s="88">
        <v>4</v>
      </c>
      <c r="BN6" s="88">
        <f t="shared" ref="BN6:BS6" si="12">COUNTIF($X:$X,"F."&amp;$BM$6&amp;" Lv."&amp;BN2)</f>
        <v>57</v>
      </c>
      <c r="BO6" s="88">
        <f t="shared" si="12"/>
        <v>55</v>
      </c>
      <c r="BP6" s="88">
        <f t="shared" si="12"/>
        <v>78</v>
      </c>
      <c r="BQ6" s="88">
        <f t="shared" si="12"/>
        <v>51</v>
      </c>
      <c r="BR6" s="88">
        <f t="shared" si="12"/>
        <v>16</v>
      </c>
      <c r="BS6" s="88">
        <f t="shared" si="12"/>
        <v>5</v>
      </c>
      <c r="BT6" s="88"/>
      <c r="BV6" s="88" t="s">
        <v>522</v>
      </c>
      <c r="BW6" s="88">
        <v>4</v>
      </c>
      <c r="BX6" s="88">
        <f ca="1">COUNTIF($X$542:INDIRECT("$x$"&amp;$BU$12),"F."&amp;$BW6&amp;" Lv."&amp;BX$2)</f>
        <v>20</v>
      </c>
      <c r="BY6" s="88">
        <f ca="1">COUNTIF($X$542:INDIRECT("$x$"&amp;$BU$12),"F."&amp;$BW6&amp;" Lv."&amp;BY$2)</f>
        <v>29</v>
      </c>
      <c r="BZ6" s="88">
        <f ca="1">COUNTIF($X$542:INDIRECT("$x$"&amp;$BU$12),"F."&amp;$BW6&amp;" Lv."&amp;BZ$2)</f>
        <v>33</v>
      </c>
      <c r="CA6" s="88">
        <f ca="1">COUNTIF($X$542:INDIRECT("$x$"&amp;$BU$12),"F."&amp;$BW6&amp;" Lv."&amp;CA$2)</f>
        <v>19</v>
      </c>
      <c r="CB6" s="88">
        <f ca="1">COUNTIF($X$542:INDIRECT("$x$"&amp;$BU$12),"F."&amp;$BW6&amp;" Lv."&amp;CB$2)</f>
        <v>13</v>
      </c>
      <c r="CC6" s="88">
        <f ca="1">COUNTIF($X$542:INDIRECT("$x$"&amp;$BU$12),"F."&amp;$BW6&amp;" Lv."&amp;CC$2)</f>
        <v>2</v>
      </c>
      <c r="CD6" s="88">
        <f t="shared" ca="1" si="8"/>
        <v>116</v>
      </c>
      <c r="CF6" s="87">
        <v>3.6530612244897958</v>
      </c>
      <c r="CG6" s="67">
        <f t="shared" ca="1" si="10"/>
        <v>25.777777777777779</v>
      </c>
    </row>
    <row r="7" spans="1:85" ht="16.5" customHeight="1" x14ac:dyDescent="0.25">
      <c r="A7" s="63" t="str">
        <f t="shared" si="0"/>
        <v>200206</v>
      </c>
      <c r="B7" s="77" t="str">
        <f t="shared" si="1"/>
        <v>2A3</v>
      </c>
      <c r="C7" s="101">
        <v>2002</v>
      </c>
      <c r="D7" s="45">
        <v>6</v>
      </c>
      <c r="E7" s="45"/>
      <c r="F7" s="45" t="s">
        <v>684</v>
      </c>
      <c r="I7" s="77" t="str">
        <f t="shared" si="2"/>
        <v>F.2 Ch 3</v>
      </c>
      <c r="L7" s="77">
        <v>3</v>
      </c>
      <c r="N7" s="77" t="str">
        <f>VLOOKUP(B7,'Topic with sorted table '!A:E,5,FALSE)</f>
        <v>A1</v>
      </c>
      <c r="P7" s="86">
        <v>2</v>
      </c>
      <c r="Q7" s="77" t="s">
        <v>272</v>
      </c>
      <c r="R7" s="77">
        <v>3</v>
      </c>
      <c r="X7" s="77" t="str">
        <f t="shared" si="3"/>
        <v>F.2 Lv.3</v>
      </c>
      <c r="Z7" s="77" t="str">
        <f t="shared" si="4"/>
        <v>F.2 Ch 3 Lv.3</v>
      </c>
      <c r="AE7" s="77" t="s">
        <v>130</v>
      </c>
      <c r="AG7" s="77">
        <f>COUNTIF(P:P,5)</f>
        <v>267</v>
      </c>
      <c r="AI7" s="77">
        <v>3.5139999999999998</v>
      </c>
      <c r="AJ7" s="67">
        <f t="shared" si="5"/>
        <v>25.79710144927536</v>
      </c>
      <c r="BB7" s="68" t="s">
        <v>324</v>
      </c>
      <c r="BC7" s="77">
        <v>5</v>
      </c>
      <c r="BE7" s="86">
        <f ca="1">COUNTIF($P$542:INDIRECT("$P$"&amp;BU12),BC7)</f>
        <v>149</v>
      </c>
      <c r="BG7" s="77">
        <v>3.5139999999999998</v>
      </c>
      <c r="BH7" s="67">
        <f t="shared" ca="1" si="6"/>
        <v>30.1010101010101</v>
      </c>
      <c r="BL7" s="88" t="s">
        <v>522</v>
      </c>
      <c r="BM7" s="88">
        <v>5</v>
      </c>
      <c r="BN7" s="88">
        <f t="shared" ref="BN7:BS7" si="13">COUNTIF($X:$X,"F."&amp;$BM$7&amp;" Lv."&amp;BN2)</f>
        <v>70</v>
      </c>
      <c r="BO7" s="88">
        <f t="shared" si="13"/>
        <v>47</v>
      </c>
      <c r="BP7" s="88">
        <f t="shared" si="13"/>
        <v>61</v>
      </c>
      <c r="BQ7" s="88">
        <f t="shared" si="13"/>
        <v>55</v>
      </c>
      <c r="BR7" s="88">
        <f t="shared" si="13"/>
        <v>16</v>
      </c>
      <c r="BS7" s="88">
        <f t="shared" si="13"/>
        <v>3</v>
      </c>
      <c r="BT7" s="88"/>
      <c r="BV7" s="88" t="s">
        <v>522</v>
      </c>
      <c r="BW7" s="88">
        <v>5</v>
      </c>
      <c r="BX7" s="88">
        <f ca="1">COUNTIF($X$542:INDIRECT("$x$"&amp;$BU$12),"F."&amp;$BW7&amp;" Lv."&amp;BX$2)</f>
        <v>39</v>
      </c>
      <c r="BY7" s="88">
        <f ca="1">COUNTIF($X$542:INDIRECT("$x$"&amp;$BU$12),"F."&amp;$BW7&amp;" Lv."&amp;BY$2)</f>
        <v>26</v>
      </c>
      <c r="BZ7" s="88">
        <f ca="1">COUNTIF($X$542:INDIRECT("$x$"&amp;$BU$12),"F."&amp;$BW7&amp;" Lv."&amp;BZ$2)</f>
        <v>30</v>
      </c>
      <c r="CA7" s="88">
        <f ca="1">COUNTIF($X$542:INDIRECT("$x$"&amp;$BU$12),"F."&amp;$BW7&amp;" Lv."&amp;CA$2)</f>
        <v>28</v>
      </c>
      <c r="CB7" s="88">
        <f ca="1">COUNTIF($X$542:INDIRECT("$x$"&amp;$BU$12),"F."&amp;$BW7&amp;" Lv."&amp;CB$2)</f>
        <v>11</v>
      </c>
      <c r="CC7" s="88">
        <f ca="1">COUNTIF($X$542:INDIRECT("$x$"&amp;$BU$12),"F."&amp;$BW7&amp;" Lv."&amp;CC$2)</f>
        <v>0</v>
      </c>
      <c r="CD7" s="88">
        <f t="shared" ca="1" si="8"/>
        <v>134</v>
      </c>
      <c r="CF7" s="87">
        <v>3.4615384615384617</v>
      </c>
      <c r="CG7" s="67">
        <f t="shared" ca="1" si="10"/>
        <v>29.777777777777775</v>
      </c>
    </row>
    <row r="8" spans="1:85" ht="16.5" customHeight="1" x14ac:dyDescent="0.25">
      <c r="A8" s="63" t="str">
        <f t="shared" si="0"/>
        <v>200207</v>
      </c>
      <c r="B8" s="77" t="str">
        <f t="shared" si="1"/>
        <v>4A3</v>
      </c>
      <c r="C8" s="86">
        <v>2002</v>
      </c>
      <c r="D8" s="45">
        <v>7</v>
      </c>
      <c r="E8" s="45"/>
      <c r="F8" s="45" t="s">
        <v>689</v>
      </c>
      <c r="I8" s="77" t="str">
        <f t="shared" si="2"/>
        <v>F.4 Ch 3</v>
      </c>
      <c r="L8" s="77">
        <v>2</v>
      </c>
      <c r="N8" s="77" t="str">
        <f>VLOOKUP(B8,'Topic with sorted table '!A:E,5,FALSE)</f>
        <v>A3</v>
      </c>
      <c r="P8" s="86">
        <v>4</v>
      </c>
      <c r="Q8" s="77" t="s">
        <v>272</v>
      </c>
      <c r="R8" s="77">
        <v>3</v>
      </c>
      <c r="X8" s="77" t="str">
        <f t="shared" si="3"/>
        <v>F.4 Lv.2</v>
      </c>
      <c r="Z8" s="77" t="str">
        <f t="shared" si="4"/>
        <v>F.4 Ch 3 Lv.2</v>
      </c>
      <c r="AE8" s="77" t="s">
        <v>131</v>
      </c>
      <c r="AG8" s="77">
        <f>COUNTIF(P:P,6)</f>
        <v>68</v>
      </c>
      <c r="AI8" s="77">
        <v>3.6480000000000001</v>
      </c>
      <c r="AJ8" s="67">
        <f t="shared" si="5"/>
        <v>6.5700483091787447</v>
      </c>
      <c r="BB8" s="68" t="s">
        <v>324</v>
      </c>
      <c r="BC8" s="77">
        <v>6</v>
      </c>
      <c r="BE8" s="86">
        <f ca="1">COUNTIF($P$542:INDIRECT("$P$"&amp;BU12),BC8)</f>
        <v>32</v>
      </c>
      <c r="BG8" s="77">
        <v>3.6480000000000001</v>
      </c>
      <c r="BH8" s="67">
        <f t="shared" ca="1" si="6"/>
        <v>6.4646464646464645</v>
      </c>
      <c r="BL8" s="88" t="s">
        <v>522</v>
      </c>
      <c r="BM8" s="88">
        <v>6</v>
      </c>
      <c r="BN8" s="88">
        <f t="shared" ref="BN8:BS8" si="14">COUNTIF($X:$X,"F."&amp;$BM$8&amp;" Lv."&amp;BN2)</f>
        <v>16</v>
      </c>
      <c r="BO8" s="88">
        <f t="shared" si="14"/>
        <v>12</v>
      </c>
      <c r="BP8" s="88">
        <f t="shared" si="14"/>
        <v>21</v>
      </c>
      <c r="BQ8" s="88">
        <f t="shared" si="14"/>
        <v>14</v>
      </c>
      <c r="BR8" s="88">
        <f t="shared" si="14"/>
        <v>2</v>
      </c>
      <c r="BS8" s="88">
        <f t="shared" si="14"/>
        <v>0</v>
      </c>
      <c r="BT8" s="88"/>
      <c r="BV8" s="88" t="s">
        <v>522</v>
      </c>
      <c r="BW8" s="88">
        <v>6</v>
      </c>
      <c r="BX8" s="88">
        <f ca="1">COUNTIF($X$542:INDIRECT("$x$"&amp;$BU$12),"F."&amp;$BW8&amp;" Lv."&amp;BX$2)</f>
        <v>8</v>
      </c>
      <c r="BY8" s="88">
        <f ca="1">COUNTIF($X$542:INDIRECT("$x$"&amp;$BU$12),"F."&amp;$BW8&amp;" Lv."&amp;BY$2)</f>
        <v>4</v>
      </c>
      <c r="BZ8" s="88">
        <f ca="1">COUNTIF($X$542:INDIRECT("$x$"&amp;$BU$12),"F."&amp;$BW8&amp;" Lv."&amp;BZ$2)</f>
        <v>9</v>
      </c>
      <c r="CA8" s="88">
        <f ca="1">COUNTIF($X$542:INDIRECT("$x$"&amp;$BU$12),"F."&amp;$BW8&amp;" Lv."&amp;CA$2)</f>
        <v>7</v>
      </c>
      <c r="CB8" s="88">
        <f ca="1">COUNTIF($X$542:INDIRECT("$x$"&amp;$BU$12),"F."&amp;$BW8&amp;" Lv."&amp;CB$2)</f>
        <v>1</v>
      </c>
      <c r="CC8" s="88">
        <f ca="1">COUNTIF($X$542:INDIRECT("$x$"&amp;$BU$12),"F."&amp;$BW8&amp;" Lv."&amp;CC$2)</f>
        <v>0</v>
      </c>
      <c r="CD8" s="88">
        <f t="shared" ca="1" si="8"/>
        <v>29</v>
      </c>
      <c r="CF8" s="87">
        <v>3.7</v>
      </c>
      <c r="CG8" s="67">
        <f t="shared" ca="1" si="10"/>
        <v>6.4444444444444446</v>
      </c>
    </row>
    <row r="9" spans="1:85" ht="16.5" customHeight="1" x14ac:dyDescent="0.25">
      <c r="A9" s="63" t="str">
        <f t="shared" si="0"/>
        <v>200208</v>
      </c>
      <c r="B9" s="77" t="str">
        <f t="shared" si="1"/>
        <v>2A5</v>
      </c>
      <c r="C9" s="101">
        <v>2002</v>
      </c>
      <c r="D9" s="45">
        <v>8</v>
      </c>
      <c r="E9" s="45"/>
      <c r="F9" s="45" t="s">
        <v>687</v>
      </c>
      <c r="I9" s="77" t="str">
        <f t="shared" si="2"/>
        <v>F.2 Ch 5</v>
      </c>
      <c r="L9" s="77">
        <v>3</v>
      </c>
      <c r="N9" s="77" t="str">
        <f>VLOOKUP(B9,'Topic with sorted table '!A:E,5,FALSE)</f>
        <v>A1</v>
      </c>
      <c r="P9" s="86">
        <v>2</v>
      </c>
      <c r="Q9" s="77" t="s">
        <v>272</v>
      </c>
      <c r="R9" s="77">
        <v>5</v>
      </c>
      <c r="X9" s="77" t="str">
        <f t="shared" si="3"/>
        <v>F.2 Lv.3</v>
      </c>
      <c r="Z9" s="77" t="str">
        <f t="shared" si="4"/>
        <v>F.2 Ch 5 Lv.3</v>
      </c>
      <c r="AE9" s="77" t="s">
        <v>133</v>
      </c>
      <c r="AG9" s="77">
        <f>COUNTIF(P:P,0)</f>
        <v>5</v>
      </c>
      <c r="AJ9" s="67">
        <f t="shared" si="5"/>
        <v>0.48309178743961351</v>
      </c>
      <c r="BH9" s="67"/>
      <c r="BL9" s="88"/>
      <c r="BM9" s="88"/>
      <c r="BN9" s="88"/>
      <c r="BO9" s="88"/>
      <c r="BP9" s="88"/>
      <c r="BQ9" s="88"/>
      <c r="BR9" s="88"/>
      <c r="BS9" s="88"/>
      <c r="BT9" s="88">
        <f>SUM(BN3:BS8)</f>
        <v>985</v>
      </c>
      <c r="BV9" s="88"/>
      <c r="BW9" s="88"/>
      <c r="BX9" s="88"/>
      <c r="BY9" s="88"/>
      <c r="BZ9" s="88"/>
      <c r="CA9" s="88"/>
      <c r="CB9" s="88"/>
      <c r="CC9" s="88"/>
      <c r="CD9" s="88">
        <f ca="1">SUM(BX3:CC8)</f>
        <v>450</v>
      </c>
    </row>
    <row r="10" spans="1:85" ht="16.5" customHeight="1" x14ac:dyDescent="0.25">
      <c r="A10" s="63" t="str">
        <f t="shared" si="0"/>
        <v>200209</v>
      </c>
      <c r="B10" s="77" t="str">
        <f t="shared" si="1"/>
        <v>5A2</v>
      </c>
      <c r="C10" s="101">
        <v>2002</v>
      </c>
      <c r="D10" s="45">
        <v>9</v>
      </c>
      <c r="E10" s="45"/>
      <c r="F10" s="45" t="s">
        <v>687</v>
      </c>
      <c r="I10" s="77" t="str">
        <f t="shared" si="2"/>
        <v>F.5 Ch 2</v>
      </c>
      <c r="L10" s="77">
        <v>2</v>
      </c>
      <c r="N10" s="77" t="str">
        <f>VLOOKUP(B10,'Topic with sorted table '!A:E,5,FALSE)</f>
        <v>A4</v>
      </c>
      <c r="P10" s="86">
        <v>5</v>
      </c>
      <c r="Q10" s="77" t="s">
        <v>272</v>
      </c>
      <c r="R10" s="77">
        <v>2</v>
      </c>
      <c r="X10" s="77" t="str">
        <f t="shared" si="3"/>
        <v>F.5 Lv.2</v>
      </c>
      <c r="Z10" s="77" t="str">
        <f t="shared" si="4"/>
        <v>F.5 Ch 2 Lv.2</v>
      </c>
      <c r="AE10" s="77" t="s">
        <v>134</v>
      </c>
      <c r="AG10" s="77">
        <f>SUM(AG3:AG9)</f>
        <v>1035</v>
      </c>
      <c r="AJ10" s="67"/>
      <c r="BC10" s="77" t="s">
        <v>134</v>
      </c>
      <c r="BE10" s="77">
        <f ca="1">SUM(BE3:BE9)</f>
        <v>495</v>
      </c>
      <c r="BH10" s="77">
        <f ca="1">SUM(BH3:BH9)</f>
        <v>100</v>
      </c>
    </row>
    <row r="11" spans="1:85" ht="16.5" customHeight="1" x14ac:dyDescent="0.25">
      <c r="A11" s="63" t="str">
        <f t="shared" si="0"/>
        <v>200210</v>
      </c>
      <c r="B11" s="77" t="str">
        <f t="shared" si="1"/>
        <v>2A6</v>
      </c>
      <c r="C11" s="77">
        <v>2002</v>
      </c>
      <c r="D11" s="45">
        <v>10</v>
      </c>
      <c r="E11" s="45"/>
      <c r="F11" s="45" t="s">
        <v>686</v>
      </c>
      <c r="I11" s="77" t="str">
        <f t="shared" si="2"/>
        <v>F.2 Ch 6</v>
      </c>
      <c r="L11" s="77">
        <v>2</v>
      </c>
      <c r="N11" s="77" t="str">
        <f>VLOOKUP(B11,'Topic with sorted table '!A:E,5,FALSE)</f>
        <v>A1</v>
      </c>
      <c r="P11" s="86">
        <v>2</v>
      </c>
      <c r="Q11" s="77" t="s">
        <v>272</v>
      </c>
      <c r="R11" s="77">
        <v>6</v>
      </c>
      <c r="X11" s="77" t="str">
        <f t="shared" si="3"/>
        <v>F.2 Lv.2</v>
      </c>
      <c r="Z11" s="77" t="str">
        <f t="shared" si="4"/>
        <v>F.2 Ch 6 Lv.2</v>
      </c>
      <c r="AI11" s="77" t="s">
        <v>291</v>
      </c>
      <c r="AJ11" s="67"/>
      <c r="AL11" s="77" t="s">
        <v>284</v>
      </c>
      <c r="BG11" s="77" t="s">
        <v>291</v>
      </c>
      <c r="BH11" s="67"/>
      <c r="BJ11" s="77" t="s">
        <v>284</v>
      </c>
    </row>
    <row r="12" spans="1:85" ht="16.5" customHeight="1" x14ac:dyDescent="0.25">
      <c r="A12" s="63" t="str">
        <f t="shared" si="0"/>
        <v>200211</v>
      </c>
      <c r="B12" s="77" t="str">
        <f t="shared" si="1"/>
        <v>6A1</v>
      </c>
      <c r="C12" s="101">
        <v>2002</v>
      </c>
      <c r="D12" s="44">
        <v>11</v>
      </c>
      <c r="E12" s="44"/>
      <c r="F12" s="44" t="s">
        <v>697</v>
      </c>
      <c r="I12" s="77" t="str">
        <f t="shared" si="2"/>
        <v>F.6 Ch 1</v>
      </c>
      <c r="L12" s="77">
        <v>2</v>
      </c>
      <c r="N12" s="77" t="str">
        <f>VLOOKUP(B12,'Topic with sorted table '!A:E,5,FALSE)</f>
        <v>A3</v>
      </c>
      <c r="P12" s="86">
        <v>6</v>
      </c>
      <c r="Q12" s="77" t="s">
        <v>272</v>
      </c>
      <c r="R12" s="77">
        <v>1</v>
      </c>
      <c r="X12" s="77" t="str">
        <f t="shared" si="3"/>
        <v>F.6 Lv.2</v>
      </c>
      <c r="Z12" s="77" t="str">
        <f t="shared" si="4"/>
        <v>F.6 Ch 1 Lv.2</v>
      </c>
      <c r="AE12" s="77" t="s">
        <v>225</v>
      </c>
      <c r="AG12" s="77">
        <f>COUNTIF(N:N,"A1")</f>
        <v>120</v>
      </c>
      <c r="AI12" s="77">
        <v>2.5</v>
      </c>
      <c r="AJ12" s="67">
        <f t="shared" ref="AJ12:AJ35" si="15">AG12/$AG$10*100</f>
        <v>11.594202898550725</v>
      </c>
      <c r="AL12" s="77">
        <f t="shared" ref="AL12:AL35" si="16">AJ12/AI12</f>
        <v>4.63768115942029</v>
      </c>
      <c r="BC12" s="77" t="s">
        <v>225</v>
      </c>
      <c r="BE12" s="77">
        <f ca="1">COUNTIF($N$542:INDIRECT("$N$"&amp;$BU$12),BC12)</f>
        <v>61</v>
      </c>
      <c r="BG12" s="77">
        <v>2.5</v>
      </c>
      <c r="BH12" s="67">
        <f t="shared" ref="BH12:BH25" ca="1" si="17">BE12/$BE$10*100</f>
        <v>12.323232323232324</v>
      </c>
      <c r="BJ12" s="77">
        <f t="shared" ref="BJ12:BJ24" ca="1" si="18">BH12/BG12</f>
        <v>4.9292929292929291</v>
      </c>
      <c r="BQ12" s="63" t="s">
        <v>745</v>
      </c>
      <c r="BU12" s="62">
        <f>COUNTIF(D:D,"&gt;0")+1</f>
        <v>1036</v>
      </c>
    </row>
    <row r="13" spans="1:85" ht="16.5" customHeight="1" x14ac:dyDescent="0.25">
      <c r="A13" s="63" t="str">
        <f t="shared" si="0"/>
        <v>200212</v>
      </c>
      <c r="B13" s="77" t="str">
        <f t="shared" si="1"/>
        <v>4B8</v>
      </c>
      <c r="C13" s="101">
        <v>2002</v>
      </c>
      <c r="D13" s="44">
        <v>12</v>
      </c>
      <c r="E13" s="44"/>
      <c r="F13" s="44" t="s">
        <v>697</v>
      </c>
      <c r="I13" s="77" t="str">
        <f t="shared" si="2"/>
        <v>F.4 Ch 8</v>
      </c>
      <c r="L13" s="77">
        <v>7</v>
      </c>
      <c r="N13" s="77" t="str">
        <f>VLOOKUP(B13,'Topic with sorted table '!A:E,5,FALSE)</f>
        <v>A4</v>
      </c>
      <c r="P13" s="86">
        <v>4</v>
      </c>
      <c r="Q13" s="77" t="s">
        <v>691</v>
      </c>
      <c r="R13" s="77">
        <v>8</v>
      </c>
      <c r="X13" s="77" t="str">
        <f t="shared" si="3"/>
        <v>F.4 Lv.7</v>
      </c>
      <c r="Z13" s="77" t="str">
        <f t="shared" si="4"/>
        <v>F.4 Ch 8 Lv.7</v>
      </c>
      <c r="AE13" s="77" t="s">
        <v>252</v>
      </c>
      <c r="AG13" s="77">
        <f>COUNTIF(N:N,"A2")</f>
        <v>61</v>
      </c>
      <c r="AI13" s="77">
        <v>2.8</v>
      </c>
      <c r="AJ13" s="67">
        <f t="shared" si="15"/>
        <v>5.8937198067632846</v>
      </c>
      <c r="AL13" s="77">
        <f t="shared" si="16"/>
        <v>2.1048999309868877</v>
      </c>
      <c r="BC13" s="77" t="s">
        <v>252</v>
      </c>
      <c r="BE13" s="86">
        <f ca="1">COUNTIF($N$542:INDIRECT("$N$"&amp;$BU$12),BC13)</f>
        <v>31</v>
      </c>
      <c r="BG13" s="77">
        <v>2.8</v>
      </c>
      <c r="BH13" s="67">
        <f t="shared" ca="1" si="17"/>
        <v>6.262626262626263</v>
      </c>
      <c r="BJ13" s="77">
        <f t="shared" ca="1" si="18"/>
        <v>2.2366522366522368</v>
      </c>
    </row>
    <row r="14" spans="1:85" ht="16.5" customHeight="1" x14ac:dyDescent="0.25">
      <c r="A14" s="63" t="str">
        <f t="shared" si="0"/>
        <v>200213</v>
      </c>
      <c r="B14" s="77" t="str">
        <f t="shared" si="1"/>
        <v>2A6</v>
      </c>
      <c r="C14" s="86">
        <v>2002</v>
      </c>
      <c r="D14" s="44">
        <v>13</v>
      </c>
      <c r="E14" s="44"/>
      <c r="F14" s="44" t="s">
        <v>286</v>
      </c>
      <c r="I14" s="77" t="str">
        <f t="shared" si="2"/>
        <v>F.2 Ch 6</v>
      </c>
      <c r="L14" s="77">
        <v>4</v>
      </c>
      <c r="N14" s="77" t="str">
        <f>VLOOKUP(B14,'Topic with sorted table '!A:E,5,FALSE)</f>
        <v>A1</v>
      </c>
      <c r="P14" s="86">
        <v>2</v>
      </c>
      <c r="Q14" s="77" t="s">
        <v>272</v>
      </c>
      <c r="R14" s="77">
        <v>6</v>
      </c>
      <c r="T14" s="77">
        <v>2</v>
      </c>
      <c r="U14" s="77" t="s">
        <v>462</v>
      </c>
      <c r="V14" s="77">
        <v>6</v>
      </c>
      <c r="X14" s="77" t="str">
        <f t="shared" si="3"/>
        <v>F.2 Lv.4</v>
      </c>
      <c r="Z14" s="77" t="str">
        <f t="shared" si="4"/>
        <v>F.2 Ch 6 Lv.4</v>
      </c>
      <c r="AE14" s="77" t="s">
        <v>257</v>
      </c>
      <c r="AG14" s="77">
        <f>COUNTIF(N:N,"A3")</f>
        <v>145</v>
      </c>
      <c r="AI14" s="77">
        <v>3.2</v>
      </c>
      <c r="AJ14" s="67">
        <f t="shared" si="15"/>
        <v>14.009661835748794</v>
      </c>
      <c r="AL14" s="77">
        <f t="shared" si="16"/>
        <v>4.3780193236714977</v>
      </c>
      <c r="BC14" s="77" t="s">
        <v>257</v>
      </c>
      <c r="BE14" s="86">
        <f ca="1">COUNTIF($N$542:INDIRECT("$N$"&amp;$BU$12),BC14)</f>
        <v>68</v>
      </c>
      <c r="BG14" s="77">
        <v>3.2</v>
      </c>
      <c r="BH14" s="67">
        <f t="shared" ca="1" si="17"/>
        <v>13.737373737373737</v>
      </c>
      <c r="BJ14" s="77">
        <f t="shared" ca="1" si="18"/>
        <v>4.2929292929292924</v>
      </c>
    </row>
    <row r="15" spans="1:85" ht="16.5" customHeight="1" x14ac:dyDescent="0.25">
      <c r="A15" s="63" t="str">
        <f t="shared" si="0"/>
        <v>200214</v>
      </c>
      <c r="B15" s="77" t="str">
        <f t="shared" si="1"/>
        <v>1A3</v>
      </c>
      <c r="C15" s="101">
        <v>2002</v>
      </c>
      <c r="D15" s="44">
        <v>14</v>
      </c>
      <c r="E15" s="44"/>
      <c r="F15" s="44" t="s">
        <v>272</v>
      </c>
      <c r="I15" s="77" t="str">
        <f t="shared" si="2"/>
        <v>F.1 Ch 3</v>
      </c>
      <c r="L15" s="77">
        <v>2</v>
      </c>
      <c r="N15" s="77" t="str">
        <f>VLOOKUP(B15,'Topic with sorted table '!A:E,5,FALSE)</f>
        <v>A1</v>
      </c>
      <c r="P15" s="86">
        <v>1</v>
      </c>
      <c r="Q15" s="77" t="s">
        <v>272</v>
      </c>
      <c r="R15" s="77">
        <v>3</v>
      </c>
      <c r="X15" s="77" t="str">
        <f t="shared" si="3"/>
        <v>F.1 Lv.2</v>
      </c>
      <c r="Z15" s="77" t="str">
        <f t="shared" si="4"/>
        <v>F.1 Ch 3 Lv.2</v>
      </c>
      <c r="AE15" s="77" t="s">
        <v>258</v>
      </c>
      <c r="AG15" s="77">
        <f>COUNTIF(N:N,"A4")</f>
        <v>97</v>
      </c>
      <c r="AI15" s="77">
        <v>3.7</v>
      </c>
      <c r="AJ15" s="67">
        <f t="shared" si="15"/>
        <v>9.3719806763285014</v>
      </c>
      <c r="AL15" s="77">
        <f t="shared" si="16"/>
        <v>2.5329677503590542</v>
      </c>
      <c r="BC15" s="77" t="s">
        <v>258</v>
      </c>
      <c r="BE15" s="86">
        <f ca="1">COUNTIF($N$542:INDIRECT("$N$"&amp;$BU$12),BC15)</f>
        <v>59</v>
      </c>
      <c r="BG15" s="77">
        <v>3.7</v>
      </c>
      <c r="BH15" s="67">
        <f t="shared" ca="1" si="17"/>
        <v>11.91919191919192</v>
      </c>
      <c r="BI15" s="67">
        <f ca="1">SUM(BH12:BH15)</f>
        <v>44.242424242424249</v>
      </c>
      <c r="BJ15" s="77">
        <f t="shared" ca="1" si="18"/>
        <v>3.2214032214032216</v>
      </c>
    </row>
    <row r="16" spans="1:85" ht="16.5" customHeight="1" x14ac:dyDescent="0.25">
      <c r="A16" s="63" t="str">
        <f t="shared" si="0"/>
        <v>200215</v>
      </c>
      <c r="B16" s="77" t="str">
        <f t="shared" si="1"/>
        <v>5B6</v>
      </c>
      <c r="C16" s="101">
        <v>2002</v>
      </c>
      <c r="D16" s="44">
        <v>15</v>
      </c>
      <c r="E16" s="44"/>
      <c r="F16" s="44" t="s">
        <v>698</v>
      </c>
      <c r="I16" s="77" t="str">
        <f t="shared" si="2"/>
        <v>F.5 Ch 6</v>
      </c>
      <c r="L16" s="77">
        <v>6</v>
      </c>
      <c r="N16" s="77" t="str">
        <f>VLOOKUP(B16,'Topic with sorted table '!A:E,5,FALSE)</f>
        <v>DA</v>
      </c>
      <c r="P16" s="86">
        <v>5</v>
      </c>
      <c r="Q16" s="77" t="s">
        <v>692</v>
      </c>
      <c r="R16" s="77">
        <v>6</v>
      </c>
      <c r="X16" s="77" t="str">
        <f t="shared" si="3"/>
        <v>F.5 Lv.6</v>
      </c>
      <c r="Z16" s="77" t="str">
        <f t="shared" si="4"/>
        <v>F.5 Ch 6 Lv.6</v>
      </c>
      <c r="AE16" s="77" t="s">
        <v>247</v>
      </c>
      <c r="AG16" s="77">
        <f>COUNTIF(N:N,"AG1")</f>
        <v>4</v>
      </c>
      <c r="AI16" s="77">
        <v>4.0999999999999996</v>
      </c>
      <c r="AJ16" s="67">
        <f t="shared" si="15"/>
        <v>0.38647342995169082</v>
      </c>
      <c r="AL16" s="77">
        <f t="shared" si="16"/>
        <v>9.4261812183339233E-2</v>
      </c>
      <c r="BC16" s="77" t="s">
        <v>247</v>
      </c>
      <c r="BE16" s="86">
        <f ca="1">COUNTIF($N$542:INDIRECT("$N$"&amp;$BU$12),BC16)</f>
        <v>3</v>
      </c>
      <c r="BG16" s="77">
        <v>4.0999999999999996</v>
      </c>
      <c r="BH16" s="67">
        <f t="shared" ca="1" si="17"/>
        <v>0.60606060606060608</v>
      </c>
      <c r="BJ16" s="77">
        <f t="shared" ca="1" si="18"/>
        <v>0.14781966001478197</v>
      </c>
    </row>
    <row r="17" spans="1:62" ht="16.5" customHeight="1" x14ac:dyDescent="0.25">
      <c r="A17" s="63" t="str">
        <f t="shared" si="0"/>
        <v>200216</v>
      </c>
      <c r="B17" s="77" t="str">
        <f t="shared" si="1"/>
        <v>5B9</v>
      </c>
      <c r="C17" s="86">
        <v>2002</v>
      </c>
      <c r="D17" s="45">
        <v>16</v>
      </c>
      <c r="E17" s="45"/>
      <c r="F17" s="45" t="s">
        <v>698</v>
      </c>
      <c r="I17" s="77" t="str">
        <f t="shared" si="2"/>
        <v>F.5 Ch 9</v>
      </c>
      <c r="L17" s="77">
        <v>2</v>
      </c>
      <c r="N17" s="77" t="str">
        <f>VLOOKUP(B17,'Topic with sorted table '!A:E,5,FALSE)</f>
        <v>T2</v>
      </c>
      <c r="P17" s="86">
        <v>5</v>
      </c>
      <c r="Q17" s="77" t="s">
        <v>273</v>
      </c>
      <c r="R17" s="77">
        <v>9</v>
      </c>
      <c r="T17" s="77">
        <v>2</v>
      </c>
      <c r="U17" s="77" t="s">
        <v>459</v>
      </c>
      <c r="V17" s="77">
        <v>8</v>
      </c>
      <c r="X17" s="77" t="str">
        <f t="shared" si="3"/>
        <v>F.5 Lv.2</v>
      </c>
      <c r="Z17" s="77" t="str">
        <f t="shared" si="4"/>
        <v>F.5 Ch 9 Lv.2</v>
      </c>
      <c r="AE17" s="77" t="s">
        <v>256</v>
      </c>
      <c r="AG17" s="77">
        <f>COUNTIF(N:N,"AG2")</f>
        <v>45</v>
      </c>
      <c r="AI17" s="77">
        <v>3.6</v>
      </c>
      <c r="AJ17" s="67">
        <f t="shared" si="15"/>
        <v>4.3478260869565215</v>
      </c>
      <c r="AL17" s="77">
        <f t="shared" si="16"/>
        <v>1.2077294685990336</v>
      </c>
      <c r="BC17" s="77" t="s">
        <v>256</v>
      </c>
      <c r="BE17" s="86">
        <f ca="1">COUNTIF($N$542:INDIRECT("$N$"&amp;$BU$12),BC17)</f>
        <v>18</v>
      </c>
      <c r="BG17" s="77">
        <v>3.6</v>
      </c>
      <c r="BH17" s="67">
        <f t="shared" ca="1" si="17"/>
        <v>3.6363636363636362</v>
      </c>
      <c r="BJ17" s="77">
        <f t="shared" ca="1" si="18"/>
        <v>1.0101010101010099</v>
      </c>
    </row>
    <row r="18" spans="1:62" ht="16.5" customHeight="1" x14ac:dyDescent="0.25">
      <c r="A18" s="63" t="str">
        <f t="shared" si="0"/>
        <v>200217</v>
      </c>
      <c r="B18" s="77" t="str">
        <f t="shared" si="1"/>
        <v>4B11</v>
      </c>
      <c r="C18" s="101">
        <v>2002</v>
      </c>
      <c r="D18" s="45">
        <v>17</v>
      </c>
      <c r="E18" s="45"/>
      <c r="F18" s="45" t="s">
        <v>699</v>
      </c>
      <c r="I18" s="77" t="str">
        <f t="shared" si="2"/>
        <v>F.4 Ch 11</v>
      </c>
      <c r="L18" s="77">
        <v>2</v>
      </c>
      <c r="N18" s="77" t="str">
        <f>VLOOKUP(B18,'Topic with sorted table '!A:E,5,FALSE)</f>
        <v>DG3</v>
      </c>
      <c r="P18" s="86">
        <v>4</v>
      </c>
      <c r="Q18" s="77" t="s">
        <v>273</v>
      </c>
      <c r="R18" s="77">
        <v>11</v>
      </c>
      <c r="X18" s="77" t="str">
        <f t="shared" si="3"/>
        <v>F.4 Lv.2</v>
      </c>
      <c r="Z18" s="77" t="str">
        <f t="shared" si="4"/>
        <v>F.4 Ch 11 Lv.2</v>
      </c>
      <c r="AE18" s="77" t="s">
        <v>266</v>
      </c>
      <c r="AG18" s="77">
        <f>COUNTIF(N:N,"AG3")</f>
        <v>35</v>
      </c>
      <c r="AI18" s="77">
        <v>4.3</v>
      </c>
      <c r="AJ18" s="67">
        <f t="shared" si="15"/>
        <v>3.3816425120772946</v>
      </c>
      <c r="AL18" s="77">
        <f t="shared" si="16"/>
        <v>0.78642849118076619</v>
      </c>
      <c r="BC18" s="77" t="s">
        <v>266</v>
      </c>
      <c r="BE18" s="86">
        <f ca="1">COUNTIF($N$542:INDIRECT("$N$"&amp;$BU$12),BC18)</f>
        <v>18</v>
      </c>
      <c r="BG18" s="77">
        <v>4.3</v>
      </c>
      <c r="BH18" s="67">
        <f t="shared" ca="1" si="17"/>
        <v>3.6363636363636362</v>
      </c>
      <c r="BI18" s="67">
        <f ca="1">SUM(BH16:BH18)</f>
        <v>7.8787878787878789</v>
      </c>
      <c r="BJ18" s="77">
        <f t="shared" ca="1" si="18"/>
        <v>0.84566596194503174</v>
      </c>
    </row>
    <row r="19" spans="1:62" ht="16.5" customHeight="1" x14ac:dyDescent="0.25">
      <c r="A19" s="63" t="str">
        <f t="shared" si="0"/>
        <v>200218</v>
      </c>
      <c r="B19" s="77" t="str">
        <f t="shared" si="1"/>
        <v>5B9</v>
      </c>
      <c r="C19" s="101">
        <v>2002</v>
      </c>
      <c r="D19" s="45">
        <v>18</v>
      </c>
      <c r="E19" s="45"/>
      <c r="F19" s="45" t="s">
        <v>697</v>
      </c>
      <c r="I19" s="77" t="str">
        <f t="shared" si="2"/>
        <v>F.5 Ch 9</v>
      </c>
      <c r="L19" s="77">
        <v>2</v>
      </c>
      <c r="N19" s="77" t="str">
        <f>VLOOKUP(B19,'Topic with sorted table '!A:E,5,FALSE)</f>
        <v>T2</v>
      </c>
      <c r="P19" s="86">
        <v>5</v>
      </c>
      <c r="Q19" s="77" t="s">
        <v>273</v>
      </c>
      <c r="R19" s="77">
        <v>9</v>
      </c>
      <c r="X19" s="77" t="str">
        <f t="shared" si="3"/>
        <v>F.5 Lv.2</v>
      </c>
      <c r="Z19" s="77" t="str">
        <f t="shared" si="4"/>
        <v>F.5 Ch 9 Lv.2</v>
      </c>
      <c r="AE19" s="77" t="s">
        <v>230</v>
      </c>
      <c r="AG19" s="77">
        <f>COUNTIF(N:N,"DA")</f>
        <v>51</v>
      </c>
      <c r="AI19" s="77">
        <v>2.7</v>
      </c>
      <c r="AJ19" s="67">
        <f t="shared" si="15"/>
        <v>4.9275362318840585</v>
      </c>
      <c r="AL19" s="77">
        <f t="shared" si="16"/>
        <v>1.8250134192163179</v>
      </c>
      <c r="BC19" s="77" t="s">
        <v>230</v>
      </c>
      <c r="BE19" s="86">
        <f ca="1">COUNTIF($N$542:INDIRECT("$N$"&amp;$BU$12),BC19)</f>
        <v>26</v>
      </c>
      <c r="BG19" s="77">
        <v>2.7</v>
      </c>
      <c r="BH19" s="67">
        <f t="shared" ca="1" si="17"/>
        <v>5.2525252525252526</v>
      </c>
      <c r="BJ19" s="77">
        <f t="shared" ca="1" si="18"/>
        <v>1.9453797231575007</v>
      </c>
    </row>
    <row r="20" spans="1:62" ht="16.5" customHeight="1" x14ac:dyDescent="0.25">
      <c r="A20" s="63" t="str">
        <f t="shared" si="0"/>
        <v>200219</v>
      </c>
      <c r="B20" s="77" t="str">
        <f t="shared" si="1"/>
        <v>3B10</v>
      </c>
      <c r="C20" s="86">
        <v>2002</v>
      </c>
      <c r="D20" s="45">
        <v>19</v>
      </c>
      <c r="E20" s="45"/>
      <c r="F20" s="45" t="s">
        <v>700</v>
      </c>
      <c r="I20" s="77" t="str">
        <f t="shared" si="2"/>
        <v>F.3 Ch 10</v>
      </c>
      <c r="L20" s="77">
        <v>2</v>
      </c>
      <c r="N20" s="77" t="str">
        <f>VLOOKUP(B20,'Topic with sorted table '!A:E,5,FALSE)</f>
        <v>VA2</v>
      </c>
      <c r="P20" s="86">
        <v>3</v>
      </c>
      <c r="Q20" s="77" t="s">
        <v>273</v>
      </c>
      <c r="R20" s="77">
        <v>10</v>
      </c>
      <c r="X20" s="77" t="str">
        <f t="shared" si="3"/>
        <v>F.3 Lv.2</v>
      </c>
      <c r="Z20" s="77" t="str">
        <f t="shared" si="4"/>
        <v>F.3 Ch 10 Lv.2</v>
      </c>
      <c r="AE20" s="77" t="s">
        <v>248</v>
      </c>
      <c r="AG20" s="77">
        <f>COUNTIF(N:N,"DG1")</f>
        <v>28</v>
      </c>
      <c r="AI20" s="77">
        <v>3.25</v>
      </c>
      <c r="AJ20" s="67">
        <f t="shared" si="15"/>
        <v>2.7053140096618358</v>
      </c>
      <c r="AL20" s="77">
        <f t="shared" si="16"/>
        <v>0.83240431066518028</v>
      </c>
      <c r="BC20" s="77" t="s">
        <v>248</v>
      </c>
      <c r="BE20" s="86">
        <f ca="1">COUNTIF($N$542:INDIRECT("$N$"&amp;$BU$12),BC20)</f>
        <v>13</v>
      </c>
      <c r="BG20" s="77">
        <v>3.25</v>
      </c>
      <c r="BH20" s="67">
        <f t="shared" ca="1" si="17"/>
        <v>2.6262626262626263</v>
      </c>
      <c r="BJ20" s="77">
        <f t="shared" ca="1" si="18"/>
        <v>0.80808080808080807</v>
      </c>
    </row>
    <row r="21" spans="1:62" ht="16.5" customHeight="1" x14ac:dyDescent="0.25">
      <c r="A21" s="63" t="str">
        <f t="shared" si="0"/>
        <v>200220</v>
      </c>
      <c r="B21" s="77" t="str">
        <f t="shared" si="1"/>
        <v>2B12</v>
      </c>
      <c r="C21" s="101">
        <v>2002</v>
      </c>
      <c r="D21" s="45">
        <v>20</v>
      </c>
      <c r="E21" s="45"/>
      <c r="F21" s="45" t="s">
        <v>701</v>
      </c>
      <c r="I21" s="77" t="str">
        <f t="shared" si="2"/>
        <v>F.2 Ch 12</v>
      </c>
      <c r="L21" s="77">
        <v>3</v>
      </c>
      <c r="N21" s="77" t="str">
        <f>VLOOKUP(B21,'Topic with sorted table '!A:E,5,FALSE)</f>
        <v>VA1</v>
      </c>
      <c r="P21" s="86">
        <v>2</v>
      </c>
      <c r="Q21" s="77" t="s">
        <v>273</v>
      </c>
      <c r="R21" s="77">
        <v>12</v>
      </c>
      <c r="X21" s="77" t="str">
        <f t="shared" si="3"/>
        <v>F.2 Lv.3</v>
      </c>
      <c r="Z21" s="77" t="str">
        <f t="shared" si="4"/>
        <v>F.2 Ch 12 Lv.3</v>
      </c>
      <c r="AE21" s="77" t="s">
        <v>254</v>
      </c>
      <c r="AG21" s="77">
        <f>COUNTIF(N:N,"DG2")</f>
        <v>37</v>
      </c>
      <c r="AI21" s="77">
        <v>3.8</v>
      </c>
      <c r="AJ21" s="67">
        <f t="shared" si="15"/>
        <v>3.5748792270531404</v>
      </c>
      <c r="AL21" s="77">
        <f t="shared" si="16"/>
        <v>0.94075769132977383</v>
      </c>
      <c r="BC21" s="77" t="s">
        <v>254</v>
      </c>
      <c r="BE21" s="86">
        <f ca="1">COUNTIF($N$542:INDIRECT("$N$"&amp;$BU$12),BC21)</f>
        <v>17</v>
      </c>
      <c r="BG21" s="77">
        <v>3.8</v>
      </c>
      <c r="BH21" s="67">
        <f t="shared" ca="1" si="17"/>
        <v>3.4343434343434343</v>
      </c>
      <c r="BJ21" s="77">
        <f t="shared" ca="1" si="18"/>
        <v>0.90377458798511434</v>
      </c>
    </row>
    <row r="22" spans="1:62" ht="16.5" customHeight="1" x14ac:dyDescent="0.25">
      <c r="A22" s="63" t="str">
        <f t="shared" si="0"/>
        <v>200221</v>
      </c>
      <c r="B22" s="77" t="str">
        <f t="shared" si="1"/>
        <v>4B12</v>
      </c>
      <c r="C22" s="101">
        <v>2002</v>
      </c>
      <c r="D22" s="44">
        <v>21</v>
      </c>
      <c r="E22" s="44"/>
      <c r="F22" s="44" t="s">
        <v>702</v>
      </c>
      <c r="I22" s="77" t="str">
        <f t="shared" si="2"/>
        <v>F.4 Ch 12</v>
      </c>
      <c r="L22" s="77">
        <v>5</v>
      </c>
      <c r="N22" s="77" t="str">
        <f>VLOOKUP(B22,'Topic with sorted table '!A:E,5,FALSE)</f>
        <v>T2</v>
      </c>
      <c r="P22" s="86">
        <v>4</v>
      </c>
      <c r="Q22" s="77" t="s">
        <v>273</v>
      </c>
      <c r="R22" s="77">
        <v>12</v>
      </c>
      <c r="X22" s="77" t="str">
        <f t="shared" si="3"/>
        <v>F.4 Lv.5</v>
      </c>
      <c r="Z22" s="77" t="str">
        <f t="shared" si="4"/>
        <v>F.4 Ch 12 Lv.5</v>
      </c>
      <c r="AE22" s="77" t="s">
        <v>260</v>
      </c>
      <c r="AG22" s="77">
        <f>COUNTIF(N:N,"DG3")</f>
        <v>58</v>
      </c>
      <c r="AI22" s="77">
        <v>3.7</v>
      </c>
      <c r="AJ22" s="67">
        <f t="shared" si="15"/>
        <v>5.6038647342995169</v>
      </c>
      <c r="AL22" s="77">
        <f t="shared" si="16"/>
        <v>1.5145580362971667</v>
      </c>
      <c r="BC22" s="77" t="s">
        <v>260</v>
      </c>
      <c r="BE22" s="86">
        <f ca="1">COUNTIF($N$542:INDIRECT("$N$"&amp;$BU$12),BC22)</f>
        <v>27</v>
      </c>
      <c r="BG22" s="77">
        <v>3.7</v>
      </c>
      <c r="BH22" s="67">
        <f t="shared" ca="1" si="17"/>
        <v>5.4545454545454541</v>
      </c>
      <c r="BI22" s="67">
        <f ca="1">SUM(BH20:BH22)</f>
        <v>11.515151515151516</v>
      </c>
      <c r="BJ22" s="77">
        <f t="shared" ca="1" si="18"/>
        <v>1.474201474201474</v>
      </c>
    </row>
    <row r="23" spans="1:62" ht="16.5" customHeight="1" x14ac:dyDescent="0.25">
      <c r="A23" s="63" t="str">
        <f t="shared" si="0"/>
        <v>200222</v>
      </c>
      <c r="B23" s="77" t="str">
        <f t="shared" si="1"/>
        <v>4B12</v>
      </c>
      <c r="C23" s="86">
        <v>2002</v>
      </c>
      <c r="D23" s="44">
        <v>22</v>
      </c>
      <c r="E23" s="44"/>
      <c r="F23" s="44" t="s">
        <v>703</v>
      </c>
      <c r="I23" s="77" t="str">
        <f t="shared" si="2"/>
        <v>F.4 Ch 12</v>
      </c>
      <c r="L23" s="77">
        <v>2</v>
      </c>
      <c r="N23" s="77" t="str">
        <f>VLOOKUP(B23,'Topic with sorted table '!A:E,5,FALSE)</f>
        <v>T2</v>
      </c>
      <c r="P23" s="86">
        <v>4</v>
      </c>
      <c r="Q23" s="77" t="s">
        <v>273</v>
      </c>
      <c r="R23" s="77">
        <v>12</v>
      </c>
      <c r="X23" s="77" t="str">
        <f t="shared" si="3"/>
        <v>F.4 Lv.2</v>
      </c>
      <c r="Z23" s="77" t="str">
        <f t="shared" si="4"/>
        <v>F.4 Ch 12 Lv.2</v>
      </c>
      <c r="AE23" s="77" t="s">
        <v>240</v>
      </c>
      <c r="AG23" s="77">
        <f>COUNTIF(N:N,"G")</f>
        <v>23</v>
      </c>
      <c r="AI23" s="77">
        <v>4</v>
      </c>
      <c r="AJ23" s="67">
        <f t="shared" si="15"/>
        <v>2.2222222222222223</v>
      </c>
      <c r="AL23" s="77">
        <f t="shared" si="16"/>
        <v>0.55555555555555558</v>
      </c>
      <c r="BC23" s="77" t="s">
        <v>240</v>
      </c>
      <c r="BE23" s="86">
        <f ca="1">COUNTIF($N$542:INDIRECT("$N$"&amp;$BU$12),BC23)</f>
        <v>12</v>
      </c>
      <c r="BG23" s="77">
        <v>4</v>
      </c>
      <c r="BH23" s="67">
        <f t="shared" ca="1" si="17"/>
        <v>2.4242424242424243</v>
      </c>
      <c r="BJ23" s="77">
        <f t="shared" ca="1" si="18"/>
        <v>0.60606060606060608</v>
      </c>
    </row>
    <row r="24" spans="1:62" ht="16.5" customHeight="1" x14ac:dyDescent="0.25">
      <c r="A24" s="63" t="str">
        <f t="shared" si="0"/>
        <v>200223</v>
      </c>
      <c r="B24" s="77" t="str">
        <f t="shared" si="1"/>
        <v>5B9</v>
      </c>
      <c r="C24" s="101">
        <v>2002</v>
      </c>
      <c r="D24" s="44">
        <v>23</v>
      </c>
      <c r="E24" s="44"/>
      <c r="F24" s="44" t="s">
        <v>704</v>
      </c>
      <c r="I24" s="77" t="str">
        <f t="shared" si="2"/>
        <v>F.5 Ch 9</v>
      </c>
      <c r="L24" s="77">
        <v>6</v>
      </c>
      <c r="N24" s="77" t="str">
        <f>VLOOKUP(B24,'Topic with sorted table '!A:E,5,FALSE)</f>
        <v>T2</v>
      </c>
      <c r="P24" s="86">
        <v>5</v>
      </c>
      <c r="Q24" s="77" t="s">
        <v>273</v>
      </c>
      <c r="R24" s="77">
        <v>9</v>
      </c>
      <c r="X24" s="77" t="str">
        <f t="shared" si="3"/>
        <v>F.5 Lv.6</v>
      </c>
      <c r="Z24" s="77" t="str">
        <f t="shared" si="4"/>
        <v>F.5 Ch 9 Lv.6</v>
      </c>
      <c r="AE24" s="77" t="s">
        <v>241</v>
      </c>
      <c r="AG24" s="77">
        <f>COUNTIF(N:N,"Geo")</f>
        <v>19</v>
      </c>
      <c r="AI24" s="77">
        <v>2.2000000000000002</v>
      </c>
      <c r="AJ24" s="67">
        <f t="shared" si="15"/>
        <v>1.8357487922705313</v>
      </c>
      <c r="AL24" s="77">
        <f t="shared" si="16"/>
        <v>0.83443126921387778</v>
      </c>
      <c r="BC24" s="77" t="s">
        <v>241</v>
      </c>
      <c r="BE24" s="86">
        <f ca="1">COUNTIF($N$542:INDIRECT("$N$"&amp;$BU$12),BC24)</f>
        <v>7</v>
      </c>
      <c r="BG24" s="77">
        <v>2.2000000000000002</v>
      </c>
      <c r="BH24" s="67">
        <f t="shared" ca="1" si="17"/>
        <v>1.4141414141414141</v>
      </c>
      <c r="BJ24" s="77">
        <f t="shared" ca="1" si="18"/>
        <v>0.64279155188246095</v>
      </c>
    </row>
    <row r="25" spans="1:62" ht="16.5" customHeight="1" x14ac:dyDescent="0.25">
      <c r="A25" s="63" t="str">
        <f t="shared" si="0"/>
        <v>200224</v>
      </c>
      <c r="B25" s="77" t="str">
        <f t="shared" si="1"/>
        <v>3B11</v>
      </c>
      <c r="C25" s="101">
        <v>2002</v>
      </c>
      <c r="D25" s="44">
        <v>24</v>
      </c>
      <c r="E25" s="44"/>
      <c r="F25" s="44" t="s">
        <v>702</v>
      </c>
      <c r="I25" s="77" t="str">
        <f t="shared" si="2"/>
        <v>F.3 Ch 11</v>
      </c>
      <c r="L25" s="77">
        <v>7</v>
      </c>
      <c r="N25" s="77" t="str">
        <f>VLOOKUP(B25,'Topic with sorted table '!A:E,5,FALSE)</f>
        <v>T1</v>
      </c>
      <c r="P25" s="86">
        <v>3</v>
      </c>
      <c r="Q25" s="77" t="s">
        <v>273</v>
      </c>
      <c r="R25" s="77">
        <v>11</v>
      </c>
      <c r="X25" s="77" t="str">
        <f t="shared" si="3"/>
        <v>F.3 Lv.7</v>
      </c>
      <c r="Z25" s="77" t="str">
        <f t="shared" si="4"/>
        <v>F.3 Ch 11 Lv.7</v>
      </c>
      <c r="AE25" s="77" t="s">
        <v>263</v>
      </c>
      <c r="AG25" s="77">
        <f>COUNTIF(N:N,"P2")</f>
        <v>51</v>
      </c>
      <c r="AI25" s="77">
        <v>3.37</v>
      </c>
      <c r="AJ25" s="67">
        <f t="shared" si="15"/>
        <v>4.9275362318840585</v>
      </c>
      <c r="AL25" s="77">
        <f t="shared" si="16"/>
        <v>1.4621769234077324</v>
      </c>
      <c r="BC25" s="86" t="s">
        <v>746</v>
      </c>
      <c r="BE25" s="86">
        <f ca="1">COUNTIF($N$542:INDIRECT("$N$"&amp;$BU$12),BC25)</f>
        <v>1</v>
      </c>
      <c r="BH25" s="67">
        <f t="shared" ca="1" si="17"/>
        <v>0.20202020202020202</v>
      </c>
      <c r="BJ25" s="86"/>
    </row>
    <row r="26" spans="1:62" ht="16.5" customHeight="1" x14ac:dyDescent="0.25">
      <c r="A26" s="63" t="str">
        <f t="shared" si="0"/>
        <v>200225</v>
      </c>
      <c r="B26" s="77" t="str">
        <f t="shared" si="1"/>
        <v>2B10</v>
      </c>
      <c r="C26" s="86">
        <v>2002</v>
      </c>
      <c r="D26" s="44">
        <v>25</v>
      </c>
      <c r="E26" s="44"/>
      <c r="F26" s="44" t="s">
        <v>699</v>
      </c>
      <c r="I26" s="77" t="str">
        <f t="shared" si="2"/>
        <v>F.2 Ch 10</v>
      </c>
      <c r="L26" s="77">
        <v>2</v>
      </c>
      <c r="N26" s="77" t="str">
        <f>VLOOKUP(B26,'Topic with sorted table '!A:E,5,FALSE)</f>
        <v>A2</v>
      </c>
      <c r="P26" s="86">
        <v>2</v>
      </c>
      <c r="Q26" s="77" t="s">
        <v>273</v>
      </c>
      <c r="R26" s="77">
        <v>10</v>
      </c>
      <c r="X26" s="77" t="str">
        <f t="shared" si="3"/>
        <v>F.2 Lv.2</v>
      </c>
      <c r="Z26" s="77" t="str">
        <f t="shared" si="4"/>
        <v>F.2 Ch 10 Lv.2</v>
      </c>
      <c r="AE26" s="77" t="s">
        <v>249</v>
      </c>
      <c r="AG26" s="77">
        <f>COUNTIF(N:N,"S1")</f>
        <v>7</v>
      </c>
      <c r="AI26" s="77">
        <v>2.63</v>
      </c>
      <c r="AJ26" s="67">
        <f t="shared" si="15"/>
        <v>0.67632850241545894</v>
      </c>
      <c r="AL26" s="77">
        <f t="shared" si="16"/>
        <v>0.25715912639371064</v>
      </c>
      <c r="BC26" s="77" t="s">
        <v>263</v>
      </c>
      <c r="BE26" s="86">
        <f ca="1">COUNTIF($N$542:INDIRECT("$N$"&amp;$BU$12),BC26)</f>
        <v>31</v>
      </c>
      <c r="BG26" s="77">
        <v>3.37</v>
      </c>
      <c r="BH26" s="67">
        <f t="shared" ref="BH26:BH36" ca="1" si="19">BE26/$BE$10*100</f>
        <v>6.262626262626263</v>
      </c>
      <c r="BJ26" s="77">
        <f t="shared" ref="BJ26:BJ36" ca="1" si="20">BH26/BG26</f>
        <v>1.8583460719959237</v>
      </c>
    </row>
    <row r="27" spans="1:62" ht="16.5" customHeight="1" x14ac:dyDescent="0.25">
      <c r="A27" s="63" t="str">
        <f t="shared" si="0"/>
        <v>200226</v>
      </c>
      <c r="B27" s="77" t="str">
        <f t="shared" si="1"/>
        <v>1B11</v>
      </c>
      <c r="C27" s="101">
        <v>2002</v>
      </c>
      <c r="D27" s="45">
        <v>26</v>
      </c>
      <c r="E27" s="45"/>
      <c r="F27" s="45" t="s">
        <v>700</v>
      </c>
      <c r="I27" s="77" t="str">
        <f t="shared" si="2"/>
        <v>F.1 Ch 11</v>
      </c>
      <c r="L27" s="77">
        <v>3</v>
      </c>
      <c r="N27" s="77" t="str">
        <f>VLOOKUP(B27,'Topic with sorted table '!A:E,5,FALSE)</f>
        <v>DG1</v>
      </c>
      <c r="P27" s="86">
        <v>1</v>
      </c>
      <c r="Q27" s="77" t="s">
        <v>273</v>
      </c>
      <c r="R27" s="77">
        <v>11</v>
      </c>
      <c r="X27" s="77" t="str">
        <f t="shared" si="3"/>
        <v>F.1 Lv.3</v>
      </c>
      <c r="Z27" s="77" t="str">
        <f t="shared" si="4"/>
        <v>F.1 Ch 11 Lv.3</v>
      </c>
      <c r="AE27" s="77" t="s">
        <v>250</v>
      </c>
      <c r="AG27" s="77">
        <f>COUNTIF(N:N,"S2")</f>
        <v>16</v>
      </c>
      <c r="AI27" s="77">
        <v>2.83</v>
      </c>
      <c r="AJ27" s="67">
        <f t="shared" si="15"/>
        <v>1.5458937198067633</v>
      </c>
      <c r="AL27" s="77">
        <f t="shared" si="16"/>
        <v>0.54625219781157708</v>
      </c>
      <c r="BC27" s="77" t="s">
        <v>249</v>
      </c>
      <c r="BE27" s="86">
        <f ca="1">COUNTIF($N$542:INDIRECT("$N$"&amp;$BU$12),BC27)</f>
        <v>2</v>
      </c>
      <c r="BG27" s="77">
        <v>2.63</v>
      </c>
      <c r="BH27" s="67">
        <f t="shared" ca="1" si="19"/>
        <v>0.40404040404040403</v>
      </c>
      <c r="BJ27" s="77">
        <f t="shared" ca="1" si="20"/>
        <v>0.15362753005338556</v>
      </c>
    </row>
    <row r="28" spans="1:62" x14ac:dyDescent="0.25">
      <c r="A28" s="63" t="str">
        <f t="shared" si="0"/>
        <v>200227</v>
      </c>
      <c r="B28" s="77" t="str">
        <f t="shared" si="1"/>
        <v>2B8</v>
      </c>
      <c r="C28" s="101">
        <v>2002</v>
      </c>
      <c r="D28" s="45">
        <v>27</v>
      </c>
      <c r="E28" s="45"/>
      <c r="F28" s="45" t="s">
        <v>699</v>
      </c>
      <c r="I28" s="77" t="str">
        <f t="shared" si="2"/>
        <v>F.2 Ch 8</v>
      </c>
      <c r="L28" s="77">
        <v>2</v>
      </c>
      <c r="N28" s="77" t="str">
        <f>VLOOKUP(B28,'Topic with sorted table '!A:E,5,FALSE)</f>
        <v>DG1</v>
      </c>
      <c r="P28" s="86">
        <v>2</v>
      </c>
      <c r="Q28" s="77" t="s">
        <v>273</v>
      </c>
      <c r="R28" s="77">
        <v>8</v>
      </c>
      <c r="X28" s="77" t="str">
        <f t="shared" si="3"/>
        <v>F.2 Lv.2</v>
      </c>
      <c r="Z28" s="77" t="str">
        <f t="shared" si="4"/>
        <v>F.2 Ch 8 Lv.2</v>
      </c>
      <c r="AE28" s="77" t="s">
        <v>269</v>
      </c>
      <c r="AG28" s="77">
        <f>COUNTIF(N:N,"S3")</f>
        <v>40</v>
      </c>
      <c r="AI28" s="77">
        <v>2.8</v>
      </c>
      <c r="AJ28" s="67">
        <f t="shared" si="15"/>
        <v>3.8647342995169081</v>
      </c>
      <c r="AL28" s="77">
        <f t="shared" si="16"/>
        <v>1.3802622498274673</v>
      </c>
      <c r="BC28" s="77" t="s">
        <v>250</v>
      </c>
      <c r="BE28" s="86">
        <f ca="1">COUNTIF($N$542:INDIRECT("$N$"&amp;$BU$12),BC28)</f>
        <v>8</v>
      </c>
      <c r="BG28" s="77">
        <v>2.83</v>
      </c>
      <c r="BH28" s="67">
        <f t="shared" ca="1" si="19"/>
        <v>1.6161616161616161</v>
      </c>
      <c r="BJ28" s="77">
        <f t="shared" ca="1" si="20"/>
        <v>0.57108184316664878</v>
      </c>
    </row>
    <row r="29" spans="1:62" ht="16.5" customHeight="1" x14ac:dyDescent="0.25">
      <c r="A29" s="63" t="str">
        <f t="shared" si="0"/>
        <v>200228</v>
      </c>
      <c r="B29" s="77" t="str">
        <f t="shared" si="1"/>
        <v>4B10</v>
      </c>
      <c r="C29" s="86">
        <v>2002</v>
      </c>
      <c r="D29" s="45">
        <v>28</v>
      </c>
      <c r="E29" s="45"/>
      <c r="F29" s="45" t="s">
        <v>704</v>
      </c>
      <c r="I29" s="77" t="str">
        <f t="shared" si="2"/>
        <v>F.4 Ch 10</v>
      </c>
      <c r="L29" s="77">
        <v>4</v>
      </c>
      <c r="N29" s="77" t="str">
        <f>VLOOKUP(B29,'Topic with sorted table '!A:E,5,FALSE)</f>
        <v>DG3</v>
      </c>
      <c r="P29" s="86">
        <v>4</v>
      </c>
      <c r="Q29" s="77" t="s">
        <v>273</v>
      </c>
      <c r="R29" s="77">
        <v>10</v>
      </c>
      <c r="X29" s="77" t="str">
        <f t="shared" si="3"/>
        <v>F.4 Lv.4</v>
      </c>
      <c r="Z29" s="77" t="str">
        <f t="shared" si="4"/>
        <v>F.4 Ch 10 Lv.4</v>
      </c>
      <c r="AE29" s="77" t="s">
        <v>270</v>
      </c>
      <c r="AG29" s="77">
        <f>COUNTIF(N:N,"S4")</f>
        <v>11</v>
      </c>
      <c r="AI29" s="77">
        <v>3</v>
      </c>
      <c r="AJ29" s="67">
        <f t="shared" si="15"/>
        <v>1.0628019323671498</v>
      </c>
      <c r="AL29" s="77">
        <f t="shared" si="16"/>
        <v>0.35426731078904994</v>
      </c>
      <c r="BC29" s="77" t="s">
        <v>269</v>
      </c>
      <c r="BE29" s="86">
        <f ca="1">COUNTIF($N$542:INDIRECT("$N$"&amp;$BU$12),BC29)</f>
        <v>25</v>
      </c>
      <c r="BG29" s="77">
        <v>2.8</v>
      </c>
      <c r="BH29" s="67">
        <f t="shared" ca="1" si="19"/>
        <v>5.0505050505050502</v>
      </c>
      <c r="BJ29" s="77">
        <f t="shared" ca="1" si="20"/>
        <v>1.8037518037518037</v>
      </c>
    </row>
    <row r="30" spans="1:62" ht="16.5" customHeight="1" x14ac:dyDescent="0.25">
      <c r="A30" s="63" t="str">
        <f t="shared" si="0"/>
        <v>200229</v>
      </c>
      <c r="B30" s="77" t="str">
        <f t="shared" si="1"/>
        <v>4B10</v>
      </c>
      <c r="C30" s="101">
        <v>2002</v>
      </c>
      <c r="D30" s="45">
        <v>29</v>
      </c>
      <c r="E30" s="45"/>
      <c r="F30" s="45" t="s">
        <v>699</v>
      </c>
      <c r="I30" s="77" t="str">
        <f t="shared" si="2"/>
        <v>F.4 Ch 10</v>
      </c>
      <c r="L30" s="77">
        <v>2</v>
      </c>
      <c r="N30" s="77" t="str">
        <f>VLOOKUP(B30,'Topic with sorted table '!A:E,5,FALSE)</f>
        <v>DG3</v>
      </c>
      <c r="P30" s="86">
        <v>4</v>
      </c>
      <c r="Q30" s="77" t="s">
        <v>273</v>
      </c>
      <c r="R30" s="77">
        <v>10</v>
      </c>
      <c r="X30" s="77" t="str">
        <f t="shared" si="3"/>
        <v>F.4 Lv.2</v>
      </c>
      <c r="Z30" s="77" t="str">
        <f t="shared" si="4"/>
        <v>F.4 Ch 10 Lv.2</v>
      </c>
      <c r="AE30" s="77" t="s">
        <v>253</v>
      </c>
      <c r="AG30" s="77">
        <f>COUNTIF(N:N,"T1")</f>
        <v>38</v>
      </c>
      <c r="AI30" s="77">
        <v>3.4</v>
      </c>
      <c r="AJ30" s="67">
        <f t="shared" si="15"/>
        <v>3.6714975845410627</v>
      </c>
      <c r="AL30" s="77">
        <f t="shared" si="16"/>
        <v>1.0798522307473715</v>
      </c>
      <c r="BC30" s="77" t="s">
        <v>270</v>
      </c>
      <c r="BE30" s="86">
        <f ca="1">COUNTIF($N$542:INDIRECT("$N$"&amp;$BU$12),BC30)</f>
        <v>8</v>
      </c>
      <c r="BG30" s="77">
        <v>3</v>
      </c>
      <c r="BH30" s="67">
        <f t="shared" ca="1" si="19"/>
        <v>1.6161616161616161</v>
      </c>
      <c r="BI30" s="67">
        <f ca="1">SUM(BH27:BH30)</f>
        <v>8.6868686868686869</v>
      </c>
      <c r="BJ30" s="77">
        <f t="shared" ca="1" si="20"/>
        <v>0.53872053872053871</v>
      </c>
    </row>
    <row r="31" spans="1:62" ht="16.5" customHeight="1" x14ac:dyDescent="0.25">
      <c r="A31" s="63" t="str">
        <f t="shared" si="0"/>
        <v>200230</v>
      </c>
      <c r="B31" s="77" t="str">
        <f t="shared" si="1"/>
        <v>4A3</v>
      </c>
      <c r="C31" s="101">
        <v>2002</v>
      </c>
      <c r="D31" s="45">
        <v>30</v>
      </c>
      <c r="E31" s="45"/>
      <c r="F31" s="45" t="s">
        <v>700</v>
      </c>
      <c r="I31" s="77" t="str">
        <f t="shared" si="2"/>
        <v>F.4 Ch 3</v>
      </c>
      <c r="L31" s="77">
        <v>4</v>
      </c>
      <c r="N31" s="77" t="str">
        <f>VLOOKUP(B31,'Topic with sorted table '!A:E,5,FALSE)</f>
        <v>A3</v>
      </c>
      <c r="P31" s="86">
        <v>4</v>
      </c>
      <c r="Q31" s="77" t="s">
        <v>693</v>
      </c>
      <c r="R31" s="77">
        <v>3</v>
      </c>
      <c r="X31" s="77" t="str">
        <f t="shared" si="3"/>
        <v>F.4 Lv.4</v>
      </c>
      <c r="Z31" s="77" t="str">
        <f t="shared" si="4"/>
        <v>F.4 Ch 3 Lv.4</v>
      </c>
      <c r="AE31" s="77" t="s">
        <v>261</v>
      </c>
      <c r="AG31" s="77">
        <f>COUNTIF(N:N,"T2")</f>
        <v>62</v>
      </c>
      <c r="AI31" s="77">
        <v>3.42</v>
      </c>
      <c r="AJ31" s="67">
        <f t="shared" si="15"/>
        <v>5.9903381642512077</v>
      </c>
      <c r="AL31" s="77">
        <f t="shared" si="16"/>
        <v>1.7515608667401192</v>
      </c>
      <c r="BC31" s="77" t="s">
        <v>253</v>
      </c>
      <c r="BE31" s="86">
        <f ca="1">COUNTIF($N$542:INDIRECT("$N$"&amp;$BU$12),BC31)</f>
        <v>9</v>
      </c>
      <c r="BG31" s="77">
        <v>3.4</v>
      </c>
      <c r="BH31" s="67">
        <f t="shared" ca="1" si="19"/>
        <v>1.8181818181818181</v>
      </c>
      <c r="BJ31" s="77">
        <f t="shared" ca="1" si="20"/>
        <v>0.53475935828877008</v>
      </c>
    </row>
    <row r="32" spans="1:62" ht="16.5" customHeight="1" x14ac:dyDescent="0.25">
      <c r="A32" s="63" t="str">
        <f t="shared" si="0"/>
        <v>200231</v>
      </c>
      <c r="B32" s="77" t="str">
        <f t="shared" si="1"/>
        <v>4A2</v>
      </c>
      <c r="C32" s="86">
        <v>2002</v>
      </c>
      <c r="D32" s="44">
        <v>31</v>
      </c>
      <c r="E32" s="44"/>
      <c r="F32" s="44" t="s">
        <v>703</v>
      </c>
      <c r="I32" s="77" t="str">
        <f t="shared" si="2"/>
        <v>F.4 Ch 2</v>
      </c>
      <c r="L32" s="77">
        <v>7</v>
      </c>
      <c r="N32" s="77" t="str">
        <f>VLOOKUP(B32,'Topic with sorted table '!A:E,5,FALSE)</f>
        <v>AG2</v>
      </c>
      <c r="P32" s="86">
        <v>4</v>
      </c>
      <c r="Q32" s="77" t="s">
        <v>272</v>
      </c>
      <c r="R32" s="77">
        <v>2</v>
      </c>
      <c r="X32" s="77" t="str">
        <f t="shared" si="3"/>
        <v>F.4 Lv.7</v>
      </c>
      <c r="Z32" s="77" t="str">
        <f t="shared" si="4"/>
        <v>F.4 Ch 2 Lv.7</v>
      </c>
      <c r="AE32" s="77" t="s">
        <v>244</v>
      </c>
      <c r="AG32" s="77">
        <f>COUNTIF(N:N,"VA1")</f>
        <v>19</v>
      </c>
      <c r="AI32" s="77">
        <v>3.15</v>
      </c>
      <c r="AJ32" s="67">
        <f t="shared" si="15"/>
        <v>1.8357487922705313</v>
      </c>
      <c r="AL32" s="77">
        <f t="shared" si="16"/>
        <v>0.58277739437159726</v>
      </c>
      <c r="BC32" s="77" t="s">
        <v>261</v>
      </c>
      <c r="BE32" s="86">
        <f ca="1">COUNTIF($N$542:INDIRECT("$N$"&amp;$BU$12),BC32)</f>
        <v>21</v>
      </c>
      <c r="BG32" s="77">
        <v>3.42</v>
      </c>
      <c r="BH32" s="67">
        <f t="shared" ca="1" si="19"/>
        <v>4.2424242424242431</v>
      </c>
      <c r="BI32" s="67">
        <f ca="1">SUM(BH31:BH32)</f>
        <v>6.0606060606060614</v>
      </c>
      <c r="BJ32" s="77">
        <f t="shared" ca="1" si="20"/>
        <v>1.2404749246854512</v>
      </c>
    </row>
    <row r="33" spans="1:68" ht="16.5" customHeight="1" x14ac:dyDescent="0.25">
      <c r="A33" s="63" t="str">
        <f t="shared" si="0"/>
        <v>200232</v>
      </c>
      <c r="B33" s="77" t="str">
        <f t="shared" si="1"/>
        <v>4A2</v>
      </c>
      <c r="C33" s="101">
        <v>2002</v>
      </c>
      <c r="D33" s="44">
        <v>32</v>
      </c>
      <c r="E33" s="44"/>
      <c r="F33" s="44" t="s">
        <v>705</v>
      </c>
      <c r="I33" s="77" t="str">
        <f t="shared" si="2"/>
        <v>F.4 Ch 2</v>
      </c>
      <c r="L33" s="77">
        <v>2</v>
      </c>
      <c r="N33" s="77" t="str">
        <f>VLOOKUP(B33,'Topic with sorted table '!A:E,5,FALSE)</f>
        <v>AG2</v>
      </c>
      <c r="P33" s="86">
        <v>4</v>
      </c>
      <c r="Q33" s="77" t="s">
        <v>694</v>
      </c>
      <c r="R33" s="77">
        <v>2</v>
      </c>
      <c r="X33" s="77" t="str">
        <f t="shared" si="3"/>
        <v>F.4 Lv.2</v>
      </c>
      <c r="Z33" s="77" t="str">
        <f t="shared" si="4"/>
        <v>F.4 Ch 2 Lv.2</v>
      </c>
      <c r="AE33" s="77" t="s">
        <v>245</v>
      </c>
      <c r="AG33" s="77">
        <f>COUNTIF(N:N,"VA2")</f>
        <v>34</v>
      </c>
      <c r="AI33" s="77">
        <v>3.65</v>
      </c>
      <c r="AJ33" s="67">
        <f t="shared" si="15"/>
        <v>3.2850241545893724</v>
      </c>
      <c r="AL33" s="77">
        <f t="shared" si="16"/>
        <v>0.90000661769571844</v>
      </c>
      <c r="BC33" s="77" t="s">
        <v>244</v>
      </c>
      <c r="BE33" s="86">
        <f ca="1">COUNTIF($N$542:INDIRECT("$N$"&amp;$BU$12),BC33)</f>
        <v>7</v>
      </c>
      <c r="BG33" s="77">
        <v>3.15</v>
      </c>
      <c r="BH33" s="67">
        <f t="shared" ca="1" si="19"/>
        <v>1.4141414141414141</v>
      </c>
      <c r="BJ33" s="77">
        <f t="shared" ca="1" si="20"/>
        <v>0.44893378226711561</v>
      </c>
    </row>
    <row r="34" spans="1:68" ht="16.5" customHeight="1" x14ac:dyDescent="0.25">
      <c r="A34" s="63" t="str">
        <f t="shared" si="0"/>
        <v>200233</v>
      </c>
      <c r="B34" s="77" t="str">
        <f t="shared" si="1"/>
        <v>1B12</v>
      </c>
      <c r="C34" s="101">
        <v>2002</v>
      </c>
      <c r="D34" s="44">
        <v>33</v>
      </c>
      <c r="E34" s="44"/>
      <c r="F34" s="44" t="s">
        <v>701</v>
      </c>
      <c r="I34" s="77" t="str">
        <f t="shared" ref="I34:I65" si="21">"F." &amp; P34 &amp; " Ch "&amp;R34</f>
        <v>F.1 Ch 12</v>
      </c>
      <c r="L34" s="77">
        <v>2</v>
      </c>
      <c r="N34" s="77" t="str">
        <f>VLOOKUP(B34,'Topic with sorted table '!A:E,5,FALSE)</f>
        <v>S1</v>
      </c>
      <c r="P34" s="86">
        <v>1</v>
      </c>
      <c r="Q34" s="77" t="s">
        <v>695</v>
      </c>
      <c r="R34" s="77">
        <v>12</v>
      </c>
      <c r="X34" s="77" t="str">
        <f t="shared" si="3"/>
        <v>F.1 Lv.2</v>
      </c>
      <c r="Z34" s="77" t="str">
        <f t="shared" si="4"/>
        <v>F.1 Ch 12 Lv.2</v>
      </c>
      <c r="AE34" s="77" t="s">
        <v>255</v>
      </c>
      <c r="AG34" s="77">
        <f>COUNTIF(N:N,"3D1")</f>
        <v>6</v>
      </c>
      <c r="AI34" s="77">
        <v>3.5</v>
      </c>
      <c r="AJ34" s="67">
        <f t="shared" si="15"/>
        <v>0.57971014492753625</v>
      </c>
      <c r="AL34" s="77">
        <f t="shared" si="16"/>
        <v>0.16563146997929606</v>
      </c>
      <c r="BC34" s="77" t="s">
        <v>245</v>
      </c>
      <c r="BE34" s="86">
        <f ca="1">COUNTIF($N$542:INDIRECT("$N$"&amp;$BU$12),BC34)</f>
        <v>13</v>
      </c>
      <c r="BG34" s="77">
        <v>3.65</v>
      </c>
      <c r="BH34" s="67">
        <f t="shared" ca="1" si="19"/>
        <v>2.6262626262626263</v>
      </c>
      <c r="BI34" s="67">
        <f ca="1">SUM(BH33:BH34)</f>
        <v>4.0404040404040407</v>
      </c>
      <c r="BJ34" s="77">
        <f t="shared" ca="1" si="20"/>
        <v>0.71952400719524012</v>
      </c>
    </row>
    <row r="35" spans="1:68" ht="16.5" customHeight="1" x14ac:dyDescent="0.25">
      <c r="A35" s="63" t="str">
        <f t="shared" si="0"/>
        <v>200234</v>
      </c>
      <c r="B35" s="77" t="str">
        <f t="shared" si="1"/>
        <v>3A6</v>
      </c>
      <c r="C35" s="86">
        <v>2002</v>
      </c>
      <c r="D35" s="44">
        <v>34</v>
      </c>
      <c r="E35" s="44"/>
      <c r="F35" s="44" t="s">
        <v>704</v>
      </c>
      <c r="I35" s="77" t="str">
        <f t="shared" si="21"/>
        <v>F.3 Ch 6</v>
      </c>
      <c r="L35" s="77">
        <v>3</v>
      </c>
      <c r="N35" s="77" t="str">
        <f>VLOOKUP(B35,'Topic with sorted table '!A:E,5,FALSE)</f>
        <v>S2</v>
      </c>
      <c r="P35">
        <v>3</v>
      </c>
      <c r="Q35" s="77" t="s">
        <v>272</v>
      </c>
      <c r="R35" s="77">
        <v>6</v>
      </c>
      <c r="X35" s="77" t="str">
        <f t="shared" si="3"/>
        <v>F.3 Lv.3</v>
      </c>
      <c r="Z35" s="77" t="str">
        <f t="shared" si="4"/>
        <v>F.3 Ch 6 Lv.3</v>
      </c>
      <c r="AE35" s="77" t="s">
        <v>267</v>
      </c>
      <c r="AG35" s="77">
        <f>COUNTIF(N:N,"3D2")</f>
        <v>21</v>
      </c>
      <c r="AI35" s="77">
        <v>4.5</v>
      </c>
      <c r="AJ35" s="67">
        <f t="shared" si="15"/>
        <v>2.0289855072463765</v>
      </c>
      <c r="AL35" s="77">
        <f t="shared" si="16"/>
        <v>0.45088566827697257</v>
      </c>
      <c r="BC35" s="77" t="s">
        <v>255</v>
      </c>
      <c r="BE35" s="86">
        <f ca="1">COUNTIF($N$542:INDIRECT("$N$"&amp;$BU$12),BC35)</f>
        <v>0</v>
      </c>
      <c r="BG35" s="77">
        <v>3.5</v>
      </c>
      <c r="BH35" s="67">
        <f t="shared" ca="1" si="19"/>
        <v>0</v>
      </c>
      <c r="BJ35" s="77">
        <f t="shared" ca="1" si="20"/>
        <v>0</v>
      </c>
    </row>
    <row r="36" spans="1:68" ht="16.5" customHeight="1" x14ac:dyDescent="0.25">
      <c r="A36" s="63" t="str">
        <f t="shared" si="0"/>
        <v>200235</v>
      </c>
      <c r="B36" s="77" t="str">
        <f t="shared" si="1"/>
        <v>3A5</v>
      </c>
      <c r="C36" s="101">
        <v>2002</v>
      </c>
      <c r="D36" s="44">
        <v>35</v>
      </c>
      <c r="E36" s="44"/>
      <c r="F36" s="44" t="s">
        <v>705</v>
      </c>
      <c r="I36" s="77" t="str">
        <f t="shared" si="21"/>
        <v>F.3 Ch 5</v>
      </c>
      <c r="L36" s="77">
        <v>7</v>
      </c>
      <c r="N36" s="77" t="str">
        <f>VLOOKUP(B36,'Topic with sorted table '!A:E,5,FALSE)</f>
        <v>P1</v>
      </c>
      <c r="P36">
        <v>3</v>
      </c>
      <c r="Q36" s="77" t="s">
        <v>272</v>
      </c>
      <c r="R36" s="77">
        <v>5</v>
      </c>
      <c r="X36" s="77" t="str">
        <f t="shared" si="3"/>
        <v>F.3 Lv.7</v>
      </c>
      <c r="Z36" s="77" t="str">
        <f t="shared" si="4"/>
        <v>F.3 Ch 5 Lv.7</v>
      </c>
      <c r="AE36" s="77" t="s">
        <v>281</v>
      </c>
      <c r="AG36" s="77">
        <f>SUM(AG12:AG35)</f>
        <v>1028</v>
      </c>
      <c r="BC36" s="77" t="s">
        <v>267</v>
      </c>
      <c r="BE36" s="86">
        <f ca="1">COUNTIF($N$542:INDIRECT("$N$"&amp;$BU$12),BC36)</f>
        <v>10</v>
      </c>
      <c r="BG36" s="77">
        <v>4.5</v>
      </c>
      <c r="BH36" s="67">
        <f t="shared" ca="1" si="19"/>
        <v>2.0202020202020203</v>
      </c>
      <c r="BI36" s="67">
        <f ca="1">SUM(BH35:BH36)</f>
        <v>2.0202020202020203</v>
      </c>
      <c r="BJ36" s="77">
        <f t="shared" ca="1" si="20"/>
        <v>0.44893378226711561</v>
      </c>
    </row>
    <row r="37" spans="1:68" ht="16.5" customHeight="1" x14ac:dyDescent="0.25">
      <c r="A37" s="63" t="str">
        <f t="shared" si="0"/>
        <v>200236</v>
      </c>
      <c r="B37" s="77" t="str">
        <f t="shared" si="1"/>
        <v>5A5</v>
      </c>
      <c r="C37" s="101">
        <v>2002</v>
      </c>
      <c r="D37" s="45">
        <v>36</v>
      </c>
      <c r="E37" s="45"/>
      <c r="F37" s="45" t="s">
        <v>705</v>
      </c>
      <c r="I37" s="77" t="str">
        <f t="shared" si="21"/>
        <v>F.5 Ch 5</v>
      </c>
      <c r="L37" s="77">
        <v>4</v>
      </c>
      <c r="N37" s="77" t="str">
        <f>VLOOKUP(B37,'Topic with sorted table '!A:E,5,FALSE)</f>
        <v>P2</v>
      </c>
      <c r="P37">
        <v>5</v>
      </c>
      <c r="Q37" s="77" t="s">
        <v>272</v>
      </c>
      <c r="R37" s="77">
        <v>5</v>
      </c>
      <c r="T37" s="77">
        <v>3</v>
      </c>
      <c r="U37" s="77" t="s">
        <v>465</v>
      </c>
      <c r="V37" s="77">
        <v>6</v>
      </c>
      <c r="X37" s="77" t="str">
        <f t="shared" si="3"/>
        <v>F.5 Lv.4</v>
      </c>
      <c r="Z37" s="77" t="str">
        <f t="shared" si="4"/>
        <v>F.5 Ch 5 Lv.4</v>
      </c>
      <c r="BC37" s="77" t="s">
        <v>281</v>
      </c>
      <c r="BE37" s="77">
        <f ca="1">SUM(BE12:BE36)</f>
        <v>495</v>
      </c>
      <c r="BH37" s="67">
        <f ca="1">SUM(BH12:BH36)</f>
        <v>100.00000000000001</v>
      </c>
    </row>
    <row r="38" spans="1:68" ht="16.5" customHeight="1" x14ac:dyDescent="0.25">
      <c r="A38" s="63" t="str">
        <f t="shared" si="0"/>
        <v>200237</v>
      </c>
      <c r="B38" s="77" t="str">
        <f t="shared" si="1"/>
        <v>4B9</v>
      </c>
      <c r="C38" s="77">
        <v>2002</v>
      </c>
      <c r="D38" s="45">
        <v>37</v>
      </c>
      <c r="E38" s="45"/>
      <c r="F38" s="45" t="s">
        <v>706</v>
      </c>
      <c r="I38" s="77" t="str">
        <f t="shared" si="21"/>
        <v>F.4 Ch 9</v>
      </c>
      <c r="L38" s="77">
        <v>4</v>
      </c>
      <c r="N38" s="77" t="str">
        <f>VLOOKUP(B38,'Topic with sorted table '!A:E,5,FALSE)</f>
        <v>A3</v>
      </c>
      <c r="P38">
        <v>4</v>
      </c>
      <c r="Q38" s="77" t="s">
        <v>273</v>
      </c>
      <c r="R38" s="77">
        <v>9</v>
      </c>
      <c r="X38" s="77" t="str">
        <f t="shared" si="3"/>
        <v>F.4 Lv.4</v>
      </c>
      <c r="Z38" s="77" t="str">
        <f t="shared" si="4"/>
        <v>F.4 Ch 9 Lv.4</v>
      </c>
    </row>
    <row r="39" spans="1:68" ht="16.5" customHeight="1" x14ac:dyDescent="0.25">
      <c r="A39" s="63" t="str">
        <f t="shared" si="0"/>
        <v>200238</v>
      </c>
      <c r="B39" s="77" t="str">
        <f t="shared" si="1"/>
        <v>4A6</v>
      </c>
      <c r="C39" s="101">
        <v>2002</v>
      </c>
      <c r="D39" s="45">
        <v>38</v>
      </c>
      <c r="E39" s="45"/>
      <c r="F39" s="45" t="s">
        <v>706</v>
      </c>
      <c r="I39" s="77" t="str">
        <f t="shared" si="21"/>
        <v>F.4 Ch 6</v>
      </c>
      <c r="L39" s="77">
        <v>4</v>
      </c>
      <c r="N39" s="77" t="str">
        <f>VLOOKUP(B39,'Topic with sorted table '!A:E,5,FALSE)</f>
        <v>A3</v>
      </c>
      <c r="P39">
        <v>4</v>
      </c>
      <c r="Q39" s="77" t="s">
        <v>272</v>
      </c>
      <c r="R39" s="77">
        <v>6</v>
      </c>
      <c r="X39" s="77" t="str">
        <f t="shared" si="3"/>
        <v>F.4 Lv.4</v>
      </c>
      <c r="Z39" s="77" t="str">
        <f t="shared" si="4"/>
        <v>F.4 Ch 6 Lv.4</v>
      </c>
    </row>
    <row r="40" spans="1:68" ht="16.5" customHeight="1" x14ac:dyDescent="0.25">
      <c r="A40" s="63" t="str">
        <f t="shared" si="0"/>
        <v>200239</v>
      </c>
      <c r="B40" s="77" t="str">
        <f t="shared" si="1"/>
        <v>2B10</v>
      </c>
      <c r="C40" s="101">
        <v>2002</v>
      </c>
      <c r="D40" s="45">
        <v>39</v>
      </c>
      <c r="E40" s="45"/>
      <c r="F40" s="45" t="s">
        <v>699</v>
      </c>
      <c r="I40" s="77" t="str">
        <f t="shared" si="21"/>
        <v>F.2 Ch 10</v>
      </c>
      <c r="L40" s="77">
        <v>3</v>
      </c>
      <c r="N40" s="77" t="str">
        <f>VLOOKUP(B40,'Topic with sorted table '!A:E,5,FALSE)</f>
        <v>A2</v>
      </c>
      <c r="P40">
        <v>2</v>
      </c>
      <c r="Q40" s="77" t="s">
        <v>692</v>
      </c>
      <c r="R40" s="77">
        <v>10</v>
      </c>
      <c r="X40" s="77" t="str">
        <f t="shared" si="3"/>
        <v>F.2 Lv.3</v>
      </c>
      <c r="Z40" s="77" t="str">
        <f t="shared" si="4"/>
        <v>F.2 Ch 10 Lv.3</v>
      </c>
    </row>
    <row r="41" spans="1:68" ht="16.5" customHeight="1" x14ac:dyDescent="0.25">
      <c r="A41" s="63" t="str">
        <f t="shared" si="0"/>
        <v>200240</v>
      </c>
      <c r="B41" s="77" t="str">
        <f t="shared" si="1"/>
        <v>4B8</v>
      </c>
      <c r="C41" s="86">
        <v>2002</v>
      </c>
      <c r="D41" s="45">
        <v>40</v>
      </c>
      <c r="E41" s="45"/>
      <c r="F41" s="45" t="s">
        <v>705</v>
      </c>
      <c r="I41" s="77" t="str">
        <f t="shared" si="21"/>
        <v>F.4 Ch 8</v>
      </c>
      <c r="L41" s="77">
        <v>6</v>
      </c>
      <c r="N41" s="77" t="str">
        <f>VLOOKUP(B41,'Topic with sorted table '!A:E,5,FALSE)</f>
        <v>A4</v>
      </c>
      <c r="P41">
        <v>4</v>
      </c>
      <c r="Q41" s="77" t="s">
        <v>273</v>
      </c>
      <c r="R41" s="77">
        <v>8</v>
      </c>
      <c r="X41" s="77" t="str">
        <f t="shared" si="3"/>
        <v>F.4 Lv.6</v>
      </c>
      <c r="Z41" s="77" t="str">
        <f t="shared" si="4"/>
        <v>F.4 Ch 8 Lv.6</v>
      </c>
    </row>
    <row r="42" spans="1:68" ht="16.5" customHeight="1" x14ac:dyDescent="0.25">
      <c r="A42" s="63" t="str">
        <f t="shared" si="0"/>
        <v>200241</v>
      </c>
      <c r="B42" s="77" t="str">
        <f t="shared" si="1"/>
        <v>000</v>
      </c>
      <c r="C42" s="101">
        <v>2002</v>
      </c>
      <c r="D42" s="44">
        <v>41</v>
      </c>
      <c r="E42" s="44"/>
      <c r="F42" s="44" t="s">
        <v>287</v>
      </c>
      <c r="I42" s="77" t="str">
        <f t="shared" si="21"/>
        <v>F.0 Ch 0</v>
      </c>
      <c r="L42" s="77">
        <v>4</v>
      </c>
      <c r="N42" s="77" t="e">
        <f>VLOOKUP(B42,'Topic with sorted table '!A:E,5,FALSE)</f>
        <v>#N/A</v>
      </c>
      <c r="P42">
        <v>0</v>
      </c>
      <c r="Q42" s="77">
        <v>0</v>
      </c>
      <c r="R42" s="77">
        <v>0</v>
      </c>
      <c r="X42" s="77" t="str">
        <f t="shared" si="3"/>
        <v>F.0 Lv.4</v>
      </c>
      <c r="Z42" s="77" t="str">
        <f t="shared" si="4"/>
        <v>F.0 Ch 0 Lv.4</v>
      </c>
    </row>
    <row r="43" spans="1:68" ht="16.5" customHeight="1" x14ac:dyDescent="0.25">
      <c r="A43" s="63" t="str">
        <f t="shared" si="0"/>
        <v>200242</v>
      </c>
      <c r="B43" s="77" t="str">
        <f t="shared" si="1"/>
        <v>5B9</v>
      </c>
      <c r="C43" s="101">
        <v>2002</v>
      </c>
      <c r="D43" s="44">
        <v>42</v>
      </c>
      <c r="E43" s="44"/>
      <c r="F43" s="44" t="s">
        <v>707</v>
      </c>
      <c r="I43" s="77" t="str">
        <f t="shared" si="21"/>
        <v>F.5 Ch 9</v>
      </c>
      <c r="L43" s="77">
        <v>7</v>
      </c>
      <c r="N43" s="77" t="str">
        <f>VLOOKUP(B43,'Topic with sorted table '!A:E,5,FALSE)</f>
        <v>T2</v>
      </c>
      <c r="P43">
        <v>5</v>
      </c>
      <c r="Q43" s="77" t="s">
        <v>273</v>
      </c>
      <c r="R43" s="77">
        <v>9</v>
      </c>
      <c r="X43" s="77" t="str">
        <f t="shared" si="3"/>
        <v>F.5 Lv.7</v>
      </c>
      <c r="Z43" s="77" t="str">
        <f t="shared" si="4"/>
        <v>F.5 Ch 9 Lv.7</v>
      </c>
      <c r="BP43" s="63" t="s">
        <v>524</v>
      </c>
    </row>
    <row r="44" spans="1:68" ht="16.5" customHeight="1" x14ac:dyDescent="0.25">
      <c r="A44" s="63" t="str">
        <f t="shared" si="0"/>
        <v>200243</v>
      </c>
      <c r="B44" s="77" t="str">
        <f t="shared" si="1"/>
        <v>6A2</v>
      </c>
      <c r="C44" s="86">
        <v>2002</v>
      </c>
      <c r="D44" s="44">
        <v>43</v>
      </c>
      <c r="E44" s="44"/>
      <c r="F44" s="44" t="s">
        <v>287</v>
      </c>
      <c r="I44" s="77" t="str">
        <f t="shared" si="21"/>
        <v>F.6 Ch 2</v>
      </c>
      <c r="L44" s="77">
        <v>5</v>
      </c>
      <c r="N44" s="77" t="str">
        <f>VLOOKUP(B44,'Topic with sorted table '!A:E,5,FALSE)</f>
        <v>A3</v>
      </c>
      <c r="P44">
        <v>6</v>
      </c>
      <c r="Q44" s="77" t="s">
        <v>272</v>
      </c>
      <c r="R44" s="77">
        <v>2</v>
      </c>
      <c r="X44" s="77" t="str">
        <f t="shared" si="3"/>
        <v>F.6 Lv.5</v>
      </c>
      <c r="Z44" s="77" t="str">
        <f t="shared" si="4"/>
        <v>F.6 Ch 2 Lv.5</v>
      </c>
      <c r="AI44" s="86"/>
      <c r="AJ44" s="86"/>
      <c r="AK44" s="86"/>
      <c r="AL44" s="86"/>
      <c r="AM44" s="86"/>
      <c r="BG44" s="77" t="s">
        <v>448</v>
      </c>
      <c r="BH44" s="77">
        <v>2</v>
      </c>
      <c r="BI44" s="77">
        <v>3</v>
      </c>
      <c r="BJ44" s="77">
        <v>4</v>
      </c>
      <c r="BK44" s="77">
        <v>5</v>
      </c>
      <c r="BL44" s="77">
        <v>6</v>
      </c>
      <c r="BM44" s="77">
        <v>7</v>
      </c>
    </row>
    <row r="45" spans="1:68" ht="16.5" customHeight="1" x14ac:dyDescent="0.25">
      <c r="A45" s="63" t="str">
        <f t="shared" si="0"/>
        <v>200244</v>
      </c>
      <c r="B45" s="77" t="str">
        <f t="shared" si="1"/>
        <v>3B10</v>
      </c>
      <c r="C45" s="101">
        <v>2002</v>
      </c>
      <c r="D45" s="44">
        <v>44</v>
      </c>
      <c r="E45" s="44"/>
      <c r="F45" s="44" t="s">
        <v>286</v>
      </c>
      <c r="I45" s="77" t="str">
        <f t="shared" si="21"/>
        <v>F.3 Ch 10</v>
      </c>
      <c r="L45" s="77">
        <v>7</v>
      </c>
      <c r="N45" s="77" t="str">
        <f>VLOOKUP(B45,'Topic with sorted table '!A:E,5,FALSE)</f>
        <v>VA2</v>
      </c>
      <c r="P45">
        <v>3</v>
      </c>
      <c r="Q45" s="77" t="s">
        <v>273</v>
      </c>
      <c r="R45" s="77">
        <v>10</v>
      </c>
      <c r="X45" s="77" t="str">
        <f t="shared" si="3"/>
        <v>F.3 Lv.7</v>
      </c>
      <c r="Z45" s="77" t="str">
        <f t="shared" si="4"/>
        <v>F.3 Ch 10 Lv.7</v>
      </c>
      <c r="AI45" s="86" t="s">
        <v>448</v>
      </c>
      <c r="AJ45" s="86">
        <v>2</v>
      </c>
      <c r="AK45" s="86">
        <v>3</v>
      </c>
      <c r="AL45" s="86">
        <v>4</v>
      </c>
      <c r="AM45" s="86">
        <v>5</v>
      </c>
      <c r="AN45" s="86">
        <v>6</v>
      </c>
      <c r="AO45" s="86">
        <v>7</v>
      </c>
      <c r="AR45" s="86" t="s">
        <v>526</v>
      </c>
      <c r="BC45" s="77" t="s">
        <v>306</v>
      </c>
      <c r="BE45" s="77">
        <f ca="1">COUNTIF($I$542:INDIRECT("$I$"&amp;$BU$12),BC45)</f>
        <v>0</v>
      </c>
      <c r="BH45" s="77">
        <f>COUNTIF($Z$488:$Z$900,$BC45&amp;" Lv."&amp;$BH$44)</f>
        <v>1</v>
      </c>
      <c r="BI45" s="77">
        <f>COUNTIF($Z$488:$Z$900,BC45&amp;" Lv."&amp;BI$44)</f>
        <v>0</v>
      </c>
      <c r="BJ45" s="77">
        <f>COUNTIF($Z$488:$Z$900,BC45&amp;" Lv."&amp;$BJ$44)</f>
        <v>0</v>
      </c>
      <c r="BK45" s="77">
        <f>COUNTIF($Z$488:$Z$900,BC45&amp;" Lv."&amp;$BK$44)</f>
        <v>0</v>
      </c>
      <c r="BL45" s="77">
        <f>COUNTIF($Z$488:$Z$900,BC45&amp;" Lv."&amp;$BL$44)</f>
        <v>0</v>
      </c>
      <c r="BM45" s="77">
        <f>COUNTIF($Z$488:$Z$900,BC45&amp;" Lv."&amp;$BM$44)</f>
        <v>0</v>
      </c>
      <c r="BN45" s="77">
        <f>COUNTIF($Z$488:$Z$900,BC45&amp;" Lv."&amp;$BN$44)</f>
        <v>0</v>
      </c>
      <c r="BP45" s="63">
        <f>SUM(BH45:BN45)</f>
        <v>1</v>
      </c>
    </row>
    <row r="46" spans="1:68" ht="16.5" customHeight="1" x14ac:dyDescent="0.25">
      <c r="A46" s="63" t="str">
        <f t="shared" si="0"/>
        <v>200245</v>
      </c>
      <c r="B46" s="77" t="str">
        <f t="shared" si="1"/>
        <v>3B10</v>
      </c>
      <c r="C46" s="101">
        <v>2002</v>
      </c>
      <c r="D46" s="44">
        <v>45</v>
      </c>
      <c r="E46" s="44"/>
      <c r="F46" s="44" t="s">
        <v>708</v>
      </c>
      <c r="I46" s="77" t="str">
        <f t="shared" si="21"/>
        <v>F.3 Ch 10</v>
      </c>
      <c r="L46" s="77">
        <v>7</v>
      </c>
      <c r="N46" s="77" t="str">
        <f>VLOOKUP(B46,'Topic with sorted table '!A:E,5,FALSE)</f>
        <v>VA2</v>
      </c>
      <c r="P46">
        <v>3</v>
      </c>
      <c r="Q46" s="77" t="s">
        <v>273</v>
      </c>
      <c r="R46" s="77">
        <v>10</v>
      </c>
      <c r="X46" s="77" t="str">
        <f t="shared" si="3"/>
        <v>F.3 Lv.7</v>
      </c>
      <c r="Z46" s="77" t="str">
        <f t="shared" si="4"/>
        <v>F.3 Ch 10 Lv.7</v>
      </c>
      <c r="AE46" s="77" t="s">
        <v>306</v>
      </c>
      <c r="AG46" s="77">
        <f t="shared" ref="AG46:AG77" si="22">COUNTIF(I:I,AE46)</f>
        <v>2</v>
      </c>
      <c r="AJ46" s="86">
        <f>COUNTIF($Z:$Z,$AE46&amp;" Lv."&amp;$AJ$45)</f>
        <v>2</v>
      </c>
      <c r="AK46" s="86">
        <f>COUNTIF($Z:$Z,$AE46&amp;" Lv."&amp;$AK$45)</f>
        <v>0</v>
      </c>
      <c r="AL46" s="86">
        <f>COUNTIF($Z:$Z,$AE46&amp;" Lv."&amp;$AL$45)</f>
        <v>0</v>
      </c>
      <c r="AM46" s="86">
        <f>COUNTIF($Z:$Z,$AE46&amp;" Lv."&amp;$AM$45)</f>
        <v>0</v>
      </c>
      <c r="AN46" s="86">
        <f>COUNTIF($Z:$Z,$AE46&amp;" Lv."&amp;$AN$45)</f>
        <v>0</v>
      </c>
      <c r="AO46" s="86">
        <f>COUNTIF($Z:$Z,$AE46&amp;" Lv."&amp;$AO$45)</f>
        <v>0</v>
      </c>
      <c r="AP46" s="86">
        <f>COUNTIF($Z:$Z,$AE46&amp;" Lv."&amp;$AP$45)</f>
        <v>0</v>
      </c>
      <c r="AR46" s="86">
        <f>SUM(AJ46:AP46)</f>
        <v>2</v>
      </c>
      <c r="BC46" s="77" t="s">
        <v>307</v>
      </c>
      <c r="BE46" s="86">
        <f ca="1">COUNTIF($I$542:INDIRECT("$I$"&amp;$BU$12),BC46)</f>
        <v>1</v>
      </c>
      <c r="BH46" s="77">
        <f>COUNTIF($Z$488:$Z$900,$BC$46&amp;" Lv."&amp;BH$44)</f>
        <v>1</v>
      </c>
      <c r="BI46" s="77">
        <f t="shared" ref="BI46:BI109" si="23">COUNTIF($Z$488:$Z$900,BC46&amp;" Lv."&amp;BI$44)</f>
        <v>0</v>
      </c>
      <c r="BJ46" s="77">
        <f t="shared" ref="BJ46:BJ109" si="24">COUNTIF($Z$488:$Z$900,BC46&amp;" Lv."&amp;$BJ$44)</f>
        <v>0</v>
      </c>
      <c r="BK46" s="77">
        <f t="shared" ref="BK46:BK109" si="25">COUNTIF($Z$488:$Z$900,BC46&amp;" Lv."&amp;$BK$44)</f>
        <v>0</v>
      </c>
      <c r="BL46" s="77">
        <f t="shared" ref="BL46:BL109" si="26">COUNTIF($Z$488:$Z$900,BC46&amp;" Lv."&amp;$BL$44)</f>
        <v>0</v>
      </c>
      <c r="BM46" s="77">
        <f t="shared" ref="BM46:BM109" si="27">COUNTIF($Z$488:$Z$900,BC46&amp;" Lv."&amp;$BM$44)</f>
        <v>0</v>
      </c>
      <c r="BN46" s="77">
        <f t="shared" ref="BN46:BN109" si="28">COUNTIF($Z$488:$Z$900,BC46&amp;" Lv."&amp;$BN$44)</f>
        <v>0</v>
      </c>
      <c r="BP46" s="77">
        <f t="shared" ref="BP46:BP109" si="29">SUM(BH46:BN46)</f>
        <v>1</v>
      </c>
    </row>
    <row r="47" spans="1:68" ht="16.5" customHeight="1" x14ac:dyDescent="0.25">
      <c r="A47" s="63" t="str">
        <f t="shared" si="0"/>
        <v>200246</v>
      </c>
      <c r="B47" s="77" t="str">
        <f t="shared" si="1"/>
        <v>4B12</v>
      </c>
      <c r="C47" s="86">
        <v>2002</v>
      </c>
      <c r="D47" s="45">
        <v>46</v>
      </c>
      <c r="E47" s="45"/>
      <c r="F47" s="45" t="s">
        <v>701</v>
      </c>
      <c r="I47" s="77" t="str">
        <f t="shared" si="21"/>
        <v>F.4 Ch 12</v>
      </c>
      <c r="L47" s="77">
        <v>5</v>
      </c>
      <c r="N47" s="77" t="str">
        <f>VLOOKUP(B47,'Topic with sorted table '!A:E,5,FALSE)</f>
        <v>T2</v>
      </c>
      <c r="P47">
        <v>4</v>
      </c>
      <c r="Q47" s="77" t="s">
        <v>273</v>
      </c>
      <c r="R47" s="77">
        <v>12</v>
      </c>
      <c r="X47" s="77" t="str">
        <f t="shared" si="3"/>
        <v>F.4 Lv.5</v>
      </c>
      <c r="Z47" s="77" t="str">
        <f t="shared" si="4"/>
        <v>F.4 Ch 12 Lv.5</v>
      </c>
      <c r="AE47" s="77" t="s">
        <v>307</v>
      </c>
      <c r="AG47" s="77">
        <f t="shared" si="22"/>
        <v>3</v>
      </c>
      <c r="AJ47" s="86">
        <f>COUNTIF($Z:$Z,$AE47&amp;" Lv."&amp;$AJ$45)</f>
        <v>1</v>
      </c>
      <c r="AK47" s="86">
        <f t="shared" ref="AK47:AK110" si="30">COUNTIF($Z:$Z,$AE47&amp;" Lv."&amp;$AK$45)</f>
        <v>0</v>
      </c>
      <c r="AL47" s="86">
        <f t="shared" ref="AL47:AL110" si="31">COUNTIF($Z:$Z,$AE47&amp;" Lv."&amp;$AL$45)</f>
        <v>2</v>
      </c>
      <c r="AM47" s="86">
        <f t="shared" ref="AM47:AM110" si="32">COUNTIF($Z:$Z,$AE47&amp;" Lv."&amp;$AM$45)</f>
        <v>0</v>
      </c>
      <c r="AN47" s="86">
        <f t="shared" ref="AN47:AN110" si="33">COUNTIF($Z:$Z,$AE47&amp;" Lv."&amp;$AN$45)</f>
        <v>0</v>
      </c>
      <c r="AO47" s="86">
        <f t="shared" ref="AO47:AO110" si="34">COUNTIF($Z:$Z,$AE47&amp;" Lv."&amp;$AO$45)</f>
        <v>0</v>
      </c>
      <c r="AP47" s="86">
        <f t="shared" ref="AP47:AP110" si="35">COUNTIF($Z:$Z,$AE47&amp;" Lv."&amp;$AP$45)</f>
        <v>0</v>
      </c>
      <c r="AR47" s="86">
        <f t="shared" ref="AR47:AR110" si="36">SUM(AJ47:AP47)</f>
        <v>3</v>
      </c>
      <c r="BC47" s="77" t="s">
        <v>65</v>
      </c>
      <c r="BE47" s="86">
        <f ca="1">COUNTIF($I$542:INDIRECT("$I$"&amp;$BU$12),BC47)</f>
        <v>2</v>
      </c>
      <c r="BH47" s="77">
        <f>COUNTIF($Z$488:$Z$900,$BC$47&amp;" Lv."&amp;BH$44)</f>
        <v>2</v>
      </c>
      <c r="BI47" s="77">
        <f t="shared" si="23"/>
        <v>0</v>
      </c>
      <c r="BJ47" s="77">
        <f t="shared" si="24"/>
        <v>0</v>
      </c>
      <c r="BK47" s="77">
        <f t="shared" si="25"/>
        <v>0</v>
      </c>
      <c r="BL47" s="77">
        <f t="shared" si="26"/>
        <v>0</v>
      </c>
      <c r="BM47" s="77">
        <f t="shared" si="27"/>
        <v>0</v>
      </c>
      <c r="BN47" s="77">
        <f t="shared" si="28"/>
        <v>0</v>
      </c>
      <c r="BP47" s="77">
        <f t="shared" si="29"/>
        <v>2</v>
      </c>
    </row>
    <row r="48" spans="1:68" ht="16.5" customHeight="1" x14ac:dyDescent="0.25">
      <c r="A48" s="63" t="str">
        <f t="shared" si="0"/>
        <v>200247</v>
      </c>
      <c r="B48" s="77" t="str">
        <f t="shared" si="1"/>
        <v>000</v>
      </c>
      <c r="C48" s="101">
        <v>2002</v>
      </c>
      <c r="D48" s="45">
        <v>47</v>
      </c>
      <c r="E48" s="45"/>
      <c r="F48" s="45" t="s">
        <v>701</v>
      </c>
      <c r="I48" s="77" t="str">
        <f t="shared" si="21"/>
        <v>F.0 Ch 0</v>
      </c>
      <c r="L48" s="77">
        <v>7</v>
      </c>
      <c r="N48" s="77" t="e">
        <f>VLOOKUP(B48,'Topic with sorted table '!A:E,5,FALSE)</f>
        <v>#N/A</v>
      </c>
      <c r="P48">
        <v>0</v>
      </c>
      <c r="Q48" s="77">
        <v>0</v>
      </c>
      <c r="R48" s="77">
        <v>0</v>
      </c>
      <c r="X48" s="77" t="str">
        <f t="shared" si="3"/>
        <v>F.0 Lv.7</v>
      </c>
      <c r="Z48" s="77" t="str">
        <f t="shared" si="4"/>
        <v>F.0 Ch 0 Lv.7</v>
      </c>
      <c r="AE48" s="77" t="s">
        <v>65</v>
      </c>
      <c r="AG48" s="77">
        <f t="shared" si="22"/>
        <v>6</v>
      </c>
      <c r="AJ48" s="86">
        <f t="shared" ref="AJ48:AJ111" si="37">COUNTIF($Z:$Z,$AE48&amp;" Lv."&amp;$AJ$45)</f>
        <v>6</v>
      </c>
      <c r="AK48" s="86">
        <f t="shared" si="30"/>
        <v>0</v>
      </c>
      <c r="AL48" s="86">
        <f t="shared" si="31"/>
        <v>0</v>
      </c>
      <c r="AM48" s="86">
        <f t="shared" si="32"/>
        <v>0</v>
      </c>
      <c r="AN48" s="86">
        <f t="shared" si="33"/>
        <v>0</v>
      </c>
      <c r="AO48" s="86">
        <f t="shared" si="34"/>
        <v>0</v>
      </c>
      <c r="AP48" s="86">
        <f t="shared" si="35"/>
        <v>0</v>
      </c>
      <c r="AR48" s="86">
        <f t="shared" si="36"/>
        <v>6</v>
      </c>
      <c r="BC48" s="77" t="s">
        <v>325</v>
      </c>
      <c r="BE48" s="86">
        <f ca="1">COUNTIF($I$542:INDIRECT("$I$"&amp;$BU$12),BC48)</f>
        <v>0</v>
      </c>
      <c r="BH48" s="77">
        <f t="shared" ref="BH48:BH104" si="38">COUNTIF($Z$488:$Z$900,$BC48&amp;" Lv."&amp;$BH$44)</f>
        <v>0</v>
      </c>
      <c r="BI48" s="77">
        <f t="shared" si="23"/>
        <v>0</v>
      </c>
      <c r="BJ48" s="77">
        <f t="shared" si="24"/>
        <v>0</v>
      </c>
      <c r="BK48" s="77">
        <f t="shared" si="25"/>
        <v>0</v>
      </c>
      <c r="BL48" s="77">
        <f t="shared" si="26"/>
        <v>0</v>
      </c>
      <c r="BM48" s="77">
        <f t="shared" si="27"/>
        <v>0</v>
      </c>
      <c r="BN48" s="77">
        <f t="shared" si="28"/>
        <v>0</v>
      </c>
      <c r="BP48" s="77">
        <f t="shared" si="29"/>
        <v>0</v>
      </c>
    </row>
    <row r="49" spans="1:68" ht="16.5" customHeight="1" x14ac:dyDescent="0.25">
      <c r="A49" s="63" t="str">
        <f t="shared" si="0"/>
        <v>200248</v>
      </c>
      <c r="B49" s="77" t="str">
        <f t="shared" si="1"/>
        <v>4B12</v>
      </c>
      <c r="C49" s="101">
        <v>2002</v>
      </c>
      <c r="D49" s="45">
        <v>48</v>
      </c>
      <c r="E49" s="45"/>
      <c r="F49" s="45" t="s">
        <v>700</v>
      </c>
      <c r="I49" s="77" t="str">
        <f t="shared" si="21"/>
        <v>F.4 Ch 12</v>
      </c>
      <c r="L49" s="77">
        <v>7</v>
      </c>
      <c r="N49" s="77" t="str">
        <f>VLOOKUP(B49,'Topic with sorted table '!A:E,5,FALSE)</f>
        <v>T2</v>
      </c>
      <c r="P49">
        <v>4</v>
      </c>
      <c r="Q49" s="77" t="s">
        <v>273</v>
      </c>
      <c r="R49" s="77">
        <v>12</v>
      </c>
      <c r="X49" s="77" t="str">
        <f t="shared" si="3"/>
        <v>F.4 Lv.7</v>
      </c>
      <c r="Z49" s="77" t="str">
        <f t="shared" si="4"/>
        <v>F.4 Ch 12 Lv.7</v>
      </c>
      <c r="AE49" s="77" t="s">
        <v>325</v>
      </c>
      <c r="AG49" s="77">
        <f t="shared" si="22"/>
        <v>3</v>
      </c>
      <c r="AJ49" s="86">
        <f t="shared" si="37"/>
        <v>3</v>
      </c>
      <c r="AK49" s="86">
        <f t="shared" si="30"/>
        <v>0</v>
      </c>
      <c r="AL49" s="86">
        <f t="shared" si="31"/>
        <v>0</v>
      </c>
      <c r="AM49" s="86">
        <f t="shared" si="32"/>
        <v>0</v>
      </c>
      <c r="AN49" s="86">
        <f t="shared" si="33"/>
        <v>0</v>
      </c>
      <c r="AO49" s="86">
        <f t="shared" si="34"/>
        <v>0</v>
      </c>
      <c r="AP49" s="86">
        <f t="shared" si="35"/>
        <v>0</v>
      </c>
      <c r="AR49" s="86">
        <f t="shared" si="36"/>
        <v>3</v>
      </c>
      <c r="BC49" s="77" t="s">
        <v>308</v>
      </c>
      <c r="BE49" s="86">
        <f ca="1">COUNTIF($I$542:INDIRECT("$I$"&amp;$BU$12),BC49)</f>
        <v>0</v>
      </c>
      <c r="BH49" s="77">
        <f t="shared" si="38"/>
        <v>0</v>
      </c>
      <c r="BI49" s="77">
        <f t="shared" si="23"/>
        <v>0</v>
      </c>
      <c r="BJ49" s="77">
        <f t="shared" si="24"/>
        <v>0</v>
      </c>
      <c r="BK49" s="77">
        <f t="shared" si="25"/>
        <v>0</v>
      </c>
      <c r="BL49" s="77">
        <f t="shared" si="26"/>
        <v>0</v>
      </c>
      <c r="BM49" s="77">
        <f t="shared" si="27"/>
        <v>0</v>
      </c>
      <c r="BN49" s="77">
        <f t="shared" si="28"/>
        <v>0</v>
      </c>
      <c r="BP49" s="77">
        <f t="shared" si="29"/>
        <v>0</v>
      </c>
    </row>
    <row r="50" spans="1:68" ht="16.5" customHeight="1" x14ac:dyDescent="0.25">
      <c r="A50" s="63" t="str">
        <f t="shared" si="0"/>
        <v>200249</v>
      </c>
      <c r="B50" s="77" t="str">
        <f t="shared" si="1"/>
        <v>5B10</v>
      </c>
      <c r="C50" s="77">
        <v>2002</v>
      </c>
      <c r="D50" s="45">
        <v>49</v>
      </c>
      <c r="E50" s="45"/>
      <c r="F50" s="45" t="s">
        <v>709</v>
      </c>
      <c r="I50" s="77" t="str">
        <f t="shared" si="21"/>
        <v>F.5 Ch 10</v>
      </c>
      <c r="L50" s="77">
        <v>6</v>
      </c>
      <c r="N50" s="77" t="str">
        <f>VLOOKUP(B50,'Topic with sorted table '!A:E,5,FALSE)</f>
        <v>3D2</v>
      </c>
      <c r="P50">
        <v>5</v>
      </c>
      <c r="Q50" s="77" t="s">
        <v>273</v>
      </c>
      <c r="R50" s="77">
        <v>10</v>
      </c>
      <c r="X50" s="77" t="str">
        <f t="shared" si="3"/>
        <v>F.5 Lv.6</v>
      </c>
      <c r="Z50" s="77" t="str">
        <f t="shared" si="4"/>
        <v>F.5 Ch 10 Lv.6</v>
      </c>
      <c r="AE50" s="77" t="s">
        <v>308</v>
      </c>
      <c r="AG50" s="77">
        <f t="shared" si="22"/>
        <v>0</v>
      </c>
      <c r="AJ50" s="86">
        <f t="shared" si="37"/>
        <v>0</v>
      </c>
      <c r="AK50" s="86">
        <f t="shared" si="30"/>
        <v>0</v>
      </c>
      <c r="AL50" s="86">
        <f t="shared" si="31"/>
        <v>0</v>
      </c>
      <c r="AM50" s="86">
        <f t="shared" si="32"/>
        <v>0</v>
      </c>
      <c r="AN50" s="86">
        <f t="shared" si="33"/>
        <v>0</v>
      </c>
      <c r="AO50" s="86">
        <f t="shared" si="34"/>
        <v>0</v>
      </c>
      <c r="AP50" s="86">
        <f t="shared" si="35"/>
        <v>0</v>
      </c>
      <c r="AR50" s="86">
        <f t="shared" si="36"/>
        <v>0</v>
      </c>
      <c r="BC50" s="77" t="s">
        <v>309</v>
      </c>
      <c r="BE50" s="86">
        <f ca="1">COUNTIF($I$542:INDIRECT("$I$"&amp;$BU$12),BC50)</f>
        <v>0</v>
      </c>
      <c r="BH50" s="77">
        <f t="shared" si="38"/>
        <v>0</v>
      </c>
      <c r="BI50" s="77">
        <f t="shared" si="23"/>
        <v>0</v>
      </c>
      <c r="BJ50" s="77">
        <f t="shared" si="24"/>
        <v>0</v>
      </c>
      <c r="BK50" s="77">
        <f t="shared" si="25"/>
        <v>0</v>
      </c>
      <c r="BL50" s="77">
        <f t="shared" si="26"/>
        <v>0</v>
      </c>
      <c r="BM50" s="77">
        <f t="shared" si="27"/>
        <v>0</v>
      </c>
      <c r="BN50" s="77">
        <f t="shared" si="28"/>
        <v>0</v>
      </c>
      <c r="BP50" s="77">
        <f t="shared" si="29"/>
        <v>0</v>
      </c>
    </row>
    <row r="51" spans="1:68" ht="16.5" customHeight="1" x14ac:dyDescent="0.25">
      <c r="A51" s="63" t="str">
        <f t="shared" si="0"/>
        <v>200250</v>
      </c>
      <c r="B51" s="77" t="str">
        <f t="shared" si="1"/>
        <v>3B8</v>
      </c>
      <c r="C51" s="101">
        <v>2002</v>
      </c>
      <c r="D51" s="45">
        <v>50</v>
      </c>
      <c r="E51" s="45"/>
      <c r="F51" s="45" t="s">
        <v>709</v>
      </c>
      <c r="I51" s="77" t="str">
        <f t="shared" si="21"/>
        <v>F.3 Ch 8</v>
      </c>
      <c r="L51" s="77">
        <v>4</v>
      </c>
      <c r="N51" s="77" t="str">
        <f>VLOOKUP(B51,'Topic with sorted table '!A:E,5,FALSE)</f>
        <v>DG2</v>
      </c>
      <c r="P51">
        <v>3</v>
      </c>
      <c r="Q51" s="77" t="s">
        <v>273</v>
      </c>
      <c r="R51" s="77">
        <v>8</v>
      </c>
      <c r="X51" s="77" t="str">
        <f t="shared" si="3"/>
        <v>F.3 Lv.4</v>
      </c>
      <c r="Z51" s="77" t="str">
        <f t="shared" si="4"/>
        <v>F.3 Ch 8 Lv.4</v>
      </c>
      <c r="AE51" s="77" t="s">
        <v>309</v>
      </c>
      <c r="AG51" s="77">
        <f t="shared" si="22"/>
        <v>0</v>
      </c>
      <c r="AJ51" s="86">
        <f t="shared" si="37"/>
        <v>0</v>
      </c>
      <c r="AK51" s="86">
        <f t="shared" si="30"/>
        <v>0</v>
      </c>
      <c r="AL51" s="86">
        <f t="shared" si="31"/>
        <v>0</v>
      </c>
      <c r="AM51" s="86">
        <f t="shared" si="32"/>
        <v>0</v>
      </c>
      <c r="AN51" s="86">
        <f t="shared" si="33"/>
        <v>0</v>
      </c>
      <c r="AO51" s="86">
        <f t="shared" si="34"/>
        <v>0</v>
      </c>
      <c r="AP51" s="86">
        <f t="shared" si="35"/>
        <v>0</v>
      </c>
      <c r="AR51" s="86">
        <f t="shared" si="36"/>
        <v>0</v>
      </c>
      <c r="BC51" s="77" t="s">
        <v>102</v>
      </c>
      <c r="BE51" s="86">
        <f ca="1">COUNTIF($I$542:INDIRECT("$I$"&amp;$BU$12),BC51)</f>
        <v>1</v>
      </c>
      <c r="BH51" s="77">
        <f>COUNTIF($Z$488:$Z$900,BC51&amp;" Lv."&amp;BH44)</f>
        <v>1</v>
      </c>
      <c r="BI51" s="77">
        <f t="shared" si="23"/>
        <v>0</v>
      </c>
      <c r="BJ51" s="77">
        <f t="shared" si="24"/>
        <v>0</v>
      </c>
      <c r="BK51" s="77">
        <f t="shared" si="25"/>
        <v>0</v>
      </c>
      <c r="BL51" s="77">
        <f t="shared" si="26"/>
        <v>0</v>
      </c>
      <c r="BM51" s="77">
        <f t="shared" si="27"/>
        <v>0</v>
      </c>
      <c r="BN51" s="77">
        <f t="shared" si="28"/>
        <v>0</v>
      </c>
      <c r="BP51" s="77">
        <f t="shared" si="29"/>
        <v>1</v>
      </c>
    </row>
    <row r="52" spans="1:68" ht="16.5" customHeight="1" x14ac:dyDescent="0.25">
      <c r="A52" s="63" t="str">
        <f t="shared" si="0"/>
        <v>200251</v>
      </c>
      <c r="B52" s="77" t="str">
        <f t="shared" si="1"/>
        <v>4B11</v>
      </c>
      <c r="C52" s="101">
        <v>2002</v>
      </c>
      <c r="D52" s="44">
        <v>51</v>
      </c>
      <c r="E52" s="44"/>
      <c r="F52" s="44" t="s">
        <v>701</v>
      </c>
      <c r="I52" s="77" t="str">
        <f t="shared" si="21"/>
        <v>F.4 Ch 11</v>
      </c>
      <c r="L52" s="77">
        <v>6</v>
      </c>
      <c r="N52" s="77" t="str">
        <f>VLOOKUP(B52,'Topic with sorted table '!A:E,5,FALSE)</f>
        <v>DG3</v>
      </c>
      <c r="P52">
        <v>4</v>
      </c>
      <c r="Q52" s="77" t="s">
        <v>273</v>
      </c>
      <c r="R52" s="77">
        <v>11</v>
      </c>
      <c r="X52" s="77" t="str">
        <f t="shared" si="3"/>
        <v>F.4 Lv.6</v>
      </c>
      <c r="Z52" s="77" t="str">
        <f t="shared" si="4"/>
        <v>F.4 Ch 11 Lv.6</v>
      </c>
      <c r="AE52" s="77" t="s">
        <v>102</v>
      </c>
      <c r="AG52" s="77">
        <f t="shared" si="22"/>
        <v>4</v>
      </c>
      <c r="AJ52" s="86">
        <f t="shared" si="37"/>
        <v>4</v>
      </c>
      <c r="AK52" s="86">
        <f t="shared" si="30"/>
        <v>0</v>
      </c>
      <c r="AL52" s="86">
        <f t="shared" si="31"/>
        <v>0</v>
      </c>
      <c r="AM52" s="86">
        <f t="shared" si="32"/>
        <v>0</v>
      </c>
      <c r="AN52" s="86">
        <f t="shared" si="33"/>
        <v>0</v>
      </c>
      <c r="AO52" s="86">
        <f t="shared" si="34"/>
        <v>0</v>
      </c>
      <c r="AP52" s="86">
        <f t="shared" si="35"/>
        <v>0</v>
      </c>
      <c r="AR52" s="86">
        <f t="shared" si="36"/>
        <v>4</v>
      </c>
      <c r="BC52" s="77" t="s">
        <v>96</v>
      </c>
      <c r="BE52" s="86">
        <f ca="1">COUNTIF($I$542:INDIRECT("$I$"&amp;$BU$12),BC52)</f>
        <v>3</v>
      </c>
      <c r="BH52" s="77">
        <f t="shared" si="38"/>
        <v>1</v>
      </c>
      <c r="BI52" s="77">
        <f t="shared" si="23"/>
        <v>1</v>
      </c>
      <c r="BJ52" s="77">
        <f t="shared" si="24"/>
        <v>0</v>
      </c>
      <c r="BK52" s="77">
        <f t="shared" si="25"/>
        <v>0</v>
      </c>
      <c r="BL52" s="77">
        <f t="shared" si="26"/>
        <v>0</v>
      </c>
      <c r="BM52" s="77">
        <f t="shared" si="27"/>
        <v>0</v>
      </c>
      <c r="BN52" s="77">
        <f t="shared" si="28"/>
        <v>0</v>
      </c>
      <c r="BP52" s="77">
        <f t="shared" si="29"/>
        <v>2</v>
      </c>
    </row>
    <row r="53" spans="1:68" ht="16.5" customHeight="1" x14ac:dyDescent="0.25">
      <c r="A53" s="63" t="str">
        <f t="shared" si="0"/>
        <v>200252</v>
      </c>
      <c r="B53" s="77" t="str">
        <f t="shared" si="1"/>
        <v>5B7</v>
      </c>
      <c r="C53" s="86">
        <v>2002</v>
      </c>
      <c r="D53" s="44">
        <v>52</v>
      </c>
      <c r="E53" s="44"/>
      <c r="F53" s="44" t="s">
        <v>709</v>
      </c>
      <c r="I53" s="77" t="str">
        <f t="shared" si="21"/>
        <v>F.5 Ch 7</v>
      </c>
      <c r="L53" s="77">
        <v>7</v>
      </c>
      <c r="N53" s="77" t="str">
        <f>VLOOKUP(B53,'Topic with sorted table '!A:E,5,FALSE)</f>
        <v>AG3</v>
      </c>
      <c r="P53">
        <v>5</v>
      </c>
      <c r="Q53" s="77" t="s">
        <v>273</v>
      </c>
      <c r="R53" s="77">
        <v>7</v>
      </c>
      <c r="X53" s="77" t="str">
        <f t="shared" si="3"/>
        <v>F.5 Lv.7</v>
      </c>
      <c r="Z53" s="77" t="str">
        <f t="shared" si="4"/>
        <v>F.5 Ch 7 Lv.7</v>
      </c>
      <c r="AE53" s="77" t="s">
        <v>96</v>
      </c>
      <c r="AG53" s="77">
        <f t="shared" si="22"/>
        <v>4</v>
      </c>
      <c r="AJ53" s="86">
        <f t="shared" si="37"/>
        <v>1</v>
      </c>
      <c r="AK53" s="86">
        <f t="shared" si="30"/>
        <v>1</v>
      </c>
      <c r="AL53" s="86">
        <f t="shared" si="31"/>
        <v>1</v>
      </c>
      <c r="AM53" s="86">
        <f t="shared" si="32"/>
        <v>0</v>
      </c>
      <c r="AN53" s="86">
        <f t="shared" si="33"/>
        <v>0</v>
      </c>
      <c r="AO53" s="86">
        <f t="shared" si="34"/>
        <v>0</v>
      </c>
      <c r="AP53" s="86">
        <f t="shared" si="35"/>
        <v>1</v>
      </c>
      <c r="AR53" s="86">
        <f t="shared" si="36"/>
        <v>4</v>
      </c>
      <c r="BC53" s="77" t="s">
        <v>95</v>
      </c>
      <c r="BE53" s="86">
        <f ca="1">COUNTIF($I$542:INDIRECT("$I$"&amp;$BU$12),BC53)</f>
        <v>7</v>
      </c>
      <c r="BH53" s="77">
        <f t="shared" si="38"/>
        <v>8</v>
      </c>
      <c r="BI53" s="77">
        <f t="shared" si="23"/>
        <v>0</v>
      </c>
      <c r="BJ53" s="77">
        <f t="shared" si="24"/>
        <v>0</v>
      </c>
      <c r="BK53" s="77">
        <f t="shared" si="25"/>
        <v>0</v>
      </c>
      <c r="BL53" s="77">
        <f t="shared" si="26"/>
        <v>0</v>
      </c>
      <c r="BM53" s="77">
        <f t="shared" si="27"/>
        <v>0</v>
      </c>
      <c r="BN53" s="77">
        <f t="shared" si="28"/>
        <v>0</v>
      </c>
      <c r="BP53" s="77">
        <f t="shared" si="29"/>
        <v>8</v>
      </c>
    </row>
    <row r="54" spans="1:68" ht="16.5" customHeight="1" x14ac:dyDescent="0.25">
      <c r="A54" s="63" t="str">
        <f t="shared" si="0"/>
        <v>200253</v>
      </c>
      <c r="B54" s="77" t="str">
        <f t="shared" si="1"/>
        <v>5B7</v>
      </c>
      <c r="C54" s="101">
        <v>2002</v>
      </c>
      <c r="D54" s="44">
        <v>53</v>
      </c>
      <c r="E54" s="44"/>
      <c r="F54" s="44" t="s">
        <v>700</v>
      </c>
      <c r="I54" s="77" t="str">
        <f t="shared" si="21"/>
        <v>F.5 Ch 7</v>
      </c>
      <c r="L54" s="77">
        <v>3</v>
      </c>
      <c r="N54" s="77" t="str">
        <f>VLOOKUP(B54,'Topic with sorted table '!A:E,5,FALSE)</f>
        <v>AG3</v>
      </c>
      <c r="P54">
        <v>5</v>
      </c>
      <c r="Q54" s="77" t="s">
        <v>273</v>
      </c>
      <c r="R54" s="77">
        <v>7</v>
      </c>
      <c r="X54" s="77" t="str">
        <f t="shared" si="3"/>
        <v>F.5 Lv.3</v>
      </c>
      <c r="Z54" s="77" t="str">
        <f t="shared" si="4"/>
        <v>F.5 Ch 7 Lv.3</v>
      </c>
      <c r="AE54" s="77" t="s">
        <v>95</v>
      </c>
      <c r="AG54" s="77">
        <f t="shared" si="22"/>
        <v>19</v>
      </c>
      <c r="AJ54" s="86">
        <f t="shared" si="37"/>
        <v>16</v>
      </c>
      <c r="AK54" s="86">
        <f t="shared" si="30"/>
        <v>3</v>
      </c>
      <c r="AL54" s="86">
        <f t="shared" si="31"/>
        <v>0</v>
      </c>
      <c r="AM54" s="86">
        <f t="shared" si="32"/>
        <v>0</v>
      </c>
      <c r="AN54" s="86">
        <f t="shared" si="33"/>
        <v>0</v>
      </c>
      <c r="AO54" s="86">
        <f t="shared" si="34"/>
        <v>0</v>
      </c>
      <c r="AP54" s="86">
        <f t="shared" si="35"/>
        <v>0</v>
      </c>
      <c r="AR54" s="86">
        <f t="shared" si="36"/>
        <v>19</v>
      </c>
      <c r="BC54" s="77" t="s">
        <v>310</v>
      </c>
      <c r="BE54" s="86">
        <f ca="1">COUNTIF($I$542:INDIRECT("$I$"&amp;$BU$12),BC54)</f>
        <v>1</v>
      </c>
      <c r="BH54" s="77">
        <f t="shared" si="38"/>
        <v>0</v>
      </c>
      <c r="BI54" s="77">
        <f t="shared" si="23"/>
        <v>0</v>
      </c>
      <c r="BJ54" s="77">
        <f t="shared" si="24"/>
        <v>0</v>
      </c>
      <c r="BK54" s="77">
        <f t="shared" si="25"/>
        <v>0</v>
      </c>
      <c r="BL54" s="77">
        <f t="shared" si="26"/>
        <v>0</v>
      </c>
      <c r="BM54" s="77">
        <f t="shared" si="27"/>
        <v>0</v>
      </c>
      <c r="BN54" s="77">
        <f t="shared" si="28"/>
        <v>0</v>
      </c>
      <c r="BP54" s="77">
        <f t="shared" si="29"/>
        <v>0</v>
      </c>
    </row>
    <row r="55" spans="1:68" ht="16.5" customHeight="1" x14ac:dyDescent="0.25">
      <c r="A55" s="63" t="str">
        <f t="shared" si="0"/>
        <v>200254</v>
      </c>
      <c r="B55" s="77" t="str">
        <f t="shared" si="1"/>
        <v>5B12</v>
      </c>
      <c r="C55" s="101">
        <v>2002</v>
      </c>
      <c r="D55" s="44">
        <v>54</v>
      </c>
      <c r="E55" s="44"/>
      <c r="F55" s="44" t="s">
        <v>710</v>
      </c>
      <c r="I55" s="77" t="str">
        <f t="shared" si="21"/>
        <v>F.5 Ch 12</v>
      </c>
      <c r="L55" s="77">
        <v>4</v>
      </c>
      <c r="N55" s="77" t="str">
        <f>VLOOKUP(B55,'Topic with sorted table '!A:E,5,FALSE)</f>
        <v>S4</v>
      </c>
      <c r="P55">
        <v>5</v>
      </c>
      <c r="Q55" s="77" t="s">
        <v>273</v>
      </c>
      <c r="R55" s="77">
        <v>12</v>
      </c>
      <c r="X55" s="77" t="str">
        <f t="shared" si="3"/>
        <v>F.5 Lv.4</v>
      </c>
      <c r="Z55" s="77" t="str">
        <f t="shared" si="4"/>
        <v>F.5 Ch 12 Lv.4</v>
      </c>
      <c r="AE55" s="77" t="s">
        <v>310</v>
      </c>
      <c r="AG55" s="77">
        <f t="shared" si="22"/>
        <v>2</v>
      </c>
      <c r="AJ55" s="86">
        <f t="shared" si="37"/>
        <v>1</v>
      </c>
      <c r="AK55" s="86">
        <f t="shared" si="30"/>
        <v>0</v>
      </c>
      <c r="AL55" s="86">
        <f t="shared" si="31"/>
        <v>0</v>
      </c>
      <c r="AM55" s="86">
        <f t="shared" si="32"/>
        <v>0</v>
      </c>
      <c r="AN55" s="86">
        <f t="shared" si="33"/>
        <v>0</v>
      </c>
      <c r="AO55" s="86">
        <f t="shared" si="34"/>
        <v>0</v>
      </c>
      <c r="AP55" s="86">
        <f t="shared" si="35"/>
        <v>1</v>
      </c>
      <c r="AR55" s="86">
        <f t="shared" si="36"/>
        <v>2</v>
      </c>
      <c r="BC55" s="77" t="s">
        <v>85</v>
      </c>
      <c r="BE55" s="86">
        <f ca="1">COUNTIF($I$542:INDIRECT("$I$"&amp;$BU$12),BC55)</f>
        <v>1</v>
      </c>
      <c r="BH55" s="77">
        <f t="shared" si="38"/>
        <v>0</v>
      </c>
      <c r="BI55" s="77">
        <f t="shared" si="23"/>
        <v>0</v>
      </c>
      <c r="BJ55" s="77">
        <f t="shared" si="24"/>
        <v>0</v>
      </c>
      <c r="BK55" s="77">
        <f t="shared" si="25"/>
        <v>0</v>
      </c>
      <c r="BL55" s="77">
        <f t="shared" si="26"/>
        <v>1</v>
      </c>
      <c r="BM55" s="77">
        <f t="shared" si="27"/>
        <v>0</v>
      </c>
      <c r="BN55" s="77">
        <f t="shared" si="28"/>
        <v>0</v>
      </c>
      <c r="BP55" s="77">
        <f t="shared" si="29"/>
        <v>1</v>
      </c>
    </row>
    <row r="56" spans="1:68" ht="16.5" customHeight="1" x14ac:dyDescent="0.25">
      <c r="A56" s="63" t="str">
        <f t="shared" si="0"/>
        <v>200301</v>
      </c>
      <c r="B56" s="77" t="str">
        <f t="shared" si="1"/>
        <v>4A4</v>
      </c>
      <c r="C56" s="77">
        <v>2003</v>
      </c>
      <c r="D56" s="44">
        <v>1</v>
      </c>
      <c r="E56" s="44"/>
      <c r="F56" s="44" t="s">
        <v>7</v>
      </c>
      <c r="I56" s="77" t="str">
        <f t="shared" si="21"/>
        <v>F.4 Ch 4</v>
      </c>
      <c r="J56" s="77" t="str">
        <f t="shared" ref="J56:J119" si="39">IF(T56&gt;0,"F." &amp; T56 &amp; " Ch "&amp;V56," ")</f>
        <v xml:space="preserve"> </v>
      </c>
      <c r="L56" s="77">
        <v>2</v>
      </c>
      <c r="N56" s="77" t="str">
        <f>VLOOKUP(B56,'Topic with sorted table '!A:E,5,FALSE)</f>
        <v>A3</v>
      </c>
      <c r="P56">
        <v>4</v>
      </c>
      <c r="Q56" s="77" t="s">
        <v>272</v>
      </c>
      <c r="R56" s="77">
        <v>4</v>
      </c>
      <c r="X56" s="77" t="str">
        <f t="shared" si="3"/>
        <v>F.4 Lv.2</v>
      </c>
      <c r="Z56" s="77" t="str">
        <f t="shared" si="4"/>
        <v>F.4 Ch 4 Lv.2</v>
      </c>
      <c r="AE56" s="77" t="s">
        <v>85</v>
      </c>
      <c r="AG56" s="77">
        <f t="shared" si="22"/>
        <v>4</v>
      </c>
      <c r="AJ56" s="86">
        <f t="shared" si="37"/>
        <v>0</v>
      </c>
      <c r="AK56" s="86">
        <f t="shared" si="30"/>
        <v>1</v>
      </c>
      <c r="AL56" s="86">
        <f t="shared" si="31"/>
        <v>1</v>
      </c>
      <c r="AM56" s="86">
        <f t="shared" si="32"/>
        <v>1</v>
      </c>
      <c r="AN56" s="86">
        <f t="shared" si="33"/>
        <v>1</v>
      </c>
      <c r="AO56" s="86">
        <f t="shared" si="34"/>
        <v>0</v>
      </c>
      <c r="AP56" s="86">
        <f t="shared" si="35"/>
        <v>0</v>
      </c>
      <c r="AR56" s="86">
        <f t="shared" si="36"/>
        <v>4</v>
      </c>
      <c r="BC56" s="77" t="s">
        <v>63</v>
      </c>
      <c r="BE56" s="86">
        <f ca="1">COUNTIF($I$542:INDIRECT("$I$"&amp;$BU$12),BC56)</f>
        <v>2</v>
      </c>
      <c r="BH56" s="77">
        <f t="shared" si="38"/>
        <v>1</v>
      </c>
      <c r="BI56" s="77">
        <f t="shared" si="23"/>
        <v>1</v>
      </c>
      <c r="BJ56" s="77">
        <f t="shared" si="24"/>
        <v>0</v>
      </c>
      <c r="BK56" s="77">
        <f t="shared" si="25"/>
        <v>0</v>
      </c>
      <c r="BL56" s="77">
        <f t="shared" si="26"/>
        <v>0</v>
      </c>
      <c r="BM56" s="77">
        <f t="shared" si="27"/>
        <v>0</v>
      </c>
      <c r="BN56" s="77">
        <f t="shared" si="28"/>
        <v>0</v>
      </c>
      <c r="BP56" s="77">
        <f t="shared" si="29"/>
        <v>2</v>
      </c>
    </row>
    <row r="57" spans="1:68" ht="16.5" customHeight="1" x14ac:dyDescent="0.25">
      <c r="A57" s="63" t="str">
        <f t="shared" si="0"/>
        <v>200302</v>
      </c>
      <c r="B57" s="77" t="str">
        <f t="shared" si="1"/>
        <v>4A6</v>
      </c>
      <c r="C57" s="77">
        <v>2003</v>
      </c>
      <c r="D57" s="44">
        <v>2</v>
      </c>
      <c r="E57" s="44"/>
      <c r="F57" s="44" t="s">
        <v>7</v>
      </c>
      <c r="I57" s="77" t="str">
        <f t="shared" si="21"/>
        <v>F.4 Ch 6</v>
      </c>
      <c r="J57" s="77" t="str">
        <f t="shared" si="39"/>
        <v xml:space="preserve"> </v>
      </c>
      <c r="L57" s="77">
        <v>2</v>
      </c>
      <c r="N57" s="77" t="str">
        <f>VLOOKUP(B57,'Topic with sorted table '!A:E,5,FALSE)</f>
        <v>A3</v>
      </c>
      <c r="P57">
        <v>4</v>
      </c>
      <c r="Q57" s="77" t="s">
        <v>272</v>
      </c>
      <c r="R57" s="77">
        <v>6</v>
      </c>
      <c r="X57" s="77" t="str">
        <f t="shared" si="3"/>
        <v>F.4 Lv.2</v>
      </c>
      <c r="Z57" s="77" t="str">
        <f t="shared" si="4"/>
        <v>F.4 Ch 6 Lv.2</v>
      </c>
      <c r="AE57" s="77" t="s">
        <v>63</v>
      </c>
      <c r="AG57" s="77">
        <f t="shared" si="22"/>
        <v>7</v>
      </c>
      <c r="AJ57" s="86">
        <f t="shared" si="37"/>
        <v>4</v>
      </c>
      <c r="AK57" s="86">
        <f t="shared" si="30"/>
        <v>3</v>
      </c>
      <c r="AL57" s="86">
        <f t="shared" si="31"/>
        <v>0</v>
      </c>
      <c r="AM57" s="86">
        <f t="shared" si="32"/>
        <v>0</v>
      </c>
      <c r="AN57" s="86">
        <f t="shared" si="33"/>
        <v>0</v>
      </c>
      <c r="AO57" s="86">
        <f t="shared" si="34"/>
        <v>0</v>
      </c>
      <c r="AP57" s="86">
        <f t="shared" si="35"/>
        <v>0</v>
      </c>
      <c r="AR57" s="86">
        <f t="shared" si="36"/>
        <v>7</v>
      </c>
      <c r="BC57" s="77" t="s">
        <v>311</v>
      </c>
      <c r="BE57" s="86">
        <f ca="1">COUNTIF($I$542:INDIRECT("$I$"&amp;$BU$12),BC57)</f>
        <v>14</v>
      </c>
      <c r="BH57" s="77">
        <f t="shared" si="38"/>
        <v>6</v>
      </c>
      <c r="BI57" s="77">
        <f t="shared" si="23"/>
        <v>3</v>
      </c>
      <c r="BJ57" s="77">
        <f t="shared" si="24"/>
        <v>2</v>
      </c>
      <c r="BK57" s="77">
        <f t="shared" si="25"/>
        <v>0</v>
      </c>
      <c r="BL57" s="77">
        <f t="shared" si="26"/>
        <v>0</v>
      </c>
      <c r="BM57" s="77">
        <f t="shared" si="27"/>
        <v>0</v>
      </c>
      <c r="BN57" s="77">
        <f t="shared" si="28"/>
        <v>0</v>
      </c>
      <c r="BP57" s="77">
        <f t="shared" si="29"/>
        <v>11</v>
      </c>
    </row>
    <row r="58" spans="1:68" ht="16.5" customHeight="1" x14ac:dyDescent="0.25">
      <c r="A58" s="63" t="str">
        <f t="shared" si="0"/>
        <v>200303</v>
      </c>
      <c r="B58" s="77" t="str">
        <f t="shared" si="1"/>
        <v>2A4</v>
      </c>
      <c r="C58" s="86">
        <v>2003</v>
      </c>
      <c r="D58" s="44">
        <v>3</v>
      </c>
      <c r="E58" s="44"/>
      <c r="F58" s="44" t="s">
        <v>13</v>
      </c>
      <c r="I58" s="77" t="str">
        <f t="shared" si="21"/>
        <v>F.2 Ch 4</v>
      </c>
      <c r="J58" s="77" t="str">
        <f t="shared" si="39"/>
        <v xml:space="preserve"> </v>
      </c>
      <c r="L58" s="77">
        <v>2</v>
      </c>
      <c r="N58" s="77" t="str">
        <f>VLOOKUP(B58,'Topic with sorted table '!A:E,5,FALSE)</f>
        <v>A1</v>
      </c>
      <c r="P58">
        <v>2</v>
      </c>
      <c r="Q58" s="77" t="s">
        <v>272</v>
      </c>
      <c r="R58" s="77">
        <v>4</v>
      </c>
      <c r="X58" s="77" t="str">
        <f t="shared" si="3"/>
        <v>F.2 Lv.2</v>
      </c>
      <c r="Z58" s="77" t="str">
        <f t="shared" si="4"/>
        <v>F.2 Ch 4 Lv.2</v>
      </c>
      <c r="AE58" s="77" t="s">
        <v>311</v>
      </c>
      <c r="AG58" s="77">
        <f t="shared" si="22"/>
        <v>18</v>
      </c>
      <c r="AJ58" s="86">
        <f t="shared" si="37"/>
        <v>10</v>
      </c>
      <c r="AK58" s="86">
        <f t="shared" si="30"/>
        <v>3</v>
      </c>
      <c r="AL58" s="86">
        <f t="shared" si="31"/>
        <v>4</v>
      </c>
      <c r="AM58" s="86">
        <f t="shared" si="32"/>
        <v>0</v>
      </c>
      <c r="AN58" s="86">
        <f t="shared" si="33"/>
        <v>0</v>
      </c>
      <c r="AO58" s="86">
        <f t="shared" si="34"/>
        <v>0</v>
      </c>
      <c r="AP58" s="86">
        <f t="shared" si="35"/>
        <v>1</v>
      </c>
      <c r="AR58" s="86">
        <f t="shared" si="36"/>
        <v>18</v>
      </c>
      <c r="BC58" s="77" t="s">
        <v>312</v>
      </c>
      <c r="BE58" s="86">
        <f ca="1">COUNTIF($I$542:INDIRECT("$I$"&amp;$BU$12),BC58)</f>
        <v>10</v>
      </c>
      <c r="BH58" s="77">
        <f t="shared" si="38"/>
        <v>9</v>
      </c>
      <c r="BI58" s="77">
        <f t="shared" si="23"/>
        <v>0</v>
      </c>
      <c r="BJ58" s="77">
        <f t="shared" si="24"/>
        <v>0</v>
      </c>
      <c r="BK58" s="77">
        <f t="shared" si="25"/>
        <v>0</v>
      </c>
      <c r="BL58" s="77">
        <f t="shared" si="26"/>
        <v>0</v>
      </c>
      <c r="BM58" s="77">
        <f t="shared" si="27"/>
        <v>0</v>
      </c>
      <c r="BN58" s="77">
        <f t="shared" si="28"/>
        <v>0</v>
      </c>
      <c r="BP58" s="77">
        <f t="shared" si="29"/>
        <v>9</v>
      </c>
    </row>
    <row r="59" spans="1:68" ht="16.5" customHeight="1" x14ac:dyDescent="0.25">
      <c r="A59" s="63" t="str">
        <f t="shared" si="0"/>
        <v>200304</v>
      </c>
      <c r="B59" s="77" t="str">
        <f t="shared" si="1"/>
        <v>3A2</v>
      </c>
      <c r="C59" s="77">
        <v>2003</v>
      </c>
      <c r="D59" s="44">
        <v>4</v>
      </c>
      <c r="E59" s="44"/>
      <c r="F59" s="44" t="s">
        <v>13</v>
      </c>
      <c r="I59" s="77" t="str">
        <f t="shared" si="21"/>
        <v>F.3 Ch 2</v>
      </c>
      <c r="J59" s="77" t="str">
        <f t="shared" si="39"/>
        <v xml:space="preserve"> </v>
      </c>
      <c r="L59" s="77">
        <v>2</v>
      </c>
      <c r="N59" s="77" t="str">
        <f>VLOOKUP(B59,'Topic with sorted table '!A:E,5,FALSE)</f>
        <v>A2</v>
      </c>
      <c r="P59">
        <v>3</v>
      </c>
      <c r="Q59" s="77" t="s">
        <v>272</v>
      </c>
      <c r="R59" s="77">
        <v>2</v>
      </c>
      <c r="X59" s="77" t="str">
        <f t="shared" si="3"/>
        <v>F.3 Lv.2</v>
      </c>
      <c r="Z59" s="77" t="str">
        <f t="shared" si="4"/>
        <v>F.3 Ch 2 Lv.2</v>
      </c>
      <c r="AE59" s="77" t="s">
        <v>312</v>
      </c>
      <c r="AG59" s="77">
        <f t="shared" si="22"/>
        <v>20</v>
      </c>
      <c r="AJ59" s="86">
        <f t="shared" si="37"/>
        <v>18</v>
      </c>
      <c r="AK59" s="86">
        <f t="shared" si="30"/>
        <v>0</v>
      </c>
      <c r="AL59" s="86">
        <f t="shared" si="31"/>
        <v>1</v>
      </c>
      <c r="AM59" s="86">
        <f t="shared" si="32"/>
        <v>0</v>
      </c>
      <c r="AN59" s="86">
        <f t="shared" si="33"/>
        <v>0</v>
      </c>
      <c r="AO59" s="86">
        <f t="shared" si="34"/>
        <v>0</v>
      </c>
      <c r="AP59" s="86">
        <f t="shared" si="35"/>
        <v>1</v>
      </c>
      <c r="AR59" s="86">
        <f t="shared" si="36"/>
        <v>20</v>
      </c>
      <c r="BC59" s="77" t="s">
        <v>21</v>
      </c>
      <c r="BE59" s="86">
        <f ca="1">COUNTIF($I$542:INDIRECT("$I$"&amp;$BU$12),BC59)</f>
        <v>8</v>
      </c>
      <c r="BH59" s="77">
        <f t="shared" si="38"/>
        <v>2</v>
      </c>
      <c r="BI59" s="77">
        <f t="shared" si="23"/>
        <v>3</v>
      </c>
      <c r="BJ59" s="77">
        <f t="shared" si="24"/>
        <v>0</v>
      </c>
      <c r="BK59" s="77">
        <f t="shared" si="25"/>
        <v>0</v>
      </c>
      <c r="BL59" s="77">
        <f t="shared" si="26"/>
        <v>0</v>
      </c>
      <c r="BM59" s="77">
        <f t="shared" si="27"/>
        <v>0</v>
      </c>
      <c r="BN59" s="77">
        <f t="shared" si="28"/>
        <v>0</v>
      </c>
      <c r="BP59" s="77">
        <f t="shared" si="29"/>
        <v>5</v>
      </c>
    </row>
    <row r="60" spans="1:68" ht="16.5" customHeight="1" x14ac:dyDescent="0.25">
      <c r="A60" s="63" t="str">
        <f t="shared" si="0"/>
        <v>200305</v>
      </c>
      <c r="B60" s="77" t="str">
        <f t="shared" si="1"/>
        <v>4A3</v>
      </c>
      <c r="C60" s="86">
        <v>2003</v>
      </c>
      <c r="D60" s="44">
        <v>5</v>
      </c>
      <c r="E60" s="44"/>
      <c r="F60" s="44" t="s">
        <v>7</v>
      </c>
      <c r="I60" s="77" t="str">
        <f t="shared" si="21"/>
        <v>F.4 Ch 3</v>
      </c>
      <c r="J60" s="77" t="str">
        <f t="shared" si="39"/>
        <v xml:space="preserve"> </v>
      </c>
      <c r="L60" s="77">
        <v>4</v>
      </c>
      <c r="N60" s="77" t="str">
        <f>VLOOKUP(B60,'Topic with sorted table '!A:E,5,FALSE)</f>
        <v>A3</v>
      </c>
      <c r="P60">
        <v>4</v>
      </c>
      <c r="Q60" s="77" t="s">
        <v>272</v>
      </c>
      <c r="R60" s="77">
        <v>3</v>
      </c>
      <c r="X60" s="77" t="str">
        <f t="shared" si="3"/>
        <v>F.4 Lv.4</v>
      </c>
      <c r="Z60" s="77" t="str">
        <f t="shared" si="4"/>
        <v>F.4 Ch 3 Lv.4</v>
      </c>
      <c r="AE60" s="77" t="s">
        <v>21</v>
      </c>
      <c r="AG60" s="77">
        <f t="shared" si="22"/>
        <v>15</v>
      </c>
      <c r="AJ60" s="86">
        <f t="shared" si="37"/>
        <v>6</v>
      </c>
      <c r="AK60" s="86">
        <f t="shared" si="30"/>
        <v>8</v>
      </c>
      <c r="AL60" s="86">
        <f t="shared" si="31"/>
        <v>0</v>
      </c>
      <c r="AM60" s="86">
        <f t="shared" si="32"/>
        <v>0</v>
      </c>
      <c r="AN60" s="86">
        <f t="shared" si="33"/>
        <v>0</v>
      </c>
      <c r="AO60" s="86">
        <f t="shared" si="34"/>
        <v>0</v>
      </c>
      <c r="AP60" s="86">
        <f t="shared" si="35"/>
        <v>1</v>
      </c>
      <c r="AR60" s="86">
        <f t="shared" si="36"/>
        <v>15</v>
      </c>
      <c r="BC60" s="77" t="s">
        <v>15</v>
      </c>
      <c r="BE60" s="86">
        <f ca="1">COUNTIF($I$542:INDIRECT("$I$"&amp;$BU$12),BC60)</f>
        <v>8</v>
      </c>
      <c r="BH60" s="77">
        <f t="shared" si="38"/>
        <v>5</v>
      </c>
      <c r="BI60" s="77">
        <f t="shared" si="23"/>
        <v>1</v>
      </c>
      <c r="BJ60" s="77">
        <f t="shared" si="24"/>
        <v>0</v>
      </c>
      <c r="BK60" s="77">
        <f t="shared" si="25"/>
        <v>0</v>
      </c>
      <c r="BL60" s="77">
        <f t="shared" si="26"/>
        <v>0</v>
      </c>
      <c r="BM60" s="77">
        <f t="shared" si="27"/>
        <v>0</v>
      </c>
      <c r="BN60" s="77">
        <f t="shared" si="28"/>
        <v>0</v>
      </c>
      <c r="BP60" s="77">
        <f t="shared" si="29"/>
        <v>6</v>
      </c>
    </row>
    <row r="61" spans="1:68" ht="16.5" customHeight="1" x14ac:dyDescent="0.25">
      <c r="A61" s="63" t="str">
        <f t="shared" si="0"/>
        <v>200306</v>
      </c>
      <c r="B61" s="77" t="str">
        <f t="shared" si="1"/>
        <v>2A3</v>
      </c>
      <c r="C61" s="77">
        <v>2003</v>
      </c>
      <c r="D61" s="45">
        <v>6</v>
      </c>
      <c r="E61" s="45"/>
      <c r="F61" s="45" t="s">
        <v>13</v>
      </c>
      <c r="I61" s="77" t="str">
        <f t="shared" si="21"/>
        <v>F.2 Ch 3</v>
      </c>
      <c r="J61" s="77" t="str">
        <f t="shared" si="39"/>
        <v xml:space="preserve"> </v>
      </c>
      <c r="L61" s="77">
        <v>3</v>
      </c>
      <c r="N61" s="77" t="str">
        <f>VLOOKUP(B61,'Topic with sorted table '!A:E,5,FALSE)</f>
        <v>A1</v>
      </c>
      <c r="P61">
        <v>2</v>
      </c>
      <c r="Q61" s="77" t="s">
        <v>272</v>
      </c>
      <c r="R61" s="77">
        <v>3</v>
      </c>
      <c r="X61" s="77" t="str">
        <f t="shared" si="3"/>
        <v>F.2 Lv.3</v>
      </c>
      <c r="Z61" s="77" t="str">
        <f t="shared" si="4"/>
        <v>F.2 Ch 3 Lv.3</v>
      </c>
      <c r="AE61" s="77" t="s">
        <v>15</v>
      </c>
      <c r="AG61" s="77">
        <f t="shared" si="22"/>
        <v>16</v>
      </c>
      <c r="AJ61" s="86">
        <f t="shared" si="37"/>
        <v>14</v>
      </c>
      <c r="AK61" s="86">
        <f t="shared" si="30"/>
        <v>1</v>
      </c>
      <c r="AL61" s="86">
        <f t="shared" si="31"/>
        <v>0</v>
      </c>
      <c r="AM61" s="86">
        <f t="shared" si="32"/>
        <v>0</v>
      </c>
      <c r="AN61" s="86">
        <f t="shared" si="33"/>
        <v>0</v>
      </c>
      <c r="AO61" s="86">
        <f t="shared" si="34"/>
        <v>0</v>
      </c>
      <c r="AP61" s="86">
        <f t="shared" si="35"/>
        <v>1</v>
      </c>
      <c r="AR61" s="86">
        <f t="shared" si="36"/>
        <v>16</v>
      </c>
      <c r="BC61" s="77" t="s">
        <v>104</v>
      </c>
      <c r="BE61" s="86">
        <f ca="1">COUNTIF($I$542:INDIRECT("$I$"&amp;$BU$12),BC61)</f>
        <v>5</v>
      </c>
      <c r="BH61" s="77">
        <f t="shared" si="38"/>
        <v>5</v>
      </c>
      <c r="BI61" s="77">
        <f t="shared" si="23"/>
        <v>0</v>
      </c>
      <c r="BJ61" s="77">
        <f t="shared" si="24"/>
        <v>0</v>
      </c>
      <c r="BK61" s="77">
        <f t="shared" si="25"/>
        <v>0</v>
      </c>
      <c r="BL61" s="77">
        <f t="shared" si="26"/>
        <v>0</v>
      </c>
      <c r="BM61" s="77">
        <f t="shared" si="27"/>
        <v>0</v>
      </c>
      <c r="BN61" s="77">
        <f t="shared" si="28"/>
        <v>0</v>
      </c>
      <c r="BP61" s="77">
        <f t="shared" si="29"/>
        <v>5</v>
      </c>
    </row>
    <row r="62" spans="1:68" ht="16.5" customHeight="1" x14ac:dyDescent="0.25">
      <c r="A62" s="63" t="str">
        <f t="shared" si="0"/>
        <v>200307</v>
      </c>
      <c r="B62" s="77" t="str">
        <f t="shared" si="1"/>
        <v>5A1</v>
      </c>
      <c r="C62" s="77">
        <v>2003</v>
      </c>
      <c r="D62" s="45">
        <v>7</v>
      </c>
      <c r="E62" s="45"/>
      <c r="F62" s="45" t="s">
        <v>23</v>
      </c>
      <c r="I62" s="77" t="str">
        <f t="shared" si="21"/>
        <v>F.5 Ch 1</v>
      </c>
      <c r="J62" s="77" t="str">
        <f t="shared" si="39"/>
        <v xml:space="preserve"> </v>
      </c>
      <c r="L62" s="77">
        <v>4</v>
      </c>
      <c r="N62" s="77" t="str">
        <f>VLOOKUP(B62,'Topic with sorted table '!A:E,5,FALSE)</f>
        <v>A4</v>
      </c>
      <c r="P62">
        <v>5</v>
      </c>
      <c r="Q62" s="77" t="s">
        <v>272</v>
      </c>
      <c r="R62" s="77">
        <v>1</v>
      </c>
      <c r="X62" s="77" t="str">
        <f t="shared" si="3"/>
        <v>F.5 Lv.4</v>
      </c>
      <c r="Z62" s="77" t="str">
        <f t="shared" si="4"/>
        <v>F.5 Ch 1 Lv.4</v>
      </c>
      <c r="AE62" s="77" t="s">
        <v>104</v>
      </c>
      <c r="AG62" s="77">
        <f t="shared" si="22"/>
        <v>11</v>
      </c>
      <c r="AJ62" s="86">
        <f t="shared" si="37"/>
        <v>10</v>
      </c>
      <c r="AK62" s="86">
        <f t="shared" si="30"/>
        <v>1</v>
      </c>
      <c r="AL62" s="86">
        <f t="shared" si="31"/>
        <v>0</v>
      </c>
      <c r="AM62" s="86">
        <f t="shared" si="32"/>
        <v>0</v>
      </c>
      <c r="AN62" s="86">
        <f t="shared" si="33"/>
        <v>0</v>
      </c>
      <c r="AO62" s="86">
        <f t="shared" si="34"/>
        <v>0</v>
      </c>
      <c r="AP62" s="86">
        <f t="shared" si="35"/>
        <v>0</v>
      </c>
      <c r="AR62" s="86">
        <f t="shared" si="36"/>
        <v>11</v>
      </c>
      <c r="BC62" s="77" t="s">
        <v>38</v>
      </c>
      <c r="BE62" s="86">
        <f ca="1">COUNTIF($I$542:INDIRECT("$I$"&amp;$BU$12),BC62)</f>
        <v>13</v>
      </c>
      <c r="BH62" s="77">
        <f t="shared" si="38"/>
        <v>7</v>
      </c>
      <c r="BI62" s="77">
        <f t="shared" si="23"/>
        <v>3</v>
      </c>
      <c r="BJ62" s="77">
        <f t="shared" si="24"/>
        <v>0</v>
      </c>
      <c r="BK62" s="77">
        <f t="shared" si="25"/>
        <v>1</v>
      </c>
      <c r="BL62" s="77">
        <f t="shared" si="26"/>
        <v>0</v>
      </c>
      <c r="BM62" s="77">
        <f t="shared" si="27"/>
        <v>0</v>
      </c>
      <c r="BN62" s="77">
        <f t="shared" si="28"/>
        <v>0</v>
      </c>
      <c r="BP62" s="77">
        <f t="shared" si="29"/>
        <v>11</v>
      </c>
    </row>
    <row r="63" spans="1:68" ht="16.5" customHeight="1" x14ac:dyDescent="0.25">
      <c r="A63" s="63" t="str">
        <f t="shared" si="0"/>
        <v>200308</v>
      </c>
      <c r="B63" s="77" t="str">
        <f t="shared" si="1"/>
        <v>5A2</v>
      </c>
      <c r="C63" s="77">
        <v>2003</v>
      </c>
      <c r="D63" s="45">
        <v>8</v>
      </c>
      <c r="E63" s="45"/>
      <c r="F63" s="45" t="s">
        <v>23</v>
      </c>
      <c r="I63" s="77" t="str">
        <f t="shared" si="21"/>
        <v>F.5 Ch 2</v>
      </c>
      <c r="J63" s="77" t="str">
        <f t="shared" si="39"/>
        <v xml:space="preserve"> </v>
      </c>
      <c r="L63" s="77">
        <v>3</v>
      </c>
      <c r="N63" s="77" t="str">
        <f>VLOOKUP(B63,'Topic with sorted table '!A:E,5,FALSE)</f>
        <v>A4</v>
      </c>
      <c r="P63">
        <v>5</v>
      </c>
      <c r="Q63" s="77" t="s">
        <v>272</v>
      </c>
      <c r="R63" s="77">
        <v>2</v>
      </c>
      <c r="X63" s="77" t="str">
        <f t="shared" si="3"/>
        <v>F.5 Lv.3</v>
      </c>
      <c r="Z63" s="77" t="str">
        <f t="shared" si="4"/>
        <v>F.5 Ch 2 Lv.3</v>
      </c>
      <c r="AE63" s="77" t="s">
        <v>38</v>
      </c>
      <c r="AG63" s="77">
        <f t="shared" si="22"/>
        <v>26</v>
      </c>
      <c r="AJ63" s="86">
        <f t="shared" si="37"/>
        <v>13</v>
      </c>
      <c r="AK63" s="86">
        <f t="shared" si="30"/>
        <v>7</v>
      </c>
      <c r="AL63" s="86">
        <f t="shared" si="31"/>
        <v>3</v>
      </c>
      <c r="AM63" s="86">
        <f t="shared" si="32"/>
        <v>2</v>
      </c>
      <c r="AN63" s="86">
        <f t="shared" si="33"/>
        <v>0</v>
      </c>
      <c r="AO63" s="86">
        <f t="shared" si="34"/>
        <v>0</v>
      </c>
      <c r="AP63" s="86">
        <f t="shared" si="35"/>
        <v>1</v>
      </c>
      <c r="AR63" s="86">
        <f t="shared" si="36"/>
        <v>26</v>
      </c>
      <c r="BC63" s="77" t="s">
        <v>109</v>
      </c>
      <c r="BE63" s="86">
        <f ca="1">COUNTIF($I$542:INDIRECT("$I$"&amp;$BU$12),BC63)</f>
        <v>0</v>
      </c>
      <c r="BH63" s="77">
        <f t="shared" si="38"/>
        <v>0</v>
      </c>
      <c r="BI63" s="77">
        <f t="shared" si="23"/>
        <v>0</v>
      </c>
      <c r="BJ63" s="77">
        <f t="shared" si="24"/>
        <v>0</v>
      </c>
      <c r="BK63" s="77">
        <f t="shared" si="25"/>
        <v>0</v>
      </c>
      <c r="BL63" s="77">
        <f t="shared" si="26"/>
        <v>0</v>
      </c>
      <c r="BM63" s="77">
        <f t="shared" si="27"/>
        <v>0</v>
      </c>
      <c r="BN63" s="77">
        <f t="shared" si="28"/>
        <v>0</v>
      </c>
      <c r="BP63" s="77">
        <f t="shared" si="29"/>
        <v>0</v>
      </c>
    </row>
    <row r="64" spans="1:68" ht="16.5" customHeight="1" x14ac:dyDescent="0.25">
      <c r="A64" s="63" t="str">
        <f t="shared" si="0"/>
        <v>200309</v>
      </c>
      <c r="B64" s="77" t="str">
        <f t="shared" si="1"/>
        <v>2A1</v>
      </c>
      <c r="C64" s="77">
        <v>2003</v>
      </c>
      <c r="D64" s="45">
        <v>9</v>
      </c>
      <c r="E64" s="45"/>
      <c r="F64" s="45" t="s">
        <v>7</v>
      </c>
      <c r="I64" s="77" t="str">
        <f t="shared" si="21"/>
        <v>F.2 Ch 1</v>
      </c>
      <c r="J64" s="77" t="str">
        <f t="shared" si="39"/>
        <v xml:space="preserve"> </v>
      </c>
      <c r="L64" s="77">
        <v>2</v>
      </c>
      <c r="N64" s="77" t="str">
        <f>VLOOKUP(B64,'Topic with sorted table '!A:E,5,FALSE)</f>
        <v>A1</v>
      </c>
      <c r="P64">
        <v>2</v>
      </c>
      <c r="Q64" s="77" t="s">
        <v>272</v>
      </c>
      <c r="R64" s="77">
        <v>1</v>
      </c>
      <c r="X64" s="77" t="str">
        <f t="shared" si="3"/>
        <v>F.2 Lv.2</v>
      </c>
      <c r="Z64" s="77" t="str">
        <f t="shared" si="4"/>
        <v>F.2 Ch 1 Lv.2</v>
      </c>
      <c r="AE64" s="77" t="s">
        <v>109</v>
      </c>
      <c r="AG64" s="77">
        <f t="shared" si="22"/>
        <v>0</v>
      </c>
      <c r="AJ64" s="86">
        <f t="shared" si="37"/>
        <v>0</v>
      </c>
      <c r="AK64" s="86">
        <f t="shared" si="30"/>
        <v>0</v>
      </c>
      <c r="AL64" s="86">
        <f t="shared" si="31"/>
        <v>0</v>
      </c>
      <c r="AM64" s="86">
        <f t="shared" si="32"/>
        <v>0</v>
      </c>
      <c r="AN64" s="86">
        <f t="shared" si="33"/>
        <v>0</v>
      </c>
      <c r="AO64" s="86">
        <f t="shared" si="34"/>
        <v>0</v>
      </c>
      <c r="AP64" s="86">
        <f t="shared" si="35"/>
        <v>0</v>
      </c>
      <c r="AR64" s="86">
        <f t="shared" si="36"/>
        <v>0</v>
      </c>
      <c r="BC64" s="77" t="s">
        <v>40</v>
      </c>
      <c r="BE64" s="86">
        <f ca="1">COUNTIF($I$542:INDIRECT("$I$"&amp;$BU$12),BC64)</f>
        <v>8</v>
      </c>
      <c r="BH64" s="77">
        <f t="shared" si="38"/>
        <v>0</v>
      </c>
      <c r="BI64" s="77">
        <f t="shared" si="23"/>
        <v>2</v>
      </c>
      <c r="BJ64" s="77">
        <f t="shared" si="24"/>
        <v>4</v>
      </c>
      <c r="BK64" s="77">
        <f t="shared" si="25"/>
        <v>2</v>
      </c>
      <c r="BL64" s="77">
        <f t="shared" si="26"/>
        <v>0</v>
      </c>
      <c r="BM64" s="77">
        <f t="shared" si="27"/>
        <v>0</v>
      </c>
      <c r="BN64" s="77">
        <f t="shared" si="28"/>
        <v>0</v>
      </c>
      <c r="BP64" s="77">
        <f t="shared" si="29"/>
        <v>8</v>
      </c>
    </row>
    <row r="65" spans="1:68" ht="16.5" customHeight="1" x14ac:dyDescent="0.25">
      <c r="A65" s="63" t="str">
        <f t="shared" si="0"/>
        <v>200310</v>
      </c>
      <c r="B65" s="77" t="str">
        <f t="shared" si="1"/>
        <v>6A2</v>
      </c>
      <c r="C65" s="77">
        <v>2003</v>
      </c>
      <c r="D65" s="45">
        <v>10</v>
      </c>
      <c r="E65" s="45"/>
      <c r="F65" s="45" t="s">
        <v>23</v>
      </c>
      <c r="I65" s="77" t="str">
        <f t="shared" si="21"/>
        <v>F.6 Ch 2</v>
      </c>
      <c r="J65" s="77" t="str">
        <f t="shared" si="39"/>
        <v xml:space="preserve"> </v>
      </c>
      <c r="L65" s="77">
        <v>5</v>
      </c>
      <c r="N65" s="77" t="str">
        <f>VLOOKUP(B65,'Topic with sorted table '!A:E,5,FALSE)</f>
        <v>A3</v>
      </c>
      <c r="P65">
        <v>6</v>
      </c>
      <c r="Q65" s="77" t="s">
        <v>272</v>
      </c>
      <c r="R65" s="77">
        <v>2</v>
      </c>
      <c r="X65" s="77" t="str">
        <f t="shared" si="3"/>
        <v>F.6 Lv.5</v>
      </c>
      <c r="Z65" s="77" t="str">
        <f t="shared" si="4"/>
        <v>F.6 Ch 2 Lv.5</v>
      </c>
      <c r="AE65" s="77" t="s">
        <v>40</v>
      </c>
      <c r="AG65" s="77">
        <f t="shared" si="22"/>
        <v>14</v>
      </c>
      <c r="AJ65" s="86">
        <f t="shared" si="37"/>
        <v>4</v>
      </c>
      <c r="AK65" s="86">
        <f t="shared" si="30"/>
        <v>2</v>
      </c>
      <c r="AL65" s="86">
        <f t="shared" si="31"/>
        <v>5</v>
      </c>
      <c r="AM65" s="86">
        <f t="shared" si="32"/>
        <v>3</v>
      </c>
      <c r="AN65" s="86">
        <f t="shared" si="33"/>
        <v>0</v>
      </c>
      <c r="AO65" s="86">
        <f t="shared" si="34"/>
        <v>0</v>
      </c>
      <c r="AP65" s="86">
        <f t="shared" si="35"/>
        <v>0</v>
      </c>
      <c r="AR65" s="86">
        <f t="shared" si="36"/>
        <v>14</v>
      </c>
      <c r="BC65" s="77" t="s">
        <v>74</v>
      </c>
      <c r="BE65" s="86">
        <f ca="1">COUNTIF($I$542:INDIRECT("$I$"&amp;$BU$12),BC65)</f>
        <v>3</v>
      </c>
      <c r="BH65" s="77">
        <f t="shared" si="38"/>
        <v>2</v>
      </c>
      <c r="BI65" s="77">
        <f t="shared" si="23"/>
        <v>0</v>
      </c>
      <c r="BJ65" s="77">
        <f t="shared" si="24"/>
        <v>0</v>
      </c>
      <c r="BK65" s="77">
        <f t="shared" si="25"/>
        <v>0</v>
      </c>
      <c r="BL65" s="77">
        <f t="shared" si="26"/>
        <v>0</v>
      </c>
      <c r="BM65" s="77">
        <f t="shared" si="27"/>
        <v>0</v>
      </c>
      <c r="BN65" s="77">
        <f t="shared" si="28"/>
        <v>0</v>
      </c>
      <c r="BP65" s="77">
        <f t="shared" si="29"/>
        <v>2</v>
      </c>
    </row>
    <row r="66" spans="1:68" ht="16.5" customHeight="1" x14ac:dyDescent="0.25">
      <c r="A66" s="63" t="str">
        <f t="shared" ref="A66:A129" si="40">C66&amp;IF(D66&lt;10,"0"&amp;D66,D66)</f>
        <v>200311</v>
      </c>
      <c r="B66" s="77" t="str">
        <f t="shared" ref="B66:B129" si="41">P66&amp;Q66&amp;R66</f>
        <v>3A3</v>
      </c>
      <c r="C66" s="77">
        <v>2003</v>
      </c>
      <c r="D66" s="44">
        <v>11</v>
      </c>
      <c r="E66" s="44"/>
      <c r="F66" s="44" t="s">
        <v>19</v>
      </c>
      <c r="I66" s="77" t="str">
        <f t="shared" ref="I66:I101" si="42">"F." &amp; P66 &amp; " Ch "&amp;R66</f>
        <v>F.3 Ch 3</v>
      </c>
      <c r="J66" s="77" t="str">
        <f t="shared" si="39"/>
        <v xml:space="preserve"> </v>
      </c>
      <c r="L66" s="77">
        <v>2</v>
      </c>
      <c r="N66" s="77" t="str">
        <f>VLOOKUP(B66,'Topic with sorted table '!A:E,5,FALSE)</f>
        <v>DA</v>
      </c>
      <c r="P66">
        <v>3</v>
      </c>
      <c r="Q66" s="77" t="s">
        <v>272</v>
      </c>
      <c r="R66" s="77">
        <v>3</v>
      </c>
      <c r="X66" s="77" t="str">
        <f t="shared" si="3"/>
        <v>F.3 Lv.2</v>
      </c>
      <c r="Z66" s="77" t="str">
        <f t="shared" si="4"/>
        <v>F.3 Ch 3 Lv.2</v>
      </c>
      <c r="AE66" s="77" t="s">
        <v>74</v>
      </c>
      <c r="AG66" s="77">
        <f t="shared" si="22"/>
        <v>8</v>
      </c>
      <c r="AJ66" s="86">
        <f t="shared" si="37"/>
        <v>6</v>
      </c>
      <c r="AK66" s="86">
        <f t="shared" si="30"/>
        <v>0</v>
      </c>
      <c r="AL66" s="86">
        <f t="shared" si="31"/>
        <v>0</v>
      </c>
      <c r="AM66" s="86">
        <f t="shared" si="32"/>
        <v>0</v>
      </c>
      <c r="AN66" s="86">
        <f t="shared" si="33"/>
        <v>1</v>
      </c>
      <c r="AO66" s="86">
        <f t="shared" si="34"/>
        <v>0</v>
      </c>
      <c r="AP66" s="86">
        <f t="shared" si="35"/>
        <v>1</v>
      </c>
      <c r="AR66" s="86">
        <f t="shared" si="36"/>
        <v>8</v>
      </c>
      <c r="BC66" s="77" t="s">
        <v>91</v>
      </c>
      <c r="BE66" s="86">
        <f ca="1">COUNTIF($I$542:INDIRECT("$I$"&amp;$BU$12),BC66)</f>
        <v>9</v>
      </c>
      <c r="BH66" s="77">
        <f t="shared" si="38"/>
        <v>6</v>
      </c>
      <c r="BI66" s="77">
        <f t="shared" si="23"/>
        <v>0</v>
      </c>
      <c r="BJ66" s="77">
        <f t="shared" si="24"/>
        <v>0</v>
      </c>
      <c r="BK66" s="77">
        <f t="shared" si="25"/>
        <v>0</v>
      </c>
      <c r="BL66" s="77">
        <f t="shared" si="26"/>
        <v>0</v>
      </c>
      <c r="BM66" s="77">
        <f t="shared" si="27"/>
        <v>0</v>
      </c>
      <c r="BN66" s="77">
        <f t="shared" si="28"/>
        <v>0</v>
      </c>
      <c r="BP66" s="77">
        <f t="shared" si="29"/>
        <v>6</v>
      </c>
    </row>
    <row r="67" spans="1:68" ht="16.5" customHeight="1" x14ac:dyDescent="0.25">
      <c r="A67" s="63" t="str">
        <f t="shared" si="40"/>
        <v>200312</v>
      </c>
      <c r="B67" s="77" t="str">
        <f t="shared" si="41"/>
        <v>3A3</v>
      </c>
      <c r="C67" s="77">
        <v>2003</v>
      </c>
      <c r="D67" s="44">
        <v>12</v>
      </c>
      <c r="E67" s="44"/>
      <c r="F67" s="44" t="s">
        <v>23</v>
      </c>
      <c r="I67" s="77" t="str">
        <f t="shared" si="42"/>
        <v>F.3 Ch 3</v>
      </c>
      <c r="J67" s="77" t="str">
        <f t="shared" si="39"/>
        <v xml:space="preserve"> </v>
      </c>
      <c r="L67" s="77">
        <v>2</v>
      </c>
      <c r="N67" s="77" t="str">
        <f>VLOOKUP(B67,'Topic with sorted table '!A:E,5,FALSE)</f>
        <v>DA</v>
      </c>
      <c r="P67">
        <v>3</v>
      </c>
      <c r="Q67" s="77" t="s">
        <v>272</v>
      </c>
      <c r="R67" s="77">
        <v>3</v>
      </c>
      <c r="X67" s="77" t="str">
        <f t="shared" ref="X67:X130" si="43">"F."&amp;P67&amp;" Lv."&amp;L67</f>
        <v>F.3 Lv.2</v>
      </c>
      <c r="Z67" s="77" t="str">
        <f t="shared" ref="Z67:Z130" si="44">I67&amp;" Lv."&amp;L67</f>
        <v>F.3 Ch 3 Lv.2</v>
      </c>
      <c r="AE67" s="77" t="s">
        <v>91</v>
      </c>
      <c r="AG67" s="77">
        <f t="shared" si="22"/>
        <v>17</v>
      </c>
      <c r="AJ67" s="86">
        <f t="shared" si="37"/>
        <v>11</v>
      </c>
      <c r="AK67" s="86">
        <f t="shared" si="30"/>
        <v>3</v>
      </c>
      <c r="AL67" s="86">
        <f t="shared" si="31"/>
        <v>3</v>
      </c>
      <c r="AM67" s="86">
        <f t="shared" si="32"/>
        <v>0</v>
      </c>
      <c r="AN67" s="86">
        <f t="shared" si="33"/>
        <v>0</v>
      </c>
      <c r="AO67" s="86">
        <f t="shared" si="34"/>
        <v>0</v>
      </c>
      <c r="AP67" s="86">
        <f t="shared" si="35"/>
        <v>0</v>
      </c>
      <c r="AR67" s="86">
        <f t="shared" si="36"/>
        <v>17</v>
      </c>
      <c r="BC67" s="77" t="s">
        <v>57</v>
      </c>
      <c r="BE67" s="86">
        <f ca="1">COUNTIF($I$542:INDIRECT("$I$"&amp;$BU$12),BC67)</f>
        <v>6</v>
      </c>
      <c r="BH67" s="77">
        <f t="shared" si="38"/>
        <v>2</v>
      </c>
      <c r="BI67" s="77">
        <f t="shared" si="23"/>
        <v>2</v>
      </c>
      <c r="BJ67" s="77">
        <f t="shared" si="24"/>
        <v>1</v>
      </c>
      <c r="BK67" s="77">
        <f t="shared" si="25"/>
        <v>2</v>
      </c>
      <c r="BL67" s="77">
        <f t="shared" si="26"/>
        <v>0</v>
      </c>
      <c r="BM67" s="77">
        <f t="shared" si="27"/>
        <v>0</v>
      </c>
      <c r="BN67" s="77">
        <f t="shared" si="28"/>
        <v>0</v>
      </c>
      <c r="BP67" s="77">
        <f t="shared" si="29"/>
        <v>7</v>
      </c>
    </row>
    <row r="68" spans="1:68" ht="16.5" customHeight="1" x14ac:dyDescent="0.25">
      <c r="A68" s="63" t="str">
        <f t="shared" si="40"/>
        <v>200313</v>
      </c>
      <c r="B68" s="77" t="str">
        <f t="shared" si="41"/>
        <v>3A2</v>
      </c>
      <c r="C68" s="77">
        <v>2003</v>
      </c>
      <c r="D68" s="44">
        <v>13</v>
      </c>
      <c r="E68" s="44"/>
      <c r="F68" s="44" t="s">
        <v>23</v>
      </c>
      <c r="I68" s="77" t="str">
        <f t="shared" si="42"/>
        <v>F.3 Ch 2</v>
      </c>
      <c r="J68" s="77" t="str">
        <f t="shared" si="39"/>
        <v xml:space="preserve"> </v>
      </c>
      <c r="L68" s="77">
        <v>2</v>
      </c>
      <c r="N68" s="77" t="str">
        <f>VLOOKUP(B68,'Topic with sorted table '!A:E,5,FALSE)</f>
        <v>A2</v>
      </c>
      <c r="P68">
        <v>3</v>
      </c>
      <c r="Q68" s="77" t="s">
        <v>272</v>
      </c>
      <c r="R68" s="77">
        <v>2</v>
      </c>
      <c r="X68" s="77" t="str">
        <f t="shared" si="43"/>
        <v>F.3 Lv.2</v>
      </c>
      <c r="Z68" s="77" t="str">
        <f t="shared" si="44"/>
        <v>F.3 Ch 2 Lv.2</v>
      </c>
      <c r="AE68" s="77" t="s">
        <v>57</v>
      </c>
      <c r="AG68" s="77">
        <f t="shared" si="22"/>
        <v>24</v>
      </c>
      <c r="AJ68" s="86">
        <f t="shared" si="37"/>
        <v>10</v>
      </c>
      <c r="AK68" s="86">
        <f t="shared" si="30"/>
        <v>5</v>
      </c>
      <c r="AL68" s="86">
        <f t="shared" si="31"/>
        <v>6</v>
      </c>
      <c r="AM68" s="86">
        <f t="shared" si="32"/>
        <v>3</v>
      </c>
      <c r="AN68" s="86">
        <f t="shared" si="33"/>
        <v>0</v>
      </c>
      <c r="AO68" s="86">
        <f t="shared" si="34"/>
        <v>0</v>
      </c>
      <c r="AP68" s="86">
        <f t="shared" si="35"/>
        <v>0</v>
      </c>
      <c r="AR68" s="86">
        <f t="shared" si="36"/>
        <v>24</v>
      </c>
      <c r="BC68" s="77" t="s">
        <v>46</v>
      </c>
      <c r="BE68" s="86">
        <f ca="1">COUNTIF($I$542:INDIRECT("$I$"&amp;$BU$12),BC68)</f>
        <v>6</v>
      </c>
      <c r="BH68" s="77">
        <f t="shared" si="38"/>
        <v>2</v>
      </c>
      <c r="BI68" s="77">
        <f t="shared" si="23"/>
        <v>2</v>
      </c>
      <c r="BJ68" s="77">
        <f t="shared" si="24"/>
        <v>2</v>
      </c>
      <c r="BK68" s="77">
        <f t="shared" si="25"/>
        <v>0</v>
      </c>
      <c r="BL68" s="77">
        <f t="shared" si="26"/>
        <v>0</v>
      </c>
      <c r="BM68" s="77">
        <f t="shared" si="27"/>
        <v>0</v>
      </c>
      <c r="BN68" s="77">
        <f t="shared" si="28"/>
        <v>0</v>
      </c>
      <c r="BP68" s="77">
        <f t="shared" si="29"/>
        <v>6</v>
      </c>
    </row>
    <row r="69" spans="1:68" ht="16.5" customHeight="1" x14ac:dyDescent="0.25">
      <c r="A69" s="63" t="str">
        <f t="shared" si="40"/>
        <v>200314</v>
      </c>
      <c r="B69" s="77" t="str">
        <f t="shared" si="41"/>
        <v>5B6</v>
      </c>
      <c r="C69" s="77">
        <v>2003</v>
      </c>
      <c r="D69" s="44">
        <v>14</v>
      </c>
      <c r="E69" s="44"/>
      <c r="F69" s="44" t="s">
        <v>13</v>
      </c>
      <c r="I69" s="77" t="str">
        <f t="shared" si="42"/>
        <v>F.5 Ch 6</v>
      </c>
      <c r="J69" s="77" t="str">
        <f t="shared" si="39"/>
        <v>F.1 Ch 2</v>
      </c>
      <c r="L69" s="77">
        <v>3</v>
      </c>
      <c r="N69" s="77" t="str">
        <f>VLOOKUP(B69,'Topic with sorted table '!A:E,5,FALSE)</f>
        <v>DA</v>
      </c>
      <c r="P69">
        <v>5</v>
      </c>
      <c r="Q69" s="77" t="s">
        <v>273</v>
      </c>
      <c r="R69" s="77">
        <v>6</v>
      </c>
      <c r="T69" s="77">
        <v>1</v>
      </c>
      <c r="U69" s="77" t="s">
        <v>455</v>
      </c>
      <c r="V69" s="77">
        <v>2</v>
      </c>
      <c r="X69" s="77" t="str">
        <f t="shared" si="43"/>
        <v>F.5 Lv.3</v>
      </c>
      <c r="Z69" s="77" t="str">
        <f t="shared" si="44"/>
        <v>F.5 Ch 6 Lv.3</v>
      </c>
      <c r="AE69" s="77" t="s">
        <v>46</v>
      </c>
      <c r="AG69" s="77">
        <f t="shared" si="22"/>
        <v>15</v>
      </c>
      <c r="AJ69" s="86">
        <f t="shared" si="37"/>
        <v>3</v>
      </c>
      <c r="AK69" s="86">
        <f t="shared" si="30"/>
        <v>6</v>
      </c>
      <c r="AL69" s="86">
        <f t="shared" si="31"/>
        <v>4</v>
      </c>
      <c r="AM69" s="86">
        <f t="shared" si="32"/>
        <v>1</v>
      </c>
      <c r="AN69" s="86">
        <f t="shared" si="33"/>
        <v>0</v>
      </c>
      <c r="AO69" s="86">
        <f t="shared" si="34"/>
        <v>0</v>
      </c>
      <c r="AP69" s="86">
        <f t="shared" si="35"/>
        <v>1</v>
      </c>
      <c r="AR69" s="86">
        <f t="shared" si="36"/>
        <v>15</v>
      </c>
      <c r="BC69" s="77" t="s">
        <v>313</v>
      </c>
      <c r="BE69" s="86">
        <f ca="1">COUNTIF($I$542:INDIRECT("$I$"&amp;$BU$12),BC69)</f>
        <v>2</v>
      </c>
      <c r="BH69" s="77">
        <f t="shared" si="38"/>
        <v>2</v>
      </c>
      <c r="BI69" s="77">
        <f t="shared" si="23"/>
        <v>0</v>
      </c>
      <c r="BJ69" s="77">
        <f t="shared" si="24"/>
        <v>0</v>
      </c>
      <c r="BK69" s="77">
        <f t="shared" si="25"/>
        <v>0</v>
      </c>
      <c r="BL69" s="77">
        <f t="shared" si="26"/>
        <v>0</v>
      </c>
      <c r="BM69" s="77">
        <f t="shared" si="27"/>
        <v>0</v>
      </c>
      <c r="BN69" s="77">
        <f t="shared" si="28"/>
        <v>0</v>
      </c>
      <c r="BP69" s="77">
        <f t="shared" si="29"/>
        <v>2</v>
      </c>
    </row>
    <row r="70" spans="1:68" ht="16.5" customHeight="1" x14ac:dyDescent="0.25">
      <c r="A70" s="63" t="str">
        <f t="shared" si="40"/>
        <v>200315</v>
      </c>
      <c r="B70" s="77" t="str">
        <f t="shared" si="41"/>
        <v>2A6</v>
      </c>
      <c r="C70" s="77">
        <v>2003</v>
      </c>
      <c r="D70" s="44">
        <v>15</v>
      </c>
      <c r="E70" s="44"/>
      <c r="F70" s="44" t="s">
        <v>23</v>
      </c>
      <c r="I70" s="77" t="str">
        <f t="shared" si="42"/>
        <v>F.2 Ch 6</v>
      </c>
      <c r="J70" s="77" t="str">
        <f t="shared" si="39"/>
        <v xml:space="preserve"> </v>
      </c>
      <c r="L70" s="77">
        <v>5</v>
      </c>
      <c r="N70" s="77" t="str">
        <f>VLOOKUP(B70,'Topic with sorted table '!A:E,5,FALSE)</f>
        <v>A1</v>
      </c>
      <c r="P70">
        <v>2</v>
      </c>
      <c r="Q70" s="77" t="s">
        <v>272</v>
      </c>
      <c r="R70" s="77">
        <v>6</v>
      </c>
      <c r="X70" s="77" t="str">
        <f t="shared" si="43"/>
        <v>F.2 Lv.5</v>
      </c>
      <c r="Z70" s="77" t="str">
        <f t="shared" si="44"/>
        <v>F.2 Ch 6 Lv.5</v>
      </c>
      <c r="AE70" s="77" t="s">
        <v>313</v>
      </c>
      <c r="AG70" s="77">
        <f t="shared" si="22"/>
        <v>3</v>
      </c>
      <c r="AJ70" s="86">
        <f t="shared" si="37"/>
        <v>2</v>
      </c>
      <c r="AK70" s="86">
        <f t="shared" si="30"/>
        <v>1</v>
      </c>
      <c r="AL70" s="86">
        <f t="shared" si="31"/>
        <v>0</v>
      </c>
      <c r="AM70" s="86">
        <f t="shared" si="32"/>
        <v>0</v>
      </c>
      <c r="AN70" s="86">
        <f t="shared" si="33"/>
        <v>0</v>
      </c>
      <c r="AO70" s="86">
        <f t="shared" si="34"/>
        <v>0</v>
      </c>
      <c r="AP70" s="86">
        <f t="shared" si="35"/>
        <v>0</v>
      </c>
      <c r="AR70" s="86">
        <f t="shared" si="36"/>
        <v>3</v>
      </c>
      <c r="BC70" s="77" t="s">
        <v>314</v>
      </c>
      <c r="BE70" s="86">
        <f ca="1">COUNTIF($I$542:INDIRECT("$I$"&amp;$BU$12),BC70)</f>
        <v>19</v>
      </c>
      <c r="BH70" s="77">
        <f t="shared" si="38"/>
        <v>7</v>
      </c>
      <c r="BI70" s="77">
        <f t="shared" si="23"/>
        <v>3</v>
      </c>
      <c r="BJ70" s="77">
        <f t="shared" si="24"/>
        <v>5</v>
      </c>
      <c r="BK70" s="77">
        <f t="shared" si="25"/>
        <v>1</v>
      </c>
      <c r="BL70" s="77">
        <f t="shared" si="26"/>
        <v>0</v>
      </c>
      <c r="BM70" s="77">
        <f t="shared" si="27"/>
        <v>0</v>
      </c>
      <c r="BN70" s="77">
        <f t="shared" si="28"/>
        <v>0</v>
      </c>
      <c r="BP70" s="77">
        <f t="shared" si="29"/>
        <v>16</v>
      </c>
    </row>
    <row r="71" spans="1:68" ht="16.5" customHeight="1" x14ac:dyDescent="0.25">
      <c r="A71" s="63" t="str">
        <f t="shared" si="40"/>
        <v>200316</v>
      </c>
      <c r="B71" s="77" t="str">
        <f t="shared" si="41"/>
        <v>5B9</v>
      </c>
      <c r="C71" s="77">
        <v>2003</v>
      </c>
      <c r="D71" s="45">
        <v>16</v>
      </c>
      <c r="E71" s="45"/>
      <c r="F71" s="45" t="s">
        <v>23</v>
      </c>
      <c r="I71" s="77" t="str">
        <f t="shared" si="42"/>
        <v>F.5 Ch 9</v>
      </c>
      <c r="J71" s="77" t="str">
        <f t="shared" si="39"/>
        <v xml:space="preserve"> </v>
      </c>
      <c r="L71" s="77">
        <v>4</v>
      </c>
      <c r="N71" s="77" t="str">
        <f>VLOOKUP(B71,'Topic with sorted table '!A:E,5,FALSE)</f>
        <v>T2</v>
      </c>
      <c r="P71">
        <v>5</v>
      </c>
      <c r="Q71" s="77" t="s">
        <v>273</v>
      </c>
      <c r="R71" s="77">
        <v>9</v>
      </c>
      <c r="X71" s="77" t="str">
        <f t="shared" si="43"/>
        <v>F.5 Lv.4</v>
      </c>
      <c r="Z71" s="77" t="str">
        <f t="shared" si="44"/>
        <v>F.5 Ch 9 Lv.4</v>
      </c>
      <c r="AE71" s="77" t="s">
        <v>314</v>
      </c>
      <c r="AG71" s="77">
        <f t="shared" si="22"/>
        <v>34</v>
      </c>
      <c r="AJ71" s="86">
        <f t="shared" si="37"/>
        <v>12</v>
      </c>
      <c r="AK71" s="86">
        <f t="shared" si="30"/>
        <v>7</v>
      </c>
      <c r="AL71" s="86">
        <f t="shared" si="31"/>
        <v>11</v>
      </c>
      <c r="AM71" s="86">
        <f t="shared" si="32"/>
        <v>2</v>
      </c>
      <c r="AN71" s="86">
        <f t="shared" si="33"/>
        <v>0</v>
      </c>
      <c r="AO71" s="86">
        <f t="shared" si="34"/>
        <v>0</v>
      </c>
      <c r="AP71" s="86">
        <f t="shared" si="35"/>
        <v>2</v>
      </c>
      <c r="AR71" s="86">
        <f t="shared" si="36"/>
        <v>34</v>
      </c>
      <c r="BC71" s="77" t="s">
        <v>32</v>
      </c>
      <c r="BE71" s="86">
        <f ca="1">COUNTIF($I$542:INDIRECT("$I$"&amp;$BU$12),BC71)</f>
        <v>14</v>
      </c>
      <c r="BH71" s="77">
        <f t="shared" si="38"/>
        <v>9</v>
      </c>
      <c r="BI71" s="77">
        <f t="shared" si="23"/>
        <v>2</v>
      </c>
      <c r="BJ71" s="77">
        <f t="shared" si="24"/>
        <v>2</v>
      </c>
      <c r="BK71" s="77">
        <f t="shared" si="25"/>
        <v>0</v>
      </c>
      <c r="BL71" s="77">
        <f t="shared" si="26"/>
        <v>0</v>
      </c>
      <c r="BM71" s="77">
        <f t="shared" si="27"/>
        <v>0</v>
      </c>
      <c r="BN71" s="77">
        <f t="shared" si="28"/>
        <v>0</v>
      </c>
      <c r="BP71" s="77">
        <f t="shared" si="29"/>
        <v>13</v>
      </c>
    </row>
    <row r="72" spans="1:68" ht="16.5" customHeight="1" x14ac:dyDescent="0.25">
      <c r="A72" s="63" t="str">
        <f t="shared" si="40"/>
        <v>200317</v>
      </c>
      <c r="B72" s="77" t="str">
        <f t="shared" si="41"/>
        <v>3B8</v>
      </c>
      <c r="C72" s="77">
        <v>2003</v>
      </c>
      <c r="D72" s="45">
        <v>17</v>
      </c>
      <c r="E72" s="45"/>
      <c r="F72" s="45" t="s">
        <v>19</v>
      </c>
      <c r="I72" s="77" t="str">
        <f t="shared" si="42"/>
        <v>F.3 Ch 8</v>
      </c>
      <c r="J72" s="77" t="str">
        <f t="shared" si="39"/>
        <v xml:space="preserve"> </v>
      </c>
      <c r="L72" s="77">
        <v>4</v>
      </c>
      <c r="N72" s="77" t="str">
        <f>VLOOKUP(B72,'Topic with sorted table '!A:E,5,FALSE)</f>
        <v>DG2</v>
      </c>
      <c r="P72">
        <v>3</v>
      </c>
      <c r="Q72" s="77" t="s">
        <v>466</v>
      </c>
      <c r="R72" s="77">
        <v>8</v>
      </c>
      <c r="X72" s="77" t="str">
        <f t="shared" si="43"/>
        <v>F.3 Lv.4</v>
      </c>
      <c r="Z72" s="77" t="str">
        <f t="shared" si="44"/>
        <v>F.3 Ch 8 Lv.4</v>
      </c>
      <c r="AE72" s="77" t="s">
        <v>32</v>
      </c>
      <c r="AG72" s="77">
        <f t="shared" si="22"/>
        <v>26</v>
      </c>
      <c r="AJ72" s="86">
        <f t="shared" si="37"/>
        <v>16</v>
      </c>
      <c r="AK72" s="86">
        <f t="shared" si="30"/>
        <v>3</v>
      </c>
      <c r="AL72" s="86">
        <f t="shared" si="31"/>
        <v>4</v>
      </c>
      <c r="AM72" s="86">
        <f t="shared" si="32"/>
        <v>2</v>
      </c>
      <c r="AN72" s="86">
        <f t="shared" si="33"/>
        <v>0</v>
      </c>
      <c r="AO72" s="86">
        <f t="shared" si="34"/>
        <v>0</v>
      </c>
      <c r="AP72" s="86">
        <f t="shared" si="35"/>
        <v>1</v>
      </c>
      <c r="AR72" s="86">
        <f t="shared" si="36"/>
        <v>26</v>
      </c>
      <c r="BC72" s="77" t="s">
        <v>26</v>
      </c>
      <c r="BE72" s="86">
        <f ca="1">COUNTIF($I$542:INDIRECT("$I$"&amp;$BU$12),BC72)</f>
        <v>1</v>
      </c>
      <c r="BH72" s="77">
        <f t="shared" si="38"/>
        <v>1</v>
      </c>
      <c r="BI72" s="77">
        <f t="shared" si="23"/>
        <v>0</v>
      </c>
      <c r="BJ72" s="77">
        <f t="shared" si="24"/>
        <v>1</v>
      </c>
      <c r="BK72" s="77">
        <f t="shared" si="25"/>
        <v>0</v>
      </c>
      <c r="BL72" s="77">
        <f t="shared" si="26"/>
        <v>0</v>
      </c>
      <c r="BM72" s="77">
        <f t="shared" si="27"/>
        <v>1</v>
      </c>
      <c r="BN72" s="77">
        <f t="shared" si="28"/>
        <v>0</v>
      </c>
      <c r="BP72" s="77">
        <f t="shared" si="29"/>
        <v>3</v>
      </c>
    </row>
    <row r="73" spans="1:68" ht="16.5" customHeight="1" x14ac:dyDescent="0.25">
      <c r="A73" s="63" t="str">
        <f t="shared" si="40"/>
        <v>200318</v>
      </c>
      <c r="B73" s="77" t="str">
        <f t="shared" si="41"/>
        <v>3B8</v>
      </c>
      <c r="C73" s="77">
        <v>2003</v>
      </c>
      <c r="D73" s="45">
        <v>18</v>
      </c>
      <c r="E73" s="45"/>
      <c r="F73" s="45" t="s">
        <v>19</v>
      </c>
      <c r="I73" s="77" t="str">
        <f t="shared" si="42"/>
        <v>F.3 Ch 8</v>
      </c>
      <c r="J73" s="77" t="str">
        <f t="shared" si="39"/>
        <v xml:space="preserve"> </v>
      </c>
      <c r="L73" s="77">
        <v>3</v>
      </c>
      <c r="N73" s="77" t="str">
        <f>VLOOKUP(B73,'Topic with sorted table '!A:E,5,FALSE)</f>
        <v>DG2</v>
      </c>
      <c r="P73">
        <v>3</v>
      </c>
      <c r="Q73" s="77" t="s">
        <v>466</v>
      </c>
      <c r="R73" s="77">
        <v>8</v>
      </c>
      <c r="X73" s="77" t="str">
        <f t="shared" si="43"/>
        <v>F.3 Lv.3</v>
      </c>
      <c r="Z73" s="77" t="str">
        <f t="shared" si="44"/>
        <v>F.3 Ch 8 Lv.3</v>
      </c>
      <c r="AE73" s="77" t="s">
        <v>26</v>
      </c>
      <c r="AG73" s="77">
        <f t="shared" si="22"/>
        <v>7</v>
      </c>
      <c r="AJ73" s="86">
        <f t="shared" si="37"/>
        <v>3</v>
      </c>
      <c r="AK73" s="86">
        <f t="shared" si="30"/>
        <v>0</v>
      </c>
      <c r="AL73" s="86">
        <f t="shared" si="31"/>
        <v>2</v>
      </c>
      <c r="AM73" s="86">
        <f t="shared" si="32"/>
        <v>1</v>
      </c>
      <c r="AN73" s="86">
        <f t="shared" si="33"/>
        <v>0</v>
      </c>
      <c r="AO73" s="86">
        <f t="shared" si="34"/>
        <v>1</v>
      </c>
      <c r="AP73" s="86">
        <f t="shared" si="35"/>
        <v>0</v>
      </c>
      <c r="AR73" s="86">
        <f t="shared" si="36"/>
        <v>7</v>
      </c>
      <c r="BC73" s="77" t="s">
        <v>315</v>
      </c>
      <c r="BE73" s="86">
        <f ca="1">COUNTIF($I$542:INDIRECT("$I$"&amp;$BU$12),BC73)</f>
        <v>1</v>
      </c>
      <c r="BH73" s="77">
        <f t="shared" si="38"/>
        <v>0</v>
      </c>
      <c r="BI73" s="77">
        <f t="shared" si="23"/>
        <v>0</v>
      </c>
      <c r="BJ73" s="77">
        <f t="shared" si="24"/>
        <v>0</v>
      </c>
      <c r="BK73" s="77">
        <f t="shared" si="25"/>
        <v>0</v>
      </c>
      <c r="BL73" s="77">
        <f t="shared" si="26"/>
        <v>0</v>
      </c>
      <c r="BM73" s="77">
        <f t="shared" si="27"/>
        <v>0</v>
      </c>
      <c r="BN73" s="77">
        <f t="shared" si="28"/>
        <v>0</v>
      </c>
      <c r="BP73" s="77">
        <f t="shared" si="29"/>
        <v>0</v>
      </c>
    </row>
    <row r="74" spans="1:68" ht="16.5" customHeight="1" x14ac:dyDescent="0.25">
      <c r="A74" s="63" t="str">
        <f t="shared" si="40"/>
        <v>200319</v>
      </c>
      <c r="B74" s="77" t="str">
        <f t="shared" si="41"/>
        <v>2B12</v>
      </c>
      <c r="C74" s="77">
        <v>2003</v>
      </c>
      <c r="D74" s="45">
        <v>19</v>
      </c>
      <c r="E74" s="45"/>
      <c r="F74" s="45" t="s">
        <v>13</v>
      </c>
      <c r="I74" s="77" t="str">
        <f t="shared" si="42"/>
        <v>F.2 Ch 12</v>
      </c>
      <c r="J74" s="77" t="str">
        <f t="shared" si="39"/>
        <v>F.2 Ch 8</v>
      </c>
      <c r="L74" s="77">
        <v>3</v>
      </c>
      <c r="N74" s="77" t="str">
        <f>VLOOKUP(B74,'Topic with sorted table '!A:E,5,FALSE)</f>
        <v>VA1</v>
      </c>
      <c r="P74">
        <v>2</v>
      </c>
      <c r="Q74" s="77" t="s">
        <v>273</v>
      </c>
      <c r="R74" s="77">
        <v>12</v>
      </c>
      <c r="T74" s="77">
        <v>2</v>
      </c>
      <c r="U74" s="77" t="s">
        <v>459</v>
      </c>
      <c r="V74" s="77">
        <v>8</v>
      </c>
      <c r="X74" s="77" t="str">
        <f t="shared" si="43"/>
        <v>F.2 Lv.3</v>
      </c>
      <c r="Z74" s="77" t="str">
        <f t="shared" si="44"/>
        <v>F.2 Ch 12 Lv.3</v>
      </c>
      <c r="AE74" s="77" t="s">
        <v>315</v>
      </c>
      <c r="AG74" s="77">
        <f t="shared" si="22"/>
        <v>2</v>
      </c>
      <c r="AJ74" s="86">
        <f t="shared" si="37"/>
        <v>0</v>
      </c>
      <c r="AK74" s="86">
        <f t="shared" si="30"/>
        <v>1</v>
      </c>
      <c r="AL74" s="86">
        <f t="shared" si="31"/>
        <v>0</v>
      </c>
      <c r="AM74" s="86">
        <f t="shared" si="32"/>
        <v>0</v>
      </c>
      <c r="AN74" s="86">
        <f t="shared" si="33"/>
        <v>0</v>
      </c>
      <c r="AO74" s="86">
        <f t="shared" si="34"/>
        <v>1</v>
      </c>
      <c r="AP74" s="86">
        <f t="shared" si="35"/>
        <v>0</v>
      </c>
      <c r="AR74" s="86">
        <f t="shared" si="36"/>
        <v>2</v>
      </c>
      <c r="BC74" s="77" t="s">
        <v>22</v>
      </c>
      <c r="BE74" s="86">
        <f ca="1">COUNTIF($I$542:INDIRECT("$I$"&amp;$BU$12),BC74)</f>
        <v>8</v>
      </c>
      <c r="BH74" s="77">
        <f t="shared" si="38"/>
        <v>6</v>
      </c>
      <c r="BI74" s="77">
        <f t="shared" si="23"/>
        <v>0</v>
      </c>
      <c r="BJ74" s="77">
        <f t="shared" si="24"/>
        <v>2</v>
      </c>
      <c r="BK74" s="77">
        <f t="shared" si="25"/>
        <v>1</v>
      </c>
      <c r="BL74" s="77">
        <f t="shared" si="26"/>
        <v>0</v>
      </c>
      <c r="BM74" s="77">
        <f t="shared" si="27"/>
        <v>0</v>
      </c>
      <c r="BN74" s="77">
        <f t="shared" si="28"/>
        <v>0</v>
      </c>
      <c r="BP74" s="77">
        <f t="shared" si="29"/>
        <v>9</v>
      </c>
    </row>
    <row r="75" spans="1:68" ht="16.5" customHeight="1" x14ac:dyDescent="0.25">
      <c r="A75" s="63" t="str">
        <f t="shared" si="40"/>
        <v>200320</v>
      </c>
      <c r="B75" s="77" t="str">
        <f t="shared" si="41"/>
        <v>3B10</v>
      </c>
      <c r="C75" s="77">
        <v>2003</v>
      </c>
      <c r="D75" s="45">
        <v>20</v>
      </c>
      <c r="E75" s="45"/>
      <c r="F75" s="45" t="s">
        <v>7</v>
      </c>
      <c r="I75" s="77" t="str">
        <f t="shared" si="42"/>
        <v>F.3 Ch 10</v>
      </c>
      <c r="J75" s="77" t="str">
        <f t="shared" si="39"/>
        <v xml:space="preserve"> </v>
      </c>
      <c r="L75" s="77">
        <v>2</v>
      </c>
      <c r="N75" s="77" t="str">
        <f>VLOOKUP(B75,'Topic with sorted table '!A:E,5,FALSE)</f>
        <v>VA2</v>
      </c>
      <c r="P75">
        <v>3</v>
      </c>
      <c r="Q75" s="77" t="s">
        <v>273</v>
      </c>
      <c r="R75" s="77">
        <v>10</v>
      </c>
      <c r="X75" s="77" t="str">
        <f t="shared" si="43"/>
        <v>F.3 Lv.2</v>
      </c>
      <c r="Z75" s="77" t="str">
        <f t="shared" si="44"/>
        <v>F.3 Ch 10 Lv.2</v>
      </c>
      <c r="AE75" s="77" t="s">
        <v>22</v>
      </c>
      <c r="AG75" s="77">
        <f t="shared" si="22"/>
        <v>16</v>
      </c>
      <c r="AJ75" s="86">
        <f t="shared" si="37"/>
        <v>10</v>
      </c>
      <c r="AK75" s="86">
        <f t="shared" si="30"/>
        <v>2</v>
      </c>
      <c r="AL75" s="86">
        <f t="shared" si="31"/>
        <v>3</v>
      </c>
      <c r="AM75" s="86">
        <f t="shared" si="32"/>
        <v>1</v>
      </c>
      <c r="AN75" s="86">
        <f t="shared" si="33"/>
        <v>0</v>
      </c>
      <c r="AO75" s="86">
        <f t="shared" si="34"/>
        <v>0</v>
      </c>
      <c r="AP75" s="86">
        <f t="shared" si="35"/>
        <v>0</v>
      </c>
      <c r="AR75" s="86">
        <f t="shared" si="36"/>
        <v>16</v>
      </c>
      <c r="BC75" s="77" t="s">
        <v>43</v>
      </c>
      <c r="BE75" s="86">
        <f ca="1">COUNTIF($I$542:INDIRECT("$I$"&amp;$BU$12),BC75)</f>
        <v>3</v>
      </c>
      <c r="BH75" s="77">
        <f t="shared" si="38"/>
        <v>0</v>
      </c>
      <c r="BI75" s="77">
        <f t="shared" si="23"/>
        <v>0</v>
      </c>
      <c r="BJ75" s="77">
        <f t="shared" si="24"/>
        <v>0</v>
      </c>
      <c r="BK75" s="77">
        <f t="shared" si="25"/>
        <v>1</v>
      </c>
      <c r="BL75" s="77">
        <f t="shared" si="26"/>
        <v>0</v>
      </c>
      <c r="BM75" s="77">
        <f t="shared" si="27"/>
        <v>0</v>
      </c>
      <c r="BN75" s="77">
        <f t="shared" si="28"/>
        <v>0</v>
      </c>
      <c r="BP75" s="77">
        <f t="shared" si="29"/>
        <v>1</v>
      </c>
    </row>
    <row r="76" spans="1:68" ht="16.5" customHeight="1" x14ac:dyDescent="0.25">
      <c r="A76" s="63" t="str">
        <f t="shared" si="40"/>
        <v>200321</v>
      </c>
      <c r="B76" s="77" t="str">
        <f t="shared" si="41"/>
        <v>3B10</v>
      </c>
      <c r="C76" s="77">
        <v>2003</v>
      </c>
      <c r="D76" s="44">
        <v>21</v>
      </c>
      <c r="E76" s="44"/>
      <c r="F76" s="44" t="s">
        <v>7</v>
      </c>
      <c r="I76" s="77" t="str">
        <f t="shared" si="42"/>
        <v>F.3 Ch 10</v>
      </c>
      <c r="J76" s="77" t="str">
        <f t="shared" si="39"/>
        <v xml:space="preserve"> </v>
      </c>
      <c r="L76" s="77">
        <v>3</v>
      </c>
      <c r="N76" s="77" t="str">
        <f>VLOOKUP(B76,'Topic with sorted table '!A:E,5,FALSE)</f>
        <v>VA2</v>
      </c>
      <c r="P76">
        <v>3</v>
      </c>
      <c r="Q76" s="77" t="s">
        <v>273</v>
      </c>
      <c r="R76" s="77">
        <v>10</v>
      </c>
      <c r="X76" s="77" t="str">
        <f t="shared" si="43"/>
        <v>F.3 Lv.3</v>
      </c>
      <c r="Z76" s="77" t="str">
        <f t="shared" si="44"/>
        <v>F.3 Ch 10 Lv.3</v>
      </c>
      <c r="AE76" s="77" t="s">
        <v>43</v>
      </c>
      <c r="AG76" s="77">
        <f t="shared" si="22"/>
        <v>9</v>
      </c>
      <c r="AJ76" s="86">
        <f t="shared" si="37"/>
        <v>1</v>
      </c>
      <c r="AK76" s="86">
        <f t="shared" si="30"/>
        <v>0</v>
      </c>
      <c r="AL76" s="86">
        <f t="shared" si="31"/>
        <v>1</v>
      </c>
      <c r="AM76" s="86">
        <f t="shared" si="32"/>
        <v>7</v>
      </c>
      <c r="AN76" s="86">
        <f t="shared" si="33"/>
        <v>0</v>
      </c>
      <c r="AO76" s="86">
        <f t="shared" si="34"/>
        <v>0</v>
      </c>
      <c r="AP76" s="86">
        <f t="shared" si="35"/>
        <v>0</v>
      </c>
      <c r="AR76" s="86">
        <f t="shared" si="36"/>
        <v>9</v>
      </c>
      <c r="BC76" s="77" t="s">
        <v>69</v>
      </c>
      <c r="BE76" s="86">
        <f ca="1">COUNTIF($I$542:INDIRECT("$I$"&amp;$BU$12),BC76)</f>
        <v>14</v>
      </c>
      <c r="BH76" s="77">
        <f t="shared" si="38"/>
        <v>0</v>
      </c>
      <c r="BI76" s="77">
        <f t="shared" si="23"/>
        <v>2</v>
      </c>
      <c r="BJ76" s="77">
        <f t="shared" si="24"/>
        <v>2</v>
      </c>
      <c r="BK76" s="77">
        <f t="shared" si="25"/>
        <v>2</v>
      </c>
      <c r="BL76" s="77">
        <f t="shared" si="26"/>
        <v>1</v>
      </c>
      <c r="BM76" s="77">
        <f t="shared" si="27"/>
        <v>3</v>
      </c>
      <c r="BN76" s="77">
        <f t="shared" si="28"/>
        <v>0</v>
      </c>
      <c r="BP76" s="77">
        <f t="shared" si="29"/>
        <v>10</v>
      </c>
    </row>
    <row r="77" spans="1:68" ht="16.5" customHeight="1" x14ac:dyDescent="0.25">
      <c r="A77" s="63" t="str">
        <f t="shared" si="40"/>
        <v>200322</v>
      </c>
      <c r="B77" s="77" t="str">
        <f t="shared" si="41"/>
        <v>4B12</v>
      </c>
      <c r="C77" s="77">
        <v>2003</v>
      </c>
      <c r="D77" s="44">
        <v>22</v>
      </c>
      <c r="E77" s="44"/>
      <c r="F77" s="44" t="s">
        <v>19</v>
      </c>
      <c r="I77" s="77" t="str">
        <f t="shared" si="42"/>
        <v>F.4 Ch 12</v>
      </c>
      <c r="J77" s="77" t="str">
        <f t="shared" si="39"/>
        <v xml:space="preserve"> </v>
      </c>
      <c r="L77" s="77">
        <v>2</v>
      </c>
      <c r="N77" s="77" t="str">
        <f>VLOOKUP(B77,'Topic with sorted table '!A:E,5,FALSE)</f>
        <v>T2</v>
      </c>
      <c r="P77">
        <v>4</v>
      </c>
      <c r="Q77" s="77" t="s">
        <v>273</v>
      </c>
      <c r="R77" s="77">
        <v>12</v>
      </c>
      <c r="X77" s="77" t="str">
        <f t="shared" si="43"/>
        <v>F.4 Lv.2</v>
      </c>
      <c r="Z77" s="77" t="str">
        <f t="shared" si="44"/>
        <v>F.4 Ch 12 Lv.2</v>
      </c>
      <c r="AE77" s="77" t="s">
        <v>69</v>
      </c>
      <c r="AG77" s="77">
        <f t="shared" si="22"/>
        <v>28</v>
      </c>
      <c r="AJ77" s="86">
        <f t="shared" si="37"/>
        <v>4</v>
      </c>
      <c r="AK77" s="86">
        <f t="shared" si="30"/>
        <v>4</v>
      </c>
      <c r="AL77" s="86">
        <f t="shared" si="31"/>
        <v>8</v>
      </c>
      <c r="AM77" s="86">
        <f t="shared" si="32"/>
        <v>4</v>
      </c>
      <c r="AN77" s="86">
        <f t="shared" si="33"/>
        <v>1</v>
      </c>
      <c r="AO77" s="86">
        <f t="shared" si="34"/>
        <v>5</v>
      </c>
      <c r="AP77" s="86">
        <f t="shared" si="35"/>
        <v>2</v>
      </c>
      <c r="AR77" s="86">
        <f t="shared" si="36"/>
        <v>28</v>
      </c>
      <c r="BC77" s="77" t="s">
        <v>51</v>
      </c>
      <c r="BE77" s="86">
        <f ca="1">COUNTIF($I$542:INDIRECT("$I$"&amp;$BU$12),BC77)</f>
        <v>0</v>
      </c>
      <c r="BH77" s="77">
        <f t="shared" si="38"/>
        <v>0</v>
      </c>
      <c r="BI77" s="77">
        <f t="shared" si="23"/>
        <v>1</v>
      </c>
      <c r="BJ77" s="77">
        <f t="shared" si="24"/>
        <v>0</v>
      </c>
      <c r="BK77" s="77">
        <f t="shared" si="25"/>
        <v>0</v>
      </c>
      <c r="BL77" s="77">
        <f t="shared" si="26"/>
        <v>0</v>
      </c>
      <c r="BM77" s="77">
        <f t="shared" si="27"/>
        <v>0</v>
      </c>
      <c r="BN77" s="77">
        <f t="shared" si="28"/>
        <v>0</v>
      </c>
      <c r="BP77" s="77">
        <f t="shared" si="29"/>
        <v>1</v>
      </c>
    </row>
    <row r="78" spans="1:68" ht="16.5" customHeight="1" x14ac:dyDescent="0.25">
      <c r="A78" s="63" t="str">
        <f t="shared" si="40"/>
        <v>200323</v>
      </c>
      <c r="B78" s="77" t="str">
        <f t="shared" si="41"/>
        <v>3B11</v>
      </c>
      <c r="C78" s="77">
        <v>2003</v>
      </c>
      <c r="D78" s="44">
        <v>23</v>
      </c>
      <c r="E78" s="44"/>
      <c r="F78" s="44" t="s">
        <v>19</v>
      </c>
      <c r="I78" s="77" t="str">
        <f t="shared" si="42"/>
        <v>F.3 Ch 11</v>
      </c>
      <c r="J78" s="77" t="str">
        <f t="shared" si="39"/>
        <v xml:space="preserve"> </v>
      </c>
      <c r="L78" s="77">
        <v>2</v>
      </c>
      <c r="N78" s="77" t="str">
        <f>VLOOKUP(B78,'Topic with sorted table '!A:E,5,FALSE)</f>
        <v>T1</v>
      </c>
      <c r="P78">
        <v>3</v>
      </c>
      <c r="Q78" s="77" t="s">
        <v>273</v>
      </c>
      <c r="R78" s="77">
        <v>11</v>
      </c>
      <c r="X78" s="77" t="str">
        <f t="shared" si="43"/>
        <v>F.3 Lv.2</v>
      </c>
      <c r="Z78" s="77" t="str">
        <f t="shared" si="44"/>
        <v>F.3 Ch 11 Lv.2</v>
      </c>
      <c r="AE78" s="77" t="s">
        <v>51</v>
      </c>
      <c r="AG78" s="77">
        <f t="shared" ref="AG78:AG111" si="45">COUNTIF(I:I,AE78)</f>
        <v>6</v>
      </c>
      <c r="AJ78" s="86">
        <f t="shared" si="37"/>
        <v>1</v>
      </c>
      <c r="AK78" s="86">
        <f t="shared" si="30"/>
        <v>3</v>
      </c>
      <c r="AL78" s="86">
        <f t="shared" si="31"/>
        <v>1</v>
      </c>
      <c r="AM78" s="86">
        <f t="shared" si="32"/>
        <v>1</v>
      </c>
      <c r="AN78" s="86">
        <f t="shared" si="33"/>
        <v>0</v>
      </c>
      <c r="AO78" s="86">
        <f t="shared" si="34"/>
        <v>0</v>
      </c>
      <c r="AP78" s="86">
        <f t="shared" si="35"/>
        <v>0</v>
      </c>
      <c r="AR78" s="86">
        <f t="shared" si="36"/>
        <v>6</v>
      </c>
      <c r="BC78" s="77" t="s">
        <v>50</v>
      </c>
      <c r="BE78" s="86">
        <f ca="1">COUNTIF($I$542:INDIRECT("$I$"&amp;$BU$12),BC78)</f>
        <v>13</v>
      </c>
      <c r="BH78" s="77">
        <f t="shared" si="38"/>
        <v>3</v>
      </c>
      <c r="BI78" s="77">
        <f t="shared" si="23"/>
        <v>2</v>
      </c>
      <c r="BJ78" s="77">
        <f t="shared" si="24"/>
        <v>3</v>
      </c>
      <c r="BK78" s="77">
        <f t="shared" si="25"/>
        <v>5</v>
      </c>
      <c r="BL78" s="77">
        <f t="shared" si="26"/>
        <v>0</v>
      </c>
      <c r="BM78" s="77">
        <f t="shared" si="27"/>
        <v>0</v>
      </c>
      <c r="BN78" s="77">
        <f t="shared" si="28"/>
        <v>0</v>
      </c>
      <c r="BP78" s="77">
        <f t="shared" si="29"/>
        <v>13</v>
      </c>
    </row>
    <row r="79" spans="1:68" ht="16.5" customHeight="1" x14ac:dyDescent="0.25">
      <c r="A79" s="63" t="str">
        <f t="shared" si="40"/>
        <v>200324</v>
      </c>
      <c r="B79" s="77" t="str">
        <f t="shared" si="41"/>
        <v>5B9</v>
      </c>
      <c r="C79" s="77">
        <v>2003</v>
      </c>
      <c r="D79" s="44">
        <v>24</v>
      </c>
      <c r="E79" s="44"/>
      <c r="F79" s="44" t="s">
        <v>19</v>
      </c>
      <c r="I79" s="77" t="str">
        <f t="shared" si="42"/>
        <v>F.5 Ch 9</v>
      </c>
      <c r="J79" s="77" t="str">
        <f t="shared" si="39"/>
        <v xml:space="preserve"> </v>
      </c>
      <c r="L79" s="77">
        <v>2</v>
      </c>
      <c r="N79" s="77" t="str">
        <f>VLOOKUP(B79,'Topic with sorted table '!A:E,5,FALSE)</f>
        <v>T2</v>
      </c>
      <c r="P79">
        <v>5</v>
      </c>
      <c r="Q79" s="77" t="s">
        <v>273</v>
      </c>
      <c r="R79" s="77">
        <v>9</v>
      </c>
      <c r="X79" s="77" t="str">
        <f t="shared" si="43"/>
        <v>F.5 Lv.2</v>
      </c>
      <c r="Z79" s="77" t="str">
        <f t="shared" si="44"/>
        <v>F.5 Ch 9 Lv.2</v>
      </c>
      <c r="AE79" s="77" t="s">
        <v>50</v>
      </c>
      <c r="AG79" s="77">
        <f t="shared" si="45"/>
        <v>34</v>
      </c>
      <c r="AJ79" s="86">
        <f t="shared" si="37"/>
        <v>7</v>
      </c>
      <c r="AK79" s="86">
        <f t="shared" si="30"/>
        <v>7</v>
      </c>
      <c r="AL79" s="86">
        <f t="shared" si="31"/>
        <v>7</v>
      </c>
      <c r="AM79" s="86">
        <f t="shared" si="32"/>
        <v>10</v>
      </c>
      <c r="AN79" s="86">
        <f t="shared" si="33"/>
        <v>0</v>
      </c>
      <c r="AO79" s="86">
        <f t="shared" si="34"/>
        <v>2</v>
      </c>
      <c r="AP79" s="86">
        <f t="shared" si="35"/>
        <v>1</v>
      </c>
      <c r="AR79" s="86">
        <f t="shared" si="36"/>
        <v>34</v>
      </c>
      <c r="BC79" s="77" t="s">
        <v>53</v>
      </c>
      <c r="BE79" s="86">
        <f ca="1">COUNTIF($I$542:INDIRECT("$I$"&amp;$BU$12),BC79)</f>
        <v>3</v>
      </c>
      <c r="BH79" s="77">
        <f t="shared" si="38"/>
        <v>1</v>
      </c>
      <c r="BI79" s="77">
        <f t="shared" si="23"/>
        <v>1</v>
      </c>
      <c r="BJ79" s="77">
        <f t="shared" si="24"/>
        <v>1</v>
      </c>
      <c r="BK79" s="77">
        <f t="shared" si="25"/>
        <v>1</v>
      </c>
      <c r="BL79" s="77">
        <f t="shared" si="26"/>
        <v>0</v>
      </c>
      <c r="BM79" s="77">
        <f t="shared" si="27"/>
        <v>0</v>
      </c>
      <c r="BN79" s="77">
        <f t="shared" si="28"/>
        <v>0</v>
      </c>
      <c r="BP79" s="77">
        <f t="shared" si="29"/>
        <v>4</v>
      </c>
    </row>
    <row r="80" spans="1:68" ht="16.5" customHeight="1" x14ac:dyDescent="0.25">
      <c r="A80" s="63" t="str">
        <f t="shared" si="40"/>
        <v>200325</v>
      </c>
      <c r="B80" s="77" t="str">
        <f t="shared" si="41"/>
        <v>4B10</v>
      </c>
      <c r="C80" s="77">
        <v>2003</v>
      </c>
      <c r="D80" s="44">
        <v>25</v>
      </c>
      <c r="E80" s="44"/>
      <c r="F80" s="44" t="s">
        <v>7</v>
      </c>
      <c r="I80" s="77" t="str">
        <f t="shared" si="42"/>
        <v>F.4 Ch 10</v>
      </c>
      <c r="J80" s="77" t="str">
        <f t="shared" si="39"/>
        <v xml:space="preserve"> </v>
      </c>
      <c r="L80" s="77">
        <v>2</v>
      </c>
      <c r="N80" s="77" t="str">
        <f>VLOOKUP(B80,'Topic with sorted table '!A:E,5,FALSE)</f>
        <v>DG3</v>
      </c>
      <c r="P80">
        <v>4</v>
      </c>
      <c r="Q80" s="77" t="s">
        <v>273</v>
      </c>
      <c r="R80" s="77">
        <v>10</v>
      </c>
      <c r="X80" s="77" t="str">
        <f t="shared" si="43"/>
        <v>F.4 Lv.2</v>
      </c>
      <c r="Z80" s="77" t="str">
        <f t="shared" si="44"/>
        <v>F.4 Ch 10 Lv.2</v>
      </c>
      <c r="AE80" s="77" t="s">
        <v>53</v>
      </c>
      <c r="AG80" s="77">
        <f t="shared" si="45"/>
        <v>14</v>
      </c>
      <c r="AJ80" s="86">
        <f t="shared" si="37"/>
        <v>2</v>
      </c>
      <c r="AK80" s="86">
        <f t="shared" si="30"/>
        <v>3</v>
      </c>
      <c r="AL80" s="86">
        <f t="shared" si="31"/>
        <v>5</v>
      </c>
      <c r="AM80" s="86">
        <f t="shared" si="32"/>
        <v>3</v>
      </c>
      <c r="AN80" s="86">
        <f t="shared" si="33"/>
        <v>0</v>
      </c>
      <c r="AO80" s="86">
        <f t="shared" si="34"/>
        <v>1</v>
      </c>
      <c r="AP80" s="86">
        <f t="shared" si="35"/>
        <v>0</v>
      </c>
      <c r="AR80" s="86">
        <f t="shared" si="36"/>
        <v>14</v>
      </c>
      <c r="BC80" s="77" t="s">
        <v>80</v>
      </c>
      <c r="BE80" s="86">
        <f ca="1">COUNTIF($I$542:INDIRECT("$I$"&amp;$BU$12),BC80)</f>
        <v>0</v>
      </c>
      <c r="BH80" s="77">
        <f t="shared" si="38"/>
        <v>0</v>
      </c>
      <c r="BI80" s="77">
        <f t="shared" si="23"/>
        <v>0</v>
      </c>
      <c r="BJ80" s="77">
        <f t="shared" si="24"/>
        <v>0</v>
      </c>
      <c r="BK80" s="77">
        <f t="shared" si="25"/>
        <v>0</v>
      </c>
      <c r="BL80" s="77">
        <f t="shared" si="26"/>
        <v>0</v>
      </c>
      <c r="BM80" s="77">
        <f t="shared" si="27"/>
        <v>0</v>
      </c>
      <c r="BN80" s="77">
        <f t="shared" si="28"/>
        <v>0</v>
      </c>
      <c r="BP80" s="77">
        <f t="shared" si="29"/>
        <v>0</v>
      </c>
    </row>
    <row r="81" spans="1:68" ht="16.5" customHeight="1" x14ac:dyDescent="0.25">
      <c r="A81" s="63" t="str">
        <f t="shared" si="40"/>
        <v>200326</v>
      </c>
      <c r="B81" s="77" t="str">
        <f t="shared" si="41"/>
        <v>2B11</v>
      </c>
      <c r="C81" s="77">
        <v>2003</v>
      </c>
      <c r="D81" s="45">
        <v>26</v>
      </c>
      <c r="E81" s="45"/>
      <c r="F81" s="45" t="s">
        <v>19</v>
      </c>
      <c r="I81" s="77" t="str">
        <f t="shared" si="42"/>
        <v>F.2 Ch 11</v>
      </c>
      <c r="J81" s="77" t="str">
        <f t="shared" si="39"/>
        <v xml:space="preserve"> </v>
      </c>
      <c r="L81" s="77">
        <v>2</v>
      </c>
      <c r="N81" s="77" t="str">
        <f>VLOOKUP(B81,'Topic with sorted table '!A:E,5,FALSE)</f>
        <v>T1</v>
      </c>
      <c r="P81">
        <v>2</v>
      </c>
      <c r="Q81" s="77" t="s">
        <v>273</v>
      </c>
      <c r="R81" s="77">
        <v>11</v>
      </c>
      <c r="X81" s="77" t="str">
        <f t="shared" si="43"/>
        <v>F.2 Lv.2</v>
      </c>
      <c r="Z81" s="77" t="str">
        <f t="shared" si="44"/>
        <v>F.2 Ch 11 Lv.2</v>
      </c>
      <c r="AE81" s="77" t="s">
        <v>80</v>
      </c>
      <c r="AG81" s="77">
        <f t="shared" si="45"/>
        <v>4</v>
      </c>
      <c r="AJ81" s="86">
        <f t="shared" si="37"/>
        <v>3</v>
      </c>
      <c r="AK81" s="86">
        <f t="shared" si="30"/>
        <v>0</v>
      </c>
      <c r="AL81" s="86">
        <f t="shared" si="31"/>
        <v>0</v>
      </c>
      <c r="AM81" s="86">
        <f t="shared" si="32"/>
        <v>1</v>
      </c>
      <c r="AN81" s="86">
        <f t="shared" si="33"/>
        <v>0</v>
      </c>
      <c r="AO81" s="86">
        <f t="shared" si="34"/>
        <v>0</v>
      </c>
      <c r="AP81" s="86">
        <f t="shared" si="35"/>
        <v>0</v>
      </c>
      <c r="AR81" s="86">
        <f t="shared" si="36"/>
        <v>4</v>
      </c>
      <c r="BC81" s="77" t="s">
        <v>316</v>
      </c>
      <c r="BE81" s="86">
        <f ca="1">COUNTIF($I$542:INDIRECT("$I$"&amp;$BU$12),BC81)</f>
        <v>11</v>
      </c>
      <c r="BH81" s="77">
        <f t="shared" si="38"/>
        <v>0</v>
      </c>
      <c r="BI81" s="77">
        <f t="shared" si="23"/>
        <v>1</v>
      </c>
      <c r="BJ81" s="77">
        <f t="shared" si="24"/>
        <v>6</v>
      </c>
      <c r="BK81" s="77">
        <f t="shared" si="25"/>
        <v>0</v>
      </c>
      <c r="BL81" s="77">
        <f t="shared" si="26"/>
        <v>1</v>
      </c>
      <c r="BM81" s="77">
        <f t="shared" si="27"/>
        <v>0</v>
      </c>
      <c r="BN81" s="77">
        <f t="shared" si="28"/>
        <v>0</v>
      </c>
      <c r="BP81" s="77">
        <f t="shared" si="29"/>
        <v>8</v>
      </c>
    </row>
    <row r="82" spans="1:68" ht="16.5" customHeight="1" x14ac:dyDescent="0.25">
      <c r="A82" s="63" t="str">
        <f t="shared" si="40"/>
        <v>200327</v>
      </c>
      <c r="B82" s="77" t="str">
        <f t="shared" si="41"/>
        <v>1B11</v>
      </c>
      <c r="C82" s="77">
        <v>2003</v>
      </c>
      <c r="D82" s="45">
        <v>27</v>
      </c>
      <c r="E82" s="45"/>
      <c r="F82" s="45" t="s">
        <v>13</v>
      </c>
      <c r="I82" s="77" t="str">
        <f t="shared" si="42"/>
        <v>F.1 Ch 11</v>
      </c>
      <c r="J82" s="77" t="str">
        <f t="shared" si="39"/>
        <v xml:space="preserve"> </v>
      </c>
      <c r="L82" s="77">
        <v>5</v>
      </c>
      <c r="N82" s="77" t="str">
        <f>VLOOKUP(B82,'Topic with sorted table '!A:E,5,FALSE)</f>
        <v>DG1</v>
      </c>
      <c r="P82">
        <v>1</v>
      </c>
      <c r="Q82" s="77" t="s">
        <v>273</v>
      </c>
      <c r="R82" s="77">
        <v>11</v>
      </c>
      <c r="X82" s="77" t="str">
        <f t="shared" si="43"/>
        <v>F.1 Lv.5</v>
      </c>
      <c r="Z82" s="77" t="str">
        <f t="shared" si="44"/>
        <v>F.1 Ch 11 Lv.5</v>
      </c>
      <c r="AE82" s="77" t="s">
        <v>316</v>
      </c>
      <c r="AG82" s="77">
        <f t="shared" si="45"/>
        <v>11</v>
      </c>
      <c r="AJ82" s="86">
        <f t="shared" si="37"/>
        <v>0</v>
      </c>
      <c r="AK82" s="86">
        <f t="shared" si="30"/>
        <v>1</v>
      </c>
      <c r="AL82" s="86">
        <f t="shared" si="31"/>
        <v>7</v>
      </c>
      <c r="AM82" s="86">
        <f t="shared" si="32"/>
        <v>1</v>
      </c>
      <c r="AN82" s="86">
        <f t="shared" si="33"/>
        <v>1</v>
      </c>
      <c r="AO82" s="86">
        <f t="shared" si="34"/>
        <v>0</v>
      </c>
      <c r="AP82" s="86">
        <f t="shared" si="35"/>
        <v>1</v>
      </c>
      <c r="AR82" s="86">
        <f t="shared" si="36"/>
        <v>11</v>
      </c>
      <c r="BC82" s="77" t="s">
        <v>289</v>
      </c>
      <c r="BE82" s="86">
        <f ca="1">COUNTIF($I$542:INDIRECT("$I$"&amp;$BU$12),BC82)</f>
        <v>18</v>
      </c>
      <c r="BH82" s="77">
        <f t="shared" si="38"/>
        <v>0</v>
      </c>
      <c r="BI82" s="77">
        <f t="shared" si="23"/>
        <v>2</v>
      </c>
      <c r="BJ82" s="77">
        <f t="shared" si="24"/>
        <v>1</v>
      </c>
      <c r="BK82" s="77">
        <f t="shared" si="25"/>
        <v>6</v>
      </c>
      <c r="BL82" s="77">
        <f t="shared" si="26"/>
        <v>3</v>
      </c>
      <c r="BM82" s="77">
        <f t="shared" si="27"/>
        <v>0</v>
      </c>
      <c r="BN82" s="77">
        <f t="shared" si="28"/>
        <v>0</v>
      </c>
      <c r="BP82" s="77">
        <f t="shared" si="29"/>
        <v>12</v>
      </c>
    </row>
    <row r="83" spans="1:68" ht="16.5" customHeight="1" x14ac:dyDescent="0.25">
      <c r="A83" s="63" t="str">
        <f t="shared" si="40"/>
        <v>200328</v>
      </c>
      <c r="B83" s="77" t="str">
        <f t="shared" si="41"/>
        <v>3B8</v>
      </c>
      <c r="C83" s="77">
        <v>2003</v>
      </c>
      <c r="D83" s="44">
        <v>28</v>
      </c>
      <c r="E83" s="44"/>
      <c r="F83" s="44" t="s">
        <v>7</v>
      </c>
      <c r="I83" s="77" t="str">
        <f t="shared" si="42"/>
        <v>F.3 Ch 8</v>
      </c>
      <c r="J83" s="77" t="str">
        <f t="shared" si="39"/>
        <v xml:space="preserve"> </v>
      </c>
      <c r="L83" s="77">
        <v>4</v>
      </c>
      <c r="N83" s="77" t="str">
        <f>VLOOKUP(B83,'Topic with sorted table '!A:E,5,FALSE)</f>
        <v>DG2</v>
      </c>
      <c r="P83">
        <v>3</v>
      </c>
      <c r="Q83" s="77" t="s">
        <v>466</v>
      </c>
      <c r="R83" s="77">
        <v>8</v>
      </c>
      <c r="X83" s="77" t="str">
        <f t="shared" si="43"/>
        <v>F.3 Lv.4</v>
      </c>
      <c r="Z83" s="77" t="str">
        <f t="shared" si="44"/>
        <v>F.3 Ch 8 Lv.4</v>
      </c>
      <c r="AE83" s="77" t="s">
        <v>289</v>
      </c>
      <c r="AG83" s="77">
        <f t="shared" si="45"/>
        <v>41</v>
      </c>
      <c r="AJ83" s="86">
        <f t="shared" si="37"/>
        <v>1</v>
      </c>
      <c r="AK83" s="86">
        <f t="shared" si="30"/>
        <v>11</v>
      </c>
      <c r="AL83" s="86">
        <f t="shared" si="31"/>
        <v>7</v>
      </c>
      <c r="AM83" s="86">
        <f t="shared" si="32"/>
        <v>11</v>
      </c>
      <c r="AN83" s="86">
        <f t="shared" si="33"/>
        <v>5</v>
      </c>
      <c r="AO83" s="86">
        <f t="shared" si="34"/>
        <v>3</v>
      </c>
      <c r="AP83" s="86">
        <f t="shared" si="35"/>
        <v>3</v>
      </c>
      <c r="AR83" s="86">
        <f t="shared" si="36"/>
        <v>41</v>
      </c>
      <c r="BC83" s="77" t="s">
        <v>18</v>
      </c>
      <c r="BE83" s="86">
        <f ca="1">COUNTIF($I$542:INDIRECT("$I$"&amp;$BU$12),BC83)</f>
        <v>11</v>
      </c>
      <c r="BH83" s="77">
        <f t="shared" si="38"/>
        <v>4</v>
      </c>
      <c r="BI83" s="77">
        <f t="shared" si="23"/>
        <v>4</v>
      </c>
      <c r="BJ83" s="77">
        <f t="shared" si="24"/>
        <v>2</v>
      </c>
      <c r="BK83" s="77">
        <f t="shared" si="25"/>
        <v>0</v>
      </c>
      <c r="BL83" s="77">
        <f t="shared" si="26"/>
        <v>0</v>
      </c>
      <c r="BM83" s="77">
        <f t="shared" si="27"/>
        <v>0</v>
      </c>
      <c r="BN83" s="77">
        <f t="shared" si="28"/>
        <v>0</v>
      </c>
      <c r="BP83" s="77">
        <f t="shared" si="29"/>
        <v>10</v>
      </c>
    </row>
    <row r="84" spans="1:68" ht="16.5" customHeight="1" x14ac:dyDescent="0.25">
      <c r="A84" s="63" t="str">
        <f t="shared" si="40"/>
        <v>200329</v>
      </c>
      <c r="B84" s="77" t="str">
        <f t="shared" si="41"/>
        <v>4A2</v>
      </c>
      <c r="C84" s="77">
        <v>2003</v>
      </c>
      <c r="D84" s="44">
        <v>29</v>
      </c>
      <c r="E84" s="44"/>
      <c r="F84" s="44" t="s">
        <v>13</v>
      </c>
      <c r="I84" s="77" t="str">
        <f t="shared" si="42"/>
        <v>F.4 Ch 2</v>
      </c>
      <c r="J84" s="77" t="str">
        <f t="shared" si="39"/>
        <v xml:space="preserve"> </v>
      </c>
      <c r="L84" s="77">
        <v>3</v>
      </c>
      <c r="N84" s="77" t="str">
        <f>VLOOKUP(B84,'Topic with sorted table '!A:E,5,FALSE)</f>
        <v>AG2</v>
      </c>
      <c r="P84">
        <v>4</v>
      </c>
      <c r="Q84" s="77" t="s">
        <v>272</v>
      </c>
      <c r="R84" s="77">
        <v>2</v>
      </c>
      <c r="X84" s="77" t="str">
        <f t="shared" si="43"/>
        <v>F.4 Lv.3</v>
      </c>
      <c r="Z84" s="77" t="str">
        <f t="shared" si="44"/>
        <v>F.4 Ch 2 Lv.3</v>
      </c>
      <c r="AE84" s="77" t="s">
        <v>18</v>
      </c>
      <c r="AG84" s="77">
        <f t="shared" si="45"/>
        <v>26</v>
      </c>
      <c r="AJ84" s="86">
        <f t="shared" si="37"/>
        <v>9</v>
      </c>
      <c r="AK84" s="86">
        <f t="shared" si="30"/>
        <v>6</v>
      </c>
      <c r="AL84" s="86">
        <f t="shared" si="31"/>
        <v>9</v>
      </c>
      <c r="AM84" s="86">
        <f t="shared" si="32"/>
        <v>2</v>
      </c>
      <c r="AN84" s="86">
        <f t="shared" si="33"/>
        <v>0</v>
      </c>
      <c r="AO84" s="86">
        <f t="shared" si="34"/>
        <v>0</v>
      </c>
      <c r="AP84" s="86">
        <f t="shared" si="35"/>
        <v>0</v>
      </c>
      <c r="AR84" s="86">
        <f t="shared" si="36"/>
        <v>26</v>
      </c>
      <c r="BC84" s="77" t="s">
        <v>9</v>
      </c>
      <c r="BE84" s="86">
        <f ca="1">COUNTIF($I$542:INDIRECT("$I$"&amp;$BU$12),BC84)</f>
        <v>4</v>
      </c>
      <c r="BH84" s="77">
        <f t="shared" si="38"/>
        <v>2</v>
      </c>
      <c r="BI84" s="77">
        <f t="shared" si="23"/>
        <v>0</v>
      </c>
      <c r="BJ84" s="77">
        <f t="shared" si="24"/>
        <v>0</v>
      </c>
      <c r="BK84" s="77">
        <f t="shared" si="25"/>
        <v>0</v>
      </c>
      <c r="BL84" s="77">
        <f t="shared" si="26"/>
        <v>0</v>
      </c>
      <c r="BM84" s="77">
        <f t="shared" si="27"/>
        <v>0</v>
      </c>
      <c r="BN84" s="77">
        <f t="shared" si="28"/>
        <v>0</v>
      </c>
      <c r="BP84" s="77">
        <f t="shared" si="29"/>
        <v>2</v>
      </c>
    </row>
    <row r="85" spans="1:68" ht="16.5" customHeight="1" x14ac:dyDescent="0.25">
      <c r="A85" s="63" t="str">
        <f t="shared" si="40"/>
        <v>200330</v>
      </c>
      <c r="B85" s="77" t="str">
        <f t="shared" si="41"/>
        <v>4A2</v>
      </c>
      <c r="C85" s="77">
        <v>2003</v>
      </c>
      <c r="D85" s="44">
        <v>30</v>
      </c>
      <c r="E85" s="44"/>
      <c r="F85" s="44" t="s">
        <v>13</v>
      </c>
      <c r="I85" s="77" t="str">
        <f t="shared" si="42"/>
        <v>F.4 Ch 2</v>
      </c>
      <c r="J85" s="77" t="str">
        <f t="shared" si="39"/>
        <v xml:space="preserve"> </v>
      </c>
      <c r="L85" s="77">
        <v>3</v>
      </c>
      <c r="N85" s="77" t="str">
        <f>VLOOKUP(B85,'Topic with sorted table '!A:E,5,FALSE)</f>
        <v>AG2</v>
      </c>
      <c r="P85">
        <v>4</v>
      </c>
      <c r="Q85" s="77" t="s">
        <v>272</v>
      </c>
      <c r="R85" s="77">
        <v>2</v>
      </c>
      <c r="X85" s="77" t="str">
        <f t="shared" si="43"/>
        <v>F.4 Lv.3</v>
      </c>
      <c r="Z85" s="77" t="str">
        <f t="shared" si="44"/>
        <v>F.4 Ch 2 Lv.3</v>
      </c>
      <c r="AE85" s="77" t="s">
        <v>9</v>
      </c>
      <c r="AG85" s="77">
        <f t="shared" si="45"/>
        <v>13</v>
      </c>
      <c r="AJ85" s="86">
        <f t="shared" si="37"/>
        <v>11</v>
      </c>
      <c r="AK85" s="86">
        <f t="shared" si="30"/>
        <v>1</v>
      </c>
      <c r="AL85" s="86">
        <f t="shared" si="31"/>
        <v>0</v>
      </c>
      <c r="AM85" s="86">
        <f t="shared" si="32"/>
        <v>0</v>
      </c>
      <c r="AN85" s="86">
        <f t="shared" si="33"/>
        <v>0</v>
      </c>
      <c r="AO85" s="86">
        <f t="shared" si="34"/>
        <v>0</v>
      </c>
      <c r="AP85" s="86">
        <f t="shared" si="35"/>
        <v>1</v>
      </c>
      <c r="AR85" s="86">
        <f t="shared" si="36"/>
        <v>13</v>
      </c>
      <c r="BC85" s="77" t="s">
        <v>81</v>
      </c>
      <c r="BE85" s="86">
        <f ca="1">COUNTIF($I$542:INDIRECT("$I$"&amp;$BU$12),BC85)</f>
        <v>11</v>
      </c>
      <c r="BH85" s="77">
        <f t="shared" si="38"/>
        <v>2</v>
      </c>
      <c r="BI85" s="77">
        <f t="shared" si="23"/>
        <v>0</v>
      </c>
      <c r="BJ85" s="77">
        <f t="shared" si="24"/>
        <v>6</v>
      </c>
      <c r="BK85" s="77">
        <f t="shared" si="25"/>
        <v>2</v>
      </c>
      <c r="BL85" s="77">
        <f t="shared" si="26"/>
        <v>0</v>
      </c>
      <c r="BM85" s="77">
        <f t="shared" si="27"/>
        <v>0</v>
      </c>
      <c r="BN85" s="77">
        <f t="shared" si="28"/>
        <v>0</v>
      </c>
      <c r="BP85" s="77">
        <f t="shared" si="29"/>
        <v>10</v>
      </c>
    </row>
    <row r="86" spans="1:68" ht="16.5" customHeight="1" x14ac:dyDescent="0.25">
      <c r="A86" s="63" t="str">
        <f t="shared" si="40"/>
        <v>200331</v>
      </c>
      <c r="B86" s="77" t="str">
        <f t="shared" si="41"/>
        <v>5B8</v>
      </c>
      <c r="C86" s="77">
        <v>2003</v>
      </c>
      <c r="D86" s="44">
        <v>31</v>
      </c>
      <c r="E86" s="44"/>
      <c r="F86" s="44" t="s">
        <v>13</v>
      </c>
      <c r="I86" s="77" t="str">
        <f t="shared" si="42"/>
        <v>F.5 Ch 8</v>
      </c>
      <c r="J86" s="77" t="str">
        <f t="shared" si="39"/>
        <v xml:space="preserve"> </v>
      </c>
      <c r="L86" s="77">
        <v>5</v>
      </c>
      <c r="N86" s="77" t="str">
        <f>VLOOKUP(B86,'Topic with sorted table '!A:E,5,FALSE)</f>
        <v>A4</v>
      </c>
      <c r="P86">
        <v>5</v>
      </c>
      <c r="Q86" s="77" t="s">
        <v>273</v>
      </c>
      <c r="R86" s="77">
        <v>8</v>
      </c>
      <c r="X86" s="77" t="str">
        <f t="shared" si="43"/>
        <v>F.5 Lv.5</v>
      </c>
      <c r="Z86" s="77" t="str">
        <f t="shared" si="44"/>
        <v>F.5 Ch 8 Lv.5</v>
      </c>
      <c r="AE86" s="77" t="s">
        <v>81</v>
      </c>
      <c r="AG86" s="77">
        <f t="shared" si="45"/>
        <v>20</v>
      </c>
      <c r="AJ86" s="86">
        <f t="shared" si="37"/>
        <v>6</v>
      </c>
      <c r="AK86" s="86">
        <f t="shared" si="30"/>
        <v>3</v>
      </c>
      <c r="AL86" s="86">
        <f t="shared" si="31"/>
        <v>8</v>
      </c>
      <c r="AM86" s="86">
        <f t="shared" si="32"/>
        <v>3</v>
      </c>
      <c r="AN86" s="86">
        <f t="shared" si="33"/>
        <v>0</v>
      </c>
      <c r="AO86" s="86">
        <f t="shared" si="34"/>
        <v>0</v>
      </c>
      <c r="AP86" s="86">
        <f t="shared" si="35"/>
        <v>0</v>
      </c>
      <c r="AR86" s="86">
        <f t="shared" si="36"/>
        <v>20</v>
      </c>
      <c r="BC86" s="77" t="s">
        <v>100</v>
      </c>
      <c r="BE86" s="86">
        <f ca="1">COUNTIF($I$542:INDIRECT("$I$"&amp;$BU$12),BC86)</f>
        <v>9</v>
      </c>
      <c r="BH86" s="77">
        <f t="shared" si="38"/>
        <v>6</v>
      </c>
      <c r="BI86" s="77">
        <f t="shared" si="23"/>
        <v>0</v>
      </c>
      <c r="BJ86" s="77">
        <f t="shared" si="24"/>
        <v>0</v>
      </c>
      <c r="BK86" s="77">
        <f t="shared" si="25"/>
        <v>1</v>
      </c>
      <c r="BL86" s="77">
        <f t="shared" si="26"/>
        <v>0</v>
      </c>
      <c r="BM86" s="77">
        <f t="shared" si="27"/>
        <v>0</v>
      </c>
      <c r="BN86" s="77">
        <f t="shared" si="28"/>
        <v>0</v>
      </c>
      <c r="BP86" s="77">
        <f t="shared" si="29"/>
        <v>7</v>
      </c>
    </row>
    <row r="87" spans="1:68" ht="16.5" customHeight="1" x14ac:dyDescent="0.25">
      <c r="A87" s="63" t="str">
        <f t="shared" si="40"/>
        <v>200332</v>
      </c>
      <c r="B87" s="77" t="str">
        <f t="shared" si="41"/>
        <v>5B12</v>
      </c>
      <c r="C87" s="77">
        <v>2003</v>
      </c>
      <c r="D87" s="44">
        <v>32</v>
      </c>
      <c r="E87" s="44"/>
      <c r="F87" s="44" t="s">
        <v>19</v>
      </c>
      <c r="I87" s="77" t="str">
        <f t="shared" si="42"/>
        <v>F.5 Ch 12</v>
      </c>
      <c r="J87" s="77" t="str">
        <f t="shared" si="39"/>
        <v xml:space="preserve"> </v>
      </c>
      <c r="L87" s="77">
        <v>2</v>
      </c>
      <c r="N87" s="77" t="str">
        <f>VLOOKUP(B87,'Topic with sorted table '!A:E,5,FALSE)</f>
        <v>S4</v>
      </c>
      <c r="P87">
        <v>5</v>
      </c>
      <c r="Q87" s="77" t="s">
        <v>273</v>
      </c>
      <c r="R87" s="77">
        <v>12</v>
      </c>
      <c r="X87" s="77" t="str">
        <f t="shared" si="43"/>
        <v>F.5 Lv.2</v>
      </c>
      <c r="Z87" s="77" t="str">
        <f t="shared" si="44"/>
        <v>F.5 Ch 12 Lv.2</v>
      </c>
      <c r="AE87" s="77" t="s">
        <v>100</v>
      </c>
      <c r="AG87" s="77">
        <f t="shared" si="45"/>
        <v>18</v>
      </c>
      <c r="AJ87" s="86">
        <f t="shared" si="37"/>
        <v>8</v>
      </c>
      <c r="AK87" s="86">
        <f t="shared" si="30"/>
        <v>3</v>
      </c>
      <c r="AL87" s="86">
        <f t="shared" si="31"/>
        <v>4</v>
      </c>
      <c r="AM87" s="86">
        <f t="shared" si="32"/>
        <v>2</v>
      </c>
      <c r="AN87" s="86">
        <f t="shared" si="33"/>
        <v>0</v>
      </c>
      <c r="AO87" s="86">
        <f t="shared" si="34"/>
        <v>0</v>
      </c>
      <c r="AP87" s="86">
        <f t="shared" si="35"/>
        <v>1</v>
      </c>
      <c r="AR87" s="86">
        <f t="shared" si="36"/>
        <v>18</v>
      </c>
      <c r="BC87" s="77" t="s">
        <v>88</v>
      </c>
      <c r="BE87" s="86">
        <f ca="1">COUNTIF($I$542:INDIRECT("$I$"&amp;$BU$12),BC87)</f>
        <v>3</v>
      </c>
      <c r="BH87" s="77">
        <f t="shared" si="38"/>
        <v>1</v>
      </c>
      <c r="BI87" s="77">
        <f t="shared" si="23"/>
        <v>0</v>
      </c>
      <c r="BJ87" s="77">
        <f t="shared" si="24"/>
        <v>0</v>
      </c>
      <c r="BK87" s="77">
        <f t="shared" si="25"/>
        <v>1</v>
      </c>
      <c r="BL87" s="77">
        <f t="shared" si="26"/>
        <v>0</v>
      </c>
      <c r="BM87" s="77">
        <f t="shared" si="27"/>
        <v>0</v>
      </c>
      <c r="BN87" s="77">
        <f t="shared" si="28"/>
        <v>0</v>
      </c>
      <c r="BP87" s="77">
        <f t="shared" si="29"/>
        <v>2</v>
      </c>
    </row>
    <row r="88" spans="1:68" ht="16.5" customHeight="1" x14ac:dyDescent="0.25">
      <c r="A88" s="63" t="str">
        <f t="shared" si="40"/>
        <v>200333</v>
      </c>
      <c r="B88" s="77" t="str">
        <f t="shared" si="41"/>
        <v>3A6</v>
      </c>
      <c r="C88" s="77">
        <v>2003</v>
      </c>
      <c r="D88" s="45">
        <v>33</v>
      </c>
      <c r="E88" s="45"/>
      <c r="F88" s="45" t="s">
        <v>19</v>
      </c>
      <c r="I88" s="77" t="str">
        <f t="shared" si="42"/>
        <v>F.3 Ch 6</v>
      </c>
      <c r="J88" s="77" t="str">
        <f t="shared" si="39"/>
        <v xml:space="preserve"> </v>
      </c>
      <c r="L88" s="77">
        <v>4</v>
      </c>
      <c r="N88" s="77" t="str">
        <f>VLOOKUP(B88,'Topic with sorted table '!A:E,5,FALSE)</f>
        <v>S2</v>
      </c>
      <c r="P88">
        <v>3</v>
      </c>
      <c r="Q88" s="77" t="s">
        <v>272</v>
      </c>
      <c r="R88" s="77">
        <v>6</v>
      </c>
      <c r="X88" s="77" t="str">
        <f t="shared" si="43"/>
        <v>F.3 Lv.4</v>
      </c>
      <c r="Z88" s="77" t="str">
        <f t="shared" si="44"/>
        <v>F.3 Ch 6 Lv.4</v>
      </c>
      <c r="AE88" s="77" t="s">
        <v>88</v>
      </c>
      <c r="AG88" s="77">
        <f t="shared" si="45"/>
        <v>8</v>
      </c>
      <c r="AJ88" s="86">
        <f t="shared" si="37"/>
        <v>2</v>
      </c>
      <c r="AK88" s="86">
        <f t="shared" si="30"/>
        <v>1</v>
      </c>
      <c r="AL88" s="86">
        <f t="shared" si="31"/>
        <v>1</v>
      </c>
      <c r="AM88" s="86">
        <f t="shared" si="32"/>
        <v>2</v>
      </c>
      <c r="AN88" s="86">
        <f t="shared" si="33"/>
        <v>0</v>
      </c>
      <c r="AO88" s="86">
        <f t="shared" si="34"/>
        <v>0</v>
      </c>
      <c r="AP88" s="86">
        <f t="shared" si="35"/>
        <v>2</v>
      </c>
      <c r="AR88" s="86">
        <f t="shared" si="36"/>
        <v>8</v>
      </c>
      <c r="BC88" s="77" t="s">
        <v>35</v>
      </c>
      <c r="BE88" s="86">
        <f ca="1">COUNTIF($I$542:INDIRECT("$I$"&amp;$BU$12),BC88)</f>
        <v>16</v>
      </c>
      <c r="BH88" s="77">
        <f t="shared" si="38"/>
        <v>0</v>
      </c>
      <c r="BI88" s="77">
        <f t="shared" si="23"/>
        <v>0</v>
      </c>
      <c r="BJ88" s="77">
        <f t="shared" si="24"/>
        <v>4</v>
      </c>
      <c r="BK88" s="77">
        <f t="shared" si="25"/>
        <v>6</v>
      </c>
      <c r="BL88" s="77">
        <f t="shared" si="26"/>
        <v>2</v>
      </c>
      <c r="BM88" s="77">
        <f t="shared" si="27"/>
        <v>0</v>
      </c>
      <c r="BN88" s="77">
        <f t="shared" si="28"/>
        <v>0</v>
      </c>
      <c r="BP88" s="77">
        <f t="shared" si="29"/>
        <v>12</v>
      </c>
    </row>
    <row r="89" spans="1:68" ht="16.5" customHeight="1" x14ac:dyDescent="0.25">
      <c r="A89" s="63" t="str">
        <f t="shared" si="40"/>
        <v>200334</v>
      </c>
      <c r="B89" s="77" t="str">
        <f t="shared" si="41"/>
        <v>5A5</v>
      </c>
      <c r="C89" s="77">
        <v>2003</v>
      </c>
      <c r="D89" s="45">
        <v>34</v>
      </c>
      <c r="E89" s="45"/>
      <c r="F89" s="45" t="s">
        <v>7</v>
      </c>
      <c r="I89" s="77" t="str">
        <f t="shared" si="42"/>
        <v>F.5 Ch 5</v>
      </c>
      <c r="J89" s="77" t="str">
        <f t="shared" si="39"/>
        <v xml:space="preserve"> </v>
      </c>
      <c r="L89" s="77">
        <v>5</v>
      </c>
      <c r="N89" s="77" t="str">
        <f>VLOOKUP(B89,'Topic with sorted table '!A:E,5,FALSE)</f>
        <v>P2</v>
      </c>
      <c r="P89">
        <v>5</v>
      </c>
      <c r="Q89" s="77" t="s">
        <v>272</v>
      </c>
      <c r="R89" s="77">
        <v>5</v>
      </c>
      <c r="X89" s="77" t="str">
        <f t="shared" si="43"/>
        <v>F.5 Lv.5</v>
      </c>
      <c r="Z89" s="77" t="str">
        <f t="shared" si="44"/>
        <v>F.5 Ch 5 Lv.5</v>
      </c>
      <c r="AE89" s="77" t="s">
        <v>35</v>
      </c>
      <c r="AG89" s="77">
        <f t="shared" si="45"/>
        <v>25</v>
      </c>
      <c r="AJ89" s="86">
        <f t="shared" si="37"/>
        <v>2</v>
      </c>
      <c r="AK89" s="86">
        <f t="shared" si="30"/>
        <v>0</v>
      </c>
      <c r="AL89" s="86">
        <f t="shared" si="31"/>
        <v>8</v>
      </c>
      <c r="AM89" s="86">
        <f t="shared" si="32"/>
        <v>7</v>
      </c>
      <c r="AN89" s="86">
        <f t="shared" si="33"/>
        <v>6</v>
      </c>
      <c r="AO89" s="86">
        <f t="shared" si="34"/>
        <v>1</v>
      </c>
      <c r="AP89" s="86">
        <f t="shared" si="35"/>
        <v>1</v>
      </c>
      <c r="AR89" s="86">
        <f t="shared" si="36"/>
        <v>25</v>
      </c>
      <c r="BC89" s="77" t="s">
        <v>30</v>
      </c>
      <c r="BE89" s="86">
        <f ca="1">COUNTIF($I$542:INDIRECT("$I$"&amp;$BU$12),BC89)</f>
        <v>8</v>
      </c>
      <c r="BH89" s="77">
        <f t="shared" si="38"/>
        <v>0</v>
      </c>
      <c r="BI89" s="77">
        <f t="shared" si="23"/>
        <v>6</v>
      </c>
      <c r="BJ89" s="77">
        <f t="shared" si="24"/>
        <v>0</v>
      </c>
      <c r="BK89" s="77">
        <f t="shared" si="25"/>
        <v>0</v>
      </c>
      <c r="BL89" s="77">
        <f t="shared" si="26"/>
        <v>0</v>
      </c>
      <c r="BM89" s="77">
        <f t="shared" si="27"/>
        <v>0</v>
      </c>
      <c r="BN89" s="77">
        <f t="shared" si="28"/>
        <v>0</v>
      </c>
      <c r="BP89" s="77">
        <f t="shared" si="29"/>
        <v>6</v>
      </c>
    </row>
    <row r="90" spans="1:68" ht="16.5" customHeight="1" x14ac:dyDescent="0.25">
      <c r="A90" s="63" t="str">
        <f t="shared" si="40"/>
        <v>200335</v>
      </c>
      <c r="B90" s="77" t="str">
        <f t="shared" si="41"/>
        <v>5A5</v>
      </c>
      <c r="C90" s="77">
        <v>2003</v>
      </c>
      <c r="D90" s="45">
        <v>35</v>
      </c>
      <c r="E90" s="45"/>
      <c r="F90" s="45" t="s">
        <v>23</v>
      </c>
      <c r="I90" s="77" t="str">
        <f t="shared" si="42"/>
        <v>F.5 Ch 5</v>
      </c>
      <c r="J90" s="77" t="str">
        <f t="shared" si="39"/>
        <v xml:space="preserve"> </v>
      </c>
      <c r="L90" s="77">
        <v>2</v>
      </c>
      <c r="N90" s="77" t="str">
        <f>VLOOKUP(B90,'Topic with sorted table '!A:E,5,FALSE)</f>
        <v>P2</v>
      </c>
      <c r="P90">
        <v>5</v>
      </c>
      <c r="Q90" s="77" t="s">
        <v>272</v>
      </c>
      <c r="R90" s="77">
        <v>5</v>
      </c>
      <c r="X90" s="77" t="str">
        <f t="shared" si="43"/>
        <v>F.5 Lv.2</v>
      </c>
      <c r="Z90" s="77" t="str">
        <f t="shared" si="44"/>
        <v>F.5 Ch 5 Lv.2</v>
      </c>
      <c r="AE90" s="77" t="s">
        <v>30</v>
      </c>
      <c r="AG90" s="77">
        <f t="shared" si="45"/>
        <v>22</v>
      </c>
      <c r="AJ90" s="86">
        <f t="shared" si="37"/>
        <v>6</v>
      </c>
      <c r="AK90" s="86">
        <f t="shared" si="30"/>
        <v>10</v>
      </c>
      <c r="AL90" s="86">
        <f t="shared" si="31"/>
        <v>5</v>
      </c>
      <c r="AM90" s="86">
        <f t="shared" si="32"/>
        <v>0</v>
      </c>
      <c r="AN90" s="86">
        <f t="shared" si="33"/>
        <v>0</v>
      </c>
      <c r="AO90" s="86">
        <f t="shared" si="34"/>
        <v>0</v>
      </c>
      <c r="AP90" s="86">
        <f t="shared" si="35"/>
        <v>1</v>
      </c>
      <c r="AR90" s="86">
        <f t="shared" si="36"/>
        <v>22</v>
      </c>
      <c r="BC90" s="77" t="s">
        <v>55</v>
      </c>
      <c r="BE90" s="86">
        <f ca="1">COUNTIF($I$542:INDIRECT("$I$"&amp;$BU$12),BC90)</f>
        <v>13</v>
      </c>
      <c r="BH90" s="77">
        <f t="shared" si="38"/>
        <v>3</v>
      </c>
      <c r="BI90" s="77">
        <f t="shared" si="23"/>
        <v>6</v>
      </c>
      <c r="BJ90" s="77">
        <f t="shared" si="24"/>
        <v>3</v>
      </c>
      <c r="BK90" s="77">
        <f t="shared" si="25"/>
        <v>1</v>
      </c>
      <c r="BL90" s="77">
        <f t="shared" si="26"/>
        <v>0</v>
      </c>
      <c r="BM90" s="77">
        <f t="shared" si="27"/>
        <v>0</v>
      </c>
      <c r="BN90" s="77">
        <f t="shared" si="28"/>
        <v>0</v>
      </c>
      <c r="BP90" s="77">
        <f t="shared" si="29"/>
        <v>13</v>
      </c>
    </row>
    <row r="91" spans="1:68" ht="16.5" customHeight="1" x14ac:dyDescent="0.25">
      <c r="A91" s="63" t="str">
        <f t="shared" si="40"/>
        <v>200336</v>
      </c>
      <c r="B91" s="77" t="str">
        <f t="shared" si="41"/>
        <v>5B11</v>
      </c>
      <c r="C91" s="77">
        <v>2003</v>
      </c>
      <c r="D91" s="45">
        <v>36</v>
      </c>
      <c r="E91" s="45"/>
      <c r="F91" s="45" t="s">
        <v>7</v>
      </c>
      <c r="I91" s="77" t="str">
        <f t="shared" si="42"/>
        <v>F.5 Ch 11</v>
      </c>
      <c r="J91" s="77" t="str">
        <f t="shared" si="39"/>
        <v xml:space="preserve"> </v>
      </c>
      <c r="L91" s="77">
        <v>4</v>
      </c>
      <c r="N91" s="77" t="str">
        <f>VLOOKUP(B91,'Topic with sorted table '!A:E,5,FALSE)</f>
        <v>S3</v>
      </c>
      <c r="P91">
        <v>5</v>
      </c>
      <c r="Q91" s="77" t="s">
        <v>273</v>
      </c>
      <c r="R91" s="77">
        <v>11</v>
      </c>
      <c r="X91" s="77" t="str">
        <f t="shared" si="43"/>
        <v>F.5 Lv.4</v>
      </c>
      <c r="Z91" s="77" t="str">
        <f t="shared" si="44"/>
        <v>F.5 Ch 11 Lv.4</v>
      </c>
      <c r="AE91" s="77" t="s">
        <v>55</v>
      </c>
      <c r="AG91" s="77">
        <f t="shared" si="45"/>
        <v>30</v>
      </c>
      <c r="AJ91" s="86">
        <f t="shared" si="37"/>
        <v>7</v>
      </c>
      <c r="AK91" s="86">
        <f t="shared" si="30"/>
        <v>7</v>
      </c>
      <c r="AL91" s="86">
        <f t="shared" si="31"/>
        <v>8</v>
      </c>
      <c r="AM91" s="86">
        <f t="shared" si="32"/>
        <v>8</v>
      </c>
      <c r="AN91" s="86">
        <f t="shared" si="33"/>
        <v>0</v>
      </c>
      <c r="AO91" s="86">
        <f t="shared" si="34"/>
        <v>0</v>
      </c>
      <c r="AP91" s="86">
        <f t="shared" si="35"/>
        <v>0</v>
      </c>
      <c r="AR91" s="86">
        <f t="shared" si="36"/>
        <v>30</v>
      </c>
      <c r="BC91" s="77" t="s">
        <v>54</v>
      </c>
      <c r="BE91" s="86">
        <f ca="1">COUNTIF($I$542:INDIRECT("$I$"&amp;$BU$12),BC91)</f>
        <v>14</v>
      </c>
      <c r="BH91" s="77">
        <f t="shared" si="38"/>
        <v>0</v>
      </c>
      <c r="BI91" s="77">
        <f t="shared" si="23"/>
        <v>3</v>
      </c>
      <c r="BJ91" s="77">
        <f t="shared" si="24"/>
        <v>3</v>
      </c>
      <c r="BK91" s="77">
        <f t="shared" si="25"/>
        <v>2</v>
      </c>
      <c r="BL91" s="77">
        <f t="shared" si="26"/>
        <v>1</v>
      </c>
      <c r="BM91" s="77">
        <f t="shared" si="27"/>
        <v>0</v>
      </c>
      <c r="BN91" s="77">
        <f t="shared" si="28"/>
        <v>0</v>
      </c>
      <c r="BP91" s="77">
        <f t="shared" si="29"/>
        <v>9</v>
      </c>
    </row>
    <row r="92" spans="1:68" ht="16.5" customHeight="1" x14ac:dyDescent="0.25">
      <c r="A92" s="63" t="str">
        <f t="shared" si="40"/>
        <v>200337</v>
      </c>
      <c r="B92" s="77" t="str">
        <f t="shared" si="41"/>
        <v>4B9</v>
      </c>
      <c r="C92" s="77">
        <v>2003</v>
      </c>
      <c r="D92" s="45">
        <v>37</v>
      </c>
      <c r="E92" s="45"/>
      <c r="F92" s="45" t="s">
        <v>19</v>
      </c>
      <c r="I92" s="77" t="str">
        <f t="shared" si="42"/>
        <v>F.4 Ch 9</v>
      </c>
      <c r="J92" s="77" t="str">
        <f t="shared" si="39"/>
        <v xml:space="preserve"> </v>
      </c>
      <c r="L92" s="77">
        <v>3</v>
      </c>
      <c r="N92" s="77" t="str">
        <f>VLOOKUP(B92,'Topic with sorted table '!A:E,5,FALSE)</f>
        <v>A3</v>
      </c>
      <c r="P92">
        <v>4</v>
      </c>
      <c r="Q92" s="77" t="s">
        <v>273</v>
      </c>
      <c r="R92" s="77">
        <v>9</v>
      </c>
      <c r="X92" s="77" t="str">
        <f t="shared" si="43"/>
        <v>F.4 Lv.3</v>
      </c>
      <c r="Z92" s="77" t="str">
        <f t="shared" si="44"/>
        <v>F.4 Ch 9 Lv.3</v>
      </c>
      <c r="AE92" s="77" t="s">
        <v>54</v>
      </c>
      <c r="AG92" s="77">
        <f t="shared" si="45"/>
        <v>28</v>
      </c>
      <c r="AJ92" s="86">
        <f t="shared" si="37"/>
        <v>2</v>
      </c>
      <c r="AK92" s="86">
        <f t="shared" si="30"/>
        <v>5</v>
      </c>
      <c r="AL92" s="86">
        <f t="shared" si="31"/>
        <v>11</v>
      </c>
      <c r="AM92" s="86">
        <f t="shared" si="32"/>
        <v>4</v>
      </c>
      <c r="AN92" s="86">
        <f t="shared" si="33"/>
        <v>4</v>
      </c>
      <c r="AO92" s="86">
        <f t="shared" si="34"/>
        <v>0</v>
      </c>
      <c r="AP92" s="86">
        <f t="shared" si="35"/>
        <v>2</v>
      </c>
      <c r="AR92" s="86">
        <f t="shared" si="36"/>
        <v>28</v>
      </c>
      <c r="BC92" s="77" t="s">
        <v>45</v>
      </c>
      <c r="BE92" s="86">
        <f ca="1">COUNTIF($I$542:INDIRECT("$I$"&amp;$BU$12),BC92)</f>
        <v>10</v>
      </c>
      <c r="BH92" s="77">
        <f t="shared" si="38"/>
        <v>0</v>
      </c>
      <c r="BI92" s="77">
        <f t="shared" si="23"/>
        <v>3</v>
      </c>
      <c r="BJ92" s="77">
        <f t="shared" si="24"/>
        <v>4</v>
      </c>
      <c r="BK92" s="77">
        <f t="shared" si="25"/>
        <v>3</v>
      </c>
      <c r="BL92" s="77">
        <f t="shared" si="26"/>
        <v>0</v>
      </c>
      <c r="BM92" s="77">
        <f t="shared" si="27"/>
        <v>0</v>
      </c>
      <c r="BN92" s="77">
        <f t="shared" si="28"/>
        <v>0</v>
      </c>
      <c r="BP92" s="77">
        <f t="shared" si="29"/>
        <v>10</v>
      </c>
    </row>
    <row r="93" spans="1:68" ht="16.5" customHeight="1" x14ac:dyDescent="0.25">
      <c r="A93" s="63" t="str">
        <f t="shared" si="40"/>
        <v>200338</v>
      </c>
      <c r="B93" s="77" t="str">
        <f t="shared" si="41"/>
        <v>4B9</v>
      </c>
      <c r="C93" s="77">
        <v>2003</v>
      </c>
      <c r="D93" s="44">
        <v>38</v>
      </c>
      <c r="E93" s="44"/>
      <c r="F93" s="44" t="s">
        <v>7</v>
      </c>
      <c r="I93" s="77" t="str">
        <f t="shared" si="42"/>
        <v>F.4 Ch 9</v>
      </c>
      <c r="J93" s="77" t="str">
        <f t="shared" si="39"/>
        <v xml:space="preserve"> </v>
      </c>
      <c r="L93" s="77">
        <v>2</v>
      </c>
      <c r="N93" s="77" t="str">
        <f>VLOOKUP(B93,'Topic with sorted table '!A:E,5,FALSE)</f>
        <v>A3</v>
      </c>
      <c r="P93">
        <v>4</v>
      </c>
      <c r="Q93" s="77" t="s">
        <v>273</v>
      </c>
      <c r="R93" s="77">
        <v>9</v>
      </c>
      <c r="X93" s="77" t="str">
        <f t="shared" si="43"/>
        <v>F.4 Lv.2</v>
      </c>
      <c r="Z93" s="77" t="str">
        <f t="shared" si="44"/>
        <v>F.4 Ch 9 Lv.2</v>
      </c>
      <c r="AE93" s="77" t="s">
        <v>45</v>
      </c>
      <c r="AG93" s="77">
        <f t="shared" si="45"/>
        <v>32</v>
      </c>
      <c r="AJ93" s="86">
        <f t="shared" si="37"/>
        <v>3</v>
      </c>
      <c r="AK93" s="86">
        <f t="shared" si="30"/>
        <v>7</v>
      </c>
      <c r="AL93" s="86">
        <f t="shared" si="31"/>
        <v>10</v>
      </c>
      <c r="AM93" s="86">
        <f t="shared" si="32"/>
        <v>11</v>
      </c>
      <c r="AN93" s="86">
        <f t="shared" si="33"/>
        <v>0</v>
      </c>
      <c r="AO93" s="86">
        <f t="shared" si="34"/>
        <v>1</v>
      </c>
      <c r="AP93" s="86">
        <f t="shared" si="35"/>
        <v>0</v>
      </c>
      <c r="AR93" s="86">
        <f t="shared" si="36"/>
        <v>32</v>
      </c>
      <c r="BC93" s="77" t="s">
        <v>317</v>
      </c>
      <c r="BE93" s="86">
        <f ca="1">COUNTIF($I$542:INDIRECT("$I$"&amp;$BU$12),BC93)</f>
        <v>1</v>
      </c>
      <c r="BH93" s="77">
        <f t="shared" si="38"/>
        <v>0</v>
      </c>
      <c r="BI93" s="77">
        <f t="shared" si="23"/>
        <v>0</v>
      </c>
      <c r="BJ93" s="77">
        <f t="shared" si="24"/>
        <v>1</v>
      </c>
      <c r="BK93" s="77">
        <f t="shared" si="25"/>
        <v>0</v>
      </c>
      <c r="BL93" s="77">
        <f t="shared" si="26"/>
        <v>0</v>
      </c>
      <c r="BM93" s="77">
        <f t="shared" si="27"/>
        <v>0</v>
      </c>
      <c r="BN93" s="77">
        <f t="shared" si="28"/>
        <v>0</v>
      </c>
      <c r="BP93" s="77">
        <f t="shared" si="29"/>
        <v>1</v>
      </c>
    </row>
    <row r="94" spans="1:68" ht="16.5" customHeight="1" x14ac:dyDescent="0.25">
      <c r="A94" s="63" t="str">
        <f t="shared" si="40"/>
        <v>200339</v>
      </c>
      <c r="B94" s="77" t="str">
        <f t="shared" si="41"/>
        <v>3A1</v>
      </c>
      <c r="C94" s="77">
        <v>2003</v>
      </c>
      <c r="D94" s="44">
        <v>39</v>
      </c>
      <c r="E94" s="44"/>
      <c r="F94" s="44" t="s">
        <v>23</v>
      </c>
      <c r="I94" s="77" t="str">
        <f t="shared" si="42"/>
        <v>F.3 Ch 1</v>
      </c>
      <c r="J94" s="77" t="str">
        <f t="shared" si="39"/>
        <v xml:space="preserve"> </v>
      </c>
      <c r="L94" s="77">
        <v>3</v>
      </c>
      <c r="N94" s="77" t="str">
        <f>VLOOKUP(B94,'Topic with sorted table '!A:E,5,FALSE)</f>
        <v>A2</v>
      </c>
      <c r="P94">
        <v>3</v>
      </c>
      <c r="Q94" s="77" t="s">
        <v>272</v>
      </c>
      <c r="R94" s="77">
        <v>1</v>
      </c>
      <c r="X94" s="77" t="str">
        <f t="shared" si="43"/>
        <v>F.3 Lv.3</v>
      </c>
      <c r="Z94" s="77" t="str">
        <f t="shared" si="44"/>
        <v>F.3 Ch 1 Lv.3</v>
      </c>
      <c r="AE94" s="77" t="s">
        <v>317</v>
      </c>
      <c r="AG94" s="77">
        <f t="shared" si="45"/>
        <v>5</v>
      </c>
      <c r="AJ94" s="86">
        <f t="shared" si="37"/>
        <v>0</v>
      </c>
      <c r="AK94" s="86">
        <f t="shared" si="30"/>
        <v>1</v>
      </c>
      <c r="AL94" s="86">
        <f t="shared" si="31"/>
        <v>2</v>
      </c>
      <c r="AM94" s="86">
        <f t="shared" si="32"/>
        <v>2</v>
      </c>
      <c r="AN94" s="86">
        <f t="shared" si="33"/>
        <v>0</v>
      </c>
      <c r="AO94" s="86">
        <f t="shared" si="34"/>
        <v>0</v>
      </c>
      <c r="AP94" s="86">
        <f t="shared" si="35"/>
        <v>0</v>
      </c>
      <c r="AR94" s="86">
        <f t="shared" si="36"/>
        <v>5</v>
      </c>
      <c r="BC94" s="77" t="s">
        <v>318</v>
      </c>
      <c r="BE94" s="86">
        <f ca="1">COUNTIF($I$542:INDIRECT("$I$"&amp;$BU$12),BC94)</f>
        <v>12</v>
      </c>
      <c r="BH94" s="77">
        <f>COUNTIF($Z$488:$Z$900,$BC$94&amp;" Lv."&amp;BH44)</f>
        <v>3</v>
      </c>
      <c r="BI94" s="77">
        <f t="shared" si="23"/>
        <v>4</v>
      </c>
      <c r="BJ94" s="77">
        <f t="shared" si="24"/>
        <v>2</v>
      </c>
      <c r="BK94" s="77">
        <f t="shared" si="25"/>
        <v>0</v>
      </c>
      <c r="BL94" s="77">
        <f t="shared" si="26"/>
        <v>0</v>
      </c>
      <c r="BM94" s="77">
        <f t="shared" si="27"/>
        <v>0</v>
      </c>
      <c r="BN94" s="77">
        <f t="shared" si="28"/>
        <v>0</v>
      </c>
      <c r="BP94" s="77">
        <f t="shared" si="29"/>
        <v>9</v>
      </c>
    </row>
    <row r="95" spans="1:68" ht="16.5" customHeight="1" x14ac:dyDescent="0.25">
      <c r="A95" s="63" t="str">
        <f t="shared" si="40"/>
        <v>200340</v>
      </c>
      <c r="B95" s="77" t="str">
        <f t="shared" si="41"/>
        <v>4B8</v>
      </c>
      <c r="C95" s="77">
        <v>2003</v>
      </c>
      <c r="D95" s="44">
        <v>40</v>
      </c>
      <c r="E95" s="44"/>
      <c r="F95" s="44" t="s">
        <v>13</v>
      </c>
      <c r="I95" s="77" t="str">
        <f t="shared" si="42"/>
        <v>F.4 Ch 8</v>
      </c>
      <c r="J95" s="77" t="str">
        <f t="shared" si="39"/>
        <v xml:space="preserve"> </v>
      </c>
      <c r="L95" s="77">
        <v>2</v>
      </c>
      <c r="N95" s="77" t="str">
        <f>VLOOKUP(B95,'Topic with sorted table '!A:E,5,FALSE)</f>
        <v>A4</v>
      </c>
      <c r="P95">
        <v>4</v>
      </c>
      <c r="Q95" s="77" t="s">
        <v>273</v>
      </c>
      <c r="R95" s="77">
        <v>8</v>
      </c>
      <c r="X95" s="77" t="str">
        <f t="shared" si="43"/>
        <v>F.4 Lv.2</v>
      </c>
      <c r="Z95" s="77" t="str">
        <f t="shared" si="44"/>
        <v>F.4 Ch 8 Lv.2</v>
      </c>
      <c r="AE95" s="77" t="s">
        <v>318</v>
      </c>
      <c r="AG95" s="77">
        <f t="shared" si="45"/>
        <v>16</v>
      </c>
      <c r="AJ95" s="86">
        <f t="shared" si="37"/>
        <v>5</v>
      </c>
      <c r="AK95" s="86">
        <f t="shared" si="30"/>
        <v>7</v>
      </c>
      <c r="AL95" s="86">
        <f t="shared" si="31"/>
        <v>2</v>
      </c>
      <c r="AM95" s="86">
        <f t="shared" si="32"/>
        <v>1</v>
      </c>
      <c r="AN95" s="86">
        <f t="shared" si="33"/>
        <v>0</v>
      </c>
      <c r="AO95" s="86">
        <f t="shared" si="34"/>
        <v>0</v>
      </c>
      <c r="AP95" s="86">
        <f t="shared" si="35"/>
        <v>1</v>
      </c>
      <c r="AR95" s="86">
        <f t="shared" si="36"/>
        <v>16</v>
      </c>
      <c r="BC95" s="77" t="s">
        <v>99</v>
      </c>
      <c r="BE95" s="86">
        <f ca="1">COUNTIF($I$542:INDIRECT("$I$"&amp;$BU$12),BC95)</f>
        <v>12</v>
      </c>
      <c r="BH95" s="77">
        <f>COUNTIF($Z$488:$Z$900,$BC$95&amp;" Lv."&amp;BH44)</f>
        <v>0</v>
      </c>
      <c r="BI95" s="77">
        <f t="shared" si="23"/>
        <v>1</v>
      </c>
      <c r="BJ95" s="77">
        <f t="shared" si="24"/>
        <v>3</v>
      </c>
      <c r="BK95" s="77">
        <f t="shared" si="25"/>
        <v>7</v>
      </c>
      <c r="BL95" s="77">
        <f t="shared" si="26"/>
        <v>1</v>
      </c>
      <c r="BM95" s="77">
        <f t="shared" si="27"/>
        <v>1</v>
      </c>
      <c r="BN95" s="77">
        <f t="shared" si="28"/>
        <v>0</v>
      </c>
      <c r="BP95" s="77">
        <f t="shared" si="29"/>
        <v>13</v>
      </c>
    </row>
    <row r="96" spans="1:68" ht="16.5" customHeight="1" x14ac:dyDescent="0.25">
      <c r="A96" s="63" t="str">
        <f t="shared" si="40"/>
        <v>200341</v>
      </c>
      <c r="B96" s="77" t="str">
        <f t="shared" si="41"/>
        <v>4A3</v>
      </c>
      <c r="C96" s="77">
        <v>2003</v>
      </c>
      <c r="D96" s="44">
        <v>41</v>
      </c>
      <c r="E96" s="44"/>
      <c r="F96" s="44" t="s">
        <v>7</v>
      </c>
      <c r="I96" s="77" t="str">
        <f t="shared" si="42"/>
        <v>F.4 Ch 3</v>
      </c>
      <c r="J96" s="77" t="str">
        <f t="shared" si="39"/>
        <v xml:space="preserve"> </v>
      </c>
      <c r="L96" s="77">
        <v>4</v>
      </c>
      <c r="N96" s="77" t="str">
        <f>VLOOKUP(B96,'Topic with sorted table '!A:E,5,FALSE)</f>
        <v>A3</v>
      </c>
      <c r="P96">
        <v>4</v>
      </c>
      <c r="Q96" s="77" t="s">
        <v>272</v>
      </c>
      <c r="R96" s="77">
        <v>3</v>
      </c>
      <c r="X96" s="77" t="str">
        <f t="shared" si="43"/>
        <v>F.4 Lv.4</v>
      </c>
      <c r="Z96" s="77" t="str">
        <f t="shared" si="44"/>
        <v>F.4 Ch 3 Lv.4</v>
      </c>
      <c r="AE96" s="77" t="s">
        <v>99</v>
      </c>
      <c r="AG96" s="77">
        <f t="shared" si="45"/>
        <v>23</v>
      </c>
      <c r="AJ96" s="86">
        <f t="shared" si="37"/>
        <v>1</v>
      </c>
      <c r="AK96" s="86">
        <f t="shared" si="30"/>
        <v>3</v>
      </c>
      <c r="AL96" s="86">
        <f t="shared" si="31"/>
        <v>8</v>
      </c>
      <c r="AM96" s="86">
        <f t="shared" si="32"/>
        <v>9</v>
      </c>
      <c r="AN96" s="86">
        <f t="shared" si="33"/>
        <v>1</v>
      </c>
      <c r="AO96" s="86">
        <f t="shared" si="34"/>
        <v>1</v>
      </c>
      <c r="AP96" s="86">
        <f t="shared" si="35"/>
        <v>0</v>
      </c>
      <c r="AR96" s="86">
        <f t="shared" si="36"/>
        <v>23</v>
      </c>
      <c r="BC96" s="77" t="s">
        <v>115</v>
      </c>
      <c r="BE96" s="86">
        <f ca="1">COUNTIF($I$542:INDIRECT("$I$"&amp;$BU$12),BC96)</f>
        <v>8</v>
      </c>
      <c r="BH96" s="77">
        <f>COUNTIF($Z$488:$Z$900,$BC$96&amp;" Lv."&amp;BH44)</f>
        <v>3</v>
      </c>
      <c r="BI96" s="77">
        <f t="shared" si="23"/>
        <v>0</v>
      </c>
      <c r="BJ96" s="77">
        <f t="shared" si="24"/>
        <v>3</v>
      </c>
      <c r="BK96" s="77">
        <f t="shared" si="25"/>
        <v>0</v>
      </c>
      <c r="BL96" s="77">
        <f t="shared" si="26"/>
        <v>0</v>
      </c>
      <c r="BM96" s="77">
        <f t="shared" si="27"/>
        <v>0</v>
      </c>
      <c r="BN96" s="77">
        <f t="shared" si="28"/>
        <v>0</v>
      </c>
      <c r="BP96" s="77">
        <f t="shared" si="29"/>
        <v>6</v>
      </c>
    </row>
    <row r="97" spans="1:68" ht="16.5" customHeight="1" x14ac:dyDescent="0.25">
      <c r="A97" s="63" t="str">
        <f t="shared" si="40"/>
        <v>200342</v>
      </c>
      <c r="B97" s="77" t="str">
        <f t="shared" si="41"/>
        <v>4A5</v>
      </c>
      <c r="C97" s="77">
        <v>2003</v>
      </c>
      <c r="D97" s="44">
        <v>42</v>
      </c>
      <c r="E97" s="44"/>
      <c r="F97" s="44" t="s">
        <v>7</v>
      </c>
      <c r="I97" s="77" t="str">
        <f t="shared" si="42"/>
        <v>F.4 Ch 5</v>
      </c>
      <c r="J97" s="77" t="str">
        <f t="shared" si="39"/>
        <v xml:space="preserve"> </v>
      </c>
      <c r="L97" s="77">
        <v>4</v>
      </c>
      <c r="N97" s="77" t="str">
        <f>VLOOKUP(B97,'Topic with sorted table '!A:E,5,FALSE)</f>
        <v>A4</v>
      </c>
      <c r="P97">
        <v>4</v>
      </c>
      <c r="Q97" s="77" t="s">
        <v>272</v>
      </c>
      <c r="R97" s="77">
        <v>5</v>
      </c>
      <c r="X97" s="77" t="str">
        <f t="shared" si="43"/>
        <v>F.4 Lv.4</v>
      </c>
      <c r="Z97" s="77" t="str">
        <f t="shared" si="44"/>
        <v>F.4 Ch 5 Lv.4</v>
      </c>
      <c r="AE97" s="77" t="s">
        <v>115</v>
      </c>
      <c r="AG97" s="77">
        <f t="shared" si="45"/>
        <v>8</v>
      </c>
      <c r="AJ97" s="86">
        <f t="shared" si="37"/>
        <v>3</v>
      </c>
      <c r="AK97" s="86">
        <f t="shared" si="30"/>
        <v>1</v>
      </c>
      <c r="AL97" s="86">
        <f t="shared" si="31"/>
        <v>3</v>
      </c>
      <c r="AM97" s="86">
        <f t="shared" si="32"/>
        <v>0</v>
      </c>
      <c r="AN97" s="86">
        <f t="shared" si="33"/>
        <v>0</v>
      </c>
      <c r="AO97" s="86">
        <f t="shared" si="34"/>
        <v>0</v>
      </c>
      <c r="AP97" s="86">
        <f t="shared" si="35"/>
        <v>1</v>
      </c>
      <c r="AR97" s="86">
        <f t="shared" si="36"/>
        <v>8</v>
      </c>
      <c r="BC97" s="77" t="s">
        <v>83</v>
      </c>
      <c r="BE97" s="86">
        <f ca="1">COUNTIF($I$542:INDIRECT("$I$"&amp;$BU$12),BC97)</f>
        <v>23</v>
      </c>
      <c r="BH97" s="77">
        <f>COUNTIF($Z$488:$Z$900,$BC$97&amp;" Lv."&amp;BH44)</f>
        <v>4</v>
      </c>
      <c r="BI97" s="77">
        <f t="shared" si="23"/>
        <v>7</v>
      </c>
      <c r="BJ97" s="77">
        <f t="shared" si="24"/>
        <v>5</v>
      </c>
      <c r="BK97" s="77">
        <f t="shared" si="25"/>
        <v>2</v>
      </c>
      <c r="BL97" s="77">
        <f t="shared" si="26"/>
        <v>1</v>
      </c>
      <c r="BM97" s="77">
        <f t="shared" si="27"/>
        <v>0</v>
      </c>
      <c r="BN97" s="77">
        <f t="shared" si="28"/>
        <v>0</v>
      </c>
      <c r="BP97" s="77">
        <f t="shared" si="29"/>
        <v>19</v>
      </c>
    </row>
    <row r="98" spans="1:68" ht="16.5" customHeight="1" x14ac:dyDescent="0.25">
      <c r="A98" s="63" t="str">
        <f t="shared" si="40"/>
        <v>200343</v>
      </c>
      <c r="B98" s="77" t="str">
        <f t="shared" si="41"/>
        <v>6A3</v>
      </c>
      <c r="C98" s="77">
        <v>2003</v>
      </c>
      <c r="D98" s="45">
        <v>43</v>
      </c>
      <c r="E98" s="45"/>
      <c r="F98" s="45" t="s">
        <v>23</v>
      </c>
      <c r="I98" s="77" t="str">
        <f t="shared" si="42"/>
        <v>F.6 Ch 3</v>
      </c>
      <c r="J98" s="77" t="str">
        <f t="shared" si="39"/>
        <v xml:space="preserve"> </v>
      </c>
      <c r="L98" s="77">
        <v>4</v>
      </c>
      <c r="N98" s="77" t="str">
        <f>VLOOKUP(B98,'Topic with sorted table '!A:E,5,FALSE)</f>
        <v>A4</v>
      </c>
      <c r="P98">
        <v>6</v>
      </c>
      <c r="Q98" s="77" t="s">
        <v>272</v>
      </c>
      <c r="R98" s="77">
        <v>3</v>
      </c>
      <c r="X98" s="77" t="str">
        <f t="shared" si="43"/>
        <v>F.6 Lv.4</v>
      </c>
      <c r="Z98" s="77" t="str">
        <f t="shared" si="44"/>
        <v>F.6 Ch 3 Lv.4</v>
      </c>
      <c r="AE98" s="77" t="s">
        <v>83</v>
      </c>
      <c r="AG98" s="77">
        <f t="shared" si="45"/>
        <v>43</v>
      </c>
      <c r="AJ98" s="86">
        <f t="shared" si="37"/>
        <v>10</v>
      </c>
      <c r="AK98" s="86">
        <f t="shared" si="30"/>
        <v>11</v>
      </c>
      <c r="AL98" s="86">
        <f t="shared" si="31"/>
        <v>11</v>
      </c>
      <c r="AM98" s="86">
        <f t="shared" si="32"/>
        <v>7</v>
      </c>
      <c r="AN98" s="86">
        <f t="shared" si="33"/>
        <v>2</v>
      </c>
      <c r="AO98" s="86">
        <f t="shared" si="34"/>
        <v>0</v>
      </c>
      <c r="AP98" s="86">
        <f t="shared" si="35"/>
        <v>2</v>
      </c>
      <c r="AR98" s="86">
        <f t="shared" si="36"/>
        <v>43</v>
      </c>
      <c r="BC98" s="77" t="s">
        <v>68</v>
      </c>
      <c r="BE98" s="86">
        <f ca="1">COUNTIF($I$542:INDIRECT("$I$"&amp;$BU$12),BC98)</f>
        <v>12</v>
      </c>
      <c r="BH98" s="77">
        <f>COUNTIF($Z$488:$Z$900,$BC$98&amp;" Lv."&amp;BH44)</f>
        <v>8</v>
      </c>
      <c r="BI98" s="77">
        <f t="shared" si="23"/>
        <v>2</v>
      </c>
      <c r="BJ98" s="77">
        <f t="shared" si="24"/>
        <v>0</v>
      </c>
      <c r="BK98" s="77">
        <f t="shared" si="25"/>
        <v>0</v>
      </c>
      <c r="BL98" s="77">
        <f t="shared" si="26"/>
        <v>0</v>
      </c>
      <c r="BM98" s="77">
        <f t="shared" si="27"/>
        <v>0</v>
      </c>
      <c r="BN98" s="77">
        <f t="shared" si="28"/>
        <v>0</v>
      </c>
      <c r="BP98" s="77">
        <f t="shared" si="29"/>
        <v>10</v>
      </c>
    </row>
    <row r="99" spans="1:68" ht="16.5" customHeight="1" x14ac:dyDescent="0.25">
      <c r="A99" s="63" t="str">
        <f t="shared" si="40"/>
        <v>200344</v>
      </c>
      <c r="B99" s="77" t="str">
        <f t="shared" si="41"/>
        <v>3B10</v>
      </c>
      <c r="C99" s="77">
        <v>2003</v>
      </c>
      <c r="D99" s="45">
        <v>44</v>
      </c>
      <c r="E99" s="45"/>
      <c r="F99" s="45" t="s">
        <v>23</v>
      </c>
      <c r="I99" s="77" t="str">
        <f t="shared" si="42"/>
        <v>F.3 Ch 10</v>
      </c>
      <c r="J99" s="77" t="str">
        <f t="shared" si="39"/>
        <v xml:space="preserve"> </v>
      </c>
      <c r="L99" s="77">
        <v>5</v>
      </c>
      <c r="N99" s="77" t="str">
        <f>VLOOKUP(B99,'Topic with sorted table '!A:E,5,FALSE)</f>
        <v>VA2</v>
      </c>
      <c r="P99">
        <v>3</v>
      </c>
      <c r="Q99" s="77" t="s">
        <v>273</v>
      </c>
      <c r="R99" s="77">
        <v>10</v>
      </c>
      <c r="X99" s="77" t="str">
        <f t="shared" si="43"/>
        <v>F.3 Lv.5</v>
      </c>
      <c r="Z99" s="77" t="str">
        <f t="shared" si="44"/>
        <v>F.3 Ch 10 Lv.5</v>
      </c>
      <c r="AE99" s="77" t="s">
        <v>68</v>
      </c>
      <c r="AG99" s="77">
        <f t="shared" si="45"/>
        <v>25</v>
      </c>
      <c r="AJ99" s="86">
        <f t="shared" si="37"/>
        <v>15</v>
      </c>
      <c r="AK99" s="86">
        <f t="shared" si="30"/>
        <v>5</v>
      </c>
      <c r="AL99" s="86">
        <f t="shared" si="31"/>
        <v>3</v>
      </c>
      <c r="AM99" s="86">
        <f t="shared" si="32"/>
        <v>0</v>
      </c>
      <c r="AN99" s="86">
        <f t="shared" si="33"/>
        <v>1</v>
      </c>
      <c r="AO99" s="86">
        <f t="shared" si="34"/>
        <v>0</v>
      </c>
      <c r="AP99" s="86">
        <f t="shared" si="35"/>
        <v>1</v>
      </c>
      <c r="AR99" s="86">
        <f t="shared" si="36"/>
        <v>25</v>
      </c>
      <c r="BC99" s="77" t="s">
        <v>59</v>
      </c>
      <c r="BE99" s="86">
        <f ca="1">COUNTIF($I$542:INDIRECT("$I$"&amp;$BU$12),BC99)</f>
        <v>18</v>
      </c>
      <c r="BH99" s="77">
        <f>COUNTIF($Z$488:$Z$900,$BC$99&amp;" Lv."&amp;BH44)</f>
        <v>1</v>
      </c>
      <c r="BI99" s="77">
        <f t="shared" si="23"/>
        <v>2</v>
      </c>
      <c r="BJ99" s="77">
        <f t="shared" si="24"/>
        <v>3</v>
      </c>
      <c r="BK99" s="77">
        <f t="shared" si="25"/>
        <v>8</v>
      </c>
      <c r="BL99" s="77">
        <f t="shared" si="26"/>
        <v>0</v>
      </c>
      <c r="BM99" s="77">
        <f t="shared" si="27"/>
        <v>0</v>
      </c>
      <c r="BN99" s="77">
        <f t="shared" si="28"/>
        <v>0</v>
      </c>
      <c r="BP99" s="77">
        <f t="shared" si="29"/>
        <v>14</v>
      </c>
    </row>
    <row r="100" spans="1:68" ht="16.5" customHeight="1" x14ac:dyDescent="0.25">
      <c r="A100" s="63" t="str">
        <f t="shared" si="40"/>
        <v>200345</v>
      </c>
      <c r="B100" s="77" t="str">
        <f t="shared" si="41"/>
        <v>4B12</v>
      </c>
      <c r="C100" s="77">
        <v>2003</v>
      </c>
      <c r="D100" s="45">
        <v>45</v>
      </c>
      <c r="E100" s="45"/>
      <c r="F100" s="45" t="s">
        <v>19</v>
      </c>
      <c r="I100" s="77" t="str">
        <f t="shared" si="42"/>
        <v>F.4 Ch 12</v>
      </c>
      <c r="J100" s="77" t="str">
        <f t="shared" si="39"/>
        <v xml:space="preserve"> </v>
      </c>
      <c r="L100" s="77">
        <v>4</v>
      </c>
      <c r="N100" s="77" t="str">
        <f>VLOOKUP(B100,'Topic with sorted table '!A:E,5,FALSE)</f>
        <v>T2</v>
      </c>
      <c r="P100">
        <v>4</v>
      </c>
      <c r="Q100" s="77" t="s">
        <v>273</v>
      </c>
      <c r="R100" s="77">
        <v>12</v>
      </c>
      <c r="X100" s="77" t="str">
        <f t="shared" si="43"/>
        <v>F.4 Lv.4</v>
      </c>
      <c r="Z100" s="77" t="str">
        <f t="shared" si="44"/>
        <v>F.4 Ch 12 Lv.4</v>
      </c>
      <c r="AE100" s="77" t="s">
        <v>59</v>
      </c>
      <c r="AG100" s="77">
        <f t="shared" si="45"/>
        <v>35</v>
      </c>
      <c r="AJ100" s="86">
        <f t="shared" si="37"/>
        <v>1</v>
      </c>
      <c r="AK100" s="86">
        <f t="shared" si="30"/>
        <v>4</v>
      </c>
      <c r="AL100" s="86">
        <f t="shared" si="31"/>
        <v>12</v>
      </c>
      <c r="AM100" s="86">
        <f t="shared" si="32"/>
        <v>14</v>
      </c>
      <c r="AN100" s="86">
        <f t="shared" si="33"/>
        <v>1</v>
      </c>
      <c r="AO100" s="86">
        <f t="shared" si="34"/>
        <v>1</v>
      </c>
      <c r="AP100" s="86">
        <f t="shared" si="35"/>
        <v>2</v>
      </c>
      <c r="AR100" s="86">
        <f t="shared" si="36"/>
        <v>35</v>
      </c>
      <c r="BC100" s="77" t="s">
        <v>78</v>
      </c>
      <c r="BE100" s="86">
        <f ca="1">COUNTIF($I$542:INDIRECT("$I$"&amp;$BU$12),BC100)</f>
        <v>10</v>
      </c>
      <c r="BH100" s="77">
        <f>COUNTIF($Z$488:$Z$900,$BC$100&amp;" Lv."&amp;BH44)</f>
        <v>3</v>
      </c>
      <c r="BI100" s="77">
        <f t="shared" si="23"/>
        <v>1</v>
      </c>
      <c r="BJ100" s="77">
        <f t="shared" si="24"/>
        <v>1</v>
      </c>
      <c r="BK100" s="77">
        <f t="shared" si="25"/>
        <v>0</v>
      </c>
      <c r="BL100" s="77">
        <f t="shared" si="26"/>
        <v>2</v>
      </c>
      <c r="BM100" s="77">
        <f t="shared" si="27"/>
        <v>0</v>
      </c>
      <c r="BN100" s="77">
        <f t="shared" si="28"/>
        <v>0</v>
      </c>
      <c r="BP100" s="77">
        <f t="shared" si="29"/>
        <v>7</v>
      </c>
    </row>
    <row r="101" spans="1:68" ht="16.5" customHeight="1" x14ac:dyDescent="0.25">
      <c r="A101" s="63" t="str">
        <f t="shared" si="40"/>
        <v>200346</v>
      </c>
      <c r="B101" s="77" t="str">
        <f t="shared" si="41"/>
        <v>4B12</v>
      </c>
      <c r="C101" s="86">
        <v>2003</v>
      </c>
      <c r="D101" s="45">
        <v>46</v>
      </c>
      <c r="E101" s="45"/>
      <c r="F101" s="45" t="s">
        <v>19</v>
      </c>
      <c r="I101" s="77" t="str">
        <f t="shared" si="42"/>
        <v>F.4 Ch 12</v>
      </c>
      <c r="J101" s="77" t="str">
        <f t="shared" si="39"/>
        <v xml:space="preserve"> </v>
      </c>
      <c r="L101" s="77">
        <v>4</v>
      </c>
      <c r="N101" s="77" t="str">
        <f>VLOOKUP(B101,'Topic with sorted table '!A:E,5,FALSE)</f>
        <v>T2</v>
      </c>
      <c r="P101">
        <v>4</v>
      </c>
      <c r="Q101" s="77" t="s">
        <v>273</v>
      </c>
      <c r="R101" s="77">
        <v>12</v>
      </c>
      <c r="X101" s="77" t="str">
        <f t="shared" si="43"/>
        <v>F.4 Lv.4</v>
      </c>
      <c r="Z101" s="77" t="str">
        <f t="shared" si="44"/>
        <v>F.4 Ch 12 Lv.4</v>
      </c>
      <c r="AE101" s="77" t="s">
        <v>78</v>
      </c>
      <c r="AG101" s="77">
        <f t="shared" si="45"/>
        <v>12</v>
      </c>
      <c r="AJ101" s="86">
        <f t="shared" si="37"/>
        <v>4</v>
      </c>
      <c r="AK101" s="86">
        <f t="shared" si="30"/>
        <v>1</v>
      </c>
      <c r="AL101" s="86">
        <f t="shared" si="31"/>
        <v>2</v>
      </c>
      <c r="AM101" s="86">
        <f t="shared" si="32"/>
        <v>2</v>
      </c>
      <c r="AN101" s="86">
        <f t="shared" si="33"/>
        <v>2</v>
      </c>
      <c r="AO101" s="86">
        <f t="shared" si="34"/>
        <v>0</v>
      </c>
      <c r="AP101" s="86">
        <f t="shared" si="35"/>
        <v>1</v>
      </c>
      <c r="AR101" s="86">
        <f t="shared" si="36"/>
        <v>12</v>
      </c>
      <c r="BC101" s="77" t="s">
        <v>41</v>
      </c>
      <c r="BE101" s="86">
        <f ca="1">COUNTIF($I$542:INDIRECT("$I$"&amp;$BU$12),BC101)</f>
        <v>11</v>
      </c>
      <c r="BH101" s="77">
        <f>COUNTIF($Z$488:$Z$900,$BC$101&amp;" Lv."&amp;BH44)</f>
        <v>2</v>
      </c>
      <c r="BI101" s="77">
        <f t="shared" si="23"/>
        <v>2</v>
      </c>
      <c r="BJ101" s="77">
        <f t="shared" si="24"/>
        <v>2</v>
      </c>
      <c r="BK101" s="77">
        <f t="shared" si="25"/>
        <v>1</v>
      </c>
      <c r="BL101" s="77">
        <f t="shared" si="26"/>
        <v>1</v>
      </c>
      <c r="BM101" s="77">
        <f t="shared" si="27"/>
        <v>0</v>
      </c>
      <c r="BN101" s="77">
        <f t="shared" si="28"/>
        <v>0</v>
      </c>
      <c r="BP101" s="77">
        <f t="shared" si="29"/>
        <v>8</v>
      </c>
    </row>
    <row r="102" spans="1:68" ht="16.5" customHeight="1" x14ac:dyDescent="0.25">
      <c r="A102" s="63" t="str">
        <f t="shared" si="40"/>
        <v>200347</v>
      </c>
      <c r="B102" s="77" t="str">
        <f t="shared" si="41"/>
        <v>0</v>
      </c>
      <c r="C102" s="77">
        <v>2003</v>
      </c>
      <c r="D102" s="45">
        <v>47</v>
      </c>
      <c r="E102" s="45"/>
      <c r="F102" s="45" t="s">
        <v>13</v>
      </c>
      <c r="I102" s="77" t="s">
        <v>49</v>
      </c>
      <c r="J102" s="77" t="str">
        <f t="shared" si="39"/>
        <v xml:space="preserve"> </v>
      </c>
      <c r="L102" s="77">
        <v>2</v>
      </c>
      <c r="N102" s="77" t="e">
        <f>VLOOKUP(B102,'Topic with sorted table '!A:E,5,FALSE)</f>
        <v>#N/A</v>
      </c>
      <c r="P102">
        <v>0</v>
      </c>
      <c r="X102" s="77" t="str">
        <f t="shared" si="43"/>
        <v>F.0 Lv.2</v>
      </c>
      <c r="Z102" s="77" t="str">
        <f t="shared" si="44"/>
        <v>Out sys Lv.2</v>
      </c>
      <c r="AE102" s="77" t="s">
        <v>41</v>
      </c>
      <c r="AG102" s="77">
        <f t="shared" si="45"/>
        <v>30</v>
      </c>
      <c r="AJ102" s="86">
        <f t="shared" si="37"/>
        <v>11</v>
      </c>
      <c r="AK102" s="86">
        <f t="shared" si="30"/>
        <v>4</v>
      </c>
      <c r="AL102" s="86">
        <f t="shared" si="31"/>
        <v>7</v>
      </c>
      <c r="AM102" s="86">
        <f t="shared" si="32"/>
        <v>2</v>
      </c>
      <c r="AN102" s="86">
        <f t="shared" si="33"/>
        <v>3</v>
      </c>
      <c r="AO102" s="86">
        <f t="shared" si="34"/>
        <v>1</v>
      </c>
      <c r="AP102" s="86">
        <f t="shared" si="35"/>
        <v>2</v>
      </c>
      <c r="AR102" s="86">
        <f t="shared" si="36"/>
        <v>30</v>
      </c>
      <c r="BC102" s="77" t="s">
        <v>92</v>
      </c>
      <c r="BE102" s="86">
        <f ca="1">COUNTIF($I$542:INDIRECT("$I$"&amp;$BU$12),BC102)</f>
        <v>10</v>
      </c>
      <c r="BH102" s="77">
        <f t="shared" si="38"/>
        <v>0</v>
      </c>
      <c r="BI102" s="77">
        <f t="shared" si="23"/>
        <v>0</v>
      </c>
      <c r="BJ102" s="77">
        <f t="shared" si="24"/>
        <v>0</v>
      </c>
      <c r="BK102" s="77">
        <f t="shared" si="25"/>
        <v>4</v>
      </c>
      <c r="BL102" s="77">
        <f t="shared" si="26"/>
        <v>4</v>
      </c>
      <c r="BM102" s="77">
        <f t="shared" si="27"/>
        <v>0</v>
      </c>
      <c r="BN102" s="77">
        <f t="shared" si="28"/>
        <v>0</v>
      </c>
      <c r="BP102" s="77">
        <f t="shared" si="29"/>
        <v>8</v>
      </c>
    </row>
    <row r="103" spans="1:68" ht="16.5" customHeight="1" x14ac:dyDescent="0.25">
      <c r="A103" s="63" t="str">
        <f t="shared" si="40"/>
        <v>200348</v>
      </c>
      <c r="B103" s="77" t="str">
        <f t="shared" si="41"/>
        <v>3B9</v>
      </c>
      <c r="C103" s="77">
        <v>2003</v>
      </c>
      <c r="D103" s="44">
        <v>48</v>
      </c>
      <c r="E103" s="44"/>
      <c r="F103" s="44" t="s">
        <v>13</v>
      </c>
      <c r="I103" s="77" t="str">
        <f t="shared" ref="I103:I149" si="46">"F." &amp; P103 &amp; " Ch "&amp;R103</f>
        <v>F.3 Ch 9</v>
      </c>
      <c r="J103" s="77" t="str">
        <f t="shared" si="39"/>
        <v xml:space="preserve"> </v>
      </c>
      <c r="L103" s="77">
        <v>4</v>
      </c>
      <c r="N103" s="77" t="str">
        <f>VLOOKUP(B103,'Topic with sorted table '!A:E,5,FALSE)</f>
        <v>3D1</v>
      </c>
      <c r="P103">
        <v>3</v>
      </c>
      <c r="Q103" s="77" t="s">
        <v>273</v>
      </c>
      <c r="R103" s="77">
        <v>9</v>
      </c>
      <c r="X103" s="77" t="str">
        <f t="shared" si="43"/>
        <v>F.3 Lv.4</v>
      </c>
      <c r="Z103" s="77" t="str">
        <f t="shared" si="44"/>
        <v>F.3 Ch 9 Lv.4</v>
      </c>
      <c r="AE103" s="77" t="s">
        <v>92</v>
      </c>
      <c r="AG103" s="77">
        <f t="shared" si="45"/>
        <v>21</v>
      </c>
      <c r="AJ103" s="86">
        <f t="shared" si="37"/>
        <v>0</v>
      </c>
      <c r="AK103" s="86">
        <f t="shared" si="30"/>
        <v>2</v>
      </c>
      <c r="AL103" s="86">
        <f t="shared" si="31"/>
        <v>2</v>
      </c>
      <c r="AM103" s="86">
        <f t="shared" si="32"/>
        <v>11</v>
      </c>
      <c r="AN103" s="86">
        <f t="shared" si="33"/>
        <v>5</v>
      </c>
      <c r="AO103" s="86">
        <f t="shared" si="34"/>
        <v>0</v>
      </c>
      <c r="AP103" s="86">
        <f t="shared" si="35"/>
        <v>1</v>
      </c>
      <c r="AR103" s="86">
        <f t="shared" si="36"/>
        <v>21</v>
      </c>
      <c r="BC103" s="77" t="s">
        <v>87</v>
      </c>
      <c r="BE103" s="86">
        <f ca="1">COUNTIF($I$542:INDIRECT("$I$"&amp;$BU$12),BC103)</f>
        <v>24</v>
      </c>
      <c r="BH103" s="77">
        <f>COUNTIF($Z$488:$Z$900,$BC$103&amp;" Lv."&amp;BH44)</f>
        <v>6</v>
      </c>
      <c r="BI103" s="77">
        <f t="shared" si="23"/>
        <v>4</v>
      </c>
      <c r="BJ103" s="77">
        <f t="shared" si="24"/>
        <v>3</v>
      </c>
      <c r="BK103" s="77">
        <f t="shared" si="25"/>
        <v>6</v>
      </c>
      <c r="BL103" s="77">
        <f t="shared" si="26"/>
        <v>1</v>
      </c>
      <c r="BM103" s="77">
        <f t="shared" si="27"/>
        <v>0</v>
      </c>
      <c r="BN103" s="77">
        <f t="shared" si="28"/>
        <v>0</v>
      </c>
      <c r="BP103" s="77">
        <f t="shared" si="29"/>
        <v>20</v>
      </c>
    </row>
    <row r="104" spans="1:68" ht="16.5" customHeight="1" x14ac:dyDescent="0.25">
      <c r="A104" s="63" t="str">
        <f t="shared" si="40"/>
        <v>200349</v>
      </c>
      <c r="B104" s="77" t="str">
        <f t="shared" si="41"/>
        <v>5B9</v>
      </c>
      <c r="C104" s="77">
        <v>2003</v>
      </c>
      <c r="D104" s="44">
        <v>49</v>
      </c>
      <c r="E104" s="44"/>
      <c r="F104" s="44" t="s">
        <v>23</v>
      </c>
      <c r="I104" s="77" t="str">
        <f t="shared" si="46"/>
        <v>F.5 Ch 9</v>
      </c>
      <c r="J104" s="77" t="str">
        <f t="shared" si="39"/>
        <v xml:space="preserve"> </v>
      </c>
      <c r="L104" s="77">
        <v>5</v>
      </c>
      <c r="N104" s="77" t="str">
        <f>VLOOKUP(B104,'Topic with sorted table '!A:E,5,FALSE)</f>
        <v>T2</v>
      </c>
      <c r="P104">
        <v>5</v>
      </c>
      <c r="Q104" s="77" t="s">
        <v>273</v>
      </c>
      <c r="R104" s="77">
        <v>9</v>
      </c>
      <c r="X104" s="77" t="str">
        <f t="shared" si="43"/>
        <v>F.5 Lv.5</v>
      </c>
      <c r="Z104" s="77" t="str">
        <f t="shared" si="44"/>
        <v>F.5 Ch 9 Lv.5</v>
      </c>
      <c r="AE104" s="77" t="s">
        <v>87</v>
      </c>
      <c r="AG104" s="77">
        <f t="shared" si="45"/>
        <v>38</v>
      </c>
      <c r="AJ104" s="86">
        <f t="shared" si="37"/>
        <v>15</v>
      </c>
      <c r="AK104" s="86">
        <f t="shared" si="30"/>
        <v>7</v>
      </c>
      <c r="AL104" s="86">
        <f t="shared" si="31"/>
        <v>6</v>
      </c>
      <c r="AM104" s="86">
        <f t="shared" si="32"/>
        <v>7</v>
      </c>
      <c r="AN104" s="86">
        <f t="shared" si="33"/>
        <v>1</v>
      </c>
      <c r="AO104" s="86">
        <f t="shared" si="34"/>
        <v>0</v>
      </c>
      <c r="AP104" s="86">
        <f t="shared" si="35"/>
        <v>2</v>
      </c>
      <c r="AR104" s="86">
        <f t="shared" si="36"/>
        <v>38</v>
      </c>
      <c r="BC104" s="77" t="s">
        <v>20</v>
      </c>
      <c r="BE104" s="86">
        <f ca="1">COUNTIF($I$542:INDIRECT("$I$"&amp;$BU$12),BC104)</f>
        <v>8</v>
      </c>
      <c r="BH104" s="77">
        <f t="shared" si="38"/>
        <v>1</v>
      </c>
      <c r="BI104" s="77">
        <f t="shared" si="23"/>
        <v>1</v>
      </c>
      <c r="BJ104" s="77">
        <f t="shared" si="24"/>
        <v>1</v>
      </c>
      <c r="BK104" s="77">
        <f t="shared" si="25"/>
        <v>0</v>
      </c>
      <c r="BL104" s="77">
        <f t="shared" si="26"/>
        <v>0</v>
      </c>
      <c r="BM104" s="77">
        <f t="shared" si="27"/>
        <v>0</v>
      </c>
      <c r="BN104" s="77">
        <f t="shared" si="28"/>
        <v>0</v>
      </c>
      <c r="BP104" s="77">
        <f t="shared" si="29"/>
        <v>3</v>
      </c>
    </row>
    <row r="105" spans="1:68" ht="16.5" customHeight="1" x14ac:dyDescent="0.25">
      <c r="A105" s="63" t="str">
        <f t="shared" si="40"/>
        <v>200350</v>
      </c>
      <c r="B105" s="77" t="str">
        <f t="shared" si="41"/>
        <v>4B11</v>
      </c>
      <c r="C105" s="77">
        <v>2003</v>
      </c>
      <c r="D105" s="44">
        <v>50</v>
      </c>
      <c r="E105" s="44"/>
      <c r="F105" s="44" t="s">
        <v>7</v>
      </c>
      <c r="I105" s="77" t="str">
        <f t="shared" si="46"/>
        <v>F.4 Ch 11</v>
      </c>
      <c r="J105" s="77" t="str">
        <f t="shared" si="39"/>
        <v xml:space="preserve"> </v>
      </c>
      <c r="L105" s="77">
        <v>4</v>
      </c>
      <c r="N105" s="77" t="str">
        <f>VLOOKUP(B105,'Topic with sorted table '!A:E,5,FALSE)</f>
        <v>DG3</v>
      </c>
      <c r="P105">
        <v>4</v>
      </c>
      <c r="Q105" s="77" t="s">
        <v>273</v>
      </c>
      <c r="R105" s="77">
        <v>11</v>
      </c>
      <c r="X105" s="77" t="str">
        <f t="shared" si="43"/>
        <v>F.4 Lv.4</v>
      </c>
      <c r="Z105" s="77" t="str">
        <f t="shared" si="44"/>
        <v>F.4 Ch 11 Lv.4</v>
      </c>
      <c r="AE105" s="77" t="s">
        <v>20</v>
      </c>
      <c r="AG105" s="77">
        <f t="shared" si="45"/>
        <v>11</v>
      </c>
      <c r="AJ105" s="86">
        <f t="shared" si="37"/>
        <v>5</v>
      </c>
      <c r="AK105" s="86">
        <f t="shared" si="30"/>
        <v>1</v>
      </c>
      <c r="AL105" s="86">
        <f t="shared" si="31"/>
        <v>3</v>
      </c>
      <c r="AM105" s="86">
        <f t="shared" si="32"/>
        <v>0</v>
      </c>
      <c r="AN105" s="86">
        <f t="shared" si="33"/>
        <v>0</v>
      </c>
      <c r="AO105" s="86">
        <f t="shared" si="34"/>
        <v>0</v>
      </c>
      <c r="AP105" s="86">
        <f t="shared" si="35"/>
        <v>2</v>
      </c>
      <c r="AR105" s="86">
        <f t="shared" si="36"/>
        <v>11</v>
      </c>
      <c r="BC105" s="77" t="s">
        <v>319</v>
      </c>
      <c r="BE105" s="86">
        <f ca="1">COUNTIF($I$542:INDIRECT("$I$"&amp;$BU$12),BC105)</f>
        <v>14</v>
      </c>
      <c r="BH105" s="77">
        <f>COUNTIF($Z$488:$Z$900,$BC$105&amp;" Lv."&amp;BH44)</f>
        <v>5</v>
      </c>
      <c r="BI105" s="77">
        <f t="shared" si="23"/>
        <v>2</v>
      </c>
      <c r="BJ105" s="77">
        <f t="shared" si="24"/>
        <v>3</v>
      </c>
      <c r="BK105" s="77">
        <f t="shared" si="25"/>
        <v>1</v>
      </c>
      <c r="BL105" s="77">
        <f t="shared" si="26"/>
        <v>0</v>
      </c>
      <c r="BM105" s="77">
        <f t="shared" si="27"/>
        <v>0</v>
      </c>
      <c r="BN105" s="77">
        <f t="shared" si="28"/>
        <v>0</v>
      </c>
      <c r="BP105" s="77">
        <f t="shared" si="29"/>
        <v>11</v>
      </c>
    </row>
    <row r="106" spans="1:68" ht="16.5" customHeight="1" x14ac:dyDescent="0.25">
      <c r="A106" s="63" t="str">
        <f t="shared" si="40"/>
        <v>200351</v>
      </c>
      <c r="B106" s="77" t="str">
        <f t="shared" si="41"/>
        <v>4B11</v>
      </c>
      <c r="C106" s="77">
        <v>2003</v>
      </c>
      <c r="D106" s="44">
        <v>51</v>
      </c>
      <c r="E106" s="44"/>
      <c r="F106" s="44" t="s">
        <v>19</v>
      </c>
      <c r="I106" s="77" t="str">
        <f t="shared" si="46"/>
        <v>F.4 Ch 11</v>
      </c>
      <c r="J106" s="77" t="str">
        <f t="shared" si="39"/>
        <v xml:space="preserve"> </v>
      </c>
      <c r="L106" s="77">
        <v>5</v>
      </c>
      <c r="N106" s="77" t="str">
        <f>VLOOKUP(B106,'Topic with sorted table '!A:E,5,FALSE)</f>
        <v>DG3</v>
      </c>
      <c r="P106">
        <v>4</v>
      </c>
      <c r="Q106" s="77" t="s">
        <v>273</v>
      </c>
      <c r="R106" s="77">
        <v>11</v>
      </c>
      <c r="X106" s="77" t="str">
        <f t="shared" si="43"/>
        <v>F.4 Lv.5</v>
      </c>
      <c r="Z106" s="77" t="str">
        <f t="shared" si="44"/>
        <v>F.4 Ch 11 Lv.5</v>
      </c>
      <c r="AE106" s="77" t="s">
        <v>319</v>
      </c>
      <c r="AG106" s="77">
        <f t="shared" si="45"/>
        <v>26</v>
      </c>
      <c r="AJ106" s="86">
        <f t="shared" si="37"/>
        <v>12</v>
      </c>
      <c r="AK106" s="86">
        <f t="shared" si="30"/>
        <v>7</v>
      </c>
      <c r="AL106" s="86">
        <f t="shared" si="31"/>
        <v>5</v>
      </c>
      <c r="AM106" s="86">
        <f t="shared" si="32"/>
        <v>1</v>
      </c>
      <c r="AN106" s="86">
        <f t="shared" si="33"/>
        <v>0</v>
      </c>
      <c r="AO106" s="86">
        <f t="shared" si="34"/>
        <v>0</v>
      </c>
      <c r="AP106" s="86">
        <f t="shared" si="35"/>
        <v>1</v>
      </c>
      <c r="AR106" s="86">
        <f t="shared" si="36"/>
        <v>26</v>
      </c>
      <c r="BC106" s="77" t="s">
        <v>322</v>
      </c>
      <c r="BE106" s="86">
        <f ca="1">COUNTIF($I$542:INDIRECT("$I$"&amp;$BU$12),BC106)</f>
        <v>0</v>
      </c>
      <c r="BH106" s="77">
        <f>COUNTIF($Z$488:$Z$900,$BC$106&amp;" Lv."&amp;BH44)</f>
        <v>0</v>
      </c>
      <c r="BI106" s="77">
        <f t="shared" si="23"/>
        <v>0</v>
      </c>
      <c r="BJ106" s="77">
        <f t="shared" si="24"/>
        <v>0</v>
      </c>
      <c r="BK106" s="77">
        <f t="shared" si="25"/>
        <v>0</v>
      </c>
      <c r="BL106" s="77">
        <f t="shared" si="26"/>
        <v>0</v>
      </c>
      <c r="BM106" s="77">
        <f t="shared" si="27"/>
        <v>0</v>
      </c>
      <c r="BN106" s="77">
        <f t="shared" si="28"/>
        <v>0</v>
      </c>
      <c r="BP106" s="77">
        <f t="shared" si="29"/>
        <v>0</v>
      </c>
    </row>
    <row r="107" spans="1:68" ht="16.5" customHeight="1" x14ac:dyDescent="0.25">
      <c r="A107" s="63" t="str">
        <f t="shared" si="40"/>
        <v>200352</v>
      </c>
      <c r="B107" s="77" t="str">
        <f t="shared" si="41"/>
        <v>4B11</v>
      </c>
      <c r="C107" s="77">
        <v>2003</v>
      </c>
      <c r="D107" s="44">
        <v>52</v>
      </c>
      <c r="E107" s="44"/>
      <c r="F107" s="44" t="s">
        <v>13</v>
      </c>
      <c r="I107" s="77" t="str">
        <f t="shared" si="46"/>
        <v>F.4 Ch 11</v>
      </c>
      <c r="J107" s="77" t="str">
        <f t="shared" si="39"/>
        <v xml:space="preserve"> </v>
      </c>
      <c r="L107" s="77">
        <v>4</v>
      </c>
      <c r="N107" s="77" t="str">
        <f>VLOOKUP(B107,'Topic with sorted table '!A:E,5,FALSE)</f>
        <v>DG3</v>
      </c>
      <c r="P107">
        <v>4</v>
      </c>
      <c r="Q107" s="77" t="s">
        <v>273</v>
      </c>
      <c r="R107" s="77">
        <v>11</v>
      </c>
      <c r="X107" s="77" t="str">
        <f t="shared" si="43"/>
        <v>F.4 Lv.4</v>
      </c>
      <c r="Z107" s="77" t="str">
        <f t="shared" si="44"/>
        <v>F.4 Ch 11 Lv.4</v>
      </c>
      <c r="AE107" s="77" t="s">
        <v>322</v>
      </c>
      <c r="AG107" s="77">
        <f t="shared" si="45"/>
        <v>0</v>
      </c>
      <c r="AJ107" s="86">
        <f t="shared" si="37"/>
        <v>0</v>
      </c>
      <c r="AK107" s="86">
        <f t="shared" si="30"/>
        <v>0</v>
      </c>
      <c r="AL107" s="86">
        <f t="shared" si="31"/>
        <v>0</v>
      </c>
      <c r="AM107" s="86">
        <f t="shared" si="32"/>
        <v>0</v>
      </c>
      <c r="AN107" s="86">
        <f t="shared" si="33"/>
        <v>0</v>
      </c>
      <c r="AO107" s="86">
        <f t="shared" si="34"/>
        <v>0</v>
      </c>
      <c r="AP107" s="86">
        <f t="shared" si="35"/>
        <v>0</v>
      </c>
      <c r="AR107" s="86">
        <f t="shared" si="36"/>
        <v>0</v>
      </c>
      <c r="BC107" s="77" t="s">
        <v>320</v>
      </c>
      <c r="BE107" s="86">
        <f ca="1">COUNTIF($I$542:INDIRECT("$I$"&amp;$BU$12),BC107)</f>
        <v>8</v>
      </c>
      <c r="BH107" s="77">
        <f>COUNTIF($Z$488:$Z$900,$BC$107&amp;" Lv."&amp;BH44)</f>
        <v>1</v>
      </c>
      <c r="BI107" s="77">
        <f t="shared" si="23"/>
        <v>1</v>
      </c>
      <c r="BJ107" s="77">
        <f t="shared" si="24"/>
        <v>2</v>
      </c>
      <c r="BK107" s="77">
        <f t="shared" si="25"/>
        <v>2</v>
      </c>
      <c r="BL107" s="77">
        <f t="shared" si="26"/>
        <v>1</v>
      </c>
      <c r="BM107" s="77">
        <f t="shared" si="27"/>
        <v>0</v>
      </c>
      <c r="BN107" s="77">
        <f t="shared" si="28"/>
        <v>0</v>
      </c>
      <c r="BP107" s="77">
        <f t="shared" si="29"/>
        <v>7</v>
      </c>
    </row>
    <row r="108" spans="1:68" ht="16.5" customHeight="1" x14ac:dyDescent="0.25">
      <c r="A108" s="63" t="str">
        <f t="shared" si="40"/>
        <v>200353</v>
      </c>
      <c r="B108" s="77" t="str">
        <f t="shared" si="41"/>
        <v>3B10</v>
      </c>
      <c r="C108" s="77">
        <v>2003</v>
      </c>
      <c r="D108" s="45">
        <v>53</v>
      </c>
      <c r="E108" s="45"/>
      <c r="F108" s="45" t="s">
        <v>23</v>
      </c>
      <c r="I108" s="77" t="str">
        <f t="shared" si="46"/>
        <v>F.3 Ch 10</v>
      </c>
      <c r="J108" s="77" t="str">
        <f t="shared" si="39"/>
        <v xml:space="preserve"> </v>
      </c>
      <c r="L108" s="77">
        <v>5</v>
      </c>
      <c r="N108" s="77" t="str">
        <f>VLOOKUP(B108,'Topic with sorted table '!A:E,5,FALSE)</f>
        <v>VA2</v>
      </c>
      <c r="P108">
        <v>3</v>
      </c>
      <c r="Q108" s="77" t="s">
        <v>273</v>
      </c>
      <c r="R108" s="77">
        <v>10</v>
      </c>
      <c r="X108" s="77" t="str">
        <f t="shared" si="43"/>
        <v>F.3 Lv.5</v>
      </c>
      <c r="Z108" s="77" t="str">
        <f t="shared" si="44"/>
        <v>F.3 Ch 10 Lv.5</v>
      </c>
      <c r="AE108" s="77" t="s">
        <v>320</v>
      </c>
      <c r="AG108" s="77">
        <f t="shared" si="45"/>
        <v>21</v>
      </c>
      <c r="AJ108" s="86">
        <f t="shared" si="37"/>
        <v>3</v>
      </c>
      <c r="AK108" s="86">
        <f t="shared" si="30"/>
        <v>2</v>
      </c>
      <c r="AL108" s="86">
        <f t="shared" si="31"/>
        <v>6</v>
      </c>
      <c r="AM108" s="86">
        <f t="shared" si="32"/>
        <v>8</v>
      </c>
      <c r="AN108" s="86">
        <f t="shared" si="33"/>
        <v>1</v>
      </c>
      <c r="AO108" s="86">
        <f t="shared" si="34"/>
        <v>0</v>
      </c>
      <c r="AP108" s="86">
        <f t="shared" si="35"/>
        <v>1</v>
      </c>
      <c r="AR108" s="86">
        <f t="shared" si="36"/>
        <v>21</v>
      </c>
      <c r="BC108" s="77" t="s">
        <v>101</v>
      </c>
      <c r="BE108" s="86">
        <f ca="1">COUNTIF($I$542:INDIRECT("$I$"&amp;$BU$12),BC108)</f>
        <v>9</v>
      </c>
      <c r="BH108" s="77">
        <f>COUNTIF($Z$488:$Z$900,$BC$108&amp;" Lv."&amp;BH44)</f>
        <v>1</v>
      </c>
      <c r="BI108" s="77">
        <f t="shared" si="23"/>
        <v>0</v>
      </c>
      <c r="BJ108" s="77">
        <f t="shared" si="24"/>
        <v>4</v>
      </c>
      <c r="BK108" s="77">
        <f t="shared" si="25"/>
        <v>3</v>
      </c>
      <c r="BL108" s="77">
        <f t="shared" si="26"/>
        <v>0</v>
      </c>
      <c r="BM108" s="77">
        <f t="shared" si="27"/>
        <v>0</v>
      </c>
      <c r="BN108" s="77">
        <f t="shared" si="28"/>
        <v>0</v>
      </c>
      <c r="BP108" s="77">
        <f t="shared" si="29"/>
        <v>8</v>
      </c>
    </row>
    <row r="109" spans="1:68" ht="16.5" customHeight="1" x14ac:dyDescent="0.25">
      <c r="A109" s="63" t="str">
        <f t="shared" si="40"/>
        <v>200354</v>
      </c>
      <c r="B109" s="77" t="str">
        <f t="shared" si="41"/>
        <v>5B7</v>
      </c>
      <c r="C109" s="77">
        <v>2003</v>
      </c>
      <c r="D109" s="45">
        <v>54</v>
      </c>
      <c r="E109" s="45"/>
      <c r="F109" s="45" t="s">
        <v>19</v>
      </c>
      <c r="I109" s="77" t="str">
        <f t="shared" si="46"/>
        <v>F.5 Ch 7</v>
      </c>
      <c r="J109" s="77" t="str">
        <f t="shared" si="39"/>
        <v xml:space="preserve"> </v>
      </c>
      <c r="L109" s="77">
        <v>4</v>
      </c>
      <c r="N109" s="77" t="str">
        <f>VLOOKUP(B109,'Topic with sorted table '!A:E,5,FALSE)</f>
        <v>AG3</v>
      </c>
      <c r="P109">
        <v>5</v>
      </c>
      <c r="Q109" s="77" t="s">
        <v>273</v>
      </c>
      <c r="R109" s="77">
        <v>7</v>
      </c>
      <c r="X109" s="77" t="str">
        <f t="shared" si="43"/>
        <v>F.5 Lv.4</v>
      </c>
      <c r="Z109" s="77" t="str">
        <f t="shared" si="44"/>
        <v>F.5 Ch 7 Lv.4</v>
      </c>
      <c r="AE109" s="77" t="s">
        <v>101</v>
      </c>
      <c r="AG109" s="77">
        <f t="shared" si="45"/>
        <v>19</v>
      </c>
      <c r="AJ109" s="86">
        <f t="shared" si="37"/>
        <v>1</v>
      </c>
      <c r="AK109" s="86">
        <f t="shared" si="30"/>
        <v>2</v>
      </c>
      <c r="AL109" s="86">
        <f t="shared" si="31"/>
        <v>10</v>
      </c>
      <c r="AM109" s="86">
        <f t="shared" si="32"/>
        <v>5</v>
      </c>
      <c r="AN109" s="86">
        <f t="shared" si="33"/>
        <v>0</v>
      </c>
      <c r="AO109" s="86">
        <f t="shared" si="34"/>
        <v>0</v>
      </c>
      <c r="AP109" s="86">
        <f t="shared" si="35"/>
        <v>1</v>
      </c>
      <c r="AR109" s="86">
        <f t="shared" si="36"/>
        <v>19</v>
      </c>
      <c r="BC109" s="77" t="s">
        <v>321</v>
      </c>
      <c r="BE109" s="86">
        <f ca="1">COUNTIF($I$542:INDIRECT("$I$"&amp;$BU$12),BC109)</f>
        <v>1</v>
      </c>
      <c r="BH109" s="77">
        <f>COUNTIF($Z$488:$Z$900,$BC$109&amp;" Lv."&amp;BH$44)</f>
        <v>0</v>
      </c>
      <c r="BI109" s="77">
        <f t="shared" si="23"/>
        <v>1</v>
      </c>
      <c r="BJ109" s="77">
        <f t="shared" si="24"/>
        <v>0</v>
      </c>
      <c r="BK109" s="77">
        <f t="shared" si="25"/>
        <v>0</v>
      </c>
      <c r="BL109" s="77">
        <f t="shared" si="26"/>
        <v>1</v>
      </c>
      <c r="BM109" s="77">
        <f t="shared" si="27"/>
        <v>0</v>
      </c>
      <c r="BN109" s="77">
        <f t="shared" si="28"/>
        <v>0</v>
      </c>
      <c r="BP109" s="77">
        <f t="shared" si="29"/>
        <v>2</v>
      </c>
    </row>
    <row r="110" spans="1:68" ht="16.5" customHeight="1" x14ac:dyDescent="0.25">
      <c r="A110" s="63" t="str">
        <f t="shared" si="40"/>
        <v>200401</v>
      </c>
      <c r="B110" s="77" t="str">
        <f t="shared" si="41"/>
        <v>3A2</v>
      </c>
      <c r="C110" s="77">
        <v>2004</v>
      </c>
      <c r="D110" s="44">
        <v>1</v>
      </c>
      <c r="E110" s="44"/>
      <c r="F110" s="44" t="s">
        <v>7</v>
      </c>
      <c r="I110" s="77" t="str">
        <f t="shared" si="46"/>
        <v>F.3 Ch 2</v>
      </c>
      <c r="J110" s="77" t="str">
        <f t="shared" si="39"/>
        <v xml:space="preserve"> </v>
      </c>
      <c r="L110" s="77">
        <v>4</v>
      </c>
      <c r="N110" s="77" t="str">
        <f>VLOOKUP(B110,'Topic with sorted table '!A:E,5,FALSE)</f>
        <v>A2</v>
      </c>
      <c r="P110">
        <v>3</v>
      </c>
      <c r="Q110" s="77" t="s">
        <v>272</v>
      </c>
      <c r="R110" s="77">
        <v>2</v>
      </c>
      <c r="X110" s="77" t="str">
        <f t="shared" si="43"/>
        <v>F.3 Lv.4</v>
      </c>
      <c r="Z110" s="77" t="str">
        <f t="shared" si="44"/>
        <v>F.3 Ch 2 Lv.4</v>
      </c>
      <c r="AE110" s="77" t="s">
        <v>321</v>
      </c>
      <c r="AG110" s="77">
        <f t="shared" si="45"/>
        <v>2</v>
      </c>
      <c r="AJ110" s="86">
        <f t="shared" si="37"/>
        <v>0</v>
      </c>
      <c r="AK110" s="86">
        <f t="shared" si="30"/>
        <v>1</v>
      </c>
      <c r="AL110" s="86">
        <f t="shared" si="31"/>
        <v>0</v>
      </c>
      <c r="AM110" s="86">
        <f t="shared" si="32"/>
        <v>0</v>
      </c>
      <c r="AN110" s="86">
        <f t="shared" si="33"/>
        <v>1</v>
      </c>
      <c r="AO110" s="86">
        <f t="shared" si="34"/>
        <v>0</v>
      </c>
      <c r="AP110" s="86">
        <f t="shared" si="35"/>
        <v>0</v>
      </c>
      <c r="AR110" s="86">
        <f t="shared" si="36"/>
        <v>2</v>
      </c>
      <c r="BC110" s="77" t="s">
        <v>49</v>
      </c>
      <c r="BE110" s="86">
        <f ca="1">COUNTIF($I$542:INDIRECT("$I$"&amp;$BU$12),BC110)</f>
        <v>0</v>
      </c>
      <c r="BH110" s="77">
        <f>COUNTIF($Z$488:$Z$900,$BC110&amp;" Lv."&amp;$BH$44)</f>
        <v>0</v>
      </c>
      <c r="BI110" s="77">
        <f>COUNTIF($Z$488:$Z$900,BC110&amp;" Lv."&amp;BI$44)</f>
        <v>0</v>
      </c>
      <c r="BJ110" s="77">
        <f>COUNTIF($Z$488:$Z$900,BC110&amp;" Lv."&amp;$BJ$44)</f>
        <v>0</v>
      </c>
      <c r="BK110" s="77">
        <f>COUNTIF($Z$488:$Z$900,BC110&amp;" Lv."&amp;$BK$44)</f>
        <v>0</v>
      </c>
      <c r="BL110" s="77">
        <f>COUNTIF($Z$488:$Z$900,BC110&amp;" Lv."&amp;$BL$44)</f>
        <v>0</v>
      </c>
      <c r="BM110" s="77">
        <f>COUNTIF($Z$488:$Z$900,BC110&amp;" Lv."&amp;$BM$44)</f>
        <v>0</v>
      </c>
      <c r="BN110" s="77">
        <f>COUNTIF($Z$488:$Z$900,BC110&amp;" Lv."&amp;$BN$44)</f>
        <v>0</v>
      </c>
      <c r="BP110" s="77">
        <f>SUM(BH110:BN110)</f>
        <v>0</v>
      </c>
    </row>
    <row r="111" spans="1:68" ht="16.5" customHeight="1" x14ac:dyDescent="0.25">
      <c r="A111" s="63" t="str">
        <f t="shared" si="40"/>
        <v>200402</v>
      </c>
      <c r="B111" s="77" t="str">
        <f t="shared" si="41"/>
        <v>2A4</v>
      </c>
      <c r="C111" s="77">
        <v>2004</v>
      </c>
      <c r="D111" s="44">
        <v>2</v>
      </c>
      <c r="E111" s="44"/>
      <c r="F111" s="44" t="s">
        <v>13</v>
      </c>
      <c r="I111" s="77" t="str">
        <f t="shared" si="46"/>
        <v>F.2 Ch 4</v>
      </c>
      <c r="J111" s="77" t="str">
        <f t="shared" si="39"/>
        <v xml:space="preserve"> </v>
      </c>
      <c r="L111" s="77">
        <v>2</v>
      </c>
      <c r="N111" s="77" t="str">
        <f>VLOOKUP(B111,'Topic with sorted table '!A:E,5,FALSE)</f>
        <v>A1</v>
      </c>
      <c r="P111">
        <v>2</v>
      </c>
      <c r="Q111" s="77" t="s">
        <v>272</v>
      </c>
      <c r="R111" s="77">
        <v>4</v>
      </c>
      <c r="X111" s="77" t="str">
        <f t="shared" si="43"/>
        <v>F.2 Lv.2</v>
      </c>
      <c r="Z111" s="77" t="str">
        <f t="shared" si="44"/>
        <v>F.2 Ch 4 Lv.2</v>
      </c>
      <c r="AE111" s="77" t="s">
        <v>49</v>
      </c>
      <c r="AG111" s="77">
        <f t="shared" si="45"/>
        <v>3</v>
      </c>
      <c r="AJ111" s="86">
        <f t="shared" si="37"/>
        <v>1</v>
      </c>
      <c r="AK111" s="86">
        <f>COUNTIF($Z:$Z,$AE111&amp;" Lv."&amp;$AK$45)</f>
        <v>0</v>
      </c>
      <c r="AL111" s="86">
        <f>COUNTIF($Z:$Z,$AE111&amp;" Lv."&amp;$AL$45)</f>
        <v>2</v>
      </c>
      <c r="AM111" s="86">
        <f>COUNTIF($Z:$Z,$AE111&amp;" Lv."&amp;$AM$45)</f>
        <v>0</v>
      </c>
      <c r="AN111" s="86">
        <f>COUNTIF($Z:$Z,$AE111&amp;" Lv."&amp;$AN$45)</f>
        <v>0</v>
      </c>
      <c r="AO111" s="86">
        <f>COUNTIF($Z:$Z,$AE111&amp;" Lv."&amp;$AO$45)</f>
        <v>0</v>
      </c>
      <c r="AP111" s="86">
        <f>COUNTIF($Z:$Z,$AE111&amp;" Lv."&amp;$AP$45)</f>
        <v>0</v>
      </c>
      <c r="AR111" s="86">
        <f>SUM(AJ111:AP111)</f>
        <v>3</v>
      </c>
    </row>
    <row r="112" spans="1:68" ht="16.5" customHeight="1" x14ac:dyDescent="0.25">
      <c r="A112" s="63" t="str">
        <f t="shared" si="40"/>
        <v>200403</v>
      </c>
      <c r="B112" s="77" t="str">
        <f t="shared" si="41"/>
        <v>4A4</v>
      </c>
      <c r="C112" s="77">
        <v>2004</v>
      </c>
      <c r="D112" s="44">
        <v>3</v>
      </c>
      <c r="E112" s="44"/>
      <c r="F112" s="44" t="s">
        <v>7</v>
      </c>
      <c r="I112" s="77" t="str">
        <f t="shared" si="46"/>
        <v>F.4 Ch 4</v>
      </c>
      <c r="J112" s="77" t="str">
        <f t="shared" si="39"/>
        <v xml:space="preserve"> </v>
      </c>
      <c r="L112" s="77">
        <v>3</v>
      </c>
      <c r="N112" s="77" t="str">
        <f>VLOOKUP(B112,'Topic with sorted table '!A:E,5,FALSE)</f>
        <v>A3</v>
      </c>
      <c r="P112">
        <v>4</v>
      </c>
      <c r="Q112" s="77" t="s">
        <v>272</v>
      </c>
      <c r="R112" s="77">
        <v>4</v>
      </c>
      <c r="X112" s="77" t="str">
        <f t="shared" si="43"/>
        <v>F.4 Lv.3</v>
      </c>
      <c r="Z112" s="77" t="str">
        <f t="shared" si="44"/>
        <v>F.4 Ch 4 Lv.3</v>
      </c>
    </row>
    <row r="113" spans="1:57" ht="16.5" customHeight="1" x14ac:dyDescent="0.25">
      <c r="A113" s="63" t="str">
        <f t="shared" si="40"/>
        <v>200404</v>
      </c>
      <c r="B113" s="77" t="str">
        <f t="shared" si="41"/>
        <v>2B10</v>
      </c>
      <c r="C113" s="77">
        <v>2004</v>
      </c>
      <c r="D113" s="44">
        <v>4</v>
      </c>
      <c r="E113" s="44"/>
      <c r="F113" s="44" t="s">
        <v>13</v>
      </c>
      <c r="I113" s="77" t="str">
        <f t="shared" si="46"/>
        <v>F.2 Ch 10</v>
      </c>
      <c r="J113" s="77" t="str">
        <f t="shared" si="39"/>
        <v xml:space="preserve"> </v>
      </c>
      <c r="L113" s="77">
        <v>2</v>
      </c>
      <c r="N113" s="77" t="str">
        <f>VLOOKUP(B113,'Topic with sorted table '!A:E,5,FALSE)</f>
        <v>A2</v>
      </c>
      <c r="P113">
        <v>2</v>
      </c>
      <c r="Q113" s="77" t="s">
        <v>273</v>
      </c>
      <c r="R113" s="77">
        <v>10</v>
      </c>
      <c r="X113" s="77" t="str">
        <f t="shared" si="43"/>
        <v>F.2 Lv.2</v>
      </c>
      <c r="Z113" s="77" t="str">
        <f t="shared" si="44"/>
        <v>F.2 Ch 10 Lv.2</v>
      </c>
      <c r="BC113" s="77" t="s">
        <v>281</v>
      </c>
      <c r="BE113" s="77">
        <f ca="1">SUM(BE45:BE80,BE81:BE110)</f>
        <v>495</v>
      </c>
    </row>
    <row r="114" spans="1:57" ht="16.5" customHeight="1" x14ac:dyDescent="0.25">
      <c r="A114" s="63" t="str">
        <f t="shared" si="40"/>
        <v>200405</v>
      </c>
      <c r="B114" s="77" t="str">
        <f t="shared" si="41"/>
        <v>4A5</v>
      </c>
      <c r="C114" s="77">
        <v>2004</v>
      </c>
      <c r="D114" s="44">
        <v>5</v>
      </c>
      <c r="E114" s="44"/>
      <c r="F114" s="44" t="s">
        <v>7</v>
      </c>
      <c r="I114" s="77" t="str">
        <f t="shared" si="46"/>
        <v>F.4 Ch 5</v>
      </c>
      <c r="J114" s="77" t="str">
        <f t="shared" si="39"/>
        <v xml:space="preserve"> </v>
      </c>
      <c r="L114" s="77">
        <v>2</v>
      </c>
      <c r="N114" s="77" t="str">
        <f>VLOOKUP(B114,'Topic with sorted table '!A:E,5,FALSE)</f>
        <v>A4</v>
      </c>
      <c r="P114">
        <v>4</v>
      </c>
      <c r="Q114" s="77" t="s">
        <v>272</v>
      </c>
      <c r="R114" s="77">
        <v>5</v>
      </c>
      <c r="X114" s="77" t="str">
        <f t="shared" si="43"/>
        <v>F.4 Lv.2</v>
      </c>
      <c r="Z114" s="77" t="str">
        <f t="shared" si="44"/>
        <v>F.4 Ch 5 Lv.2</v>
      </c>
      <c r="AE114" s="77" t="s">
        <v>281</v>
      </c>
      <c r="AG114" s="77">
        <f>SUM(AG46:AG81,AG82:AG111)</f>
        <v>1033</v>
      </c>
    </row>
    <row r="115" spans="1:57" ht="16.5" customHeight="1" x14ac:dyDescent="0.25">
      <c r="A115" s="63" t="str">
        <f t="shared" si="40"/>
        <v>200406</v>
      </c>
      <c r="B115" s="77" t="str">
        <f t="shared" si="41"/>
        <v>4A3</v>
      </c>
      <c r="C115" s="77">
        <v>2004</v>
      </c>
      <c r="D115" s="45">
        <v>6</v>
      </c>
      <c r="E115" s="45"/>
      <c r="F115" s="45" t="s">
        <v>7</v>
      </c>
      <c r="I115" s="77" t="str">
        <f t="shared" si="46"/>
        <v>F.4 Ch 3</v>
      </c>
      <c r="J115" s="77" t="str">
        <f t="shared" si="39"/>
        <v xml:space="preserve"> </v>
      </c>
      <c r="L115" s="77">
        <v>5</v>
      </c>
      <c r="N115" s="77" t="str">
        <f>VLOOKUP(B115,'Topic with sorted table '!A:E,5,FALSE)</f>
        <v>A3</v>
      </c>
      <c r="P115">
        <v>4</v>
      </c>
      <c r="Q115" s="77" t="s">
        <v>272</v>
      </c>
      <c r="R115" s="77">
        <v>3</v>
      </c>
      <c r="X115" s="77" t="str">
        <f t="shared" si="43"/>
        <v>F.4 Lv.5</v>
      </c>
      <c r="Z115" s="77" t="str">
        <f t="shared" si="44"/>
        <v>F.4 Ch 3 Lv.5</v>
      </c>
    </row>
    <row r="116" spans="1:57" ht="16.5" customHeight="1" x14ac:dyDescent="0.25">
      <c r="A116" s="63" t="str">
        <f t="shared" si="40"/>
        <v>200407</v>
      </c>
      <c r="B116" s="77" t="str">
        <f t="shared" si="41"/>
        <v>4A3</v>
      </c>
      <c r="C116" s="77">
        <v>2004</v>
      </c>
      <c r="D116" s="45">
        <v>7</v>
      </c>
      <c r="E116" s="45"/>
      <c r="F116" s="45" t="s">
        <v>23</v>
      </c>
      <c r="I116" s="77" t="str">
        <f t="shared" si="46"/>
        <v>F.4 Ch 3</v>
      </c>
      <c r="J116" s="77" t="str">
        <f t="shared" si="39"/>
        <v xml:space="preserve"> </v>
      </c>
      <c r="L116" s="77">
        <v>2</v>
      </c>
      <c r="N116" s="77" t="str">
        <f>VLOOKUP(B116,'Topic with sorted table '!A:E,5,FALSE)</f>
        <v>A3</v>
      </c>
      <c r="P116">
        <v>4</v>
      </c>
      <c r="Q116" s="77" t="s">
        <v>272</v>
      </c>
      <c r="R116" s="77">
        <v>3</v>
      </c>
      <c r="X116" s="77" t="str">
        <f t="shared" si="43"/>
        <v>F.4 Lv.2</v>
      </c>
      <c r="Z116" s="77" t="str">
        <f t="shared" si="44"/>
        <v>F.4 Ch 3 Lv.2</v>
      </c>
    </row>
    <row r="117" spans="1:57" ht="16.5" customHeight="1" x14ac:dyDescent="0.25">
      <c r="A117" s="63" t="str">
        <f t="shared" si="40"/>
        <v>200408</v>
      </c>
      <c r="B117" s="77" t="str">
        <f t="shared" si="41"/>
        <v>5A1</v>
      </c>
      <c r="C117" s="77">
        <v>2004</v>
      </c>
      <c r="D117" s="45">
        <v>8</v>
      </c>
      <c r="E117" s="45"/>
      <c r="F117" s="45" t="s">
        <v>23</v>
      </c>
      <c r="I117" s="77" t="str">
        <f t="shared" si="46"/>
        <v>F.5 Ch 1</v>
      </c>
      <c r="J117" s="77" t="str">
        <f t="shared" si="39"/>
        <v xml:space="preserve"> </v>
      </c>
      <c r="L117" s="77">
        <v>3</v>
      </c>
      <c r="N117" s="77" t="str">
        <f>VLOOKUP(B117,'Topic with sorted table '!A:E,5,FALSE)</f>
        <v>A4</v>
      </c>
      <c r="P117">
        <v>5</v>
      </c>
      <c r="Q117" s="77" t="s">
        <v>272</v>
      </c>
      <c r="R117" s="77">
        <v>1</v>
      </c>
      <c r="X117" s="77" t="str">
        <f t="shared" si="43"/>
        <v>F.5 Lv.3</v>
      </c>
      <c r="Z117" s="77" t="str">
        <f t="shared" si="44"/>
        <v>F.5 Ch 1 Lv.3</v>
      </c>
    </row>
    <row r="118" spans="1:57" ht="16.5" customHeight="1" x14ac:dyDescent="0.25">
      <c r="A118" s="63" t="str">
        <f t="shared" si="40"/>
        <v>200409</v>
      </c>
      <c r="B118" s="77" t="str">
        <f t="shared" si="41"/>
        <v>5A2</v>
      </c>
      <c r="C118" s="77">
        <v>2004</v>
      </c>
      <c r="D118" s="45">
        <v>9</v>
      </c>
      <c r="E118" s="45"/>
      <c r="F118" s="45" t="s">
        <v>13</v>
      </c>
      <c r="I118" s="77" t="str">
        <f t="shared" si="46"/>
        <v>F.5 Ch 2</v>
      </c>
      <c r="J118" s="77" t="str">
        <f t="shared" si="39"/>
        <v xml:space="preserve"> </v>
      </c>
      <c r="L118" s="77">
        <v>5</v>
      </c>
      <c r="N118" s="77" t="str">
        <f>VLOOKUP(B118,'Topic with sorted table '!A:E,5,FALSE)</f>
        <v>A4</v>
      </c>
      <c r="P118">
        <v>5</v>
      </c>
      <c r="Q118" s="77" t="s">
        <v>272</v>
      </c>
      <c r="R118" s="77">
        <v>2</v>
      </c>
      <c r="X118" s="77" t="str">
        <f t="shared" si="43"/>
        <v>F.5 Lv.5</v>
      </c>
      <c r="Z118" s="77" t="str">
        <f t="shared" si="44"/>
        <v>F.5 Ch 2 Lv.5</v>
      </c>
    </row>
    <row r="119" spans="1:57" ht="16.5" customHeight="1" x14ac:dyDescent="0.25">
      <c r="A119" s="63" t="str">
        <f t="shared" si="40"/>
        <v>200410</v>
      </c>
      <c r="B119" s="77" t="str">
        <f t="shared" si="41"/>
        <v>2A3</v>
      </c>
      <c r="C119" s="77">
        <v>2004</v>
      </c>
      <c r="D119" s="45">
        <v>10</v>
      </c>
      <c r="E119" s="45"/>
      <c r="F119" s="45" t="s">
        <v>19</v>
      </c>
      <c r="I119" s="77" t="str">
        <f t="shared" si="46"/>
        <v>F.2 Ch 3</v>
      </c>
      <c r="J119" s="77" t="str">
        <f t="shared" si="39"/>
        <v xml:space="preserve"> </v>
      </c>
      <c r="L119" s="77">
        <v>3</v>
      </c>
      <c r="N119" s="77" t="str">
        <f>VLOOKUP(B119,'Topic with sorted table '!A:E,5,FALSE)</f>
        <v>A1</v>
      </c>
      <c r="P119">
        <v>2</v>
      </c>
      <c r="Q119" s="77" t="s">
        <v>272</v>
      </c>
      <c r="R119" s="77">
        <v>3</v>
      </c>
      <c r="X119" s="77" t="str">
        <f t="shared" si="43"/>
        <v>F.2 Lv.3</v>
      </c>
      <c r="Z119" s="77" t="str">
        <f t="shared" si="44"/>
        <v>F.2 Ch 3 Lv.3</v>
      </c>
    </row>
    <row r="120" spans="1:57" ht="16.5" customHeight="1" x14ac:dyDescent="0.25">
      <c r="A120" s="63" t="str">
        <f t="shared" si="40"/>
        <v>200411</v>
      </c>
      <c r="B120" s="77" t="str">
        <f t="shared" si="41"/>
        <v>6A1</v>
      </c>
      <c r="C120" s="77">
        <v>2004</v>
      </c>
      <c r="D120" s="44">
        <v>11</v>
      </c>
      <c r="E120" s="44"/>
      <c r="F120" s="44" t="s">
        <v>19</v>
      </c>
      <c r="I120" s="77" t="str">
        <f t="shared" si="46"/>
        <v>F.6 Ch 1</v>
      </c>
      <c r="J120" s="77" t="str">
        <f t="shared" ref="J120:J183" si="47">IF(T120&gt;0,"F." &amp; T120 &amp; " Ch "&amp;V120," ")</f>
        <v xml:space="preserve"> </v>
      </c>
      <c r="L120" s="77">
        <v>2</v>
      </c>
      <c r="N120" s="77" t="str">
        <f>VLOOKUP(B120,'Topic with sorted table '!A:E,5,FALSE)</f>
        <v>A3</v>
      </c>
      <c r="P120">
        <v>6</v>
      </c>
      <c r="Q120" s="77" t="s">
        <v>272</v>
      </c>
      <c r="R120" s="77">
        <v>1</v>
      </c>
      <c r="X120" s="77" t="str">
        <f t="shared" si="43"/>
        <v>F.6 Lv.2</v>
      </c>
      <c r="Z120" s="77" t="str">
        <f t="shared" si="44"/>
        <v>F.6 Ch 1 Lv.2</v>
      </c>
    </row>
    <row r="121" spans="1:57" ht="16.5" customHeight="1" x14ac:dyDescent="0.25">
      <c r="A121" s="63" t="str">
        <f t="shared" si="40"/>
        <v>200412</v>
      </c>
      <c r="B121" s="77" t="str">
        <f t="shared" si="41"/>
        <v>1A3</v>
      </c>
      <c r="C121" s="77">
        <v>2004</v>
      </c>
      <c r="D121" s="44">
        <v>12</v>
      </c>
      <c r="E121" s="44"/>
      <c r="F121" s="44" t="s">
        <v>19</v>
      </c>
      <c r="I121" s="77" t="str">
        <f t="shared" si="46"/>
        <v>F.1 Ch 3</v>
      </c>
      <c r="J121" s="77" t="str">
        <f t="shared" si="47"/>
        <v xml:space="preserve"> </v>
      </c>
      <c r="L121" s="77">
        <v>2</v>
      </c>
      <c r="N121" s="77" t="str">
        <f>VLOOKUP(B121,'Topic with sorted table '!A:E,5,FALSE)</f>
        <v>A1</v>
      </c>
      <c r="P121">
        <v>1</v>
      </c>
      <c r="Q121" s="77" t="s">
        <v>272</v>
      </c>
      <c r="R121" s="77">
        <v>3</v>
      </c>
      <c r="X121" s="77" t="str">
        <f t="shared" si="43"/>
        <v>F.1 Lv.2</v>
      </c>
      <c r="Z121" s="77" t="str">
        <f t="shared" si="44"/>
        <v>F.1 Ch 3 Lv.2</v>
      </c>
    </row>
    <row r="122" spans="1:57" ht="16.5" customHeight="1" x14ac:dyDescent="0.25">
      <c r="A122" s="63" t="str">
        <f t="shared" si="40"/>
        <v>200413</v>
      </c>
      <c r="B122" s="77" t="str">
        <f t="shared" si="41"/>
        <v>2A6</v>
      </c>
      <c r="C122" s="77">
        <v>2004</v>
      </c>
      <c r="D122" s="44">
        <v>13</v>
      </c>
      <c r="E122" s="44"/>
      <c r="F122" s="44" t="s">
        <v>7</v>
      </c>
      <c r="I122" s="77" t="str">
        <f t="shared" si="46"/>
        <v>F.2 Ch 6</v>
      </c>
      <c r="J122" s="77" t="str">
        <f t="shared" si="47"/>
        <v xml:space="preserve"> </v>
      </c>
      <c r="L122" s="77">
        <v>2</v>
      </c>
      <c r="N122" s="77" t="str">
        <f>VLOOKUP(B122,'Topic with sorted table '!A:E,5,FALSE)</f>
        <v>A1</v>
      </c>
      <c r="P122">
        <v>2</v>
      </c>
      <c r="Q122" s="77" t="s">
        <v>272</v>
      </c>
      <c r="R122" s="77">
        <v>6</v>
      </c>
      <c r="X122" s="77" t="str">
        <f t="shared" si="43"/>
        <v>F.2 Lv.2</v>
      </c>
      <c r="Z122" s="77" t="str">
        <f t="shared" si="44"/>
        <v>F.2 Ch 6 Lv.2</v>
      </c>
    </row>
    <row r="123" spans="1:57" ht="16.5" customHeight="1" x14ac:dyDescent="0.25">
      <c r="A123" s="63" t="str">
        <f t="shared" si="40"/>
        <v>200414</v>
      </c>
      <c r="B123" s="77" t="str">
        <f t="shared" si="41"/>
        <v>2A6</v>
      </c>
      <c r="C123" s="77">
        <v>2004</v>
      </c>
      <c r="D123" s="44">
        <v>14</v>
      </c>
      <c r="E123" s="44"/>
      <c r="F123" s="44" t="s">
        <v>7</v>
      </c>
      <c r="I123" s="77" t="str">
        <f t="shared" si="46"/>
        <v>F.2 Ch 6</v>
      </c>
      <c r="J123" s="77" t="str">
        <f t="shared" si="47"/>
        <v xml:space="preserve"> </v>
      </c>
      <c r="L123" s="77">
        <v>2</v>
      </c>
      <c r="N123" s="77" t="str">
        <f>VLOOKUP(B123,'Topic with sorted table '!A:E,5,FALSE)</f>
        <v>A1</v>
      </c>
      <c r="P123">
        <v>2</v>
      </c>
      <c r="Q123" s="77" t="s">
        <v>272</v>
      </c>
      <c r="R123" s="77">
        <v>6</v>
      </c>
      <c r="X123" s="77" t="str">
        <f t="shared" si="43"/>
        <v>F.2 Lv.2</v>
      </c>
      <c r="Z123" s="77" t="str">
        <f t="shared" si="44"/>
        <v>F.2 Ch 6 Lv.2</v>
      </c>
    </row>
    <row r="124" spans="1:57" ht="16.5" customHeight="1" x14ac:dyDescent="0.25">
      <c r="A124" s="63" t="str">
        <f t="shared" si="40"/>
        <v>200415</v>
      </c>
      <c r="B124" s="77" t="str">
        <f t="shared" si="41"/>
        <v>2A6</v>
      </c>
      <c r="C124" s="86">
        <v>2004</v>
      </c>
      <c r="D124" s="44">
        <v>15</v>
      </c>
      <c r="E124" s="44"/>
      <c r="F124" s="44" t="s">
        <v>19</v>
      </c>
      <c r="I124" s="77" t="str">
        <f t="shared" si="46"/>
        <v>F.2 Ch 6</v>
      </c>
      <c r="J124" s="77" t="str">
        <f t="shared" si="47"/>
        <v xml:space="preserve"> </v>
      </c>
      <c r="L124" s="77">
        <v>3</v>
      </c>
      <c r="N124" s="77" t="str">
        <f>VLOOKUP(B124,'Topic with sorted table '!A:E,5,FALSE)</f>
        <v>A1</v>
      </c>
      <c r="P124">
        <v>2</v>
      </c>
      <c r="Q124" s="77" t="s">
        <v>272</v>
      </c>
      <c r="R124" s="77">
        <v>6</v>
      </c>
      <c r="X124" s="77" t="str">
        <f t="shared" si="43"/>
        <v>F.2 Lv.3</v>
      </c>
      <c r="Z124" s="77" t="str">
        <f t="shared" si="44"/>
        <v>F.2 Ch 6 Lv.3</v>
      </c>
    </row>
    <row r="125" spans="1:57" ht="16.5" customHeight="1" x14ac:dyDescent="0.25">
      <c r="A125" s="63" t="str">
        <f t="shared" si="40"/>
        <v>200416</v>
      </c>
      <c r="B125" s="77" t="str">
        <f t="shared" si="41"/>
        <v>5B6</v>
      </c>
      <c r="C125" s="77">
        <v>2004</v>
      </c>
      <c r="D125" s="45">
        <v>16</v>
      </c>
      <c r="E125" s="45"/>
      <c r="F125" s="45" t="s">
        <v>13</v>
      </c>
      <c r="I125" s="77" t="str">
        <f t="shared" si="46"/>
        <v>F.5 Ch 6</v>
      </c>
      <c r="J125" s="77" t="str">
        <f t="shared" si="47"/>
        <v xml:space="preserve"> </v>
      </c>
      <c r="L125" s="77">
        <v>2</v>
      </c>
      <c r="N125" s="77" t="str">
        <f>VLOOKUP(B125,'Topic with sorted table '!A:E,5,FALSE)</f>
        <v>DA</v>
      </c>
      <c r="P125">
        <v>5</v>
      </c>
      <c r="Q125" s="77" t="s">
        <v>273</v>
      </c>
      <c r="R125" s="77">
        <v>6</v>
      </c>
      <c r="X125" s="77" t="str">
        <f t="shared" si="43"/>
        <v>F.5 Lv.2</v>
      </c>
      <c r="Z125" s="77" t="str">
        <f t="shared" si="44"/>
        <v>F.5 Ch 6 Lv.2</v>
      </c>
    </row>
    <row r="126" spans="1:57" ht="16.5" customHeight="1" x14ac:dyDescent="0.25">
      <c r="A126" s="63" t="str">
        <f t="shared" si="40"/>
        <v>200417</v>
      </c>
      <c r="B126" s="77" t="str">
        <f t="shared" si="41"/>
        <v>3B8</v>
      </c>
      <c r="C126" s="77">
        <v>2004</v>
      </c>
      <c r="D126" s="45">
        <v>17</v>
      </c>
      <c r="E126" s="45"/>
      <c r="F126" s="45" t="s">
        <v>7</v>
      </c>
      <c r="I126" s="77" t="str">
        <f t="shared" si="46"/>
        <v>F.3 Ch 8</v>
      </c>
      <c r="J126" s="77" t="str">
        <f t="shared" si="47"/>
        <v xml:space="preserve"> </v>
      </c>
      <c r="L126" s="77">
        <v>4</v>
      </c>
      <c r="N126" s="77" t="str">
        <f>VLOOKUP(B126,'Topic with sorted table '!A:E,5,FALSE)</f>
        <v>DG2</v>
      </c>
      <c r="P126">
        <v>3</v>
      </c>
      <c r="Q126" s="77" t="s">
        <v>273</v>
      </c>
      <c r="R126" s="77">
        <v>8</v>
      </c>
      <c r="X126" s="77" t="str">
        <f t="shared" si="43"/>
        <v>F.3 Lv.4</v>
      </c>
      <c r="Z126" s="77" t="str">
        <f t="shared" si="44"/>
        <v>F.3 Ch 8 Lv.4</v>
      </c>
    </row>
    <row r="127" spans="1:57" ht="16.5" customHeight="1" x14ac:dyDescent="0.25">
      <c r="A127" s="63" t="str">
        <f t="shared" si="40"/>
        <v>200418</v>
      </c>
      <c r="B127" s="77" t="str">
        <f t="shared" si="41"/>
        <v>3B8</v>
      </c>
      <c r="C127" s="77">
        <v>2004</v>
      </c>
      <c r="D127" s="45">
        <v>18</v>
      </c>
      <c r="E127" s="45"/>
      <c r="F127" s="45" t="s">
        <v>23</v>
      </c>
      <c r="I127" s="77" t="str">
        <f t="shared" si="46"/>
        <v>F.3 Ch 8</v>
      </c>
      <c r="J127" s="77" t="str">
        <f t="shared" si="47"/>
        <v xml:space="preserve"> </v>
      </c>
      <c r="L127" s="77">
        <v>5</v>
      </c>
      <c r="N127" s="77" t="str">
        <f>VLOOKUP(B127,'Topic with sorted table '!A:E,5,FALSE)</f>
        <v>DG2</v>
      </c>
      <c r="P127">
        <v>3</v>
      </c>
      <c r="Q127" s="77" t="s">
        <v>466</v>
      </c>
      <c r="R127" s="77">
        <v>8</v>
      </c>
      <c r="X127" s="77" t="str">
        <f t="shared" si="43"/>
        <v>F.3 Lv.5</v>
      </c>
      <c r="Z127" s="77" t="str">
        <f t="shared" si="44"/>
        <v>F.3 Ch 8 Lv.5</v>
      </c>
    </row>
    <row r="128" spans="1:57" ht="16.5" customHeight="1" x14ac:dyDescent="0.25">
      <c r="A128" s="63" t="str">
        <f t="shared" si="40"/>
        <v>200419</v>
      </c>
      <c r="B128" s="77" t="str">
        <f t="shared" si="41"/>
        <v>5B9</v>
      </c>
      <c r="C128" s="77">
        <v>2004</v>
      </c>
      <c r="D128" s="45">
        <v>19</v>
      </c>
      <c r="E128" s="45"/>
      <c r="F128" s="45" t="s">
        <v>19</v>
      </c>
      <c r="I128" s="77" t="str">
        <f t="shared" si="46"/>
        <v>F.5 Ch 9</v>
      </c>
      <c r="J128" s="77" t="str">
        <f t="shared" si="47"/>
        <v xml:space="preserve"> </v>
      </c>
      <c r="L128" s="77">
        <v>4</v>
      </c>
      <c r="N128" s="77" t="str">
        <f>VLOOKUP(B128,'Topic with sorted table '!A:E,5,FALSE)</f>
        <v>T2</v>
      </c>
      <c r="P128">
        <v>5</v>
      </c>
      <c r="Q128" s="77" t="s">
        <v>273</v>
      </c>
      <c r="R128" s="77">
        <v>9</v>
      </c>
      <c r="X128" s="77" t="str">
        <f t="shared" si="43"/>
        <v>F.5 Lv.4</v>
      </c>
      <c r="Z128" s="77" t="str">
        <f t="shared" si="44"/>
        <v>F.5 Ch 9 Lv.4</v>
      </c>
    </row>
    <row r="129" spans="1:26" ht="16.5" customHeight="1" x14ac:dyDescent="0.25">
      <c r="A129" s="63" t="str">
        <f t="shared" si="40"/>
        <v>200420</v>
      </c>
      <c r="B129" s="77" t="str">
        <f t="shared" si="41"/>
        <v>4B12</v>
      </c>
      <c r="C129" s="77">
        <v>2004</v>
      </c>
      <c r="D129" s="45">
        <v>20</v>
      </c>
      <c r="E129" s="45"/>
      <c r="F129" s="45" t="s">
        <v>7</v>
      </c>
      <c r="I129" s="77" t="str">
        <f t="shared" si="46"/>
        <v>F.4 Ch 12</v>
      </c>
      <c r="J129" s="77" t="str">
        <f t="shared" si="47"/>
        <v xml:space="preserve"> </v>
      </c>
      <c r="L129" s="77">
        <v>3</v>
      </c>
      <c r="N129" s="77" t="str">
        <f>VLOOKUP(B129,'Topic with sorted table '!A:E,5,FALSE)</f>
        <v>T2</v>
      </c>
      <c r="P129">
        <v>4</v>
      </c>
      <c r="Q129" s="77" t="s">
        <v>273</v>
      </c>
      <c r="R129" s="77">
        <v>12</v>
      </c>
      <c r="X129" s="77" t="str">
        <f t="shared" si="43"/>
        <v>F.4 Lv.3</v>
      </c>
      <c r="Z129" s="77" t="str">
        <f t="shared" si="44"/>
        <v>F.4 Ch 12 Lv.3</v>
      </c>
    </row>
    <row r="130" spans="1:26" ht="16.5" customHeight="1" x14ac:dyDescent="0.25">
      <c r="A130" s="63" t="str">
        <f t="shared" ref="A130:A193" si="48">C130&amp;IF(D130&lt;10,"0"&amp;D130,D130)</f>
        <v>200421</v>
      </c>
      <c r="B130" s="77" t="str">
        <f t="shared" ref="B130:B193" si="49">P130&amp;Q130&amp;R130</f>
        <v>5B9</v>
      </c>
      <c r="C130" s="77">
        <v>2004</v>
      </c>
      <c r="D130" s="44">
        <v>21</v>
      </c>
      <c r="E130" s="44"/>
      <c r="F130" s="44" t="s">
        <v>19</v>
      </c>
      <c r="I130" s="77" t="str">
        <f t="shared" si="46"/>
        <v>F.5 Ch 9</v>
      </c>
      <c r="J130" s="77" t="str">
        <f t="shared" si="47"/>
        <v xml:space="preserve"> </v>
      </c>
      <c r="L130" s="77">
        <v>2</v>
      </c>
      <c r="N130" s="77" t="str">
        <f>VLOOKUP(B130,'Topic with sorted table '!A:E,5,FALSE)</f>
        <v>T2</v>
      </c>
      <c r="P130">
        <v>5</v>
      </c>
      <c r="Q130" s="77" t="s">
        <v>273</v>
      </c>
      <c r="R130" s="77">
        <v>9</v>
      </c>
      <c r="X130" s="77" t="str">
        <f t="shared" si="43"/>
        <v>F.5 Lv.2</v>
      </c>
      <c r="Z130" s="77" t="str">
        <f t="shared" si="44"/>
        <v>F.5 Ch 9 Lv.2</v>
      </c>
    </row>
    <row r="131" spans="1:26" ht="16.5" customHeight="1" x14ac:dyDescent="0.25">
      <c r="A131" s="63" t="str">
        <f t="shared" si="48"/>
        <v>200422</v>
      </c>
      <c r="B131" s="77" t="str">
        <f t="shared" si="49"/>
        <v>2B11</v>
      </c>
      <c r="C131" s="77">
        <v>2004</v>
      </c>
      <c r="D131" s="44">
        <v>22</v>
      </c>
      <c r="E131" s="44"/>
      <c r="F131" s="44" t="s">
        <v>23</v>
      </c>
      <c r="I131" s="77" t="str">
        <f t="shared" si="46"/>
        <v>F.2 Ch 11</v>
      </c>
      <c r="J131" s="77" t="str">
        <f t="shared" si="47"/>
        <v xml:space="preserve"> </v>
      </c>
      <c r="L131" s="77">
        <v>2</v>
      </c>
      <c r="N131" s="77" t="str">
        <f>VLOOKUP(B131,'Topic with sorted table '!A:E,5,FALSE)</f>
        <v>T1</v>
      </c>
      <c r="P131">
        <v>2</v>
      </c>
      <c r="Q131" s="77" t="s">
        <v>273</v>
      </c>
      <c r="R131" s="77">
        <v>11</v>
      </c>
      <c r="X131" s="77" t="str">
        <f t="shared" ref="X131:X194" si="50">"F."&amp;P131&amp;" Lv."&amp;L131</f>
        <v>F.2 Lv.2</v>
      </c>
      <c r="Z131" s="77" t="str">
        <f t="shared" ref="Z131:Z194" si="51">I131&amp;" Lv."&amp;L131</f>
        <v>F.2 Ch 11 Lv.2</v>
      </c>
    </row>
    <row r="132" spans="1:26" ht="16.5" customHeight="1" x14ac:dyDescent="0.25">
      <c r="A132" s="63" t="str">
        <f t="shared" si="48"/>
        <v>200423</v>
      </c>
      <c r="B132" s="77" t="str">
        <f t="shared" si="49"/>
        <v>4B10</v>
      </c>
      <c r="C132" s="77">
        <v>2004</v>
      </c>
      <c r="D132" s="44">
        <v>23</v>
      </c>
      <c r="E132" s="44"/>
      <c r="F132" s="44" t="s">
        <v>19</v>
      </c>
      <c r="I132" s="77" t="str">
        <f t="shared" si="46"/>
        <v>F.4 Ch 10</v>
      </c>
      <c r="J132" s="77" t="str">
        <f t="shared" si="47"/>
        <v>F.2 Ch 10</v>
      </c>
      <c r="L132" s="77">
        <v>5</v>
      </c>
      <c r="N132" s="77" t="str">
        <f>VLOOKUP(B132,'Topic with sorted table '!A:E,5,FALSE)</f>
        <v>DG3</v>
      </c>
      <c r="P132">
        <v>4</v>
      </c>
      <c r="Q132" s="77" t="s">
        <v>273</v>
      </c>
      <c r="R132" s="77">
        <v>10</v>
      </c>
      <c r="T132" s="77">
        <v>2</v>
      </c>
      <c r="U132" s="77" t="s">
        <v>475</v>
      </c>
      <c r="V132" s="77">
        <v>10</v>
      </c>
      <c r="X132" s="77" t="str">
        <f t="shared" si="50"/>
        <v>F.4 Lv.5</v>
      </c>
      <c r="Z132" s="77" t="str">
        <f t="shared" si="51"/>
        <v>F.4 Ch 10 Lv.5</v>
      </c>
    </row>
    <row r="133" spans="1:26" ht="16.5" customHeight="1" x14ac:dyDescent="0.25">
      <c r="A133" s="63" t="str">
        <f t="shared" si="48"/>
        <v>200424</v>
      </c>
      <c r="B133" s="77" t="str">
        <f t="shared" si="49"/>
        <v>4B10</v>
      </c>
      <c r="C133" s="77">
        <v>2004</v>
      </c>
      <c r="D133" s="44">
        <v>24</v>
      </c>
      <c r="E133" s="44"/>
      <c r="F133" s="44" t="s">
        <v>23</v>
      </c>
      <c r="I133" s="77" t="str">
        <f t="shared" si="46"/>
        <v>F.4 Ch 10</v>
      </c>
      <c r="J133" s="77" t="str">
        <f t="shared" si="47"/>
        <v xml:space="preserve"> </v>
      </c>
      <c r="L133" s="77">
        <v>2</v>
      </c>
      <c r="N133" s="77" t="str">
        <f>VLOOKUP(B133,'Topic with sorted table '!A:E,5,FALSE)</f>
        <v>DG3</v>
      </c>
      <c r="P133">
        <v>4</v>
      </c>
      <c r="Q133" s="77" t="s">
        <v>273</v>
      </c>
      <c r="R133" s="77">
        <v>10</v>
      </c>
      <c r="X133" s="77" t="str">
        <f t="shared" si="50"/>
        <v>F.4 Lv.2</v>
      </c>
      <c r="Z133" s="77" t="str">
        <f t="shared" si="51"/>
        <v>F.4 Ch 10 Lv.2</v>
      </c>
    </row>
    <row r="134" spans="1:26" ht="16.5" customHeight="1" x14ac:dyDescent="0.25">
      <c r="A134" s="63" t="str">
        <f t="shared" si="48"/>
        <v>200425</v>
      </c>
      <c r="B134" s="77" t="str">
        <f t="shared" si="49"/>
        <v>4B11</v>
      </c>
      <c r="C134" s="77">
        <v>2004</v>
      </c>
      <c r="D134" s="44">
        <v>25</v>
      </c>
      <c r="E134" s="44"/>
      <c r="F134" s="44" t="s">
        <v>7</v>
      </c>
      <c r="I134" s="77" t="str">
        <f t="shared" si="46"/>
        <v>F.4 Ch 11</v>
      </c>
      <c r="J134" s="77" t="str">
        <f t="shared" si="47"/>
        <v xml:space="preserve"> </v>
      </c>
      <c r="L134" s="77">
        <v>3</v>
      </c>
      <c r="N134" s="77" t="str">
        <f>VLOOKUP(B134,'Topic with sorted table '!A:E,5,FALSE)</f>
        <v>DG3</v>
      </c>
      <c r="P134">
        <v>4</v>
      </c>
      <c r="Q134" s="77" t="s">
        <v>273</v>
      </c>
      <c r="R134" s="77">
        <v>11</v>
      </c>
      <c r="X134" s="77" t="str">
        <f t="shared" si="50"/>
        <v>F.4 Lv.3</v>
      </c>
      <c r="Z134" s="77" t="str">
        <f t="shared" si="51"/>
        <v>F.4 Ch 11 Lv.3</v>
      </c>
    </row>
    <row r="135" spans="1:26" ht="16.5" customHeight="1" x14ac:dyDescent="0.25">
      <c r="A135" s="63" t="str">
        <f t="shared" si="48"/>
        <v>200426</v>
      </c>
      <c r="B135" s="77" t="str">
        <f t="shared" si="49"/>
        <v>4B10</v>
      </c>
      <c r="C135" s="77">
        <v>2004</v>
      </c>
      <c r="D135" s="45">
        <v>26</v>
      </c>
      <c r="E135" s="45"/>
      <c r="F135" s="45" t="s">
        <v>13</v>
      </c>
      <c r="I135" s="77" t="str">
        <f t="shared" si="46"/>
        <v>F.4 Ch 10</v>
      </c>
      <c r="J135" s="77" t="str">
        <f t="shared" si="47"/>
        <v xml:space="preserve"> </v>
      </c>
      <c r="L135" s="77">
        <v>5</v>
      </c>
      <c r="N135" s="77" t="str">
        <f>VLOOKUP(B135,'Topic with sorted table '!A:E,5,FALSE)</f>
        <v>DG3</v>
      </c>
      <c r="P135">
        <v>4</v>
      </c>
      <c r="Q135" s="77" t="s">
        <v>273</v>
      </c>
      <c r="R135" s="77">
        <v>10</v>
      </c>
      <c r="X135" s="77" t="str">
        <f t="shared" si="50"/>
        <v>F.4 Lv.5</v>
      </c>
      <c r="Z135" s="77" t="str">
        <f t="shared" si="51"/>
        <v>F.4 Ch 10 Lv.5</v>
      </c>
    </row>
    <row r="136" spans="1:26" ht="16.5" customHeight="1" x14ac:dyDescent="0.25">
      <c r="A136" s="63" t="str">
        <f t="shared" si="48"/>
        <v>200427</v>
      </c>
      <c r="B136" s="77" t="str">
        <f t="shared" si="49"/>
        <v>2B9</v>
      </c>
      <c r="C136" s="77">
        <v>2004</v>
      </c>
      <c r="D136" s="45">
        <v>27</v>
      </c>
      <c r="E136" s="45"/>
      <c r="F136" s="45" t="s">
        <v>19</v>
      </c>
      <c r="I136" s="77" t="str">
        <f t="shared" si="46"/>
        <v>F.2 Ch 9</v>
      </c>
      <c r="J136" s="77" t="str">
        <f t="shared" si="47"/>
        <v xml:space="preserve"> </v>
      </c>
      <c r="L136" s="77">
        <v>2</v>
      </c>
      <c r="N136" s="77" t="str">
        <f>VLOOKUP(B136,'Topic with sorted table '!A:E,5,FALSE)</f>
        <v>DG1</v>
      </c>
      <c r="P136">
        <v>2</v>
      </c>
      <c r="Q136" s="77" t="s">
        <v>273</v>
      </c>
      <c r="R136" s="77">
        <v>9</v>
      </c>
      <c r="X136" s="77" t="str">
        <f t="shared" si="50"/>
        <v>F.2 Lv.2</v>
      </c>
      <c r="Z136" s="77" t="str">
        <f t="shared" si="51"/>
        <v>F.2 Ch 9 Lv.2</v>
      </c>
    </row>
    <row r="137" spans="1:26" ht="16.5" customHeight="1" x14ac:dyDescent="0.25">
      <c r="A137" s="63" t="str">
        <f t="shared" si="48"/>
        <v>200428</v>
      </c>
      <c r="B137" s="77" t="str">
        <f t="shared" si="49"/>
        <v>3B8</v>
      </c>
      <c r="C137" s="77">
        <v>2004</v>
      </c>
      <c r="D137" s="44">
        <v>28</v>
      </c>
      <c r="E137" s="44"/>
      <c r="F137" s="44" t="s">
        <v>23</v>
      </c>
      <c r="I137" s="77" t="str">
        <f t="shared" si="46"/>
        <v>F.3 Ch 8</v>
      </c>
      <c r="J137" s="77" t="str">
        <f t="shared" si="47"/>
        <v xml:space="preserve"> </v>
      </c>
      <c r="L137" s="77">
        <v>3</v>
      </c>
      <c r="N137" s="77" t="str">
        <f>VLOOKUP(B137,'Topic with sorted table '!A:E,5,FALSE)</f>
        <v>DG2</v>
      </c>
      <c r="P137">
        <v>3</v>
      </c>
      <c r="Q137" s="77" t="s">
        <v>273</v>
      </c>
      <c r="R137" s="77">
        <v>8</v>
      </c>
      <c r="X137" s="77" t="str">
        <f t="shared" si="50"/>
        <v>F.3 Lv.3</v>
      </c>
      <c r="Z137" s="77" t="str">
        <f t="shared" si="51"/>
        <v>F.3 Ch 8 Lv.3</v>
      </c>
    </row>
    <row r="138" spans="1:26" ht="16.5" customHeight="1" x14ac:dyDescent="0.25">
      <c r="A138" s="63" t="str">
        <f t="shared" si="48"/>
        <v>200429</v>
      </c>
      <c r="B138" s="77" t="str">
        <f t="shared" si="49"/>
        <v>4A2</v>
      </c>
      <c r="C138" s="77">
        <v>2004</v>
      </c>
      <c r="D138" s="44">
        <v>29</v>
      </c>
      <c r="E138" s="44"/>
      <c r="F138" s="44" t="s">
        <v>23</v>
      </c>
      <c r="I138" s="77" t="str">
        <f t="shared" si="46"/>
        <v>F.4 Ch 2</v>
      </c>
      <c r="J138" s="77" t="str">
        <f t="shared" si="47"/>
        <v xml:space="preserve"> </v>
      </c>
      <c r="L138" s="77">
        <v>5</v>
      </c>
      <c r="N138" s="77" t="str">
        <f>VLOOKUP(B138,'Topic with sorted table '!A:E,5,FALSE)</f>
        <v>AG2</v>
      </c>
      <c r="P138">
        <v>4</v>
      </c>
      <c r="Q138" s="77" t="s">
        <v>272</v>
      </c>
      <c r="R138" s="77">
        <v>2</v>
      </c>
      <c r="X138" s="77" t="str">
        <f t="shared" si="50"/>
        <v>F.4 Lv.5</v>
      </c>
      <c r="Z138" s="77" t="str">
        <f t="shared" si="51"/>
        <v>F.4 Ch 2 Lv.5</v>
      </c>
    </row>
    <row r="139" spans="1:26" ht="16.5" customHeight="1" x14ac:dyDescent="0.25">
      <c r="A139" s="63" t="str">
        <f t="shared" si="48"/>
        <v>200430</v>
      </c>
      <c r="B139" s="77" t="str">
        <f t="shared" si="49"/>
        <v>4A2</v>
      </c>
      <c r="C139" s="77">
        <v>2004</v>
      </c>
      <c r="D139" s="44">
        <v>30</v>
      </c>
      <c r="E139" s="44"/>
      <c r="F139" s="44" t="s">
        <v>13</v>
      </c>
      <c r="I139" s="77" t="str">
        <f t="shared" si="46"/>
        <v>F.4 Ch 2</v>
      </c>
      <c r="J139" s="77" t="str">
        <f t="shared" si="47"/>
        <v xml:space="preserve"> </v>
      </c>
      <c r="L139" s="77">
        <v>3</v>
      </c>
      <c r="N139" s="77" t="str">
        <f>VLOOKUP(B139,'Topic with sorted table '!A:E,5,FALSE)</f>
        <v>AG2</v>
      </c>
      <c r="P139">
        <v>4</v>
      </c>
      <c r="Q139" s="77" t="s">
        <v>272</v>
      </c>
      <c r="R139" s="77">
        <v>2</v>
      </c>
      <c r="X139" s="77" t="str">
        <f t="shared" si="50"/>
        <v>F.4 Lv.3</v>
      </c>
      <c r="Z139" s="77" t="str">
        <f t="shared" si="51"/>
        <v>F.4 Ch 2 Lv.3</v>
      </c>
    </row>
    <row r="140" spans="1:26" ht="16.5" customHeight="1" x14ac:dyDescent="0.25">
      <c r="A140" s="63" t="str">
        <f t="shared" si="48"/>
        <v>200431</v>
      </c>
      <c r="B140" s="77" t="str">
        <f t="shared" si="49"/>
        <v>3B12</v>
      </c>
      <c r="C140" s="77">
        <v>2004</v>
      </c>
      <c r="D140" s="44">
        <v>31</v>
      </c>
      <c r="E140" s="44"/>
      <c r="F140" s="44" t="s">
        <v>19</v>
      </c>
      <c r="I140" s="77" t="str">
        <f t="shared" si="46"/>
        <v>F.3 Ch 12</v>
      </c>
      <c r="J140" s="77" t="str">
        <f t="shared" si="47"/>
        <v xml:space="preserve"> </v>
      </c>
      <c r="L140" s="77">
        <v>2</v>
      </c>
      <c r="N140" s="77" t="str">
        <f>VLOOKUP(B140,'Topic with sorted table '!A:E,5,FALSE)</f>
        <v>AG2</v>
      </c>
      <c r="P140">
        <v>3</v>
      </c>
      <c r="Q140" s="77" t="s">
        <v>273</v>
      </c>
      <c r="R140" s="77">
        <v>12</v>
      </c>
      <c r="X140" s="77" t="str">
        <f t="shared" si="50"/>
        <v>F.3 Lv.2</v>
      </c>
      <c r="Z140" s="77" t="str">
        <f t="shared" si="51"/>
        <v>F.3 Ch 12 Lv.2</v>
      </c>
    </row>
    <row r="141" spans="1:26" ht="16.5" customHeight="1" x14ac:dyDescent="0.25">
      <c r="A141" s="63" t="str">
        <f t="shared" si="48"/>
        <v>200432</v>
      </c>
      <c r="B141" s="77" t="str">
        <f t="shared" si="49"/>
        <v>3A6</v>
      </c>
      <c r="C141" s="77">
        <v>2004</v>
      </c>
      <c r="D141" s="44">
        <v>32</v>
      </c>
      <c r="E141" s="44"/>
      <c r="F141" s="44" t="s">
        <v>13</v>
      </c>
      <c r="I141" s="77" t="str">
        <f t="shared" si="46"/>
        <v>F.3 Ch 6</v>
      </c>
      <c r="J141" s="77" t="str">
        <f t="shared" si="47"/>
        <v>F.3 Ch 8</v>
      </c>
      <c r="L141" s="77">
        <v>2</v>
      </c>
      <c r="N141" s="77" t="str">
        <f>VLOOKUP(B141,'Topic with sorted table '!A:E,5,FALSE)</f>
        <v>S2</v>
      </c>
      <c r="P141">
        <v>3</v>
      </c>
      <c r="Q141" s="77" t="s">
        <v>272</v>
      </c>
      <c r="R141" s="77">
        <v>6</v>
      </c>
      <c r="T141" s="77">
        <v>3</v>
      </c>
      <c r="U141" s="77" t="s">
        <v>469</v>
      </c>
      <c r="V141" s="77">
        <v>8</v>
      </c>
      <c r="X141" s="77" t="str">
        <f t="shared" si="50"/>
        <v>F.3 Lv.2</v>
      </c>
      <c r="Z141" s="77" t="str">
        <f t="shared" si="51"/>
        <v>F.3 Ch 6 Lv.2</v>
      </c>
    </row>
    <row r="142" spans="1:26" ht="16.5" customHeight="1" x14ac:dyDescent="0.25">
      <c r="A142" s="63" t="str">
        <f t="shared" si="48"/>
        <v>200433</v>
      </c>
      <c r="B142" s="77" t="str">
        <f t="shared" si="49"/>
        <v>5A5</v>
      </c>
      <c r="C142" s="77">
        <v>2004</v>
      </c>
      <c r="D142" s="45">
        <v>33</v>
      </c>
      <c r="E142" s="45"/>
      <c r="F142" s="45" t="s">
        <v>19</v>
      </c>
      <c r="I142" s="77" t="str">
        <f t="shared" si="46"/>
        <v>F.5 Ch 5</v>
      </c>
      <c r="J142" s="77" t="str">
        <f t="shared" si="47"/>
        <v xml:space="preserve"> </v>
      </c>
      <c r="L142" s="77">
        <v>2</v>
      </c>
      <c r="N142" s="77" t="str">
        <f>VLOOKUP(B142,'Topic with sorted table '!A:E,5,FALSE)</f>
        <v>P2</v>
      </c>
      <c r="P142">
        <v>5</v>
      </c>
      <c r="Q142" s="77" t="s">
        <v>272</v>
      </c>
      <c r="R142" s="77">
        <v>5</v>
      </c>
      <c r="X142" s="77" t="str">
        <f t="shared" si="50"/>
        <v>F.5 Lv.2</v>
      </c>
      <c r="Z142" s="77" t="str">
        <f t="shared" si="51"/>
        <v>F.5 Ch 5 Lv.2</v>
      </c>
    </row>
    <row r="143" spans="1:26" ht="16.5" customHeight="1" x14ac:dyDescent="0.25">
      <c r="A143" s="63" t="str">
        <f t="shared" si="48"/>
        <v>200434</v>
      </c>
      <c r="B143" s="77" t="str">
        <f t="shared" si="49"/>
        <v>5A5</v>
      </c>
      <c r="C143" s="77">
        <v>2004</v>
      </c>
      <c r="D143" s="45">
        <v>34</v>
      </c>
      <c r="E143" s="45"/>
      <c r="F143" s="45" t="s">
        <v>19</v>
      </c>
      <c r="I143" s="77" t="str">
        <f t="shared" si="46"/>
        <v>F.5 Ch 5</v>
      </c>
      <c r="J143" s="77" t="str">
        <f t="shared" si="47"/>
        <v xml:space="preserve"> </v>
      </c>
      <c r="L143" s="77">
        <v>4</v>
      </c>
      <c r="N143" s="77" t="str">
        <f>VLOOKUP(B143,'Topic with sorted table '!A:E,5,FALSE)</f>
        <v>P2</v>
      </c>
      <c r="P143">
        <v>5</v>
      </c>
      <c r="Q143" s="77" t="s">
        <v>272</v>
      </c>
      <c r="R143" s="77">
        <v>5</v>
      </c>
      <c r="X143" s="77" t="str">
        <f t="shared" si="50"/>
        <v>F.5 Lv.4</v>
      </c>
      <c r="Z143" s="77" t="str">
        <f t="shared" si="51"/>
        <v>F.5 Ch 5 Lv.4</v>
      </c>
    </row>
    <row r="144" spans="1:26" ht="16.5" customHeight="1" x14ac:dyDescent="0.25">
      <c r="A144" s="63" t="str">
        <f t="shared" si="48"/>
        <v>200435</v>
      </c>
      <c r="B144" s="77" t="str">
        <f t="shared" si="49"/>
        <v>1B12</v>
      </c>
      <c r="C144" s="77">
        <v>2004</v>
      </c>
      <c r="D144" s="45">
        <v>35</v>
      </c>
      <c r="E144" s="45"/>
      <c r="F144" s="45" t="s">
        <v>13</v>
      </c>
      <c r="I144" s="77" t="str">
        <f t="shared" si="46"/>
        <v>F.1 Ch 12</v>
      </c>
      <c r="J144" s="77" t="str">
        <f t="shared" si="47"/>
        <v xml:space="preserve"> </v>
      </c>
      <c r="L144" s="77">
        <v>2</v>
      </c>
      <c r="N144" s="77" t="str">
        <f>VLOOKUP(B144,'Topic with sorted table '!A:E,5,FALSE)</f>
        <v>S1</v>
      </c>
      <c r="P144">
        <v>1</v>
      </c>
      <c r="Q144" s="77" t="s">
        <v>273</v>
      </c>
      <c r="R144" s="77">
        <v>12</v>
      </c>
      <c r="X144" s="77" t="str">
        <f t="shared" si="50"/>
        <v>F.1 Lv.2</v>
      </c>
      <c r="Z144" s="77" t="str">
        <f t="shared" si="51"/>
        <v>F.1 Ch 12 Lv.2</v>
      </c>
    </row>
    <row r="145" spans="1:26" ht="16.5" customHeight="1" x14ac:dyDescent="0.25">
      <c r="A145" s="63" t="str">
        <f t="shared" si="48"/>
        <v>200436</v>
      </c>
      <c r="B145" s="77" t="str">
        <f t="shared" si="49"/>
        <v>5B12</v>
      </c>
      <c r="C145" s="77">
        <v>2004</v>
      </c>
      <c r="D145" s="45">
        <v>36</v>
      </c>
      <c r="E145" s="45"/>
      <c r="F145" s="45" t="s">
        <v>7</v>
      </c>
      <c r="I145" s="77" t="str">
        <f t="shared" si="46"/>
        <v>F.5 Ch 12</v>
      </c>
      <c r="J145" s="77" t="str">
        <f t="shared" si="47"/>
        <v xml:space="preserve"> </v>
      </c>
      <c r="L145" s="77">
        <v>2</v>
      </c>
      <c r="N145" s="77" t="str">
        <f>VLOOKUP(B145,'Topic with sorted table '!A:E,5,FALSE)</f>
        <v>S4</v>
      </c>
      <c r="P145">
        <v>5</v>
      </c>
      <c r="Q145" s="77" t="s">
        <v>273</v>
      </c>
      <c r="R145" s="77">
        <v>12</v>
      </c>
      <c r="X145" s="77" t="str">
        <f t="shared" si="50"/>
        <v>F.5 Lv.2</v>
      </c>
      <c r="Z145" s="77" t="str">
        <f t="shared" si="51"/>
        <v>F.5 Ch 12 Lv.2</v>
      </c>
    </row>
    <row r="146" spans="1:26" ht="16.5" customHeight="1" x14ac:dyDescent="0.25">
      <c r="A146" s="63" t="str">
        <f t="shared" si="48"/>
        <v>200437</v>
      </c>
      <c r="B146" s="77" t="str">
        <f t="shared" si="49"/>
        <v>4B9</v>
      </c>
      <c r="C146" s="77">
        <v>2004</v>
      </c>
      <c r="D146" s="45">
        <v>37</v>
      </c>
      <c r="E146" s="45"/>
      <c r="F146" s="45" t="s">
        <v>23</v>
      </c>
      <c r="I146" s="77" t="str">
        <f t="shared" si="46"/>
        <v>F.4 Ch 9</v>
      </c>
      <c r="J146" s="77" t="str">
        <f t="shared" si="47"/>
        <v xml:space="preserve"> </v>
      </c>
      <c r="L146" s="77">
        <v>4</v>
      </c>
      <c r="N146" s="77" t="str">
        <f>VLOOKUP(B146,'Topic with sorted table '!A:E,5,FALSE)</f>
        <v>A3</v>
      </c>
      <c r="P146">
        <v>4</v>
      </c>
      <c r="Q146" s="77" t="s">
        <v>273</v>
      </c>
      <c r="R146" s="77">
        <v>9</v>
      </c>
      <c r="X146" s="77" t="str">
        <f t="shared" si="50"/>
        <v>F.4 Lv.4</v>
      </c>
      <c r="Z146" s="77" t="str">
        <f t="shared" si="51"/>
        <v>F.4 Ch 9 Lv.4</v>
      </c>
    </row>
    <row r="147" spans="1:26" ht="16.5" customHeight="1" x14ac:dyDescent="0.25">
      <c r="A147" s="63" t="str">
        <f t="shared" si="48"/>
        <v>200438</v>
      </c>
      <c r="B147" s="77" t="str">
        <f t="shared" si="49"/>
        <v>4B9</v>
      </c>
      <c r="C147" s="77">
        <v>2004</v>
      </c>
      <c r="D147" s="44">
        <v>38</v>
      </c>
      <c r="E147" s="44"/>
      <c r="F147" s="44" t="s">
        <v>23</v>
      </c>
      <c r="I147" s="77" t="str">
        <f t="shared" si="46"/>
        <v>F.4 Ch 9</v>
      </c>
      <c r="J147" s="77" t="str">
        <f t="shared" si="47"/>
        <v xml:space="preserve"> </v>
      </c>
      <c r="L147" s="77">
        <v>4</v>
      </c>
      <c r="N147" s="77" t="str">
        <f>VLOOKUP(B147,'Topic with sorted table '!A:E,5,FALSE)</f>
        <v>A3</v>
      </c>
      <c r="P147">
        <v>4</v>
      </c>
      <c r="Q147" s="77" t="s">
        <v>273</v>
      </c>
      <c r="R147" s="77">
        <v>9</v>
      </c>
      <c r="X147" s="77" t="str">
        <f t="shared" si="50"/>
        <v>F.4 Lv.4</v>
      </c>
      <c r="Z147" s="77" t="str">
        <f t="shared" si="51"/>
        <v>F.4 Ch 9 Lv.4</v>
      </c>
    </row>
    <row r="148" spans="1:26" ht="16.5" customHeight="1" x14ac:dyDescent="0.25">
      <c r="A148" s="63" t="str">
        <f t="shared" si="48"/>
        <v>200439</v>
      </c>
      <c r="B148" s="77" t="str">
        <f t="shared" si="49"/>
        <v>4B8</v>
      </c>
      <c r="C148" s="77">
        <v>2004</v>
      </c>
      <c r="D148" s="44">
        <v>39</v>
      </c>
      <c r="E148" s="44"/>
      <c r="F148" s="44" t="s">
        <v>13</v>
      </c>
      <c r="I148" s="77" t="str">
        <f t="shared" si="46"/>
        <v>F.4 Ch 8</v>
      </c>
      <c r="J148" s="77" t="str">
        <f t="shared" si="47"/>
        <v xml:space="preserve"> </v>
      </c>
      <c r="L148" s="77">
        <v>4</v>
      </c>
      <c r="N148" s="77" t="str">
        <f>VLOOKUP(B148,'Topic with sorted table '!A:E,5,FALSE)</f>
        <v>A4</v>
      </c>
      <c r="P148">
        <v>4</v>
      </c>
      <c r="Q148" s="77" t="s">
        <v>273</v>
      </c>
      <c r="R148" s="77">
        <v>8</v>
      </c>
      <c r="X148" s="77" t="str">
        <f t="shared" si="50"/>
        <v>F.4 Lv.4</v>
      </c>
      <c r="Z148" s="77" t="str">
        <f t="shared" si="51"/>
        <v>F.4 Ch 8 Lv.4</v>
      </c>
    </row>
    <row r="149" spans="1:26" ht="16.5" customHeight="1" x14ac:dyDescent="0.25">
      <c r="A149" s="63" t="str">
        <f t="shared" si="48"/>
        <v>200440</v>
      </c>
      <c r="B149" s="77" t="str">
        <f t="shared" si="49"/>
        <v>4A6</v>
      </c>
      <c r="C149" s="77">
        <v>2004</v>
      </c>
      <c r="D149" s="44">
        <v>40</v>
      </c>
      <c r="E149" s="44"/>
      <c r="F149" s="44" t="s">
        <v>19</v>
      </c>
      <c r="I149" s="77" t="str">
        <f t="shared" si="46"/>
        <v>F.4 Ch 6</v>
      </c>
      <c r="J149" s="77" t="str">
        <f t="shared" si="47"/>
        <v xml:space="preserve"> </v>
      </c>
      <c r="L149" s="77">
        <v>3</v>
      </c>
      <c r="N149" s="77" t="str">
        <f>VLOOKUP(B149,'Topic with sorted table '!A:E,5,FALSE)</f>
        <v>A3</v>
      </c>
      <c r="P149">
        <v>4</v>
      </c>
      <c r="Q149" s="77" t="s">
        <v>272</v>
      </c>
      <c r="R149" s="77">
        <v>6</v>
      </c>
      <c r="X149" s="77" t="str">
        <f t="shared" si="50"/>
        <v>F.4 Lv.3</v>
      </c>
      <c r="Z149" s="77" t="str">
        <f t="shared" si="51"/>
        <v>F.4 Ch 6 Lv.3</v>
      </c>
    </row>
    <row r="150" spans="1:26" ht="16.5" customHeight="1" x14ac:dyDescent="0.25">
      <c r="A150" s="63" t="str">
        <f t="shared" si="48"/>
        <v>200441</v>
      </c>
      <c r="B150" s="77" t="str">
        <f t="shared" si="49"/>
        <v>0</v>
      </c>
      <c r="C150" s="77">
        <v>2004</v>
      </c>
      <c r="D150" s="44">
        <v>41</v>
      </c>
      <c r="E150" s="44"/>
      <c r="F150" s="44" t="s">
        <v>7</v>
      </c>
      <c r="I150" s="77" t="s">
        <v>49</v>
      </c>
      <c r="J150" s="77" t="str">
        <f t="shared" si="47"/>
        <v xml:space="preserve"> </v>
      </c>
      <c r="L150" s="77">
        <v>4</v>
      </c>
      <c r="N150" s="77" t="e">
        <f>VLOOKUP(B150,'Topic with sorted table '!A:E,5,FALSE)</f>
        <v>#N/A</v>
      </c>
      <c r="P150">
        <v>0</v>
      </c>
      <c r="X150" s="77" t="str">
        <f t="shared" si="50"/>
        <v>F.0 Lv.4</v>
      </c>
      <c r="Z150" s="77" t="str">
        <f t="shared" si="51"/>
        <v>Out sys Lv.4</v>
      </c>
    </row>
    <row r="151" spans="1:26" ht="16.5" customHeight="1" x14ac:dyDescent="0.25">
      <c r="A151" s="63" t="str">
        <f t="shared" si="48"/>
        <v>200442</v>
      </c>
      <c r="B151" s="77" t="str">
        <f t="shared" si="49"/>
        <v>4A3</v>
      </c>
      <c r="C151" s="77">
        <v>2004</v>
      </c>
      <c r="D151" s="44">
        <v>42</v>
      </c>
      <c r="E151" s="44"/>
      <c r="F151" s="44" t="s">
        <v>7</v>
      </c>
      <c r="I151" s="77" t="str">
        <f t="shared" ref="I151:I162" si="52">"F." &amp; P151 &amp; " Ch "&amp;R151</f>
        <v>F.4 Ch 3</v>
      </c>
      <c r="J151" s="77" t="str">
        <f t="shared" si="47"/>
        <v xml:space="preserve"> </v>
      </c>
      <c r="L151" s="77">
        <v>4</v>
      </c>
      <c r="N151" s="77" t="str">
        <f>VLOOKUP(B151,'Topic with sorted table '!A:E,5,FALSE)</f>
        <v>A3</v>
      </c>
      <c r="P151">
        <v>4</v>
      </c>
      <c r="Q151" s="77" t="s">
        <v>272</v>
      </c>
      <c r="R151" s="77">
        <v>3</v>
      </c>
      <c r="X151" s="77" t="str">
        <f t="shared" si="50"/>
        <v>F.4 Lv.4</v>
      </c>
      <c r="Z151" s="77" t="str">
        <f t="shared" si="51"/>
        <v>F.4 Ch 3 Lv.4</v>
      </c>
    </row>
    <row r="152" spans="1:26" ht="16.5" customHeight="1" x14ac:dyDescent="0.25">
      <c r="A152" s="63" t="str">
        <f t="shared" si="48"/>
        <v>200443</v>
      </c>
      <c r="B152" s="77" t="str">
        <f t="shared" si="49"/>
        <v>6A3</v>
      </c>
      <c r="C152" s="77">
        <v>2004</v>
      </c>
      <c r="D152" s="45">
        <v>43</v>
      </c>
      <c r="E152" s="45"/>
      <c r="F152" s="45" t="s">
        <v>23</v>
      </c>
      <c r="I152" s="77" t="str">
        <f t="shared" si="52"/>
        <v>F.6 Ch 3</v>
      </c>
      <c r="J152" s="77" t="str">
        <f t="shared" si="47"/>
        <v xml:space="preserve"> </v>
      </c>
      <c r="L152" s="77">
        <v>4</v>
      </c>
      <c r="N152" s="77" t="str">
        <f>VLOOKUP(B152,'Topic with sorted table '!A:E,5,FALSE)</f>
        <v>A4</v>
      </c>
      <c r="P152">
        <v>6</v>
      </c>
      <c r="Q152" s="77" t="s">
        <v>272</v>
      </c>
      <c r="R152" s="77">
        <v>3</v>
      </c>
      <c r="X152" s="77" t="str">
        <f t="shared" si="50"/>
        <v>F.6 Lv.4</v>
      </c>
      <c r="Z152" s="77" t="str">
        <f t="shared" si="51"/>
        <v>F.6 Ch 3 Lv.4</v>
      </c>
    </row>
    <row r="153" spans="1:26" ht="16.5" customHeight="1" x14ac:dyDescent="0.25">
      <c r="A153" s="63" t="str">
        <f t="shared" si="48"/>
        <v>200444</v>
      </c>
      <c r="B153" s="77" t="str">
        <f t="shared" si="49"/>
        <v>6A2</v>
      </c>
      <c r="C153" s="77">
        <v>2004</v>
      </c>
      <c r="D153" s="45">
        <v>44</v>
      </c>
      <c r="E153" s="45"/>
      <c r="F153" s="45" t="s">
        <v>13</v>
      </c>
      <c r="I153" s="77" t="str">
        <f t="shared" si="52"/>
        <v>F.6 Ch 2</v>
      </c>
      <c r="J153" s="77" t="str">
        <f t="shared" si="47"/>
        <v xml:space="preserve"> </v>
      </c>
      <c r="L153" s="77">
        <v>2</v>
      </c>
      <c r="N153" s="77" t="str">
        <f>VLOOKUP(B153,'Topic with sorted table '!A:E,5,FALSE)</f>
        <v>A3</v>
      </c>
      <c r="P153">
        <v>6</v>
      </c>
      <c r="Q153" s="77" t="s">
        <v>272</v>
      </c>
      <c r="R153" s="77">
        <v>2</v>
      </c>
      <c r="X153" s="77" t="str">
        <f t="shared" si="50"/>
        <v>F.6 Lv.2</v>
      </c>
      <c r="Z153" s="77" t="str">
        <f t="shared" si="51"/>
        <v>F.6 Ch 2 Lv.2</v>
      </c>
    </row>
    <row r="154" spans="1:26" ht="16.5" customHeight="1" x14ac:dyDescent="0.25">
      <c r="A154" s="63" t="str">
        <f t="shared" si="48"/>
        <v>200445</v>
      </c>
      <c r="B154" s="77" t="str">
        <f t="shared" si="49"/>
        <v>2B12</v>
      </c>
      <c r="C154" s="77">
        <v>2004</v>
      </c>
      <c r="D154" s="45">
        <v>45</v>
      </c>
      <c r="E154" s="45"/>
      <c r="F154" s="45" t="s">
        <v>13</v>
      </c>
      <c r="I154" s="77" t="str">
        <f t="shared" si="52"/>
        <v>F.2 Ch 12</v>
      </c>
      <c r="J154" s="77" t="str">
        <f t="shared" si="47"/>
        <v xml:space="preserve"> </v>
      </c>
      <c r="L154" s="77">
        <v>5</v>
      </c>
      <c r="N154" s="77" t="str">
        <f>VLOOKUP(B154,'Topic with sorted table '!A:E,5,FALSE)</f>
        <v>VA1</v>
      </c>
      <c r="P154">
        <v>2</v>
      </c>
      <c r="Q154" s="77" t="s">
        <v>273</v>
      </c>
      <c r="R154" s="77">
        <v>12</v>
      </c>
      <c r="X154" s="77" t="str">
        <f t="shared" si="50"/>
        <v>F.2 Lv.5</v>
      </c>
      <c r="Z154" s="77" t="str">
        <f t="shared" si="51"/>
        <v>F.2 Ch 12 Lv.5</v>
      </c>
    </row>
    <row r="155" spans="1:26" ht="16.5" customHeight="1" x14ac:dyDescent="0.25">
      <c r="A155" s="63" t="str">
        <f t="shared" si="48"/>
        <v>200446</v>
      </c>
      <c r="B155" s="77" t="str">
        <f t="shared" si="49"/>
        <v>2B11</v>
      </c>
      <c r="C155" s="77">
        <v>2004</v>
      </c>
      <c r="D155" s="45">
        <v>46</v>
      </c>
      <c r="E155" s="45"/>
      <c r="F155" s="45" t="s">
        <v>13</v>
      </c>
      <c r="I155" s="77" t="str">
        <f t="shared" si="52"/>
        <v>F.2 Ch 11</v>
      </c>
      <c r="J155" s="77" t="str">
        <f t="shared" si="47"/>
        <v xml:space="preserve"> </v>
      </c>
      <c r="L155" s="77">
        <v>4</v>
      </c>
      <c r="N155" s="77" t="str">
        <f>VLOOKUP(B155,'Topic with sorted table '!A:E,5,FALSE)</f>
        <v>T1</v>
      </c>
      <c r="P155">
        <v>2</v>
      </c>
      <c r="Q155" s="77" t="s">
        <v>273</v>
      </c>
      <c r="R155" s="77">
        <v>11</v>
      </c>
      <c r="X155" s="77" t="str">
        <f t="shared" si="50"/>
        <v>F.2 Lv.4</v>
      </c>
      <c r="Z155" s="77" t="str">
        <f t="shared" si="51"/>
        <v>F.2 Ch 11 Lv.4</v>
      </c>
    </row>
    <row r="156" spans="1:26" ht="16.5" customHeight="1" x14ac:dyDescent="0.25">
      <c r="A156" s="63" t="str">
        <f t="shared" si="48"/>
        <v>200447</v>
      </c>
      <c r="B156" s="77" t="str">
        <f t="shared" si="49"/>
        <v>4B12</v>
      </c>
      <c r="C156" s="77">
        <v>2004</v>
      </c>
      <c r="D156" s="45">
        <v>47</v>
      </c>
      <c r="E156" s="45"/>
      <c r="F156" s="45" t="s">
        <v>13</v>
      </c>
      <c r="I156" s="77" t="str">
        <f t="shared" si="52"/>
        <v>F.4 Ch 12</v>
      </c>
      <c r="J156" s="77" t="str">
        <f t="shared" si="47"/>
        <v xml:space="preserve"> </v>
      </c>
      <c r="L156" s="77">
        <v>5</v>
      </c>
      <c r="N156" s="77" t="str">
        <f>VLOOKUP(B156,'Topic with sorted table '!A:E,5,FALSE)</f>
        <v>T2</v>
      </c>
      <c r="P156">
        <v>4</v>
      </c>
      <c r="Q156" s="77" t="s">
        <v>273</v>
      </c>
      <c r="R156" s="77">
        <v>12</v>
      </c>
      <c r="X156" s="77" t="str">
        <f t="shared" si="50"/>
        <v>F.4 Lv.5</v>
      </c>
      <c r="Z156" s="77" t="str">
        <f t="shared" si="51"/>
        <v>F.4 Ch 12 Lv.5</v>
      </c>
    </row>
    <row r="157" spans="1:26" ht="16.5" customHeight="1" x14ac:dyDescent="0.25">
      <c r="A157" s="63" t="str">
        <f t="shared" si="48"/>
        <v>200448</v>
      </c>
      <c r="B157" s="77" t="str">
        <f t="shared" si="49"/>
        <v>5B10</v>
      </c>
      <c r="C157" s="77">
        <v>2004</v>
      </c>
      <c r="D157" s="44">
        <v>48</v>
      </c>
      <c r="E157" s="44"/>
      <c r="F157" s="44" t="s">
        <v>23</v>
      </c>
      <c r="I157" s="77" t="str">
        <f t="shared" si="52"/>
        <v>F.5 Ch 10</v>
      </c>
      <c r="J157" s="77" t="str">
        <f t="shared" si="47"/>
        <v xml:space="preserve"> </v>
      </c>
      <c r="L157" s="77">
        <v>4</v>
      </c>
      <c r="N157" s="77" t="str">
        <f>VLOOKUP(B157,'Topic with sorted table '!A:E,5,FALSE)</f>
        <v>3D2</v>
      </c>
      <c r="P157">
        <v>5</v>
      </c>
      <c r="Q157" s="77" t="s">
        <v>273</v>
      </c>
      <c r="R157" s="77">
        <v>10</v>
      </c>
      <c r="X157" s="77" t="str">
        <f t="shared" si="50"/>
        <v>F.5 Lv.4</v>
      </c>
      <c r="Z157" s="77" t="str">
        <f t="shared" si="51"/>
        <v>F.5 Ch 10 Lv.4</v>
      </c>
    </row>
    <row r="158" spans="1:26" ht="16.5" customHeight="1" x14ac:dyDescent="0.25">
      <c r="A158" s="63" t="str">
        <f t="shared" si="48"/>
        <v>200449</v>
      </c>
      <c r="B158" s="77" t="str">
        <f t="shared" si="49"/>
        <v>5B10</v>
      </c>
      <c r="C158" s="77">
        <v>2004</v>
      </c>
      <c r="D158" s="44">
        <v>49</v>
      </c>
      <c r="E158" s="44"/>
      <c r="F158" s="44" t="s">
        <v>23</v>
      </c>
      <c r="I158" s="77" t="str">
        <f t="shared" si="52"/>
        <v>F.5 Ch 10</v>
      </c>
      <c r="J158" s="77" t="str">
        <f t="shared" si="47"/>
        <v xml:space="preserve"> </v>
      </c>
      <c r="L158" s="77">
        <v>3</v>
      </c>
      <c r="N158" s="77" t="str">
        <f>VLOOKUP(B158,'Topic with sorted table '!A:E,5,FALSE)</f>
        <v>3D2</v>
      </c>
      <c r="P158">
        <v>5</v>
      </c>
      <c r="Q158" s="77" t="s">
        <v>273</v>
      </c>
      <c r="R158" s="77">
        <v>10</v>
      </c>
      <c r="X158" s="77" t="str">
        <f t="shared" si="50"/>
        <v>F.5 Lv.3</v>
      </c>
      <c r="Z158" s="77" t="str">
        <f t="shared" si="51"/>
        <v>F.5 Ch 10 Lv.3</v>
      </c>
    </row>
    <row r="159" spans="1:26" ht="16.5" customHeight="1" x14ac:dyDescent="0.25">
      <c r="A159" s="63" t="str">
        <f t="shared" si="48"/>
        <v>200450</v>
      </c>
      <c r="B159" s="77" t="str">
        <f t="shared" si="49"/>
        <v>4B10</v>
      </c>
      <c r="C159" s="77">
        <v>2004</v>
      </c>
      <c r="D159" s="44">
        <v>50</v>
      </c>
      <c r="E159" s="44"/>
      <c r="F159" s="44" t="s">
        <v>13</v>
      </c>
      <c r="I159" s="77" t="str">
        <f t="shared" si="52"/>
        <v>F.4 Ch 10</v>
      </c>
      <c r="J159" s="77" t="str">
        <f t="shared" si="47"/>
        <v xml:space="preserve"> </v>
      </c>
      <c r="L159" s="77">
        <v>5</v>
      </c>
      <c r="N159" s="77" t="str">
        <f>VLOOKUP(B159,'Topic with sorted table '!A:E,5,FALSE)</f>
        <v>DG3</v>
      </c>
      <c r="P159">
        <v>4</v>
      </c>
      <c r="Q159" s="77" t="s">
        <v>273</v>
      </c>
      <c r="R159" s="77">
        <v>10</v>
      </c>
      <c r="X159" s="77" t="str">
        <f t="shared" si="50"/>
        <v>F.4 Lv.5</v>
      </c>
      <c r="Z159" s="77" t="str">
        <f t="shared" si="51"/>
        <v>F.4 Ch 10 Lv.5</v>
      </c>
    </row>
    <row r="160" spans="1:26" ht="16.5" customHeight="1" x14ac:dyDescent="0.25">
      <c r="A160" s="63" t="str">
        <f t="shared" si="48"/>
        <v>200451</v>
      </c>
      <c r="B160" s="77" t="str">
        <f t="shared" si="49"/>
        <v>4B11</v>
      </c>
      <c r="C160" s="77">
        <v>2004</v>
      </c>
      <c r="D160" s="44">
        <v>51</v>
      </c>
      <c r="E160" s="44"/>
      <c r="F160" s="44" t="s">
        <v>19</v>
      </c>
      <c r="I160" s="77" t="str">
        <f t="shared" si="52"/>
        <v>F.4 Ch 11</v>
      </c>
      <c r="J160" s="77" t="str">
        <f t="shared" si="47"/>
        <v xml:space="preserve"> </v>
      </c>
      <c r="L160" s="77">
        <v>4</v>
      </c>
      <c r="N160" s="77" t="str">
        <f>VLOOKUP(B160,'Topic with sorted table '!A:E,5,FALSE)</f>
        <v>DG3</v>
      </c>
      <c r="P160">
        <v>4</v>
      </c>
      <c r="Q160" s="77" t="s">
        <v>273</v>
      </c>
      <c r="R160" s="77">
        <v>11</v>
      </c>
      <c r="X160" s="77" t="str">
        <f t="shared" si="50"/>
        <v>F.4 Lv.4</v>
      </c>
      <c r="Z160" s="77" t="str">
        <f t="shared" si="51"/>
        <v>F.4 Ch 11 Lv.4</v>
      </c>
    </row>
    <row r="161" spans="1:26" ht="16.5" customHeight="1" x14ac:dyDescent="0.25">
      <c r="A161" s="63" t="str">
        <f t="shared" si="48"/>
        <v>200452</v>
      </c>
      <c r="B161" s="77" t="str">
        <f t="shared" si="49"/>
        <v>5B7</v>
      </c>
      <c r="C161" s="86">
        <v>2004</v>
      </c>
      <c r="D161" s="44">
        <v>52</v>
      </c>
      <c r="E161" s="44"/>
      <c r="F161" s="44" t="s">
        <v>23</v>
      </c>
      <c r="I161" s="77" t="str">
        <f t="shared" si="52"/>
        <v>F.5 Ch 7</v>
      </c>
      <c r="J161" s="77" t="str">
        <f t="shared" si="47"/>
        <v xml:space="preserve"> </v>
      </c>
      <c r="L161" s="77">
        <v>5</v>
      </c>
      <c r="N161" s="77" t="str">
        <f>VLOOKUP(B161,'Topic with sorted table '!A:E,5,FALSE)</f>
        <v>AG3</v>
      </c>
      <c r="P161">
        <v>5</v>
      </c>
      <c r="Q161" s="77" t="s">
        <v>273</v>
      </c>
      <c r="R161" s="77">
        <v>7</v>
      </c>
      <c r="X161" s="77" t="str">
        <f t="shared" si="50"/>
        <v>F.5 Lv.5</v>
      </c>
      <c r="Z161" s="77" t="str">
        <f t="shared" si="51"/>
        <v>F.5 Ch 7 Lv.5</v>
      </c>
    </row>
    <row r="162" spans="1:26" ht="16.5" customHeight="1" x14ac:dyDescent="0.25">
      <c r="A162" s="63" t="str">
        <f t="shared" si="48"/>
        <v>200453</v>
      </c>
      <c r="B162" s="77" t="str">
        <f t="shared" si="49"/>
        <v>5B7</v>
      </c>
      <c r="C162" s="77">
        <v>2004</v>
      </c>
      <c r="D162" s="45">
        <v>53</v>
      </c>
      <c r="E162" s="45"/>
      <c r="F162" s="45" t="s">
        <v>7</v>
      </c>
      <c r="I162" s="77" t="str">
        <f t="shared" si="52"/>
        <v>F.5 Ch 7</v>
      </c>
      <c r="J162" s="77" t="str">
        <f t="shared" si="47"/>
        <v xml:space="preserve"> </v>
      </c>
      <c r="L162" s="77">
        <v>4</v>
      </c>
      <c r="N162" s="77" t="str">
        <f>VLOOKUP(B162,'Topic with sorted table '!A:E,5,FALSE)</f>
        <v>AG3</v>
      </c>
      <c r="P162">
        <v>5</v>
      </c>
      <c r="Q162" s="77" t="s">
        <v>273</v>
      </c>
      <c r="R162" s="77">
        <v>7</v>
      </c>
      <c r="X162" s="77" t="str">
        <f t="shared" si="50"/>
        <v>F.5 Lv.4</v>
      </c>
      <c r="Z162" s="77" t="str">
        <f t="shared" si="51"/>
        <v>F.5 Ch 7 Lv.4</v>
      </c>
    </row>
    <row r="163" spans="1:26" ht="16.5" customHeight="1" x14ac:dyDescent="0.25">
      <c r="A163" s="63" t="str">
        <f t="shared" si="48"/>
        <v>200454</v>
      </c>
      <c r="B163" s="77" t="str">
        <f t="shared" si="49"/>
        <v>0</v>
      </c>
      <c r="C163" s="77">
        <v>2004</v>
      </c>
      <c r="D163" s="45">
        <v>54</v>
      </c>
      <c r="E163" s="45"/>
      <c r="F163" s="45" t="s">
        <v>7</v>
      </c>
      <c r="I163" s="77" t="s">
        <v>49</v>
      </c>
      <c r="J163" s="77" t="str">
        <f t="shared" si="47"/>
        <v xml:space="preserve"> </v>
      </c>
      <c r="L163" s="77">
        <v>4</v>
      </c>
      <c r="N163" s="77" t="e">
        <f>VLOOKUP(B163,'Topic with sorted table '!A:E,5,FALSE)</f>
        <v>#N/A</v>
      </c>
      <c r="P163">
        <v>0</v>
      </c>
      <c r="X163" s="77" t="str">
        <f t="shared" si="50"/>
        <v>F.0 Lv.4</v>
      </c>
      <c r="Z163" s="77" t="str">
        <f t="shared" si="51"/>
        <v>Out sys Lv.4</v>
      </c>
    </row>
    <row r="164" spans="1:26" ht="16.5" customHeight="1" x14ac:dyDescent="0.25">
      <c r="A164" s="63" t="str">
        <f t="shared" si="48"/>
        <v>200501</v>
      </c>
      <c r="B164" s="77" t="str">
        <f t="shared" si="49"/>
        <v>2A2</v>
      </c>
      <c r="C164" s="77">
        <v>2005</v>
      </c>
      <c r="D164" s="44">
        <v>1</v>
      </c>
      <c r="E164" s="44"/>
      <c r="F164" s="44" t="s">
        <v>19</v>
      </c>
      <c r="I164" s="77" t="str">
        <f t="shared" ref="I164:I227" si="53">"F." &amp; P164 &amp; " Ch "&amp;R164</f>
        <v>F.2 Ch 2</v>
      </c>
      <c r="J164" s="77" t="str">
        <f t="shared" si="47"/>
        <v xml:space="preserve"> </v>
      </c>
      <c r="L164" s="77">
        <v>2</v>
      </c>
      <c r="N164" s="77" t="str">
        <f>VLOOKUP(B164,'Topic with sorted table '!A:E,5,FALSE)</f>
        <v>A1</v>
      </c>
      <c r="P164">
        <v>2</v>
      </c>
      <c r="Q164" s="77" t="s">
        <v>272</v>
      </c>
      <c r="R164" s="77">
        <v>2</v>
      </c>
      <c r="X164" s="77" t="str">
        <f t="shared" si="50"/>
        <v>F.2 Lv.2</v>
      </c>
      <c r="Z164" s="77" t="str">
        <f t="shared" si="51"/>
        <v>F.2 Ch 2 Lv.2</v>
      </c>
    </row>
    <row r="165" spans="1:26" ht="16.5" customHeight="1" x14ac:dyDescent="0.25">
      <c r="A165" s="63" t="str">
        <f t="shared" si="48"/>
        <v>200502</v>
      </c>
      <c r="B165" s="77" t="str">
        <f t="shared" si="49"/>
        <v>2A4</v>
      </c>
      <c r="C165" s="77">
        <v>2005</v>
      </c>
      <c r="D165" s="44">
        <v>2</v>
      </c>
      <c r="E165" s="44"/>
      <c r="F165" s="44" t="s">
        <v>23</v>
      </c>
      <c r="I165" s="77" t="str">
        <f t="shared" si="53"/>
        <v>F.2 Ch 4</v>
      </c>
      <c r="J165" s="77" t="str">
        <f t="shared" si="47"/>
        <v xml:space="preserve"> </v>
      </c>
      <c r="L165" s="77">
        <v>2</v>
      </c>
      <c r="N165" s="77" t="str">
        <f>VLOOKUP(B165,'Topic with sorted table '!A:E,5,FALSE)</f>
        <v>A1</v>
      </c>
      <c r="P165">
        <v>2</v>
      </c>
      <c r="Q165" s="77" t="s">
        <v>272</v>
      </c>
      <c r="R165" s="77">
        <v>4</v>
      </c>
      <c r="X165" s="77" t="str">
        <f t="shared" si="50"/>
        <v>F.2 Lv.2</v>
      </c>
      <c r="Z165" s="77" t="str">
        <f t="shared" si="51"/>
        <v>F.2 Ch 4 Lv.2</v>
      </c>
    </row>
    <row r="166" spans="1:26" ht="16.5" customHeight="1" x14ac:dyDescent="0.25">
      <c r="A166" s="63" t="str">
        <f t="shared" si="48"/>
        <v>200503</v>
      </c>
      <c r="B166" s="77" t="str">
        <f t="shared" si="49"/>
        <v>4A4</v>
      </c>
      <c r="C166" s="77">
        <v>2005</v>
      </c>
      <c r="D166" s="44">
        <v>3</v>
      </c>
      <c r="E166" s="44"/>
      <c r="F166" s="44" t="s">
        <v>13</v>
      </c>
      <c r="I166" s="77" t="str">
        <f t="shared" si="53"/>
        <v>F.4 Ch 4</v>
      </c>
      <c r="J166" s="77" t="str">
        <f t="shared" si="47"/>
        <v xml:space="preserve"> </v>
      </c>
      <c r="L166" s="77">
        <v>2</v>
      </c>
      <c r="N166" s="77" t="str">
        <f>VLOOKUP(B166,'Topic with sorted table '!A:E,5,FALSE)</f>
        <v>A3</v>
      </c>
      <c r="P166">
        <v>4</v>
      </c>
      <c r="Q166" s="77" t="s">
        <v>272</v>
      </c>
      <c r="R166" s="77">
        <v>4</v>
      </c>
      <c r="X166" s="77" t="str">
        <f t="shared" si="50"/>
        <v>F.4 Lv.2</v>
      </c>
      <c r="Z166" s="77" t="str">
        <f t="shared" si="51"/>
        <v>F.4 Ch 4 Lv.2</v>
      </c>
    </row>
    <row r="167" spans="1:26" ht="16.5" customHeight="1" x14ac:dyDescent="0.25">
      <c r="A167" s="63" t="str">
        <f t="shared" si="48"/>
        <v>200504</v>
      </c>
      <c r="B167" s="77" t="str">
        <f t="shared" si="49"/>
        <v>2A2</v>
      </c>
      <c r="C167" s="77">
        <v>2005</v>
      </c>
      <c r="D167" s="44">
        <v>4</v>
      </c>
      <c r="E167" s="44"/>
      <c r="F167" s="44" t="s">
        <v>23</v>
      </c>
      <c r="I167" s="77" t="str">
        <f t="shared" si="53"/>
        <v>F.2 Ch 2</v>
      </c>
      <c r="J167" s="77" t="str">
        <f t="shared" si="47"/>
        <v xml:space="preserve"> </v>
      </c>
      <c r="L167" s="77">
        <v>2</v>
      </c>
      <c r="N167" s="77" t="str">
        <f>VLOOKUP(B167,'Topic with sorted table '!A:E,5,FALSE)</f>
        <v>A1</v>
      </c>
      <c r="P167">
        <v>2</v>
      </c>
      <c r="Q167" s="77" t="s">
        <v>272</v>
      </c>
      <c r="R167" s="77">
        <v>2</v>
      </c>
      <c r="X167" s="77" t="str">
        <f t="shared" si="50"/>
        <v>F.2 Lv.2</v>
      </c>
      <c r="Z167" s="77" t="str">
        <f t="shared" si="51"/>
        <v>F.2 Ch 2 Lv.2</v>
      </c>
    </row>
    <row r="168" spans="1:26" ht="16.5" customHeight="1" x14ac:dyDescent="0.25">
      <c r="A168" s="63" t="str">
        <f t="shared" si="48"/>
        <v>200505</v>
      </c>
      <c r="B168" s="77" t="str">
        <f t="shared" si="49"/>
        <v>1A4</v>
      </c>
      <c r="C168" s="77">
        <v>2005</v>
      </c>
      <c r="D168" s="44">
        <v>5</v>
      </c>
      <c r="E168" s="44"/>
      <c r="F168" s="44" t="s">
        <v>19</v>
      </c>
      <c r="I168" s="77" t="str">
        <f t="shared" si="53"/>
        <v>F.1 Ch 4</v>
      </c>
      <c r="J168" s="77" t="str">
        <f t="shared" si="47"/>
        <v xml:space="preserve"> </v>
      </c>
      <c r="L168" s="77">
        <v>2</v>
      </c>
      <c r="N168" s="77" t="str">
        <f>VLOOKUP(B168,'Topic with sorted table '!A:E,5,FALSE)</f>
        <v>A1</v>
      </c>
      <c r="P168">
        <v>1</v>
      </c>
      <c r="Q168" s="77" t="s">
        <v>272</v>
      </c>
      <c r="R168" s="77">
        <v>4</v>
      </c>
      <c r="X168" s="77" t="str">
        <f t="shared" si="50"/>
        <v>F.1 Lv.2</v>
      </c>
      <c r="Z168" s="77" t="str">
        <f t="shared" si="51"/>
        <v>F.1 Ch 4 Lv.2</v>
      </c>
    </row>
    <row r="169" spans="1:26" ht="16.5" customHeight="1" x14ac:dyDescent="0.25">
      <c r="A169" s="63" t="str">
        <f t="shared" si="48"/>
        <v>200506</v>
      </c>
      <c r="B169" s="77" t="str">
        <f t="shared" si="49"/>
        <v>4A5</v>
      </c>
      <c r="C169" s="77">
        <v>2005</v>
      </c>
      <c r="D169" s="45">
        <v>6</v>
      </c>
      <c r="E169" s="45"/>
      <c r="F169" s="45" t="s">
        <v>23</v>
      </c>
      <c r="I169" s="77" t="str">
        <f t="shared" si="53"/>
        <v>F.4 Ch 5</v>
      </c>
      <c r="J169" s="77" t="str">
        <f t="shared" si="47"/>
        <v xml:space="preserve"> </v>
      </c>
      <c r="L169" s="77">
        <v>2</v>
      </c>
      <c r="N169" s="77" t="str">
        <f>VLOOKUP(B169,'Topic with sorted table '!A:E,5,FALSE)</f>
        <v>A4</v>
      </c>
      <c r="P169">
        <v>4</v>
      </c>
      <c r="Q169" s="77" t="s">
        <v>272</v>
      </c>
      <c r="R169" s="77">
        <v>5</v>
      </c>
      <c r="X169" s="77" t="str">
        <f t="shared" si="50"/>
        <v>F.4 Lv.2</v>
      </c>
      <c r="Z169" s="77" t="str">
        <f t="shared" si="51"/>
        <v>F.4 Ch 5 Lv.2</v>
      </c>
    </row>
    <row r="170" spans="1:26" ht="16.5" customHeight="1" x14ac:dyDescent="0.25">
      <c r="A170" s="63" t="str">
        <f t="shared" si="48"/>
        <v>200507</v>
      </c>
      <c r="B170" s="77" t="str">
        <f t="shared" si="49"/>
        <v>4A3</v>
      </c>
      <c r="C170" s="77">
        <v>2005</v>
      </c>
      <c r="D170" s="45">
        <v>7</v>
      </c>
      <c r="E170" s="45"/>
      <c r="F170" s="45" t="s">
        <v>23</v>
      </c>
      <c r="I170" s="77" t="str">
        <f t="shared" si="53"/>
        <v>F.4 Ch 3</v>
      </c>
      <c r="J170" s="77" t="str">
        <f t="shared" si="47"/>
        <v xml:space="preserve"> </v>
      </c>
      <c r="L170" s="77">
        <v>4</v>
      </c>
      <c r="N170" s="77" t="str">
        <f>VLOOKUP(B170,'Topic with sorted table '!A:E,5,FALSE)</f>
        <v>A3</v>
      </c>
      <c r="P170">
        <v>4</v>
      </c>
      <c r="Q170" s="77" t="s">
        <v>272</v>
      </c>
      <c r="R170" s="77">
        <v>3</v>
      </c>
      <c r="X170" s="77" t="str">
        <f t="shared" si="50"/>
        <v>F.4 Lv.4</v>
      </c>
      <c r="Z170" s="77" t="str">
        <f t="shared" si="51"/>
        <v>F.4 Ch 3 Lv.4</v>
      </c>
    </row>
    <row r="171" spans="1:26" ht="16.5" customHeight="1" x14ac:dyDescent="0.25">
      <c r="A171" s="63" t="str">
        <f t="shared" si="48"/>
        <v>200508</v>
      </c>
      <c r="B171" s="77" t="str">
        <f t="shared" si="49"/>
        <v>4A3</v>
      </c>
      <c r="C171" s="77">
        <v>2005</v>
      </c>
      <c r="D171" s="45">
        <v>8</v>
      </c>
      <c r="E171" s="45"/>
      <c r="F171" s="45" t="s">
        <v>7</v>
      </c>
      <c r="I171" s="77" t="str">
        <f t="shared" si="53"/>
        <v>F.4 Ch 3</v>
      </c>
      <c r="J171" s="77" t="str">
        <f t="shared" si="47"/>
        <v xml:space="preserve"> </v>
      </c>
      <c r="L171" s="77">
        <v>2</v>
      </c>
      <c r="N171" s="77" t="str">
        <f>VLOOKUP(B171,'Topic with sorted table '!A:E,5,FALSE)</f>
        <v>A3</v>
      </c>
      <c r="P171">
        <v>4</v>
      </c>
      <c r="Q171" s="77" t="s">
        <v>272</v>
      </c>
      <c r="R171" s="77">
        <v>3</v>
      </c>
      <c r="X171" s="77" t="str">
        <f t="shared" si="50"/>
        <v>F.4 Lv.2</v>
      </c>
      <c r="Z171" s="77" t="str">
        <f t="shared" si="51"/>
        <v>F.4 Ch 3 Lv.2</v>
      </c>
    </row>
    <row r="172" spans="1:26" ht="16.5" customHeight="1" x14ac:dyDescent="0.25">
      <c r="A172" s="63" t="str">
        <f t="shared" si="48"/>
        <v>200509</v>
      </c>
      <c r="B172" s="77" t="str">
        <f t="shared" si="49"/>
        <v>3A4</v>
      </c>
      <c r="C172" s="77">
        <v>2005</v>
      </c>
      <c r="D172" s="45">
        <v>9</v>
      </c>
      <c r="E172" s="45"/>
      <c r="F172" s="45" t="s">
        <v>13</v>
      </c>
      <c r="I172" s="77" t="str">
        <f t="shared" si="53"/>
        <v>F.3 Ch 4</v>
      </c>
      <c r="J172" s="77" t="str">
        <f t="shared" si="47"/>
        <v xml:space="preserve"> </v>
      </c>
      <c r="L172" s="77">
        <v>2</v>
      </c>
      <c r="N172" s="77" t="str">
        <f>VLOOKUP(B172,'Topic with sorted table '!A:E,5,FALSE)</f>
        <v>A2</v>
      </c>
      <c r="P172">
        <v>3</v>
      </c>
      <c r="Q172" s="77" t="s">
        <v>272</v>
      </c>
      <c r="R172" s="77">
        <v>4</v>
      </c>
      <c r="X172" s="77" t="str">
        <f t="shared" si="50"/>
        <v>F.3 Lv.2</v>
      </c>
      <c r="Z172" s="77" t="str">
        <f t="shared" si="51"/>
        <v>F.3 Ch 4 Lv.2</v>
      </c>
    </row>
    <row r="173" spans="1:26" ht="16.5" customHeight="1" x14ac:dyDescent="0.25">
      <c r="A173" s="63" t="str">
        <f t="shared" si="48"/>
        <v>200510</v>
      </c>
      <c r="B173" s="77" t="str">
        <f t="shared" si="49"/>
        <v>2A3</v>
      </c>
      <c r="C173" s="77">
        <v>2005</v>
      </c>
      <c r="D173" s="45">
        <v>10</v>
      </c>
      <c r="E173" s="45"/>
      <c r="F173" s="45" t="s">
        <v>23</v>
      </c>
      <c r="I173" s="77" t="str">
        <f t="shared" si="53"/>
        <v>F.2 Ch 3</v>
      </c>
      <c r="J173" s="77" t="str">
        <f t="shared" si="47"/>
        <v xml:space="preserve"> </v>
      </c>
      <c r="L173" s="77">
        <v>2</v>
      </c>
      <c r="N173" s="77" t="str">
        <f>VLOOKUP(B173,'Topic with sorted table '!A:E,5,FALSE)</f>
        <v>A1</v>
      </c>
      <c r="P173">
        <v>2</v>
      </c>
      <c r="Q173" s="77" t="s">
        <v>272</v>
      </c>
      <c r="R173" s="77">
        <v>3</v>
      </c>
      <c r="X173" s="77" t="str">
        <f t="shared" si="50"/>
        <v>F.2 Lv.2</v>
      </c>
      <c r="Z173" s="77" t="str">
        <f t="shared" si="51"/>
        <v>F.2 Ch 3 Lv.2</v>
      </c>
    </row>
    <row r="174" spans="1:26" ht="16.5" customHeight="1" x14ac:dyDescent="0.25">
      <c r="A174" s="63" t="str">
        <f t="shared" si="48"/>
        <v>200511</v>
      </c>
      <c r="B174" s="77" t="str">
        <f t="shared" si="49"/>
        <v>6A2</v>
      </c>
      <c r="C174" s="77">
        <v>2005</v>
      </c>
      <c r="D174" s="44">
        <v>11</v>
      </c>
      <c r="E174" s="44"/>
      <c r="F174" s="44" t="s">
        <v>19</v>
      </c>
      <c r="I174" s="77" t="str">
        <f t="shared" si="53"/>
        <v>F.6 Ch 2</v>
      </c>
      <c r="J174" s="77" t="str">
        <f t="shared" si="47"/>
        <v xml:space="preserve"> </v>
      </c>
      <c r="L174" s="77">
        <v>2</v>
      </c>
      <c r="N174" s="77" t="str">
        <f>VLOOKUP(B174,'Topic with sorted table '!A:E,5,FALSE)</f>
        <v>A3</v>
      </c>
      <c r="P174">
        <v>6</v>
      </c>
      <c r="Q174" s="77" t="s">
        <v>272</v>
      </c>
      <c r="R174" s="77">
        <v>2</v>
      </c>
      <c r="X174" s="77" t="str">
        <f t="shared" si="50"/>
        <v>F.6 Lv.2</v>
      </c>
      <c r="Z174" s="77" t="str">
        <f t="shared" si="51"/>
        <v>F.6 Ch 2 Lv.2</v>
      </c>
    </row>
    <row r="175" spans="1:26" ht="16.5" customHeight="1" x14ac:dyDescent="0.25">
      <c r="A175" s="63" t="str">
        <f t="shared" si="48"/>
        <v>200512</v>
      </c>
      <c r="B175" s="77" t="str">
        <f t="shared" si="49"/>
        <v>3A3</v>
      </c>
      <c r="C175" s="77">
        <v>2005</v>
      </c>
      <c r="D175" s="44">
        <v>12</v>
      </c>
      <c r="E175" s="44"/>
      <c r="F175" s="44" t="s">
        <v>23</v>
      </c>
      <c r="I175" s="77" t="str">
        <f t="shared" si="53"/>
        <v>F.3 Ch 3</v>
      </c>
      <c r="J175" s="77" t="str">
        <f t="shared" si="47"/>
        <v xml:space="preserve"> </v>
      </c>
      <c r="L175" s="77">
        <v>5</v>
      </c>
      <c r="N175" s="77" t="str">
        <f>VLOOKUP(B175,'Topic with sorted table '!A:E,5,FALSE)</f>
        <v>DA</v>
      </c>
      <c r="P175">
        <v>3</v>
      </c>
      <c r="Q175" s="77" t="s">
        <v>272</v>
      </c>
      <c r="R175" s="77">
        <v>3</v>
      </c>
      <c r="X175" s="77" t="str">
        <f t="shared" si="50"/>
        <v>F.3 Lv.5</v>
      </c>
      <c r="Z175" s="77" t="str">
        <f t="shared" si="51"/>
        <v>F.3 Ch 3 Lv.5</v>
      </c>
    </row>
    <row r="176" spans="1:26" ht="16.5" customHeight="1" x14ac:dyDescent="0.25">
      <c r="A176" s="63" t="str">
        <f t="shared" si="48"/>
        <v>200513</v>
      </c>
      <c r="B176" s="77" t="str">
        <f t="shared" si="49"/>
        <v>2A6</v>
      </c>
      <c r="C176" s="77">
        <v>2005</v>
      </c>
      <c r="D176" s="44">
        <v>13</v>
      </c>
      <c r="E176" s="44"/>
      <c r="F176" s="44" t="s">
        <v>7</v>
      </c>
      <c r="I176" s="77" t="str">
        <f t="shared" si="53"/>
        <v>F.2 Ch 6</v>
      </c>
      <c r="J176" s="77" t="str">
        <f t="shared" si="47"/>
        <v xml:space="preserve"> </v>
      </c>
      <c r="L176" s="77">
        <v>2</v>
      </c>
      <c r="N176" s="77" t="str">
        <f>VLOOKUP(B176,'Topic with sorted table '!A:E,5,FALSE)</f>
        <v>A1</v>
      </c>
      <c r="P176">
        <v>2</v>
      </c>
      <c r="Q176" s="77" t="s">
        <v>272</v>
      </c>
      <c r="R176" s="77">
        <v>6</v>
      </c>
      <c r="X176" s="77" t="str">
        <f t="shared" si="50"/>
        <v>F.2 Lv.2</v>
      </c>
      <c r="Z176" s="77" t="str">
        <f t="shared" si="51"/>
        <v>F.2 Ch 6 Lv.2</v>
      </c>
    </row>
    <row r="177" spans="1:26" ht="16.5" customHeight="1" x14ac:dyDescent="0.25">
      <c r="A177" s="63" t="str">
        <f t="shared" si="48"/>
        <v>200514</v>
      </c>
      <c r="B177" s="77" t="str">
        <f t="shared" si="49"/>
        <v>5B6</v>
      </c>
      <c r="C177" s="77">
        <v>2005</v>
      </c>
      <c r="D177" s="44">
        <v>14</v>
      </c>
      <c r="E177" s="44"/>
      <c r="F177" s="44" t="s">
        <v>7</v>
      </c>
      <c r="I177" s="77" t="str">
        <f t="shared" si="53"/>
        <v>F.5 Ch 6</v>
      </c>
      <c r="J177" s="77" t="str">
        <f t="shared" si="47"/>
        <v xml:space="preserve"> </v>
      </c>
      <c r="L177" s="77">
        <v>3</v>
      </c>
      <c r="N177" s="77" t="str">
        <f>VLOOKUP(B177,'Topic with sorted table '!A:E,5,FALSE)</f>
        <v>DA</v>
      </c>
      <c r="P177">
        <v>5</v>
      </c>
      <c r="Q177" s="77" t="s">
        <v>273</v>
      </c>
      <c r="R177" s="77">
        <v>6</v>
      </c>
      <c r="X177" s="77" t="str">
        <f t="shared" si="50"/>
        <v>F.5 Lv.3</v>
      </c>
      <c r="Z177" s="77" t="str">
        <f t="shared" si="51"/>
        <v>F.5 Ch 6 Lv.3</v>
      </c>
    </row>
    <row r="178" spans="1:26" ht="16.5" customHeight="1" x14ac:dyDescent="0.25">
      <c r="A178" s="63" t="str">
        <f t="shared" si="48"/>
        <v>200515</v>
      </c>
      <c r="B178" s="77" t="str">
        <f t="shared" si="49"/>
        <v>3B11</v>
      </c>
      <c r="C178" s="77">
        <v>2005</v>
      </c>
      <c r="D178" s="44">
        <v>15</v>
      </c>
      <c r="E178" s="44"/>
      <c r="F178" s="44" t="s">
        <v>23</v>
      </c>
      <c r="I178" s="77" t="str">
        <f t="shared" si="53"/>
        <v>F.3 Ch 11</v>
      </c>
      <c r="J178" s="77" t="str">
        <f t="shared" si="47"/>
        <v xml:space="preserve"> </v>
      </c>
      <c r="L178" s="77">
        <v>3</v>
      </c>
      <c r="N178" s="77" t="str">
        <f>VLOOKUP(B178,'Topic with sorted table '!A:E,5,FALSE)</f>
        <v>T1</v>
      </c>
      <c r="P178">
        <v>3</v>
      </c>
      <c r="Q178" s="77" t="s">
        <v>273</v>
      </c>
      <c r="R178" s="77">
        <v>11</v>
      </c>
      <c r="X178" s="77" t="str">
        <f t="shared" si="50"/>
        <v>F.3 Lv.3</v>
      </c>
      <c r="Z178" s="77" t="str">
        <f t="shared" si="51"/>
        <v>F.3 Ch 11 Lv.3</v>
      </c>
    </row>
    <row r="179" spans="1:26" ht="16.5" customHeight="1" x14ac:dyDescent="0.25">
      <c r="A179" s="63" t="str">
        <f t="shared" si="48"/>
        <v>200516</v>
      </c>
      <c r="B179" s="77" t="str">
        <f t="shared" si="49"/>
        <v>5B9</v>
      </c>
      <c r="C179" s="77">
        <v>2005</v>
      </c>
      <c r="D179" s="45">
        <v>16</v>
      </c>
      <c r="E179" s="45"/>
      <c r="F179" s="45" t="s">
        <v>19</v>
      </c>
      <c r="I179" s="77" t="str">
        <f t="shared" si="53"/>
        <v>F.5 Ch 9</v>
      </c>
      <c r="J179" s="77" t="str">
        <f t="shared" si="47"/>
        <v xml:space="preserve"> </v>
      </c>
      <c r="L179" s="77">
        <v>4</v>
      </c>
      <c r="N179" s="77" t="str">
        <f>VLOOKUP(B179,'Topic with sorted table '!A:E,5,FALSE)</f>
        <v>T2</v>
      </c>
      <c r="P179">
        <v>5</v>
      </c>
      <c r="Q179" s="77" t="s">
        <v>273</v>
      </c>
      <c r="R179" s="77">
        <v>9</v>
      </c>
      <c r="X179" s="77" t="str">
        <f t="shared" si="50"/>
        <v>F.5 Lv.4</v>
      </c>
      <c r="Z179" s="77" t="str">
        <f t="shared" si="51"/>
        <v>F.5 Ch 9 Lv.4</v>
      </c>
    </row>
    <row r="180" spans="1:26" ht="16.5" customHeight="1" x14ac:dyDescent="0.25">
      <c r="A180" s="63" t="str">
        <f t="shared" si="48"/>
        <v>200517</v>
      </c>
      <c r="B180" s="77" t="str">
        <f t="shared" si="49"/>
        <v>3B10</v>
      </c>
      <c r="C180" s="77">
        <v>2005</v>
      </c>
      <c r="D180" s="45">
        <v>17</v>
      </c>
      <c r="E180" s="45"/>
      <c r="F180" s="45" t="s">
        <v>23</v>
      </c>
      <c r="I180" s="77" t="str">
        <f t="shared" si="53"/>
        <v>F.3 Ch 10</v>
      </c>
      <c r="J180" s="77" t="str">
        <f t="shared" si="47"/>
        <v xml:space="preserve"> </v>
      </c>
      <c r="L180" s="77">
        <v>4</v>
      </c>
      <c r="N180" s="77" t="str">
        <f>VLOOKUP(B180,'Topic with sorted table '!A:E,5,FALSE)</f>
        <v>VA2</v>
      </c>
      <c r="P180">
        <v>3</v>
      </c>
      <c r="Q180" s="77" t="s">
        <v>273</v>
      </c>
      <c r="R180" s="77">
        <v>10</v>
      </c>
      <c r="X180" s="77" t="str">
        <f t="shared" si="50"/>
        <v>F.3 Lv.4</v>
      </c>
      <c r="Z180" s="77" t="str">
        <f t="shared" si="51"/>
        <v>F.3 Ch 10 Lv.4</v>
      </c>
    </row>
    <row r="181" spans="1:26" ht="16.5" customHeight="1" x14ac:dyDescent="0.25">
      <c r="A181" s="63" t="str">
        <f t="shared" si="48"/>
        <v>200518</v>
      </c>
      <c r="B181" s="77" t="str">
        <f t="shared" si="49"/>
        <v>5B9</v>
      </c>
      <c r="C181" s="77">
        <v>2005</v>
      </c>
      <c r="D181" s="45">
        <v>18</v>
      </c>
      <c r="E181" s="45"/>
      <c r="F181" s="45" t="s">
        <v>7</v>
      </c>
      <c r="I181" s="77" t="str">
        <f t="shared" si="53"/>
        <v>F.5 Ch 9</v>
      </c>
      <c r="J181" s="77" t="str">
        <f t="shared" si="47"/>
        <v xml:space="preserve"> </v>
      </c>
      <c r="L181" s="77">
        <v>2</v>
      </c>
      <c r="N181" s="77" t="str">
        <f>VLOOKUP(B181,'Topic with sorted table '!A:E,5,FALSE)</f>
        <v>T2</v>
      </c>
      <c r="P181">
        <v>5</v>
      </c>
      <c r="Q181" s="77" t="s">
        <v>273</v>
      </c>
      <c r="R181" s="77">
        <v>9</v>
      </c>
      <c r="X181" s="77" t="str">
        <f t="shared" si="50"/>
        <v>F.5 Lv.2</v>
      </c>
      <c r="Z181" s="77" t="str">
        <f t="shared" si="51"/>
        <v>F.5 Ch 9 Lv.2</v>
      </c>
    </row>
    <row r="182" spans="1:26" ht="16.5" customHeight="1" x14ac:dyDescent="0.25">
      <c r="A182" s="63" t="str">
        <f t="shared" si="48"/>
        <v>200519</v>
      </c>
      <c r="B182" s="77" t="str">
        <f t="shared" si="49"/>
        <v>2B12</v>
      </c>
      <c r="C182" s="77">
        <v>2005</v>
      </c>
      <c r="D182" s="45">
        <v>19</v>
      </c>
      <c r="E182" s="45"/>
      <c r="F182" s="45" t="s">
        <v>19</v>
      </c>
      <c r="I182" s="77" t="str">
        <f t="shared" si="53"/>
        <v>F.2 Ch 12</v>
      </c>
      <c r="J182" s="77" t="str">
        <f t="shared" si="47"/>
        <v>F.2 Ch 11</v>
      </c>
      <c r="L182" s="77">
        <v>3</v>
      </c>
      <c r="N182" s="77" t="str">
        <f>VLOOKUP(B182,'Topic with sorted table '!A:E,5,FALSE)</f>
        <v>VA1</v>
      </c>
      <c r="P182">
        <v>2</v>
      </c>
      <c r="Q182" s="77" t="s">
        <v>273</v>
      </c>
      <c r="R182" s="77">
        <v>12</v>
      </c>
      <c r="T182" s="77">
        <v>2</v>
      </c>
      <c r="U182" s="77" t="s">
        <v>461</v>
      </c>
      <c r="V182" s="77">
        <v>11</v>
      </c>
      <c r="X182" s="77" t="str">
        <f t="shared" si="50"/>
        <v>F.2 Lv.3</v>
      </c>
      <c r="Z182" s="77" t="str">
        <f t="shared" si="51"/>
        <v>F.2 Ch 12 Lv.3</v>
      </c>
    </row>
    <row r="183" spans="1:26" ht="16.5" customHeight="1" x14ac:dyDescent="0.25">
      <c r="A183" s="63" t="str">
        <f t="shared" si="48"/>
        <v>200520</v>
      </c>
      <c r="B183" s="77" t="str">
        <f t="shared" si="49"/>
        <v>4B12</v>
      </c>
      <c r="C183" s="77">
        <v>2005</v>
      </c>
      <c r="D183" s="45">
        <v>20</v>
      </c>
      <c r="E183" s="45"/>
      <c r="F183" s="45" t="s">
        <v>7</v>
      </c>
      <c r="I183" s="77" t="str">
        <f t="shared" si="53"/>
        <v>F.4 Ch 12</v>
      </c>
      <c r="J183" s="77" t="str">
        <f t="shared" si="47"/>
        <v xml:space="preserve"> </v>
      </c>
      <c r="L183" s="77">
        <v>4</v>
      </c>
      <c r="N183" s="77" t="str">
        <f>VLOOKUP(B183,'Topic with sorted table '!A:E,5,FALSE)</f>
        <v>T2</v>
      </c>
      <c r="P183">
        <v>4</v>
      </c>
      <c r="Q183" s="77" t="s">
        <v>273</v>
      </c>
      <c r="R183" s="77">
        <v>12</v>
      </c>
      <c r="X183" s="77" t="str">
        <f t="shared" si="50"/>
        <v>F.4 Lv.4</v>
      </c>
      <c r="Z183" s="77" t="str">
        <f t="shared" si="51"/>
        <v>F.4 Ch 12 Lv.4</v>
      </c>
    </row>
    <row r="184" spans="1:26" ht="16.5" customHeight="1" x14ac:dyDescent="0.25">
      <c r="A184" s="63" t="str">
        <f t="shared" si="48"/>
        <v>200521</v>
      </c>
      <c r="B184" s="77" t="str">
        <f t="shared" si="49"/>
        <v>5B9</v>
      </c>
      <c r="C184" s="77">
        <v>2005</v>
      </c>
      <c r="D184" s="44">
        <v>21</v>
      </c>
      <c r="E184" s="44"/>
      <c r="F184" s="44" t="s">
        <v>7</v>
      </c>
      <c r="I184" s="77" t="str">
        <f t="shared" si="53"/>
        <v>F.5 Ch 9</v>
      </c>
      <c r="J184" s="77" t="str">
        <f t="shared" ref="J184:J247" si="54">IF(T184&gt;0,"F." &amp; T184 &amp; " Ch "&amp;V184," ")</f>
        <v xml:space="preserve"> </v>
      </c>
      <c r="L184" s="77">
        <v>2</v>
      </c>
      <c r="N184" s="77" t="str">
        <f>VLOOKUP(B184,'Topic with sorted table '!A:E,5,FALSE)</f>
        <v>T2</v>
      </c>
      <c r="P184">
        <v>5</v>
      </c>
      <c r="Q184" s="77" t="s">
        <v>273</v>
      </c>
      <c r="R184" s="77">
        <v>9</v>
      </c>
      <c r="X184" s="77" t="str">
        <f t="shared" si="50"/>
        <v>F.5 Lv.2</v>
      </c>
      <c r="Z184" s="77" t="str">
        <f t="shared" si="51"/>
        <v>F.5 Ch 9 Lv.2</v>
      </c>
    </row>
    <row r="185" spans="1:26" ht="16.5" customHeight="1" x14ac:dyDescent="0.25">
      <c r="A185" s="63" t="str">
        <f t="shared" si="48"/>
        <v>200522</v>
      </c>
      <c r="B185" s="77" t="str">
        <f t="shared" si="49"/>
        <v>5B9</v>
      </c>
      <c r="C185" s="77">
        <v>2005</v>
      </c>
      <c r="D185" s="44">
        <v>22</v>
      </c>
      <c r="E185" s="44"/>
      <c r="F185" s="44" t="s">
        <v>7</v>
      </c>
      <c r="I185" s="77" t="str">
        <f t="shared" si="53"/>
        <v>F.5 Ch 9</v>
      </c>
      <c r="J185" s="77" t="str">
        <f t="shared" si="54"/>
        <v xml:space="preserve"> </v>
      </c>
      <c r="L185" s="77">
        <v>2</v>
      </c>
      <c r="N185" s="77" t="str">
        <f>VLOOKUP(B185,'Topic with sorted table '!A:E,5,FALSE)</f>
        <v>T2</v>
      </c>
      <c r="P185">
        <v>5</v>
      </c>
      <c r="Q185" s="77" t="s">
        <v>273</v>
      </c>
      <c r="R185" s="77">
        <v>9</v>
      </c>
      <c r="X185" s="77" t="str">
        <f t="shared" si="50"/>
        <v>F.5 Lv.2</v>
      </c>
      <c r="Z185" s="77" t="str">
        <f t="shared" si="51"/>
        <v>F.5 Ch 9 Lv.2</v>
      </c>
    </row>
    <row r="186" spans="1:26" ht="16.5" customHeight="1" x14ac:dyDescent="0.25">
      <c r="A186" s="63" t="str">
        <f t="shared" si="48"/>
        <v>200523</v>
      </c>
      <c r="B186" s="77" t="str">
        <f t="shared" si="49"/>
        <v>5B9</v>
      </c>
      <c r="C186" s="77">
        <v>2005</v>
      </c>
      <c r="D186" s="44">
        <v>23</v>
      </c>
      <c r="E186" s="44"/>
      <c r="F186" s="44" t="s">
        <v>19</v>
      </c>
      <c r="I186" s="77" t="str">
        <f t="shared" si="53"/>
        <v>F.5 Ch 9</v>
      </c>
      <c r="J186" s="77" t="str">
        <f t="shared" si="54"/>
        <v xml:space="preserve"> </v>
      </c>
      <c r="L186" s="77">
        <v>3</v>
      </c>
      <c r="N186" s="77" t="str">
        <f>VLOOKUP(B186,'Topic with sorted table '!A:E,5,FALSE)</f>
        <v>T2</v>
      </c>
      <c r="P186">
        <v>5</v>
      </c>
      <c r="Q186" s="77" t="s">
        <v>273</v>
      </c>
      <c r="R186" s="77">
        <v>9</v>
      </c>
      <c r="X186" s="77" t="str">
        <f t="shared" si="50"/>
        <v>F.5 Lv.3</v>
      </c>
      <c r="Z186" s="77" t="str">
        <f t="shared" si="51"/>
        <v>F.5 Ch 9 Lv.3</v>
      </c>
    </row>
    <row r="187" spans="1:26" ht="16.5" customHeight="1" x14ac:dyDescent="0.25">
      <c r="A187" s="63" t="str">
        <f t="shared" si="48"/>
        <v>200524</v>
      </c>
      <c r="B187" s="77" t="str">
        <f t="shared" si="49"/>
        <v>4B10</v>
      </c>
      <c r="C187" s="77">
        <v>2005</v>
      </c>
      <c r="D187" s="44">
        <v>24</v>
      </c>
      <c r="E187" s="44"/>
      <c r="F187" s="44" t="s">
        <v>7</v>
      </c>
      <c r="I187" s="77" t="str">
        <f t="shared" si="53"/>
        <v>F.4 Ch 10</v>
      </c>
      <c r="J187" s="77" t="str">
        <f t="shared" si="54"/>
        <v xml:space="preserve"> </v>
      </c>
      <c r="L187" s="77">
        <v>4</v>
      </c>
      <c r="N187" s="77" t="str">
        <f>VLOOKUP(B187,'Topic with sorted table '!A:E,5,FALSE)</f>
        <v>DG3</v>
      </c>
      <c r="P187">
        <v>4</v>
      </c>
      <c r="Q187" s="77" t="s">
        <v>273</v>
      </c>
      <c r="R187" s="77">
        <v>10</v>
      </c>
      <c r="X187" s="77" t="str">
        <f t="shared" si="50"/>
        <v>F.4 Lv.4</v>
      </c>
      <c r="Z187" s="77" t="str">
        <f t="shared" si="51"/>
        <v>F.4 Ch 10 Lv.4</v>
      </c>
    </row>
    <row r="188" spans="1:26" ht="16.5" customHeight="1" x14ac:dyDescent="0.25">
      <c r="A188" s="63" t="str">
        <f t="shared" si="48"/>
        <v>200525</v>
      </c>
      <c r="B188" s="77" t="str">
        <f t="shared" si="49"/>
        <v>4B10</v>
      </c>
      <c r="C188" s="77">
        <v>2005</v>
      </c>
      <c r="D188" s="44">
        <v>25</v>
      </c>
      <c r="E188" s="44"/>
      <c r="F188" s="44" t="s">
        <v>13</v>
      </c>
      <c r="I188" s="77" t="str">
        <f t="shared" si="53"/>
        <v>F.4 Ch 10</v>
      </c>
      <c r="J188" s="77" t="str">
        <f t="shared" si="54"/>
        <v xml:space="preserve"> </v>
      </c>
      <c r="L188" s="77">
        <v>4</v>
      </c>
      <c r="N188" s="77" t="str">
        <f>VLOOKUP(B188,'Topic with sorted table '!A:E,5,FALSE)</f>
        <v>DG3</v>
      </c>
      <c r="P188">
        <v>4</v>
      </c>
      <c r="Q188" s="77" t="s">
        <v>273</v>
      </c>
      <c r="R188" s="77">
        <v>10</v>
      </c>
      <c r="X188" s="77" t="str">
        <f t="shared" si="50"/>
        <v>F.4 Lv.4</v>
      </c>
      <c r="Z188" s="77" t="str">
        <f t="shared" si="51"/>
        <v>F.4 Ch 10 Lv.4</v>
      </c>
    </row>
    <row r="189" spans="1:26" ht="16.5" customHeight="1" x14ac:dyDescent="0.25">
      <c r="A189" s="63" t="str">
        <f t="shared" si="48"/>
        <v>200526</v>
      </c>
      <c r="B189" s="77" t="str">
        <f t="shared" si="49"/>
        <v>1B11</v>
      </c>
      <c r="C189" s="77">
        <v>2005</v>
      </c>
      <c r="D189" s="45">
        <v>26</v>
      </c>
      <c r="E189" s="45"/>
      <c r="F189" s="45" t="s">
        <v>7</v>
      </c>
      <c r="I189" s="77" t="str">
        <f t="shared" si="53"/>
        <v>F.1 Ch 11</v>
      </c>
      <c r="J189" s="77" t="str">
        <f t="shared" si="54"/>
        <v xml:space="preserve"> </v>
      </c>
      <c r="L189" s="77">
        <v>4</v>
      </c>
      <c r="N189" s="77" t="str">
        <f>VLOOKUP(B189,'Topic with sorted table '!A:E,5,FALSE)</f>
        <v>DG1</v>
      </c>
      <c r="P189">
        <v>1</v>
      </c>
      <c r="Q189" s="77" t="s">
        <v>273</v>
      </c>
      <c r="R189" s="77">
        <v>11</v>
      </c>
      <c r="X189" s="77" t="str">
        <f t="shared" si="50"/>
        <v>F.1 Lv.4</v>
      </c>
      <c r="Z189" s="77" t="str">
        <f t="shared" si="51"/>
        <v>F.1 Ch 11 Lv.4</v>
      </c>
    </row>
    <row r="190" spans="1:26" ht="16.5" customHeight="1" x14ac:dyDescent="0.25">
      <c r="A190" s="63" t="str">
        <f t="shared" si="48"/>
        <v>200527</v>
      </c>
      <c r="B190" s="77" t="str">
        <f t="shared" si="49"/>
        <v>3B8</v>
      </c>
      <c r="C190" s="77">
        <v>2005</v>
      </c>
      <c r="D190" s="45">
        <v>27</v>
      </c>
      <c r="E190" s="45"/>
      <c r="F190" s="45" t="s">
        <v>19</v>
      </c>
      <c r="I190" s="77" t="str">
        <f t="shared" si="53"/>
        <v>F.3 Ch 8</v>
      </c>
      <c r="J190" s="77" t="str">
        <f t="shared" si="54"/>
        <v>F.1 Ch 8</v>
      </c>
      <c r="L190" s="77">
        <v>2</v>
      </c>
      <c r="N190" s="77" t="str">
        <f>VLOOKUP(B190,'Topic with sorted table '!A:E,5,FALSE)</f>
        <v>DG2</v>
      </c>
      <c r="P190">
        <v>3</v>
      </c>
      <c r="Q190" s="77" t="s">
        <v>273</v>
      </c>
      <c r="R190" s="77">
        <v>8</v>
      </c>
      <c r="T190" s="77">
        <v>1</v>
      </c>
      <c r="U190" s="77" t="s">
        <v>453</v>
      </c>
      <c r="V190" s="77">
        <v>8</v>
      </c>
      <c r="X190" s="77" t="str">
        <f t="shared" si="50"/>
        <v>F.3 Lv.2</v>
      </c>
      <c r="Z190" s="77" t="str">
        <f t="shared" si="51"/>
        <v>F.3 Ch 8 Lv.2</v>
      </c>
    </row>
    <row r="191" spans="1:26" ht="16.5" customHeight="1" x14ac:dyDescent="0.25">
      <c r="A191" s="63" t="str">
        <f t="shared" si="48"/>
        <v>200528</v>
      </c>
      <c r="B191" s="77" t="str">
        <f t="shared" si="49"/>
        <v>2B9</v>
      </c>
      <c r="C191" s="77">
        <v>2005</v>
      </c>
      <c r="D191" s="44">
        <v>28</v>
      </c>
      <c r="E191" s="44"/>
      <c r="F191" s="44" t="s">
        <v>7</v>
      </c>
      <c r="I191" s="77" t="str">
        <f t="shared" si="53"/>
        <v>F.2 Ch 9</v>
      </c>
      <c r="J191" s="77" t="str">
        <f t="shared" si="54"/>
        <v xml:space="preserve"> </v>
      </c>
      <c r="L191" s="77">
        <v>2</v>
      </c>
      <c r="N191" s="77" t="str">
        <f>VLOOKUP(B191,'Topic with sorted table '!A:E,5,FALSE)</f>
        <v>DG1</v>
      </c>
      <c r="P191">
        <v>2</v>
      </c>
      <c r="Q191" s="77" t="s">
        <v>273</v>
      </c>
      <c r="R191" s="77">
        <v>9</v>
      </c>
      <c r="X191" s="77" t="str">
        <f t="shared" si="50"/>
        <v>F.2 Lv.2</v>
      </c>
      <c r="Z191" s="77" t="str">
        <f t="shared" si="51"/>
        <v>F.2 Ch 9 Lv.2</v>
      </c>
    </row>
    <row r="192" spans="1:26" ht="16.5" customHeight="1" x14ac:dyDescent="0.25">
      <c r="A192" s="63" t="str">
        <f t="shared" si="48"/>
        <v>200529</v>
      </c>
      <c r="B192" s="77" t="str">
        <f t="shared" si="49"/>
        <v>3B8</v>
      </c>
      <c r="C192" s="77">
        <v>2005</v>
      </c>
      <c r="D192" s="44">
        <v>29</v>
      </c>
      <c r="E192" s="44"/>
      <c r="F192" s="44" t="s">
        <v>7</v>
      </c>
      <c r="I192" s="77" t="str">
        <f t="shared" si="53"/>
        <v>F.3 Ch 8</v>
      </c>
      <c r="J192" s="77" t="str">
        <f t="shared" si="54"/>
        <v xml:space="preserve"> </v>
      </c>
      <c r="L192" s="77">
        <v>5</v>
      </c>
      <c r="N192" s="77" t="str">
        <f>VLOOKUP(B192,'Topic with sorted table '!A:E,5,FALSE)</f>
        <v>DG2</v>
      </c>
      <c r="P192">
        <v>3</v>
      </c>
      <c r="Q192" s="77" t="s">
        <v>273</v>
      </c>
      <c r="R192" s="77">
        <v>8</v>
      </c>
      <c r="X192" s="77" t="str">
        <f t="shared" si="50"/>
        <v>F.3 Lv.5</v>
      </c>
      <c r="Z192" s="77" t="str">
        <f t="shared" si="51"/>
        <v>F.3 Ch 8 Lv.5</v>
      </c>
    </row>
    <row r="193" spans="1:26" ht="16.5" customHeight="1" x14ac:dyDescent="0.25">
      <c r="A193" s="63" t="str">
        <f t="shared" si="48"/>
        <v>200530</v>
      </c>
      <c r="B193" s="77" t="str">
        <f t="shared" si="49"/>
        <v>2B10</v>
      </c>
      <c r="C193" s="77">
        <v>2005</v>
      </c>
      <c r="D193" s="44">
        <v>30</v>
      </c>
      <c r="E193" s="44"/>
      <c r="F193" s="44" t="s">
        <v>23</v>
      </c>
      <c r="I193" s="77" t="str">
        <f t="shared" si="53"/>
        <v>F.2 Ch 10</v>
      </c>
      <c r="J193" s="77" t="str">
        <f t="shared" si="54"/>
        <v xml:space="preserve"> </v>
      </c>
      <c r="L193" s="77">
        <v>4</v>
      </c>
      <c r="N193" s="77" t="str">
        <f>VLOOKUP(B193,'Topic with sorted table '!A:E,5,FALSE)</f>
        <v>A2</v>
      </c>
      <c r="P193">
        <v>2</v>
      </c>
      <c r="Q193" s="77" t="s">
        <v>273</v>
      </c>
      <c r="R193" s="77">
        <v>10</v>
      </c>
      <c r="X193" s="77" t="str">
        <f t="shared" si="50"/>
        <v>F.2 Lv.4</v>
      </c>
      <c r="Z193" s="77" t="str">
        <f t="shared" si="51"/>
        <v>F.2 Ch 10 Lv.4</v>
      </c>
    </row>
    <row r="194" spans="1:26" ht="16.5" customHeight="1" x14ac:dyDescent="0.25">
      <c r="A194" s="63" t="str">
        <f t="shared" ref="A194:A257" si="55">C194&amp;IF(D194&lt;10,"0"&amp;D194,D194)</f>
        <v>200531</v>
      </c>
      <c r="B194" s="77" t="str">
        <f t="shared" ref="B194:B257" si="56">P194&amp;Q194&amp;R194</f>
        <v>5B8</v>
      </c>
      <c r="C194" s="77">
        <v>2005</v>
      </c>
      <c r="D194" s="44">
        <v>31</v>
      </c>
      <c r="E194" s="44"/>
      <c r="F194" s="44" t="s">
        <v>13</v>
      </c>
      <c r="I194" s="77" t="str">
        <f t="shared" si="53"/>
        <v>F.5 Ch 8</v>
      </c>
      <c r="J194" s="77" t="str">
        <f t="shared" si="54"/>
        <v>F.2 Ch 11</v>
      </c>
      <c r="L194" s="77">
        <v>5</v>
      </c>
      <c r="N194" s="77" t="str">
        <f>VLOOKUP(B194,'Topic with sorted table '!A:E,5,FALSE)</f>
        <v>A4</v>
      </c>
      <c r="P194">
        <v>5</v>
      </c>
      <c r="Q194" s="77" t="s">
        <v>273</v>
      </c>
      <c r="R194" s="77">
        <v>8</v>
      </c>
      <c r="T194" s="77">
        <v>2</v>
      </c>
      <c r="U194" s="77" t="s">
        <v>470</v>
      </c>
      <c r="V194" s="77">
        <v>11</v>
      </c>
      <c r="X194" s="77" t="str">
        <f t="shared" si="50"/>
        <v>F.5 Lv.5</v>
      </c>
      <c r="Z194" s="77" t="str">
        <f t="shared" si="51"/>
        <v>F.5 Ch 8 Lv.5</v>
      </c>
    </row>
    <row r="195" spans="1:26" ht="16.5" customHeight="1" x14ac:dyDescent="0.25">
      <c r="A195" s="63" t="str">
        <f t="shared" si="55"/>
        <v>200532</v>
      </c>
      <c r="B195" s="77" t="str">
        <f t="shared" si="56"/>
        <v>3B12</v>
      </c>
      <c r="C195" s="77">
        <v>2005</v>
      </c>
      <c r="D195" s="44">
        <v>32</v>
      </c>
      <c r="E195" s="44"/>
      <c r="F195" s="44" t="s">
        <v>7</v>
      </c>
      <c r="I195" s="77" t="str">
        <f t="shared" si="53"/>
        <v>F.3 Ch 12</v>
      </c>
      <c r="J195" s="77" t="str">
        <f t="shared" si="54"/>
        <v xml:space="preserve"> </v>
      </c>
      <c r="L195" s="77">
        <v>2</v>
      </c>
      <c r="N195" s="77" t="str">
        <f>VLOOKUP(B195,'Topic with sorted table '!A:E,5,FALSE)</f>
        <v>AG2</v>
      </c>
      <c r="P195">
        <v>3</v>
      </c>
      <c r="Q195" s="77" t="s">
        <v>273</v>
      </c>
      <c r="R195" s="77">
        <v>12</v>
      </c>
      <c r="X195" s="77" t="str">
        <f t="shared" ref="X195:X258" si="57">"F."&amp;P195&amp;" Lv."&amp;L195</f>
        <v>F.3 Lv.2</v>
      </c>
      <c r="Z195" s="77" t="str">
        <f t="shared" ref="Z195:Z258" si="58">I195&amp;" Lv."&amp;L195</f>
        <v>F.3 Ch 12 Lv.2</v>
      </c>
    </row>
    <row r="196" spans="1:26" ht="16.5" customHeight="1" x14ac:dyDescent="0.25">
      <c r="A196" s="63" t="str">
        <f t="shared" si="55"/>
        <v>200533</v>
      </c>
      <c r="B196" s="77" t="str">
        <f t="shared" si="56"/>
        <v>4A2</v>
      </c>
      <c r="C196" s="77">
        <v>2005</v>
      </c>
      <c r="D196" s="45">
        <v>33</v>
      </c>
      <c r="E196" s="45"/>
      <c r="F196" s="45" t="s">
        <v>23</v>
      </c>
      <c r="I196" s="77" t="str">
        <f t="shared" si="53"/>
        <v>F.4 Ch 2</v>
      </c>
      <c r="J196" s="77" t="str">
        <f t="shared" si="54"/>
        <v xml:space="preserve"> </v>
      </c>
      <c r="L196" s="77">
        <v>3</v>
      </c>
      <c r="N196" s="77" t="str">
        <f>VLOOKUP(B196,'Topic with sorted table '!A:E,5,FALSE)</f>
        <v>AG2</v>
      </c>
      <c r="P196">
        <v>4</v>
      </c>
      <c r="Q196" s="77" t="s">
        <v>272</v>
      </c>
      <c r="R196" s="77">
        <v>2</v>
      </c>
      <c r="X196" s="77" t="str">
        <f t="shared" si="57"/>
        <v>F.4 Lv.3</v>
      </c>
      <c r="Z196" s="77" t="str">
        <f t="shared" si="58"/>
        <v>F.4 Ch 2 Lv.3</v>
      </c>
    </row>
    <row r="197" spans="1:26" ht="16.5" customHeight="1" x14ac:dyDescent="0.25">
      <c r="A197" s="63" t="str">
        <f t="shared" si="55"/>
        <v>200534</v>
      </c>
      <c r="B197" s="77" t="str">
        <f t="shared" si="56"/>
        <v>3A6</v>
      </c>
      <c r="C197" s="86">
        <v>2005</v>
      </c>
      <c r="D197" s="45">
        <v>34</v>
      </c>
      <c r="E197" s="45"/>
      <c r="F197" s="45" t="s">
        <v>13</v>
      </c>
      <c r="I197" s="77" t="str">
        <f t="shared" si="53"/>
        <v>F.3 Ch 6</v>
      </c>
      <c r="J197" s="77" t="str">
        <f t="shared" si="54"/>
        <v xml:space="preserve"> </v>
      </c>
      <c r="L197" s="77">
        <v>3</v>
      </c>
      <c r="N197" s="77" t="str">
        <f>VLOOKUP(B197,'Topic with sorted table '!A:E,5,FALSE)</f>
        <v>S2</v>
      </c>
      <c r="P197">
        <v>3</v>
      </c>
      <c r="Q197" s="77" t="s">
        <v>272</v>
      </c>
      <c r="R197" s="77">
        <v>6</v>
      </c>
      <c r="X197" s="77" t="str">
        <f t="shared" si="57"/>
        <v>F.3 Lv.3</v>
      </c>
      <c r="Z197" s="77" t="str">
        <f t="shared" si="58"/>
        <v>F.3 Ch 6 Lv.3</v>
      </c>
    </row>
    <row r="198" spans="1:26" ht="16.5" customHeight="1" x14ac:dyDescent="0.25">
      <c r="A198" s="63" t="str">
        <f t="shared" si="55"/>
        <v>200535</v>
      </c>
      <c r="B198" s="77" t="str">
        <f t="shared" si="56"/>
        <v>5A5</v>
      </c>
      <c r="C198" s="77">
        <v>2005</v>
      </c>
      <c r="D198" s="45">
        <v>35</v>
      </c>
      <c r="E198" s="45"/>
      <c r="F198" s="45" t="s">
        <v>23</v>
      </c>
      <c r="I198" s="77" t="str">
        <f t="shared" si="53"/>
        <v>F.5 Ch 5</v>
      </c>
      <c r="J198" s="77" t="str">
        <f t="shared" si="54"/>
        <v xml:space="preserve"> </v>
      </c>
      <c r="L198" s="77">
        <v>4</v>
      </c>
      <c r="N198" s="77" t="str">
        <f>VLOOKUP(B198,'Topic with sorted table '!A:E,5,FALSE)</f>
        <v>P2</v>
      </c>
      <c r="P198">
        <v>5</v>
      </c>
      <c r="Q198" s="77" t="s">
        <v>272</v>
      </c>
      <c r="R198" s="77">
        <v>5</v>
      </c>
      <c r="X198" s="77" t="str">
        <f t="shared" si="57"/>
        <v>F.5 Lv.4</v>
      </c>
      <c r="Z198" s="77" t="str">
        <f t="shared" si="58"/>
        <v>F.5 Ch 5 Lv.4</v>
      </c>
    </row>
    <row r="199" spans="1:26" ht="16.5" customHeight="1" x14ac:dyDescent="0.25">
      <c r="A199" s="63" t="str">
        <f t="shared" si="55"/>
        <v>200536</v>
      </c>
      <c r="B199" s="77" t="str">
        <f t="shared" si="56"/>
        <v>5A5</v>
      </c>
      <c r="C199" s="77">
        <v>2005</v>
      </c>
      <c r="D199" s="45">
        <v>36</v>
      </c>
      <c r="E199" s="45"/>
      <c r="F199" s="45" t="s">
        <v>13</v>
      </c>
      <c r="I199" s="77" t="str">
        <f t="shared" si="53"/>
        <v>F.5 Ch 5</v>
      </c>
      <c r="J199" s="77" t="str">
        <f t="shared" si="54"/>
        <v>F.1 Ch 12</v>
      </c>
      <c r="L199" s="77">
        <v>5</v>
      </c>
      <c r="N199" s="77" t="str">
        <f>VLOOKUP(B199,'Topic with sorted table '!A:E,5,FALSE)</f>
        <v>P2</v>
      </c>
      <c r="P199">
        <v>5</v>
      </c>
      <c r="Q199" s="77" t="s">
        <v>272</v>
      </c>
      <c r="R199" s="77">
        <v>5</v>
      </c>
      <c r="T199" s="77">
        <v>1</v>
      </c>
      <c r="U199" s="77" t="s">
        <v>453</v>
      </c>
      <c r="V199" s="77">
        <v>12</v>
      </c>
      <c r="X199" s="77" t="str">
        <f t="shared" si="57"/>
        <v>F.5 Lv.5</v>
      </c>
      <c r="Z199" s="77" t="str">
        <f t="shared" si="58"/>
        <v>F.5 Ch 5 Lv.5</v>
      </c>
    </row>
    <row r="200" spans="1:26" ht="16.5" customHeight="1" x14ac:dyDescent="0.25">
      <c r="A200" s="63" t="str">
        <f t="shared" si="55"/>
        <v>200537</v>
      </c>
      <c r="B200" s="77" t="str">
        <f t="shared" si="56"/>
        <v>4B9</v>
      </c>
      <c r="C200" s="77">
        <v>2005</v>
      </c>
      <c r="D200" s="45">
        <v>37</v>
      </c>
      <c r="E200" s="45"/>
      <c r="F200" s="45" t="s">
        <v>23</v>
      </c>
      <c r="I200" s="77" t="str">
        <f t="shared" si="53"/>
        <v>F.4 Ch 9</v>
      </c>
      <c r="J200" s="77" t="str">
        <f t="shared" si="54"/>
        <v xml:space="preserve"> </v>
      </c>
      <c r="L200" s="77">
        <v>4</v>
      </c>
      <c r="N200" s="77" t="str">
        <f>VLOOKUP(B200,'Topic with sorted table '!A:E,5,FALSE)</f>
        <v>A3</v>
      </c>
      <c r="P200">
        <v>4</v>
      </c>
      <c r="Q200" s="77" t="s">
        <v>273</v>
      </c>
      <c r="R200" s="77">
        <v>9</v>
      </c>
      <c r="X200" s="77" t="str">
        <f t="shared" si="57"/>
        <v>F.4 Lv.4</v>
      </c>
      <c r="Z200" s="77" t="str">
        <f t="shared" si="58"/>
        <v>F.4 Ch 9 Lv.4</v>
      </c>
    </row>
    <row r="201" spans="1:26" ht="16.5" customHeight="1" x14ac:dyDescent="0.25">
      <c r="A201" s="63" t="str">
        <f t="shared" si="55"/>
        <v>200538</v>
      </c>
      <c r="B201" s="77" t="str">
        <f t="shared" si="56"/>
        <v>4B9</v>
      </c>
      <c r="C201" s="77">
        <v>2005</v>
      </c>
      <c r="D201" s="44">
        <v>38</v>
      </c>
      <c r="E201" s="44"/>
      <c r="F201" s="44" t="s">
        <v>13</v>
      </c>
      <c r="I201" s="77" t="str">
        <f t="shared" si="53"/>
        <v>F.4 Ch 9</v>
      </c>
      <c r="J201" s="77" t="str">
        <f t="shared" si="54"/>
        <v xml:space="preserve"> </v>
      </c>
      <c r="L201" s="77">
        <v>2</v>
      </c>
      <c r="N201" s="77" t="str">
        <f>VLOOKUP(B201,'Topic with sorted table '!A:E,5,FALSE)</f>
        <v>A3</v>
      </c>
      <c r="P201">
        <v>4</v>
      </c>
      <c r="Q201" s="77" t="s">
        <v>273</v>
      </c>
      <c r="R201" s="77">
        <v>9</v>
      </c>
      <c r="X201" s="77" t="str">
        <f t="shared" si="57"/>
        <v>F.4 Lv.2</v>
      </c>
      <c r="Z201" s="77" t="str">
        <f t="shared" si="58"/>
        <v>F.4 Ch 9 Lv.2</v>
      </c>
    </row>
    <row r="202" spans="1:26" ht="16.5" customHeight="1" x14ac:dyDescent="0.25">
      <c r="A202" s="63" t="str">
        <f t="shared" si="55"/>
        <v>200539</v>
      </c>
      <c r="B202" s="77" t="str">
        <f t="shared" si="56"/>
        <v>4B8</v>
      </c>
      <c r="C202" s="77">
        <v>2005</v>
      </c>
      <c r="D202" s="44">
        <v>39</v>
      </c>
      <c r="E202" s="44"/>
      <c r="F202" s="44" t="s">
        <v>23</v>
      </c>
      <c r="I202" s="77" t="str">
        <f t="shared" si="53"/>
        <v>F.4 Ch 8</v>
      </c>
      <c r="J202" s="77" t="str">
        <f t="shared" si="54"/>
        <v xml:space="preserve"> </v>
      </c>
      <c r="L202" s="77">
        <v>2</v>
      </c>
      <c r="N202" s="77" t="str">
        <f>VLOOKUP(B202,'Topic with sorted table '!A:E,5,FALSE)</f>
        <v>A4</v>
      </c>
      <c r="P202">
        <v>4</v>
      </c>
      <c r="Q202" s="77" t="s">
        <v>273</v>
      </c>
      <c r="R202" s="77">
        <v>8</v>
      </c>
      <c r="X202" s="77" t="str">
        <f t="shared" si="57"/>
        <v>F.4 Lv.2</v>
      </c>
      <c r="Z202" s="77" t="str">
        <f t="shared" si="58"/>
        <v>F.4 Ch 8 Lv.2</v>
      </c>
    </row>
    <row r="203" spans="1:26" ht="16.5" customHeight="1" x14ac:dyDescent="0.25">
      <c r="A203" s="63" t="str">
        <f t="shared" si="55"/>
        <v>200540</v>
      </c>
      <c r="B203" s="77" t="str">
        <f t="shared" si="56"/>
        <v>4A6</v>
      </c>
      <c r="C203" s="77">
        <v>2005</v>
      </c>
      <c r="D203" s="44">
        <v>40</v>
      </c>
      <c r="E203" s="44"/>
      <c r="F203" s="44" t="s">
        <v>13</v>
      </c>
      <c r="I203" s="77" t="str">
        <f t="shared" si="53"/>
        <v>F.4 Ch 6</v>
      </c>
      <c r="J203" s="77" t="str">
        <f t="shared" si="54"/>
        <v xml:space="preserve"> </v>
      </c>
      <c r="L203" s="77">
        <v>4</v>
      </c>
      <c r="N203" s="77" t="str">
        <f>VLOOKUP(B203,'Topic with sorted table '!A:E,5,FALSE)</f>
        <v>A3</v>
      </c>
      <c r="P203">
        <v>4</v>
      </c>
      <c r="Q203" s="77" t="s">
        <v>272</v>
      </c>
      <c r="R203" s="77">
        <v>6</v>
      </c>
      <c r="X203" s="77" t="str">
        <f t="shared" si="57"/>
        <v>F.4 Lv.4</v>
      </c>
      <c r="Z203" s="77" t="str">
        <f t="shared" si="58"/>
        <v>F.4 Ch 6 Lv.4</v>
      </c>
    </row>
    <row r="204" spans="1:26" ht="16.5" customHeight="1" x14ac:dyDescent="0.25">
      <c r="A204" s="63" t="str">
        <f t="shared" si="55"/>
        <v>200541</v>
      </c>
      <c r="B204" s="77" t="str">
        <f t="shared" si="56"/>
        <v>6A3</v>
      </c>
      <c r="C204" s="77">
        <v>2005</v>
      </c>
      <c r="D204" s="44">
        <v>41</v>
      </c>
      <c r="E204" s="44"/>
      <c r="F204" s="44" t="s">
        <v>7</v>
      </c>
      <c r="I204" s="77" t="str">
        <f t="shared" si="53"/>
        <v>F.6 Ch 3</v>
      </c>
      <c r="J204" s="77" t="str">
        <f t="shared" si="54"/>
        <v xml:space="preserve"> </v>
      </c>
      <c r="L204" s="77">
        <v>3</v>
      </c>
      <c r="N204" s="77" t="str">
        <f>VLOOKUP(B204,'Topic with sorted table '!A:E,5,FALSE)</f>
        <v>A4</v>
      </c>
      <c r="P204">
        <v>6</v>
      </c>
      <c r="Q204" s="77" t="s">
        <v>272</v>
      </c>
      <c r="R204" s="77">
        <v>3</v>
      </c>
      <c r="X204" s="77" t="str">
        <f t="shared" si="57"/>
        <v>F.6 Lv.3</v>
      </c>
      <c r="Z204" s="77" t="str">
        <f t="shared" si="58"/>
        <v>F.6 Ch 3 Lv.3</v>
      </c>
    </row>
    <row r="205" spans="1:26" ht="16.5" customHeight="1" x14ac:dyDescent="0.25">
      <c r="A205" s="63" t="str">
        <f t="shared" si="55"/>
        <v>200542</v>
      </c>
      <c r="B205" s="77" t="str">
        <f t="shared" si="56"/>
        <v>6A1</v>
      </c>
      <c r="C205" s="77">
        <v>2005</v>
      </c>
      <c r="D205" s="44">
        <v>42</v>
      </c>
      <c r="E205" s="44"/>
      <c r="F205" s="44" t="s">
        <v>13</v>
      </c>
      <c r="I205" s="77" t="str">
        <f t="shared" si="53"/>
        <v>F.6 Ch 1</v>
      </c>
      <c r="J205" s="77" t="str">
        <f t="shared" si="54"/>
        <v xml:space="preserve"> </v>
      </c>
      <c r="L205" s="77">
        <v>3</v>
      </c>
      <c r="N205" s="77" t="str">
        <f>VLOOKUP(B205,'Topic with sorted table '!A:E,5,FALSE)</f>
        <v>A3</v>
      </c>
      <c r="P205">
        <v>6</v>
      </c>
      <c r="Q205" s="77" t="s">
        <v>272</v>
      </c>
      <c r="R205" s="77">
        <v>1</v>
      </c>
      <c r="X205" s="77" t="str">
        <f t="shared" si="57"/>
        <v>F.6 Lv.3</v>
      </c>
      <c r="Z205" s="77" t="str">
        <f t="shared" si="58"/>
        <v>F.6 Ch 1 Lv.3</v>
      </c>
    </row>
    <row r="206" spans="1:26" ht="16.5" customHeight="1" x14ac:dyDescent="0.25">
      <c r="A206" s="63" t="str">
        <f t="shared" si="55"/>
        <v>200543</v>
      </c>
      <c r="B206" s="77" t="str">
        <f t="shared" si="56"/>
        <v>3B10</v>
      </c>
      <c r="C206" s="77">
        <v>2005</v>
      </c>
      <c r="D206" s="45">
        <v>43</v>
      </c>
      <c r="E206" s="45"/>
      <c r="F206" s="45" t="s">
        <v>19</v>
      </c>
      <c r="I206" s="77" t="str">
        <f t="shared" si="53"/>
        <v>F.3 Ch 10</v>
      </c>
      <c r="J206" s="77" t="str">
        <f t="shared" si="54"/>
        <v xml:space="preserve"> </v>
      </c>
      <c r="L206" s="77">
        <v>5</v>
      </c>
      <c r="N206" s="77" t="str">
        <f>VLOOKUP(B206,'Topic with sorted table '!A:E,5,FALSE)</f>
        <v>VA2</v>
      </c>
      <c r="P206">
        <v>3</v>
      </c>
      <c r="Q206" s="77" t="s">
        <v>273</v>
      </c>
      <c r="R206" s="77">
        <v>10</v>
      </c>
      <c r="X206" s="77" t="str">
        <f t="shared" si="57"/>
        <v>F.3 Lv.5</v>
      </c>
      <c r="Z206" s="77" t="str">
        <f t="shared" si="58"/>
        <v>F.3 Ch 10 Lv.5</v>
      </c>
    </row>
    <row r="207" spans="1:26" ht="16.5" customHeight="1" x14ac:dyDescent="0.25">
      <c r="A207" s="63" t="str">
        <f t="shared" si="55"/>
        <v>200544</v>
      </c>
      <c r="B207" s="77" t="str">
        <f t="shared" si="56"/>
        <v>4B12</v>
      </c>
      <c r="C207" s="77">
        <v>2005</v>
      </c>
      <c r="D207" s="45">
        <v>44</v>
      </c>
      <c r="E207" s="45"/>
      <c r="F207" s="45" t="s">
        <v>13</v>
      </c>
      <c r="I207" s="77" t="str">
        <f t="shared" si="53"/>
        <v>F.4 Ch 12</v>
      </c>
      <c r="J207" s="77" t="str">
        <f t="shared" si="54"/>
        <v xml:space="preserve"> </v>
      </c>
      <c r="L207" s="77">
        <v>5</v>
      </c>
      <c r="N207" s="77" t="str">
        <f>VLOOKUP(B207,'Topic with sorted table '!A:E,5,FALSE)</f>
        <v>T2</v>
      </c>
      <c r="P207">
        <v>4</v>
      </c>
      <c r="Q207" s="77" t="s">
        <v>273</v>
      </c>
      <c r="R207" s="77">
        <v>12</v>
      </c>
      <c r="X207" s="77" t="str">
        <f t="shared" si="57"/>
        <v>F.4 Lv.5</v>
      </c>
      <c r="Z207" s="77" t="str">
        <f t="shared" si="58"/>
        <v>F.4 Ch 12 Lv.5</v>
      </c>
    </row>
    <row r="208" spans="1:26" ht="16.5" customHeight="1" x14ac:dyDescent="0.25">
      <c r="A208" s="63" t="str">
        <f t="shared" si="55"/>
        <v>200545</v>
      </c>
      <c r="B208" s="77" t="str">
        <f t="shared" si="56"/>
        <v>4B12</v>
      </c>
      <c r="C208" s="77">
        <v>2005</v>
      </c>
      <c r="D208" s="45">
        <v>45</v>
      </c>
      <c r="E208" s="45"/>
      <c r="F208" s="45" t="s">
        <v>13</v>
      </c>
      <c r="I208" s="77" t="str">
        <f t="shared" si="53"/>
        <v>F.4 Ch 12</v>
      </c>
      <c r="J208" s="77" t="str">
        <f t="shared" si="54"/>
        <v xml:space="preserve"> </v>
      </c>
      <c r="L208" s="77">
        <v>3</v>
      </c>
      <c r="N208" s="77" t="str">
        <f>VLOOKUP(B208,'Topic with sorted table '!A:E,5,FALSE)</f>
        <v>T2</v>
      </c>
      <c r="P208">
        <v>4</v>
      </c>
      <c r="Q208" s="77" t="s">
        <v>273</v>
      </c>
      <c r="R208" s="77">
        <v>12</v>
      </c>
      <c r="X208" s="77" t="str">
        <f t="shared" si="57"/>
        <v>F.4 Lv.3</v>
      </c>
      <c r="Z208" s="77" t="str">
        <f t="shared" si="58"/>
        <v>F.4 Ch 12 Lv.3</v>
      </c>
    </row>
    <row r="209" spans="1:26" ht="16.5" customHeight="1" x14ac:dyDescent="0.25">
      <c r="A209" s="63" t="str">
        <f t="shared" si="55"/>
        <v>200546</v>
      </c>
      <c r="B209" s="77" t="str">
        <f t="shared" si="56"/>
        <v>4B12</v>
      </c>
      <c r="C209" s="77">
        <v>2005</v>
      </c>
      <c r="D209" s="45">
        <v>46</v>
      </c>
      <c r="E209" s="45"/>
      <c r="F209" s="45" t="s">
        <v>19</v>
      </c>
      <c r="I209" s="77" t="str">
        <f t="shared" si="53"/>
        <v>F.4 Ch 12</v>
      </c>
      <c r="J209" s="77" t="str">
        <f t="shared" si="54"/>
        <v xml:space="preserve"> </v>
      </c>
      <c r="L209" s="77">
        <v>5</v>
      </c>
      <c r="N209" s="77" t="str">
        <f>VLOOKUP(B209,'Topic with sorted table '!A:E,5,FALSE)</f>
        <v>T2</v>
      </c>
      <c r="P209">
        <v>4</v>
      </c>
      <c r="Q209" s="77" t="s">
        <v>273</v>
      </c>
      <c r="R209" s="77">
        <v>12</v>
      </c>
      <c r="X209" s="77" t="str">
        <f t="shared" si="57"/>
        <v>F.4 Lv.5</v>
      </c>
      <c r="Z209" s="77" t="str">
        <f t="shared" si="58"/>
        <v>F.4 Ch 12 Lv.5</v>
      </c>
    </row>
    <row r="210" spans="1:26" ht="16.5" customHeight="1" x14ac:dyDescent="0.25">
      <c r="A210" s="63" t="str">
        <f t="shared" si="55"/>
        <v>200547</v>
      </c>
      <c r="B210" s="77" t="str">
        <f t="shared" si="56"/>
        <v>5B10</v>
      </c>
      <c r="C210" s="86">
        <v>2005</v>
      </c>
      <c r="D210" s="45">
        <v>47</v>
      </c>
      <c r="E210" s="45"/>
      <c r="F210" s="45" t="s">
        <v>19</v>
      </c>
      <c r="I210" s="77" t="str">
        <f t="shared" si="53"/>
        <v>F.5 Ch 10</v>
      </c>
      <c r="J210" s="77" t="str">
        <f t="shared" si="54"/>
        <v xml:space="preserve"> </v>
      </c>
      <c r="L210" s="77">
        <v>3</v>
      </c>
      <c r="N210" s="77" t="str">
        <f>VLOOKUP(B210,'Topic with sorted table '!A:E,5,FALSE)</f>
        <v>3D2</v>
      </c>
      <c r="P210">
        <v>5</v>
      </c>
      <c r="Q210" s="77" t="s">
        <v>273</v>
      </c>
      <c r="R210" s="77">
        <v>10</v>
      </c>
      <c r="X210" s="77" t="str">
        <f t="shared" si="57"/>
        <v>F.5 Lv.3</v>
      </c>
      <c r="Z210" s="77" t="str">
        <f t="shared" si="58"/>
        <v>F.5 Ch 10 Lv.3</v>
      </c>
    </row>
    <row r="211" spans="1:26" ht="16.5" customHeight="1" x14ac:dyDescent="0.25">
      <c r="A211" s="63" t="str">
        <f t="shared" si="55"/>
        <v>200548</v>
      </c>
      <c r="B211" s="77" t="str">
        <f t="shared" si="56"/>
        <v>5B10</v>
      </c>
      <c r="C211" s="77">
        <v>2005</v>
      </c>
      <c r="D211" s="44">
        <v>48</v>
      </c>
      <c r="E211" s="44"/>
      <c r="F211" s="44" t="s">
        <v>19</v>
      </c>
      <c r="I211" s="77" t="str">
        <f t="shared" si="53"/>
        <v>F.5 Ch 10</v>
      </c>
      <c r="J211" s="77" t="str">
        <f t="shared" si="54"/>
        <v xml:space="preserve"> </v>
      </c>
      <c r="L211" s="77">
        <v>4</v>
      </c>
      <c r="N211" s="77" t="str">
        <f>VLOOKUP(B211,'Topic with sorted table '!A:E,5,FALSE)</f>
        <v>3D2</v>
      </c>
      <c r="P211">
        <v>5</v>
      </c>
      <c r="Q211" s="77" t="s">
        <v>273</v>
      </c>
      <c r="R211" s="77">
        <v>10</v>
      </c>
      <c r="X211" s="77" t="str">
        <f t="shared" si="57"/>
        <v>F.5 Lv.4</v>
      </c>
      <c r="Z211" s="77" t="str">
        <f t="shared" si="58"/>
        <v>F.5 Ch 10 Lv.4</v>
      </c>
    </row>
    <row r="212" spans="1:26" ht="16.5" customHeight="1" x14ac:dyDescent="0.25">
      <c r="A212" s="63" t="str">
        <f t="shared" si="55"/>
        <v>200549</v>
      </c>
      <c r="B212" s="77" t="str">
        <f t="shared" si="56"/>
        <v>4B11</v>
      </c>
      <c r="C212" s="77">
        <v>2005</v>
      </c>
      <c r="D212" s="44">
        <v>49</v>
      </c>
      <c r="E212" s="44"/>
      <c r="F212" s="44" t="s">
        <v>13</v>
      </c>
      <c r="I212" s="77" t="str">
        <f t="shared" si="53"/>
        <v>F.4 Ch 11</v>
      </c>
      <c r="J212" s="77" t="str">
        <f t="shared" si="54"/>
        <v xml:space="preserve"> </v>
      </c>
      <c r="L212" s="77">
        <v>4</v>
      </c>
      <c r="N212" s="77" t="str">
        <f>VLOOKUP(B212,'Topic with sorted table '!A:E,5,FALSE)</f>
        <v>DG3</v>
      </c>
      <c r="P212">
        <v>4</v>
      </c>
      <c r="Q212" s="77" t="s">
        <v>273</v>
      </c>
      <c r="R212" s="77">
        <v>11</v>
      </c>
      <c r="X212" s="77" t="str">
        <f t="shared" si="57"/>
        <v>F.4 Lv.4</v>
      </c>
      <c r="Z212" s="77" t="str">
        <f t="shared" si="58"/>
        <v>F.4 Ch 11 Lv.4</v>
      </c>
    </row>
    <row r="213" spans="1:26" ht="16.5" customHeight="1" x14ac:dyDescent="0.25">
      <c r="A213" s="63" t="str">
        <f t="shared" si="55"/>
        <v>200550</v>
      </c>
      <c r="B213" s="77" t="str">
        <f t="shared" si="56"/>
        <v>4B11</v>
      </c>
      <c r="C213" s="77">
        <v>2005</v>
      </c>
      <c r="D213" s="44">
        <v>50</v>
      </c>
      <c r="E213" s="44"/>
      <c r="F213" s="44" t="s">
        <v>19</v>
      </c>
      <c r="I213" s="77" t="str">
        <f t="shared" si="53"/>
        <v>F.4 Ch 11</v>
      </c>
      <c r="J213" s="77" t="str">
        <f t="shared" si="54"/>
        <v>F.4 Ch 2</v>
      </c>
      <c r="L213" s="77">
        <v>5</v>
      </c>
      <c r="N213" s="77" t="str">
        <f>VLOOKUP(B213,'Topic with sorted table '!A:E,5,FALSE)</f>
        <v>DG3</v>
      </c>
      <c r="P213">
        <v>4</v>
      </c>
      <c r="Q213" s="77" t="s">
        <v>273</v>
      </c>
      <c r="R213" s="77">
        <v>11</v>
      </c>
      <c r="T213" s="77">
        <v>4</v>
      </c>
      <c r="U213" s="77" t="s">
        <v>472</v>
      </c>
      <c r="V213" s="77">
        <v>2</v>
      </c>
      <c r="X213" s="77" t="str">
        <f t="shared" si="57"/>
        <v>F.4 Lv.5</v>
      </c>
      <c r="Z213" s="77" t="str">
        <f t="shared" si="58"/>
        <v>F.4 Ch 11 Lv.5</v>
      </c>
    </row>
    <row r="214" spans="1:26" ht="16.5" customHeight="1" x14ac:dyDescent="0.25">
      <c r="A214" s="63" t="str">
        <f t="shared" si="55"/>
        <v>200551</v>
      </c>
      <c r="B214" s="77" t="str">
        <f t="shared" si="56"/>
        <v>4B10</v>
      </c>
      <c r="C214" s="77">
        <v>2005</v>
      </c>
      <c r="D214" s="44">
        <v>51</v>
      </c>
      <c r="E214" s="44"/>
      <c r="F214" s="44" t="s">
        <v>19</v>
      </c>
      <c r="I214" s="77" t="str">
        <f t="shared" si="53"/>
        <v>F.4 Ch 10</v>
      </c>
      <c r="J214" s="77" t="str">
        <f t="shared" si="54"/>
        <v xml:space="preserve"> </v>
      </c>
      <c r="L214" s="77">
        <v>5</v>
      </c>
      <c r="N214" s="77" t="str">
        <f>VLOOKUP(B214,'Topic with sorted table '!A:E,5,FALSE)</f>
        <v>DG3</v>
      </c>
      <c r="P214">
        <v>4</v>
      </c>
      <c r="Q214" s="77" t="s">
        <v>273</v>
      </c>
      <c r="R214" s="77">
        <v>10</v>
      </c>
      <c r="X214" s="77" t="str">
        <f t="shared" si="57"/>
        <v>F.4 Lv.5</v>
      </c>
      <c r="Z214" s="77" t="str">
        <f t="shared" si="58"/>
        <v>F.4 Ch 10 Lv.5</v>
      </c>
    </row>
    <row r="215" spans="1:26" ht="16.5" customHeight="1" x14ac:dyDescent="0.25">
      <c r="A215" s="63" t="str">
        <f t="shared" si="55"/>
        <v>200552</v>
      </c>
      <c r="B215" s="77" t="str">
        <f t="shared" si="56"/>
        <v>3B8</v>
      </c>
      <c r="C215" s="77">
        <v>2005</v>
      </c>
      <c r="D215" s="44">
        <v>52</v>
      </c>
      <c r="E215" s="44"/>
      <c r="F215" s="44" t="s">
        <v>7</v>
      </c>
      <c r="I215" s="77" t="str">
        <f t="shared" si="53"/>
        <v>F.3 Ch 8</v>
      </c>
      <c r="J215" s="77" t="str">
        <f t="shared" si="54"/>
        <v xml:space="preserve"> </v>
      </c>
      <c r="L215" s="77">
        <v>4</v>
      </c>
      <c r="N215" s="77" t="str">
        <f>VLOOKUP(B215,'Topic with sorted table '!A:E,5,FALSE)</f>
        <v>DG2</v>
      </c>
      <c r="P215">
        <v>3</v>
      </c>
      <c r="Q215" s="77" t="s">
        <v>273</v>
      </c>
      <c r="R215" s="77">
        <v>8</v>
      </c>
      <c r="X215" s="77" t="str">
        <f t="shared" si="57"/>
        <v>F.3 Lv.4</v>
      </c>
      <c r="Z215" s="77" t="str">
        <f t="shared" si="58"/>
        <v>F.3 Ch 8 Lv.4</v>
      </c>
    </row>
    <row r="216" spans="1:26" ht="16.5" customHeight="1" x14ac:dyDescent="0.25">
      <c r="A216" s="63" t="str">
        <f t="shared" si="55"/>
        <v>200553</v>
      </c>
      <c r="B216" s="77" t="str">
        <f t="shared" si="56"/>
        <v>5B7</v>
      </c>
      <c r="C216" s="77">
        <v>2005</v>
      </c>
      <c r="D216" s="45">
        <v>53</v>
      </c>
      <c r="E216" s="45"/>
      <c r="F216" s="45" t="s">
        <v>19</v>
      </c>
      <c r="I216" s="77" t="str">
        <f t="shared" si="53"/>
        <v>F.5 Ch 7</v>
      </c>
      <c r="J216" s="77" t="str">
        <f t="shared" si="54"/>
        <v xml:space="preserve"> </v>
      </c>
      <c r="L216" s="77">
        <v>4</v>
      </c>
      <c r="N216" s="77" t="str">
        <f>VLOOKUP(B216,'Topic with sorted table '!A:E,5,FALSE)</f>
        <v>AG3</v>
      </c>
      <c r="P216">
        <v>5</v>
      </c>
      <c r="Q216" s="77" t="s">
        <v>273</v>
      </c>
      <c r="R216" s="77">
        <v>7</v>
      </c>
      <c r="X216" s="77" t="str">
        <f t="shared" si="57"/>
        <v>F.5 Lv.4</v>
      </c>
      <c r="Z216" s="77" t="str">
        <f t="shared" si="58"/>
        <v>F.5 Ch 7 Lv.4</v>
      </c>
    </row>
    <row r="217" spans="1:26" ht="16.5" customHeight="1" x14ac:dyDescent="0.25">
      <c r="A217" s="63" t="str">
        <f t="shared" si="55"/>
        <v>200554</v>
      </c>
      <c r="B217" s="77" t="str">
        <f t="shared" si="56"/>
        <v>5B7</v>
      </c>
      <c r="C217" s="77">
        <v>2005</v>
      </c>
      <c r="D217" s="45">
        <v>54</v>
      </c>
      <c r="E217" s="45"/>
      <c r="F217" s="45" t="s">
        <v>13</v>
      </c>
      <c r="I217" s="77" t="str">
        <f t="shared" si="53"/>
        <v>F.5 Ch 7</v>
      </c>
      <c r="J217" s="77" t="str">
        <f t="shared" si="54"/>
        <v xml:space="preserve"> </v>
      </c>
      <c r="L217" s="77">
        <v>5</v>
      </c>
      <c r="N217" s="77" t="str">
        <f>VLOOKUP(B217,'Topic with sorted table '!A:E,5,FALSE)</f>
        <v>AG3</v>
      </c>
      <c r="P217">
        <v>5</v>
      </c>
      <c r="Q217" s="77" t="s">
        <v>273</v>
      </c>
      <c r="R217" s="77">
        <v>7</v>
      </c>
      <c r="X217" s="77" t="str">
        <f t="shared" si="57"/>
        <v>F.5 Lv.5</v>
      </c>
      <c r="Z217" s="77" t="str">
        <f t="shared" si="58"/>
        <v>F.5 Ch 7 Lv.5</v>
      </c>
    </row>
    <row r="218" spans="1:26" ht="16.5" customHeight="1" x14ac:dyDescent="0.25">
      <c r="A218" s="63" t="str">
        <f t="shared" si="55"/>
        <v>200601</v>
      </c>
      <c r="B218" s="77" t="str">
        <f t="shared" si="56"/>
        <v>2A2</v>
      </c>
      <c r="C218" s="77">
        <v>2006</v>
      </c>
      <c r="D218" s="44">
        <v>1</v>
      </c>
      <c r="E218" s="44"/>
      <c r="F218" s="44" t="s">
        <v>19</v>
      </c>
      <c r="I218" s="77" t="str">
        <f t="shared" si="53"/>
        <v>F.2 Ch 2</v>
      </c>
      <c r="J218" s="77" t="str">
        <f t="shared" si="54"/>
        <v xml:space="preserve"> </v>
      </c>
      <c r="L218" s="77">
        <v>2</v>
      </c>
      <c r="N218" s="77" t="str">
        <f>VLOOKUP(B218,'Topic with sorted table '!A:E,5,FALSE)</f>
        <v>A1</v>
      </c>
      <c r="P218">
        <v>2</v>
      </c>
      <c r="Q218" s="77" t="s">
        <v>272</v>
      </c>
      <c r="R218" s="77">
        <v>2</v>
      </c>
      <c r="X218" s="77" t="str">
        <f t="shared" si="57"/>
        <v>F.2 Lv.2</v>
      </c>
      <c r="Z218" s="77" t="str">
        <f t="shared" si="58"/>
        <v>F.2 Ch 2 Lv.2</v>
      </c>
    </row>
    <row r="219" spans="1:26" ht="16.5" customHeight="1" x14ac:dyDescent="0.25">
      <c r="A219" s="63" t="str">
        <f t="shared" si="55"/>
        <v>200602</v>
      </c>
      <c r="B219" s="77" t="str">
        <f t="shared" si="56"/>
        <v>2A4</v>
      </c>
      <c r="C219" s="77">
        <v>2006</v>
      </c>
      <c r="D219" s="44">
        <v>2</v>
      </c>
      <c r="E219" s="44"/>
      <c r="F219" s="44" t="s">
        <v>7</v>
      </c>
      <c r="I219" s="77" t="str">
        <f t="shared" si="53"/>
        <v>F.2 Ch 4</v>
      </c>
      <c r="J219" s="77" t="str">
        <f t="shared" si="54"/>
        <v xml:space="preserve"> </v>
      </c>
      <c r="L219" s="77">
        <v>2</v>
      </c>
      <c r="N219" s="77" t="str">
        <f>VLOOKUP(B219,'Topic with sorted table '!A:E,5,FALSE)</f>
        <v>A1</v>
      </c>
      <c r="P219">
        <v>2</v>
      </c>
      <c r="Q219" s="77" t="s">
        <v>272</v>
      </c>
      <c r="R219" s="77">
        <v>4</v>
      </c>
      <c r="X219" s="77" t="str">
        <f t="shared" si="57"/>
        <v>F.2 Lv.2</v>
      </c>
      <c r="Z219" s="77" t="str">
        <f t="shared" si="58"/>
        <v>F.2 Ch 4 Lv.2</v>
      </c>
    </row>
    <row r="220" spans="1:26" ht="16.5" customHeight="1" x14ac:dyDescent="0.25">
      <c r="A220" s="63" t="str">
        <f t="shared" si="55"/>
        <v>200603</v>
      </c>
      <c r="B220" s="77" t="str">
        <f t="shared" si="56"/>
        <v>4B9</v>
      </c>
      <c r="C220" s="77">
        <v>2006</v>
      </c>
      <c r="D220" s="44">
        <v>3</v>
      </c>
      <c r="E220" s="44"/>
      <c r="F220" s="44" t="s">
        <v>13</v>
      </c>
      <c r="I220" s="77" t="str">
        <f t="shared" si="53"/>
        <v>F.4 Ch 9</v>
      </c>
      <c r="J220" s="77" t="str">
        <f t="shared" si="54"/>
        <v xml:space="preserve"> </v>
      </c>
      <c r="L220" s="77">
        <v>3</v>
      </c>
      <c r="N220" s="77" t="str">
        <f>VLOOKUP(B220,'Topic with sorted table '!A:E,5,FALSE)</f>
        <v>A3</v>
      </c>
      <c r="P220">
        <v>4</v>
      </c>
      <c r="Q220" s="77" t="s">
        <v>273</v>
      </c>
      <c r="R220" s="77">
        <v>9</v>
      </c>
      <c r="X220" s="77" t="str">
        <f t="shared" si="57"/>
        <v>F.4 Lv.3</v>
      </c>
      <c r="Z220" s="77" t="str">
        <f t="shared" si="58"/>
        <v>F.4 Ch 9 Lv.3</v>
      </c>
    </row>
    <row r="221" spans="1:26" ht="16.5" customHeight="1" x14ac:dyDescent="0.25">
      <c r="A221" s="63" t="str">
        <f t="shared" si="55"/>
        <v>200604</v>
      </c>
      <c r="B221" s="77" t="str">
        <f t="shared" si="56"/>
        <v>2A2</v>
      </c>
      <c r="C221" s="77">
        <v>2006</v>
      </c>
      <c r="D221" s="44">
        <v>4</v>
      </c>
      <c r="E221" s="44"/>
      <c r="F221" s="44" t="s">
        <v>13</v>
      </c>
      <c r="I221" s="77" t="str">
        <f t="shared" si="53"/>
        <v>F.2 Ch 2</v>
      </c>
      <c r="J221" s="77" t="str">
        <f t="shared" si="54"/>
        <v xml:space="preserve"> </v>
      </c>
      <c r="L221" s="77">
        <v>2</v>
      </c>
      <c r="N221" s="77" t="str">
        <f>VLOOKUP(B221,'Topic with sorted table '!A:E,5,FALSE)</f>
        <v>A1</v>
      </c>
      <c r="P221">
        <v>2</v>
      </c>
      <c r="Q221" s="77" t="s">
        <v>272</v>
      </c>
      <c r="R221" s="77">
        <v>2</v>
      </c>
      <c r="X221" s="77" t="str">
        <f t="shared" si="57"/>
        <v>F.2 Lv.2</v>
      </c>
      <c r="Z221" s="77" t="str">
        <f t="shared" si="58"/>
        <v>F.2 Ch 2 Lv.2</v>
      </c>
    </row>
    <row r="222" spans="1:26" ht="16.5" customHeight="1" x14ac:dyDescent="0.25">
      <c r="A222" s="63" t="str">
        <f t="shared" si="55"/>
        <v>200605</v>
      </c>
      <c r="B222" s="77" t="str">
        <f t="shared" si="56"/>
        <v>4A4</v>
      </c>
      <c r="C222" s="77">
        <v>2006</v>
      </c>
      <c r="D222" s="44">
        <v>5</v>
      </c>
      <c r="E222" s="44"/>
      <c r="F222" s="44" t="s">
        <v>13</v>
      </c>
      <c r="I222" s="77" t="str">
        <f t="shared" si="53"/>
        <v>F.4 Ch 4</v>
      </c>
      <c r="J222" s="77" t="str">
        <f t="shared" si="54"/>
        <v xml:space="preserve"> </v>
      </c>
      <c r="L222" s="77">
        <v>2</v>
      </c>
      <c r="N222" s="77" t="str">
        <f>VLOOKUP(B222,'Topic with sorted table '!A:E,5,FALSE)</f>
        <v>A3</v>
      </c>
      <c r="P222">
        <v>4</v>
      </c>
      <c r="Q222" s="77" t="s">
        <v>272</v>
      </c>
      <c r="R222" s="77">
        <v>4</v>
      </c>
      <c r="X222" s="77" t="str">
        <f t="shared" si="57"/>
        <v>F.4 Lv.2</v>
      </c>
      <c r="Z222" s="77" t="str">
        <f t="shared" si="58"/>
        <v>F.4 Ch 4 Lv.2</v>
      </c>
    </row>
    <row r="223" spans="1:26" ht="16.5" customHeight="1" x14ac:dyDescent="0.25">
      <c r="A223" s="63" t="str">
        <f t="shared" si="55"/>
        <v>200606</v>
      </c>
      <c r="B223" s="77" t="str">
        <f t="shared" si="56"/>
        <v>2A3</v>
      </c>
      <c r="C223" s="77">
        <v>2006</v>
      </c>
      <c r="D223" s="45">
        <v>6</v>
      </c>
      <c r="E223" s="45"/>
      <c r="F223" s="45" t="s">
        <v>19</v>
      </c>
      <c r="I223" s="77" t="str">
        <f t="shared" si="53"/>
        <v>F.2 Ch 3</v>
      </c>
      <c r="J223" s="77" t="str">
        <f t="shared" si="54"/>
        <v xml:space="preserve"> </v>
      </c>
      <c r="L223" s="77">
        <v>3</v>
      </c>
      <c r="N223" s="77" t="str">
        <f>VLOOKUP(B223,'Topic with sorted table '!A:E,5,FALSE)</f>
        <v>A1</v>
      </c>
      <c r="P223">
        <v>2</v>
      </c>
      <c r="Q223" s="77" t="s">
        <v>272</v>
      </c>
      <c r="R223" s="77">
        <v>3</v>
      </c>
      <c r="X223" s="77" t="str">
        <f t="shared" si="57"/>
        <v>F.2 Lv.3</v>
      </c>
      <c r="Z223" s="77" t="str">
        <f t="shared" si="58"/>
        <v>F.2 Ch 3 Lv.3</v>
      </c>
    </row>
    <row r="224" spans="1:26" ht="16.5" customHeight="1" x14ac:dyDescent="0.25">
      <c r="A224" s="63" t="str">
        <f t="shared" si="55"/>
        <v>200607</v>
      </c>
      <c r="B224" s="77" t="str">
        <f t="shared" si="56"/>
        <v>4A3</v>
      </c>
      <c r="C224" s="77">
        <v>2006</v>
      </c>
      <c r="D224" s="45">
        <v>7</v>
      </c>
      <c r="E224" s="45"/>
      <c r="F224" s="45" t="s">
        <v>13</v>
      </c>
      <c r="I224" s="77" t="str">
        <f t="shared" si="53"/>
        <v>F.4 Ch 3</v>
      </c>
      <c r="J224" s="77" t="str">
        <f t="shared" si="54"/>
        <v xml:space="preserve"> </v>
      </c>
      <c r="L224" s="77">
        <v>4</v>
      </c>
      <c r="N224" s="77" t="str">
        <f>VLOOKUP(B224,'Topic with sorted table '!A:E,5,FALSE)</f>
        <v>A3</v>
      </c>
      <c r="P224">
        <v>4</v>
      </c>
      <c r="Q224" s="77" t="s">
        <v>272</v>
      </c>
      <c r="R224" s="77">
        <v>3</v>
      </c>
      <c r="X224" s="77" t="str">
        <f t="shared" si="57"/>
        <v>F.4 Lv.4</v>
      </c>
      <c r="Z224" s="77" t="str">
        <f t="shared" si="58"/>
        <v>F.4 Ch 3 Lv.4</v>
      </c>
    </row>
    <row r="225" spans="1:26" ht="16.5" customHeight="1" x14ac:dyDescent="0.25">
      <c r="A225" s="63" t="str">
        <f t="shared" si="55"/>
        <v>200608</v>
      </c>
      <c r="B225" s="77" t="str">
        <f t="shared" si="56"/>
        <v>4A3</v>
      </c>
      <c r="C225" s="77">
        <v>2006</v>
      </c>
      <c r="D225" s="45">
        <v>8</v>
      </c>
      <c r="E225" s="45"/>
      <c r="F225" s="45" t="s">
        <v>23</v>
      </c>
      <c r="I225" s="77" t="str">
        <f t="shared" si="53"/>
        <v>F.4 Ch 3</v>
      </c>
      <c r="J225" s="77" t="str">
        <f t="shared" si="54"/>
        <v xml:space="preserve"> </v>
      </c>
      <c r="L225" s="77">
        <v>2</v>
      </c>
      <c r="N225" s="77" t="str">
        <f>VLOOKUP(B225,'Topic with sorted table '!A:E,5,FALSE)</f>
        <v>A3</v>
      </c>
      <c r="P225">
        <v>4</v>
      </c>
      <c r="Q225" s="77" t="s">
        <v>272</v>
      </c>
      <c r="R225" s="77">
        <v>3</v>
      </c>
      <c r="X225" s="77" t="str">
        <f t="shared" si="57"/>
        <v>F.4 Lv.2</v>
      </c>
      <c r="Z225" s="77" t="str">
        <f t="shared" si="58"/>
        <v>F.4 Ch 3 Lv.2</v>
      </c>
    </row>
    <row r="226" spans="1:26" ht="16.5" customHeight="1" x14ac:dyDescent="0.25">
      <c r="A226" s="63" t="str">
        <f t="shared" si="55"/>
        <v>200609</v>
      </c>
      <c r="B226" s="77" t="str">
        <f t="shared" si="56"/>
        <v>4A3</v>
      </c>
      <c r="C226" s="77">
        <v>2006</v>
      </c>
      <c r="D226" s="45">
        <v>9</v>
      </c>
      <c r="E226" s="45"/>
      <c r="F226" s="45" t="s">
        <v>13</v>
      </c>
      <c r="I226" s="77" t="str">
        <f t="shared" si="53"/>
        <v>F.4 Ch 3</v>
      </c>
      <c r="J226" s="77" t="str">
        <f t="shared" si="54"/>
        <v xml:space="preserve"> </v>
      </c>
      <c r="L226" s="77">
        <v>5</v>
      </c>
      <c r="N226" s="77" t="str">
        <f>VLOOKUP(B226,'Topic with sorted table '!A:E,5,FALSE)</f>
        <v>A3</v>
      </c>
      <c r="P226">
        <v>4</v>
      </c>
      <c r="Q226" s="77" t="s">
        <v>272</v>
      </c>
      <c r="R226" s="77">
        <v>3</v>
      </c>
      <c r="X226" s="77" t="str">
        <f t="shared" si="57"/>
        <v>F.4 Lv.5</v>
      </c>
      <c r="Z226" s="77" t="str">
        <f t="shared" si="58"/>
        <v>F.4 Ch 3 Lv.5</v>
      </c>
    </row>
    <row r="227" spans="1:26" ht="16.5" customHeight="1" x14ac:dyDescent="0.25">
      <c r="A227" s="63" t="str">
        <f t="shared" si="55"/>
        <v>200610</v>
      </c>
      <c r="B227" s="77" t="str">
        <f t="shared" si="56"/>
        <v>1A3</v>
      </c>
      <c r="C227" s="77">
        <v>2006</v>
      </c>
      <c r="D227" s="45">
        <v>10</v>
      </c>
      <c r="E227" s="45"/>
      <c r="F227" s="45" t="s">
        <v>19</v>
      </c>
      <c r="I227" s="77" t="str">
        <f t="shared" si="53"/>
        <v>F.1 Ch 3</v>
      </c>
      <c r="J227" s="77" t="str">
        <f t="shared" si="54"/>
        <v xml:space="preserve"> </v>
      </c>
      <c r="L227" s="77">
        <v>2</v>
      </c>
      <c r="N227" s="77" t="str">
        <f>VLOOKUP(B227,'Topic with sorted table '!A:E,5,FALSE)</f>
        <v>A1</v>
      </c>
      <c r="P227">
        <v>1</v>
      </c>
      <c r="Q227" s="77" t="s">
        <v>272</v>
      </c>
      <c r="R227" s="77">
        <v>3</v>
      </c>
      <c r="X227" s="77" t="str">
        <f t="shared" si="57"/>
        <v>F.1 Lv.2</v>
      </c>
      <c r="Z227" s="77" t="str">
        <f t="shared" si="58"/>
        <v>F.1 Ch 3 Lv.2</v>
      </c>
    </row>
    <row r="228" spans="1:26" ht="16.5" customHeight="1" x14ac:dyDescent="0.25">
      <c r="A228" s="63" t="str">
        <f t="shared" si="55"/>
        <v>200611</v>
      </c>
      <c r="B228" s="77" t="str">
        <f t="shared" si="56"/>
        <v>3A3</v>
      </c>
      <c r="C228" s="77">
        <v>2006</v>
      </c>
      <c r="D228" s="44">
        <v>11</v>
      </c>
      <c r="E228" s="44"/>
      <c r="F228" s="44" t="s">
        <v>7</v>
      </c>
      <c r="I228" s="77" t="str">
        <f t="shared" ref="I228:I291" si="59">"F." &amp; P228 &amp; " Ch "&amp;R228</f>
        <v>F.3 Ch 3</v>
      </c>
      <c r="J228" s="77" t="str">
        <f t="shared" si="54"/>
        <v xml:space="preserve"> </v>
      </c>
      <c r="L228" s="77">
        <v>2</v>
      </c>
      <c r="N228" s="77" t="str">
        <f>VLOOKUP(B228,'Topic with sorted table '!A:E,5,FALSE)</f>
        <v>DA</v>
      </c>
      <c r="P228">
        <v>3</v>
      </c>
      <c r="Q228" s="77" t="s">
        <v>272</v>
      </c>
      <c r="R228" s="77">
        <v>3</v>
      </c>
      <c r="X228" s="77" t="str">
        <f t="shared" si="57"/>
        <v>F.3 Lv.2</v>
      </c>
      <c r="Z228" s="77" t="str">
        <f t="shared" si="58"/>
        <v>F.3 Ch 3 Lv.2</v>
      </c>
    </row>
    <row r="229" spans="1:26" ht="16.5" customHeight="1" x14ac:dyDescent="0.25">
      <c r="A229" s="63" t="str">
        <f t="shared" si="55"/>
        <v>200612</v>
      </c>
      <c r="B229" s="77" t="str">
        <f t="shared" si="56"/>
        <v>6A1</v>
      </c>
      <c r="C229" s="77">
        <v>2006</v>
      </c>
      <c r="D229" s="44">
        <v>12</v>
      </c>
      <c r="E229" s="44"/>
      <c r="F229" s="44" t="s">
        <v>7</v>
      </c>
      <c r="I229" s="77" t="str">
        <f t="shared" si="59"/>
        <v>F.6 Ch 1</v>
      </c>
      <c r="J229" s="77" t="str">
        <f t="shared" si="54"/>
        <v xml:space="preserve"> </v>
      </c>
      <c r="L229" s="77">
        <v>2</v>
      </c>
      <c r="N229" s="77" t="str">
        <f>VLOOKUP(B229,'Topic with sorted table '!A:E,5,FALSE)</f>
        <v>A3</v>
      </c>
      <c r="P229">
        <v>6</v>
      </c>
      <c r="Q229" s="77" t="s">
        <v>272</v>
      </c>
      <c r="R229" s="77">
        <v>1</v>
      </c>
      <c r="X229" s="77" t="str">
        <f t="shared" si="57"/>
        <v>F.6 Lv.2</v>
      </c>
      <c r="Z229" s="77" t="str">
        <f t="shared" si="58"/>
        <v>F.6 Ch 1 Lv.2</v>
      </c>
    </row>
    <row r="230" spans="1:26" ht="16.5" customHeight="1" x14ac:dyDescent="0.25">
      <c r="A230" s="63" t="str">
        <f t="shared" si="55"/>
        <v>200613</v>
      </c>
      <c r="B230" s="77" t="str">
        <f t="shared" si="56"/>
        <v>2A6</v>
      </c>
      <c r="C230" s="77">
        <v>2006</v>
      </c>
      <c r="D230" s="44">
        <v>13</v>
      </c>
      <c r="E230" s="44"/>
      <c r="F230" s="44" t="s">
        <v>23</v>
      </c>
      <c r="I230" s="77" t="str">
        <f t="shared" si="59"/>
        <v>F.2 Ch 6</v>
      </c>
      <c r="J230" s="77" t="str">
        <f t="shared" si="54"/>
        <v xml:space="preserve"> </v>
      </c>
      <c r="L230" s="77">
        <v>3</v>
      </c>
      <c r="N230" s="77" t="str">
        <f>VLOOKUP(B230,'Topic with sorted table '!A:E,5,FALSE)</f>
        <v>A1</v>
      </c>
      <c r="P230">
        <v>2</v>
      </c>
      <c r="Q230" s="77" t="s">
        <v>272</v>
      </c>
      <c r="R230" s="77">
        <v>6</v>
      </c>
      <c r="X230" s="77" t="str">
        <f t="shared" si="57"/>
        <v>F.2 Lv.3</v>
      </c>
      <c r="Z230" s="77" t="str">
        <f t="shared" si="58"/>
        <v>F.2 Ch 6 Lv.3</v>
      </c>
    </row>
    <row r="231" spans="1:26" ht="16.5" customHeight="1" x14ac:dyDescent="0.25">
      <c r="A231" s="63" t="str">
        <f t="shared" si="55"/>
        <v>200614</v>
      </c>
      <c r="B231" s="77" t="str">
        <f t="shared" si="56"/>
        <v>5B6</v>
      </c>
      <c r="C231" s="77">
        <v>2006</v>
      </c>
      <c r="D231" s="44">
        <v>14</v>
      </c>
      <c r="E231" s="44"/>
      <c r="F231" s="44" t="s">
        <v>23</v>
      </c>
      <c r="I231" s="77" t="str">
        <f t="shared" si="59"/>
        <v>F.5 Ch 6</v>
      </c>
      <c r="J231" s="77" t="str">
        <f t="shared" si="54"/>
        <v xml:space="preserve"> </v>
      </c>
      <c r="L231" s="77">
        <v>4</v>
      </c>
      <c r="N231" s="77" t="str">
        <f>VLOOKUP(B231,'Topic with sorted table '!A:E,5,FALSE)</f>
        <v>DA</v>
      </c>
      <c r="P231">
        <v>5</v>
      </c>
      <c r="Q231" s="77" t="s">
        <v>273</v>
      </c>
      <c r="R231" s="77">
        <v>6</v>
      </c>
      <c r="X231" s="77" t="str">
        <f t="shared" si="57"/>
        <v>F.5 Lv.4</v>
      </c>
      <c r="Z231" s="77" t="str">
        <f t="shared" si="58"/>
        <v>F.5 Ch 6 Lv.4</v>
      </c>
    </row>
    <row r="232" spans="1:26" ht="16.5" customHeight="1" x14ac:dyDescent="0.25">
      <c r="A232" s="63" t="str">
        <f t="shared" si="55"/>
        <v>200615</v>
      </c>
      <c r="B232" s="77" t="str">
        <f t="shared" si="56"/>
        <v>2A6</v>
      </c>
      <c r="C232" s="77">
        <v>2006</v>
      </c>
      <c r="D232" s="44">
        <v>15</v>
      </c>
      <c r="E232" s="44"/>
      <c r="F232" s="44" t="s">
        <v>7</v>
      </c>
      <c r="I232" s="77" t="str">
        <f t="shared" si="59"/>
        <v>F.2 Ch 6</v>
      </c>
      <c r="J232" s="77" t="str">
        <f t="shared" si="54"/>
        <v xml:space="preserve"> </v>
      </c>
      <c r="L232" s="77">
        <v>4</v>
      </c>
      <c r="N232" s="77" t="str">
        <f>VLOOKUP(B232,'Topic with sorted table '!A:E,5,FALSE)</f>
        <v>A1</v>
      </c>
      <c r="P232">
        <v>2</v>
      </c>
      <c r="Q232" s="77" t="s">
        <v>272</v>
      </c>
      <c r="R232" s="77">
        <v>6</v>
      </c>
      <c r="X232" s="77" t="str">
        <f t="shared" si="57"/>
        <v>F.2 Lv.4</v>
      </c>
      <c r="Z232" s="77" t="str">
        <f t="shared" si="58"/>
        <v>F.2 Ch 6 Lv.4</v>
      </c>
    </row>
    <row r="233" spans="1:26" ht="16.5" customHeight="1" x14ac:dyDescent="0.25">
      <c r="A233" s="63" t="str">
        <f t="shared" si="55"/>
        <v>200616</v>
      </c>
      <c r="B233" s="77" t="str">
        <f t="shared" si="56"/>
        <v>3B11</v>
      </c>
      <c r="C233" s="77">
        <v>2006</v>
      </c>
      <c r="D233" s="45">
        <v>16</v>
      </c>
      <c r="E233" s="45"/>
      <c r="F233" s="45" t="s">
        <v>13</v>
      </c>
      <c r="I233" s="77" t="str">
        <f t="shared" si="59"/>
        <v>F.3 Ch 11</v>
      </c>
      <c r="J233" s="77" t="str">
        <f t="shared" si="54"/>
        <v xml:space="preserve"> </v>
      </c>
      <c r="L233" s="77">
        <v>4</v>
      </c>
      <c r="N233" s="77" t="str">
        <f>VLOOKUP(B233,'Topic with sorted table '!A:E,5,FALSE)</f>
        <v>T1</v>
      </c>
      <c r="P233">
        <v>3</v>
      </c>
      <c r="Q233" s="77" t="s">
        <v>273</v>
      </c>
      <c r="R233" s="77">
        <v>11</v>
      </c>
      <c r="X233" s="77" t="str">
        <f t="shared" si="57"/>
        <v>F.3 Lv.4</v>
      </c>
      <c r="Z233" s="77" t="str">
        <f t="shared" si="58"/>
        <v>F.3 Ch 11 Lv.4</v>
      </c>
    </row>
    <row r="234" spans="1:26" ht="16.5" customHeight="1" x14ac:dyDescent="0.25">
      <c r="A234" s="63" t="str">
        <f t="shared" si="55"/>
        <v>200617</v>
      </c>
      <c r="B234" s="77" t="str">
        <f t="shared" si="56"/>
        <v>2B10</v>
      </c>
      <c r="C234" s="77">
        <v>2006</v>
      </c>
      <c r="D234" s="45">
        <v>17</v>
      </c>
      <c r="E234" s="45"/>
      <c r="F234" s="45" t="s">
        <v>13</v>
      </c>
      <c r="I234" s="77" t="str">
        <f t="shared" si="59"/>
        <v>F.2 Ch 10</v>
      </c>
      <c r="J234" s="77" t="str">
        <f t="shared" si="54"/>
        <v xml:space="preserve"> </v>
      </c>
      <c r="L234" s="77">
        <v>2</v>
      </c>
      <c r="N234" s="77" t="str">
        <f>VLOOKUP(B234,'Topic with sorted table '!A:E,5,FALSE)</f>
        <v>A2</v>
      </c>
      <c r="P234">
        <v>2</v>
      </c>
      <c r="Q234" s="77" t="s">
        <v>273</v>
      </c>
      <c r="R234" s="77">
        <v>10</v>
      </c>
      <c r="X234" s="77" t="str">
        <f t="shared" si="57"/>
        <v>F.2 Lv.2</v>
      </c>
      <c r="Z234" s="77" t="str">
        <f t="shared" si="58"/>
        <v>F.2 Ch 10 Lv.2</v>
      </c>
    </row>
    <row r="235" spans="1:26" ht="16.5" customHeight="1" x14ac:dyDescent="0.25">
      <c r="A235" s="63" t="str">
        <f t="shared" si="55"/>
        <v>200618</v>
      </c>
      <c r="B235" s="77" t="str">
        <f t="shared" si="56"/>
        <v>3B10</v>
      </c>
      <c r="C235" s="77">
        <v>2006</v>
      </c>
      <c r="D235" s="45">
        <v>18</v>
      </c>
      <c r="E235" s="45"/>
      <c r="F235" s="45" t="s">
        <v>19</v>
      </c>
      <c r="I235" s="77" t="str">
        <f t="shared" si="59"/>
        <v>F.3 Ch 10</v>
      </c>
      <c r="J235" s="77" t="str">
        <f t="shared" si="54"/>
        <v xml:space="preserve"> </v>
      </c>
      <c r="L235" s="77">
        <v>2</v>
      </c>
      <c r="N235" s="77" t="str">
        <f>VLOOKUP(B235,'Topic with sorted table '!A:E,5,FALSE)</f>
        <v>VA2</v>
      </c>
      <c r="P235">
        <v>3</v>
      </c>
      <c r="Q235" s="77" t="s">
        <v>273</v>
      </c>
      <c r="R235" s="77">
        <v>10</v>
      </c>
      <c r="X235" s="77" t="str">
        <f t="shared" si="57"/>
        <v>F.3 Lv.2</v>
      </c>
      <c r="Z235" s="77" t="str">
        <f t="shared" si="58"/>
        <v>F.3 Ch 10 Lv.2</v>
      </c>
    </row>
    <row r="236" spans="1:26" ht="16.5" customHeight="1" x14ac:dyDescent="0.25">
      <c r="A236" s="63" t="str">
        <f t="shared" si="55"/>
        <v>200619</v>
      </c>
      <c r="B236" s="77" t="str">
        <f t="shared" si="56"/>
        <v>2B12</v>
      </c>
      <c r="C236" s="77">
        <v>2006</v>
      </c>
      <c r="D236" s="45">
        <v>19</v>
      </c>
      <c r="E236" s="45"/>
      <c r="F236" s="45" t="s">
        <v>7</v>
      </c>
      <c r="I236" s="77" t="str">
        <f t="shared" si="59"/>
        <v>F.2 Ch 12</v>
      </c>
      <c r="J236" s="77" t="str">
        <f t="shared" si="54"/>
        <v xml:space="preserve"> </v>
      </c>
      <c r="L236" s="77">
        <v>4</v>
      </c>
      <c r="N236" s="77" t="str">
        <f>VLOOKUP(B236,'Topic with sorted table '!A:E,5,FALSE)</f>
        <v>VA1</v>
      </c>
      <c r="P236">
        <v>2</v>
      </c>
      <c r="Q236" s="77" t="s">
        <v>273</v>
      </c>
      <c r="R236" s="77">
        <v>12</v>
      </c>
      <c r="X236" s="77" t="str">
        <f t="shared" si="57"/>
        <v>F.2 Lv.4</v>
      </c>
      <c r="Z236" s="77" t="str">
        <f t="shared" si="58"/>
        <v>F.2 Ch 12 Lv.4</v>
      </c>
    </row>
    <row r="237" spans="1:26" ht="16.5" customHeight="1" x14ac:dyDescent="0.25">
      <c r="A237" s="63" t="str">
        <f t="shared" si="55"/>
        <v>200620</v>
      </c>
      <c r="B237" s="77" t="str">
        <f t="shared" si="56"/>
        <v>2B11</v>
      </c>
      <c r="C237" s="77">
        <v>2006</v>
      </c>
      <c r="D237" s="45">
        <v>20</v>
      </c>
      <c r="E237" s="45"/>
      <c r="F237" s="45" t="s">
        <v>13</v>
      </c>
      <c r="I237" s="77" t="str">
        <f t="shared" si="59"/>
        <v>F.2 Ch 11</v>
      </c>
      <c r="J237" s="77" t="str">
        <f t="shared" si="54"/>
        <v xml:space="preserve"> </v>
      </c>
      <c r="L237" s="77">
        <v>2</v>
      </c>
      <c r="N237" s="77" t="str">
        <f>VLOOKUP(B237,'Topic with sorted table '!A:E,5,FALSE)</f>
        <v>T1</v>
      </c>
      <c r="P237">
        <v>2</v>
      </c>
      <c r="Q237" s="77" t="s">
        <v>273</v>
      </c>
      <c r="R237" s="77">
        <v>11</v>
      </c>
      <c r="X237" s="77" t="str">
        <f t="shared" si="57"/>
        <v>F.2 Lv.2</v>
      </c>
      <c r="Z237" s="77" t="str">
        <f t="shared" si="58"/>
        <v>F.2 Ch 11 Lv.2</v>
      </c>
    </row>
    <row r="238" spans="1:26" ht="16.5" customHeight="1" x14ac:dyDescent="0.25">
      <c r="A238" s="63" t="str">
        <f t="shared" si="55"/>
        <v>200621</v>
      </c>
      <c r="B238" s="77" t="str">
        <f t="shared" si="56"/>
        <v>2B11</v>
      </c>
      <c r="C238" s="77">
        <v>2006</v>
      </c>
      <c r="D238" s="44">
        <v>21</v>
      </c>
      <c r="E238" s="44"/>
      <c r="F238" s="44" t="s">
        <v>23</v>
      </c>
      <c r="I238" s="77" t="str">
        <f t="shared" si="59"/>
        <v>F.2 Ch 11</v>
      </c>
      <c r="J238" s="77" t="str">
        <f t="shared" si="54"/>
        <v xml:space="preserve"> </v>
      </c>
      <c r="L238" s="77">
        <v>3</v>
      </c>
      <c r="N238" s="77" t="str">
        <f>VLOOKUP(B238,'Topic with sorted table '!A:E,5,FALSE)</f>
        <v>T1</v>
      </c>
      <c r="P238">
        <v>2</v>
      </c>
      <c r="Q238" s="77" t="s">
        <v>273</v>
      </c>
      <c r="R238" s="77">
        <v>11</v>
      </c>
      <c r="X238" s="77" t="str">
        <f t="shared" si="57"/>
        <v>F.2 Lv.3</v>
      </c>
      <c r="Z238" s="77" t="str">
        <f t="shared" si="58"/>
        <v>F.2 Ch 11 Lv.3</v>
      </c>
    </row>
    <row r="239" spans="1:26" ht="16.5" customHeight="1" x14ac:dyDescent="0.25">
      <c r="A239" s="63" t="str">
        <f t="shared" si="55"/>
        <v>200622</v>
      </c>
      <c r="B239" s="77" t="str">
        <f t="shared" si="56"/>
        <v>4B12</v>
      </c>
      <c r="C239" s="77">
        <v>2006</v>
      </c>
      <c r="D239" s="44">
        <v>22</v>
      </c>
      <c r="E239" s="44"/>
      <c r="F239" s="44" t="s">
        <v>23</v>
      </c>
      <c r="I239" s="77" t="str">
        <f t="shared" si="59"/>
        <v>F.4 Ch 12</v>
      </c>
      <c r="J239" s="77" t="str">
        <f t="shared" si="54"/>
        <v xml:space="preserve"> </v>
      </c>
      <c r="L239" s="77">
        <v>4</v>
      </c>
      <c r="N239" s="77" t="str">
        <f>VLOOKUP(B239,'Topic with sorted table '!A:E,5,FALSE)</f>
        <v>T2</v>
      </c>
      <c r="P239">
        <v>4</v>
      </c>
      <c r="Q239" s="77" t="s">
        <v>273</v>
      </c>
      <c r="R239" s="77">
        <v>12</v>
      </c>
      <c r="X239" s="77" t="str">
        <f t="shared" si="57"/>
        <v>F.4 Lv.4</v>
      </c>
      <c r="Z239" s="77" t="str">
        <f t="shared" si="58"/>
        <v>F.4 Ch 12 Lv.4</v>
      </c>
    </row>
    <row r="240" spans="1:26" ht="16.5" customHeight="1" x14ac:dyDescent="0.25">
      <c r="A240" s="63" t="str">
        <f t="shared" si="55"/>
        <v>200623</v>
      </c>
      <c r="B240" s="77" t="str">
        <f t="shared" si="56"/>
        <v>2B11</v>
      </c>
      <c r="C240" s="77">
        <v>2006</v>
      </c>
      <c r="D240" s="44">
        <v>23</v>
      </c>
      <c r="E240" s="44"/>
      <c r="F240" s="44" t="s">
        <v>7</v>
      </c>
      <c r="I240" s="77" t="str">
        <f t="shared" si="59"/>
        <v>F.2 Ch 11</v>
      </c>
      <c r="J240" s="77" t="str">
        <f t="shared" si="54"/>
        <v>F.2 Ch 11</v>
      </c>
      <c r="L240" s="77">
        <v>2</v>
      </c>
      <c r="N240" s="77" t="str">
        <f>VLOOKUP(B240,'Topic with sorted table '!A:E,5,FALSE)</f>
        <v>T1</v>
      </c>
      <c r="P240">
        <v>2</v>
      </c>
      <c r="Q240" s="77" t="s">
        <v>273</v>
      </c>
      <c r="R240" s="77">
        <v>11</v>
      </c>
      <c r="T240" s="77">
        <v>2</v>
      </c>
      <c r="U240" s="77" t="s">
        <v>469</v>
      </c>
      <c r="V240" s="77">
        <v>11</v>
      </c>
      <c r="X240" s="77" t="str">
        <f t="shared" si="57"/>
        <v>F.2 Lv.2</v>
      </c>
      <c r="Z240" s="77" t="str">
        <f t="shared" si="58"/>
        <v>F.2 Ch 11 Lv.2</v>
      </c>
    </row>
    <row r="241" spans="1:26" ht="16.5" customHeight="1" x14ac:dyDescent="0.25">
      <c r="A241" s="63" t="str">
        <f t="shared" si="55"/>
        <v>200624</v>
      </c>
      <c r="B241" s="77" t="str">
        <f t="shared" si="56"/>
        <v>5B10</v>
      </c>
      <c r="C241" s="77">
        <v>2006</v>
      </c>
      <c r="D241" s="44">
        <v>24</v>
      </c>
      <c r="E241" s="44"/>
      <c r="F241" s="44" t="s">
        <v>19</v>
      </c>
      <c r="I241" s="77" t="str">
        <f t="shared" si="59"/>
        <v>F.5 Ch 10</v>
      </c>
      <c r="J241" s="77" t="str">
        <f t="shared" si="54"/>
        <v xml:space="preserve"> </v>
      </c>
      <c r="L241" s="77">
        <v>5</v>
      </c>
      <c r="N241" s="77" t="str">
        <f>VLOOKUP(B241,'Topic with sorted table '!A:E,5,FALSE)</f>
        <v>3D2</v>
      </c>
      <c r="P241">
        <v>5</v>
      </c>
      <c r="Q241" s="77" t="s">
        <v>273</v>
      </c>
      <c r="R241" s="77">
        <v>10</v>
      </c>
      <c r="X241" s="77" t="str">
        <f t="shared" si="57"/>
        <v>F.5 Lv.5</v>
      </c>
      <c r="Z241" s="77" t="str">
        <f t="shared" si="58"/>
        <v>F.5 Ch 10 Lv.5</v>
      </c>
    </row>
    <row r="242" spans="1:26" ht="16.5" customHeight="1" x14ac:dyDescent="0.25">
      <c r="A242" s="63" t="str">
        <f t="shared" si="55"/>
        <v>200625</v>
      </c>
      <c r="B242" s="77" t="str">
        <f t="shared" si="56"/>
        <v>1B9</v>
      </c>
      <c r="C242" s="77">
        <v>2006</v>
      </c>
      <c r="D242" s="44">
        <v>25</v>
      </c>
      <c r="E242" s="44"/>
      <c r="F242" s="44" t="s">
        <v>23</v>
      </c>
      <c r="I242" s="77" t="str">
        <f t="shared" si="59"/>
        <v>F.1 Ch 9</v>
      </c>
      <c r="J242" s="77" t="str">
        <f t="shared" si="54"/>
        <v xml:space="preserve"> </v>
      </c>
      <c r="L242" s="77">
        <v>2</v>
      </c>
      <c r="N242" s="77" t="str">
        <f>VLOOKUP(B242,'Topic with sorted table '!A:E,5,FALSE)</f>
        <v>Geo</v>
      </c>
      <c r="P242">
        <v>1</v>
      </c>
      <c r="Q242" s="77" t="s">
        <v>273</v>
      </c>
      <c r="R242" s="77">
        <v>9</v>
      </c>
      <c r="X242" s="77" t="str">
        <f t="shared" si="57"/>
        <v>F.1 Lv.2</v>
      </c>
      <c r="Z242" s="77" t="str">
        <f t="shared" si="58"/>
        <v>F.1 Ch 9 Lv.2</v>
      </c>
    </row>
    <row r="243" spans="1:26" ht="16.5" customHeight="1" x14ac:dyDescent="0.25">
      <c r="A243" s="63" t="str">
        <f t="shared" si="55"/>
        <v>200626</v>
      </c>
      <c r="B243" s="77" t="str">
        <f t="shared" si="56"/>
        <v>3B8</v>
      </c>
      <c r="C243" s="77">
        <v>2006</v>
      </c>
      <c r="D243" s="45">
        <v>26</v>
      </c>
      <c r="E243" s="45"/>
      <c r="F243" s="45" t="s">
        <v>23</v>
      </c>
      <c r="I243" s="77" t="str">
        <f t="shared" si="59"/>
        <v>F.3 Ch 8</v>
      </c>
      <c r="J243" s="77" t="str">
        <f t="shared" si="54"/>
        <v xml:space="preserve"> </v>
      </c>
      <c r="L243" s="77">
        <v>2</v>
      </c>
      <c r="N243" s="77" t="str">
        <f>VLOOKUP(B243,'Topic with sorted table '!A:E,5,FALSE)</f>
        <v>DG2</v>
      </c>
      <c r="P243">
        <v>3</v>
      </c>
      <c r="Q243" s="77" t="s">
        <v>273</v>
      </c>
      <c r="R243" s="77">
        <v>8</v>
      </c>
      <c r="X243" s="77" t="str">
        <f t="shared" si="57"/>
        <v>F.3 Lv.2</v>
      </c>
      <c r="Z243" s="77" t="str">
        <f t="shared" si="58"/>
        <v>F.3 Ch 8 Lv.2</v>
      </c>
    </row>
    <row r="244" spans="1:26" ht="16.5" customHeight="1" x14ac:dyDescent="0.25">
      <c r="A244" s="63" t="str">
        <f t="shared" si="55"/>
        <v>200627</v>
      </c>
      <c r="B244" s="77" t="str">
        <f t="shared" si="56"/>
        <v>2B10</v>
      </c>
      <c r="C244" s="77">
        <v>2006</v>
      </c>
      <c r="D244" s="45">
        <v>27</v>
      </c>
      <c r="E244" s="45"/>
      <c r="F244" s="45" t="s">
        <v>7</v>
      </c>
      <c r="I244" s="77" t="str">
        <f t="shared" si="59"/>
        <v>F.2 Ch 10</v>
      </c>
      <c r="J244" s="77" t="str">
        <f t="shared" si="54"/>
        <v xml:space="preserve"> </v>
      </c>
      <c r="L244" s="77">
        <v>4</v>
      </c>
      <c r="N244" s="77" t="str">
        <f>VLOOKUP(B244,'Topic with sorted table '!A:E,5,FALSE)</f>
        <v>A2</v>
      </c>
      <c r="P244">
        <v>2</v>
      </c>
      <c r="Q244" s="77" t="s">
        <v>273</v>
      </c>
      <c r="R244" s="77">
        <v>10</v>
      </c>
      <c r="X244" s="77" t="str">
        <f t="shared" si="57"/>
        <v>F.2 Lv.4</v>
      </c>
      <c r="Z244" s="77" t="str">
        <f t="shared" si="58"/>
        <v>F.2 Ch 10 Lv.4</v>
      </c>
    </row>
    <row r="245" spans="1:26" ht="16.5" customHeight="1" x14ac:dyDescent="0.25">
      <c r="A245" s="63" t="str">
        <f t="shared" si="55"/>
        <v>200628</v>
      </c>
      <c r="B245" s="77" t="str">
        <f t="shared" si="56"/>
        <v>4A2</v>
      </c>
      <c r="C245" s="77">
        <v>2006</v>
      </c>
      <c r="D245" s="44">
        <v>28</v>
      </c>
      <c r="E245" s="44"/>
      <c r="F245" s="44" t="s">
        <v>7</v>
      </c>
      <c r="I245" s="77" t="str">
        <f t="shared" si="59"/>
        <v>F.4 Ch 2</v>
      </c>
      <c r="J245" s="77" t="str">
        <f t="shared" si="54"/>
        <v xml:space="preserve"> </v>
      </c>
      <c r="L245" s="77">
        <v>4</v>
      </c>
      <c r="N245" s="77" t="str">
        <f>VLOOKUP(B245,'Topic with sorted table '!A:E,5,FALSE)</f>
        <v>AG2</v>
      </c>
      <c r="P245">
        <v>4</v>
      </c>
      <c r="Q245" s="77" t="s">
        <v>272</v>
      </c>
      <c r="R245" s="77">
        <v>2</v>
      </c>
      <c r="X245" s="77" t="str">
        <f t="shared" si="57"/>
        <v>F.4 Lv.4</v>
      </c>
      <c r="Z245" s="77" t="str">
        <f t="shared" si="58"/>
        <v>F.4 Ch 2 Lv.4</v>
      </c>
    </row>
    <row r="246" spans="1:26" ht="16.5" customHeight="1" x14ac:dyDescent="0.25">
      <c r="A246" s="63" t="str">
        <f t="shared" si="55"/>
        <v>200629</v>
      </c>
      <c r="B246" s="77" t="str">
        <f t="shared" si="56"/>
        <v>4A2</v>
      </c>
      <c r="C246" s="77">
        <v>2006</v>
      </c>
      <c r="D246" s="44">
        <v>29</v>
      </c>
      <c r="E246" s="44"/>
      <c r="F246" s="44" t="s">
        <v>23</v>
      </c>
      <c r="I246" s="77" t="str">
        <f t="shared" si="59"/>
        <v>F.4 Ch 2</v>
      </c>
      <c r="J246" s="77" t="str">
        <f t="shared" si="54"/>
        <v xml:space="preserve"> </v>
      </c>
      <c r="L246" s="77">
        <v>3</v>
      </c>
      <c r="N246" s="77" t="str">
        <f>VLOOKUP(B246,'Topic with sorted table '!A:E,5,FALSE)</f>
        <v>AG2</v>
      </c>
      <c r="P246">
        <v>4</v>
      </c>
      <c r="Q246" s="77" t="s">
        <v>272</v>
      </c>
      <c r="R246" s="77">
        <v>2</v>
      </c>
      <c r="X246" s="77" t="str">
        <f t="shared" si="57"/>
        <v>F.4 Lv.3</v>
      </c>
      <c r="Z246" s="77" t="str">
        <f t="shared" si="58"/>
        <v>F.4 Ch 2 Lv.3</v>
      </c>
    </row>
    <row r="247" spans="1:26" ht="16.5" customHeight="1" x14ac:dyDescent="0.25">
      <c r="A247" s="63" t="str">
        <f t="shared" si="55"/>
        <v>200630</v>
      </c>
      <c r="B247" s="77" t="str">
        <f t="shared" si="56"/>
        <v>4A2</v>
      </c>
      <c r="C247" s="77">
        <v>2006</v>
      </c>
      <c r="D247" s="44">
        <v>30</v>
      </c>
      <c r="E247" s="44"/>
      <c r="F247" s="44" t="s">
        <v>13</v>
      </c>
      <c r="I247" s="77" t="str">
        <f t="shared" si="59"/>
        <v>F.4 Ch 2</v>
      </c>
      <c r="J247" s="77" t="str">
        <f t="shared" si="54"/>
        <v>F.1 Ch 8</v>
      </c>
      <c r="L247" s="77">
        <v>3</v>
      </c>
      <c r="N247" s="77" t="str">
        <f>VLOOKUP(B247,'Topic with sorted table '!A:E,5,FALSE)</f>
        <v>AG2</v>
      </c>
      <c r="P247">
        <v>4</v>
      </c>
      <c r="Q247" s="77" t="s">
        <v>272</v>
      </c>
      <c r="R247" s="77">
        <v>2</v>
      </c>
      <c r="T247" s="77">
        <v>1</v>
      </c>
      <c r="U247" s="77" t="s">
        <v>453</v>
      </c>
      <c r="V247" s="77">
        <v>8</v>
      </c>
      <c r="X247" s="77" t="str">
        <f t="shared" si="57"/>
        <v>F.4 Lv.3</v>
      </c>
      <c r="Z247" s="77" t="str">
        <f t="shared" si="58"/>
        <v>F.4 Ch 2 Lv.3</v>
      </c>
    </row>
    <row r="248" spans="1:26" ht="16.5" customHeight="1" x14ac:dyDescent="0.25">
      <c r="A248" s="63" t="str">
        <f t="shared" si="55"/>
        <v>200631</v>
      </c>
      <c r="B248" s="77" t="str">
        <f t="shared" si="56"/>
        <v>3B12</v>
      </c>
      <c r="C248" s="86">
        <v>2006</v>
      </c>
      <c r="D248" s="44">
        <v>31</v>
      </c>
      <c r="E248" s="44"/>
      <c r="F248" s="44" t="s">
        <v>23</v>
      </c>
      <c r="I248" s="77" t="str">
        <f t="shared" si="59"/>
        <v>F.3 Ch 12</v>
      </c>
      <c r="J248" s="77" t="str">
        <f t="shared" ref="J248:J311" si="60">IF(T248&gt;0,"F." &amp; T248 &amp; " Ch "&amp;V248," ")</f>
        <v xml:space="preserve"> </v>
      </c>
      <c r="L248" s="77">
        <v>5</v>
      </c>
      <c r="N248" s="77" t="str">
        <f>VLOOKUP(B248,'Topic with sorted table '!A:E,5,FALSE)</f>
        <v>AG2</v>
      </c>
      <c r="P248">
        <v>3</v>
      </c>
      <c r="Q248" s="77" t="s">
        <v>273</v>
      </c>
      <c r="R248" s="77">
        <v>12</v>
      </c>
      <c r="X248" s="77" t="str">
        <f t="shared" si="57"/>
        <v>F.3 Lv.5</v>
      </c>
      <c r="Z248" s="77" t="str">
        <f t="shared" si="58"/>
        <v>F.3 Ch 12 Lv.5</v>
      </c>
    </row>
    <row r="249" spans="1:26" ht="16.5" customHeight="1" x14ac:dyDescent="0.25">
      <c r="A249" s="63" t="str">
        <f t="shared" si="55"/>
        <v>200632</v>
      </c>
      <c r="B249" s="77" t="str">
        <f t="shared" si="56"/>
        <v>5A5</v>
      </c>
      <c r="C249" s="77">
        <v>2006</v>
      </c>
      <c r="D249" s="44">
        <v>32</v>
      </c>
      <c r="E249" s="44"/>
      <c r="F249" s="44" t="s">
        <v>19</v>
      </c>
      <c r="I249" s="77" t="str">
        <f t="shared" si="59"/>
        <v>F.5 Ch 5</v>
      </c>
      <c r="J249" s="77" t="str">
        <f t="shared" si="60"/>
        <v xml:space="preserve"> </v>
      </c>
      <c r="L249" s="77">
        <v>2</v>
      </c>
      <c r="N249" s="77" t="str">
        <f>VLOOKUP(B249,'Topic with sorted table '!A:E,5,FALSE)</f>
        <v>P2</v>
      </c>
      <c r="P249">
        <v>5</v>
      </c>
      <c r="Q249" s="77" t="s">
        <v>272</v>
      </c>
      <c r="R249" s="77">
        <v>5</v>
      </c>
      <c r="X249" s="77" t="str">
        <f t="shared" si="57"/>
        <v>F.5 Lv.2</v>
      </c>
      <c r="Z249" s="77" t="str">
        <f t="shared" si="58"/>
        <v>F.5 Ch 5 Lv.2</v>
      </c>
    </row>
    <row r="250" spans="1:26" ht="16.5" customHeight="1" x14ac:dyDescent="0.25">
      <c r="A250" s="63" t="str">
        <f t="shared" si="55"/>
        <v>200633</v>
      </c>
      <c r="B250" s="77" t="str">
        <f t="shared" si="56"/>
        <v>5A5</v>
      </c>
      <c r="C250" s="77">
        <v>2006</v>
      </c>
      <c r="D250" s="45">
        <v>33</v>
      </c>
      <c r="E250" s="45"/>
      <c r="F250" s="45" t="s">
        <v>7</v>
      </c>
      <c r="I250" s="77" t="str">
        <f t="shared" si="59"/>
        <v>F.5 Ch 5</v>
      </c>
      <c r="J250" s="77" t="str">
        <f t="shared" si="60"/>
        <v xml:space="preserve"> </v>
      </c>
      <c r="L250" s="77">
        <v>5</v>
      </c>
      <c r="N250" s="77" t="str">
        <f>VLOOKUP(B250,'Topic with sorted table '!A:E,5,FALSE)</f>
        <v>P2</v>
      </c>
      <c r="P250">
        <v>5</v>
      </c>
      <c r="Q250" s="77" t="s">
        <v>272</v>
      </c>
      <c r="R250" s="77">
        <v>5</v>
      </c>
      <c r="X250" s="77" t="str">
        <f t="shared" si="57"/>
        <v>F.5 Lv.5</v>
      </c>
      <c r="Z250" s="77" t="str">
        <f t="shared" si="58"/>
        <v>F.5 Ch 5 Lv.5</v>
      </c>
    </row>
    <row r="251" spans="1:26" ht="16.5" customHeight="1" x14ac:dyDescent="0.25">
      <c r="A251" s="63" t="str">
        <f t="shared" si="55"/>
        <v>200634</v>
      </c>
      <c r="B251" s="77" t="str">
        <f t="shared" si="56"/>
        <v>5B11</v>
      </c>
      <c r="C251" s="77">
        <v>2006</v>
      </c>
      <c r="D251" s="45">
        <v>34</v>
      </c>
      <c r="E251" s="45"/>
      <c r="F251" s="45" t="s">
        <v>19</v>
      </c>
      <c r="I251" s="77" t="str">
        <f t="shared" si="59"/>
        <v>F.5 Ch 11</v>
      </c>
      <c r="J251" s="77" t="str">
        <f t="shared" si="60"/>
        <v xml:space="preserve"> </v>
      </c>
      <c r="L251" s="77">
        <v>2</v>
      </c>
      <c r="N251" s="77" t="str">
        <f>VLOOKUP(B251,'Topic with sorted table '!A:E,5,FALSE)</f>
        <v>S3</v>
      </c>
      <c r="P251">
        <v>5</v>
      </c>
      <c r="Q251" s="77" t="s">
        <v>466</v>
      </c>
      <c r="R251" s="77">
        <v>11</v>
      </c>
      <c r="X251" s="77" t="str">
        <f t="shared" si="57"/>
        <v>F.5 Lv.2</v>
      </c>
      <c r="Z251" s="77" t="str">
        <f t="shared" si="58"/>
        <v>F.5 Ch 11 Lv.2</v>
      </c>
    </row>
    <row r="252" spans="1:26" ht="16.5" customHeight="1" x14ac:dyDescent="0.25">
      <c r="A252" s="63" t="str">
        <f t="shared" si="55"/>
        <v>200635</v>
      </c>
      <c r="B252" s="77" t="str">
        <f t="shared" si="56"/>
        <v>5B11</v>
      </c>
      <c r="C252" s="77">
        <v>2006</v>
      </c>
      <c r="D252" s="45">
        <v>35</v>
      </c>
      <c r="E252" s="45"/>
      <c r="F252" s="45" t="s">
        <v>7</v>
      </c>
      <c r="I252" s="77" t="str">
        <f t="shared" si="59"/>
        <v>F.5 Ch 11</v>
      </c>
      <c r="J252" s="77" t="str">
        <f t="shared" si="60"/>
        <v xml:space="preserve"> </v>
      </c>
      <c r="L252" s="77">
        <v>2</v>
      </c>
      <c r="N252" s="77" t="str">
        <f>VLOOKUP(B252,'Topic with sorted table '!A:E,5,FALSE)</f>
        <v>S3</v>
      </c>
      <c r="P252">
        <v>5</v>
      </c>
      <c r="Q252" s="77" t="s">
        <v>273</v>
      </c>
      <c r="R252" s="77">
        <v>11</v>
      </c>
      <c r="X252" s="77" t="str">
        <f t="shared" si="57"/>
        <v>F.5 Lv.2</v>
      </c>
      <c r="Z252" s="77" t="str">
        <f t="shared" si="58"/>
        <v>F.5 Ch 11 Lv.2</v>
      </c>
    </row>
    <row r="253" spans="1:26" ht="16.5" customHeight="1" x14ac:dyDescent="0.25">
      <c r="A253" s="63" t="str">
        <f t="shared" si="55"/>
        <v>200636</v>
      </c>
      <c r="B253" s="77" t="str">
        <f t="shared" si="56"/>
        <v>5B6</v>
      </c>
      <c r="C253" s="77">
        <v>2006</v>
      </c>
      <c r="D253" s="45">
        <v>36</v>
      </c>
      <c r="E253" s="45"/>
      <c r="F253" s="45" t="s">
        <v>19</v>
      </c>
      <c r="I253" s="77" t="str">
        <f t="shared" si="59"/>
        <v>F.5 Ch 6</v>
      </c>
      <c r="J253" s="77" t="str">
        <f t="shared" si="60"/>
        <v xml:space="preserve"> </v>
      </c>
      <c r="L253" s="77">
        <v>2</v>
      </c>
      <c r="N253" s="77" t="str">
        <f>VLOOKUP(B253,'Topic with sorted table '!A:E,5,FALSE)</f>
        <v>DA</v>
      </c>
      <c r="P253">
        <v>5</v>
      </c>
      <c r="Q253" s="77" t="s">
        <v>273</v>
      </c>
      <c r="R253" s="77">
        <v>6</v>
      </c>
      <c r="X253" s="77" t="str">
        <f t="shared" si="57"/>
        <v>F.5 Lv.2</v>
      </c>
      <c r="Z253" s="77" t="str">
        <f t="shared" si="58"/>
        <v>F.5 Ch 6 Lv.2</v>
      </c>
    </row>
    <row r="254" spans="1:26" ht="16.5" customHeight="1" x14ac:dyDescent="0.25">
      <c r="A254" s="63" t="str">
        <f t="shared" si="55"/>
        <v>200637</v>
      </c>
      <c r="B254" s="77" t="str">
        <f t="shared" si="56"/>
        <v>4B7</v>
      </c>
      <c r="C254" s="77">
        <v>2006</v>
      </c>
      <c r="D254" s="45">
        <v>37</v>
      </c>
      <c r="E254" s="45"/>
      <c r="F254" s="45" t="s">
        <v>19</v>
      </c>
      <c r="I254" s="77" t="str">
        <f t="shared" si="59"/>
        <v>F.4 Ch 7</v>
      </c>
      <c r="J254" s="77" t="str">
        <f t="shared" si="60"/>
        <v xml:space="preserve"> </v>
      </c>
      <c r="L254" s="77">
        <v>2</v>
      </c>
      <c r="N254" s="77" t="str">
        <f>VLOOKUP(B254,'Topic with sorted table '!A:E,5,FALSE)</f>
        <v>A3</v>
      </c>
      <c r="P254">
        <v>4</v>
      </c>
      <c r="Q254" s="77" t="s">
        <v>273</v>
      </c>
      <c r="R254" s="77">
        <v>7</v>
      </c>
      <c r="X254" s="77" t="str">
        <f t="shared" si="57"/>
        <v>F.4 Lv.2</v>
      </c>
      <c r="Z254" s="77" t="str">
        <f t="shared" si="58"/>
        <v>F.4 Ch 7 Lv.2</v>
      </c>
    </row>
    <row r="255" spans="1:26" ht="16.5" customHeight="1" x14ac:dyDescent="0.25">
      <c r="A255" s="63" t="str">
        <f t="shared" si="55"/>
        <v>200638</v>
      </c>
      <c r="B255" s="77" t="str">
        <f t="shared" si="56"/>
        <v>4B8</v>
      </c>
      <c r="C255" s="77">
        <v>2006</v>
      </c>
      <c r="D255" s="44">
        <v>38</v>
      </c>
      <c r="E255" s="44"/>
      <c r="F255" s="44" t="s">
        <v>13</v>
      </c>
      <c r="I255" s="77" t="str">
        <f t="shared" si="59"/>
        <v>F.4 Ch 8</v>
      </c>
      <c r="J255" s="77" t="str">
        <f t="shared" si="60"/>
        <v xml:space="preserve"> </v>
      </c>
      <c r="L255" s="77">
        <v>4</v>
      </c>
      <c r="N255" s="77" t="str">
        <f>VLOOKUP(B255,'Topic with sorted table '!A:E,5,FALSE)</f>
        <v>A4</v>
      </c>
      <c r="P255">
        <v>4</v>
      </c>
      <c r="Q255" s="77" t="s">
        <v>273</v>
      </c>
      <c r="R255" s="77">
        <v>8</v>
      </c>
      <c r="X255" s="77" t="str">
        <f t="shared" si="57"/>
        <v>F.4 Lv.4</v>
      </c>
      <c r="Z255" s="77" t="str">
        <f t="shared" si="58"/>
        <v>F.4 Ch 8 Lv.4</v>
      </c>
    </row>
    <row r="256" spans="1:26" ht="16.5" customHeight="1" x14ac:dyDescent="0.25">
      <c r="A256" s="63" t="str">
        <f t="shared" si="55"/>
        <v>200639</v>
      </c>
      <c r="B256" s="77" t="str">
        <f t="shared" si="56"/>
        <v>3A2</v>
      </c>
      <c r="C256" s="77">
        <v>2006</v>
      </c>
      <c r="D256" s="44">
        <v>39</v>
      </c>
      <c r="E256" s="44"/>
      <c r="F256" s="44" t="s">
        <v>7</v>
      </c>
      <c r="I256" s="77" t="str">
        <f t="shared" si="59"/>
        <v>F.3 Ch 2</v>
      </c>
      <c r="J256" s="77" t="str">
        <f t="shared" si="60"/>
        <v xml:space="preserve"> </v>
      </c>
      <c r="L256" s="77">
        <v>4</v>
      </c>
      <c r="N256" s="77" t="str">
        <f>VLOOKUP(B256,'Topic with sorted table '!A:E,5,FALSE)</f>
        <v>A2</v>
      </c>
      <c r="P256">
        <v>3</v>
      </c>
      <c r="Q256" s="77" t="s">
        <v>272</v>
      </c>
      <c r="R256" s="77">
        <v>2</v>
      </c>
      <c r="X256" s="77" t="str">
        <f t="shared" si="57"/>
        <v>F.3 Lv.4</v>
      </c>
      <c r="Z256" s="77" t="str">
        <f t="shared" si="58"/>
        <v>F.3 Ch 2 Lv.4</v>
      </c>
    </row>
    <row r="257" spans="1:26" ht="16.5" customHeight="1" x14ac:dyDescent="0.25">
      <c r="A257" s="63" t="str">
        <f t="shared" si="55"/>
        <v>200640</v>
      </c>
      <c r="B257" s="77" t="str">
        <f t="shared" si="56"/>
        <v>4A6</v>
      </c>
      <c r="C257" s="77">
        <v>2006</v>
      </c>
      <c r="D257" s="44">
        <v>40</v>
      </c>
      <c r="E257" s="44"/>
      <c r="F257" s="44" t="s">
        <v>19</v>
      </c>
      <c r="I257" s="77" t="str">
        <f t="shared" si="59"/>
        <v>F.4 Ch 6</v>
      </c>
      <c r="J257" s="77" t="str">
        <f t="shared" si="60"/>
        <v xml:space="preserve"> </v>
      </c>
      <c r="L257" s="77">
        <v>4</v>
      </c>
      <c r="N257" s="77" t="str">
        <f>VLOOKUP(B257,'Topic with sorted table '!A:E,5,FALSE)</f>
        <v>A3</v>
      </c>
      <c r="P257">
        <v>4</v>
      </c>
      <c r="Q257" s="77" t="s">
        <v>272</v>
      </c>
      <c r="R257" s="77">
        <v>6</v>
      </c>
      <c r="X257" s="77" t="str">
        <f t="shared" si="57"/>
        <v>F.4 Lv.4</v>
      </c>
      <c r="Z257" s="77" t="str">
        <f t="shared" si="58"/>
        <v>F.4 Ch 6 Lv.4</v>
      </c>
    </row>
    <row r="258" spans="1:26" ht="16.5" customHeight="1" x14ac:dyDescent="0.25">
      <c r="A258" s="63" t="str">
        <f t="shared" ref="A258:A321" si="61">C258&amp;IF(D258&lt;10,"0"&amp;D258,D258)</f>
        <v>200641</v>
      </c>
      <c r="B258" s="77" t="str">
        <f t="shared" ref="B258:B321" si="62">P258&amp;Q258&amp;R258</f>
        <v>6A3</v>
      </c>
      <c r="C258" s="77">
        <v>2006</v>
      </c>
      <c r="D258" s="44">
        <v>41</v>
      </c>
      <c r="E258" s="44"/>
      <c r="F258" s="44" t="s">
        <v>7</v>
      </c>
      <c r="I258" s="77" t="str">
        <f t="shared" si="59"/>
        <v>F.6 Ch 3</v>
      </c>
      <c r="J258" s="77" t="str">
        <f t="shared" si="60"/>
        <v xml:space="preserve"> </v>
      </c>
      <c r="L258" s="77">
        <v>4</v>
      </c>
      <c r="N258" s="77" t="str">
        <f>VLOOKUP(B258,'Topic with sorted table '!A:E,5,FALSE)</f>
        <v>A4</v>
      </c>
      <c r="P258">
        <v>6</v>
      </c>
      <c r="Q258" s="77" t="s">
        <v>272</v>
      </c>
      <c r="R258" s="77">
        <v>3</v>
      </c>
      <c r="X258" s="77" t="str">
        <f t="shared" si="57"/>
        <v>F.6 Lv.4</v>
      </c>
      <c r="Z258" s="77" t="str">
        <f t="shared" si="58"/>
        <v>F.6 Ch 3 Lv.4</v>
      </c>
    </row>
    <row r="259" spans="1:26" ht="16.5" customHeight="1" x14ac:dyDescent="0.25">
      <c r="A259" s="63" t="str">
        <f t="shared" si="61"/>
        <v>200642</v>
      </c>
      <c r="B259" s="77" t="str">
        <f t="shared" si="62"/>
        <v>6A1</v>
      </c>
      <c r="C259" s="77">
        <v>2006</v>
      </c>
      <c r="D259" s="44">
        <v>42</v>
      </c>
      <c r="E259" s="44"/>
      <c r="F259" s="44" t="s">
        <v>23</v>
      </c>
      <c r="I259" s="77" t="str">
        <f t="shared" si="59"/>
        <v>F.6 Ch 1</v>
      </c>
      <c r="J259" s="77" t="str">
        <f t="shared" si="60"/>
        <v xml:space="preserve"> </v>
      </c>
      <c r="L259" s="77">
        <v>3</v>
      </c>
      <c r="N259" s="77" t="str">
        <f>VLOOKUP(B259,'Topic with sorted table '!A:E,5,FALSE)</f>
        <v>A3</v>
      </c>
      <c r="P259">
        <v>6</v>
      </c>
      <c r="Q259" s="77" t="s">
        <v>272</v>
      </c>
      <c r="R259" s="77">
        <v>1</v>
      </c>
      <c r="X259" s="77" t="str">
        <f t="shared" ref="X259:X322" si="63">"F."&amp;P259&amp;" Lv."&amp;L259</f>
        <v>F.6 Lv.3</v>
      </c>
      <c r="Z259" s="77" t="str">
        <f t="shared" ref="Z259:Z322" si="64">I259&amp;" Lv."&amp;L259</f>
        <v>F.6 Ch 1 Lv.3</v>
      </c>
    </row>
    <row r="260" spans="1:26" ht="16.5" customHeight="1" x14ac:dyDescent="0.25">
      <c r="A260" s="63" t="str">
        <f t="shared" si="61"/>
        <v>200643</v>
      </c>
      <c r="B260" s="77" t="str">
        <f t="shared" si="62"/>
        <v>6A2</v>
      </c>
      <c r="C260" s="77">
        <v>2006</v>
      </c>
      <c r="D260" s="45">
        <v>43</v>
      </c>
      <c r="E260" s="45"/>
      <c r="F260" s="45" t="s">
        <v>13</v>
      </c>
      <c r="I260" s="77" t="str">
        <f t="shared" si="59"/>
        <v>F.6 Ch 2</v>
      </c>
      <c r="J260" s="77" t="str">
        <f t="shared" si="60"/>
        <v xml:space="preserve"> </v>
      </c>
      <c r="L260" s="77">
        <v>5</v>
      </c>
      <c r="N260" s="77" t="str">
        <f>VLOOKUP(B260,'Topic with sorted table '!A:E,5,FALSE)</f>
        <v>A3</v>
      </c>
      <c r="P260">
        <v>6</v>
      </c>
      <c r="Q260" s="77" t="s">
        <v>272</v>
      </c>
      <c r="R260" s="77">
        <v>2</v>
      </c>
      <c r="X260" s="77" t="str">
        <f t="shared" si="63"/>
        <v>F.6 Lv.5</v>
      </c>
      <c r="Z260" s="77" t="str">
        <f t="shared" si="64"/>
        <v>F.6 Ch 2 Lv.5</v>
      </c>
    </row>
    <row r="261" spans="1:26" ht="16.5" customHeight="1" x14ac:dyDescent="0.25">
      <c r="A261" s="63" t="str">
        <f t="shared" si="61"/>
        <v>200644</v>
      </c>
      <c r="B261" s="77" t="str">
        <f t="shared" si="62"/>
        <v>5A1</v>
      </c>
      <c r="C261" s="77">
        <v>2006</v>
      </c>
      <c r="D261" s="45">
        <v>44</v>
      </c>
      <c r="E261" s="45"/>
      <c r="F261" s="45" t="s">
        <v>13</v>
      </c>
      <c r="I261" s="77" t="str">
        <f t="shared" si="59"/>
        <v>F.5 Ch 1</v>
      </c>
      <c r="J261" s="77" t="str">
        <f t="shared" si="60"/>
        <v xml:space="preserve"> </v>
      </c>
      <c r="L261" s="77">
        <v>5</v>
      </c>
      <c r="N261" s="77" t="str">
        <f>VLOOKUP(B261,'Topic with sorted table '!A:E,5,FALSE)</f>
        <v>A4</v>
      </c>
      <c r="P261">
        <v>5</v>
      </c>
      <c r="Q261" s="77" t="s">
        <v>476</v>
      </c>
      <c r="R261" s="77">
        <v>1</v>
      </c>
      <c r="X261" s="77" t="str">
        <f t="shared" si="63"/>
        <v>F.5 Lv.5</v>
      </c>
      <c r="Z261" s="77" t="str">
        <f t="shared" si="64"/>
        <v>F.5 Ch 1 Lv.5</v>
      </c>
    </row>
    <row r="262" spans="1:26" ht="16.5" customHeight="1" x14ac:dyDescent="0.25">
      <c r="A262" s="63" t="str">
        <f t="shared" si="61"/>
        <v>200645</v>
      </c>
      <c r="B262" s="77" t="str">
        <f t="shared" si="62"/>
        <v>5B10</v>
      </c>
      <c r="C262" s="77">
        <v>2006</v>
      </c>
      <c r="D262" s="45">
        <v>45</v>
      </c>
      <c r="E262" s="45"/>
      <c r="F262" s="45" t="s">
        <v>7</v>
      </c>
      <c r="I262" s="77" t="str">
        <f t="shared" si="59"/>
        <v>F.5 Ch 10</v>
      </c>
      <c r="J262" s="77" t="str">
        <f t="shared" si="60"/>
        <v xml:space="preserve"> </v>
      </c>
      <c r="L262" s="77">
        <v>5</v>
      </c>
      <c r="N262" s="77" t="str">
        <f>VLOOKUP(B262,'Topic with sorted table '!A:E,5,FALSE)</f>
        <v>3D2</v>
      </c>
      <c r="P262">
        <v>5</v>
      </c>
      <c r="Q262" s="77" t="s">
        <v>273</v>
      </c>
      <c r="R262" s="77">
        <v>10</v>
      </c>
      <c r="X262" s="77" t="str">
        <f t="shared" si="63"/>
        <v>F.5 Lv.5</v>
      </c>
      <c r="Z262" s="77" t="str">
        <f t="shared" si="64"/>
        <v>F.5 Ch 10 Lv.5</v>
      </c>
    </row>
    <row r="263" spans="1:26" ht="16.5" customHeight="1" x14ac:dyDescent="0.25">
      <c r="A263" s="63" t="str">
        <f t="shared" si="61"/>
        <v>200646</v>
      </c>
      <c r="B263" s="77" t="str">
        <f t="shared" si="62"/>
        <v>4B10</v>
      </c>
      <c r="C263" s="77">
        <v>2006</v>
      </c>
      <c r="D263" s="45">
        <v>46</v>
      </c>
      <c r="E263" s="45"/>
      <c r="F263" s="45" t="s">
        <v>19</v>
      </c>
      <c r="I263" s="77" t="str">
        <f t="shared" si="59"/>
        <v>F.4 Ch 10</v>
      </c>
      <c r="J263" s="77" t="str">
        <f t="shared" si="60"/>
        <v xml:space="preserve"> </v>
      </c>
      <c r="L263" s="77">
        <v>3</v>
      </c>
      <c r="N263" s="77" t="str">
        <f>VLOOKUP(B263,'Topic with sorted table '!A:E,5,FALSE)</f>
        <v>DG3</v>
      </c>
      <c r="P263">
        <v>4</v>
      </c>
      <c r="Q263" s="77" t="s">
        <v>273</v>
      </c>
      <c r="R263" s="77">
        <v>10</v>
      </c>
      <c r="X263" s="77" t="str">
        <f t="shared" si="63"/>
        <v>F.4 Lv.3</v>
      </c>
      <c r="Z263" s="77" t="str">
        <f t="shared" si="64"/>
        <v>F.4 Ch 10 Lv.3</v>
      </c>
    </row>
    <row r="264" spans="1:26" ht="16.5" customHeight="1" x14ac:dyDescent="0.25">
      <c r="A264" s="63" t="str">
        <f t="shared" si="61"/>
        <v>200647</v>
      </c>
      <c r="B264" s="77" t="str">
        <f t="shared" si="62"/>
        <v>4B11</v>
      </c>
      <c r="C264" s="77">
        <v>2006</v>
      </c>
      <c r="D264" s="45">
        <v>47</v>
      </c>
      <c r="E264" s="45"/>
      <c r="F264" s="45" t="s">
        <v>19</v>
      </c>
      <c r="I264" s="77" t="str">
        <f t="shared" si="59"/>
        <v>F.4 Ch 11</v>
      </c>
      <c r="J264" s="77" t="str">
        <f t="shared" si="60"/>
        <v xml:space="preserve"> </v>
      </c>
      <c r="L264" s="77">
        <v>4</v>
      </c>
      <c r="N264" s="77" t="str">
        <f>VLOOKUP(B264,'Topic with sorted table '!A:E,5,FALSE)</f>
        <v>DG3</v>
      </c>
      <c r="P264">
        <v>4</v>
      </c>
      <c r="Q264" s="77" t="s">
        <v>273</v>
      </c>
      <c r="R264" s="77">
        <v>11</v>
      </c>
      <c r="X264" s="77" t="str">
        <f t="shared" si="63"/>
        <v>F.4 Lv.4</v>
      </c>
      <c r="Z264" s="77" t="str">
        <f t="shared" si="64"/>
        <v>F.4 Ch 11 Lv.4</v>
      </c>
    </row>
    <row r="265" spans="1:26" ht="16.5" customHeight="1" x14ac:dyDescent="0.25">
      <c r="A265" s="63" t="str">
        <f t="shared" si="61"/>
        <v>200648</v>
      </c>
      <c r="B265" s="77" t="str">
        <f t="shared" si="62"/>
        <v>3A7</v>
      </c>
      <c r="C265" s="77">
        <v>2006</v>
      </c>
      <c r="D265" s="44">
        <v>48</v>
      </c>
      <c r="E265" s="44"/>
      <c r="F265" s="44" t="s">
        <v>23</v>
      </c>
      <c r="I265" s="77" t="str">
        <f t="shared" si="59"/>
        <v>F.3 Ch 7</v>
      </c>
      <c r="J265" s="77" t="str">
        <f t="shared" si="60"/>
        <v xml:space="preserve"> </v>
      </c>
      <c r="L265" s="77">
        <v>5</v>
      </c>
      <c r="N265" s="77" t="str">
        <f>VLOOKUP(B265,'Topic with sorted table '!A:E,5,FALSE)</f>
        <v>DG2</v>
      </c>
      <c r="P265">
        <v>3</v>
      </c>
      <c r="Q265" s="77" t="s">
        <v>272</v>
      </c>
      <c r="R265" s="77">
        <v>7</v>
      </c>
      <c r="X265" s="77" t="str">
        <f t="shared" si="63"/>
        <v>F.3 Lv.5</v>
      </c>
      <c r="Z265" s="77" t="str">
        <f t="shared" si="64"/>
        <v>F.3 Ch 7 Lv.5</v>
      </c>
    </row>
    <row r="266" spans="1:26" ht="16.5" customHeight="1" x14ac:dyDescent="0.25">
      <c r="A266" s="63" t="str">
        <f t="shared" si="61"/>
        <v>200649</v>
      </c>
      <c r="B266" s="77" t="str">
        <f t="shared" si="62"/>
        <v>3A7</v>
      </c>
      <c r="C266" s="77">
        <v>2006</v>
      </c>
      <c r="D266" s="44">
        <v>49</v>
      </c>
      <c r="E266" s="44"/>
      <c r="F266" s="44" t="s">
        <v>23</v>
      </c>
      <c r="I266" s="77" t="str">
        <f t="shared" si="59"/>
        <v>F.3 Ch 7</v>
      </c>
      <c r="J266" s="77" t="str">
        <f t="shared" si="60"/>
        <v xml:space="preserve"> </v>
      </c>
      <c r="L266" s="77">
        <v>5</v>
      </c>
      <c r="N266" s="77" t="str">
        <f>VLOOKUP(B266,'Topic with sorted table '!A:E,5,FALSE)</f>
        <v>DG2</v>
      </c>
      <c r="P266">
        <v>3</v>
      </c>
      <c r="Q266" s="77" t="s">
        <v>272</v>
      </c>
      <c r="R266" s="77">
        <v>7</v>
      </c>
      <c r="X266" s="77" t="str">
        <f t="shared" si="63"/>
        <v>F.3 Lv.5</v>
      </c>
      <c r="Z266" s="77" t="str">
        <f t="shared" si="64"/>
        <v>F.3 Ch 7 Lv.5</v>
      </c>
    </row>
    <row r="267" spans="1:26" ht="16.5" customHeight="1" x14ac:dyDescent="0.25">
      <c r="A267" s="63" t="str">
        <f t="shared" si="61"/>
        <v>200650</v>
      </c>
      <c r="B267" s="77" t="str">
        <f t="shared" si="62"/>
        <v>5B7</v>
      </c>
      <c r="C267" s="77">
        <v>2006</v>
      </c>
      <c r="D267" s="44">
        <v>50</v>
      </c>
      <c r="E267" s="44"/>
      <c r="F267" s="44" t="s">
        <v>13</v>
      </c>
      <c r="I267" s="77" t="str">
        <f t="shared" si="59"/>
        <v>F.5 Ch 7</v>
      </c>
      <c r="J267" s="77" t="str">
        <f t="shared" si="60"/>
        <v xml:space="preserve"> </v>
      </c>
      <c r="L267" s="77">
        <v>4</v>
      </c>
      <c r="N267" s="77" t="str">
        <f>VLOOKUP(B267,'Topic with sorted table '!A:E,5,FALSE)</f>
        <v>AG3</v>
      </c>
      <c r="P267">
        <v>5</v>
      </c>
      <c r="Q267" s="77" t="s">
        <v>273</v>
      </c>
      <c r="R267" s="77">
        <v>7</v>
      </c>
      <c r="X267" s="77" t="str">
        <f t="shared" si="63"/>
        <v>F.5 Lv.4</v>
      </c>
      <c r="Z267" s="77" t="str">
        <f t="shared" si="64"/>
        <v>F.5 Ch 7 Lv.4</v>
      </c>
    </row>
    <row r="268" spans="1:26" ht="16.5" customHeight="1" x14ac:dyDescent="0.25">
      <c r="A268" s="63" t="str">
        <f t="shared" si="61"/>
        <v>200651</v>
      </c>
      <c r="B268" s="77" t="str">
        <f t="shared" si="62"/>
        <v>5B7</v>
      </c>
      <c r="C268" s="77">
        <v>2006</v>
      </c>
      <c r="D268" s="44">
        <v>51</v>
      </c>
      <c r="E268" s="44"/>
      <c r="F268" s="44" t="s">
        <v>7</v>
      </c>
      <c r="I268" s="77" t="str">
        <f t="shared" si="59"/>
        <v>F.5 Ch 7</v>
      </c>
      <c r="J268" s="77" t="str">
        <f t="shared" si="60"/>
        <v xml:space="preserve"> </v>
      </c>
      <c r="L268" s="77">
        <v>4</v>
      </c>
      <c r="N268" s="77" t="str">
        <f>VLOOKUP(B268,'Topic with sorted table '!A:E,5,FALSE)</f>
        <v>AG3</v>
      </c>
      <c r="P268">
        <v>5</v>
      </c>
      <c r="Q268" s="77" t="s">
        <v>273</v>
      </c>
      <c r="R268" s="77">
        <v>7</v>
      </c>
      <c r="X268" s="77" t="str">
        <f t="shared" si="63"/>
        <v>F.5 Lv.4</v>
      </c>
      <c r="Z268" s="77" t="str">
        <f t="shared" si="64"/>
        <v>F.5 Ch 7 Lv.4</v>
      </c>
    </row>
    <row r="269" spans="1:26" ht="16.5" customHeight="1" x14ac:dyDescent="0.25">
      <c r="A269" s="63" t="str">
        <f t="shared" si="61"/>
        <v>200652</v>
      </c>
      <c r="B269" s="77" t="str">
        <f t="shared" si="62"/>
        <v>5A5</v>
      </c>
      <c r="C269" s="77">
        <v>2006</v>
      </c>
      <c r="D269" s="44">
        <v>52</v>
      </c>
      <c r="E269" s="44"/>
      <c r="F269" s="44" t="s">
        <v>19</v>
      </c>
      <c r="I269" s="77" t="str">
        <f t="shared" si="59"/>
        <v>F.5 Ch 5</v>
      </c>
      <c r="J269" s="77" t="str">
        <f t="shared" si="60"/>
        <v xml:space="preserve"> </v>
      </c>
      <c r="L269" s="77">
        <v>3</v>
      </c>
      <c r="N269" s="77" t="str">
        <f>VLOOKUP(B269,'Topic with sorted table '!A:E,5,FALSE)</f>
        <v>P2</v>
      </c>
      <c r="P269">
        <v>5</v>
      </c>
      <c r="Q269" s="77" t="s">
        <v>272</v>
      </c>
      <c r="R269" s="77">
        <v>5</v>
      </c>
      <c r="X269" s="77" t="str">
        <f t="shared" si="63"/>
        <v>F.5 Lv.3</v>
      </c>
      <c r="Z269" s="77" t="str">
        <f t="shared" si="64"/>
        <v>F.5 Ch 5 Lv.3</v>
      </c>
    </row>
    <row r="270" spans="1:26" ht="16.5" customHeight="1" x14ac:dyDescent="0.25">
      <c r="A270" s="63" t="str">
        <f t="shared" si="61"/>
        <v>200653</v>
      </c>
      <c r="B270" s="77" t="str">
        <f t="shared" si="62"/>
        <v>5A5</v>
      </c>
      <c r="C270" s="77">
        <v>2006</v>
      </c>
      <c r="D270" s="45">
        <v>53</v>
      </c>
      <c r="E270" s="45"/>
      <c r="F270" s="45" t="s">
        <v>19</v>
      </c>
      <c r="I270" s="77" t="str">
        <f t="shared" si="59"/>
        <v>F.5 Ch 5</v>
      </c>
      <c r="J270" s="77" t="str">
        <f t="shared" si="60"/>
        <v xml:space="preserve"> </v>
      </c>
      <c r="L270" s="77">
        <v>5</v>
      </c>
      <c r="N270" s="77" t="str">
        <f>VLOOKUP(B270,'Topic with sorted table '!A:E,5,FALSE)</f>
        <v>P2</v>
      </c>
      <c r="P270">
        <v>5</v>
      </c>
      <c r="Q270" s="77" t="s">
        <v>272</v>
      </c>
      <c r="R270" s="77">
        <v>5</v>
      </c>
      <c r="X270" s="77" t="str">
        <f t="shared" si="63"/>
        <v>F.5 Lv.5</v>
      </c>
      <c r="Z270" s="77" t="str">
        <f t="shared" si="64"/>
        <v>F.5 Ch 5 Lv.5</v>
      </c>
    </row>
    <row r="271" spans="1:26" ht="16.5" customHeight="1" x14ac:dyDescent="0.25">
      <c r="A271" s="63" t="str">
        <f t="shared" si="61"/>
        <v>200654</v>
      </c>
      <c r="B271" s="77" t="str">
        <f t="shared" si="62"/>
        <v>5B11</v>
      </c>
      <c r="C271" s="77">
        <v>2006</v>
      </c>
      <c r="D271" s="45">
        <v>54</v>
      </c>
      <c r="E271" s="45"/>
      <c r="F271" s="45" t="s">
        <v>23</v>
      </c>
      <c r="I271" s="77" t="str">
        <f t="shared" si="59"/>
        <v>F.5 Ch 11</v>
      </c>
      <c r="J271" s="77" t="str">
        <f t="shared" si="60"/>
        <v xml:space="preserve"> </v>
      </c>
      <c r="L271" s="77">
        <v>3</v>
      </c>
      <c r="N271" s="77" t="str">
        <f>VLOOKUP(B271,'Topic with sorted table '!A:E,5,FALSE)</f>
        <v>S3</v>
      </c>
      <c r="P271">
        <v>5</v>
      </c>
      <c r="Q271" s="77" t="s">
        <v>273</v>
      </c>
      <c r="R271" s="77">
        <v>11</v>
      </c>
      <c r="X271" s="77" t="str">
        <f t="shared" si="63"/>
        <v>F.5 Lv.3</v>
      </c>
      <c r="Z271" s="77" t="str">
        <f t="shared" si="64"/>
        <v>F.5 Ch 11 Lv.3</v>
      </c>
    </row>
    <row r="272" spans="1:26" ht="16.5" customHeight="1" x14ac:dyDescent="0.25">
      <c r="A272" s="63" t="str">
        <f t="shared" si="61"/>
        <v>200701</v>
      </c>
      <c r="B272" s="77" t="str">
        <f t="shared" si="62"/>
        <v>3A2</v>
      </c>
      <c r="C272" s="77">
        <v>2007</v>
      </c>
      <c r="D272" s="44">
        <v>1</v>
      </c>
      <c r="E272" s="44"/>
      <c r="F272" s="44" t="s">
        <v>13</v>
      </c>
      <c r="I272" s="77" t="str">
        <f t="shared" si="59"/>
        <v>F.3 Ch 2</v>
      </c>
      <c r="J272" s="77" t="str">
        <f t="shared" si="60"/>
        <v xml:space="preserve"> </v>
      </c>
      <c r="L272" s="77">
        <v>4</v>
      </c>
      <c r="N272" s="77" t="str">
        <f>VLOOKUP(B272,'Topic with sorted table '!A:E,5,FALSE)</f>
        <v>A2</v>
      </c>
      <c r="P272">
        <v>3</v>
      </c>
      <c r="Q272" s="77" t="s">
        <v>272</v>
      </c>
      <c r="R272" s="77">
        <v>2</v>
      </c>
      <c r="X272" s="77" t="str">
        <f t="shared" si="63"/>
        <v>F.3 Lv.4</v>
      </c>
      <c r="Z272" s="77" t="str">
        <f t="shared" si="64"/>
        <v>F.3 Ch 2 Lv.4</v>
      </c>
    </row>
    <row r="273" spans="1:26" ht="16.5" customHeight="1" x14ac:dyDescent="0.25">
      <c r="A273" s="63" t="str">
        <f t="shared" si="61"/>
        <v>200702</v>
      </c>
      <c r="B273" s="77" t="str">
        <f t="shared" si="62"/>
        <v>4B9</v>
      </c>
      <c r="C273" s="77">
        <v>2007</v>
      </c>
      <c r="D273" s="44">
        <v>2</v>
      </c>
      <c r="E273" s="44"/>
      <c r="F273" s="44" t="s">
        <v>23</v>
      </c>
      <c r="I273" s="77" t="str">
        <f t="shared" si="59"/>
        <v>F.4 Ch 9</v>
      </c>
      <c r="J273" s="77" t="str">
        <f t="shared" si="60"/>
        <v xml:space="preserve"> </v>
      </c>
      <c r="L273" s="77">
        <v>3</v>
      </c>
      <c r="N273" s="77" t="str">
        <f>VLOOKUP(B273,'Topic with sorted table '!A:E,5,FALSE)</f>
        <v>A3</v>
      </c>
      <c r="P273">
        <v>4</v>
      </c>
      <c r="Q273" s="77" t="s">
        <v>273</v>
      </c>
      <c r="R273" s="77">
        <v>9</v>
      </c>
      <c r="X273" s="77" t="str">
        <f t="shared" si="63"/>
        <v>F.4 Lv.3</v>
      </c>
      <c r="Z273" s="77" t="str">
        <f t="shared" si="64"/>
        <v>F.4 Ch 9 Lv.3</v>
      </c>
    </row>
    <row r="274" spans="1:26" ht="16.5" customHeight="1" x14ac:dyDescent="0.25">
      <c r="A274" s="63" t="str">
        <f t="shared" si="61"/>
        <v>200703</v>
      </c>
      <c r="B274" s="77" t="str">
        <f t="shared" si="62"/>
        <v>2A2</v>
      </c>
      <c r="C274" s="77">
        <v>2007</v>
      </c>
      <c r="D274" s="44">
        <v>3</v>
      </c>
      <c r="E274" s="44"/>
      <c r="F274" s="44" t="s">
        <v>13</v>
      </c>
      <c r="I274" s="77" t="str">
        <f t="shared" si="59"/>
        <v>F.2 Ch 2</v>
      </c>
      <c r="J274" s="77" t="str">
        <f t="shared" si="60"/>
        <v xml:space="preserve"> </v>
      </c>
      <c r="L274" s="77">
        <v>2</v>
      </c>
      <c r="N274" s="77" t="str">
        <f>VLOOKUP(B274,'Topic with sorted table '!A:E,5,FALSE)</f>
        <v>A1</v>
      </c>
      <c r="P274">
        <v>2</v>
      </c>
      <c r="Q274" s="77" t="s">
        <v>272</v>
      </c>
      <c r="R274" s="77">
        <v>2</v>
      </c>
      <c r="X274" s="77" t="str">
        <f t="shared" si="63"/>
        <v>F.2 Lv.2</v>
      </c>
      <c r="Z274" s="77" t="str">
        <f t="shared" si="64"/>
        <v>F.2 Ch 2 Lv.2</v>
      </c>
    </row>
    <row r="275" spans="1:26" ht="16.5" customHeight="1" x14ac:dyDescent="0.25">
      <c r="A275" s="63" t="str">
        <f t="shared" si="61"/>
        <v>200704</v>
      </c>
      <c r="B275" s="77" t="str">
        <f t="shared" si="62"/>
        <v>1A2</v>
      </c>
      <c r="C275" s="77">
        <v>2007</v>
      </c>
      <c r="D275" s="44">
        <v>4</v>
      </c>
      <c r="E275" s="44"/>
      <c r="F275" s="44" t="s">
        <v>13</v>
      </c>
      <c r="I275" s="77" t="str">
        <f t="shared" si="59"/>
        <v>F.1 Ch 2</v>
      </c>
      <c r="J275" s="77" t="str">
        <f t="shared" si="60"/>
        <v xml:space="preserve"> </v>
      </c>
      <c r="L275" s="77">
        <v>4</v>
      </c>
      <c r="N275" s="77" t="str">
        <f>VLOOKUP(B275,'Topic with sorted table '!A:E,5,FALSE)</f>
        <v>A1</v>
      </c>
      <c r="P275">
        <v>1</v>
      </c>
      <c r="Q275" s="77" t="s">
        <v>272</v>
      </c>
      <c r="R275" s="77">
        <v>2</v>
      </c>
      <c r="X275" s="77" t="str">
        <f t="shared" si="63"/>
        <v>F.1 Lv.4</v>
      </c>
      <c r="Z275" s="77" t="str">
        <f t="shared" si="64"/>
        <v>F.1 Ch 2 Lv.4</v>
      </c>
    </row>
    <row r="276" spans="1:26" ht="16.5" customHeight="1" x14ac:dyDescent="0.25">
      <c r="A276" s="63" t="str">
        <f t="shared" si="61"/>
        <v>200705</v>
      </c>
      <c r="B276" s="77" t="str">
        <f t="shared" si="62"/>
        <v>4A5</v>
      </c>
      <c r="C276" s="77">
        <v>2007</v>
      </c>
      <c r="D276" s="44">
        <v>5</v>
      </c>
      <c r="E276" s="44"/>
      <c r="F276" s="44" t="s">
        <v>23</v>
      </c>
      <c r="I276" s="77" t="str">
        <f t="shared" si="59"/>
        <v>F.4 Ch 5</v>
      </c>
      <c r="J276" s="77" t="str">
        <f t="shared" si="60"/>
        <v xml:space="preserve"> </v>
      </c>
      <c r="L276" s="77">
        <v>4</v>
      </c>
      <c r="N276" s="77" t="str">
        <f>VLOOKUP(B276,'Topic with sorted table '!A:E,5,FALSE)</f>
        <v>A4</v>
      </c>
      <c r="P276">
        <v>4</v>
      </c>
      <c r="Q276" s="77" t="s">
        <v>272</v>
      </c>
      <c r="R276" s="77">
        <v>5</v>
      </c>
      <c r="X276" s="77" t="str">
        <f t="shared" si="63"/>
        <v>F.4 Lv.4</v>
      </c>
      <c r="Z276" s="77" t="str">
        <f t="shared" si="64"/>
        <v>F.4 Ch 5 Lv.4</v>
      </c>
    </row>
    <row r="277" spans="1:26" ht="16.5" customHeight="1" x14ac:dyDescent="0.25">
      <c r="A277" s="63" t="str">
        <f t="shared" si="61"/>
        <v>200706</v>
      </c>
      <c r="B277" s="77" t="str">
        <f t="shared" si="62"/>
        <v>3A4</v>
      </c>
      <c r="C277" s="77">
        <v>2007</v>
      </c>
      <c r="D277" s="45">
        <v>6</v>
      </c>
      <c r="E277" s="45"/>
      <c r="F277" s="45" t="s">
        <v>19</v>
      </c>
      <c r="I277" s="77" t="str">
        <f t="shared" si="59"/>
        <v>F.3 Ch 4</v>
      </c>
      <c r="J277" s="77" t="str">
        <f t="shared" si="60"/>
        <v xml:space="preserve"> </v>
      </c>
      <c r="L277" s="77">
        <v>2</v>
      </c>
      <c r="N277" s="77" t="str">
        <f>VLOOKUP(B277,'Topic with sorted table '!A:E,5,FALSE)</f>
        <v>A2</v>
      </c>
      <c r="P277">
        <v>3</v>
      </c>
      <c r="Q277" s="77" t="s">
        <v>272</v>
      </c>
      <c r="R277" s="77">
        <v>4</v>
      </c>
      <c r="X277" s="77" t="str">
        <f t="shared" si="63"/>
        <v>F.3 Lv.2</v>
      </c>
      <c r="Z277" s="77" t="str">
        <f t="shared" si="64"/>
        <v>F.3 Ch 4 Lv.2</v>
      </c>
    </row>
    <row r="278" spans="1:26" ht="16.5" customHeight="1" x14ac:dyDescent="0.25">
      <c r="A278" s="63" t="str">
        <f t="shared" si="61"/>
        <v>200707</v>
      </c>
      <c r="B278" s="77" t="str">
        <f t="shared" si="62"/>
        <v>2A5</v>
      </c>
      <c r="C278" s="77">
        <v>2007</v>
      </c>
      <c r="D278" s="45">
        <v>7</v>
      </c>
      <c r="E278" s="45"/>
      <c r="F278" s="45" t="s">
        <v>19</v>
      </c>
      <c r="I278" s="77" t="str">
        <f t="shared" si="59"/>
        <v>F.2 Ch 5</v>
      </c>
      <c r="J278" s="77" t="str">
        <f t="shared" si="60"/>
        <v xml:space="preserve"> </v>
      </c>
      <c r="L278" s="77">
        <v>2</v>
      </c>
      <c r="N278" s="77" t="str">
        <f>VLOOKUP(B278,'Topic with sorted table '!A:E,5,FALSE)</f>
        <v>A1</v>
      </c>
      <c r="P278">
        <v>2</v>
      </c>
      <c r="Q278" s="77" t="s">
        <v>272</v>
      </c>
      <c r="R278" s="77">
        <v>5</v>
      </c>
      <c r="X278" s="77" t="str">
        <f t="shared" si="63"/>
        <v>F.2 Lv.2</v>
      </c>
      <c r="Z278" s="77" t="str">
        <f t="shared" si="64"/>
        <v>F.2 Ch 5 Lv.2</v>
      </c>
    </row>
    <row r="279" spans="1:26" ht="16.5" customHeight="1" x14ac:dyDescent="0.25">
      <c r="A279" s="63" t="str">
        <f t="shared" si="61"/>
        <v>200708</v>
      </c>
      <c r="B279" s="77" t="str">
        <f t="shared" si="62"/>
        <v>4A4</v>
      </c>
      <c r="C279" s="86">
        <v>2007</v>
      </c>
      <c r="D279" s="45">
        <v>8</v>
      </c>
      <c r="E279" s="45"/>
      <c r="F279" s="45" t="s">
        <v>23</v>
      </c>
      <c r="I279" s="77" t="str">
        <f t="shared" si="59"/>
        <v>F.4 Ch 4</v>
      </c>
      <c r="J279" s="77" t="str">
        <f t="shared" si="60"/>
        <v xml:space="preserve"> </v>
      </c>
      <c r="L279" s="77">
        <v>2</v>
      </c>
      <c r="N279" s="77" t="str">
        <f>VLOOKUP(B279,'Topic with sorted table '!A:E,5,FALSE)</f>
        <v>A3</v>
      </c>
      <c r="P279">
        <v>4</v>
      </c>
      <c r="Q279" s="77" t="s">
        <v>272</v>
      </c>
      <c r="R279" s="77">
        <v>4</v>
      </c>
      <c r="X279" s="77" t="str">
        <f t="shared" si="63"/>
        <v>F.4 Lv.2</v>
      </c>
      <c r="Z279" s="77" t="str">
        <f t="shared" si="64"/>
        <v>F.4 Ch 4 Lv.2</v>
      </c>
    </row>
    <row r="280" spans="1:26" ht="16.5" customHeight="1" x14ac:dyDescent="0.25">
      <c r="A280" s="63" t="str">
        <f t="shared" si="61"/>
        <v>200709</v>
      </c>
      <c r="B280" s="77" t="str">
        <f t="shared" si="62"/>
        <v>6A1</v>
      </c>
      <c r="C280" s="77">
        <v>2007</v>
      </c>
      <c r="D280" s="45">
        <v>9</v>
      </c>
      <c r="E280" s="45"/>
      <c r="F280" s="45" t="s">
        <v>13</v>
      </c>
      <c r="I280" s="77" t="str">
        <f t="shared" si="59"/>
        <v>F.6 Ch 1</v>
      </c>
      <c r="J280" s="77" t="str">
        <f t="shared" si="60"/>
        <v xml:space="preserve"> </v>
      </c>
      <c r="L280" s="77">
        <v>2</v>
      </c>
      <c r="N280" s="77" t="str">
        <f>VLOOKUP(B280,'Topic with sorted table '!A:E,5,FALSE)</f>
        <v>A3</v>
      </c>
      <c r="P280">
        <v>6</v>
      </c>
      <c r="Q280" s="77" t="s">
        <v>272</v>
      </c>
      <c r="R280" s="77">
        <v>1</v>
      </c>
      <c r="X280" s="77" t="str">
        <f t="shared" si="63"/>
        <v>F.6 Lv.2</v>
      </c>
      <c r="Z280" s="77" t="str">
        <f t="shared" si="64"/>
        <v>F.6 Ch 1 Lv.2</v>
      </c>
    </row>
    <row r="281" spans="1:26" ht="16.5" customHeight="1" x14ac:dyDescent="0.25">
      <c r="A281" s="63" t="str">
        <f t="shared" si="61"/>
        <v>200710</v>
      </c>
      <c r="B281" s="77" t="str">
        <f t="shared" si="62"/>
        <v>3A3</v>
      </c>
      <c r="C281" s="77">
        <v>2007</v>
      </c>
      <c r="D281" s="45">
        <v>10</v>
      </c>
      <c r="E281" s="45"/>
      <c r="F281" s="45" t="s">
        <v>19</v>
      </c>
      <c r="I281" s="77" t="str">
        <f t="shared" si="59"/>
        <v>F.3 Ch 3</v>
      </c>
      <c r="J281" s="77" t="str">
        <f t="shared" si="60"/>
        <v xml:space="preserve"> </v>
      </c>
      <c r="L281" s="77">
        <v>2</v>
      </c>
      <c r="N281" s="77" t="str">
        <f>VLOOKUP(B281,'Topic with sorted table '!A:E,5,FALSE)</f>
        <v>DA</v>
      </c>
      <c r="P281">
        <v>3</v>
      </c>
      <c r="Q281" s="77" t="s">
        <v>272</v>
      </c>
      <c r="R281" s="77">
        <v>3</v>
      </c>
      <c r="X281" s="77" t="str">
        <f t="shared" si="63"/>
        <v>F.3 Lv.2</v>
      </c>
      <c r="Z281" s="77" t="str">
        <f t="shared" si="64"/>
        <v>F.3 Ch 3 Lv.2</v>
      </c>
    </row>
    <row r="282" spans="1:26" ht="16.5" customHeight="1" x14ac:dyDescent="0.25">
      <c r="A282" s="63" t="str">
        <f t="shared" si="61"/>
        <v>200711</v>
      </c>
      <c r="B282" s="77" t="str">
        <f t="shared" si="62"/>
        <v>3A3</v>
      </c>
      <c r="C282" s="77">
        <v>2007</v>
      </c>
      <c r="D282" s="44">
        <v>11</v>
      </c>
      <c r="E282" s="44"/>
      <c r="F282" s="44" t="s">
        <v>23</v>
      </c>
      <c r="I282" s="77" t="str">
        <f t="shared" si="59"/>
        <v>F.3 Ch 3</v>
      </c>
      <c r="J282" s="77" t="str">
        <f t="shared" si="60"/>
        <v xml:space="preserve"> </v>
      </c>
      <c r="L282" s="77">
        <v>4</v>
      </c>
      <c r="N282" s="77" t="str">
        <f>VLOOKUP(B282,'Topic with sorted table '!A:E,5,FALSE)</f>
        <v>DA</v>
      </c>
      <c r="P282">
        <v>3</v>
      </c>
      <c r="Q282" s="77" t="s">
        <v>272</v>
      </c>
      <c r="R282" s="77">
        <v>3</v>
      </c>
      <c r="X282" s="77" t="str">
        <f t="shared" si="63"/>
        <v>F.3 Lv.4</v>
      </c>
      <c r="Z282" s="77" t="str">
        <f t="shared" si="64"/>
        <v>F.3 Ch 3 Lv.4</v>
      </c>
    </row>
    <row r="283" spans="1:26" ht="16.5" customHeight="1" x14ac:dyDescent="0.25">
      <c r="A283" s="63" t="str">
        <f t="shared" si="61"/>
        <v>200712</v>
      </c>
      <c r="B283" s="77" t="str">
        <f t="shared" si="62"/>
        <v>2A1</v>
      </c>
      <c r="C283" s="77">
        <v>2007</v>
      </c>
      <c r="D283" s="44">
        <v>12</v>
      </c>
      <c r="E283" s="44"/>
      <c r="F283" s="44" t="s">
        <v>23</v>
      </c>
      <c r="I283" s="77" t="str">
        <f t="shared" si="59"/>
        <v>F.2 Ch 1</v>
      </c>
      <c r="J283" s="77" t="str">
        <f t="shared" si="60"/>
        <v xml:space="preserve"> </v>
      </c>
      <c r="L283" s="77">
        <v>2</v>
      </c>
      <c r="N283" s="77" t="str">
        <f>VLOOKUP(B283,'Topic with sorted table '!A:E,5,FALSE)</f>
        <v>A1</v>
      </c>
      <c r="P283">
        <v>2</v>
      </c>
      <c r="Q283" s="77" t="s">
        <v>272</v>
      </c>
      <c r="R283" s="77">
        <v>1</v>
      </c>
      <c r="X283" s="77" t="str">
        <f t="shared" si="63"/>
        <v>F.2 Lv.2</v>
      </c>
      <c r="Z283" s="77" t="str">
        <f t="shared" si="64"/>
        <v>F.2 Ch 1 Lv.2</v>
      </c>
    </row>
    <row r="284" spans="1:26" ht="16.5" customHeight="1" x14ac:dyDescent="0.25">
      <c r="A284" s="63" t="str">
        <f t="shared" si="61"/>
        <v>200713</v>
      </c>
      <c r="B284" s="77" t="str">
        <f t="shared" si="62"/>
        <v>2A6</v>
      </c>
      <c r="C284" s="77">
        <v>2007</v>
      </c>
      <c r="D284" s="44">
        <v>13</v>
      </c>
      <c r="E284" s="44"/>
      <c r="F284" s="44" t="s">
        <v>13</v>
      </c>
      <c r="I284" s="77" t="str">
        <f t="shared" si="59"/>
        <v>F.2 Ch 6</v>
      </c>
      <c r="J284" s="77" t="str">
        <f t="shared" si="60"/>
        <v>F.2 Ch 5</v>
      </c>
      <c r="L284" s="77">
        <v>2</v>
      </c>
      <c r="N284" s="77" t="str">
        <f>VLOOKUP(B284,'Topic with sorted table '!A:E,5,FALSE)</f>
        <v>A1</v>
      </c>
      <c r="P284">
        <v>2</v>
      </c>
      <c r="Q284" s="77" t="s">
        <v>272</v>
      </c>
      <c r="R284" s="77">
        <v>6</v>
      </c>
      <c r="T284" s="77">
        <v>2</v>
      </c>
      <c r="U284" s="77" t="s">
        <v>455</v>
      </c>
      <c r="V284" s="77">
        <v>5</v>
      </c>
      <c r="X284" s="77" t="str">
        <f t="shared" si="63"/>
        <v>F.2 Lv.2</v>
      </c>
      <c r="Z284" s="77" t="str">
        <f t="shared" si="64"/>
        <v>F.2 Ch 6 Lv.2</v>
      </c>
    </row>
    <row r="285" spans="1:26" ht="16.5" customHeight="1" x14ac:dyDescent="0.25">
      <c r="A285" s="63" t="str">
        <f t="shared" si="61"/>
        <v>200714</v>
      </c>
      <c r="B285" s="77" t="str">
        <f t="shared" si="62"/>
        <v>5B6</v>
      </c>
      <c r="C285" s="77">
        <v>2007</v>
      </c>
      <c r="D285" s="44">
        <v>14</v>
      </c>
      <c r="E285" s="44"/>
      <c r="F285" s="44" t="s">
        <v>19</v>
      </c>
      <c r="I285" s="77" t="str">
        <f t="shared" si="59"/>
        <v>F.5 Ch 6</v>
      </c>
      <c r="J285" s="77" t="str">
        <f t="shared" si="60"/>
        <v xml:space="preserve"> </v>
      </c>
      <c r="L285" s="77">
        <v>2</v>
      </c>
      <c r="N285" s="77" t="str">
        <f>VLOOKUP(B285,'Topic with sorted table '!A:E,5,FALSE)</f>
        <v>DA</v>
      </c>
      <c r="P285">
        <v>5</v>
      </c>
      <c r="Q285" s="77" t="s">
        <v>273</v>
      </c>
      <c r="R285" s="77">
        <v>6</v>
      </c>
      <c r="X285" s="77" t="str">
        <f t="shared" si="63"/>
        <v>F.5 Lv.2</v>
      </c>
      <c r="Z285" s="77" t="str">
        <f t="shared" si="64"/>
        <v>F.5 Ch 6 Lv.2</v>
      </c>
    </row>
    <row r="286" spans="1:26" ht="16.5" customHeight="1" x14ac:dyDescent="0.25">
      <c r="A286" s="63" t="str">
        <f t="shared" si="61"/>
        <v>200715</v>
      </c>
      <c r="B286" s="77" t="str">
        <f t="shared" si="62"/>
        <v>3B11</v>
      </c>
      <c r="C286" s="77">
        <v>2007</v>
      </c>
      <c r="D286" s="44">
        <v>15</v>
      </c>
      <c r="E286" s="44"/>
      <c r="F286" s="44" t="s">
        <v>7</v>
      </c>
      <c r="I286" s="77" t="str">
        <f t="shared" si="59"/>
        <v>F.3 Ch 11</v>
      </c>
      <c r="J286" s="77" t="str">
        <f t="shared" si="60"/>
        <v xml:space="preserve"> </v>
      </c>
      <c r="L286" s="77">
        <v>3</v>
      </c>
      <c r="N286" s="77" t="str">
        <f>VLOOKUP(B286,'Topic with sorted table '!A:E,5,FALSE)</f>
        <v>T1</v>
      </c>
      <c r="P286">
        <v>3</v>
      </c>
      <c r="Q286" s="77" t="s">
        <v>273</v>
      </c>
      <c r="R286" s="77">
        <v>11</v>
      </c>
      <c r="X286" s="77" t="str">
        <f t="shared" si="63"/>
        <v>F.3 Lv.3</v>
      </c>
      <c r="Z286" s="77" t="str">
        <f t="shared" si="64"/>
        <v>F.3 Ch 11 Lv.3</v>
      </c>
    </row>
    <row r="287" spans="1:26" ht="16.5" customHeight="1" x14ac:dyDescent="0.25">
      <c r="A287" s="63" t="str">
        <f t="shared" si="61"/>
        <v>200716</v>
      </c>
      <c r="B287" s="77" t="str">
        <f t="shared" si="62"/>
        <v>2B12</v>
      </c>
      <c r="C287" s="77">
        <v>2007</v>
      </c>
      <c r="D287" s="45">
        <v>16</v>
      </c>
      <c r="E287" s="45"/>
      <c r="F287" s="45" t="s">
        <v>13</v>
      </c>
      <c r="I287" s="77" t="str">
        <f t="shared" si="59"/>
        <v>F.2 Ch 12</v>
      </c>
      <c r="J287" s="77" t="str">
        <f t="shared" si="60"/>
        <v xml:space="preserve"> </v>
      </c>
      <c r="L287" s="77">
        <v>4</v>
      </c>
      <c r="N287" s="77" t="str">
        <f>VLOOKUP(B287,'Topic with sorted table '!A:E,5,FALSE)</f>
        <v>VA1</v>
      </c>
      <c r="P287">
        <v>2</v>
      </c>
      <c r="Q287" s="77" t="s">
        <v>273</v>
      </c>
      <c r="R287" s="77">
        <v>12</v>
      </c>
      <c r="X287" s="77" t="str">
        <f t="shared" si="63"/>
        <v>F.2 Lv.4</v>
      </c>
      <c r="Z287" s="77" t="str">
        <f t="shared" si="64"/>
        <v>F.2 Ch 12 Lv.4</v>
      </c>
    </row>
    <row r="288" spans="1:26" ht="16.5" customHeight="1" x14ac:dyDescent="0.25">
      <c r="A288" s="63" t="str">
        <f t="shared" si="61"/>
        <v>200717</v>
      </c>
      <c r="B288" s="77" t="str">
        <f t="shared" si="62"/>
        <v>1B7</v>
      </c>
      <c r="C288" s="77">
        <v>2007</v>
      </c>
      <c r="D288" s="45">
        <v>17</v>
      </c>
      <c r="E288" s="45"/>
      <c r="F288" s="45" t="s">
        <v>13</v>
      </c>
      <c r="I288" s="77" t="str">
        <f t="shared" si="59"/>
        <v>F.1 Ch 7</v>
      </c>
      <c r="J288" s="77" t="str">
        <f t="shared" si="60"/>
        <v xml:space="preserve"> </v>
      </c>
      <c r="L288" s="77">
        <v>2</v>
      </c>
      <c r="N288" s="77" t="str">
        <f>VLOOKUP(B288,'Topic with sorted table '!A:E,5,FALSE)</f>
        <v>VA1</v>
      </c>
      <c r="P288">
        <v>1</v>
      </c>
      <c r="Q288" s="77" t="s">
        <v>273</v>
      </c>
      <c r="R288" s="77">
        <v>7</v>
      </c>
      <c r="X288" s="77" t="str">
        <f t="shared" si="63"/>
        <v>F.1 Lv.2</v>
      </c>
      <c r="Z288" s="77" t="str">
        <f t="shared" si="64"/>
        <v>F.1 Ch 7 Lv.2</v>
      </c>
    </row>
    <row r="289" spans="1:26" ht="16.5" customHeight="1" x14ac:dyDescent="0.25">
      <c r="A289" s="63" t="str">
        <f t="shared" si="61"/>
        <v>200718</v>
      </c>
      <c r="B289" s="77" t="str">
        <f t="shared" si="62"/>
        <v>3B10</v>
      </c>
      <c r="C289" s="77">
        <v>2007</v>
      </c>
      <c r="D289" s="45">
        <v>18</v>
      </c>
      <c r="E289" s="45"/>
      <c r="F289" s="45" t="s">
        <v>19</v>
      </c>
      <c r="I289" s="77" t="str">
        <f t="shared" si="59"/>
        <v>F.3 Ch 10</v>
      </c>
      <c r="J289" s="77" t="str">
        <f t="shared" si="60"/>
        <v xml:space="preserve"> </v>
      </c>
      <c r="L289" s="77">
        <v>5</v>
      </c>
      <c r="N289" s="77" t="str">
        <f>VLOOKUP(B289,'Topic with sorted table '!A:E,5,FALSE)</f>
        <v>VA2</v>
      </c>
      <c r="P289">
        <v>3</v>
      </c>
      <c r="Q289" s="77" t="s">
        <v>273</v>
      </c>
      <c r="R289" s="77">
        <v>10</v>
      </c>
      <c r="X289" s="77" t="str">
        <f t="shared" si="63"/>
        <v>F.3 Lv.5</v>
      </c>
      <c r="Z289" s="77" t="str">
        <f t="shared" si="64"/>
        <v>F.3 Ch 10 Lv.5</v>
      </c>
    </row>
    <row r="290" spans="1:26" ht="16.5" customHeight="1" x14ac:dyDescent="0.25">
      <c r="A290" s="63" t="str">
        <f t="shared" si="61"/>
        <v>200719</v>
      </c>
      <c r="B290" s="77" t="str">
        <f t="shared" si="62"/>
        <v>3B10</v>
      </c>
      <c r="C290" s="77">
        <v>2007</v>
      </c>
      <c r="D290" s="45">
        <v>19</v>
      </c>
      <c r="E290" s="45"/>
      <c r="F290" s="45" t="s">
        <v>13</v>
      </c>
      <c r="I290" s="77" t="str">
        <f t="shared" si="59"/>
        <v>F.3 Ch 10</v>
      </c>
      <c r="J290" s="77" t="str">
        <f t="shared" si="60"/>
        <v xml:space="preserve"> </v>
      </c>
      <c r="L290" s="77">
        <v>5</v>
      </c>
      <c r="N290" s="77" t="str">
        <f>VLOOKUP(B290,'Topic with sorted table '!A:E,5,FALSE)</f>
        <v>VA2</v>
      </c>
      <c r="P290">
        <v>3</v>
      </c>
      <c r="Q290" s="77" t="s">
        <v>273</v>
      </c>
      <c r="R290" s="77">
        <v>10</v>
      </c>
      <c r="X290" s="77" t="str">
        <f t="shared" si="63"/>
        <v>F.3 Lv.5</v>
      </c>
      <c r="Z290" s="77" t="str">
        <f t="shared" si="64"/>
        <v>F.3 Ch 10 Lv.5</v>
      </c>
    </row>
    <row r="291" spans="1:26" ht="16.5" customHeight="1" x14ac:dyDescent="0.25">
      <c r="A291" s="63" t="str">
        <f t="shared" si="61"/>
        <v>200720</v>
      </c>
      <c r="B291" s="77" t="str">
        <f t="shared" si="62"/>
        <v>4B12</v>
      </c>
      <c r="C291" s="77">
        <v>2007</v>
      </c>
      <c r="D291" s="45">
        <v>20</v>
      </c>
      <c r="E291" s="45"/>
      <c r="F291" s="45" t="s">
        <v>23</v>
      </c>
      <c r="I291" s="77" t="str">
        <f t="shared" si="59"/>
        <v>F.4 Ch 12</v>
      </c>
      <c r="J291" s="77" t="str">
        <f t="shared" si="60"/>
        <v xml:space="preserve"> </v>
      </c>
      <c r="L291" s="77">
        <v>3</v>
      </c>
      <c r="N291" s="77" t="str">
        <f>VLOOKUP(B291,'Topic with sorted table '!A:E,5,FALSE)</f>
        <v>T2</v>
      </c>
      <c r="P291">
        <v>4</v>
      </c>
      <c r="Q291" s="77" t="s">
        <v>273</v>
      </c>
      <c r="R291" s="77">
        <v>12</v>
      </c>
      <c r="X291" s="77" t="str">
        <f t="shared" si="63"/>
        <v>F.4 Lv.3</v>
      </c>
      <c r="Z291" s="77" t="str">
        <f t="shared" si="64"/>
        <v>F.4 Ch 12 Lv.3</v>
      </c>
    </row>
    <row r="292" spans="1:26" ht="16.5" customHeight="1" x14ac:dyDescent="0.25">
      <c r="A292" s="63" t="str">
        <f t="shared" si="61"/>
        <v>200721</v>
      </c>
      <c r="B292" s="77" t="str">
        <f t="shared" si="62"/>
        <v>2B11</v>
      </c>
      <c r="C292" s="77">
        <v>2007</v>
      </c>
      <c r="D292" s="44">
        <v>21</v>
      </c>
      <c r="E292" s="44"/>
      <c r="F292" s="44" t="s">
        <v>23</v>
      </c>
      <c r="I292" s="77" t="str">
        <f t="shared" ref="I292:I355" si="65">"F." &amp; P292 &amp; " Ch "&amp;R292</f>
        <v>F.2 Ch 11</v>
      </c>
      <c r="J292" s="77" t="str">
        <f t="shared" si="60"/>
        <v xml:space="preserve"> </v>
      </c>
      <c r="L292" s="77">
        <v>2</v>
      </c>
      <c r="N292" s="77" t="str">
        <f>VLOOKUP(B292,'Topic with sorted table '!A:E,5,FALSE)</f>
        <v>T1</v>
      </c>
      <c r="P292">
        <v>2</v>
      </c>
      <c r="Q292" s="77" t="s">
        <v>273</v>
      </c>
      <c r="R292" s="77">
        <v>11</v>
      </c>
      <c r="X292" s="77" t="str">
        <f t="shared" si="63"/>
        <v>F.2 Lv.2</v>
      </c>
      <c r="Z292" s="77" t="str">
        <f t="shared" si="64"/>
        <v>F.2 Ch 11 Lv.2</v>
      </c>
    </row>
    <row r="293" spans="1:26" ht="16.5" customHeight="1" x14ac:dyDescent="0.25">
      <c r="A293" s="63" t="str">
        <f t="shared" si="61"/>
        <v>200722</v>
      </c>
      <c r="B293" s="77" t="str">
        <f t="shared" si="62"/>
        <v>4B12</v>
      </c>
      <c r="C293" s="77">
        <v>2007</v>
      </c>
      <c r="D293" s="44">
        <v>22</v>
      </c>
      <c r="E293" s="44"/>
      <c r="F293" s="44" t="s">
        <v>23</v>
      </c>
      <c r="I293" s="77" t="str">
        <f t="shared" si="65"/>
        <v>F.4 Ch 12</v>
      </c>
      <c r="J293" s="77" t="str">
        <f t="shared" si="60"/>
        <v xml:space="preserve"> </v>
      </c>
      <c r="L293" s="77">
        <v>2</v>
      </c>
      <c r="N293" s="77" t="str">
        <f>VLOOKUP(B293,'Topic with sorted table '!A:E,5,FALSE)</f>
        <v>T2</v>
      </c>
      <c r="P293">
        <v>4</v>
      </c>
      <c r="Q293" s="77" t="s">
        <v>273</v>
      </c>
      <c r="R293" s="77">
        <v>12</v>
      </c>
      <c r="X293" s="77" t="str">
        <f t="shared" si="63"/>
        <v>F.4 Lv.2</v>
      </c>
      <c r="Z293" s="77" t="str">
        <f t="shared" si="64"/>
        <v>F.4 Ch 12 Lv.2</v>
      </c>
    </row>
    <row r="294" spans="1:26" ht="16.5" customHeight="1" x14ac:dyDescent="0.25">
      <c r="A294" s="63" t="str">
        <f t="shared" si="61"/>
        <v>200723</v>
      </c>
      <c r="B294" s="77" t="str">
        <f t="shared" si="62"/>
        <v>3A7</v>
      </c>
      <c r="C294" s="77">
        <v>2007</v>
      </c>
      <c r="D294" s="44">
        <v>23</v>
      </c>
      <c r="E294" s="44"/>
      <c r="F294" s="44" t="s">
        <v>19</v>
      </c>
      <c r="I294" s="77" t="str">
        <f t="shared" si="65"/>
        <v>F.3 Ch 7</v>
      </c>
      <c r="J294" s="77" t="str">
        <f t="shared" si="60"/>
        <v xml:space="preserve"> </v>
      </c>
      <c r="L294" s="77">
        <v>4</v>
      </c>
      <c r="N294" s="77" t="str">
        <f>VLOOKUP(B294,'Topic with sorted table '!A:E,5,FALSE)</f>
        <v>DG2</v>
      </c>
      <c r="P294">
        <v>3</v>
      </c>
      <c r="Q294" s="77" t="s">
        <v>468</v>
      </c>
      <c r="R294" s="77">
        <v>7</v>
      </c>
      <c r="X294" s="77" t="str">
        <f t="shared" si="63"/>
        <v>F.3 Lv.4</v>
      </c>
      <c r="Z294" s="77" t="str">
        <f t="shared" si="64"/>
        <v>F.3 Ch 7 Lv.4</v>
      </c>
    </row>
    <row r="295" spans="1:26" ht="16.5" customHeight="1" x14ac:dyDescent="0.25">
      <c r="A295" s="63" t="str">
        <f t="shared" si="61"/>
        <v>200724</v>
      </c>
      <c r="B295" s="77" t="str">
        <f t="shared" si="62"/>
        <v>3B9</v>
      </c>
      <c r="C295" s="77">
        <v>2007</v>
      </c>
      <c r="D295" s="44">
        <v>24</v>
      </c>
      <c r="E295" s="44"/>
      <c r="F295" s="44" t="s">
        <v>23</v>
      </c>
      <c r="I295" s="77" t="str">
        <f t="shared" si="65"/>
        <v>F.3 Ch 9</v>
      </c>
      <c r="J295" s="77" t="str">
        <f t="shared" si="60"/>
        <v xml:space="preserve"> </v>
      </c>
      <c r="L295" s="77">
        <v>3</v>
      </c>
      <c r="N295" s="77" t="str">
        <f>VLOOKUP(B295,'Topic with sorted table '!A:E,5,FALSE)</f>
        <v>3D1</v>
      </c>
      <c r="P295">
        <v>3</v>
      </c>
      <c r="Q295" s="77" t="s">
        <v>273</v>
      </c>
      <c r="R295" s="77">
        <v>9</v>
      </c>
      <c r="X295" s="77" t="str">
        <f t="shared" si="63"/>
        <v>F.3 Lv.3</v>
      </c>
      <c r="Z295" s="77" t="str">
        <f t="shared" si="64"/>
        <v>F.3 Ch 9 Lv.3</v>
      </c>
    </row>
    <row r="296" spans="1:26" ht="16.5" customHeight="1" x14ac:dyDescent="0.25">
      <c r="A296" s="63" t="str">
        <f t="shared" si="61"/>
        <v>200725</v>
      </c>
      <c r="B296" s="77" t="str">
        <f t="shared" si="62"/>
        <v>1B9</v>
      </c>
      <c r="C296" s="77">
        <v>2007</v>
      </c>
      <c r="D296" s="44">
        <v>25</v>
      </c>
      <c r="E296" s="44"/>
      <c r="F296" s="44" t="s">
        <v>7</v>
      </c>
      <c r="I296" s="77" t="str">
        <f t="shared" si="65"/>
        <v>F.1 Ch 9</v>
      </c>
      <c r="J296" s="77" t="str">
        <f t="shared" si="60"/>
        <v xml:space="preserve"> </v>
      </c>
      <c r="L296" s="77">
        <v>2</v>
      </c>
      <c r="N296" s="77" t="str">
        <f>VLOOKUP(B296,'Topic with sorted table '!A:E,5,FALSE)</f>
        <v>Geo</v>
      </c>
      <c r="P296">
        <v>1</v>
      </c>
      <c r="Q296" s="77" t="s">
        <v>273</v>
      </c>
      <c r="R296" s="77">
        <v>9</v>
      </c>
      <c r="X296" s="77" t="str">
        <f t="shared" si="63"/>
        <v>F.1 Lv.2</v>
      </c>
      <c r="Z296" s="77" t="str">
        <f t="shared" si="64"/>
        <v>F.1 Ch 9 Lv.2</v>
      </c>
    </row>
    <row r="297" spans="1:26" ht="16.5" customHeight="1" x14ac:dyDescent="0.25">
      <c r="A297" s="63" t="str">
        <f t="shared" si="61"/>
        <v>200726</v>
      </c>
      <c r="B297" s="77" t="str">
        <f t="shared" si="62"/>
        <v>1B9</v>
      </c>
      <c r="C297" s="77">
        <v>2007</v>
      </c>
      <c r="D297" s="45">
        <v>26</v>
      </c>
      <c r="E297" s="45"/>
      <c r="F297" s="45" t="s">
        <v>19</v>
      </c>
      <c r="I297" s="77" t="str">
        <f t="shared" si="65"/>
        <v>F.1 Ch 9</v>
      </c>
      <c r="J297" s="77" t="str">
        <f t="shared" si="60"/>
        <v xml:space="preserve"> </v>
      </c>
      <c r="L297" s="77">
        <v>2</v>
      </c>
      <c r="N297" s="77" t="str">
        <f>VLOOKUP(B297,'Topic with sorted table '!A:E,5,FALSE)</f>
        <v>Geo</v>
      </c>
      <c r="P297">
        <v>1</v>
      </c>
      <c r="Q297" s="77" t="s">
        <v>273</v>
      </c>
      <c r="R297" s="77">
        <v>9</v>
      </c>
      <c r="X297" s="77" t="str">
        <f t="shared" si="63"/>
        <v>F.1 Lv.2</v>
      </c>
      <c r="Z297" s="77" t="str">
        <f t="shared" si="64"/>
        <v>F.1 Ch 9 Lv.2</v>
      </c>
    </row>
    <row r="298" spans="1:26" ht="16.5" customHeight="1" x14ac:dyDescent="0.25">
      <c r="A298" s="63" t="str">
        <f t="shared" si="61"/>
        <v>200727</v>
      </c>
      <c r="B298" s="77" t="str">
        <f t="shared" si="62"/>
        <v>2B8</v>
      </c>
      <c r="C298" s="77">
        <v>2007</v>
      </c>
      <c r="D298" s="45">
        <v>27</v>
      </c>
      <c r="E298" s="45"/>
      <c r="F298" s="45" t="s">
        <v>23</v>
      </c>
      <c r="I298" s="77" t="str">
        <f t="shared" si="65"/>
        <v>F.2 Ch 8</v>
      </c>
      <c r="J298" s="77" t="str">
        <f t="shared" si="60"/>
        <v xml:space="preserve"> </v>
      </c>
      <c r="L298" s="77">
        <v>5</v>
      </c>
      <c r="N298" s="77" t="str">
        <f>VLOOKUP(B298,'Topic with sorted table '!A:E,5,FALSE)</f>
        <v>DG1</v>
      </c>
      <c r="P298">
        <v>2</v>
      </c>
      <c r="Q298" s="77" t="s">
        <v>273</v>
      </c>
      <c r="R298" s="77">
        <v>8</v>
      </c>
      <c r="X298" s="77" t="str">
        <f t="shared" si="63"/>
        <v>F.2 Lv.5</v>
      </c>
      <c r="Z298" s="77" t="str">
        <f t="shared" si="64"/>
        <v>F.2 Ch 8 Lv.5</v>
      </c>
    </row>
    <row r="299" spans="1:26" ht="16.5" customHeight="1" x14ac:dyDescent="0.25">
      <c r="A299" s="63" t="str">
        <f t="shared" si="61"/>
        <v>200728</v>
      </c>
      <c r="B299" s="77" t="str">
        <f t="shared" si="62"/>
        <v>3A7</v>
      </c>
      <c r="C299" s="77">
        <v>2007</v>
      </c>
      <c r="D299" s="44">
        <v>28</v>
      </c>
      <c r="E299" s="44"/>
      <c r="F299" s="44" t="s">
        <v>19</v>
      </c>
      <c r="I299" s="77" t="str">
        <f t="shared" si="65"/>
        <v>F.3 Ch 7</v>
      </c>
      <c r="J299" s="77" t="str">
        <f t="shared" si="60"/>
        <v xml:space="preserve"> </v>
      </c>
      <c r="L299" s="77">
        <v>2</v>
      </c>
      <c r="N299" s="77" t="str">
        <f>VLOOKUP(B299,'Topic with sorted table '!A:E,5,FALSE)</f>
        <v>DG2</v>
      </c>
      <c r="P299">
        <v>3</v>
      </c>
      <c r="Q299" s="77" t="s">
        <v>272</v>
      </c>
      <c r="R299" s="77">
        <v>7</v>
      </c>
      <c r="X299" s="77" t="str">
        <f t="shared" si="63"/>
        <v>F.3 Lv.2</v>
      </c>
      <c r="Z299" s="77" t="str">
        <f t="shared" si="64"/>
        <v>F.3 Ch 7 Lv.2</v>
      </c>
    </row>
    <row r="300" spans="1:26" ht="16.5" customHeight="1" x14ac:dyDescent="0.25">
      <c r="A300" s="63" t="str">
        <f t="shared" si="61"/>
        <v>200729</v>
      </c>
      <c r="B300" s="77" t="str">
        <f t="shared" si="62"/>
        <v>1B9</v>
      </c>
      <c r="C300" s="77">
        <v>2007</v>
      </c>
      <c r="D300" s="44">
        <v>29</v>
      </c>
      <c r="E300" s="44"/>
      <c r="F300" s="44" t="s">
        <v>7</v>
      </c>
      <c r="I300" s="77" t="str">
        <f t="shared" si="65"/>
        <v>F.1 Ch 9</v>
      </c>
      <c r="J300" s="77" t="str">
        <f t="shared" si="60"/>
        <v xml:space="preserve"> </v>
      </c>
      <c r="L300" s="77">
        <v>3</v>
      </c>
      <c r="N300" s="77" t="str">
        <f>VLOOKUP(B300,'Topic with sorted table '!A:E,5,FALSE)</f>
        <v>Geo</v>
      </c>
      <c r="P300">
        <v>1</v>
      </c>
      <c r="Q300" s="77" t="s">
        <v>273</v>
      </c>
      <c r="R300" s="77">
        <v>9</v>
      </c>
      <c r="X300" s="77" t="str">
        <f t="shared" si="63"/>
        <v>F.1 Lv.3</v>
      </c>
      <c r="Z300" s="77" t="str">
        <f t="shared" si="64"/>
        <v>F.1 Ch 9 Lv.3</v>
      </c>
    </row>
    <row r="301" spans="1:26" ht="16.5" customHeight="1" x14ac:dyDescent="0.25">
      <c r="A301" s="63" t="str">
        <f t="shared" si="61"/>
        <v>200730</v>
      </c>
      <c r="B301" s="77" t="str">
        <f t="shared" si="62"/>
        <v>2B11</v>
      </c>
      <c r="C301" s="77">
        <v>2007</v>
      </c>
      <c r="D301" s="44">
        <v>30</v>
      </c>
      <c r="E301" s="44"/>
      <c r="F301" s="44" t="s">
        <v>7</v>
      </c>
      <c r="I301" s="77" t="str">
        <f t="shared" si="65"/>
        <v>F.2 Ch 11</v>
      </c>
      <c r="J301" s="77" t="str">
        <f t="shared" si="60"/>
        <v>F.1 Ch 8</v>
      </c>
      <c r="L301" s="77">
        <v>5</v>
      </c>
      <c r="N301" s="77" t="str">
        <f>VLOOKUP(B301,'Topic with sorted table '!A:E,5,FALSE)</f>
        <v>T1</v>
      </c>
      <c r="P301">
        <v>2</v>
      </c>
      <c r="Q301" s="77" t="s">
        <v>273</v>
      </c>
      <c r="R301" s="77">
        <v>11</v>
      </c>
      <c r="T301" s="77">
        <v>1</v>
      </c>
      <c r="U301" s="77" t="s">
        <v>453</v>
      </c>
      <c r="V301" s="77">
        <v>8</v>
      </c>
      <c r="X301" s="77" t="str">
        <f t="shared" si="63"/>
        <v>F.2 Lv.5</v>
      </c>
      <c r="Z301" s="77" t="str">
        <f t="shared" si="64"/>
        <v>F.2 Ch 11 Lv.5</v>
      </c>
    </row>
    <row r="302" spans="1:26" ht="16.5" customHeight="1" x14ac:dyDescent="0.25">
      <c r="A302" s="63" t="str">
        <f t="shared" si="61"/>
        <v>200731</v>
      </c>
      <c r="B302" s="77" t="str">
        <f t="shared" si="62"/>
        <v>4A2</v>
      </c>
      <c r="C302" s="77">
        <v>2007</v>
      </c>
      <c r="D302" s="44">
        <v>31</v>
      </c>
      <c r="E302" s="44"/>
      <c r="F302" s="44" t="s">
        <v>23</v>
      </c>
      <c r="I302" s="77" t="str">
        <f t="shared" si="65"/>
        <v>F.4 Ch 2</v>
      </c>
      <c r="J302" s="77" t="str">
        <f t="shared" si="60"/>
        <v xml:space="preserve"> </v>
      </c>
      <c r="L302" s="77">
        <v>4</v>
      </c>
      <c r="N302" s="77" t="str">
        <f>VLOOKUP(B302,'Topic with sorted table '!A:E,5,FALSE)</f>
        <v>AG2</v>
      </c>
      <c r="P302">
        <v>4</v>
      </c>
      <c r="Q302" s="77" t="s">
        <v>272</v>
      </c>
      <c r="R302" s="77">
        <v>2</v>
      </c>
      <c r="X302" s="77" t="str">
        <f t="shared" si="63"/>
        <v>F.4 Lv.4</v>
      </c>
      <c r="Z302" s="77" t="str">
        <f t="shared" si="64"/>
        <v>F.4 Ch 2 Lv.4</v>
      </c>
    </row>
    <row r="303" spans="1:26" ht="16.5" customHeight="1" x14ac:dyDescent="0.25">
      <c r="A303" s="63" t="str">
        <f t="shared" si="61"/>
        <v>200732</v>
      </c>
      <c r="B303" s="77" t="str">
        <f t="shared" si="62"/>
        <v>4A2</v>
      </c>
      <c r="C303" s="77">
        <v>2007</v>
      </c>
      <c r="D303" s="44">
        <v>32</v>
      </c>
      <c r="E303" s="44"/>
      <c r="F303" s="44" t="s">
        <v>13</v>
      </c>
      <c r="I303" s="77" t="str">
        <f t="shared" si="65"/>
        <v>F.4 Ch 2</v>
      </c>
      <c r="J303" s="77" t="str">
        <f t="shared" si="60"/>
        <v xml:space="preserve"> </v>
      </c>
      <c r="L303" s="77">
        <v>5</v>
      </c>
      <c r="N303" s="77" t="str">
        <f>VLOOKUP(B303,'Topic with sorted table '!A:E,5,FALSE)</f>
        <v>AG2</v>
      </c>
      <c r="P303">
        <v>4</v>
      </c>
      <c r="Q303" s="77" t="s">
        <v>272</v>
      </c>
      <c r="R303" s="77">
        <v>2</v>
      </c>
      <c r="X303" s="77" t="str">
        <f t="shared" si="63"/>
        <v>F.4 Lv.5</v>
      </c>
      <c r="Z303" s="77" t="str">
        <f t="shared" si="64"/>
        <v>F.4 Ch 2 Lv.5</v>
      </c>
    </row>
    <row r="304" spans="1:26" ht="16.5" customHeight="1" x14ac:dyDescent="0.25">
      <c r="A304" s="63" t="str">
        <f t="shared" si="61"/>
        <v>200733</v>
      </c>
      <c r="B304" s="77" t="str">
        <f t="shared" si="62"/>
        <v>5A5</v>
      </c>
      <c r="C304" s="77">
        <v>2007</v>
      </c>
      <c r="D304" s="45">
        <v>33</v>
      </c>
      <c r="E304" s="45"/>
      <c r="F304" s="45" t="s">
        <v>13</v>
      </c>
      <c r="I304" s="77" t="str">
        <f t="shared" si="65"/>
        <v>F.5 Ch 5</v>
      </c>
      <c r="J304" s="77" t="str">
        <f t="shared" si="60"/>
        <v xml:space="preserve"> </v>
      </c>
      <c r="L304" s="77">
        <v>5</v>
      </c>
      <c r="N304" s="77" t="str">
        <f>VLOOKUP(B304,'Topic with sorted table '!A:E,5,FALSE)</f>
        <v>P2</v>
      </c>
      <c r="P304">
        <v>5</v>
      </c>
      <c r="Q304" s="77" t="s">
        <v>272</v>
      </c>
      <c r="R304" s="77">
        <v>5</v>
      </c>
      <c r="X304" s="77" t="str">
        <f t="shared" si="63"/>
        <v>F.5 Lv.5</v>
      </c>
      <c r="Z304" s="77" t="str">
        <f t="shared" si="64"/>
        <v>F.5 Ch 5 Lv.5</v>
      </c>
    </row>
    <row r="305" spans="1:26" ht="16.5" customHeight="1" x14ac:dyDescent="0.25">
      <c r="A305" s="63" t="str">
        <f t="shared" si="61"/>
        <v>200734</v>
      </c>
      <c r="B305" s="77" t="str">
        <f t="shared" si="62"/>
        <v>3A6</v>
      </c>
      <c r="C305" s="77">
        <v>2007</v>
      </c>
      <c r="D305" s="45">
        <v>34</v>
      </c>
      <c r="E305" s="45"/>
      <c r="F305" s="45" t="s">
        <v>7</v>
      </c>
      <c r="I305" s="77" t="str">
        <f t="shared" si="65"/>
        <v>F.3 Ch 6</v>
      </c>
      <c r="J305" s="77" t="str">
        <f t="shared" si="60"/>
        <v xml:space="preserve"> </v>
      </c>
      <c r="L305" s="77">
        <v>2</v>
      </c>
      <c r="N305" s="77" t="str">
        <f>VLOOKUP(B305,'Topic with sorted table '!A:E,5,FALSE)</f>
        <v>S2</v>
      </c>
      <c r="P305">
        <v>3</v>
      </c>
      <c r="Q305" s="77" t="s">
        <v>272</v>
      </c>
      <c r="R305" s="77">
        <v>6</v>
      </c>
      <c r="X305" s="77" t="str">
        <f t="shared" si="63"/>
        <v>F.3 Lv.2</v>
      </c>
      <c r="Z305" s="77" t="str">
        <f t="shared" si="64"/>
        <v>F.3 Ch 6 Lv.2</v>
      </c>
    </row>
    <row r="306" spans="1:26" ht="16.5" customHeight="1" x14ac:dyDescent="0.25">
      <c r="A306" s="63" t="str">
        <f t="shared" si="61"/>
        <v>200735</v>
      </c>
      <c r="B306" s="77" t="str">
        <f t="shared" si="62"/>
        <v>5B11</v>
      </c>
      <c r="C306" s="77">
        <v>2007</v>
      </c>
      <c r="D306" s="45">
        <v>35</v>
      </c>
      <c r="E306" s="45"/>
      <c r="F306" s="45" t="s">
        <v>19</v>
      </c>
      <c r="I306" s="77" t="str">
        <f t="shared" si="65"/>
        <v>F.5 Ch 11</v>
      </c>
      <c r="J306" s="77" t="str">
        <f t="shared" si="60"/>
        <v xml:space="preserve"> </v>
      </c>
      <c r="L306" s="77">
        <v>3</v>
      </c>
      <c r="N306" s="77" t="str">
        <f>VLOOKUP(B306,'Topic with sorted table '!A:E,5,FALSE)</f>
        <v>S3</v>
      </c>
      <c r="P306">
        <v>5</v>
      </c>
      <c r="Q306" s="77" t="s">
        <v>273</v>
      </c>
      <c r="R306" s="77">
        <v>11</v>
      </c>
      <c r="X306" s="77" t="str">
        <f t="shared" si="63"/>
        <v>F.5 Lv.3</v>
      </c>
      <c r="Z306" s="77" t="str">
        <f t="shared" si="64"/>
        <v>F.5 Ch 11 Lv.3</v>
      </c>
    </row>
    <row r="307" spans="1:26" ht="16.5" customHeight="1" x14ac:dyDescent="0.25">
      <c r="A307" s="63" t="str">
        <f t="shared" si="61"/>
        <v>200736</v>
      </c>
      <c r="B307" s="77" t="str">
        <f t="shared" si="62"/>
        <v>5B11</v>
      </c>
      <c r="C307" s="77">
        <v>2007</v>
      </c>
      <c r="D307" s="45">
        <v>36</v>
      </c>
      <c r="E307" s="45"/>
      <c r="F307" s="45" t="s">
        <v>7</v>
      </c>
      <c r="I307" s="77" t="str">
        <f t="shared" si="65"/>
        <v>F.5 Ch 11</v>
      </c>
      <c r="J307" s="77" t="str">
        <f t="shared" si="60"/>
        <v>F.1 Ch 12</v>
      </c>
      <c r="L307" s="77">
        <v>2</v>
      </c>
      <c r="N307" s="77" t="str">
        <f>VLOOKUP(B307,'Topic with sorted table '!A:E,5,FALSE)</f>
        <v>S3</v>
      </c>
      <c r="P307">
        <v>5</v>
      </c>
      <c r="Q307" s="77" t="s">
        <v>273</v>
      </c>
      <c r="R307" s="77">
        <v>11</v>
      </c>
      <c r="T307" s="77">
        <v>1</v>
      </c>
      <c r="U307" s="77" t="s">
        <v>453</v>
      </c>
      <c r="V307" s="77">
        <v>12</v>
      </c>
      <c r="X307" s="77" t="str">
        <f t="shared" si="63"/>
        <v>F.5 Lv.2</v>
      </c>
      <c r="Z307" s="77" t="str">
        <f t="shared" si="64"/>
        <v>F.5 Ch 11 Lv.2</v>
      </c>
    </row>
    <row r="308" spans="1:26" ht="16.5" customHeight="1" x14ac:dyDescent="0.25">
      <c r="A308" s="63" t="str">
        <f t="shared" si="61"/>
        <v>200737</v>
      </c>
      <c r="B308" s="77" t="str">
        <f t="shared" si="62"/>
        <v>4B9</v>
      </c>
      <c r="C308" s="77">
        <v>2007</v>
      </c>
      <c r="D308" s="45">
        <v>37</v>
      </c>
      <c r="E308" s="45"/>
      <c r="F308" s="45" t="s">
        <v>7</v>
      </c>
      <c r="I308" s="77" t="str">
        <f t="shared" si="65"/>
        <v>F.4 Ch 9</v>
      </c>
      <c r="J308" s="77" t="str">
        <f t="shared" si="60"/>
        <v xml:space="preserve"> </v>
      </c>
      <c r="L308" s="77">
        <v>3</v>
      </c>
      <c r="N308" s="77" t="str">
        <f>VLOOKUP(B308,'Topic with sorted table '!A:E,5,FALSE)</f>
        <v>A3</v>
      </c>
      <c r="P308">
        <v>4</v>
      </c>
      <c r="Q308" s="77" t="s">
        <v>273</v>
      </c>
      <c r="R308" s="77">
        <v>9</v>
      </c>
      <c r="X308" s="77" t="str">
        <f t="shared" si="63"/>
        <v>F.4 Lv.3</v>
      </c>
      <c r="Z308" s="77" t="str">
        <f t="shared" si="64"/>
        <v>F.4 Ch 9 Lv.3</v>
      </c>
    </row>
    <row r="309" spans="1:26" ht="16.5" customHeight="1" x14ac:dyDescent="0.25">
      <c r="A309" s="63" t="str">
        <f t="shared" si="61"/>
        <v>200738</v>
      </c>
      <c r="B309" s="77" t="str">
        <f t="shared" si="62"/>
        <v>5A3</v>
      </c>
      <c r="C309" s="77">
        <v>2007</v>
      </c>
      <c r="D309" s="44">
        <v>38</v>
      </c>
      <c r="E309" s="44"/>
      <c r="F309" s="44" t="s">
        <v>23</v>
      </c>
      <c r="I309" s="77" t="str">
        <f t="shared" si="65"/>
        <v>F.5 Ch 3</v>
      </c>
      <c r="J309" s="77" t="str">
        <f t="shared" si="60"/>
        <v xml:space="preserve"> </v>
      </c>
      <c r="L309" s="77">
        <v>4</v>
      </c>
      <c r="N309" s="77" t="str">
        <f>VLOOKUP(B309,'Topic with sorted table '!A:E,5,FALSE)</f>
        <v>G</v>
      </c>
      <c r="P309">
        <v>5</v>
      </c>
      <c r="Q309" s="77" t="s">
        <v>272</v>
      </c>
      <c r="R309" s="77">
        <v>3</v>
      </c>
      <c r="X309" s="77" t="str">
        <f t="shared" si="63"/>
        <v>F.5 Lv.4</v>
      </c>
      <c r="Z309" s="77" t="str">
        <f t="shared" si="64"/>
        <v>F.5 Ch 3 Lv.4</v>
      </c>
    </row>
    <row r="310" spans="1:26" ht="16.5" customHeight="1" x14ac:dyDescent="0.25">
      <c r="A310" s="63" t="str">
        <f t="shared" si="61"/>
        <v>200739</v>
      </c>
      <c r="B310" s="77" t="str">
        <f t="shared" si="62"/>
        <v>4B8</v>
      </c>
      <c r="C310" s="77">
        <v>2007</v>
      </c>
      <c r="D310" s="44">
        <v>39</v>
      </c>
      <c r="E310" s="44"/>
      <c r="F310" s="44" t="s">
        <v>19</v>
      </c>
      <c r="I310" s="77" t="str">
        <f t="shared" si="65"/>
        <v>F.4 Ch 8</v>
      </c>
      <c r="J310" s="77" t="str">
        <f t="shared" si="60"/>
        <v xml:space="preserve"> </v>
      </c>
      <c r="L310" s="77">
        <v>4</v>
      </c>
      <c r="N310" s="77" t="str">
        <f>VLOOKUP(B310,'Topic with sorted table '!A:E,5,FALSE)</f>
        <v>A4</v>
      </c>
      <c r="P310">
        <v>4</v>
      </c>
      <c r="Q310" s="77" t="s">
        <v>273</v>
      </c>
      <c r="R310" s="77">
        <v>8</v>
      </c>
      <c r="X310" s="77" t="str">
        <f t="shared" si="63"/>
        <v>F.4 Lv.4</v>
      </c>
      <c r="Z310" s="77" t="str">
        <f t="shared" si="64"/>
        <v>F.4 Ch 8 Lv.4</v>
      </c>
    </row>
    <row r="311" spans="1:26" ht="16.5" customHeight="1" x14ac:dyDescent="0.25">
      <c r="A311" s="63" t="str">
        <f t="shared" si="61"/>
        <v>200740</v>
      </c>
      <c r="B311" s="77" t="str">
        <f t="shared" si="62"/>
        <v>4A6</v>
      </c>
      <c r="C311" s="77">
        <v>2007</v>
      </c>
      <c r="D311" s="44">
        <v>40</v>
      </c>
      <c r="E311" s="44"/>
      <c r="F311" s="44" t="s">
        <v>13</v>
      </c>
      <c r="I311" s="77" t="str">
        <f t="shared" si="65"/>
        <v>F.4 Ch 6</v>
      </c>
      <c r="J311" s="77" t="str">
        <f t="shared" si="60"/>
        <v xml:space="preserve"> </v>
      </c>
      <c r="L311" s="77">
        <v>5</v>
      </c>
      <c r="N311" s="77" t="str">
        <f>VLOOKUP(B311,'Topic with sorted table '!A:E,5,FALSE)</f>
        <v>A3</v>
      </c>
      <c r="P311">
        <v>4</v>
      </c>
      <c r="Q311" s="77" t="s">
        <v>272</v>
      </c>
      <c r="R311" s="77">
        <v>6</v>
      </c>
      <c r="X311" s="77" t="str">
        <f t="shared" si="63"/>
        <v>F.4 Lv.5</v>
      </c>
      <c r="Z311" s="77" t="str">
        <f t="shared" si="64"/>
        <v>F.4 Ch 6 Lv.5</v>
      </c>
    </row>
    <row r="312" spans="1:26" ht="16.5" customHeight="1" x14ac:dyDescent="0.25">
      <c r="A312" s="63" t="str">
        <f t="shared" si="61"/>
        <v>200741</v>
      </c>
      <c r="B312" s="77" t="str">
        <f t="shared" si="62"/>
        <v>3A2</v>
      </c>
      <c r="C312" s="77">
        <v>2007</v>
      </c>
      <c r="D312" s="44">
        <v>41</v>
      </c>
      <c r="E312" s="44"/>
      <c r="F312" s="44" t="s">
        <v>13</v>
      </c>
      <c r="I312" s="77" t="str">
        <f t="shared" si="65"/>
        <v>F.3 Ch 2</v>
      </c>
      <c r="J312" s="77" t="str">
        <f t="shared" ref="J312:J375" si="66">IF(T312&gt;0,"F." &amp; T312 &amp; " Ch "&amp;V312," ")</f>
        <v xml:space="preserve"> </v>
      </c>
      <c r="L312" s="77">
        <v>4</v>
      </c>
      <c r="N312" s="77" t="str">
        <f>VLOOKUP(B312,'Topic with sorted table '!A:E,5,FALSE)</f>
        <v>A2</v>
      </c>
      <c r="P312">
        <v>3</v>
      </c>
      <c r="Q312" s="77" t="s">
        <v>272</v>
      </c>
      <c r="R312" s="77">
        <v>2</v>
      </c>
      <c r="X312" s="77" t="str">
        <f t="shared" si="63"/>
        <v>F.3 Lv.4</v>
      </c>
      <c r="Z312" s="77" t="str">
        <f t="shared" si="64"/>
        <v>F.3 Ch 2 Lv.4</v>
      </c>
    </row>
    <row r="313" spans="1:26" ht="16.5" customHeight="1" x14ac:dyDescent="0.25">
      <c r="A313" s="63" t="str">
        <f t="shared" si="61"/>
        <v>200742</v>
      </c>
      <c r="B313" s="77" t="str">
        <f t="shared" si="62"/>
        <v>5A1</v>
      </c>
      <c r="C313" s="77">
        <v>2007</v>
      </c>
      <c r="D313" s="44">
        <v>42</v>
      </c>
      <c r="E313" s="44"/>
      <c r="F313" s="44" t="s">
        <v>7</v>
      </c>
      <c r="I313" s="77" t="str">
        <f t="shared" si="65"/>
        <v>F.5 Ch 1</v>
      </c>
      <c r="J313" s="77" t="str">
        <f t="shared" si="66"/>
        <v xml:space="preserve"> </v>
      </c>
      <c r="L313" s="77">
        <v>5</v>
      </c>
      <c r="N313" s="77" t="str">
        <f>VLOOKUP(B313,'Topic with sorted table '!A:E,5,FALSE)</f>
        <v>A4</v>
      </c>
      <c r="P313">
        <v>5</v>
      </c>
      <c r="Q313" s="77" t="s">
        <v>476</v>
      </c>
      <c r="R313" s="77">
        <v>1</v>
      </c>
      <c r="X313" s="77" t="str">
        <f t="shared" si="63"/>
        <v>F.5 Lv.5</v>
      </c>
      <c r="Z313" s="77" t="str">
        <f t="shared" si="64"/>
        <v>F.5 Ch 1 Lv.5</v>
      </c>
    </row>
    <row r="314" spans="1:26" ht="16.5" customHeight="1" x14ac:dyDescent="0.25">
      <c r="A314" s="63" t="str">
        <f t="shared" si="61"/>
        <v>200743</v>
      </c>
      <c r="B314" s="77" t="str">
        <f t="shared" si="62"/>
        <v>6A3</v>
      </c>
      <c r="C314" s="77">
        <v>2007</v>
      </c>
      <c r="D314" s="45">
        <v>43</v>
      </c>
      <c r="E314" s="45"/>
      <c r="F314" s="45" t="s">
        <v>19</v>
      </c>
      <c r="I314" s="77" t="str">
        <f t="shared" si="65"/>
        <v>F.6 Ch 3</v>
      </c>
      <c r="J314" s="77" t="str">
        <f t="shared" si="66"/>
        <v xml:space="preserve"> </v>
      </c>
      <c r="L314" s="77">
        <v>3</v>
      </c>
      <c r="N314" s="77" t="str">
        <f>VLOOKUP(B314,'Topic with sorted table '!A:E,5,FALSE)</f>
        <v>A4</v>
      </c>
      <c r="P314">
        <v>6</v>
      </c>
      <c r="Q314" s="77" t="s">
        <v>272</v>
      </c>
      <c r="R314" s="77">
        <v>3</v>
      </c>
      <c r="X314" s="77" t="str">
        <f t="shared" si="63"/>
        <v>F.6 Lv.3</v>
      </c>
      <c r="Z314" s="77" t="str">
        <f t="shared" si="64"/>
        <v>F.6 Ch 3 Lv.3</v>
      </c>
    </row>
    <row r="315" spans="1:26" ht="16.5" customHeight="1" x14ac:dyDescent="0.25">
      <c r="A315" s="63" t="str">
        <f t="shared" si="61"/>
        <v>200744</v>
      </c>
      <c r="B315" s="77" t="str">
        <f t="shared" si="62"/>
        <v>6A1</v>
      </c>
      <c r="C315" s="77">
        <v>2007</v>
      </c>
      <c r="D315" s="45">
        <v>44</v>
      </c>
      <c r="E315" s="45"/>
      <c r="F315" s="45" t="s">
        <v>7</v>
      </c>
      <c r="I315" s="77" t="str">
        <f t="shared" si="65"/>
        <v>F.6 Ch 1</v>
      </c>
      <c r="J315" s="77" t="str">
        <f t="shared" si="66"/>
        <v xml:space="preserve"> </v>
      </c>
      <c r="L315" s="77">
        <v>3</v>
      </c>
      <c r="N315" s="77" t="str">
        <f>VLOOKUP(B315,'Topic with sorted table '!A:E,5,FALSE)</f>
        <v>A3</v>
      </c>
      <c r="P315">
        <v>6</v>
      </c>
      <c r="Q315" s="77" t="s">
        <v>272</v>
      </c>
      <c r="R315" s="77">
        <v>1</v>
      </c>
      <c r="X315" s="77" t="str">
        <f t="shared" si="63"/>
        <v>F.6 Lv.3</v>
      </c>
      <c r="Z315" s="77" t="str">
        <f t="shared" si="64"/>
        <v>F.6 Ch 1 Lv.3</v>
      </c>
    </row>
    <row r="316" spans="1:26" ht="16.5" customHeight="1" x14ac:dyDescent="0.25">
      <c r="A316" s="63" t="str">
        <f t="shared" si="61"/>
        <v>200745</v>
      </c>
      <c r="B316" s="77" t="str">
        <f t="shared" si="62"/>
        <v>6A2</v>
      </c>
      <c r="C316" s="77">
        <v>2007</v>
      </c>
      <c r="D316" s="45">
        <v>45</v>
      </c>
      <c r="E316" s="45"/>
      <c r="F316" s="45" t="s">
        <v>7</v>
      </c>
      <c r="I316" s="77" t="str">
        <f t="shared" si="65"/>
        <v>F.6 Ch 2</v>
      </c>
      <c r="J316" s="77" t="str">
        <f t="shared" si="66"/>
        <v xml:space="preserve"> </v>
      </c>
      <c r="L316" s="77">
        <v>5</v>
      </c>
      <c r="N316" s="77" t="str">
        <f>VLOOKUP(B316,'Topic with sorted table '!A:E,5,FALSE)</f>
        <v>A3</v>
      </c>
      <c r="P316">
        <v>6</v>
      </c>
      <c r="Q316" s="77" t="s">
        <v>272</v>
      </c>
      <c r="R316" s="77">
        <v>2</v>
      </c>
      <c r="X316" s="77" t="str">
        <f t="shared" si="63"/>
        <v>F.6 Lv.5</v>
      </c>
      <c r="Z316" s="77" t="str">
        <f t="shared" si="64"/>
        <v>F.6 Ch 2 Lv.5</v>
      </c>
    </row>
    <row r="317" spans="1:26" ht="16.5" customHeight="1" x14ac:dyDescent="0.25">
      <c r="A317" s="63" t="str">
        <f t="shared" si="61"/>
        <v>200746</v>
      </c>
      <c r="B317" s="77" t="str">
        <f t="shared" si="62"/>
        <v>5A3</v>
      </c>
      <c r="C317" s="77">
        <v>2007</v>
      </c>
      <c r="D317" s="45">
        <v>46</v>
      </c>
      <c r="E317" s="45"/>
      <c r="F317" s="45" t="s">
        <v>23</v>
      </c>
      <c r="I317" s="77" t="str">
        <f t="shared" si="65"/>
        <v>F.5 Ch 3</v>
      </c>
      <c r="J317" s="77" t="str">
        <f t="shared" si="66"/>
        <v xml:space="preserve"> </v>
      </c>
      <c r="L317" s="77">
        <v>4</v>
      </c>
      <c r="N317" s="77" t="str">
        <f>VLOOKUP(B317,'Topic with sorted table '!A:E,5,FALSE)</f>
        <v>G</v>
      </c>
      <c r="P317">
        <v>5</v>
      </c>
      <c r="Q317" s="77" t="s">
        <v>272</v>
      </c>
      <c r="R317" s="77">
        <v>3</v>
      </c>
      <c r="X317" s="77" t="str">
        <f t="shared" si="63"/>
        <v>F.5 Lv.4</v>
      </c>
      <c r="Z317" s="77" t="str">
        <f t="shared" si="64"/>
        <v>F.5 Ch 3 Lv.4</v>
      </c>
    </row>
    <row r="318" spans="1:26" ht="16.5" customHeight="1" x14ac:dyDescent="0.25">
      <c r="A318" s="63" t="str">
        <f t="shared" si="61"/>
        <v>200747</v>
      </c>
      <c r="B318" s="77" t="str">
        <f t="shared" si="62"/>
        <v>5B9</v>
      </c>
      <c r="C318" s="77">
        <v>2007</v>
      </c>
      <c r="D318" s="45">
        <v>47</v>
      </c>
      <c r="E318" s="45"/>
      <c r="F318" s="45" t="s">
        <v>19</v>
      </c>
      <c r="I318" s="77" t="str">
        <f t="shared" si="65"/>
        <v>F.5 Ch 9</v>
      </c>
      <c r="J318" s="77" t="str">
        <f t="shared" si="66"/>
        <v xml:space="preserve"> </v>
      </c>
      <c r="L318" s="77">
        <v>2</v>
      </c>
      <c r="N318" s="77" t="str">
        <f>VLOOKUP(B318,'Topic with sorted table '!A:E,5,FALSE)</f>
        <v>T2</v>
      </c>
      <c r="P318">
        <v>5</v>
      </c>
      <c r="Q318" s="77" t="s">
        <v>273</v>
      </c>
      <c r="R318" s="77">
        <v>9</v>
      </c>
      <c r="X318" s="77" t="str">
        <f t="shared" si="63"/>
        <v>F.5 Lv.2</v>
      </c>
      <c r="Z318" s="77" t="str">
        <f t="shared" si="64"/>
        <v>F.5 Ch 9 Lv.2</v>
      </c>
    </row>
    <row r="319" spans="1:26" ht="16.5" customHeight="1" x14ac:dyDescent="0.25">
      <c r="A319" s="63" t="str">
        <f t="shared" si="61"/>
        <v>200748</v>
      </c>
      <c r="B319" s="77" t="str">
        <f t="shared" si="62"/>
        <v>4B10</v>
      </c>
      <c r="C319" s="77">
        <v>2007</v>
      </c>
      <c r="D319" s="44">
        <v>48</v>
      </c>
      <c r="E319" s="44"/>
      <c r="F319" s="44" t="s">
        <v>13</v>
      </c>
      <c r="I319" s="77" t="str">
        <f t="shared" si="65"/>
        <v>F.4 Ch 10</v>
      </c>
      <c r="J319" s="77" t="str">
        <f t="shared" si="66"/>
        <v xml:space="preserve"> </v>
      </c>
      <c r="L319" s="77">
        <v>4</v>
      </c>
      <c r="N319" s="77" t="str">
        <f>VLOOKUP(B319,'Topic with sorted table '!A:E,5,FALSE)</f>
        <v>DG3</v>
      </c>
      <c r="P319">
        <v>4</v>
      </c>
      <c r="Q319" s="77" t="s">
        <v>273</v>
      </c>
      <c r="R319" s="77">
        <v>10</v>
      </c>
      <c r="X319" s="77" t="str">
        <f t="shared" si="63"/>
        <v>F.4 Lv.4</v>
      </c>
      <c r="Z319" s="77" t="str">
        <f t="shared" si="64"/>
        <v>F.4 Ch 10 Lv.4</v>
      </c>
    </row>
    <row r="320" spans="1:26" ht="16.5" customHeight="1" x14ac:dyDescent="0.25">
      <c r="A320" s="63" t="str">
        <f t="shared" si="61"/>
        <v>200749</v>
      </c>
      <c r="B320" s="77" t="str">
        <f t="shared" si="62"/>
        <v>4B11</v>
      </c>
      <c r="C320" s="77">
        <v>2007</v>
      </c>
      <c r="D320" s="44">
        <v>49</v>
      </c>
      <c r="E320" s="44"/>
      <c r="F320" s="44" t="s">
        <v>13</v>
      </c>
      <c r="I320" s="77" t="str">
        <f t="shared" si="65"/>
        <v>F.4 Ch 11</v>
      </c>
      <c r="J320" s="77" t="str">
        <f t="shared" si="66"/>
        <v xml:space="preserve"> </v>
      </c>
      <c r="L320" s="77">
        <v>4</v>
      </c>
      <c r="N320" s="77" t="str">
        <f>VLOOKUP(B320,'Topic with sorted table '!A:E,5,FALSE)</f>
        <v>DG3</v>
      </c>
      <c r="P320">
        <v>4</v>
      </c>
      <c r="Q320" s="77" t="s">
        <v>273</v>
      </c>
      <c r="R320" s="77">
        <v>11</v>
      </c>
      <c r="X320" s="77" t="str">
        <f t="shared" si="63"/>
        <v>F.4 Lv.4</v>
      </c>
      <c r="Z320" s="77" t="str">
        <f t="shared" si="64"/>
        <v>F.4 Ch 11 Lv.4</v>
      </c>
    </row>
    <row r="321" spans="1:26" ht="16.5" customHeight="1" x14ac:dyDescent="0.25">
      <c r="A321" s="63" t="str">
        <f t="shared" si="61"/>
        <v>200750</v>
      </c>
      <c r="B321" s="77" t="str">
        <f t="shared" si="62"/>
        <v>3A7</v>
      </c>
      <c r="C321" s="77">
        <v>2007</v>
      </c>
      <c r="D321" s="44">
        <v>50</v>
      </c>
      <c r="E321" s="44"/>
      <c r="F321" s="44" t="s">
        <v>7</v>
      </c>
      <c r="I321" s="77" t="str">
        <f t="shared" si="65"/>
        <v>F.3 Ch 7</v>
      </c>
      <c r="J321" s="77" t="str">
        <f t="shared" si="66"/>
        <v xml:space="preserve"> </v>
      </c>
      <c r="L321" s="77">
        <v>5</v>
      </c>
      <c r="N321" s="77" t="str">
        <f>VLOOKUP(B321,'Topic with sorted table '!A:E,5,FALSE)</f>
        <v>DG2</v>
      </c>
      <c r="P321">
        <v>3</v>
      </c>
      <c r="Q321" s="77" t="s">
        <v>272</v>
      </c>
      <c r="R321" s="77">
        <v>7</v>
      </c>
      <c r="X321" s="77" t="str">
        <f t="shared" si="63"/>
        <v>F.3 Lv.5</v>
      </c>
      <c r="Z321" s="77" t="str">
        <f t="shared" si="64"/>
        <v>F.3 Ch 7 Lv.5</v>
      </c>
    </row>
    <row r="322" spans="1:26" ht="16.5" customHeight="1" x14ac:dyDescent="0.25">
      <c r="A322" s="63" t="str">
        <f t="shared" ref="A322:A385" si="67">C322&amp;IF(D322&lt;10,"0"&amp;D322,D322)</f>
        <v>200751</v>
      </c>
      <c r="B322" s="77" t="str">
        <f t="shared" ref="B322:B385" si="68">P322&amp;Q322&amp;R322</f>
        <v>5B7</v>
      </c>
      <c r="C322" s="77">
        <v>2007</v>
      </c>
      <c r="D322" s="44">
        <v>51</v>
      </c>
      <c r="E322" s="44"/>
      <c r="F322" s="44" t="s">
        <v>7</v>
      </c>
      <c r="I322" s="77" t="str">
        <f t="shared" si="65"/>
        <v>F.5 Ch 7</v>
      </c>
      <c r="J322" s="77" t="str">
        <f t="shared" si="66"/>
        <v xml:space="preserve"> </v>
      </c>
      <c r="L322" s="77">
        <v>4</v>
      </c>
      <c r="N322" s="77" t="str">
        <f>VLOOKUP(B322,'Topic with sorted table '!A:E,5,FALSE)</f>
        <v>AG3</v>
      </c>
      <c r="P322">
        <v>5</v>
      </c>
      <c r="Q322" s="77" t="s">
        <v>273</v>
      </c>
      <c r="R322" s="77">
        <v>7</v>
      </c>
      <c r="X322" s="77" t="str">
        <f t="shared" si="63"/>
        <v>F.5 Lv.4</v>
      </c>
      <c r="Z322" s="77" t="str">
        <f t="shared" si="64"/>
        <v>F.5 Ch 7 Lv.4</v>
      </c>
    </row>
    <row r="323" spans="1:26" ht="16.5" customHeight="1" x14ac:dyDescent="0.25">
      <c r="A323" s="63" t="str">
        <f t="shared" si="67"/>
        <v>200752</v>
      </c>
      <c r="B323" s="77" t="str">
        <f t="shared" si="68"/>
        <v>5B7</v>
      </c>
      <c r="C323" s="77">
        <v>2007</v>
      </c>
      <c r="D323" s="44">
        <v>52</v>
      </c>
      <c r="E323" s="44"/>
      <c r="F323" s="44" t="s">
        <v>7</v>
      </c>
      <c r="I323" s="77" t="str">
        <f t="shared" si="65"/>
        <v>F.5 Ch 7</v>
      </c>
      <c r="J323" s="77" t="str">
        <f t="shared" si="66"/>
        <v>F.3 Ch 7</v>
      </c>
      <c r="L323" s="77">
        <v>3</v>
      </c>
      <c r="N323" s="77" t="str">
        <f>VLOOKUP(B323,'Topic with sorted table '!A:E,5,FALSE)</f>
        <v>AG3</v>
      </c>
      <c r="P323">
        <v>5</v>
      </c>
      <c r="Q323" s="77" t="s">
        <v>273</v>
      </c>
      <c r="R323" s="77">
        <v>7</v>
      </c>
      <c r="T323" s="77">
        <v>3</v>
      </c>
      <c r="U323" s="77" t="s">
        <v>474</v>
      </c>
      <c r="V323" s="77">
        <v>7</v>
      </c>
      <c r="X323" s="77" t="str">
        <f t="shared" ref="X323:X386" si="69">"F."&amp;P323&amp;" Lv."&amp;L323</f>
        <v>F.5 Lv.3</v>
      </c>
      <c r="Z323" s="77" t="str">
        <f t="shared" ref="Z323:Z386" si="70">I323&amp;" Lv."&amp;L323</f>
        <v>F.5 Ch 7 Lv.3</v>
      </c>
    </row>
    <row r="324" spans="1:26" ht="16.5" customHeight="1" x14ac:dyDescent="0.25">
      <c r="A324" s="63" t="str">
        <f t="shared" si="67"/>
        <v>200753</v>
      </c>
      <c r="B324" s="77" t="str">
        <f t="shared" si="68"/>
        <v>5A5</v>
      </c>
      <c r="C324" s="77">
        <v>2007</v>
      </c>
      <c r="D324" s="45">
        <v>53</v>
      </c>
      <c r="E324" s="45"/>
      <c r="F324" s="45" t="s">
        <v>19</v>
      </c>
      <c r="I324" s="77" t="str">
        <f t="shared" si="65"/>
        <v>F.5 Ch 5</v>
      </c>
      <c r="J324" s="77" t="str">
        <f t="shared" si="66"/>
        <v xml:space="preserve"> </v>
      </c>
      <c r="L324" s="77">
        <v>2</v>
      </c>
      <c r="N324" s="77" t="str">
        <f>VLOOKUP(B324,'Topic with sorted table '!A:E,5,FALSE)</f>
        <v>P2</v>
      </c>
      <c r="P324">
        <v>5</v>
      </c>
      <c r="Q324" s="77" t="s">
        <v>272</v>
      </c>
      <c r="R324" s="77">
        <v>5</v>
      </c>
      <c r="X324" s="77" t="str">
        <f t="shared" si="69"/>
        <v>F.5 Lv.2</v>
      </c>
      <c r="Z324" s="77" t="str">
        <f t="shared" si="70"/>
        <v>F.5 Ch 5 Lv.2</v>
      </c>
    </row>
    <row r="325" spans="1:26" ht="16.5" customHeight="1" x14ac:dyDescent="0.25">
      <c r="A325" s="63" t="str">
        <f t="shared" si="67"/>
        <v>200754</v>
      </c>
      <c r="B325" s="77" t="str">
        <f t="shared" si="68"/>
        <v>5A5</v>
      </c>
      <c r="C325" s="77">
        <v>2007</v>
      </c>
      <c r="D325" s="45">
        <v>54</v>
      </c>
      <c r="E325" s="45"/>
      <c r="F325" s="45" t="s">
        <v>23</v>
      </c>
      <c r="I325" s="77" t="str">
        <f t="shared" si="65"/>
        <v>F.5 Ch 5</v>
      </c>
      <c r="J325" s="77" t="str">
        <f t="shared" si="66"/>
        <v xml:space="preserve"> </v>
      </c>
      <c r="L325" s="77">
        <v>4</v>
      </c>
      <c r="N325" s="77" t="str">
        <f>VLOOKUP(B325,'Topic with sorted table '!A:E,5,FALSE)</f>
        <v>P2</v>
      </c>
      <c r="P325">
        <v>5</v>
      </c>
      <c r="Q325" s="77" t="s">
        <v>272</v>
      </c>
      <c r="R325" s="77">
        <v>5</v>
      </c>
      <c r="X325" s="77" t="str">
        <f t="shared" si="69"/>
        <v>F.5 Lv.4</v>
      </c>
      <c r="Z325" s="77" t="str">
        <f t="shared" si="70"/>
        <v>F.5 Ch 5 Lv.4</v>
      </c>
    </row>
    <row r="326" spans="1:26" ht="16.5" customHeight="1" x14ac:dyDescent="0.25">
      <c r="A326" s="63" t="str">
        <f t="shared" si="67"/>
        <v>200801</v>
      </c>
      <c r="B326" s="77" t="str">
        <f t="shared" si="68"/>
        <v>3A2</v>
      </c>
      <c r="C326" s="77">
        <v>2008</v>
      </c>
      <c r="D326" s="44">
        <v>1</v>
      </c>
      <c r="E326" s="44"/>
      <c r="F326" s="44" t="s">
        <v>19</v>
      </c>
      <c r="I326" s="77" t="str">
        <f t="shared" si="65"/>
        <v>F.3 Ch 2</v>
      </c>
      <c r="J326" s="77" t="str">
        <f t="shared" si="66"/>
        <v xml:space="preserve"> </v>
      </c>
      <c r="L326" s="77">
        <v>5</v>
      </c>
      <c r="N326" s="77" t="str">
        <f>VLOOKUP(B326,'Topic with sorted table '!A:E,5,FALSE)</f>
        <v>A2</v>
      </c>
      <c r="P326">
        <v>3</v>
      </c>
      <c r="Q326" s="77" t="s">
        <v>272</v>
      </c>
      <c r="R326" s="77">
        <v>2</v>
      </c>
      <c r="X326" s="77" t="str">
        <f t="shared" si="69"/>
        <v>F.3 Lv.5</v>
      </c>
      <c r="Z326" s="77" t="str">
        <f t="shared" si="70"/>
        <v>F.3 Ch 2 Lv.5</v>
      </c>
    </row>
    <row r="327" spans="1:26" ht="16.5" customHeight="1" x14ac:dyDescent="0.25">
      <c r="A327" s="63" t="str">
        <f t="shared" si="67"/>
        <v>200802</v>
      </c>
      <c r="B327" s="77" t="str">
        <f t="shared" si="68"/>
        <v>2A4</v>
      </c>
      <c r="C327" s="77">
        <v>2008</v>
      </c>
      <c r="D327" s="44">
        <v>2</v>
      </c>
      <c r="E327" s="44"/>
      <c r="F327" s="44" t="s">
        <v>13</v>
      </c>
      <c r="I327" s="77" t="str">
        <f t="shared" si="65"/>
        <v>F.2 Ch 4</v>
      </c>
      <c r="J327" s="77" t="str">
        <f t="shared" si="66"/>
        <v xml:space="preserve"> </v>
      </c>
      <c r="L327" s="77">
        <v>2</v>
      </c>
      <c r="N327" s="77" t="str">
        <f>VLOOKUP(B327,'Topic with sorted table '!A:E,5,FALSE)</f>
        <v>A1</v>
      </c>
      <c r="P327">
        <v>2</v>
      </c>
      <c r="Q327" s="77" t="s">
        <v>272</v>
      </c>
      <c r="R327" s="77">
        <v>4</v>
      </c>
      <c r="X327" s="77" t="str">
        <f t="shared" si="69"/>
        <v>F.2 Lv.2</v>
      </c>
      <c r="Z327" s="77" t="str">
        <f t="shared" si="70"/>
        <v>F.2 Ch 4 Lv.2</v>
      </c>
    </row>
    <row r="328" spans="1:26" ht="16.5" customHeight="1" x14ac:dyDescent="0.25">
      <c r="A328" s="63" t="str">
        <f t="shared" si="67"/>
        <v>200803</v>
      </c>
      <c r="B328" s="77" t="str">
        <f t="shared" si="68"/>
        <v>4B9</v>
      </c>
      <c r="C328" s="77">
        <v>2008</v>
      </c>
      <c r="D328" s="44">
        <v>3</v>
      </c>
      <c r="E328" s="44"/>
      <c r="F328" s="44" t="s">
        <v>13</v>
      </c>
      <c r="I328" s="77" t="str">
        <f t="shared" si="65"/>
        <v>F.4 Ch 9</v>
      </c>
      <c r="J328" s="77" t="str">
        <f t="shared" si="66"/>
        <v xml:space="preserve"> </v>
      </c>
      <c r="L328" s="77">
        <v>2</v>
      </c>
      <c r="N328" s="77" t="str">
        <f>VLOOKUP(B328,'Topic with sorted table '!A:E,5,FALSE)</f>
        <v>A3</v>
      </c>
      <c r="P328">
        <v>4</v>
      </c>
      <c r="Q328" s="77" t="s">
        <v>273</v>
      </c>
      <c r="R328" s="77">
        <v>9</v>
      </c>
      <c r="X328" s="77" t="str">
        <f t="shared" si="69"/>
        <v>F.4 Lv.2</v>
      </c>
      <c r="Z328" s="77" t="str">
        <f t="shared" si="70"/>
        <v>F.4 Ch 9 Lv.2</v>
      </c>
    </row>
    <row r="329" spans="1:26" ht="16.5" customHeight="1" x14ac:dyDescent="0.25">
      <c r="A329" s="63" t="str">
        <f t="shared" si="67"/>
        <v>200804</v>
      </c>
      <c r="B329" s="77" t="str">
        <f t="shared" si="68"/>
        <v>2A2</v>
      </c>
      <c r="C329" s="77">
        <v>2008</v>
      </c>
      <c r="D329" s="44">
        <v>4</v>
      </c>
      <c r="E329" s="44"/>
      <c r="F329" s="44" t="s">
        <v>19</v>
      </c>
      <c r="I329" s="77" t="str">
        <f t="shared" si="65"/>
        <v>F.2 Ch 2</v>
      </c>
      <c r="J329" s="77" t="str">
        <f t="shared" si="66"/>
        <v xml:space="preserve"> </v>
      </c>
      <c r="L329" s="77">
        <v>2</v>
      </c>
      <c r="N329" s="77" t="str">
        <f>VLOOKUP(B329,'Topic with sorted table '!A:E,5,FALSE)</f>
        <v>A1</v>
      </c>
      <c r="P329">
        <v>2</v>
      </c>
      <c r="Q329" s="77" t="s">
        <v>272</v>
      </c>
      <c r="R329" s="77">
        <v>2</v>
      </c>
      <c r="X329" s="77" t="str">
        <f t="shared" si="69"/>
        <v>F.2 Lv.2</v>
      </c>
      <c r="Z329" s="77" t="str">
        <f t="shared" si="70"/>
        <v>F.2 Ch 2 Lv.2</v>
      </c>
    </row>
    <row r="330" spans="1:26" ht="16.5" customHeight="1" x14ac:dyDescent="0.25">
      <c r="A330" s="63" t="str">
        <f t="shared" si="67"/>
        <v>200805</v>
      </c>
      <c r="B330" s="77" t="str">
        <f t="shared" si="68"/>
        <v>2A2</v>
      </c>
      <c r="C330" s="77">
        <v>2008</v>
      </c>
      <c r="D330" s="44">
        <v>5</v>
      </c>
      <c r="E330" s="44"/>
      <c r="F330" s="44" t="s">
        <v>7</v>
      </c>
      <c r="I330" s="77" t="str">
        <f t="shared" si="65"/>
        <v>F.2 Ch 2</v>
      </c>
      <c r="J330" s="77" t="str">
        <f t="shared" si="66"/>
        <v xml:space="preserve"> </v>
      </c>
      <c r="L330" s="77">
        <v>4</v>
      </c>
      <c r="N330" s="77" t="str">
        <f>VLOOKUP(B330,'Topic with sorted table '!A:E,5,FALSE)</f>
        <v>A1</v>
      </c>
      <c r="P330">
        <v>2</v>
      </c>
      <c r="Q330" s="77" t="s">
        <v>272</v>
      </c>
      <c r="R330" s="77">
        <v>2</v>
      </c>
      <c r="X330" s="77" t="str">
        <f t="shared" si="69"/>
        <v>F.2 Lv.4</v>
      </c>
      <c r="Z330" s="77" t="str">
        <f t="shared" si="70"/>
        <v>F.2 Ch 2 Lv.4</v>
      </c>
    </row>
    <row r="331" spans="1:26" ht="16.5" customHeight="1" x14ac:dyDescent="0.25">
      <c r="A331" s="63" t="str">
        <f t="shared" si="67"/>
        <v>200806</v>
      </c>
      <c r="B331" s="77" t="str">
        <f t="shared" si="68"/>
        <v>4A4</v>
      </c>
      <c r="C331" s="77">
        <v>2008</v>
      </c>
      <c r="D331" s="45">
        <v>6</v>
      </c>
      <c r="E331" s="45"/>
      <c r="F331" s="45" t="s">
        <v>7</v>
      </c>
      <c r="I331" s="77" t="str">
        <f t="shared" si="65"/>
        <v>F.4 Ch 4</v>
      </c>
      <c r="J331" s="77" t="str">
        <f t="shared" si="66"/>
        <v xml:space="preserve"> </v>
      </c>
      <c r="L331" s="77">
        <v>2</v>
      </c>
      <c r="N331" s="77" t="str">
        <f>VLOOKUP(B331,'Topic with sorted table '!A:E,5,FALSE)</f>
        <v>A3</v>
      </c>
      <c r="P331">
        <v>4</v>
      </c>
      <c r="Q331" s="77" t="s">
        <v>272</v>
      </c>
      <c r="R331" s="77">
        <v>4</v>
      </c>
      <c r="X331" s="77" t="str">
        <f t="shared" si="69"/>
        <v>F.4 Lv.2</v>
      </c>
      <c r="Z331" s="77" t="str">
        <f t="shared" si="70"/>
        <v>F.4 Ch 4 Lv.2</v>
      </c>
    </row>
    <row r="332" spans="1:26" ht="16.5" customHeight="1" x14ac:dyDescent="0.25">
      <c r="A332" s="63" t="str">
        <f t="shared" si="67"/>
        <v>200807</v>
      </c>
      <c r="B332" s="77" t="str">
        <f t="shared" si="68"/>
        <v>1B7</v>
      </c>
      <c r="C332" s="86">
        <v>2008</v>
      </c>
      <c r="D332" s="45">
        <v>7</v>
      </c>
      <c r="E332" s="45"/>
      <c r="F332" s="45" t="s">
        <v>7</v>
      </c>
      <c r="I332" s="77" t="str">
        <f t="shared" si="65"/>
        <v>F.1 Ch 7</v>
      </c>
      <c r="J332" s="77" t="str">
        <f t="shared" si="66"/>
        <v xml:space="preserve"> </v>
      </c>
      <c r="L332" s="77">
        <v>2</v>
      </c>
      <c r="N332" s="77" t="str">
        <f>VLOOKUP(B332,'Topic with sorted table '!A:E,5,FALSE)</f>
        <v>VA1</v>
      </c>
      <c r="P332">
        <v>1</v>
      </c>
      <c r="Q332" s="77" t="s">
        <v>273</v>
      </c>
      <c r="R332" s="77">
        <v>7</v>
      </c>
      <c r="X332" s="77" t="str">
        <f t="shared" si="69"/>
        <v>F.1 Lv.2</v>
      </c>
      <c r="Z332" s="77" t="str">
        <f t="shared" si="70"/>
        <v>F.1 Ch 7 Lv.2</v>
      </c>
    </row>
    <row r="333" spans="1:26" ht="16.5" customHeight="1" x14ac:dyDescent="0.25">
      <c r="A333" s="63" t="str">
        <f t="shared" si="67"/>
        <v>200808</v>
      </c>
      <c r="B333" s="77" t="str">
        <f t="shared" si="68"/>
        <v>2A5</v>
      </c>
      <c r="C333" s="86">
        <v>2008</v>
      </c>
      <c r="D333" s="45">
        <v>8</v>
      </c>
      <c r="E333" s="45"/>
      <c r="F333" s="45" t="s">
        <v>23</v>
      </c>
      <c r="I333" s="77" t="str">
        <f t="shared" si="65"/>
        <v>F.2 Ch 5</v>
      </c>
      <c r="J333" s="77" t="str">
        <f t="shared" si="66"/>
        <v xml:space="preserve"> </v>
      </c>
      <c r="L333" s="77">
        <v>2</v>
      </c>
      <c r="N333" s="77" t="str">
        <f>VLOOKUP(B333,'Topic with sorted table '!A:E,5,FALSE)</f>
        <v>A1</v>
      </c>
      <c r="P333">
        <v>2</v>
      </c>
      <c r="Q333" s="77" t="s">
        <v>272</v>
      </c>
      <c r="R333" s="77">
        <v>5</v>
      </c>
      <c r="X333" s="77" t="str">
        <f t="shared" si="69"/>
        <v>F.2 Lv.2</v>
      </c>
      <c r="Z333" s="77" t="str">
        <f t="shared" si="70"/>
        <v>F.2 Ch 5 Lv.2</v>
      </c>
    </row>
    <row r="334" spans="1:26" ht="16.5" customHeight="1" x14ac:dyDescent="0.25">
      <c r="A334" s="63" t="str">
        <f t="shared" si="67"/>
        <v>200809</v>
      </c>
      <c r="B334" s="77" t="str">
        <f t="shared" si="68"/>
        <v>4A5</v>
      </c>
      <c r="C334" s="77">
        <v>2008</v>
      </c>
      <c r="D334" s="45">
        <v>9</v>
      </c>
      <c r="E334" s="45"/>
      <c r="F334" s="45" t="s">
        <v>13</v>
      </c>
      <c r="I334" s="77" t="str">
        <f t="shared" si="65"/>
        <v>F.4 Ch 5</v>
      </c>
      <c r="J334" s="77" t="str">
        <f t="shared" si="66"/>
        <v xml:space="preserve"> </v>
      </c>
      <c r="L334" s="77">
        <v>5</v>
      </c>
      <c r="N334" s="77" t="str">
        <f>VLOOKUP(B334,'Topic with sorted table '!A:E,5,FALSE)</f>
        <v>A4</v>
      </c>
      <c r="P334">
        <v>4</v>
      </c>
      <c r="Q334" s="77" t="s">
        <v>272</v>
      </c>
      <c r="R334" s="77">
        <v>5</v>
      </c>
      <c r="X334" s="77" t="str">
        <f t="shared" si="69"/>
        <v>F.4 Lv.5</v>
      </c>
      <c r="Z334" s="77" t="str">
        <f t="shared" si="70"/>
        <v>F.4 Ch 5 Lv.5</v>
      </c>
    </row>
    <row r="335" spans="1:26" ht="16.5" customHeight="1" x14ac:dyDescent="0.25">
      <c r="A335" s="63" t="str">
        <f t="shared" si="67"/>
        <v>200810</v>
      </c>
      <c r="B335" s="77" t="str">
        <f t="shared" si="68"/>
        <v>5A2</v>
      </c>
      <c r="C335" s="77">
        <v>2008</v>
      </c>
      <c r="D335" s="45">
        <v>10</v>
      </c>
      <c r="E335" s="45"/>
      <c r="F335" s="45" t="s">
        <v>13</v>
      </c>
      <c r="I335" s="77" t="str">
        <f t="shared" si="65"/>
        <v>F.5 Ch 2</v>
      </c>
      <c r="J335" s="77" t="str">
        <f t="shared" si="66"/>
        <v xml:space="preserve"> </v>
      </c>
      <c r="L335" s="77">
        <v>3</v>
      </c>
      <c r="N335" s="77" t="str">
        <f>VLOOKUP(B335,'Topic with sorted table '!A:E,5,FALSE)</f>
        <v>A4</v>
      </c>
      <c r="P335">
        <v>5</v>
      </c>
      <c r="Q335" s="77" t="s">
        <v>272</v>
      </c>
      <c r="R335" s="77">
        <v>2</v>
      </c>
      <c r="X335" s="77" t="str">
        <f t="shared" si="69"/>
        <v>F.5 Lv.3</v>
      </c>
      <c r="Z335" s="77" t="str">
        <f t="shared" si="70"/>
        <v>F.5 Ch 2 Lv.3</v>
      </c>
    </row>
    <row r="336" spans="1:26" ht="16.5" customHeight="1" x14ac:dyDescent="0.25">
      <c r="A336" s="63" t="str">
        <f t="shared" si="67"/>
        <v>200811</v>
      </c>
      <c r="B336" s="77" t="str">
        <f t="shared" si="68"/>
        <v>6A1</v>
      </c>
      <c r="C336" s="77">
        <v>2008</v>
      </c>
      <c r="D336" s="44">
        <v>11</v>
      </c>
      <c r="E336" s="44"/>
      <c r="F336" s="44" t="s">
        <v>7</v>
      </c>
      <c r="I336" s="77" t="str">
        <f t="shared" si="65"/>
        <v>F.6 Ch 1</v>
      </c>
      <c r="J336" s="77" t="str">
        <f t="shared" si="66"/>
        <v xml:space="preserve"> </v>
      </c>
      <c r="L336" s="77">
        <v>2</v>
      </c>
      <c r="N336" s="77" t="str">
        <f>VLOOKUP(B336,'Topic with sorted table '!A:E,5,FALSE)</f>
        <v>A3</v>
      </c>
      <c r="P336">
        <v>6</v>
      </c>
      <c r="Q336" s="77" t="s">
        <v>272</v>
      </c>
      <c r="R336" s="77">
        <v>1</v>
      </c>
      <c r="X336" s="77" t="str">
        <f t="shared" si="69"/>
        <v>F.6 Lv.2</v>
      </c>
      <c r="Z336" s="77" t="str">
        <f t="shared" si="70"/>
        <v>F.6 Ch 1 Lv.2</v>
      </c>
    </row>
    <row r="337" spans="1:26" ht="16.5" customHeight="1" x14ac:dyDescent="0.25">
      <c r="A337" s="63" t="str">
        <f t="shared" si="67"/>
        <v>200812</v>
      </c>
      <c r="B337" s="77" t="str">
        <f t="shared" si="68"/>
        <v>3A3</v>
      </c>
      <c r="C337" s="77">
        <v>2008</v>
      </c>
      <c r="D337" s="44">
        <v>12</v>
      </c>
      <c r="E337" s="44"/>
      <c r="F337" s="44" t="s">
        <v>13</v>
      </c>
      <c r="I337" s="77" t="str">
        <f t="shared" si="65"/>
        <v>F.3 Ch 3</v>
      </c>
      <c r="J337" s="77" t="str">
        <f t="shared" si="66"/>
        <v xml:space="preserve"> </v>
      </c>
      <c r="L337" s="77">
        <v>4</v>
      </c>
      <c r="N337" s="77" t="str">
        <f>VLOOKUP(B337,'Topic with sorted table '!A:E,5,FALSE)</f>
        <v>DA</v>
      </c>
      <c r="P337">
        <v>3</v>
      </c>
      <c r="Q337" s="77" t="s">
        <v>272</v>
      </c>
      <c r="R337" s="77">
        <v>3</v>
      </c>
      <c r="X337" s="77" t="str">
        <f t="shared" si="69"/>
        <v>F.3 Lv.4</v>
      </c>
      <c r="Z337" s="77" t="str">
        <f t="shared" si="70"/>
        <v>F.3 Ch 3 Lv.4</v>
      </c>
    </row>
    <row r="338" spans="1:26" ht="16.5" customHeight="1" x14ac:dyDescent="0.25">
      <c r="A338" s="63" t="str">
        <f t="shared" si="67"/>
        <v>200813</v>
      </c>
      <c r="B338" s="77" t="str">
        <f t="shared" si="68"/>
        <v>2A6</v>
      </c>
      <c r="C338" s="77">
        <v>2008</v>
      </c>
      <c r="D338" s="44">
        <v>13</v>
      </c>
      <c r="E338" s="44"/>
      <c r="F338" s="44" t="s">
        <v>7</v>
      </c>
      <c r="I338" s="77" t="str">
        <f t="shared" si="65"/>
        <v>F.2 Ch 6</v>
      </c>
      <c r="J338" s="77" t="str">
        <f t="shared" si="66"/>
        <v xml:space="preserve"> </v>
      </c>
      <c r="L338" s="77">
        <v>3</v>
      </c>
      <c r="N338" s="77" t="str">
        <f>VLOOKUP(B338,'Topic with sorted table '!A:E,5,FALSE)</f>
        <v>A1</v>
      </c>
      <c r="P338">
        <v>2</v>
      </c>
      <c r="Q338" s="77" t="s">
        <v>272</v>
      </c>
      <c r="R338" s="77">
        <v>6</v>
      </c>
      <c r="X338" s="77" t="str">
        <f t="shared" si="69"/>
        <v>F.2 Lv.3</v>
      </c>
      <c r="Z338" s="77" t="str">
        <f t="shared" si="70"/>
        <v>F.2 Ch 6 Lv.3</v>
      </c>
    </row>
    <row r="339" spans="1:26" ht="16.5" customHeight="1" x14ac:dyDescent="0.25">
      <c r="A339" s="63" t="str">
        <f t="shared" si="67"/>
        <v>200814</v>
      </c>
      <c r="B339" s="77" t="str">
        <f t="shared" si="68"/>
        <v>5B6</v>
      </c>
      <c r="C339" s="77">
        <v>2008</v>
      </c>
      <c r="D339" s="44">
        <v>14</v>
      </c>
      <c r="E339" s="44"/>
      <c r="F339" s="44" t="s">
        <v>23</v>
      </c>
      <c r="I339" s="77" t="str">
        <f t="shared" si="65"/>
        <v>F.5 Ch 6</v>
      </c>
      <c r="J339" s="77" t="str">
        <f t="shared" si="66"/>
        <v xml:space="preserve"> </v>
      </c>
      <c r="L339" s="77">
        <v>4</v>
      </c>
      <c r="N339" s="77" t="str">
        <f>VLOOKUP(B339,'Topic with sorted table '!A:E,5,FALSE)</f>
        <v>DA</v>
      </c>
      <c r="P339">
        <v>5</v>
      </c>
      <c r="Q339" s="77" t="s">
        <v>273</v>
      </c>
      <c r="R339" s="77">
        <v>6</v>
      </c>
      <c r="X339" s="77" t="str">
        <f t="shared" si="69"/>
        <v>F.5 Lv.4</v>
      </c>
      <c r="Z339" s="77" t="str">
        <f t="shared" si="70"/>
        <v>F.5 Ch 6 Lv.4</v>
      </c>
    </row>
    <row r="340" spans="1:26" ht="16.5" customHeight="1" x14ac:dyDescent="0.25">
      <c r="A340" s="63" t="str">
        <f t="shared" si="67"/>
        <v>200815</v>
      </c>
      <c r="B340" s="77" t="str">
        <f t="shared" si="68"/>
        <v>5B6</v>
      </c>
      <c r="C340" s="77">
        <v>2008</v>
      </c>
      <c r="D340" s="44">
        <v>15</v>
      </c>
      <c r="E340" s="44"/>
      <c r="F340" s="44" t="s">
        <v>7</v>
      </c>
      <c r="I340" s="77" t="str">
        <f t="shared" si="65"/>
        <v>F.5 Ch 6</v>
      </c>
      <c r="J340" s="77" t="str">
        <f t="shared" si="66"/>
        <v xml:space="preserve"> </v>
      </c>
      <c r="L340" s="77">
        <v>2</v>
      </c>
      <c r="N340" s="77" t="str">
        <f>VLOOKUP(B340,'Topic with sorted table '!A:E,5,FALSE)</f>
        <v>DA</v>
      </c>
      <c r="P340">
        <v>5</v>
      </c>
      <c r="Q340" s="77" t="s">
        <v>273</v>
      </c>
      <c r="R340" s="77">
        <v>6</v>
      </c>
      <c r="X340" s="77" t="str">
        <f t="shared" si="69"/>
        <v>F.5 Lv.2</v>
      </c>
      <c r="Z340" s="77" t="str">
        <f t="shared" si="70"/>
        <v>F.5 Ch 6 Lv.2</v>
      </c>
    </row>
    <row r="341" spans="1:26" ht="16.5" customHeight="1" x14ac:dyDescent="0.25">
      <c r="A341" s="63" t="str">
        <f t="shared" si="67"/>
        <v>200816</v>
      </c>
      <c r="B341" s="77" t="str">
        <f t="shared" si="68"/>
        <v>3B10</v>
      </c>
      <c r="C341" s="77">
        <v>2008</v>
      </c>
      <c r="D341" s="45">
        <v>16</v>
      </c>
      <c r="E341" s="45"/>
      <c r="F341" s="45" t="s">
        <v>19</v>
      </c>
      <c r="I341" s="77" t="str">
        <f t="shared" si="65"/>
        <v>F.3 Ch 10</v>
      </c>
      <c r="J341" s="77" t="str">
        <f t="shared" si="66"/>
        <v xml:space="preserve"> </v>
      </c>
      <c r="L341" s="77">
        <v>4</v>
      </c>
      <c r="N341" s="77" t="str">
        <f>VLOOKUP(B341,'Topic with sorted table '!A:E,5,FALSE)</f>
        <v>VA2</v>
      </c>
      <c r="P341">
        <v>3</v>
      </c>
      <c r="Q341" s="77" t="s">
        <v>273</v>
      </c>
      <c r="R341" s="77">
        <v>10</v>
      </c>
      <c r="X341" s="77" t="str">
        <f t="shared" si="69"/>
        <v>F.3 Lv.4</v>
      </c>
      <c r="Z341" s="77" t="str">
        <f t="shared" si="70"/>
        <v>F.3 Ch 10 Lv.4</v>
      </c>
    </row>
    <row r="342" spans="1:26" ht="16.5" customHeight="1" x14ac:dyDescent="0.25">
      <c r="A342" s="63" t="str">
        <f t="shared" si="67"/>
        <v>200817</v>
      </c>
      <c r="B342" s="77" t="str">
        <f t="shared" si="68"/>
        <v>2A1</v>
      </c>
      <c r="C342" s="77">
        <v>2008</v>
      </c>
      <c r="D342" s="45">
        <v>17</v>
      </c>
      <c r="E342" s="45"/>
      <c r="F342" s="45" t="s">
        <v>7</v>
      </c>
      <c r="I342" s="77" t="str">
        <f t="shared" si="65"/>
        <v>F.2 Ch 1</v>
      </c>
      <c r="J342" s="77" t="str">
        <f t="shared" si="66"/>
        <v xml:space="preserve"> </v>
      </c>
      <c r="L342" s="77">
        <v>4</v>
      </c>
      <c r="N342" s="77" t="str">
        <f>VLOOKUP(B342,'Topic with sorted table '!A:E,5,FALSE)</f>
        <v>A1</v>
      </c>
      <c r="P342">
        <v>2</v>
      </c>
      <c r="Q342" s="77" t="s">
        <v>460</v>
      </c>
      <c r="R342" s="77">
        <v>1</v>
      </c>
      <c r="X342" s="77" t="str">
        <f t="shared" si="69"/>
        <v>F.2 Lv.4</v>
      </c>
      <c r="Z342" s="77" t="str">
        <f t="shared" si="70"/>
        <v>F.2 Ch 1 Lv.4</v>
      </c>
    </row>
    <row r="343" spans="1:26" ht="16.5" customHeight="1" x14ac:dyDescent="0.25">
      <c r="A343" s="63" t="str">
        <f t="shared" si="67"/>
        <v>200818</v>
      </c>
      <c r="B343" s="77" t="str">
        <f t="shared" si="68"/>
        <v>3B10</v>
      </c>
      <c r="C343" s="77">
        <v>2008</v>
      </c>
      <c r="D343" s="45">
        <v>18</v>
      </c>
      <c r="E343" s="45"/>
      <c r="F343" s="45" t="s">
        <v>7</v>
      </c>
      <c r="I343" s="77" t="str">
        <f t="shared" si="65"/>
        <v>F.3 Ch 10</v>
      </c>
      <c r="J343" s="77" t="str">
        <f t="shared" si="66"/>
        <v xml:space="preserve"> </v>
      </c>
      <c r="L343" s="77">
        <v>3</v>
      </c>
      <c r="N343" s="77" t="str">
        <f>VLOOKUP(B343,'Topic with sorted table '!A:E,5,FALSE)</f>
        <v>VA2</v>
      </c>
      <c r="P343">
        <v>3</v>
      </c>
      <c r="Q343" s="77" t="s">
        <v>273</v>
      </c>
      <c r="R343" s="77">
        <v>10</v>
      </c>
      <c r="X343" s="77" t="str">
        <f t="shared" si="69"/>
        <v>F.3 Lv.3</v>
      </c>
      <c r="Z343" s="77" t="str">
        <f t="shared" si="70"/>
        <v>F.3 Ch 10 Lv.3</v>
      </c>
    </row>
    <row r="344" spans="1:26" ht="16.5" customHeight="1" x14ac:dyDescent="0.25">
      <c r="A344" s="63" t="str">
        <f t="shared" si="67"/>
        <v>200819</v>
      </c>
      <c r="B344" s="77" t="str">
        <f t="shared" si="68"/>
        <v>1B7</v>
      </c>
      <c r="C344" s="77">
        <v>2008</v>
      </c>
      <c r="D344" s="45">
        <v>19</v>
      </c>
      <c r="E344" s="45"/>
      <c r="F344" s="45" t="s">
        <v>7</v>
      </c>
      <c r="I344" s="77" t="str">
        <f t="shared" si="65"/>
        <v>F.1 Ch 7</v>
      </c>
      <c r="J344" s="77" t="str">
        <f t="shared" si="66"/>
        <v xml:space="preserve"> </v>
      </c>
      <c r="L344" s="77">
        <v>2</v>
      </c>
      <c r="N344" s="77" t="str">
        <f>VLOOKUP(B344,'Topic with sorted table '!A:E,5,FALSE)</f>
        <v>VA1</v>
      </c>
      <c r="P344">
        <v>1</v>
      </c>
      <c r="Q344" s="77" t="s">
        <v>273</v>
      </c>
      <c r="R344" s="77">
        <v>7</v>
      </c>
      <c r="X344" s="77" t="str">
        <f t="shared" si="69"/>
        <v>F.1 Lv.2</v>
      </c>
      <c r="Z344" s="77" t="str">
        <f t="shared" si="70"/>
        <v>F.1 Ch 7 Lv.2</v>
      </c>
    </row>
    <row r="345" spans="1:26" ht="16.5" customHeight="1" x14ac:dyDescent="0.25">
      <c r="A345" s="63" t="str">
        <f t="shared" si="67"/>
        <v>200820</v>
      </c>
      <c r="B345" s="77" t="str">
        <f t="shared" si="68"/>
        <v>2B12</v>
      </c>
      <c r="C345" s="77">
        <v>2008</v>
      </c>
      <c r="D345" s="45">
        <v>20</v>
      </c>
      <c r="E345" s="45"/>
      <c r="F345" s="45" t="s">
        <v>7</v>
      </c>
      <c r="I345" s="77" t="str">
        <f t="shared" si="65"/>
        <v>F.2 Ch 12</v>
      </c>
      <c r="J345" s="77" t="str">
        <f t="shared" si="66"/>
        <v xml:space="preserve"> </v>
      </c>
      <c r="L345" s="77">
        <v>3</v>
      </c>
      <c r="N345" s="77" t="str">
        <f>VLOOKUP(B345,'Topic with sorted table '!A:E,5,FALSE)</f>
        <v>VA1</v>
      </c>
      <c r="P345">
        <v>2</v>
      </c>
      <c r="Q345" s="77" t="s">
        <v>273</v>
      </c>
      <c r="R345" s="77">
        <v>12</v>
      </c>
      <c r="X345" s="77" t="str">
        <f t="shared" si="69"/>
        <v>F.2 Lv.3</v>
      </c>
      <c r="Z345" s="77" t="str">
        <f t="shared" si="70"/>
        <v>F.2 Ch 12 Lv.3</v>
      </c>
    </row>
    <row r="346" spans="1:26" ht="16.5" customHeight="1" x14ac:dyDescent="0.25">
      <c r="A346" s="63" t="str">
        <f t="shared" si="67"/>
        <v>200821</v>
      </c>
      <c r="B346" s="77" t="str">
        <f t="shared" si="68"/>
        <v>3B10</v>
      </c>
      <c r="C346" s="77">
        <v>2008</v>
      </c>
      <c r="D346" s="44">
        <v>21</v>
      </c>
      <c r="E346" s="44"/>
      <c r="F346" s="44" t="s">
        <v>23</v>
      </c>
      <c r="I346" s="77" t="str">
        <f t="shared" si="65"/>
        <v>F.3 Ch 10</v>
      </c>
      <c r="J346" s="77" t="str">
        <f t="shared" si="66"/>
        <v xml:space="preserve"> </v>
      </c>
      <c r="L346" s="77">
        <v>4</v>
      </c>
      <c r="N346" s="77" t="str">
        <f>VLOOKUP(B346,'Topic with sorted table '!A:E,5,FALSE)</f>
        <v>VA2</v>
      </c>
      <c r="P346">
        <v>3</v>
      </c>
      <c r="Q346" s="77" t="s">
        <v>273</v>
      </c>
      <c r="R346" s="77">
        <v>10</v>
      </c>
      <c r="X346" s="77" t="str">
        <f t="shared" si="69"/>
        <v>F.3 Lv.4</v>
      </c>
      <c r="Z346" s="77" t="str">
        <f t="shared" si="70"/>
        <v>F.3 Ch 10 Lv.4</v>
      </c>
    </row>
    <row r="347" spans="1:26" ht="16.5" customHeight="1" x14ac:dyDescent="0.25">
      <c r="A347" s="63" t="str">
        <f t="shared" si="67"/>
        <v>200822</v>
      </c>
      <c r="B347" s="77" t="str">
        <f t="shared" si="68"/>
        <v>2B11</v>
      </c>
      <c r="C347" s="86">
        <v>2008</v>
      </c>
      <c r="D347" s="44">
        <v>22</v>
      </c>
      <c r="E347" s="44"/>
      <c r="F347" s="44" t="s">
        <v>7</v>
      </c>
      <c r="I347" s="77" t="str">
        <f t="shared" si="65"/>
        <v>F.2 Ch 11</v>
      </c>
      <c r="J347" s="77" t="str">
        <f t="shared" si="66"/>
        <v xml:space="preserve"> </v>
      </c>
      <c r="L347" s="77">
        <v>3</v>
      </c>
      <c r="N347" s="77" t="str">
        <f>VLOOKUP(B347,'Topic with sorted table '!A:E,5,FALSE)</f>
        <v>T1</v>
      </c>
      <c r="P347">
        <v>2</v>
      </c>
      <c r="Q347" s="77" t="s">
        <v>273</v>
      </c>
      <c r="R347" s="77">
        <v>11</v>
      </c>
      <c r="X347" s="77" t="str">
        <f t="shared" si="69"/>
        <v>F.2 Lv.3</v>
      </c>
      <c r="Z347" s="77" t="str">
        <f t="shared" si="70"/>
        <v>F.2 Ch 11 Lv.3</v>
      </c>
    </row>
    <row r="348" spans="1:26" ht="16.5" customHeight="1" x14ac:dyDescent="0.25">
      <c r="A348" s="63" t="str">
        <f t="shared" si="67"/>
        <v>200823</v>
      </c>
      <c r="B348" s="77" t="str">
        <f t="shared" si="68"/>
        <v>2B11</v>
      </c>
      <c r="C348" s="77">
        <v>2008</v>
      </c>
      <c r="D348" s="44">
        <v>23</v>
      </c>
      <c r="E348" s="44"/>
      <c r="F348" s="44" t="s">
        <v>13</v>
      </c>
      <c r="I348" s="77" t="str">
        <f t="shared" si="65"/>
        <v>F.2 Ch 11</v>
      </c>
      <c r="J348" s="77" t="str">
        <f t="shared" si="66"/>
        <v xml:space="preserve"> </v>
      </c>
      <c r="L348" s="77">
        <v>2</v>
      </c>
      <c r="N348" s="77" t="str">
        <f>VLOOKUP(B348,'Topic with sorted table '!A:E,5,FALSE)</f>
        <v>T1</v>
      </c>
      <c r="P348">
        <v>2</v>
      </c>
      <c r="Q348" s="77" t="s">
        <v>273</v>
      </c>
      <c r="R348" s="77">
        <v>11</v>
      </c>
      <c r="X348" s="77" t="str">
        <f t="shared" si="69"/>
        <v>F.2 Lv.2</v>
      </c>
      <c r="Z348" s="77" t="str">
        <f t="shared" si="70"/>
        <v>F.2 Ch 11 Lv.2</v>
      </c>
    </row>
    <row r="349" spans="1:26" ht="16.5" customHeight="1" x14ac:dyDescent="0.25">
      <c r="A349" s="63" t="str">
        <f t="shared" si="67"/>
        <v>200824</v>
      </c>
      <c r="B349" s="77" t="str">
        <f t="shared" si="68"/>
        <v>2B11</v>
      </c>
      <c r="C349" s="77">
        <v>2008</v>
      </c>
      <c r="D349" s="44">
        <v>24</v>
      </c>
      <c r="E349" s="44"/>
      <c r="F349" s="44" t="s">
        <v>13</v>
      </c>
      <c r="I349" s="77" t="str">
        <f t="shared" si="65"/>
        <v>F.2 Ch 11</v>
      </c>
      <c r="J349" s="77" t="str">
        <f t="shared" si="66"/>
        <v xml:space="preserve"> </v>
      </c>
      <c r="L349" s="77">
        <v>2</v>
      </c>
      <c r="N349" s="77" t="str">
        <f>VLOOKUP(B349,'Topic with sorted table '!A:E,5,FALSE)</f>
        <v>T1</v>
      </c>
      <c r="P349">
        <v>2</v>
      </c>
      <c r="Q349" s="77" t="s">
        <v>273</v>
      </c>
      <c r="R349" s="77">
        <v>11</v>
      </c>
      <c r="X349" s="77" t="str">
        <f t="shared" si="69"/>
        <v>F.2 Lv.2</v>
      </c>
      <c r="Z349" s="77" t="str">
        <f t="shared" si="70"/>
        <v>F.2 Ch 11 Lv.2</v>
      </c>
    </row>
    <row r="350" spans="1:26" ht="16.5" customHeight="1" x14ac:dyDescent="0.25">
      <c r="A350" s="63" t="str">
        <f t="shared" si="67"/>
        <v>200825</v>
      </c>
      <c r="B350" s="77" t="str">
        <f t="shared" si="68"/>
        <v>1B9</v>
      </c>
      <c r="C350" s="77">
        <v>2008</v>
      </c>
      <c r="D350" s="44">
        <v>25</v>
      </c>
      <c r="E350" s="44"/>
      <c r="F350" s="44" t="s">
        <v>13</v>
      </c>
      <c r="I350" s="77" t="str">
        <f t="shared" si="65"/>
        <v>F.1 Ch 9</v>
      </c>
      <c r="J350" s="77" t="str">
        <f t="shared" si="66"/>
        <v xml:space="preserve"> </v>
      </c>
      <c r="L350" s="77">
        <v>2</v>
      </c>
      <c r="N350" s="77" t="str">
        <f>VLOOKUP(B350,'Topic with sorted table '!A:E,5,FALSE)</f>
        <v>Geo</v>
      </c>
      <c r="P350">
        <v>1</v>
      </c>
      <c r="Q350" s="77" t="s">
        <v>273</v>
      </c>
      <c r="R350" s="77">
        <v>9</v>
      </c>
      <c r="X350" s="77" t="str">
        <f t="shared" si="69"/>
        <v>F.1 Lv.2</v>
      </c>
      <c r="Z350" s="77" t="str">
        <f t="shared" si="70"/>
        <v>F.1 Ch 9 Lv.2</v>
      </c>
    </row>
    <row r="351" spans="1:26" ht="16.5" customHeight="1" x14ac:dyDescent="0.25">
      <c r="A351" s="63" t="str">
        <f t="shared" si="67"/>
        <v>200826</v>
      </c>
      <c r="B351" s="77" t="str">
        <f t="shared" si="68"/>
        <v>1B9</v>
      </c>
      <c r="C351" s="77">
        <v>2008</v>
      </c>
      <c r="D351" s="45">
        <v>26</v>
      </c>
      <c r="E351" s="45"/>
      <c r="F351" s="45" t="s">
        <v>23</v>
      </c>
      <c r="I351" s="77" t="str">
        <f t="shared" si="65"/>
        <v>F.1 Ch 9</v>
      </c>
      <c r="J351" s="77" t="str">
        <f t="shared" si="66"/>
        <v xml:space="preserve"> </v>
      </c>
      <c r="L351" s="77">
        <v>3</v>
      </c>
      <c r="N351" s="77" t="str">
        <f>VLOOKUP(B351,'Topic with sorted table '!A:E,5,FALSE)</f>
        <v>Geo</v>
      </c>
      <c r="P351">
        <v>1</v>
      </c>
      <c r="Q351" s="77" t="s">
        <v>273</v>
      </c>
      <c r="R351" s="77">
        <v>9</v>
      </c>
      <c r="X351" s="77" t="str">
        <f t="shared" si="69"/>
        <v>F.1 Lv.3</v>
      </c>
      <c r="Z351" s="77" t="str">
        <f t="shared" si="70"/>
        <v>F.1 Ch 9 Lv.3</v>
      </c>
    </row>
    <row r="352" spans="1:26" ht="16.5" customHeight="1" x14ac:dyDescent="0.25">
      <c r="A352" s="63" t="str">
        <f t="shared" si="67"/>
        <v>200827</v>
      </c>
      <c r="B352" s="77" t="str">
        <f t="shared" si="68"/>
        <v>2B8</v>
      </c>
      <c r="C352" s="77">
        <v>2008</v>
      </c>
      <c r="D352" s="45">
        <v>27</v>
      </c>
      <c r="E352" s="45"/>
      <c r="F352" s="45" t="s">
        <v>19</v>
      </c>
      <c r="I352" s="77" t="str">
        <f t="shared" si="65"/>
        <v>F.2 Ch 8</v>
      </c>
      <c r="J352" s="77" t="str">
        <f t="shared" si="66"/>
        <v xml:space="preserve"> </v>
      </c>
      <c r="L352" s="77">
        <v>2</v>
      </c>
      <c r="N352" s="77" t="str">
        <f>VLOOKUP(B352,'Topic with sorted table '!A:E,5,FALSE)</f>
        <v>DG1</v>
      </c>
      <c r="P352">
        <v>2</v>
      </c>
      <c r="Q352" s="77" t="s">
        <v>273</v>
      </c>
      <c r="R352" s="77">
        <v>8</v>
      </c>
      <c r="X352" s="77" t="str">
        <f t="shared" si="69"/>
        <v>F.2 Lv.2</v>
      </c>
      <c r="Z352" s="77" t="str">
        <f t="shared" si="70"/>
        <v>F.2 Ch 8 Lv.2</v>
      </c>
    </row>
    <row r="353" spans="1:26" ht="16.5" customHeight="1" x14ac:dyDescent="0.25">
      <c r="A353" s="63" t="str">
        <f t="shared" si="67"/>
        <v>200828</v>
      </c>
      <c r="B353" s="77" t="str">
        <f t="shared" si="68"/>
        <v>2B9</v>
      </c>
      <c r="C353" s="77">
        <v>2008</v>
      </c>
      <c r="D353" s="44">
        <v>28</v>
      </c>
      <c r="E353" s="44"/>
      <c r="F353" s="44" t="s">
        <v>23</v>
      </c>
      <c r="I353" s="77" t="str">
        <f t="shared" si="65"/>
        <v>F.2 Ch 9</v>
      </c>
      <c r="J353" s="77" t="str">
        <f t="shared" si="66"/>
        <v xml:space="preserve"> </v>
      </c>
      <c r="L353" s="77">
        <v>2</v>
      </c>
      <c r="N353" s="77" t="str">
        <f>VLOOKUP(B353,'Topic with sorted table '!A:E,5,FALSE)</f>
        <v>DG1</v>
      </c>
      <c r="P353">
        <v>2</v>
      </c>
      <c r="Q353" s="77" t="s">
        <v>273</v>
      </c>
      <c r="R353" s="77">
        <v>9</v>
      </c>
      <c r="X353" s="77" t="str">
        <f t="shared" si="69"/>
        <v>F.2 Lv.2</v>
      </c>
      <c r="Z353" s="77" t="str">
        <f t="shared" si="70"/>
        <v>F.2 Ch 9 Lv.2</v>
      </c>
    </row>
    <row r="354" spans="1:26" ht="16.5" customHeight="1" x14ac:dyDescent="0.25">
      <c r="A354" s="63" t="str">
        <f t="shared" si="67"/>
        <v>200829</v>
      </c>
      <c r="B354" s="77" t="str">
        <f t="shared" si="68"/>
        <v>3B12</v>
      </c>
      <c r="C354" s="77">
        <v>2008</v>
      </c>
      <c r="D354" s="44">
        <v>29</v>
      </c>
      <c r="E354" s="44"/>
      <c r="F354" s="44" t="s">
        <v>19</v>
      </c>
      <c r="I354" s="77" t="str">
        <f t="shared" si="65"/>
        <v>F.3 Ch 12</v>
      </c>
      <c r="J354" s="77" t="str">
        <f t="shared" si="66"/>
        <v xml:space="preserve"> </v>
      </c>
      <c r="L354" s="77">
        <v>2</v>
      </c>
      <c r="N354" s="77" t="str">
        <f>VLOOKUP(B354,'Topic with sorted table '!A:E,5,FALSE)</f>
        <v>AG2</v>
      </c>
      <c r="P354">
        <v>3</v>
      </c>
      <c r="Q354" s="77" t="s">
        <v>273</v>
      </c>
      <c r="R354" s="77">
        <v>12</v>
      </c>
      <c r="X354" s="77" t="str">
        <f t="shared" si="69"/>
        <v>F.3 Lv.2</v>
      </c>
      <c r="Z354" s="77" t="str">
        <f t="shared" si="70"/>
        <v>F.3 Ch 12 Lv.2</v>
      </c>
    </row>
    <row r="355" spans="1:26" ht="16.5" customHeight="1" x14ac:dyDescent="0.25">
      <c r="A355" s="63" t="str">
        <f t="shared" si="67"/>
        <v>200830</v>
      </c>
      <c r="B355" s="77" t="str">
        <f t="shared" si="68"/>
        <v>2B11</v>
      </c>
      <c r="C355" s="77">
        <v>2008</v>
      </c>
      <c r="D355" s="44">
        <v>30</v>
      </c>
      <c r="E355" s="44"/>
      <c r="F355" s="44" t="s">
        <v>7</v>
      </c>
      <c r="I355" s="77" t="str">
        <f t="shared" si="65"/>
        <v>F.2 Ch 11</v>
      </c>
      <c r="J355" s="77" t="str">
        <f t="shared" si="66"/>
        <v xml:space="preserve"> </v>
      </c>
      <c r="L355" s="77">
        <v>4</v>
      </c>
      <c r="N355" s="77" t="str">
        <f>VLOOKUP(B355,'Topic with sorted table '!A:E,5,FALSE)</f>
        <v>T1</v>
      </c>
      <c r="P355">
        <v>2</v>
      </c>
      <c r="Q355" s="77" t="s">
        <v>273</v>
      </c>
      <c r="R355" s="77">
        <v>11</v>
      </c>
      <c r="X355" s="77" t="str">
        <f t="shared" si="69"/>
        <v>F.2 Lv.4</v>
      </c>
      <c r="Z355" s="77" t="str">
        <f t="shared" si="70"/>
        <v>F.2 Ch 11 Lv.4</v>
      </c>
    </row>
    <row r="356" spans="1:26" ht="16.5" customHeight="1" x14ac:dyDescent="0.25">
      <c r="A356" s="63" t="str">
        <f t="shared" si="67"/>
        <v>200831</v>
      </c>
      <c r="B356" s="77" t="str">
        <f t="shared" si="68"/>
        <v>4A2</v>
      </c>
      <c r="C356" s="77">
        <v>2008</v>
      </c>
      <c r="D356" s="44">
        <v>31</v>
      </c>
      <c r="E356" s="44"/>
      <c r="F356" s="44" t="s">
        <v>23</v>
      </c>
      <c r="I356" s="77" t="str">
        <f t="shared" ref="I356:I419" si="71">"F." &amp; P356 &amp; " Ch "&amp;R356</f>
        <v>F.4 Ch 2</v>
      </c>
      <c r="J356" s="77" t="str">
        <f t="shared" si="66"/>
        <v xml:space="preserve"> </v>
      </c>
      <c r="L356" s="77">
        <v>4</v>
      </c>
      <c r="N356" s="77" t="str">
        <f>VLOOKUP(B356,'Topic with sorted table '!A:E,5,FALSE)</f>
        <v>AG2</v>
      </c>
      <c r="P356">
        <v>4</v>
      </c>
      <c r="Q356" s="77" t="s">
        <v>272</v>
      </c>
      <c r="R356" s="77">
        <v>2</v>
      </c>
      <c r="X356" s="77" t="str">
        <f t="shared" si="69"/>
        <v>F.4 Lv.4</v>
      </c>
      <c r="Z356" s="77" t="str">
        <f t="shared" si="70"/>
        <v>F.4 Ch 2 Lv.4</v>
      </c>
    </row>
    <row r="357" spans="1:26" ht="16.5" customHeight="1" x14ac:dyDescent="0.25">
      <c r="A357" s="63" t="str">
        <f t="shared" si="67"/>
        <v>200832</v>
      </c>
      <c r="B357" s="77" t="str">
        <f t="shared" si="68"/>
        <v>4A2</v>
      </c>
      <c r="C357" s="77">
        <v>2008</v>
      </c>
      <c r="D357" s="44">
        <v>32</v>
      </c>
      <c r="E357" s="44"/>
      <c r="F357" s="44" t="s">
        <v>23</v>
      </c>
      <c r="I357" s="77" t="str">
        <f t="shared" si="71"/>
        <v>F.4 Ch 2</v>
      </c>
      <c r="J357" s="77" t="str">
        <f t="shared" si="66"/>
        <v xml:space="preserve"> </v>
      </c>
      <c r="L357" s="77">
        <v>4</v>
      </c>
      <c r="N357" s="77" t="str">
        <f>VLOOKUP(B357,'Topic with sorted table '!A:E,5,FALSE)</f>
        <v>AG2</v>
      </c>
      <c r="P357">
        <v>4</v>
      </c>
      <c r="Q357" s="77" t="s">
        <v>272</v>
      </c>
      <c r="R357" s="77">
        <v>2</v>
      </c>
      <c r="X357" s="77" t="str">
        <f t="shared" si="69"/>
        <v>F.4 Lv.4</v>
      </c>
      <c r="Z357" s="77" t="str">
        <f t="shared" si="70"/>
        <v>F.4 Ch 2 Lv.4</v>
      </c>
    </row>
    <row r="358" spans="1:26" ht="16.5" customHeight="1" x14ac:dyDescent="0.25">
      <c r="A358" s="63" t="str">
        <f t="shared" si="67"/>
        <v>200833</v>
      </c>
      <c r="B358" s="77" t="str">
        <f t="shared" si="68"/>
        <v>5A5</v>
      </c>
      <c r="C358" s="77">
        <v>2008</v>
      </c>
      <c r="D358" s="45">
        <v>33</v>
      </c>
      <c r="E358" s="45"/>
      <c r="F358" s="45" t="s">
        <v>19</v>
      </c>
      <c r="I358" s="77" t="str">
        <f t="shared" si="71"/>
        <v>F.5 Ch 5</v>
      </c>
      <c r="J358" s="77" t="str">
        <f t="shared" si="66"/>
        <v xml:space="preserve"> </v>
      </c>
      <c r="L358" s="77">
        <v>4</v>
      </c>
      <c r="N358" s="77" t="str">
        <f>VLOOKUP(B358,'Topic with sorted table '!A:E,5,FALSE)</f>
        <v>P2</v>
      </c>
      <c r="P358">
        <v>5</v>
      </c>
      <c r="Q358" s="77" t="s">
        <v>272</v>
      </c>
      <c r="R358" s="77">
        <v>5</v>
      </c>
      <c r="X358" s="77" t="str">
        <f t="shared" si="69"/>
        <v>F.5 Lv.4</v>
      </c>
      <c r="Z358" s="77" t="str">
        <f t="shared" si="70"/>
        <v>F.5 Ch 5 Lv.4</v>
      </c>
    </row>
    <row r="359" spans="1:26" ht="16.5" customHeight="1" x14ac:dyDescent="0.25">
      <c r="A359" s="63" t="str">
        <f t="shared" si="67"/>
        <v>200834</v>
      </c>
      <c r="B359" s="77" t="str">
        <f t="shared" si="68"/>
        <v>5B11</v>
      </c>
      <c r="C359" s="77">
        <v>2008</v>
      </c>
      <c r="D359" s="45">
        <v>34</v>
      </c>
      <c r="E359" s="45"/>
      <c r="F359" s="45" t="s">
        <v>23</v>
      </c>
      <c r="I359" s="77" t="str">
        <f t="shared" si="71"/>
        <v>F.5 Ch 11</v>
      </c>
      <c r="J359" s="77" t="str">
        <f t="shared" si="66"/>
        <v xml:space="preserve"> </v>
      </c>
      <c r="L359" s="77">
        <v>2</v>
      </c>
      <c r="N359" s="77" t="str">
        <f>VLOOKUP(B359,'Topic with sorted table '!A:E,5,FALSE)</f>
        <v>S3</v>
      </c>
      <c r="P359">
        <v>5</v>
      </c>
      <c r="Q359" s="77" t="s">
        <v>273</v>
      </c>
      <c r="R359" s="77">
        <v>11</v>
      </c>
      <c r="X359" s="77" t="str">
        <f t="shared" si="69"/>
        <v>F.5 Lv.2</v>
      </c>
      <c r="Z359" s="77" t="str">
        <f t="shared" si="70"/>
        <v>F.5 Ch 11 Lv.2</v>
      </c>
    </row>
    <row r="360" spans="1:26" ht="16.5" customHeight="1" x14ac:dyDescent="0.25">
      <c r="A360" s="63" t="str">
        <f t="shared" si="67"/>
        <v>200835</v>
      </c>
      <c r="B360" s="77" t="str">
        <f t="shared" si="68"/>
        <v>5B11</v>
      </c>
      <c r="C360" s="77">
        <v>2008</v>
      </c>
      <c r="D360" s="45">
        <v>35</v>
      </c>
      <c r="E360" s="45"/>
      <c r="F360" s="45" t="s">
        <v>13</v>
      </c>
      <c r="I360" s="77" t="str">
        <f t="shared" si="71"/>
        <v>F.5 Ch 11</v>
      </c>
      <c r="J360" s="77" t="str">
        <f t="shared" si="66"/>
        <v xml:space="preserve"> </v>
      </c>
      <c r="L360" s="77">
        <v>5</v>
      </c>
      <c r="N360" s="77" t="str">
        <f>VLOOKUP(B360,'Topic with sorted table '!A:E,5,FALSE)</f>
        <v>S3</v>
      </c>
      <c r="P360">
        <v>5</v>
      </c>
      <c r="Q360" s="77" t="s">
        <v>273</v>
      </c>
      <c r="R360" s="77">
        <v>11</v>
      </c>
      <c r="X360" s="77" t="str">
        <f t="shared" si="69"/>
        <v>F.5 Lv.5</v>
      </c>
      <c r="Z360" s="77" t="str">
        <f t="shared" si="70"/>
        <v>F.5 Ch 11 Lv.5</v>
      </c>
    </row>
    <row r="361" spans="1:26" ht="16.5" customHeight="1" x14ac:dyDescent="0.25">
      <c r="A361" s="63" t="str">
        <f t="shared" si="67"/>
        <v>200836</v>
      </c>
      <c r="B361" s="77" t="str">
        <f t="shared" si="68"/>
        <v>5B6</v>
      </c>
      <c r="C361" s="77">
        <v>2008</v>
      </c>
      <c r="D361" s="45">
        <v>36</v>
      </c>
      <c r="E361" s="45"/>
      <c r="F361" s="45" t="s">
        <v>13</v>
      </c>
      <c r="I361" s="77" t="str">
        <f t="shared" si="71"/>
        <v>F.5 Ch 6</v>
      </c>
      <c r="J361" s="77" t="str">
        <f t="shared" si="66"/>
        <v xml:space="preserve"> </v>
      </c>
      <c r="L361" s="77">
        <v>2</v>
      </c>
      <c r="N361" s="77" t="str">
        <f>VLOOKUP(B361,'Topic with sorted table '!A:E,5,FALSE)</f>
        <v>DA</v>
      </c>
      <c r="P361">
        <v>5</v>
      </c>
      <c r="Q361" s="77" t="s">
        <v>273</v>
      </c>
      <c r="R361" s="77">
        <v>6</v>
      </c>
      <c r="X361" s="77" t="str">
        <f t="shared" si="69"/>
        <v>F.5 Lv.2</v>
      </c>
      <c r="Z361" s="77" t="str">
        <f t="shared" si="70"/>
        <v>F.5 Ch 6 Lv.2</v>
      </c>
    </row>
    <row r="362" spans="1:26" ht="16.5" customHeight="1" x14ac:dyDescent="0.25">
      <c r="A362" s="63" t="str">
        <f t="shared" si="67"/>
        <v>200837</v>
      </c>
      <c r="B362" s="77" t="str">
        <f t="shared" si="68"/>
        <v>5A3</v>
      </c>
      <c r="C362" s="77">
        <v>2008</v>
      </c>
      <c r="D362" s="45">
        <v>37</v>
      </c>
      <c r="E362" s="45"/>
      <c r="F362" s="45" t="s">
        <v>23</v>
      </c>
      <c r="I362" s="77" t="str">
        <f t="shared" si="71"/>
        <v>F.5 Ch 3</v>
      </c>
      <c r="J362" s="77" t="str">
        <f t="shared" si="66"/>
        <v xml:space="preserve"> </v>
      </c>
      <c r="L362" s="77">
        <v>3</v>
      </c>
      <c r="N362" s="77" t="str">
        <f>VLOOKUP(B362,'Topic with sorted table '!A:E,5,FALSE)</f>
        <v>G</v>
      </c>
      <c r="P362">
        <v>5</v>
      </c>
      <c r="Q362" s="77" t="s">
        <v>272</v>
      </c>
      <c r="R362" s="77">
        <v>3</v>
      </c>
      <c r="X362" s="77" t="str">
        <f t="shared" si="69"/>
        <v>F.5 Lv.3</v>
      </c>
      <c r="Z362" s="77" t="str">
        <f t="shared" si="70"/>
        <v>F.5 Ch 3 Lv.3</v>
      </c>
    </row>
    <row r="363" spans="1:26" ht="16.5" customHeight="1" x14ac:dyDescent="0.25">
      <c r="A363" s="63" t="str">
        <f t="shared" si="67"/>
        <v>200838</v>
      </c>
      <c r="B363" s="77" t="str">
        <f t="shared" si="68"/>
        <v>4B7</v>
      </c>
      <c r="C363" s="77">
        <v>2008</v>
      </c>
      <c r="D363" s="44">
        <v>38</v>
      </c>
      <c r="E363" s="44"/>
      <c r="F363" s="44" t="s">
        <v>7</v>
      </c>
      <c r="I363" s="77" t="str">
        <f t="shared" si="71"/>
        <v>F.4 Ch 7</v>
      </c>
      <c r="J363" s="77" t="str">
        <f t="shared" si="66"/>
        <v xml:space="preserve"> </v>
      </c>
      <c r="L363" s="77">
        <v>3</v>
      </c>
      <c r="N363" s="77" t="str">
        <f>VLOOKUP(B363,'Topic with sorted table '!A:E,5,FALSE)</f>
        <v>A3</v>
      </c>
      <c r="P363">
        <v>4</v>
      </c>
      <c r="Q363" s="77" t="s">
        <v>273</v>
      </c>
      <c r="R363" s="77">
        <v>7</v>
      </c>
      <c r="X363" s="77" t="str">
        <f t="shared" si="69"/>
        <v>F.4 Lv.3</v>
      </c>
      <c r="Z363" s="77" t="str">
        <f t="shared" si="70"/>
        <v>F.4 Ch 7 Lv.3</v>
      </c>
    </row>
    <row r="364" spans="1:26" ht="16.5" customHeight="1" x14ac:dyDescent="0.25">
      <c r="A364" s="63" t="str">
        <f t="shared" si="67"/>
        <v>200839</v>
      </c>
      <c r="B364" s="77" t="str">
        <f t="shared" si="68"/>
        <v>2B10</v>
      </c>
      <c r="C364" s="77">
        <v>2008</v>
      </c>
      <c r="D364" s="44">
        <v>39</v>
      </c>
      <c r="E364" s="44"/>
      <c r="F364" s="44" t="s">
        <v>13</v>
      </c>
      <c r="I364" s="77" t="str">
        <f t="shared" si="71"/>
        <v>F.2 Ch 10</v>
      </c>
      <c r="J364" s="77" t="str">
        <f t="shared" si="66"/>
        <v xml:space="preserve"> </v>
      </c>
      <c r="L364" s="77">
        <v>2</v>
      </c>
      <c r="N364" s="77" t="str">
        <f>VLOOKUP(B364,'Topic with sorted table '!A:E,5,FALSE)</f>
        <v>A2</v>
      </c>
      <c r="P364">
        <v>2</v>
      </c>
      <c r="Q364" s="77" t="s">
        <v>273</v>
      </c>
      <c r="R364" s="77">
        <v>10</v>
      </c>
      <c r="X364" s="77" t="str">
        <f t="shared" si="69"/>
        <v>F.2 Lv.2</v>
      </c>
      <c r="Z364" s="77" t="str">
        <f t="shared" si="70"/>
        <v>F.2 Ch 10 Lv.2</v>
      </c>
    </row>
    <row r="365" spans="1:26" ht="16.5" customHeight="1" x14ac:dyDescent="0.25">
      <c r="A365" s="63" t="str">
        <f t="shared" si="67"/>
        <v>200840</v>
      </c>
      <c r="B365" s="77" t="str">
        <f t="shared" si="68"/>
        <v>3A2</v>
      </c>
      <c r="C365" s="77">
        <v>2008</v>
      </c>
      <c r="D365" s="44">
        <v>40</v>
      </c>
      <c r="E365" s="44"/>
      <c r="F365" s="44" t="s">
        <v>13</v>
      </c>
      <c r="I365" s="77" t="str">
        <f t="shared" si="71"/>
        <v>F.3 Ch 2</v>
      </c>
      <c r="J365" s="77" t="str">
        <f t="shared" si="66"/>
        <v xml:space="preserve"> </v>
      </c>
      <c r="L365" s="77">
        <v>4</v>
      </c>
      <c r="N365" s="77" t="str">
        <f>VLOOKUP(B365,'Topic with sorted table '!A:E,5,FALSE)</f>
        <v>A2</v>
      </c>
      <c r="P365">
        <v>3</v>
      </c>
      <c r="Q365" s="77" t="s">
        <v>272</v>
      </c>
      <c r="R365" s="77">
        <v>2</v>
      </c>
      <c r="X365" s="77" t="str">
        <f t="shared" si="69"/>
        <v>F.3 Lv.4</v>
      </c>
      <c r="Z365" s="77" t="str">
        <f t="shared" si="70"/>
        <v>F.3 Ch 2 Lv.4</v>
      </c>
    </row>
    <row r="366" spans="1:26" ht="16.5" customHeight="1" x14ac:dyDescent="0.25">
      <c r="A366" s="63" t="str">
        <f t="shared" si="67"/>
        <v>200841</v>
      </c>
      <c r="B366" s="77" t="str">
        <f t="shared" si="68"/>
        <v>4A5</v>
      </c>
      <c r="C366" s="77">
        <v>2008</v>
      </c>
      <c r="D366" s="44">
        <v>41</v>
      </c>
      <c r="E366" s="44"/>
      <c r="F366" s="44" t="s">
        <v>19</v>
      </c>
      <c r="I366" s="77" t="str">
        <f t="shared" si="71"/>
        <v>F.4 Ch 5</v>
      </c>
      <c r="J366" s="77" t="str">
        <f t="shared" si="66"/>
        <v xml:space="preserve"> </v>
      </c>
      <c r="L366" s="77">
        <v>2</v>
      </c>
      <c r="N366" s="77" t="str">
        <f>VLOOKUP(B366,'Topic with sorted table '!A:E,5,FALSE)</f>
        <v>A4</v>
      </c>
      <c r="P366">
        <v>4</v>
      </c>
      <c r="Q366" s="77" t="s">
        <v>272</v>
      </c>
      <c r="R366" s="77">
        <v>5</v>
      </c>
      <c r="X366" s="77" t="str">
        <f t="shared" si="69"/>
        <v>F.4 Lv.2</v>
      </c>
      <c r="Z366" s="77" t="str">
        <f t="shared" si="70"/>
        <v>F.4 Ch 5 Lv.2</v>
      </c>
    </row>
    <row r="367" spans="1:26" ht="16.5" customHeight="1" x14ac:dyDescent="0.25">
      <c r="A367" s="63" t="str">
        <f t="shared" si="67"/>
        <v>200842</v>
      </c>
      <c r="B367" s="77" t="str">
        <f t="shared" si="68"/>
        <v>6A3</v>
      </c>
      <c r="C367" s="77">
        <v>2008</v>
      </c>
      <c r="D367" s="44">
        <v>42</v>
      </c>
      <c r="E367" s="44"/>
      <c r="F367" s="44" t="s">
        <v>19</v>
      </c>
      <c r="I367" s="77" t="str">
        <f t="shared" si="71"/>
        <v>F.6 Ch 3</v>
      </c>
      <c r="J367" s="77" t="str">
        <f t="shared" si="66"/>
        <v xml:space="preserve"> </v>
      </c>
      <c r="L367" s="77">
        <v>5</v>
      </c>
      <c r="N367" s="77" t="str">
        <f>VLOOKUP(B367,'Topic with sorted table '!A:E,5,FALSE)</f>
        <v>A4</v>
      </c>
      <c r="P367">
        <v>6</v>
      </c>
      <c r="Q367" s="77" t="s">
        <v>272</v>
      </c>
      <c r="R367" s="77">
        <v>3</v>
      </c>
      <c r="X367" s="77" t="str">
        <f t="shared" si="69"/>
        <v>F.6 Lv.5</v>
      </c>
      <c r="Z367" s="77" t="str">
        <f t="shared" si="70"/>
        <v>F.6 Ch 3 Lv.5</v>
      </c>
    </row>
    <row r="368" spans="1:26" ht="16.5" customHeight="1" x14ac:dyDescent="0.25">
      <c r="A368" s="63" t="str">
        <f t="shared" si="67"/>
        <v>200843</v>
      </c>
      <c r="B368" s="77" t="str">
        <f t="shared" si="68"/>
        <v>6A1</v>
      </c>
      <c r="C368" s="77">
        <v>2008</v>
      </c>
      <c r="D368" s="45">
        <v>43</v>
      </c>
      <c r="E368" s="45"/>
      <c r="F368" s="45" t="s">
        <v>19</v>
      </c>
      <c r="I368" s="77" t="str">
        <f t="shared" si="71"/>
        <v>F.6 Ch 1</v>
      </c>
      <c r="J368" s="77" t="str">
        <f t="shared" si="66"/>
        <v xml:space="preserve"> </v>
      </c>
      <c r="L368" s="77">
        <v>3</v>
      </c>
      <c r="N368" s="77" t="str">
        <f>VLOOKUP(B368,'Topic with sorted table '!A:E,5,FALSE)</f>
        <v>A3</v>
      </c>
      <c r="P368">
        <v>6</v>
      </c>
      <c r="Q368" s="77" t="s">
        <v>272</v>
      </c>
      <c r="R368" s="77">
        <v>1</v>
      </c>
      <c r="X368" s="77" t="str">
        <f t="shared" si="69"/>
        <v>F.6 Lv.3</v>
      </c>
      <c r="Z368" s="77" t="str">
        <f t="shared" si="70"/>
        <v>F.6 Ch 1 Lv.3</v>
      </c>
    </row>
    <row r="369" spans="1:26" ht="16.5" customHeight="1" x14ac:dyDescent="0.25">
      <c r="A369" s="63" t="str">
        <f t="shared" si="67"/>
        <v>200844</v>
      </c>
      <c r="B369" s="77" t="str">
        <f t="shared" si="68"/>
        <v>6A2</v>
      </c>
      <c r="C369" s="77">
        <v>2008</v>
      </c>
      <c r="D369" s="45">
        <v>44</v>
      </c>
      <c r="E369" s="45"/>
      <c r="F369" s="45" t="s">
        <v>19</v>
      </c>
      <c r="I369" s="77" t="str">
        <f t="shared" si="71"/>
        <v>F.6 Ch 2</v>
      </c>
      <c r="J369" s="77" t="str">
        <f t="shared" si="66"/>
        <v xml:space="preserve"> </v>
      </c>
      <c r="L369" s="77">
        <v>4</v>
      </c>
      <c r="N369" s="77" t="str">
        <f>VLOOKUP(B369,'Topic with sorted table '!A:E,5,FALSE)</f>
        <v>A3</v>
      </c>
      <c r="P369">
        <v>6</v>
      </c>
      <c r="Q369" s="77" t="s">
        <v>272</v>
      </c>
      <c r="R369" s="77">
        <v>2</v>
      </c>
      <c r="X369" s="77" t="str">
        <f t="shared" si="69"/>
        <v>F.6 Lv.4</v>
      </c>
      <c r="Z369" s="77" t="str">
        <f t="shared" si="70"/>
        <v>F.6 Ch 2 Lv.4</v>
      </c>
    </row>
    <row r="370" spans="1:26" ht="16.5" customHeight="1" x14ac:dyDescent="0.25">
      <c r="A370" s="63" t="str">
        <f t="shared" si="67"/>
        <v>200845</v>
      </c>
      <c r="B370" s="77" t="str">
        <f t="shared" si="68"/>
        <v>4B12</v>
      </c>
      <c r="C370" s="77">
        <v>2008</v>
      </c>
      <c r="D370" s="45">
        <v>45</v>
      </c>
      <c r="E370" s="45"/>
      <c r="F370" s="45" t="s">
        <v>19</v>
      </c>
      <c r="I370" s="77" t="str">
        <f t="shared" si="71"/>
        <v>F.4 Ch 12</v>
      </c>
      <c r="J370" s="77" t="str">
        <f t="shared" si="66"/>
        <v xml:space="preserve"> </v>
      </c>
      <c r="L370" s="77">
        <v>5</v>
      </c>
      <c r="N370" s="77" t="str">
        <f>VLOOKUP(B370,'Topic with sorted table '!A:E,5,FALSE)</f>
        <v>T2</v>
      </c>
      <c r="P370">
        <v>4</v>
      </c>
      <c r="Q370" s="77" t="s">
        <v>273</v>
      </c>
      <c r="R370" s="77">
        <v>12</v>
      </c>
      <c r="X370" s="77" t="str">
        <f t="shared" si="69"/>
        <v>F.4 Lv.5</v>
      </c>
      <c r="Z370" s="77" t="str">
        <f t="shared" si="70"/>
        <v>F.4 Ch 12 Lv.5</v>
      </c>
    </row>
    <row r="371" spans="1:26" ht="16.5" customHeight="1" x14ac:dyDescent="0.25">
      <c r="A371" s="63" t="str">
        <f t="shared" si="67"/>
        <v>200846</v>
      </c>
      <c r="B371" s="77" t="str">
        <f t="shared" si="68"/>
        <v>5A3</v>
      </c>
      <c r="C371" s="77">
        <v>2008</v>
      </c>
      <c r="D371" s="45">
        <v>46</v>
      </c>
      <c r="E371" s="45"/>
      <c r="F371" s="45" t="s">
        <v>19</v>
      </c>
      <c r="I371" s="77" t="str">
        <f t="shared" si="71"/>
        <v>F.5 Ch 3</v>
      </c>
      <c r="J371" s="77" t="str">
        <f t="shared" si="66"/>
        <v xml:space="preserve"> </v>
      </c>
      <c r="L371" s="77">
        <v>5</v>
      </c>
      <c r="N371" s="77" t="str">
        <f>VLOOKUP(B371,'Topic with sorted table '!A:E,5,FALSE)</f>
        <v>G</v>
      </c>
      <c r="P371">
        <v>5</v>
      </c>
      <c r="Q371" s="77" t="s">
        <v>272</v>
      </c>
      <c r="R371" s="77">
        <v>3</v>
      </c>
      <c r="X371" s="77" t="str">
        <f t="shared" si="69"/>
        <v>F.5 Lv.5</v>
      </c>
      <c r="Z371" s="77" t="str">
        <f t="shared" si="70"/>
        <v>F.5 Ch 3 Lv.5</v>
      </c>
    </row>
    <row r="372" spans="1:26" ht="16.5" customHeight="1" x14ac:dyDescent="0.25">
      <c r="A372" s="63" t="str">
        <f t="shared" si="67"/>
        <v>200847</v>
      </c>
      <c r="B372" s="77" t="str">
        <f t="shared" si="68"/>
        <v>4B12</v>
      </c>
      <c r="C372" s="77">
        <v>2008</v>
      </c>
      <c r="D372" s="45">
        <v>47</v>
      </c>
      <c r="E372" s="45"/>
      <c r="F372" s="45" t="s">
        <v>19</v>
      </c>
      <c r="I372" s="77" t="str">
        <f t="shared" si="71"/>
        <v>F.4 Ch 12</v>
      </c>
      <c r="J372" s="77" t="str">
        <f t="shared" si="66"/>
        <v xml:space="preserve"> </v>
      </c>
      <c r="L372" s="77">
        <v>4</v>
      </c>
      <c r="N372" s="77" t="str">
        <f>VLOOKUP(B372,'Topic with sorted table '!A:E,5,FALSE)</f>
        <v>T2</v>
      </c>
      <c r="P372">
        <v>4</v>
      </c>
      <c r="Q372" s="77" t="s">
        <v>273</v>
      </c>
      <c r="R372" s="77">
        <v>12</v>
      </c>
      <c r="X372" s="77" t="str">
        <f t="shared" si="69"/>
        <v>F.4 Lv.4</v>
      </c>
      <c r="Z372" s="77" t="str">
        <f t="shared" si="70"/>
        <v>F.4 Ch 12 Lv.4</v>
      </c>
    </row>
    <row r="373" spans="1:26" ht="16.5" customHeight="1" x14ac:dyDescent="0.25">
      <c r="A373" s="63" t="str">
        <f t="shared" si="67"/>
        <v>200848</v>
      </c>
      <c r="B373" s="77" t="str">
        <f t="shared" si="68"/>
        <v>5B9</v>
      </c>
      <c r="C373" s="86">
        <v>2008</v>
      </c>
      <c r="D373" s="44">
        <v>48</v>
      </c>
      <c r="E373" s="44"/>
      <c r="F373" s="44" t="s">
        <v>23</v>
      </c>
      <c r="I373" s="77" t="str">
        <f t="shared" si="71"/>
        <v>F.5 Ch 9</v>
      </c>
      <c r="J373" s="77" t="str">
        <f t="shared" si="66"/>
        <v>F.1 Ch 11</v>
      </c>
      <c r="L373" s="77">
        <v>4</v>
      </c>
      <c r="N373" s="77" t="str">
        <f>VLOOKUP(B373,'Topic with sorted table '!A:E,5,FALSE)</f>
        <v>T2</v>
      </c>
      <c r="P373">
        <v>5</v>
      </c>
      <c r="Q373" s="77" t="s">
        <v>273</v>
      </c>
      <c r="R373" s="77">
        <v>9</v>
      </c>
      <c r="T373" s="77">
        <v>1</v>
      </c>
      <c r="U373" s="77" t="s">
        <v>473</v>
      </c>
      <c r="V373" s="77">
        <v>11</v>
      </c>
      <c r="X373" s="77" t="str">
        <f t="shared" si="69"/>
        <v>F.5 Lv.4</v>
      </c>
      <c r="Z373" s="77" t="str">
        <f t="shared" si="70"/>
        <v>F.5 Ch 9 Lv.4</v>
      </c>
    </row>
    <row r="374" spans="1:26" ht="16.5" customHeight="1" x14ac:dyDescent="0.25">
      <c r="A374" s="63" t="str">
        <f t="shared" si="67"/>
        <v>200849</v>
      </c>
      <c r="B374" s="77" t="str">
        <f t="shared" si="68"/>
        <v>5B10</v>
      </c>
      <c r="C374" s="77">
        <v>2008</v>
      </c>
      <c r="D374" s="44">
        <v>49</v>
      </c>
      <c r="E374" s="44"/>
      <c r="F374" s="44" t="s">
        <v>23</v>
      </c>
      <c r="I374" s="77" t="str">
        <f t="shared" si="71"/>
        <v>F.5 Ch 10</v>
      </c>
      <c r="J374" s="77" t="str">
        <f t="shared" si="66"/>
        <v xml:space="preserve"> </v>
      </c>
      <c r="L374" s="77">
        <v>5</v>
      </c>
      <c r="N374" s="77" t="str">
        <f>VLOOKUP(B374,'Topic with sorted table '!A:E,5,FALSE)</f>
        <v>3D2</v>
      </c>
      <c r="P374">
        <v>5</v>
      </c>
      <c r="Q374" s="77" t="s">
        <v>273</v>
      </c>
      <c r="R374" s="77">
        <v>10</v>
      </c>
      <c r="X374" s="77" t="str">
        <f t="shared" si="69"/>
        <v>F.5 Lv.5</v>
      </c>
      <c r="Z374" s="77" t="str">
        <f t="shared" si="70"/>
        <v>F.5 Ch 10 Lv.5</v>
      </c>
    </row>
    <row r="375" spans="1:26" ht="16.5" customHeight="1" x14ac:dyDescent="0.25">
      <c r="A375" s="63" t="str">
        <f t="shared" si="67"/>
        <v>200850</v>
      </c>
      <c r="B375" s="77" t="str">
        <f t="shared" si="68"/>
        <v>4B10</v>
      </c>
      <c r="C375" s="77">
        <v>2008</v>
      </c>
      <c r="D375" s="44">
        <v>50</v>
      </c>
      <c r="E375" s="44"/>
      <c r="F375" s="44" t="s">
        <v>13</v>
      </c>
      <c r="I375" s="77" t="str">
        <f t="shared" si="71"/>
        <v>F.4 Ch 10</v>
      </c>
      <c r="J375" s="77" t="str">
        <f t="shared" si="66"/>
        <v>F.2 Ch 10</v>
      </c>
      <c r="L375" s="77">
        <v>5</v>
      </c>
      <c r="N375" s="77" t="str">
        <f>VLOOKUP(B375,'Topic with sorted table '!A:E,5,FALSE)</f>
        <v>DG3</v>
      </c>
      <c r="P375">
        <v>4</v>
      </c>
      <c r="Q375" s="77" t="s">
        <v>273</v>
      </c>
      <c r="R375" s="77">
        <v>10</v>
      </c>
      <c r="T375" s="77">
        <v>2</v>
      </c>
      <c r="U375" s="77" t="s">
        <v>475</v>
      </c>
      <c r="V375" s="77">
        <v>10</v>
      </c>
      <c r="X375" s="77" t="str">
        <f t="shared" si="69"/>
        <v>F.4 Lv.5</v>
      </c>
      <c r="Z375" s="77" t="str">
        <f t="shared" si="70"/>
        <v>F.4 Ch 10 Lv.5</v>
      </c>
    </row>
    <row r="376" spans="1:26" ht="16.5" customHeight="1" x14ac:dyDescent="0.25">
      <c r="A376" s="63" t="str">
        <f t="shared" si="67"/>
        <v>200851</v>
      </c>
      <c r="B376" s="77" t="str">
        <f t="shared" si="68"/>
        <v>4B11</v>
      </c>
      <c r="C376" s="77">
        <v>2008</v>
      </c>
      <c r="D376" s="44">
        <v>51</v>
      </c>
      <c r="E376" s="44"/>
      <c r="F376" s="44" t="s">
        <v>19</v>
      </c>
      <c r="I376" s="77" t="str">
        <f t="shared" si="71"/>
        <v>F.4 Ch 11</v>
      </c>
      <c r="J376" s="77" t="str">
        <f t="shared" ref="J376:J439" si="72">IF(T376&gt;0,"F." &amp; T376 &amp; " Ch "&amp;V376," ")</f>
        <v>F.3 Ch 7</v>
      </c>
      <c r="L376" s="77">
        <v>4</v>
      </c>
      <c r="N376" s="77" t="str">
        <f>VLOOKUP(B376,'Topic with sorted table '!A:E,5,FALSE)</f>
        <v>DG3</v>
      </c>
      <c r="P376">
        <v>4</v>
      </c>
      <c r="Q376" s="77" t="s">
        <v>273</v>
      </c>
      <c r="R376" s="77">
        <v>11</v>
      </c>
      <c r="T376" s="77">
        <v>3</v>
      </c>
      <c r="U376" s="77" t="s">
        <v>465</v>
      </c>
      <c r="V376" s="77">
        <v>7</v>
      </c>
      <c r="X376" s="77" t="str">
        <f t="shared" si="69"/>
        <v>F.4 Lv.4</v>
      </c>
      <c r="Z376" s="77" t="str">
        <f t="shared" si="70"/>
        <v>F.4 Ch 11 Lv.4</v>
      </c>
    </row>
    <row r="377" spans="1:26" ht="16.5" customHeight="1" x14ac:dyDescent="0.25">
      <c r="A377" s="63" t="str">
        <f t="shared" si="67"/>
        <v>200852</v>
      </c>
      <c r="B377" s="77" t="str">
        <f t="shared" si="68"/>
        <v>4A2</v>
      </c>
      <c r="C377" s="77">
        <v>2008</v>
      </c>
      <c r="D377" s="44">
        <v>52</v>
      </c>
      <c r="E377" s="44"/>
      <c r="F377" s="44" t="s">
        <v>23</v>
      </c>
      <c r="I377" s="77" t="str">
        <f t="shared" si="71"/>
        <v>F.4 Ch 2</v>
      </c>
      <c r="J377" s="77" t="str">
        <f t="shared" si="72"/>
        <v xml:space="preserve"> </v>
      </c>
      <c r="L377" s="77">
        <v>5</v>
      </c>
      <c r="N377" s="77" t="str">
        <f>VLOOKUP(B377,'Topic with sorted table '!A:E,5,FALSE)</f>
        <v>AG2</v>
      </c>
      <c r="P377">
        <v>4</v>
      </c>
      <c r="Q377" s="77" t="s">
        <v>272</v>
      </c>
      <c r="R377" s="77">
        <v>2</v>
      </c>
      <c r="X377" s="77" t="str">
        <f t="shared" si="69"/>
        <v>F.4 Lv.5</v>
      </c>
      <c r="Z377" s="77" t="str">
        <f t="shared" si="70"/>
        <v>F.4 Ch 2 Lv.5</v>
      </c>
    </row>
    <row r="378" spans="1:26" ht="16.5" customHeight="1" x14ac:dyDescent="0.25">
      <c r="A378" s="63" t="str">
        <f t="shared" si="67"/>
        <v>200853</v>
      </c>
      <c r="B378" s="77" t="str">
        <f t="shared" si="68"/>
        <v>5B7</v>
      </c>
      <c r="C378" s="77">
        <v>2008</v>
      </c>
      <c r="D378" s="45">
        <v>53</v>
      </c>
      <c r="E378" s="45"/>
      <c r="F378" s="45" t="s">
        <v>23</v>
      </c>
      <c r="I378" s="77" t="str">
        <f t="shared" si="71"/>
        <v>F.5 Ch 7</v>
      </c>
      <c r="J378" s="77" t="str">
        <f t="shared" si="72"/>
        <v xml:space="preserve"> </v>
      </c>
      <c r="L378" s="77">
        <v>5</v>
      </c>
      <c r="N378" s="77" t="str">
        <f>VLOOKUP(B378,'Topic with sorted table '!A:E,5,FALSE)</f>
        <v>AG3</v>
      </c>
      <c r="P378">
        <v>5</v>
      </c>
      <c r="Q378" s="77" t="s">
        <v>273</v>
      </c>
      <c r="R378" s="77">
        <v>7</v>
      </c>
      <c r="X378" s="77" t="str">
        <f t="shared" si="69"/>
        <v>F.5 Lv.5</v>
      </c>
      <c r="Z378" s="77" t="str">
        <f t="shared" si="70"/>
        <v>F.5 Ch 7 Lv.5</v>
      </c>
    </row>
    <row r="379" spans="1:26" ht="16.5" customHeight="1" x14ac:dyDescent="0.25">
      <c r="A379" s="63" t="str">
        <f t="shared" si="67"/>
        <v>200854</v>
      </c>
      <c r="B379" s="77" t="str">
        <f t="shared" si="68"/>
        <v>1B12</v>
      </c>
      <c r="C379" s="77">
        <v>2008</v>
      </c>
      <c r="D379" s="45">
        <v>54</v>
      </c>
      <c r="E379" s="45"/>
      <c r="F379" s="45" t="s">
        <v>13</v>
      </c>
      <c r="I379" s="77" t="str">
        <f t="shared" si="71"/>
        <v>F.1 Ch 12</v>
      </c>
      <c r="J379" s="77" t="str">
        <f t="shared" si="72"/>
        <v xml:space="preserve"> </v>
      </c>
      <c r="L379" s="77">
        <v>3</v>
      </c>
      <c r="N379" s="77" t="str">
        <f>VLOOKUP(B379,'Topic with sorted table '!A:E,5,FALSE)</f>
        <v>S1</v>
      </c>
      <c r="P379">
        <v>1</v>
      </c>
      <c r="Q379" s="77" t="s">
        <v>273</v>
      </c>
      <c r="R379" s="77">
        <v>12</v>
      </c>
      <c r="X379" s="77" t="str">
        <f t="shared" si="69"/>
        <v>F.1 Lv.3</v>
      </c>
      <c r="Z379" s="77" t="str">
        <f t="shared" si="70"/>
        <v>F.1 Ch 12 Lv.3</v>
      </c>
    </row>
    <row r="380" spans="1:26" ht="16.5" customHeight="1" x14ac:dyDescent="0.25">
      <c r="A380" s="63" t="str">
        <f t="shared" si="67"/>
        <v>200901</v>
      </c>
      <c r="B380" s="77" t="str">
        <f t="shared" si="68"/>
        <v>3A2</v>
      </c>
      <c r="C380" s="77">
        <v>2009</v>
      </c>
      <c r="D380" s="44">
        <v>1</v>
      </c>
      <c r="E380" s="44"/>
      <c r="F380" s="44" t="s">
        <v>19</v>
      </c>
      <c r="I380" s="77" t="str">
        <f t="shared" si="71"/>
        <v>F.3 Ch 2</v>
      </c>
      <c r="J380" s="77" t="str">
        <f t="shared" si="72"/>
        <v xml:space="preserve"> </v>
      </c>
      <c r="L380" s="77">
        <v>2</v>
      </c>
      <c r="N380" s="77" t="str">
        <f>VLOOKUP(B380,'Topic with sorted table '!A:E,5,FALSE)</f>
        <v>A2</v>
      </c>
      <c r="P380">
        <v>3</v>
      </c>
      <c r="Q380" s="77" t="s">
        <v>272</v>
      </c>
      <c r="R380" s="77">
        <v>2</v>
      </c>
      <c r="X380" s="77" t="str">
        <f t="shared" si="69"/>
        <v>F.3 Lv.2</v>
      </c>
      <c r="Z380" s="77" t="str">
        <f t="shared" si="70"/>
        <v>F.3 Ch 2 Lv.2</v>
      </c>
    </row>
    <row r="381" spans="1:26" ht="16.5" customHeight="1" x14ac:dyDescent="0.25">
      <c r="A381" s="63" t="str">
        <f t="shared" si="67"/>
        <v>200902</v>
      </c>
      <c r="B381" s="77" t="str">
        <f t="shared" si="68"/>
        <v>2A4</v>
      </c>
      <c r="C381" s="77">
        <v>2009</v>
      </c>
      <c r="D381" s="44">
        <v>2</v>
      </c>
      <c r="E381" s="44"/>
      <c r="F381" s="44" t="s">
        <v>23</v>
      </c>
      <c r="I381" s="77" t="str">
        <f t="shared" si="71"/>
        <v>F.2 Ch 4</v>
      </c>
      <c r="J381" s="77" t="str">
        <f t="shared" si="72"/>
        <v xml:space="preserve"> </v>
      </c>
      <c r="L381" s="77">
        <v>2</v>
      </c>
      <c r="N381" s="77" t="str">
        <f>VLOOKUP(B381,'Topic with sorted table '!A:E,5,FALSE)</f>
        <v>A1</v>
      </c>
      <c r="P381">
        <v>2</v>
      </c>
      <c r="Q381" s="77" t="s">
        <v>272</v>
      </c>
      <c r="R381" s="77">
        <v>4</v>
      </c>
      <c r="X381" s="77" t="str">
        <f t="shared" si="69"/>
        <v>F.2 Lv.2</v>
      </c>
      <c r="Z381" s="77" t="str">
        <f t="shared" si="70"/>
        <v>F.2 Ch 4 Lv.2</v>
      </c>
    </row>
    <row r="382" spans="1:26" ht="16.5" customHeight="1" x14ac:dyDescent="0.25">
      <c r="A382" s="63" t="str">
        <f t="shared" si="67"/>
        <v>200903</v>
      </c>
      <c r="B382" s="77" t="str">
        <f t="shared" si="68"/>
        <v>4B9</v>
      </c>
      <c r="C382" s="77">
        <v>2009</v>
      </c>
      <c r="D382" s="44">
        <v>3</v>
      </c>
      <c r="E382" s="44"/>
      <c r="F382" s="44" t="s">
        <v>23</v>
      </c>
      <c r="I382" s="77" t="str">
        <f t="shared" si="71"/>
        <v>F.4 Ch 9</v>
      </c>
      <c r="J382" s="77" t="str">
        <f t="shared" si="72"/>
        <v xml:space="preserve"> </v>
      </c>
      <c r="L382" s="77">
        <v>2</v>
      </c>
      <c r="N382" s="77" t="str">
        <f>VLOOKUP(B382,'Topic with sorted table '!A:E,5,FALSE)</f>
        <v>A3</v>
      </c>
      <c r="P382">
        <v>4</v>
      </c>
      <c r="Q382" s="77" t="s">
        <v>273</v>
      </c>
      <c r="R382" s="77">
        <v>9</v>
      </c>
      <c r="X382" s="77" t="str">
        <f t="shared" si="69"/>
        <v>F.4 Lv.2</v>
      </c>
      <c r="Z382" s="77" t="str">
        <f t="shared" si="70"/>
        <v>F.4 Ch 9 Lv.2</v>
      </c>
    </row>
    <row r="383" spans="1:26" ht="16.5" customHeight="1" x14ac:dyDescent="0.25">
      <c r="A383" s="63" t="str">
        <f t="shared" si="67"/>
        <v>200904</v>
      </c>
      <c r="B383" s="77" t="str">
        <f t="shared" si="68"/>
        <v>2A2</v>
      </c>
      <c r="C383" s="77">
        <v>2009</v>
      </c>
      <c r="D383" s="44">
        <v>4</v>
      </c>
      <c r="E383" s="44"/>
      <c r="F383" s="44" t="s">
        <v>13</v>
      </c>
      <c r="I383" s="77" t="str">
        <f t="shared" si="71"/>
        <v>F.2 Ch 2</v>
      </c>
      <c r="J383" s="77" t="str">
        <f t="shared" si="72"/>
        <v xml:space="preserve"> </v>
      </c>
      <c r="L383" s="77">
        <v>2</v>
      </c>
      <c r="N383" s="77" t="str">
        <f>VLOOKUP(B383,'Topic with sorted table '!A:E,5,FALSE)</f>
        <v>A1</v>
      </c>
      <c r="P383">
        <v>2</v>
      </c>
      <c r="Q383" s="77" t="s">
        <v>272</v>
      </c>
      <c r="R383" s="77">
        <v>2</v>
      </c>
      <c r="X383" s="77" t="str">
        <f t="shared" si="69"/>
        <v>F.2 Lv.2</v>
      </c>
      <c r="Z383" s="77" t="str">
        <f t="shared" si="70"/>
        <v>F.2 Ch 2 Lv.2</v>
      </c>
    </row>
    <row r="384" spans="1:26" ht="16.5" customHeight="1" x14ac:dyDescent="0.25">
      <c r="A384" s="63" t="str">
        <f t="shared" si="67"/>
        <v>200905</v>
      </c>
      <c r="B384" s="77" t="str">
        <f t="shared" si="68"/>
        <v>2A3</v>
      </c>
      <c r="C384" s="77">
        <v>2009</v>
      </c>
      <c r="D384" s="44">
        <v>5</v>
      </c>
      <c r="E384" s="44"/>
      <c r="F384" s="44" t="s">
        <v>13</v>
      </c>
      <c r="I384" s="77" t="str">
        <f t="shared" si="71"/>
        <v>F.2 Ch 3</v>
      </c>
      <c r="J384" s="77" t="str">
        <f t="shared" si="72"/>
        <v xml:space="preserve"> </v>
      </c>
      <c r="L384" s="77">
        <v>3</v>
      </c>
      <c r="N384" s="77" t="str">
        <f>VLOOKUP(B384,'Topic with sorted table '!A:E,5,FALSE)</f>
        <v>A1</v>
      </c>
      <c r="P384">
        <v>2</v>
      </c>
      <c r="Q384" s="77" t="s">
        <v>272</v>
      </c>
      <c r="R384" s="77">
        <v>3</v>
      </c>
      <c r="X384" s="77" t="str">
        <f t="shared" si="69"/>
        <v>F.2 Lv.3</v>
      </c>
      <c r="Z384" s="77" t="str">
        <f t="shared" si="70"/>
        <v>F.2 Ch 3 Lv.3</v>
      </c>
    </row>
    <row r="385" spans="1:26" ht="16.5" customHeight="1" x14ac:dyDescent="0.25">
      <c r="A385" s="63" t="str">
        <f t="shared" si="67"/>
        <v>200906</v>
      </c>
      <c r="B385" s="77" t="str">
        <f t="shared" si="68"/>
        <v>4A4</v>
      </c>
      <c r="C385" s="77">
        <v>2009</v>
      </c>
      <c r="D385" s="45">
        <v>6</v>
      </c>
      <c r="E385" s="45"/>
      <c r="F385" s="45" t="s">
        <v>13</v>
      </c>
      <c r="I385" s="77" t="str">
        <f t="shared" si="71"/>
        <v>F.4 Ch 4</v>
      </c>
      <c r="J385" s="77" t="str">
        <f t="shared" si="72"/>
        <v xml:space="preserve"> </v>
      </c>
      <c r="L385" s="77">
        <v>2</v>
      </c>
      <c r="N385" s="77" t="str">
        <f>VLOOKUP(B385,'Topic with sorted table '!A:E,5,FALSE)</f>
        <v>A3</v>
      </c>
      <c r="P385">
        <v>4</v>
      </c>
      <c r="Q385" s="77" t="s">
        <v>272</v>
      </c>
      <c r="R385" s="77">
        <v>4</v>
      </c>
      <c r="X385" s="77" t="str">
        <f t="shared" si="69"/>
        <v>F.4 Lv.2</v>
      </c>
      <c r="Z385" s="77" t="str">
        <f t="shared" si="70"/>
        <v>F.4 Ch 4 Lv.2</v>
      </c>
    </row>
    <row r="386" spans="1:26" ht="16.5" customHeight="1" x14ac:dyDescent="0.25">
      <c r="A386" s="63" t="str">
        <f t="shared" ref="A386:A449" si="73">C386&amp;IF(D386&lt;10,"0"&amp;D386,D386)</f>
        <v>200907</v>
      </c>
      <c r="B386" s="77" t="str">
        <f t="shared" ref="B386:B449" si="74">P386&amp;Q386&amp;R386</f>
        <v>1A4</v>
      </c>
      <c r="C386" s="77">
        <v>2009</v>
      </c>
      <c r="D386" s="45">
        <v>7</v>
      </c>
      <c r="E386" s="45"/>
      <c r="F386" s="45" t="s">
        <v>19</v>
      </c>
      <c r="I386" s="77" t="str">
        <f t="shared" si="71"/>
        <v>F.1 Ch 4</v>
      </c>
      <c r="J386" s="77" t="str">
        <f t="shared" si="72"/>
        <v xml:space="preserve"> </v>
      </c>
      <c r="L386" s="77">
        <v>2</v>
      </c>
      <c r="N386" s="77" t="str">
        <f>VLOOKUP(B386,'Topic with sorted table '!A:E,5,FALSE)</f>
        <v>A1</v>
      </c>
      <c r="P386">
        <v>1</v>
      </c>
      <c r="Q386" s="77" t="s">
        <v>272</v>
      </c>
      <c r="R386" s="77">
        <v>4</v>
      </c>
      <c r="X386" s="77" t="str">
        <f t="shared" si="69"/>
        <v>F.1 Lv.2</v>
      </c>
      <c r="Z386" s="77" t="str">
        <f t="shared" si="70"/>
        <v>F.1 Ch 4 Lv.2</v>
      </c>
    </row>
    <row r="387" spans="1:26" ht="16.5" customHeight="1" x14ac:dyDescent="0.25">
      <c r="A387" s="63" t="str">
        <f t="shared" si="73"/>
        <v>200908</v>
      </c>
      <c r="B387" s="77" t="str">
        <f t="shared" si="74"/>
        <v>4A3</v>
      </c>
      <c r="C387" s="77">
        <v>2009</v>
      </c>
      <c r="D387" s="45">
        <v>8</v>
      </c>
      <c r="E387" s="45"/>
      <c r="F387" s="45" t="s">
        <v>23</v>
      </c>
      <c r="I387" s="77" t="str">
        <f t="shared" si="71"/>
        <v>F.4 Ch 3</v>
      </c>
      <c r="J387" s="77" t="str">
        <f t="shared" si="72"/>
        <v xml:space="preserve"> </v>
      </c>
      <c r="L387" s="77">
        <v>3</v>
      </c>
      <c r="N387" s="77" t="str">
        <f>VLOOKUP(B387,'Topic with sorted table '!A:E,5,FALSE)</f>
        <v>A3</v>
      </c>
      <c r="P387">
        <v>4</v>
      </c>
      <c r="Q387" s="77" t="s">
        <v>272</v>
      </c>
      <c r="R387" s="77">
        <v>3</v>
      </c>
      <c r="X387" s="77" t="str">
        <f t="shared" ref="X387:X450" si="75">"F."&amp;P387&amp;" Lv."&amp;L387</f>
        <v>F.4 Lv.3</v>
      </c>
      <c r="Z387" s="77" t="str">
        <f t="shared" ref="Z387:Z450" si="76">I387&amp;" Lv."&amp;L387</f>
        <v>F.4 Ch 3 Lv.3</v>
      </c>
    </row>
    <row r="388" spans="1:26" ht="16.5" customHeight="1" x14ac:dyDescent="0.25">
      <c r="A388" s="63" t="str">
        <f t="shared" si="73"/>
        <v>200909</v>
      </c>
      <c r="B388" s="77" t="str">
        <f t="shared" si="74"/>
        <v>3A4</v>
      </c>
      <c r="C388" s="77">
        <v>2009</v>
      </c>
      <c r="D388" s="45">
        <v>9</v>
      </c>
      <c r="E388" s="45"/>
      <c r="F388" s="45" t="s">
        <v>19</v>
      </c>
      <c r="I388" s="77" t="str">
        <f t="shared" si="71"/>
        <v>F.3 Ch 4</v>
      </c>
      <c r="J388" s="77" t="str">
        <f t="shared" si="72"/>
        <v xml:space="preserve"> </v>
      </c>
      <c r="L388" s="77">
        <v>5</v>
      </c>
      <c r="N388" s="77" t="str">
        <f>VLOOKUP(B388,'Topic with sorted table '!A:E,5,FALSE)</f>
        <v>A2</v>
      </c>
      <c r="P388">
        <v>3</v>
      </c>
      <c r="Q388" s="77" t="s">
        <v>272</v>
      </c>
      <c r="R388" s="77">
        <v>4</v>
      </c>
      <c r="X388" s="77" t="str">
        <f t="shared" si="75"/>
        <v>F.3 Lv.5</v>
      </c>
      <c r="Z388" s="77" t="str">
        <f t="shared" si="76"/>
        <v>F.3 Ch 4 Lv.5</v>
      </c>
    </row>
    <row r="389" spans="1:26" ht="16.5" customHeight="1" x14ac:dyDescent="0.25">
      <c r="A389" s="63" t="str">
        <f t="shared" si="73"/>
        <v>200910</v>
      </c>
      <c r="B389" s="77" t="str">
        <f t="shared" si="74"/>
        <v>1A3</v>
      </c>
      <c r="C389" s="77">
        <v>2009</v>
      </c>
      <c r="D389" s="45">
        <v>10</v>
      </c>
      <c r="E389" s="45"/>
      <c r="F389" s="45" t="s">
        <v>7</v>
      </c>
      <c r="I389" s="77" t="str">
        <f t="shared" si="71"/>
        <v>F.1 Ch 3</v>
      </c>
      <c r="J389" s="77" t="str">
        <f t="shared" si="72"/>
        <v xml:space="preserve"> </v>
      </c>
      <c r="L389" s="77">
        <v>2</v>
      </c>
      <c r="N389" s="77" t="str">
        <f>VLOOKUP(B389,'Topic with sorted table '!A:E,5,FALSE)</f>
        <v>A1</v>
      </c>
      <c r="P389">
        <v>1</v>
      </c>
      <c r="Q389" s="77" t="s">
        <v>272</v>
      </c>
      <c r="R389" s="77">
        <v>3</v>
      </c>
      <c r="X389" s="77" t="str">
        <f t="shared" si="75"/>
        <v>F.1 Lv.2</v>
      </c>
      <c r="Z389" s="77" t="str">
        <f t="shared" si="76"/>
        <v>F.1 Ch 3 Lv.2</v>
      </c>
    </row>
    <row r="390" spans="1:26" ht="16.5" customHeight="1" x14ac:dyDescent="0.25">
      <c r="A390" s="63" t="str">
        <f t="shared" si="73"/>
        <v>200911</v>
      </c>
      <c r="B390" s="77" t="str">
        <f t="shared" si="74"/>
        <v>3A3</v>
      </c>
      <c r="C390" s="86">
        <v>2009</v>
      </c>
      <c r="D390" s="44">
        <v>11</v>
      </c>
      <c r="E390" s="44"/>
      <c r="F390" s="44" t="s">
        <v>19</v>
      </c>
      <c r="I390" s="77" t="str">
        <f t="shared" si="71"/>
        <v>F.3 Ch 3</v>
      </c>
      <c r="J390" s="77" t="str">
        <f t="shared" si="72"/>
        <v xml:space="preserve"> </v>
      </c>
      <c r="L390" s="77">
        <v>2</v>
      </c>
      <c r="N390" s="77" t="str">
        <f>VLOOKUP(B390,'Topic with sorted table '!A:E,5,FALSE)</f>
        <v>DA</v>
      </c>
      <c r="P390">
        <v>3</v>
      </c>
      <c r="Q390" s="77" t="s">
        <v>272</v>
      </c>
      <c r="R390" s="77">
        <v>3</v>
      </c>
      <c r="X390" s="77" t="str">
        <f t="shared" si="75"/>
        <v>F.3 Lv.2</v>
      </c>
      <c r="Z390" s="77" t="str">
        <f t="shared" si="76"/>
        <v>F.3 Ch 3 Lv.2</v>
      </c>
    </row>
    <row r="391" spans="1:26" ht="16.5" customHeight="1" x14ac:dyDescent="0.25">
      <c r="A391" s="63" t="str">
        <f t="shared" si="73"/>
        <v>200912</v>
      </c>
      <c r="B391" s="77" t="str">
        <f t="shared" si="74"/>
        <v>6A2</v>
      </c>
      <c r="C391" s="77">
        <v>2009</v>
      </c>
      <c r="D391" s="44">
        <v>12</v>
      </c>
      <c r="E391" s="44"/>
      <c r="F391" s="44" t="s">
        <v>7</v>
      </c>
      <c r="I391" s="77" t="str">
        <f t="shared" si="71"/>
        <v>F.6 Ch 2</v>
      </c>
      <c r="J391" s="77" t="str">
        <f t="shared" si="72"/>
        <v xml:space="preserve"> </v>
      </c>
      <c r="L391" s="77">
        <v>4</v>
      </c>
      <c r="N391" s="77" t="str">
        <f>VLOOKUP(B391,'Topic with sorted table '!A:E,5,FALSE)</f>
        <v>A3</v>
      </c>
      <c r="P391">
        <v>6</v>
      </c>
      <c r="Q391" s="77" t="s">
        <v>272</v>
      </c>
      <c r="R391" s="77">
        <v>2</v>
      </c>
      <c r="X391" s="77" t="str">
        <f t="shared" si="75"/>
        <v>F.6 Lv.4</v>
      </c>
      <c r="Z391" s="77" t="str">
        <f t="shared" si="76"/>
        <v>F.6 Ch 2 Lv.4</v>
      </c>
    </row>
    <row r="392" spans="1:26" ht="16.5" customHeight="1" x14ac:dyDescent="0.25">
      <c r="A392" s="63" t="str">
        <f t="shared" si="73"/>
        <v>200913</v>
      </c>
      <c r="B392" s="77" t="str">
        <f t="shared" si="74"/>
        <v>2A6</v>
      </c>
      <c r="C392" s="77">
        <v>2009</v>
      </c>
      <c r="D392" s="44">
        <v>13</v>
      </c>
      <c r="E392" s="44"/>
      <c r="F392" s="44" t="s">
        <v>7</v>
      </c>
      <c r="I392" s="77" t="str">
        <f t="shared" si="71"/>
        <v>F.2 Ch 6</v>
      </c>
      <c r="J392" s="77" t="str">
        <f t="shared" si="72"/>
        <v xml:space="preserve"> </v>
      </c>
      <c r="L392" s="77">
        <v>4</v>
      </c>
      <c r="N392" s="77" t="str">
        <f>VLOOKUP(B392,'Topic with sorted table '!A:E,5,FALSE)</f>
        <v>A1</v>
      </c>
      <c r="P392">
        <v>2</v>
      </c>
      <c r="Q392" s="77" t="s">
        <v>272</v>
      </c>
      <c r="R392" s="77">
        <v>6</v>
      </c>
      <c r="X392" s="77" t="str">
        <f t="shared" si="75"/>
        <v>F.2 Lv.4</v>
      </c>
      <c r="Z392" s="77" t="str">
        <f t="shared" si="76"/>
        <v>F.2 Ch 6 Lv.4</v>
      </c>
    </row>
    <row r="393" spans="1:26" ht="16.5" customHeight="1" x14ac:dyDescent="0.25">
      <c r="A393" s="63" t="str">
        <f t="shared" si="73"/>
        <v>200914</v>
      </c>
      <c r="B393" s="77" t="str">
        <f t="shared" si="74"/>
        <v>5B6</v>
      </c>
      <c r="C393" s="77">
        <v>2009</v>
      </c>
      <c r="D393" s="44">
        <v>14</v>
      </c>
      <c r="E393" s="44"/>
      <c r="F393" s="44" t="s">
        <v>23</v>
      </c>
      <c r="I393" s="77" t="str">
        <f t="shared" si="71"/>
        <v>F.5 Ch 6</v>
      </c>
      <c r="J393" s="77" t="str">
        <f t="shared" si="72"/>
        <v xml:space="preserve"> </v>
      </c>
      <c r="L393" s="77">
        <v>3</v>
      </c>
      <c r="N393" s="77" t="str">
        <f>VLOOKUP(B393,'Topic with sorted table '!A:E,5,FALSE)</f>
        <v>DA</v>
      </c>
      <c r="P393">
        <v>5</v>
      </c>
      <c r="Q393" s="77" t="s">
        <v>273</v>
      </c>
      <c r="R393" s="77">
        <v>6</v>
      </c>
      <c r="X393" s="77" t="str">
        <f t="shared" si="75"/>
        <v>F.5 Lv.3</v>
      </c>
      <c r="Z393" s="77" t="str">
        <f t="shared" si="76"/>
        <v>F.5 Ch 6 Lv.3</v>
      </c>
    </row>
    <row r="394" spans="1:26" ht="16.5" customHeight="1" x14ac:dyDescent="0.25">
      <c r="A394" s="63" t="str">
        <f t="shared" si="73"/>
        <v>200915</v>
      </c>
      <c r="B394" s="77" t="str">
        <f t="shared" si="74"/>
        <v>1A1</v>
      </c>
      <c r="C394" s="77">
        <v>2009</v>
      </c>
      <c r="D394" s="44">
        <v>15</v>
      </c>
      <c r="E394" s="44"/>
      <c r="F394" s="44" t="s">
        <v>23</v>
      </c>
      <c r="I394" s="77" t="str">
        <f t="shared" si="71"/>
        <v>F.1 Ch 1</v>
      </c>
      <c r="J394" s="77" t="str">
        <f t="shared" si="72"/>
        <v xml:space="preserve"> </v>
      </c>
      <c r="L394" s="77">
        <v>2</v>
      </c>
      <c r="N394" s="77" t="str">
        <f>VLOOKUP(B394,'Topic with sorted table '!A:E,5,FALSE)</f>
        <v>A1</v>
      </c>
      <c r="P394">
        <v>1</v>
      </c>
      <c r="Q394" s="77" t="s">
        <v>272</v>
      </c>
      <c r="R394" s="77">
        <v>1</v>
      </c>
      <c r="X394" s="77" t="str">
        <f t="shared" si="75"/>
        <v>F.1 Lv.2</v>
      </c>
      <c r="Z394" s="77" t="str">
        <f t="shared" si="76"/>
        <v>F.1 Ch 1 Lv.2</v>
      </c>
    </row>
    <row r="395" spans="1:26" ht="16.5" customHeight="1" x14ac:dyDescent="0.25">
      <c r="A395" s="63" t="str">
        <f t="shared" si="73"/>
        <v>200916</v>
      </c>
      <c r="B395" s="77" t="str">
        <f t="shared" si="74"/>
        <v>3B11</v>
      </c>
      <c r="C395" s="77">
        <v>2009</v>
      </c>
      <c r="D395" s="45">
        <v>16</v>
      </c>
      <c r="E395" s="45"/>
      <c r="F395" s="45" t="s">
        <v>13</v>
      </c>
      <c r="I395" s="77" t="str">
        <f t="shared" si="71"/>
        <v>F.3 Ch 11</v>
      </c>
      <c r="J395" s="77" t="str">
        <f t="shared" si="72"/>
        <v xml:space="preserve"> </v>
      </c>
      <c r="L395" s="77">
        <v>4</v>
      </c>
      <c r="N395" s="77" t="str">
        <f>VLOOKUP(B395,'Topic with sorted table '!A:E,5,FALSE)</f>
        <v>T1</v>
      </c>
      <c r="P395">
        <v>3</v>
      </c>
      <c r="Q395" s="77" t="s">
        <v>273</v>
      </c>
      <c r="R395" s="77">
        <v>11</v>
      </c>
      <c r="X395" s="77" t="str">
        <f t="shared" si="75"/>
        <v>F.3 Lv.4</v>
      </c>
      <c r="Z395" s="77" t="str">
        <f t="shared" si="76"/>
        <v>F.3 Ch 11 Lv.4</v>
      </c>
    </row>
    <row r="396" spans="1:26" ht="16.5" customHeight="1" x14ac:dyDescent="0.25">
      <c r="A396" s="63" t="str">
        <f t="shared" si="73"/>
        <v>200917</v>
      </c>
      <c r="B396" s="77" t="str">
        <f t="shared" si="74"/>
        <v>3B10</v>
      </c>
      <c r="C396" s="77">
        <v>2009</v>
      </c>
      <c r="D396" s="45">
        <v>17</v>
      </c>
      <c r="E396" s="45"/>
      <c r="F396" s="45" t="s">
        <v>19</v>
      </c>
      <c r="I396" s="77" t="str">
        <f t="shared" si="71"/>
        <v>F.3 Ch 10</v>
      </c>
      <c r="J396" s="77" t="str">
        <f t="shared" si="72"/>
        <v xml:space="preserve"> </v>
      </c>
      <c r="L396" s="77">
        <v>3</v>
      </c>
      <c r="N396" s="77" t="str">
        <f>VLOOKUP(B396,'Topic with sorted table '!A:E,5,FALSE)</f>
        <v>VA2</v>
      </c>
      <c r="P396">
        <v>3</v>
      </c>
      <c r="Q396" s="77" t="s">
        <v>273</v>
      </c>
      <c r="R396" s="77">
        <v>10</v>
      </c>
      <c r="X396" s="77" t="str">
        <f t="shared" si="75"/>
        <v>F.3 Lv.3</v>
      </c>
      <c r="Z396" s="77" t="str">
        <f t="shared" si="76"/>
        <v>F.3 Ch 10 Lv.3</v>
      </c>
    </row>
    <row r="397" spans="1:26" ht="16.5" customHeight="1" x14ac:dyDescent="0.25">
      <c r="A397" s="63" t="str">
        <f t="shared" si="73"/>
        <v>200918</v>
      </c>
      <c r="B397" s="77" t="str">
        <f t="shared" si="74"/>
        <v>3B10</v>
      </c>
      <c r="C397" s="77">
        <v>2009</v>
      </c>
      <c r="D397" s="45">
        <v>18</v>
      </c>
      <c r="E397" s="45"/>
      <c r="F397" s="45" t="s">
        <v>19</v>
      </c>
      <c r="I397" s="77" t="str">
        <f t="shared" si="71"/>
        <v>F.3 Ch 10</v>
      </c>
      <c r="J397" s="77" t="str">
        <f t="shared" si="72"/>
        <v xml:space="preserve"> </v>
      </c>
      <c r="L397" s="77">
        <v>2</v>
      </c>
      <c r="N397" s="77" t="str">
        <f>VLOOKUP(B397,'Topic with sorted table '!A:E,5,FALSE)</f>
        <v>VA2</v>
      </c>
      <c r="P397">
        <v>3</v>
      </c>
      <c r="Q397" s="77" t="s">
        <v>273</v>
      </c>
      <c r="R397" s="77">
        <v>10</v>
      </c>
      <c r="X397" s="77" t="str">
        <f t="shared" si="75"/>
        <v>F.3 Lv.2</v>
      </c>
      <c r="Z397" s="77" t="str">
        <f t="shared" si="76"/>
        <v>F.3 Ch 10 Lv.2</v>
      </c>
    </row>
    <row r="398" spans="1:26" ht="16.5" customHeight="1" x14ac:dyDescent="0.25">
      <c r="A398" s="63" t="str">
        <f t="shared" si="73"/>
        <v>200919</v>
      </c>
      <c r="B398" s="77" t="str">
        <f t="shared" si="74"/>
        <v>3B10</v>
      </c>
      <c r="C398" s="77">
        <v>2009</v>
      </c>
      <c r="D398" s="45">
        <v>19</v>
      </c>
      <c r="E398" s="45"/>
      <c r="F398" s="45" t="s">
        <v>13</v>
      </c>
      <c r="I398" s="77" t="str">
        <f t="shared" si="71"/>
        <v>F.3 Ch 10</v>
      </c>
      <c r="J398" s="77" t="str">
        <f t="shared" si="72"/>
        <v xml:space="preserve"> </v>
      </c>
      <c r="L398" s="77">
        <v>3</v>
      </c>
      <c r="N398" s="77" t="str">
        <f>VLOOKUP(B398,'Topic with sorted table '!A:E,5,FALSE)</f>
        <v>VA2</v>
      </c>
      <c r="P398">
        <v>3</v>
      </c>
      <c r="Q398" s="77" t="s">
        <v>273</v>
      </c>
      <c r="R398" s="77">
        <v>10</v>
      </c>
      <c r="X398" s="77" t="str">
        <f t="shared" si="75"/>
        <v>F.3 Lv.3</v>
      </c>
      <c r="Z398" s="77" t="str">
        <f t="shared" si="76"/>
        <v>F.3 Ch 10 Lv.3</v>
      </c>
    </row>
    <row r="399" spans="1:26" ht="16.5" customHeight="1" x14ac:dyDescent="0.25">
      <c r="A399" s="63" t="str">
        <f t="shared" si="73"/>
        <v>200920</v>
      </c>
      <c r="B399" s="77" t="str">
        <f t="shared" si="74"/>
        <v>2B12</v>
      </c>
      <c r="C399" s="77">
        <v>2009</v>
      </c>
      <c r="D399" s="45">
        <v>20</v>
      </c>
      <c r="E399" s="45"/>
      <c r="F399" s="45" t="s">
        <v>7</v>
      </c>
      <c r="I399" s="77" t="str">
        <f t="shared" si="71"/>
        <v>F.2 Ch 12</v>
      </c>
      <c r="J399" s="77" t="str">
        <f t="shared" si="72"/>
        <v>F.2 Ch 12</v>
      </c>
      <c r="L399" s="77">
        <v>2</v>
      </c>
      <c r="N399" s="77" t="str">
        <f>VLOOKUP(B399,'Topic with sorted table '!A:E,5,FALSE)</f>
        <v>VA1</v>
      </c>
      <c r="P399">
        <v>2</v>
      </c>
      <c r="Q399" s="77" t="s">
        <v>273</v>
      </c>
      <c r="R399" s="77">
        <v>12</v>
      </c>
      <c r="T399" s="77">
        <v>2</v>
      </c>
      <c r="U399" s="77" t="s">
        <v>461</v>
      </c>
      <c r="V399" s="77">
        <v>12</v>
      </c>
      <c r="X399" s="77" t="str">
        <f t="shared" si="75"/>
        <v>F.2 Lv.2</v>
      </c>
      <c r="Z399" s="77" t="str">
        <f t="shared" si="76"/>
        <v>F.2 Ch 12 Lv.2</v>
      </c>
    </row>
    <row r="400" spans="1:26" ht="16.5" customHeight="1" x14ac:dyDescent="0.25">
      <c r="A400" s="63" t="str">
        <f t="shared" si="73"/>
        <v>200921</v>
      </c>
      <c r="B400" s="77" t="str">
        <f t="shared" si="74"/>
        <v>2B11</v>
      </c>
      <c r="C400" s="77">
        <v>2009</v>
      </c>
      <c r="D400" s="44">
        <v>21</v>
      </c>
      <c r="E400" s="44"/>
      <c r="F400" s="44" t="s">
        <v>23</v>
      </c>
      <c r="I400" s="77" t="str">
        <f t="shared" si="71"/>
        <v>F.2 Ch 11</v>
      </c>
      <c r="J400" s="77" t="str">
        <f t="shared" si="72"/>
        <v xml:space="preserve"> </v>
      </c>
      <c r="L400" s="77">
        <v>4</v>
      </c>
      <c r="N400" s="77" t="str">
        <f>VLOOKUP(B400,'Topic with sorted table '!A:E,5,FALSE)</f>
        <v>T1</v>
      </c>
      <c r="P400">
        <v>2</v>
      </c>
      <c r="Q400" s="77" t="s">
        <v>273</v>
      </c>
      <c r="R400" s="77">
        <v>11</v>
      </c>
      <c r="X400" s="77" t="str">
        <f t="shared" si="75"/>
        <v>F.2 Lv.4</v>
      </c>
      <c r="Z400" s="77" t="str">
        <f t="shared" si="76"/>
        <v>F.2 Ch 11 Lv.4</v>
      </c>
    </row>
    <row r="401" spans="1:26" ht="16.5" customHeight="1" x14ac:dyDescent="0.25">
      <c r="A401" s="63" t="str">
        <f t="shared" si="73"/>
        <v>200922</v>
      </c>
      <c r="B401" s="77" t="str">
        <f t="shared" si="74"/>
        <v>3B11</v>
      </c>
      <c r="C401" s="77">
        <v>2009</v>
      </c>
      <c r="D401" s="44">
        <v>22</v>
      </c>
      <c r="E401" s="44"/>
      <c r="F401" s="44" t="s">
        <v>19</v>
      </c>
      <c r="I401" s="77" t="str">
        <f t="shared" si="71"/>
        <v>F.3 Ch 11</v>
      </c>
      <c r="J401" s="77" t="str">
        <f t="shared" si="72"/>
        <v xml:space="preserve"> </v>
      </c>
      <c r="L401" s="77">
        <v>5</v>
      </c>
      <c r="N401" s="77" t="str">
        <f>VLOOKUP(B401,'Topic with sorted table '!A:E,5,FALSE)</f>
        <v>T1</v>
      </c>
      <c r="P401">
        <v>3</v>
      </c>
      <c r="Q401" s="77" t="s">
        <v>273</v>
      </c>
      <c r="R401" s="77">
        <v>11</v>
      </c>
      <c r="X401" s="77" t="str">
        <f t="shared" si="75"/>
        <v>F.3 Lv.5</v>
      </c>
      <c r="Z401" s="77" t="str">
        <f t="shared" si="76"/>
        <v>F.3 Ch 11 Lv.5</v>
      </c>
    </row>
    <row r="402" spans="1:26" ht="16.5" customHeight="1" x14ac:dyDescent="0.25">
      <c r="A402" s="63" t="str">
        <f t="shared" si="73"/>
        <v>200923</v>
      </c>
      <c r="B402" s="77" t="str">
        <f t="shared" si="74"/>
        <v>3B11</v>
      </c>
      <c r="C402" s="77">
        <v>2009</v>
      </c>
      <c r="D402" s="44">
        <v>23</v>
      </c>
      <c r="E402" s="44"/>
      <c r="F402" s="44" t="s">
        <v>19</v>
      </c>
      <c r="I402" s="77" t="str">
        <f t="shared" si="71"/>
        <v>F.3 Ch 11</v>
      </c>
      <c r="J402" s="77" t="str">
        <f t="shared" si="72"/>
        <v xml:space="preserve"> </v>
      </c>
      <c r="L402" s="77">
        <v>4</v>
      </c>
      <c r="N402" s="77" t="str">
        <f>VLOOKUP(B402,'Topic with sorted table '!A:E,5,FALSE)</f>
        <v>T1</v>
      </c>
      <c r="P402">
        <v>3</v>
      </c>
      <c r="Q402" s="77" t="s">
        <v>273</v>
      </c>
      <c r="R402" s="77">
        <v>11</v>
      </c>
      <c r="X402" s="77" t="str">
        <f t="shared" si="75"/>
        <v>F.3 Lv.4</v>
      </c>
      <c r="Z402" s="77" t="str">
        <f t="shared" si="76"/>
        <v>F.3 Ch 11 Lv.4</v>
      </c>
    </row>
    <row r="403" spans="1:26" ht="16.5" customHeight="1" x14ac:dyDescent="0.25">
      <c r="A403" s="63" t="str">
        <f t="shared" si="73"/>
        <v>200924</v>
      </c>
      <c r="B403" s="77" t="str">
        <f t="shared" si="74"/>
        <v>2B11</v>
      </c>
      <c r="C403" s="77">
        <v>2009</v>
      </c>
      <c r="D403" s="44">
        <v>24</v>
      </c>
      <c r="E403" s="44"/>
      <c r="F403" s="44" t="s">
        <v>7</v>
      </c>
      <c r="I403" s="77" t="str">
        <f t="shared" si="71"/>
        <v>F.2 Ch 11</v>
      </c>
      <c r="J403" s="77" t="str">
        <f t="shared" si="72"/>
        <v xml:space="preserve"> </v>
      </c>
      <c r="L403" s="77">
        <v>4</v>
      </c>
      <c r="N403" s="77" t="str">
        <f>VLOOKUP(B403,'Topic with sorted table '!A:E,5,FALSE)</f>
        <v>T1</v>
      </c>
      <c r="P403">
        <v>2</v>
      </c>
      <c r="Q403" s="77" t="s">
        <v>273</v>
      </c>
      <c r="R403" s="77">
        <v>11</v>
      </c>
      <c r="X403" s="77" t="str">
        <f t="shared" si="75"/>
        <v>F.2 Lv.4</v>
      </c>
      <c r="Z403" s="77" t="str">
        <f t="shared" si="76"/>
        <v>F.2 Ch 11 Lv.4</v>
      </c>
    </row>
    <row r="404" spans="1:26" ht="16.5" customHeight="1" x14ac:dyDescent="0.25">
      <c r="A404" s="63" t="str">
        <f t="shared" si="73"/>
        <v>200925</v>
      </c>
      <c r="B404" s="77" t="str">
        <f t="shared" si="74"/>
        <v>5B9</v>
      </c>
      <c r="C404" s="77">
        <v>2009</v>
      </c>
      <c r="D404" s="44">
        <v>25</v>
      </c>
      <c r="E404" s="44"/>
      <c r="F404" s="44" t="s">
        <v>23</v>
      </c>
      <c r="I404" s="77" t="str">
        <f t="shared" si="71"/>
        <v>F.5 Ch 9</v>
      </c>
      <c r="J404" s="77" t="str">
        <f t="shared" si="72"/>
        <v xml:space="preserve"> </v>
      </c>
      <c r="L404" s="77">
        <v>4</v>
      </c>
      <c r="N404" s="77" t="str">
        <f>VLOOKUP(B404,'Topic with sorted table '!A:E,5,FALSE)</f>
        <v>T2</v>
      </c>
      <c r="P404">
        <v>5</v>
      </c>
      <c r="Q404" s="77" t="s">
        <v>273</v>
      </c>
      <c r="R404" s="77">
        <v>9</v>
      </c>
      <c r="X404" s="77" t="str">
        <f t="shared" si="75"/>
        <v>F.5 Lv.4</v>
      </c>
      <c r="Z404" s="77" t="str">
        <f t="shared" si="76"/>
        <v>F.5 Ch 9 Lv.4</v>
      </c>
    </row>
    <row r="405" spans="1:26" ht="16.5" customHeight="1" x14ac:dyDescent="0.25">
      <c r="A405" s="63" t="str">
        <f t="shared" si="73"/>
        <v>200926</v>
      </c>
      <c r="B405" s="77" t="str">
        <f t="shared" si="74"/>
        <v>3B8</v>
      </c>
      <c r="C405" s="77">
        <v>2009</v>
      </c>
      <c r="D405" s="45">
        <v>26</v>
      </c>
      <c r="E405" s="45"/>
      <c r="F405" s="45" t="s">
        <v>13</v>
      </c>
      <c r="I405" s="77" t="str">
        <f t="shared" si="71"/>
        <v>F.3 Ch 8</v>
      </c>
      <c r="J405" s="77" t="str">
        <f t="shared" si="72"/>
        <v xml:space="preserve"> </v>
      </c>
      <c r="L405" s="77">
        <v>2</v>
      </c>
      <c r="N405" s="77" t="str">
        <f>VLOOKUP(B405,'Topic with sorted table '!A:E,5,FALSE)</f>
        <v>DG2</v>
      </c>
      <c r="P405">
        <v>3</v>
      </c>
      <c r="Q405" s="77" t="s">
        <v>273</v>
      </c>
      <c r="R405" s="77">
        <v>8</v>
      </c>
      <c r="X405" s="77" t="str">
        <f t="shared" si="75"/>
        <v>F.3 Lv.2</v>
      </c>
      <c r="Z405" s="77" t="str">
        <f t="shared" si="76"/>
        <v>F.3 Ch 8 Lv.2</v>
      </c>
    </row>
    <row r="406" spans="1:26" ht="16.5" customHeight="1" x14ac:dyDescent="0.25">
      <c r="A406" s="63" t="str">
        <f t="shared" si="73"/>
        <v>200927</v>
      </c>
      <c r="B406" s="77" t="str">
        <f t="shared" si="74"/>
        <v>2B8</v>
      </c>
      <c r="C406" s="77">
        <v>2009</v>
      </c>
      <c r="D406" s="45">
        <v>27</v>
      </c>
      <c r="E406" s="45"/>
      <c r="F406" s="45" t="s">
        <v>13</v>
      </c>
      <c r="I406" s="77" t="str">
        <f t="shared" si="71"/>
        <v>F.2 Ch 8</v>
      </c>
      <c r="J406" s="77" t="str">
        <f t="shared" si="72"/>
        <v xml:space="preserve"> </v>
      </c>
      <c r="L406" s="77">
        <v>2</v>
      </c>
      <c r="N406" s="77" t="str">
        <f>VLOOKUP(B406,'Topic with sorted table '!A:E,5,FALSE)</f>
        <v>DG1</v>
      </c>
      <c r="P406">
        <v>2</v>
      </c>
      <c r="Q406" s="77" t="s">
        <v>273</v>
      </c>
      <c r="R406" s="77">
        <v>8</v>
      </c>
      <c r="X406" s="77" t="str">
        <f t="shared" si="75"/>
        <v>F.2 Lv.2</v>
      </c>
      <c r="Z406" s="77" t="str">
        <f t="shared" si="76"/>
        <v>F.2 Ch 8 Lv.2</v>
      </c>
    </row>
    <row r="407" spans="1:26" ht="16.5" customHeight="1" x14ac:dyDescent="0.25">
      <c r="A407" s="63" t="str">
        <f t="shared" si="73"/>
        <v>200928</v>
      </c>
      <c r="B407" s="77" t="str">
        <f t="shared" si="74"/>
        <v>2B9</v>
      </c>
      <c r="C407" s="77">
        <v>2009</v>
      </c>
      <c r="D407" s="44">
        <v>28</v>
      </c>
      <c r="E407" s="44"/>
      <c r="F407" s="44" t="s">
        <v>7</v>
      </c>
      <c r="I407" s="77" t="str">
        <f t="shared" si="71"/>
        <v>F.2 Ch 9</v>
      </c>
      <c r="J407" s="77" t="str">
        <f t="shared" si="72"/>
        <v xml:space="preserve"> </v>
      </c>
      <c r="L407" s="77">
        <v>2</v>
      </c>
      <c r="N407" s="77" t="str">
        <f>VLOOKUP(B407,'Topic with sorted table '!A:E,5,FALSE)</f>
        <v>DG1</v>
      </c>
      <c r="P407">
        <v>2</v>
      </c>
      <c r="Q407" s="77" t="s">
        <v>273</v>
      </c>
      <c r="R407" s="77">
        <v>9</v>
      </c>
      <c r="X407" s="77" t="str">
        <f t="shared" si="75"/>
        <v>F.2 Lv.2</v>
      </c>
      <c r="Z407" s="77" t="str">
        <f t="shared" si="76"/>
        <v>F.2 Ch 9 Lv.2</v>
      </c>
    </row>
    <row r="408" spans="1:26" ht="16.5" customHeight="1" x14ac:dyDescent="0.25">
      <c r="A408" s="63" t="str">
        <f t="shared" si="73"/>
        <v>200929</v>
      </c>
      <c r="B408" s="77" t="str">
        <f t="shared" si="74"/>
        <v>1B9</v>
      </c>
      <c r="C408" s="77">
        <v>2009</v>
      </c>
      <c r="D408" s="44">
        <v>29</v>
      </c>
      <c r="E408" s="44"/>
      <c r="F408" s="44" t="s">
        <v>13</v>
      </c>
      <c r="I408" s="77" t="str">
        <f t="shared" si="71"/>
        <v>F.1 Ch 9</v>
      </c>
      <c r="J408" s="77" t="str">
        <f t="shared" si="72"/>
        <v xml:space="preserve"> </v>
      </c>
      <c r="L408" s="77">
        <v>2</v>
      </c>
      <c r="N408" s="77" t="str">
        <f>VLOOKUP(B408,'Topic with sorted table '!A:E,5,FALSE)</f>
        <v>Geo</v>
      </c>
      <c r="P408">
        <v>1</v>
      </c>
      <c r="Q408" s="77" t="s">
        <v>273</v>
      </c>
      <c r="R408" s="77">
        <v>9</v>
      </c>
      <c r="X408" s="77" t="str">
        <f t="shared" si="75"/>
        <v>F.1 Lv.2</v>
      </c>
      <c r="Z408" s="77" t="str">
        <f t="shared" si="76"/>
        <v>F.1 Ch 9 Lv.2</v>
      </c>
    </row>
    <row r="409" spans="1:26" ht="16.5" customHeight="1" x14ac:dyDescent="0.25">
      <c r="A409" s="63" t="str">
        <f t="shared" si="73"/>
        <v>200930</v>
      </c>
      <c r="B409" s="77" t="str">
        <f t="shared" si="74"/>
        <v>1B9</v>
      </c>
      <c r="C409" s="77">
        <v>2009</v>
      </c>
      <c r="D409" s="44">
        <v>30</v>
      </c>
      <c r="E409" s="44"/>
      <c r="F409" s="44" t="s">
        <v>23</v>
      </c>
      <c r="I409" s="77" t="str">
        <f t="shared" si="71"/>
        <v>F.1 Ch 9</v>
      </c>
      <c r="J409" s="77" t="str">
        <f t="shared" si="72"/>
        <v xml:space="preserve"> </v>
      </c>
      <c r="L409" s="77">
        <v>3</v>
      </c>
      <c r="N409" s="77" t="str">
        <f>VLOOKUP(B409,'Topic with sorted table '!A:E,5,FALSE)</f>
        <v>Geo</v>
      </c>
      <c r="P409">
        <v>1</v>
      </c>
      <c r="Q409" s="77" t="s">
        <v>273</v>
      </c>
      <c r="R409" s="77">
        <v>9</v>
      </c>
      <c r="X409" s="77" t="str">
        <f t="shared" si="75"/>
        <v>F.1 Lv.3</v>
      </c>
      <c r="Z409" s="77" t="str">
        <f t="shared" si="76"/>
        <v>F.1 Ch 9 Lv.3</v>
      </c>
    </row>
    <row r="410" spans="1:26" ht="16.5" customHeight="1" x14ac:dyDescent="0.25">
      <c r="A410" s="63" t="str">
        <f t="shared" si="73"/>
        <v>200931</v>
      </c>
      <c r="B410" s="77" t="str">
        <f t="shared" si="74"/>
        <v>4A2</v>
      </c>
      <c r="C410" s="77">
        <v>2009</v>
      </c>
      <c r="D410" s="44">
        <v>31</v>
      </c>
      <c r="E410" s="44"/>
      <c r="F410" s="44" t="s">
        <v>19</v>
      </c>
      <c r="I410" s="77" t="str">
        <f t="shared" si="71"/>
        <v>F.4 Ch 2</v>
      </c>
      <c r="J410" s="77" t="str">
        <f t="shared" si="72"/>
        <v xml:space="preserve"> </v>
      </c>
      <c r="L410" s="77">
        <v>4</v>
      </c>
      <c r="N410" s="77" t="str">
        <f>VLOOKUP(B410,'Topic with sorted table '!A:E,5,FALSE)</f>
        <v>AG2</v>
      </c>
      <c r="P410">
        <v>4</v>
      </c>
      <c r="Q410" s="77" t="s">
        <v>272</v>
      </c>
      <c r="R410" s="77">
        <v>2</v>
      </c>
      <c r="X410" s="77" t="str">
        <f t="shared" si="75"/>
        <v>F.4 Lv.4</v>
      </c>
      <c r="Z410" s="77" t="str">
        <f t="shared" si="76"/>
        <v>F.4 Ch 2 Lv.4</v>
      </c>
    </row>
    <row r="411" spans="1:26" ht="16.5" customHeight="1" x14ac:dyDescent="0.25">
      <c r="A411" s="63" t="str">
        <f t="shared" si="73"/>
        <v>200932</v>
      </c>
      <c r="B411" s="77" t="str">
        <f t="shared" si="74"/>
        <v>4A2</v>
      </c>
      <c r="C411" s="77">
        <v>2009</v>
      </c>
      <c r="D411" s="44">
        <v>32</v>
      </c>
      <c r="E411" s="44"/>
      <c r="F411" s="44" t="s">
        <v>13</v>
      </c>
      <c r="I411" s="77" t="str">
        <f t="shared" si="71"/>
        <v>F.4 Ch 2</v>
      </c>
      <c r="J411" s="77" t="str">
        <f t="shared" si="72"/>
        <v xml:space="preserve"> </v>
      </c>
      <c r="L411" s="77">
        <v>3</v>
      </c>
      <c r="N411" s="77" t="str">
        <f>VLOOKUP(B411,'Topic with sorted table '!A:E,5,FALSE)</f>
        <v>AG2</v>
      </c>
      <c r="P411">
        <v>4</v>
      </c>
      <c r="Q411" s="77" t="s">
        <v>272</v>
      </c>
      <c r="R411" s="77">
        <v>2</v>
      </c>
      <c r="X411" s="77" t="str">
        <f t="shared" si="75"/>
        <v>F.4 Lv.3</v>
      </c>
      <c r="Z411" s="77" t="str">
        <f t="shared" si="76"/>
        <v>F.4 Ch 2 Lv.3</v>
      </c>
    </row>
    <row r="412" spans="1:26" ht="16.5" customHeight="1" x14ac:dyDescent="0.25">
      <c r="A412" s="63" t="str">
        <f t="shared" si="73"/>
        <v>200933</v>
      </c>
      <c r="B412" s="77" t="str">
        <f t="shared" si="74"/>
        <v>4A2</v>
      </c>
      <c r="C412" s="77">
        <v>2009</v>
      </c>
      <c r="D412" s="45">
        <v>33</v>
      </c>
      <c r="E412" s="45"/>
      <c r="F412" s="45" t="s">
        <v>23</v>
      </c>
      <c r="I412" s="77" t="str">
        <f t="shared" si="71"/>
        <v>F.4 Ch 2</v>
      </c>
      <c r="J412" s="77" t="str">
        <f t="shared" si="72"/>
        <v xml:space="preserve"> </v>
      </c>
      <c r="L412" s="77">
        <v>5</v>
      </c>
      <c r="N412" s="77" t="str">
        <f>VLOOKUP(B412,'Topic with sorted table '!A:E,5,FALSE)</f>
        <v>AG2</v>
      </c>
      <c r="P412">
        <v>4</v>
      </c>
      <c r="Q412" s="77" t="s">
        <v>272</v>
      </c>
      <c r="R412" s="77">
        <v>2</v>
      </c>
      <c r="X412" s="77" t="str">
        <f t="shared" si="75"/>
        <v>F.4 Lv.5</v>
      </c>
      <c r="Z412" s="77" t="str">
        <f t="shared" si="76"/>
        <v>F.4 Ch 2 Lv.5</v>
      </c>
    </row>
    <row r="413" spans="1:26" ht="16.5" customHeight="1" x14ac:dyDescent="0.25">
      <c r="A413" s="63" t="str">
        <f t="shared" si="73"/>
        <v>200934</v>
      </c>
      <c r="B413" s="77" t="str">
        <f t="shared" si="74"/>
        <v>5A5</v>
      </c>
      <c r="C413" s="77">
        <v>2009</v>
      </c>
      <c r="D413" s="45">
        <v>34</v>
      </c>
      <c r="E413" s="45"/>
      <c r="F413" s="45" t="s">
        <v>7</v>
      </c>
      <c r="I413" s="77" t="str">
        <f t="shared" si="71"/>
        <v>F.5 Ch 5</v>
      </c>
      <c r="J413" s="77" t="str">
        <f t="shared" si="72"/>
        <v xml:space="preserve"> </v>
      </c>
      <c r="L413" s="77">
        <v>2</v>
      </c>
      <c r="N413" s="77" t="str">
        <f>VLOOKUP(B413,'Topic with sorted table '!A:E,5,FALSE)</f>
        <v>P2</v>
      </c>
      <c r="P413">
        <v>5</v>
      </c>
      <c r="Q413" s="77" t="s">
        <v>272</v>
      </c>
      <c r="R413" s="77">
        <v>5</v>
      </c>
      <c r="X413" s="77" t="str">
        <f t="shared" si="75"/>
        <v>F.5 Lv.2</v>
      </c>
      <c r="Z413" s="77" t="str">
        <f t="shared" si="76"/>
        <v>F.5 Ch 5 Lv.2</v>
      </c>
    </row>
    <row r="414" spans="1:26" ht="16.5" customHeight="1" x14ac:dyDescent="0.25">
      <c r="A414" s="63" t="str">
        <f t="shared" si="73"/>
        <v>200935</v>
      </c>
      <c r="B414" s="77" t="str">
        <f t="shared" si="74"/>
        <v>3A6</v>
      </c>
      <c r="C414" s="77">
        <v>2009</v>
      </c>
      <c r="D414" s="45">
        <v>35</v>
      </c>
      <c r="E414" s="45"/>
      <c r="F414" s="45" t="s">
        <v>7</v>
      </c>
      <c r="I414" s="77" t="str">
        <f t="shared" si="71"/>
        <v>F.3 Ch 6</v>
      </c>
      <c r="J414" s="77" t="str">
        <f t="shared" si="72"/>
        <v xml:space="preserve"> </v>
      </c>
      <c r="L414" s="77">
        <v>2</v>
      </c>
      <c r="N414" s="77" t="str">
        <f>VLOOKUP(B414,'Topic with sorted table '!A:E,5,FALSE)</f>
        <v>S2</v>
      </c>
      <c r="P414">
        <v>3</v>
      </c>
      <c r="Q414" s="77" t="s">
        <v>272</v>
      </c>
      <c r="R414" s="77">
        <v>6</v>
      </c>
      <c r="X414" s="77" t="str">
        <f t="shared" si="75"/>
        <v>F.3 Lv.2</v>
      </c>
      <c r="Z414" s="77" t="str">
        <f t="shared" si="76"/>
        <v>F.3 Ch 6 Lv.2</v>
      </c>
    </row>
    <row r="415" spans="1:26" ht="16.5" customHeight="1" x14ac:dyDescent="0.25">
      <c r="A415" s="63" t="str">
        <f t="shared" si="73"/>
        <v>200936</v>
      </c>
      <c r="B415" s="77" t="str">
        <f t="shared" si="74"/>
        <v>5B11</v>
      </c>
      <c r="C415" s="77">
        <v>2009</v>
      </c>
      <c r="D415" s="45">
        <v>36</v>
      </c>
      <c r="E415" s="45"/>
      <c r="F415" s="45" t="s">
        <v>7</v>
      </c>
      <c r="I415" s="77" t="str">
        <f t="shared" si="71"/>
        <v>F.5 Ch 11</v>
      </c>
      <c r="J415" s="77" t="str">
        <f t="shared" si="72"/>
        <v xml:space="preserve"> </v>
      </c>
      <c r="L415" s="77">
        <v>2</v>
      </c>
      <c r="N415" s="77" t="str">
        <f>VLOOKUP(B415,'Topic with sorted table '!A:E,5,FALSE)</f>
        <v>S3</v>
      </c>
      <c r="P415">
        <v>5</v>
      </c>
      <c r="Q415" s="77" t="s">
        <v>273</v>
      </c>
      <c r="R415" s="77">
        <v>11</v>
      </c>
      <c r="X415" s="77" t="str">
        <f t="shared" si="75"/>
        <v>F.5 Lv.2</v>
      </c>
      <c r="Z415" s="77" t="str">
        <f t="shared" si="76"/>
        <v>F.5 Ch 11 Lv.2</v>
      </c>
    </row>
    <row r="416" spans="1:26" ht="16.5" customHeight="1" x14ac:dyDescent="0.25">
      <c r="A416" s="63" t="str">
        <f t="shared" si="73"/>
        <v>200937</v>
      </c>
      <c r="B416" s="77" t="str">
        <f t="shared" si="74"/>
        <v>5A3</v>
      </c>
      <c r="C416" s="77">
        <v>2009</v>
      </c>
      <c r="D416" s="45">
        <v>37</v>
      </c>
      <c r="E416" s="45"/>
      <c r="F416" s="45" t="s">
        <v>23</v>
      </c>
      <c r="I416" s="77" t="str">
        <f t="shared" si="71"/>
        <v>F.5 Ch 3</v>
      </c>
      <c r="J416" s="77" t="str">
        <f t="shared" si="72"/>
        <v xml:space="preserve"> </v>
      </c>
      <c r="L416" s="77">
        <v>5</v>
      </c>
      <c r="N416" s="77" t="str">
        <f>VLOOKUP(B416,'Topic with sorted table '!A:E,5,FALSE)</f>
        <v>G</v>
      </c>
      <c r="P416">
        <v>5</v>
      </c>
      <c r="Q416" s="77" t="s">
        <v>272</v>
      </c>
      <c r="R416" s="77">
        <v>3</v>
      </c>
      <c r="X416" s="77" t="str">
        <f t="shared" si="75"/>
        <v>F.5 Lv.5</v>
      </c>
      <c r="Z416" s="77" t="str">
        <f t="shared" si="76"/>
        <v>F.5 Ch 3 Lv.5</v>
      </c>
    </row>
    <row r="417" spans="1:26" ht="16.5" customHeight="1" x14ac:dyDescent="0.25">
      <c r="A417" s="63" t="str">
        <f t="shared" si="73"/>
        <v>200938</v>
      </c>
      <c r="B417" s="77" t="str">
        <f t="shared" si="74"/>
        <v>4B8</v>
      </c>
      <c r="C417" s="77">
        <v>2009</v>
      </c>
      <c r="D417" s="44">
        <v>38</v>
      </c>
      <c r="E417" s="44"/>
      <c r="F417" s="44" t="s">
        <v>7</v>
      </c>
      <c r="I417" s="77" t="str">
        <f t="shared" si="71"/>
        <v>F.4 Ch 8</v>
      </c>
      <c r="J417" s="77" t="str">
        <f t="shared" si="72"/>
        <v xml:space="preserve"> </v>
      </c>
      <c r="L417" s="77">
        <v>4</v>
      </c>
      <c r="N417" s="77" t="str">
        <f>VLOOKUP(B417,'Topic with sorted table '!A:E,5,FALSE)</f>
        <v>A4</v>
      </c>
      <c r="P417">
        <v>4</v>
      </c>
      <c r="Q417" s="77" t="s">
        <v>273</v>
      </c>
      <c r="R417" s="77">
        <v>8</v>
      </c>
      <c r="X417" s="77" t="str">
        <f t="shared" si="75"/>
        <v>F.4 Lv.4</v>
      </c>
      <c r="Z417" s="77" t="str">
        <f t="shared" si="76"/>
        <v>F.4 Ch 8 Lv.4</v>
      </c>
    </row>
    <row r="418" spans="1:26" ht="16.5" customHeight="1" x14ac:dyDescent="0.25">
      <c r="A418" s="63" t="str">
        <f t="shared" si="73"/>
        <v>200939</v>
      </c>
      <c r="B418" s="77" t="str">
        <f t="shared" si="74"/>
        <v>4B7</v>
      </c>
      <c r="C418" s="77">
        <v>2009</v>
      </c>
      <c r="D418" s="44">
        <v>39</v>
      </c>
      <c r="E418" s="44"/>
      <c r="F418" s="44" t="s">
        <v>23</v>
      </c>
      <c r="I418" s="77" t="str">
        <f t="shared" si="71"/>
        <v>F.4 Ch 7</v>
      </c>
      <c r="J418" s="77" t="str">
        <f t="shared" si="72"/>
        <v xml:space="preserve"> </v>
      </c>
      <c r="L418" s="77">
        <v>4</v>
      </c>
      <c r="N418" s="77" t="str">
        <f>VLOOKUP(B418,'Topic with sorted table '!A:E,5,FALSE)</f>
        <v>A3</v>
      </c>
      <c r="P418">
        <v>4</v>
      </c>
      <c r="Q418" s="77" t="s">
        <v>273</v>
      </c>
      <c r="R418" s="77">
        <v>7</v>
      </c>
      <c r="X418" s="77" t="str">
        <f t="shared" si="75"/>
        <v>F.4 Lv.4</v>
      </c>
      <c r="Z418" s="77" t="str">
        <f t="shared" si="76"/>
        <v>F.4 Ch 7 Lv.4</v>
      </c>
    </row>
    <row r="419" spans="1:26" ht="16.5" customHeight="1" x14ac:dyDescent="0.25">
      <c r="A419" s="63" t="str">
        <f t="shared" si="73"/>
        <v>200940</v>
      </c>
      <c r="B419" s="77" t="str">
        <f t="shared" si="74"/>
        <v>3A2</v>
      </c>
      <c r="C419" s="77">
        <v>2009</v>
      </c>
      <c r="D419" s="44">
        <v>40</v>
      </c>
      <c r="E419" s="44"/>
      <c r="F419" s="44" t="s">
        <v>23</v>
      </c>
      <c r="I419" s="77" t="str">
        <f t="shared" si="71"/>
        <v>F.3 Ch 2</v>
      </c>
      <c r="J419" s="77" t="str">
        <f t="shared" si="72"/>
        <v xml:space="preserve"> </v>
      </c>
      <c r="L419" s="77">
        <v>4</v>
      </c>
      <c r="N419" s="77" t="str">
        <f>VLOOKUP(B419,'Topic with sorted table '!A:E,5,FALSE)</f>
        <v>A2</v>
      </c>
      <c r="P419">
        <v>3</v>
      </c>
      <c r="Q419" s="77" t="s">
        <v>272</v>
      </c>
      <c r="R419" s="77">
        <v>2</v>
      </c>
      <c r="X419" s="77" t="str">
        <f t="shared" si="75"/>
        <v>F.3 Lv.4</v>
      </c>
      <c r="Z419" s="77" t="str">
        <f t="shared" si="76"/>
        <v>F.3 Ch 2 Lv.4</v>
      </c>
    </row>
    <row r="420" spans="1:26" ht="16.5" customHeight="1" x14ac:dyDescent="0.25">
      <c r="A420" s="63" t="str">
        <f t="shared" si="73"/>
        <v>200941</v>
      </c>
      <c r="B420" s="77" t="str">
        <f t="shared" si="74"/>
        <v>4A6</v>
      </c>
      <c r="C420" s="77">
        <v>2009</v>
      </c>
      <c r="D420" s="44">
        <v>41</v>
      </c>
      <c r="E420" s="44"/>
      <c r="F420" s="44" t="s">
        <v>13</v>
      </c>
      <c r="I420" s="77" t="str">
        <f t="shared" ref="I420:I483" si="77">"F." &amp; P420 &amp; " Ch "&amp;R420</f>
        <v>F.4 Ch 6</v>
      </c>
      <c r="J420" s="77" t="str">
        <f t="shared" si="72"/>
        <v xml:space="preserve"> </v>
      </c>
      <c r="L420" s="77">
        <v>4</v>
      </c>
      <c r="N420" s="77" t="str">
        <f>VLOOKUP(B420,'Topic with sorted table '!A:E,5,FALSE)</f>
        <v>A3</v>
      </c>
      <c r="P420">
        <v>4</v>
      </c>
      <c r="Q420" s="77" t="s">
        <v>272</v>
      </c>
      <c r="R420" s="77">
        <v>6</v>
      </c>
      <c r="X420" s="77" t="str">
        <f t="shared" si="75"/>
        <v>F.4 Lv.4</v>
      </c>
      <c r="Z420" s="77" t="str">
        <f t="shared" si="76"/>
        <v>F.4 Ch 6 Lv.4</v>
      </c>
    </row>
    <row r="421" spans="1:26" ht="16.5" customHeight="1" x14ac:dyDescent="0.25">
      <c r="A421" s="63" t="str">
        <f t="shared" si="73"/>
        <v>200942</v>
      </c>
      <c r="B421" s="77" t="str">
        <f t="shared" si="74"/>
        <v>6A1</v>
      </c>
      <c r="C421" s="86">
        <v>2009</v>
      </c>
      <c r="D421" s="44">
        <v>42</v>
      </c>
      <c r="E421" s="44"/>
      <c r="F421" s="44" t="s">
        <v>19</v>
      </c>
      <c r="I421" s="77" t="str">
        <f t="shared" si="77"/>
        <v>F.6 Ch 1</v>
      </c>
      <c r="J421" s="77" t="str">
        <f t="shared" si="72"/>
        <v xml:space="preserve"> </v>
      </c>
      <c r="L421" s="77">
        <v>4</v>
      </c>
      <c r="N421" s="77" t="str">
        <f>VLOOKUP(B421,'Topic with sorted table '!A:E,5,FALSE)</f>
        <v>A3</v>
      </c>
      <c r="P421">
        <v>6</v>
      </c>
      <c r="Q421" s="77" t="s">
        <v>272</v>
      </c>
      <c r="R421" s="77">
        <v>1</v>
      </c>
      <c r="X421" s="77" t="str">
        <f t="shared" si="75"/>
        <v>F.6 Lv.4</v>
      </c>
      <c r="Z421" s="77" t="str">
        <f t="shared" si="76"/>
        <v>F.6 Ch 1 Lv.4</v>
      </c>
    </row>
    <row r="422" spans="1:26" ht="16.5" customHeight="1" x14ac:dyDescent="0.25">
      <c r="A422" s="63" t="str">
        <f t="shared" si="73"/>
        <v>200943</v>
      </c>
      <c r="B422" s="77" t="str">
        <f t="shared" si="74"/>
        <v>6A2</v>
      </c>
      <c r="C422" s="77">
        <v>2009</v>
      </c>
      <c r="D422" s="45">
        <v>43</v>
      </c>
      <c r="E422" s="45"/>
      <c r="F422" s="45" t="s">
        <v>13</v>
      </c>
      <c r="I422" s="77" t="str">
        <f t="shared" si="77"/>
        <v>F.6 Ch 2</v>
      </c>
      <c r="J422" s="77" t="str">
        <f t="shared" si="72"/>
        <v xml:space="preserve"> </v>
      </c>
      <c r="L422" s="77">
        <v>4</v>
      </c>
      <c r="N422" s="77" t="str">
        <f>VLOOKUP(B422,'Topic with sorted table '!A:E,5,FALSE)</f>
        <v>A3</v>
      </c>
      <c r="P422">
        <v>6</v>
      </c>
      <c r="Q422" s="77" t="s">
        <v>272</v>
      </c>
      <c r="R422" s="77">
        <v>2</v>
      </c>
      <c r="X422" s="77" t="str">
        <f t="shared" si="75"/>
        <v>F.6 Lv.4</v>
      </c>
      <c r="Z422" s="77" t="str">
        <f t="shared" si="76"/>
        <v>F.6 Ch 2 Lv.4</v>
      </c>
    </row>
    <row r="423" spans="1:26" ht="16.5" customHeight="1" x14ac:dyDescent="0.25">
      <c r="A423" s="63" t="str">
        <f t="shared" si="73"/>
        <v>200944</v>
      </c>
      <c r="B423" s="77" t="str">
        <f t="shared" si="74"/>
        <v>6A3</v>
      </c>
      <c r="C423" s="86">
        <v>2009</v>
      </c>
      <c r="D423" s="45">
        <v>44</v>
      </c>
      <c r="E423" s="45"/>
      <c r="F423" s="45" t="s">
        <v>13</v>
      </c>
      <c r="I423" s="77" t="str">
        <f t="shared" si="77"/>
        <v>F.6 Ch 3</v>
      </c>
      <c r="J423" s="77" t="str">
        <f t="shared" si="72"/>
        <v xml:space="preserve"> </v>
      </c>
      <c r="L423" s="77">
        <v>4</v>
      </c>
      <c r="N423" s="77" t="str">
        <f>VLOOKUP(B423,'Topic with sorted table '!A:E,5,FALSE)</f>
        <v>A4</v>
      </c>
      <c r="P423">
        <v>6</v>
      </c>
      <c r="Q423" s="77" t="s">
        <v>272</v>
      </c>
      <c r="R423" s="77">
        <v>3</v>
      </c>
      <c r="X423" s="77" t="str">
        <f t="shared" si="75"/>
        <v>F.6 Lv.4</v>
      </c>
      <c r="Z423" s="77" t="str">
        <f t="shared" si="76"/>
        <v>F.6 Ch 3 Lv.4</v>
      </c>
    </row>
    <row r="424" spans="1:26" ht="16.5" customHeight="1" x14ac:dyDescent="0.25">
      <c r="A424" s="63" t="str">
        <f t="shared" si="73"/>
        <v>200945</v>
      </c>
      <c r="B424" s="77" t="str">
        <f t="shared" si="74"/>
        <v>4B12</v>
      </c>
      <c r="C424" s="77">
        <v>2009</v>
      </c>
      <c r="D424" s="45">
        <v>45</v>
      </c>
      <c r="E424" s="45"/>
      <c r="F424" s="45" t="s">
        <v>19</v>
      </c>
      <c r="I424" s="77" t="str">
        <f t="shared" si="77"/>
        <v>F.4 Ch 12</v>
      </c>
      <c r="J424" s="77" t="str">
        <f t="shared" si="72"/>
        <v xml:space="preserve"> </v>
      </c>
      <c r="L424" s="77">
        <v>5</v>
      </c>
      <c r="N424" s="77" t="str">
        <f>VLOOKUP(B424,'Topic with sorted table '!A:E,5,FALSE)</f>
        <v>T2</v>
      </c>
      <c r="P424">
        <v>4</v>
      </c>
      <c r="Q424" s="77" t="s">
        <v>273</v>
      </c>
      <c r="R424" s="77">
        <v>12</v>
      </c>
      <c r="X424" s="77" t="str">
        <f t="shared" si="75"/>
        <v>F.4 Lv.5</v>
      </c>
      <c r="Z424" s="77" t="str">
        <f t="shared" si="76"/>
        <v>F.4 Ch 12 Lv.5</v>
      </c>
    </row>
    <row r="425" spans="1:26" ht="16.5" customHeight="1" x14ac:dyDescent="0.25">
      <c r="A425" s="63" t="str">
        <f t="shared" si="73"/>
        <v>200946</v>
      </c>
      <c r="B425" s="77" t="str">
        <f t="shared" si="74"/>
        <v>5A3</v>
      </c>
      <c r="C425" s="77">
        <v>2009</v>
      </c>
      <c r="D425" s="45">
        <v>46</v>
      </c>
      <c r="E425" s="45"/>
      <c r="F425" s="45" t="s">
        <v>7</v>
      </c>
      <c r="I425" s="77" t="str">
        <f t="shared" si="77"/>
        <v>F.5 Ch 3</v>
      </c>
      <c r="J425" s="77" t="str">
        <f t="shared" si="72"/>
        <v xml:space="preserve"> </v>
      </c>
      <c r="L425" s="77">
        <v>3</v>
      </c>
      <c r="N425" s="77" t="str">
        <f>VLOOKUP(B425,'Topic with sorted table '!A:E,5,FALSE)</f>
        <v>G</v>
      </c>
      <c r="P425">
        <v>5</v>
      </c>
      <c r="Q425" s="77" t="s">
        <v>272</v>
      </c>
      <c r="R425" s="77">
        <v>3</v>
      </c>
      <c r="X425" s="77" t="str">
        <f t="shared" si="75"/>
        <v>F.5 Lv.3</v>
      </c>
      <c r="Z425" s="77" t="str">
        <f t="shared" si="76"/>
        <v>F.5 Ch 3 Lv.3</v>
      </c>
    </row>
    <row r="426" spans="1:26" ht="16.5" customHeight="1" x14ac:dyDescent="0.25">
      <c r="A426" s="63" t="str">
        <f t="shared" si="73"/>
        <v>200947</v>
      </c>
      <c r="B426" s="77" t="str">
        <f t="shared" si="74"/>
        <v>5B10</v>
      </c>
      <c r="C426" s="77">
        <v>2009</v>
      </c>
      <c r="D426" s="45">
        <v>47</v>
      </c>
      <c r="E426" s="45"/>
      <c r="F426" s="45" t="s">
        <v>19</v>
      </c>
      <c r="I426" s="77" t="str">
        <f t="shared" si="77"/>
        <v>F.5 Ch 10</v>
      </c>
      <c r="J426" s="77" t="str">
        <f t="shared" si="72"/>
        <v xml:space="preserve"> </v>
      </c>
      <c r="L426" s="77">
        <v>5</v>
      </c>
      <c r="N426" s="77" t="str">
        <f>VLOOKUP(B426,'Topic with sorted table '!A:E,5,FALSE)</f>
        <v>3D2</v>
      </c>
      <c r="P426">
        <v>5</v>
      </c>
      <c r="Q426" s="77" t="s">
        <v>273</v>
      </c>
      <c r="R426" s="77">
        <v>10</v>
      </c>
      <c r="X426" s="77" t="str">
        <f t="shared" si="75"/>
        <v>F.5 Lv.5</v>
      </c>
      <c r="Z426" s="77" t="str">
        <f t="shared" si="76"/>
        <v>F.5 Ch 10 Lv.5</v>
      </c>
    </row>
    <row r="427" spans="1:26" ht="16.5" customHeight="1" x14ac:dyDescent="0.25">
      <c r="A427" s="63" t="str">
        <f t="shared" si="73"/>
        <v>200948</v>
      </c>
      <c r="B427" s="77" t="str">
        <f t="shared" si="74"/>
        <v>4B10</v>
      </c>
      <c r="C427" s="77">
        <v>2009</v>
      </c>
      <c r="D427" s="44">
        <v>48</v>
      </c>
      <c r="E427" s="44"/>
      <c r="F427" s="44" t="s">
        <v>19</v>
      </c>
      <c r="I427" s="77" t="str">
        <f t="shared" si="77"/>
        <v>F.4 Ch 10</v>
      </c>
      <c r="J427" s="77" t="str">
        <f t="shared" si="72"/>
        <v xml:space="preserve"> </v>
      </c>
      <c r="L427" s="77">
        <v>5</v>
      </c>
      <c r="N427" s="77" t="str">
        <f>VLOOKUP(B427,'Topic with sorted table '!A:E,5,FALSE)</f>
        <v>DG3</v>
      </c>
      <c r="P427">
        <v>4</v>
      </c>
      <c r="Q427" s="77" t="s">
        <v>273</v>
      </c>
      <c r="R427" s="77">
        <v>10</v>
      </c>
      <c r="X427" s="77" t="str">
        <f t="shared" si="75"/>
        <v>F.4 Lv.5</v>
      </c>
      <c r="Z427" s="77" t="str">
        <f t="shared" si="76"/>
        <v>F.4 Ch 10 Lv.5</v>
      </c>
    </row>
    <row r="428" spans="1:26" ht="16.5" customHeight="1" x14ac:dyDescent="0.25">
      <c r="A428" s="63" t="str">
        <f t="shared" si="73"/>
        <v>200949</v>
      </c>
      <c r="B428" s="77" t="str">
        <f t="shared" si="74"/>
        <v>4B10</v>
      </c>
      <c r="C428" s="77">
        <v>2009</v>
      </c>
      <c r="D428" s="44">
        <v>49</v>
      </c>
      <c r="E428" s="44"/>
      <c r="F428" s="44" t="s">
        <v>7</v>
      </c>
      <c r="I428" s="77" t="str">
        <f t="shared" si="77"/>
        <v>F.4 Ch 10</v>
      </c>
      <c r="J428" s="77" t="str">
        <f t="shared" si="72"/>
        <v>F.3 Ch 8</v>
      </c>
      <c r="L428" s="77">
        <v>2</v>
      </c>
      <c r="N428" s="77" t="str">
        <f>VLOOKUP(B428,'Topic with sorted table '!A:E,5,FALSE)</f>
        <v>DG3</v>
      </c>
      <c r="P428">
        <v>4</v>
      </c>
      <c r="Q428" s="77" t="s">
        <v>273</v>
      </c>
      <c r="R428" s="77">
        <v>10</v>
      </c>
      <c r="T428" s="77">
        <v>3</v>
      </c>
      <c r="U428" s="77" t="s">
        <v>473</v>
      </c>
      <c r="V428" s="77">
        <v>8</v>
      </c>
      <c r="X428" s="77" t="str">
        <f t="shared" si="75"/>
        <v>F.4 Lv.2</v>
      </c>
      <c r="Z428" s="77" t="str">
        <f t="shared" si="76"/>
        <v>F.4 Ch 10 Lv.2</v>
      </c>
    </row>
    <row r="429" spans="1:26" ht="16.5" customHeight="1" x14ac:dyDescent="0.25">
      <c r="A429" s="63" t="str">
        <f t="shared" si="73"/>
        <v>200950</v>
      </c>
      <c r="B429" s="77" t="str">
        <f t="shared" si="74"/>
        <v>5B7</v>
      </c>
      <c r="C429" s="77">
        <v>2009</v>
      </c>
      <c r="D429" s="44">
        <v>50</v>
      </c>
      <c r="E429" s="44"/>
      <c r="F429" s="44" t="s">
        <v>7</v>
      </c>
      <c r="I429" s="77" t="str">
        <f t="shared" si="77"/>
        <v>F.5 Ch 7</v>
      </c>
      <c r="J429" s="77" t="str">
        <f t="shared" si="72"/>
        <v xml:space="preserve"> </v>
      </c>
      <c r="L429" s="77">
        <v>5</v>
      </c>
      <c r="N429" s="77" t="str">
        <f>VLOOKUP(B429,'Topic with sorted table '!A:E,5,FALSE)</f>
        <v>AG3</v>
      </c>
      <c r="P429">
        <v>5</v>
      </c>
      <c r="Q429" s="77" t="s">
        <v>273</v>
      </c>
      <c r="R429" s="77">
        <v>7</v>
      </c>
      <c r="X429" s="77" t="str">
        <f t="shared" si="75"/>
        <v>F.5 Lv.5</v>
      </c>
      <c r="Z429" s="77" t="str">
        <f t="shared" si="76"/>
        <v>F.5 Ch 7 Lv.5</v>
      </c>
    </row>
    <row r="430" spans="1:26" ht="16.5" customHeight="1" x14ac:dyDescent="0.25">
      <c r="A430" s="63" t="str">
        <f t="shared" si="73"/>
        <v>200951</v>
      </c>
      <c r="B430" s="77" t="str">
        <f t="shared" si="74"/>
        <v>5B9</v>
      </c>
      <c r="C430" s="77">
        <v>2009</v>
      </c>
      <c r="D430" s="44">
        <v>51</v>
      </c>
      <c r="E430" s="44"/>
      <c r="F430" s="44" t="s">
        <v>19</v>
      </c>
      <c r="I430" s="77" t="str">
        <f t="shared" si="77"/>
        <v>F.5 Ch 9</v>
      </c>
      <c r="J430" s="77" t="str">
        <f t="shared" si="72"/>
        <v>F.4 Ch 10</v>
      </c>
      <c r="L430" s="77">
        <v>3</v>
      </c>
      <c r="N430" s="77" t="str">
        <f>VLOOKUP(B430,'Topic with sorted table '!A:E,5,FALSE)</f>
        <v>T2</v>
      </c>
      <c r="P430">
        <v>5</v>
      </c>
      <c r="Q430" s="77" t="s">
        <v>466</v>
      </c>
      <c r="R430" s="77">
        <v>9</v>
      </c>
      <c r="T430" s="77">
        <v>4</v>
      </c>
      <c r="U430" s="77" t="s">
        <v>475</v>
      </c>
      <c r="V430" s="77">
        <v>10</v>
      </c>
      <c r="X430" s="77" t="str">
        <f t="shared" si="75"/>
        <v>F.5 Lv.3</v>
      </c>
      <c r="Z430" s="77" t="str">
        <f t="shared" si="76"/>
        <v>F.5 Ch 9 Lv.3</v>
      </c>
    </row>
    <row r="431" spans="1:26" ht="16.5" customHeight="1" x14ac:dyDescent="0.25">
      <c r="A431" s="63" t="str">
        <f t="shared" si="73"/>
        <v>200952</v>
      </c>
      <c r="B431" s="77" t="str">
        <f t="shared" si="74"/>
        <v>3A7</v>
      </c>
      <c r="C431" s="77">
        <v>2009</v>
      </c>
      <c r="D431" s="44">
        <v>52</v>
      </c>
      <c r="E431" s="44"/>
      <c r="F431" s="44" t="s">
        <v>23</v>
      </c>
      <c r="I431" s="77" t="str">
        <f t="shared" si="77"/>
        <v>F.3 Ch 7</v>
      </c>
      <c r="J431" s="77" t="str">
        <f t="shared" si="72"/>
        <v>F.2 Ch 10</v>
      </c>
      <c r="L431" s="77">
        <v>5</v>
      </c>
      <c r="N431" s="77" t="str">
        <f>VLOOKUP(B431,'Topic with sorted table '!A:E,5,FALSE)</f>
        <v>DG2</v>
      </c>
      <c r="P431">
        <v>3</v>
      </c>
      <c r="Q431" s="77" t="s">
        <v>272</v>
      </c>
      <c r="R431" s="77">
        <v>7</v>
      </c>
      <c r="T431" s="77">
        <v>2</v>
      </c>
      <c r="U431" s="77" t="s">
        <v>475</v>
      </c>
      <c r="V431" s="77">
        <v>10</v>
      </c>
      <c r="X431" s="77" t="str">
        <f t="shared" si="75"/>
        <v>F.3 Lv.5</v>
      </c>
      <c r="Z431" s="77" t="str">
        <f t="shared" si="76"/>
        <v>F.3 Ch 7 Lv.5</v>
      </c>
    </row>
    <row r="432" spans="1:26" ht="16.5" customHeight="1" x14ac:dyDescent="0.25">
      <c r="A432" s="63" t="str">
        <f t="shared" si="73"/>
        <v>200953</v>
      </c>
      <c r="B432" s="77" t="str">
        <f t="shared" si="74"/>
        <v>5B7</v>
      </c>
      <c r="C432" s="77">
        <v>2009</v>
      </c>
      <c r="D432" s="45">
        <v>53</v>
      </c>
      <c r="E432" s="45"/>
      <c r="F432" s="45" t="s">
        <v>7</v>
      </c>
      <c r="I432" s="77" t="str">
        <f t="shared" si="77"/>
        <v>F.5 Ch 7</v>
      </c>
      <c r="J432" s="77" t="str">
        <f t="shared" si="72"/>
        <v xml:space="preserve"> </v>
      </c>
      <c r="L432" s="77">
        <v>5</v>
      </c>
      <c r="N432" s="77" t="str">
        <f>VLOOKUP(B432,'Topic with sorted table '!A:E,5,FALSE)</f>
        <v>AG3</v>
      </c>
      <c r="P432">
        <v>5</v>
      </c>
      <c r="Q432" s="77" t="s">
        <v>273</v>
      </c>
      <c r="R432" s="77">
        <v>7</v>
      </c>
      <c r="X432" s="77" t="str">
        <f t="shared" si="75"/>
        <v>F.5 Lv.5</v>
      </c>
      <c r="Z432" s="77" t="str">
        <f t="shared" si="76"/>
        <v>F.5 Ch 7 Lv.5</v>
      </c>
    </row>
    <row r="433" spans="1:26" ht="16.5" customHeight="1" x14ac:dyDescent="0.25">
      <c r="A433" s="63" t="str">
        <f t="shared" si="73"/>
        <v>200954</v>
      </c>
      <c r="B433" s="77" t="str">
        <f t="shared" si="74"/>
        <v>1B12</v>
      </c>
      <c r="C433" s="77">
        <v>2009</v>
      </c>
      <c r="D433" s="45">
        <v>54</v>
      </c>
      <c r="E433" s="45"/>
      <c r="F433" s="45" t="s">
        <v>13</v>
      </c>
      <c r="I433" s="77" t="str">
        <f t="shared" si="77"/>
        <v>F.1 Ch 12</v>
      </c>
      <c r="J433" s="77" t="str">
        <f t="shared" si="72"/>
        <v xml:space="preserve"> </v>
      </c>
      <c r="L433" s="77">
        <v>3</v>
      </c>
      <c r="N433" s="77" t="str">
        <f>VLOOKUP(B433,'Topic with sorted table '!A:E,5,FALSE)</f>
        <v>S1</v>
      </c>
      <c r="P433">
        <v>1</v>
      </c>
      <c r="Q433" s="77" t="s">
        <v>273</v>
      </c>
      <c r="R433" s="77">
        <v>12</v>
      </c>
      <c r="X433" s="77" t="str">
        <f t="shared" si="75"/>
        <v>F.1 Lv.3</v>
      </c>
      <c r="Z433" s="77" t="str">
        <f t="shared" si="76"/>
        <v>F.1 Ch 12 Lv.3</v>
      </c>
    </row>
    <row r="434" spans="1:26" ht="16.5" customHeight="1" x14ac:dyDescent="0.25">
      <c r="A434" s="63" t="str">
        <f t="shared" si="73"/>
        <v>201001</v>
      </c>
      <c r="B434" s="77" t="str">
        <f t="shared" si="74"/>
        <v>2A4</v>
      </c>
      <c r="C434" s="77">
        <v>2010</v>
      </c>
      <c r="D434" s="44">
        <v>1</v>
      </c>
      <c r="E434" s="44"/>
      <c r="F434" s="44" t="s">
        <v>7</v>
      </c>
      <c r="I434" s="77" t="str">
        <f t="shared" si="77"/>
        <v>F.2 Ch 4</v>
      </c>
      <c r="J434" s="77" t="str">
        <f t="shared" si="72"/>
        <v xml:space="preserve"> </v>
      </c>
      <c r="L434" s="77">
        <v>2</v>
      </c>
      <c r="N434" s="77" t="str">
        <f>VLOOKUP(B434,'Topic with sorted table '!A:E,5,FALSE)</f>
        <v>A1</v>
      </c>
      <c r="P434">
        <v>2</v>
      </c>
      <c r="Q434" s="77" t="s">
        <v>272</v>
      </c>
      <c r="R434" s="77">
        <v>4</v>
      </c>
      <c r="X434" s="77" t="str">
        <f t="shared" si="75"/>
        <v>F.2 Lv.2</v>
      </c>
      <c r="Z434" s="77" t="str">
        <f t="shared" si="76"/>
        <v>F.2 Ch 4 Lv.2</v>
      </c>
    </row>
    <row r="435" spans="1:26" ht="16.5" customHeight="1" x14ac:dyDescent="0.25">
      <c r="A435" s="63" t="str">
        <f t="shared" si="73"/>
        <v>201002</v>
      </c>
      <c r="B435" s="77" t="str">
        <f t="shared" si="74"/>
        <v>3A2</v>
      </c>
      <c r="C435" s="77">
        <v>2010</v>
      </c>
      <c r="D435" s="44">
        <v>2</v>
      </c>
      <c r="E435" s="44"/>
      <c r="F435" s="44" t="s">
        <v>19</v>
      </c>
      <c r="I435" s="77" t="str">
        <f t="shared" si="77"/>
        <v>F.3 Ch 2</v>
      </c>
      <c r="J435" s="77" t="str">
        <f t="shared" si="72"/>
        <v xml:space="preserve"> </v>
      </c>
      <c r="L435" s="77">
        <v>3</v>
      </c>
      <c r="N435" s="77" t="str">
        <f>VLOOKUP(B435,'Topic with sorted table '!A:E,5,FALSE)</f>
        <v>A2</v>
      </c>
      <c r="P435">
        <v>3</v>
      </c>
      <c r="Q435" s="77" t="s">
        <v>272</v>
      </c>
      <c r="R435" s="77">
        <v>2</v>
      </c>
      <c r="X435" s="77" t="str">
        <f t="shared" si="75"/>
        <v>F.3 Lv.3</v>
      </c>
      <c r="Z435" s="77" t="str">
        <f t="shared" si="76"/>
        <v>F.3 Ch 2 Lv.3</v>
      </c>
    </row>
    <row r="436" spans="1:26" ht="16.5" customHeight="1" x14ac:dyDescent="0.25">
      <c r="A436" s="63" t="str">
        <f t="shared" si="73"/>
        <v>201003</v>
      </c>
      <c r="B436" s="77" t="str">
        <f t="shared" si="74"/>
        <v>4B9</v>
      </c>
      <c r="C436" s="77">
        <v>2010</v>
      </c>
      <c r="D436" s="44">
        <v>3</v>
      </c>
      <c r="E436" s="44"/>
      <c r="F436" s="44" t="s">
        <v>23</v>
      </c>
      <c r="I436" s="77" t="str">
        <f t="shared" si="77"/>
        <v>F.4 Ch 9</v>
      </c>
      <c r="J436" s="77" t="str">
        <f t="shared" si="72"/>
        <v xml:space="preserve"> </v>
      </c>
      <c r="L436" s="77">
        <v>2</v>
      </c>
      <c r="N436" s="77" t="str">
        <f>VLOOKUP(B436,'Topic with sorted table '!A:E,5,FALSE)</f>
        <v>A3</v>
      </c>
      <c r="P436">
        <v>4</v>
      </c>
      <c r="Q436" s="77" t="s">
        <v>273</v>
      </c>
      <c r="R436" s="77">
        <v>9</v>
      </c>
      <c r="X436" s="77" t="str">
        <f t="shared" si="75"/>
        <v>F.4 Lv.2</v>
      </c>
      <c r="Z436" s="77" t="str">
        <f t="shared" si="76"/>
        <v>F.4 Ch 9 Lv.2</v>
      </c>
    </row>
    <row r="437" spans="1:26" ht="16.5" customHeight="1" x14ac:dyDescent="0.25">
      <c r="A437" s="63" t="str">
        <f t="shared" si="73"/>
        <v>201004</v>
      </c>
      <c r="B437" s="77" t="str">
        <f t="shared" si="74"/>
        <v>2A2</v>
      </c>
      <c r="C437" s="77">
        <v>2010</v>
      </c>
      <c r="D437" s="44">
        <v>4</v>
      </c>
      <c r="E437" s="44"/>
      <c r="F437" s="44" t="s">
        <v>19</v>
      </c>
      <c r="I437" s="77" t="str">
        <f t="shared" si="77"/>
        <v>F.2 Ch 2</v>
      </c>
      <c r="J437" s="77" t="str">
        <f t="shared" si="72"/>
        <v xml:space="preserve"> </v>
      </c>
      <c r="L437" s="77">
        <v>2</v>
      </c>
      <c r="N437" s="77" t="str">
        <f>VLOOKUP(B437,'Topic with sorted table '!A:E,5,FALSE)</f>
        <v>A1</v>
      </c>
      <c r="P437">
        <v>2</v>
      </c>
      <c r="Q437" s="77" t="s">
        <v>272</v>
      </c>
      <c r="R437" s="77">
        <v>2</v>
      </c>
      <c r="X437" s="77" t="str">
        <f t="shared" si="75"/>
        <v>F.2 Lv.2</v>
      </c>
      <c r="Z437" s="77" t="str">
        <f t="shared" si="76"/>
        <v>F.2 Ch 2 Lv.2</v>
      </c>
    </row>
    <row r="438" spans="1:26" ht="16.5" customHeight="1" x14ac:dyDescent="0.25">
      <c r="A438" s="63" t="str">
        <f t="shared" si="73"/>
        <v>201005</v>
      </c>
      <c r="B438" s="77" t="str">
        <f t="shared" si="74"/>
        <v>2A3</v>
      </c>
      <c r="C438" s="77">
        <v>2010</v>
      </c>
      <c r="D438" s="44">
        <v>5</v>
      </c>
      <c r="E438" s="44"/>
      <c r="F438" s="44" t="s">
        <v>23</v>
      </c>
      <c r="I438" s="77" t="str">
        <f t="shared" si="77"/>
        <v>F.2 Ch 3</v>
      </c>
      <c r="J438" s="77" t="str">
        <f t="shared" si="72"/>
        <v xml:space="preserve"> </v>
      </c>
      <c r="L438" s="77">
        <v>2</v>
      </c>
      <c r="N438" s="77" t="str">
        <f>VLOOKUP(B438,'Topic with sorted table '!A:E,5,FALSE)</f>
        <v>A1</v>
      </c>
      <c r="P438">
        <v>2</v>
      </c>
      <c r="Q438" s="77" t="s">
        <v>272</v>
      </c>
      <c r="R438" s="77">
        <v>3</v>
      </c>
      <c r="X438" s="77" t="str">
        <f t="shared" si="75"/>
        <v>F.2 Lv.2</v>
      </c>
      <c r="Z438" s="77" t="str">
        <f t="shared" si="76"/>
        <v>F.2 Ch 3 Lv.2</v>
      </c>
    </row>
    <row r="439" spans="1:26" ht="16.5" customHeight="1" x14ac:dyDescent="0.25">
      <c r="A439" s="63" t="str">
        <f t="shared" si="73"/>
        <v>201006</v>
      </c>
      <c r="B439" s="77" t="str">
        <f t="shared" si="74"/>
        <v>4A4</v>
      </c>
      <c r="C439" s="77">
        <v>2010</v>
      </c>
      <c r="D439" s="45">
        <v>6</v>
      </c>
      <c r="E439" s="45"/>
      <c r="F439" s="45" t="s">
        <v>7</v>
      </c>
      <c r="I439" s="77" t="str">
        <f t="shared" si="77"/>
        <v>F.4 Ch 4</v>
      </c>
      <c r="J439" s="77" t="str">
        <f t="shared" si="72"/>
        <v xml:space="preserve"> </v>
      </c>
      <c r="L439" s="77">
        <v>2</v>
      </c>
      <c r="N439" s="77" t="str">
        <f>VLOOKUP(B439,'Topic with sorted table '!A:E,5,FALSE)</f>
        <v>A3</v>
      </c>
      <c r="P439">
        <v>4</v>
      </c>
      <c r="Q439" s="77" t="s">
        <v>272</v>
      </c>
      <c r="R439" s="77">
        <v>4</v>
      </c>
      <c r="X439" s="77" t="str">
        <f t="shared" si="75"/>
        <v>F.4 Lv.2</v>
      </c>
      <c r="Z439" s="77" t="str">
        <f t="shared" si="76"/>
        <v>F.4 Ch 4 Lv.2</v>
      </c>
    </row>
    <row r="440" spans="1:26" ht="16.5" customHeight="1" x14ac:dyDescent="0.25">
      <c r="A440" s="63" t="str">
        <f t="shared" si="73"/>
        <v>201007</v>
      </c>
      <c r="B440" s="77" t="str">
        <f t="shared" si="74"/>
        <v>1A2</v>
      </c>
      <c r="C440" s="77">
        <v>2010</v>
      </c>
      <c r="D440" s="45">
        <v>7</v>
      </c>
      <c r="E440" s="45"/>
      <c r="F440" s="45" t="s">
        <v>23</v>
      </c>
      <c r="I440" s="77" t="str">
        <f t="shared" si="77"/>
        <v>F.1 Ch 2</v>
      </c>
      <c r="J440" s="77" t="str">
        <f t="shared" ref="J440:J503" si="78">IF(T440&gt;0,"F." &amp; T440 &amp; " Ch "&amp;V440," ")</f>
        <v xml:space="preserve"> </v>
      </c>
      <c r="L440" s="77">
        <v>4</v>
      </c>
      <c r="N440" s="77" t="str">
        <f>VLOOKUP(B440,'Topic with sorted table '!A:E,5,FALSE)</f>
        <v>A1</v>
      </c>
      <c r="P440">
        <v>1</v>
      </c>
      <c r="Q440" s="77" t="s">
        <v>272</v>
      </c>
      <c r="R440" s="77">
        <v>2</v>
      </c>
      <c r="X440" s="77" t="str">
        <f t="shared" si="75"/>
        <v>F.1 Lv.4</v>
      </c>
      <c r="Z440" s="77" t="str">
        <f t="shared" si="76"/>
        <v>F.1 Ch 2 Lv.4</v>
      </c>
    </row>
    <row r="441" spans="1:26" ht="16.5" customHeight="1" x14ac:dyDescent="0.25">
      <c r="A441" s="63" t="str">
        <f t="shared" si="73"/>
        <v>201008</v>
      </c>
      <c r="B441" s="77" t="str">
        <f t="shared" si="74"/>
        <v>2A5</v>
      </c>
      <c r="C441" s="77">
        <v>2010</v>
      </c>
      <c r="D441" s="45">
        <v>8</v>
      </c>
      <c r="E441" s="45"/>
      <c r="F441" s="45" t="s">
        <v>13</v>
      </c>
      <c r="I441" s="77" t="str">
        <f t="shared" si="77"/>
        <v>F.2 Ch 5</v>
      </c>
      <c r="J441" s="77" t="str">
        <f t="shared" si="78"/>
        <v xml:space="preserve"> </v>
      </c>
      <c r="L441" s="77">
        <v>2</v>
      </c>
      <c r="N441" s="77" t="str">
        <f>VLOOKUP(B441,'Topic with sorted table '!A:E,5,FALSE)</f>
        <v>A1</v>
      </c>
      <c r="P441">
        <v>2</v>
      </c>
      <c r="Q441" s="77" t="s">
        <v>272</v>
      </c>
      <c r="R441" s="77">
        <v>5</v>
      </c>
      <c r="X441" s="77" t="str">
        <f t="shared" si="75"/>
        <v>F.2 Lv.2</v>
      </c>
      <c r="Z441" s="77" t="str">
        <f t="shared" si="76"/>
        <v>F.2 Ch 5 Lv.2</v>
      </c>
    </row>
    <row r="442" spans="1:26" ht="16.5" customHeight="1" x14ac:dyDescent="0.25">
      <c r="A442" s="63" t="str">
        <f t="shared" si="73"/>
        <v>201009</v>
      </c>
      <c r="B442" s="77" t="str">
        <f t="shared" si="74"/>
        <v>4A5</v>
      </c>
      <c r="C442" s="77">
        <v>2010</v>
      </c>
      <c r="D442" s="45">
        <v>9</v>
      </c>
      <c r="E442" s="45"/>
      <c r="F442" s="45" t="s">
        <v>7</v>
      </c>
      <c r="I442" s="77" t="str">
        <f t="shared" si="77"/>
        <v>F.4 Ch 5</v>
      </c>
      <c r="J442" s="77" t="str">
        <f t="shared" si="78"/>
        <v xml:space="preserve"> </v>
      </c>
      <c r="L442" s="77">
        <v>3</v>
      </c>
      <c r="N442" s="77" t="str">
        <f>VLOOKUP(B442,'Topic with sorted table '!A:E,5,FALSE)</f>
        <v>A4</v>
      </c>
      <c r="P442">
        <v>4</v>
      </c>
      <c r="Q442" s="77" t="s">
        <v>272</v>
      </c>
      <c r="R442" s="77">
        <v>5</v>
      </c>
      <c r="X442" s="77" t="str">
        <f t="shared" si="75"/>
        <v>F.4 Lv.3</v>
      </c>
      <c r="Z442" s="77" t="str">
        <f t="shared" si="76"/>
        <v>F.4 Ch 5 Lv.3</v>
      </c>
    </row>
    <row r="443" spans="1:26" ht="16.5" customHeight="1" x14ac:dyDescent="0.25">
      <c r="A443" s="63" t="str">
        <f t="shared" si="73"/>
        <v>201010</v>
      </c>
      <c r="B443" s="77" t="str">
        <f t="shared" si="74"/>
        <v>4A3</v>
      </c>
      <c r="C443" s="77">
        <v>2010</v>
      </c>
      <c r="D443" s="45">
        <v>10</v>
      </c>
      <c r="E443" s="45"/>
      <c r="F443" s="45" t="s">
        <v>23</v>
      </c>
      <c r="I443" s="77" t="str">
        <f t="shared" si="77"/>
        <v>F.4 Ch 3</v>
      </c>
      <c r="J443" s="77" t="str">
        <f t="shared" si="78"/>
        <v xml:space="preserve"> </v>
      </c>
      <c r="L443" s="77">
        <v>4</v>
      </c>
      <c r="N443" s="77" t="str">
        <f>VLOOKUP(B443,'Topic with sorted table '!A:E,5,FALSE)</f>
        <v>A3</v>
      </c>
      <c r="P443">
        <v>4</v>
      </c>
      <c r="Q443" s="77" t="s">
        <v>272</v>
      </c>
      <c r="R443" s="77">
        <v>3</v>
      </c>
      <c r="X443" s="77" t="str">
        <f t="shared" si="75"/>
        <v>F.4 Lv.4</v>
      </c>
      <c r="Z443" s="77" t="str">
        <f t="shared" si="76"/>
        <v>F.4 Ch 3 Lv.4</v>
      </c>
    </row>
    <row r="444" spans="1:26" ht="16.5" customHeight="1" x14ac:dyDescent="0.25">
      <c r="A444" s="63" t="str">
        <f t="shared" si="73"/>
        <v>201011</v>
      </c>
      <c r="B444" s="77" t="str">
        <f t="shared" si="74"/>
        <v>3A4</v>
      </c>
      <c r="C444" s="77">
        <v>2010</v>
      </c>
      <c r="D444" s="44">
        <v>11</v>
      </c>
      <c r="E444" s="44"/>
      <c r="F444" s="44" t="s">
        <v>19</v>
      </c>
      <c r="I444" s="77" t="str">
        <f t="shared" si="77"/>
        <v>F.3 Ch 4</v>
      </c>
      <c r="J444" s="77" t="str">
        <f t="shared" si="78"/>
        <v xml:space="preserve"> </v>
      </c>
      <c r="L444" s="77">
        <v>4</v>
      </c>
      <c r="N444" s="77" t="str">
        <f>VLOOKUP(B444,'Topic with sorted table '!A:E,5,FALSE)</f>
        <v>A2</v>
      </c>
      <c r="P444">
        <v>3</v>
      </c>
      <c r="Q444" s="77" t="s">
        <v>272</v>
      </c>
      <c r="R444" s="77">
        <v>4</v>
      </c>
      <c r="X444" s="77" t="str">
        <f t="shared" si="75"/>
        <v>F.3 Lv.4</v>
      </c>
      <c r="Z444" s="77" t="str">
        <f t="shared" si="76"/>
        <v>F.3 Ch 4 Lv.4</v>
      </c>
    </row>
    <row r="445" spans="1:26" ht="16.5" customHeight="1" x14ac:dyDescent="0.25">
      <c r="A445" s="63" t="str">
        <f t="shared" si="73"/>
        <v>201012</v>
      </c>
      <c r="B445" s="77" t="str">
        <f t="shared" si="74"/>
        <v>6A2</v>
      </c>
      <c r="C445" s="77">
        <v>2010</v>
      </c>
      <c r="D445" s="44">
        <v>12</v>
      </c>
      <c r="E445" s="44"/>
      <c r="F445" s="44" t="s">
        <v>23</v>
      </c>
      <c r="I445" s="77" t="str">
        <f t="shared" si="77"/>
        <v>F.6 Ch 2</v>
      </c>
      <c r="J445" s="77" t="str">
        <f t="shared" si="78"/>
        <v xml:space="preserve"> </v>
      </c>
      <c r="L445" s="77">
        <v>4</v>
      </c>
      <c r="N445" s="77" t="str">
        <f>VLOOKUP(B445,'Topic with sorted table '!A:E,5,FALSE)</f>
        <v>A3</v>
      </c>
      <c r="P445">
        <v>6</v>
      </c>
      <c r="Q445" s="77" t="s">
        <v>272</v>
      </c>
      <c r="R445" s="77">
        <v>2</v>
      </c>
      <c r="X445" s="77" t="str">
        <f t="shared" si="75"/>
        <v>F.6 Lv.4</v>
      </c>
      <c r="Z445" s="77" t="str">
        <f t="shared" si="76"/>
        <v>F.6 Ch 2 Lv.4</v>
      </c>
    </row>
    <row r="446" spans="1:26" ht="16.5" customHeight="1" x14ac:dyDescent="0.25">
      <c r="A446" s="63" t="str">
        <f t="shared" si="73"/>
        <v>201013</v>
      </c>
      <c r="B446" s="77" t="str">
        <f t="shared" si="74"/>
        <v>3A3</v>
      </c>
      <c r="C446" s="77">
        <v>2010</v>
      </c>
      <c r="D446" s="44">
        <v>13</v>
      </c>
      <c r="E446" s="44"/>
      <c r="F446" s="44" t="s">
        <v>13</v>
      </c>
      <c r="I446" s="77" t="str">
        <f t="shared" si="77"/>
        <v>F.3 Ch 3</v>
      </c>
      <c r="J446" s="77" t="str">
        <f t="shared" si="78"/>
        <v xml:space="preserve"> </v>
      </c>
      <c r="L446" s="77">
        <v>5</v>
      </c>
      <c r="N446" s="77" t="str">
        <f>VLOOKUP(B446,'Topic with sorted table '!A:E,5,FALSE)</f>
        <v>DA</v>
      </c>
      <c r="P446">
        <v>3</v>
      </c>
      <c r="Q446" s="77" t="s">
        <v>272</v>
      </c>
      <c r="R446" s="77">
        <v>3</v>
      </c>
      <c r="X446" s="77" t="str">
        <f t="shared" si="75"/>
        <v>F.3 Lv.5</v>
      </c>
      <c r="Z446" s="77" t="str">
        <f t="shared" si="76"/>
        <v>F.3 Ch 3 Lv.5</v>
      </c>
    </row>
    <row r="447" spans="1:26" ht="16.5" customHeight="1" x14ac:dyDescent="0.25">
      <c r="A447" s="63" t="str">
        <f t="shared" si="73"/>
        <v>201014</v>
      </c>
      <c r="B447" s="77" t="str">
        <f t="shared" si="74"/>
        <v>3A3</v>
      </c>
      <c r="C447" s="77">
        <v>2010</v>
      </c>
      <c r="D447" s="44">
        <v>14</v>
      </c>
      <c r="E447" s="44"/>
      <c r="F447" s="44" t="s">
        <v>23</v>
      </c>
      <c r="I447" s="77" t="str">
        <f t="shared" si="77"/>
        <v>F.3 Ch 3</v>
      </c>
      <c r="J447" s="77" t="str">
        <f t="shared" si="78"/>
        <v xml:space="preserve"> </v>
      </c>
      <c r="L447" s="77">
        <v>3</v>
      </c>
      <c r="N447" s="77" t="str">
        <f>VLOOKUP(B447,'Topic with sorted table '!A:E,5,FALSE)</f>
        <v>DA</v>
      </c>
      <c r="P447">
        <v>3</v>
      </c>
      <c r="Q447" s="77" t="s">
        <v>272</v>
      </c>
      <c r="R447" s="77">
        <v>3</v>
      </c>
      <c r="X447" s="77" t="str">
        <f t="shared" si="75"/>
        <v>F.3 Lv.3</v>
      </c>
      <c r="Z447" s="77" t="str">
        <f t="shared" si="76"/>
        <v>F.3 Ch 3 Lv.3</v>
      </c>
    </row>
    <row r="448" spans="1:26" ht="16.5" customHeight="1" x14ac:dyDescent="0.25">
      <c r="A448" s="63" t="str">
        <f t="shared" si="73"/>
        <v>201015</v>
      </c>
      <c r="B448" s="77" t="str">
        <f t="shared" si="74"/>
        <v>2A5</v>
      </c>
      <c r="C448" s="77">
        <v>2010</v>
      </c>
      <c r="D448" s="44">
        <v>15</v>
      </c>
      <c r="E448" s="44"/>
      <c r="F448" s="44" t="s">
        <v>19</v>
      </c>
      <c r="I448" s="77" t="str">
        <f t="shared" si="77"/>
        <v>F.2 Ch 5</v>
      </c>
      <c r="J448" s="77" t="str">
        <f t="shared" si="78"/>
        <v xml:space="preserve"> </v>
      </c>
      <c r="L448" s="77">
        <v>2</v>
      </c>
      <c r="N448" s="77" t="str">
        <f>VLOOKUP(B448,'Topic with sorted table '!A:E,5,FALSE)</f>
        <v>A1</v>
      </c>
      <c r="P448">
        <v>2</v>
      </c>
      <c r="Q448" s="77" t="s">
        <v>272</v>
      </c>
      <c r="R448" s="77">
        <v>5</v>
      </c>
      <c r="X448" s="77" t="str">
        <f t="shared" si="75"/>
        <v>F.2 Lv.2</v>
      </c>
      <c r="Z448" s="77" t="str">
        <f t="shared" si="76"/>
        <v>F.2 Ch 5 Lv.2</v>
      </c>
    </row>
    <row r="449" spans="1:26" ht="16.5" customHeight="1" x14ac:dyDescent="0.25">
      <c r="A449" s="63" t="str">
        <f t="shared" si="73"/>
        <v>201016</v>
      </c>
      <c r="B449" s="77" t="str">
        <f t="shared" si="74"/>
        <v>5B6</v>
      </c>
      <c r="C449" s="77">
        <v>2010</v>
      </c>
      <c r="D449" s="45">
        <v>16</v>
      </c>
      <c r="E449" s="45"/>
      <c r="F449" s="45" t="s">
        <v>13</v>
      </c>
      <c r="I449" s="77" t="str">
        <f t="shared" si="77"/>
        <v>F.5 Ch 6</v>
      </c>
      <c r="J449" s="77" t="str">
        <f t="shared" si="78"/>
        <v xml:space="preserve"> </v>
      </c>
      <c r="L449" s="77">
        <v>4</v>
      </c>
      <c r="N449" s="77" t="str">
        <f>VLOOKUP(B449,'Topic with sorted table '!A:E,5,FALSE)</f>
        <v>DA</v>
      </c>
      <c r="P449">
        <v>5</v>
      </c>
      <c r="Q449" s="77" t="s">
        <v>273</v>
      </c>
      <c r="R449" s="77">
        <v>6</v>
      </c>
      <c r="X449" s="77" t="str">
        <f t="shared" si="75"/>
        <v>F.5 Lv.4</v>
      </c>
      <c r="Z449" s="77" t="str">
        <f t="shared" si="76"/>
        <v>F.5 Ch 6 Lv.4</v>
      </c>
    </row>
    <row r="450" spans="1:26" ht="16.5" customHeight="1" x14ac:dyDescent="0.25">
      <c r="A450" s="63" t="str">
        <f t="shared" ref="A450:A513" si="79">C450&amp;IF(D450&lt;10,"0"&amp;D450,D450)</f>
        <v>201017</v>
      </c>
      <c r="B450" s="77" t="str">
        <f t="shared" ref="B450:B513" si="80">P450&amp;Q450&amp;R450</f>
        <v>2A1</v>
      </c>
      <c r="C450" s="77">
        <v>2010</v>
      </c>
      <c r="D450" s="45">
        <v>17</v>
      </c>
      <c r="E450" s="45"/>
      <c r="F450" s="45" t="s">
        <v>19</v>
      </c>
      <c r="I450" s="77" t="str">
        <f t="shared" si="77"/>
        <v>F.2 Ch 1</v>
      </c>
      <c r="J450" s="77" t="str">
        <f t="shared" si="78"/>
        <v xml:space="preserve"> </v>
      </c>
      <c r="L450" s="77">
        <v>2</v>
      </c>
      <c r="N450" s="77" t="str">
        <f>VLOOKUP(B450,'Topic with sorted table '!A:E,5,FALSE)</f>
        <v>A1</v>
      </c>
      <c r="P450">
        <v>2</v>
      </c>
      <c r="Q450" s="77" t="s">
        <v>272</v>
      </c>
      <c r="R450" s="77">
        <v>1</v>
      </c>
      <c r="X450" s="77" t="str">
        <f t="shared" si="75"/>
        <v>F.2 Lv.2</v>
      </c>
      <c r="Z450" s="77" t="str">
        <f t="shared" si="76"/>
        <v>F.2 Ch 1 Lv.2</v>
      </c>
    </row>
    <row r="451" spans="1:26" ht="16.5" customHeight="1" x14ac:dyDescent="0.25">
      <c r="A451" s="63" t="str">
        <f t="shared" si="79"/>
        <v>201018</v>
      </c>
      <c r="B451" s="77" t="str">
        <f t="shared" si="80"/>
        <v>3B10</v>
      </c>
      <c r="C451" s="77">
        <v>2010</v>
      </c>
      <c r="D451" s="45">
        <v>18</v>
      </c>
      <c r="E451" s="45"/>
      <c r="F451" s="45" t="s">
        <v>7</v>
      </c>
      <c r="I451" s="77" t="str">
        <f t="shared" si="77"/>
        <v>F.3 Ch 10</v>
      </c>
      <c r="J451" s="77" t="str">
        <f t="shared" si="78"/>
        <v xml:space="preserve"> </v>
      </c>
      <c r="L451" s="77">
        <v>4</v>
      </c>
      <c r="N451" s="77" t="str">
        <f>VLOOKUP(B451,'Topic with sorted table '!A:E,5,FALSE)</f>
        <v>VA2</v>
      </c>
      <c r="P451">
        <v>3</v>
      </c>
      <c r="Q451" s="77" t="s">
        <v>273</v>
      </c>
      <c r="R451" s="77">
        <v>10</v>
      </c>
      <c r="X451" s="77" t="str">
        <f t="shared" ref="X451:X514" si="81">"F."&amp;P451&amp;" Lv."&amp;L451</f>
        <v>F.3 Lv.4</v>
      </c>
      <c r="Z451" s="77" t="str">
        <f t="shared" ref="Z451:Z514" si="82">I451&amp;" Lv."&amp;L451</f>
        <v>F.3 Ch 10 Lv.4</v>
      </c>
    </row>
    <row r="452" spans="1:26" ht="16.5" customHeight="1" x14ac:dyDescent="0.25">
      <c r="A452" s="63" t="str">
        <f t="shared" si="79"/>
        <v>201019</v>
      </c>
      <c r="B452" s="77" t="str">
        <f t="shared" si="80"/>
        <v>3B9</v>
      </c>
      <c r="C452" s="77">
        <v>2010</v>
      </c>
      <c r="D452" s="45">
        <v>19</v>
      </c>
      <c r="E452" s="45"/>
      <c r="F452" s="45" t="s">
        <v>7</v>
      </c>
      <c r="I452" s="77" t="str">
        <f t="shared" si="77"/>
        <v>F.3 Ch 9</v>
      </c>
      <c r="J452" s="77" t="str">
        <f t="shared" si="78"/>
        <v xml:space="preserve"> </v>
      </c>
      <c r="L452" s="77">
        <v>3</v>
      </c>
      <c r="N452" s="77" t="str">
        <f>VLOOKUP(B452,'Topic with sorted table '!A:E,5,FALSE)</f>
        <v>3D1</v>
      </c>
      <c r="P452">
        <v>3</v>
      </c>
      <c r="Q452" s="77" t="s">
        <v>273</v>
      </c>
      <c r="R452" s="77">
        <v>9</v>
      </c>
      <c r="X452" s="77" t="str">
        <f t="shared" si="81"/>
        <v>F.3 Lv.3</v>
      </c>
      <c r="Z452" s="77" t="str">
        <f t="shared" si="82"/>
        <v>F.3 Ch 9 Lv.3</v>
      </c>
    </row>
    <row r="453" spans="1:26" ht="16.5" customHeight="1" x14ac:dyDescent="0.25">
      <c r="A453" s="63" t="str">
        <f t="shared" si="79"/>
        <v>201020</v>
      </c>
      <c r="B453" s="77" t="str">
        <f t="shared" si="80"/>
        <v>2B10</v>
      </c>
      <c r="C453" s="77">
        <v>2010</v>
      </c>
      <c r="D453" s="45">
        <v>20</v>
      </c>
      <c r="E453" s="45"/>
      <c r="F453" s="45" t="s">
        <v>13</v>
      </c>
      <c r="I453" s="77" t="str">
        <f t="shared" si="77"/>
        <v>F.2 Ch 10</v>
      </c>
      <c r="J453" s="77" t="str">
        <f t="shared" si="78"/>
        <v xml:space="preserve"> </v>
      </c>
      <c r="L453" s="77">
        <v>4</v>
      </c>
      <c r="N453" s="77" t="str">
        <f>VLOOKUP(B453,'Topic with sorted table '!A:E,5,FALSE)</f>
        <v>A2</v>
      </c>
      <c r="P453">
        <v>2</v>
      </c>
      <c r="Q453" s="77" t="s">
        <v>273</v>
      </c>
      <c r="R453" s="77">
        <v>10</v>
      </c>
      <c r="X453" s="77" t="str">
        <f t="shared" si="81"/>
        <v>F.2 Lv.4</v>
      </c>
      <c r="Z453" s="77" t="str">
        <f t="shared" si="82"/>
        <v>F.2 Ch 10 Lv.4</v>
      </c>
    </row>
    <row r="454" spans="1:26" ht="16.5" customHeight="1" x14ac:dyDescent="0.25">
      <c r="A454" s="63" t="str">
        <f t="shared" si="79"/>
        <v>201021</v>
      </c>
      <c r="B454" s="77" t="str">
        <f t="shared" si="80"/>
        <v>2B11</v>
      </c>
      <c r="C454" s="77">
        <v>2010</v>
      </c>
      <c r="D454" s="44">
        <v>21</v>
      </c>
      <c r="E454" s="44"/>
      <c r="F454" s="44" t="s">
        <v>19</v>
      </c>
      <c r="I454" s="77" t="str">
        <f t="shared" si="77"/>
        <v>F.2 Ch 11</v>
      </c>
      <c r="J454" s="77" t="str">
        <f t="shared" si="78"/>
        <v xml:space="preserve"> </v>
      </c>
      <c r="L454" s="77">
        <v>2</v>
      </c>
      <c r="N454" s="77" t="str">
        <f>VLOOKUP(B454,'Topic with sorted table '!A:E,5,FALSE)</f>
        <v>T1</v>
      </c>
      <c r="P454">
        <v>2</v>
      </c>
      <c r="Q454" s="77" t="s">
        <v>273</v>
      </c>
      <c r="R454" s="77">
        <v>11</v>
      </c>
      <c r="X454" s="77" t="str">
        <f t="shared" si="81"/>
        <v>F.2 Lv.2</v>
      </c>
      <c r="Z454" s="77" t="str">
        <f t="shared" si="82"/>
        <v>F.2 Ch 11 Lv.2</v>
      </c>
    </row>
    <row r="455" spans="1:26" ht="16.5" customHeight="1" x14ac:dyDescent="0.25">
      <c r="A455" s="63" t="str">
        <f t="shared" si="79"/>
        <v>201022</v>
      </c>
      <c r="B455" s="77" t="str">
        <f t="shared" si="80"/>
        <v>4B12</v>
      </c>
      <c r="C455" s="77">
        <v>2010</v>
      </c>
      <c r="D455" s="44">
        <v>22</v>
      </c>
      <c r="E455" s="44"/>
      <c r="F455" s="44" t="s">
        <v>23</v>
      </c>
      <c r="I455" s="77" t="str">
        <f t="shared" si="77"/>
        <v>F.4 Ch 12</v>
      </c>
      <c r="J455" s="77" t="str">
        <f t="shared" si="78"/>
        <v xml:space="preserve"> </v>
      </c>
      <c r="L455" s="77">
        <v>3</v>
      </c>
      <c r="N455" s="77" t="str">
        <f>VLOOKUP(B455,'Topic with sorted table '!A:E,5,FALSE)</f>
        <v>T2</v>
      </c>
      <c r="P455">
        <v>4</v>
      </c>
      <c r="Q455" s="77" t="s">
        <v>273</v>
      </c>
      <c r="R455" s="77">
        <v>12</v>
      </c>
      <c r="X455" s="77" t="str">
        <f t="shared" si="81"/>
        <v>F.4 Lv.3</v>
      </c>
      <c r="Z455" s="77" t="str">
        <f t="shared" si="82"/>
        <v>F.4 Ch 12 Lv.3</v>
      </c>
    </row>
    <row r="456" spans="1:26" ht="16.5" customHeight="1" x14ac:dyDescent="0.25">
      <c r="A456" s="63" t="str">
        <f t="shared" si="79"/>
        <v>201023</v>
      </c>
      <c r="B456" s="77" t="str">
        <f t="shared" si="80"/>
        <v>3B9</v>
      </c>
      <c r="C456" s="86">
        <v>2010</v>
      </c>
      <c r="D456" s="44">
        <v>23</v>
      </c>
      <c r="E456" s="44"/>
      <c r="F456" s="44" t="s">
        <v>13</v>
      </c>
      <c r="I456" s="77" t="str">
        <f t="shared" si="77"/>
        <v>F.3 Ch 9</v>
      </c>
      <c r="J456" s="77" t="str">
        <f t="shared" si="78"/>
        <v xml:space="preserve"> </v>
      </c>
      <c r="L456" s="77">
        <v>5</v>
      </c>
      <c r="N456" s="77" t="str">
        <f>VLOOKUP(B456,'Topic with sorted table '!A:E,5,FALSE)</f>
        <v>3D1</v>
      </c>
      <c r="P456">
        <v>3</v>
      </c>
      <c r="Q456" s="77" t="s">
        <v>273</v>
      </c>
      <c r="R456" s="77">
        <v>9</v>
      </c>
      <c r="X456" s="77" t="str">
        <f t="shared" si="81"/>
        <v>F.3 Lv.5</v>
      </c>
      <c r="Z456" s="77" t="str">
        <f t="shared" si="82"/>
        <v>F.3 Ch 9 Lv.5</v>
      </c>
    </row>
    <row r="457" spans="1:26" ht="16.5" customHeight="1" x14ac:dyDescent="0.25">
      <c r="A457" s="63" t="str">
        <f t="shared" si="79"/>
        <v>201024</v>
      </c>
      <c r="B457" s="77" t="str">
        <f t="shared" si="80"/>
        <v>1B9</v>
      </c>
      <c r="C457" s="77">
        <v>2010</v>
      </c>
      <c r="D457" s="44">
        <v>24</v>
      </c>
      <c r="E457" s="44"/>
      <c r="F457" s="44" t="s">
        <v>19</v>
      </c>
      <c r="I457" s="77" t="str">
        <f t="shared" si="77"/>
        <v>F.1 Ch 9</v>
      </c>
      <c r="J457" s="77" t="str">
        <f t="shared" si="78"/>
        <v xml:space="preserve"> </v>
      </c>
      <c r="L457" s="77">
        <v>2</v>
      </c>
      <c r="N457" s="77" t="str">
        <f>VLOOKUP(B457,'Topic with sorted table '!A:E,5,FALSE)</f>
        <v>Geo</v>
      </c>
      <c r="P457">
        <v>1</v>
      </c>
      <c r="Q457" s="77" t="s">
        <v>273</v>
      </c>
      <c r="R457" s="77">
        <v>9</v>
      </c>
      <c r="X457" s="77" t="str">
        <f t="shared" si="81"/>
        <v>F.1 Lv.2</v>
      </c>
      <c r="Z457" s="77" t="str">
        <f t="shared" si="82"/>
        <v>F.1 Ch 9 Lv.2</v>
      </c>
    </row>
    <row r="458" spans="1:26" ht="16.5" customHeight="1" x14ac:dyDescent="0.25">
      <c r="A458" s="63" t="str">
        <f t="shared" si="79"/>
        <v>201025</v>
      </c>
      <c r="B458" s="77" t="str">
        <f t="shared" si="80"/>
        <v>1B10</v>
      </c>
      <c r="C458" s="77">
        <v>2010</v>
      </c>
      <c r="D458" s="44">
        <v>25</v>
      </c>
      <c r="E458" s="44"/>
      <c r="F458" s="44" t="s">
        <v>13</v>
      </c>
      <c r="I458" s="77" t="str">
        <f t="shared" si="77"/>
        <v>F.1 Ch 10</v>
      </c>
      <c r="J458" s="77" t="str">
        <f t="shared" si="78"/>
        <v xml:space="preserve"> </v>
      </c>
      <c r="L458" s="77">
        <v>2</v>
      </c>
      <c r="N458" s="77" t="str">
        <f>VLOOKUP(B458,'Topic with sorted table '!A:E,5,FALSE)</f>
        <v>DG1</v>
      </c>
      <c r="P458">
        <v>1</v>
      </c>
      <c r="Q458" s="77" t="s">
        <v>273</v>
      </c>
      <c r="R458" s="77">
        <v>10</v>
      </c>
      <c r="X458" s="77" t="str">
        <f t="shared" si="81"/>
        <v>F.1 Lv.2</v>
      </c>
      <c r="Z458" s="77" t="str">
        <f t="shared" si="82"/>
        <v>F.1 Ch 10 Lv.2</v>
      </c>
    </row>
    <row r="459" spans="1:26" ht="16.5" customHeight="1" x14ac:dyDescent="0.25">
      <c r="A459" s="63" t="str">
        <f t="shared" si="79"/>
        <v>201026</v>
      </c>
      <c r="B459" s="77" t="str">
        <f t="shared" si="80"/>
        <v>3B11</v>
      </c>
      <c r="C459" s="77">
        <v>2010</v>
      </c>
      <c r="D459" s="45">
        <v>26</v>
      </c>
      <c r="E459" s="45"/>
      <c r="F459" s="45" t="s">
        <v>7</v>
      </c>
      <c r="I459" s="77" t="str">
        <f t="shared" si="77"/>
        <v>F.3 Ch 11</v>
      </c>
      <c r="J459" s="77" t="str">
        <f t="shared" si="78"/>
        <v xml:space="preserve"> </v>
      </c>
      <c r="L459" s="77">
        <v>4</v>
      </c>
      <c r="N459" s="77" t="str">
        <f>VLOOKUP(B459,'Topic with sorted table '!A:E,5,FALSE)</f>
        <v>T1</v>
      </c>
      <c r="P459">
        <v>3</v>
      </c>
      <c r="Q459" s="77" t="s">
        <v>273</v>
      </c>
      <c r="R459" s="77">
        <v>11</v>
      </c>
      <c r="X459" s="77" t="str">
        <f t="shared" si="81"/>
        <v>F.3 Lv.4</v>
      </c>
      <c r="Z459" s="77" t="str">
        <f t="shared" si="82"/>
        <v>F.3 Ch 11 Lv.4</v>
      </c>
    </row>
    <row r="460" spans="1:26" ht="16.5" customHeight="1" x14ac:dyDescent="0.25">
      <c r="A460" s="63" t="str">
        <f t="shared" si="79"/>
        <v>201027</v>
      </c>
      <c r="B460" s="77" t="str">
        <f t="shared" si="80"/>
        <v>2B8</v>
      </c>
      <c r="C460" s="77">
        <v>2010</v>
      </c>
      <c r="D460" s="45">
        <v>27</v>
      </c>
      <c r="E460" s="45"/>
      <c r="F460" s="45" t="s">
        <v>7</v>
      </c>
      <c r="I460" s="77" t="str">
        <f t="shared" si="77"/>
        <v>F.2 Ch 8</v>
      </c>
      <c r="J460" s="77" t="str">
        <f t="shared" si="78"/>
        <v xml:space="preserve"> </v>
      </c>
      <c r="L460" s="77">
        <v>2</v>
      </c>
      <c r="N460" s="77" t="str">
        <f>VLOOKUP(B460,'Topic with sorted table '!A:E,5,FALSE)</f>
        <v>DG1</v>
      </c>
      <c r="P460">
        <v>2</v>
      </c>
      <c r="Q460" s="77" t="s">
        <v>273</v>
      </c>
      <c r="R460" s="77">
        <v>8</v>
      </c>
      <c r="X460" s="77" t="str">
        <f t="shared" si="81"/>
        <v>F.2 Lv.2</v>
      </c>
      <c r="Z460" s="77" t="str">
        <f t="shared" si="82"/>
        <v>F.2 Ch 8 Lv.2</v>
      </c>
    </row>
    <row r="461" spans="1:26" ht="16.5" customHeight="1" x14ac:dyDescent="0.25">
      <c r="A461" s="63" t="str">
        <f t="shared" si="79"/>
        <v>201028</v>
      </c>
      <c r="B461" s="77" t="str">
        <f t="shared" si="80"/>
        <v>3B9</v>
      </c>
      <c r="C461" s="77">
        <v>2010</v>
      </c>
      <c r="D461" s="44">
        <v>28</v>
      </c>
      <c r="E461" s="44"/>
      <c r="F461" s="44" t="s">
        <v>23</v>
      </c>
      <c r="I461" s="77" t="str">
        <f t="shared" si="77"/>
        <v>F.3 Ch 9</v>
      </c>
      <c r="J461" s="77" t="str">
        <f t="shared" si="78"/>
        <v xml:space="preserve"> </v>
      </c>
      <c r="L461" s="77">
        <v>2</v>
      </c>
      <c r="N461" s="77" t="str">
        <f>VLOOKUP(B461,'Topic with sorted table '!A:E,5,FALSE)</f>
        <v>3D1</v>
      </c>
      <c r="P461">
        <v>3</v>
      </c>
      <c r="Q461" s="77" t="s">
        <v>273</v>
      </c>
      <c r="R461" s="77">
        <v>9</v>
      </c>
      <c r="X461" s="77" t="str">
        <f t="shared" si="81"/>
        <v>F.3 Lv.2</v>
      </c>
      <c r="Z461" s="77" t="str">
        <f t="shared" si="82"/>
        <v>F.3 Ch 9 Lv.2</v>
      </c>
    </row>
    <row r="462" spans="1:26" ht="16.5" customHeight="1" x14ac:dyDescent="0.25">
      <c r="A462" s="63" t="str">
        <f t="shared" si="79"/>
        <v>201029</v>
      </c>
      <c r="B462" s="77" t="str">
        <f t="shared" si="80"/>
        <v>5A3</v>
      </c>
      <c r="C462" s="77">
        <v>2010</v>
      </c>
      <c r="D462" s="44">
        <v>29</v>
      </c>
      <c r="E462" s="44"/>
      <c r="F462" s="44" t="s">
        <v>19</v>
      </c>
      <c r="I462" s="77" t="str">
        <f t="shared" si="77"/>
        <v>F.5 Ch 3</v>
      </c>
      <c r="J462" s="77" t="str">
        <f t="shared" si="78"/>
        <v xml:space="preserve"> </v>
      </c>
      <c r="L462" s="77">
        <v>4</v>
      </c>
      <c r="N462" s="77" t="str">
        <f>VLOOKUP(B462,'Topic with sorted table '!A:E,5,FALSE)</f>
        <v>G</v>
      </c>
      <c r="P462">
        <v>5</v>
      </c>
      <c r="Q462" s="77" t="s">
        <v>272</v>
      </c>
      <c r="R462" s="77">
        <v>3</v>
      </c>
      <c r="X462" s="77" t="str">
        <f t="shared" si="81"/>
        <v>F.5 Lv.4</v>
      </c>
      <c r="Z462" s="77" t="str">
        <f t="shared" si="82"/>
        <v>F.5 Ch 3 Lv.4</v>
      </c>
    </row>
    <row r="463" spans="1:26" ht="16.5" customHeight="1" x14ac:dyDescent="0.25">
      <c r="A463" s="63" t="str">
        <f t="shared" si="79"/>
        <v>201030</v>
      </c>
      <c r="B463" s="77" t="str">
        <f t="shared" si="80"/>
        <v>1B8</v>
      </c>
      <c r="C463" s="77">
        <v>2010</v>
      </c>
      <c r="D463" s="44">
        <v>30</v>
      </c>
      <c r="E463" s="44"/>
      <c r="F463" s="44" t="s">
        <v>7</v>
      </c>
      <c r="I463" s="77" t="str">
        <f t="shared" si="77"/>
        <v>F.1 Ch 8</v>
      </c>
      <c r="J463" s="77" t="str">
        <f t="shared" si="78"/>
        <v>F.1 Ch 8</v>
      </c>
      <c r="L463" s="77">
        <v>4</v>
      </c>
      <c r="N463" s="77" t="str">
        <f>VLOOKUP(B463,'Topic with sorted table '!A:E,5,FALSE)</f>
        <v>AG1</v>
      </c>
      <c r="P463">
        <v>1</v>
      </c>
      <c r="Q463" s="77" t="s">
        <v>273</v>
      </c>
      <c r="R463" s="77">
        <v>8</v>
      </c>
      <c r="T463" s="77">
        <v>1</v>
      </c>
      <c r="U463" s="77" t="s">
        <v>453</v>
      </c>
      <c r="V463" s="77">
        <v>8</v>
      </c>
      <c r="X463" s="77" t="str">
        <f t="shared" si="81"/>
        <v>F.1 Lv.4</v>
      </c>
      <c r="Z463" s="77" t="str">
        <f t="shared" si="82"/>
        <v>F.1 Ch 8 Lv.4</v>
      </c>
    </row>
    <row r="464" spans="1:26" ht="16.5" customHeight="1" x14ac:dyDescent="0.25">
      <c r="A464" s="63" t="str">
        <f t="shared" si="79"/>
        <v>201031</v>
      </c>
      <c r="B464" s="77" t="str">
        <f t="shared" si="80"/>
        <v>4A2</v>
      </c>
      <c r="C464" s="77">
        <v>2010</v>
      </c>
      <c r="D464" s="44">
        <v>31</v>
      </c>
      <c r="E464" s="44"/>
      <c r="F464" s="44" t="s">
        <v>23</v>
      </c>
      <c r="I464" s="77" t="str">
        <f t="shared" si="77"/>
        <v>F.4 Ch 2</v>
      </c>
      <c r="J464" s="77" t="str">
        <f t="shared" si="78"/>
        <v xml:space="preserve"> </v>
      </c>
      <c r="L464" s="77">
        <v>3</v>
      </c>
      <c r="N464" s="77" t="str">
        <f>VLOOKUP(B464,'Topic with sorted table '!A:E,5,FALSE)</f>
        <v>AG2</v>
      </c>
      <c r="P464">
        <v>4</v>
      </c>
      <c r="Q464" s="77" t="s">
        <v>272</v>
      </c>
      <c r="R464" s="77">
        <v>2</v>
      </c>
      <c r="X464" s="77" t="str">
        <f t="shared" si="81"/>
        <v>F.4 Lv.3</v>
      </c>
      <c r="Z464" s="77" t="str">
        <f t="shared" si="82"/>
        <v>F.4 Ch 2 Lv.3</v>
      </c>
    </row>
    <row r="465" spans="1:26" ht="16.5" customHeight="1" x14ac:dyDescent="0.25">
      <c r="A465" s="63" t="str">
        <f t="shared" si="79"/>
        <v>201032</v>
      </c>
      <c r="B465" s="77" t="str">
        <f t="shared" si="80"/>
        <v>4A2</v>
      </c>
      <c r="C465" s="77">
        <v>2010</v>
      </c>
      <c r="D465" s="44">
        <v>32</v>
      </c>
      <c r="E465" s="44"/>
      <c r="F465" s="44" t="s">
        <v>19</v>
      </c>
      <c r="I465" s="77" t="str">
        <f t="shared" si="77"/>
        <v>F.4 Ch 2</v>
      </c>
      <c r="J465" s="77" t="str">
        <f t="shared" si="78"/>
        <v xml:space="preserve"> </v>
      </c>
      <c r="L465" s="77">
        <v>5</v>
      </c>
      <c r="N465" s="77" t="str">
        <f>VLOOKUP(B465,'Topic with sorted table '!A:E,5,FALSE)</f>
        <v>AG2</v>
      </c>
      <c r="P465">
        <v>4</v>
      </c>
      <c r="Q465" s="77" t="s">
        <v>272</v>
      </c>
      <c r="R465" s="77">
        <v>2</v>
      </c>
      <c r="X465" s="77" t="str">
        <f t="shared" si="81"/>
        <v>F.4 Lv.5</v>
      </c>
      <c r="Z465" s="77" t="str">
        <f t="shared" si="82"/>
        <v>F.4 Ch 2 Lv.5</v>
      </c>
    </row>
    <row r="466" spans="1:26" ht="16.5" customHeight="1" x14ac:dyDescent="0.25">
      <c r="A466" s="63" t="str">
        <f t="shared" si="79"/>
        <v>201033</v>
      </c>
      <c r="B466" s="77" t="str">
        <f t="shared" si="80"/>
        <v>5A5</v>
      </c>
      <c r="C466" s="77">
        <v>2010</v>
      </c>
      <c r="D466" s="45">
        <v>33</v>
      </c>
      <c r="E466" s="45"/>
      <c r="F466" s="45" t="s">
        <v>7</v>
      </c>
      <c r="I466" s="77" t="str">
        <f t="shared" si="77"/>
        <v>F.5 Ch 5</v>
      </c>
      <c r="J466" s="77" t="str">
        <f t="shared" si="78"/>
        <v xml:space="preserve"> </v>
      </c>
      <c r="L466" s="77">
        <v>2</v>
      </c>
      <c r="N466" s="77" t="str">
        <f>VLOOKUP(B466,'Topic with sorted table '!A:E,5,FALSE)</f>
        <v>P2</v>
      </c>
      <c r="P466">
        <v>5</v>
      </c>
      <c r="Q466" s="77" t="s">
        <v>272</v>
      </c>
      <c r="R466" s="77">
        <v>5</v>
      </c>
      <c r="X466" s="77" t="str">
        <f t="shared" si="81"/>
        <v>F.5 Lv.2</v>
      </c>
      <c r="Z466" s="77" t="str">
        <f t="shared" si="82"/>
        <v>F.5 Ch 5 Lv.2</v>
      </c>
    </row>
    <row r="467" spans="1:26" ht="16.5" customHeight="1" x14ac:dyDescent="0.25">
      <c r="A467" s="63" t="str">
        <f t="shared" si="79"/>
        <v>201034</v>
      </c>
      <c r="B467" s="77" t="str">
        <f t="shared" si="80"/>
        <v>5B11</v>
      </c>
      <c r="C467" s="77">
        <v>2010</v>
      </c>
      <c r="D467" s="45">
        <v>34</v>
      </c>
      <c r="E467" s="45"/>
      <c r="F467" s="45" t="s">
        <v>13</v>
      </c>
      <c r="I467" s="77" t="str">
        <f t="shared" si="77"/>
        <v>F.5 Ch 11</v>
      </c>
      <c r="J467" s="77" t="str">
        <f t="shared" si="78"/>
        <v xml:space="preserve"> </v>
      </c>
      <c r="L467" s="77">
        <v>3</v>
      </c>
      <c r="N467" s="77" t="str">
        <f>VLOOKUP(B467,'Topic with sorted table '!A:E,5,FALSE)</f>
        <v>S3</v>
      </c>
      <c r="P467">
        <v>5</v>
      </c>
      <c r="Q467" s="77" t="s">
        <v>273</v>
      </c>
      <c r="R467" s="77">
        <v>11</v>
      </c>
      <c r="X467" s="77" t="str">
        <f t="shared" si="81"/>
        <v>F.5 Lv.3</v>
      </c>
      <c r="Z467" s="77" t="str">
        <f t="shared" si="82"/>
        <v>F.5 Ch 11 Lv.3</v>
      </c>
    </row>
    <row r="468" spans="1:26" ht="16.5" customHeight="1" x14ac:dyDescent="0.25">
      <c r="A468" s="63" t="str">
        <f t="shared" si="79"/>
        <v>201035</v>
      </c>
      <c r="B468" s="77" t="str">
        <f t="shared" si="80"/>
        <v>5B11</v>
      </c>
      <c r="C468" s="77">
        <v>2010</v>
      </c>
      <c r="D468" s="45">
        <v>35</v>
      </c>
      <c r="E468" s="45"/>
      <c r="F468" s="45" t="s">
        <v>13</v>
      </c>
      <c r="I468" s="77" t="str">
        <f t="shared" si="77"/>
        <v>F.5 Ch 11</v>
      </c>
      <c r="J468" s="77" t="str">
        <f t="shared" si="78"/>
        <v xml:space="preserve"> </v>
      </c>
      <c r="L468" s="77">
        <v>2</v>
      </c>
      <c r="N468" s="77" t="str">
        <f>VLOOKUP(B468,'Topic with sorted table '!A:E,5,FALSE)</f>
        <v>S3</v>
      </c>
      <c r="P468">
        <v>5</v>
      </c>
      <c r="Q468" s="77" t="s">
        <v>273</v>
      </c>
      <c r="R468" s="77">
        <v>11</v>
      </c>
      <c r="X468" s="77" t="str">
        <f t="shared" si="81"/>
        <v>F.5 Lv.2</v>
      </c>
      <c r="Z468" s="77" t="str">
        <f t="shared" si="82"/>
        <v>F.5 Ch 11 Lv.2</v>
      </c>
    </row>
    <row r="469" spans="1:26" ht="16.5" customHeight="1" x14ac:dyDescent="0.25">
      <c r="A469" s="63" t="str">
        <f t="shared" si="79"/>
        <v>201036</v>
      </c>
      <c r="B469" s="77" t="str">
        <f t="shared" si="80"/>
        <v>5B11</v>
      </c>
      <c r="C469" s="77">
        <v>2010</v>
      </c>
      <c r="D469" s="45">
        <v>36</v>
      </c>
      <c r="E469" s="45"/>
      <c r="F469" s="45" t="s">
        <v>13</v>
      </c>
      <c r="I469" s="77" t="str">
        <f t="shared" si="77"/>
        <v>F.5 Ch 11</v>
      </c>
      <c r="J469" s="77" t="str">
        <f t="shared" si="78"/>
        <v xml:space="preserve"> </v>
      </c>
      <c r="L469" s="77">
        <v>2</v>
      </c>
      <c r="N469" s="77" t="str">
        <f>VLOOKUP(B469,'Topic with sorted table '!A:E,5,FALSE)</f>
        <v>S3</v>
      </c>
      <c r="P469">
        <v>5</v>
      </c>
      <c r="Q469" s="77" t="s">
        <v>273</v>
      </c>
      <c r="R469" s="77">
        <v>11</v>
      </c>
      <c r="X469" s="77" t="str">
        <f t="shared" si="81"/>
        <v>F.5 Lv.2</v>
      </c>
      <c r="Z469" s="77" t="str">
        <f t="shared" si="82"/>
        <v>F.5 Ch 11 Lv.2</v>
      </c>
    </row>
    <row r="470" spans="1:26" ht="16.5" customHeight="1" x14ac:dyDescent="0.25">
      <c r="A470" s="63" t="str">
        <f t="shared" si="79"/>
        <v>201037</v>
      </c>
      <c r="B470" s="77" t="str">
        <f t="shared" si="80"/>
        <v>5A3</v>
      </c>
      <c r="C470" s="77">
        <v>2010</v>
      </c>
      <c r="D470" s="45">
        <v>37</v>
      </c>
      <c r="E470" s="45"/>
      <c r="F470" s="45" t="s">
        <v>7</v>
      </c>
      <c r="I470" s="77" t="str">
        <f t="shared" si="77"/>
        <v>F.5 Ch 3</v>
      </c>
      <c r="J470" s="77" t="str">
        <f t="shared" si="78"/>
        <v xml:space="preserve"> </v>
      </c>
      <c r="L470" s="77">
        <v>4</v>
      </c>
      <c r="N470" s="77" t="str">
        <f>VLOOKUP(B470,'Topic with sorted table '!A:E,5,FALSE)</f>
        <v>G</v>
      </c>
      <c r="P470">
        <v>5</v>
      </c>
      <c r="Q470" s="77" t="s">
        <v>272</v>
      </c>
      <c r="R470" s="77">
        <v>3</v>
      </c>
      <c r="X470" s="77" t="str">
        <f t="shared" si="81"/>
        <v>F.5 Lv.4</v>
      </c>
      <c r="Z470" s="77" t="str">
        <f t="shared" si="82"/>
        <v>F.5 Ch 3 Lv.4</v>
      </c>
    </row>
    <row r="471" spans="1:26" ht="16.5" customHeight="1" x14ac:dyDescent="0.25">
      <c r="A471" s="63" t="str">
        <f t="shared" si="79"/>
        <v>201038</v>
      </c>
      <c r="B471" s="77" t="str">
        <f t="shared" si="80"/>
        <v>4B7</v>
      </c>
      <c r="C471" s="77">
        <v>2010</v>
      </c>
      <c r="D471" s="44">
        <v>38</v>
      </c>
      <c r="E471" s="44"/>
      <c r="F471" s="44" t="s">
        <v>13</v>
      </c>
      <c r="I471" s="77" t="str">
        <f t="shared" si="77"/>
        <v>F.4 Ch 7</v>
      </c>
      <c r="J471" s="77" t="str">
        <f t="shared" si="78"/>
        <v xml:space="preserve"> </v>
      </c>
      <c r="L471" s="77">
        <v>5</v>
      </c>
      <c r="N471" s="77" t="str">
        <f>VLOOKUP(B471,'Topic with sorted table '!A:E,5,FALSE)</f>
        <v>A3</v>
      </c>
      <c r="P471">
        <v>4</v>
      </c>
      <c r="Q471" s="77" t="s">
        <v>273</v>
      </c>
      <c r="R471" s="77">
        <v>7</v>
      </c>
      <c r="X471" s="77" t="str">
        <f t="shared" si="81"/>
        <v>F.4 Lv.5</v>
      </c>
      <c r="Z471" s="77" t="str">
        <f t="shared" si="82"/>
        <v>F.4 Ch 7 Lv.5</v>
      </c>
    </row>
    <row r="472" spans="1:26" ht="16.5" customHeight="1" x14ac:dyDescent="0.25">
      <c r="A472" s="63" t="str">
        <f t="shared" si="79"/>
        <v>201039</v>
      </c>
      <c r="B472" s="77" t="str">
        <f t="shared" si="80"/>
        <v>4B9</v>
      </c>
      <c r="C472" s="77">
        <v>2010</v>
      </c>
      <c r="D472" s="44">
        <v>39</v>
      </c>
      <c r="E472" s="44"/>
      <c r="F472" s="44" t="s">
        <v>7</v>
      </c>
      <c r="I472" s="77" t="str">
        <f t="shared" si="77"/>
        <v>F.4 Ch 9</v>
      </c>
      <c r="J472" s="77" t="str">
        <f t="shared" si="78"/>
        <v xml:space="preserve"> </v>
      </c>
      <c r="L472" s="77">
        <v>4</v>
      </c>
      <c r="N472" s="77" t="str">
        <f>VLOOKUP(B472,'Topic with sorted table '!A:E,5,FALSE)</f>
        <v>A3</v>
      </c>
      <c r="P472">
        <v>4</v>
      </c>
      <c r="Q472" s="77" t="s">
        <v>273</v>
      </c>
      <c r="R472" s="77">
        <v>9</v>
      </c>
      <c r="X472" s="77" t="str">
        <f t="shared" si="81"/>
        <v>F.4 Lv.4</v>
      </c>
      <c r="Z472" s="77" t="str">
        <f t="shared" si="82"/>
        <v>F.4 Ch 9 Lv.4</v>
      </c>
    </row>
    <row r="473" spans="1:26" ht="16.5" customHeight="1" x14ac:dyDescent="0.25">
      <c r="A473" s="63" t="str">
        <f t="shared" si="79"/>
        <v>201040</v>
      </c>
      <c r="B473" s="77" t="str">
        <f t="shared" si="80"/>
        <v>3A2</v>
      </c>
      <c r="C473" s="77">
        <v>2010</v>
      </c>
      <c r="D473" s="44">
        <v>40</v>
      </c>
      <c r="E473" s="44"/>
      <c r="F473" s="44" t="s">
        <v>23</v>
      </c>
      <c r="I473" s="77" t="str">
        <f t="shared" si="77"/>
        <v>F.3 Ch 2</v>
      </c>
      <c r="J473" s="77" t="str">
        <f t="shared" si="78"/>
        <v xml:space="preserve"> </v>
      </c>
      <c r="L473" s="77">
        <v>3</v>
      </c>
      <c r="N473" s="77" t="str">
        <f>VLOOKUP(B473,'Topic with sorted table '!A:E,5,FALSE)</f>
        <v>A2</v>
      </c>
      <c r="P473">
        <v>3</v>
      </c>
      <c r="Q473" s="77" t="s">
        <v>272</v>
      </c>
      <c r="R473" s="77">
        <v>2</v>
      </c>
      <c r="X473" s="77" t="str">
        <f t="shared" si="81"/>
        <v>F.3 Lv.3</v>
      </c>
      <c r="Z473" s="77" t="str">
        <f t="shared" si="82"/>
        <v>F.3 Ch 2 Lv.3</v>
      </c>
    </row>
    <row r="474" spans="1:26" ht="16.5" customHeight="1" x14ac:dyDescent="0.25">
      <c r="A474" s="63" t="str">
        <f t="shared" si="79"/>
        <v>201041</v>
      </c>
      <c r="B474" s="77" t="str">
        <f t="shared" si="80"/>
        <v>4A6</v>
      </c>
      <c r="C474" s="86">
        <v>2010</v>
      </c>
      <c r="D474" s="44">
        <v>41</v>
      </c>
      <c r="E474" s="44"/>
      <c r="F474" s="44" t="s">
        <v>13</v>
      </c>
      <c r="I474" s="77" t="str">
        <f t="shared" si="77"/>
        <v>F.4 Ch 6</v>
      </c>
      <c r="J474" s="77" t="str">
        <f t="shared" si="78"/>
        <v xml:space="preserve"> </v>
      </c>
      <c r="L474" s="77">
        <v>2</v>
      </c>
      <c r="N474" s="77" t="str">
        <f>VLOOKUP(B474,'Topic with sorted table '!A:E,5,FALSE)</f>
        <v>A3</v>
      </c>
      <c r="P474">
        <v>4</v>
      </c>
      <c r="Q474" s="77" t="s">
        <v>272</v>
      </c>
      <c r="R474" s="77">
        <v>6</v>
      </c>
      <c r="X474" s="77" t="str">
        <f t="shared" si="81"/>
        <v>F.4 Lv.2</v>
      </c>
      <c r="Z474" s="77" t="str">
        <f t="shared" si="82"/>
        <v>F.4 Ch 6 Lv.2</v>
      </c>
    </row>
    <row r="475" spans="1:26" ht="16.5" customHeight="1" x14ac:dyDescent="0.25">
      <c r="A475" s="63" t="str">
        <f t="shared" si="79"/>
        <v>201042</v>
      </c>
      <c r="B475" s="77" t="str">
        <f t="shared" si="80"/>
        <v>6A3</v>
      </c>
      <c r="C475" s="77">
        <v>2010</v>
      </c>
      <c r="D475" s="44">
        <v>42</v>
      </c>
      <c r="E475" s="44"/>
      <c r="F475" s="44" t="s">
        <v>7</v>
      </c>
      <c r="I475" s="77" t="str">
        <f t="shared" si="77"/>
        <v>F.6 Ch 3</v>
      </c>
      <c r="J475" s="77" t="str">
        <f t="shared" si="78"/>
        <v xml:space="preserve"> </v>
      </c>
      <c r="L475" s="77">
        <v>4</v>
      </c>
      <c r="N475" s="77" t="str">
        <f>VLOOKUP(B475,'Topic with sorted table '!A:E,5,FALSE)</f>
        <v>A4</v>
      </c>
      <c r="P475">
        <v>6</v>
      </c>
      <c r="Q475" s="77" t="s">
        <v>272</v>
      </c>
      <c r="R475" s="77">
        <v>3</v>
      </c>
      <c r="X475" s="77" t="str">
        <f t="shared" si="81"/>
        <v>F.6 Lv.4</v>
      </c>
      <c r="Z475" s="77" t="str">
        <f t="shared" si="82"/>
        <v>F.6 Ch 3 Lv.4</v>
      </c>
    </row>
    <row r="476" spans="1:26" ht="16.5" customHeight="1" x14ac:dyDescent="0.25">
      <c r="A476" s="63" t="str">
        <f t="shared" si="79"/>
        <v>201043</v>
      </c>
      <c r="B476" s="77" t="str">
        <f t="shared" si="80"/>
        <v>6A2</v>
      </c>
      <c r="C476" s="77">
        <v>2010</v>
      </c>
      <c r="D476" s="45">
        <v>43</v>
      </c>
      <c r="E476" s="45"/>
      <c r="F476" s="45" t="s">
        <v>19</v>
      </c>
      <c r="I476" s="77" t="str">
        <f t="shared" si="77"/>
        <v>F.6 Ch 2</v>
      </c>
      <c r="J476" s="77" t="str">
        <f t="shared" si="78"/>
        <v xml:space="preserve"> </v>
      </c>
      <c r="L476" s="77">
        <v>3</v>
      </c>
      <c r="N476" s="77" t="str">
        <f>VLOOKUP(B476,'Topic with sorted table '!A:E,5,FALSE)</f>
        <v>A3</v>
      </c>
      <c r="P476">
        <v>6</v>
      </c>
      <c r="Q476" s="77" t="s">
        <v>272</v>
      </c>
      <c r="R476" s="77">
        <v>2</v>
      </c>
      <c r="X476" s="77" t="str">
        <f t="shared" si="81"/>
        <v>F.6 Lv.3</v>
      </c>
      <c r="Z476" s="77" t="str">
        <f t="shared" si="82"/>
        <v>F.6 Ch 2 Lv.3</v>
      </c>
    </row>
    <row r="477" spans="1:26" ht="16.5" customHeight="1" x14ac:dyDescent="0.25">
      <c r="A477" s="63" t="str">
        <f t="shared" si="79"/>
        <v>201044</v>
      </c>
      <c r="B477" s="77" t="str">
        <f t="shared" si="80"/>
        <v>6A2</v>
      </c>
      <c r="C477" s="77">
        <v>2010</v>
      </c>
      <c r="D477" s="45">
        <v>44</v>
      </c>
      <c r="E477" s="45"/>
      <c r="F477" s="45" t="s">
        <v>7</v>
      </c>
      <c r="I477" s="77" t="str">
        <f t="shared" si="77"/>
        <v>F.6 Ch 2</v>
      </c>
      <c r="J477" s="77" t="str">
        <f t="shared" si="78"/>
        <v xml:space="preserve"> </v>
      </c>
      <c r="L477" s="77">
        <v>5</v>
      </c>
      <c r="N477" s="77" t="str">
        <f>VLOOKUP(B477,'Topic with sorted table '!A:E,5,FALSE)</f>
        <v>A3</v>
      </c>
      <c r="P477">
        <v>6</v>
      </c>
      <c r="Q477" s="77" t="s">
        <v>272</v>
      </c>
      <c r="R477" s="77">
        <v>2</v>
      </c>
      <c r="X477" s="77" t="str">
        <f t="shared" si="81"/>
        <v>F.6 Lv.5</v>
      </c>
      <c r="Z477" s="77" t="str">
        <f t="shared" si="82"/>
        <v>F.6 Ch 2 Lv.5</v>
      </c>
    </row>
    <row r="478" spans="1:26" ht="16.5" customHeight="1" x14ac:dyDescent="0.25">
      <c r="A478" s="63" t="str">
        <f t="shared" si="79"/>
        <v>201045</v>
      </c>
      <c r="B478" s="77" t="str">
        <f t="shared" si="80"/>
        <v>5A3</v>
      </c>
      <c r="C478" s="77">
        <v>2010</v>
      </c>
      <c r="D478" s="45">
        <v>45</v>
      </c>
      <c r="E478" s="45"/>
      <c r="F478" s="45" t="s">
        <v>19</v>
      </c>
      <c r="I478" s="77" t="str">
        <f t="shared" si="77"/>
        <v>F.5 Ch 3</v>
      </c>
      <c r="J478" s="77" t="str">
        <f t="shared" si="78"/>
        <v xml:space="preserve"> </v>
      </c>
      <c r="L478" s="77">
        <v>4</v>
      </c>
      <c r="N478" s="77" t="str">
        <f>VLOOKUP(B478,'Topic with sorted table '!A:E,5,FALSE)</f>
        <v>G</v>
      </c>
      <c r="P478">
        <v>5</v>
      </c>
      <c r="Q478" s="77" t="s">
        <v>272</v>
      </c>
      <c r="R478" s="77">
        <v>3</v>
      </c>
      <c r="X478" s="77" t="str">
        <f t="shared" si="81"/>
        <v>F.5 Lv.4</v>
      </c>
      <c r="Z478" s="77" t="str">
        <f t="shared" si="82"/>
        <v>F.5 Ch 3 Lv.4</v>
      </c>
    </row>
    <row r="479" spans="1:26" ht="16.5" customHeight="1" x14ac:dyDescent="0.25">
      <c r="A479" s="63" t="str">
        <f t="shared" si="79"/>
        <v>201046</v>
      </c>
      <c r="B479" s="77" t="str">
        <f t="shared" si="80"/>
        <v>4B12</v>
      </c>
      <c r="C479" s="77">
        <v>2010</v>
      </c>
      <c r="D479" s="45">
        <v>46</v>
      </c>
      <c r="E479" s="45"/>
      <c r="F479" s="45" t="s">
        <v>19</v>
      </c>
      <c r="I479" s="77" t="str">
        <f t="shared" si="77"/>
        <v>F.4 Ch 12</v>
      </c>
      <c r="J479" s="77" t="str">
        <f t="shared" si="78"/>
        <v xml:space="preserve"> </v>
      </c>
      <c r="L479" s="77">
        <v>5</v>
      </c>
      <c r="N479" s="77" t="str">
        <f>VLOOKUP(B479,'Topic with sorted table '!A:E,5,FALSE)</f>
        <v>T2</v>
      </c>
      <c r="P479">
        <v>4</v>
      </c>
      <c r="Q479" s="77" t="s">
        <v>273</v>
      </c>
      <c r="R479" s="77">
        <v>12</v>
      </c>
      <c r="X479" s="77" t="str">
        <f t="shared" si="81"/>
        <v>F.4 Lv.5</v>
      </c>
      <c r="Z479" s="77" t="str">
        <f t="shared" si="82"/>
        <v>F.4 Ch 12 Lv.5</v>
      </c>
    </row>
    <row r="480" spans="1:26" ht="16.5" customHeight="1" x14ac:dyDescent="0.25">
      <c r="A480" s="63" t="str">
        <f t="shared" si="79"/>
        <v>201047</v>
      </c>
      <c r="B480" s="77" t="str">
        <f t="shared" si="80"/>
        <v>3B11</v>
      </c>
      <c r="C480" s="77">
        <v>2010</v>
      </c>
      <c r="D480" s="45">
        <v>47</v>
      </c>
      <c r="E480" s="45"/>
      <c r="F480" s="45" t="s">
        <v>23</v>
      </c>
      <c r="I480" s="77" t="str">
        <f t="shared" si="77"/>
        <v>F.3 Ch 11</v>
      </c>
      <c r="J480" s="77" t="str">
        <f t="shared" si="78"/>
        <v xml:space="preserve"> </v>
      </c>
      <c r="L480" s="77">
        <v>5</v>
      </c>
      <c r="N480" s="77" t="str">
        <f>VLOOKUP(B480,'Topic with sorted table '!A:E,5,FALSE)</f>
        <v>T1</v>
      </c>
      <c r="P480">
        <v>3</v>
      </c>
      <c r="Q480" s="77" t="s">
        <v>273</v>
      </c>
      <c r="R480" s="77">
        <v>11</v>
      </c>
      <c r="X480" s="77" t="str">
        <f t="shared" si="81"/>
        <v>F.3 Lv.5</v>
      </c>
      <c r="Z480" s="77" t="str">
        <f t="shared" si="82"/>
        <v>F.3 Ch 11 Lv.5</v>
      </c>
    </row>
    <row r="481" spans="1:26" ht="16.5" customHeight="1" x14ac:dyDescent="0.25">
      <c r="A481" s="63" t="str">
        <f t="shared" si="79"/>
        <v>201048</v>
      </c>
      <c r="B481" s="77" t="str">
        <f t="shared" si="80"/>
        <v>5B10</v>
      </c>
      <c r="C481" s="77">
        <v>2010</v>
      </c>
      <c r="D481" s="44">
        <v>48</v>
      </c>
      <c r="E481" s="44"/>
      <c r="F481" s="44" t="s">
        <v>23</v>
      </c>
      <c r="I481" s="77" t="str">
        <f t="shared" si="77"/>
        <v>F.5 Ch 10</v>
      </c>
      <c r="J481" s="77" t="str">
        <f t="shared" si="78"/>
        <v xml:space="preserve"> </v>
      </c>
      <c r="L481" s="77">
        <v>5</v>
      </c>
      <c r="N481" s="77" t="str">
        <f>VLOOKUP(B481,'Topic with sorted table '!A:E,5,FALSE)</f>
        <v>3D2</v>
      </c>
      <c r="P481">
        <v>5</v>
      </c>
      <c r="Q481" s="77" t="s">
        <v>273</v>
      </c>
      <c r="R481" s="77">
        <v>10</v>
      </c>
      <c r="X481" s="77" t="str">
        <f t="shared" si="81"/>
        <v>F.5 Lv.5</v>
      </c>
      <c r="Z481" s="77" t="str">
        <f t="shared" si="82"/>
        <v>F.5 Ch 10 Lv.5</v>
      </c>
    </row>
    <row r="482" spans="1:26" ht="16.5" customHeight="1" x14ac:dyDescent="0.25">
      <c r="A482" s="63" t="str">
        <f t="shared" si="79"/>
        <v>201049</v>
      </c>
      <c r="B482" s="77" t="str">
        <f t="shared" si="80"/>
        <v>4B10</v>
      </c>
      <c r="C482" s="77">
        <v>2010</v>
      </c>
      <c r="D482" s="44">
        <v>49</v>
      </c>
      <c r="E482" s="44"/>
      <c r="F482" s="44" t="s">
        <v>19</v>
      </c>
      <c r="I482" s="77" t="str">
        <f t="shared" si="77"/>
        <v>F.4 Ch 10</v>
      </c>
      <c r="J482" s="77" t="str">
        <f t="shared" si="78"/>
        <v xml:space="preserve"> </v>
      </c>
      <c r="L482" s="77">
        <v>5</v>
      </c>
      <c r="N482" s="77" t="str">
        <f>VLOOKUP(B482,'Topic with sorted table '!A:E,5,FALSE)</f>
        <v>DG3</v>
      </c>
      <c r="P482">
        <v>4</v>
      </c>
      <c r="Q482" s="77" t="s">
        <v>273</v>
      </c>
      <c r="R482" s="77">
        <v>10</v>
      </c>
      <c r="X482" s="77" t="str">
        <f t="shared" si="81"/>
        <v>F.4 Lv.5</v>
      </c>
      <c r="Z482" s="77" t="str">
        <f t="shared" si="82"/>
        <v>F.4 Ch 10 Lv.5</v>
      </c>
    </row>
    <row r="483" spans="1:26" ht="16.5" customHeight="1" x14ac:dyDescent="0.25">
      <c r="A483" s="63" t="str">
        <f t="shared" si="79"/>
        <v>201050</v>
      </c>
      <c r="B483" s="77" t="str">
        <f t="shared" si="80"/>
        <v>4B11</v>
      </c>
      <c r="C483" s="77">
        <v>2010</v>
      </c>
      <c r="D483" s="44">
        <v>50</v>
      </c>
      <c r="E483" s="44"/>
      <c r="F483" s="44" t="s">
        <v>7</v>
      </c>
      <c r="I483" s="77" t="str">
        <f t="shared" si="77"/>
        <v>F.4 Ch 11</v>
      </c>
      <c r="J483" s="77" t="str">
        <f t="shared" si="78"/>
        <v xml:space="preserve"> </v>
      </c>
      <c r="L483" s="77">
        <v>2</v>
      </c>
      <c r="N483" s="77" t="str">
        <f>VLOOKUP(B483,'Topic with sorted table '!A:E,5,FALSE)</f>
        <v>DG3</v>
      </c>
      <c r="P483">
        <v>4</v>
      </c>
      <c r="Q483" s="77" t="s">
        <v>273</v>
      </c>
      <c r="R483" s="77">
        <v>11</v>
      </c>
      <c r="X483" s="77" t="str">
        <f t="shared" si="81"/>
        <v>F.4 Lv.2</v>
      </c>
      <c r="Z483" s="77" t="str">
        <f t="shared" si="82"/>
        <v>F.4 Ch 11 Lv.2</v>
      </c>
    </row>
    <row r="484" spans="1:26" ht="16.5" customHeight="1" x14ac:dyDescent="0.25">
      <c r="A484" s="63" t="str">
        <f t="shared" si="79"/>
        <v>201051</v>
      </c>
      <c r="B484" s="77" t="str">
        <f t="shared" si="80"/>
        <v>5B7</v>
      </c>
      <c r="C484" s="77">
        <v>2010</v>
      </c>
      <c r="D484" s="44">
        <v>51</v>
      </c>
      <c r="E484" s="44"/>
      <c r="F484" s="44" t="s">
        <v>13</v>
      </c>
      <c r="I484" s="77" t="str">
        <f t="shared" ref="I484:I547" si="83">"F." &amp; P484 &amp; " Ch "&amp;R484</f>
        <v>F.5 Ch 7</v>
      </c>
      <c r="J484" s="77" t="str">
        <f t="shared" si="78"/>
        <v xml:space="preserve"> </v>
      </c>
      <c r="L484" s="77">
        <v>5</v>
      </c>
      <c r="N484" s="77" t="str">
        <f>VLOOKUP(B484,'Topic with sorted table '!A:E,5,FALSE)</f>
        <v>AG3</v>
      </c>
      <c r="P484">
        <v>5</v>
      </c>
      <c r="Q484" s="77" t="s">
        <v>273</v>
      </c>
      <c r="R484" s="77">
        <v>7</v>
      </c>
      <c r="X484" s="77" t="str">
        <f t="shared" si="81"/>
        <v>F.5 Lv.5</v>
      </c>
      <c r="Z484" s="77" t="str">
        <f t="shared" si="82"/>
        <v>F.5 Ch 7 Lv.5</v>
      </c>
    </row>
    <row r="485" spans="1:26" ht="16.5" customHeight="1" x14ac:dyDescent="0.25">
      <c r="A485" s="63" t="str">
        <f t="shared" si="79"/>
        <v>201052</v>
      </c>
      <c r="B485" s="77" t="str">
        <f t="shared" si="80"/>
        <v>5B7</v>
      </c>
      <c r="C485" s="77">
        <v>2010</v>
      </c>
      <c r="D485" s="44">
        <v>52</v>
      </c>
      <c r="E485" s="44"/>
      <c r="F485" s="44" t="s">
        <v>23</v>
      </c>
      <c r="I485" s="77" t="str">
        <f t="shared" si="83"/>
        <v>F.5 Ch 7</v>
      </c>
      <c r="J485" s="77" t="str">
        <f t="shared" si="78"/>
        <v xml:space="preserve"> </v>
      </c>
      <c r="L485" s="77">
        <v>4</v>
      </c>
      <c r="N485" s="77" t="str">
        <f>VLOOKUP(B485,'Topic with sorted table '!A:E,5,FALSE)</f>
        <v>AG3</v>
      </c>
      <c r="P485">
        <v>5</v>
      </c>
      <c r="Q485" s="77" t="s">
        <v>273</v>
      </c>
      <c r="R485" s="77">
        <v>7</v>
      </c>
      <c r="X485" s="77" t="str">
        <f t="shared" si="81"/>
        <v>F.5 Lv.4</v>
      </c>
      <c r="Z485" s="77" t="str">
        <f t="shared" si="82"/>
        <v>F.5 Ch 7 Lv.4</v>
      </c>
    </row>
    <row r="486" spans="1:26" ht="16.5" customHeight="1" x14ac:dyDescent="0.25">
      <c r="A486" s="63" t="str">
        <f t="shared" si="79"/>
        <v>201053</v>
      </c>
      <c r="B486" s="77" t="str">
        <f t="shared" si="80"/>
        <v>5A5</v>
      </c>
      <c r="C486" s="77">
        <v>2010</v>
      </c>
      <c r="D486" s="45">
        <v>53</v>
      </c>
      <c r="E486" s="45"/>
      <c r="F486" s="45" t="s">
        <v>13</v>
      </c>
      <c r="I486" s="77" t="str">
        <f t="shared" si="83"/>
        <v>F.5 Ch 5</v>
      </c>
      <c r="J486" s="77" t="str">
        <f t="shared" si="78"/>
        <v xml:space="preserve"> </v>
      </c>
      <c r="L486" s="77">
        <v>3</v>
      </c>
      <c r="N486" s="77" t="str">
        <f>VLOOKUP(B486,'Topic with sorted table '!A:E,5,FALSE)</f>
        <v>P2</v>
      </c>
      <c r="P486">
        <v>5</v>
      </c>
      <c r="Q486" s="77" t="s">
        <v>272</v>
      </c>
      <c r="R486" s="77">
        <v>5</v>
      </c>
      <c r="X486" s="77" t="str">
        <f t="shared" si="81"/>
        <v>F.5 Lv.3</v>
      </c>
      <c r="Z486" s="77" t="str">
        <f t="shared" si="82"/>
        <v>F.5 Ch 5 Lv.3</v>
      </c>
    </row>
    <row r="487" spans="1:26" ht="16.5" customHeight="1" x14ac:dyDescent="0.25">
      <c r="A487" s="63" t="str">
        <f t="shared" si="79"/>
        <v>201054</v>
      </c>
      <c r="B487" s="77" t="str">
        <f t="shared" si="80"/>
        <v>1B12</v>
      </c>
      <c r="C487" s="77">
        <v>2010</v>
      </c>
      <c r="D487" s="45">
        <v>54</v>
      </c>
      <c r="E487" s="45"/>
      <c r="F487" s="45" t="s">
        <v>19</v>
      </c>
      <c r="I487" s="77" t="str">
        <f t="shared" si="83"/>
        <v>F.1 Ch 12</v>
      </c>
      <c r="J487" s="77" t="str">
        <f t="shared" si="78"/>
        <v xml:space="preserve"> </v>
      </c>
      <c r="L487" s="77">
        <v>2</v>
      </c>
      <c r="N487" s="77" t="str">
        <f>VLOOKUP(B487,'Topic with sorted table '!A:E,5,FALSE)</f>
        <v>S1</v>
      </c>
      <c r="P487">
        <v>1</v>
      </c>
      <c r="Q487" s="77" t="s">
        <v>273</v>
      </c>
      <c r="R487" s="77">
        <v>12</v>
      </c>
      <c r="X487" s="77" t="str">
        <f t="shared" si="81"/>
        <v>F.1 Lv.2</v>
      </c>
      <c r="Z487" s="77" t="str">
        <f t="shared" si="82"/>
        <v>F.1 Ch 12 Lv.2</v>
      </c>
    </row>
    <row r="488" spans="1:26" ht="16.5" customHeight="1" x14ac:dyDescent="0.25">
      <c r="A488" s="63" t="str">
        <f t="shared" si="79"/>
        <v>201101</v>
      </c>
      <c r="B488" s="77" t="str">
        <f t="shared" si="80"/>
        <v>3A2</v>
      </c>
      <c r="C488" s="77">
        <v>2011</v>
      </c>
      <c r="D488" s="44">
        <v>1</v>
      </c>
      <c r="E488" s="44"/>
      <c r="F488" s="44" t="s">
        <v>272</v>
      </c>
      <c r="I488" s="77" t="str">
        <f t="shared" si="83"/>
        <v>F.3 Ch 2</v>
      </c>
      <c r="J488" s="77" t="str">
        <f t="shared" si="78"/>
        <v xml:space="preserve"> </v>
      </c>
      <c r="L488" s="77">
        <v>3</v>
      </c>
      <c r="N488" s="77" t="str">
        <f>VLOOKUP(B488,'Topic with sorted table '!A:E,5,FALSE)</f>
        <v>A2</v>
      </c>
      <c r="P488">
        <v>3</v>
      </c>
      <c r="Q488" s="77" t="s">
        <v>272</v>
      </c>
      <c r="R488" s="77">
        <v>2</v>
      </c>
      <c r="X488" s="77" t="str">
        <f t="shared" si="81"/>
        <v>F.3 Lv.3</v>
      </c>
      <c r="Z488" s="77" t="str">
        <f t="shared" si="82"/>
        <v>F.3 Ch 2 Lv.3</v>
      </c>
    </row>
    <row r="489" spans="1:26" ht="16.5" customHeight="1" x14ac:dyDescent="0.25">
      <c r="A489" s="63" t="str">
        <f t="shared" si="79"/>
        <v>201102</v>
      </c>
      <c r="B489" s="77" t="str">
        <f t="shared" si="80"/>
        <v>2A4</v>
      </c>
      <c r="C489" s="77">
        <v>2011</v>
      </c>
      <c r="D489" s="44">
        <v>2</v>
      </c>
      <c r="E489" s="44"/>
      <c r="F489" s="44" t="s">
        <v>272</v>
      </c>
      <c r="I489" s="77" t="str">
        <f t="shared" si="83"/>
        <v>F.2 Ch 4</v>
      </c>
      <c r="J489" s="77" t="str">
        <f t="shared" si="78"/>
        <v xml:space="preserve"> </v>
      </c>
      <c r="L489" s="77">
        <v>3</v>
      </c>
      <c r="N489" s="77" t="str">
        <f>VLOOKUP(B489,'Topic with sorted table '!A:E,5,FALSE)</f>
        <v>A1</v>
      </c>
      <c r="P489">
        <v>2</v>
      </c>
      <c r="Q489" s="77" t="s">
        <v>272</v>
      </c>
      <c r="R489" s="77">
        <v>4</v>
      </c>
      <c r="X489" s="77" t="str">
        <f t="shared" si="81"/>
        <v>F.2 Lv.3</v>
      </c>
      <c r="Z489" s="77" t="str">
        <f t="shared" si="82"/>
        <v>F.2 Ch 4 Lv.3</v>
      </c>
    </row>
    <row r="490" spans="1:26" ht="16.5" customHeight="1" x14ac:dyDescent="0.25">
      <c r="A490" s="63" t="str">
        <f t="shared" si="79"/>
        <v>201103</v>
      </c>
      <c r="B490" s="77" t="str">
        <f t="shared" si="80"/>
        <v>2A2</v>
      </c>
      <c r="C490" s="86">
        <v>2011</v>
      </c>
      <c r="D490" s="44">
        <v>3</v>
      </c>
      <c r="E490" s="44"/>
      <c r="F490" s="44" t="s">
        <v>286</v>
      </c>
      <c r="I490" s="77" t="str">
        <f t="shared" si="83"/>
        <v>F.2 Ch 2</v>
      </c>
      <c r="J490" s="77" t="str">
        <f t="shared" si="78"/>
        <v xml:space="preserve"> </v>
      </c>
      <c r="L490" s="77">
        <v>2</v>
      </c>
      <c r="N490" s="77" t="str">
        <f>VLOOKUP(B490,'Topic with sorted table '!A:E,5,FALSE)</f>
        <v>A1</v>
      </c>
      <c r="P490">
        <v>2</v>
      </c>
      <c r="Q490" s="77" t="s">
        <v>272</v>
      </c>
      <c r="R490" s="77">
        <v>2</v>
      </c>
      <c r="X490" s="77" t="str">
        <f t="shared" si="81"/>
        <v>F.2 Lv.2</v>
      </c>
      <c r="Z490" s="77" t="str">
        <f t="shared" si="82"/>
        <v>F.2 Ch 2 Lv.2</v>
      </c>
    </row>
    <row r="491" spans="1:26" ht="16.5" customHeight="1" x14ac:dyDescent="0.25">
      <c r="A491" s="63" t="str">
        <f t="shared" si="79"/>
        <v>201104</v>
      </c>
      <c r="B491" s="77" t="str">
        <f t="shared" si="80"/>
        <v>3A4</v>
      </c>
      <c r="C491" s="77">
        <v>2011</v>
      </c>
      <c r="D491" s="44">
        <v>4</v>
      </c>
      <c r="E491" s="44"/>
      <c r="F491" s="44" t="s">
        <v>273</v>
      </c>
      <c r="I491" s="77" t="str">
        <f t="shared" si="83"/>
        <v>F.3 Ch 4</v>
      </c>
      <c r="J491" s="77" t="str">
        <f t="shared" si="78"/>
        <v xml:space="preserve"> </v>
      </c>
      <c r="L491" s="77">
        <v>7</v>
      </c>
      <c r="N491" s="77" t="str">
        <f>VLOOKUP(B491,'Topic with sorted table '!A:E,5,FALSE)</f>
        <v>A2</v>
      </c>
      <c r="P491">
        <v>3</v>
      </c>
      <c r="Q491" s="77" t="s">
        <v>272</v>
      </c>
      <c r="R491" s="77">
        <v>4</v>
      </c>
      <c r="X491" s="77" t="str">
        <f t="shared" si="81"/>
        <v>F.3 Lv.7</v>
      </c>
      <c r="Z491" s="77" t="str">
        <f t="shared" si="82"/>
        <v>F.3 Ch 4 Lv.7</v>
      </c>
    </row>
    <row r="492" spans="1:26" ht="16.5" customHeight="1" x14ac:dyDescent="0.25">
      <c r="A492" s="63" t="str">
        <f t="shared" si="79"/>
        <v>201105</v>
      </c>
      <c r="B492" s="77" t="str">
        <f t="shared" si="80"/>
        <v>3A4</v>
      </c>
      <c r="C492" s="77">
        <v>2011</v>
      </c>
      <c r="D492" s="44">
        <v>5</v>
      </c>
      <c r="E492" s="44"/>
      <c r="F492" s="44" t="s">
        <v>272</v>
      </c>
      <c r="I492" s="77" t="str">
        <f t="shared" si="83"/>
        <v>F.3 Ch 4</v>
      </c>
      <c r="J492" s="77" t="str">
        <f t="shared" si="78"/>
        <v xml:space="preserve"> </v>
      </c>
      <c r="L492" s="77">
        <v>2</v>
      </c>
      <c r="N492" s="77" t="str">
        <f>VLOOKUP(B492,'Topic with sorted table '!A:E,5,FALSE)</f>
        <v>A2</v>
      </c>
      <c r="P492">
        <v>3</v>
      </c>
      <c r="Q492" s="77" t="s">
        <v>272</v>
      </c>
      <c r="R492" s="77">
        <v>4</v>
      </c>
      <c r="X492" s="77" t="str">
        <f t="shared" si="81"/>
        <v>F.3 Lv.2</v>
      </c>
      <c r="Z492" s="77" t="str">
        <f t="shared" si="82"/>
        <v>F.3 Ch 4 Lv.2</v>
      </c>
    </row>
    <row r="493" spans="1:26" ht="16.5" customHeight="1" x14ac:dyDescent="0.25">
      <c r="A493" s="63" t="str">
        <f t="shared" si="79"/>
        <v>201106</v>
      </c>
      <c r="B493" s="77" t="str">
        <f t="shared" si="80"/>
        <v>2A5</v>
      </c>
      <c r="C493" s="77">
        <v>2011</v>
      </c>
      <c r="D493" s="45">
        <v>6</v>
      </c>
      <c r="E493" s="45"/>
      <c r="F493" s="45" t="s">
        <v>287</v>
      </c>
      <c r="I493" s="77" t="str">
        <f t="shared" si="83"/>
        <v>F.2 Ch 5</v>
      </c>
      <c r="J493" s="77" t="str">
        <f t="shared" si="78"/>
        <v xml:space="preserve"> </v>
      </c>
      <c r="L493" s="77">
        <v>2</v>
      </c>
      <c r="N493" s="77" t="str">
        <f>VLOOKUP(B493,'Topic with sorted table '!A:E,5,FALSE)</f>
        <v>A1</v>
      </c>
      <c r="P493">
        <v>2</v>
      </c>
      <c r="Q493" s="77" t="s">
        <v>272</v>
      </c>
      <c r="R493" s="77">
        <v>5</v>
      </c>
      <c r="X493" s="77" t="str">
        <f t="shared" si="81"/>
        <v>F.2 Lv.2</v>
      </c>
      <c r="Z493" s="77" t="str">
        <f t="shared" si="82"/>
        <v>F.2 Ch 5 Lv.2</v>
      </c>
    </row>
    <row r="494" spans="1:26" ht="16.5" customHeight="1" x14ac:dyDescent="0.25">
      <c r="A494" s="63" t="str">
        <f t="shared" si="79"/>
        <v>201107</v>
      </c>
      <c r="B494" s="77" t="str">
        <f t="shared" si="80"/>
        <v>4A5</v>
      </c>
      <c r="C494" s="77">
        <v>2011</v>
      </c>
      <c r="D494" s="45">
        <v>7</v>
      </c>
      <c r="E494" s="45"/>
      <c r="F494" s="45" t="s">
        <v>272</v>
      </c>
      <c r="I494" s="77" t="str">
        <f t="shared" si="83"/>
        <v>F.4 Ch 5</v>
      </c>
      <c r="J494" s="77" t="str">
        <f t="shared" si="78"/>
        <v xml:space="preserve"> </v>
      </c>
      <c r="L494" s="77">
        <v>4</v>
      </c>
      <c r="N494" s="77" t="str">
        <f>VLOOKUP(B494,'Topic with sorted table '!A:E,5,FALSE)</f>
        <v>A4</v>
      </c>
      <c r="P494">
        <v>4</v>
      </c>
      <c r="Q494" s="77" t="s">
        <v>272</v>
      </c>
      <c r="R494" s="77">
        <v>5</v>
      </c>
      <c r="X494" s="77" t="str">
        <f t="shared" si="81"/>
        <v>F.4 Lv.4</v>
      </c>
      <c r="Z494" s="77" t="str">
        <f t="shared" si="82"/>
        <v>F.4 Ch 5 Lv.4</v>
      </c>
    </row>
    <row r="495" spans="1:26" ht="16.5" customHeight="1" x14ac:dyDescent="0.25">
      <c r="A495" s="63" t="str">
        <f t="shared" si="79"/>
        <v>201108</v>
      </c>
      <c r="B495" s="77" t="str">
        <f t="shared" si="80"/>
        <v>4A4</v>
      </c>
      <c r="C495" s="77">
        <v>2011</v>
      </c>
      <c r="D495" s="45">
        <v>8</v>
      </c>
      <c r="E495" s="45"/>
      <c r="F495" s="45" t="s">
        <v>272</v>
      </c>
      <c r="I495" s="77" t="str">
        <f t="shared" si="83"/>
        <v>F.4 Ch 4</v>
      </c>
      <c r="J495" s="77" t="str">
        <f t="shared" si="78"/>
        <v xml:space="preserve"> </v>
      </c>
      <c r="L495" s="77">
        <v>2</v>
      </c>
      <c r="N495" s="77" t="str">
        <f>VLOOKUP(B495,'Topic with sorted table '!A:E,5,FALSE)</f>
        <v>A3</v>
      </c>
      <c r="P495">
        <v>4</v>
      </c>
      <c r="Q495" s="77" t="s">
        <v>272</v>
      </c>
      <c r="R495" s="77">
        <v>4</v>
      </c>
      <c r="X495" s="77" t="str">
        <f t="shared" si="81"/>
        <v>F.4 Lv.2</v>
      </c>
      <c r="Z495" s="77" t="str">
        <f t="shared" si="82"/>
        <v>F.4 Ch 4 Lv.2</v>
      </c>
    </row>
    <row r="496" spans="1:26" ht="16.5" customHeight="1" x14ac:dyDescent="0.25">
      <c r="A496" s="63" t="str">
        <f t="shared" si="79"/>
        <v>201109</v>
      </c>
      <c r="B496" s="77" t="str">
        <f t="shared" si="80"/>
        <v>6A1</v>
      </c>
      <c r="C496" s="77">
        <v>2011</v>
      </c>
      <c r="D496" s="45">
        <v>9</v>
      </c>
      <c r="E496" s="45"/>
      <c r="F496" s="45" t="s">
        <v>273</v>
      </c>
      <c r="I496" s="77" t="str">
        <f t="shared" si="83"/>
        <v>F.6 Ch 1</v>
      </c>
      <c r="J496" s="77" t="str">
        <f t="shared" si="78"/>
        <v xml:space="preserve"> </v>
      </c>
      <c r="L496" s="77">
        <v>2</v>
      </c>
      <c r="N496" s="77" t="str">
        <f>VLOOKUP(B496,'Topic with sorted table '!A:E,5,FALSE)</f>
        <v>A3</v>
      </c>
      <c r="P496">
        <v>6</v>
      </c>
      <c r="Q496" s="77" t="s">
        <v>272</v>
      </c>
      <c r="R496" s="77">
        <v>1</v>
      </c>
      <c r="X496" s="77" t="str">
        <f t="shared" si="81"/>
        <v>F.6 Lv.2</v>
      </c>
      <c r="Z496" s="77" t="str">
        <f t="shared" si="82"/>
        <v>F.6 Ch 1 Lv.2</v>
      </c>
    </row>
    <row r="497" spans="1:26" ht="16.5" customHeight="1" x14ac:dyDescent="0.25">
      <c r="A497" s="63" t="str">
        <f t="shared" si="79"/>
        <v>201110</v>
      </c>
      <c r="B497" s="77" t="str">
        <f t="shared" si="80"/>
        <v>3A3</v>
      </c>
      <c r="C497" s="77">
        <v>2011</v>
      </c>
      <c r="D497" s="45">
        <v>10</v>
      </c>
      <c r="E497" s="45"/>
      <c r="F497" s="45" t="s">
        <v>287</v>
      </c>
      <c r="I497" s="77" t="str">
        <f t="shared" si="83"/>
        <v>F.3 Ch 3</v>
      </c>
      <c r="J497" s="77" t="str">
        <f t="shared" si="78"/>
        <v xml:space="preserve"> </v>
      </c>
      <c r="L497" s="77">
        <v>3</v>
      </c>
      <c r="N497" s="77" t="str">
        <f>VLOOKUP(B497,'Topic with sorted table '!A:E,5,FALSE)</f>
        <v>DA</v>
      </c>
      <c r="P497">
        <v>3</v>
      </c>
      <c r="Q497" s="77" t="s">
        <v>272</v>
      </c>
      <c r="R497" s="77">
        <v>3</v>
      </c>
      <c r="X497" s="77" t="str">
        <f t="shared" si="81"/>
        <v>F.3 Lv.3</v>
      </c>
      <c r="Z497" s="77" t="str">
        <f t="shared" si="82"/>
        <v>F.3 Ch 3 Lv.3</v>
      </c>
    </row>
    <row r="498" spans="1:26" ht="16.5" customHeight="1" x14ac:dyDescent="0.25">
      <c r="A498" s="63" t="str">
        <f t="shared" si="79"/>
        <v>201111</v>
      </c>
      <c r="B498" s="77" t="str">
        <f t="shared" si="80"/>
        <v>3A3</v>
      </c>
      <c r="C498" s="77">
        <v>2011</v>
      </c>
      <c r="D498" s="44">
        <v>11</v>
      </c>
      <c r="E498" s="44"/>
      <c r="F498" s="44" t="s">
        <v>273</v>
      </c>
      <c r="I498" s="77" t="str">
        <f t="shared" si="83"/>
        <v>F.3 Ch 3</v>
      </c>
      <c r="J498" s="77" t="str">
        <f t="shared" si="78"/>
        <v xml:space="preserve"> </v>
      </c>
      <c r="L498" s="77">
        <v>2</v>
      </c>
      <c r="N498" s="77" t="str">
        <f>VLOOKUP(B498,'Topic with sorted table '!A:E,5,FALSE)</f>
        <v>DA</v>
      </c>
      <c r="P498">
        <v>3</v>
      </c>
      <c r="Q498" s="77" t="s">
        <v>272</v>
      </c>
      <c r="R498" s="77">
        <v>3</v>
      </c>
      <c r="X498" s="77" t="str">
        <f t="shared" si="81"/>
        <v>F.3 Lv.2</v>
      </c>
      <c r="Z498" s="77" t="str">
        <f t="shared" si="82"/>
        <v>F.3 Ch 3 Lv.2</v>
      </c>
    </row>
    <row r="499" spans="1:26" ht="16.5" customHeight="1" x14ac:dyDescent="0.25">
      <c r="A499" s="63" t="str">
        <f t="shared" si="79"/>
        <v>201112</v>
      </c>
      <c r="B499" s="77" t="str">
        <f t="shared" si="80"/>
        <v>2A6</v>
      </c>
      <c r="C499" s="77">
        <v>2011</v>
      </c>
      <c r="D499" s="44">
        <v>12</v>
      </c>
      <c r="E499" s="44"/>
      <c r="F499" s="44" t="s">
        <v>273</v>
      </c>
      <c r="I499" s="77" t="str">
        <f t="shared" si="83"/>
        <v>F.2 Ch 6</v>
      </c>
      <c r="J499" s="77" t="str">
        <f t="shared" si="78"/>
        <v xml:space="preserve"> </v>
      </c>
      <c r="L499" s="77">
        <v>3</v>
      </c>
      <c r="N499" s="77" t="str">
        <f>VLOOKUP(B499,'Topic with sorted table '!A:E,5,FALSE)</f>
        <v>A1</v>
      </c>
      <c r="P499">
        <v>2</v>
      </c>
      <c r="Q499" s="77" t="s">
        <v>272</v>
      </c>
      <c r="R499" s="77">
        <v>6</v>
      </c>
      <c r="X499" s="77" t="str">
        <f t="shared" si="81"/>
        <v>F.2 Lv.3</v>
      </c>
      <c r="Z499" s="77" t="str">
        <f t="shared" si="82"/>
        <v>F.2 Ch 6 Lv.3</v>
      </c>
    </row>
    <row r="500" spans="1:26" ht="16.5" customHeight="1" x14ac:dyDescent="0.25">
      <c r="A500" s="63" t="str">
        <f t="shared" si="79"/>
        <v>201113</v>
      </c>
      <c r="B500" s="77" t="str">
        <f t="shared" si="80"/>
        <v>5B6</v>
      </c>
      <c r="C500" s="77">
        <v>2011</v>
      </c>
      <c r="D500" s="44">
        <v>13</v>
      </c>
      <c r="E500" s="44"/>
      <c r="F500" s="44" t="s">
        <v>287</v>
      </c>
      <c r="I500" s="77" t="str">
        <f t="shared" si="83"/>
        <v>F.5 Ch 6</v>
      </c>
      <c r="J500" s="77" t="str">
        <f t="shared" si="78"/>
        <v xml:space="preserve"> </v>
      </c>
      <c r="L500" s="77">
        <v>2</v>
      </c>
      <c r="N500" s="77" t="str">
        <f>VLOOKUP(B500,'Topic with sorted table '!A:E,5,FALSE)</f>
        <v>DA</v>
      </c>
      <c r="P500">
        <v>5</v>
      </c>
      <c r="Q500" s="77" t="s">
        <v>273</v>
      </c>
      <c r="R500" s="77">
        <v>6</v>
      </c>
      <c r="X500" s="77" t="str">
        <f t="shared" si="81"/>
        <v>F.5 Lv.2</v>
      </c>
      <c r="Z500" s="77" t="str">
        <f t="shared" si="82"/>
        <v>F.5 Ch 6 Lv.2</v>
      </c>
    </row>
    <row r="501" spans="1:26" ht="16.5" customHeight="1" x14ac:dyDescent="0.25">
      <c r="A501" s="63" t="str">
        <f t="shared" si="79"/>
        <v>201114</v>
      </c>
      <c r="B501" s="77" t="str">
        <f t="shared" si="80"/>
        <v>1A1</v>
      </c>
      <c r="C501" s="77">
        <v>2011</v>
      </c>
      <c r="D501" s="44">
        <v>14</v>
      </c>
      <c r="E501" s="44"/>
      <c r="F501" s="44" t="s">
        <v>273</v>
      </c>
      <c r="I501" s="77" t="str">
        <f t="shared" si="83"/>
        <v>F.1 Ch 1</v>
      </c>
      <c r="J501" s="77" t="str">
        <f t="shared" si="78"/>
        <v xml:space="preserve"> </v>
      </c>
      <c r="L501" s="77">
        <v>2</v>
      </c>
      <c r="N501" s="77" t="str">
        <f>VLOOKUP(B501,'Topic with sorted table '!A:E,5,FALSE)</f>
        <v>A1</v>
      </c>
      <c r="P501">
        <v>1</v>
      </c>
      <c r="Q501" s="77" t="s">
        <v>272</v>
      </c>
      <c r="R501" s="77">
        <v>1</v>
      </c>
      <c r="X501" s="77" t="str">
        <f t="shared" si="81"/>
        <v>F.1 Lv.2</v>
      </c>
      <c r="Z501" s="77" t="str">
        <f t="shared" si="82"/>
        <v>F.1 Ch 1 Lv.2</v>
      </c>
    </row>
    <row r="502" spans="1:26" ht="16.5" customHeight="1" x14ac:dyDescent="0.25">
      <c r="A502" s="63" t="str">
        <f t="shared" si="79"/>
        <v>201115</v>
      </c>
      <c r="B502" s="77" t="str">
        <f t="shared" si="80"/>
        <v>3B11</v>
      </c>
      <c r="C502" s="77">
        <v>2011</v>
      </c>
      <c r="D502" s="44">
        <v>15</v>
      </c>
      <c r="E502" s="44"/>
      <c r="F502" s="44" t="s">
        <v>272</v>
      </c>
      <c r="I502" s="77" t="str">
        <f t="shared" si="83"/>
        <v>F.3 Ch 11</v>
      </c>
      <c r="J502" s="77" t="str">
        <f t="shared" si="78"/>
        <v xml:space="preserve"> </v>
      </c>
      <c r="L502" s="77">
        <v>2</v>
      </c>
      <c r="N502" s="77" t="str">
        <f>VLOOKUP(B502,'Topic with sorted table '!A:E,5,FALSE)</f>
        <v>T1</v>
      </c>
      <c r="P502">
        <v>3</v>
      </c>
      <c r="Q502" s="77" t="s">
        <v>273</v>
      </c>
      <c r="R502" s="77">
        <v>11</v>
      </c>
      <c r="X502" s="77" t="str">
        <f t="shared" si="81"/>
        <v>F.3 Lv.2</v>
      </c>
      <c r="Z502" s="77" t="str">
        <f t="shared" si="82"/>
        <v>F.3 Ch 11 Lv.2</v>
      </c>
    </row>
    <row r="503" spans="1:26" ht="16.5" customHeight="1" x14ac:dyDescent="0.25">
      <c r="A503" s="63" t="str">
        <f t="shared" si="79"/>
        <v>201116</v>
      </c>
      <c r="B503" s="77" t="str">
        <f t="shared" si="80"/>
        <v>2B12</v>
      </c>
      <c r="C503" s="77">
        <v>2011</v>
      </c>
      <c r="D503" s="45">
        <v>16</v>
      </c>
      <c r="E503" s="45"/>
      <c r="F503" s="45" t="s">
        <v>287</v>
      </c>
      <c r="I503" s="77" t="str">
        <f t="shared" si="83"/>
        <v>F.2 Ch 12</v>
      </c>
      <c r="J503" s="77" t="str">
        <f t="shared" si="78"/>
        <v xml:space="preserve"> </v>
      </c>
      <c r="L503" s="77">
        <v>4</v>
      </c>
      <c r="N503" s="77" t="str">
        <f>VLOOKUP(B503,'Topic with sorted table '!A:E,5,FALSE)</f>
        <v>VA1</v>
      </c>
      <c r="P503">
        <v>2</v>
      </c>
      <c r="Q503" s="77" t="s">
        <v>273</v>
      </c>
      <c r="R503" s="77">
        <v>12</v>
      </c>
      <c r="X503" s="77" t="str">
        <f t="shared" si="81"/>
        <v>F.2 Lv.4</v>
      </c>
      <c r="Z503" s="77" t="str">
        <f t="shared" si="82"/>
        <v>F.2 Ch 12 Lv.4</v>
      </c>
    </row>
    <row r="504" spans="1:26" ht="16.5" customHeight="1" x14ac:dyDescent="0.25">
      <c r="A504" s="63" t="str">
        <f t="shared" si="79"/>
        <v>201117</v>
      </c>
      <c r="B504" s="77" t="str">
        <f t="shared" si="80"/>
        <v>3B10</v>
      </c>
      <c r="C504" s="77">
        <v>2011</v>
      </c>
      <c r="D504" s="45">
        <v>17</v>
      </c>
      <c r="E504" s="45"/>
      <c r="F504" s="45" t="s">
        <v>287</v>
      </c>
      <c r="I504" s="77" t="str">
        <f t="shared" si="83"/>
        <v>F.3 Ch 10</v>
      </c>
      <c r="J504" s="77" t="str">
        <f t="shared" ref="J504:J567" si="84">IF(T504&gt;0,"F." &amp; T504 &amp; " Ch "&amp;V504," ")</f>
        <v xml:space="preserve"> </v>
      </c>
      <c r="L504" s="77">
        <v>2</v>
      </c>
      <c r="N504" s="77" t="str">
        <f>VLOOKUP(B504,'Topic with sorted table '!A:E,5,FALSE)</f>
        <v>VA2</v>
      </c>
      <c r="P504">
        <v>3</v>
      </c>
      <c r="Q504" s="77" t="s">
        <v>273</v>
      </c>
      <c r="R504" s="77">
        <v>10</v>
      </c>
      <c r="X504" s="77" t="str">
        <f t="shared" si="81"/>
        <v>F.3 Lv.2</v>
      </c>
      <c r="Z504" s="77" t="str">
        <f t="shared" si="82"/>
        <v>F.3 Ch 10 Lv.2</v>
      </c>
    </row>
    <row r="505" spans="1:26" ht="16.5" customHeight="1" x14ac:dyDescent="0.25">
      <c r="A505" s="63" t="str">
        <f t="shared" si="79"/>
        <v>201118</v>
      </c>
      <c r="B505" s="77" t="str">
        <f t="shared" si="80"/>
        <v>3B10</v>
      </c>
      <c r="C505" s="77">
        <v>2011</v>
      </c>
      <c r="D505" s="45">
        <v>18</v>
      </c>
      <c r="E505" s="45"/>
      <c r="F505" s="45" t="s">
        <v>273</v>
      </c>
      <c r="I505" s="77" t="str">
        <f t="shared" si="83"/>
        <v>F.3 Ch 10</v>
      </c>
      <c r="J505" s="77" t="str">
        <f t="shared" si="84"/>
        <v xml:space="preserve"> </v>
      </c>
      <c r="L505" s="77">
        <v>5</v>
      </c>
      <c r="N505" s="77" t="str">
        <f>VLOOKUP(B505,'Topic with sorted table '!A:E,5,FALSE)</f>
        <v>VA2</v>
      </c>
      <c r="P505">
        <v>3</v>
      </c>
      <c r="Q505" s="77" t="s">
        <v>273</v>
      </c>
      <c r="R505" s="77">
        <v>10</v>
      </c>
      <c r="X505" s="77" t="str">
        <f t="shared" si="81"/>
        <v>F.3 Lv.5</v>
      </c>
      <c r="Z505" s="77" t="str">
        <f t="shared" si="82"/>
        <v>F.3 Ch 10 Lv.5</v>
      </c>
    </row>
    <row r="506" spans="1:26" ht="16.5" customHeight="1" x14ac:dyDescent="0.25">
      <c r="A506" s="63" t="str">
        <f t="shared" si="79"/>
        <v>201119</v>
      </c>
      <c r="B506" s="77" t="str">
        <f t="shared" si="80"/>
        <v>3B8</v>
      </c>
      <c r="C506" s="77">
        <v>2011</v>
      </c>
      <c r="D506" s="45">
        <v>19</v>
      </c>
      <c r="E506" s="45"/>
      <c r="F506" s="45" t="s">
        <v>286</v>
      </c>
      <c r="I506" s="77" t="str">
        <f t="shared" si="83"/>
        <v>F.3 Ch 8</v>
      </c>
      <c r="J506" s="77" t="str">
        <f t="shared" si="84"/>
        <v xml:space="preserve"> </v>
      </c>
      <c r="L506" s="77">
        <v>7</v>
      </c>
      <c r="N506" s="77" t="str">
        <f>VLOOKUP(B506,'Topic with sorted table '!A:E,5,FALSE)</f>
        <v>DG2</v>
      </c>
      <c r="P506">
        <v>3</v>
      </c>
      <c r="Q506" s="77" t="s">
        <v>273</v>
      </c>
      <c r="R506" s="77">
        <v>8</v>
      </c>
      <c r="X506" s="77" t="str">
        <f t="shared" si="81"/>
        <v>F.3 Lv.7</v>
      </c>
      <c r="Z506" s="77" t="str">
        <f t="shared" si="82"/>
        <v>F.3 Ch 8 Lv.7</v>
      </c>
    </row>
    <row r="507" spans="1:26" ht="16.5" customHeight="1" x14ac:dyDescent="0.25">
      <c r="A507" s="63" t="str">
        <f t="shared" si="79"/>
        <v>201120</v>
      </c>
      <c r="B507" s="77" t="str">
        <f t="shared" si="80"/>
        <v>4B12</v>
      </c>
      <c r="C507" s="77">
        <v>2011</v>
      </c>
      <c r="D507" s="45">
        <v>20</v>
      </c>
      <c r="E507" s="45"/>
      <c r="F507" s="45" t="s">
        <v>286</v>
      </c>
      <c r="I507" s="77" t="str">
        <f t="shared" si="83"/>
        <v>F.4 Ch 12</v>
      </c>
      <c r="J507" s="77" t="str">
        <f t="shared" si="84"/>
        <v xml:space="preserve"> </v>
      </c>
      <c r="L507" s="77">
        <v>5</v>
      </c>
      <c r="N507" s="77" t="str">
        <f>VLOOKUP(B507,'Topic with sorted table '!A:E,5,FALSE)</f>
        <v>T2</v>
      </c>
      <c r="P507">
        <v>4</v>
      </c>
      <c r="Q507" s="77" t="s">
        <v>273</v>
      </c>
      <c r="R507" s="77">
        <v>12</v>
      </c>
      <c r="X507" s="77" t="str">
        <f t="shared" si="81"/>
        <v>F.4 Lv.5</v>
      </c>
      <c r="Z507" s="77" t="str">
        <f t="shared" si="82"/>
        <v>F.4 Ch 12 Lv.5</v>
      </c>
    </row>
    <row r="508" spans="1:26" ht="16.5" customHeight="1" x14ac:dyDescent="0.25">
      <c r="A508" s="63" t="str">
        <f t="shared" si="79"/>
        <v>201121</v>
      </c>
      <c r="B508" s="77" t="str">
        <f t="shared" si="80"/>
        <v>2B11</v>
      </c>
      <c r="C508" s="77">
        <v>2011</v>
      </c>
      <c r="D508" s="44">
        <v>21</v>
      </c>
      <c r="E508" s="44"/>
      <c r="F508" s="44" t="s">
        <v>286</v>
      </c>
      <c r="I508" s="77" t="str">
        <f t="shared" si="83"/>
        <v>F.2 Ch 11</v>
      </c>
      <c r="J508" s="77" t="str">
        <f t="shared" si="84"/>
        <v xml:space="preserve"> </v>
      </c>
      <c r="L508" s="77">
        <v>2</v>
      </c>
      <c r="N508" s="77" t="str">
        <f>VLOOKUP(B508,'Topic with sorted table '!A:E,5,FALSE)</f>
        <v>T1</v>
      </c>
      <c r="P508">
        <v>2</v>
      </c>
      <c r="Q508" s="77" t="s">
        <v>273</v>
      </c>
      <c r="R508" s="77">
        <v>11</v>
      </c>
      <c r="X508" s="77" t="str">
        <f t="shared" si="81"/>
        <v>F.2 Lv.2</v>
      </c>
      <c r="Z508" s="77" t="str">
        <f t="shared" si="82"/>
        <v>F.2 Ch 11 Lv.2</v>
      </c>
    </row>
    <row r="509" spans="1:26" ht="16.5" customHeight="1" x14ac:dyDescent="0.25">
      <c r="A509" s="63" t="str">
        <f t="shared" si="79"/>
        <v>201122</v>
      </c>
      <c r="B509" s="77" t="str">
        <f t="shared" si="80"/>
        <v>2B11</v>
      </c>
      <c r="C509" s="77">
        <v>2011</v>
      </c>
      <c r="D509" s="44">
        <v>22</v>
      </c>
      <c r="E509" s="44"/>
      <c r="F509" s="44" t="s">
        <v>287</v>
      </c>
      <c r="I509" s="77" t="str">
        <f t="shared" si="83"/>
        <v>F.2 Ch 11</v>
      </c>
      <c r="J509" s="77" t="str">
        <f t="shared" si="84"/>
        <v>F.1 Ch 9</v>
      </c>
      <c r="L509" s="77">
        <v>2</v>
      </c>
      <c r="N509" s="77" t="str">
        <f>VLOOKUP(B509,'Topic with sorted table '!A:E,5,FALSE)</f>
        <v>T1</v>
      </c>
      <c r="P509">
        <v>2</v>
      </c>
      <c r="Q509" s="77" t="s">
        <v>273</v>
      </c>
      <c r="R509" s="77">
        <v>11</v>
      </c>
      <c r="T509" s="77">
        <v>1</v>
      </c>
      <c r="U509" s="77" t="s">
        <v>459</v>
      </c>
      <c r="V509" s="77">
        <v>9</v>
      </c>
      <c r="X509" s="77" t="str">
        <f t="shared" si="81"/>
        <v>F.2 Lv.2</v>
      </c>
      <c r="Z509" s="77" t="str">
        <f t="shared" si="82"/>
        <v>F.2 Ch 11 Lv.2</v>
      </c>
    </row>
    <row r="510" spans="1:26" ht="16.5" customHeight="1" x14ac:dyDescent="0.25">
      <c r="A510" s="63" t="str">
        <f t="shared" si="79"/>
        <v>201123</v>
      </c>
      <c r="B510" s="77" t="str">
        <f t="shared" si="80"/>
        <v>2B9</v>
      </c>
      <c r="C510" s="77">
        <v>2011</v>
      </c>
      <c r="D510" s="44">
        <v>23</v>
      </c>
      <c r="E510" s="44"/>
      <c r="F510" s="44" t="s">
        <v>273</v>
      </c>
      <c r="I510" s="77" t="str">
        <f t="shared" si="83"/>
        <v>F.2 Ch 9</v>
      </c>
      <c r="J510" s="77" t="str">
        <f t="shared" si="84"/>
        <v>F.1 Ch 9</v>
      </c>
      <c r="L510" s="77">
        <v>2</v>
      </c>
      <c r="N510" s="77" t="str">
        <f>VLOOKUP(B510,'Topic with sorted table '!A:E,5,FALSE)</f>
        <v>DG1</v>
      </c>
      <c r="P510">
        <v>2</v>
      </c>
      <c r="Q510" s="77" t="s">
        <v>273</v>
      </c>
      <c r="R510" s="77">
        <v>9</v>
      </c>
      <c r="T510" s="77">
        <v>1</v>
      </c>
      <c r="U510" s="77" t="s">
        <v>453</v>
      </c>
      <c r="V510" s="77">
        <v>9</v>
      </c>
      <c r="X510" s="77" t="str">
        <f t="shared" si="81"/>
        <v>F.2 Lv.2</v>
      </c>
      <c r="Z510" s="77" t="str">
        <f t="shared" si="82"/>
        <v>F.2 Ch 9 Lv.2</v>
      </c>
    </row>
    <row r="511" spans="1:26" ht="16.5" customHeight="1" x14ac:dyDescent="0.25">
      <c r="A511" s="63" t="str">
        <f t="shared" si="79"/>
        <v>201124</v>
      </c>
      <c r="B511" s="77" t="str">
        <f t="shared" si="80"/>
        <v>3B9</v>
      </c>
      <c r="C511" s="77">
        <v>2011</v>
      </c>
      <c r="D511" s="44">
        <v>24</v>
      </c>
      <c r="E511" s="44"/>
      <c r="F511" s="44" t="s">
        <v>287</v>
      </c>
      <c r="I511" s="77" t="str">
        <f t="shared" si="83"/>
        <v>F.3 Ch 9</v>
      </c>
      <c r="J511" s="77" t="str">
        <f t="shared" si="84"/>
        <v xml:space="preserve"> </v>
      </c>
      <c r="L511" s="77">
        <v>3</v>
      </c>
      <c r="N511" s="77" t="str">
        <f>VLOOKUP(B511,'Topic with sorted table '!A:E,5,FALSE)</f>
        <v>3D1</v>
      </c>
      <c r="P511">
        <v>3</v>
      </c>
      <c r="Q511" s="77" t="s">
        <v>273</v>
      </c>
      <c r="R511" s="77">
        <v>9</v>
      </c>
      <c r="X511" s="77" t="str">
        <f t="shared" si="81"/>
        <v>F.3 Lv.3</v>
      </c>
      <c r="Z511" s="77" t="str">
        <f t="shared" si="82"/>
        <v>F.3 Ch 9 Lv.3</v>
      </c>
    </row>
    <row r="512" spans="1:26" ht="16.5" customHeight="1" x14ac:dyDescent="0.25">
      <c r="A512" s="63" t="str">
        <f t="shared" si="79"/>
        <v>201125</v>
      </c>
      <c r="B512" s="77" t="str">
        <f t="shared" si="80"/>
        <v>1B9</v>
      </c>
      <c r="C512" s="77">
        <v>2011</v>
      </c>
      <c r="D512" s="44">
        <v>25</v>
      </c>
      <c r="E512" s="44"/>
      <c r="F512" s="44" t="s">
        <v>272</v>
      </c>
      <c r="I512" s="77" t="str">
        <f t="shared" si="83"/>
        <v>F.1 Ch 9</v>
      </c>
      <c r="J512" s="77" t="str">
        <f t="shared" si="84"/>
        <v xml:space="preserve"> </v>
      </c>
      <c r="L512" s="77">
        <v>2</v>
      </c>
      <c r="N512" s="77" t="str">
        <f>VLOOKUP(B512,'Topic with sorted table '!A:E,5,FALSE)</f>
        <v>Geo</v>
      </c>
      <c r="P512">
        <v>1</v>
      </c>
      <c r="Q512" s="77" t="s">
        <v>273</v>
      </c>
      <c r="R512" s="77">
        <v>9</v>
      </c>
      <c r="X512" s="77" t="str">
        <f t="shared" si="81"/>
        <v>F.1 Lv.2</v>
      </c>
      <c r="Z512" s="77" t="str">
        <f t="shared" si="82"/>
        <v>F.1 Ch 9 Lv.2</v>
      </c>
    </row>
    <row r="513" spans="1:26" ht="16.5" customHeight="1" x14ac:dyDescent="0.25">
      <c r="A513" s="63" t="str">
        <f t="shared" si="79"/>
        <v>201126</v>
      </c>
      <c r="B513" s="77" t="str">
        <f t="shared" si="80"/>
        <v>1B9</v>
      </c>
      <c r="C513" s="77">
        <v>2011</v>
      </c>
      <c r="D513" s="45">
        <v>26</v>
      </c>
      <c r="E513" s="45"/>
      <c r="F513" s="45" t="s">
        <v>272</v>
      </c>
      <c r="I513" s="77" t="str">
        <f t="shared" si="83"/>
        <v>F.1 Ch 9</v>
      </c>
      <c r="J513" s="77" t="str">
        <f t="shared" si="84"/>
        <v xml:space="preserve"> </v>
      </c>
      <c r="L513" s="77">
        <v>2</v>
      </c>
      <c r="N513" s="77" t="str">
        <f>VLOOKUP(B513,'Topic with sorted table '!A:E,5,FALSE)</f>
        <v>Geo</v>
      </c>
      <c r="P513">
        <v>1</v>
      </c>
      <c r="Q513" s="77" t="s">
        <v>273</v>
      </c>
      <c r="R513" s="77">
        <v>9</v>
      </c>
      <c r="X513" s="77" t="str">
        <f t="shared" si="81"/>
        <v>F.1 Lv.2</v>
      </c>
      <c r="Z513" s="77" t="str">
        <f t="shared" si="82"/>
        <v>F.1 Ch 9 Lv.2</v>
      </c>
    </row>
    <row r="514" spans="1:26" ht="16.5" customHeight="1" x14ac:dyDescent="0.25">
      <c r="A514" s="63" t="str">
        <f t="shared" ref="A514:A577" si="85">C514&amp;IF(D514&lt;10,"0"&amp;D514,D514)</f>
        <v>201127</v>
      </c>
      <c r="B514" s="77" t="str">
        <f t="shared" ref="B514:B577" si="86">P514&amp;Q514&amp;R514</f>
        <v>3B8</v>
      </c>
      <c r="C514" s="77">
        <v>2011</v>
      </c>
      <c r="D514" s="45">
        <v>27</v>
      </c>
      <c r="E514" s="45"/>
      <c r="F514" s="45" t="s">
        <v>287</v>
      </c>
      <c r="I514" s="77" t="str">
        <f t="shared" si="83"/>
        <v>F.3 Ch 8</v>
      </c>
      <c r="J514" s="77" t="str">
        <f t="shared" si="84"/>
        <v xml:space="preserve"> </v>
      </c>
      <c r="L514" s="77">
        <v>3</v>
      </c>
      <c r="N514" s="77" t="str">
        <f>VLOOKUP(B514,'Topic with sorted table '!A:E,5,FALSE)</f>
        <v>DG2</v>
      </c>
      <c r="P514">
        <v>3</v>
      </c>
      <c r="Q514" s="77" t="s">
        <v>273</v>
      </c>
      <c r="R514" s="77">
        <v>8</v>
      </c>
      <c r="X514" s="77" t="str">
        <f t="shared" si="81"/>
        <v>F.3 Lv.3</v>
      </c>
      <c r="Z514" s="77" t="str">
        <f t="shared" si="82"/>
        <v>F.3 Ch 8 Lv.3</v>
      </c>
    </row>
    <row r="515" spans="1:26" ht="16.5" customHeight="1" x14ac:dyDescent="0.25">
      <c r="A515" s="63" t="str">
        <f t="shared" si="85"/>
        <v>201128</v>
      </c>
      <c r="B515" s="77" t="str">
        <f t="shared" si="86"/>
        <v>2B8</v>
      </c>
      <c r="C515" s="77">
        <v>2011</v>
      </c>
      <c r="D515" s="45">
        <v>28</v>
      </c>
      <c r="E515" s="45"/>
      <c r="F515" s="45" t="s">
        <v>287</v>
      </c>
      <c r="I515" s="77" t="str">
        <f t="shared" si="83"/>
        <v>F.2 Ch 8</v>
      </c>
      <c r="J515" s="77" t="str">
        <f t="shared" si="84"/>
        <v>F.1 Ch 12</v>
      </c>
      <c r="L515" s="77">
        <v>4</v>
      </c>
      <c r="N515" s="77" t="str">
        <f>VLOOKUP(B515,'Topic with sorted table '!A:E,5,FALSE)</f>
        <v>DG1</v>
      </c>
      <c r="P515">
        <v>2</v>
      </c>
      <c r="Q515" s="77" t="s">
        <v>273</v>
      </c>
      <c r="R515" s="77">
        <v>8</v>
      </c>
      <c r="T515" s="77">
        <v>1</v>
      </c>
      <c r="U515" s="77" t="s">
        <v>473</v>
      </c>
      <c r="V515" s="77">
        <v>12</v>
      </c>
      <c r="X515" s="77" t="str">
        <f t="shared" ref="X515:X578" si="87">"F."&amp;P515&amp;" Lv."&amp;L515</f>
        <v>F.2 Lv.4</v>
      </c>
      <c r="Z515" s="77" t="str">
        <f t="shared" ref="Z515:Z578" si="88">I515&amp;" Lv."&amp;L515</f>
        <v>F.2 Ch 8 Lv.4</v>
      </c>
    </row>
    <row r="516" spans="1:26" ht="16.5" customHeight="1" x14ac:dyDescent="0.25">
      <c r="A516" s="63" t="str">
        <f t="shared" si="85"/>
        <v>201129</v>
      </c>
      <c r="B516" s="77" t="str">
        <f t="shared" si="86"/>
        <v>1B9</v>
      </c>
      <c r="C516" s="77">
        <v>2011</v>
      </c>
      <c r="D516" s="45">
        <v>29</v>
      </c>
      <c r="E516" s="45"/>
      <c r="F516" s="45" t="s">
        <v>273</v>
      </c>
      <c r="I516" s="77" t="str">
        <f t="shared" si="83"/>
        <v>F.1 Ch 9</v>
      </c>
      <c r="J516" s="77" t="str">
        <f t="shared" si="84"/>
        <v xml:space="preserve"> </v>
      </c>
      <c r="L516" s="77">
        <v>2</v>
      </c>
      <c r="N516" s="77" t="str">
        <f>VLOOKUP(B516,'Topic with sorted table '!A:E,5,FALSE)</f>
        <v>Geo</v>
      </c>
      <c r="P516">
        <v>1</v>
      </c>
      <c r="Q516" s="77" t="s">
        <v>273</v>
      </c>
      <c r="R516" s="77">
        <v>9</v>
      </c>
      <c r="X516" s="77" t="str">
        <f t="shared" si="87"/>
        <v>F.1 Lv.2</v>
      </c>
      <c r="Z516" s="77" t="str">
        <f t="shared" si="88"/>
        <v>F.1 Ch 9 Lv.2</v>
      </c>
    </row>
    <row r="517" spans="1:26" ht="16.5" customHeight="1" x14ac:dyDescent="0.25">
      <c r="A517" s="63" t="str">
        <f t="shared" si="85"/>
        <v>201130</v>
      </c>
      <c r="B517" s="77" t="str">
        <f t="shared" si="86"/>
        <v>2B11</v>
      </c>
      <c r="C517" s="77">
        <v>2011</v>
      </c>
      <c r="D517" s="45">
        <v>30</v>
      </c>
      <c r="E517" s="45"/>
      <c r="F517" s="45" t="s">
        <v>286</v>
      </c>
      <c r="I517" s="77" t="str">
        <f t="shared" si="83"/>
        <v>F.2 Ch 11</v>
      </c>
      <c r="J517" s="77" t="str">
        <f t="shared" si="84"/>
        <v xml:space="preserve"> </v>
      </c>
      <c r="L517" s="77">
        <v>5</v>
      </c>
      <c r="N517" s="77" t="str">
        <f>VLOOKUP(B517,'Topic with sorted table '!A:E,5,FALSE)</f>
        <v>T1</v>
      </c>
      <c r="P517">
        <v>2</v>
      </c>
      <c r="Q517" s="77" t="s">
        <v>273</v>
      </c>
      <c r="R517" s="77">
        <v>11</v>
      </c>
      <c r="X517" s="77" t="str">
        <f t="shared" si="87"/>
        <v>F.2 Lv.5</v>
      </c>
      <c r="Z517" s="77" t="str">
        <f t="shared" si="88"/>
        <v>F.2 Ch 11 Lv.5</v>
      </c>
    </row>
    <row r="518" spans="1:26" ht="16.5" customHeight="1" x14ac:dyDescent="0.25">
      <c r="A518" s="63" t="str">
        <f t="shared" si="85"/>
        <v>201131</v>
      </c>
      <c r="B518" s="77" t="str">
        <f t="shared" si="86"/>
        <v>4A2</v>
      </c>
      <c r="C518" s="86">
        <v>2011</v>
      </c>
      <c r="D518" s="44">
        <v>31</v>
      </c>
      <c r="E518" s="44"/>
      <c r="F518" s="44" t="s">
        <v>286</v>
      </c>
      <c r="I518" s="77" t="str">
        <f t="shared" si="83"/>
        <v>F.4 Ch 2</v>
      </c>
      <c r="J518" s="77" t="str">
        <f t="shared" si="84"/>
        <v xml:space="preserve"> </v>
      </c>
      <c r="L518" s="77">
        <v>5</v>
      </c>
      <c r="N518" s="77" t="str">
        <f>VLOOKUP(B518,'Topic with sorted table '!A:E,5,FALSE)</f>
        <v>AG2</v>
      </c>
      <c r="P518">
        <v>4</v>
      </c>
      <c r="Q518" s="77" t="s">
        <v>272</v>
      </c>
      <c r="R518" s="77">
        <v>2</v>
      </c>
      <c r="X518" s="77" t="str">
        <f t="shared" si="87"/>
        <v>F.4 Lv.5</v>
      </c>
      <c r="Z518" s="77" t="str">
        <f t="shared" si="88"/>
        <v>F.4 Ch 2 Lv.5</v>
      </c>
    </row>
    <row r="519" spans="1:26" ht="16.5" customHeight="1" x14ac:dyDescent="0.25">
      <c r="A519" s="63" t="str">
        <f t="shared" si="85"/>
        <v>201132</v>
      </c>
      <c r="B519" s="77" t="str">
        <f t="shared" si="86"/>
        <v>4A2</v>
      </c>
      <c r="C519" s="86">
        <v>2011</v>
      </c>
      <c r="D519" s="44">
        <v>32</v>
      </c>
      <c r="E519" s="44"/>
      <c r="F519" s="44" t="s">
        <v>286</v>
      </c>
      <c r="I519" s="77" t="str">
        <f t="shared" si="83"/>
        <v>F.4 Ch 2</v>
      </c>
      <c r="J519" s="77" t="str">
        <f t="shared" si="84"/>
        <v xml:space="preserve"> </v>
      </c>
      <c r="L519" s="77">
        <v>5</v>
      </c>
      <c r="N519" s="77" t="str">
        <f>VLOOKUP(B519,'Topic with sorted table '!A:E,5,FALSE)</f>
        <v>AG2</v>
      </c>
      <c r="P519">
        <v>4</v>
      </c>
      <c r="Q519" s="77" t="s">
        <v>272</v>
      </c>
      <c r="R519" s="77">
        <v>2</v>
      </c>
      <c r="X519" s="77" t="str">
        <f t="shared" si="87"/>
        <v>F.4 Lv.5</v>
      </c>
      <c r="Z519" s="77" t="str">
        <f t="shared" si="88"/>
        <v>F.4 Ch 2 Lv.5</v>
      </c>
    </row>
    <row r="520" spans="1:26" ht="16.5" customHeight="1" x14ac:dyDescent="0.25">
      <c r="A520" s="63" t="str">
        <f t="shared" si="85"/>
        <v>201133</v>
      </c>
      <c r="B520" s="77" t="str">
        <f t="shared" si="86"/>
        <v>5A5</v>
      </c>
      <c r="C520" s="77">
        <v>2011</v>
      </c>
      <c r="D520" s="44">
        <v>33</v>
      </c>
      <c r="E520" s="44"/>
      <c r="F520" s="44" t="s">
        <v>272</v>
      </c>
      <c r="I520" s="77" t="str">
        <f t="shared" si="83"/>
        <v>F.5 Ch 5</v>
      </c>
      <c r="J520" s="77" t="str">
        <f t="shared" si="84"/>
        <v xml:space="preserve"> </v>
      </c>
      <c r="L520" s="77">
        <v>3</v>
      </c>
      <c r="N520" s="77" t="str">
        <f>VLOOKUP(B520,'Topic with sorted table '!A:E,5,FALSE)</f>
        <v>P2</v>
      </c>
      <c r="P520">
        <v>5</v>
      </c>
      <c r="Q520" s="77" t="s">
        <v>272</v>
      </c>
      <c r="R520" s="77">
        <v>5</v>
      </c>
      <c r="X520" s="77" t="str">
        <f t="shared" si="87"/>
        <v>F.5 Lv.3</v>
      </c>
      <c r="Z520" s="77" t="str">
        <f t="shared" si="88"/>
        <v>F.5 Ch 5 Lv.3</v>
      </c>
    </row>
    <row r="521" spans="1:26" ht="16.5" customHeight="1" x14ac:dyDescent="0.25">
      <c r="A521" s="63" t="str">
        <f t="shared" si="85"/>
        <v>201134</v>
      </c>
      <c r="B521" s="77" t="str">
        <f t="shared" si="86"/>
        <v>3A6</v>
      </c>
      <c r="C521" s="77">
        <v>2011</v>
      </c>
      <c r="D521" s="44">
        <v>34</v>
      </c>
      <c r="E521" s="44"/>
      <c r="F521" s="44" t="s">
        <v>273</v>
      </c>
      <c r="I521" s="77" t="str">
        <f t="shared" si="83"/>
        <v>F.3 Ch 6</v>
      </c>
      <c r="J521" s="77" t="str">
        <f t="shared" si="84"/>
        <v xml:space="preserve"> </v>
      </c>
      <c r="L521" s="77">
        <v>2</v>
      </c>
      <c r="N521" s="77" t="str">
        <f>VLOOKUP(B521,'Topic with sorted table '!A:E,5,FALSE)</f>
        <v>S2</v>
      </c>
      <c r="P521">
        <v>3</v>
      </c>
      <c r="Q521" s="77" t="s">
        <v>272</v>
      </c>
      <c r="R521" s="77">
        <v>6</v>
      </c>
      <c r="X521" s="77" t="str">
        <f t="shared" si="87"/>
        <v>F.3 Lv.2</v>
      </c>
      <c r="Z521" s="77" t="str">
        <f t="shared" si="88"/>
        <v>F.3 Ch 6 Lv.2</v>
      </c>
    </row>
    <row r="522" spans="1:26" ht="16.5" customHeight="1" x14ac:dyDescent="0.25">
      <c r="A522" s="63" t="str">
        <f t="shared" si="85"/>
        <v>201135</v>
      </c>
      <c r="B522" s="77" t="str">
        <f t="shared" si="86"/>
        <v>5B11</v>
      </c>
      <c r="C522" s="77">
        <v>2011</v>
      </c>
      <c r="D522" s="44">
        <v>35</v>
      </c>
      <c r="E522" s="44"/>
      <c r="F522" s="44" t="s">
        <v>286</v>
      </c>
      <c r="I522" s="77" t="str">
        <f t="shared" si="83"/>
        <v>F.5 Ch 11</v>
      </c>
      <c r="J522" s="77" t="str">
        <f t="shared" si="84"/>
        <v xml:space="preserve"> </v>
      </c>
      <c r="L522" s="77">
        <v>2</v>
      </c>
      <c r="N522" s="77" t="str">
        <f>VLOOKUP(B522,'Topic with sorted table '!A:E,5,FALSE)</f>
        <v>S3</v>
      </c>
      <c r="P522">
        <v>5</v>
      </c>
      <c r="Q522" s="77" t="s">
        <v>273</v>
      </c>
      <c r="R522" s="77">
        <v>11</v>
      </c>
      <c r="X522" s="77" t="str">
        <f t="shared" si="87"/>
        <v>F.5 Lv.2</v>
      </c>
      <c r="Z522" s="77" t="str">
        <f t="shared" si="88"/>
        <v>F.5 Ch 11 Lv.2</v>
      </c>
    </row>
    <row r="523" spans="1:26" ht="16.5" customHeight="1" x14ac:dyDescent="0.25">
      <c r="A523" s="63" t="str">
        <f t="shared" si="85"/>
        <v>201136</v>
      </c>
      <c r="B523" s="77" t="str">
        <f t="shared" si="86"/>
        <v>5B11</v>
      </c>
      <c r="C523" s="77">
        <v>2011</v>
      </c>
      <c r="D523" s="45">
        <v>36</v>
      </c>
      <c r="E523" s="45"/>
      <c r="F523" s="45" t="s">
        <v>286</v>
      </c>
      <c r="I523" s="77" t="str">
        <f t="shared" si="83"/>
        <v>F.5 Ch 11</v>
      </c>
      <c r="J523" s="77" t="str">
        <f t="shared" si="84"/>
        <v xml:space="preserve"> </v>
      </c>
      <c r="L523" s="77">
        <v>3</v>
      </c>
      <c r="N523" s="77" t="str">
        <f>VLOOKUP(B523,'Topic with sorted table '!A:E,5,FALSE)</f>
        <v>S3</v>
      </c>
      <c r="P523">
        <v>5</v>
      </c>
      <c r="Q523" s="77" t="s">
        <v>273</v>
      </c>
      <c r="R523" s="77">
        <v>11</v>
      </c>
      <c r="X523" s="77" t="str">
        <f t="shared" si="87"/>
        <v>F.5 Lv.3</v>
      </c>
      <c r="Z523" s="77" t="str">
        <f t="shared" si="88"/>
        <v>F.5 Ch 11 Lv.3</v>
      </c>
    </row>
    <row r="524" spans="1:26" ht="16.5" customHeight="1" x14ac:dyDescent="0.25">
      <c r="A524" s="63" t="str">
        <f t="shared" si="85"/>
        <v>201137</v>
      </c>
      <c r="B524" s="77" t="str">
        <f t="shared" si="86"/>
        <v>5A3</v>
      </c>
      <c r="C524" s="77">
        <v>2011</v>
      </c>
      <c r="D524" s="45">
        <v>37</v>
      </c>
      <c r="E524" s="45"/>
      <c r="F524" s="45" t="s">
        <v>286</v>
      </c>
      <c r="I524" s="77" t="str">
        <f t="shared" si="83"/>
        <v>F.5 Ch 3</v>
      </c>
      <c r="J524" s="77" t="str">
        <f t="shared" si="84"/>
        <v xml:space="preserve"> </v>
      </c>
      <c r="L524" s="77">
        <v>6</v>
      </c>
      <c r="N524" s="77" t="str">
        <f>VLOOKUP(B524,'Topic with sorted table '!A:E,5,FALSE)</f>
        <v>G</v>
      </c>
      <c r="P524">
        <v>5</v>
      </c>
      <c r="Q524" s="77" t="s">
        <v>272</v>
      </c>
      <c r="R524" s="77">
        <v>3</v>
      </c>
      <c r="X524" s="77" t="str">
        <f t="shared" si="87"/>
        <v>F.5 Lv.6</v>
      </c>
      <c r="Z524" s="77" t="str">
        <f t="shared" si="88"/>
        <v>F.5 Ch 3 Lv.6</v>
      </c>
    </row>
    <row r="525" spans="1:26" ht="16.5" customHeight="1" x14ac:dyDescent="0.25">
      <c r="A525" s="63" t="str">
        <f t="shared" si="85"/>
        <v>201138</v>
      </c>
      <c r="B525" s="77" t="str">
        <f t="shared" si="86"/>
        <v>4B7</v>
      </c>
      <c r="C525" s="77">
        <v>2011</v>
      </c>
      <c r="D525" s="45">
        <v>38</v>
      </c>
      <c r="E525" s="45"/>
      <c r="F525" s="45" t="s">
        <v>273</v>
      </c>
      <c r="I525" s="77" t="str">
        <f t="shared" si="83"/>
        <v>F.4 Ch 7</v>
      </c>
      <c r="J525" s="77" t="str">
        <f t="shared" si="84"/>
        <v xml:space="preserve"> </v>
      </c>
      <c r="L525" s="77">
        <v>2</v>
      </c>
      <c r="N525" s="77" t="str">
        <f>VLOOKUP(B525,'Topic with sorted table '!A:E,5,FALSE)</f>
        <v>A3</v>
      </c>
      <c r="P525">
        <v>4</v>
      </c>
      <c r="Q525" s="77" t="s">
        <v>273</v>
      </c>
      <c r="R525" s="77">
        <v>7</v>
      </c>
      <c r="X525" s="77" t="str">
        <f t="shared" si="87"/>
        <v>F.4 Lv.2</v>
      </c>
      <c r="Z525" s="77" t="str">
        <f t="shared" si="88"/>
        <v>F.4 Ch 7 Lv.2</v>
      </c>
    </row>
    <row r="526" spans="1:26" ht="16.5" customHeight="1" x14ac:dyDescent="0.25">
      <c r="A526" s="63" t="str">
        <f t="shared" si="85"/>
        <v>201139</v>
      </c>
      <c r="B526" s="77" t="str">
        <f t="shared" si="86"/>
        <v>4B8</v>
      </c>
      <c r="C526" s="77">
        <v>2011</v>
      </c>
      <c r="D526" s="45">
        <v>39</v>
      </c>
      <c r="E526" s="45"/>
      <c r="F526" s="45" t="s">
        <v>287</v>
      </c>
      <c r="I526" s="77" t="str">
        <f t="shared" si="83"/>
        <v>F.4 Ch 8</v>
      </c>
      <c r="J526" s="77" t="str">
        <f t="shared" si="84"/>
        <v xml:space="preserve"> </v>
      </c>
      <c r="L526" s="77">
        <v>5</v>
      </c>
      <c r="N526" s="77" t="str">
        <f>VLOOKUP(B526,'Topic with sorted table '!A:E,5,FALSE)</f>
        <v>A4</v>
      </c>
      <c r="P526">
        <v>4</v>
      </c>
      <c r="Q526" s="77" t="s">
        <v>273</v>
      </c>
      <c r="R526" s="77">
        <v>8</v>
      </c>
      <c r="X526" s="77" t="str">
        <f t="shared" si="87"/>
        <v>F.4 Lv.5</v>
      </c>
      <c r="Z526" s="77" t="str">
        <f t="shared" si="88"/>
        <v>F.4 Ch 8 Lv.5</v>
      </c>
    </row>
    <row r="527" spans="1:26" ht="16.5" customHeight="1" x14ac:dyDescent="0.25">
      <c r="A527" s="63" t="str">
        <f t="shared" si="85"/>
        <v>201140</v>
      </c>
      <c r="B527" s="77" t="str">
        <f t="shared" si="86"/>
        <v>4A6</v>
      </c>
      <c r="C527" s="77">
        <v>2011</v>
      </c>
      <c r="D527" s="45">
        <v>40</v>
      </c>
      <c r="E527" s="45"/>
      <c r="F527" s="45" t="s">
        <v>286</v>
      </c>
      <c r="I527" s="77" t="str">
        <f t="shared" si="83"/>
        <v>F.4 Ch 6</v>
      </c>
      <c r="J527" s="77" t="str">
        <f t="shared" si="84"/>
        <v xml:space="preserve"> </v>
      </c>
      <c r="L527" s="77">
        <v>5</v>
      </c>
      <c r="N527" s="77" t="str">
        <f>VLOOKUP(B527,'Topic with sorted table '!A:E,5,FALSE)</f>
        <v>A3</v>
      </c>
      <c r="P527">
        <v>4</v>
      </c>
      <c r="Q527" s="77" t="s">
        <v>272</v>
      </c>
      <c r="R527" s="77">
        <v>6</v>
      </c>
      <c r="X527" s="77" t="str">
        <f t="shared" si="87"/>
        <v>F.4 Lv.5</v>
      </c>
      <c r="Z527" s="77" t="str">
        <f t="shared" si="88"/>
        <v>F.4 Ch 6 Lv.5</v>
      </c>
    </row>
    <row r="528" spans="1:26" ht="16.5" customHeight="1" x14ac:dyDescent="0.25">
      <c r="A528" s="63" t="str">
        <f t="shared" si="85"/>
        <v>201141</v>
      </c>
      <c r="B528" s="77" t="str">
        <f t="shared" si="86"/>
        <v>3A2</v>
      </c>
      <c r="C528" s="77">
        <v>2011</v>
      </c>
      <c r="D528" s="44">
        <v>41</v>
      </c>
      <c r="E528" s="44"/>
      <c r="F528" s="44" t="s">
        <v>272</v>
      </c>
      <c r="I528" s="77" t="str">
        <f t="shared" si="83"/>
        <v>F.3 Ch 2</v>
      </c>
      <c r="J528" s="77" t="str">
        <f t="shared" si="84"/>
        <v xml:space="preserve"> </v>
      </c>
      <c r="L528" s="77">
        <v>4</v>
      </c>
      <c r="N528" s="77" t="str">
        <f>VLOOKUP(B528,'Topic with sorted table '!A:E,5,FALSE)</f>
        <v>A2</v>
      </c>
      <c r="P528">
        <v>3</v>
      </c>
      <c r="Q528" s="77" t="s">
        <v>272</v>
      </c>
      <c r="R528" s="77">
        <v>2</v>
      </c>
      <c r="X528" s="77" t="str">
        <f t="shared" si="87"/>
        <v>F.3 Lv.4</v>
      </c>
      <c r="Z528" s="77" t="str">
        <f t="shared" si="88"/>
        <v>F.3 Ch 2 Lv.4</v>
      </c>
    </row>
    <row r="529" spans="1:26" ht="16.5" customHeight="1" x14ac:dyDescent="0.25">
      <c r="A529" s="63" t="str">
        <f t="shared" si="85"/>
        <v>201142</v>
      </c>
      <c r="B529" s="77" t="str">
        <f t="shared" si="86"/>
        <v>6A3</v>
      </c>
      <c r="C529" s="77">
        <v>2011</v>
      </c>
      <c r="D529" s="44">
        <v>42</v>
      </c>
      <c r="E529" s="44"/>
      <c r="F529" s="44" t="s">
        <v>272</v>
      </c>
      <c r="I529" s="77" t="str">
        <f t="shared" si="83"/>
        <v>F.6 Ch 3</v>
      </c>
      <c r="J529" s="77" t="str">
        <f t="shared" si="84"/>
        <v>F.4 Ch 3</v>
      </c>
      <c r="L529" s="77">
        <v>5</v>
      </c>
      <c r="N529" s="77" t="str">
        <f>VLOOKUP(B529,'Topic with sorted table '!A:E,5,FALSE)</f>
        <v>A4</v>
      </c>
      <c r="P529">
        <v>6</v>
      </c>
      <c r="Q529" s="77" t="s">
        <v>272</v>
      </c>
      <c r="R529" s="77">
        <v>3</v>
      </c>
      <c r="T529" s="77">
        <v>4</v>
      </c>
      <c r="U529" s="77" t="s">
        <v>474</v>
      </c>
      <c r="V529" s="77">
        <v>3</v>
      </c>
      <c r="X529" s="77" t="str">
        <f t="shared" si="87"/>
        <v>F.6 Lv.5</v>
      </c>
      <c r="Z529" s="77" t="str">
        <f t="shared" si="88"/>
        <v>F.6 Ch 3 Lv.5</v>
      </c>
    </row>
    <row r="530" spans="1:26" ht="16.5" customHeight="1" x14ac:dyDescent="0.25">
      <c r="A530" s="63" t="str">
        <f t="shared" si="85"/>
        <v>201143</v>
      </c>
      <c r="B530" s="77" t="str">
        <f t="shared" si="86"/>
        <v>6A3</v>
      </c>
      <c r="C530" s="77">
        <v>2011</v>
      </c>
      <c r="D530" s="44">
        <v>43</v>
      </c>
      <c r="E530" s="44"/>
      <c r="F530" s="44" t="s">
        <v>273</v>
      </c>
      <c r="I530" s="77" t="str">
        <f t="shared" si="83"/>
        <v>F.6 Ch 3</v>
      </c>
      <c r="J530" s="77" t="str">
        <f t="shared" si="84"/>
        <v xml:space="preserve"> </v>
      </c>
      <c r="L530" s="77">
        <v>4</v>
      </c>
      <c r="N530" s="77" t="str">
        <f>VLOOKUP(B530,'Topic with sorted table '!A:E,5,FALSE)</f>
        <v>A4</v>
      </c>
      <c r="P530">
        <v>6</v>
      </c>
      <c r="Q530" s="77" t="s">
        <v>272</v>
      </c>
      <c r="R530" s="77">
        <v>3</v>
      </c>
      <c r="X530" s="77" t="str">
        <f t="shared" si="87"/>
        <v>F.6 Lv.4</v>
      </c>
      <c r="Z530" s="77" t="str">
        <f t="shared" si="88"/>
        <v>F.6 Ch 3 Lv.4</v>
      </c>
    </row>
    <row r="531" spans="1:26" ht="16.5" customHeight="1" x14ac:dyDescent="0.25">
      <c r="A531" s="63" t="str">
        <f t="shared" si="85"/>
        <v>201144</v>
      </c>
      <c r="B531" s="77" t="str">
        <f t="shared" si="86"/>
        <v>6A1</v>
      </c>
      <c r="C531" s="77">
        <v>2011</v>
      </c>
      <c r="D531" s="44">
        <v>44</v>
      </c>
      <c r="E531" s="44"/>
      <c r="F531" s="44" t="s">
        <v>287</v>
      </c>
      <c r="I531" s="77" t="str">
        <f t="shared" si="83"/>
        <v>F.6 Ch 1</v>
      </c>
      <c r="J531" s="77" t="str">
        <f t="shared" si="84"/>
        <v xml:space="preserve"> </v>
      </c>
      <c r="L531" s="77">
        <v>3</v>
      </c>
      <c r="N531" s="77" t="str">
        <f>VLOOKUP(B531,'Topic with sorted table '!A:E,5,FALSE)</f>
        <v>A3</v>
      </c>
      <c r="P531">
        <v>6</v>
      </c>
      <c r="Q531" s="77" t="s">
        <v>272</v>
      </c>
      <c r="R531" s="77">
        <v>1</v>
      </c>
      <c r="X531" s="77" t="str">
        <f t="shared" si="87"/>
        <v>F.6 Lv.3</v>
      </c>
      <c r="Z531" s="77" t="str">
        <f t="shared" si="88"/>
        <v>F.6 Ch 1 Lv.3</v>
      </c>
    </row>
    <row r="532" spans="1:26" ht="16.5" customHeight="1" x14ac:dyDescent="0.25">
      <c r="A532" s="63" t="str">
        <f t="shared" si="85"/>
        <v>201145</v>
      </c>
      <c r="B532" s="77" t="str">
        <f t="shared" si="86"/>
        <v>6A2</v>
      </c>
      <c r="C532" s="77">
        <v>2011</v>
      </c>
      <c r="D532" s="44">
        <v>45</v>
      </c>
      <c r="E532" s="44"/>
      <c r="F532" s="44" t="s">
        <v>287</v>
      </c>
      <c r="I532" s="77" t="str">
        <f t="shared" si="83"/>
        <v>F.6 Ch 2</v>
      </c>
      <c r="J532" s="77" t="str">
        <f t="shared" si="84"/>
        <v xml:space="preserve"> </v>
      </c>
      <c r="L532" s="77">
        <v>4</v>
      </c>
      <c r="N532" s="77" t="str">
        <f>VLOOKUP(B532,'Topic with sorted table '!A:E,5,FALSE)</f>
        <v>A3</v>
      </c>
      <c r="P532">
        <v>6</v>
      </c>
      <c r="Q532" s="77" t="s">
        <v>272</v>
      </c>
      <c r="R532" s="77">
        <v>2</v>
      </c>
      <c r="X532" s="77" t="str">
        <f t="shared" si="87"/>
        <v>F.6 Lv.4</v>
      </c>
      <c r="Z532" s="77" t="str">
        <f t="shared" si="88"/>
        <v>F.6 Ch 2 Lv.4</v>
      </c>
    </row>
    <row r="533" spans="1:26" ht="16.5" customHeight="1" x14ac:dyDescent="0.25">
      <c r="A533" s="63" t="str">
        <f t="shared" si="85"/>
        <v>201146</v>
      </c>
      <c r="B533" s="77" t="str">
        <f t="shared" si="86"/>
        <v>5A3</v>
      </c>
      <c r="C533" s="77">
        <v>2011</v>
      </c>
      <c r="D533" s="45">
        <v>46</v>
      </c>
      <c r="E533" s="45"/>
      <c r="F533" s="45" t="s">
        <v>286</v>
      </c>
      <c r="I533" s="77" t="str">
        <f t="shared" si="83"/>
        <v>F.5 Ch 3</v>
      </c>
      <c r="J533" s="77" t="str">
        <f t="shared" si="84"/>
        <v xml:space="preserve"> </v>
      </c>
      <c r="L533" s="77">
        <v>7</v>
      </c>
      <c r="N533" s="77" t="str">
        <f>VLOOKUP(B533,'Topic with sorted table '!A:E,5,FALSE)</f>
        <v>G</v>
      </c>
      <c r="P533">
        <v>5</v>
      </c>
      <c r="Q533" s="77" t="s">
        <v>272</v>
      </c>
      <c r="R533" s="77">
        <v>3</v>
      </c>
      <c r="X533" s="77" t="str">
        <f t="shared" si="87"/>
        <v>F.5 Lv.7</v>
      </c>
      <c r="Z533" s="77" t="str">
        <f t="shared" si="88"/>
        <v>F.5 Ch 3 Lv.7</v>
      </c>
    </row>
    <row r="534" spans="1:26" ht="16.5" customHeight="1" x14ac:dyDescent="0.25">
      <c r="A534" s="63" t="str">
        <f t="shared" si="85"/>
        <v>201147</v>
      </c>
      <c r="B534" s="77" t="str">
        <f t="shared" si="86"/>
        <v>5B9</v>
      </c>
      <c r="C534" s="77">
        <v>2011</v>
      </c>
      <c r="D534" s="45">
        <v>47</v>
      </c>
      <c r="E534" s="45"/>
      <c r="F534" s="45" t="s">
        <v>272</v>
      </c>
      <c r="I534" s="77" t="str">
        <f t="shared" si="83"/>
        <v>F.5 Ch 9</v>
      </c>
      <c r="J534" s="77" t="str">
        <f t="shared" si="84"/>
        <v xml:space="preserve"> </v>
      </c>
      <c r="L534" s="77">
        <v>6</v>
      </c>
      <c r="N534" s="77" t="str">
        <f>VLOOKUP(B534,'Topic with sorted table '!A:E,5,FALSE)</f>
        <v>T2</v>
      </c>
      <c r="P534">
        <v>5</v>
      </c>
      <c r="Q534" s="77" t="s">
        <v>273</v>
      </c>
      <c r="R534" s="77">
        <v>9</v>
      </c>
      <c r="X534" s="77" t="str">
        <f t="shared" si="87"/>
        <v>F.5 Lv.6</v>
      </c>
      <c r="Z534" s="77" t="str">
        <f t="shared" si="88"/>
        <v>F.5 Ch 9 Lv.6</v>
      </c>
    </row>
    <row r="535" spans="1:26" ht="16.5" customHeight="1" x14ac:dyDescent="0.25">
      <c r="A535" s="63" t="str">
        <f t="shared" si="85"/>
        <v>201148</v>
      </c>
      <c r="B535" s="77" t="str">
        <f t="shared" si="86"/>
        <v>4B10</v>
      </c>
      <c r="C535" s="77">
        <v>2011</v>
      </c>
      <c r="D535" s="45">
        <v>48</v>
      </c>
      <c r="E535" s="45"/>
      <c r="F535" s="45" t="s">
        <v>286</v>
      </c>
      <c r="I535" s="77" t="str">
        <f t="shared" si="83"/>
        <v>F.4 Ch 10</v>
      </c>
      <c r="J535" s="77" t="str">
        <f t="shared" si="84"/>
        <v xml:space="preserve"> </v>
      </c>
      <c r="L535" s="77">
        <v>3</v>
      </c>
      <c r="N535" s="77" t="str">
        <f>VLOOKUP(B535,'Topic with sorted table '!A:E,5,FALSE)</f>
        <v>DG3</v>
      </c>
      <c r="P535">
        <v>4</v>
      </c>
      <c r="Q535" s="77" t="s">
        <v>273</v>
      </c>
      <c r="R535" s="77">
        <v>10</v>
      </c>
      <c r="X535" s="77" t="str">
        <f t="shared" si="87"/>
        <v>F.4 Lv.3</v>
      </c>
      <c r="Z535" s="77" t="str">
        <f t="shared" si="88"/>
        <v>F.4 Ch 10 Lv.3</v>
      </c>
    </row>
    <row r="536" spans="1:26" ht="16.5" customHeight="1" x14ac:dyDescent="0.25">
      <c r="A536" s="63" t="str">
        <f t="shared" si="85"/>
        <v>201149</v>
      </c>
      <c r="B536" s="77" t="str">
        <f t="shared" si="86"/>
        <v>4B11</v>
      </c>
      <c r="C536" s="77">
        <v>2011</v>
      </c>
      <c r="D536" s="45">
        <v>49</v>
      </c>
      <c r="E536" s="45"/>
      <c r="F536" s="45" t="s">
        <v>287</v>
      </c>
      <c r="I536" s="77" t="str">
        <f t="shared" si="83"/>
        <v>F.4 Ch 11</v>
      </c>
      <c r="J536" s="77" t="str">
        <f t="shared" si="84"/>
        <v xml:space="preserve"> </v>
      </c>
      <c r="L536" s="77">
        <v>3</v>
      </c>
      <c r="N536" s="77" t="str">
        <f>VLOOKUP(B536,'Topic with sorted table '!A:E,5,FALSE)</f>
        <v>DG3</v>
      </c>
      <c r="P536">
        <v>4</v>
      </c>
      <c r="Q536" s="77" t="s">
        <v>273</v>
      </c>
      <c r="R536" s="77">
        <v>11</v>
      </c>
      <c r="X536" s="77" t="str">
        <f t="shared" si="87"/>
        <v>F.4 Lv.3</v>
      </c>
      <c r="Z536" s="77" t="str">
        <f t="shared" si="88"/>
        <v>F.4 Ch 11 Lv.3</v>
      </c>
    </row>
    <row r="537" spans="1:26" ht="16.5" customHeight="1" x14ac:dyDescent="0.25">
      <c r="A537" s="63" t="str">
        <f t="shared" si="85"/>
        <v>201150</v>
      </c>
      <c r="B537" s="77" t="str">
        <f t="shared" si="86"/>
        <v>5B10</v>
      </c>
      <c r="C537" s="77">
        <v>2011</v>
      </c>
      <c r="D537" s="45">
        <v>50</v>
      </c>
      <c r="E537" s="45"/>
      <c r="F537" s="45" t="s">
        <v>273</v>
      </c>
      <c r="I537" s="77" t="str">
        <f t="shared" si="83"/>
        <v>F.5 Ch 10</v>
      </c>
      <c r="J537" s="77" t="str">
        <f t="shared" si="84"/>
        <v xml:space="preserve"> </v>
      </c>
      <c r="L537" s="77">
        <v>5</v>
      </c>
      <c r="N537" s="77" t="str">
        <f>VLOOKUP(B537,'Topic with sorted table '!A:E,5,FALSE)</f>
        <v>3D2</v>
      </c>
      <c r="P537">
        <v>5</v>
      </c>
      <c r="Q537" s="77" t="s">
        <v>273</v>
      </c>
      <c r="R537" s="77">
        <v>10</v>
      </c>
      <c r="X537" s="77" t="str">
        <f t="shared" si="87"/>
        <v>F.5 Lv.5</v>
      </c>
      <c r="Z537" s="77" t="str">
        <f t="shared" si="88"/>
        <v>F.5 Ch 10 Lv.5</v>
      </c>
    </row>
    <row r="538" spans="1:26" ht="16.5" customHeight="1" x14ac:dyDescent="0.25">
      <c r="A538" s="63" t="str">
        <f t="shared" si="85"/>
        <v>201151</v>
      </c>
      <c r="B538" s="77" t="str">
        <f t="shared" si="86"/>
        <v>5B7</v>
      </c>
      <c r="C538" s="77">
        <v>2011</v>
      </c>
      <c r="D538" s="44">
        <v>51</v>
      </c>
      <c r="E538" s="44"/>
      <c r="F538" s="44" t="s">
        <v>273</v>
      </c>
      <c r="I538" s="77" t="str">
        <f t="shared" si="83"/>
        <v>F.5 Ch 7</v>
      </c>
      <c r="J538" s="77" t="str">
        <f t="shared" si="84"/>
        <v xml:space="preserve"> </v>
      </c>
      <c r="L538" s="77">
        <v>5</v>
      </c>
      <c r="N538" s="77" t="str">
        <f>VLOOKUP(B538,'Topic with sorted table '!A:E,5,FALSE)</f>
        <v>AG3</v>
      </c>
      <c r="P538">
        <v>5</v>
      </c>
      <c r="Q538" s="77" t="s">
        <v>273</v>
      </c>
      <c r="R538" s="77">
        <v>7</v>
      </c>
      <c r="X538" s="77" t="str">
        <f t="shared" si="87"/>
        <v>F.5 Lv.5</v>
      </c>
      <c r="Z538" s="77" t="str">
        <f t="shared" si="88"/>
        <v>F.5 Ch 7 Lv.5</v>
      </c>
    </row>
    <row r="539" spans="1:26" ht="16.5" customHeight="1" x14ac:dyDescent="0.25">
      <c r="A539" s="63" t="str">
        <f t="shared" si="85"/>
        <v>201152</v>
      </c>
      <c r="B539" s="77" t="str">
        <f t="shared" si="86"/>
        <v>5A5</v>
      </c>
      <c r="C539" s="77">
        <v>2011</v>
      </c>
      <c r="D539" s="44">
        <v>52</v>
      </c>
      <c r="E539" s="44"/>
      <c r="F539" s="44" t="s">
        <v>287</v>
      </c>
      <c r="I539" s="77" t="str">
        <f t="shared" si="83"/>
        <v>F.5 Ch 5</v>
      </c>
      <c r="J539" s="77" t="str">
        <f t="shared" si="84"/>
        <v xml:space="preserve"> </v>
      </c>
      <c r="L539" s="77">
        <v>4</v>
      </c>
      <c r="N539" s="77" t="str">
        <f>VLOOKUP(B539,'Topic with sorted table '!A:E,5,FALSE)</f>
        <v>P2</v>
      </c>
      <c r="P539">
        <v>5</v>
      </c>
      <c r="Q539" s="77" t="s">
        <v>272</v>
      </c>
      <c r="R539" s="77">
        <v>5</v>
      </c>
      <c r="X539" s="77" t="str">
        <f t="shared" si="87"/>
        <v>F.5 Lv.4</v>
      </c>
      <c r="Z539" s="77" t="str">
        <f t="shared" si="88"/>
        <v>F.5 Ch 5 Lv.4</v>
      </c>
    </row>
    <row r="540" spans="1:26" ht="16.5" customHeight="1" x14ac:dyDescent="0.25">
      <c r="A540" s="63" t="str">
        <f t="shared" si="85"/>
        <v>201153</v>
      </c>
      <c r="B540" s="77" t="str">
        <f t="shared" si="86"/>
        <v>6A4</v>
      </c>
      <c r="C540" s="86">
        <v>2011</v>
      </c>
      <c r="D540" s="44">
        <v>53</v>
      </c>
      <c r="E540" s="44"/>
      <c r="F540" s="44" t="s">
        <v>272</v>
      </c>
      <c r="I540" s="77" t="str">
        <f t="shared" si="83"/>
        <v>F.6 Ch 4</v>
      </c>
      <c r="J540" s="77" t="str">
        <f t="shared" si="84"/>
        <v>F.2 Ch 3</v>
      </c>
      <c r="L540" s="77">
        <v>6</v>
      </c>
      <c r="N540" s="77" t="str">
        <f>VLOOKUP(B540,'Topic with sorted table '!A:E,5,FALSE)</f>
        <v>S3</v>
      </c>
      <c r="P540">
        <v>6</v>
      </c>
      <c r="Q540" s="77" t="s">
        <v>272</v>
      </c>
      <c r="R540" s="77">
        <v>4</v>
      </c>
      <c r="T540" s="77">
        <v>2</v>
      </c>
      <c r="U540" s="77" t="s">
        <v>455</v>
      </c>
      <c r="V540" s="77">
        <v>3</v>
      </c>
      <c r="X540" s="77" t="str">
        <f t="shared" si="87"/>
        <v>F.6 Lv.6</v>
      </c>
      <c r="Z540" s="77" t="str">
        <f t="shared" si="88"/>
        <v>F.6 Ch 4 Lv.6</v>
      </c>
    </row>
    <row r="541" spans="1:26" ht="16.5" customHeight="1" x14ac:dyDescent="0.25">
      <c r="A541" s="63" t="str">
        <f t="shared" si="85"/>
        <v>201154</v>
      </c>
      <c r="B541" s="77" t="str">
        <f t="shared" si="86"/>
        <v>3A6</v>
      </c>
      <c r="C541" s="77">
        <v>2011</v>
      </c>
      <c r="D541" s="44">
        <v>54</v>
      </c>
      <c r="E541" s="44"/>
      <c r="F541" s="44" t="s">
        <v>273</v>
      </c>
      <c r="I541" s="77" t="str">
        <f t="shared" si="83"/>
        <v>F.3 Ch 6</v>
      </c>
      <c r="J541" s="77" t="str">
        <f t="shared" si="84"/>
        <v xml:space="preserve"> </v>
      </c>
      <c r="L541" s="77">
        <v>4</v>
      </c>
      <c r="N541" s="77" t="str">
        <f>VLOOKUP(B541,'Topic with sorted table '!A:E,5,FALSE)</f>
        <v>S2</v>
      </c>
      <c r="P541">
        <v>3</v>
      </c>
      <c r="Q541" s="77" t="s">
        <v>272</v>
      </c>
      <c r="R541" s="77">
        <v>6</v>
      </c>
      <c r="X541" s="77" t="str">
        <f t="shared" si="87"/>
        <v>F.3 Lv.4</v>
      </c>
      <c r="Z541" s="77" t="str">
        <f t="shared" si="88"/>
        <v>F.3 Ch 6 Lv.4</v>
      </c>
    </row>
    <row r="542" spans="1:26" ht="16.5" customHeight="1" x14ac:dyDescent="0.25">
      <c r="A542" s="63" t="str">
        <f t="shared" si="85"/>
        <v>201201</v>
      </c>
      <c r="B542" s="77" t="str">
        <f t="shared" si="86"/>
        <v>2A2</v>
      </c>
      <c r="C542" s="77">
        <v>2012</v>
      </c>
      <c r="D542" s="44">
        <v>1</v>
      </c>
      <c r="E542" s="44"/>
      <c r="F542" s="44" t="s">
        <v>7</v>
      </c>
      <c r="I542" s="77" t="str">
        <f t="shared" si="83"/>
        <v>F.2 Ch 2</v>
      </c>
      <c r="J542" s="77" t="str">
        <f t="shared" si="84"/>
        <v xml:space="preserve"> </v>
      </c>
      <c r="L542" s="77">
        <v>2</v>
      </c>
      <c r="N542" s="77" t="str">
        <f>VLOOKUP(B542,'Topic with sorted table '!A:E,5,FALSE)</f>
        <v>A1</v>
      </c>
      <c r="P542">
        <v>2</v>
      </c>
      <c r="Q542" s="77" t="s">
        <v>272</v>
      </c>
      <c r="R542" s="77">
        <v>2</v>
      </c>
      <c r="X542" s="77" t="str">
        <f t="shared" si="87"/>
        <v>F.2 Lv.2</v>
      </c>
      <c r="Z542" s="77" t="str">
        <f t="shared" si="88"/>
        <v>F.2 Ch 2 Lv.2</v>
      </c>
    </row>
    <row r="543" spans="1:26" ht="16.5" customHeight="1" x14ac:dyDescent="0.25">
      <c r="A543" s="63" t="str">
        <f t="shared" si="85"/>
        <v>201202</v>
      </c>
      <c r="B543" s="77" t="str">
        <f t="shared" si="86"/>
        <v>2A2</v>
      </c>
      <c r="C543" s="86">
        <v>2012</v>
      </c>
      <c r="D543" s="44">
        <v>2</v>
      </c>
      <c r="E543" s="44"/>
      <c r="F543" s="44" t="s">
        <v>23</v>
      </c>
      <c r="I543" s="77" t="str">
        <f t="shared" si="83"/>
        <v>F.2 Ch 2</v>
      </c>
      <c r="J543" s="77" t="str">
        <f t="shared" si="84"/>
        <v xml:space="preserve"> </v>
      </c>
      <c r="L543" s="77">
        <v>2</v>
      </c>
      <c r="N543" s="77" t="str">
        <f>VLOOKUP(B543,'Topic with sorted table '!A:E,5,FALSE)</f>
        <v>A1</v>
      </c>
      <c r="P543">
        <v>2</v>
      </c>
      <c r="Q543" s="77" t="s">
        <v>272</v>
      </c>
      <c r="R543" s="77">
        <v>2</v>
      </c>
      <c r="X543" s="77" t="str">
        <f t="shared" si="87"/>
        <v>F.2 Lv.2</v>
      </c>
      <c r="Z543" s="77" t="str">
        <f t="shared" si="88"/>
        <v>F.2 Ch 2 Lv.2</v>
      </c>
    </row>
    <row r="544" spans="1:26" ht="16.5" customHeight="1" x14ac:dyDescent="0.25">
      <c r="A544" s="63" t="str">
        <f t="shared" si="85"/>
        <v>201203</v>
      </c>
      <c r="B544" s="77" t="str">
        <f t="shared" si="86"/>
        <v>2A3</v>
      </c>
      <c r="C544" s="77">
        <v>2012</v>
      </c>
      <c r="D544" s="44">
        <v>3</v>
      </c>
      <c r="E544" s="44"/>
      <c r="F544" s="44" t="s">
        <v>7</v>
      </c>
      <c r="I544" s="77" t="str">
        <f t="shared" si="83"/>
        <v>F.2 Ch 3</v>
      </c>
      <c r="J544" s="77" t="str">
        <f t="shared" si="84"/>
        <v xml:space="preserve"> </v>
      </c>
      <c r="L544" s="77">
        <v>3</v>
      </c>
      <c r="N544" s="77" t="str">
        <f>VLOOKUP(B544,'Topic with sorted table '!A:E,5,FALSE)</f>
        <v>A1</v>
      </c>
      <c r="P544">
        <v>2</v>
      </c>
      <c r="Q544" s="77" t="s">
        <v>272</v>
      </c>
      <c r="R544" s="77">
        <v>3</v>
      </c>
      <c r="X544" s="77" t="str">
        <f t="shared" si="87"/>
        <v>F.2 Lv.3</v>
      </c>
      <c r="Z544" s="77" t="str">
        <f t="shared" si="88"/>
        <v>F.2 Ch 3 Lv.3</v>
      </c>
    </row>
    <row r="545" spans="1:26" ht="16.5" customHeight="1" x14ac:dyDescent="0.25">
      <c r="A545" s="63" t="str">
        <f t="shared" si="85"/>
        <v>201204</v>
      </c>
      <c r="B545" s="77" t="str">
        <f t="shared" si="86"/>
        <v>4A6</v>
      </c>
      <c r="C545" s="77">
        <v>2012</v>
      </c>
      <c r="D545" s="44">
        <v>4</v>
      </c>
      <c r="E545" s="44"/>
      <c r="F545" s="44" t="s">
        <v>19</v>
      </c>
      <c r="I545" s="77" t="str">
        <f t="shared" si="83"/>
        <v>F.4 Ch 6</v>
      </c>
      <c r="J545" s="77" t="str">
        <f t="shared" si="84"/>
        <v xml:space="preserve"> </v>
      </c>
      <c r="L545" s="77">
        <v>2</v>
      </c>
      <c r="N545" s="77" t="str">
        <f>VLOOKUP(B545,'Topic with sorted table '!A:E,5,FALSE)</f>
        <v>A3</v>
      </c>
      <c r="P545">
        <v>4</v>
      </c>
      <c r="Q545" s="77" t="s">
        <v>272</v>
      </c>
      <c r="R545" s="77">
        <v>6</v>
      </c>
      <c r="X545" s="77" t="str">
        <f t="shared" si="87"/>
        <v>F.4 Lv.2</v>
      </c>
      <c r="Z545" s="77" t="str">
        <f t="shared" si="88"/>
        <v>F.4 Ch 6 Lv.2</v>
      </c>
    </row>
    <row r="546" spans="1:26" ht="16.5" customHeight="1" x14ac:dyDescent="0.25">
      <c r="A546" s="63" t="str">
        <f t="shared" si="85"/>
        <v>201205</v>
      </c>
      <c r="B546" s="77" t="str">
        <f t="shared" si="86"/>
        <v>2A5</v>
      </c>
      <c r="C546" s="77">
        <v>2012</v>
      </c>
      <c r="D546" s="44">
        <v>5</v>
      </c>
      <c r="E546" s="44"/>
      <c r="F546" s="44" t="s">
        <v>19</v>
      </c>
      <c r="I546" s="77" t="str">
        <f t="shared" si="83"/>
        <v>F.2 Ch 5</v>
      </c>
      <c r="J546" s="77" t="str">
        <f t="shared" si="84"/>
        <v xml:space="preserve"> </v>
      </c>
      <c r="L546" s="77">
        <v>2</v>
      </c>
      <c r="N546" s="77" t="str">
        <f>VLOOKUP(B546,'Topic with sorted table '!A:E,5,FALSE)</f>
        <v>A1</v>
      </c>
      <c r="P546">
        <v>2</v>
      </c>
      <c r="Q546" s="77" t="s">
        <v>272</v>
      </c>
      <c r="R546" s="77">
        <v>5</v>
      </c>
      <c r="X546" s="77" t="str">
        <f t="shared" si="87"/>
        <v>F.2 Lv.2</v>
      </c>
      <c r="Z546" s="77" t="str">
        <f t="shared" si="88"/>
        <v>F.2 Ch 5 Lv.2</v>
      </c>
    </row>
    <row r="547" spans="1:26" ht="16.5" customHeight="1" x14ac:dyDescent="0.25">
      <c r="A547" s="63" t="str">
        <f t="shared" si="85"/>
        <v>201206</v>
      </c>
      <c r="B547" s="77" t="str">
        <f t="shared" si="86"/>
        <v>4A5</v>
      </c>
      <c r="C547" s="77">
        <v>2012</v>
      </c>
      <c r="D547" s="45">
        <v>6</v>
      </c>
      <c r="E547" s="45"/>
      <c r="F547" s="45" t="s">
        <v>23</v>
      </c>
      <c r="I547" s="77" t="str">
        <f t="shared" si="83"/>
        <v>F.4 Ch 5</v>
      </c>
      <c r="J547" s="77" t="str">
        <f t="shared" si="84"/>
        <v xml:space="preserve"> </v>
      </c>
      <c r="L547" s="77">
        <v>4</v>
      </c>
      <c r="N547" s="77" t="str">
        <f>VLOOKUP(B547,'Topic with sorted table '!A:E,5,FALSE)</f>
        <v>A4</v>
      </c>
      <c r="P547">
        <v>4</v>
      </c>
      <c r="Q547" s="77" t="s">
        <v>272</v>
      </c>
      <c r="R547" s="77">
        <v>5</v>
      </c>
      <c r="X547" s="77" t="str">
        <f t="shared" si="87"/>
        <v>F.4 Lv.4</v>
      </c>
      <c r="Z547" s="77" t="str">
        <f t="shared" si="88"/>
        <v>F.4 Ch 5 Lv.4</v>
      </c>
    </row>
    <row r="548" spans="1:26" ht="16.5" customHeight="1" x14ac:dyDescent="0.25">
      <c r="A548" s="63" t="str">
        <f t="shared" si="85"/>
        <v>201207</v>
      </c>
      <c r="B548" s="77" t="str">
        <f t="shared" si="86"/>
        <v>5A2</v>
      </c>
      <c r="C548" s="77">
        <v>2012</v>
      </c>
      <c r="D548" s="45">
        <v>7</v>
      </c>
      <c r="E548" s="45"/>
      <c r="F548" s="45" t="s">
        <v>7</v>
      </c>
      <c r="I548" s="77" t="str">
        <f t="shared" ref="I548:I611" si="89">"F." &amp; P548 &amp; " Ch "&amp;R548</f>
        <v>F.5 Ch 2</v>
      </c>
      <c r="J548" s="77" t="str">
        <f t="shared" si="84"/>
        <v>F.2 Ch 11</v>
      </c>
      <c r="L548" s="77">
        <v>3</v>
      </c>
      <c r="N548" s="77" t="str">
        <f>VLOOKUP(B548,'Topic with sorted table '!A:E,5,FALSE)</f>
        <v>A4</v>
      </c>
      <c r="P548">
        <v>5</v>
      </c>
      <c r="Q548" s="77" t="s">
        <v>272</v>
      </c>
      <c r="R548" s="77">
        <v>2</v>
      </c>
      <c r="T548" s="77">
        <v>2</v>
      </c>
      <c r="U548" s="77" t="s">
        <v>461</v>
      </c>
      <c r="V548" s="77">
        <v>11</v>
      </c>
      <c r="X548" s="77" t="str">
        <f t="shared" si="87"/>
        <v>F.5 Lv.3</v>
      </c>
      <c r="Z548" s="77" t="str">
        <f t="shared" si="88"/>
        <v>F.5 Ch 2 Lv.3</v>
      </c>
    </row>
    <row r="549" spans="1:26" ht="16.5" customHeight="1" x14ac:dyDescent="0.25">
      <c r="A549" s="63" t="str">
        <f t="shared" si="85"/>
        <v>201208</v>
      </c>
      <c r="B549" s="77" t="str">
        <f t="shared" si="86"/>
        <v>3A3</v>
      </c>
      <c r="C549" s="77">
        <v>2012</v>
      </c>
      <c r="D549" s="45">
        <v>8</v>
      </c>
      <c r="E549" s="45"/>
      <c r="F549" s="45" t="s">
        <v>23</v>
      </c>
      <c r="I549" s="77" t="str">
        <f t="shared" si="89"/>
        <v>F.3 Ch 3</v>
      </c>
      <c r="J549" s="77" t="str">
        <f t="shared" si="84"/>
        <v xml:space="preserve"> </v>
      </c>
      <c r="L549" s="77">
        <v>2</v>
      </c>
      <c r="N549" s="77" t="str">
        <f>VLOOKUP(B549,'Topic with sorted table '!A:E,5,FALSE)</f>
        <v>DA</v>
      </c>
      <c r="P549">
        <v>3</v>
      </c>
      <c r="Q549" s="77" t="s">
        <v>272</v>
      </c>
      <c r="R549" s="77">
        <v>3</v>
      </c>
      <c r="X549" s="77" t="str">
        <f t="shared" si="87"/>
        <v>F.3 Lv.2</v>
      </c>
      <c r="Z549" s="77" t="str">
        <f t="shared" si="88"/>
        <v>F.3 Ch 3 Lv.2</v>
      </c>
    </row>
    <row r="550" spans="1:26" ht="16.5" customHeight="1" x14ac:dyDescent="0.25">
      <c r="A550" s="63" t="str">
        <f t="shared" si="85"/>
        <v>201209</v>
      </c>
      <c r="B550" s="77" t="str">
        <f t="shared" si="86"/>
        <v>2A6</v>
      </c>
      <c r="C550" s="77">
        <v>2012</v>
      </c>
      <c r="D550" s="45">
        <v>9</v>
      </c>
      <c r="E550" s="45"/>
      <c r="F550" s="45" t="s">
        <v>13</v>
      </c>
      <c r="I550" s="77" t="str">
        <f t="shared" si="89"/>
        <v>F.2 Ch 6</v>
      </c>
      <c r="J550" s="77" t="str">
        <f t="shared" si="84"/>
        <v xml:space="preserve"> </v>
      </c>
      <c r="L550" s="77">
        <v>2</v>
      </c>
      <c r="N550" s="77" t="str">
        <f>VLOOKUP(B550,'Topic with sorted table '!A:E,5,FALSE)</f>
        <v>A1</v>
      </c>
      <c r="P550">
        <v>2</v>
      </c>
      <c r="Q550" s="77" t="s">
        <v>272</v>
      </c>
      <c r="R550" s="77">
        <v>6</v>
      </c>
      <c r="X550" s="77" t="str">
        <f t="shared" si="87"/>
        <v>F.2 Lv.2</v>
      </c>
      <c r="Z550" s="77" t="str">
        <f t="shared" si="88"/>
        <v>F.2 Ch 6 Lv.2</v>
      </c>
    </row>
    <row r="551" spans="1:26" ht="16.5" customHeight="1" x14ac:dyDescent="0.25">
      <c r="A551" s="63" t="str">
        <f t="shared" si="85"/>
        <v>201210</v>
      </c>
      <c r="B551" s="77" t="str">
        <f t="shared" si="86"/>
        <v>5B6</v>
      </c>
      <c r="C551" s="77">
        <v>2012</v>
      </c>
      <c r="D551" s="45">
        <v>10</v>
      </c>
      <c r="E551" s="45"/>
      <c r="F551" s="45" t="s">
        <v>23</v>
      </c>
      <c r="I551" s="77" t="str">
        <f t="shared" si="89"/>
        <v>F.5 Ch 6</v>
      </c>
      <c r="J551" s="77" t="str">
        <f t="shared" si="84"/>
        <v xml:space="preserve"> </v>
      </c>
      <c r="L551" s="77">
        <v>3</v>
      </c>
      <c r="N551" s="77" t="str">
        <f>VLOOKUP(B551,'Topic with sorted table '!A:E,5,FALSE)</f>
        <v>DA</v>
      </c>
      <c r="P551">
        <v>5</v>
      </c>
      <c r="Q551" s="77" t="s">
        <v>273</v>
      </c>
      <c r="R551" s="77">
        <v>6</v>
      </c>
      <c r="X551" s="77" t="str">
        <f t="shared" si="87"/>
        <v>F.5 Lv.3</v>
      </c>
      <c r="Z551" s="77" t="str">
        <f t="shared" si="88"/>
        <v>F.5 Ch 6 Lv.3</v>
      </c>
    </row>
    <row r="552" spans="1:26" ht="16.5" customHeight="1" x14ac:dyDescent="0.25">
      <c r="A552" s="63" t="str">
        <f t="shared" si="85"/>
        <v>201211</v>
      </c>
      <c r="B552" s="77" t="str">
        <f t="shared" si="86"/>
        <v>3A6</v>
      </c>
      <c r="C552" s="77">
        <v>2012</v>
      </c>
      <c r="D552" s="44">
        <v>11</v>
      </c>
      <c r="E552" s="44"/>
      <c r="F552" s="44" t="s">
        <v>7</v>
      </c>
      <c r="I552" s="77" t="str">
        <f t="shared" si="89"/>
        <v>F.3 Ch 6</v>
      </c>
      <c r="J552" s="77" t="str">
        <f t="shared" si="84"/>
        <v>F.2 Ch 9</v>
      </c>
      <c r="L552" s="77">
        <v>2</v>
      </c>
      <c r="N552" s="77" t="str">
        <f>VLOOKUP(B552,'Topic with sorted table '!A:E,5,FALSE)</f>
        <v>S2</v>
      </c>
      <c r="P552">
        <v>3</v>
      </c>
      <c r="Q552" s="77" t="s">
        <v>272</v>
      </c>
      <c r="R552" s="77">
        <v>6</v>
      </c>
      <c r="T552" s="77">
        <v>2</v>
      </c>
      <c r="U552" s="77" t="s">
        <v>469</v>
      </c>
      <c r="V552" s="77">
        <v>9</v>
      </c>
      <c r="X552" s="77" t="str">
        <f t="shared" si="87"/>
        <v>F.3 Lv.2</v>
      </c>
      <c r="Z552" s="77" t="str">
        <f t="shared" si="88"/>
        <v>F.3 Ch 6 Lv.2</v>
      </c>
    </row>
    <row r="553" spans="1:26" ht="16.5" customHeight="1" x14ac:dyDescent="0.25">
      <c r="A553" s="63" t="str">
        <f t="shared" si="85"/>
        <v>201212</v>
      </c>
      <c r="B553" s="77" t="str">
        <f t="shared" si="86"/>
        <v>6A1</v>
      </c>
      <c r="C553" s="77">
        <v>2012</v>
      </c>
      <c r="D553" s="44">
        <v>12</v>
      </c>
      <c r="E553" s="44"/>
      <c r="F553" s="44" t="s">
        <v>19</v>
      </c>
      <c r="I553" s="77" t="str">
        <f t="shared" si="89"/>
        <v>F.6 Ch 1</v>
      </c>
      <c r="J553" s="77" t="str">
        <f t="shared" si="84"/>
        <v>F.1 Ch 9</v>
      </c>
      <c r="L553" s="77">
        <v>2</v>
      </c>
      <c r="N553" s="77" t="str">
        <f>VLOOKUP(B553,'Topic with sorted table '!A:E,5,FALSE)</f>
        <v>A3</v>
      </c>
      <c r="P553">
        <v>6</v>
      </c>
      <c r="Q553" s="77" t="s">
        <v>272</v>
      </c>
      <c r="R553" s="77">
        <v>1</v>
      </c>
      <c r="T553" s="77">
        <v>1</v>
      </c>
      <c r="U553" s="77" t="s">
        <v>459</v>
      </c>
      <c r="V553" s="77">
        <v>9</v>
      </c>
      <c r="X553" s="77" t="str">
        <f t="shared" si="87"/>
        <v>F.6 Lv.2</v>
      </c>
      <c r="Z553" s="77" t="str">
        <f t="shared" si="88"/>
        <v>F.6 Ch 1 Lv.2</v>
      </c>
    </row>
    <row r="554" spans="1:26" ht="16.5" customHeight="1" x14ac:dyDescent="0.25">
      <c r="A554" s="63" t="str">
        <f t="shared" si="85"/>
        <v>201213</v>
      </c>
      <c r="B554" s="77" t="str">
        <f t="shared" si="86"/>
        <v>2A1</v>
      </c>
      <c r="C554" s="77">
        <v>2012</v>
      </c>
      <c r="D554" s="44">
        <v>13</v>
      </c>
      <c r="E554" s="44"/>
      <c r="F554" s="44" t="s">
        <v>23</v>
      </c>
      <c r="I554" s="77" t="str">
        <f t="shared" si="89"/>
        <v>F.2 Ch 1</v>
      </c>
      <c r="J554" s="77" t="str">
        <f t="shared" si="84"/>
        <v>F.2 Ch 6</v>
      </c>
      <c r="L554" s="77">
        <v>2</v>
      </c>
      <c r="N554" s="77" t="str">
        <f>VLOOKUP(B554,'Topic with sorted table '!A:E,5,FALSE)</f>
        <v>A1</v>
      </c>
      <c r="P554">
        <v>2</v>
      </c>
      <c r="Q554" s="77" t="s">
        <v>272</v>
      </c>
      <c r="R554" s="77">
        <v>1</v>
      </c>
      <c r="T554" s="77">
        <v>2</v>
      </c>
      <c r="U554" s="77" t="s">
        <v>455</v>
      </c>
      <c r="V554" s="77">
        <v>6</v>
      </c>
      <c r="X554" s="77" t="str">
        <f t="shared" si="87"/>
        <v>F.2 Lv.2</v>
      </c>
      <c r="Z554" s="77" t="str">
        <f t="shared" si="88"/>
        <v>F.2 Ch 1 Lv.2</v>
      </c>
    </row>
    <row r="555" spans="1:26" ht="16.5" customHeight="1" x14ac:dyDescent="0.25">
      <c r="A555" s="63" t="str">
        <f t="shared" si="85"/>
        <v>201214</v>
      </c>
      <c r="B555" s="77" t="str">
        <f t="shared" si="86"/>
        <v>2A1</v>
      </c>
      <c r="C555" s="77">
        <v>2012</v>
      </c>
      <c r="D555" s="44">
        <v>14</v>
      </c>
      <c r="E555" s="44"/>
      <c r="F555" s="44" t="s">
        <v>19</v>
      </c>
      <c r="I555" s="77" t="str">
        <f t="shared" si="89"/>
        <v>F.2 Ch 1</v>
      </c>
      <c r="J555" s="77" t="str">
        <f t="shared" si="84"/>
        <v xml:space="preserve"> </v>
      </c>
      <c r="L555" s="77">
        <v>4</v>
      </c>
      <c r="N555" s="77" t="str">
        <f>VLOOKUP(B555,'Topic with sorted table '!A:E,5,FALSE)</f>
        <v>A1</v>
      </c>
      <c r="P555">
        <v>2</v>
      </c>
      <c r="Q555" s="77" t="s">
        <v>272</v>
      </c>
      <c r="R555" s="77">
        <v>1</v>
      </c>
      <c r="X555" s="77" t="str">
        <f t="shared" si="87"/>
        <v>F.2 Lv.4</v>
      </c>
      <c r="Z555" s="77" t="str">
        <f t="shared" si="88"/>
        <v>F.2 Ch 1 Lv.4</v>
      </c>
    </row>
    <row r="556" spans="1:26" ht="16.5" customHeight="1" x14ac:dyDescent="0.25">
      <c r="A556" s="63" t="str">
        <f t="shared" si="85"/>
        <v>201215</v>
      </c>
      <c r="B556" s="77" t="str">
        <f t="shared" si="86"/>
        <v>2B10</v>
      </c>
      <c r="C556" s="77">
        <v>2012</v>
      </c>
      <c r="D556" s="44">
        <v>15</v>
      </c>
      <c r="E556" s="44"/>
      <c r="F556" s="44" t="s">
        <v>13</v>
      </c>
      <c r="I556" s="77" t="str">
        <f t="shared" si="89"/>
        <v>F.2 Ch 10</v>
      </c>
      <c r="J556" s="77" t="str">
        <f t="shared" si="84"/>
        <v xml:space="preserve"> </v>
      </c>
      <c r="L556" s="77">
        <v>2</v>
      </c>
      <c r="N556" s="77" t="str">
        <f>VLOOKUP(B556,'Topic with sorted table '!A:E,5,FALSE)</f>
        <v>A2</v>
      </c>
      <c r="P556">
        <v>2</v>
      </c>
      <c r="Q556" s="77" t="s">
        <v>273</v>
      </c>
      <c r="R556" s="77">
        <v>10</v>
      </c>
      <c r="X556" s="77" t="str">
        <f t="shared" si="87"/>
        <v>F.2 Lv.2</v>
      </c>
      <c r="Z556" s="77" t="str">
        <f t="shared" si="88"/>
        <v>F.2 Ch 10 Lv.2</v>
      </c>
    </row>
    <row r="557" spans="1:26" ht="16.5" customHeight="1" x14ac:dyDescent="0.25">
      <c r="A557" s="63" t="str">
        <f t="shared" si="85"/>
        <v>201216</v>
      </c>
      <c r="B557" s="77" t="str">
        <f t="shared" si="86"/>
        <v>2B12</v>
      </c>
      <c r="C557" s="77">
        <v>2012</v>
      </c>
      <c r="D557" s="45">
        <v>16</v>
      </c>
      <c r="E557" s="45"/>
      <c r="F557" s="45" t="s">
        <v>19</v>
      </c>
      <c r="I557" s="77" t="str">
        <f t="shared" si="89"/>
        <v>F.2 Ch 12</v>
      </c>
      <c r="J557" s="77" t="str">
        <f t="shared" si="84"/>
        <v xml:space="preserve"> </v>
      </c>
      <c r="L557" s="77">
        <v>2</v>
      </c>
      <c r="N557" s="77" t="str">
        <f>VLOOKUP(B557,'Topic with sorted table '!A:E,5,FALSE)</f>
        <v>VA1</v>
      </c>
      <c r="P557">
        <v>2</v>
      </c>
      <c r="Q557" s="77" t="s">
        <v>273</v>
      </c>
      <c r="R557" s="77">
        <v>12</v>
      </c>
      <c r="X557" s="77" t="str">
        <f t="shared" si="87"/>
        <v>F.2 Lv.2</v>
      </c>
      <c r="Z557" s="77" t="str">
        <f t="shared" si="88"/>
        <v>F.2 Ch 12 Lv.2</v>
      </c>
    </row>
    <row r="558" spans="1:26" ht="16.5" customHeight="1" x14ac:dyDescent="0.25">
      <c r="A558" s="63" t="str">
        <f t="shared" si="85"/>
        <v>201217</v>
      </c>
      <c r="B558" s="77" t="str">
        <f t="shared" si="86"/>
        <v>3B10</v>
      </c>
      <c r="C558" s="77">
        <v>2012</v>
      </c>
      <c r="D558" s="45">
        <v>17</v>
      </c>
      <c r="E558" s="45"/>
      <c r="F558" s="45" t="s">
        <v>19</v>
      </c>
      <c r="I558" s="77" t="str">
        <f t="shared" si="89"/>
        <v>F.3 Ch 10</v>
      </c>
      <c r="J558" s="77" t="str">
        <f t="shared" si="84"/>
        <v xml:space="preserve"> </v>
      </c>
      <c r="L558" s="77">
        <v>5</v>
      </c>
      <c r="N558" s="77" t="str">
        <f>VLOOKUP(B558,'Topic with sorted table '!A:E,5,FALSE)</f>
        <v>VA2</v>
      </c>
      <c r="P558">
        <v>3</v>
      </c>
      <c r="Q558" s="77" t="s">
        <v>273</v>
      </c>
      <c r="R558" s="77">
        <v>10</v>
      </c>
      <c r="X558" s="77" t="str">
        <f t="shared" si="87"/>
        <v>F.3 Lv.5</v>
      </c>
      <c r="Z558" s="77" t="str">
        <f t="shared" si="88"/>
        <v>F.3 Ch 10 Lv.5</v>
      </c>
    </row>
    <row r="559" spans="1:26" ht="16.5" customHeight="1" x14ac:dyDescent="0.25">
      <c r="A559" s="63" t="str">
        <f t="shared" si="85"/>
        <v>201218</v>
      </c>
      <c r="B559" s="77" t="str">
        <f t="shared" si="86"/>
        <v>2B10</v>
      </c>
      <c r="C559" s="77">
        <v>2012</v>
      </c>
      <c r="D559" s="45">
        <v>18</v>
      </c>
      <c r="E559" s="45"/>
      <c r="F559" s="45" t="s">
        <v>13</v>
      </c>
      <c r="I559" s="77" t="str">
        <f t="shared" si="89"/>
        <v>F.2 Ch 10</v>
      </c>
      <c r="J559" s="77" t="str">
        <f t="shared" si="84"/>
        <v xml:space="preserve"> </v>
      </c>
      <c r="L559" s="77">
        <v>2</v>
      </c>
      <c r="N559" s="77" t="str">
        <f>VLOOKUP(B559,'Topic with sorted table '!A:E,5,FALSE)</f>
        <v>A2</v>
      </c>
      <c r="P559">
        <v>2</v>
      </c>
      <c r="Q559" s="77" t="s">
        <v>273</v>
      </c>
      <c r="R559" s="77">
        <v>10</v>
      </c>
      <c r="X559" s="77" t="str">
        <f t="shared" si="87"/>
        <v>F.2 Lv.2</v>
      </c>
      <c r="Z559" s="77" t="str">
        <f t="shared" si="88"/>
        <v>F.2 Ch 10 Lv.2</v>
      </c>
    </row>
    <row r="560" spans="1:26" ht="16.5" customHeight="1" x14ac:dyDescent="0.25">
      <c r="A560" s="63" t="str">
        <f t="shared" si="85"/>
        <v>201219</v>
      </c>
      <c r="B560" s="77" t="str">
        <f t="shared" si="86"/>
        <v>4B12</v>
      </c>
      <c r="C560" s="77">
        <v>2012</v>
      </c>
      <c r="D560" s="45">
        <v>19</v>
      </c>
      <c r="E560" s="45"/>
      <c r="F560" s="45" t="s">
        <v>7</v>
      </c>
      <c r="I560" s="77" t="str">
        <f t="shared" si="89"/>
        <v>F.4 Ch 12</v>
      </c>
      <c r="J560" s="77" t="str">
        <f t="shared" si="84"/>
        <v>F.1 Ch 12</v>
      </c>
      <c r="L560" s="77">
        <v>4</v>
      </c>
      <c r="N560" s="77" t="str">
        <f>VLOOKUP(B560,'Topic with sorted table '!A:E,5,FALSE)</f>
        <v>T2</v>
      </c>
      <c r="P560">
        <v>4</v>
      </c>
      <c r="Q560" s="77" t="s">
        <v>273</v>
      </c>
      <c r="R560" s="77">
        <v>12</v>
      </c>
      <c r="T560" s="77">
        <v>1</v>
      </c>
      <c r="U560" s="77" t="s">
        <v>453</v>
      </c>
      <c r="V560" s="77">
        <v>12</v>
      </c>
      <c r="X560" s="77" t="str">
        <f t="shared" si="87"/>
        <v>F.4 Lv.4</v>
      </c>
      <c r="Z560" s="77" t="str">
        <f t="shared" si="88"/>
        <v>F.4 Ch 12 Lv.4</v>
      </c>
    </row>
    <row r="561" spans="1:26" ht="16.5" customHeight="1" x14ac:dyDescent="0.25">
      <c r="A561" s="63" t="str">
        <f t="shared" si="85"/>
        <v>201220</v>
      </c>
      <c r="B561" s="77" t="str">
        <f t="shared" si="86"/>
        <v>4B10</v>
      </c>
      <c r="C561" s="77">
        <v>2012</v>
      </c>
      <c r="D561" s="45">
        <v>20</v>
      </c>
      <c r="E561" s="45"/>
      <c r="F561" s="45" t="s">
        <v>7</v>
      </c>
      <c r="I561" s="77" t="str">
        <f t="shared" si="89"/>
        <v>F.4 Ch 10</v>
      </c>
      <c r="J561" s="77" t="str">
        <f t="shared" si="84"/>
        <v>F.1 Ch 12</v>
      </c>
      <c r="L561" s="77">
        <v>2</v>
      </c>
      <c r="N561" s="77" t="str">
        <f>VLOOKUP(B561,'Topic with sorted table '!A:E,5,FALSE)</f>
        <v>DG3</v>
      </c>
      <c r="P561">
        <v>4</v>
      </c>
      <c r="Q561" s="77" t="s">
        <v>273</v>
      </c>
      <c r="R561" s="77">
        <v>10</v>
      </c>
      <c r="T561" s="77">
        <v>1</v>
      </c>
      <c r="U561" s="77" t="s">
        <v>453</v>
      </c>
      <c r="V561" s="77">
        <v>12</v>
      </c>
      <c r="X561" s="77" t="str">
        <f t="shared" si="87"/>
        <v>F.4 Lv.2</v>
      </c>
      <c r="Z561" s="77" t="str">
        <f t="shared" si="88"/>
        <v>F.4 Ch 10 Lv.2</v>
      </c>
    </row>
    <row r="562" spans="1:26" ht="16.5" customHeight="1" x14ac:dyDescent="0.25">
      <c r="A562" s="63" t="str">
        <f t="shared" si="85"/>
        <v>201221</v>
      </c>
      <c r="B562" s="77" t="str">
        <f t="shared" si="86"/>
        <v>2B12</v>
      </c>
      <c r="C562" s="77">
        <v>2012</v>
      </c>
      <c r="D562" s="44">
        <v>21</v>
      </c>
      <c r="E562" s="44"/>
      <c r="F562" s="44" t="s">
        <v>23</v>
      </c>
      <c r="I562" s="77" t="str">
        <f t="shared" si="89"/>
        <v>F.2 Ch 12</v>
      </c>
      <c r="J562" s="77" t="str">
        <f t="shared" si="84"/>
        <v xml:space="preserve"> </v>
      </c>
      <c r="L562" s="77">
        <v>4</v>
      </c>
      <c r="N562" s="77" t="str">
        <f>VLOOKUP(B562,'Topic with sorted table '!A:E,5,FALSE)</f>
        <v>VA1</v>
      </c>
      <c r="P562">
        <v>2</v>
      </c>
      <c r="Q562" s="77" t="s">
        <v>273</v>
      </c>
      <c r="R562" s="77">
        <v>12</v>
      </c>
      <c r="X562" s="77" t="str">
        <f t="shared" si="87"/>
        <v>F.2 Lv.4</v>
      </c>
      <c r="Z562" s="77" t="str">
        <f t="shared" si="88"/>
        <v>F.2 Ch 12 Lv.4</v>
      </c>
    </row>
    <row r="563" spans="1:26" ht="16.5" customHeight="1" x14ac:dyDescent="0.25">
      <c r="A563" s="63" t="str">
        <f t="shared" si="85"/>
        <v>201222</v>
      </c>
      <c r="B563" s="77" t="str">
        <f t="shared" si="86"/>
        <v>2B8</v>
      </c>
      <c r="C563" s="77">
        <v>2012</v>
      </c>
      <c r="D563" s="44">
        <v>22</v>
      </c>
      <c r="E563" s="44"/>
      <c r="F563" s="44" t="s">
        <v>13</v>
      </c>
      <c r="I563" s="77" t="str">
        <f t="shared" si="89"/>
        <v>F.2 Ch 8</v>
      </c>
      <c r="J563" s="77" t="str">
        <f t="shared" si="84"/>
        <v xml:space="preserve"> </v>
      </c>
      <c r="L563" s="77">
        <v>5</v>
      </c>
      <c r="N563" s="77" t="str">
        <f>VLOOKUP(B563,'Topic with sorted table '!A:E,5,FALSE)</f>
        <v>DG1</v>
      </c>
      <c r="P563">
        <v>2</v>
      </c>
      <c r="Q563" s="77" t="s">
        <v>273</v>
      </c>
      <c r="R563" s="77">
        <v>8</v>
      </c>
      <c r="X563" s="77" t="str">
        <f t="shared" si="87"/>
        <v>F.2 Lv.5</v>
      </c>
      <c r="Z563" s="77" t="str">
        <f t="shared" si="88"/>
        <v>F.2 Ch 8 Lv.5</v>
      </c>
    </row>
    <row r="564" spans="1:26" ht="16.5" customHeight="1" x14ac:dyDescent="0.25">
      <c r="A564" s="63" t="str">
        <f t="shared" si="85"/>
        <v>201223</v>
      </c>
      <c r="B564" s="77" t="str">
        <f t="shared" si="86"/>
        <v>2B11</v>
      </c>
      <c r="C564" s="77">
        <v>2012</v>
      </c>
      <c r="D564" s="44">
        <v>23</v>
      </c>
      <c r="E564" s="44"/>
      <c r="F564" s="44" t="s">
        <v>23</v>
      </c>
      <c r="I564" s="77" t="str">
        <f t="shared" si="89"/>
        <v>F.2 Ch 11</v>
      </c>
      <c r="J564" s="77" t="str">
        <f t="shared" si="84"/>
        <v>F.4 Ch 2</v>
      </c>
      <c r="L564" s="77">
        <v>5</v>
      </c>
      <c r="N564" s="77" t="str">
        <f>VLOOKUP(B564,'Topic with sorted table '!A:E,5,FALSE)</f>
        <v>T1</v>
      </c>
      <c r="P564">
        <v>2</v>
      </c>
      <c r="Q564" s="77" t="s">
        <v>273</v>
      </c>
      <c r="R564" s="77">
        <v>11</v>
      </c>
      <c r="T564" s="77">
        <v>4</v>
      </c>
      <c r="U564" s="77" t="s">
        <v>472</v>
      </c>
      <c r="V564" s="77">
        <v>2</v>
      </c>
      <c r="X564" s="77" t="str">
        <f t="shared" si="87"/>
        <v>F.2 Lv.5</v>
      </c>
      <c r="Z564" s="77" t="str">
        <f t="shared" si="88"/>
        <v>F.2 Ch 11 Lv.5</v>
      </c>
    </row>
    <row r="565" spans="1:26" ht="16.5" customHeight="1" x14ac:dyDescent="0.25">
      <c r="A565" s="63" t="str">
        <f t="shared" si="85"/>
        <v>201224</v>
      </c>
      <c r="B565" s="77" t="str">
        <f t="shared" si="86"/>
        <v>5B8</v>
      </c>
      <c r="C565" s="77">
        <v>2012</v>
      </c>
      <c r="D565" s="44">
        <v>24</v>
      </c>
      <c r="E565" s="44"/>
      <c r="F565" s="44" t="s">
        <v>13</v>
      </c>
      <c r="I565" s="77" t="str">
        <f t="shared" si="89"/>
        <v>F.5 Ch 8</v>
      </c>
      <c r="J565" s="77" t="str">
        <f t="shared" si="84"/>
        <v xml:space="preserve"> </v>
      </c>
      <c r="L565" s="77">
        <v>2</v>
      </c>
      <c r="N565" s="77" t="str">
        <f>VLOOKUP(B565,'Topic with sorted table '!A:E,5,FALSE)</f>
        <v>A4</v>
      </c>
      <c r="P565">
        <v>5</v>
      </c>
      <c r="Q565" s="77" t="s">
        <v>273</v>
      </c>
      <c r="R565" s="77">
        <v>8</v>
      </c>
      <c r="X565" s="77" t="str">
        <f t="shared" si="87"/>
        <v>F.5 Lv.2</v>
      </c>
      <c r="Z565" s="77" t="str">
        <f t="shared" si="88"/>
        <v>F.5 Ch 8 Lv.2</v>
      </c>
    </row>
    <row r="566" spans="1:26" ht="16.5" customHeight="1" x14ac:dyDescent="0.25">
      <c r="A566" s="63" t="str">
        <f t="shared" si="85"/>
        <v>201225</v>
      </c>
      <c r="B566" s="77" t="str">
        <f t="shared" si="86"/>
        <v>4A2</v>
      </c>
      <c r="C566" s="77">
        <v>2012</v>
      </c>
      <c r="D566" s="44">
        <v>25</v>
      </c>
      <c r="E566" s="44"/>
      <c r="F566" s="44" t="s">
        <v>7</v>
      </c>
      <c r="I566" s="77" t="str">
        <f t="shared" si="89"/>
        <v>F.4 Ch 2</v>
      </c>
      <c r="J566" s="77" t="str">
        <f t="shared" si="84"/>
        <v xml:space="preserve"> </v>
      </c>
      <c r="L566" s="77">
        <v>5</v>
      </c>
      <c r="N566" s="77" t="str">
        <f>VLOOKUP(B566,'Topic with sorted table '!A:E,5,FALSE)</f>
        <v>AG2</v>
      </c>
      <c r="P566">
        <v>4</v>
      </c>
      <c r="Q566" s="77" t="s">
        <v>454</v>
      </c>
      <c r="R566" s="77">
        <v>2</v>
      </c>
      <c r="X566" s="77" t="str">
        <f t="shared" si="87"/>
        <v>F.4 Lv.5</v>
      </c>
      <c r="Z566" s="77" t="str">
        <f t="shared" si="88"/>
        <v>F.4 Ch 2 Lv.5</v>
      </c>
    </row>
    <row r="567" spans="1:26" ht="16.5" customHeight="1" x14ac:dyDescent="0.25">
      <c r="A567" s="63" t="str">
        <f t="shared" si="85"/>
        <v>201226</v>
      </c>
      <c r="B567" s="77" t="str">
        <f t="shared" si="86"/>
        <v>5B7</v>
      </c>
      <c r="C567" s="77">
        <v>2012</v>
      </c>
      <c r="D567" s="44">
        <v>26</v>
      </c>
      <c r="E567" s="44"/>
      <c r="F567" s="44" t="s">
        <v>13</v>
      </c>
      <c r="I567" s="77" t="str">
        <f t="shared" si="89"/>
        <v>F.5 Ch 7</v>
      </c>
      <c r="J567" s="77" t="str">
        <f t="shared" si="84"/>
        <v xml:space="preserve"> </v>
      </c>
      <c r="L567" s="77">
        <v>3</v>
      </c>
      <c r="N567" s="77" t="str">
        <f>VLOOKUP(B567,'Topic with sorted table '!A:E,5,FALSE)</f>
        <v>AG3</v>
      </c>
      <c r="P567">
        <v>5</v>
      </c>
      <c r="Q567" s="77" t="s">
        <v>273</v>
      </c>
      <c r="R567" s="77">
        <v>7</v>
      </c>
      <c r="X567" s="77" t="str">
        <f t="shared" si="87"/>
        <v>F.5 Lv.3</v>
      </c>
      <c r="Z567" s="77" t="str">
        <f t="shared" si="88"/>
        <v>F.5 Ch 7 Lv.3</v>
      </c>
    </row>
    <row r="568" spans="1:26" ht="16.5" customHeight="1" x14ac:dyDescent="0.25">
      <c r="A568" s="63" t="str">
        <f t="shared" si="85"/>
        <v>201227</v>
      </c>
      <c r="B568" s="77" t="str">
        <f t="shared" si="86"/>
        <v>5A5</v>
      </c>
      <c r="C568" s="77">
        <v>2012</v>
      </c>
      <c r="D568" s="44">
        <v>27</v>
      </c>
      <c r="E568" s="44"/>
      <c r="F568" s="44" t="s">
        <v>13</v>
      </c>
      <c r="I568" s="77" t="str">
        <f t="shared" si="89"/>
        <v>F.5 Ch 5</v>
      </c>
      <c r="J568" s="77" t="str">
        <f t="shared" ref="J568:J631" si="90">IF(T568&gt;0,"F." &amp; T568 &amp; " Ch "&amp;V568," ")</f>
        <v xml:space="preserve"> </v>
      </c>
      <c r="L568" s="77">
        <v>4</v>
      </c>
      <c r="N568" s="77" t="str">
        <f>VLOOKUP(B568,'Topic with sorted table '!A:E,5,FALSE)</f>
        <v>P2</v>
      </c>
      <c r="P568">
        <v>5</v>
      </c>
      <c r="Q568" s="77" t="s">
        <v>476</v>
      </c>
      <c r="R568" s="77">
        <v>5</v>
      </c>
      <c r="X568" s="77" t="str">
        <f t="shared" si="87"/>
        <v>F.5 Lv.4</v>
      </c>
      <c r="Z568" s="77" t="str">
        <f t="shared" si="88"/>
        <v>F.5 Ch 5 Lv.4</v>
      </c>
    </row>
    <row r="569" spans="1:26" ht="16.5" customHeight="1" x14ac:dyDescent="0.25">
      <c r="A569" s="63" t="str">
        <f t="shared" si="85"/>
        <v>201228</v>
      </c>
      <c r="B569" s="77" t="str">
        <f t="shared" si="86"/>
        <v>5A5</v>
      </c>
      <c r="C569" s="77">
        <v>2012</v>
      </c>
      <c r="D569" s="45">
        <v>28</v>
      </c>
      <c r="E569" s="45"/>
      <c r="F569" s="45" t="s">
        <v>19</v>
      </c>
      <c r="I569" s="77" t="str">
        <f t="shared" si="89"/>
        <v>F.5 Ch 5</v>
      </c>
      <c r="J569" s="77" t="str">
        <f t="shared" si="90"/>
        <v xml:space="preserve"> </v>
      </c>
      <c r="L569" s="77">
        <v>3</v>
      </c>
      <c r="N569" s="77" t="str">
        <f>VLOOKUP(B569,'Topic with sorted table '!A:E,5,FALSE)</f>
        <v>P2</v>
      </c>
      <c r="P569">
        <v>5</v>
      </c>
      <c r="Q569" s="77" t="s">
        <v>272</v>
      </c>
      <c r="R569" s="77">
        <v>5</v>
      </c>
      <c r="X569" s="77" t="str">
        <f t="shared" si="87"/>
        <v>F.5 Lv.3</v>
      </c>
      <c r="Z569" s="77" t="str">
        <f t="shared" si="88"/>
        <v>F.5 Ch 5 Lv.3</v>
      </c>
    </row>
    <row r="570" spans="1:26" ht="16.5" customHeight="1" x14ac:dyDescent="0.25">
      <c r="A570" s="63" t="str">
        <f t="shared" si="85"/>
        <v>201229</v>
      </c>
      <c r="B570" s="77" t="str">
        <f t="shared" si="86"/>
        <v>5B11</v>
      </c>
      <c r="C570" s="77">
        <v>2012</v>
      </c>
      <c r="D570" s="45">
        <v>29</v>
      </c>
      <c r="E570" s="45"/>
      <c r="F570" s="45" t="s">
        <v>19</v>
      </c>
      <c r="I570" s="77" t="str">
        <f t="shared" si="89"/>
        <v>F.5 Ch 11</v>
      </c>
      <c r="J570" s="77" t="str">
        <f t="shared" si="90"/>
        <v xml:space="preserve"> </v>
      </c>
      <c r="L570" s="77">
        <v>2</v>
      </c>
      <c r="N570" s="77" t="str">
        <f>VLOOKUP(B570,'Topic with sorted table '!A:E,5,FALSE)</f>
        <v>S3</v>
      </c>
      <c r="P570">
        <v>5</v>
      </c>
      <c r="Q570" s="77" t="s">
        <v>273</v>
      </c>
      <c r="R570" s="77">
        <v>11</v>
      </c>
      <c r="X570" s="77" t="str">
        <f t="shared" si="87"/>
        <v>F.5 Lv.2</v>
      </c>
      <c r="Z570" s="77" t="str">
        <f t="shared" si="88"/>
        <v>F.5 Ch 11 Lv.2</v>
      </c>
    </row>
    <row r="571" spans="1:26" ht="16.5" customHeight="1" x14ac:dyDescent="0.25">
      <c r="A571" s="63" t="str">
        <f t="shared" si="85"/>
        <v>201230</v>
      </c>
      <c r="B571" s="77" t="str">
        <f t="shared" si="86"/>
        <v>3A6</v>
      </c>
      <c r="C571" s="77">
        <v>2012</v>
      </c>
      <c r="D571" s="45">
        <v>30</v>
      </c>
      <c r="E571" s="45"/>
      <c r="F571" s="45" t="s">
        <v>23</v>
      </c>
      <c r="I571" s="77" t="str">
        <f t="shared" si="89"/>
        <v>F.3 Ch 6</v>
      </c>
      <c r="J571" s="77" t="str">
        <f t="shared" si="90"/>
        <v xml:space="preserve"> </v>
      </c>
      <c r="L571" s="77">
        <v>4</v>
      </c>
      <c r="N571" s="77" t="str">
        <f>VLOOKUP(B571,'Topic with sorted table '!A:E,5,FALSE)</f>
        <v>S2</v>
      </c>
      <c r="P571">
        <v>3</v>
      </c>
      <c r="Q571" s="77" t="s">
        <v>272</v>
      </c>
      <c r="R571" s="77">
        <v>6</v>
      </c>
      <c r="X571" s="77" t="str">
        <f t="shared" si="87"/>
        <v>F.3 Lv.4</v>
      </c>
      <c r="Z571" s="77" t="str">
        <f t="shared" si="88"/>
        <v>F.3 Ch 6 Lv.4</v>
      </c>
    </row>
    <row r="572" spans="1:26" ht="16.5" customHeight="1" x14ac:dyDescent="0.25">
      <c r="A572" s="63" t="str">
        <f t="shared" si="85"/>
        <v>201231</v>
      </c>
      <c r="B572" s="77" t="str">
        <f t="shared" si="86"/>
        <v>4B9</v>
      </c>
      <c r="C572" s="77">
        <v>2012</v>
      </c>
      <c r="D572" s="45">
        <v>31</v>
      </c>
      <c r="E572" s="45"/>
      <c r="F572" s="45" t="s">
        <v>19</v>
      </c>
      <c r="I572" s="77" t="str">
        <f t="shared" si="89"/>
        <v>F.4 Ch 9</v>
      </c>
      <c r="J572" s="77" t="str">
        <f t="shared" si="90"/>
        <v xml:space="preserve"> </v>
      </c>
      <c r="L572" s="77">
        <v>3</v>
      </c>
      <c r="N572" s="77" t="str">
        <f>VLOOKUP(B572,'Topic with sorted table '!A:E,5,FALSE)</f>
        <v>A3</v>
      </c>
      <c r="P572">
        <v>4</v>
      </c>
      <c r="Q572" s="77" t="s">
        <v>273</v>
      </c>
      <c r="R572" s="77">
        <v>9</v>
      </c>
      <c r="X572" s="77" t="str">
        <f t="shared" si="87"/>
        <v>F.4 Lv.3</v>
      </c>
      <c r="Z572" s="77" t="str">
        <f t="shared" si="88"/>
        <v>F.4 Ch 9 Lv.3</v>
      </c>
    </row>
    <row r="573" spans="1:26" ht="16.5" customHeight="1" x14ac:dyDescent="0.25">
      <c r="A573" s="63" t="str">
        <f t="shared" si="85"/>
        <v>201232</v>
      </c>
      <c r="B573" s="77" t="str">
        <f t="shared" si="86"/>
        <v>4B8</v>
      </c>
      <c r="C573" s="77">
        <v>2012</v>
      </c>
      <c r="D573" s="45">
        <v>32</v>
      </c>
      <c r="E573" s="45"/>
      <c r="F573" s="45" t="s">
        <v>7</v>
      </c>
      <c r="I573" s="77" t="str">
        <f t="shared" si="89"/>
        <v>F.4 Ch 8</v>
      </c>
      <c r="J573" s="77" t="str">
        <f t="shared" si="90"/>
        <v>F.3 Ch 7</v>
      </c>
      <c r="L573" s="77">
        <v>5</v>
      </c>
      <c r="N573" s="77" t="str">
        <f>VLOOKUP(B573,'Topic with sorted table '!A:E,5,FALSE)</f>
        <v>A4</v>
      </c>
      <c r="P573">
        <v>4</v>
      </c>
      <c r="Q573" s="77" t="s">
        <v>273</v>
      </c>
      <c r="R573" s="77">
        <v>8</v>
      </c>
      <c r="T573" s="77">
        <v>3</v>
      </c>
      <c r="U573" s="77" t="s">
        <v>467</v>
      </c>
      <c r="V573" s="77">
        <v>7</v>
      </c>
      <c r="X573" s="77" t="str">
        <f t="shared" si="87"/>
        <v>F.4 Lv.5</v>
      </c>
      <c r="Z573" s="77" t="str">
        <f t="shared" si="88"/>
        <v>F.4 Ch 8 Lv.5</v>
      </c>
    </row>
    <row r="574" spans="1:26" ht="16.5" customHeight="1" x14ac:dyDescent="0.25">
      <c r="A574" s="63" t="str">
        <f t="shared" si="85"/>
        <v>201233</v>
      </c>
      <c r="B574" s="77" t="str">
        <f t="shared" si="86"/>
        <v>3A2</v>
      </c>
      <c r="C574" s="77">
        <v>2012</v>
      </c>
      <c r="D574" s="44">
        <v>33</v>
      </c>
      <c r="E574" s="44"/>
      <c r="F574" s="44" t="s">
        <v>13</v>
      </c>
      <c r="I574" s="77" t="str">
        <f t="shared" si="89"/>
        <v>F.3 Ch 2</v>
      </c>
      <c r="J574" s="77" t="str">
        <f t="shared" si="90"/>
        <v>F.4 Ch 3</v>
      </c>
      <c r="L574" s="77">
        <v>2</v>
      </c>
      <c r="N574" s="77" t="str">
        <f>VLOOKUP(B574,'Topic with sorted table '!A:E,5,FALSE)</f>
        <v>A2</v>
      </c>
      <c r="P574">
        <v>3</v>
      </c>
      <c r="Q574" s="77" t="s">
        <v>272</v>
      </c>
      <c r="R574" s="77">
        <v>2</v>
      </c>
      <c r="T574" s="77">
        <v>4</v>
      </c>
      <c r="U574" s="77" t="s">
        <v>474</v>
      </c>
      <c r="V574" s="77">
        <v>3</v>
      </c>
      <c r="X574" s="77" t="str">
        <f t="shared" si="87"/>
        <v>F.3 Lv.2</v>
      </c>
      <c r="Z574" s="77" t="str">
        <f t="shared" si="88"/>
        <v>F.3 Ch 2 Lv.2</v>
      </c>
    </row>
    <row r="575" spans="1:26" ht="16.5" customHeight="1" x14ac:dyDescent="0.25">
      <c r="A575" s="63" t="str">
        <f t="shared" si="85"/>
        <v>201234</v>
      </c>
      <c r="B575" s="77" t="str">
        <f t="shared" si="86"/>
        <v>4A5</v>
      </c>
      <c r="C575" s="77">
        <v>2012</v>
      </c>
      <c r="D575" s="44">
        <v>34</v>
      </c>
      <c r="E575" s="44"/>
      <c r="F575" s="44" t="s">
        <v>7</v>
      </c>
      <c r="I575" s="77" t="str">
        <f t="shared" si="89"/>
        <v>F.4 Ch 5</v>
      </c>
      <c r="J575" s="77" t="str">
        <f t="shared" si="90"/>
        <v xml:space="preserve"> </v>
      </c>
      <c r="L575" s="77">
        <v>4</v>
      </c>
      <c r="N575" s="77" t="str">
        <f>VLOOKUP(B575,'Topic with sorted table '!A:E,5,FALSE)</f>
        <v>A4</v>
      </c>
      <c r="P575">
        <v>4</v>
      </c>
      <c r="Q575" s="77" t="s">
        <v>272</v>
      </c>
      <c r="R575" s="77">
        <v>5</v>
      </c>
      <c r="X575" s="77" t="str">
        <f t="shared" si="87"/>
        <v>F.4 Lv.4</v>
      </c>
      <c r="Z575" s="77" t="str">
        <f t="shared" si="88"/>
        <v>F.4 Ch 5 Lv.4</v>
      </c>
    </row>
    <row r="576" spans="1:26" ht="16.5" customHeight="1" x14ac:dyDescent="0.25">
      <c r="A576" s="63" t="str">
        <f t="shared" si="85"/>
        <v>201235</v>
      </c>
      <c r="B576" s="77" t="str">
        <f t="shared" si="86"/>
        <v>4A1</v>
      </c>
      <c r="C576" s="77">
        <v>2012</v>
      </c>
      <c r="D576" s="44">
        <v>35</v>
      </c>
      <c r="E576" s="44"/>
      <c r="F576" s="44" t="s">
        <v>13</v>
      </c>
      <c r="I576" s="77" t="str">
        <f t="shared" si="89"/>
        <v>F.4 Ch 1</v>
      </c>
      <c r="J576" s="77" t="str">
        <f t="shared" si="90"/>
        <v xml:space="preserve"> </v>
      </c>
      <c r="L576" s="77">
        <v>4</v>
      </c>
      <c r="N576" s="77" t="str">
        <f>VLOOKUP(B576,'Topic with sorted table '!A:E,5,FALSE)</f>
        <v>A3</v>
      </c>
      <c r="P576">
        <v>4</v>
      </c>
      <c r="Q576" s="77" t="s">
        <v>272</v>
      </c>
      <c r="R576" s="77">
        <v>1</v>
      </c>
      <c r="X576" s="77" t="str">
        <f t="shared" si="87"/>
        <v>F.4 Lv.4</v>
      </c>
      <c r="Z576" s="77" t="str">
        <f t="shared" si="88"/>
        <v>F.4 Ch 1 Lv.4</v>
      </c>
    </row>
    <row r="577" spans="1:26" ht="16.5" customHeight="1" x14ac:dyDescent="0.25">
      <c r="A577" s="63" t="str">
        <f t="shared" si="85"/>
        <v>201236</v>
      </c>
      <c r="B577" s="77" t="str">
        <f t="shared" si="86"/>
        <v>6A3</v>
      </c>
      <c r="C577" s="86">
        <v>2012</v>
      </c>
      <c r="D577" s="44">
        <v>36</v>
      </c>
      <c r="E577" s="44"/>
      <c r="F577" s="44" t="s">
        <v>23</v>
      </c>
      <c r="I577" s="77" t="str">
        <f t="shared" si="89"/>
        <v>F.6 Ch 3</v>
      </c>
      <c r="J577" s="77" t="str">
        <f t="shared" si="90"/>
        <v xml:space="preserve"> </v>
      </c>
      <c r="L577" s="77">
        <v>5</v>
      </c>
      <c r="N577" s="77" t="str">
        <f>VLOOKUP(B577,'Topic with sorted table '!A:E,5,FALSE)</f>
        <v>A4</v>
      </c>
      <c r="P577">
        <v>6</v>
      </c>
      <c r="Q577" s="77" t="s">
        <v>272</v>
      </c>
      <c r="R577" s="77">
        <v>3</v>
      </c>
      <c r="X577" s="77" t="str">
        <f t="shared" si="87"/>
        <v>F.6 Lv.5</v>
      </c>
      <c r="Z577" s="77" t="str">
        <f t="shared" si="88"/>
        <v>F.6 Ch 3 Lv.5</v>
      </c>
    </row>
    <row r="578" spans="1:26" ht="16.5" customHeight="1" x14ac:dyDescent="0.25">
      <c r="A578" s="63" t="str">
        <f t="shared" ref="A578:A641" si="91">C578&amp;IF(D578&lt;10,"0"&amp;D578,D578)</f>
        <v>201237</v>
      </c>
      <c r="B578" s="77" t="str">
        <f t="shared" ref="B578:B641" si="92">P578&amp;Q578&amp;R578</f>
        <v>6A1</v>
      </c>
      <c r="C578" s="77">
        <v>2012</v>
      </c>
      <c r="D578" s="44">
        <v>37</v>
      </c>
      <c r="E578" s="44"/>
      <c r="F578" s="44" t="s">
        <v>13</v>
      </c>
      <c r="I578" s="77" t="str">
        <f t="shared" si="89"/>
        <v>F.6 Ch 1</v>
      </c>
      <c r="J578" s="77" t="str">
        <f t="shared" si="90"/>
        <v xml:space="preserve"> </v>
      </c>
      <c r="L578" s="77">
        <v>5</v>
      </c>
      <c r="N578" s="77" t="str">
        <f>VLOOKUP(B578,'Topic with sorted table '!A:E,5,FALSE)</f>
        <v>A3</v>
      </c>
      <c r="P578">
        <v>6</v>
      </c>
      <c r="Q578" s="77" t="s">
        <v>272</v>
      </c>
      <c r="R578" s="77">
        <v>1</v>
      </c>
      <c r="X578" s="77" t="str">
        <f t="shared" si="87"/>
        <v>F.6 Lv.5</v>
      </c>
      <c r="Z578" s="77" t="str">
        <f t="shared" si="88"/>
        <v>F.6 Ch 1 Lv.5</v>
      </c>
    </row>
    <row r="579" spans="1:26" ht="16.5" customHeight="1" x14ac:dyDescent="0.25">
      <c r="A579" s="63" t="str">
        <f t="shared" si="91"/>
        <v>201238</v>
      </c>
      <c r="B579" s="77" t="str">
        <f t="shared" si="92"/>
        <v>5A3</v>
      </c>
      <c r="C579" s="77">
        <v>2012</v>
      </c>
      <c r="D579" s="45">
        <v>38</v>
      </c>
      <c r="E579" s="45"/>
      <c r="F579" s="45" t="s">
        <v>7</v>
      </c>
      <c r="I579" s="77" t="str">
        <f t="shared" si="89"/>
        <v>F.5 Ch 3</v>
      </c>
      <c r="J579" s="77" t="str">
        <f t="shared" si="90"/>
        <v xml:space="preserve"> </v>
      </c>
      <c r="L579" s="77">
        <v>3</v>
      </c>
      <c r="N579" s="77" t="str">
        <f>VLOOKUP(B579,'Topic with sorted table '!A:E,5,FALSE)</f>
        <v>G</v>
      </c>
      <c r="P579">
        <v>5</v>
      </c>
      <c r="Q579" s="77" t="s">
        <v>272</v>
      </c>
      <c r="R579" s="77">
        <v>3</v>
      </c>
      <c r="X579" s="77" t="str">
        <f t="shared" ref="X579:X642" si="93">"F."&amp;P579&amp;" Lv."&amp;L579</f>
        <v>F.5 Lv.3</v>
      </c>
      <c r="Z579" s="77" t="str">
        <f t="shared" ref="Z579:Z642" si="94">I579&amp;" Lv."&amp;L579</f>
        <v>F.5 Ch 3 Lv.3</v>
      </c>
    </row>
    <row r="580" spans="1:26" ht="16.5" customHeight="1" x14ac:dyDescent="0.25">
      <c r="A580" s="63" t="str">
        <f t="shared" si="91"/>
        <v>201239</v>
      </c>
      <c r="B580" s="77" t="str">
        <f t="shared" si="92"/>
        <v>5A3</v>
      </c>
      <c r="C580" s="77">
        <v>2012</v>
      </c>
      <c r="D580" s="45">
        <v>39</v>
      </c>
      <c r="E580" s="45"/>
      <c r="F580" s="45" t="s">
        <v>23</v>
      </c>
      <c r="I580" s="77" t="str">
        <f t="shared" si="89"/>
        <v>F.5 Ch 3</v>
      </c>
      <c r="J580" s="77" t="str">
        <f t="shared" si="90"/>
        <v xml:space="preserve"> </v>
      </c>
      <c r="L580" s="77">
        <v>4</v>
      </c>
      <c r="N580" s="77" t="str">
        <f>VLOOKUP(B580,'Topic with sorted table '!A:E,5,FALSE)</f>
        <v>G</v>
      </c>
      <c r="P580">
        <v>5</v>
      </c>
      <c r="Q580" s="77" t="s">
        <v>272</v>
      </c>
      <c r="R580" s="77">
        <v>3</v>
      </c>
      <c r="X580" s="77" t="str">
        <f t="shared" si="93"/>
        <v>F.5 Lv.4</v>
      </c>
      <c r="Z580" s="77" t="str">
        <f t="shared" si="94"/>
        <v>F.5 Ch 3 Lv.4</v>
      </c>
    </row>
    <row r="581" spans="1:26" ht="16.5" customHeight="1" x14ac:dyDescent="0.25">
      <c r="A581" s="63" t="str">
        <f t="shared" si="91"/>
        <v>201240</v>
      </c>
      <c r="B581" s="77" t="str">
        <f t="shared" si="92"/>
        <v>5B10</v>
      </c>
      <c r="C581" s="77">
        <v>2012</v>
      </c>
      <c r="D581" s="45">
        <v>40</v>
      </c>
      <c r="E581" s="45"/>
      <c r="F581" s="45" t="s">
        <v>23</v>
      </c>
      <c r="I581" s="77" t="str">
        <f t="shared" si="89"/>
        <v>F.5 Ch 10</v>
      </c>
      <c r="J581" s="77" t="str">
        <f t="shared" si="90"/>
        <v xml:space="preserve"> </v>
      </c>
      <c r="L581" s="77">
        <v>5</v>
      </c>
      <c r="N581" s="77" t="str">
        <f>VLOOKUP(B581,'Topic with sorted table '!A:E,5,FALSE)</f>
        <v>3D2</v>
      </c>
      <c r="P581">
        <v>5</v>
      </c>
      <c r="Q581" s="77" t="s">
        <v>273</v>
      </c>
      <c r="R581" s="77">
        <v>10</v>
      </c>
      <c r="X581" s="77" t="str">
        <f t="shared" si="93"/>
        <v>F.5 Lv.5</v>
      </c>
      <c r="Z581" s="77" t="str">
        <f t="shared" si="94"/>
        <v>F.5 Ch 10 Lv.5</v>
      </c>
    </row>
    <row r="582" spans="1:26" ht="16.5" customHeight="1" x14ac:dyDescent="0.25">
      <c r="A582" s="63" t="str">
        <f t="shared" si="91"/>
        <v>201241</v>
      </c>
      <c r="B582" s="77" t="str">
        <f t="shared" si="92"/>
        <v>4B11</v>
      </c>
      <c r="C582" s="77">
        <v>2012</v>
      </c>
      <c r="D582" s="45">
        <v>41</v>
      </c>
      <c r="E582" s="45"/>
      <c r="F582" s="45" t="s">
        <v>7</v>
      </c>
      <c r="I582" s="77" t="str">
        <f t="shared" si="89"/>
        <v>F.4 Ch 11</v>
      </c>
      <c r="J582" s="77" t="str">
        <f t="shared" si="90"/>
        <v xml:space="preserve"> </v>
      </c>
      <c r="L582" s="77">
        <v>4</v>
      </c>
      <c r="N582" s="77" t="str">
        <f>VLOOKUP(B582,'Topic with sorted table '!A:E,5,FALSE)</f>
        <v>DG3</v>
      </c>
      <c r="P582">
        <v>4</v>
      </c>
      <c r="Q582" s="77" t="s">
        <v>273</v>
      </c>
      <c r="R582" s="77">
        <v>11</v>
      </c>
      <c r="X582" s="77" t="str">
        <f t="shared" si="93"/>
        <v>F.4 Lv.4</v>
      </c>
      <c r="Z582" s="77" t="str">
        <f t="shared" si="94"/>
        <v>F.4 Ch 11 Lv.4</v>
      </c>
    </row>
    <row r="583" spans="1:26" ht="16.5" customHeight="1" x14ac:dyDescent="0.25">
      <c r="A583" s="63" t="str">
        <f t="shared" si="91"/>
        <v>201242</v>
      </c>
      <c r="B583" s="77" t="str">
        <f t="shared" si="92"/>
        <v>5B7</v>
      </c>
      <c r="C583" s="77">
        <v>2012</v>
      </c>
      <c r="D583" s="45">
        <v>42</v>
      </c>
      <c r="E583" s="45"/>
      <c r="F583" s="45" t="s">
        <v>19</v>
      </c>
      <c r="I583" s="77" t="str">
        <f t="shared" si="89"/>
        <v>F.5 Ch 7</v>
      </c>
      <c r="J583" s="77" t="str">
        <f t="shared" si="90"/>
        <v xml:space="preserve"> </v>
      </c>
      <c r="L583" s="77">
        <v>5</v>
      </c>
      <c r="N583" s="77" t="str">
        <f>VLOOKUP(B583,'Topic with sorted table '!A:E,5,FALSE)</f>
        <v>AG3</v>
      </c>
      <c r="P583">
        <v>5</v>
      </c>
      <c r="Q583" s="77" t="s">
        <v>273</v>
      </c>
      <c r="R583" s="77">
        <v>7</v>
      </c>
      <c r="X583" s="77" t="str">
        <f t="shared" si="93"/>
        <v>F.5 Lv.5</v>
      </c>
      <c r="Z583" s="77" t="str">
        <f t="shared" si="94"/>
        <v>F.5 Ch 7 Lv.5</v>
      </c>
    </row>
    <row r="584" spans="1:26" ht="16.5" customHeight="1" x14ac:dyDescent="0.25">
      <c r="A584" s="63" t="str">
        <f t="shared" si="91"/>
        <v>201243</v>
      </c>
      <c r="B584" s="77" t="str">
        <f t="shared" si="92"/>
        <v>5A4</v>
      </c>
      <c r="C584" s="77">
        <v>2012</v>
      </c>
      <c r="D584" s="44">
        <v>43</v>
      </c>
      <c r="E584" s="44"/>
      <c r="F584" s="44" t="s">
        <v>19</v>
      </c>
      <c r="I584" s="77" t="str">
        <f t="shared" si="89"/>
        <v>F.5 Ch 4</v>
      </c>
      <c r="J584" s="77" t="str">
        <f t="shared" si="90"/>
        <v xml:space="preserve"> </v>
      </c>
      <c r="L584" s="77">
        <v>4</v>
      </c>
      <c r="N584" s="77" t="str">
        <f>VLOOKUP(B584,'Topic with sorted table '!A:E,5,FALSE)</f>
        <v>P2</v>
      </c>
      <c r="P584">
        <v>5</v>
      </c>
      <c r="Q584" s="77" t="s">
        <v>272</v>
      </c>
      <c r="R584" s="77">
        <v>4</v>
      </c>
      <c r="X584" s="77" t="str">
        <f t="shared" si="93"/>
        <v>F.5 Lv.4</v>
      </c>
      <c r="Z584" s="77" t="str">
        <f t="shared" si="94"/>
        <v>F.5 Ch 4 Lv.4</v>
      </c>
    </row>
    <row r="585" spans="1:26" ht="16.5" customHeight="1" x14ac:dyDescent="0.25">
      <c r="A585" s="63" t="str">
        <f t="shared" si="91"/>
        <v>201244</v>
      </c>
      <c r="B585" s="77" t="str">
        <f t="shared" si="92"/>
        <v>5A5</v>
      </c>
      <c r="C585" s="77">
        <v>2012</v>
      </c>
      <c r="D585" s="44">
        <v>44</v>
      </c>
      <c r="E585" s="44"/>
      <c r="F585" s="44" t="s">
        <v>23</v>
      </c>
      <c r="I585" s="77" t="str">
        <f t="shared" si="89"/>
        <v>F.5 Ch 5</v>
      </c>
      <c r="J585" s="77" t="str">
        <f t="shared" si="90"/>
        <v xml:space="preserve"> </v>
      </c>
      <c r="L585" s="77">
        <v>3</v>
      </c>
      <c r="N585" s="77" t="str">
        <f>VLOOKUP(B585,'Topic with sorted table '!A:E,5,FALSE)</f>
        <v>P2</v>
      </c>
      <c r="P585">
        <v>5</v>
      </c>
      <c r="Q585" s="77" t="s">
        <v>272</v>
      </c>
      <c r="R585" s="77">
        <v>5</v>
      </c>
      <c r="X585" s="77" t="str">
        <f t="shared" si="93"/>
        <v>F.5 Lv.3</v>
      </c>
      <c r="Z585" s="77" t="str">
        <f t="shared" si="94"/>
        <v>F.5 Ch 5 Lv.3</v>
      </c>
    </row>
    <row r="586" spans="1:26" ht="16.5" customHeight="1" x14ac:dyDescent="0.25">
      <c r="A586" s="63" t="str">
        <f t="shared" si="91"/>
        <v>201245</v>
      </c>
      <c r="B586" s="77" t="str">
        <f t="shared" si="92"/>
        <v>5B11</v>
      </c>
      <c r="C586" s="77">
        <v>2012</v>
      </c>
      <c r="D586" s="44">
        <v>45</v>
      </c>
      <c r="E586" s="44"/>
      <c r="F586" s="44" t="s">
        <v>13</v>
      </c>
      <c r="I586" s="77" t="str">
        <f t="shared" si="89"/>
        <v>F.5 Ch 11</v>
      </c>
      <c r="J586" s="77" t="str">
        <f t="shared" si="90"/>
        <v xml:space="preserve"> </v>
      </c>
      <c r="L586" s="77">
        <v>5</v>
      </c>
      <c r="N586" s="77" t="str">
        <f>VLOOKUP(B586,'Topic with sorted table '!A:E,5,FALSE)</f>
        <v>S3</v>
      </c>
      <c r="P586">
        <v>5</v>
      </c>
      <c r="Q586" s="77" t="s">
        <v>273</v>
      </c>
      <c r="R586" s="77">
        <v>11</v>
      </c>
      <c r="X586" s="77" t="str">
        <f t="shared" si="93"/>
        <v>F.5 Lv.5</v>
      </c>
      <c r="Z586" s="77" t="str">
        <f t="shared" si="94"/>
        <v>F.5 Ch 11 Lv.5</v>
      </c>
    </row>
    <row r="587" spans="1:26" ht="16.5" customHeight="1" x14ac:dyDescent="0.25">
      <c r="A587" s="63" t="str">
        <f t="shared" si="91"/>
        <v>2012pp01</v>
      </c>
      <c r="B587" s="77" t="str">
        <f t="shared" si="92"/>
        <v>2A2</v>
      </c>
      <c r="C587" s="77" t="s">
        <v>124</v>
      </c>
      <c r="D587" s="44">
        <v>1</v>
      </c>
      <c r="E587" s="44"/>
      <c r="F587" s="44" t="s">
        <v>13</v>
      </c>
      <c r="I587" s="77" t="str">
        <f t="shared" si="89"/>
        <v>F.2 Ch 2</v>
      </c>
      <c r="J587" s="77" t="str">
        <f t="shared" si="90"/>
        <v xml:space="preserve"> </v>
      </c>
      <c r="L587" s="77">
        <v>2</v>
      </c>
      <c r="N587" s="77" t="str">
        <f>VLOOKUP(B587,'Topic with sorted table '!A:E,5,FALSE)</f>
        <v>A1</v>
      </c>
      <c r="P587">
        <v>2</v>
      </c>
      <c r="Q587" s="77" t="s">
        <v>272</v>
      </c>
      <c r="R587" s="77">
        <v>2</v>
      </c>
      <c r="X587" s="77" t="str">
        <f t="shared" si="93"/>
        <v>F.2 Lv.2</v>
      </c>
      <c r="Z587" s="77" t="str">
        <f t="shared" si="94"/>
        <v>F.2 Ch 2 Lv.2</v>
      </c>
    </row>
    <row r="588" spans="1:26" ht="16.5" customHeight="1" x14ac:dyDescent="0.25">
      <c r="A588" s="63" t="str">
        <f t="shared" si="91"/>
        <v>2012pp02</v>
      </c>
      <c r="B588" s="77" t="str">
        <f t="shared" si="92"/>
        <v>2A4</v>
      </c>
      <c r="C588" s="77" t="s">
        <v>125</v>
      </c>
      <c r="D588" s="44">
        <v>2</v>
      </c>
      <c r="E588" s="44"/>
      <c r="F588" s="44" t="s">
        <v>7</v>
      </c>
      <c r="I588" s="77" t="str">
        <f t="shared" si="89"/>
        <v>F.2 Ch 4</v>
      </c>
      <c r="J588" s="77" t="str">
        <f t="shared" si="90"/>
        <v xml:space="preserve"> </v>
      </c>
      <c r="L588" s="77">
        <v>2</v>
      </c>
      <c r="N588" s="77" t="str">
        <f>VLOOKUP(B588,'Topic with sorted table '!A:E,5,FALSE)</f>
        <v>A1</v>
      </c>
      <c r="P588">
        <v>2</v>
      </c>
      <c r="Q588" s="77" t="s">
        <v>272</v>
      </c>
      <c r="R588" s="77">
        <v>4</v>
      </c>
      <c r="X588" s="77" t="str">
        <f t="shared" si="93"/>
        <v>F.2 Lv.2</v>
      </c>
      <c r="Z588" s="77" t="str">
        <f t="shared" si="94"/>
        <v>F.2 Ch 4 Lv.2</v>
      </c>
    </row>
    <row r="589" spans="1:26" ht="16.5" customHeight="1" x14ac:dyDescent="0.25">
      <c r="A589" s="63" t="str">
        <f t="shared" si="91"/>
        <v>2012pp03</v>
      </c>
      <c r="B589" s="77" t="str">
        <f t="shared" si="92"/>
        <v>2A2</v>
      </c>
      <c r="C589" s="77" t="s">
        <v>116</v>
      </c>
      <c r="D589" s="44">
        <v>3</v>
      </c>
      <c r="E589" s="44"/>
      <c r="F589" s="44" t="s">
        <v>13</v>
      </c>
      <c r="I589" s="77" t="str">
        <f t="shared" si="89"/>
        <v>F.2 Ch 2</v>
      </c>
      <c r="J589" s="77" t="str">
        <f t="shared" si="90"/>
        <v xml:space="preserve"> </v>
      </c>
      <c r="L589" s="77">
        <v>2</v>
      </c>
      <c r="N589" s="77" t="str">
        <f>VLOOKUP(B589,'Topic with sorted table '!A:E,5,FALSE)</f>
        <v>A1</v>
      </c>
      <c r="P589">
        <v>2</v>
      </c>
      <c r="Q589" s="77" t="s">
        <v>272</v>
      </c>
      <c r="R589" s="77">
        <v>2</v>
      </c>
      <c r="X589" s="77" t="str">
        <f t="shared" si="93"/>
        <v>F.2 Lv.2</v>
      </c>
      <c r="Z589" s="77" t="str">
        <f t="shared" si="94"/>
        <v>F.2 Ch 2 Lv.2</v>
      </c>
    </row>
    <row r="590" spans="1:26" ht="16.5" customHeight="1" x14ac:dyDescent="0.25">
      <c r="A590" s="63" t="str">
        <f t="shared" si="91"/>
        <v>2012pp04</v>
      </c>
      <c r="B590" s="77" t="str">
        <f t="shared" si="92"/>
        <v>2A3</v>
      </c>
      <c r="C590" s="77" t="s">
        <v>116</v>
      </c>
      <c r="D590" s="44">
        <v>4</v>
      </c>
      <c r="E590" s="44"/>
      <c r="F590" s="44" t="s">
        <v>23</v>
      </c>
      <c r="I590" s="77" t="str">
        <f t="shared" si="89"/>
        <v>F.2 Ch 3</v>
      </c>
      <c r="J590" s="77" t="str">
        <f t="shared" si="90"/>
        <v xml:space="preserve"> </v>
      </c>
      <c r="L590" s="77">
        <v>3</v>
      </c>
      <c r="N590" s="77" t="str">
        <f>VLOOKUP(B590,'Topic with sorted table '!A:E,5,FALSE)</f>
        <v>A1</v>
      </c>
      <c r="P590">
        <v>2</v>
      </c>
      <c r="Q590" s="77" t="s">
        <v>272</v>
      </c>
      <c r="R590" s="77">
        <v>3</v>
      </c>
      <c r="X590" s="77" t="str">
        <f t="shared" si="93"/>
        <v>F.2 Lv.3</v>
      </c>
      <c r="Z590" s="77" t="str">
        <f t="shared" si="94"/>
        <v>F.2 Ch 3 Lv.3</v>
      </c>
    </row>
    <row r="591" spans="1:26" ht="16.5" customHeight="1" x14ac:dyDescent="0.25">
      <c r="A591" s="63" t="str">
        <f t="shared" si="91"/>
        <v>2012pp05</v>
      </c>
      <c r="B591" s="77" t="str">
        <f t="shared" si="92"/>
        <v>4A6</v>
      </c>
      <c r="C591" s="77" t="s">
        <v>116</v>
      </c>
      <c r="D591" s="44">
        <v>5</v>
      </c>
      <c r="E591" s="44"/>
      <c r="F591" s="44" t="s">
        <v>23</v>
      </c>
      <c r="I591" s="77" t="str">
        <f t="shared" si="89"/>
        <v>F.4 Ch 6</v>
      </c>
      <c r="J591" s="77" t="str">
        <f t="shared" si="90"/>
        <v xml:space="preserve"> </v>
      </c>
      <c r="L591" s="77">
        <v>2</v>
      </c>
      <c r="N591" s="77" t="str">
        <f>VLOOKUP(B591,'Topic with sorted table '!A:E,5,FALSE)</f>
        <v>A3</v>
      </c>
      <c r="P591">
        <v>4</v>
      </c>
      <c r="Q591" s="77" t="s">
        <v>272</v>
      </c>
      <c r="R591" s="77">
        <v>6</v>
      </c>
      <c r="X591" s="77" t="str">
        <f t="shared" si="93"/>
        <v>F.4 Lv.2</v>
      </c>
      <c r="Z591" s="77" t="str">
        <f t="shared" si="94"/>
        <v>F.4 Ch 6 Lv.2</v>
      </c>
    </row>
    <row r="592" spans="1:26" ht="16.5" customHeight="1" x14ac:dyDescent="0.25">
      <c r="A592" s="63" t="str">
        <f t="shared" si="91"/>
        <v>2012pp06</v>
      </c>
      <c r="B592" s="77" t="str">
        <f t="shared" si="92"/>
        <v>4A3</v>
      </c>
      <c r="C592" s="77" t="s">
        <v>116</v>
      </c>
      <c r="D592" s="45">
        <v>6</v>
      </c>
      <c r="E592" s="45"/>
      <c r="F592" s="45" t="s">
        <v>7</v>
      </c>
      <c r="I592" s="77" t="str">
        <f t="shared" si="89"/>
        <v>F.4 Ch 3</v>
      </c>
      <c r="J592" s="77" t="str">
        <f t="shared" si="90"/>
        <v xml:space="preserve"> </v>
      </c>
      <c r="L592" s="77">
        <v>2</v>
      </c>
      <c r="N592" s="77" t="str">
        <f>VLOOKUP(B592,'Topic with sorted table '!A:E,5,FALSE)</f>
        <v>A3</v>
      </c>
      <c r="P592">
        <v>4</v>
      </c>
      <c r="Q592" s="77" t="s">
        <v>272</v>
      </c>
      <c r="R592" s="77">
        <v>3</v>
      </c>
      <c r="X592" s="77" t="str">
        <f t="shared" si="93"/>
        <v>F.4 Lv.2</v>
      </c>
      <c r="Z592" s="77" t="str">
        <f t="shared" si="94"/>
        <v>F.4 Ch 3 Lv.2</v>
      </c>
    </row>
    <row r="593" spans="1:26" ht="16.5" customHeight="1" x14ac:dyDescent="0.25">
      <c r="A593" s="63" t="str">
        <f t="shared" si="91"/>
        <v>2012pp07</v>
      </c>
      <c r="B593" s="77" t="str">
        <f t="shared" si="92"/>
        <v>4A2</v>
      </c>
      <c r="C593" s="77" t="s">
        <v>116</v>
      </c>
      <c r="D593" s="45">
        <v>7</v>
      </c>
      <c r="E593" s="45"/>
      <c r="F593" s="45" t="s">
        <v>19</v>
      </c>
      <c r="I593" s="77" t="str">
        <f t="shared" si="89"/>
        <v>F.4 Ch 2</v>
      </c>
      <c r="J593" s="77" t="str">
        <f t="shared" si="90"/>
        <v xml:space="preserve"> </v>
      </c>
      <c r="L593" s="77">
        <v>3</v>
      </c>
      <c r="N593" s="77" t="str">
        <f>VLOOKUP(B593,'Topic with sorted table '!A:E,5,FALSE)</f>
        <v>AG2</v>
      </c>
      <c r="P593">
        <v>4</v>
      </c>
      <c r="Q593" s="77" t="s">
        <v>272</v>
      </c>
      <c r="R593" s="77">
        <v>2</v>
      </c>
      <c r="X593" s="77" t="str">
        <f t="shared" si="93"/>
        <v>F.4 Lv.3</v>
      </c>
      <c r="Z593" s="77" t="str">
        <f t="shared" si="94"/>
        <v>F.4 Ch 2 Lv.3</v>
      </c>
    </row>
    <row r="594" spans="1:26" ht="16.5" customHeight="1" x14ac:dyDescent="0.25">
      <c r="A594" s="63" t="str">
        <f t="shared" si="91"/>
        <v>2012pp08</v>
      </c>
      <c r="B594" s="77" t="str">
        <f t="shared" si="92"/>
        <v>4A5</v>
      </c>
      <c r="C594" s="77" t="s">
        <v>116</v>
      </c>
      <c r="D594" s="45">
        <v>8</v>
      </c>
      <c r="E594" s="45"/>
      <c r="F594" s="45" t="s">
        <v>23</v>
      </c>
      <c r="I594" s="77" t="str">
        <f t="shared" si="89"/>
        <v>F.4 Ch 5</v>
      </c>
      <c r="J594" s="77" t="str">
        <f t="shared" si="90"/>
        <v xml:space="preserve"> </v>
      </c>
      <c r="L594" s="77">
        <v>5</v>
      </c>
      <c r="N594" s="77" t="str">
        <f>VLOOKUP(B594,'Topic with sorted table '!A:E,5,FALSE)</f>
        <v>A4</v>
      </c>
      <c r="P594">
        <v>4</v>
      </c>
      <c r="Q594" s="77" t="s">
        <v>272</v>
      </c>
      <c r="R594" s="77">
        <v>5</v>
      </c>
      <c r="X594" s="77" t="str">
        <f t="shared" si="93"/>
        <v>F.4 Lv.5</v>
      </c>
      <c r="Z594" s="77" t="str">
        <f t="shared" si="94"/>
        <v>F.4 Ch 5 Lv.5</v>
      </c>
    </row>
    <row r="595" spans="1:26" ht="16.5" customHeight="1" x14ac:dyDescent="0.25">
      <c r="A595" s="63" t="str">
        <f t="shared" si="91"/>
        <v>2012pp09</v>
      </c>
      <c r="B595" s="77" t="str">
        <f t="shared" si="92"/>
        <v>5A2</v>
      </c>
      <c r="C595" s="77" t="s">
        <v>116</v>
      </c>
      <c r="D595" s="45">
        <v>9</v>
      </c>
      <c r="E595" s="45"/>
      <c r="F595" s="45" t="s">
        <v>13</v>
      </c>
      <c r="I595" s="77" t="str">
        <f t="shared" si="89"/>
        <v>F.5 Ch 2</v>
      </c>
      <c r="J595" s="77" t="str">
        <f t="shared" si="90"/>
        <v xml:space="preserve"> </v>
      </c>
      <c r="L595" s="77">
        <v>3</v>
      </c>
      <c r="N595" s="77" t="str">
        <f>VLOOKUP(B595,'Topic with sorted table '!A:E,5,FALSE)</f>
        <v>A4</v>
      </c>
      <c r="P595">
        <v>5</v>
      </c>
      <c r="Q595" s="77" t="s">
        <v>272</v>
      </c>
      <c r="R595" s="77">
        <v>2</v>
      </c>
      <c r="X595" s="77" t="str">
        <f t="shared" si="93"/>
        <v>F.5 Lv.3</v>
      </c>
      <c r="Z595" s="77" t="str">
        <f t="shared" si="94"/>
        <v>F.5 Ch 2 Lv.3</v>
      </c>
    </row>
    <row r="596" spans="1:26" ht="16.5" customHeight="1" x14ac:dyDescent="0.25">
      <c r="A596" s="63" t="str">
        <f t="shared" si="91"/>
        <v>2012pp10</v>
      </c>
      <c r="B596" s="77" t="str">
        <f t="shared" si="92"/>
        <v>1A3</v>
      </c>
      <c r="C596" s="77" t="s">
        <v>116</v>
      </c>
      <c r="D596" s="45">
        <v>10</v>
      </c>
      <c r="E596" s="45"/>
      <c r="F596" s="45" t="s">
        <v>19</v>
      </c>
      <c r="I596" s="77" t="str">
        <f t="shared" si="89"/>
        <v>F.1 Ch 3</v>
      </c>
      <c r="J596" s="77" t="str">
        <f t="shared" si="90"/>
        <v xml:space="preserve"> </v>
      </c>
      <c r="L596" s="77">
        <v>2</v>
      </c>
      <c r="N596" s="77" t="str">
        <f>VLOOKUP(B596,'Topic with sorted table '!A:E,5,FALSE)</f>
        <v>A1</v>
      </c>
      <c r="P596">
        <v>1</v>
      </c>
      <c r="Q596" s="77" t="s">
        <v>272</v>
      </c>
      <c r="R596" s="77">
        <v>3</v>
      </c>
      <c r="X596" s="77" t="str">
        <f t="shared" si="93"/>
        <v>F.1 Lv.2</v>
      </c>
      <c r="Z596" s="77" t="str">
        <f t="shared" si="94"/>
        <v>F.1 Ch 3 Lv.2</v>
      </c>
    </row>
    <row r="597" spans="1:26" ht="16.5" customHeight="1" x14ac:dyDescent="0.25">
      <c r="A597" s="63" t="str">
        <f t="shared" si="91"/>
        <v>2012pp11</v>
      </c>
      <c r="B597" s="77" t="str">
        <f t="shared" si="92"/>
        <v>3A3</v>
      </c>
      <c r="C597" s="77" t="s">
        <v>116</v>
      </c>
      <c r="D597" s="44">
        <v>11</v>
      </c>
      <c r="E597" s="44"/>
      <c r="F597" s="44" t="s">
        <v>23</v>
      </c>
      <c r="I597" s="77" t="str">
        <f t="shared" si="89"/>
        <v>F.3 Ch 3</v>
      </c>
      <c r="J597" s="77" t="str">
        <f t="shared" si="90"/>
        <v xml:space="preserve"> </v>
      </c>
      <c r="L597" s="77">
        <v>3</v>
      </c>
      <c r="N597" s="77" t="str">
        <f>VLOOKUP(B597,'Topic with sorted table '!A:E,5,FALSE)</f>
        <v>DA</v>
      </c>
      <c r="P597">
        <v>3</v>
      </c>
      <c r="Q597" s="77" t="s">
        <v>272</v>
      </c>
      <c r="R597" s="77">
        <v>3</v>
      </c>
      <c r="X597" s="77" t="str">
        <f t="shared" si="93"/>
        <v>F.3 Lv.3</v>
      </c>
      <c r="Z597" s="77" t="str">
        <f t="shared" si="94"/>
        <v>F.3 Ch 3 Lv.3</v>
      </c>
    </row>
    <row r="598" spans="1:26" ht="16.5" customHeight="1" x14ac:dyDescent="0.25">
      <c r="A598" s="63" t="str">
        <f t="shared" si="91"/>
        <v>2012pp12</v>
      </c>
      <c r="B598" s="77" t="str">
        <f t="shared" si="92"/>
        <v>2A6</v>
      </c>
      <c r="C598" s="77" t="s">
        <v>116</v>
      </c>
      <c r="D598" s="44">
        <v>12</v>
      </c>
      <c r="E598" s="44"/>
      <c r="F598" s="44" t="s">
        <v>13</v>
      </c>
      <c r="I598" s="77" t="str">
        <f t="shared" si="89"/>
        <v>F.2 Ch 6</v>
      </c>
      <c r="J598" s="77" t="str">
        <f t="shared" si="90"/>
        <v xml:space="preserve"> </v>
      </c>
      <c r="L598" s="77">
        <v>2</v>
      </c>
      <c r="N598" s="77" t="str">
        <f>VLOOKUP(B598,'Topic with sorted table '!A:E,5,FALSE)</f>
        <v>A1</v>
      </c>
      <c r="P598">
        <v>2</v>
      </c>
      <c r="Q598" s="77" t="s">
        <v>272</v>
      </c>
      <c r="R598" s="77">
        <v>6</v>
      </c>
      <c r="X598" s="77" t="str">
        <f t="shared" si="93"/>
        <v>F.2 Lv.2</v>
      </c>
      <c r="Z598" s="77" t="str">
        <f t="shared" si="94"/>
        <v>F.2 Ch 6 Lv.2</v>
      </c>
    </row>
    <row r="599" spans="1:26" ht="16.5" customHeight="1" x14ac:dyDescent="0.25">
      <c r="A599" s="63" t="str">
        <f t="shared" si="91"/>
        <v>2012pp13</v>
      </c>
      <c r="B599" s="77" t="str">
        <f t="shared" si="92"/>
        <v>5B6</v>
      </c>
      <c r="C599" s="77" t="s">
        <v>116</v>
      </c>
      <c r="D599" s="44">
        <v>13</v>
      </c>
      <c r="E599" s="44"/>
      <c r="F599" s="44" t="s">
        <v>13</v>
      </c>
      <c r="I599" s="77" t="str">
        <f t="shared" si="89"/>
        <v>F.5 Ch 6</v>
      </c>
      <c r="J599" s="77" t="str">
        <f t="shared" si="90"/>
        <v>F.1 Ch 9</v>
      </c>
      <c r="L599" s="77">
        <v>2</v>
      </c>
      <c r="N599" s="77" t="str">
        <f>VLOOKUP(B599,'Topic with sorted table '!A:E,5,FALSE)</f>
        <v>DA</v>
      </c>
      <c r="P599">
        <v>5</v>
      </c>
      <c r="Q599" s="77" t="s">
        <v>273</v>
      </c>
      <c r="R599" s="77">
        <v>6</v>
      </c>
      <c r="T599" s="77">
        <v>1</v>
      </c>
      <c r="U599" s="77" t="s">
        <v>459</v>
      </c>
      <c r="V599" s="77">
        <v>9</v>
      </c>
      <c r="X599" s="77" t="str">
        <f t="shared" si="93"/>
        <v>F.5 Lv.2</v>
      </c>
      <c r="Z599" s="77" t="str">
        <f t="shared" si="94"/>
        <v>F.5 Ch 6 Lv.2</v>
      </c>
    </row>
    <row r="600" spans="1:26" ht="16.5" customHeight="1" x14ac:dyDescent="0.25">
      <c r="A600" s="63" t="str">
        <f t="shared" si="91"/>
        <v>2012pp14</v>
      </c>
      <c r="B600" s="77" t="str">
        <f t="shared" si="92"/>
        <v>2A1</v>
      </c>
      <c r="C600" s="77" t="s">
        <v>116</v>
      </c>
      <c r="D600" s="44">
        <v>14</v>
      </c>
      <c r="E600" s="44"/>
      <c r="F600" s="44" t="s">
        <v>19</v>
      </c>
      <c r="I600" s="77" t="str">
        <f t="shared" si="89"/>
        <v>F.2 Ch 1</v>
      </c>
      <c r="J600" s="77" t="str">
        <f t="shared" si="90"/>
        <v>F.1 Ch 9</v>
      </c>
      <c r="L600" s="77">
        <v>2</v>
      </c>
      <c r="N600" s="77" t="str">
        <f>VLOOKUP(B600,'Topic with sorted table '!A:E,5,FALSE)</f>
        <v>A1</v>
      </c>
      <c r="P600">
        <v>2</v>
      </c>
      <c r="Q600" s="77" t="s">
        <v>272</v>
      </c>
      <c r="R600" s="77">
        <v>1</v>
      </c>
      <c r="T600" s="77">
        <v>1</v>
      </c>
      <c r="U600" s="77" t="s">
        <v>453</v>
      </c>
      <c r="V600" s="77">
        <v>9</v>
      </c>
      <c r="X600" s="77" t="str">
        <f t="shared" si="93"/>
        <v>F.2 Lv.2</v>
      </c>
      <c r="Z600" s="77" t="str">
        <f t="shared" si="94"/>
        <v>F.2 Ch 1 Lv.2</v>
      </c>
    </row>
    <row r="601" spans="1:26" ht="16.5" customHeight="1" x14ac:dyDescent="0.25">
      <c r="A601" s="63" t="str">
        <f t="shared" si="91"/>
        <v>2012pp15</v>
      </c>
      <c r="B601" s="77" t="str">
        <f t="shared" si="92"/>
        <v>2B12</v>
      </c>
      <c r="C601" s="77" t="s">
        <v>116</v>
      </c>
      <c r="D601" s="44">
        <v>15</v>
      </c>
      <c r="E601" s="44"/>
      <c r="F601" s="44" t="s">
        <v>7</v>
      </c>
      <c r="I601" s="77" t="str">
        <f t="shared" si="89"/>
        <v>F.2 Ch 12</v>
      </c>
      <c r="J601" s="77" t="str">
        <f t="shared" si="90"/>
        <v xml:space="preserve"> </v>
      </c>
      <c r="L601" s="77">
        <v>2</v>
      </c>
      <c r="N601" s="77" t="str">
        <f>VLOOKUP(B601,'Topic with sorted table '!A:E,5,FALSE)</f>
        <v>VA1</v>
      </c>
      <c r="P601">
        <v>2</v>
      </c>
      <c r="Q601" s="77" t="s">
        <v>273</v>
      </c>
      <c r="R601" s="77">
        <v>12</v>
      </c>
      <c r="X601" s="77" t="str">
        <f t="shared" si="93"/>
        <v>F.2 Lv.2</v>
      </c>
      <c r="Z601" s="77" t="str">
        <f t="shared" si="94"/>
        <v>F.2 Ch 12 Lv.2</v>
      </c>
    </row>
    <row r="602" spans="1:26" ht="16.5" customHeight="1" x14ac:dyDescent="0.25">
      <c r="A602" s="63" t="str">
        <f t="shared" si="91"/>
        <v>2012pp16</v>
      </c>
      <c r="B602" s="77" t="str">
        <f t="shared" si="92"/>
        <v>3B10</v>
      </c>
      <c r="C602" s="77" t="s">
        <v>116</v>
      </c>
      <c r="D602" s="45">
        <v>16</v>
      </c>
      <c r="E602" s="45"/>
      <c r="F602" s="45" t="s">
        <v>23</v>
      </c>
      <c r="I602" s="77" t="str">
        <f t="shared" si="89"/>
        <v>F.3 Ch 10</v>
      </c>
      <c r="J602" s="77" t="str">
        <f t="shared" si="90"/>
        <v xml:space="preserve"> </v>
      </c>
      <c r="L602" s="77">
        <v>2</v>
      </c>
      <c r="N602" s="77" t="str">
        <f>VLOOKUP(B602,'Topic with sorted table '!A:E,5,FALSE)</f>
        <v>VA2</v>
      </c>
      <c r="P602">
        <v>3</v>
      </c>
      <c r="Q602" s="77" t="s">
        <v>273</v>
      </c>
      <c r="R602" s="77">
        <v>10</v>
      </c>
      <c r="X602" s="77" t="str">
        <f t="shared" si="93"/>
        <v>F.3 Lv.2</v>
      </c>
      <c r="Z602" s="77" t="str">
        <f t="shared" si="94"/>
        <v>F.3 Ch 10 Lv.2</v>
      </c>
    </row>
    <row r="603" spans="1:26" ht="16.5" customHeight="1" x14ac:dyDescent="0.25">
      <c r="A603" s="63" t="str">
        <f t="shared" si="91"/>
        <v>2012pp17</v>
      </c>
      <c r="B603" s="77" t="str">
        <f t="shared" si="92"/>
        <v>3B10</v>
      </c>
      <c r="C603" s="77" t="s">
        <v>116</v>
      </c>
      <c r="D603" s="45">
        <v>17</v>
      </c>
      <c r="E603" s="45"/>
      <c r="F603" s="45" t="s">
        <v>7</v>
      </c>
      <c r="I603" s="77" t="str">
        <f t="shared" si="89"/>
        <v>F.3 Ch 10</v>
      </c>
      <c r="J603" s="77" t="str">
        <f t="shared" si="90"/>
        <v xml:space="preserve"> </v>
      </c>
      <c r="L603" s="77">
        <v>5</v>
      </c>
      <c r="N603" s="77" t="str">
        <f>VLOOKUP(B603,'Topic with sorted table '!A:E,5,FALSE)</f>
        <v>VA2</v>
      </c>
      <c r="P603">
        <v>3</v>
      </c>
      <c r="Q603" s="77" t="s">
        <v>273</v>
      </c>
      <c r="R603" s="77">
        <v>10</v>
      </c>
      <c r="X603" s="77" t="str">
        <f t="shared" si="93"/>
        <v>F.3 Lv.5</v>
      </c>
      <c r="Z603" s="77" t="str">
        <f t="shared" si="94"/>
        <v>F.3 Ch 10 Lv.5</v>
      </c>
    </row>
    <row r="604" spans="1:26" ht="16.5" customHeight="1" x14ac:dyDescent="0.25">
      <c r="A604" s="63" t="str">
        <f t="shared" si="91"/>
        <v>2012pp18</v>
      </c>
      <c r="B604" s="77" t="str">
        <f t="shared" si="92"/>
        <v>2B10</v>
      </c>
      <c r="C604" s="77" t="s">
        <v>116</v>
      </c>
      <c r="D604" s="45">
        <v>18</v>
      </c>
      <c r="E604" s="45"/>
      <c r="F604" s="45" t="s">
        <v>13</v>
      </c>
      <c r="I604" s="77" t="str">
        <f t="shared" si="89"/>
        <v>F.2 Ch 10</v>
      </c>
      <c r="J604" s="77" t="str">
        <f t="shared" si="90"/>
        <v xml:space="preserve"> </v>
      </c>
      <c r="L604" s="77">
        <v>2</v>
      </c>
      <c r="N604" s="77" t="str">
        <f>VLOOKUP(B604,'Topic with sorted table '!A:E,5,FALSE)</f>
        <v>A2</v>
      </c>
      <c r="P604">
        <v>2</v>
      </c>
      <c r="Q604" s="77" t="s">
        <v>273</v>
      </c>
      <c r="R604" s="77">
        <v>10</v>
      </c>
      <c r="X604" s="77" t="str">
        <f t="shared" si="93"/>
        <v>F.2 Lv.2</v>
      </c>
      <c r="Z604" s="77" t="str">
        <f t="shared" si="94"/>
        <v>F.2 Ch 10 Lv.2</v>
      </c>
    </row>
    <row r="605" spans="1:26" ht="16.5" customHeight="1" x14ac:dyDescent="0.25">
      <c r="A605" s="63" t="str">
        <f t="shared" si="91"/>
        <v>2012pp19</v>
      </c>
      <c r="B605" s="77" t="str">
        <f t="shared" si="92"/>
        <v>2B9</v>
      </c>
      <c r="C605" s="77" t="s">
        <v>116</v>
      </c>
      <c r="D605" s="45">
        <v>19</v>
      </c>
      <c r="E605" s="45"/>
      <c r="F605" s="45" t="s">
        <v>23</v>
      </c>
      <c r="I605" s="77" t="str">
        <f t="shared" si="89"/>
        <v>F.2 Ch 9</v>
      </c>
      <c r="J605" s="77" t="str">
        <f t="shared" si="90"/>
        <v xml:space="preserve"> </v>
      </c>
      <c r="L605" s="77">
        <v>2</v>
      </c>
      <c r="N605" s="77" t="str">
        <f>VLOOKUP(B605,'Topic with sorted table '!A:E,5,FALSE)</f>
        <v>DG1</v>
      </c>
      <c r="P605">
        <v>2</v>
      </c>
      <c r="Q605" s="77" t="s">
        <v>466</v>
      </c>
      <c r="R605" s="77">
        <v>9</v>
      </c>
      <c r="X605" s="77" t="str">
        <f t="shared" si="93"/>
        <v>F.2 Lv.2</v>
      </c>
      <c r="Z605" s="77" t="str">
        <f t="shared" si="94"/>
        <v>F.2 Ch 9 Lv.2</v>
      </c>
    </row>
    <row r="606" spans="1:26" ht="16.5" customHeight="1" x14ac:dyDescent="0.25">
      <c r="A606" s="63" t="str">
        <f t="shared" si="91"/>
        <v>2012pp20</v>
      </c>
      <c r="B606" s="77" t="str">
        <f t="shared" si="92"/>
        <v>4B10</v>
      </c>
      <c r="C606" s="77" t="s">
        <v>116</v>
      </c>
      <c r="D606" s="45">
        <v>20</v>
      </c>
      <c r="E606" s="45"/>
      <c r="F606" s="45" t="s">
        <v>7</v>
      </c>
      <c r="I606" s="77" t="str">
        <f t="shared" si="89"/>
        <v>F.4 Ch 10</v>
      </c>
      <c r="J606" s="77" t="str">
        <f t="shared" si="90"/>
        <v xml:space="preserve"> </v>
      </c>
      <c r="L606" s="77">
        <v>3</v>
      </c>
      <c r="N606" s="77" t="str">
        <f>VLOOKUP(B606,'Topic with sorted table '!A:E,5,FALSE)</f>
        <v>DG3</v>
      </c>
      <c r="P606">
        <v>4</v>
      </c>
      <c r="Q606" s="77" t="s">
        <v>273</v>
      </c>
      <c r="R606" s="77">
        <v>10</v>
      </c>
      <c r="X606" s="77" t="str">
        <f t="shared" si="93"/>
        <v>F.4 Lv.3</v>
      </c>
      <c r="Z606" s="77" t="str">
        <f t="shared" si="94"/>
        <v>F.4 Ch 10 Lv.3</v>
      </c>
    </row>
    <row r="607" spans="1:26" ht="16.5" customHeight="1" x14ac:dyDescent="0.25">
      <c r="A607" s="63" t="str">
        <f t="shared" si="91"/>
        <v>2012pp21</v>
      </c>
      <c r="B607" s="77" t="str">
        <f t="shared" si="92"/>
        <v>4B10</v>
      </c>
      <c r="C607" s="77" t="s">
        <v>116</v>
      </c>
      <c r="D607" s="44">
        <v>21</v>
      </c>
      <c r="E607" s="44"/>
      <c r="F607" s="44" t="s">
        <v>7</v>
      </c>
      <c r="I607" s="77" t="str">
        <f t="shared" si="89"/>
        <v>F.4 Ch 10</v>
      </c>
      <c r="J607" s="77" t="str">
        <f t="shared" si="90"/>
        <v>F.1 Ch 12</v>
      </c>
      <c r="L607" s="77">
        <v>4</v>
      </c>
      <c r="N607" s="77" t="str">
        <f>VLOOKUP(B607,'Topic with sorted table '!A:E,5,FALSE)</f>
        <v>DG3</v>
      </c>
      <c r="P607">
        <v>4</v>
      </c>
      <c r="Q607" s="77" t="s">
        <v>273</v>
      </c>
      <c r="R607" s="77">
        <v>10</v>
      </c>
      <c r="T607" s="77">
        <v>1</v>
      </c>
      <c r="U607" s="77" t="s">
        <v>453</v>
      </c>
      <c r="V607" s="77">
        <v>12</v>
      </c>
      <c r="X607" s="77" t="str">
        <f t="shared" si="93"/>
        <v>F.4 Lv.4</v>
      </c>
      <c r="Z607" s="77" t="str">
        <f t="shared" si="94"/>
        <v>F.4 Ch 10 Lv.4</v>
      </c>
    </row>
    <row r="608" spans="1:26" ht="16.5" customHeight="1" x14ac:dyDescent="0.25">
      <c r="A608" s="63" t="str">
        <f t="shared" si="91"/>
        <v>2012pp22</v>
      </c>
      <c r="B608" s="77" t="str">
        <f t="shared" si="92"/>
        <v>3B8</v>
      </c>
      <c r="C608" s="77" t="s">
        <v>116</v>
      </c>
      <c r="D608" s="44">
        <v>22</v>
      </c>
      <c r="E608" s="44"/>
      <c r="F608" s="44" t="s">
        <v>19</v>
      </c>
      <c r="I608" s="77" t="str">
        <f t="shared" si="89"/>
        <v>F.3 Ch 8</v>
      </c>
      <c r="J608" s="77" t="str">
        <f t="shared" si="90"/>
        <v xml:space="preserve"> </v>
      </c>
      <c r="L608" s="77">
        <v>4</v>
      </c>
      <c r="N608" s="77" t="str">
        <f>VLOOKUP(B608,'Topic with sorted table '!A:E,5,FALSE)</f>
        <v>DG2</v>
      </c>
      <c r="P608">
        <v>3</v>
      </c>
      <c r="Q608" s="77" t="s">
        <v>273</v>
      </c>
      <c r="R608" s="77">
        <v>8</v>
      </c>
      <c r="X608" s="77" t="str">
        <f t="shared" si="93"/>
        <v>F.3 Lv.4</v>
      </c>
      <c r="Z608" s="77" t="str">
        <f t="shared" si="94"/>
        <v>F.3 Ch 8 Lv.4</v>
      </c>
    </row>
    <row r="609" spans="1:26" ht="16.5" customHeight="1" x14ac:dyDescent="0.25">
      <c r="A609" s="63" t="str">
        <f t="shared" si="91"/>
        <v>2012pp23</v>
      </c>
      <c r="B609" s="77" t="str">
        <f t="shared" si="92"/>
        <v>4B12</v>
      </c>
      <c r="C609" s="77" t="s">
        <v>123</v>
      </c>
      <c r="D609" s="44">
        <v>23</v>
      </c>
      <c r="E609" s="44"/>
      <c r="F609" s="44" t="s">
        <v>7</v>
      </c>
      <c r="I609" s="77" t="str">
        <f t="shared" si="89"/>
        <v>F.4 Ch 12</v>
      </c>
      <c r="J609" s="77" t="str">
        <f t="shared" si="90"/>
        <v xml:space="preserve"> </v>
      </c>
      <c r="L609" s="77">
        <v>4</v>
      </c>
      <c r="N609" s="77" t="str">
        <f>VLOOKUP(B609,'Topic with sorted table '!A:E,5,FALSE)</f>
        <v>T2</v>
      </c>
      <c r="P609">
        <v>4</v>
      </c>
      <c r="Q609" s="77" t="s">
        <v>273</v>
      </c>
      <c r="R609" s="77">
        <v>12</v>
      </c>
      <c r="X609" s="77" t="str">
        <f t="shared" si="93"/>
        <v>F.4 Lv.4</v>
      </c>
      <c r="Z609" s="77" t="str">
        <f t="shared" si="94"/>
        <v>F.4 Ch 12 Lv.4</v>
      </c>
    </row>
    <row r="610" spans="1:26" ht="16.5" customHeight="1" x14ac:dyDescent="0.25">
      <c r="A610" s="63" t="str">
        <f t="shared" si="91"/>
        <v>2012pp24</v>
      </c>
      <c r="B610" s="77" t="str">
        <f t="shared" si="92"/>
        <v>1B9</v>
      </c>
      <c r="C610" s="77" t="s">
        <v>125</v>
      </c>
      <c r="D610" s="44">
        <v>24</v>
      </c>
      <c r="E610" s="44"/>
      <c r="F610" s="44" t="s">
        <v>23</v>
      </c>
      <c r="I610" s="77" t="str">
        <f t="shared" si="89"/>
        <v>F.1 Ch 9</v>
      </c>
      <c r="J610" s="77" t="str">
        <f t="shared" si="90"/>
        <v xml:space="preserve"> </v>
      </c>
      <c r="L610" s="77">
        <v>2</v>
      </c>
      <c r="N610" s="77" t="str">
        <f>VLOOKUP(B610,'Topic with sorted table '!A:E,5,FALSE)</f>
        <v>Geo</v>
      </c>
      <c r="P610">
        <v>1</v>
      </c>
      <c r="Q610" s="77" t="s">
        <v>273</v>
      </c>
      <c r="R610" s="77">
        <v>9</v>
      </c>
      <c r="X610" s="77" t="str">
        <f t="shared" si="93"/>
        <v>F.1 Lv.2</v>
      </c>
      <c r="Z610" s="77" t="str">
        <f t="shared" si="94"/>
        <v>F.1 Ch 9 Lv.2</v>
      </c>
    </row>
    <row r="611" spans="1:26" ht="16.5" customHeight="1" x14ac:dyDescent="0.25">
      <c r="A611" s="63" t="str">
        <f t="shared" si="91"/>
        <v>2012pp25</v>
      </c>
      <c r="B611" s="77" t="str">
        <f t="shared" si="92"/>
        <v>1B8</v>
      </c>
      <c r="C611" s="77" t="s">
        <v>116</v>
      </c>
      <c r="D611" s="44">
        <v>25</v>
      </c>
      <c r="E611" s="44"/>
      <c r="F611" s="44" t="s">
        <v>19</v>
      </c>
      <c r="I611" s="77" t="str">
        <f t="shared" si="89"/>
        <v>F.1 Ch 8</v>
      </c>
      <c r="J611" s="77" t="str">
        <f t="shared" si="90"/>
        <v xml:space="preserve"> </v>
      </c>
      <c r="L611" s="77">
        <v>2</v>
      </c>
      <c r="N611" s="77" t="str">
        <f>VLOOKUP(B611,'Topic with sorted table '!A:E,5,FALSE)</f>
        <v>AG1</v>
      </c>
      <c r="P611">
        <v>1</v>
      </c>
      <c r="Q611" s="77" t="s">
        <v>273</v>
      </c>
      <c r="R611" s="77">
        <v>8</v>
      </c>
      <c r="X611" s="77" t="str">
        <f t="shared" si="93"/>
        <v>F.1 Lv.2</v>
      </c>
      <c r="Z611" s="77" t="str">
        <f t="shared" si="94"/>
        <v>F.1 Ch 8 Lv.2</v>
      </c>
    </row>
    <row r="612" spans="1:26" ht="16.5" customHeight="1" x14ac:dyDescent="0.25">
      <c r="A612" s="63" t="str">
        <f t="shared" si="91"/>
        <v>2012pp26</v>
      </c>
      <c r="B612" s="77" t="str">
        <f t="shared" si="92"/>
        <v>5B8</v>
      </c>
      <c r="C612" s="77" t="s">
        <v>116</v>
      </c>
      <c r="D612" s="44">
        <v>26</v>
      </c>
      <c r="E612" s="44"/>
      <c r="F612" s="44" t="s">
        <v>23</v>
      </c>
      <c r="I612" s="77" t="str">
        <f t="shared" ref="I612:I675" si="95">"F." &amp; P612 &amp; " Ch "&amp;R612</f>
        <v>F.5 Ch 8</v>
      </c>
      <c r="J612" s="77" t="str">
        <f t="shared" si="90"/>
        <v xml:space="preserve"> </v>
      </c>
      <c r="L612" s="77">
        <v>4</v>
      </c>
      <c r="N612" s="77" t="str">
        <f>VLOOKUP(B612,'Topic with sorted table '!A:E,5,FALSE)</f>
        <v>A4</v>
      </c>
      <c r="P612">
        <v>5</v>
      </c>
      <c r="Q612" s="77" t="s">
        <v>273</v>
      </c>
      <c r="R612" s="77">
        <v>8</v>
      </c>
      <c r="X612" s="77" t="str">
        <f t="shared" si="93"/>
        <v>F.5 Lv.4</v>
      </c>
      <c r="Z612" s="77" t="str">
        <f t="shared" si="94"/>
        <v>F.5 Ch 8 Lv.4</v>
      </c>
    </row>
    <row r="613" spans="1:26" ht="16.5" customHeight="1" x14ac:dyDescent="0.25">
      <c r="A613" s="63" t="str">
        <f t="shared" si="91"/>
        <v>2012pp27</v>
      </c>
      <c r="B613" s="77" t="str">
        <f t="shared" si="92"/>
        <v>5B7</v>
      </c>
      <c r="C613" s="77" t="s">
        <v>116</v>
      </c>
      <c r="D613" s="44">
        <v>27</v>
      </c>
      <c r="E613" s="44"/>
      <c r="F613" s="44" t="s">
        <v>19</v>
      </c>
      <c r="I613" s="77" t="str">
        <f t="shared" si="95"/>
        <v>F.5 Ch 7</v>
      </c>
      <c r="J613" s="77" t="str">
        <f t="shared" si="90"/>
        <v xml:space="preserve"> </v>
      </c>
      <c r="L613" s="77">
        <v>4</v>
      </c>
      <c r="N613" s="77" t="str">
        <f>VLOOKUP(B613,'Topic with sorted table '!A:E,5,FALSE)</f>
        <v>AG3</v>
      </c>
      <c r="P613">
        <v>5</v>
      </c>
      <c r="Q613" s="77" t="s">
        <v>273</v>
      </c>
      <c r="R613" s="77">
        <v>7</v>
      </c>
      <c r="X613" s="77" t="str">
        <f t="shared" si="93"/>
        <v>F.5 Lv.4</v>
      </c>
      <c r="Z613" s="77" t="str">
        <f t="shared" si="94"/>
        <v>F.5 Ch 7 Lv.4</v>
      </c>
    </row>
    <row r="614" spans="1:26" ht="16.5" customHeight="1" x14ac:dyDescent="0.25">
      <c r="A614" s="63" t="str">
        <f t="shared" si="91"/>
        <v>2012pp28</v>
      </c>
      <c r="B614" s="77" t="str">
        <f t="shared" si="92"/>
        <v>5A5</v>
      </c>
      <c r="C614" s="77" t="s">
        <v>116</v>
      </c>
      <c r="D614" s="45">
        <v>28</v>
      </c>
      <c r="E614" s="45"/>
      <c r="F614" s="45" t="s">
        <v>13</v>
      </c>
      <c r="I614" s="77" t="str">
        <f t="shared" si="95"/>
        <v>F.5 Ch 5</v>
      </c>
      <c r="J614" s="77" t="str">
        <f t="shared" si="90"/>
        <v xml:space="preserve"> </v>
      </c>
      <c r="L614" s="77">
        <v>3</v>
      </c>
      <c r="N614" s="77" t="str">
        <f>VLOOKUP(B614,'Topic with sorted table '!A:E,5,FALSE)</f>
        <v>P2</v>
      </c>
      <c r="P614">
        <v>5</v>
      </c>
      <c r="Q614" s="77" t="s">
        <v>272</v>
      </c>
      <c r="R614" s="77">
        <v>5</v>
      </c>
      <c r="X614" s="77" t="str">
        <f t="shared" si="93"/>
        <v>F.5 Lv.3</v>
      </c>
      <c r="Z614" s="77" t="str">
        <f t="shared" si="94"/>
        <v>F.5 Ch 5 Lv.3</v>
      </c>
    </row>
    <row r="615" spans="1:26" ht="16.5" customHeight="1" x14ac:dyDescent="0.25">
      <c r="A615" s="63" t="str">
        <f t="shared" si="91"/>
        <v>2012pp29</v>
      </c>
      <c r="B615" s="77" t="str">
        <f t="shared" si="92"/>
        <v>5B11</v>
      </c>
      <c r="C615" s="77" t="s">
        <v>116</v>
      </c>
      <c r="D615" s="45">
        <v>29</v>
      </c>
      <c r="E615" s="45"/>
      <c r="F615" s="45" t="s">
        <v>19</v>
      </c>
      <c r="I615" s="77" t="str">
        <f t="shared" si="95"/>
        <v>F.5 Ch 11</v>
      </c>
      <c r="J615" s="77" t="str">
        <f t="shared" si="90"/>
        <v xml:space="preserve"> </v>
      </c>
      <c r="L615" s="77">
        <v>2</v>
      </c>
      <c r="N615" s="77" t="str">
        <f>VLOOKUP(B615,'Topic with sorted table '!A:E,5,FALSE)</f>
        <v>S3</v>
      </c>
      <c r="P615">
        <v>5</v>
      </c>
      <c r="Q615" s="77" t="s">
        <v>273</v>
      </c>
      <c r="R615" s="77">
        <v>11</v>
      </c>
      <c r="X615" s="77" t="str">
        <f t="shared" si="93"/>
        <v>F.5 Lv.2</v>
      </c>
      <c r="Z615" s="77" t="str">
        <f t="shared" si="94"/>
        <v>F.5 Ch 11 Lv.2</v>
      </c>
    </row>
    <row r="616" spans="1:26" ht="16.5" customHeight="1" x14ac:dyDescent="0.25">
      <c r="A616" s="63" t="str">
        <f t="shared" si="91"/>
        <v>2012pp30</v>
      </c>
      <c r="B616" s="77" t="str">
        <f t="shared" si="92"/>
        <v>5B11</v>
      </c>
      <c r="C616" s="77" t="s">
        <v>116</v>
      </c>
      <c r="D616" s="45">
        <v>30</v>
      </c>
      <c r="E616" s="45"/>
      <c r="F616" s="45" t="s">
        <v>7</v>
      </c>
      <c r="I616" s="77" t="str">
        <f t="shared" si="95"/>
        <v>F.5 Ch 11</v>
      </c>
      <c r="J616" s="77" t="str">
        <f t="shared" si="90"/>
        <v xml:space="preserve"> </v>
      </c>
      <c r="L616" s="77">
        <v>3</v>
      </c>
      <c r="N616" s="77" t="str">
        <f>VLOOKUP(B616,'Topic with sorted table '!A:E,5,FALSE)</f>
        <v>S3</v>
      </c>
      <c r="P616">
        <v>5</v>
      </c>
      <c r="Q616" s="77" t="s">
        <v>457</v>
      </c>
      <c r="R616" s="77">
        <v>11</v>
      </c>
      <c r="X616" s="77" t="str">
        <f t="shared" si="93"/>
        <v>F.5 Lv.3</v>
      </c>
      <c r="Z616" s="77" t="str">
        <f t="shared" si="94"/>
        <v>F.5 Ch 11 Lv.3</v>
      </c>
    </row>
    <row r="617" spans="1:26" ht="16.5" customHeight="1" x14ac:dyDescent="0.25">
      <c r="A617" s="63" t="str">
        <f t="shared" si="91"/>
        <v>2012pp31</v>
      </c>
      <c r="B617" s="77" t="str">
        <f t="shared" si="92"/>
        <v>5A3</v>
      </c>
      <c r="C617" s="77" t="s">
        <v>116</v>
      </c>
      <c r="D617" s="45">
        <v>31</v>
      </c>
      <c r="E617" s="45"/>
      <c r="F617" s="45" t="s">
        <v>23</v>
      </c>
      <c r="I617" s="77" t="str">
        <f t="shared" si="95"/>
        <v>F.5 Ch 3</v>
      </c>
      <c r="J617" s="77" t="str">
        <f t="shared" si="90"/>
        <v xml:space="preserve"> </v>
      </c>
      <c r="L617" s="77">
        <v>5</v>
      </c>
      <c r="N617" s="77" t="str">
        <f>VLOOKUP(B617,'Topic with sorted table '!A:E,5,FALSE)</f>
        <v>G</v>
      </c>
      <c r="P617">
        <v>5</v>
      </c>
      <c r="Q617" s="77" t="s">
        <v>272</v>
      </c>
      <c r="R617" s="77">
        <v>3</v>
      </c>
      <c r="X617" s="77" t="str">
        <f t="shared" si="93"/>
        <v>F.5 Lv.5</v>
      </c>
      <c r="Z617" s="77" t="str">
        <f t="shared" si="94"/>
        <v>F.5 Ch 3 Lv.5</v>
      </c>
    </row>
    <row r="618" spans="1:26" ht="16.5" customHeight="1" x14ac:dyDescent="0.25">
      <c r="A618" s="63" t="str">
        <f t="shared" si="91"/>
        <v>2012pp32</v>
      </c>
      <c r="B618" s="77" t="str">
        <f t="shared" si="92"/>
        <v>3A2</v>
      </c>
      <c r="C618" s="77" t="s">
        <v>116</v>
      </c>
      <c r="D618" s="45">
        <v>32</v>
      </c>
      <c r="E618" s="45"/>
      <c r="F618" s="45" t="s">
        <v>19</v>
      </c>
      <c r="I618" s="77" t="str">
        <f t="shared" si="95"/>
        <v>F.3 Ch 2</v>
      </c>
      <c r="J618" s="77" t="str">
        <f t="shared" si="90"/>
        <v>F.3 Ch 7</v>
      </c>
      <c r="L618" s="77">
        <v>3</v>
      </c>
      <c r="N618" s="77" t="str">
        <f>VLOOKUP(B618,'Topic with sorted table '!A:E,5,FALSE)</f>
        <v>A2</v>
      </c>
      <c r="P618">
        <v>3</v>
      </c>
      <c r="Q618" s="77" t="s">
        <v>272</v>
      </c>
      <c r="R618" s="77">
        <v>2</v>
      </c>
      <c r="T618" s="77">
        <v>3</v>
      </c>
      <c r="U618" s="77" t="s">
        <v>472</v>
      </c>
      <c r="V618" s="77">
        <v>7</v>
      </c>
      <c r="X618" s="77" t="str">
        <f t="shared" si="93"/>
        <v>F.3 Lv.3</v>
      </c>
      <c r="Z618" s="77" t="str">
        <f t="shared" si="94"/>
        <v>F.3 Ch 2 Lv.3</v>
      </c>
    </row>
    <row r="619" spans="1:26" ht="16.5" customHeight="1" x14ac:dyDescent="0.25">
      <c r="A619" s="63" t="str">
        <f t="shared" si="91"/>
        <v>2012pp33</v>
      </c>
      <c r="B619" s="77" t="str">
        <f t="shared" si="92"/>
        <v>4A3</v>
      </c>
      <c r="C619" s="77" t="s">
        <v>116</v>
      </c>
      <c r="D619" s="44">
        <v>33</v>
      </c>
      <c r="E619" s="44"/>
      <c r="F619" s="44" t="s">
        <v>7</v>
      </c>
      <c r="I619" s="77" t="str">
        <f t="shared" si="95"/>
        <v>F.4 Ch 3</v>
      </c>
      <c r="J619" s="77" t="str">
        <f t="shared" si="90"/>
        <v>F.4 Ch 3</v>
      </c>
      <c r="L619" s="77">
        <v>4</v>
      </c>
      <c r="N619" s="77" t="str">
        <f>VLOOKUP(B619,'Topic with sorted table '!A:E,5,FALSE)</f>
        <v>A3</v>
      </c>
      <c r="P619">
        <v>4</v>
      </c>
      <c r="Q619" s="77" t="s">
        <v>272</v>
      </c>
      <c r="R619" s="77">
        <v>3</v>
      </c>
      <c r="T619" s="77">
        <v>4</v>
      </c>
      <c r="U619" s="77" t="s">
        <v>477</v>
      </c>
      <c r="V619" s="77">
        <v>3</v>
      </c>
      <c r="X619" s="77" t="str">
        <f t="shared" si="93"/>
        <v>F.4 Lv.4</v>
      </c>
      <c r="Z619" s="77" t="str">
        <f t="shared" si="94"/>
        <v>F.4 Ch 3 Lv.4</v>
      </c>
    </row>
    <row r="620" spans="1:26" ht="16.5" customHeight="1" x14ac:dyDescent="0.25">
      <c r="A620" s="63" t="str">
        <f t="shared" si="91"/>
        <v>2012pp34</v>
      </c>
      <c r="B620" s="77" t="str">
        <f t="shared" si="92"/>
        <v>4A1</v>
      </c>
      <c r="C620" s="77" t="s">
        <v>116</v>
      </c>
      <c r="D620" s="44">
        <v>34</v>
      </c>
      <c r="E620" s="44"/>
      <c r="F620" s="44" t="s">
        <v>23</v>
      </c>
      <c r="I620" s="77" t="str">
        <f t="shared" si="95"/>
        <v>F.4 Ch 1</v>
      </c>
      <c r="J620" s="77" t="str">
        <f t="shared" si="90"/>
        <v xml:space="preserve"> </v>
      </c>
      <c r="L620" s="77">
        <v>3</v>
      </c>
      <c r="N620" s="77" t="str">
        <f>VLOOKUP(B620,'Topic with sorted table '!A:E,5,FALSE)</f>
        <v>A3</v>
      </c>
      <c r="P620">
        <v>4</v>
      </c>
      <c r="Q620" s="77" t="s">
        <v>272</v>
      </c>
      <c r="R620" s="77">
        <v>1</v>
      </c>
      <c r="X620" s="77" t="str">
        <f t="shared" si="93"/>
        <v>F.4 Lv.3</v>
      </c>
      <c r="Z620" s="77" t="str">
        <f t="shared" si="94"/>
        <v>F.4 Ch 1 Lv.3</v>
      </c>
    </row>
    <row r="621" spans="1:26" ht="16.5" customHeight="1" x14ac:dyDescent="0.25">
      <c r="A621" s="63" t="str">
        <f t="shared" si="91"/>
        <v>2012pp35</v>
      </c>
      <c r="B621" s="77" t="str">
        <f t="shared" si="92"/>
        <v>6A1</v>
      </c>
      <c r="C621" s="77" t="s">
        <v>116</v>
      </c>
      <c r="D621" s="44">
        <v>35</v>
      </c>
      <c r="E621" s="44"/>
      <c r="F621" s="44" t="s">
        <v>13</v>
      </c>
      <c r="I621" s="77" t="str">
        <f t="shared" si="95"/>
        <v>F.6 Ch 1</v>
      </c>
      <c r="J621" s="77" t="str">
        <f t="shared" si="90"/>
        <v xml:space="preserve"> </v>
      </c>
      <c r="L621" s="77">
        <v>4</v>
      </c>
      <c r="N621" s="77" t="str">
        <f>VLOOKUP(B621,'Topic with sorted table '!A:E,5,FALSE)</f>
        <v>A3</v>
      </c>
      <c r="P621">
        <v>6</v>
      </c>
      <c r="Q621" s="77" t="s">
        <v>272</v>
      </c>
      <c r="R621" s="77">
        <v>1</v>
      </c>
      <c r="X621" s="77" t="str">
        <f t="shared" si="93"/>
        <v>F.6 Lv.4</v>
      </c>
      <c r="Z621" s="77" t="str">
        <f t="shared" si="94"/>
        <v>F.6 Ch 1 Lv.4</v>
      </c>
    </row>
    <row r="622" spans="1:26" ht="16.5" customHeight="1" x14ac:dyDescent="0.25">
      <c r="A622" s="63" t="str">
        <f t="shared" si="91"/>
        <v>2012pp36</v>
      </c>
      <c r="B622" s="77" t="str">
        <f t="shared" si="92"/>
        <v>4B8</v>
      </c>
      <c r="C622" s="77" t="s">
        <v>116</v>
      </c>
      <c r="D622" s="44">
        <v>36</v>
      </c>
      <c r="E622" s="44"/>
      <c r="F622" s="44" t="s">
        <v>19</v>
      </c>
      <c r="I622" s="77" t="str">
        <f t="shared" si="95"/>
        <v>F.4 Ch 8</v>
      </c>
      <c r="J622" s="77" t="str">
        <f t="shared" si="90"/>
        <v xml:space="preserve"> </v>
      </c>
      <c r="L622" s="77">
        <v>4</v>
      </c>
      <c r="N622" s="77" t="str">
        <f>VLOOKUP(B622,'Topic with sorted table '!A:E,5,FALSE)</f>
        <v>A4</v>
      </c>
      <c r="P622">
        <v>4</v>
      </c>
      <c r="Q622" s="77" t="s">
        <v>273</v>
      </c>
      <c r="R622" s="77">
        <v>8</v>
      </c>
      <c r="X622" s="77" t="str">
        <f t="shared" si="93"/>
        <v>F.4 Lv.4</v>
      </c>
      <c r="Z622" s="77" t="str">
        <f t="shared" si="94"/>
        <v>F.4 Ch 8 Lv.4</v>
      </c>
    </row>
    <row r="623" spans="1:26" ht="16.5" customHeight="1" x14ac:dyDescent="0.25">
      <c r="A623" s="63" t="str">
        <f t="shared" si="91"/>
        <v>2012pp37</v>
      </c>
      <c r="B623" s="77" t="str">
        <f t="shared" si="92"/>
        <v>4B8</v>
      </c>
      <c r="C623" s="77" t="s">
        <v>116</v>
      </c>
      <c r="D623" s="44">
        <v>37</v>
      </c>
      <c r="E623" s="44"/>
      <c r="F623" s="44" t="s">
        <v>13</v>
      </c>
      <c r="I623" s="77" t="str">
        <f t="shared" si="95"/>
        <v>F.4 Ch 8</v>
      </c>
      <c r="J623" s="77" t="str">
        <f t="shared" si="90"/>
        <v xml:space="preserve"> </v>
      </c>
      <c r="L623" s="77">
        <v>6</v>
      </c>
      <c r="N623" s="77" t="str">
        <f>VLOOKUP(B623,'Topic with sorted table '!A:E,5,FALSE)</f>
        <v>A4</v>
      </c>
      <c r="P623">
        <v>4</v>
      </c>
      <c r="Q623" s="77" t="s">
        <v>273</v>
      </c>
      <c r="R623" s="77">
        <v>8</v>
      </c>
      <c r="X623" s="77" t="str">
        <f t="shared" si="93"/>
        <v>F.4 Lv.6</v>
      </c>
      <c r="Z623" s="77" t="str">
        <f t="shared" si="94"/>
        <v>F.4 Ch 8 Lv.6</v>
      </c>
    </row>
    <row r="624" spans="1:26" ht="16.5" customHeight="1" x14ac:dyDescent="0.25">
      <c r="A624" s="63" t="str">
        <f t="shared" si="91"/>
        <v>2012pp38</v>
      </c>
      <c r="B624" s="77" t="str">
        <f t="shared" si="92"/>
        <v>5A3</v>
      </c>
      <c r="C624" s="77" t="s">
        <v>116</v>
      </c>
      <c r="D624" s="45">
        <v>38</v>
      </c>
      <c r="E624" s="45"/>
      <c r="F624" s="45" t="s">
        <v>7</v>
      </c>
      <c r="I624" s="77" t="str">
        <f t="shared" si="95"/>
        <v>F.5 Ch 3</v>
      </c>
      <c r="J624" s="77" t="str">
        <f t="shared" si="90"/>
        <v xml:space="preserve"> </v>
      </c>
      <c r="L624" s="77">
        <v>5</v>
      </c>
      <c r="N624" s="77" t="str">
        <f>VLOOKUP(B624,'Topic with sorted table '!A:E,5,FALSE)</f>
        <v>G</v>
      </c>
      <c r="P624">
        <v>5</v>
      </c>
      <c r="Q624" s="77" t="s">
        <v>272</v>
      </c>
      <c r="R624" s="77">
        <v>3</v>
      </c>
      <c r="X624" s="77" t="str">
        <f t="shared" si="93"/>
        <v>F.5 Lv.5</v>
      </c>
      <c r="Z624" s="77" t="str">
        <f t="shared" si="94"/>
        <v>F.5 Ch 3 Lv.5</v>
      </c>
    </row>
    <row r="625" spans="1:26" ht="16.5" customHeight="1" x14ac:dyDescent="0.25">
      <c r="A625" s="63" t="str">
        <f t="shared" si="91"/>
        <v>2012pp39</v>
      </c>
      <c r="B625" s="77" t="str">
        <f t="shared" si="92"/>
        <v>5B10</v>
      </c>
      <c r="C625" s="77" t="s">
        <v>116</v>
      </c>
      <c r="D625" s="45">
        <v>39</v>
      </c>
      <c r="E625" s="45"/>
      <c r="F625" s="45" t="s">
        <v>13</v>
      </c>
      <c r="I625" s="77" t="str">
        <f t="shared" si="95"/>
        <v>F.5 Ch 10</v>
      </c>
      <c r="J625" s="77" t="str">
        <f t="shared" si="90"/>
        <v xml:space="preserve"> </v>
      </c>
      <c r="L625" s="77">
        <v>6</v>
      </c>
      <c r="N625" s="77" t="str">
        <f>VLOOKUP(B625,'Topic with sorted table '!A:E,5,FALSE)</f>
        <v>3D2</v>
      </c>
      <c r="P625">
        <v>5</v>
      </c>
      <c r="Q625" s="77" t="s">
        <v>273</v>
      </c>
      <c r="R625" s="77">
        <v>10</v>
      </c>
      <c r="X625" s="77" t="str">
        <f t="shared" si="93"/>
        <v>F.5 Lv.6</v>
      </c>
      <c r="Z625" s="77" t="str">
        <f t="shared" si="94"/>
        <v>F.5 Ch 10 Lv.6</v>
      </c>
    </row>
    <row r="626" spans="1:26" ht="16.5" customHeight="1" x14ac:dyDescent="0.25">
      <c r="A626" s="63" t="str">
        <f t="shared" si="91"/>
        <v>2012pp40</v>
      </c>
      <c r="B626" s="77" t="str">
        <f t="shared" si="92"/>
        <v>4B11</v>
      </c>
      <c r="C626" s="77" t="s">
        <v>116</v>
      </c>
      <c r="D626" s="45">
        <v>40</v>
      </c>
      <c r="E626" s="45"/>
      <c r="F626" s="45" t="s">
        <v>7</v>
      </c>
      <c r="I626" s="77" t="str">
        <f t="shared" si="95"/>
        <v>F.4 Ch 11</v>
      </c>
      <c r="J626" s="77" t="str">
        <f t="shared" si="90"/>
        <v xml:space="preserve"> </v>
      </c>
      <c r="L626" s="77">
        <v>5</v>
      </c>
      <c r="N626" s="77" t="str">
        <f>VLOOKUP(B626,'Topic with sorted table '!A:E,5,FALSE)</f>
        <v>DG3</v>
      </c>
      <c r="P626">
        <v>4</v>
      </c>
      <c r="Q626" s="77" t="s">
        <v>273</v>
      </c>
      <c r="R626" s="77">
        <v>11</v>
      </c>
      <c r="X626" s="77" t="str">
        <f t="shared" si="93"/>
        <v>F.4 Lv.5</v>
      </c>
      <c r="Z626" s="77" t="str">
        <f t="shared" si="94"/>
        <v>F.4 Ch 11 Lv.5</v>
      </c>
    </row>
    <row r="627" spans="1:26" ht="16.5" customHeight="1" x14ac:dyDescent="0.25">
      <c r="A627" s="63" t="str">
        <f t="shared" si="91"/>
        <v>2012pp41</v>
      </c>
      <c r="B627" s="77" t="str">
        <f t="shared" si="92"/>
        <v>5B7</v>
      </c>
      <c r="C627" s="77" t="s">
        <v>116</v>
      </c>
      <c r="D627" s="45">
        <v>41</v>
      </c>
      <c r="E627" s="45"/>
      <c r="F627" s="45" t="s">
        <v>19</v>
      </c>
      <c r="I627" s="77" t="str">
        <f t="shared" si="95"/>
        <v>F.5 Ch 7</v>
      </c>
      <c r="J627" s="77" t="str">
        <f t="shared" si="90"/>
        <v xml:space="preserve"> </v>
      </c>
      <c r="L627" s="77">
        <v>5</v>
      </c>
      <c r="N627" s="77" t="str">
        <f>VLOOKUP(B627,'Topic with sorted table '!A:E,5,FALSE)</f>
        <v>AG3</v>
      </c>
      <c r="P627">
        <v>5</v>
      </c>
      <c r="Q627" s="77" t="s">
        <v>273</v>
      </c>
      <c r="R627" s="77">
        <v>7</v>
      </c>
      <c r="X627" s="77" t="str">
        <f t="shared" si="93"/>
        <v>F.5 Lv.5</v>
      </c>
      <c r="Z627" s="77" t="str">
        <f t="shared" si="94"/>
        <v>F.5 Ch 7 Lv.5</v>
      </c>
    </row>
    <row r="628" spans="1:26" ht="16.5" customHeight="1" x14ac:dyDescent="0.25">
      <c r="A628" s="63" t="str">
        <f t="shared" si="91"/>
        <v>2012pp42</v>
      </c>
      <c r="B628" s="77" t="str">
        <f t="shared" si="92"/>
        <v>4A2</v>
      </c>
      <c r="C628" s="77" t="s">
        <v>116</v>
      </c>
      <c r="D628" s="45">
        <v>42</v>
      </c>
      <c r="E628" s="45"/>
      <c r="F628" s="45" t="s">
        <v>13</v>
      </c>
      <c r="I628" s="77" t="str">
        <f t="shared" si="95"/>
        <v>F.4 Ch 2</v>
      </c>
      <c r="J628" s="77" t="str">
        <f t="shared" si="90"/>
        <v xml:space="preserve"> </v>
      </c>
      <c r="L628" s="77">
        <v>6</v>
      </c>
      <c r="N628" s="77" t="str">
        <f>VLOOKUP(B628,'Topic with sorted table '!A:E,5,FALSE)</f>
        <v>AG2</v>
      </c>
      <c r="P628">
        <v>4</v>
      </c>
      <c r="Q628" s="77" t="s">
        <v>468</v>
      </c>
      <c r="R628" s="77">
        <v>2</v>
      </c>
      <c r="X628" s="77" t="str">
        <f t="shared" si="93"/>
        <v>F.4 Lv.6</v>
      </c>
      <c r="Z628" s="77" t="str">
        <f t="shared" si="94"/>
        <v>F.4 Ch 2 Lv.6</v>
      </c>
    </row>
    <row r="629" spans="1:26" ht="16.5" customHeight="1" x14ac:dyDescent="0.25">
      <c r="A629" s="63" t="str">
        <f t="shared" si="91"/>
        <v>2012pp43</v>
      </c>
      <c r="B629" s="77" t="str">
        <f t="shared" si="92"/>
        <v>5A5</v>
      </c>
      <c r="C629" s="77" t="s">
        <v>116</v>
      </c>
      <c r="D629" s="44">
        <v>43</v>
      </c>
      <c r="E629" s="44"/>
      <c r="F629" s="44" t="s">
        <v>19</v>
      </c>
      <c r="I629" s="77" t="str">
        <f t="shared" si="95"/>
        <v>F.5 Ch 5</v>
      </c>
      <c r="J629" s="77" t="str">
        <f t="shared" si="90"/>
        <v xml:space="preserve"> </v>
      </c>
      <c r="L629" s="77">
        <v>5</v>
      </c>
      <c r="N629" s="77" t="str">
        <f>VLOOKUP(B629,'Topic with sorted table '!A:E,5,FALSE)</f>
        <v>P2</v>
      </c>
      <c r="P629">
        <v>5</v>
      </c>
      <c r="Q629" s="77" t="s">
        <v>272</v>
      </c>
      <c r="R629" s="77">
        <v>5</v>
      </c>
      <c r="X629" s="77" t="str">
        <f t="shared" si="93"/>
        <v>F.5 Lv.5</v>
      </c>
      <c r="Z629" s="77" t="str">
        <f t="shared" si="94"/>
        <v>F.5 Ch 5 Lv.5</v>
      </c>
    </row>
    <row r="630" spans="1:26" ht="16.5" customHeight="1" x14ac:dyDescent="0.25">
      <c r="A630" s="63" t="str">
        <f t="shared" si="91"/>
        <v>2012pp44</v>
      </c>
      <c r="B630" s="77" t="str">
        <f t="shared" si="92"/>
        <v>5B11</v>
      </c>
      <c r="C630" s="77" t="s">
        <v>116</v>
      </c>
      <c r="D630" s="44">
        <v>44</v>
      </c>
      <c r="E630" s="44"/>
      <c r="F630" s="44" t="s">
        <v>23</v>
      </c>
      <c r="I630" s="77" t="str">
        <f t="shared" si="95"/>
        <v>F.5 Ch 11</v>
      </c>
      <c r="J630" s="77" t="str">
        <f t="shared" si="90"/>
        <v xml:space="preserve"> </v>
      </c>
      <c r="L630" s="77">
        <v>6</v>
      </c>
      <c r="N630" s="77" t="str">
        <f>VLOOKUP(B630,'Topic with sorted table '!A:E,5,FALSE)</f>
        <v>S3</v>
      </c>
      <c r="P630">
        <v>5</v>
      </c>
      <c r="Q630" s="77" t="s">
        <v>273</v>
      </c>
      <c r="R630" s="77">
        <v>11</v>
      </c>
      <c r="X630" s="77" t="str">
        <f t="shared" si="93"/>
        <v>F.5 Lv.6</v>
      </c>
      <c r="Z630" s="77" t="str">
        <f t="shared" si="94"/>
        <v>F.5 Ch 11 Lv.6</v>
      </c>
    </row>
    <row r="631" spans="1:26" ht="16.5" customHeight="1" x14ac:dyDescent="0.25">
      <c r="A631" s="63" t="str">
        <f t="shared" si="91"/>
        <v>2012pp45</v>
      </c>
      <c r="B631" s="77" t="str">
        <f t="shared" si="92"/>
        <v>5B11</v>
      </c>
      <c r="C631" s="77" t="s">
        <v>116</v>
      </c>
      <c r="D631" s="44">
        <v>45</v>
      </c>
      <c r="E631" s="44"/>
      <c r="F631" s="44" t="s">
        <v>7</v>
      </c>
      <c r="I631" s="77" t="str">
        <f t="shared" si="95"/>
        <v>F.5 Ch 11</v>
      </c>
      <c r="J631" s="77" t="str">
        <f t="shared" si="90"/>
        <v xml:space="preserve"> </v>
      </c>
      <c r="L631" s="77">
        <v>5</v>
      </c>
      <c r="N631" s="77" t="str">
        <f>VLOOKUP(B631,'Topic with sorted table '!A:E,5,FALSE)</f>
        <v>S3</v>
      </c>
      <c r="P631">
        <v>5</v>
      </c>
      <c r="Q631" s="77" t="s">
        <v>273</v>
      </c>
      <c r="R631" s="77">
        <v>11</v>
      </c>
      <c r="X631" s="77" t="str">
        <f t="shared" si="93"/>
        <v>F.5 Lv.5</v>
      </c>
      <c r="Z631" s="77" t="str">
        <f t="shared" si="94"/>
        <v>F.5 Ch 11 Lv.5</v>
      </c>
    </row>
    <row r="632" spans="1:26" ht="16.5" customHeight="1" x14ac:dyDescent="0.25">
      <c r="A632" s="63" t="str">
        <f t="shared" si="91"/>
        <v>2012SP01</v>
      </c>
      <c r="B632" s="77" t="str">
        <f t="shared" si="92"/>
        <v>3A2</v>
      </c>
      <c r="C632" s="77" t="s">
        <v>293</v>
      </c>
      <c r="D632" s="44">
        <v>1</v>
      </c>
      <c r="E632" s="44"/>
      <c r="F632" s="44" t="s">
        <v>287</v>
      </c>
      <c r="I632" s="77" t="str">
        <f t="shared" si="95"/>
        <v>F.3 Ch 2</v>
      </c>
      <c r="J632" s="77" t="str">
        <f t="shared" ref="J632:J695" si="96">IF(T632&gt;0,"F." &amp; T632 &amp; " Ch "&amp;V632," ")</f>
        <v xml:space="preserve"> </v>
      </c>
      <c r="L632" s="77">
        <v>2</v>
      </c>
      <c r="N632" s="77" t="str">
        <f>VLOOKUP(B632,'Topic with sorted table '!A:E,5,FALSE)</f>
        <v>A2</v>
      </c>
      <c r="P632">
        <v>3</v>
      </c>
      <c r="Q632" s="77" t="s">
        <v>272</v>
      </c>
      <c r="R632" s="77">
        <v>2</v>
      </c>
      <c r="X632" s="77" t="str">
        <f t="shared" si="93"/>
        <v>F.3 Lv.2</v>
      </c>
      <c r="Z632" s="77" t="str">
        <f t="shared" si="94"/>
        <v>F.3 Ch 2 Lv.2</v>
      </c>
    </row>
    <row r="633" spans="1:26" ht="16.5" customHeight="1" x14ac:dyDescent="0.25">
      <c r="A633" s="63" t="str">
        <f t="shared" si="91"/>
        <v>2012SP02</v>
      </c>
      <c r="B633" s="77" t="str">
        <f t="shared" si="92"/>
        <v>2A4</v>
      </c>
      <c r="C633" s="77" t="s">
        <v>293</v>
      </c>
      <c r="D633" s="44">
        <v>2</v>
      </c>
      <c r="E633" s="44"/>
      <c r="F633" s="44" t="s">
        <v>287</v>
      </c>
      <c r="I633" s="77" t="str">
        <f t="shared" si="95"/>
        <v>F.2 Ch 4</v>
      </c>
      <c r="J633" s="77" t="str">
        <f t="shared" si="96"/>
        <v xml:space="preserve"> </v>
      </c>
      <c r="L633" s="77">
        <v>2</v>
      </c>
      <c r="N633" s="77" t="str">
        <f>VLOOKUP(B633,'Topic with sorted table '!A:E,5,FALSE)</f>
        <v>A1</v>
      </c>
      <c r="P633">
        <v>2</v>
      </c>
      <c r="Q633" s="77" t="s">
        <v>272</v>
      </c>
      <c r="R633" s="77">
        <v>4</v>
      </c>
      <c r="X633" s="77" t="str">
        <f t="shared" si="93"/>
        <v>F.2 Lv.2</v>
      </c>
      <c r="Z633" s="77" t="str">
        <f t="shared" si="94"/>
        <v>F.2 Ch 4 Lv.2</v>
      </c>
    </row>
    <row r="634" spans="1:26" ht="16.5" customHeight="1" x14ac:dyDescent="0.25">
      <c r="A634" s="63" t="str">
        <f t="shared" si="91"/>
        <v>2012SP03</v>
      </c>
      <c r="B634" s="77" t="str">
        <f t="shared" si="92"/>
        <v>3A1</v>
      </c>
      <c r="C634" s="86" t="s">
        <v>292</v>
      </c>
      <c r="D634" s="44">
        <v>3</v>
      </c>
      <c r="E634" s="44"/>
      <c r="F634" s="44" t="s">
        <v>287</v>
      </c>
      <c r="I634" s="77" t="str">
        <f t="shared" si="95"/>
        <v>F.3 Ch 1</v>
      </c>
      <c r="J634" s="77" t="str">
        <f t="shared" si="96"/>
        <v xml:space="preserve"> </v>
      </c>
      <c r="L634" s="77">
        <v>2</v>
      </c>
      <c r="N634" s="77" t="str">
        <f>VLOOKUP(B634,'Topic with sorted table '!A:E,5,FALSE)</f>
        <v>A2</v>
      </c>
      <c r="P634">
        <v>3</v>
      </c>
      <c r="Q634" s="77" t="s">
        <v>272</v>
      </c>
      <c r="R634" s="77">
        <v>1</v>
      </c>
      <c r="X634" s="77" t="str">
        <f t="shared" si="93"/>
        <v>F.3 Lv.2</v>
      </c>
      <c r="Z634" s="77" t="str">
        <f t="shared" si="94"/>
        <v>F.3 Ch 1 Lv.2</v>
      </c>
    </row>
    <row r="635" spans="1:26" ht="16.5" customHeight="1" x14ac:dyDescent="0.25">
      <c r="A635" s="63" t="str">
        <f t="shared" si="91"/>
        <v>2012SP04</v>
      </c>
      <c r="B635" s="77" t="str">
        <f t="shared" si="92"/>
        <v>2A3</v>
      </c>
      <c r="C635" s="77" t="s">
        <v>292</v>
      </c>
      <c r="D635" s="44">
        <v>4</v>
      </c>
      <c r="E635" s="44"/>
      <c r="F635" s="44" t="s">
        <v>272</v>
      </c>
      <c r="I635" s="77" t="str">
        <f t="shared" si="95"/>
        <v>F.2 Ch 3</v>
      </c>
      <c r="J635" s="77" t="str">
        <f t="shared" si="96"/>
        <v xml:space="preserve"> </v>
      </c>
      <c r="L635" s="77">
        <v>2</v>
      </c>
      <c r="N635" s="77" t="str">
        <f>VLOOKUP(B635,'Topic with sorted table '!A:E,5,FALSE)</f>
        <v>A1</v>
      </c>
      <c r="P635">
        <v>2</v>
      </c>
      <c r="Q635" s="77" t="s">
        <v>272</v>
      </c>
      <c r="R635" s="77">
        <v>3</v>
      </c>
      <c r="X635" s="77" t="str">
        <f t="shared" si="93"/>
        <v>F.2 Lv.2</v>
      </c>
      <c r="Z635" s="77" t="str">
        <f t="shared" si="94"/>
        <v>F.2 Ch 3 Lv.2</v>
      </c>
    </row>
    <row r="636" spans="1:26" ht="16.5" customHeight="1" x14ac:dyDescent="0.25">
      <c r="A636" s="63" t="str">
        <f t="shared" si="91"/>
        <v>2012SP05</v>
      </c>
      <c r="B636" s="77" t="str">
        <f t="shared" si="92"/>
        <v>4A6</v>
      </c>
      <c r="C636" s="77" t="s">
        <v>292</v>
      </c>
      <c r="D636" s="44">
        <v>5</v>
      </c>
      <c r="E636" s="44"/>
      <c r="F636" s="44" t="s">
        <v>287</v>
      </c>
      <c r="I636" s="77" t="str">
        <f t="shared" si="95"/>
        <v>F.4 Ch 6</v>
      </c>
      <c r="J636" s="77" t="str">
        <f t="shared" si="96"/>
        <v xml:space="preserve"> </v>
      </c>
      <c r="L636" s="77">
        <v>2</v>
      </c>
      <c r="N636" s="77" t="str">
        <f>VLOOKUP(B636,'Topic with sorted table '!A:E,5,FALSE)</f>
        <v>A3</v>
      </c>
      <c r="P636">
        <v>4</v>
      </c>
      <c r="Q636" s="77" t="s">
        <v>272</v>
      </c>
      <c r="R636" s="77">
        <v>6</v>
      </c>
      <c r="X636" s="77" t="str">
        <f t="shared" si="93"/>
        <v>F.4 Lv.2</v>
      </c>
      <c r="Z636" s="77" t="str">
        <f t="shared" si="94"/>
        <v>F.4 Ch 6 Lv.2</v>
      </c>
    </row>
    <row r="637" spans="1:26" ht="16.5" customHeight="1" x14ac:dyDescent="0.25">
      <c r="A637" s="63" t="str">
        <f t="shared" si="91"/>
        <v>2012SP06</v>
      </c>
      <c r="B637" s="77" t="str">
        <f t="shared" si="92"/>
        <v>4A3</v>
      </c>
      <c r="C637" s="77" t="s">
        <v>292</v>
      </c>
      <c r="D637" s="45">
        <v>6</v>
      </c>
      <c r="E637" s="45"/>
      <c r="F637" s="45" t="s">
        <v>286</v>
      </c>
      <c r="I637" s="77" t="str">
        <f t="shared" si="95"/>
        <v>F.4 Ch 3</v>
      </c>
      <c r="J637" s="77" t="str">
        <f t="shared" si="96"/>
        <v xml:space="preserve"> </v>
      </c>
      <c r="L637" s="77">
        <v>3</v>
      </c>
      <c r="N637" s="77" t="str">
        <f>VLOOKUP(B637,'Topic with sorted table '!A:E,5,FALSE)</f>
        <v>A3</v>
      </c>
      <c r="P637">
        <v>4</v>
      </c>
      <c r="Q637" s="77" t="s">
        <v>272</v>
      </c>
      <c r="R637" s="77">
        <v>3</v>
      </c>
      <c r="X637" s="77" t="str">
        <f t="shared" si="93"/>
        <v>F.4 Lv.3</v>
      </c>
      <c r="Z637" s="77" t="str">
        <f t="shared" si="94"/>
        <v>F.4 Ch 3 Lv.3</v>
      </c>
    </row>
    <row r="638" spans="1:26" ht="16.5" customHeight="1" x14ac:dyDescent="0.25">
      <c r="A638" s="63" t="str">
        <f t="shared" si="91"/>
        <v>2012SP07</v>
      </c>
      <c r="B638" s="77" t="str">
        <f t="shared" si="92"/>
        <v>4A3</v>
      </c>
      <c r="C638" s="77" t="s">
        <v>292</v>
      </c>
      <c r="D638" s="45">
        <v>7</v>
      </c>
      <c r="E638" s="45"/>
      <c r="F638" s="45" t="s">
        <v>286</v>
      </c>
      <c r="I638" s="77" t="str">
        <f t="shared" si="95"/>
        <v>F.4 Ch 3</v>
      </c>
      <c r="J638" s="77" t="str">
        <f t="shared" si="96"/>
        <v xml:space="preserve"> </v>
      </c>
      <c r="L638" s="77">
        <v>3</v>
      </c>
      <c r="N638" s="77" t="str">
        <f>VLOOKUP(B638,'Topic with sorted table '!A:E,5,FALSE)</f>
        <v>A3</v>
      </c>
      <c r="P638">
        <v>4</v>
      </c>
      <c r="Q638" s="77" t="s">
        <v>272</v>
      </c>
      <c r="R638" s="77">
        <v>3</v>
      </c>
      <c r="X638" s="77" t="str">
        <f t="shared" si="93"/>
        <v>F.4 Lv.3</v>
      </c>
      <c r="Z638" s="77" t="str">
        <f t="shared" si="94"/>
        <v>F.4 Ch 3 Lv.3</v>
      </c>
    </row>
    <row r="639" spans="1:26" ht="16.5" customHeight="1" x14ac:dyDescent="0.25">
      <c r="A639" s="63" t="str">
        <f t="shared" si="91"/>
        <v>2012SP08</v>
      </c>
      <c r="B639" s="77" t="str">
        <f t="shared" si="92"/>
        <v>5A2</v>
      </c>
      <c r="C639" s="77" t="s">
        <v>292</v>
      </c>
      <c r="D639" s="45">
        <v>8</v>
      </c>
      <c r="E639" s="45"/>
      <c r="F639" s="45" t="s">
        <v>272</v>
      </c>
      <c r="I639" s="77" t="str">
        <f t="shared" si="95"/>
        <v>F.5 Ch 2</v>
      </c>
      <c r="J639" s="77" t="str">
        <f t="shared" si="96"/>
        <v xml:space="preserve"> </v>
      </c>
      <c r="L639" s="77">
        <v>4</v>
      </c>
      <c r="N639" s="77" t="str">
        <f>VLOOKUP(B639,'Topic with sorted table '!A:E,5,FALSE)</f>
        <v>A4</v>
      </c>
      <c r="P639">
        <v>5</v>
      </c>
      <c r="Q639" s="77" t="s">
        <v>272</v>
      </c>
      <c r="R639" s="77">
        <v>2</v>
      </c>
      <c r="X639" s="77" t="str">
        <f t="shared" si="93"/>
        <v>F.5 Lv.4</v>
      </c>
      <c r="Z639" s="77" t="str">
        <f t="shared" si="94"/>
        <v>F.5 Ch 2 Lv.4</v>
      </c>
    </row>
    <row r="640" spans="1:26" ht="16.5" customHeight="1" x14ac:dyDescent="0.25">
      <c r="A640" s="63" t="str">
        <f t="shared" si="91"/>
        <v>2012SP09</v>
      </c>
      <c r="B640" s="77" t="str">
        <f t="shared" si="92"/>
        <v>5A2</v>
      </c>
      <c r="C640" s="77" t="s">
        <v>292</v>
      </c>
      <c r="D640" s="45">
        <v>9</v>
      </c>
      <c r="E640" s="45"/>
      <c r="F640" s="45" t="s">
        <v>287</v>
      </c>
      <c r="I640" s="77" t="str">
        <f t="shared" si="95"/>
        <v>F.5 Ch 2</v>
      </c>
      <c r="J640" s="77" t="str">
        <f t="shared" si="96"/>
        <v xml:space="preserve"> </v>
      </c>
      <c r="L640" s="77">
        <v>2</v>
      </c>
      <c r="N640" s="77" t="str">
        <f>VLOOKUP(B640,'Topic with sorted table '!A:E,5,FALSE)</f>
        <v>A4</v>
      </c>
      <c r="P640">
        <v>5</v>
      </c>
      <c r="Q640" s="77" t="s">
        <v>272</v>
      </c>
      <c r="R640" s="77">
        <v>2</v>
      </c>
      <c r="X640" s="77" t="str">
        <f t="shared" si="93"/>
        <v>F.5 Lv.2</v>
      </c>
      <c r="Z640" s="77" t="str">
        <f t="shared" si="94"/>
        <v>F.5 Ch 2 Lv.2</v>
      </c>
    </row>
    <row r="641" spans="1:26" ht="16.5" customHeight="1" x14ac:dyDescent="0.25">
      <c r="A641" s="63" t="str">
        <f t="shared" si="91"/>
        <v>2012SP10</v>
      </c>
      <c r="B641" s="77" t="str">
        <f t="shared" si="92"/>
        <v>3A3</v>
      </c>
      <c r="C641" s="77" t="s">
        <v>292</v>
      </c>
      <c r="D641" s="45">
        <v>10</v>
      </c>
      <c r="E641" s="45"/>
      <c r="F641" s="45" t="s">
        <v>272</v>
      </c>
      <c r="I641" s="77" t="str">
        <f t="shared" si="95"/>
        <v>F.3 Ch 3</v>
      </c>
      <c r="J641" s="77" t="str">
        <f t="shared" si="96"/>
        <v xml:space="preserve"> </v>
      </c>
      <c r="L641" s="77">
        <v>2</v>
      </c>
      <c r="N641" s="77" t="str">
        <f>VLOOKUP(B641,'Topic with sorted table '!A:E,5,FALSE)</f>
        <v>DA</v>
      </c>
      <c r="P641">
        <v>3</v>
      </c>
      <c r="Q641" s="77" t="s">
        <v>272</v>
      </c>
      <c r="R641" s="77">
        <v>3</v>
      </c>
      <c r="X641" s="77" t="str">
        <f t="shared" si="93"/>
        <v>F.3 Lv.2</v>
      </c>
      <c r="Z641" s="77" t="str">
        <f t="shared" si="94"/>
        <v>F.3 Ch 3 Lv.2</v>
      </c>
    </row>
    <row r="642" spans="1:26" ht="16.5" customHeight="1" x14ac:dyDescent="0.25">
      <c r="A642" s="63" t="str">
        <f t="shared" ref="A642:A705" si="97">C642&amp;IF(D642&lt;10,"0"&amp;D642,D642)</f>
        <v>2012SP11</v>
      </c>
      <c r="B642" s="77" t="str">
        <f t="shared" ref="B642:B705" si="98">P642&amp;Q642&amp;R642</f>
        <v>6A2</v>
      </c>
      <c r="C642" s="77" t="s">
        <v>292</v>
      </c>
      <c r="D642" s="44">
        <v>11</v>
      </c>
      <c r="E642" s="44"/>
      <c r="F642" s="44" t="s">
        <v>287</v>
      </c>
      <c r="I642" s="77" t="str">
        <f t="shared" si="95"/>
        <v>F.6 Ch 2</v>
      </c>
      <c r="J642" s="77" t="str">
        <f t="shared" si="96"/>
        <v xml:space="preserve"> </v>
      </c>
      <c r="L642" s="77">
        <v>2</v>
      </c>
      <c r="N642" s="77" t="str">
        <f>VLOOKUP(B642,'Topic with sorted table '!A:E,5,FALSE)</f>
        <v>A3</v>
      </c>
      <c r="P642">
        <v>6</v>
      </c>
      <c r="Q642" s="77" t="s">
        <v>272</v>
      </c>
      <c r="R642" s="77">
        <v>2</v>
      </c>
      <c r="X642" s="77" t="str">
        <f t="shared" si="93"/>
        <v>F.6 Lv.2</v>
      </c>
      <c r="Z642" s="77" t="str">
        <f t="shared" si="94"/>
        <v>F.6 Ch 2 Lv.2</v>
      </c>
    </row>
    <row r="643" spans="1:26" ht="16.5" customHeight="1" x14ac:dyDescent="0.25">
      <c r="A643" s="63" t="str">
        <f t="shared" si="97"/>
        <v>2012SP12</v>
      </c>
      <c r="B643" s="77" t="str">
        <f t="shared" si="98"/>
        <v>3A3</v>
      </c>
      <c r="C643" s="77" t="s">
        <v>292</v>
      </c>
      <c r="D643" s="44">
        <v>12</v>
      </c>
      <c r="E643" s="44"/>
      <c r="F643" s="44" t="s">
        <v>273</v>
      </c>
      <c r="I643" s="77" t="str">
        <f t="shared" si="95"/>
        <v>F.3 Ch 3</v>
      </c>
      <c r="J643" s="77" t="str">
        <f t="shared" si="96"/>
        <v xml:space="preserve"> </v>
      </c>
      <c r="L643" s="77">
        <v>2</v>
      </c>
      <c r="N643" s="77" t="str">
        <f>VLOOKUP(B643,'Topic with sorted table '!A:E,5,FALSE)</f>
        <v>DA</v>
      </c>
      <c r="P643">
        <v>3</v>
      </c>
      <c r="Q643" s="77" t="s">
        <v>272</v>
      </c>
      <c r="R643" s="77">
        <v>3</v>
      </c>
      <c r="X643" s="77" t="str">
        <f t="shared" ref="X643:X706" si="99">"F."&amp;P643&amp;" Lv."&amp;L643</f>
        <v>F.3 Lv.2</v>
      </c>
      <c r="Z643" s="77" t="str">
        <f t="shared" ref="Z643:Z706" si="100">I643&amp;" Lv."&amp;L643</f>
        <v>F.3 Ch 3 Lv.2</v>
      </c>
    </row>
    <row r="644" spans="1:26" ht="16.5" customHeight="1" x14ac:dyDescent="0.25">
      <c r="A644" s="63" t="str">
        <f t="shared" si="97"/>
        <v>2012SP13</v>
      </c>
      <c r="B644" s="77" t="str">
        <f t="shared" si="98"/>
        <v>2A6</v>
      </c>
      <c r="C644" s="77" t="s">
        <v>292</v>
      </c>
      <c r="D644" s="44">
        <v>13</v>
      </c>
      <c r="E644" s="44"/>
      <c r="F644" s="44" t="s">
        <v>286</v>
      </c>
      <c r="I644" s="77" t="str">
        <f t="shared" si="95"/>
        <v>F.2 Ch 6</v>
      </c>
      <c r="J644" s="77" t="str">
        <f t="shared" si="96"/>
        <v>F.1 Ch 9</v>
      </c>
      <c r="L644" s="77">
        <v>2</v>
      </c>
      <c r="N644" s="77" t="str">
        <f>VLOOKUP(B644,'Topic with sorted table '!A:E,5,FALSE)</f>
        <v>A1</v>
      </c>
      <c r="P644">
        <v>2</v>
      </c>
      <c r="Q644" s="77" t="s">
        <v>272</v>
      </c>
      <c r="R644" s="77">
        <v>6</v>
      </c>
      <c r="T644" s="77">
        <v>1</v>
      </c>
      <c r="U644" s="77" t="s">
        <v>459</v>
      </c>
      <c r="V644" s="77">
        <v>9</v>
      </c>
      <c r="X644" s="77" t="str">
        <f t="shared" si="99"/>
        <v>F.2 Lv.2</v>
      </c>
      <c r="Z644" s="77" t="str">
        <f t="shared" si="100"/>
        <v>F.2 Ch 6 Lv.2</v>
      </c>
    </row>
    <row r="645" spans="1:26" ht="16.5" customHeight="1" x14ac:dyDescent="0.25">
      <c r="A645" s="63" t="str">
        <f t="shared" si="97"/>
        <v>2012SP14</v>
      </c>
      <c r="B645" s="77" t="str">
        <f t="shared" si="98"/>
        <v>5B6</v>
      </c>
      <c r="C645" s="77" t="s">
        <v>292</v>
      </c>
      <c r="D645" s="44">
        <v>14</v>
      </c>
      <c r="E645" s="44"/>
      <c r="F645" s="44" t="s">
        <v>287</v>
      </c>
      <c r="I645" s="77" t="str">
        <f t="shared" si="95"/>
        <v>F.5 Ch 6</v>
      </c>
      <c r="J645" s="77" t="str">
        <f t="shared" si="96"/>
        <v>F.1 Ch 9</v>
      </c>
      <c r="L645" s="77">
        <v>3</v>
      </c>
      <c r="N645" s="77" t="str">
        <f>VLOOKUP(B645,'Topic with sorted table '!A:E,5,FALSE)</f>
        <v>DA</v>
      </c>
      <c r="P645">
        <v>5</v>
      </c>
      <c r="Q645" s="77" t="s">
        <v>273</v>
      </c>
      <c r="R645" s="77">
        <v>6</v>
      </c>
      <c r="T645" s="77">
        <v>1</v>
      </c>
      <c r="U645" s="77" t="s">
        <v>453</v>
      </c>
      <c r="V645" s="77">
        <v>9</v>
      </c>
      <c r="X645" s="77" t="str">
        <f t="shared" si="99"/>
        <v>F.5 Lv.3</v>
      </c>
      <c r="Z645" s="77" t="str">
        <f t="shared" si="100"/>
        <v>F.5 Ch 6 Lv.3</v>
      </c>
    </row>
    <row r="646" spans="1:26" ht="16.5" customHeight="1" x14ac:dyDescent="0.25">
      <c r="A646" s="63" t="str">
        <f t="shared" si="97"/>
        <v>2012SP15</v>
      </c>
      <c r="B646" s="77" t="str">
        <f t="shared" si="98"/>
        <v>2A1</v>
      </c>
      <c r="C646" s="77" t="s">
        <v>292</v>
      </c>
      <c r="D646" s="44">
        <v>15</v>
      </c>
      <c r="E646" s="44"/>
      <c r="F646" s="44" t="s">
        <v>273</v>
      </c>
      <c r="I646" s="77" t="str">
        <f t="shared" si="95"/>
        <v>F.2 Ch 1</v>
      </c>
      <c r="J646" s="77" t="str">
        <f t="shared" si="96"/>
        <v xml:space="preserve"> </v>
      </c>
      <c r="L646" s="77">
        <v>3</v>
      </c>
      <c r="N646" s="77" t="str">
        <f>VLOOKUP(B646,'Topic with sorted table '!A:E,5,FALSE)</f>
        <v>A1</v>
      </c>
      <c r="P646">
        <v>2</v>
      </c>
      <c r="Q646" s="77" t="s">
        <v>272</v>
      </c>
      <c r="R646" s="77">
        <v>1</v>
      </c>
      <c r="X646" s="77" t="str">
        <f t="shared" si="99"/>
        <v>F.2 Lv.3</v>
      </c>
      <c r="Z646" s="77" t="str">
        <f t="shared" si="100"/>
        <v>F.2 Ch 1 Lv.3</v>
      </c>
    </row>
    <row r="647" spans="1:26" ht="16.5" customHeight="1" x14ac:dyDescent="0.25">
      <c r="A647" s="63" t="str">
        <f t="shared" si="97"/>
        <v>2012SP16</v>
      </c>
      <c r="B647" s="77" t="str">
        <f t="shared" si="98"/>
        <v>2B12</v>
      </c>
      <c r="C647" s="77" t="s">
        <v>292</v>
      </c>
      <c r="D647" s="45">
        <v>16</v>
      </c>
      <c r="E647" s="45"/>
      <c r="F647" s="45" t="s">
        <v>273</v>
      </c>
      <c r="I647" s="77" t="str">
        <f t="shared" si="95"/>
        <v>F.2 Ch 12</v>
      </c>
      <c r="J647" s="77" t="str">
        <f t="shared" si="96"/>
        <v xml:space="preserve"> </v>
      </c>
      <c r="L647" s="77">
        <v>3</v>
      </c>
      <c r="N647" s="77" t="str">
        <f>VLOOKUP(B647,'Topic with sorted table '!A:E,5,FALSE)</f>
        <v>VA1</v>
      </c>
      <c r="P647">
        <v>2</v>
      </c>
      <c r="Q647" s="77" t="s">
        <v>273</v>
      </c>
      <c r="R647" s="77">
        <v>12</v>
      </c>
      <c r="X647" s="77" t="str">
        <f t="shared" si="99"/>
        <v>F.2 Lv.3</v>
      </c>
      <c r="Z647" s="77" t="str">
        <f t="shared" si="100"/>
        <v>F.2 Ch 12 Lv.3</v>
      </c>
    </row>
    <row r="648" spans="1:26" ht="16.5" customHeight="1" x14ac:dyDescent="0.25">
      <c r="A648" s="63" t="str">
        <f t="shared" si="97"/>
        <v>2012SP17</v>
      </c>
      <c r="B648" s="77" t="str">
        <f t="shared" si="98"/>
        <v>3B10</v>
      </c>
      <c r="C648" s="77" t="s">
        <v>292</v>
      </c>
      <c r="D648" s="45">
        <v>17</v>
      </c>
      <c r="E648" s="45"/>
      <c r="F648" s="45" t="s">
        <v>272</v>
      </c>
      <c r="I648" s="77" t="str">
        <f t="shared" si="95"/>
        <v>F.3 Ch 10</v>
      </c>
      <c r="J648" s="77" t="str">
        <f t="shared" si="96"/>
        <v xml:space="preserve"> </v>
      </c>
      <c r="L648" s="77">
        <v>3</v>
      </c>
      <c r="N648" s="77" t="str">
        <f>VLOOKUP(B648,'Topic with sorted table '!A:E,5,FALSE)</f>
        <v>VA2</v>
      </c>
      <c r="P648">
        <v>3</v>
      </c>
      <c r="Q648" s="77" t="s">
        <v>273</v>
      </c>
      <c r="R648" s="77">
        <v>10</v>
      </c>
      <c r="X648" s="77" t="str">
        <f t="shared" si="99"/>
        <v>F.3 Lv.3</v>
      </c>
      <c r="Z648" s="77" t="str">
        <f t="shared" si="100"/>
        <v>F.3 Ch 10 Lv.3</v>
      </c>
    </row>
    <row r="649" spans="1:26" ht="16.5" customHeight="1" x14ac:dyDescent="0.25">
      <c r="A649" s="63" t="str">
        <f t="shared" si="97"/>
        <v>2012SP18</v>
      </c>
      <c r="B649" s="77" t="str">
        <f t="shared" si="98"/>
        <v>3B8</v>
      </c>
      <c r="C649" s="77" t="s">
        <v>292</v>
      </c>
      <c r="D649" s="45">
        <v>18</v>
      </c>
      <c r="E649" s="45"/>
      <c r="F649" s="45" t="s">
        <v>273</v>
      </c>
      <c r="I649" s="77" t="str">
        <f t="shared" si="95"/>
        <v>F.3 Ch 8</v>
      </c>
      <c r="J649" s="77" t="str">
        <f t="shared" si="96"/>
        <v>F.3 Ch 5</v>
      </c>
      <c r="L649" s="77">
        <v>4</v>
      </c>
      <c r="N649" s="77" t="str">
        <f>VLOOKUP(B649,'Topic with sorted table '!A:E,5,FALSE)</f>
        <v>DG2</v>
      </c>
      <c r="P649">
        <v>3</v>
      </c>
      <c r="Q649" s="77" t="s">
        <v>273</v>
      </c>
      <c r="R649" s="77">
        <v>8</v>
      </c>
      <c r="T649" s="77">
        <v>3</v>
      </c>
      <c r="U649" s="77" t="s">
        <v>472</v>
      </c>
      <c r="V649" s="77">
        <v>5</v>
      </c>
      <c r="X649" s="77" t="str">
        <f t="shared" si="99"/>
        <v>F.3 Lv.4</v>
      </c>
      <c r="Z649" s="77" t="str">
        <f t="shared" si="100"/>
        <v>F.3 Ch 8 Lv.4</v>
      </c>
    </row>
    <row r="650" spans="1:26" ht="16.5" customHeight="1" x14ac:dyDescent="0.25">
      <c r="A650" s="63" t="str">
        <f t="shared" si="97"/>
        <v>2012SP19</v>
      </c>
      <c r="B650" s="77" t="str">
        <f t="shared" si="98"/>
        <v>4B12</v>
      </c>
      <c r="C650" s="77" t="s">
        <v>292</v>
      </c>
      <c r="D650" s="45">
        <v>19</v>
      </c>
      <c r="E650" s="45"/>
      <c r="F650" s="45" t="s">
        <v>272</v>
      </c>
      <c r="I650" s="77" t="str">
        <f t="shared" si="95"/>
        <v>F.4 Ch 12</v>
      </c>
      <c r="J650" s="77" t="str">
        <f t="shared" si="96"/>
        <v xml:space="preserve"> </v>
      </c>
      <c r="L650" s="77">
        <v>3</v>
      </c>
      <c r="N650" s="77" t="str">
        <f>VLOOKUP(B650,'Topic with sorted table '!A:E,5,FALSE)</f>
        <v>T2</v>
      </c>
      <c r="P650">
        <v>4</v>
      </c>
      <c r="Q650" s="77" t="s">
        <v>273</v>
      </c>
      <c r="R650" s="77">
        <v>12</v>
      </c>
      <c r="X650" s="77" t="str">
        <f t="shared" si="99"/>
        <v>F.4 Lv.3</v>
      </c>
      <c r="Z650" s="77" t="str">
        <f t="shared" si="100"/>
        <v>F.4 Ch 12 Lv.3</v>
      </c>
    </row>
    <row r="651" spans="1:26" ht="16.5" customHeight="1" x14ac:dyDescent="0.25">
      <c r="A651" s="63" t="str">
        <f t="shared" si="97"/>
        <v>2012SP20</v>
      </c>
      <c r="B651" s="77" t="str">
        <f t="shared" si="98"/>
        <v>2B10</v>
      </c>
      <c r="C651" s="77" t="s">
        <v>292</v>
      </c>
      <c r="D651" s="45">
        <v>20</v>
      </c>
      <c r="E651" s="45"/>
      <c r="F651" s="45" t="s">
        <v>272</v>
      </c>
      <c r="I651" s="77" t="str">
        <f t="shared" si="95"/>
        <v>F.2 Ch 10</v>
      </c>
      <c r="J651" s="77" t="str">
        <f t="shared" si="96"/>
        <v xml:space="preserve"> </v>
      </c>
      <c r="L651" s="77">
        <v>2</v>
      </c>
      <c r="N651" s="77" t="str">
        <f>VLOOKUP(B651,'Topic with sorted table '!A:E,5,FALSE)</f>
        <v>A2</v>
      </c>
      <c r="P651">
        <v>2</v>
      </c>
      <c r="Q651" s="77" t="s">
        <v>273</v>
      </c>
      <c r="R651" s="77">
        <v>10</v>
      </c>
      <c r="X651" s="77" t="str">
        <f t="shared" si="99"/>
        <v>F.2 Lv.2</v>
      </c>
      <c r="Z651" s="77" t="str">
        <f t="shared" si="100"/>
        <v>F.2 Ch 10 Lv.2</v>
      </c>
    </row>
    <row r="652" spans="1:26" ht="16.5" customHeight="1" x14ac:dyDescent="0.25">
      <c r="A652" s="63" t="str">
        <f t="shared" si="97"/>
        <v>2012SP21</v>
      </c>
      <c r="B652" s="77" t="str">
        <f t="shared" si="98"/>
        <v>4B10</v>
      </c>
      <c r="C652" s="77" t="s">
        <v>292</v>
      </c>
      <c r="D652" s="44">
        <v>21</v>
      </c>
      <c r="E652" s="44"/>
      <c r="F652" s="44" t="s">
        <v>273</v>
      </c>
      <c r="I652" s="77" t="str">
        <f t="shared" si="95"/>
        <v>F.4 Ch 10</v>
      </c>
      <c r="J652" s="77" t="str">
        <f t="shared" si="96"/>
        <v xml:space="preserve"> </v>
      </c>
      <c r="L652" s="77">
        <v>3</v>
      </c>
      <c r="N652" s="77" t="str">
        <f>VLOOKUP(B652,'Topic with sorted table '!A:E,5,FALSE)</f>
        <v>DG3</v>
      </c>
      <c r="P652">
        <v>4</v>
      </c>
      <c r="Q652" s="77" t="s">
        <v>273</v>
      </c>
      <c r="R652" s="77">
        <v>10</v>
      </c>
      <c r="X652" s="77" t="str">
        <f t="shared" si="99"/>
        <v>F.4 Lv.3</v>
      </c>
      <c r="Z652" s="77" t="str">
        <f t="shared" si="100"/>
        <v>F.4 Ch 10 Lv.3</v>
      </c>
    </row>
    <row r="653" spans="1:26" ht="16.5" customHeight="1" x14ac:dyDescent="0.25">
      <c r="A653" s="63" t="str">
        <f t="shared" si="97"/>
        <v>2012SP22</v>
      </c>
      <c r="B653" s="77" t="str">
        <f t="shared" si="98"/>
        <v>4B10</v>
      </c>
      <c r="C653" s="77" t="s">
        <v>292</v>
      </c>
      <c r="D653" s="44">
        <v>22</v>
      </c>
      <c r="E653" s="44"/>
      <c r="F653" s="44" t="s">
        <v>287</v>
      </c>
      <c r="I653" s="77" t="str">
        <f t="shared" si="95"/>
        <v>F.4 Ch 10</v>
      </c>
      <c r="J653" s="77" t="str">
        <f t="shared" si="96"/>
        <v xml:space="preserve"> </v>
      </c>
      <c r="L653" s="77">
        <v>3</v>
      </c>
      <c r="N653" s="77" t="str">
        <f>VLOOKUP(B653,'Topic with sorted table '!A:E,5,FALSE)</f>
        <v>DG3</v>
      </c>
      <c r="P653">
        <v>4</v>
      </c>
      <c r="Q653" s="77" t="s">
        <v>273</v>
      </c>
      <c r="R653" s="77">
        <v>10</v>
      </c>
      <c r="X653" s="77" t="str">
        <f t="shared" si="99"/>
        <v>F.4 Lv.3</v>
      </c>
      <c r="Z653" s="77" t="str">
        <f t="shared" si="100"/>
        <v>F.4 Ch 10 Lv.3</v>
      </c>
    </row>
    <row r="654" spans="1:26" ht="16.5" customHeight="1" x14ac:dyDescent="0.25">
      <c r="A654" s="63" t="str">
        <f t="shared" si="97"/>
        <v>2012SP23</v>
      </c>
      <c r="B654" s="77" t="str">
        <f t="shared" si="98"/>
        <v>3B8</v>
      </c>
      <c r="C654" s="77" t="s">
        <v>292</v>
      </c>
      <c r="D654" s="44">
        <v>23</v>
      </c>
      <c r="E654" s="44"/>
      <c r="F654" s="44" t="s">
        <v>273</v>
      </c>
      <c r="I654" s="77" t="str">
        <f t="shared" si="95"/>
        <v>F.3 Ch 8</v>
      </c>
      <c r="J654" s="77" t="str">
        <f t="shared" si="96"/>
        <v>F.4 Ch 2</v>
      </c>
      <c r="L654" s="77">
        <v>5</v>
      </c>
      <c r="N654" s="77" t="str">
        <f>VLOOKUP(B654,'Topic with sorted table '!A:E,5,FALSE)</f>
        <v>DG2</v>
      </c>
      <c r="P654">
        <v>3</v>
      </c>
      <c r="Q654" s="77" t="s">
        <v>273</v>
      </c>
      <c r="R654" s="77">
        <v>8</v>
      </c>
      <c r="T654" s="77">
        <v>4</v>
      </c>
      <c r="U654" s="77" t="s">
        <v>472</v>
      </c>
      <c r="V654" s="77">
        <v>2</v>
      </c>
      <c r="X654" s="77" t="str">
        <f t="shared" si="99"/>
        <v>F.3 Lv.5</v>
      </c>
      <c r="Z654" s="77" t="str">
        <f t="shared" si="100"/>
        <v>F.3 Ch 8 Lv.5</v>
      </c>
    </row>
    <row r="655" spans="1:26" ht="16.5" customHeight="1" x14ac:dyDescent="0.25">
      <c r="A655" s="63" t="str">
        <f t="shared" si="97"/>
        <v>2012SP24</v>
      </c>
      <c r="B655" s="77" t="str">
        <f t="shared" si="98"/>
        <v>5B9</v>
      </c>
      <c r="C655" s="77" t="s">
        <v>292</v>
      </c>
      <c r="D655" s="44">
        <v>24</v>
      </c>
      <c r="E655" s="44"/>
      <c r="F655" s="44" t="s">
        <v>286</v>
      </c>
      <c r="I655" s="77" t="str">
        <f t="shared" si="95"/>
        <v>F.5 Ch 9</v>
      </c>
      <c r="J655" s="77" t="str">
        <f t="shared" si="96"/>
        <v xml:space="preserve"> </v>
      </c>
      <c r="L655" s="77">
        <v>3</v>
      </c>
      <c r="N655" s="77" t="str">
        <f>VLOOKUP(B655,'Topic with sorted table '!A:E,5,FALSE)</f>
        <v>T2</v>
      </c>
      <c r="P655">
        <v>5</v>
      </c>
      <c r="Q655" s="77" t="s">
        <v>273</v>
      </c>
      <c r="R655" s="77">
        <v>9</v>
      </c>
      <c r="X655" s="77" t="str">
        <f t="shared" si="99"/>
        <v>F.5 Lv.3</v>
      </c>
      <c r="Z655" s="77" t="str">
        <f t="shared" si="100"/>
        <v>F.5 Ch 9 Lv.3</v>
      </c>
    </row>
    <row r="656" spans="1:26" ht="16.5" customHeight="1" x14ac:dyDescent="0.25">
      <c r="A656" s="63" t="str">
        <f t="shared" si="97"/>
        <v>2012SP25</v>
      </c>
      <c r="B656" s="77" t="str">
        <f t="shared" si="98"/>
        <v>1B9</v>
      </c>
      <c r="C656" s="77" t="s">
        <v>292</v>
      </c>
      <c r="D656" s="44">
        <v>25</v>
      </c>
      <c r="E656" s="44"/>
      <c r="F656" s="44" t="s">
        <v>272</v>
      </c>
      <c r="I656" s="77" t="str">
        <f t="shared" si="95"/>
        <v>F.1 Ch 9</v>
      </c>
      <c r="J656" s="77" t="str">
        <f t="shared" si="96"/>
        <v xml:space="preserve"> </v>
      </c>
      <c r="L656" s="77">
        <v>2</v>
      </c>
      <c r="N656" s="77" t="str">
        <f>VLOOKUP(B656,'Topic with sorted table '!A:E,5,FALSE)</f>
        <v>Geo</v>
      </c>
      <c r="P656">
        <v>1</v>
      </c>
      <c r="Q656" s="77" t="s">
        <v>273</v>
      </c>
      <c r="R656" s="77">
        <v>9</v>
      </c>
      <c r="X656" s="77" t="str">
        <f t="shared" si="99"/>
        <v>F.1 Lv.2</v>
      </c>
      <c r="Z656" s="77" t="str">
        <f t="shared" si="100"/>
        <v>F.1 Ch 9 Lv.2</v>
      </c>
    </row>
    <row r="657" spans="1:26" ht="16.5" customHeight="1" x14ac:dyDescent="0.25">
      <c r="A657" s="63" t="str">
        <f t="shared" si="97"/>
        <v>2012SP26</v>
      </c>
      <c r="B657" s="77" t="str">
        <f t="shared" si="98"/>
        <v>1B9</v>
      </c>
      <c r="C657" s="77" t="s">
        <v>292</v>
      </c>
      <c r="D657" s="45">
        <v>26</v>
      </c>
      <c r="E657" s="45"/>
      <c r="F657" s="45" t="s">
        <v>286</v>
      </c>
      <c r="I657" s="77" t="str">
        <f t="shared" si="95"/>
        <v>F.1 Ch 9</v>
      </c>
      <c r="J657" s="77" t="str">
        <f t="shared" si="96"/>
        <v xml:space="preserve"> </v>
      </c>
      <c r="L657" s="77">
        <v>2</v>
      </c>
      <c r="N657" s="77" t="str">
        <f>VLOOKUP(B657,'Topic with sorted table '!A:E,5,FALSE)</f>
        <v>Geo</v>
      </c>
      <c r="P657">
        <v>1</v>
      </c>
      <c r="Q657" s="77" t="s">
        <v>273</v>
      </c>
      <c r="R657" s="77">
        <v>9</v>
      </c>
      <c r="X657" s="77" t="str">
        <f t="shared" si="99"/>
        <v>F.1 Lv.2</v>
      </c>
      <c r="Z657" s="77" t="str">
        <f t="shared" si="100"/>
        <v>F.1 Ch 9 Lv.2</v>
      </c>
    </row>
    <row r="658" spans="1:26" ht="16.5" customHeight="1" x14ac:dyDescent="0.25">
      <c r="A658" s="63" t="str">
        <f t="shared" si="97"/>
        <v>2012SP27</v>
      </c>
      <c r="B658" s="77" t="str">
        <f t="shared" si="98"/>
        <v>5B11</v>
      </c>
      <c r="C658" s="77" t="s">
        <v>292</v>
      </c>
      <c r="D658" s="45">
        <v>27</v>
      </c>
      <c r="E658" s="45"/>
      <c r="F658" s="45" t="s">
        <v>286</v>
      </c>
      <c r="I658" s="77" t="str">
        <f t="shared" si="95"/>
        <v>F.5 Ch 11</v>
      </c>
      <c r="J658" s="77" t="str">
        <f t="shared" si="96"/>
        <v xml:space="preserve"> </v>
      </c>
      <c r="L658" s="77">
        <v>2</v>
      </c>
      <c r="N658" s="77" t="str">
        <f>VLOOKUP(B658,'Topic with sorted table '!A:E,5,FALSE)</f>
        <v>S3</v>
      </c>
      <c r="P658">
        <v>5</v>
      </c>
      <c r="Q658" s="77" t="s">
        <v>273</v>
      </c>
      <c r="R658" s="77">
        <v>11</v>
      </c>
      <c r="X658" s="77" t="str">
        <f t="shared" si="99"/>
        <v>F.5 Lv.2</v>
      </c>
      <c r="Z658" s="77" t="str">
        <f t="shared" si="100"/>
        <v>F.5 Ch 11 Lv.2</v>
      </c>
    </row>
    <row r="659" spans="1:26" ht="16.5" customHeight="1" x14ac:dyDescent="0.25">
      <c r="A659" s="63" t="str">
        <f t="shared" si="97"/>
        <v>2012SP28</v>
      </c>
      <c r="B659" s="77" t="str">
        <f t="shared" si="98"/>
        <v>3A6</v>
      </c>
      <c r="C659" s="77" t="s">
        <v>292</v>
      </c>
      <c r="D659" s="45">
        <v>28</v>
      </c>
      <c r="E659" s="45"/>
      <c r="F659" s="45" t="s">
        <v>273</v>
      </c>
      <c r="I659" s="77" t="str">
        <f t="shared" si="95"/>
        <v>F.3 Ch 6</v>
      </c>
      <c r="J659" s="77" t="str">
        <f t="shared" si="96"/>
        <v xml:space="preserve"> </v>
      </c>
      <c r="L659" s="77">
        <v>2</v>
      </c>
      <c r="N659" s="77" t="str">
        <f>VLOOKUP(B659,'Topic with sorted table '!A:E,5,FALSE)</f>
        <v>S2</v>
      </c>
      <c r="P659">
        <v>3</v>
      </c>
      <c r="Q659" s="77" t="s">
        <v>272</v>
      </c>
      <c r="R659" s="77">
        <v>6</v>
      </c>
      <c r="X659" s="77" t="str">
        <f t="shared" si="99"/>
        <v>F.3 Lv.2</v>
      </c>
      <c r="Z659" s="77" t="str">
        <f t="shared" si="100"/>
        <v>F.3 Ch 6 Lv.2</v>
      </c>
    </row>
    <row r="660" spans="1:26" ht="16.5" customHeight="1" x14ac:dyDescent="0.25">
      <c r="A660" s="63" t="str">
        <f t="shared" si="97"/>
        <v>2012SP29</v>
      </c>
      <c r="B660" s="77" t="str">
        <f t="shared" si="98"/>
        <v>5B11</v>
      </c>
      <c r="C660" s="77" t="s">
        <v>292</v>
      </c>
      <c r="D660" s="45">
        <v>29</v>
      </c>
      <c r="E660" s="45"/>
      <c r="F660" s="45" t="s">
        <v>286</v>
      </c>
      <c r="I660" s="77" t="str">
        <f t="shared" si="95"/>
        <v>F.5 Ch 11</v>
      </c>
      <c r="J660" s="77" t="str">
        <f t="shared" si="96"/>
        <v xml:space="preserve"> </v>
      </c>
      <c r="L660" s="77">
        <v>4</v>
      </c>
      <c r="N660" s="77" t="str">
        <f>VLOOKUP(B660,'Topic with sorted table '!A:E,5,FALSE)</f>
        <v>S3</v>
      </c>
      <c r="P660">
        <v>5</v>
      </c>
      <c r="Q660" s="77" t="s">
        <v>273</v>
      </c>
      <c r="R660" s="77">
        <v>11</v>
      </c>
      <c r="X660" s="77" t="str">
        <f t="shared" si="99"/>
        <v>F.5 Lv.4</v>
      </c>
      <c r="Z660" s="77" t="str">
        <f t="shared" si="100"/>
        <v>F.5 Ch 11 Lv.4</v>
      </c>
    </row>
    <row r="661" spans="1:26" ht="16.5" customHeight="1" x14ac:dyDescent="0.25">
      <c r="A661" s="63" t="str">
        <f t="shared" si="97"/>
        <v>2012SP30</v>
      </c>
      <c r="B661" s="77" t="str">
        <f t="shared" si="98"/>
        <v>6A4</v>
      </c>
      <c r="C661" s="77" t="s">
        <v>292</v>
      </c>
      <c r="D661" s="45">
        <v>30</v>
      </c>
      <c r="E661" s="45"/>
      <c r="F661" s="45" t="s">
        <v>273</v>
      </c>
      <c r="I661" s="77" t="str">
        <f t="shared" si="95"/>
        <v>F.6 Ch 4</v>
      </c>
      <c r="J661" s="77" t="str">
        <f t="shared" si="96"/>
        <v xml:space="preserve"> </v>
      </c>
      <c r="L661" s="77">
        <v>3</v>
      </c>
      <c r="N661" s="77" t="str">
        <f>VLOOKUP(B661,'Topic with sorted table '!A:E,5,FALSE)</f>
        <v>S3</v>
      </c>
      <c r="P661">
        <v>6</v>
      </c>
      <c r="Q661" s="77" t="s">
        <v>272</v>
      </c>
      <c r="R661" s="77">
        <v>4</v>
      </c>
      <c r="X661" s="77" t="str">
        <f t="shared" si="99"/>
        <v>F.6 Lv.3</v>
      </c>
      <c r="Z661" s="77" t="str">
        <f t="shared" si="100"/>
        <v>F.6 Ch 4 Lv.3</v>
      </c>
    </row>
    <row r="662" spans="1:26" ht="16.5" customHeight="1" x14ac:dyDescent="0.25">
      <c r="A662" s="63" t="str">
        <f t="shared" si="97"/>
        <v>2012SP31</v>
      </c>
      <c r="B662" s="77" t="str">
        <f t="shared" si="98"/>
        <v>4B9</v>
      </c>
      <c r="C662" s="77" t="s">
        <v>292</v>
      </c>
      <c r="D662" s="44">
        <v>31</v>
      </c>
      <c r="E662" s="44"/>
      <c r="F662" s="44" t="s">
        <v>273</v>
      </c>
      <c r="I662" s="77" t="str">
        <f t="shared" si="95"/>
        <v>F.4 Ch 9</v>
      </c>
      <c r="J662" s="77" t="str">
        <f t="shared" si="96"/>
        <v xml:space="preserve"> </v>
      </c>
      <c r="L662" s="77">
        <v>3</v>
      </c>
      <c r="N662" s="77" t="str">
        <f>VLOOKUP(B662,'Topic with sorted table '!A:E,5,FALSE)</f>
        <v>A3</v>
      </c>
      <c r="P662">
        <v>4</v>
      </c>
      <c r="Q662" s="77" t="s">
        <v>273</v>
      </c>
      <c r="R662" s="77">
        <v>9</v>
      </c>
      <c r="X662" s="77" t="str">
        <f t="shared" si="99"/>
        <v>F.4 Lv.3</v>
      </c>
      <c r="Z662" s="77" t="str">
        <f t="shared" si="100"/>
        <v>F.4 Ch 9 Lv.3</v>
      </c>
    </row>
    <row r="663" spans="1:26" ht="16.5" customHeight="1" x14ac:dyDescent="0.25">
      <c r="A663" s="63" t="str">
        <f t="shared" si="97"/>
        <v>2012SP32</v>
      </c>
      <c r="B663" s="77" t="str">
        <f t="shared" si="98"/>
        <v>4B8</v>
      </c>
      <c r="C663" s="77" t="s">
        <v>292</v>
      </c>
      <c r="D663" s="44">
        <v>32</v>
      </c>
      <c r="E663" s="44"/>
      <c r="F663" s="44" t="s">
        <v>286</v>
      </c>
      <c r="I663" s="77" t="str">
        <f t="shared" si="95"/>
        <v>F.4 Ch 8</v>
      </c>
      <c r="J663" s="77" t="str">
        <f t="shared" si="96"/>
        <v>F.4 Ch 3</v>
      </c>
      <c r="L663" s="77">
        <v>5</v>
      </c>
      <c r="N663" s="77" t="str">
        <f>VLOOKUP(B663,'Topic with sorted table '!A:E,5,FALSE)</f>
        <v>A4</v>
      </c>
      <c r="P663">
        <v>4</v>
      </c>
      <c r="Q663" s="77" t="s">
        <v>273</v>
      </c>
      <c r="R663" s="77">
        <v>8</v>
      </c>
      <c r="T663" s="77">
        <v>4</v>
      </c>
      <c r="U663" s="77" t="s">
        <v>474</v>
      </c>
      <c r="V663" s="77">
        <v>3</v>
      </c>
      <c r="X663" s="77" t="str">
        <f t="shared" si="99"/>
        <v>F.4 Lv.5</v>
      </c>
      <c r="Z663" s="77" t="str">
        <f t="shared" si="100"/>
        <v>F.4 Ch 8 Lv.5</v>
      </c>
    </row>
    <row r="664" spans="1:26" ht="16.5" customHeight="1" x14ac:dyDescent="0.25">
      <c r="A664" s="63" t="str">
        <f t="shared" si="97"/>
        <v>2012SP33</v>
      </c>
      <c r="B664" s="77" t="str">
        <f t="shared" si="98"/>
        <v>3A2</v>
      </c>
      <c r="C664" s="77" t="s">
        <v>292</v>
      </c>
      <c r="D664" s="44">
        <v>33</v>
      </c>
      <c r="E664" s="44"/>
      <c r="F664" s="44" t="s">
        <v>272</v>
      </c>
      <c r="I664" s="77" t="str">
        <f t="shared" si="95"/>
        <v>F.3 Ch 2</v>
      </c>
      <c r="J664" s="77" t="str">
        <f t="shared" si="96"/>
        <v>F.3 Ch 7</v>
      </c>
      <c r="L664" s="77">
        <v>4</v>
      </c>
      <c r="N664" s="77" t="str">
        <f>VLOOKUP(B664,'Topic with sorted table '!A:E,5,FALSE)</f>
        <v>A2</v>
      </c>
      <c r="P664">
        <v>3</v>
      </c>
      <c r="Q664" s="77" t="s">
        <v>272</v>
      </c>
      <c r="R664" s="77">
        <v>2</v>
      </c>
      <c r="T664" s="77">
        <v>3</v>
      </c>
      <c r="U664" s="77" t="s">
        <v>465</v>
      </c>
      <c r="V664" s="77">
        <v>7</v>
      </c>
      <c r="X664" s="77" t="str">
        <f t="shared" si="99"/>
        <v>F.3 Lv.4</v>
      </c>
      <c r="Z664" s="77" t="str">
        <f t="shared" si="100"/>
        <v>F.3 Ch 2 Lv.4</v>
      </c>
    </row>
    <row r="665" spans="1:26" ht="16.5" customHeight="1" x14ac:dyDescent="0.25">
      <c r="A665" s="63" t="str">
        <f t="shared" si="97"/>
        <v>2012SP34</v>
      </c>
      <c r="B665" s="77" t="str">
        <f t="shared" si="98"/>
        <v>4A1</v>
      </c>
      <c r="C665" s="77" t="s">
        <v>292</v>
      </c>
      <c r="D665" s="44">
        <v>34</v>
      </c>
      <c r="E665" s="44"/>
      <c r="F665" s="44" t="s">
        <v>272</v>
      </c>
      <c r="I665" s="77" t="str">
        <f t="shared" si="95"/>
        <v>F.4 Ch 1</v>
      </c>
      <c r="J665" s="77" t="str">
        <f t="shared" si="96"/>
        <v xml:space="preserve"> </v>
      </c>
      <c r="L665" s="77">
        <v>4</v>
      </c>
      <c r="N665" s="77" t="str">
        <f>VLOOKUP(B665,'Topic with sorted table '!A:E,5,FALSE)</f>
        <v>A3</v>
      </c>
      <c r="P665">
        <v>4</v>
      </c>
      <c r="Q665" s="77" t="s">
        <v>272</v>
      </c>
      <c r="R665" s="77">
        <v>1</v>
      </c>
      <c r="X665" s="77" t="str">
        <f t="shared" si="99"/>
        <v>F.4 Lv.4</v>
      </c>
      <c r="Z665" s="77" t="str">
        <f t="shared" si="100"/>
        <v>F.4 Ch 1 Lv.4</v>
      </c>
    </row>
    <row r="666" spans="1:26" ht="16.5" customHeight="1" x14ac:dyDescent="0.25">
      <c r="A666" s="63" t="str">
        <f t="shared" si="97"/>
        <v>2012SP35</v>
      </c>
      <c r="B666" s="77" t="str">
        <f t="shared" si="98"/>
        <v>6A3</v>
      </c>
      <c r="C666" s="77" t="s">
        <v>292</v>
      </c>
      <c r="D666" s="44">
        <v>35</v>
      </c>
      <c r="E666" s="44"/>
      <c r="F666" s="44" t="s">
        <v>286</v>
      </c>
      <c r="I666" s="77" t="str">
        <f t="shared" si="95"/>
        <v>F.6 Ch 3</v>
      </c>
      <c r="J666" s="77" t="str">
        <f t="shared" si="96"/>
        <v xml:space="preserve"> </v>
      </c>
      <c r="L666" s="77">
        <v>4</v>
      </c>
      <c r="N666" s="77" t="str">
        <f>VLOOKUP(B666,'Topic with sorted table '!A:E,5,FALSE)</f>
        <v>A4</v>
      </c>
      <c r="P666">
        <v>6</v>
      </c>
      <c r="Q666" s="77" t="s">
        <v>272</v>
      </c>
      <c r="R666" s="77">
        <v>3</v>
      </c>
      <c r="X666" s="77" t="str">
        <f t="shared" si="99"/>
        <v>F.6 Lv.4</v>
      </c>
      <c r="Z666" s="77" t="str">
        <f t="shared" si="100"/>
        <v>F.6 Ch 3 Lv.4</v>
      </c>
    </row>
    <row r="667" spans="1:26" ht="16.5" customHeight="1" x14ac:dyDescent="0.25">
      <c r="A667" s="63" t="str">
        <f t="shared" si="97"/>
        <v>2012SP36</v>
      </c>
      <c r="B667" s="77" t="str">
        <f t="shared" si="98"/>
        <v>6A1</v>
      </c>
      <c r="C667" s="77" t="s">
        <v>292</v>
      </c>
      <c r="D667" s="45">
        <v>36</v>
      </c>
      <c r="E667" s="45"/>
      <c r="F667" s="45" t="s">
        <v>287</v>
      </c>
      <c r="I667" s="77" t="str">
        <f t="shared" si="95"/>
        <v>F.6 Ch 1</v>
      </c>
      <c r="J667" s="77" t="str">
        <f t="shared" si="96"/>
        <v xml:space="preserve"> </v>
      </c>
      <c r="L667" s="77">
        <v>4</v>
      </c>
      <c r="N667" s="77" t="str">
        <f>VLOOKUP(B667,'Topic with sorted table '!A:E,5,FALSE)</f>
        <v>A3</v>
      </c>
      <c r="P667">
        <v>6</v>
      </c>
      <c r="Q667" s="77" t="s">
        <v>272</v>
      </c>
      <c r="R667" s="77">
        <v>1</v>
      </c>
      <c r="X667" s="77" t="str">
        <f t="shared" si="99"/>
        <v>F.6 Lv.4</v>
      </c>
      <c r="Z667" s="77" t="str">
        <f t="shared" si="100"/>
        <v>F.6 Ch 1 Lv.4</v>
      </c>
    </row>
    <row r="668" spans="1:26" ht="16.5" customHeight="1" x14ac:dyDescent="0.25">
      <c r="A668" s="63" t="str">
        <f t="shared" si="97"/>
        <v>2012SP37</v>
      </c>
      <c r="B668" s="77" t="str">
        <f t="shared" si="98"/>
        <v>5A3</v>
      </c>
      <c r="C668" s="77" t="s">
        <v>292</v>
      </c>
      <c r="D668" s="45">
        <v>37</v>
      </c>
      <c r="E668" s="45"/>
      <c r="F668" s="45" t="s">
        <v>287</v>
      </c>
      <c r="I668" s="77" t="str">
        <f t="shared" si="95"/>
        <v>F.5 Ch 3</v>
      </c>
      <c r="J668" s="77" t="str">
        <f t="shared" si="96"/>
        <v xml:space="preserve"> </v>
      </c>
      <c r="L668" s="86">
        <v>5</v>
      </c>
      <c r="N668" s="77" t="str">
        <f>VLOOKUP(B668,'Topic with sorted table '!A:E,5,FALSE)</f>
        <v>G</v>
      </c>
      <c r="P668">
        <v>5</v>
      </c>
      <c r="Q668" s="77" t="s">
        <v>272</v>
      </c>
      <c r="R668" s="77">
        <v>3</v>
      </c>
      <c r="X668" s="77" t="str">
        <f t="shared" si="99"/>
        <v>F.5 Lv.5</v>
      </c>
      <c r="Z668" s="77" t="str">
        <f t="shared" si="100"/>
        <v>F.5 Ch 3 Lv.5</v>
      </c>
    </row>
    <row r="669" spans="1:26" ht="16.5" customHeight="1" x14ac:dyDescent="0.25">
      <c r="A669" s="63" t="str">
        <f t="shared" si="97"/>
        <v>2012SP38</v>
      </c>
      <c r="B669" s="77" t="str">
        <f t="shared" si="98"/>
        <v>5B9</v>
      </c>
      <c r="C669" s="77" t="s">
        <v>292</v>
      </c>
      <c r="D669" s="45">
        <v>38</v>
      </c>
      <c r="E669" s="45"/>
      <c r="F669" s="45" t="s">
        <v>272</v>
      </c>
      <c r="I669" s="77" t="str">
        <f t="shared" si="95"/>
        <v>F.5 Ch 9</v>
      </c>
      <c r="J669" s="77" t="str">
        <f t="shared" si="96"/>
        <v xml:space="preserve"> </v>
      </c>
      <c r="L669" s="86">
        <v>4</v>
      </c>
      <c r="N669" s="77" t="str">
        <f>VLOOKUP(B669,'Topic with sorted table '!A:E,5,FALSE)</f>
        <v>T2</v>
      </c>
      <c r="P669">
        <v>5</v>
      </c>
      <c r="Q669" s="77" t="s">
        <v>273</v>
      </c>
      <c r="R669" s="77">
        <v>9</v>
      </c>
      <c r="X669" s="77" t="str">
        <f t="shared" si="99"/>
        <v>F.5 Lv.4</v>
      </c>
      <c r="Z669" s="77" t="str">
        <f t="shared" si="100"/>
        <v>F.5 Ch 9 Lv.4</v>
      </c>
    </row>
    <row r="670" spans="1:26" ht="16.5" customHeight="1" x14ac:dyDescent="0.25">
      <c r="A670" s="63" t="str">
        <f t="shared" si="97"/>
        <v>2012SP39</v>
      </c>
      <c r="B670" s="77" t="str">
        <f t="shared" si="98"/>
        <v>6A2</v>
      </c>
      <c r="C670" s="77" t="s">
        <v>292</v>
      </c>
      <c r="D670" s="45">
        <v>39</v>
      </c>
      <c r="E670" s="45"/>
      <c r="F670" s="45" t="s">
        <v>272</v>
      </c>
      <c r="I670" s="77" t="str">
        <f t="shared" si="95"/>
        <v>F.6 Ch 2</v>
      </c>
      <c r="J670" s="77" t="str">
        <f t="shared" si="96"/>
        <v xml:space="preserve"> </v>
      </c>
      <c r="L670" s="86">
        <v>5</v>
      </c>
      <c r="N670" s="77" t="str">
        <f>VLOOKUP(B670,'Topic with sorted table '!A:E,5,FALSE)</f>
        <v>A3</v>
      </c>
      <c r="P670">
        <v>6</v>
      </c>
      <c r="Q670" s="77" t="s">
        <v>272</v>
      </c>
      <c r="R670" s="77">
        <v>2</v>
      </c>
      <c r="X670" s="77" t="str">
        <f t="shared" si="99"/>
        <v>F.6 Lv.5</v>
      </c>
      <c r="Z670" s="77" t="str">
        <f t="shared" si="100"/>
        <v>F.6 Ch 2 Lv.5</v>
      </c>
    </row>
    <row r="671" spans="1:26" ht="16.5" customHeight="1" x14ac:dyDescent="0.25">
      <c r="A671" s="63" t="str">
        <f t="shared" si="97"/>
        <v>2012SP40</v>
      </c>
      <c r="B671" s="77" t="str">
        <f t="shared" si="98"/>
        <v>5B10</v>
      </c>
      <c r="C671" s="77" t="s">
        <v>292</v>
      </c>
      <c r="D671" s="45">
        <v>40</v>
      </c>
      <c r="E671" s="45"/>
      <c r="F671" s="45" t="s">
        <v>287</v>
      </c>
      <c r="I671" s="77" t="str">
        <f t="shared" si="95"/>
        <v>F.5 Ch 10</v>
      </c>
      <c r="J671" s="77" t="str">
        <f t="shared" si="96"/>
        <v xml:space="preserve"> </v>
      </c>
      <c r="L671" s="86">
        <v>6</v>
      </c>
      <c r="N671" s="77" t="str">
        <f>VLOOKUP(B671,'Topic with sorted table '!A:E,5,FALSE)</f>
        <v>3D2</v>
      </c>
      <c r="P671">
        <v>5</v>
      </c>
      <c r="Q671" s="77" t="s">
        <v>273</v>
      </c>
      <c r="R671" s="77">
        <v>10</v>
      </c>
      <c r="X671" s="77" t="str">
        <f t="shared" si="99"/>
        <v>F.5 Lv.6</v>
      </c>
      <c r="Z671" s="77" t="str">
        <f t="shared" si="100"/>
        <v>F.5 Ch 10 Lv.6</v>
      </c>
    </row>
    <row r="672" spans="1:26" ht="16.5" customHeight="1" x14ac:dyDescent="0.25">
      <c r="A672" s="63" t="str">
        <f t="shared" si="97"/>
        <v>2012SP41</v>
      </c>
      <c r="B672" s="77" t="str">
        <f t="shared" si="98"/>
        <v>4B11</v>
      </c>
      <c r="C672" s="77" t="s">
        <v>292</v>
      </c>
      <c r="D672" s="44">
        <v>41</v>
      </c>
      <c r="E672" s="44"/>
      <c r="F672" s="44" t="s">
        <v>273</v>
      </c>
      <c r="I672" s="77" t="str">
        <f t="shared" si="95"/>
        <v>F.4 Ch 11</v>
      </c>
      <c r="J672" s="77" t="str">
        <f t="shared" si="96"/>
        <v xml:space="preserve"> </v>
      </c>
      <c r="L672" s="86">
        <v>5</v>
      </c>
      <c r="N672" s="77" t="str">
        <f>VLOOKUP(B672,'Topic with sorted table '!A:E,5,FALSE)</f>
        <v>DG3</v>
      </c>
      <c r="P672">
        <v>4</v>
      </c>
      <c r="Q672" s="77" t="s">
        <v>273</v>
      </c>
      <c r="R672" s="77">
        <v>11</v>
      </c>
      <c r="X672" s="77" t="str">
        <f t="shared" si="99"/>
        <v>F.4 Lv.5</v>
      </c>
      <c r="Z672" s="77" t="str">
        <f t="shared" si="100"/>
        <v>F.4 Ch 11 Lv.5</v>
      </c>
    </row>
    <row r="673" spans="1:26" ht="16.5" customHeight="1" x14ac:dyDescent="0.25">
      <c r="A673" s="63" t="str">
        <f t="shared" si="97"/>
        <v>2012SP42</v>
      </c>
      <c r="B673" s="77" t="str">
        <f t="shared" si="98"/>
        <v>5A3</v>
      </c>
      <c r="C673" s="77" t="s">
        <v>292</v>
      </c>
      <c r="D673" s="44">
        <v>42</v>
      </c>
      <c r="E673" s="44"/>
      <c r="F673" s="44" t="s">
        <v>273</v>
      </c>
      <c r="I673" s="77" t="str">
        <f t="shared" si="95"/>
        <v>F.5 Ch 3</v>
      </c>
      <c r="J673" s="77" t="str">
        <f t="shared" si="96"/>
        <v xml:space="preserve"> </v>
      </c>
      <c r="L673" s="86">
        <v>5</v>
      </c>
      <c r="N673" s="77" t="str">
        <f>VLOOKUP(B673,'Topic with sorted table '!A:E,5,FALSE)</f>
        <v>G</v>
      </c>
      <c r="P673">
        <v>5</v>
      </c>
      <c r="Q673" s="77" t="s">
        <v>272</v>
      </c>
      <c r="R673" s="77">
        <v>3</v>
      </c>
      <c r="X673" s="77" t="str">
        <f t="shared" si="99"/>
        <v>F.5 Lv.5</v>
      </c>
      <c r="Z673" s="77" t="str">
        <f t="shared" si="100"/>
        <v>F.5 Ch 3 Lv.5</v>
      </c>
    </row>
    <row r="674" spans="1:26" ht="16.5" customHeight="1" x14ac:dyDescent="0.25">
      <c r="A674" s="63" t="str">
        <f t="shared" si="97"/>
        <v>2012SP43</v>
      </c>
      <c r="B674" s="77" t="str">
        <f t="shared" si="98"/>
        <v>5A5</v>
      </c>
      <c r="C674" s="77" t="s">
        <v>292</v>
      </c>
      <c r="D674" s="44">
        <v>43</v>
      </c>
      <c r="E674" s="44"/>
      <c r="F674" s="44" t="s">
        <v>286</v>
      </c>
      <c r="I674" s="77" t="str">
        <f t="shared" si="95"/>
        <v>F.5 Ch 5</v>
      </c>
      <c r="J674" s="77" t="str">
        <f t="shared" si="96"/>
        <v xml:space="preserve"> </v>
      </c>
      <c r="L674" s="86">
        <v>6</v>
      </c>
      <c r="N674" s="77" t="str">
        <f>VLOOKUP(B674,'Topic with sorted table '!A:E,5,FALSE)</f>
        <v>P2</v>
      </c>
      <c r="P674">
        <v>5</v>
      </c>
      <c r="Q674" s="77" t="s">
        <v>272</v>
      </c>
      <c r="R674" s="77">
        <v>5</v>
      </c>
      <c r="X674" s="77" t="str">
        <f t="shared" si="99"/>
        <v>F.5 Lv.6</v>
      </c>
      <c r="Z674" s="77" t="str">
        <f t="shared" si="100"/>
        <v>F.5 Ch 5 Lv.6</v>
      </c>
    </row>
    <row r="675" spans="1:26" ht="16.5" customHeight="1" x14ac:dyDescent="0.25">
      <c r="A675" s="63" t="str">
        <f t="shared" si="97"/>
        <v>2012SP44</v>
      </c>
      <c r="B675" s="77" t="str">
        <f t="shared" si="98"/>
        <v>5A5</v>
      </c>
      <c r="C675" s="77" t="s">
        <v>292</v>
      </c>
      <c r="D675" s="44">
        <v>44</v>
      </c>
      <c r="E675" s="44"/>
      <c r="F675" s="44" t="s">
        <v>273</v>
      </c>
      <c r="I675" s="77" t="str">
        <f t="shared" si="95"/>
        <v>F.5 Ch 5</v>
      </c>
      <c r="J675" s="77" t="str">
        <f t="shared" si="96"/>
        <v xml:space="preserve"> </v>
      </c>
      <c r="L675" s="86">
        <v>5</v>
      </c>
      <c r="N675" s="77" t="str">
        <f>VLOOKUP(B675,'Topic with sorted table '!A:E,5,FALSE)</f>
        <v>P2</v>
      </c>
      <c r="P675">
        <v>5</v>
      </c>
      <c r="Q675" s="77" t="s">
        <v>272</v>
      </c>
      <c r="R675" s="77">
        <v>5</v>
      </c>
      <c r="X675" s="77" t="str">
        <f t="shared" si="99"/>
        <v>F.5 Lv.5</v>
      </c>
      <c r="Z675" s="77" t="str">
        <f t="shared" si="100"/>
        <v>F.5 Ch 5 Lv.5</v>
      </c>
    </row>
    <row r="676" spans="1:26" ht="16.5" customHeight="1" x14ac:dyDescent="0.25">
      <c r="A676" s="63" t="str">
        <f t="shared" si="97"/>
        <v>2012SP45</v>
      </c>
      <c r="B676" s="77" t="str">
        <f t="shared" si="98"/>
        <v>5B11</v>
      </c>
      <c r="C676" s="77" t="s">
        <v>292</v>
      </c>
      <c r="D676" s="44">
        <v>45</v>
      </c>
      <c r="E676" s="44"/>
      <c r="F676" s="44" t="s">
        <v>286</v>
      </c>
      <c r="I676" s="77" t="str">
        <f t="shared" ref="I676:I739" si="101">"F." &amp; P676 &amp; " Ch "&amp;R676</f>
        <v>F.5 Ch 11</v>
      </c>
      <c r="J676" s="77" t="str">
        <f t="shared" si="96"/>
        <v xml:space="preserve"> </v>
      </c>
      <c r="L676" s="86">
        <v>5</v>
      </c>
      <c r="N676" s="77" t="str">
        <f>VLOOKUP(B676,'Topic with sorted table '!A:E,5,FALSE)</f>
        <v>S3</v>
      </c>
      <c r="P676">
        <v>5</v>
      </c>
      <c r="Q676" s="77" t="s">
        <v>273</v>
      </c>
      <c r="R676" s="77">
        <v>11</v>
      </c>
      <c r="X676" s="77" t="str">
        <f t="shared" si="99"/>
        <v>F.5 Lv.5</v>
      </c>
      <c r="Z676" s="77" t="str">
        <f t="shared" si="100"/>
        <v>F.5 Ch 11 Lv.5</v>
      </c>
    </row>
    <row r="677" spans="1:26" ht="16.5" customHeight="1" x14ac:dyDescent="0.25">
      <c r="A677" s="63" t="str">
        <f t="shared" si="97"/>
        <v>201301</v>
      </c>
      <c r="B677" s="77" t="str">
        <f t="shared" si="98"/>
        <v>3A2</v>
      </c>
      <c r="C677" s="77">
        <v>2013</v>
      </c>
      <c r="D677" s="44">
        <v>1</v>
      </c>
      <c r="E677" s="44"/>
      <c r="F677" s="44" t="s">
        <v>19</v>
      </c>
      <c r="I677" s="77" t="str">
        <f t="shared" si="101"/>
        <v>F.3 Ch 2</v>
      </c>
      <c r="J677" s="77" t="str">
        <f t="shared" si="96"/>
        <v xml:space="preserve"> </v>
      </c>
      <c r="L677" s="86">
        <v>2</v>
      </c>
      <c r="N677" s="77" t="str">
        <f>VLOOKUP(B677,'Topic with sorted table '!A:E,5,FALSE)</f>
        <v>A2</v>
      </c>
      <c r="P677">
        <v>3</v>
      </c>
      <c r="Q677" s="77" t="s">
        <v>272</v>
      </c>
      <c r="R677" s="77">
        <v>2</v>
      </c>
      <c r="X677" s="77" t="str">
        <f t="shared" si="99"/>
        <v>F.3 Lv.2</v>
      </c>
      <c r="Z677" s="77" t="str">
        <f t="shared" si="100"/>
        <v>F.3 Ch 2 Lv.2</v>
      </c>
    </row>
    <row r="678" spans="1:26" ht="16.5" customHeight="1" x14ac:dyDescent="0.25">
      <c r="A678" s="63" t="str">
        <f t="shared" si="97"/>
        <v>201302</v>
      </c>
      <c r="B678" s="77" t="str">
        <f t="shared" si="98"/>
        <v>2A4</v>
      </c>
      <c r="C678" s="77">
        <v>2013</v>
      </c>
      <c r="D678" s="44">
        <v>2</v>
      </c>
      <c r="E678" s="44"/>
      <c r="F678" s="44" t="s">
        <v>23</v>
      </c>
      <c r="I678" s="77" t="str">
        <f t="shared" si="101"/>
        <v>F.2 Ch 4</v>
      </c>
      <c r="J678" s="77" t="str">
        <f t="shared" si="96"/>
        <v xml:space="preserve"> </v>
      </c>
      <c r="L678" s="86">
        <v>2</v>
      </c>
      <c r="N678" s="77" t="str">
        <f>VLOOKUP(B678,'Topic with sorted table '!A:E,5,FALSE)</f>
        <v>A1</v>
      </c>
      <c r="P678">
        <v>2</v>
      </c>
      <c r="Q678" s="77" t="s">
        <v>272</v>
      </c>
      <c r="R678" s="77">
        <v>4</v>
      </c>
      <c r="X678" s="77" t="str">
        <f t="shared" si="99"/>
        <v>F.2 Lv.2</v>
      </c>
      <c r="Z678" s="77" t="str">
        <f t="shared" si="100"/>
        <v>F.2 Ch 4 Lv.2</v>
      </c>
    </row>
    <row r="679" spans="1:26" ht="16.5" customHeight="1" x14ac:dyDescent="0.25">
      <c r="A679" s="63" t="str">
        <f t="shared" si="97"/>
        <v>201303</v>
      </c>
      <c r="B679" s="77" t="str">
        <f t="shared" si="98"/>
        <v>2A2</v>
      </c>
      <c r="C679" s="77">
        <v>2013</v>
      </c>
      <c r="D679" s="44">
        <v>3</v>
      </c>
      <c r="E679" s="44"/>
      <c r="F679" s="44" t="s">
        <v>23</v>
      </c>
      <c r="I679" s="77" t="str">
        <f t="shared" si="101"/>
        <v>F.2 Ch 2</v>
      </c>
      <c r="J679" s="77" t="str">
        <f t="shared" si="96"/>
        <v xml:space="preserve"> </v>
      </c>
      <c r="L679" s="86">
        <v>2</v>
      </c>
      <c r="N679" s="77" t="str">
        <f>VLOOKUP(B679,'Topic with sorted table '!A:E,5,FALSE)</f>
        <v>A1</v>
      </c>
      <c r="P679">
        <v>2</v>
      </c>
      <c r="Q679" s="77" t="s">
        <v>272</v>
      </c>
      <c r="R679" s="77">
        <v>2</v>
      </c>
      <c r="X679" s="77" t="str">
        <f t="shared" si="99"/>
        <v>F.2 Lv.2</v>
      </c>
      <c r="Z679" s="77" t="str">
        <f t="shared" si="100"/>
        <v>F.2 Ch 2 Lv.2</v>
      </c>
    </row>
    <row r="680" spans="1:26" ht="16.5" customHeight="1" x14ac:dyDescent="0.25">
      <c r="A680" s="63" t="str">
        <f t="shared" si="97"/>
        <v>201304</v>
      </c>
      <c r="B680" s="77" t="str">
        <f t="shared" si="98"/>
        <v>2A1</v>
      </c>
      <c r="C680" s="77">
        <v>2013</v>
      </c>
      <c r="D680" s="44">
        <v>4</v>
      </c>
      <c r="E680" s="44"/>
      <c r="F680" s="44" t="s">
        <v>7</v>
      </c>
      <c r="I680" s="77" t="str">
        <f t="shared" si="101"/>
        <v>F.2 Ch 1</v>
      </c>
      <c r="J680" s="77" t="str">
        <f t="shared" si="96"/>
        <v xml:space="preserve"> </v>
      </c>
      <c r="L680" s="86">
        <v>2</v>
      </c>
      <c r="N680" s="77" t="str">
        <f>VLOOKUP(B680,'Topic with sorted table '!A:E,5,FALSE)</f>
        <v>A1</v>
      </c>
      <c r="P680">
        <v>2</v>
      </c>
      <c r="Q680" s="77" t="s">
        <v>272</v>
      </c>
      <c r="R680" s="77">
        <v>1</v>
      </c>
      <c r="X680" s="77" t="str">
        <f t="shared" si="99"/>
        <v>F.2 Lv.2</v>
      </c>
      <c r="Z680" s="77" t="str">
        <f t="shared" si="100"/>
        <v>F.2 Ch 1 Lv.2</v>
      </c>
    </row>
    <row r="681" spans="1:26" ht="16.5" customHeight="1" x14ac:dyDescent="0.25">
      <c r="A681" s="63" t="str">
        <f t="shared" si="97"/>
        <v>201305</v>
      </c>
      <c r="B681" s="77" t="str">
        <f t="shared" si="98"/>
        <v>5A2</v>
      </c>
      <c r="C681" s="77">
        <v>2013</v>
      </c>
      <c r="D681" s="44">
        <v>5</v>
      </c>
      <c r="E681" s="44"/>
      <c r="F681" s="44" t="s">
        <v>13</v>
      </c>
      <c r="I681" s="77" t="str">
        <f t="shared" si="101"/>
        <v>F.5 Ch 2</v>
      </c>
      <c r="J681" s="77" t="str">
        <f t="shared" si="96"/>
        <v xml:space="preserve"> </v>
      </c>
      <c r="L681" s="86">
        <v>4</v>
      </c>
      <c r="N681" s="77" t="str">
        <f>VLOOKUP(B681,'Topic with sorted table '!A:E,5,FALSE)</f>
        <v>A4</v>
      </c>
      <c r="P681">
        <v>5</v>
      </c>
      <c r="Q681" s="77" t="s">
        <v>272</v>
      </c>
      <c r="R681" s="77">
        <v>2</v>
      </c>
      <c r="X681" s="77" t="str">
        <f t="shared" si="99"/>
        <v>F.5 Lv.4</v>
      </c>
      <c r="Z681" s="77" t="str">
        <f t="shared" si="100"/>
        <v>F.5 Ch 2 Lv.4</v>
      </c>
    </row>
    <row r="682" spans="1:26" ht="16.5" customHeight="1" x14ac:dyDescent="0.25">
      <c r="A682" s="63" t="str">
        <f t="shared" si="97"/>
        <v>201306</v>
      </c>
      <c r="B682" s="77" t="str">
        <f t="shared" si="98"/>
        <v>4A3</v>
      </c>
      <c r="C682" s="77">
        <v>2013</v>
      </c>
      <c r="D682" s="45">
        <v>6</v>
      </c>
      <c r="E682" s="45"/>
      <c r="F682" s="45" t="s">
        <v>7</v>
      </c>
      <c r="I682" s="77" t="str">
        <f t="shared" si="101"/>
        <v>F.4 Ch 3</v>
      </c>
      <c r="J682" s="77" t="str">
        <f t="shared" si="96"/>
        <v xml:space="preserve"> </v>
      </c>
      <c r="L682" s="86">
        <v>2</v>
      </c>
      <c r="N682" s="77" t="str">
        <f>VLOOKUP(B682,'Topic with sorted table '!A:E,5,FALSE)</f>
        <v>A3</v>
      </c>
      <c r="P682">
        <v>4</v>
      </c>
      <c r="Q682" s="77" t="s">
        <v>272</v>
      </c>
      <c r="R682" s="77">
        <v>3</v>
      </c>
      <c r="X682" s="77" t="str">
        <f t="shared" si="99"/>
        <v>F.4 Lv.2</v>
      </c>
      <c r="Z682" s="77" t="str">
        <f t="shared" si="100"/>
        <v>F.4 Ch 3 Lv.2</v>
      </c>
    </row>
    <row r="683" spans="1:26" ht="16.5" customHeight="1" x14ac:dyDescent="0.25">
      <c r="A683" s="63" t="str">
        <f t="shared" si="97"/>
        <v>201307</v>
      </c>
      <c r="B683" s="77" t="str">
        <f t="shared" si="98"/>
        <v>4A5</v>
      </c>
      <c r="C683" s="77">
        <v>2013</v>
      </c>
      <c r="D683" s="45">
        <v>7</v>
      </c>
      <c r="E683" s="45"/>
      <c r="F683" s="45" t="s">
        <v>19</v>
      </c>
      <c r="I683" s="77" t="str">
        <f t="shared" si="101"/>
        <v>F.4 Ch 5</v>
      </c>
      <c r="J683" s="77" t="str">
        <f t="shared" si="96"/>
        <v xml:space="preserve"> </v>
      </c>
      <c r="L683" s="86">
        <v>2</v>
      </c>
      <c r="N683" s="77" t="str">
        <f>VLOOKUP(B683,'Topic with sorted table '!A:E,5,FALSE)</f>
        <v>A4</v>
      </c>
      <c r="P683">
        <v>4</v>
      </c>
      <c r="Q683" s="77" t="s">
        <v>272</v>
      </c>
      <c r="R683" s="77">
        <v>5</v>
      </c>
      <c r="X683" s="77" t="str">
        <f t="shared" si="99"/>
        <v>F.4 Lv.2</v>
      </c>
      <c r="Z683" s="77" t="str">
        <f t="shared" si="100"/>
        <v>F.4 Ch 5 Lv.2</v>
      </c>
    </row>
    <row r="684" spans="1:26" ht="16.5" customHeight="1" x14ac:dyDescent="0.25">
      <c r="A684" s="63" t="str">
        <f t="shared" si="97"/>
        <v>201308</v>
      </c>
      <c r="B684" s="77" t="str">
        <f t="shared" si="98"/>
        <v>2A6</v>
      </c>
      <c r="C684" s="77">
        <v>2013</v>
      </c>
      <c r="D684" s="45">
        <v>8</v>
      </c>
      <c r="E684" s="45"/>
      <c r="F684" s="45" t="s">
        <v>13</v>
      </c>
      <c r="I684" s="77" t="str">
        <f t="shared" si="101"/>
        <v>F.2 Ch 6</v>
      </c>
      <c r="J684" s="77" t="str">
        <f t="shared" si="96"/>
        <v xml:space="preserve"> </v>
      </c>
      <c r="L684" s="86">
        <v>2</v>
      </c>
      <c r="N684" s="77" t="str">
        <f>VLOOKUP(B684,'Topic with sorted table '!A:E,5,FALSE)</f>
        <v>A1</v>
      </c>
      <c r="P684">
        <v>2</v>
      </c>
      <c r="Q684" s="77" t="s">
        <v>272</v>
      </c>
      <c r="R684" s="77">
        <v>6</v>
      </c>
      <c r="X684" s="77" t="str">
        <f t="shared" si="99"/>
        <v>F.2 Lv.2</v>
      </c>
      <c r="Z684" s="77" t="str">
        <f t="shared" si="100"/>
        <v>F.2 Ch 6 Lv.2</v>
      </c>
    </row>
    <row r="685" spans="1:26" ht="16.5" customHeight="1" x14ac:dyDescent="0.25">
      <c r="A685" s="63" t="str">
        <f t="shared" si="97"/>
        <v>201309</v>
      </c>
      <c r="B685" s="77" t="str">
        <f t="shared" si="98"/>
        <v>4A6</v>
      </c>
      <c r="C685" s="77">
        <v>2013</v>
      </c>
      <c r="D685" s="45">
        <v>9</v>
      </c>
      <c r="E685" s="45"/>
      <c r="F685" s="45" t="s">
        <v>23</v>
      </c>
      <c r="I685" s="77" t="str">
        <f t="shared" si="101"/>
        <v>F.4 Ch 6</v>
      </c>
      <c r="J685" s="77" t="str">
        <f t="shared" si="96"/>
        <v xml:space="preserve"> </v>
      </c>
      <c r="L685" s="86">
        <v>2</v>
      </c>
      <c r="N685" s="77" t="str">
        <f>VLOOKUP(B685,'Topic with sorted table '!A:E,5,FALSE)</f>
        <v>A3</v>
      </c>
      <c r="P685">
        <v>4</v>
      </c>
      <c r="Q685" s="77" t="s">
        <v>272</v>
      </c>
      <c r="R685" s="77">
        <v>6</v>
      </c>
      <c r="X685" s="77" t="str">
        <f t="shared" si="99"/>
        <v>F.4 Lv.2</v>
      </c>
      <c r="Z685" s="77" t="str">
        <f t="shared" si="100"/>
        <v>F.4 Ch 6 Lv.2</v>
      </c>
    </row>
    <row r="686" spans="1:26" ht="16.5" customHeight="1" x14ac:dyDescent="0.25">
      <c r="A686" s="63" t="str">
        <f t="shared" si="97"/>
        <v>201310</v>
      </c>
      <c r="B686" s="77" t="str">
        <f t="shared" si="98"/>
        <v>3A3</v>
      </c>
      <c r="C686" s="77">
        <v>2013</v>
      </c>
      <c r="D686" s="45">
        <v>10</v>
      </c>
      <c r="E686" s="45"/>
      <c r="F686" s="45" t="s">
        <v>13</v>
      </c>
      <c r="I686" s="77" t="str">
        <f t="shared" si="101"/>
        <v>F.3 Ch 3</v>
      </c>
      <c r="J686" s="77" t="str">
        <f t="shared" si="96"/>
        <v xml:space="preserve"> </v>
      </c>
      <c r="L686" s="86">
        <v>4</v>
      </c>
      <c r="N686" s="77" t="str">
        <f>VLOOKUP(B686,'Topic with sorted table '!A:E,5,FALSE)</f>
        <v>DA</v>
      </c>
      <c r="P686">
        <v>3</v>
      </c>
      <c r="Q686" s="77" t="s">
        <v>272</v>
      </c>
      <c r="R686" s="77">
        <v>3</v>
      </c>
      <c r="X686" s="77" t="str">
        <f t="shared" si="99"/>
        <v>F.3 Lv.4</v>
      </c>
      <c r="Z686" s="77" t="str">
        <f t="shared" si="100"/>
        <v>F.3 Ch 3 Lv.4</v>
      </c>
    </row>
    <row r="687" spans="1:26" ht="16.5" customHeight="1" x14ac:dyDescent="0.25">
      <c r="A687" s="63" t="str">
        <f t="shared" si="97"/>
        <v>201311</v>
      </c>
      <c r="B687" s="77" t="str">
        <f t="shared" si="98"/>
        <v>3A3</v>
      </c>
      <c r="C687" s="77">
        <v>2013</v>
      </c>
      <c r="D687" s="44">
        <v>11</v>
      </c>
      <c r="E687" s="44"/>
      <c r="F687" s="44" t="s">
        <v>23</v>
      </c>
      <c r="I687" s="77" t="str">
        <f t="shared" si="101"/>
        <v>F.3 Ch 3</v>
      </c>
      <c r="J687" s="77" t="str">
        <f t="shared" si="96"/>
        <v xml:space="preserve"> </v>
      </c>
      <c r="L687" s="86">
        <v>2</v>
      </c>
      <c r="N687" s="77" t="str">
        <f>VLOOKUP(B687,'Topic with sorted table '!A:E,5,FALSE)</f>
        <v>DA</v>
      </c>
      <c r="P687">
        <v>3</v>
      </c>
      <c r="Q687" s="77" t="s">
        <v>272</v>
      </c>
      <c r="R687" s="77">
        <v>3</v>
      </c>
      <c r="X687" s="77" t="str">
        <f t="shared" si="99"/>
        <v>F.3 Lv.2</v>
      </c>
      <c r="Z687" s="77" t="str">
        <f t="shared" si="100"/>
        <v>F.3 Ch 3 Lv.2</v>
      </c>
    </row>
    <row r="688" spans="1:26" ht="16.5" customHeight="1" x14ac:dyDescent="0.25">
      <c r="A688" s="63" t="str">
        <f t="shared" si="97"/>
        <v>201312</v>
      </c>
      <c r="B688" s="77" t="str">
        <f t="shared" si="98"/>
        <v>2A6</v>
      </c>
      <c r="C688" s="77">
        <v>2013</v>
      </c>
      <c r="D688" s="44">
        <v>12</v>
      </c>
      <c r="E688" s="44"/>
      <c r="F688" s="44" t="s">
        <v>7</v>
      </c>
      <c r="I688" s="77" t="str">
        <f t="shared" si="101"/>
        <v>F.2 Ch 6</v>
      </c>
      <c r="J688" s="77" t="str">
        <f t="shared" si="96"/>
        <v xml:space="preserve"> </v>
      </c>
      <c r="L688" s="86">
        <v>5</v>
      </c>
      <c r="N688" s="77" t="str">
        <f>VLOOKUP(B688,'Topic with sorted table '!A:E,5,FALSE)</f>
        <v>A1</v>
      </c>
      <c r="P688">
        <v>2</v>
      </c>
      <c r="Q688" s="77" t="s">
        <v>272</v>
      </c>
      <c r="R688" s="77">
        <v>6</v>
      </c>
      <c r="X688" s="77" t="str">
        <f t="shared" si="99"/>
        <v>F.2 Lv.5</v>
      </c>
      <c r="Z688" s="77" t="str">
        <f t="shared" si="100"/>
        <v>F.2 Ch 6 Lv.5</v>
      </c>
    </row>
    <row r="689" spans="1:26" ht="16.5" customHeight="1" x14ac:dyDescent="0.25">
      <c r="A689" s="63" t="str">
        <f t="shared" si="97"/>
        <v>201313</v>
      </c>
      <c r="B689" s="77" t="str">
        <f t="shared" si="98"/>
        <v>5B6</v>
      </c>
      <c r="C689" s="77">
        <v>2013</v>
      </c>
      <c r="D689" s="44">
        <v>13</v>
      </c>
      <c r="E689" s="44"/>
      <c r="F689" s="44" t="s">
        <v>7</v>
      </c>
      <c r="I689" s="77" t="str">
        <f t="shared" si="101"/>
        <v>F.5 Ch 6</v>
      </c>
      <c r="J689" s="77" t="str">
        <f t="shared" si="96"/>
        <v xml:space="preserve"> </v>
      </c>
      <c r="L689" s="86">
        <v>2</v>
      </c>
      <c r="N689" s="77" t="str">
        <f>VLOOKUP(B689,'Topic with sorted table '!A:E,5,FALSE)</f>
        <v>DA</v>
      </c>
      <c r="P689">
        <v>5</v>
      </c>
      <c r="Q689" s="77" t="s">
        <v>273</v>
      </c>
      <c r="R689" s="77">
        <v>6</v>
      </c>
      <c r="X689" s="77" t="str">
        <f t="shared" si="99"/>
        <v>F.5 Lv.2</v>
      </c>
      <c r="Z689" s="77" t="str">
        <f t="shared" si="100"/>
        <v>F.5 Ch 6 Lv.2</v>
      </c>
    </row>
    <row r="690" spans="1:26" ht="16.5" customHeight="1" x14ac:dyDescent="0.25">
      <c r="A690" s="63" t="str">
        <f t="shared" si="97"/>
        <v>201314</v>
      </c>
      <c r="B690" s="77" t="str">
        <f t="shared" si="98"/>
        <v>4A2</v>
      </c>
      <c r="C690" s="77">
        <v>2013</v>
      </c>
      <c r="D690" s="44">
        <v>14</v>
      </c>
      <c r="E690" s="44"/>
      <c r="F690" s="44" t="s">
        <v>23</v>
      </c>
      <c r="I690" s="77" t="str">
        <f t="shared" si="101"/>
        <v>F.4 Ch 2</v>
      </c>
      <c r="J690" s="77" t="str">
        <f t="shared" si="96"/>
        <v xml:space="preserve"> </v>
      </c>
      <c r="L690" s="86">
        <v>5</v>
      </c>
      <c r="N690" s="77" t="str">
        <f>VLOOKUP(B690,'Topic with sorted table '!A:E,5,FALSE)</f>
        <v>AG2</v>
      </c>
      <c r="P690">
        <v>4</v>
      </c>
      <c r="Q690" s="77" t="s">
        <v>272</v>
      </c>
      <c r="R690" s="77">
        <v>2</v>
      </c>
      <c r="X690" s="77" t="str">
        <f t="shared" si="99"/>
        <v>F.4 Lv.5</v>
      </c>
      <c r="Z690" s="77" t="str">
        <f t="shared" si="100"/>
        <v>F.4 Ch 2 Lv.5</v>
      </c>
    </row>
    <row r="691" spans="1:26" ht="16.5" customHeight="1" x14ac:dyDescent="0.25">
      <c r="A691" s="63" t="str">
        <f t="shared" si="97"/>
        <v>201315</v>
      </c>
      <c r="B691" s="77" t="str">
        <f t="shared" si="98"/>
        <v>1B9</v>
      </c>
      <c r="C691" s="77">
        <v>2013</v>
      </c>
      <c r="D691" s="44">
        <v>15</v>
      </c>
      <c r="E691" s="44"/>
      <c r="F691" s="44" t="s">
        <v>19</v>
      </c>
      <c r="I691" s="77" t="str">
        <f t="shared" si="101"/>
        <v>F.1 Ch 9</v>
      </c>
      <c r="J691" s="77" t="str">
        <f t="shared" si="96"/>
        <v>F.1 Ch 9</v>
      </c>
      <c r="L691" s="86">
        <v>2</v>
      </c>
      <c r="N691" s="77" t="str">
        <f>VLOOKUP(B691,'Topic with sorted table '!A:E,5,FALSE)</f>
        <v>Geo</v>
      </c>
      <c r="P691">
        <v>1</v>
      </c>
      <c r="Q691" s="77" t="s">
        <v>273</v>
      </c>
      <c r="R691" s="77">
        <v>9</v>
      </c>
      <c r="T691" s="77">
        <v>1</v>
      </c>
      <c r="U691" s="77" t="s">
        <v>459</v>
      </c>
      <c r="V691" s="77">
        <v>9</v>
      </c>
      <c r="X691" s="77" t="str">
        <f t="shared" si="99"/>
        <v>F.1 Lv.2</v>
      </c>
      <c r="Z691" s="77" t="str">
        <f t="shared" si="100"/>
        <v>F.1 Ch 9 Lv.2</v>
      </c>
    </row>
    <row r="692" spans="1:26" ht="16.5" customHeight="1" x14ac:dyDescent="0.25">
      <c r="A692" s="63" t="str">
        <f t="shared" si="97"/>
        <v>201316</v>
      </c>
      <c r="B692" s="77" t="str">
        <f t="shared" si="98"/>
        <v>5B9</v>
      </c>
      <c r="C692" s="77">
        <v>2013</v>
      </c>
      <c r="D692" s="45">
        <v>16</v>
      </c>
      <c r="E692" s="45"/>
      <c r="F692" s="45" t="s">
        <v>19</v>
      </c>
      <c r="I692" s="77" t="str">
        <f t="shared" si="101"/>
        <v>F.5 Ch 9</v>
      </c>
      <c r="J692" s="77" t="str">
        <f t="shared" si="96"/>
        <v xml:space="preserve"> </v>
      </c>
      <c r="L692" s="86">
        <v>5</v>
      </c>
      <c r="N692" s="77" t="str">
        <f>VLOOKUP(B692,'Topic with sorted table '!A:E,5,FALSE)</f>
        <v>T2</v>
      </c>
      <c r="P692">
        <v>5</v>
      </c>
      <c r="Q692" s="77" t="s">
        <v>273</v>
      </c>
      <c r="R692" s="77">
        <v>9</v>
      </c>
      <c r="X692" s="77" t="str">
        <f t="shared" si="99"/>
        <v>F.5 Lv.5</v>
      </c>
      <c r="Z692" s="77" t="str">
        <f t="shared" si="100"/>
        <v>F.5 Ch 9 Lv.5</v>
      </c>
    </row>
    <row r="693" spans="1:26" ht="16.5" customHeight="1" x14ac:dyDescent="0.25">
      <c r="A693" s="63" t="str">
        <f t="shared" si="97"/>
        <v>201317</v>
      </c>
      <c r="B693" s="77" t="str">
        <f t="shared" si="98"/>
        <v>3B10</v>
      </c>
      <c r="C693" s="77">
        <v>2013</v>
      </c>
      <c r="D693" s="45">
        <v>17</v>
      </c>
      <c r="E693" s="45"/>
      <c r="F693" s="45" t="s">
        <v>19</v>
      </c>
      <c r="I693" s="77" t="str">
        <f t="shared" si="101"/>
        <v>F.3 Ch 10</v>
      </c>
      <c r="J693" s="77" t="str">
        <f t="shared" si="96"/>
        <v xml:space="preserve"> </v>
      </c>
      <c r="L693" s="86">
        <v>3</v>
      </c>
      <c r="N693" s="77" t="str">
        <f>VLOOKUP(B693,'Topic with sorted table '!A:E,5,FALSE)</f>
        <v>VA2</v>
      </c>
      <c r="P693">
        <v>3</v>
      </c>
      <c r="Q693" s="77" t="s">
        <v>273</v>
      </c>
      <c r="R693" s="77">
        <v>10</v>
      </c>
      <c r="X693" s="77" t="str">
        <f t="shared" si="99"/>
        <v>F.3 Lv.3</v>
      </c>
      <c r="Z693" s="77" t="str">
        <f t="shared" si="100"/>
        <v>F.3 Ch 10 Lv.3</v>
      </c>
    </row>
    <row r="694" spans="1:26" ht="16.5" customHeight="1" x14ac:dyDescent="0.25">
      <c r="A694" s="63" t="str">
        <f t="shared" si="97"/>
        <v>201318</v>
      </c>
      <c r="B694" s="77" t="str">
        <f t="shared" si="98"/>
        <v>3B10</v>
      </c>
      <c r="C694" s="77">
        <v>2013</v>
      </c>
      <c r="D694" s="45">
        <v>18</v>
      </c>
      <c r="E694" s="45"/>
      <c r="F694" s="45" t="s">
        <v>7</v>
      </c>
      <c r="I694" s="77" t="str">
        <f t="shared" si="101"/>
        <v>F.3 Ch 10</v>
      </c>
      <c r="J694" s="77" t="str">
        <f t="shared" si="96"/>
        <v xml:space="preserve"> </v>
      </c>
      <c r="L694" s="86">
        <v>4</v>
      </c>
      <c r="N694" s="77" t="str">
        <f>VLOOKUP(B694,'Topic with sorted table '!A:E,5,FALSE)</f>
        <v>VA2</v>
      </c>
      <c r="P694">
        <v>3</v>
      </c>
      <c r="Q694" s="77" t="s">
        <v>273</v>
      </c>
      <c r="R694" s="77">
        <v>10</v>
      </c>
      <c r="X694" s="77" t="str">
        <f t="shared" si="99"/>
        <v>F.3 Lv.4</v>
      </c>
      <c r="Z694" s="77" t="str">
        <f t="shared" si="100"/>
        <v>F.3 Ch 10 Lv.4</v>
      </c>
    </row>
    <row r="695" spans="1:26" ht="16.5" customHeight="1" x14ac:dyDescent="0.25">
      <c r="A695" s="63" t="str">
        <f t="shared" si="97"/>
        <v>201319</v>
      </c>
      <c r="B695" s="77" t="str">
        <f t="shared" si="98"/>
        <v>4B10</v>
      </c>
      <c r="C695" s="77">
        <v>2013</v>
      </c>
      <c r="D695" s="45">
        <v>19</v>
      </c>
      <c r="E695" s="45"/>
      <c r="F695" s="45" t="s">
        <v>7</v>
      </c>
      <c r="I695" s="77" t="str">
        <f t="shared" si="101"/>
        <v>F.4 Ch 10</v>
      </c>
      <c r="J695" s="77" t="str">
        <f t="shared" si="96"/>
        <v xml:space="preserve"> </v>
      </c>
      <c r="L695" s="86">
        <v>3</v>
      </c>
      <c r="N695" s="77" t="str">
        <f>VLOOKUP(B695,'Topic with sorted table '!A:E,5,FALSE)</f>
        <v>DG3</v>
      </c>
      <c r="P695">
        <v>4</v>
      </c>
      <c r="Q695" s="77" t="s">
        <v>273</v>
      </c>
      <c r="R695" s="77">
        <v>10</v>
      </c>
      <c r="X695" s="77" t="str">
        <f t="shared" si="99"/>
        <v>F.4 Lv.3</v>
      </c>
      <c r="Z695" s="77" t="str">
        <f t="shared" si="100"/>
        <v>F.4 Ch 10 Lv.3</v>
      </c>
    </row>
    <row r="696" spans="1:26" ht="16.5" customHeight="1" x14ac:dyDescent="0.25">
      <c r="A696" s="63" t="str">
        <f t="shared" si="97"/>
        <v>201320</v>
      </c>
      <c r="B696" s="77" t="str">
        <f t="shared" si="98"/>
        <v>3B11</v>
      </c>
      <c r="C696" s="77">
        <v>2013</v>
      </c>
      <c r="D696" s="45">
        <v>20</v>
      </c>
      <c r="E696" s="45"/>
      <c r="F696" s="45" t="s">
        <v>23</v>
      </c>
      <c r="I696" s="77" t="str">
        <f t="shared" si="101"/>
        <v>F.3 Ch 11</v>
      </c>
      <c r="J696" s="77" t="str">
        <f t="shared" ref="J696:J759" si="102">IF(T696&gt;0,"F." &amp; T696 &amp; " Ch "&amp;V696," ")</f>
        <v>F.3 Ch 5</v>
      </c>
      <c r="L696" s="86">
        <v>3</v>
      </c>
      <c r="N696" s="77" t="str">
        <f>VLOOKUP(B696,'Topic with sorted table '!A:E,5,FALSE)</f>
        <v>T1</v>
      </c>
      <c r="P696">
        <v>3</v>
      </c>
      <c r="Q696" s="77" t="s">
        <v>273</v>
      </c>
      <c r="R696" s="77">
        <v>11</v>
      </c>
      <c r="T696" s="77">
        <v>3</v>
      </c>
      <c r="U696" s="77" t="s">
        <v>472</v>
      </c>
      <c r="V696" s="77">
        <v>5</v>
      </c>
      <c r="X696" s="77" t="str">
        <f t="shared" si="99"/>
        <v>F.3 Lv.3</v>
      </c>
      <c r="Z696" s="77" t="str">
        <f t="shared" si="100"/>
        <v>F.3 Ch 11 Lv.3</v>
      </c>
    </row>
    <row r="697" spans="1:26" ht="16.5" customHeight="1" x14ac:dyDescent="0.25">
      <c r="A697" s="63" t="str">
        <f t="shared" si="97"/>
        <v>201321</v>
      </c>
      <c r="B697" s="77" t="str">
        <f t="shared" si="98"/>
        <v>2B8</v>
      </c>
      <c r="C697" s="77">
        <v>2013</v>
      </c>
      <c r="D697" s="44">
        <v>21</v>
      </c>
      <c r="E697" s="44"/>
      <c r="F697" s="44" t="s">
        <v>7</v>
      </c>
      <c r="I697" s="77" t="str">
        <f t="shared" si="101"/>
        <v>F.2 Ch 8</v>
      </c>
      <c r="J697" s="77" t="str">
        <f t="shared" si="102"/>
        <v xml:space="preserve"> </v>
      </c>
      <c r="L697" s="86">
        <v>4</v>
      </c>
      <c r="N697" s="77" t="str">
        <f>VLOOKUP(B697,'Topic with sorted table '!A:E,5,FALSE)</f>
        <v>DG1</v>
      </c>
      <c r="P697">
        <v>2</v>
      </c>
      <c r="Q697" s="77" t="s">
        <v>273</v>
      </c>
      <c r="R697" s="77">
        <v>8</v>
      </c>
      <c r="X697" s="77" t="str">
        <f t="shared" si="99"/>
        <v>F.2 Lv.4</v>
      </c>
      <c r="Z697" s="77" t="str">
        <f t="shared" si="100"/>
        <v>F.2 Ch 8 Lv.4</v>
      </c>
    </row>
    <row r="698" spans="1:26" ht="16.5" customHeight="1" x14ac:dyDescent="0.25">
      <c r="A698" s="63" t="str">
        <f t="shared" si="97"/>
        <v>201322</v>
      </c>
      <c r="B698" s="77" t="str">
        <f t="shared" si="98"/>
        <v>4B12</v>
      </c>
      <c r="C698" s="77">
        <v>2013</v>
      </c>
      <c r="D698" s="44">
        <v>22</v>
      </c>
      <c r="E698" s="44"/>
      <c r="F698" s="44" t="s">
        <v>13</v>
      </c>
      <c r="I698" s="77" t="str">
        <f t="shared" si="101"/>
        <v>F.4 Ch 12</v>
      </c>
      <c r="J698" s="77" t="str">
        <f t="shared" si="102"/>
        <v xml:space="preserve"> </v>
      </c>
      <c r="L698" s="86">
        <v>4</v>
      </c>
      <c r="N698" s="77" t="str">
        <f>VLOOKUP(B698,'Topic with sorted table '!A:E,5,FALSE)</f>
        <v>T2</v>
      </c>
      <c r="P698">
        <v>4</v>
      </c>
      <c r="Q698" s="77" t="s">
        <v>456</v>
      </c>
      <c r="R698" s="77">
        <v>12</v>
      </c>
      <c r="X698" s="77" t="str">
        <f t="shared" si="99"/>
        <v>F.4 Lv.4</v>
      </c>
      <c r="Z698" s="77" t="str">
        <f t="shared" si="100"/>
        <v>F.4 Ch 12 Lv.4</v>
      </c>
    </row>
    <row r="699" spans="1:26" ht="16.5" customHeight="1" x14ac:dyDescent="0.25">
      <c r="A699" s="63" t="str">
        <f t="shared" si="97"/>
        <v>201323</v>
      </c>
      <c r="B699" s="77" t="str">
        <f t="shared" si="98"/>
        <v>4B12</v>
      </c>
      <c r="C699" s="86">
        <v>2013</v>
      </c>
      <c r="D699" s="44">
        <v>23</v>
      </c>
      <c r="E699" s="44"/>
      <c r="F699" s="44" t="s">
        <v>19</v>
      </c>
      <c r="I699" s="77" t="str">
        <f t="shared" si="101"/>
        <v>F.4 Ch 12</v>
      </c>
      <c r="J699" s="77" t="str">
        <f t="shared" si="102"/>
        <v>F.4 Ch 2</v>
      </c>
      <c r="L699" s="86">
        <v>3</v>
      </c>
      <c r="N699" s="77" t="str">
        <f>VLOOKUP(B699,'Topic with sorted table '!A:E,5,FALSE)</f>
        <v>T2</v>
      </c>
      <c r="P699">
        <v>4</v>
      </c>
      <c r="Q699" s="77" t="s">
        <v>273</v>
      </c>
      <c r="R699" s="77">
        <v>12</v>
      </c>
      <c r="T699" s="77">
        <v>4</v>
      </c>
      <c r="U699" s="77" t="s">
        <v>472</v>
      </c>
      <c r="V699" s="77">
        <v>2</v>
      </c>
      <c r="X699" s="77" t="str">
        <f t="shared" si="99"/>
        <v>F.4 Lv.3</v>
      </c>
      <c r="Z699" s="77" t="str">
        <f t="shared" si="100"/>
        <v>F.4 Ch 12 Lv.3</v>
      </c>
    </row>
    <row r="700" spans="1:26" ht="16.5" customHeight="1" x14ac:dyDescent="0.25">
      <c r="A700" s="63" t="str">
        <f t="shared" si="97"/>
        <v>201324</v>
      </c>
      <c r="B700" s="77" t="str">
        <f t="shared" si="98"/>
        <v>5B8</v>
      </c>
      <c r="C700" s="77">
        <v>2013</v>
      </c>
      <c r="D700" s="44">
        <v>24</v>
      </c>
      <c r="E700" s="44"/>
      <c r="F700" s="44" t="s">
        <v>13</v>
      </c>
      <c r="I700" s="77" t="str">
        <f t="shared" si="101"/>
        <v>F.5 Ch 8</v>
      </c>
      <c r="J700" s="77" t="str">
        <f t="shared" si="102"/>
        <v xml:space="preserve"> </v>
      </c>
      <c r="L700" s="86">
        <v>3</v>
      </c>
      <c r="N700" s="77" t="str">
        <f>VLOOKUP(B700,'Topic with sorted table '!A:E,5,FALSE)</f>
        <v>A4</v>
      </c>
      <c r="P700">
        <v>5</v>
      </c>
      <c r="Q700" s="77" t="s">
        <v>273</v>
      </c>
      <c r="R700" s="77">
        <v>8</v>
      </c>
      <c r="X700" s="77" t="str">
        <f t="shared" si="99"/>
        <v>F.5 Lv.3</v>
      </c>
      <c r="Z700" s="77" t="str">
        <f t="shared" si="100"/>
        <v>F.5 Ch 8 Lv.3</v>
      </c>
    </row>
    <row r="701" spans="1:26" ht="16.5" customHeight="1" x14ac:dyDescent="0.25">
      <c r="A701" s="63" t="str">
        <f t="shared" si="97"/>
        <v>201325</v>
      </c>
      <c r="B701" s="77" t="str">
        <f t="shared" si="98"/>
        <v>5B7</v>
      </c>
      <c r="C701" s="77">
        <v>2013</v>
      </c>
      <c r="D701" s="44">
        <v>25</v>
      </c>
      <c r="E701" s="44"/>
      <c r="F701" s="44" t="s">
        <v>23</v>
      </c>
      <c r="I701" s="77" t="str">
        <f t="shared" si="101"/>
        <v>F.5 Ch 7</v>
      </c>
      <c r="J701" s="77" t="str">
        <f t="shared" si="102"/>
        <v xml:space="preserve"> </v>
      </c>
      <c r="L701" s="86">
        <v>5</v>
      </c>
      <c r="N701" s="77" t="str">
        <f>VLOOKUP(B701,'Topic with sorted table '!A:E,5,FALSE)</f>
        <v>AG3</v>
      </c>
      <c r="P701">
        <v>5</v>
      </c>
      <c r="Q701" s="77" t="s">
        <v>273</v>
      </c>
      <c r="R701" s="77">
        <v>7</v>
      </c>
      <c r="X701" s="77" t="str">
        <f t="shared" si="99"/>
        <v>F.5 Lv.5</v>
      </c>
      <c r="Z701" s="77" t="str">
        <f t="shared" si="100"/>
        <v>F.5 Ch 7 Lv.5</v>
      </c>
    </row>
    <row r="702" spans="1:26" ht="16.5" customHeight="1" x14ac:dyDescent="0.25">
      <c r="A702" s="63" t="str">
        <f t="shared" si="97"/>
        <v>201326</v>
      </c>
      <c r="B702" s="77" t="str">
        <f t="shared" si="98"/>
        <v>5A5</v>
      </c>
      <c r="C702" s="77">
        <v>2013</v>
      </c>
      <c r="D702" s="44">
        <v>26</v>
      </c>
      <c r="E702" s="44"/>
      <c r="F702" s="44" t="s">
        <v>13</v>
      </c>
      <c r="I702" s="77" t="str">
        <f t="shared" si="101"/>
        <v>F.5 Ch 5</v>
      </c>
      <c r="J702" s="77" t="str">
        <f t="shared" si="102"/>
        <v xml:space="preserve"> </v>
      </c>
      <c r="L702" s="86">
        <v>4</v>
      </c>
      <c r="N702" s="77" t="str">
        <f>VLOOKUP(B702,'Topic with sorted table '!A:E,5,FALSE)</f>
        <v>P2</v>
      </c>
      <c r="P702">
        <v>5</v>
      </c>
      <c r="Q702" s="77" t="s">
        <v>272</v>
      </c>
      <c r="R702" s="77">
        <v>5</v>
      </c>
      <c r="X702" s="77" t="str">
        <f t="shared" si="99"/>
        <v>F.5 Lv.4</v>
      </c>
      <c r="Z702" s="77" t="str">
        <f t="shared" si="100"/>
        <v>F.5 Ch 5 Lv.4</v>
      </c>
    </row>
    <row r="703" spans="1:26" ht="16.5" customHeight="1" x14ac:dyDescent="0.25">
      <c r="A703" s="63" t="str">
        <f t="shared" si="97"/>
        <v>201327</v>
      </c>
      <c r="B703" s="77" t="str">
        <f t="shared" si="98"/>
        <v>3A6</v>
      </c>
      <c r="C703" s="77">
        <v>2013</v>
      </c>
      <c r="D703" s="44">
        <v>27</v>
      </c>
      <c r="E703" s="44"/>
      <c r="F703" s="44" t="s">
        <v>19</v>
      </c>
      <c r="I703" s="77" t="str">
        <f t="shared" si="101"/>
        <v>F.3 Ch 6</v>
      </c>
      <c r="J703" s="77" t="str">
        <f t="shared" si="102"/>
        <v xml:space="preserve"> </v>
      </c>
      <c r="L703" s="86">
        <v>2</v>
      </c>
      <c r="N703" s="77" t="str">
        <f>VLOOKUP(B703,'Topic with sorted table '!A:E,5,FALSE)</f>
        <v>S2</v>
      </c>
      <c r="P703">
        <v>3</v>
      </c>
      <c r="Q703" s="77" t="s">
        <v>272</v>
      </c>
      <c r="R703" s="77">
        <v>6</v>
      </c>
      <c r="X703" s="77" t="str">
        <f t="shared" si="99"/>
        <v>F.3 Lv.2</v>
      </c>
      <c r="Z703" s="77" t="str">
        <f t="shared" si="100"/>
        <v>F.3 Ch 6 Lv.2</v>
      </c>
    </row>
    <row r="704" spans="1:26" ht="16.5" customHeight="1" x14ac:dyDescent="0.25">
      <c r="A704" s="63" t="str">
        <f t="shared" si="97"/>
        <v>201328</v>
      </c>
      <c r="B704" s="77" t="str">
        <f t="shared" si="98"/>
        <v>5B6</v>
      </c>
      <c r="C704" s="77">
        <v>2013</v>
      </c>
      <c r="D704" s="45">
        <v>28</v>
      </c>
      <c r="E704" s="45"/>
      <c r="F704" s="45" t="s">
        <v>13</v>
      </c>
      <c r="I704" s="77" t="str">
        <f t="shared" si="101"/>
        <v>F.5 Ch 6</v>
      </c>
      <c r="J704" s="77" t="str">
        <f t="shared" si="102"/>
        <v xml:space="preserve"> </v>
      </c>
      <c r="L704" s="86">
        <v>2</v>
      </c>
      <c r="N704" s="77" t="str">
        <f>VLOOKUP(B704,'Topic with sorted table '!A:E,5,FALSE)</f>
        <v>DA</v>
      </c>
      <c r="P704">
        <v>5</v>
      </c>
      <c r="Q704" s="77" t="s">
        <v>273</v>
      </c>
      <c r="R704" s="77">
        <v>6</v>
      </c>
      <c r="X704" s="77" t="str">
        <f t="shared" si="99"/>
        <v>F.5 Lv.2</v>
      </c>
      <c r="Z704" s="77" t="str">
        <f t="shared" si="100"/>
        <v>F.5 Ch 6 Lv.2</v>
      </c>
    </row>
    <row r="705" spans="1:26" ht="16.5" customHeight="1" x14ac:dyDescent="0.25">
      <c r="A705" s="63" t="str">
        <f t="shared" si="97"/>
        <v>201329</v>
      </c>
      <c r="B705" s="77" t="str">
        <f t="shared" si="98"/>
        <v>5B11</v>
      </c>
      <c r="C705" s="77">
        <v>2013</v>
      </c>
      <c r="D705" s="45">
        <v>29</v>
      </c>
      <c r="E705" s="45"/>
      <c r="F705" s="45" t="s">
        <v>23</v>
      </c>
      <c r="I705" s="77" t="str">
        <f t="shared" si="101"/>
        <v>F.5 Ch 11</v>
      </c>
      <c r="J705" s="77" t="str">
        <f t="shared" si="102"/>
        <v xml:space="preserve"> </v>
      </c>
      <c r="L705" s="86">
        <v>3</v>
      </c>
      <c r="N705" s="77" t="str">
        <f>VLOOKUP(B705,'Topic with sorted table '!A:E,5,FALSE)</f>
        <v>S3</v>
      </c>
      <c r="P705">
        <v>5</v>
      </c>
      <c r="Q705" s="77" t="s">
        <v>273</v>
      </c>
      <c r="R705" s="77">
        <v>11</v>
      </c>
      <c r="X705" s="77" t="str">
        <f t="shared" si="99"/>
        <v>F.5 Lv.3</v>
      </c>
      <c r="Z705" s="77" t="str">
        <f t="shared" si="100"/>
        <v>F.5 Ch 11 Lv.3</v>
      </c>
    </row>
    <row r="706" spans="1:26" ht="16.5" customHeight="1" x14ac:dyDescent="0.25">
      <c r="A706" s="63" t="str">
        <f t="shared" ref="A706:A769" si="103">C706&amp;IF(D706&lt;10,"0"&amp;D706,D706)</f>
        <v>201330</v>
      </c>
      <c r="B706" s="77" t="str">
        <f t="shared" ref="B706:B769" si="104">P706&amp;Q706&amp;R706</f>
        <v>1B12</v>
      </c>
      <c r="C706" s="77">
        <v>2013</v>
      </c>
      <c r="D706" s="45">
        <v>30</v>
      </c>
      <c r="E706" s="45"/>
      <c r="F706" s="45" t="s">
        <v>19</v>
      </c>
      <c r="I706" s="77" t="str">
        <f t="shared" si="101"/>
        <v>F.1 Ch 12</v>
      </c>
      <c r="J706" s="77" t="str">
        <f t="shared" si="102"/>
        <v xml:space="preserve"> </v>
      </c>
      <c r="L706" s="86">
        <v>3</v>
      </c>
      <c r="N706" s="77" t="str">
        <f>VLOOKUP(B706,'Topic with sorted table '!A:E,5,FALSE)</f>
        <v>S1</v>
      </c>
      <c r="P706">
        <v>1</v>
      </c>
      <c r="Q706" s="77" t="s">
        <v>273</v>
      </c>
      <c r="R706" s="77">
        <v>12</v>
      </c>
      <c r="X706" s="77" t="str">
        <f t="shared" si="99"/>
        <v>F.1 Lv.3</v>
      </c>
      <c r="Z706" s="77" t="str">
        <f t="shared" si="100"/>
        <v>F.1 Ch 12 Lv.3</v>
      </c>
    </row>
    <row r="707" spans="1:26" ht="16.5" customHeight="1" x14ac:dyDescent="0.25">
      <c r="A707" s="63" t="str">
        <f t="shared" si="103"/>
        <v>201331</v>
      </c>
      <c r="B707" s="77" t="str">
        <f t="shared" si="104"/>
        <v>4B9</v>
      </c>
      <c r="C707" s="77">
        <v>2013</v>
      </c>
      <c r="D707" s="45">
        <v>31</v>
      </c>
      <c r="E707" s="45"/>
      <c r="F707" s="45" t="s">
        <v>19</v>
      </c>
      <c r="I707" s="77" t="str">
        <f t="shared" si="101"/>
        <v>F.4 Ch 9</v>
      </c>
      <c r="J707" s="77" t="str">
        <f t="shared" si="102"/>
        <v xml:space="preserve"> </v>
      </c>
      <c r="L707" s="86">
        <v>3</v>
      </c>
      <c r="N707" s="77" t="str">
        <f>VLOOKUP(B707,'Topic with sorted table '!A:E,5,FALSE)</f>
        <v>A3</v>
      </c>
      <c r="P707">
        <v>4</v>
      </c>
      <c r="Q707" s="77" t="s">
        <v>463</v>
      </c>
      <c r="R707" s="77">
        <v>9</v>
      </c>
      <c r="X707" s="77" t="str">
        <f t="shared" ref="X707:X770" si="105">"F."&amp;P707&amp;" Lv."&amp;L707</f>
        <v>F.4 Lv.3</v>
      </c>
      <c r="Z707" s="77" t="str">
        <f t="shared" ref="Z707:Z770" si="106">I707&amp;" Lv."&amp;L707</f>
        <v>F.4 Ch 9 Lv.3</v>
      </c>
    </row>
    <row r="708" spans="1:26" ht="16.5" customHeight="1" x14ac:dyDescent="0.25">
      <c r="A708" s="63" t="str">
        <f t="shared" si="103"/>
        <v>201332</v>
      </c>
      <c r="B708" s="77" t="str">
        <f t="shared" si="104"/>
        <v>4B8</v>
      </c>
      <c r="C708" s="77">
        <v>2013</v>
      </c>
      <c r="D708" s="45">
        <v>32</v>
      </c>
      <c r="E708" s="45"/>
      <c r="F708" s="45" t="s">
        <v>19</v>
      </c>
      <c r="I708" s="77" t="str">
        <f t="shared" si="101"/>
        <v>F.4 Ch 8</v>
      </c>
      <c r="J708" s="77" t="str">
        <f t="shared" si="102"/>
        <v>F.4 Ch 3</v>
      </c>
      <c r="L708" s="86">
        <v>4</v>
      </c>
      <c r="N708" s="77" t="str">
        <f>VLOOKUP(B708,'Topic with sorted table '!A:E,5,FALSE)</f>
        <v>A4</v>
      </c>
      <c r="P708">
        <v>4</v>
      </c>
      <c r="Q708" s="77" t="s">
        <v>273</v>
      </c>
      <c r="R708" s="77">
        <v>8</v>
      </c>
      <c r="T708" s="77">
        <v>4</v>
      </c>
      <c r="U708" s="77" t="s">
        <v>474</v>
      </c>
      <c r="V708" s="77">
        <v>3</v>
      </c>
      <c r="X708" s="77" t="str">
        <f t="shared" si="105"/>
        <v>F.4 Lv.4</v>
      </c>
      <c r="Z708" s="77" t="str">
        <f t="shared" si="106"/>
        <v>F.4 Ch 8 Lv.4</v>
      </c>
    </row>
    <row r="709" spans="1:26" ht="16.5" customHeight="1" x14ac:dyDescent="0.25">
      <c r="A709" s="63" t="str">
        <f t="shared" si="103"/>
        <v>201333</v>
      </c>
      <c r="B709" s="77" t="str">
        <f t="shared" si="104"/>
        <v>3A2</v>
      </c>
      <c r="C709" s="77">
        <v>2013</v>
      </c>
      <c r="D709" s="44">
        <v>33</v>
      </c>
      <c r="E709" s="44"/>
      <c r="F709" s="44" t="s">
        <v>13</v>
      </c>
      <c r="I709" s="77" t="str">
        <f t="shared" si="101"/>
        <v>F.3 Ch 2</v>
      </c>
      <c r="J709" s="77" t="str">
        <f t="shared" si="102"/>
        <v xml:space="preserve"> </v>
      </c>
      <c r="L709" s="86">
        <v>2</v>
      </c>
      <c r="N709" s="77" t="str">
        <f>VLOOKUP(B709,'Topic with sorted table '!A:E,5,FALSE)</f>
        <v>A2</v>
      </c>
      <c r="P709">
        <v>3</v>
      </c>
      <c r="Q709" s="77" t="s">
        <v>272</v>
      </c>
      <c r="R709" s="77">
        <v>2</v>
      </c>
      <c r="X709" s="77" t="str">
        <f t="shared" si="105"/>
        <v>F.3 Lv.2</v>
      </c>
      <c r="Z709" s="77" t="str">
        <f t="shared" si="106"/>
        <v>F.3 Ch 2 Lv.2</v>
      </c>
    </row>
    <row r="710" spans="1:26" ht="16.5" customHeight="1" x14ac:dyDescent="0.25">
      <c r="A710" s="63" t="str">
        <f t="shared" si="103"/>
        <v>201334</v>
      </c>
      <c r="B710" s="77" t="str">
        <f t="shared" si="104"/>
        <v>4B8</v>
      </c>
      <c r="C710" s="77">
        <v>2013</v>
      </c>
      <c r="D710" s="44">
        <v>34</v>
      </c>
      <c r="E710" s="44"/>
      <c r="F710" s="44" t="s">
        <v>23</v>
      </c>
      <c r="I710" s="77" t="str">
        <f t="shared" si="101"/>
        <v>F.4 Ch 8</v>
      </c>
      <c r="J710" s="77" t="str">
        <f t="shared" si="102"/>
        <v xml:space="preserve"> </v>
      </c>
      <c r="L710" s="86">
        <v>5</v>
      </c>
      <c r="N710" s="77" t="str">
        <f>VLOOKUP(B710,'Topic with sorted table '!A:E,5,FALSE)</f>
        <v>A4</v>
      </c>
      <c r="P710">
        <v>4</v>
      </c>
      <c r="Q710" s="77" t="s">
        <v>273</v>
      </c>
      <c r="R710" s="77">
        <v>8</v>
      </c>
      <c r="X710" s="77" t="str">
        <f t="shared" si="105"/>
        <v>F.4 Lv.5</v>
      </c>
      <c r="Z710" s="77" t="str">
        <f t="shared" si="106"/>
        <v>F.4 Ch 8 Lv.5</v>
      </c>
    </row>
    <row r="711" spans="1:26" ht="16.5" customHeight="1" x14ac:dyDescent="0.25">
      <c r="A711" s="63" t="str">
        <f t="shared" si="103"/>
        <v>201335</v>
      </c>
      <c r="B711" s="77" t="str">
        <f t="shared" si="104"/>
        <v>4A3</v>
      </c>
      <c r="C711" s="77">
        <v>2013</v>
      </c>
      <c r="D711" s="44">
        <v>35</v>
      </c>
      <c r="E711" s="44"/>
      <c r="F711" s="44" t="s">
        <v>23</v>
      </c>
      <c r="I711" s="77" t="str">
        <f t="shared" si="101"/>
        <v>F.4 Ch 3</v>
      </c>
      <c r="J711" s="77" t="str">
        <f t="shared" si="102"/>
        <v xml:space="preserve"> </v>
      </c>
      <c r="L711" s="86">
        <v>4</v>
      </c>
      <c r="N711" s="77" t="str">
        <f>VLOOKUP(B711,'Topic with sorted table '!A:E,5,FALSE)</f>
        <v>A3</v>
      </c>
      <c r="P711">
        <v>4</v>
      </c>
      <c r="Q711" s="77" t="s">
        <v>272</v>
      </c>
      <c r="R711" s="77">
        <v>3</v>
      </c>
      <c r="X711" s="77" t="str">
        <f t="shared" si="105"/>
        <v>F.4 Lv.4</v>
      </c>
      <c r="Z711" s="77" t="str">
        <f t="shared" si="106"/>
        <v>F.4 Ch 3 Lv.4</v>
      </c>
    </row>
    <row r="712" spans="1:26" ht="16.5" customHeight="1" x14ac:dyDescent="0.25">
      <c r="A712" s="63" t="str">
        <f t="shared" si="103"/>
        <v>201336</v>
      </c>
      <c r="B712" s="77" t="str">
        <f t="shared" si="104"/>
        <v>6A3</v>
      </c>
      <c r="C712" s="77">
        <v>2013</v>
      </c>
      <c r="D712" s="44">
        <v>36</v>
      </c>
      <c r="E712" s="44"/>
      <c r="F712" s="44" t="s">
        <v>13</v>
      </c>
      <c r="I712" s="77" t="str">
        <f t="shared" si="101"/>
        <v>F.6 Ch 3</v>
      </c>
      <c r="J712" s="77" t="str">
        <f t="shared" si="102"/>
        <v xml:space="preserve"> </v>
      </c>
      <c r="L712" s="86">
        <v>2</v>
      </c>
      <c r="N712" s="77" t="str">
        <f>VLOOKUP(B712,'Topic with sorted table '!A:E,5,FALSE)</f>
        <v>A4</v>
      </c>
      <c r="P712">
        <v>6</v>
      </c>
      <c r="Q712" s="77" t="s">
        <v>272</v>
      </c>
      <c r="R712" s="77">
        <v>3</v>
      </c>
      <c r="X712" s="77" t="str">
        <f t="shared" si="105"/>
        <v>F.6 Lv.2</v>
      </c>
      <c r="Z712" s="77" t="str">
        <f t="shared" si="106"/>
        <v>F.6 Ch 3 Lv.2</v>
      </c>
    </row>
    <row r="713" spans="1:26" ht="16.5" customHeight="1" x14ac:dyDescent="0.25">
      <c r="A713" s="63" t="str">
        <f t="shared" si="103"/>
        <v>201337</v>
      </c>
      <c r="B713" s="77" t="str">
        <f t="shared" si="104"/>
        <v>4A1</v>
      </c>
      <c r="C713" s="77">
        <v>2013</v>
      </c>
      <c r="D713" s="44">
        <v>37</v>
      </c>
      <c r="E713" s="44"/>
      <c r="F713" s="44" t="s">
        <v>7</v>
      </c>
      <c r="I713" s="77" t="str">
        <f t="shared" si="101"/>
        <v>F.4 Ch 1</v>
      </c>
      <c r="J713" s="77" t="str">
        <f t="shared" si="102"/>
        <v xml:space="preserve"> </v>
      </c>
      <c r="L713" s="86">
        <v>4</v>
      </c>
      <c r="N713" s="77" t="str">
        <f>VLOOKUP(B713,'Topic with sorted table '!A:E,5,FALSE)</f>
        <v>A3</v>
      </c>
      <c r="P713">
        <v>4</v>
      </c>
      <c r="Q713" s="77" t="s">
        <v>272</v>
      </c>
      <c r="R713" s="77">
        <v>1</v>
      </c>
      <c r="X713" s="77" t="str">
        <f t="shared" si="105"/>
        <v>F.4 Lv.4</v>
      </c>
      <c r="Z713" s="77" t="str">
        <f t="shared" si="106"/>
        <v>F.4 Ch 1 Lv.4</v>
      </c>
    </row>
    <row r="714" spans="1:26" ht="16.5" customHeight="1" x14ac:dyDescent="0.25">
      <c r="A714" s="63" t="str">
        <f t="shared" si="103"/>
        <v>201338</v>
      </c>
      <c r="B714" s="77" t="str">
        <f t="shared" si="104"/>
        <v>6A1</v>
      </c>
      <c r="C714" s="77">
        <v>2013</v>
      </c>
      <c r="D714" s="45">
        <v>38</v>
      </c>
      <c r="E714" s="45"/>
      <c r="F714" s="45" t="s">
        <v>7</v>
      </c>
      <c r="I714" s="77" t="str">
        <f t="shared" si="101"/>
        <v>F.6 Ch 1</v>
      </c>
      <c r="J714" s="77" t="str">
        <f t="shared" si="102"/>
        <v xml:space="preserve"> </v>
      </c>
      <c r="L714" s="86">
        <v>4</v>
      </c>
      <c r="N714" s="77" t="str">
        <f>VLOOKUP(B714,'Topic with sorted table '!A:E,5,FALSE)</f>
        <v>A3</v>
      </c>
      <c r="P714">
        <v>6</v>
      </c>
      <c r="Q714" s="77" t="s">
        <v>272</v>
      </c>
      <c r="R714" s="77">
        <v>1</v>
      </c>
      <c r="X714" s="77" t="str">
        <f t="shared" si="105"/>
        <v>F.6 Lv.4</v>
      </c>
      <c r="Z714" s="77" t="str">
        <f t="shared" si="106"/>
        <v>F.6 Ch 1 Lv.4</v>
      </c>
    </row>
    <row r="715" spans="1:26" ht="16.5" customHeight="1" x14ac:dyDescent="0.25">
      <c r="A715" s="63" t="str">
        <f t="shared" si="103"/>
        <v>201339</v>
      </c>
      <c r="B715" s="77" t="str">
        <f t="shared" si="104"/>
        <v>5A3</v>
      </c>
      <c r="C715" s="77">
        <v>2013</v>
      </c>
      <c r="D715" s="45">
        <v>39</v>
      </c>
      <c r="E715" s="45"/>
      <c r="F715" s="45" t="s">
        <v>13</v>
      </c>
      <c r="I715" s="77" t="str">
        <f t="shared" si="101"/>
        <v>F.5 Ch 3</v>
      </c>
      <c r="J715" s="77" t="str">
        <f t="shared" si="102"/>
        <v xml:space="preserve"> </v>
      </c>
      <c r="L715" s="86">
        <v>5</v>
      </c>
      <c r="N715" s="77" t="str">
        <f>VLOOKUP(B715,'Topic with sorted table '!A:E,5,FALSE)</f>
        <v>G</v>
      </c>
      <c r="P715">
        <v>5</v>
      </c>
      <c r="Q715" s="77" t="s">
        <v>272</v>
      </c>
      <c r="R715" s="77">
        <v>3</v>
      </c>
      <c r="X715" s="77" t="str">
        <f t="shared" si="105"/>
        <v>F.5 Lv.5</v>
      </c>
      <c r="Z715" s="77" t="str">
        <f t="shared" si="106"/>
        <v>F.5 Ch 3 Lv.5</v>
      </c>
    </row>
    <row r="716" spans="1:26" ht="16.5" customHeight="1" x14ac:dyDescent="0.25">
      <c r="A716" s="63" t="str">
        <f t="shared" si="103"/>
        <v>201340</v>
      </c>
      <c r="B716" s="77" t="str">
        <f t="shared" si="104"/>
        <v>5B10</v>
      </c>
      <c r="C716" s="77">
        <v>2013</v>
      </c>
      <c r="D716" s="45">
        <v>40</v>
      </c>
      <c r="E716" s="45"/>
      <c r="F716" s="45" t="s">
        <v>19</v>
      </c>
      <c r="I716" s="77" t="str">
        <f t="shared" si="101"/>
        <v>F.5 Ch 10</v>
      </c>
      <c r="J716" s="77" t="str">
        <f t="shared" si="102"/>
        <v xml:space="preserve"> </v>
      </c>
      <c r="L716" s="86">
        <v>5</v>
      </c>
      <c r="N716" s="77" t="str">
        <f>VLOOKUP(B716,'Topic with sorted table '!A:E,5,FALSE)</f>
        <v>3D2</v>
      </c>
      <c r="P716">
        <v>5</v>
      </c>
      <c r="Q716" s="77" t="s">
        <v>273</v>
      </c>
      <c r="R716" s="77">
        <v>10</v>
      </c>
      <c r="X716" s="77" t="str">
        <f t="shared" si="105"/>
        <v>F.5 Lv.5</v>
      </c>
      <c r="Z716" s="77" t="str">
        <f t="shared" si="106"/>
        <v>F.5 Ch 10 Lv.5</v>
      </c>
    </row>
    <row r="717" spans="1:26" ht="16.5" customHeight="1" x14ac:dyDescent="0.25">
      <c r="A717" s="63" t="str">
        <f t="shared" si="103"/>
        <v>201341</v>
      </c>
      <c r="B717" s="77" t="str">
        <f t="shared" si="104"/>
        <v>4B11</v>
      </c>
      <c r="C717" s="77">
        <v>2013</v>
      </c>
      <c r="D717" s="45">
        <v>41</v>
      </c>
      <c r="E717" s="45"/>
      <c r="F717" s="45" t="s">
        <v>23</v>
      </c>
      <c r="I717" s="77" t="str">
        <f t="shared" si="101"/>
        <v>F.4 Ch 11</v>
      </c>
      <c r="J717" s="77" t="str">
        <f t="shared" si="102"/>
        <v xml:space="preserve"> </v>
      </c>
      <c r="L717" s="86">
        <v>4</v>
      </c>
      <c r="N717" s="77" t="str">
        <f>VLOOKUP(B717,'Topic with sorted table '!A:E,5,FALSE)</f>
        <v>DG3</v>
      </c>
      <c r="P717">
        <v>4</v>
      </c>
      <c r="Q717" s="77" t="s">
        <v>466</v>
      </c>
      <c r="R717" s="77">
        <v>11</v>
      </c>
      <c r="X717" s="77" t="str">
        <f t="shared" si="105"/>
        <v>F.4 Lv.4</v>
      </c>
      <c r="Z717" s="77" t="str">
        <f t="shared" si="106"/>
        <v>F.4 Ch 11 Lv.4</v>
      </c>
    </row>
    <row r="718" spans="1:26" ht="16.5" customHeight="1" x14ac:dyDescent="0.25">
      <c r="A718" s="63" t="str">
        <f t="shared" si="103"/>
        <v>201342</v>
      </c>
      <c r="B718" s="77" t="str">
        <f t="shared" si="104"/>
        <v>5B7</v>
      </c>
      <c r="C718" s="77">
        <v>2013</v>
      </c>
      <c r="D718" s="45">
        <v>42</v>
      </c>
      <c r="E718" s="45"/>
      <c r="F718" s="45" t="s">
        <v>19</v>
      </c>
      <c r="I718" s="77" t="str">
        <f t="shared" si="101"/>
        <v>F.5 Ch 7</v>
      </c>
      <c r="J718" s="77" t="str">
        <f t="shared" si="102"/>
        <v xml:space="preserve"> </v>
      </c>
      <c r="L718" s="86">
        <v>5</v>
      </c>
      <c r="N718" s="77" t="str">
        <f>VLOOKUP(B718,'Topic with sorted table '!A:E,5,FALSE)</f>
        <v>AG3</v>
      </c>
      <c r="P718">
        <v>5</v>
      </c>
      <c r="Q718" s="77" t="s">
        <v>273</v>
      </c>
      <c r="R718" s="77">
        <v>7</v>
      </c>
      <c r="X718" s="77" t="str">
        <f t="shared" si="105"/>
        <v>F.5 Lv.5</v>
      </c>
      <c r="Z718" s="77" t="str">
        <f t="shared" si="106"/>
        <v>F.5 Ch 7 Lv.5</v>
      </c>
    </row>
    <row r="719" spans="1:26" ht="16.5" customHeight="1" x14ac:dyDescent="0.25">
      <c r="A719" s="63" t="str">
        <f t="shared" si="103"/>
        <v>201343</v>
      </c>
      <c r="B719" s="77" t="str">
        <f t="shared" si="104"/>
        <v>3A7</v>
      </c>
      <c r="C719" s="77">
        <v>2013</v>
      </c>
      <c r="D719" s="44">
        <v>43</v>
      </c>
      <c r="E719" s="44"/>
      <c r="F719" s="44" t="s">
        <v>13</v>
      </c>
      <c r="I719" s="77" t="str">
        <f t="shared" si="101"/>
        <v>F.3 Ch 7</v>
      </c>
      <c r="J719" s="77" t="str">
        <f t="shared" si="102"/>
        <v xml:space="preserve"> </v>
      </c>
      <c r="L719" s="86">
        <v>5</v>
      </c>
      <c r="N719" s="77" t="str">
        <f>VLOOKUP(B719,'Topic with sorted table '!A:E,5,FALSE)</f>
        <v>DG2</v>
      </c>
      <c r="P719">
        <v>3</v>
      </c>
      <c r="Q719" s="77" t="s">
        <v>272</v>
      </c>
      <c r="R719" s="77">
        <v>7</v>
      </c>
      <c r="X719" s="77" t="str">
        <f t="shared" si="105"/>
        <v>F.3 Lv.5</v>
      </c>
      <c r="Z719" s="77" t="str">
        <f t="shared" si="106"/>
        <v>F.3 Ch 7 Lv.5</v>
      </c>
    </row>
    <row r="720" spans="1:26" ht="16.5" customHeight="1" x14ac:dyDescent="0.25">
      <c r="A720" s="63" t="str">
        <f t="shared" si="103"/>
        <v>201344</v>
      </c>
      <c r="B720" s="77" t="str">
        <f t="shared" si="104"/>
        <v>5A4</v>
      </c>
      <c r="C720" s="77">
        <v>2013</v>
      </c>
      <c r="D720" s="44">
        <v>44</v>
      </c>
      <c r="E720" s="44"/>
      <c r="F720" s="44" t="s">
        <v>7</v>
      </c>
      <c r="I720" s="77" t="str">
        <f t="shared" si="101"/>
        <v>F.5 Ch 4</v>
      </c>
      <c r="J720" s="77" t="str">
        <f t="shared" si="102"/>
        <v xml:space="preserve"> </v>
      </c>
      <c r="L720" s="86">
        <v>2</v>
      </c>
      <c r="N720" s="77" t="str">
        <f>VLOOKUP(B720,'Topic with sorted table '!A:E,5,FALSE)</f>
        <v>P2</v>
      </c>
      <c r="P720">
        <v>5</v>
      </c>
      <c r="Q720" s="77" t="s">
        <v>272</v>
      </c>
      <c r="R720" s="77">
        <v>4</v>
      </c>
      <c r="X720" s="77" t="str">
        <f t="shared" si="105"/>
        <v>F.5 Lv.2</v>
      </c>
      <c r="Z720" s="77" t="str">
        <f t="shared" si="106"/>
        <v>F.5 Ch 4 Lv.2</v>
      </c>
    </row>
    <row r="721" spans="1:26" ht="16.5" customHeight="1" x14ac:dyDescent="0.25">
      <c r="A721" s="63" t="str">
        <f t="shared" si="103"/>
        <v>201345</v>
      </c>
      <c r="B721" s="77" t="str">
        <f t="shared" si="104"/>
        <v>5B11</v>
      </c>
      <c r="C721" s="77">
        <v>2013</v>
      </c>
      <c r="D721" s="44">
        <v>45</v>
      </c>
      <c r="E721" s="44"/>
      <c r="F721" s="44" t="s">
        <v>7</v>
      </c>
      <c r="I721" s="77" t="str">
        <f t="shared" si="101"/>
        <v>F.5 Ch 11</v>
      </c>
      <c r="J721" s="77" t="str">
        <f t="shared" si="102"/>
        <v xml:space="preserve"> </v>
      </c>
      <c r="L721" s="86">
        <v>5</v>
      </c>
      <c r="N721" s="77" t="str">
        <f>VLOOKUP(B721,'Topic with sorted table '!A:E,5,FALSE)</f>
        <v>S3</v>
      </c>
      <c r="P721">
        <v>5</v>
      </c>
      <c r="Q721" s="77" t="s">
        <v>273</v>
      </c>
      <c r="R721" s="77">
        <v>11</v>
      </c>
      <c r="X721" s="77" t="str">
        <f t="shared" si="105"/>
        <v>F.5 Lv.5</v>
      </c>
      <c r="Z721" s="77" t="str">
        <f t="shared" si="106"/>
        <v>F.5 Ch 11 Lv.5</v>
      </c>
    </row>
    <row r="722" spans="1:26" ht="16.5" customHeight="1" x14ac:dyDescent="0.25">
      <c r="A722" s="63" t="str">
        <f t="shared" si="103"/>
        <v>201401</v>
      </c>
      <c r="B722" s="77" t="str">
        <f t="shared" si="104"/>
        <v>3A2</v>
      </c>
      <c r="C722" s="77">
        <v>2014</v>
      </c>
      <c r="D722" s="44">
        <v>1</v>
      </c>
      <c r="E722" s="44"/>
      <c r="F722" s="44" t="s">
        <v>19</v>
      </c>
      <c r="I722" s="77" t="str">
        <f t="shared" si="101"/>
        <v>F.3 Ch 2</v>
      </c>
      <c r="J722" s="77" t="str">
        <f t="shared" si="102"/>
        <v xml:space="preserve"> </v>
      </c>
      <c r="L722" s="86">
        <v>2</v>
      </c>
      <c r="N722" s="77" t="str">
        <f>VLOOKUP(B722,'Topic with sorted table '!A:E,5,FALSE)</f>
        <v>A2</v>
      </c>
      <c r="P722">
        <v>3</v>
      </c>
      <c r="Q722" s="77" t="s">
        <v>272</v>
      </c>
      <c r="R722" s="77">
        <v>2</v>
      </c>
      <c r="X722" s="77" t="str">
        <f t="shared" si="105"/>
        <v>F.3 Lv.2</v>
      </c>
      <c r="Z722" s="77" t="str">
        <f t="shared" si="106"/>
        <v>F.3 Ch 2 Lv.2</v>
      </c>
    </row>
    <row r="723" spans="1:26" ht="16.5" customHeight="1" x14ac:dyDescent="0.25">
      <c r="A723" s="63" t="str">
        <f t="shared" si="103"/>
        <v>201402</v>
      </c>
      <c r="B723" s="77" t="str">
        <f t="shared" si="104"/>
        <v>2A2</v>
      </c>
      <c r="C723" s="77">
        <v>2014</v>
      </c>
      <c r="D723" s="44">
        <v>2</v>
      </c>
      <c r="E723" s="44"/>
      <c r="F723" s="44" t="s">
        <v>13</v>
      </c>
      <c r="I723" s="77" t="str">
        <f t="shared" si="101"/>
        <v>F.2 Ch 2</v>
      </c>
      <c r="J723" s="77" t="str">
        <f t="shared" si="102"/>
        <v>F.2 Ch 12</v>
      </c>
      <c r="L723" s="86">
        <v>2</v>
      </c>
      <c r="N723" s="77" t="str">
        <f>VLOOKUP(B723,'Topic with sorted table '!A:E,5,FALSE)</f>
        <v>A1</v>
      </c>
      <c r="P723">
        <v>2</v>
      </c>
      <c r="Q723" s="77" t="s">
        <v>272</v>
      </c>
      <c r="R723" s="77">
        <v>2</v>
      </c>
      <c r="T723" s="77">
        <v>2</v>
      </c>
      <c r="U723" s="77" t="s">
        <v>464</v>
      </c>
      <c r="V723" s="77">
        <v>12</v>
      </c>
      <c r="X723" s="77" t="str">
        <f t="shared" si="105"/>
        <v>F.2 Lv.2</v>
      </c>
      <c r="Z723" s="77" t="str">
        <f t="shared" si="106"/>
        <v>F.2 Ch 2 Lv.2</v>
      </c>
    </row>
    <row r="724" spans="1:26" ht="16.5" customHeight="1" x14ac:dyDescent="0.25">
      <c r="A724" s="63" t="str">
        <f t="shared" si="103"/>
        <v>201403</v>
      </c>
      <c r="B724" s="77" t="str">
        <f t="shared" si="104"/>
        <v>2A3</v>
      </c>
      <c r="C724" s="77">
        <v>2014</v>
      </c>
      <c r="D724" s="44">
        <v>3</v>
      </c>
      <c r="E724" s="44"/>
      <c r="F724" s="44" t="s">
        <v>19</v>
      </c>
      <c r="I724" s="77" t="str">
        <f t="shared" si="101"/>
        <v>F.2 Ch 3</v>
      </c>
      <c r="J724" s="77" t="str">
        <f t="shared" si="102"/>
        <v xml:space="preserve"> </v>
      </c>
      <c r="L724" s="86">
        <v>2</v>
      </c>
      <c r="N724" s="77" t="str">
        <f>VLOOKUP(B724,'Topic with sorted table '!A:E,5,FALSE)</f>
        <v>A1</v>
      </c>
      <c r="P724">
        <v>2</v>
      </c>
      <c r="Q724" s="77" t="s">
        <v>272</v>
      </c>
      <c r="R724" s="77">
        <v>3</v>
      </c>
      <c r="X724" s="77" t="str">
        <f t="shared" si="105"/>
        <v>F.2 Lv.2</v>
      </c>
      <c r="Z724" s="77" t="str">
        <f t="shared" si="106"/>
        <v>F.2 Ch 3 Lv.2</v>
      </c>
    </row>
    <row r="725" spans="1:26" ht="16.5" customHeight="1" x14ac:dyDescent="0.25">
      <c r="A725" s="63" t="str">
        <f t="shared" si="103"/>
        <v>201404</v>
      </c>
      <c r="B725" s="77" t="str">
        <f t="shared" si="104"/>
        <v>4A3</v>
      </c>
      <c r="C725" s="77">
        <v>2014</v>
      </c>
      <c r="D725" s="44">
        <v>4</v>
      </c>
      <c r="E725" s="44"/>
      <c r="F725" s="44" t="s">
        <v>19</v>
      </c>
      <c r="I725" s="77" t="str">
        <f t="shared" si="101"/>
        <v>F.4 Ch 3</v>
      </c>
      <c r="J725" s="77" t="str">
        <f t="shared" si="102"/>
        <v xml:space="preserve"> </v>
      </c>
      <c r="L725" s="86">
        <v>2</v>
      </c>
      <c r="N725" s="77" t="str">
        <f>VLOOKUP(B725,'Topic with sorted table '!A:E,5,FALSE)</f>
        <v>A3</v>
      </c>
      <c r="P725">
        <v>4</v>
      </c>
      <c r="Q725" s="77" t="s">
        <v>272</v>
      </c>
      <c r="R725" s="77">
        <v>3</v>
      </c>
      <c r="X725" s="77" t="str">
        <f t="shared" si="105"/>
        <v>F.4 Lv.2</v>
      </c>
      <c r="Z725" s="77" t="str">
        <f t="shared" si="106"/>
        <v>F.4 Ch 3 Lv.2</v>
      </c>
    </row>
    <row r="726" spans="1:26" ht="16.5" customHeight="1" x14ac:dyDescent="0.25">
      <c r="A726" s="63" t="str">
        <f t="shared" si="103"/>
        <v>201405</v>
      </c>
      <c r="B726" s="77" t="str">
        <f t="shared" si="104"/>
        <v>4A5</v>
      </c>
      <c r="C726" s="77">
        <v>2014</v>
      </c>
      <c r="D726" s="44">
        <v>5</v>
      </c>
      <c r="E726" s="44"/>
      <c r="F726" s="44" t="s">
        <v>7</v>
      </c>
      <c r="I726" s="77" t="str">
        <f t="shared" si="101"/>
        <v>F.4 Ch 5</v>
      </c>
      <c r="J726" s="77" t="str">
        <f t="shared" si="102"/>
        <v xml:space="preserve"> </v>
      </c>
      <c r="L726" s="86">
        <v>2</v>
      </c>
      <c r="N726" s="77" t="str">
        <f>VLOOKUP(B726,'Topic with sorted table '!A:E,5,FALSE)</f>
        <v>A4</v>
      </c>
      <c r="P726">
        <v>4</v>
      </c>
      <c r="Q726" s="77" t="s">
        <v>272</v>
      </c>
      <c r="R726" s="77">
        <v>5</v>
      </c>
      <c r="X726" s="77" t="str">
        <f t="shared" si="105"/>
        <v>F.4 Lv.2</v>
      </c>
      <c r="Z726" s="77" t="str">
        <f t="shared" si="106"/>
        <v>F.4 Ch 5 Lv.2</v>
      </c>
    </row>
    <row r="727" spans="1:26" ht="16.5" customHeight="1" x14ac:dyDescent="0.25">
      <c r="A727" s="63" t="str">
        <f t="shared" si="103"/>
        <v>201406</v>
      </c>
      <c r="B727" s="77" t="str">
        <f t="shared" si="104"/>
        <v>3A4</v>
      </c>
      <c r="C727" s="77">
        <v>2014</v>
      </c>
      <c r="D727" s="45">
        <v>6</v>
      </c>
      <c r="E727" s="45"/>
      <c r="F727" s="45" t="s">
        <v>23</v>
      </c>
      <c r="I727" s="77" t="str">
        <f t="shared" si="101"/>
        <v>F.3 Ch 4</v>
      </c>
      <c r="J727" s="77" t="str">
        <f t="shared" si="102"/>
        <v xml:space="preserve"> </v>
      </c>
      <c r="L727" s="86">
        <v>4</v>
      </c>
      <c r="N727" s="77" t="str">
        <f>VLOOKUP(B727,'Topic with sorted table '!A:E,5,FALSE)</f>
        <v>A2</v>
      </c>
      <c r="P727">
        <v>3</v>
      </c>
      <c r="Q727" s="77" t="s">
        <v>272</v>
      </c>
      <c r="R727" s="77">
        <v>4</v>
      </c>
      <c r="X727" s="77" t="str">
        <f t="shared" si="105"/>
        <v>F.3 Lv.4</v>
      </c>
      <c r="Z727" s="77" t="str">
        <f t="shared" si="106"/>
        <v>F.3 Ch 4 Lv.4</v>
      </c>
    </row>
    <row r="728" spans="1:26" ht="16.5" customHeight="1" x14ac:dyDescent="0.25">
      <c r="A728" s="63" t="str">
        <f t="shared" si="103"/>
        <v>201407</v>
      </c>
      <c r="B728" s="77" t="str">
        <f t="shared" si="104"/>
        <v>5A2</v>
      </c>
      <c r="C728" s="77">
        <v>2014</v>
      </c>
      <c r="D728" s="45">
        <v>7</v>
      </c>
      <c r="E728" s="45"/>
      <c r="F728" s="45" t="s">
        <v>7</v>
      </c>
      <c r="I728" s="77" t="str">
        <f t="shared" si="101"/>
        <v>F.5 Ch 2</v>
      </c>
      <c r="J728" s="77" t="str">
        <f t="shared" si="102"/>
        <v xml:space="preserve"> </v>
      </c>
      <c r="L728" s="86">
        <v>2</v>
      </c>
      <c r="N728" s="77" t="str">
        <f>VLOOKUP(B728,'Topic with sorted table '!A:E,5,FALSE)</f>
        <v>A4</v>
      </c>
      <c r="P728">
        <v>5</v>
      </c>
      <c r="Q728" s="77" t="s">
        <v>272</v>
      </c>
      <c r="R728" s="77">
        <v>2</v>
      </c>
      <c r="X728" s="77" t="str">
        <f t="shared" si="105"/>
        <v>F.5 Lv.2</v>
      </c>
      <c r="Z728" s="77" t="str">
        <f t="shared" si="106"/>
        <v>F.5 Ch 2 Lv.2</v>
      </c>
    </row>
    <row r="729" spans="1:26" ht="16.5" customHeight="1" x14ac:dyDescent="0.25">
      <c r="A729" s="63" t="str">
        <f t="shared" si="103"/>
        <v>201408</v>
      </c>
      <c r="B729" s="77" t="str">
        <f t="shared" si="104"/>
        <v>2A5</v>
      </c>
      <c r="C729" s="77">
        <v>2014</v>
      </c>
      <c r="D729" s="45">
        <v>8</v>
      </c>
      <c r="E729" s="45"/>
      <c r="F729" s="45" t="s">
        <v>13</v>
      </c>
      <c r="I729" s="77" t="str">
        <f t="shared" si="101"/>
        <v>F.2 Ch 5</v>
      </c>
      <c r="J729" s="77" t="str">
        <f t="shared" si="102"/>
        <v xml:space="preserve"> </v>
      </c>
      <c r="L729" s="86">
        <v>2</v>
      </c>
      <c r="N729" s="77" t="str">
        <f>VLOOKUP(B729,'Topic with sorted table '!A:E,5,FALSE)</f>
        <v>A1</v>
      </c>
      <c r="P729">
        <v>2</v>
      </c>
      <c r="Q729" s="77" t="s">
        <v>272</v>
      </c>
      <c r="R729" s="77">
        <v>5</v>
      </c>
      <c r="X729" s="77" t="str">
        <f t="shared" si="105"/>
        <v>F.2 Lv.2</v>
      </c>
      <c r="Z729" s="77" t="str">
        <f t="shared" si="106"/>
        <v>F.2 Ch 5 Lv.2</v>
      </c>
    </row>
    <row r="730" spans="1:26" ht="16.5" customHeight="1" x14ac:dyDescent="0.25">
      <c r="A730" s="63" t="str">
        <f t="shared" si="103"/>
        <v>201409</v>
      </c>
      <c r="B730" s="77" t="str">
        <f t="shared" si="104"/>
        <v>1A3</v>
      </c>
      <c r="C730" s="77">
        <v>2014</v>
      </c>
      <c r="D730" s="45">
        <v>9</v>
      </c>
      <c r="E730" s="45"/>
      <c r="F730" s="45" t="s">
        <v>13</v>
      </c>
      <c r="I730" s="77" t="str">
        <f t="shared" si="101"/>
        <v>F.1 Ch 3</v>
      </c>
      <c r="J730" s="77" t="str">
        <f t="shared" si="102"/>
        <v xml:space="preserve"> </v>
      </c>
      <c r="L730" s="86">
        <v>2</v>
      </c>
      <c r="N730" s="77" t="str">
        <f>VLOOKUP(B730,'Topic with sorted table '!A:E,5,FALSE)</f>
        <v>A1</v>
      </c>
      <c r="P730">
        <v>1</v>
      </c>
      <c r="Q730" s="77" t="s">
        <v>272</v>
      </c>
      <c r="R730" s="77">
        <v>3</v>
      </c>
      <c r="X730" s="77" t="str">
        <f t="shared" si="105"/>
        <v>F.1 Lv.2</v>
      </c>
      <c r="Z730" s="77" t="str">
        <f t="shared" si="106"/>
        <v>F.1 Ch 3 Lv.2</v>
      </c>
    </row>
    <row r="731" spans="1:26" ht="16.5" customHeight="1" x14ac:dyDescent="0.25">
      <c r="A731" s="63" t="str">
        <f t="shared" si="103"/>
        <v>201410</v>
      </c>
      <c r="B731" s="77" t="str">
        <f t="shared" si="104"/>
        <v>3A3</v>
      </c>
      <c r="C731" s="77">
        <v>2014</v>
      </c>
      <c r="D731" s="45">
        <v>10</v>
      </c>
      <c r="E731" s="45"/>
      <c r="F731" s="45" t="s">
        <v>7</v>
      </c>
      <c r="I731" s="77" t="str">
        <f t="shared" si="101"/>
        <v>F.3 Ch 3</v>
      </c>
      <c r="J731" s="77" t="str">
        <f t="shared" si="102"/>
        <v xml:space="preserve"> </v>
      </c>
      <c r="L731" s="86">
        <v>4</v>
      </c>
      <c r="N731" s="77" t="str">
        <f>VLOOKUP(B731,'Topic with sorted table '!A:E,5,FALSE)</f>
        <v>DA</v>
      </c>
      <c r="P731">
        <v>3</v>
      </c>
      <c r="Q731" s="77" t="s">
        <v>272</v>
      </c>
      <c r="R731" s="77">
        <v>3</v>
      </c>
      <c r="X731" s="77" t="str">
        <f t="shared" si="105"/>
        <v>F.3 Lv.4</v>
      </c>
      <c r="Z731" s="77" t="str">
        <f t="shared" si="106"/>
        <v>F.3 Ch 3 Lv.4</v>
      </c>
    </row>
    <row r="732" spans="1:26" ht="16.5" customHeight="1" x14ac:dyDescent="0.25">
      <c r="A732" s="63" t="str">
        <f t="shared" si="103"/>
        <v>201411</v>
      </c>
      <c r="B732" s="77" t="str">
        <f t="shared" si="104"/>
        <v>2A1</v>
      </c>
      <c r="C732" s="77">
        <v>2014</v>
      </c>
      <c r="D732" s="44">
        <v>11</v>
      </c>
      <c r="E732" s="44"/>
      <c r="F732" s="44" t="s">
        <v>13</v>
      </c>
      <c r="I732" s="77" t="str">
        <f t="shared" si="101"/>
        <v>F.2 Ch 1</v>
      </c>
      <c r="J732" s="77" t="str">
        <f t="shared" si="102"/>
        <v xml:space="preserve"> </v>
      </c>
      <c r="L732" s="86">
        <v>3</v>
      </c>
      <c r="N732" s="77" t="str">
        <f>VLOOKUP(B732,'Topic with sorted table '!A:E,5,FALSE)</f>
        <v>A1</v>
      </c>
      <c r="P732">
        <v>2</v>
      </c>
      <c r="Q732" s="77" t="s">
        <v>272</v>
      </c>
      <c r="R732" s="77">
        <v>1</v>
      </c>
      <c r="X732" s="77" t="str">
        <f t="shared" si="105"/>
        <v>F.2 Lv.3</v>
      </c>
      <c r="Z732" s="77" t="str">
        <f t="shared" si="106"/>
        <v>F.2 Ch 1 Lv.3</v>
      </c>
    </row>
    <row r="733" spans="1:26" ht="16.5" customHeight="1" x14ac:dyDescent="0.25">
      <c r="A733" s="63" t="str">
        <f t="shared" si="103"/>
        <v>201412</v>
      </c>
      <c r="B733" s="77" t="str">
        <f t="shared" si="104"/>
        <v>2A6</v>
      </c>
      <c r="C733" s="77">
        <v>2014</v>
      </c>
      <c r="D733" s="44">
        <v>12</v>
      </c>
      <c r="E733" s="44"/>
      <c r="F733" s="44" t="s">
        <v>23</v>
      </c>
      <c r="I733" s="77" t="str">
        <f t="shared" si="101"/>
        <v>F.2 Ch 6</v>
      </c>
      <c r="J733" s="77" t="str">
        <f t="shared" si="102"/>
        <v xml:space="preserve"> </v>
      </c>
      <c r="L733" s="86">
        <v>3</v>
      </c>
      <c r="N733" s="77" t="str">
        <f>VLOOKUP(B733,'Topic with sorted table '!A:E,5,FALSE)</f>
        <v>A1</v>
      </c>
      <c r="P733">
        <v>2</v>
      </c>
      <c r="Q733" s="77" t="s">
        <v>272</v>
      </c>
      <c r="R733" s="77">
        <v>6</v>
      </c>
      <c r="X733" s="77" t="str">
        <f t="shared" si="105"/>
        <v>F.2 Lv.3</v>
      </c>
      <c r="Z733" s="77" t="str">
        <f t="shared" si="106"/>
        <v>F.2 Ch 6 Lv.3</v>
      </c>
    </row>
    <row r="734" spans="1:26" ht="16.5" customHeight="1" x14ac:dyDescent="0.25">
      <c r="A734" s="63" t="str">
        <f t="shared" si="103"/>
        <v>201413</v>
      </c>
      <c r="B734" s="77" t="str">
        <f t="shared" si="104"/>
        <v>5B6</v>
      </c>
      <c r="C734" s="77">
        <v>2014</v>
      </c>
      <c r="D734" s="44">
        <v>13</v>
      </c>
      <c r="E734" s="44"/>
      <c r="F734" s="44" t="s">
        <v>7</v>
      </c>
      <c r="I734" s="77" t="str">
        <f t="shared" si="101"/>
        <v>F.5 Ch 6</v>
      </c>
      <c r="J734" s="77" t="str">
        <f t="shared" si="102"/>
        <v xml:space="preserve"> </v>
      </c>
      <c r="L734" s="86">
        <v>2</v>
      </c>
      <c r="N734" s="77" t="str">
        <f>VLOOKUP(B734,'Topic with sorted table '!A:E,5,FALSE)</f>
        <v>DA</v>
      </c>
      <c r="P734">
        <v>5</v>
      </c>
      <c r="Q734" s="77" t="s">
        <v>273</v>
      </c>
      <c r="R734" s="77">
        <v>6</v>
      </c>
      <c r="X734" s="77" t="str">
        <f t="shared" si="105"/>
        <v>F.5 Lv.2</v>
      </c>
      <c r="Z734" s="77" t="str">
        <f t="shared" si="106"/>
        <v>F.5 Ch 6 Lv.2</v>
      </c>
    </row>
    <row r="735" spans="1:26" ht="16.5" customHeight="1" x14ac:dyDescent="0.25">
      <c r="A735" s="63" t="str">
        <f t="shared" si="103"/>
        <v>201414</v>
      </c>
      <c r="B735" s="77" t="str">
        <f t="shared" si="104"/>
        <v>6A2</v>
      </c>
      <c r="C735" s="77">
        <v>2014</v>
      </c>
      <c r="D735" s="44">
        <v>14</v>
      </c>
      <c r="E735" s="44"/>
      <c r="F735" s="44" t="s">
        <v>23</v>
      </c>
      <c r="I735" s="77" t="str">
        <f t="shared" si="101"/>
        <v>F.6 Ch 2</v>
      </c>
      <c r="J735" s="77" t="str">
        <f t="shared" si="102"/>
        <v xml:space="preserve"> </v>
      </c>
      <c r="L735" s="86">
        <v>4</v>
      </c>
      <c r="N735" s="77" t="str">
        <f>VLOOKUP(B735,'Topic with sorted table '!A:E,5,FALSE)</f>
        <v>A3</v>
      </c>
      <c r="P735">
        <v>6</v>
      </c>
      <c r="Q735" s="77" t="s">
        <v>272</v>
      </c>
      <c r="R735" s="77">
        <v>2</v>
      </c>
      <c r="X735" s="77" t="str">
        <f t="shared" si="105"/>
        <v>F.6 Lv.4</v>
      </c>
      <c r="Z735" s="77" t="str">
        <f t="shared" si="106"/>
        <v>F.6 Ch 2 Lv.4</v>
      </c>
    </row>
    <row r="736" spans="1:26" ht="16.5" customHeight="1" x14ac:dyDescent="0.25">
      <c r="A736" s="63" t="str">
        <f t="shared" si="103"/>
        <v>201415</v>
      </c>
      <c r="B736" s="77" t="str">
        <f t="shared" si="104"/>
        <v>5B9</v>
      </c>
      <c r="C736" s="77">
        <v>2014</v>
      </c>
      <c r="D736" s="44">
        <v>15</v>
      </c>
      <c r="E736" s="44"/>
      <c r="F736" s="44" t="s">
        <v>7</v>
      </c>
      <c r="I736" s="77" t="str">
        <f t="shared" si="101"/>
        <v>F.5 Ch 9</v>
      </c>
      <c r="J736" s="77" t="str">
        <f t="shared" si="102"/>
        <v xml:space="preserve"> </v>
      </c>
      <c r="L736" s="86">
        <v>2</v>
      </c>
      <c r="N736" s="77" t="str">
        <f>VLOOKUP(B736,'Topic with sorted table '!A:E,5,FALSE)</f>
        <v>T2</v>
      </c>
      <c r="P736">
        <v>5</v>
      </c>
      <c r="Q736" s="77" t="s">
        <v>273</v>
      </c>
      <c r="R736" s="77">
        <v>9</v>
      </c>
      <c r="X736" s="77" t="str">
        <f t="shared" si="105"/>
        <v>F.5 Lv.2</v>
      </c>
      <c r="Z736" s="77" t="str">
        <f t="shared" si="106"/>
        <v>F.5 Ch 9 Lv.2</v>
      </c>
    </row>
    <row r="737" spans="1:26" ht="16.5" customHeight="1" x14ac:dyDescent="0.25">
      <c r="A737" s="63" t="str">
        <f t="shared" si="103"/>
        <v>201416</v>
      </c>
      <c r="B737" s="77" t="str">
        <f t="shared" si="104"/>
        <v>3B8</v>
      </c>
      <c r="C737" s="77">
        <v>2014</v>
      </c>
      <c r="D737" s="45">
        <v>16</v>
      </c>
      <c r="E737" s="45"/>
      <c r="F737" s="45" t="s">
        <v>7</v>
      </c>
      <c r="I737" s="77" t="str">
        <f t="shared" si="101"/>
        <v>F.3 Ch 8</v>
      </c>
      <c r="J737" s="77" t="str">
        <f t="shared" si="102"/>
        <v xml:space="preserve"> </v>
      </c>
      <c r="L737" s="86">
        <v>5</v>
      </c>
      <c r="N737" s="77" t="str">
        <f>VLOOKUP(B737,'Topic with sorted table '!A:E,5,FALSE)</f>
        <v>DG2</v>
      </c>
      <c r="P737">
        <v>3</v>
      </c>
      <c r="Q737" s="77" t="s">
        <v>273</v>
      </c>
      <c r="R737" s="77">
        <v>8</v>
      </c>
      <c r="X737" s="77" t="str">
        <f t="shared" si="105"/>
        <v>F.3 Lv.5</v>
      </c>
      <c r="Z737" s="77" t="str">
        <f t="shared" si="106"/>
        <v>F.3 Ch 8 Lv.5</v>
      </c>
    </row>
    <row r="738" spans="1:26" ht="16.5" customHeight="1" x14ac:dyDescent="0.25">
      <c r="A738" s="63" t="str">
        <f t="shared" si="103"/>
        <v>201417</v>
      </c>
      <c r="B738" s="77" t="str">
        <f t="shared" si="104"/>
        <v>3B10</v>
      </c>
      <c r="C738" s="77">
        <v>2014</v>
      </c>
      <c r="D738" s="45">
        <v>17</v>
      </c>
      <c r="E738" s="45"/>
      <c r="F738" s="45" t="s">
        <v>23</v>
      </c>
      <c r="I738" s="77" t="str">
        <f t="shared" si="101"/>
        <v>F.3 Ch 10</v>
      </c>
      <c r="J738" s="77" t="str">
        <f t="shared" si="102"/>
        <v xml:space="preserve"> </v>
      </c>
      <c r="L738" s="86">
        <v>5</v>
      </c>
      <c r="N738" s="77" t="str">
        <f>VLOOKUP(B738,'Topic with sorted table '!A:E,5,FALSE)</f>
        <v>VA2</v>
      </c>
      <c r="P738">
        <v>3</v>
      </c>
      <c r="Q738" s="77" t="s">
        <v>273</v>
      </c>
      <c r="R738" s="77">
        <v>10</v>
      </c>
      <c r="X738" s="77" t="str">
        <f t="shared" si="105"/>
        <v>F.3 Lv.5</v>
      </c>
      <c r="Z738" s="77" t="str">
        <f t="shared" si="106"/>
        <v>F.3 Ch 10 Lv.5</v>
      </c>
    </row>
    <row r="739" spans="1:26" ht="16.5" customHeight="1" x14ac:dyDescent="0.25">
      <c r="A739" s="63" t="str">
        <f t="shared" si="103"/>
        <v>201418</v>
      </c>
      <c r="B739" s="77" t="str">
        <f t="shared" si="104"/>
        <v>3B11</v>
      </c>
      <c r="C739" s="77">
        <v>2014</v>
      </c>
      <c r="D739" s="45">
        <v>18</v>
      </c>
      <c r="E739" s="45"/>
      <c r="F739" s="45" t="s">
        <v>13</v>
      </c>
      <c r="I739" s="77" t="str">
        <f t="shared" si="101"/>
        <v>F.3 Ch 11</v>
      </c>
      <c r="J739" s="77" t="str">
        <f t="shared" si="102"/>
        <v xml:space="preserve"> </v>
      </c>
      <c r="L739" s="86">
        <v>5</v>
      </c>
      <c r="N739" s="77" t="str">
        <f>VLOOKUP(B739,'Topic with sorted table '!A:E,5,FALSE)</f>
        <v>T1</v>
      </c>
      <c r="P739">
        <v>3</v>
      </c>
      <c r="Q739" s="77" t="s">
        <v>273</v>
      </c>
      <c r="R739" s="77">
        <v>11</v>
      </c>
      <c r="X739" s="77" t="str">
        <f t="shared" si="105"/>
        <v>F.3 Lv.5</v>
      </c>
      <c r="Z739" s="77" t="str">
        <f t="shared" si="106"/>
        <v>F.3 Ch 11 Lv.5</v>
      </c>
    </row>
    <row r="740" spans="1:26" ht="16.5" customHeight="1" x14ac:dyDescent="0.25">
      <c r="A740" s="63" t="str">
        <f t="shared" si="103"/>
        <v>201419</v>
      </c>
      <c r="B740" s="77" t="str">
        <f t="shared" si="104"/>
        <v>4B12</v>
      </c>
      <c r="C740" s="77">
        <v>2014</v>
      </c>
      <c r="D740" s="45">
        <v>19</v>
      </c>
      <c r="E740" s="45"/>
      <c r="F740" s="45" t="s">
        <v>13</v>
      </c>
      <c r="I740" s="77" t="str">
        <f t="shared" ref="I740:I803" si="107">"F." &amp; P740 &amp; " Ch "&amp;R740</f>
        <v>F.4 Ch 12</v>
      </c>
      <c r="J740" s="77" t="str">
        <f t="shared" si="102"/>
        <v xml:space="preserve"> </v>
      </c>
      <c r="L740" s="86">
        <v>4</v>
      </c>
      <c r="N740" s="77" t="str">
        <f>VLOOKUP(B740,'Topic with sorted table '!A:E,5,FALSE)</f>
        <v>T2</v>
      </c>
      <c r="P740">
        <v>4</v>
      </c>
      <c r="Q740" s="77" t="s">
        <v>273</v>
      </c>
      <c r="R740" s="77">
        <v>12</v>
      </c>
      <c r="X740" s="77" t="str">
        <f t="shared" si="105"/>
        <v>F.4 Lv.4</v>
      </c>
      <c r="Z740" s="77" t="str">
        <f t="shared" si="106"/>
        <v>F.4 Ch 12 Lv.4</v>
      </c>
    </row>
    <row r="741" spans="1:26" ht="16.5" customHeight="1" x14ac:dyDescent="0.25">
      <c r="A741" s="63" t="str">
        <f t="shared" si="103"/>
        <v>201420</v>
      </c>
      <c r="B741" s="77" t="str">
        <f t="shared" si="104"/>
        <v>4B10</v>
      </c>
      <c r="C741" s="77">
        <v>2014</v>
      </c>
      <c r="D741" s="45">
        <v>20</v>
      </c>
      <c r="E741" s="45"/>
      <c r="F741" s="45" t="s">
        <v>19</v>
      </c>
      <c r="I741" s="77" t="str">
        <f t="shared" si="107"/>
        <v>F.4 Ch 10</v>
      </c>
      <c r="J741" s="77" t="str">
        <f t="shared" si="102"/>
        <v xml:space="preserve"> </v>
      </c>
      <c r="L741" s="86">
        <v>2</v>
      </c>
      <c r="N741" s="77" t="str">
        <f>VLOOKUP(B741,'Topic with sorted table '!A:E,5,FALSE)</f>
        <v>DG3</v>
      </c>
      <c r="P741">
        <v>4</v>
      </c>
      <c r="Q741" s="77" t="s">
        <v>273</v>
      </c>
      <c r="R741" s="77">
        <v>10</v>
      </c>
      <c r="X741" s="77" t="str">
        <f t="shared" si="105"/>
        <v>F.4 Lv.2</v>
      </c>
      <c r="Z741" s="77" t="str">
        <f t="shared" si="106"/>
        <v>F.4 Ch 10 Lv.2</v>
      </c>
    </row>
    <row r="742" spans="1:26" ht="16.5" customHeight="1" x14ac:dyDescent="0.25">
      <c r="A742" s="63" t="str">
        <f t="shared" si="103"/>
        <v>201421</v>
      </c>
      <c r="B742" s="77" t="str">
        <f t="shared" si="104"/>
        <v>4B10</v>
      </c>
      <c r="C742" s="77">
        <v>2014</v>
      </c>
      <c r="D742" s="44">
        <v>21</v>
      </c>
      <c r="E742" s="44"/>
      <c r="F742" s="44" t="s">
        <v>13</v>
      </c>
      <c r="I742" s="77" t="str">
        <f t="shared" si="107"/>
        <v>F.4 Ch 10</v>
      </c>
      <c r="J742" s="77" t="str">
        <f t="shared" si="102"/>
        <v>F.2 Ch 7</v>
      </c>
      <c r="L742" s="86">
        <v>5</v>
      </c>
      <c r="N742" s="77" t="str">
        <f>VLOOKUP(B742,'Topic with sorted table '!A:E,5,FALSE)</f>
        <v>DG3</v>
      </c>
      <c r="P742">
        <v>4</v>
      </c>
      <c r="Q742" s="77" t="s">
        <v>273</v>
      </c>
      <c r="R742" s="77">
        <v>10</v>
      </c>
      <c r="T742" s="77">
        <v>2</v>
      </c>
      <c r="U742" s="77" t="s">
        <v>458</v>
      </c>
      <c r="V742" s="77">
        <v>7</v>
      </c>
      <c r="X742" s="77" t="str">
        <f t="shared" si="105"/>
        <v>F.4 Lv.5</v>
      </c>
      <c r="Z742" s="77" t="str">
        <f t="shared" si="106"/>
        <v>F.4 Ch 10 Lv.5</v>
      </c>
    </row>
    <row r="743" spans="1:26" ht="16.5" customHeight="1" x14ac:dyDescent="0.25">
      <c r="A743" s="63" t="str">
        <f t="shared" si="103"/>
        <v>201422</v>
      </c>
      <c r="B743" s="77" t="str">
        <f t="shared" si="104"/>
        <v>2B8</v>
      </c>
      <c r="C743" s="77">
        <v>2014</v>
      </c>
      <c r="D743" s="44">
        <v>22</v>
      </c>
      <c r="E743" s="44"/>
      <c r="F743" s="44" t="s">
        <v>7</v>
      </c>
      <c r="I743" s="77" t="str">
        <f t="shared" si="107"/>
        <v>F.2 Ch 8</v>
      </c>
      <c r="J743" s="77" t="str">
        <f t="shared" si="102"/>
        <v xml:space="preserve"> </v>
      </c>
      <c r="L743" s="86">
        <v>3</v>
      </c>
      <c r="N743" s="77" t="str">
        <f>VLOOKUP(B743,'Topic with sorted table '!A:E,5,FALSE)</f>
        <v>DG1</v>
      </c>
      <c r="P743">
        <v>2</v>
      </c>
      <c r="Q743" s="77" t="s">
        <v>273</v>
      </c>
      <c r="R743" s="77">
        <v>8</v>
      </c>
      <c r="X743" s="77" t="str">
        <f t="shared" si="105"/>
        <v>F.2 Lv.3</v>
      </c>
      <c r="Z743" s="77" t="str">
        <f t="shared" si="106"/>
        <v>F.2 Ch 8 Lv.3</v>
      </c>
    </row>
    <row r="744" spans="1:26" ht="16.5" customHeight="1" x14ac:dyDescent="0.25">
      <c r="A744" s="63" t="str">
        <f t="shared" si="103"/>
        <v>201423</v>
      </c>
      <c r="B744" s="77" t="str">
        <f t="shared" si="104"/>
        <v>2B11</v>
      </c>
      <c r="C744" s="77">
        <v>2014</v>
      </c>
      <c r="D744" s="44">
        <v>23</v>
      </c>
      <c r="E744" s="44"/>
      <c r="F744" s="44" t="s">
        <v>19</v>
      </c>
      <c r="I744" s="77" t="str">
        <f t="shared" si="107"/>
        <v>F.2 Ch 11</v>
      </c>
      <c r="J744" s="77" t="str">
        <f t="shared" si="102"/>
        <v xml:space="preserve"> </v>
      </c>
      <c r="L744" s="86">
        <v>3</v>
      </c>
      <c r="N744" s="77" t="str">
        <f>VLOOKUP(B744,'Topic with sorted table '!A:E,5,FALSE)</f>
        <v>T1</v>
      </c>
      <c r="P744">
        <v>2</v>
      </c>
      <c r="Q744" s="77" t="s">
        <v>273</v>
      </c>
      <c r="R744" s="77">
        <v>11</v>
      </c>
      <c r="X744" s="77" t="str">
        <f t="shared" si="105"/>
        <v>F.2 Lv.3</v>
      </c>
      <c r="Z744" s="77" t="str">
        <f t="shared" si="106"/>
        <v>F.2 Ch 11 Lv.3</v>
      </c>
    </row>
    <row r="745" spans="1:26" ht="16.5" customHeight="1" x14ac:dyDescent="0.25">
      <c r="A745" s="63" t="str">
        <f t="shared" si="103"/>
        <v>201424</v>
      </c>
      <c r="B745" s="77" t="str">
        <f t="shared" si="104"/>
        <v>5B8</v>
      </c>
      <c r="C745" s="77">
        <v>2014</v>
      </c>
      <c r="D745" s="44">
        <v>24</v>
      </c>
      <c r="E745" s="44"/>
      <c r="F745" s="44" t="s">
        <v>23</v>
      </c>
      <c r="I745" s="77" t="str">
        <f t="shared" si="107"/>
        <v>F.5 Ch 8</v>
      </c>
      <c r="J745" s="77" t="str">
        <f t="shared" si="102"/>
        <v xml:space="preserve"> </v>
      </c>
      <c r="L745" s="86">
        <v>2</v>
      </c>
      <c r="N745" s="77" t="str">
        <f>VLOOKUP(B745,'Topic with sorted table '!A:E,5,FALSE)</f>
        <v>A4</v>
      </c>
      <c r="P745">
        <v>5</v>
      </c>
      <c r="Q745" s="77" t="s">
        <v>273</v>
      </c>
      <c r="R745" s="77">
        <v>8</v>
      </c>
      <c r="X745" s="77" t="str">
        <f t="shared" si="105"/>
        <v>F.5 Lv.2</v>
      </c>
      <c r="Z745" s="77" t="str">
        <f t="shared" si="106"/>
        <v>F.5 Ch 8 Lv.2</v>
      </c>
    </row>
    <row r="746" spans="1:26" ht="16.5" customHeight="1" x14ac:dyDescent="0.25">
      <c r="A746" s="63" t="str">
        <f t="shared" si="103"/>
        <v>201425</v>
      </c>
      <c r="B746" s="77" t="str">
        <f t="shared" si="104"/>
        <v>4A2</v>
      </c>
      <c r="C746" s="77">
        <v>2014</v>
      </c>
      <c r="D746" s="44">
        <v>25</v>
      </c>
      <c r="E746" s="44"/>
      <c r="F746" s="44" t="s">
        <v>23</v>
      </c>
      <c r="I746" s="77" t="str">
        <f t="shared" si="107"/>
        <v>F.4 Ch 2</v>
      </c>
      <c r="J746" s="77" t="str">
        <f t="shared" si="102"/>
        <v xml:space="preserve"> </v>
      </c>
      <c r="L746" s="86">
        <v>4</v>
      </c>
      <c r="N746" s="77" t="str">
        <f>VLOOKUP(B746,'Topic with sorted table '!A:E,5,FALSE)</f>
        <v>AG2</v>
      </c>
      <c r="P746">
        <v>4</v>
      </c>
      <c r="Q746" s="77" t="s">
        <v>272</v>
      </c>
      <c r="R746" s="77">
        <v>2</v>
      </c>
      <c r="X746" s="77" t="str">
        <f t="shared" si="105"/>
        <v>F.4 Lv.4</v>
      </c>
      <c r="Z746" s="77" t="str">
        <f t="shared" si="106"/>
        <v>F.4 Ch 2 Lv.4</v>
      </c>
    </row>
    <row r="747" spans="1:26" ht="16.5" customHeight="1" x14ac:dyDescent="0.25">
      <c r="A747" s="63" t="str">
        <f t="shared" si="103"/>
        <v>201426</v>
      </c>
      <c r="B747" s="77" t="str">
        <f t="shared" si="104"/>
        <v>5B7</v>
      </c>
      <c r="C747" s="77">
        <v>2014</v>
      </c>
      <c r="D747" s="44">
        <v>26</v>
      </c>
      <c r="E747" s="44"/>
      <c r="F747" s="44" t="s">
        <v>13</v>
      </c>
      <c r="I747" s="77" t="str">
        <f t="shared" si="107"/>
        <v>F.5 Ch 7</v>
      </c>
      <c r="J747" s="77" t="str">
        <f t="shared" si="102"/>
        <v xml:space="preserve"> </v>
      </c>
      <c r="L747" s="86">
        <v>4</v>
      </c>
      <c r="N747" s="77" t="str">
        <f>VLOOKUP(B747,'Topic with sorted table '!A:E,5,FALSE)</f>
        <v>AG3</v>
      </c>
      <c r="P747">
        <v>5</v>
      </c>
      <c r="Q747" s="77" t="s">
        <v>273</v>
      </c>
      <c r="R747" s="77">
        <v>7</v>
      </c>
      <c r="X747" s="77" t="str">
        <f t="shared" si="105"/>
        <v>F.5 Lv.4</v>
      </c>
      <c r="Z747" s="77" t="str">
        <f t="shared" si="106"/>
        <v>F.5 Ch 7 Lv.4</v>
      </c>
    </row>
    <row r="748" spans="1:26" ht="16.5" customHeight="1" x14ac:dyDescent="0.25">
      <c r="A748" s="63" t="str">
        <f t="shared" si="103"/>
        <v>201427</v>
      </c>
      <c r="B748" s="77" t="str">
        <f t="shared" si="104"/>
        <v>5A5</v>
      </c>
      <c r="C748" s="77">
        <v>2014</v>
      </c>
      <c r="D748" s="44">
        <v>27</v>
      </c>
      <c r="E748" s="44"/>
      <c r="F748" s="44" t="s">
        <v>19</v>
      </c>
      <c r="I748" s="77" t="str">
        <f t="shared" si="107"/>
        <v>F.5 Ch 5</v>
      </c>
      <c r="J748" s="77" t="str">
        <f t="shared" si="102"/>
        <v xml:space="preserve"> </v>
      </c>
      <c r="L748" s="86">
        <v>2</v>
      </c>
      <c r="N748" s="77" t="str">
        <f>VLOOKUP(B748,'Topic with sorted table '!A:E,5,FALSE)</f>
        <v>P2</v>
      </c>
      <c r="P748">
        <v>5</v>
      </c>
      <c r="Q748" s="77" t="s">
        <v>272</v>
      </c>
      <c r="R748" s="77">
        <v>5</v>
      </c>
      <c r="X748" s="77" t="str">
        <f t="shared" si="105"/>
        <v>F.5 Lv.2</v>
      </c>
      <c r="Z748" s="77" t="str">
        <f t="shared" si="106"/>
        <v>F.5 Ch 5 Lv.2</v>
      </c>
    </row>
    <row r="749" spans="1:26" ht="16.5" customHeight="1" x14ac:dyDescent="0.25">
      <c r="A749" s="63" t="str">
        <f t="shared" si="103"/>
        <v>201428</v>
      </c>
      <c r="B749" s="77" t="str">
        <f t="shared" si="104"/>
        <v>3A6</v>
      </c>
      <c r="C749" s="77">
        <v>2014</v>
      </c>
      <c r="D749" s="45">
        <v>28</v>
      </c>
      <c r="E749" s="45"/>
      <c r="F749" s="45" t="s">
        <v>23</v>
      </c>
      <c r="I749" s="77" t="str">
        <f t="shared" si="107"/>
        <v>F.3 Ch 6</v>
      </c>
      <c r="J749" s="77" t="str">
        <f t="shared" si="102"/>
        <v>F.4 Ch 2</v>
      </c>
      <c r="L749" s="86">
        <v>2</v>
      </c>
      <c r="N749" s="77" t="str">
        <f>VLOOKUP(B749,'Topic with sorted table '!A:E,5,FALSE)</f>
        <v>S2</v>
      </c>
      <c r="P749">
        <v>3</v>
      </c>
      <c r="Q749" s="77" t="s">
        <v>272</v>
      </c>
      <c r="R749" s="77">
        <v>6</v>
      </c>
      <c r="T749" s="77">
        <v>4</v>
      </c>
      <c r="U749" s="77" t="s">
        <v>450</v>
      </c>
      <c r="V749" s="77">
        <v>2</v>
      </c>
      <c r="X749" s="77" t="str">
        <f t="shared" si="105"/>
        <v>F.3 Lv.2</v>
      </c>
      <c r="Z749" s="77" t="str">
        <f t="shared" si="106"/>
        <v>F.3 Ch 6 Lv.2</v>
      </c>
    </row>
    <row r="750" spans="1:26" ht="16.5" customHeight="1" x14ac:dyDescent="0.25">
      <c r="A750" s="63" t="str">
        <f t="shared" si="103"/>
        <v>201429</v>
      </c>
      <c r="B750" s="77" t="str">
        <f t="shared" si="104"/>
        <v>1B12</v>
      </c>
      <c r="C750" s="77">
        <v>2014</v>
      </c>
      <c r="D750" s="45">
        <v>29</v>
      </c>
      <c r="E750" s="45"/>
      <c r="F750" s="45" t="s">
        <v>7</v>
      </c>
      <c r="I750" s="77" t="str">
        <f t="shared" si="107"/>
        <v>F.1 Ch 12</v>
      </c>
      <c r="J750" s="77" t="str">
        <f t="shared" si="102"/>
        <v xml:space="preserve"> </v>
      </c>
      <c r="L750" s="86">
        <v>2</v>
      </c>
      <c r="N750" s="77" t="str">
        <f>VLOOKUP(B750,'Topic with sorted table '!A:E,5,FALSE)</f>
        <v>S1</v>
      </c>
      <c r="P750">
        <v>1</v>
      </c>
      <c r="Q750" s="77" t="s">
        <v>273</v>
      </c>
      <c r="R750" s="77">
        <v>12</v>
      </c>
      <c r="X750" s="77" t="str">
        <f t="shared" si="105"/>
        <v>F.1 Lv.2</v>
      </c>
      <c r="Z750" s="77" t="str">
        <f t="shared" si="106"/>
        <v>F.1 Ch 12 Lv.2</v>
      </c>
    </row>
    <row r="751" spans="1:26" ht="16.5" customHeight="1" x14ac:dyDescent="0.25">
      <c r="A751" s="63" t="str">
        <f t="shared" si="103"/>
        <v>201430</v>
      </c>
      <c r="B751" s="77" t="str">
        <f t="shared" si="104"/>
        <v>5B11</v>
      </c>
      <c r="C751" s="77">
        <v>2014</v>
      </c>
      <c r="D751" s="45">
        <v>30</v>
      </c>
      <c r="E751" s="45"/>
      <c r="F751" s="45" t="s">
        <v>19</v>
      </c>
      <c r="I751" s="77" t="str">
        <f t="shared" si="107"/>
        <v>F.5 Ch 11</v>
      </c>
      <c r="J751" s="77" t="str">
        <f t="shared" si="102"/>
        <v xml:space="preserve"> </v>
      </c>
      <c r="L751" s="86">
        <v>5</v>
      </c>
      <c r="N751" s="77" t="str">
        <f>VLOOKUP(B751,'Topic with sorted table '!A:E,5,FALSE)</f>
        <v>S3</v>
      </c>
      <c r="P751">
        <v>5</v>
      </c>
      <c r="Q751" s="77" t="s">
        <v>273</v>
      </c>
      <c r="R751" s="77">
        <v>11</v>
      </c>
      <c r="X751" s="77" t="str">
        <f t="shared" si="105"/>
        <v>F.5 Lv.5</v>
      </c>
      <c r="Z751" s="77" t="str">
        <f t="shared" si="106"/>
        <v>F.5 Ch 11 Lv.5</v>
      </c>
    </row>
    <row r="752" spans="1:26" ht="16.5" customHeight="1" x14ac:dyDescent="0.25">
      <c r="A752" s="63" t="str">
        <f t="shared" si="103"/>
        <v>201431</v>
      </c>
      <c r="B752" s="77" t="str">
        <f t="shared" si="104"/>
        <v>4B9</v>
      </c>
      <c r="C752" s="77">
        <v>2014</v>
      </c>
      <c r="D752" s="45">
        <v>31</v>
      </c>
      <c r="E752" s="45"/>
      <c r="F752" s="45" t="s">
        <v>13</v>
      </c>
      <c r="I752" s="77" t="str">
        <f t="shared" si="107"/>
        <v>F.4 Ch 9</v>
      </c>
      <c r="J752" s="77" t="str">
        <f t="shared" si="102"/>
        <v xml:space="preserve"> </v>
      </c>
      <c r="L752" s="86">
        <v>3</v>
      </c>
      <c r="N752" s="77" t="str">
        <f>VLOOKUP(B752,'Topic with sorted table '!A:E,5,FALSE)</f>
        <v>A3</v>
      </c>
      <c r="P752">
        <v>4</v>
      </c>
      <c r="Q752" s="77" t="s">
        <v>273</v>
      </c>
      <c r="R752" s="77">
        <v>9</v>
      </c>
      <c r="X752" s="77" t="str">
        <f t="shared" si="105"/>
        <v>F.4 Lv.3</v>
      </c>
      <c r="Z752" s="77" t="str">
        <f t="shared" si="106"/>
        <v>F.4 Ch 9 Lv.3</v>
      </c>
    </row>
    <row r="753" spans="1:26" ht="16.5" customHeight="1" x14ac:dyDescent="0.25">
      <c r="A753" s="63" t="str">
        <f t="shared" si="103"/>
        <v>201432</v>
      </c>
      <c r="B753" s="77" t="str">
        <f t="shared" si="104"/>
        <v>4B7</v>
      </c>
      <c r="C753" s="77">
        <v>2014</v>
      </c>
      <c r="D753" s="45">
        <v>32</v>
      </c>
      <c r="E753" s="45"/>
      <c r="F753" s="45" t="s">
        <v>7</v>
      </c>
      <c r="I753" s="77" t="str">
        <f t="shared" si="107"/>
        <v>F.4 Ch 7</v>
      </c>
      <c r="J753" s="77" t="str">
        <f t="shared" si="102"/>
        <v>F.4 Ch 3</v>
      </c>
      <c r="L753" s="86">
        <v>5</v>
      </c>
      <c r="N753" s="77" t="str">
        <f>VLOOKUP(B753,'Topic with sorted table '!A:E,5,FALSE)</f>
        <v>A3</v>
      </c>
      <c r="P753">
        <v>4</v>
      </c>
      <c r="Q753" s="77" t="s">
        <v>273</v>
      </c>
      <c r="R753" s="77">
        <v>7</v>
      </c>
      <c r="T753" s="77">
        <v>4</v>
      </c>
      <c r="U753" s="77" t="s">
        <v>474</v>
      </c>
      <c r="V753" s="77">
        <v>3</v>
      </c>
      <c r="X753" s="77" t="str">
        <f t="shared" si="105"/>
        <v>F.4 Lv.5</v>
      </c>
      <c r="Z753" s="77" t="str">
        <f t="shared" si="106"/>
        <v>F.4 Ch 7 Lv.5</v>
      </c>
    </row>
    <row r="754" spans="1:26" ht="16.5" customHeight="1" x14ac:dyDescent="0.25">
      <c r="A754" s="63" t="str">
        <f t="shared" si="103"/>
        <v>201433</v>
      </c>
      <c r="B754" s="77" t="str">
        <f t="shared" si="104"/>
        <v>4B8</v>
      </c>
      <c r="C754" s="77">
        <v>2014</v>
      </c>
      <c r="D754" s="44">
        <v>33</v>
      </c>
      <c r="E754" s="44"/>
      <c r="F754" s="44" t="s">
        <v>19</v>
      </c>
      <c r="I754" s="77" t="str">
        <f t="shared" si="107"/>
        <v>F.4 Ch 8</v>
      </c>
      <c r="J754" s="77" t="str">
        <f t="shared" si="102"/>
        <v>F.3 Ch 7</v>
      </c>
      <c r="L754" s="86">
        <v>4</v>
      </c>
      <c r="N754" s="77" t="str">
        <f>VLOOKUP(B754,'Topic with sorted table '!A:E,5,FALSE)</f>
        <v>A4</v>
      </c>
      <c r="P754">
        <v>4</v>
      </c>
      <c r="Q754" s="77" t="s">
        <v>273</v>
      </c>
      <c r="R754" s="77">
        <v>8</v>
      </c>
      <c r="T754" s="77">
        <v>3</v>
      </c>
      <c r="U754" s="77" t="s">
        <v>468</v>
      </c>
      <c r="V754" s="77">
        <v>7</v>
      </c>
      <c r="X754" s="77" t="str">
        <f t="shared" si="105"/>
        <v>F.4 Lv.4</v>
      </c>
      <c r="Z754" s="77" t="str">
        <f t="shared" si="106"/>
        <v>F.4 Ch 8 Lv.4</v>
      </c>
    </row>
    <row r="755" spans="1:26" ht="16.5" customHeight="1" x14ac:dyDescent="0.25">
      <c r="A755" s="63" t="str">
        <f t="shared" si="103"/>
        <v>201434</v>
      </c>
      <c r="B755" s="77" t="str">
        <f t="shared" si="104"/>
        <v>3A2</v>
      </c>
      <c r="C755" s="77">
        <v>2014</v>
      </c>
      <c r="D755" s="44">
        <v>34</v>
      </c>
      <c r="E755" s="44"/>
      <c r="F755" s="44" t="s">
        <v>7</v>
      </c>
      <c r="I755" s="77" t="str">
        <f t="shared" si="107"/>
        <v>F.3 Ch 2</v>
      </c>
      <c r="J755" s="77" t="str">
        <f t="shared" si="102"/>
        <v xml:space="preserve"> </v>
      </c>
      <c r="L755" s="86">
        <v>4</v>
      </c>
      <c r="N755" s="77" t="str">
        <f>VLOOKUP(B755,'Topic with sorted table '!A:E,5,FALSE)</f>
        <v>A2</v>
      </c>
      <c r="P755">
        <v>3</v>
      </c>
      <c r="Q755" s="77" t="s">
        <v>272</v>
      </c>
      <c r="R755" s="77">
        <v>2</v>
      </c>
      <c r="X755" s="77" t="str">
        <f t="shared" si="105"/>
        <v>F.3 Lv.4</v>
      </c>
      <c r="Z755" s="77" t="str">
        <f t="shared" si="106"/>
        <v>F.3 Ch 2 Lv.4</v>
      </c>
    </row>
    <row r="756" spans="1:26" ht="16.5" customHeight="1" x14ac:dyDescent="0.25">
      <c r="A756" s="63" t="str">
        <f t="shared" si="103"/>
        <v>201435</v>
      </c>
      <c r="B756" s="77" t="str">
        <f t="shared" si="104"/>
        <v>4A5</v>
      </c>
      <c r="C756" s="86">
        <v>2014</v>
      </c>
      <c r="D756" s="44">
        <v>35</v>
      </c>
      <c r="E756" s="44"/>
      <c r="F756" s="44" t="s">
        <v>23</v>
      </c>
      <c r="I756" s="77" t="str">
        <f t="shared" si="107"/>
        <v>F.4 Ch 5</v>
      </c>
      <c r="J756" s="77" t="str">
        <f t="shared" si="102"/>
        <v xml:space="preserve"> </v>
      </c>
      <c r="L756" s="86">
        <v>4</v>
      </c>
      <c r="N756" s="77" t="str">
        <f>VLOOKUP(B756,'Topic with sorted table '!A:E,5,FALSE)</f>
        <v>A4</v>
      </c>
      <c r="P756">
        <v>4</v>
      </c>
      <c r="Q756" s="77" t="s">
        <v>272</v>
      </c>
      <c r="R756" s="77">
        <v>5</v>
      </c>
      <c r="X756" s="77" t="str">
        <f t="shared" si="105"/>
        <v>F.4 Lv.4</v>
      </c>
      <c r="Z756" s="77" t="str">
        <f t="shared" si="106"/>
        <v>F.4 Ch 5 Lv.4</v>
      </c>
    </row>
    <row r="757" spans="1:26" ht="16.5" customHeight="1" x14ac:dyDescent="0.25">
      <c r="A757" s="63" t="str">
        <f t="shared" si="103"/>
        <v>201436</v>
      </c>
      <c r="B757" s="77" t="str">
        <f t="shared" si="104"/>
        <v>4A1</v>
      </c>
      <c r="C757" s="77">
        <v>2014</v>
      </c>
      <c r="D757" s="44">
        <v>36</v>
      </c>
      <c r="E757" s="44"/>
      <c r="F757" s="44" t="s">
        <v>13</v>
      </c>
      <c r="I757" s="77" t="str">
        <f t="shared" si="107"/>
        <v>F.4 Ch 1</v>
      </c>
      <c r="J757" s="77" t="str">
        <f t="shared" si="102"/>
        <v>F.3 Ch 6</v>
      </c>
      <c r="L757" s="86">
        <v>4</v>
      </c>
      <c r="N757" s="77" t="str">
        <f>VLOOKUP(B757,'Topic with sorted table '!A:E,5,FALSE)</f>
        <v>A3</v>
      </c>
      <c r="P757">
        <v>4</v>
      </c>
      <c r="Q757" s="77" t="s">
        <v>272</v>
      </c>
      <c r="R757" s="77">
        <v>1</v>
      </c>
      <c r="T757" s="77">
        <v>3</v>
      </c>
      <c r="U757" s="77" t="s">
        <v>451</v>
      </c>
      <c r="V757" s="77">
        <v>6</v>
      </c>
      <c r="X757" s="77" t="str">
        <f t="shared" si="105"/>
        <v>F.4 Lv.4</v>
      </c>
      <c r="Z757" s="77" t="str">
        <f t="shared" si="106"/>
        <v>F.4 Ch 1 Lv.4</v>
      </c>
    </row>
    <row r="758" spans="1:26" ht="16.5" customHeight="1" x14ac:dyDescent="0.25">
      <c r="A758" s="63" t="str">
        <f t="shared" si="103"/>
        <v>201437</v>
      </c>
      <c r="B758" s="77" t="str">
        <f t="shared" si="104"/>
        <v>6A2</v>
      </c>
      <c r="C758" s="77">
        <v>2014</v>
      </c>
      <c r="D758" s="44">
        <v>37</v>
      </c>
      <c r="E758" s="44"/>
      <c r="F758" s="44" t="s">
        <v>19</v>
      </c>
      <c r="I758" s="77" t="str">
        <f t="shared" si="107"/>
        <v>F.6 Ch 2</v>
      </c>
      <c r="J758" s="77" t="str">
        <f t="shared" si="102"/>
        <v xml:space="preserve"> </v>
      </c>
      <c r="L758" s="86">
        <v>3</v>
      </c>
      <c r="N758" s="77" t="str">
        <f>VLOOKUP(B758,'Topic with sorted table '!A:E,5,FALSE)</f>
        <v>A3</v>
      </c>
      <c r="P758">
        <v>6</v>
      </c>
      <c r="Q758" s="77" t="s">
        <v>272</v>
      </c>
      <c r="R758" s="77">
        <v>2</v>
      </c>
      <c r="X758" s="77" t="str">
        <f t="shared" si="105"/>
        <v>F.6 Lv.3</v>
      </c>
      <c r="Z758" s="77" t="str">
        <f t="shared" si="106"/>
        <v>F.6 Ch 2 Lv.3</v>
      </c>
    </row>
    <row r="759" spans="1:26" ht="16.5" customHeight="1" x14ac:dyDescent="0.25">
      <c r="A759" s="63" t="str">
        <f t="shared" si="103"/>
        <v>201438</v>
      </c>
      <c r="B759" s="77" t="str">
        <f t="shared" si="104"/>
        <v>5A3</v>
      </c>
      <c r="C759" s="77">
        <v>2014</v>
      </c>
      <c r="D759" s="45">
        <v>38</v>
      </c>
      <c r="E759" s="45"/>
      <c r="F759" s="45" t="s">
        <v>13</v>
      </c>
      <c r="I759" s="77" t="str">
        <f t="shared" si="107"/>
        <v>F.5 Ch 3</v>
      </c>
      <c r="J759" s="77" t="str">
        <f t="shared" si="102"/>
        <v xml:space="preserve"> </v>
      </c>
      <c r="L759" s="86">
        <v>5</v>
      </c>
      <c r="N759" s="77" t="str">
        <f>VLOOKUP(B759,'Topic with sorted table '!A:E,5,FALSE)</f>
        <v>G</v>
      </c>
      <c r="P759">
        <v>5</v>
      </c>
      <c r="Q759" s="77" t="s">
        <v>272</v>
      </c>
      <c r="R759" s="77">
        <v>3</v>
      </c>
      <c r="X759" s="77" t="str">
        <f t="shared" si="105"/>
        <v>F.5 Lv.5</v>
      </c>
      <c r="Z759" s="77" t="str">
        <f t="shared" si="106"/>
        <v>F.5 Ch 3 Lv.5</v>
      </c>
    </row>
    <row r="760" spans="1:26" ht="16.5" customHeight="1" x14ac:dyDescent="0.25">
      <c r="A760" s="63" t="str">
        <f t="shared" si="103"/>
        <v>201439</v>
      </c>
      <c r="B760" s="77" t="str">
        <f t="shared" si="104"/>
        <v>4B12</v>
      </c>
      <c r="C760" s="77">
        <v>2014</v>
      </c>
      <c r="D760" s="45">
        <v>39</v>
      </c>
      <c r="E760" s="45"/>
      <c r="F760" s="45" t="s">
        <v>23</v>
      </c>
      <c r="I760" s="77" t="str">
        <f t="shared" si="107"/>
        <v>F.4 Ch 12</v>
      </c>
      <c r="J760" s="77" t="str">
        <f t="shared" ref="J760:J823" si="108">IF(T760&gt;0,"F." &amp; T760 &amp; " Ch "&amp;V760," ")</f>
        <v xml:space="preserve"> </v>
      </c>
      <c r="L760" s="86">
        <v>5</v>
      </c>
      <c r="N760" s="77" t="str">
        <f>VLOOKUP(B760,'Topic with sorted table '!A:E,5,FALSE)</f>
        <v>T2</v>
      </c>
      <c r="P760">
        <v>4</v>
      </c>
      <c r="Q760" s="77" t="s">
        <v>273</v>
      </c>
      <c r="R760" s="77">
        <v>12</v>
      </c>
      <c r="X760" s="77" t="str">
        <f t="shared" si="105"/>
        <v>F.4 Lv.5</v>
      </c>
      <c r="Z760" s="77" t="str">
        <f t="shared" si="106"/>
        <v>F.4 Ch 12 Lv.5</v>
      </c>
    </row>
    <row r="761" spans="1:26" ht="16.5" customHeight="1" x14ac:dyDescent="0.25">
      <c r="A761" s="63" t="str">
        <f t="shared" si="103"/>
        <v>201440</v>
      </c>
      <c r="B761" s="77" t="str">
        <f t="shared" si="104"/>
        <v>5B10</v>
      </c>
      <c r="C761" s="77">
        <v>2014</v>
      </c>
      <c r="D761" s="45">
        <v>40</v>
      </c>
      <c r="E761" s="45"/>
      <c r="F761" s="45" t="s">
        <v>23</v>
      </c>
      <c r="I761" s="77" t="str">
        <f t="shared" si="107"/>
        <v>F.5 Ch 10</v>
      </c>
      <c r="J761" s="77" t="str">
        <f t="shared" si="108"/>
        <v xml:space="preserve"> </v>
      </c>
      <c r="L761" s="86">
        <v>5</v>
      </c>
      <c r="N761" s="77" t="str">
        <f>VLOOKUP(B761,'Topic with sorted table '!A:E,5,FALSE)</f>
        <v>3D2</v>
      </c>
      <c r="P761">
        <v>5</v>
      </c>
      <c r="Q761" s="77" t="s">
        <v>273</v>
      </c>
      <c r="R761" s="77">
        <v>10</v>
      </c>
      <c r="X761" s="77" t="str">
        <f t="shared" si="105"/>
        <v>F.5 Lv.5</v>
      </c>
      <c r="Z761" s="77" t="str">
        <f t="shared" si="106"/>
        <v>F.5 Ch 10 Lv.5</v>
      </c>
    </row>
    <row r="762" spans="1:26" ht="16.5" customHeight="1" x14ac:dyDescent="0.25">
      <c r="A762" s="63" t="str">
        <f t="shared" si="103"/>
        <v>201441</v>
      </c>
      <c r="B762" s="77" t="str">
        <f t="shared" si="104"/>
        <v>4B10</v>
      </c>
      <c r="C762" s="77">
        <v>2014</v>
      </c>
      <c r="D762" s="45">
        <v>41</v>
      </c>
      <c r="E762" s="45"/>
      <c r="F762" s="45" t="s">
        <v>7</v>
      </c>
      <c r="I762" s="77" t="str">
        <f t="shared" si="107"/>
        <v>F.4 Ch 10</v>
      </c>
      <c r="J762" s="77" t="str">
        <f t="shared" si="108"/>
        <v xml:space="preserve"> </v>
      </c>
      <c r="L762" s="86">
        <v>4</v>
      </c>
      <c r="N762" s="77" t="str">
        <f>VLOOKUP(B762,'Topic with sorted table '!A:E,5,FALSE)</f>
        <v>DG3</v>
      </c>
      <c r="P762">
        <v>4</v>
      </c>
      <c r="Q762" s="77" t="s">
        <v>273</v>
      </c>
      <c r="R762" s="77">
        <v>10</v>
      </c>
      <c r="X762" s="77" t="str">
        <f t="shared" si="105"/>
        <v>F.4 Lv.4</v>
      </c>
      <c r="Z762" s="77" t="str">
        <f t="shared" si="106"/>
        <v>F.4 Ch 10 Lv.4</v>
      </c>
    </row>
    <row r="763" spans="1:26" ht="16.5" customHeight="1" x14ac:dyDescent="0.25">
      <c r="A763" s="63" t="str">
        <f t="shared" si="103"/>
        <v>201442</v>
      </c>
      <c r="B763" s="77" t="str">
        <f t="shared" si="104"/>
        <v>5B7</v>
      </c>
      <c r="C763" s="77">
        <v>2014</v>
      </c>
      <c r="D763" s="45">
        <v>42</v>
      </c>
      <c r="E763" s="45"/>
      <c r="F763" s="45" t="s">
        <v>7</v>
      </c>
      <c r="I763" s="77" t="str">
        <f t="shared" si="107"/>
        <v>F.5 Ch 7</v>
      </c>
      <c r="J763" s="77" t="str">
        <f t="shared" si="108"/>
        <v xml:space="preserve"> </v>
      </c>
      <c r="L763" s="86">
        <v>5</v>
      </c>
      <c r="N763" s="77" t="str">
        <f>VLOOKUP(B763,'Topic with sorted table '!A:E,5,FALSE)</f>
        <v>AG3</v>
      </c>
      <c r="P763">
        <v>5</v>
      </c>
      <c r="Q763" s="77" t="s">
        <v>273</v>
      </c>
      <c r="R763" s="77">
        <v>7</v>
      </c>
      <c r="X763" s="77" t="str">
        <f t="shared" si="105"/>
        <v>F.5 Lv.5</v>
      </c>
      <c r="Z763" s="77" t="str">
        <f t="shared" si="106"/>
        <v>F.5 Ch 7 Lv.5</v>
      </c>
    </row>
    <row r="764" spans="1:26" ht="16.5" customHeight="1" x14ac:dyDescent="0.25">
      <c r="A764" s="63" t="str">
        <f t="shared" si="103"/>
        <v>201443</v>
      </c>
      <c r="B764" s="77" t="str">
        <f t="shared" si="104"/>
        <v>5A4</v>
      </c>
      <c r="C764" s="77">
        <v>2014</v>
      </c>
      <c r="D764" s="44">
        <v>43</v>
      </c>
      <c r="E764" s="44"/>
      <c r="F764" s="44" t="s">
        <v>19</v>
      </c>
      <c r="I764" s="77" t="str">
        <f t="shared" si="107"/>
        <v>F.5 Ch 4</v>
      </c>
      <c r="J764" s="77" t="str">
        <f t="shared" si="108"/>
        <v xml:space="preserve"> </v>
      </c>
      <c r="L764" s="86">
        <v>2</v>
      </c>
      <c r="N764" s="77" t="str">
        <f>VLOOKUP(B764,'Topic with sorted table '!A:E,5,FALSE)</f>
        <v>P2</v>
      </c>
      <c r="P764">
        <v>5</v>
      </c>
      <c r="Q764" s="77" t="s">
        <v>272</v>
      </c>
      <c r="R764" s="77">
        <v>4</v>
      </c>
      <c r="X764" s="77" t="str">
        <f t="shared" si="105"/>
        <v>F.5 Lv.2</v>
      </c>
      <c r="Z764" s="77" t="str">
        <f t="shared" si="106"/>
        <v>F.5 Ch 4 Lv.2</v>
      </c>
    </row>
    <row r="765" spans="1:26" ht="16.5" customHeight="1" x14ac:dyDescent="0.25">
      <c r="A765" s="63" t="str">
        <f t="shared" si="103"/>
        <v>201444</v>
      </c>
      <c r="B765" s="77" t="str">
        <f t="shared" si="104"/>
        <v>5B12</v>
      </c>
      <c r="C765" s="77">
        <v>2014</v>
      </c>
      <c r="D765" s="44">
        <v>44</v>
      </c>
      <c r="E765" s="44"/>
      <c r="F765" s="44" t="s">
        <v>23</v>
      </c>
      <c r="I765" s="77" t="str">
        <f t="shared" si="107"/>
        <v>F.5 Ch 12</v>
      </c>
      <c r="J765" s="77" t="str">
        <f t="shared" si="108"/>
        <v>F.4 Ch 5</v>
      </c>
      <c r="L765" s="86">
        <v>3</v>
      </c>
      <c r="N765" s="77" t="str">
        <f>VLOOKUP(B765,'Topic with sorted table '!A:E,5,FALSE)</f>
        <v>S4</v>
      </c>
      <c r="P765">
        <v>5</v>
      </c>
      <c r="Q765" s="77" t="s">
        <v>273</v>
      </c>
      <c r="R765" s="77">
        <v>12</v>
      </c>
      <c r="T765" s="77">
        <v>4</v>
      </c>
      <c r="U765" s="77" t="s">
        <v>272</v>
      </c>
      <c r="V765" s="77">
        <v>5</v>
      </c>
      <c r="X765" s="77" t="str">
        <f t="shared" si="105"/>
        <v>F.5 Lv.3</v>
      </c>
      <c r="Z765" s="77" t="str">
        <f t="shared" si="106"/>
        <v>F.5 Ch 12 Lv.3</v>
      </c>
    </row>
    <row r="766" spans="1:26" ht="16.5" customHeight="1" x14ac:dyDescent="0.25">
      <c r="A766" s="63" t="str">
        <f t="shared" si="103"/>
        <v>201445</v>
      </c>
      <c r="B766" s="77" t="str">
        <f t="shared" si="104"/>
        <v>5B11</v>
      </c>
      <c r="C766" s="77">
        <v>2014</v>
      </c>
      <c r="D766" s="44">
        <v>45</v>
      </c>
      <c r="E766" s="44"/>
      <c r="F766" s="44" t="s">
        <v>19</v>
      </c>
      <c r="I766" s="77" t="str">
        <f t="shared" si="107"/>
        <v>F.5 Ch 11</v>
      </c>
      <c r="J766" s="77" t="str">
        <f t="shared" si="108"/>
        <v xml:space="preserve"> </v>
      </c>
      <c r="L766" s="86">
        <v>3</v>
      </c>
      <c r="N766" s="77" t="str">
        <f>VLOOKUP(B766,'Topic with sorted table '!A:E,5,FALSE)</f>
        <v>S3</v>
      </c>
      <c r="P766">
        <v>5</v>
      </c>
      <c r="Q766" s="77" t="s">
        <v>273</v>
      </c>
      <c r="R766" s="77">
        <v>11</v>
      </c>
      <c r="X766" s="77" t="str">
        <f t="shared" si="105"/>
        <v>F.5 Lv.3</v>
      </c>
      <c r="Z766" s="77" t="str">
        <f t="shared" si="106"/>
        <v>F.5 Ch 11 Lv.3</v>
      </c>
    </row>
    <row r="767" spans="1:26" ht="16.5" customHeight="1" x14ac:dyDescent="0.25">
      <c r="A767" s="63" t="str">
        <f t="shared" si="103"/>
        <v>201501</v>
      </c>
      <c r="B767" s="77" t="str">
        <f t="shared" si="104"/>
        <v>2A2</v>
      </c>
      <c r="C767" s="77">
        <v>2015</v>
      </c>
      <c r="D767" s="44">
        <v>1</v>
      </c>
      <c r="E767" s="44"/>
      <c r="F767" s="44" t="s">
        <v>23</v>
      </c>
      <c r="I767" s="77" t="str">
        <f t="shared" si="107"/>
        <v>F.2 Ch 2</v>
      </c>
      <c r="J767" s="77" t="str">
        <f t="shared" si="108"/>
        <v xml:space="preserve"> </v>
      </c>
      <c r="L767" s="86">
        <v>2</v>
      </c>
      <c r="N767" s="77" t="str">
        <f>VLOOKUP(B767,'Topic with sorted table '!A:E,5,FALSE)</f>
        <v>A1</v>
      </c>
      <c r="P767">
        <v>2</v>
      </c>
      <c r="Q767" s="77" t="s">
        <v>272</v>
      </c>
      <c r="R767" s="77">
        <v>2</v>
      </c>
      <c r="X767" s="77" t="str">
        <f t="shared" si="105"/>
        <v>F.2 Lv.2</v>
      </c>
      <c r="Z767" s="77" t="str">
        <f t="shared" si="106"/>
        <v>F.2 Ch 2 Lv.2</v>
      </c>
    </row>
    <row r="768" spans="1:26" ht="16.5" customHeight="1" x14ac:dyDescent="0.25">
      <c r="A768" s="63" t="str">
        <f t="shared" si="103"/>
        <v>201502</v>
      </c>
      <c r="B768" s="77" t="str">
        <f t="shared" si="104"/>
        <v>3A2</v>
      </c>
      <c r="C768" s="77">
        <v>2015</v>
      </c>
      <c r="D768" s="44">
        <v>2</v>
      </c>
      <c r="E768" s="44"/>
      <c r="F768" s="44" t="s">
        <v>23</v>
      </c>
      <c r="I768" s="77" t="str">
        <f t="shared" si="107"/>
        <v>F.3 Ch 2</v>
      </c>
      <c r="J768" s="77" t="str">
        <f t="shared" si="108"/>
        <v>F.6 Ch 1</v>
      </c>
      <c r="L768" s="86">
        <v>2</v>
      </c>
      <c r="N768" s="77" t="str">
        <f>VLOOKUP(B768,'Topic with sorted table '!A:E,5,FALSE)</f>
        <v>A2</v>
      </c>
      <c r="P768">
        <v>3</v>
      </c>
      <c r="Q768" s="77" t="s">
        <v>272</v>
      </c>
      <c r="R768" s="77">
        <v>2</v>
      </c>
      <c r="T768" s="77">
        <v>6</v>
      </c>
      <c r="U768" s="77" t="s">
        <v>272</v>
      </c>
      <c r="V768" s="77">
        <v>1</v>
      </c>
      <c r="X768" s="77" t="str">
        <f t="shared" si="105"/>
        <v>F.3 Lv.2</v>
      </c>
      <c r="Z768" s="77" t="str">
        <f t="shared" si="106"/>
        <v>F.3 Ch 2 Lv.2</v>
      </c>
    </row>
    <row r="769" spans="1:26" ht="16.5" customHeight="1" x14ac:dyDescent="0.25">
      <c r="A769" s="63" t="str">
        <f t="shared" si="103"/>
        <v>201503</v>
      </c>
      <c r="B769" s="77" t="str">
        <f t="shared" si="104"/>
        <v>2A5</v>
      </c>
      <c r="C769" s="77">
        <v>2015</v>
      </c>
      <c r="D769" s="44">
        <v>3</v>
      </c>
      <c r="E769" s="44"/>
      <c r="F769" s="44" t="s">
        <v>13</v>
      </c>
      <c r="I769" s="77" t="str">
        <f t="shared" si="107"/>
        <v>F.2 Ch 5</v>
      </c>
      <c r="J769" s="77" t="str">
        <f t="shared" si="108"/>
        <v xml:space="preserve"> </v>
      </c>
      <c r="L769" s="86">
        <v>2</v>
      </c>
      <c r="N769" s="77" t="str">
        <f>VLOOKUP(B769,'Topic with sorted table '!A:E,5,FALSE)</f>
        <v>A1</v>
      </c>
      <c r="P769">
        <v>2</v>
      </c>
      <c r="Q769" s="77" t="s">
        <v>272</v>
      </c>
      <c r="R769" s="77">
        <v>5</v>
      </c>
      <c r="X769" s="77" t="str">
        <f t="shared" si="105"/>
        <v>F.2 Lv.2</v>
      </c>
      <c r="Z769" s="77" t="str">
        <f t="shared" si="106"/>
        <v>F.2 Ch 5 Lv.2</v>
      </c>
    </row>
    <row r="770" spans="1:26" ht="16.5" customHeight="1" x14ac:dyDescent="0.25">
      <c r="A770" s="63" t="str">
        <f t="shared" ref="A770:A833" si="109">C770&amp;IF(D770&lt;10,"0"&amp;D770,D770)</f>
        <v>201504</v>
      </c>
      <c r="B770" s="77" t="str">
        <f t="shared" ref="B770:B833" si="110">P770&amp;Q770&amp;R770</f>
        <v>2A1</v>
      </c>
      <c r="C770" s="77">
        <v>2015</v>
      </c>
      <c r="D770" s="44">
        <v>4</v>
      </c>
      <c r="E770" s="44"/>
      <c r="F770" s="44" t="s">
        <v>23</v>
      </c>
      <c r="I770" s="77" t="str">
        <f t="shared" si="107"/>
        <v>F.2 Ch 1</v>
      </c>
      <c r="J770" s="77" t="str">
        <f t="shared" si="108"/>
        <v xml:space="preserve"> </v>
      </c>
      <c r="L770" s="86">
        <v>2</v>
      </c>
      <c r="N770" s="77" t="str">
        <f>VLOOKUP(B770,'Topic with sorted table '!A:E,5,FALSE)</f>
        <v>A1</v>
      </c>
      <c r="P770">
        <v>2</v>
      </c>
      <c r="Q770" s="77" t="s">
        <v>272</v>
      </c>
      <c r="R770" s="77">
        <v>1</v>
      </c>
      <c r="X770" s="77" t="str">
        <f t="shared" si="105"/>
        <v>F.2 Lv.2</v>
      </c>
      <c r="Z770" s="77" t="str">
        <f t="shared" si="106"/>
        <v>F.2 Ch 1 Lv.2</v>
      </c>
    </row>
    <row r="771" spans="1:26" ht="16.5" customHeight="1" x14ac:dyDescent="0.25">
      <c r="A771" s="63" t="str">
        <f t="shared" si="109"/>
        <v>201505</v>
      </c>
      <c r="B771" s="77" t="str">
        <f t="shared" si="110"/>
        <v>2A1</v>
      </c>
      <c r="C771" s="77">
        <v>2015</v>
      </c>
      <c r="D771" s="44">
        <v>5</v>
      </c>
      <c r="E771" s="44"/>
      <c r="F771" s="44" t="s">
        <v>19</v>
      </c>
      <c r="I771" s="77" t="str">
        <f t="shared" si="107"/>
        <v>F.2 Ch 1</v>
      </c>
      <c r="J771" s="77" t="str">
        <f t="shared" si="108"/>
        <v xml:space="preserve"> </v>
      </c>
      <c r="L771" s="86">
        <v>3</v>
      </c>
      <c r="N771" s="77" t="str">
        <f>VLOOKUP(B771,'Topic with sorted table '!A:E,5,FALSE)</f>
        <v>A1</v>
      </c>
      <c r="P771">
        <v>2</v>
      </c>
      <c r="Q771" s="77" t="s">
        <v>272</v>
      </c>
      <c r="R771" s="77">
        <v>1</v>
      </c>
      <c r="X771" s="77" t="str">
        <f t="shared" ref="X771:X802" si="111">"F."&amp;P771&amp;" Lv."&amp;L771</f>
        <v>F.2 Lv.3</v>
      </c>
      <c r="Z771" s="77" t="str">
        <f t="shared" ref="Z771:Z802" si="112">I771&amp;" Lv."&amp;L771</f>
        <v>F.2 Ch 1 Lv.3</v>
      </c>
    </row>
    <row r="772" spans="1:26" ht="16.5" customHeight="1" x14ac:dyDescent="0.25">
      <c r="A772" s="63" t="str">
        <f t="shared" si="109"/>
        <v>201506</v>
      </c>
      <c r="B772" s="77" t="str">
        <f t="shared" si="110"/>
        <v>5A2</v>
      </c>
      <c r="C772" s="77">
        <v>2015</v>
      </c>
      <c r="D772" s="45">
        <v>6</v>
      </c>
      <c r="E772" s="45"/>
      <c r="F772" s="45" t="s">
        <v>13</v>
      </c>
      <c r="I772" s="77" t="str">
        <f t="shared" si="107"/>
        <v>F.5 Ch 2</v>
      </c>
      <c r="J772" s="77" t="str">
        <f t="shared" si="108"/>
        <v xml:space="preserve"> </v>
      </c>
      <c r="L772" s="86">
        <v>3</v>
      </c>
      <c r="N772" s="77" t="str">
        <f>VLOOKUP(B772,'Topic with sorted table '!A:E,5,FALSE)</f>
        <v>A4</v>
      </c>
      <c r="P772">
        <v>5</v>
      </c>
      <c r="Q772" s="77" t="s">
        <v>272</v>
      </c>
      <c r="R772" s="77">
        <v>2</v>
      </c>
      <c r="X772" s="77" t="str">
        <f t="shared" si="111"/>
        <v>F.5 Lv.3</v>
      </c>
      <c r="Z772" s="77" t="str">
        <f t="shared" si="112"/>
        <v>F.5 Ch 2 Lv.3</v>
      </c>
    </row>
    <row r="773" spans="1:26" ht="16.5" customHeight="1" x14ac:dyDescent="0.25">
      <c r="A773" s="63" t="str">
        <f t="shared" si="109"/>
        <v>201507</v>
      </c>
      <c r="B773" s="77" t="str">
        <f t="shared" si="110"/>
        <v>4A3</v>
      </c>
      <c r="C773" s="77">
        <v>2015</v>
      </c>
      <c r="D773" s="45">
        <v>7</v>
      </c>
      <c r="E773" s="45"/>
      <c r="F773" s="45" t="s">
        <v>13</v>
      </c>
      <c r="I773" s="77" t="str">
        <f t="shared" si="107"/>
        <v>F.4 Ch 3</v>
      </c>
      <c r="J773" s="77" t="str">
        <f t="shared" si="108"/>
        <v>F.2 Ch 11</v>
      </c>
      <c r="L773" s="86">
        <v>3</v>
      </c>
      <c r="N773" s="77" t="str">
        <f>VLOOKUP(B773,'Topic with sorted table '!A:E,5,FALSE)</f>
        <v>A3</v>
      </c>
      <c r="P773">
        <v>4</v>
      </c>
      <c r="Q773" s="77" t="s">
        <v>272</v>
      </c>
      <c r="R773" s="77">
        <v>3</v>
      </c>
      <c r="T773" s="77">
        <v>2</v>
      </c>
      <c r="U773" s="77" t="s">
        <v>461</v>
      </c>
      <c r="V773" s="77">
        <v>11</v>
      </c>
      <c r="X773" s="77" t="str">
        <f t="shared" si="111"/>
        <v>F.4 Lv.3</v>
      </c>
      <c r="Z773" s="77" t="str">
        <f t="shared" si="112"/>
        <v>F.4 Ch 3 Lv.3</v>
      </c>
    </row>
    <row r="774" spans="1:26" ht="16.5" customHeight="1" x14ac:dyDescent="0.25">
      <c r="A774" s="63" t="str">
        <f t="shared" si="109"/>
        <v>201508</v>
      </c>
      <c r="B774" s="77" t="str">
        <f t="shared" si="110"/>
        <v>4A5</v>
      </c>
      <c r="C774" s="77">
        <v>2015</v>
      </c>
      <c r="D774" s="45">
        <v>8</v>
      </c>
      <c r="E774" s="45"/>
      <c r="F774" s="45" t="s">
        <v>23</v>
      </c>
      <c r="I774" s="77" t="str">
        <f t="shared" si="107"/>
        <v>F.4 Ch 5</v>
      </c>
      <c r="J774" s="77" t="str">
        <f t="shared" si="108"/>
        <v xml:space="preserve"> </v>
      </c>
      <c r="L774" s="86">
        <v>4</v>
      </c>
      <c r="N774" s="77" t="str">
        <f>VLOOKUP(B774,'Topic with sorted table '!A:E,5,FALSE)</f>
        <v>A4</v>
      </c>
      <c r="P774">
        <v>4</v>
      </c>
      <c r="Q774" s="77" t="s">
        <v>272</v>
      </c>
      <c r="R774" s="77">
        <v>5</v>
      </c>
      <c r="X774" s="77" t="str">
        <f t="shared" si="111"/>
        <v>F.4 Lv.4</v>
      </c>
      <c r="Z774" s="77" t="str">
        <f t="shared" si="112"/>
        <v>F.4 Ch 5 Lv.4</v>
      </c>
    </row>
    <row r="775" spans="1:26" ht="16.5" customHeight="1" x14ac:dyDescent="0.25">
      <c r="A775" s="63" t="str">
        <f t="shared" si="109"/>
        <v>201509</v>
      </c>
      <c r="B775" s="77" t="str">
        <f t="shared" si="110"/>
        <v>3A3</v>
      </c>
      <c r="C775" s="77">
        <v>2015</v>
      </c>
      <c r="D775" s="45">
        <v>9</v>
      </c>
      <c r="E775" s="45"/>
      <c r="F775" s="45" t="s">
        <v>19</v>
      </c>
      <c r="I775" s="77" t="str">
        <f t="shared" si="107"/>
        <v>F.3 Ch 3</v>
      </c>
      <c r="J775" s="77" t="str">
        <f t="shared" si="108"/>
        <v xml:space="preserve"> </v>
      </c>
      <c r="L775" s="86">
        <v>2</v>
      </c>
      <c r="N775" s="77" t="str">
        <f>VLOOKUP(B775,'Topic with sorted table '!A:E,5,FALSE)</f>
        <v>DA</v>
      </c>
      <c r="P775">
        <v>3</v>
      </c>
      <c r="Q775" s="77" t="s">
        <v>272</v>
      </c>
      <c r="R775" s="77">
        <v>3</v>
      </c>
      <c r="X775" s="77" t="str">
        <f t="shared" si="111"/>
        <v>F.3 Lv.2</v>
      </c>
      <c r="Z775" s="77" t="str">
        <f t="shared" si="112"/>
        <v>F.3 Ch 3 Lv.2</v>
      </c>
    </row>
    <row r="776" spans="1:26" ht="16.5" customHeight="1" x14ac:dyDescent="0.25">
      <c r="A776" s="63" t="str">
        <f t="shared" si="109"/>
        <v>201510</v>
      </c>
      <c r="B776" s="77" t="str">
        <f t="shared" si="110"/>
        <v>3A3</v>
      </c>
      <c r="C776" s="77">
        <v>2015</v>
      </c>
      <c r="D776" s="45">
        <v>10</v>
      </c>
      <c r="E776" s="45"/>
      <c r="F776" s="45" t="s">
        <v>23</v>
      </c>
      <c r="I776" s="77" t="str">
        <f t="shared" si="107"/>
        <v>F.3 Ch 3</v>
      </c>
      <c r="J776" s="77" t="str">
        <f t="shared" si="108"/>
        <v xml:space="preserve"> </v>
      </c>
      <c r="L776" s="86">
        <v>2</v>
      </c>
      <c r="N776" s="77" t="str">
        <f>VLOOKUP(B776,'Topic with sorted table '!A:E,5,FALSE)</f>
        <v>DA</v>
      </c>
      <c r="P776">
        <v>3</v>
      </c>
      <c r="Q776" s="77" t="s">
        <v>272</v>
      </c>
      <c r="R776" s="77">
        <v>3</v>
      </c>
      <c r="X776" s="77" t="str">
        <f t="shared" si="111"/>
        <v>F.3 Lv.2</v>
      </c>
      <c r="Z776" s="77" t="str">
        <f t="shared" si="112"/>
        <v>F.3 Ch 3 Lv.2</v>
      </c>
    </row>
    <row r="777" spans="1:26" ht="16.5" customHeight="1" x14ac:dyDescent="0.25">
      <c r="A777" s="63" t="str">
        <f t="shared" si="109"/>
        <v>201511</v>
      </c>
      <c r="B777" s="77" t="str">
        <f t="shared" si="110"/>
        <v>2A6</v>
      </c>
      <c r="C777" s="77">
        <v>2015</v>
      </c>
      <c r="D777" s="44">
        <v>11</v>
      </c>
      <c r="E777" s="44"/>
      <c r="F777" s="44" t="s">
        <v>7</v>
      </c>
      <c r="I777" s="77" t="str">
        <f t="shared" si="107"/>
        <v>F.2 Ch 6</v>
      </c>
      <c r="J777" s="77" t="str">
        <f t="shared" si="108"/>
        <v xml:space="preserve"> </v>
      </c>
      <c r="L777" s="86">
        <v>2</v>
      </c>
      <c r="N777" s="77" t="str">
        <f>VLOOKUP(B777,'Topic with sorted table '!A:E,5,FALSE)</f>
        <v>A1</v>
      </c>
      <c r="P777">
        <v>2</v>
      </c>
      <c r="Q777" s="77" t="s">
        <v>272</v>
      </c>
      <c r="R777" s="77">
        <v>6</v>
      </c>
      <c r="X777" s="77" t="str">
        <f t="shared" si="111"/>
        <v>F.2 Lv.2</v>
      </c>
      <c r="Z777" s="77" t="str">
        <f t="shared" si="112"/>
        <v>F.2 Ch 6 Lv.2</v>
      </c>
    </row>
    <row r="778" spans="1:26" ht="16.5" customHeight="1" x14ac:dyDescent="0.25">
      <c r="A778" s="63" t="str">
        <f t="shared" si="109"/>
        <v>201512</v>
      </c>
      <c r="B778" s="77" t="str">
        <f t="shared" si="110"/>
        <v>5B6</v>
      </c>
      <c r="C778" s="86">
        <v>2015</v>
      </c>
      <c r="D778" s="44">
        <v>12</v>
      </c>
      <c r="E778" s="44"/>
      <c r="F778" s="44" t="s">
        <v>23</v>
      </c>
      <c r="I778" s="77" t="str">
        <f t="shared" si="107"/>
        <v>F.5 Ch 6</v>
      </c>
      <c r="J778" s="77" t="str">
        <f t="shared" si="108"/>
        <v xml:space="preserve"> </v>
      </c>
      <c r="L778" s="86">
        <v>2</v>
      </c>
      <c r="N778" s="77" t="str">
        <f>VLOOKUP(B778,'Topic with sorted table '!A:E,5,FALSE)</f>
        <v>DA</v>
      </c>
      <c r="P778">
        <v>5</v>
      </c>
      <c r="Q778" s="77" t="s">
        <v>273</v>
      </c>
      <c r="R778" s="77">
        <v>6</v>
      </c>
      <c r="X778" s="77" t="str">
        <f t="shared" si="111"/>
        <v>F.5 Lv.2</v>
      </c>
      <c r="Z778" s="77" t="str">
        <f t="shared" si="112"/>
        <v>F.5 Ch 6 Lv.2</v>
      </c>
    </row>
    <row r="779" spans="1:26" ht="16.5" customHeight="1" x14ac:dyDescent="0.25">
      <c r="A779" s="63" t="str">
        <f t="shared" si="109"/>
        <v>201513</v>
      </c>
      <c r="B779" s="77" t="str">
        <f t="shared" si="110"/>
        <v>6A1</v>
      </c>
      <c r="C779" s="77">
        <v>2015</v>
      </c>
      <c r="D779" s="44">
        <v>13</v>
      </c>
      <c r="E779" s="44"/>
      <c r="F779" s="44" t="s">
        <v>19</v>
      </c>
      <c r="I779" s="77" t="str">
        <f t="shared" si="107"/>
        <v>F.6 Ch 1</v>
      </c>
      <c r="J779" s="77" t="str">
        <f t="shared" si="108"/>
        <v xml:space="preserve"> </v>
      </c>
      <c r="L779" s="86">
        <v>2</v>
      </c>
      <c r="N779" s="77" t="str">
        <f>VLOOKUP(B779,'Topic with sorted table '!A:E,5,FALSE)</f>
        <v>A3</v>
      </c>
      <c r="P779">
        <v>6</v>
      </c>
      <c r="Q779" s="77" t="s">
        <v>272</v>
      </c>
      <c r="R779" s="77">
        <v>1</v>
      </c>
      <c r="X779" s="77" t="str">
        <f t="shared" si="111"/>
        <v>F.6 Lv.2</v>
      </c>
      <c r="Z779" s="77" t="str">
        <f t="shared" si="112"/>
        <v>F.6 Ch 1 Lv.2</v>
      </c>
    </row>
    <row r="780" spans="1:26" ht="16.5" customHeight="1" x14ac:dyDescent="0.25">
      <c r="A780" s="63" t="str">
        <f t="shared" si="109"/>
        <v>201514</v>
      </c>
      <c r="B780" s="77" t="str">
        <f t="shared" si="110"/>
        <v>2A1</v>
      </c>
      <c r="C780" s="77">
        <v>2015</v>
      </c>
      <c r="D780" s="44">
        <v>14</v>
      </c>
      <c r="E780" s="44"/>
      <c r="F780" s="44" t="s">
        <v>7</v>
      </c>
      <c r="I780" s="77" t="str">
        <f t="shared" si="107"/>
        <v>F.2 Ch 1</v>
      </c>
      <c r="J780" s="77" t="str">
        <f t="shared" si="108"/>
        <v xml:space="preserve"> </v>
      </c>
      <c r="L780" s="86">
        <v>4</v>
      </c>
      <c r="N780" s="77" t="str">
        <f>VLOOKUP(B780,'Topic with sorted table '!A:E,5,FALSE)</f>
        <v>A1</v>
      </c>
      <c r="P780">
        <v>2</v>
      </c>
      <c r="Q780" s="77" t="s">
        <v>272</v>
      </c>
      <c r="R780" s="77">
        <v>1</v>
      </c>
      <c r="X780" s="77" t="str">
        <f t="shared" si="111"/>
        <v>F.2 Lv.4</v>
      </c>
      <c r="Z780" s="77" t="str">
        <f t="shared" si="112"/>
        <v>F.2 Ch 1 Lv.4</v>
      </c>
    </row>
    <row r="781" spans="1:26" ht="16.5" customHeight="1" x14ac:dyDescent="0.25">
      <c r="A781" s="63" t="str">
        <f t="shared" si="109"/>
        <v>201515</v>
      </c>
      <c r="B781" s="77" t="str">
        <f t="shared" si="110"/>
        <v>2B10</v>
      </c>
      <c r="C781" s="77">
        <v>2015</v>
      </c>
      <c r="D781" s="44">
        <v>15</v>
      </c>
      <c r="E781" s="44"/>
      <c r="F781" s="44" t="s">
        <v>7</v>
      </c>
      <c r="I781" s="77" t="str">
        <f t="shared" si="107"/>
        <v>F.2 Ch 10</v>
      </c>
      <c r="J781" s="77" t="str">
        <f t="shared" si="108"/>
        <v xml:space="preserve"> </v>
      </c>
      <c r="L781" s="86">
        <v>2</v>
      </c>
      <c r="N781" s="77" t="str">
        <f>VLOOKUP(B781,'Topic with sorted table '!A:E,5,FALSE)</f>
        <v>A2</v>
      </c>
      <c r="P781">
        <v>2</v>
      </c>
      <c r="Q781" s="77" t="s">
        <v>273</v>
      </c>
      <c r="R781" s="77">
        <v>10</v>
      </c>
      <c r="X781" s="77" t="str">
        <f t="shared" si="111"/>
        <v>F.2 Lv.2</v>
      </c>
      <c r="Z781" s="77" t="str">
        <f t="shared" si="112"/>
        <v>F.2 Ch 10 Lv.2</v>
      </c>
    </row>
    <row r="782" spans="1:26" ht="16.5" customHeight="1" x14ac:dyDescent="0.25">
      <c r="A782" s="63" t="str">
        <f t="shared" si="109"/>
        <v>201516</v>
      </c>
      <c r="B782" s="77" t="str">
        <f t="shared" si="110"/>
        <v>3B10</v>
      </c>
      <c r="C782" s="77">
        <v>2015</v>
      </c>
      <c r="D782" s="45">
        <v>16</v>
      </c>
      <c r="E782" s="45"/>
      <c r="F782" s="45" t="s">
        <v>19</v>
      </c>
      <c r="I782" s="77" t="str">
        <f t="shared" si="107"/>
        <v>F.3 Ch 10</v>
      </c>
      <c r="J782" s="77" t="str">
        <f t="shared" si="108"/>
        <v xml:space="preserve"> </v>
      </c>
      <c r="L782" s="86">
        <v>2</v>
      </c>
      <c r="N782" s="77" t="str">
        <f>VLOOKUP(B782,'Topic with sorted table '!A:E,5,FALSE)</f>
        <v>VA2</v>
      </c>
      <c r="P782">
        <v>3</v>
      </c>
      <c r="Q782" s="77" t="s">
        <v>273</v>
      </c>
      <c r="R782" s="77">
        <v>10</v>
      </c>
      <c r="X782" s="77" t="str">
        <f t="shared" si="111"/>
        <v>F.3 Lv.2</v>
      </c>
      <c r="Z782" s="77" t="str">
        <f t="shared" si="112"/>
        <v>F.3 Ch 10 Lv.2</v>
      </c>
    </row>
    <row r="783" spans="1:26" ht="16.5" customHeight="1" x14ac:dyDescent="0.25">
      <c r="A783" s="63" t="str">
        <f t="shared" si="109"/>
        <v>201517</v>
      </c>
      <c r="B783" s="77" t="str">
        <f t="shared" si="110"/>
        <v>3B10</v>
      </c>
      <c r="C783" s="77">
        <v>2015</v>
      </c>
      <c r="D783" s="45">
        <v>17</v>
      </c>
      <c r="E783" s="45"/>
      <c r="F783" s="45" t="s">
        <v>23</v>
      </c>
      <c r="I783" s="77" t="str">
        <f t="shared" si="107"/>
        <v>F.3 Ch 10</v>
      </c>
      <c r="J783" s="77" t="str">
        <f t="shared" si="108"/>
        <v xml:space="preserve"> </v>
      </c>
      <c r="L783" s="86">
        <v>5</v>
      </c>
      <c r="N783" s="77" t="str">
        <f>VLOOKUP(B783,'Topic with sorted table '!A:E,5,FALSE)</f>
        <v>VA2</v>
      </c>
      <c r="P783">
        <v>3</v>
      </c>
      <c r="Q783" s="77" t="s">
        <v>273</v>
      </c>
      <c r="R783" s="77">
        <v>10</v>
      </c>
      <c r="X783" s="77" t="str">
        <f t="shared" si="111"/>
        <v>F.3 Lv.5</v>
      </c>
      <c r="Z783" s="77" t="str">
        <f t="shared" si="112"/>
        <v>F.3 Ch 10 Lv.5</v>
      </c>
    </row>
    <row r="784" spans="1:26" ht="16.5" customHeight="1" x14ac:dyDescent="0.25">
      <c r="A784" s="63" t="str">
        <f t="shared" si="109"/>
        <v>201518</v>
      </c>
      <c r="B784" s="77" t="str">
        <f t="shared" si="110"/>
        <v>3B11</v>
      </c>
      <c r="C784" s="77">
        <v>2015</v>
      </c>
      <c r="D784" s="45">
        <v>18</v>
      </c>
      <c r="E784" s="45"/>
      <c r="F784" s="45" t="s">
        <v>13</v>
      </c>
      <c r="I784" s="77" t="str">
        <f t="shared" si="107"/>
        <v>F.3 Ch 11</v>
      </c>
      <c r="J784" s="77" t="str">
        <f t="shared" si="108"/>
        <v xml:space="preserve"> </v>
      </c>
      <c r="L784" s="86">
        <v>4</v>
      </c>
      <c r="N784" s="77" t="str">
        <f>VLOOKUP(B784,'Topic with sorted table '!A:E,5,FALSE)</f>
        <v>T1</v>
      </c>
      <c r="P784">
        <v>3</v>
      </c>
      <c r="Q784" s="77" t="s">
        <v>273</v>
      </c>
      <c r="R784" s="77">
        <v>11</v>
      </c>
      <c r="X784" s="77" t="str">
        <f t="shared" si="111"/>
        <v>F.3 Lv.4</v>
      </c>
      <c r="Z784" s="77" t="str">
        <f t="shared" si="112"/>
        <v>F.3 Ch 11 Lv.4</v>
      </c>
    </row>
    <row r="785" spans="1:26" ht="16.5" customHeight="1" x14ac:dyDescent="0.25">
      <c r="A785" s="63" t="str">
        <f t="shared" si="109"/>
        <v>201519</v>
      </c>
      <c r="B785" s="77" t="str">
        <f t="shared" si="110"/>
        <v>4B12</v>
      </c>
      <c r="C785" s="77">
        <v>2015</v>
      </c>
      <c r="D785" s="45">
        <v>19</v>
      </c>
      <c r="E785" s="45"/>
      <c r="F785" s="45" t="s">
        <v>7</v>
      </c>
      <c r="I785" s="77" t="str">
        <f t="shared" si="107"/>
        <v>F.4 Ch 12</v>
      </c>
      <c r="J785" s="77" t="str">
        <f t="shared" si="108"/>
        <v xml:space="preserve"> </v>
      </c>
      <c r="L785" s="86">
        <v>3</v>
      </c>
      <c r="N785" s="77" t="str">
        <f>VLOOKUP(B785,'Topic with sorted table '!A:E,5,FALSE)</f>
        <v>T2</v>
      </c>
      <c r="P785">
        <v>4</v>
      </c>
      <c r="Q785" s="77" t="s">
        <v>273</v>
      </c>
      <c r="R785" s="77">
        <v>12</v>
      </c>
      <c r="X785" s="77" t="str">
        <f t="shared" si="111"/>
        <v>F.4 Lv.3</v>
      </c>
      <c r="Z785" s="77" t="str">
        <f t="shared" si="112"/>
        <v>F.4 Ch 12 Lv.3</v>
      </c>
    </row>
    <row r="786" spans="1:26" ht="16.5" customHeight="1" x14ac:dyDescent="0.25">
      <c r="A786" s="63" t="str">
        <f t="shared" si="109"/>
        <v>201520</v>
      </c>
      <c r="B786" s="77" t="str">
        <f t="shared" si="110"/>
        <v>4B10</v>
      </c>
      <c r="C786" s="77">
        <v>2015</v>
      </c>
      <c r="D786" s="45">
        <v>20</v>
      </c>
      <c r="E786" s="45"/>
      <c r="F786" s="45" t="s">
        <v>7</v>
      </c>
      <c r="I786" s="77" t="str">
        <f t="shared" si="107"/>
        <v>F.4 Ch 10</v>
      </c>
      <c r="J786" s="77" t="str">
        <f t="shared" si="108"/>
        <v xml:space="preserve"> </v>
      </c>
      <c r="L786" s="86">
        <v>3</v>
      </c>
      <c r="N786" s="77" t="str">
        <f>VLOOKUP(B786,'Topic with sorted table '!A:E,5,FALSE)</f>
        <v>DG3</v>
      </c>
      <c r="P786">
        <v>4</v>
      </c>
      <c r="Q786" s="77" t="s">
        <v>273</v>
      </c>
      <c r="R786" s="77">
        <v>10</v>
      </c>
      <c r="X786" s="77" t="str">
        <f t="shared" si="111"/>
        <v>F.4 Lv.3</v>
      </c>
      <c r="Z786" s="77" t="str">
        <f t="shared" si="112"/>
        <v>F.4 Ch 10 Lv.3</v>
      </c>
    </row>
    <row r="787" spans="1:26" ht="16.5" customHeight="1" x14ac:dyDescent="0.25">
      <c r="A787" s="63" t="str">
        <f t="shared" si="109"/>
        <v>201521</v>
      </c>
      <c r="B787" s="77" t="str">
        <f t="shared" si="110"/>
        <v>4B10</v>
      </c>
      <c r="C787" s="77">
        <v>2015</v>
      </c>
      <c r="D787" s="44">
        <v>21</v>
      </c>
      <c r="E787" s="44"/>
      <c r="F787" s="44" t="s">
        <v>19</v>
      </c>
      <c r="I787" s="77" t="str">
        <f t="shared" si="107"/>
        <v>F.4 Ch 10</v>
      </c>
      <c r="J787" s="77" t="str">
        <f t="shared" si="108"/>
        <v xml:space="preserve"> </v>
      </c>
      <c r="L787" s="86">
        <v>2</v>
      </c>
      <c r="N787" s="77" t="str">
        <f>VLOOKUP(B787,'Topic with sorted table '!A:E,5,FALSE)</f>
        <v>DG3</v>
      </c>
      <c r="P787">
        <v>4</v>
      </c>
      <c r="Q787" s="77" t="s">
        <v>273</v>
      </c>
      <c r="R787" s="77">
        <v>10</v>
      </c>
      <c r="X787" s="77" t="str">
        <f t="shared" si="111"/>
        <v>F.4 Lv.2</v>
      </c>
      <c r="Z787" s="77" t="str">
        <f t="shared" si="112"/>
        <v>F.4 Ch 10 Lv.2</v>
      </c>
    </row>
    <row r="788" spans="1:26" ht="16.5" customHeight="1" x14ac:dyDescent="0.25">
      <c r="A788" s="63" t="str">
        <f t="shared" si="109"/>
        <v>201522</v>
      </c>
      <c r="B788" s="77" t="str">
        <f t="shared" si="110"/>
        <v>2B8</v>
      </c>
      <c r="C788" s="77">
        <v>2015</v>
      </c>
      <c r="D788" s="44">
        <v>22</v>
      </c>
      <c r="E788" s="44"/>
      <c r="F788" s="44" t="s">
        <v>13</v>
      </c>
      <c r="I788" s="77" t="str">
        <f t="shared" si="107"/>
        <v>F.2 Ch 8</v>
      </c>
      <c r="J788" s="77" t="str">
        <f t="shared" si="108"/>
        <v xml:space="preserve"> </v>
      </c>
      <c r="L788" s="86">
        <v>4</v>
      </c>
      <c r="N788" s="77" t="str">
        <f>VLOOKUP(B788,'Topic with sorted table '!A:E,5,FALSE)</f>
        <v>DG1</v>
      </c>
      <c r="P788">
        <v>2</v>
      </c>
      <c r="Q788" s="77" t="s">
        <v>273</v>
      </c>
      <c r="R788" s="77">
        <v>8</v>
      </c>
      <c r="X788" s="77" t="str">
        <f t="shared" si="111"/>
        <v>F.2 Lv.4</v>
      </c>
      <c r="Z788" s="77" t="str">
        <f t="shared" si="112"/>
        <v>F.2 Ch 8 Lv.4</v>
      </c>
    </row>
    <row r="789" spans="1:26" ht="16.5" customHeight="1" x14ac:dyDescent="0.25">
      <c r="A789" s="63" t="str">
        <f t="shared" si="109"/>
        <v>201523</v>
      </c>
      <c r="B789" s="77" t="str">
        <f t="shared" si="110"/>
        <v>2B11</v>
      </c>
      <c r="C789" s="77">
        <v>2015</v>
      </c>
      <c r="D789" s="44">
        <v>23</v>
      </c>
      <c r="E789" s="44"/>
      <c r="F789" s="44" t="s">
        <v>7</v>
      </c>
      <c r="I789" s="77" t="str">
        <f t="shared" si="107"/>
        <v>F.2 Ch 11</v>
      </c>
      <c r="J789" s="77" t="str">
        <f t="shared" si="108"/>
        <v xml:space="preserve"> </v>
      </c>
      <c r="L789" s="86">
        <v>4</v>
      </c>
      <c r="N789" s="77" t="str">
        <f>VLOOKUP(B789,'Topic with sorted table '!A:E,5,FALSE)</f>
        <v>T1</v>
      </c>
      <c r="P789">
        <v>2</v>
      </c>
      <c r="Q789" s="77" t="s">
        <v>273</v>
      </c>
      <c r="R789" s="77">
        <v>11</v>
      </c>
      <c r="X789" s="77" t="str">
        <f t="shared" si="111"/>
        <v>F.2 Lv.4</v>
      </c>
      <c r="Z789" s="77" t="str">
        <f t="shared" si="112"/>
        <v>F.2 Ch 11 Lv.4</v>
      </c>
    </row>
    <row r="790" spans="1:26" ht="16.5" customHeight="1" x14ac:dyDescent="0.25">
      <c r="A790" s="63" t="str">
        <f t="shared" si="109"/>
        <v>201524</v>
      </c>
      <c r="B790" s="77" t="str">
        <f t="shared" si="110"/>
        <v>5B8</v>
      </c>
      <c r="C790" s="77">
        <v>2015</v>
      </c>
      <c r="D790" s="44">
        <v>24</v>
      </c>
      <c r="E790" s="44"/>
      <c r="F790" s="44" t="s">
        <v>13</v>
      </c>
      <c r="I790" s="77" t="str">
        <f t="shared" si="107"/>
        <v>F.5 Ch 8</v>
      </c>
      <c r="J790" s="77" t="str">
        <f t="shared" si="108"/>
        <v xml:space="preserve"> </v>
      </c>
      <c r="L790" s="86">
        <v>2</v>
      </c>
      <c r="N790" s="77" t="str">
        <f>VLOOKUP(B790,'Topic with sorted table '!A:E,5,FALSE)</f>
        <v>A4</v>
      </c>
      <c r="P790">
        <v>5</v>
      </c>
      <c r="Q790" s="77" t="s">
        <v>273</v>
      </c>
      <c r="R790" s="77">
        <v>8</v>
      </c>
      <c r="X790" s="77" t="str">
        <f t="shared" si="111"/>
        <v>F.5 Lv.2</v>
      </c>
      <c r="Z790" s="77" t="str">
        <f t="shared" si="112"/>
        <v>F.5 Ch 8 Lv.2</v>
      </c>
    </row>
    <row r="791" spans="1:26" ht="16.5" customHeight="1" x14ac:dyDescent="0.25">
      <c r="A791" s="63" t="str">
        <f t="shared" si="109"/>
        <v>201525</v>
      </c>
      <c r="B791" s="77" t="str">
        <f t="shared" si="110"/>
        <v>4A2</v>
      </c>
      <c r="C791" s="77">
        <v>2015</v>
      </c>
      <c r="D791" s="44">
        <v>25</v>
      </c>
      <c r="E791" s="44"/>
      <c r="F791" s="44" t="s">
        <v>19</v>
      </c>
      <c r="I791" s="77" t="str">
        <f t="shared" si="107"/>
        <v>F.4 Ch 2</v>
      </c>
      <c r="J791" s="77" t="str">
        <f t="shared" si="108"/>
        <v xml:space="preserve"> </v>
      </c>
      <c r="L791" s="86">
        <v>5</v>
      </c>
      <c r="N791" s="77" t="str">
        <f>VLOOKUP(B791,'Topic with sorted table '!A:E,5,FALSE)</f>
        <v>AG2</v>
      </c>
      <c r="P791">
        <v>4</v>
      </c>
      <c r="Q791" s="77" t="s">
        <v>272</v>
      </c>
      <c r="R791" s="77">
        <v>2</v>
      </c>
      <c r="X791" s="77" t="str">
        <f t="shared" si="111"/>
        <v>F.4 Lv.5</v>
      </c>
      <c r="Z791" s="77" t="str">
        <f t="shared" si="112"/>
        <v>F.4 Ch 2 Lv.5</v>
      </c>
    </row>
    <row r="792" spans="1:26" ht="16.5" customHeight="1" x14ac:dyDescent="0.25">
      <c r="A792" s="63" t="str">
        <f t="shared" si="109"/>
        <v>201526</v>
      </c>
      <c r="B792" s="77" t="str">
        <f t="shared" si="110"/>
        <v>5B7</v>
      </c>
      <c r="C792" s="77">
        <v>2015</v>
      </c>
      <c r="D792" s="44">
        <v>26</v>
      </c>
      <c r="E792" s="44"/>
      <c r="F792" s="44" t="s">
        <v>7</v>
      </c>
      <c r="I792" s="77" t="str">
        <f t="shared" si="107"/>
        <v>F.5 Ch 7</v>
      </c>
      <c r="J792" s="77" t="str">
        <f t="shared" si="108"/>
        <v xml:space="preserve"> </v>
      </c>
      <c r="L792" s="86">
        <v>2</v>
      </c>
      <c r="N792" s="77" t="str">
        <f>VLOOKUP(B792,'Topic with sorted table '!A:E,5,FALSE)</f>
        <v>AG3</v>
      </c>
      <c r="P792">
        <v>5</v>
      </c>
      <c r="Q792" s="77" t="s">
        <v>273</v>
      </c>
      <c r="R792" s="77">
        <v>7</v>
      </c>
      <c r="X792" s="77" t="str">
        <f t="shared" si="111"/>
        <v>F.5 Lv.2</v>
      </c>
      <c r="Z792" s="77" t="str">
        <f t="shared" si="112"/>
        <v>F.5 Ch 7 Lv.2</v>
      </c>
    </row>
    <row r="793" spans="1:26" ht="16.5" customHeight="1" x14ac:dyDescent="0.25">
      <c r="A793" s="63" t="str">
        <f t="shared" si="109"/>
        <v>201527</v>
      </c>
      <c r="B793" s="77" t="str">
        <f t="shared" si="110"/>
        <v>5A5</v>
      </c>
      <c r="C793" s="77">
        <v>2015</v>
      </c>
      <c r="D793" s="44">
        <v>27</v>
      </c>
      <c r="E793" s="44"/>
      <c r="F793" s="44" t="s">
        <v>13</v>
      </c>
      <c r="I793" s="77" t="str">
        <f t="shared" si="107"/>
        <v>F.5 Ch 5</v>
      </c>
      <c r="J793" s="77" t="str">
        <f t="shared" si="108"/>
        <v xml:space="preserve"> </v>
      </c>
      <c r="L793" s="86">
        <v>4</v>
      </c>
      <c r="N793" s="77" t="str">
        <f>VLOOKUP(B793,'Topic with sorted table '!A:E,5,FALSE)</f>
        <v>P2</v>
      </c>
      <c r="P793">
        <v>5</v>
      </c>
      <c r="Q793" s="77" t="s">
        <v>272</v>
      </c>
      <c r="R793" s="77">
        <v>5</v>
      </c>
      <c r="X793" s="77" t="str">
        <f t="shared" si="111"/>
        <v>F.5 Lv.4</v>
      </c>
      <c r="Z793" s="77" t="str">
        <f t="shared" si="112"/>
        <v>F.5 Ch 5 Lv.4</v>
      </c>
    </row>
    <row r="794" spans="1:26" ht="16.5" customHeight="1" x14ac:dyDescent="0.25">
      <c r="A794" s="63" t="str">
        <f t="shared" si="109"/>
        <v>201528</v>
      </c>
      <c r="B794" s="77" t="str">
        <f t="shared" si="110"/>
        <v>5A5</v>
      </c>
      <c r="C794" s="77">
        <v>2015</v>
      </c>
      <c r="D794" s="45">
        <v>28</v>
      </c>
      <c r="E794" s="45"/>
      <c r="F794" s="45" t="s">
        <v>19</v>
      </c>
      <c r="I794" s="77" t="str">
        <f t="shared" si="107"/>
        <v>F.5 Ch 5</v>
      </c>
      <c r="J794" s="77" t="str">
        <f t="shared" si="108"/>
        <v xml:space="preserve"> </v>
      </c>
      <c r="L794" s="86">
        <v>2</v>
      </c>
      <c r="N794" s="77" t="str">
        <f>VLOOKUP(B794,'Topic with sorted table '!A:E,5,FALSE)</f>
        <v>P2</v>
      </c>
      <c r="P794">
        <v>5</v>
      </c>
      <c r="Q794" s="77" t="s">
        <v>272</v>
      </c>
      <c r="R794" s="77">
        <v>5</v>
      </c>
      <c r="X794" s="77" t="str">
        <f t="shared" si="111"/>
        <v>F.5 Lv.2</v>
      </c>
      <c r="Z794" s="77" t="str">
        <f t="shared" si="112"/>
        <v>F.5 Ch 5 Lv.2</v>
      </c>
    </row>
    <row r="795" spans="1:26" ht="16.5" customHeight="1" x14ac:dyDescent="0.25">
      <c r="A795" s="63" t="str">
        <f t="shared" si="109"/>
        <v>201529</v>
      </c>
      <c r="B795" s="77" t="str">
        <f t="shared" si="110"/>
        <v>5B11</v>
      </c>
      <c r="C795" s="77">
        <v>2015</v>
      </c>
      <c r="D795" s="45">
        <v>29</v>
      </c>
      <c r="E795" s="45"/>
      <c r="F795" s="45" t="s">
        <v>13</v>
      </c>
      <c r="I795" s="77" t="str">
        <f t="shared" si="107"/>
        <v>F.5 Ch 11</v>
      </c>
      <c r="J795" s="77" t="str">
        <f t="shared" si="108"/>
        <v xml:space="preserve"> </v>
      </c>
      <c r="L795" s="86">
        <v>2</v>
      </c>
      <c r="N795" s="77" t="str">
        <f>VLOOKUP(B795,'Topic with sorted table '!A:E,5,FALSE)</f>
        <v>S3</v>
      </c>
      <c r="P795">
        <v>5</v>
      </c>
      <c r="Q795" s="77" t="s">
        <v>273</v>
      </c>
      <c r="R795" s="77">
        <v>11</v>
      </c>
      <c r="X795" s="77" t="str">
        <f t="shared" si="111"/>
        <v>F.5 Lv.2</v>
      </c>
      <c r="Z795" s="77" t="str">
        <f t="shared" si="112"/>
        <v>F.5 Ch 11 Lv.2</v>
      </c>
    </row>
    <row r="796" spans="1:26" ht="16.5" customHeight="1" x14ac:dyDescent="0.25">
      <c r="A796" s="63" t="str">
        <f t="shared" si="109"/>
        <v>201530</v>
      </c>
      <c r="B796" s="77" t="str">
        <f t="shared" si="110"/>
        <v>3A6</v>
      </c>
      <c r="C796" s="77">
        <v>2015</v>
      </c>
      <c r="D796" s="45">
        <v>30</v>
      </c>
      <c r="E796" s="45"/>
      <c r="F796" s="45" t="s">
        <v>19</v>
      </c>
      <c r="I796" s="77" t="str">
        <f t="shared" si="107"/>
        <v>F.3 Ch 6</v>
      </c>
      <c r="J796" s="77" t="str">
        <f t="shared" si="108"/>
        <v xml:space="preserve"> </v>
      </c>
      <c r="L796" s="86">
        <v>5</v>
      </c>
      <c r="N796" s="77" t="str">
        <f>VLOOKUP(B796,'Topic with sorted table '!A:E,5,FALSE)</f>
        <v>S2</v>
      </c>
      <c r="P796">
        <v>3</v>
      </c>
      <c r="Q796" s="77" t="s">
        <v>272</v>
      </c>
      <c r="R796" s="77">
        <v>6</v>
      </c>
      <c r="X796" s="77" t="str">
        <f t="shared" si="111"/>
        <v>F.3 Lv.5</v>
      </c>
      <c r="Z796" s="77" t="str">
        <f t="shared" si="112"/>
        <v>F.3 Ch 6 Lv.5</v>
      </c>
    </row>
    <row r="797" spans="1:26" ht="16.5" customHeight="1" x14ac:dyDescent="0.25">
      <c r="A797" s="63" t="str">
        <f t="shared" si="109"/>
        <v>201531</v>
      </c>
      <c r="B797" s="77" t="str">
        <f t="shared" si="110"/>
        <v>4B9</v>
      </c>
      <c r="C797" s="77">
        <v>2015</v>
      </c>
      <c r="D797" s="45">
        <v>31</v>
      </c>
      <c r="E797" s="45"/>
      <c r="F797" s="45" t="s">
        <v>7</v>
      </c>
      <c r="I797" s="77" t="str">
        <f t="shared" si="107"/>
        <v>F.4 Ch 9</v>
      </c>
      <c r="J797" s="77" t="str">
        <f t="shared" si="108"/>
        <v xml:space="preserve"> </v>
      </c>
      <c r="L797" s="86">
        <v>3</v>
      </c>
      <c r="N797" s="77" t="str">
        <f>VLOOKUP(B797,'Topic with sorted table '!A:E,5,FALSE)</f>
        <v>A3</v>
      </c>
      <c r="P797">
        <v>4</v>
      </c>
      <c r="Q797" s="77" t="s">
        <v>273</v>
      </c>
      <c r="R797" s="77">
        <v>9</v>
      </c>
      <c r="X797" s="77" t="str">
        <f t="shared" si="111"/>
        <v>F.4 Lv.3</v>
      </c>
      <c r="Z797" s="77" t="str">
        <f t="shared" si="112"/>
        <v>F.4 Ch 9 Lv.3</v>
      </c>
    </row>
    <row r="798" spans="1:26" ht="16.5" customHeight="1" x14ac:dyDescent="0.25">
      <c r="A798" s="63" t="str">
        <f t="shared" si="109"/>
        <v>201532</v>
      </c>
      <c r="B798" s="77" t="str">
        <f t="shared" si="110"/>
        <v>4B8</v>
      </c>
      <c r="C798" s="77">
        <v>2015</v>
      </c>
      <c r="D798" s="45">
        <v>32</v>
      </c>
      <c r="E798" s="45"/>
      <c r="F798" s="45" t="s">
        <v>13</v>
      </c>
      <c r="I798" s="77" t="str">
        <f t="shared" si="107"/>
        <v>F.4 Ch 8</v>
      </c>
      <c r="J798" s="77" t="str">
        <f t="shared" si="108"/>
        <v xml:space="preserve"> </v>
      </c>
      <c r="L798" s="86">
        <v>5</v>
      </c>
      <c r="N798" s="77" t="str">
        <f>VLOOKUP(B798,'Topic with sorted table '!A:E,5,FALSE)</f>
        <v>A4</v>
      </c>
      <c r="P798">
        <v>4</v>
      </c>
      <c r="Q798" s="77" t="s">
        <v>273</v>
      </c>
      <c r="R798" s="77">
        <v>8</v>
      </c>
      <c r="X798" s="77" t="str">
        <f t="shared" si="111"/>
        <v>F.4 Lv.5</v>
      </c>
      <c r="Z798" s="77" t="str">
        <f t="shared" si="112"/>
        <v>F.4 Ch 8 Lv.5</v>
      </c>
    </row>
    <row r="799" spans="1:26" ht="16.5" customHeight="1" x14ac:dyDescent="0.25">
      <c r="A799" s="63" t="str">
        <f t="shared" si="109"/>
        <v>201533</v>
      </c>
      <c r="B799" s="77" t="str">
        <f t="shared" si="110"/>
        <v>3A2</v>
      </c>
      <c r="C799" s="77">
        <v>2015</v>
      </c>
      <c r="D799" s="44">
        <v>33</v>
      </c>
      <c r="E799" s="44"/>
      <c r="F799" s="44" t="s">
        <v>13</v>
      </c>
      <c r="I799" s="77" t="str">
        <f t="shared" si="107"/>
        <v>F.3 Ch 2</v>
      </c>
      <c r="J799" s="77" t="str">
        <f t="shared" si="108"/>
        <v xml:space="preserve"> </v>
      </c>
      <c r="L799" s="86">
        <v>3</v>
      </c>
      <c r="N799" s="77" t="str">
        <f>VLOOKUP(B799,'Topic with sorted table '!A:E,5,FALSE)</f>
        <v>A2</v>
      </c>
      <c r="P799">
        <v>3</v>
      </c>
      <c r="Q799" s="77" t="s">
        <v>272</v>
      </c>
      <c r="R799" s="77">
        <v>2</v>
      </c>
      <c r="X799" s="77" t="str">
        <f t="shared" si="111"/>
        <v>F.3 Lv.3</v>
      </c>
      <c r="Z799" s="77" t="str">
        <f t="shared" si="112"/>
        <v>F.3 Ch 2 Lv.3</v>
      </c>
    </row>
    <row r="800" spans="1:26" ht="16.5" customHeight="1" x14ac:dyDescent="0.25">
      <c r="A800" s="63" t="str">
        <f t="shared" si="109"/>
        <v>201534</v>
      </c>
      <c r="B800" s="77" t="str">
        <f t="shared" si="110"/>
        <v>4A3</v>
      </c>
      <c r="C800" s="77">
        <v>2015</v>
      </c>
      <c r="D800" s="44">
        <v>34</v>
      </c>
      <c r="E800" s="44"/>
      <c r="F800" s="44" t="s">
        <v>19</v>
      </c>
      <c r="I800" s="77" t="str">
        <f t="shared" si="107"/>
        <v>F.4 Ch 3</v>
      </c>
      <c r="J800" s="77" t="str">
        <f t="shared" si="108"/>
        <v xml:space="preserve"> </v>
      </c>
      <c r="L800" s="86">
        <v>3</v>
      </c>
      <c r="N800" s="77" t="str">
        <f>VLOOKUP(B800,'Topic with sorted table '!A:E,5,FALSE)</f>
        <v>A3</v>
      </c>
      <c r="P800">
        <v>4</v>
      </c>
      <c r="Q800" s="77" t="s">
        <v>272</v>
      </c>
      <c r="R800" s="77">
        <v>3</v>
      </c>
      <c r="X800" s="77" t="str">
        <f t="shared" si="111"/>
        <v>F.4 Lv.3</v>
      </c>
      <c r="Z800" s="77" t="str">
        <f t="shared" si="112"/>
        <v>F.4 Ch 3 Lv.3</v>
      </c>
    </row>
    <row r="801" spans="1:26" ht="16.5" customHeight="1" x14ac:dyDescent="0.25">
      <c r="A801" s="63" t="str">
        <f t="shared" si="109"/>
        <v>201535</v>
      </c>
      <c r="B801" s="77" t="str">
        <f t="shared" si="110"/>
        <v>4A1</v>
      </c>
      <c r="C801" s="77">
        <v>2015</v>
      </c>
      <c r="D801" s="44">
        <v>35</v>
      </c>
      <c r="E801" s="44"/>
      <c r="F801" s="44" t="s">
        <v>7</v>
      </c>
      <c r="I801" s="77" t="str">
        <f t="shared" si="107"/>
        <v>F.4 Ch 1</v>
      </c>
      <c r="J801" s="77" t="str">
        <f t="shared" si="108"/>
        <v xml:space="preserve"> </v>
      </c>
      <c r="L801" s="86">
        <v>4</v>
      </c>
      <c r="N801" s="77" t="str">
        <f>VLOOKUP(B801,'Topic with sorted table '!A:E,5,FALSE)</f>
        <v>A3</v>
      </c>
      <c r="P801">
        <v>4</v>
      </c>
      <c r="Q801" s="77" t="s">
        <v>272</v>
      </c>
      <c r="R801" s="77">
        <v>1</v>
      </c>
      <c r="X801" s="77" t="str">
        <f t="shared" si="111"/>
        <v>F.4 Lv.4</v>
      </c>
      <c r="Z801" s="77" t="str">
        <f t="shared" si="112"/>
        <v>F.4 Ch 1 Lv.4</v>
      </c>
    </row>
    <row r="802" spans="1:26" ht="16.5" customHeight="1" x14ac:dyDescent="0.25">
      <c r="A802" s="63" t="str">
        <f t="shared" si="109"/>
        <v>201536</v>
      </c>
      <c r="B802" s="77" t="str">
        <f t="shared" si="110"/>
        <v>6A3</v>
      </c>
      <c r="C802" s="77">
        <v>2015</v>
      </c>
      <c r="D802" s="44">
        <v>36</v>
      </c>
      <c r="E802" s="44"/>
      <c r="F802" s="44" t="s">
        <v>23</v>
      </c>
      <c r="I802" s="77" t="str">
        <f t="shared" si="107"/>
        <v>F.6 Ch 3</v>
      </c>
      <c r="J802" s="77" t="str">
        <f t="shared" si="108"/>
        <v xml:space="preserve"> </v>
      </c>
      <c r="L802" s="86">
        <v>5</v>
      </c>
      <c r="N802" s="77" t="str">
        <f>VLOOKUP(B802,'Topic with sorted table '!A:E,5,FALSE)</f>
        <v>A4</v>
      </c>
      <c r="P802">
        <v>6</v>
      </c>
      <c r="Q802" s="77" t="s">
        <v>272</v>
      </c>
      <c r="R802" s="77">
        <v>3</v>
      </c>
      <c r="X802" s="77" t="str">
        <f t="shared" si="111"/>
        <v>F.6 Lv.5</v>
      </c>
      <c r="Z802" s="77" t="str">
        <f t="shared" si="112"/>
        <v>F.6 Ch 3 Lv.5</v>
      </c>
    </row>
    <row r="803" spans="1:26" ht="16.5" customHeight="1" x14ac:dyDescent="0.25">
      <c r="A803" s="86" t="str">
        <f t="shared" si="109"/>
        <v>201537</v>
      </c>
      <c r="B803" s="86" t="str">
        <f t="shared" si="110"/>
        <v>6A2</v>
      </c>
      <c r="C803" s="77">
        <v>2015</v>
      </c>
      <c r="D803" s="44">
        <v>37</v>
      </c>
      <c r="E803" s="44"/>
      <c r="F803" s="44" t="s">
        <v>23</v>
      </c>
      <c r="I803" s="86" t="str">
        <f t="shared" si="107"/>
        <v>F.6 Ch 2</v>
      </c>
      <c r="J803" s="77" t="str">
        <f t="shared" si="108"/>
        <v xml:space="preserve"> </v>
      </c>
      <c r="L803" s="77">
        <v>5</v>
      </c>
      <c r="N803" s="86" t="str">
        <f>VLOOKUP(B803,'Topic with sorted table '!A:E,5,FALSE)</f>
        <v>A3</v>
      </c>
      <c r="P803">
        <v>6</v>
      </c>
      <c r="Q803" s="86" t="s">
        <v>272</v>
      </c>
      <c r="R803" s="86">
        <v>2</v>
      </c>
      <c r="X803" s="86" t="str">
        <f t="shared" ref="X803:X847" si="113">"F."&amp;P803&amp;" Lv."&amp;L803</f>
        <v>F.6 Lv.5</v>
      </c>
      <c r="Y803" s="86"/>
      <c r="Z803" s="86" t="str">
        <f t="shared" ref="Z803:Z847" si="114">I803&amp;" Lv."&amp;L803</f>
        <v>F.6 Ch 2 Lv.5</v>
      </c>
    </row>
    <row r="804" spans="1:26" ht="16.5" customHeight="1" x14ac:dyDescent="0.25">
      <c r="A804" s="86" t="str">
        <f t="shared" si="109"/>
        <v>201538</v>
      </c>
      <c r="B804" s="86" t="str">
        <f t="shared" si="110"/>
        <v>4B12</v>
      </c>
      <c r="C804" s="77">
        <v>2015</v>
      </c>
      <c r="D804" s="45">
        <v>38</v>
      </c>
      <c r="E804" s="45"/>
      <c r="F804" s="45" t="s">
        <v>19</v>
      </c>
      <c r="I804" s="86" t="str">
        <f t="shared" ref="I804:I867" si="115">"F." &amp; P804 &amp; " Ch "&amp;R804</f>
        <v>F.4 Ch 12</v>
      </c>
      <c r="J804" s="77" t="str">
        <f t="shared" si="108"/>
        <v xml:space="preserve"> </v>
      </c>
      <c r="L804" s="77">
        <v>5</v>
      </c>
      <c r="N804" s="86" t="str">
        <f>VLOOKUP(B804,'Topic with sorted table '!A:E,5,FALSE)</f>
        <v>T2</v>
      </c>
      <c r="P804">
        <v>4</v>
      </c>
      <c r="Q804" s="86" t="s">
        <v>273</v>
      </c>
      <c r="R804" s="86">
        <v>12</v>
      </c>
      <c r="X804" s="86" t="str">
        <f t="shared" si="113"/>
        <v>F.4 Lv.5</v>
      </c>
      <c r="Y804" s="86"/>
      <c r="Z804" s="86" t="str">
        <f t="shared" si="114"/>
        <v>F.4 Ch 12 Lv.5</v>
      </c>
    </row>
    <row r="805" spans="1:26" ht="16.5" customHeight="1" x14ac:dyDescent="0.25">
      <c r="A805" s="86" t="str">
        <f t="shared" si="109"/>
        <v>201539</v>
      </c>
      <c r="B805" s="86" t="str">
        <f t="shared" si="110"/>
        <v>5A3</v>
      </c>
      <c r="C805" s="86">
        <v>2015</v>
      </c>
      <c r="D805" s="45">
        <v>39</v>
      </c>
      <c r="E805" s="45"/>
      <c r="F805" s="45" t="s">
        <v>23</v>
      </c>
      <c r="I805" s="86" t="str">
        <f t="shared" si="115"/>
        <v>F.5 Ch 3</v>
      </c>
      <c r="J805" s="77" t="str">
        <f t="shared" si="108"/>
        <v xml:space="preserve"> </v>
      </c>
      <c r="L805" s="77">
        <v>4</v>
      </c>
      <c r="N805" s="86" t="str">
        <f>VLOOKUP(B805,'Topic with sorted table '!A:E,5,FALSE)</f>
        <v>G</v>
      </c>
      <c r="P805">
        <v>5</v>
      </c>
      <c r="Q805" s="86" t="s">
        <v>272</v>
      </c>
      <c r="R805" s="86">
        <v>3</v>
      </c>
      <c r="X805" s="86" t="str">
        <f t="shared" si="113"/>
        <v>F.5 Lv.4</v>
      </c>
      <c r="Y805" s="86"/>
      <c r="Z805" s="86" t="str">
        <f t="shared" si="114"/>
        <v>F.5 Ch 3 Lv.4</v>
      </c>
    </row>
    <row r="806" spans="1:26" ht="16.5" customHeight="1" x14ac:dyDescent="0.25">
      <c r="A806" s="86" t="str">
        <f t="shared" si="109"/>
        <v>201540</v>
      </c>
      <c r="B806" s="86" t="str">
        <f t="shared" si="110"/>
        <v>4B11</v>
      </c>
      <c r="C806" s="86">
        <v>2015</v>
      </c>
      <c r="D806" s="45">
        <v>40</v>
      </c>
      <c r="E806" s="45"/>
      <c r="F806" s="45" t="s">
        <v>7</v>
      </c>
      <c r="I806" s="86" t="str">
        <f t="shared" si="115"/>
        <v>F.4 Ch 11</v>
      </c>
      <c r="J806" s="77" t="str">
        <f t="shared" si="108"/>
        <v xml:space="preserve"> </v>
      </c>
      <c r="L806" s="77">
        <v>4</v>
      </c>
      <c r="N806" s="86" t="str">
        <f>VLOOKUP(B806,'Topic with sorted table '!A:E,5,FALSE)</f>
        <v>DG3</v>
      </c>
      <c r="P806">
        <v>4</v>
      </c>
      <c r="Q806" s="86" t="s">
        <v>273</v>
      </c>
      <c r="R806" s="86">
        <v>11</v>
      </c>
      <c r="X806" s="86" t="str">
        <f t="shared" si="113"/>
        <v>F.4 Lv.4</v>
      </c>
      <c r="Y806" s="86"/>
      <c r="Z806" s="86" t="str">
        <f t="shared" si="114"/>
        <v>F.4 Ch 11 Lv.4</v>
      </c>
    </row>
    <row r="807" spans="1:26" ht="16.5" customHeight="1" x14ac:dyDescent="0.25">
      <c r="A807" s="86" t="str">
        <f t="shared" si="109"/>
        <v>201541</v>
      </c>
      <c r="B807" s="86" t="str">
        <f t="shared" si="110"/>
        <v>5B7</v>
      </c>
      <c r="C807" s="86">
        <v>2015</v>
      </c>
      <c r="D807" s="45">
        <v>41</v>
      </c>
      <c r="E807" s="45"/>
      <c r="F807" s="45" t="s">
        <v>19</v>
      </c>
      <c r="I807" s="86" t="str">
        <f t="shared" si="115"/>
        <v>F.5 Ch 7</v>
      </c>
      <c r="J807" s="77" t="str">
        <f t="shared" si="108"/>
        <v xml:space="preserve"> </v>
      </c>
      <c r="L807" s="77">
        <v>5</v>
      </c>
      <c r="N807" s="86" t="str">
        <f>VLOOKUP(B807,'Topic with sorted table '!A:E,5,FALSE)</f>
        <v>AG3</v>
      </c>
      <c r="P807">
        <v>5</v>
      </c>
      <c r="Q807" s="86" t="s">
        <v>273</v>
      </c>
      <c r="R807" s="86">
        <v>7</v>
      </c>
      <c r="X807" s="86" t="str">
        <f t="shared" si="113"/>
        <v>F.5 Lv.5</v>
      </c>
      <c r="Y807" s="86"/>
      <c r="Z807" s="86" t="str">
        <f t="shared" si="114"/>
        <v>F.5 Ch 7 Lv.5</v>
      </c>
    </row>
    <row r="808" spans="1:26" ht="16.5" customHeight="1" x14ac:dyDescent="0.25">
      <c r="A808" s="86" t="str">
        <f t="shared" si="109"/>
        <v>201542</v>
      </c>
      <c r="B808" s="86" t="str">
        <f t="shared" si="110"/>
        <v>4A2</v>
      </c>
      <c r="C808" s="86">
        <v>2015</v>
      </c>
      <c r="D808" s="45">
        <v>42</v>
      </c>
      <c r="E808" s="45"/>
      <c r="F808" s="45" t="s">
        <v>13</v>
      </c>
      <c r="I808" s="86" t="str">
        <f t="shared" si="115"/>
        <v>F.4 Ch 2</v>
      </c>
      <c r="J808" s="77" t="str">
        <f t="shared" si="108"/>
        <v xml:space="preserve"> </v>
      </c>
      <c r="L808" s="77">
        <v>5</v>
      </c>
      <c r="N808" s="86" t="str">
        <f>VLOOKUP(B808,'Topic with sorted table '!A:E,5,FALSE)</f>
        <v>AG2</v>
      </c>
      <c r="P808">
        <v>4</v>
      </c>
      <c r="Q808" s="86" t="s">
        <v>272</v>
      </c>
      <c r="R808" s="86">
        <v>2</v>
      </c>
      <c r="X808" s="86" t="str">
        <f t="shared" si="113"/>
        <v>F.4 Lv.5</v>
      </c>
      <c r="Y808" s="86"/>
      <c r="Z808" s="86" t="str">
        <f t="shared" si="114"/>
        <v>F.4 Ch 2 Lv.5</v>
      </c>
    </row>
    <row r="809" spans="1:26" ht="16.5" customHeight="1" x14ac:dyDescent="0.25">
      <c r="A809" s="86" t="str">
        <f t="shared" si="109"/>
        <v>201543</v>
      </c>
      <c r="B809" s="86" t="str">
        <f t="shared" si="110"/>
        <v>5A4</v>
      </c>
      <c r="C809" s="86">
        <v>2015</v>
      </c>
      <c r="D809" s="44">
        <v>43</v>
      </c>
      <c r="E809" s="44"/>
      <c r="F809" s="44" t="s">
        <v>7</v>
      </c>
      <c r="I809" s="86" t="str">
        <f t="shared" si="115"/>
        <v>F.5 Ch 4</v>
      </c>
      <c r="J809" s="77" t="str">
        <f t="shared" si="108"/>
        <v xml:space="preserve"> </v>
      </c>
      <c r="L809" s="77">
        <v>4</v>
      </c>
      <c r="N809" s="86" t="str">
        <f>VLOOKUP(B809,'Topic with sorted table '!A:E,5,FALSE)</f>
        <v>P2</v>
      </c>
      <c r="P809">
        <v>5</v>
      </c>
      <c r="Q809" s="86" t="s">
        <v>272</v>
      </c>
      <c r="R809" s="86">
        <v>4</v>
      </c>
      <c r="X809" s="86" t="str">
        <f t="shared" si="113"/>
        <v>F.5 Lv.4</v>
      </c>
      <c r="Y809" s="86"/>
      <c r="Z809" s="86" t="str">
        <f t="shared" si="114"/>
        <v>F.5 Ch 4 Lv.4</v>
      </c>
    </row>
    <row r="810" spans="1:26" ht="16.5" customHeight="1" x14ac:dyDescent="0.25">
      <c r="A810" s="86" t="str">
        <f t="shared" si="109"/>
        <v>201544</v>
      </c>
      <c r="B810" s="86" t="str">
        <f t="shared" si="110"/>
        <v>5A5</v>
      </c>
      <c r="C810" s="86">
        <v>2015</v>
      </c>
      <c r="D810" s="44">
        <v>44</v>
      </c>
      <c r="E810" s="44"/>
      <c r="F810" s="44" t="s">
        <v>23</v>
      </c>
      <c r="I810" s="86" t="str">
        <f t="shared" si="115"/>
        <v>F.5 Ch 5</v>
      </c>
      <c r="J810" s="77" t="str">
        <f t="shared" si="108"/>
        <v xml:space="preserve"> </v>
      </c>
      <c r="L810" s="77">
        <v>4</v>
      </c>
      <c r="N810" s="86" t="str">
        <f>VLOOKUP(B810,'Topic with sorted table '!A:E,5,FALSE)</f>
        <v>P2</v>
      </c>
      <c r="P810">
        <v>5</v>
      </c>
      <c r="Q810" s="86" t="s">
        <v>272</v>
      </c>
      <c r="R810" s="86">
        <v>5</v>
      </c>
      <c r="X810" s="86" t="str">
        <f t="shared" si="113"/>
        <v>F.5 Lv.4</v>
      </c>
      <c r="Y810" s="86"/>
      <c r="Z810" s="86" t="str">
        <f t="shared" si="114"/>
        <v>F.5 Ch 5 Lv.4</v>
      </c>
    </row>
    <row r="811" spans="1:26" ht="16.5" customHeight="1" x14ac:dyDescent="0.25">
      <c r="A811" s="86" t="str">
        <f t="shared" si="109"/>
        <v>201545</v>
      </c>
      <c r="B811" s="86" t="str">
        <f t="shared" si="110"/>
        <v>5B11</v>
      </c>
      <c r="C811" s="86">
        <v>2015</v>
      </c>
      <c r="D811" s="44">
        <v>45</v>
      </c>
      <c r="E811" s="44"/>
      <c r="F811" s="44" t="s">
        <v>19</v>
      </c>
      <c r="I811" s="86" t="str">
        <f t="shared" si="115"/>
        <v>F.5 Ch 11</v>
      </c>
      <c r="J811" s="77" t="str">
        <f t="shared" si="108"/>
        <v xml:space="preserve"> </v>
      </c>
      <c r="L811" s="77">
        <v>5</v>
      </c>
      <c r="N811" s="86" t="str">
        <f>VLOOKUP(B811,'Topic with sorted table '!A:E,5,FALSE)</f>
        <v>S3</v>
      </c>
      <c r="P811">
        <v>5</v>
      </c>
      <c r="Q811" s="86" t="s">
        <v>273</v>
      </c>
      <c r="R811" s="86">
        <v>11</v>
      </c>
      <c r="X811" s="86" t="str">
        <f t="shared" si="113"/>
        <v>F.5 Lv.5</v>
      </c>
      <c r="Y811" s="86"/>
      <c r="Z811" s="86" t="str">
        <f t="shared" si="114"/>
        <v>F.5 Ch 11 Lv.5</v>
      </c>
    </row>
    <row r="812" spans="1:26" ht="16.5" customHeight="1" x14ac:dyDescent="0.25">
      <c r="A812" s="86" t="str">
        <f t="shared" si="109"/>
        <v>201601</v>
      </c>
      <c r="B812" s="86" t="str">
        <f t="shared" si="110"/>
        <v>3A2</v>
      </c>
      <c r="C812" s="86">
        <v>2016</v>
      </c>
      <c r="D812" s="44">
        <v>1</v>
      </c>
      <c r="E812" s="44"/>
      <c r="F812" s="44" t="s">
        <v>272</v>
      </c>
      <c r="I812" s="86" t="str">
        <f t="shared" si="115"/>
        <v>F.3 Ch 2</v>
      </c>
      <c r="J812" s="77" t="str">
        <f t="shared" si="108"/>
        <v xml:space="preserve"> </v>
      </c>
      <c r="L812" s="77">
        <v>4</v>
      </c>
      <c r="N812" s="86" t="str">
        <f>VLOOKUP(B812,'Topic with sorted table '!A:E,5,FALSE)</f>
        <v>A2</v>
      </c>
      <c r="P812">
        <v>3</v>
      </c>
      <c r="Q812" s="86" t="s">
        <v>272</v>
      </c>
      <c r="R812" s="86">
        <v>2</v>
      </c>
      <c r="X812" s="86" t="str">
        <f t="shared" si="113"/>
        <v>F.3 Lv.4</v>
      </c>
      <c r="Y812" s="86"/>
      <c r="Z812" s="86" t="str">
        <f t="shared" si="114"/>
        <v>F.3 Ch 2 Lv.4</v>
      </c>
    </row>
    <row r="813" spans="1:26" ht="16.5" customHeight="1" x14ac:dyDescent="0.25">
      <c r="A813" s="86" t="str">
        <f t="shared" si="109"/>
        <v>201602</v>
      </c>
      <c r="B813" s="86" t="str">
        <f t="shared" si="110"/>
        <v>2A4</v>
      </c>
      <c r="C813" s="86">
        <v>2016</v>
      </c>
      <c r="D813" s="44">
        <v>2</v>
      </c>
      <c r="E813" s="44"/>
      <c r="F813" s="44" t="s">
        <v>272</v>
      </c>
      <c r="I813" s="86" t="str">
        <f t="shared" si="115"/>
        <v>F.2 Ch 4</v>
      </c>
      <c r="J813" s="77" t="str">
        <f t="shared" si="108"/>
        <v xml:space="preserve"> </v>
      </c>
      <c r="L813" s="77">
        <v>2</v>
      </c>
      <c r="N813" s="86" t="str">
        <f>VLOOKUP(B813,'Topic with sorted table '!A:E,5,FALSE)</f>
        <v>A1</v>
      </c>
      <c r="P813">
        <v>2</v>
      </c>
      <c r="Q813" s="86" t="s">
        <v>272</v>
      </c>
      <c r="R813" s="86">
        <v>4</v>
      </c>
      <c r="X813" s="86" t="str">
        <f t="shared" si="113"/>
        <v>F.2 Lv.2</v>
      </c>
      <c r="Y813" s="86"/>
      <c r="Z813" s="86" t="str">
        <f t="shared" si="114"/>
        <v>F.2 Ch 4 Lv.2</v>
      </c>
    </row>
    <row r="814" spans="1:26" ht="16.5" customHeight="1" x14ac:dyDescent="0.25">
      <c r="A814" s="86" t="str">
        <f t="shared" si="109"/>
        <v>201603</v>
      </c>
      <c r="B814" s="86" t="str">
        <f t="shared" si="110"/>
        <v>3A1</v>
      </c>
      <c r="C814" s="86">
        <v>2016</v>
      </c>
      <c r="D814" s="44">
        <v>3</v>
      </c>
      <c r="E814" s="44"/>
      <c r="F814" s="44" t="s">
        <v>286</v>
      </c>
      <c r="I814" s="86" t="str">
        <f t="shared" si="115"/>
        <v>F.3 Ch 1</v>
      </c>
      <c r="J814" s="77" t="str">
        <f t="shared" si="108"/>
        <v xml:space="preserve"> </v>
      </c>
      <c r="L814" s="77">
        <v>2</v>
      </c>
      <c r="N814" s="86" t="str">
        <f>VLOOKUP(B814,'Topic with sorted table '!A:E,5,FALSE)</f>
        <v>A2</v>
      </c>
      <c r="P814">
        <v>3</v>
      </c>
      <c r="Q814" s="86" t="s">
        <v>272</v>
      </c>
      <c r="R814" s="86">
        <v>1</v>
      </c>
      <c r="X814" s="86" t="str">
        <f t="shared" si="113"/>
        <v>F.3 Lv.2</v>
      </c>
      <c r="Y814" s="86"/>
      <c r="Z814" s="86" t="str">
        <f t="shared" si="114"/>
        <v>F.3 Ch 1 Lv.2</v>
      </c>
    </row>
    <row r="815" spans="1:26" ht="16.5" customHeight="1" x14ac:dyDescent="0.25">
      <c r="A815" s="86" t="str">
        <f t="shared" si="109"/>
        <v>201604</v>
      </c>
      <c r="B815" s="86" t="str">
        <f t="shared" si="110"/>
        <v>2A1</v>
      </c>
      <c r="C815" s="86">
        <v>2016</v>
      </c>
      <c r="D815" s="44">
        <v>4</v>
      </c>
      <c r="E815" s="44"/>
      <c r="F815" s="44" t="s">
        <v>287</v>
      </c>
      <c r="I815" s="86" t="str">
        <f t="shared" si="115"/>
        <v>F.2 Ch 1</v>
      </c>
      <c r="J815" s="77" t="str">
        <f t="shared" si="108"/>
        <v xml:space="preserve"> </v>
      </c>
      <c r="L815" s="77">
        <v>2</v>
      </c>
      <c r="N815" s="86" t="str">
        <f>VLOOKUP(B815,'Topic with sorted table '!A:E,5,FALSE)</f>
        <v>A1</v>
      </c>
      <c r="P815">
        <v>2</v>
      </c>
      <c r="Q815" s="86" t="s">
        <v>272</v>
      </c>
      <c r="R815" s="86">
        <v>1</v>
      </c>
      <c r="X815" s="86" t="str">
        <f t="shared" si="113"/>
        <v>F.2 Lv.2</v>
      </c>
      <c r="Y815" s="86"/>
      <c r="Z815" s="86" t="str">
        <f t="shared" si="114"/>
        <v>F.2 Ch 1 Lv.2</v>
      </c>
    </row>
    <row r="816" spans="1:26" ht="16.5" customHeight="1" x14ac:dyDescent="0.25">
      <c r="A816" s="86" t="str">
        <f t="shared" si="109"/>
        <v>201605</v>
      </c>
      <c r="B816" s="86" t="str">
        <f t="shared" si="110"/>
        <v>2A6</v>
      </c>
      <c r="C816" s="86">
        <v>2016</v>
      </c>
      <c r="D816" s="44">
        <v>5</v>
      </c>
      <c r="E816" s="44"/>
      <c r="F816" s="44" t="s">
        <v>272</v>
      </c>
      <c r="I816" s="86" t="str">
        <f t="shared" si="115"/>
        <v>F.2 Ch 6</v>
      </c>
      <c r="J816" s="77" t="str">
        <f t="shared" si="108"/>
        <v xml:space="preserve"> </v>
      </c>
      <c r="L816" s="77">
        <v>2</v>
      </c>
      <c r="N816" s="86" t="str">
        <f>VLOOKUP(B816,'Topic with sorted table '!A:E,5,FALSE)</f>
        <v>A1</v>
      </c>
      <c r="P816">
        <v>2</v>
      </c>
      <c r="Q816" s="86" t="s">
        <v>272</v>
      </c>
      <c r="R816" s="86">
        <v>6</v>
      </c>
      <c r="X816" s="86" t="str">
        <f t="shared" si="113"/>
        <v>F.2 Lv.2</v>
      </c>
      <c r="Y816" s="86"/>
      <c r="Z816" s="86" t="str">
        <f t="shared" si="114"/>
        <v>F.2 Ch 6 Lv.2</v>
      </c>
    </row>
    <row r="817" spans="1:26" ht="16.5" customHeight="1" x14ac:dyDescent="0.25">
      <c r="A817" s="86" t="str">
        <f t="shared" si="109"/>
        <v>201606</v>
      </c>
      <c r="B817" s="86" t="str">
        <f t="shared" si="110"/>
        <v>4A6</v>
      </c>
      <c r="C817" s="86">
        <v>2016</v>
      </c>
      <c r="D817" s="45">
        <v>6</v>
      </c>
      <c r="E817" s="45"/>
      <c r="F817" s="45" t="s">
        <v>273</v>
      </c>
      <c r="I817" s="86" t="str">
        <f t="shared" si="115"/>
        <v>F.4 Ch 6</v>
      </c>
      <c r="J817" s="77" t="str">
        <f t="shared" si="108"/>
        <v xml:space="preserve"> </v>
      </c>
      <c r="L817" s="77">
        <v>2</v>
      </c>
      <c r="N817" s="86" t="str">
        <f>VLOOKUP(B817,'Topic with sorted table '!A:E,5,FALSE)</f>
        <v>A3</v>
      </c>
      <c r="P817">
        <v>4</v>
      </c>
      <c r="Q817" s="86" t="s">
        <v>272</v>
      </c>
      <c r="R817" s="86">
        <v>6</v>
      </c>
      <c r="X817" s="86" t="str">
        <f t="shared" si="113"/>
        <v>F.4 Lv.2</v>
      </c>
      <c r="Y817" s="86"/>
      <c r="Z817" s="86" t="str">
        <f t="shared" si="114"/>
        <v>F.4 Ch 6 Lv.2</v>
      </c>
    </row>
    <row r="818" spans="1:26" ht="16.5" customHeight="1" x14ac:dyDescent="0.25">
      <c r="A818" s="86" t="str">
        <f t="shared" si="109"/>
        <v>201607</v>
      </c>
      <c r="B818" s="86" t="str">
        <f t="shared" si="110"/>
        <v>5A2</v>
      </c>
      <c r="C818" s="86">
        <v>2016</v>
      </c>
      <c r="D818" s="45">
        <v>7</v>
      </c>
      <c r="E818" s="45"/>
      <c r="F818" s="45" t="s">
        <v>272</v>
      </c>
      <c r="I818" s="86" t="str">
        <f t="shared" si="115"/>
        <v>F.5 Ch 2</v>
      </c>
      <c r="J818" s="77" t="str">
        <f t="shared" si="108"/>
        <v xml:space="preserve"> </v>
      </c>
      <c r="L818" s="77">
        <v>3</v>
      </c>
      <c r="N818" s="86" t="str">
        <f>VLOOKUP(B818,'Topic with sorted table '!A:E,5,FALSE)</f>
        <v>A4</v>
      </c>
      <c r="P818">
        <v>5</v>
      </c>
      <c r="Q818" s="86" t="s">
        <v>272</v>
      </c>
      <c r="R818" s="86">
        <v>2</v>
      </c>
      <c r="X818" s="86" t="str">
        <f t="shared" si="113"/>
        <v>F.5 Lv.3</v>
      </c>
      <c r="Y818" s="86"/>
      <c r="Z818" s="86" t="str">
        <f t="shared" si="114"/>
        <v>F.5 Ch 2 Lv.3</v>
      </c>
    </row>
    <row r="819" spans="1:26" ht="16.5" customHeight="1" x14ac:dyDescent="0.25">
      <c r="A819" s="86" t="str">
        <f t="shared" si="109"/>
        <v>201608</v>
      </c>
      <c r="B819" s="86" t="str">
        <f t="shared" si="110"/>
        <v>4A3</v>
      </c>
      <c r="C819" s="86">
        <v>2016</v>
      </c>
      <c r="D819" s="45">
        <v>8</v>
      </c>
      <c r="E819" s="45"/>
      <c r="F819" s="45" t="s">
        <v>287</v>
      </c>
      <c r="I819" s="86" t="str">
        <f t="shared" si="115"/>
        <v>F.4 Ch 3</v>
      </c>
      <c r="J819" s="77" t="str">
        <f t="shared" si="108"/>
        <v xml:space="preserve"> </v>
      </c>
      <c r="L819" s="77">
        <v>2</v>
      </c>
      <c r="N819" s="86" t="str">
        <f>VLOOKUP(B819,'Topic with sorted table '!A:E,5,FALSE)</f>
        <v>A3</v>
      </c>
      <c r="P819">
        <v>4</v>
      </c>
      <c r="Q819" s="86" t="s">
        <v>272</v>
      </c>
      <c r="R819" s="86">
        <v>3</v>
      </c>
      <c r="X819" s="86" t="str">
        <f t="shared" si="113"/>
        <v>F.4 Lv.2</v>
      </c>
      <c r="Y819" s="86"/>
      <c r="Z819" s="86" t="str">
        <f t="shared" si="114"/>
        <v>F.4 Ch 3 Lv.2</v>
      </c>
    </row>
    <row r="820" spans="1:26" ht="16.5" customHeight="1" x14ac:dyDescent="0.25">
      <c r="A820" s="86" t="str">
        <f t="shared" si="109"/>
        <v>201609</v>
      </c>
      <c r="B820" s="86" t="str">
        <f t="shared" si="110"/>
        <v>4A5</v>
      </c>
      <c r="C820" s="86">
        <v>2016</v>
      </c>
      <c r="D820" s="45">
        <v>9</v>
      </c>
      <c r="E820" s="45"/>
      <c r="F820" s="45" t="s">
        <v>286</v>
      </c>
      <c r="I820" s="86" t="str">
        <f t="shared" si="115"/>
        <v>F.4 Ch 5</v>
      </c>
      <c r="J820" s="77" t="str">
        <f t="shared" si="108"/>
        <v xml:space="preserve"> </v>
      </c>
      <c r="L820" s="77">
        <v>4</v>
      </c>
      <c r="N820" s="86" t="str">
        <f>VLOOKUP(B820,'Topic with sorted table '!A:E,5,FALSE)</f>
        <v>A4</v>
      </c>
      <c r="P820">
        <v>4</v>
      </c>
      <c r="Q820" s="86" t="s">
        <v>272</v>
      </c>
      <c r="R820" s="86">
        <v>5</v>
      </c>
      <c r="X820" s="86" t="str">
        <f t="shared" si="113"/>
        <v>F.4 Lv.4</v>
      </c>
      <c r="Y820" s="86"/>
      <c r="Z820" s="86" t="str">
        <f t="shared" si="114"/>
        <v>F.4 Ch 5 Lv.4</v>
      </c>
    </row>
    <row r="821" spans="1:26" ht="16.5" customHeight="1" x14ac:dyDescent="0.25">
      <c r="A821" s="86" t="str">
        <f t="shared" si="109"/>
        <v>201610</v>
      </c>
      <c r="B821" s="86" t="str">
        <f t="shared" si="110"/>
        <v>3A3</v>
      </c>
      <c r="C821" s="86">
        <v>2016</v>
      </c>
      <c r="D821" s="45">
        <v>10</v>
      </c>
      <c r="E821" s="45"/>
      <c r="F821" s="45" t="s">
        <v>287</v>
      </c>
      <c r="I821" s="86" t="str">
        <f t="shared" si="115"/>
        <v>F.3 Ch 3</v>
      </c>
      <c r="J821" s="77" t="str">
        <f t="shared" si="108"/>
        <v xml:space="preserve"> </v>
      </c>
      <c r="L821" s="77">
        <v>2</v>
      </c>
      <c r="N821" s="86" t="str">
        <f>VLOOKUP(B821,'Topic with sorted table '!A:E,5,FALSE)</f>
        <v>DA</v>
      </c>
      <c r="P821">
        <v>3</v>
      </c>
      <c r="Q821" s="86" t="s">
        <v>272</v>
      </c>
      <c r="R821" s="86">
        <v>3</v>
      </c>
      <c r="X821" s="86" t="str">
        <f t="shared" si="113"/>
        <v>F.3 Lv.2</v>
      </c>
      <c r="Y821" s="86"/>
      <c r="Z821" s="86" t="str">
        <f t="shared" si="114"/>
        <v>F.3 Ch 3 Lv.2</v>
      </c>
    </row>
    <row r="822" spans="1:26" ht="16.5" customHeight="1" x14ac:dyDescent="0.25">
      <c r="A822" s="86" t="str">
        <f t="shared" si="109"/>
        <v>201611</v>
      </c>
      <c r="B822" s="86" t="str">
        <f t="shared" si="110"/>
        <v>2A6</v>
      </c>
      <c r="C822" s="86">
        <v>2016</v>
      </c>
      <c r="D822" s="44">
        <v>11</v>
      </c>
      <c r="E822" s="44"/>
      <c r="F822" s="44" t="s">
        <v>286</v>
      </c>
      <c r="I822" s="86" t="str">
        <f t="shared" si="115"/>
        <v>F.2 Ch 6</v>
      </c>
      <c r="J822" s="77" t="str">
        <f t="shared" si="108"/>
        <v xml:space="preserve"> </v>
      </c>
      <c r="L822" s="77">
        <v>2</v>
      </c>
      <c r="N822" s="86" t="str">
        <f>VLOOKUP(B822,'Topic with sorted table '!A:E,5,FALSE)</f>
        <v>A1</v>
      </c>
      <c r="P822">
        <v>2</v>
      </c>
      <c r="Q822" s="86" t="s">
        <v>272</v>
      </c>
      <c r="R822" s="86">
        <v>6</v>
      </c>
      <c r="X822" s="86" t="str">
        <f t="shared" si="113"/>
        <v>F.2 Lv.2</v>
      </c>
      <c r="Y822" s="86"/>
      <c r="Z822" s="86" t="str">
        <f t="shared" si="114"/>
        <v>F.2 Ch 6 Lv.2</v>
      </c>
    </row>
    <row r="823" spans="1:26" ht="16.5" customHeight="1" x14ac:dyDescent="0.25">
      <c r="A823" s="86" t="str">
        <f t="shared" si="109"/>
        <v>201612</v>
      </c>
      <c r="B823" s="86" t="str">
        <f t="shared" si="110"/>
        <v>5B6</v>
      </c>
      <c r="C823" s="86">
        <v>2016</v>
      </c>
      <c r="D823" s="44">
        <v>12</v>
      </c>
      <c r="E823" s="44"/>
      <c r="F823" s="44" t="s">
        <v>286</v>
      </c>
      <c r="I823" s="86" t="str">
        <f t="shared" si="115"/>
        <v>F.5 Ch 6</v>
      </c>
      <c r="J823" s="77" t="str">
        <f t="shared" si="108"/>
        <v xml:space="preserve"> </v>
      </c>
      <c r="L823" s="77">
        <v>2</v>
      </c>
      <c r="N823" s="86" t="str">
        <f>VLOOKUP(B823,'Topic with sorted table '!A:E,5,FALSE)</f>
        <v>DA</v>
      </c>
      <c r="P823">
        <v>5</v>
      </c>
      <c r="Q823" s="86" t="s">
        <v>273</v>
      </c>
      <c r="R823" s="86">
        <v>6</v>
      </c>
      <c r="X823" s="86" t="str">
        <f t="shared" si="113"/>
        <v>F.5 Lv.2</v>
      </c>
      <c r="Y823" s="86"/>
      <c r="Z823" s="86" t="str">
        <f t="shared" si="114"/>
        <v>F.5 Ch 6 Lv.2</v>
      </c>
    </row>
    <row r="824" spans="1:26" ht="16.5" customHeight="1" x14ac:dyDescent="0.25">
      <c r="A824" s="86" t="str">
        <f t="shared" si="109"/>
        <v>201613</v>
      </c>
      <c r="B824" s="86" t="str">
        <f t="shared" si="110"/>
        <v>2A5</v>
      </c>
      <c r="C824" s="86">
        <v>2016</v>
      </c>
      <c r="D824" s="44">
        <v>13</v>
      </c>
      <c r="E824" s="44"/>
      <c r="F824" s="44" t="s">
        <v>272</v>
      </c>
      <c r="I824" s="86" t="str">
        <f t="shared" si="115"/>
        <v>F.2 Ch 5</v>
      </c>
      <c r="J824" s="77" t="str">
        <f t="shared" ref="J824:J856" si="116">IF(T824&gt;0,"F." &amp; T824 &amp; " Ch "&amp;V824," ")</f>
        <v xml:space="preserve"> </v>
      </c>
      <c r="L824" s="77">
        <v>2</v>
      </c>
      <c r="N824" s="86" t="str">
        <f>VLOOKUP(B824,'Topic with sorted table '!A:E,5,FALSE)</f>
        <v>A1</v>
      </c>
      <c r="P824">
        <v>2</v>
      </c>
      <c r="Q824" s="86" t="s">
        <v>272</v>
      </c>
      <c r="R824" s="86">
        <v>5</v>
      </c>
      <c r="X824" s="86" t="str">
        <f t="shared" si="113"/>
        <v>F.2 Lv.2</v>
      </c>
      <c r="Y824" s="86"/>
      <c r="Z824" s="86" t="str">
        <f t="shared" si="114"/>
        <v>F.2 Ch 5 Lv.2</v>
      </c>
    </row>
    <row r="825" spans="1:26" ht="16.5" customHeight="1" x14ac:dyDescent="0.25">
      <c r="A825" s="86" t="str">
        <f t="shared" si="109"/>
        <v>201614</v>
      </c>
      <c r="B825" s="86" t="str">
        <f t="shared" si="110"/>
        <v>6A1</v>
      </c>
      <c r="C825" s="86">
        <v>2016</v>
      </c>
      <c r="D825" s="44">
        <v>14</v>
      </c>
      <c r="E825" s="44"/>
      <c r="F825" s="44" t="s">
        <v>287</v>
      </c>
      <c r="I825" s="86" t="str">
        <f t="shared" si="115"/>
        <v>F.6 Ch 1</v>
      </c>
      <c r="J825" s="77" t="str">
        <f t="shared" si="116"/>
        <v xml:space="preserve"> </v>
      </c>
      <c r="L825" s="77">
        <v>2</v>
      </c>
      <c r="N825" s="86" t="str">
        <f>VLOOKUP(B825,'Topic with sorted table '!A:E,5,FALSE)</f>
        <v>A3</v>
      </c>
      <c r="P825">
        <v>6</v>
      </c>
      <c r="Q825" s="86" t="s">
        <v>272</v>
      </c>
      <c r="R825" s="86">
        <v>1</v>
      </c>
      <c r="X825" s="86" t="str">
        <f t="shared" si="113"/>
        <v>F.6 Lv.2</v>
      </c>
      <c r="Y825" s="86"/>
      <c r="Z825" s="86" t="str">
        <f t="shared" si="114"/>
        <v>F.6 Ch 1 Lv.2</v>
      </c>
    </row>
    <row r="826" spans="1:26" ht="16.5" customHeight="1" x14ac:dyDescent="0.25">
      <c r="A826" s="86" t="str">
        <f t="shared" si="109"/>
        <v>201615</v>
      </c>
      <c r="B826" s="86" t="str">
        <f t="shared" si="110"/>
        <v>2B8</v>
      </c>
      <c r="C826" s="86">
        <v>2016</v>
      </c>
      <c r="D826" s="44">
        <v>15</v>
      </c>
      <c r="E826" s="44"/>
      <c r="F826" s="44" t="s">
        <v>273</v>
      </c>
      <c r="I826" s="86" t="str">
        <f t="shared" si="115"/>
        <v>F.2 Ch 8</v>
      </c>
      <c r="J826" s="77" t="str">
        <f t="shared" si="116"/>
        <v xml:space="preserve"> </v>
      </c>
      <c r="L826" s="77">
        <v>5</v>
      </c>
      <c r="N826" s="86" t="str">
        <f>VLOOKUP(B826,'Topic with sorted table '!A:E,5,FALSE)</f>
        <v>DG1</v>
      </c>
      <c r="P826">
        <v>2</v>
      </c>
      <c r="Q826" s="86" t="s">
        <v>273</v>
      </c>
      <c r="R826" s="86">
        <v>8</v>
      </c>
      <c r="X826" s="86" t="str">
        <f t="shared" si="113"/>
        <v>F.2 Lv.5</v>
      </c>
      <c r="Y826" s="86"/>
      <c r="Z826" s="86" t="str">
        <f t="shared" si="114"/>
        <v>F.2 Ch 8 Lv.5</v>
      </c>
    </row>
    <row r="827" spans="1:26" ht="16.5" customHeight="1" x14ac:dyDescent="0.25">
      <c r="A827" s="86" t="str">
        <f t="shared" si="109"/>
        <v>201616</v>
      </c>
      <c r="B827" s="86" t="str">
        <f t="shared" si="110"/>
        <v>5B9</v>
      </c>
      <c r="C827" s="86">
        <v>2016</v>
      </c>
      <c r="D827" s="45">
        <v>16</v>
      </c>
      <c r="E827" s="45"/>
      <c r="F827" s="45" t="s">
        <v>286</v>
      </c>
      <c r="I827" s="86" t="str">
        <f t="shared" si="115"/>
        <v>F.5 Ch 9</v>
      </c>
      <c r="J827" s="77" t="str">
        <f t="shared" si="116"/>
        <v xml:space="preserve"> </v>
      </c>
      <c r="L827" s="77">
        <v>2</v>
      </c>
      <c r="N827" s="86" t="str">
        <f>VLOOKUP(B827,'Topic with sorted table '!A:E,5,FALSE)</f>
        <v>T2</v>
      </c>
      <c r="P827">
        <v>5</v>
      </c>
      <c r="Q827" s="86" t="s">
        <v>273</v>
      </c>
      <c r="R827" s="86">
        <v>9</v>
      </c>
      <c r="X827" s="86" t="str">
        <f t="shared" si="113"/>
        <v>F.5 Lv.2</v>
      </c>
      <c r="Y827" s="86"/>
      <c r="Z827" s="86" t="str">
        <f t="shared" si="114"/>
        <v>F.5 Ch 9 Lv.2</v>
      </c>
    </row>
    <row r="828" spans="1:26" ht="16.5" customHeight="1" x14ac:dyDescent="0.25">
      <c r="A828" s="86" t="str">
        <f t="shared" si="109"/>
        <v>201617</v>
      </c>
      <c r="B828" s="86" t="str">
        <f t="shared" si="110"/>
        <v>3B8</v>
      </c>
      <c r="C828" s="86">
        <v>2016</v>
      </c>
      <c r="D828" s="45">
        <v>17</v>
      </c>
      <c r="E828" s="45"/>
      <c r="F828" s="45" t="s">
        <v>272</v>
      </c>
      <c r="I828" s="86" t="str">
        <f t="shared" si="115"/>
        <v>F.3 Ch 8</v>
      </c>
      <c r="J828" s="77" t="str">
        <f t="shared" si="116"/>
        <v xml:space="preserve"> </v>
      </c>
      <c r="L828" s="77">
        <v>3</v>
      </c>
      <c r="N828" s="86" t="str">
        <f>VLOOKUP(B828,'Topic with sorted table '!A:E,5,FALSE)</f>
        <v>DG2</v>
      </c>
      <c r="P828">
        <v>3</v>
      </c>
      <c r="Q828" s="86" t="s">
        <v>273</v>
      </c>
      <c r="R828" s="86">
        <v>8</v>
      </c>
      <c r="X828" s="86" t="str">
        <f t="shared" si="113"/>
        <v>F.3 Lv.3</v>
      </c>
      <c r="Y828" s="86"/>
      <c r="Z828" s="86" t="str">
        <f t="shared" si="114"/>
        <v>F.3 Ch 8 Lv.3</v>
      </c>
    </row>
    <row r="829" spans="1:26" ht="16.5" customHeight="1" x14ac:dyDescent="0.25">
      <c r="A829" s="86" t="str">
        <f t="shared" si="109"/>
        <v>201618</v>
      </c>
      <c r="B829" s="86" t="str">
        <f t="shared" si="110"/>
        <v>1B7</v>
      </c>
      <c r="C829" s="86">
        <v>2016</v>
      </c>
      <c r="D829" s="45">
        <v>18</v>
      </c>
      <c r="E829" s="45"/>
      <c r="F829" s="45" t="s">
        <v>287</v>
      </c>
      <c r="I829" s="86" t="str">
        <f t="shared" si="115"/>
        <v>F.1 Ch 7</v>
      </c>
      <c r="J829" s="77" t="str">
        <f t="shared" si="116"/>
        <v xml:space="preserve"> </v>
      </c>
      <c r="L829" s="77">
        <v>2</v>
      </c>
      <c r="N829" s="86" t="str">
        <f>VLOOKUP(B829,'Topic with sorted table '!A:E,5,FALSE)</f>
        <v>VA1</v>
      </c>
      <c r="P829">
        <v>1</v>
      </c>
      <c r="Q829" s="86" t="s">
        <v>273</v>
      </c>
      <c r="R829" s="86">
        <v>7</v>
      </c>
      <c r="X829" s="86" t="str">
        <f t="shared" si="113"/>
        <v>F.1 Lv.2</v>
      </c>
      <c r="Y829" s="86"/>
      <c r="Z829" s="86" t="str">
        <f t="shared" si="114"/>
        <v>F.1 Ch 7 Lv.2</v>
      </c>
    </row>
    <row r="830" spans="1:26" ht="16.5" customHeight="1" x14ac:dyDescent="0.25">
      <c r="A830" s="86" t="str">
        <f t="shared" si="109"/>
        <v>201619</v>
      </c>
      <c r="B830" s="86" t="str">
        <f t="shared" si="110"/>
        <v>2B12</v>
      </c>
      <c r="C830" s="86">
        <v>2016</v>
      </c>
      <c r="D830" s="45">
        <v>19</v>
      </c>
      <c r="E830" s="45"/>
      <c r="F830" s="45" t="s">
        <v>272</v>
      </c>
      <c r="I830" s="86" t="str">
        <f t="shared" si="115"/>
        <v>F.2 Ch 12</v>
      </c>
      <c r="J830" s="77" t="str">
        <f t="shared" si="116"/>
        <v xml:space="preserve"> </v>
      </c>
      <c r="L830" s="77">
        <v>3</v>
      </c>
      <c r="N830" s="86" t="str">
        <f>VLOOKUP(B830,'Topic with sorted table '!A:E,5,FALSE)</f>
        <v>VA1</v>
      </c>
      <c r="P830">
        <v>2</v>
      </c>
      <c r="Q830" s="86" t="s">
        <v>273</v>
      </c>
      <c r="R830" s="86">
        <v>12</v>
      </c>
      <c r="X830" s="86" t="str">
        <f t="shared" si="113"/>
        <v>F.2 Lv.3</v>
      </c>
      <c r="Y830" s="86"/>
      <c r="Z830" s="86" t="str">
        <f t="shared" si="114"/>
        <v>F.2 Ch 12 Lv.3</v>
      </c>
    </row>
    <row r="831" spans="1:26" ht="16.5" customHeight="1" x14ac:dyDescent="0.25">
      <c r="A831" s="86" t="str">
        <f t="shared" si="109"/>
        <v>201620</v>
      </c>
      <c r="B831" s="86" t="str">
        <f t="shared" si="110"/>
        <v>3B10</v>
      </c>
      <c r="C831" s="86">
        <v>2016</v>
      </c>
      <c r="D831" s="45">
        <v>20</v>
      </c>
      <c r="E831" s="45"/>
      <c r="F831" s="45" t="s">
        <v>287</v>
      </c>
      <c r="I831" s="86" t="str">
        <f t="shared" si="115"/>
        <v>F.3 Ch 10</v>
      </c>
      <c r="J831" s="77" t="str">
        <f t="shared" si="116"/>
        <v xml:space="preserve"> </v>
      </c>
      <c r="L831" s="77">
        <v>4</v>
      </c>
      <c r="N831" s="86" t="str">
        <f>VLOOKUP(B831,'Topic with sorted table '!A:E,5,FALSE)</f>
        <v>VA2</v>
      </c>
      <c r="P831">
        <v>3</v>
      </c>
      <c r="Q831" s="86" t="s">
        <v>273</v>
      </c>
      <c r="R831" s="86">
        <v>10</v>
      </c>
      <c r="X831" s="86" t="str">
        <f t="shared" si="113"/>
        <v>F.3 Lv.4</v>
      </c>
      <c r="Y831" s="86"/>
      <c r="Z831" s="86" t="str">
        <f t="shared" si="114"/>
        <v>F.3 Ch 10 Lv.4</v>
      </c>
    </row>
    <row r="832" spans="1:26" ht="16.5" customHeight="1" x14ac:dyDescent="0.25">
      <c r="A832" s="86" t="str">
        <f t="shared" si="109"/>
        <v>201621</v>
      </c>
      <c r="B832" s="86" t="str">
        <f t="shared" si="110"/>
        <v>5B9</v>
      </c>
      <c r="C832" s="86">
        <v>2016</v>
      </c>
      <c r="D832" s="44">
        <v>21</v>
      </c>
      <c r="E832" s="44"/>
      <c r="F832" s="44" t="s">
        <v>273</v>
      </c>
      <c r="I832" s="86" t="str">
        <f t="shared" si="115"/>
        <v>F.5 Ch 9</v>
      </c>
      <c r="J832" s="77" t="str">
        <f t="shared" si="116"/>
        <v xml:space="preserve"> </v>
      </c>
      <c r="L832" s="77">
        <v>3</v>
      </c>
      <c r="N832" s="86" t="str">
        <f>VLOOKUP(B832,'Topic with sorted table '!A:E,5,FALSE)</f>
        <v>T2</v>
      </c>
      <c r="P832">
        <v>5</v>
      </c>
      <c r="Q832" s="86" t="s">
        <v>273</v>
      </c>
      <c r="R832" s="86">
        <v>9</v>
      </c>
      <c r="X832" s="86" t="str">
        <f t="shared" si="113"/>
        <v>F.5 Lv.3</v>
      </c>
      <c r="Y832" s="86"/>
      <c r="Z832" s="86" t="str">
        <f t="shared" si="114"/>
        <v>F.5 Ch 9 Lv.3</v>
      </c>
    </row>
    <row r="833" spans="1:26" ht="16.5" customHeight="1" x14ac:dyDescent="0.25">
      <c r="A833" s="86" t="str">
        <f t="shared" si="109"/>
        <v>201622</v>
      </c>
      <c r="B833" s="86" t="str">
        <f t="shared" si="110"/>
        <v>4B10</v>
      </c>
      <c r="C833" s="86">
        <v>2016</v>
      </c>
      <c r="D833" s="44">
        <v>22</v>
      </c>
      <c r="E833" s="44"/>
      <c r="F833" s="44" t="s">
        <v>286</v>
      </c>
      <c r="I833" s="86" t="str">
        <f t="shared" si="115"/>
        <v>F.4 Ch 10</v>
      </c>
      <c r="J833" s="77" t="str">
        <f t="shared" si="116"/>
        <v xml:space="preserve"> </v>
      </c>
      <c r="L833" s="77">
        <v>4</v>
      </c>
      <c r="N833" s="86" t="str">
        <f>VLOOKUP(B833,'Topic with sorted table '!A:E,5,FALSE)</f>
        <v>DG3</v>
      </c>
      <c r="P833">
        <v>4</v>
      </c>
      <c r="Q833" s="86" t="s">
        <v>273</v>
      </c>
      <c r="R833" s="86">
        <v>10</v>
      </c>
      <c r="X833" s="86" t="str">
        <f t="shared" si="113"/>
        <v>F.4 Lv.4</v>
      </c>
      <c r="Y833" s="86"/>
      <c r="Z833" s="86" t="str">
        <f t="shared" si="114"/>
        <v>F.4 Ch 10 Lv.4</v>
      </c>
    </row>
    <row r="834" spans="1:26" ht="16.5" customHeight="1" x14ac:dyDescent="0.25">
      <c r="A834" s="86" t="str">
        <f t="shared" ref="A834:A901" si="117">C834&amp;IF(D834&lt;10,"0"&amp;D834,D834)</f>
        <v>201623</v>
      </c>
      <c r="B834" s="86" t="str">
        <f t="shared" ref="B834:B901" si="118">P834&amp;Q834&amp;R834</f>
        <v>1B9</v>
      </c>
      <c r="C834" s="86">
        <v>2016</v>
      </c>
      <c r="D834" s="44">
        <v>23</v>
      </c>
      <c r="E834" s="44"/>
      <c r="F834" s="44" t="s">
        <v>272</v>
      </c>
      <c r="I834" s="86" t="str">
        <f t="shared" si="115"/>
        <v>F.1 Ch 9</v>
      </c>
      <c r="J834" s="77" t="str">
        <f t="shared" si="116"/>
        <v xml:space="preserve"> </v>
      </c>
      <c r="L834" s="77">
        <v>2</v>
      </c>
      <c r="N834" s="86" t="str">
        <f>VLOOKUP(B834,'Topic with sorted table '!A:E,5,FALSE)</f>
        <v>Geo</v>
      </c>
      <c r="P834">
        <v>1</v>
      </c>
      <c r="Q834" s="86" t="s">
        <v>273</v>
      </c>
      <c r="R834" s="86">
        <v>9</v>
      </c>
      <c r="X834" s="86" t="str">
        <f t="shared" si="113"/>
        <v>F.1 Lv.2</v>
      </c>
      <c r="Y834" s="86"/>
      <c r="Z834" s="86" t="str">
        <f t="shared" si="114"/>
        <v>F.1 Ch 9 Lv.2</v>
      </c>
    </row>
    <row r="835" spans="1:26" ht="16.5" customHeight="1" x14ac:dyDescent="0.25">
      <c r="A835" s="86" t="str">
        <f t="shared" si="117"/>
        <v>201624</v>
      </c>
      <c r="B835" s="86" t="str">
        <f t="shared" si="118"/>
        <v>2B8</v>
      </c>
      <c r="C835" s="86">
        <v>2016</v>
      </c>
      <c r="D835" s="44">
        <v>24</v>
      </c>
      <c r="E835" s="44"/>
      <c r="F835" s="44" t="s">
        <v>273</v>
      </c>
      <c r="I835" s="86" t="str">
        <f t="shared" si="115"/>
        <v>F.2 Ch 8</v>
      </c>
      <c r="J835" s="77" t="str">
        <f t="shared" si="116"/>
        <v>F.4 Ch 3</v>
      </c>
      <c r="L835" s="77">
        <v>3</v>
      </c>
      <c r="N835" s="86" t="str">
        <f>VLOOKUP(B835,'Topic with sorted table '!A:E,5,FALSE)</f>
        <v>DG1</v>
      </c>
      <c r="P835">
        <v>2</v>
      </c>
      <c r="Q835" s="86" t="s">
        <v>273</v>
      </c>
      <c r="R835" s="86">
        <v>8</v>
      </c>
      <c r="T835" s="77">
        <v>4</v>
      </c>
      <c r="U835" s="77" t="s">
        <v>672</v>
      </c>
      <c r="V835" s="77">
        <v>3</v>
      </c>
      <c r="X835" s="86" t="str">
        <f t="shared" si="113"/>
        <v>F.2 Lv.3</v>
      </c>
      <c r="Y835" s="86"/>
      <c r="Z835" s="86" t="str">
        <f t="shared" si="114"/>
        <v>F.2 Ch 8 Lv.3</v>
      </c>
    </row>
    <row r="836" spans="1:26" ht="16.5" customHeight="1" x14ac:dyDescent="0.25">
      <c r="A836" s="86" t="str">
        <f t="shared" si="117"/>
        <v>201625</v>
      </c>
      <c r="B836" s="86" t="str">
        <f t="shared" si="118"/>
        <v>4A2</v>
      </c>
      <c r="C836" s="86">
        <v>2016</v>
      </c>
      <c r="D836" s="44">
        <v>25</v>
      </c>
      <c r="E836" s="44"/>
      <c r="F836" s="44" t="s">
        <v>286</v>
      </c>
      <c r="I836" s="86" t="str">
        <f t="shared" si="115"/>
        <v>F.4 Ch 2</v>
      </c>
      <c r="J836" s="77" t="str">
        <f t="shared" si="116"/>
        <v xml:space="preserve"> </v>
      </c>
      <c r="L836" s="77">
        <v>6</v>
      </c>
      <c r="N836" s="86" t="str">
        <f>VLOOKUP(B836,'Topic with sorted table '!A:E,5,FALSE)</f>
        <v>AG2</v>
      </c>
      <c r="P836">
        <v>4</v>
      </c>
      <c r="Q836" s="86" t="s">
        <v>272</v>
      </c>
      <c r="R836" s="86">
        <v>2</v>
      </c>
      <c r="X836" s="86" t="str">
        <f t="shared" si="113"/>
        <v>F.4 Lv.6</v>
      </c>
      <c r="Y836" s="86"/>
      <c r="Z836" s="86" t="str">
        <f t="shared" si="114"/>
        <v>F.4 Ch 2 Lv.6</v>
      </c>
    </row>
    <row r="837" spans="1:26" ht="16.5" customHeight="1" x14ac:dyDescent="0.25">
      <c r="A837" s="86" t="str">
        <f t="shared" si="117"/>
        <v>201626</v>
      </c>
      <c r="B837" s="86" t="str">
        <f t="shared" si="118"/>
        <v>5B8</v>
      </c>
      <c r="C837" s="86">
        <v>2016</v>
      </c>
      <c r="D837" s="45">
        <v>26</v>
      </c>
      <c r="E837" s="45"/>
      <c r="F837" s="45" t="s">
        <v>273</v>
      </c>
      <c r="I837" s="86" t="str">
        <f t="shared" si="115"/>
        <v>F.5 Ch 8</v>
      </c>
      <c r="J837" s="77" t="str">
        <f t="shared" si="116"/>
        <v xml:space="preserve"> </v>
      </c>
      <c r="L837" s="77">
        <v>6</v>
      </c>
      <c r="N837" s="86" t="str">
        <f>VLOOKUP(B837,'Topic with sorted table '!A:E,5,FALSE)</f>
        <v>A4</v>
      </c>
      <c r="P837">
        <v>5</v>
      </c>
      <c r="Q837" s="86" t="s">
        <v>273</v>
      </c>
      <c r="R837" s="86">
        <v>8</v>
      </c>
      <c r="X837" s="86" t="str">
        <f t="shared" si="113"/>
        <v>F.5 Lv.6</v>
      </c>
      <c r="Y837" s="86"/>
      <c r="Z837" s="86" t="str">
        <f t="shared" si="114"/>
        <v>F.5 Ch 8 Lv.6</v>
      </c>
    </row>
    <row r="838" spans="1:26" ht="16.5" customHeight="1" x14ac:dyDescent="0.25">
      <c r="A838" s="86" t="str">
        <f t="shared" si="117"/>
        <v>201627</v>
      </c>
      <c r="B838" s="86" t="str">
        <f t="shared" si="118"/>
        <v>5B7</v>
      </c>
      <c r="C838" s="86">
        <v>2016</v>
      </c>
      <c r="D838" s="45">
        <v>27</v>
      </c>
      <c r="E838" s="45"/>
      <c r="F838" s="45" t="s">
        <v>287</v>
      </c>
      <c r="I838" s="86" t="str">
        <f t="shared" si="115"/>
        <v>F.5 Ch 7</v>
      </c>
      <c r="J838" s="77" t="str">
        <f t="shared" si="116"/>
        <v xml:space="preserve"> </v>
      </c>
      <c r="L838" s="77">
        <v>3</v>
      </c>
      <c r="N838" s="86" t="str">
        <f>VLOOKUP(B838,'Topic with sorted table '!A:E,5,FALSE)</f>
        <v>AG3</v>
      </c>
      <c r="P838">
        <v>5</v>
      </c>
      <c r="Q838" s="86" t="s">
        <v>273</v>
      </c>
      <c r="R838" s="86">
        <v>7</v>
      </c>
      <c r="X838" s="86" t="str">
        <f t="shared" si="113"/>
        <v>F.5 Lv.3</v>
      </c>
      <c r="Y838" s="86"/>
      <c r="Z838" s="86" t="str">
        <f t="shared" si="114"/>
        <v>F.5 Ch 7 Lv.3</v>
      </c>
    </row>
    <row r="839" spans="1:26" ht="16.5" customHeight="1" x14ac:dyDescent="0.25">
      <c r="A839" s="86" t="str">
        <f t="shared" si="117"/>
        <v>201628</v>
      </c>
      <c r="B839" s="86" t="str">
        <f t="shared" si="118"/>
        <v>5A5</v>
      </c>
      <c r="C839" s="86">
        <v>2016</v>
      </c>
      <c r="D839" s="45">
        <v>28</v>
      </c>
      <c r="E839" s="45"/>
      <c r="F839" s="45" t="s">
        <v>287</v>
      </c>
      <c r="I839" s="86" t="str">
        <f t="shared" si="115"/>
        <v>F.5 Ch 5</v>
      </c>
      <c r="J839" s="77" t="str">
        <f t="shared" si="116"/>
        <v xml:space="preserve"> </v>
      </c>
      <c r="L839" s="77">
        <v>3</v>
      </c>
      <c r="N839" s="86" t="str">
        <f>VLOOKUP(B839,'Topic with sorted table '!A:E,5,FALSE)</f>
        <v>P2</v>
      </c>
      <c r="P839">
        <v>5</v>
      </c>
      <c r="Q839" s="86" t="s">
        <v>272</v>
      </c>
      <c r="R839" s="86">
        <v>5</v>
      </c>
      <c r="X839" s="86" t="str">
        <f t="shared" si="113"/>
        <v>F.5 Lv.3</v>
      </c>
      <c r="Y839" s="86"/>
      <c r="Z839" s="86" t="str">
        <f t="shared" si="114"/>
        <v>F.5 Ch 5 Lv.3</v>
      </c>
    </row>
    <row r="840" spans="1:26" ht="16.5" customHeight="1" x14ac:dyDescent="0.25">
      <c r="A840" s="86" t="str">
        <f t="shared" si="117"/>
        <v>201629</v>
      </c>
      <c r="B840" s="86" t="str">
        <f t="shared" si="118"/>
        <v>5A5</v>
      </c>
      <c r="C840" s="86">
        <v>2016</v>
      </c>
      <c r="D840" s="45">
        <v>29</v>
      </c>
      <c r="E840" s="45"/>
      <c r="F840" s="45" t="s">
        <v>273</v>
      </c>
      <c r="I840" s="86" t="str">
        <f t="shared" si="115"/>
        <v>F.5 Ch 5</v>
      </c>
      <c r="J840" s="77" t="str">
        <f t="shared" si="116"/>
        <v xml:space="preserve"> </v>
      </c>
      <c r="L840" s="77">
        <v>2</v>
      </c>
      <c r="N840" s="86" t="str">
        <f>VLOOKUP(B840,'Topic with sorted table '!A:E,5,FALSE)</f>
        <v>P2</v>
      </c>
      <c r="P840">
        <v>5</v>
      </c>
      <c r="Q840" s="86" t="s">
        <v>272</v>
      </c>
      <c r="R840" s="86">
        <v>5</v>
      </c>
      <c r="X840" s="86" t="str">
        <f t="shared" si="113"/>
        <v>F.5 Lv.2</v>
      </c>
      <c r="Y840" s="86"/>
      <c r="Z840" s="86" t="str">
        <f t="shared" si="114"/>
        <v>F.5 Ch 5 Lv.2</v>
      </c>
    </row>
    <row r="841" spans="1:26" ht="16.5" customHeight="1" x14ac:dyDescent="0.25">
      <c r="A841" s="86" t="str">
        <f t="shared" si="117"/>
        <v>201630</v>
      </c>
      <c r="B841" s="86" t="str">
        <f t="shared" si="118"/>
        <v>3A6</v>
      </c>
      <c r="C841" s="86">
        <v>2016</v>
      </c>
      <c r="D841" s="45">
        <v>30</v>
      </c>
      <c r="E841" s="45"/>
      <c r="F841" s="45" t="s">
        <v>273</v>
      </c>
      <c r="I841" s="86" t="str">
        <f t="shared" si="115"/>
        <v>F.3 Ch 6</v>
      </c>
      <c r="J841" s="77" t="str">
        <f t="shared" si="116"/>
        <v xml:space="preserve"> </v>
      </c>
      <c r="L841" s="77">
        <v>2</v>
      </c>
      <c r="N841" s="86" t="str">
        <f>VLOOKUP(B841,'Topic with sorted table '!A:E,5,FALSE)</f>
        <v>S2</v>
      </c>
      <c r="P841">
        <v>3</v>
      </c>
      <c r="Q841" s="86" t="s">
        <v>272</v>
      </c>
      <c r="R841" s="86">
        <v>6</v>
      </c>
      <c r="X841" s="86" t="str">
        <f t="shared" si="113"/>
        <v>F.3 Lv.2</v>
      </c>
      <c r="Y841" s="86"/>
      <c r="Z841" s="86" t="str">
        <f t="shared" si="114"/>
        <v>F.3 Ch 6 Lv.2</v>
      </c>
    </row>
    <row r="842" spans="1:26" ht="16.5" customHeight="1" x14ac:dyDescent="0.25">
      <c r="A842" s="86" t="str">
        <f t="shared" si="117"/>
        <v>201631</v>
      </c>
      <c r="B842" s="86" t="str">
        <f t="shared" si="118"/>
        <v>4B9</v>
      </c>
      <c r="C842" s="86">
        <v>2016</v>
      </c>
      <c r="D842" s="44">
        <v>31</v>
      </c>
      <c r="E842" s="44"/>
      <c r="F842" s="44" t="s">
        <v>287</v>
      </c>
      <c r="I842" s="86" t="str">
        <f t="shared" si="115"/>
        <v>F.4 Ch 9</v>
      </c>
      <c r="J842" s="77" t="str">
        <f t="shared" si="116"/>
        <v xml:space="preserve"> </v>
      </c>
      <c r="L842" s="77">
        <v>3</v>
      </c>
      <c r="N842" s="86" t="str">
        <f>VLOOKUP(B842,'Topic with sorted table '!A:E,5,FALSE)</f>
        <v>A3</v>
      </c>
      <c r="P842">
        <v>4</v>
      </c>
      <c r="Q842" s="86" t="s">
        <v>273</v>
      </c>
      <c r="R842" s="86">
        <v>9</v>
      </c>
      <c r="X842" s="86" t="str">
        <f t="shared" si="113"/>
        <v>F.4 Lv.3</v>
      </c>
      <c r="Y842" s="86"/>
      <c r="Z842" s="86" t="str">
        <f t="shared" si="114"/>
        <v>F.4 Ch 9 Lv.3</v>
      </c>
    </row>
    <row r="843" spans="1:26" ht="16.5" customHeight="1" x14ac:dyDescent="0.25">
      <c r="A843" s="86" t="str">
        <f t="shared" si="117"/>
        <v>201632</v>
      </c>
      <c r="B843" s="86" t="str">
        <f t="shared" si="118"/>
        <v>4B8</v>
      </c>
      <c r="C843" s="86">
        <v>2016</v>
      </c>
      <c r="D843" s="44">
        <v>32</v>
      </c>
      <c r="E843" s="44"/>
      <c r="F843" s="44" t="s">
        <v>286</v>
      </c>
      <c r="I843" s="86" t="str">
        <f t="shared" si="115"/>
        <v>F.4 Ch 8</v>
      </c>
      <c r="J843" s="77" t="str">
        <f t="shared" si="116"/>
        <v>F.4 Ch 2</v>
      </c>
      <c r="L843" s="77">
        <v>6</v>
      </c>
      <c r="N843" s="86" t="str">
        <f>VLOOKUP(B843,'Topic with sorted table '!A:E,5,FALSE)</f>
        <v>A4</v>
      </c>
      <c r="P843">
        <v>4</v>
      </c>
      <c r="Q843" s="86" t="s">
        <v>273</v>
      </c>
      <c r="R843" s="86">
        <v>8</v>
      </c>
      <c r="T843" s="77">
        <v>4</v>
      </c>
      <c r="U843" s="77" t="s">
        <v>672</v>
      </c>
      <c r="V843" s="77">
        <v>2</v>
      </c>
      <c r="X843" s="86" t="str">
        <f t="shared" si="113"/>
        <v>F.4 Lv.6</v>
      </c>
      <c r="Y843" s="86"/>
      <c r="Z843" s="86" t="str">
        <f t="shared" si="114"/>
        <v>F.4 Ch 8 Lv.6</v>
      </c>
    </row>
    <row r="844" spans="1:26" ht="16.5" customHeight="1" x14ac:dyDescent="0.25">
      <c r="A844" s="86" t="str">
        <f t="shared" si="117"/>
        <v>201633</v>
      </c>
      <c r="B844" s="86" t="str">
        <f t="shared" si="118"/>
        <v>3A2</v>
      </c>
      <c r="C844" s="86">
        <v>2016</v>
      </c>
      <c r="D844" s="44">
        <v>33</v>
      </c>
      <c r="E844" s="44"/>
      <c r="F844" s="44" t="s">
        <v>272</v>
      </c>
      <c r="I844" s="86" t="str">
        <f t="shared" si="115"/>
        <v>F.3 Ch 2</v>
      </c>
      <c r="J844" s="77" t="str">
        <f t="shared" si="116"/>
        <v xml:space="preserve"> </v>
      </c>
      <c r="L844" s="77">
        <v>5</v>
      </c>
      <c r="N844" s="86" t="str">
        <f>VLOOKUP(B844,'Topic with sorted table '!A:E,5,FALSE)</f>
        <v>A2</v>
      </c>
      <c r="P844">
        <v>3</v>
      </c>
      <c r="Q844" s="86" t="s">
        <v>272</v>
      </c>
      <c r="R844" s="86">
        <v>2</v>
      </c>
      <c r="X844" s="86" t="str">
        <f t="shared" si="113"/>
        <v>F.3 Lv.5</v>
      </c>
      <c r="Y844" s="86"/>
      <c r="Z844" s="86" t="str">
        <f t="shared" si="114"/>
        <v>F.3 Ch 2 Lv.5</v>
      </c>
    </row>
    <row r="845" spans="1:26" ht="16.5" customHeight="1" x14ac:dyDescent="0.25">
      <c r="A845" s="86" t="str">
        <f t="shared" si="117"/>
        <v>201634</v>
      </c>
      <c r="B845" s="86" t="str">
        <f t="shared" si="118"/>
        <v>4A1</v>
      </c>
      <c r="C845" s="86">
        <v>2016</v>
      </c>
      <c r="D845" s="44">
        <v>34</v>
      </c>
      <c r="E845" s="44"/>
      <c r="F845" s="44" t="s">
        <v>273</v>
      </c>
      <c r="I845" s="86" t="str">
        <f t="shared" si="115"/>
        <v>F.4 Ch 1</v>
      </c>
      <c r="J845" s="77" t="str">
        <f t="shared" si="116"/>
        <v xml:space="preserve"> </v>
      </c>
      <c r="L845" s="77">
        <v>6</v>
      </c>
      <c r="N845" s="86" t="str">
        <f>VLOOKUP(B845,'Topic with sorted table '!A:E,5,FALSE)</f>
        <v>A3</v>
      </c>
      <c r="P845">
        <v>4</v>
      </c>
      <c r="Q845" s="86" t="s">
        <v>272</v>
      </c>
      <c r="R845" s="86">
        <v>1</v>
      </c>
      <c r="X845" s="86" t="str">
        <f t="shared" si="113"/>
        <v>F.4 Lv.6</v>
      </c>
      <c r="Y845" s="86"/>
      <c r="Z845" s="86" t="str">
        <f t="shared" si="114"/>
        <v>F.4 Ch 1 Lv.6</v>
      </c>
    </row>
    <row r="846" spans="1:26" ht="16.5" customHeight="1" x14ac:dyDescent="0.25">
      <c r="A846" s="86" t="str">
        <f t="shared" si="117"/>
        <v>201635</v>
      </c>
      <c r="B846" s="86" t="str">
        <f t="shared" si="118"/>
        <v>6A3</v>
      </c>
      <c r="C846" s="86">
        <v>2016</v>
      </c>
      <c r="D846" s="44">
        <v>35</v>
      </c>
      <c r="E846" s="44"/>
      <c r="F846" s="44" t="s">
        <v>286</v>
      </c>
      <c r="I846" s="86" t="str">
        <f t="shared" si="115"/>
        <v>F.6 Ch 3</v>
      </c>
      <c r="J846" s="77" t="str">
        <f t="shared" si="116"/>
        <v xml:space="preserve"> </v>
      </c>
      <c r="L846" s="77">
        <v>4</v>
      </c>
      <c r="N846" s="86" t="str">
        <f>VLOOKUP(B846,'Topic with sorted table '!A:E,5,FALSE)</f>
        <v>A4</v>
      </c>
      <c r="P846" s="86">
        <v>6</v>
      </c>
      <c r="Q846" s="86" t="s">
        <v>714</v>
      </c>
      <c r="R846" s="86">
        <v>3</v>
      </c>
      <c r="X846" s="86" t="str">
        <f t="shared" si="113"/>
        <v>F.6 Lv.4</v>
      </c>
      <c r="Y846" s="86"/>
      <c r="Z846" s="86" t="str">
        <f t="shared" si="114"/>
        <v>F.6 Ch 3 Lv.4</v>
      </c>
    </row>
    <row r="847" spans="1:26" ht="16.5" customHeight="1" x14ac:dyDescent="0.25">
      <c r="A847" s="86" t="str">
        <f t="shared" si="117"/>
        <v>201636</v>
      </c>
      <c r="B847" s="86" t="str">
        <f t="shared" si="118"/>
        <v>6A2</v>
      </c>
      <c r="C847" s="86">
        <v>2016</v>
      </c>
      <c r="D847" s="45">
        <v>36</v>
      </c>
      <c r="E847" s="45"/>
      <c r="F847" s="45" t="s">
        <v>273</v>
      </c>
      <c r="I847" s="86" t="str">
        <f t="shared" si="115"/>
        <v>F.6 Ch 2</v>
      </c>
      <c r="J847" s="77" t="str">
        <f t="shared" si="116"/>
        <v xml:space="preserve"> </v>
      </c>
      <c r="L847" s="77">
        <v>6</v>
      </c>
      <c r="N847" s="86" t="str">
        <f>VLOOKUP(B847,'Topic with sorted table '!A:E,5,FALSE)</f>
        <v>A3</v>
      </c>
      <c r="P847" s="86">
        <v>6</v>
      </c>
      <c r="Q847" s="86" t="s">
        <v>701</v>
      </c>
      <c r="R847" s="86">
        <v>2</v>
      </c>
      <c r="X847" s="86" t="str">
        <f t="shared" si="113"/>
        <v>F.6 Lv.6</v>
      </c>
      <c r="Y847" s="86"/>
      <c r="Z847" s="86" t="str">
        <f t="shared" si="114"/>
        <v>F.6 Ch 2 Lv.6</v>
      </c>
    </row>
    <row r="848" spans="1:26" ht="16.5" customHeight="1" x14ac:dyDescent="0.25">
      <c r="A848" s="86" t="str">
        <f t="shared" si="117"/>
        <v>201637</v>
      </c>
      <c r="B848" s="86" t="str">
        <f t="shared" si="118"/>
        <v>5A3</v>
      </c>
      <c r="C848" s="77">
        <v>2016</v>
      </c>
      <c r="D848" s="45">
        <v>37</v>
      </c>
      <c r="E848" s="45"/>
      <c r="F848" s="45" t="s">
        <v>272</v>
      </c>
      <c r="I848" s="86" t="str">
        <f t="shared" si="115"/>
        <v>F.5 Ch 3</v>
      </c>
      <c r="J848" s="77" t="str">
        <f t="shared" si="116"/>
        <v xml:space="preserve"> </v>
      </c>
      <c r="L848" s="77">
        <v>4</v>
      </c>
      <c r="N848" s="86" t="str">
        <f>VLOOKUP(B848,'Topic with sorted table '!A:E,5,FALSE)</f>
        <v>G</v>
      </c>
      <c r="P848" s="86">
        <v>5</v>
      </c>
      <c r="Q848" s="86" t="s">
        <v>272</v>
      </c>
      <c r="R848" s="86">
        <v>3</v>
      </c>
      <c r="S848" s="86"/>
      <c r="T848" s="86"/>
      <c r="U848" s="86"/>
      <c r="V848" s="86"/>
      <c r="X848" s="86" t="str">
        <f t="shared" ref="X848:X911" si="119">"F."&amp;P848&amp;" Lv."&amp;L848</f>
        <v>F.5 Lv.4</v>
      </c>
      <c r="Y848" s="86"/>
      <c r="Z848" s="86" t="str">
        <f t="shared" ref="Z848:Z911" si="120">I848&amp;" Lv."&amp;L848</f>
        <v>F.5 Ch 3 Lv.4</v>
      </c>
    </row>
    <row r="849" spans="1:26" ht="16.5" customHeight="1" x14ac:dyDescent="0.25">
      <c r="A849" s="86" t="str">
        <f t="shared" si="117"/>
        <v>201638</v>
      </c>
      <c r="B849" s="86" t="str">
        <f t="shared" si="118"/>
        <v>5A1</v>
      </c>
      <c r="C849" s="86">
        <v>2016</v>
      </c>
      <c r="D849" s="45">
        <v>38</v>
      </c>
      <c r="E849" s="45"/>
      <c r="F849" s="45" t="s">
        <v>273</v>
      </c>
      <c r="I849" s="86" t="str">
        <f t="shared" si="115"/>
        <v>F.5 Ch 1</v>
      </c>
      <c r="J849" s="77" t="str">
        <f t="shared" si="116"/>
        <v>F.4 Ch 4</v>
      </c>
      <c r="L849" s="77">
        <v>4</v>
      </c>
      <c r="N849" s="86" t="str">
        <f>VLOOKUP(B849,'Topic with sorted table '!A:E,5,FALSE)</f>
        <v>A4</v>
      </c>
      <c r="P849" s="86">
        <v>5</v>
      </c>
      <c r="Q849" s="86" t="s">
        <v>701</v>
      </c>
      <c r="R849" s="86">
        <v>1</v>
      </c>
      <c r="S849" s="86"/>
      <c r="T849" s="86">
        <v>4</v>
      </c>
      <c r="U849" s="86" t="s">
        <v>272</v>
      </c>
      <c r="V849" s="86">
        <v>4</v>
      </c>
      <c r="X849" s="86" t="str">
        <f t="shared" si="119"/>
        <v>F.5 Lv.4</v>
      </c>
      <c r="Y849" s="86"/>
      <c r="Z849" s="86" t="str">
        <f t="shared" si="120"/>
        <v>F.5 Ch 1 Lv.4</v>
      </c>
    </row>
    <row r="850" spans="1:26" ht="16.5" customHeight="1" x14ac:dyDescent="0.25">
      <c r="A850" s="86" t="str">
        <f t="shared" si="117"/>
        <v>201639</v>
      </c>
      <c r="B850" s="86" t="str">
        <f t="shared" si="118"/>
        <v>5B10</v>
      </c>
      <c r="C850" s="86">
        <v>2016</v>
      </c>
      <c r="D850" s="45">
        <v>39</v>
      </c>
      <c r="E850" s="45"/>
      <c r="F850" s="45" t="s">
        <v>272</v>
      </c>
      <c r="I850" s="86" t="str">
        <f t="shared" si="115"/>
        <v>F.5 Ch 10</v>
      </c>
      <c r="J850" s="77" t="str">
        <f t="shared" si="116"/>
        <v xml:space="preserve"> </v>
      </c>
      <c r="L850" s="77">
        <v>6</v>
      </c>
      <c r="N850" s="86" t="str">
        <f>VLOOKUP(B850,'Topic with sorted table '!A:E,5,FALSE)</f>
        <v>3D2</v>
      </c>
      <c r="P850" s="86">
        <v>5</v>
      </c>
      <c r="Q850" s="86" t="s">
        <v>699</v>
      </c>
      <c r="R850" s="86">
        <v>10</v>
      </c>
      <c r="S850" s="86"/>
      <c r="T850" s="86"/>
      <c r="U850" s="86"/>
      <c r="V850" s="86"/>
      <c r="X850" s="86" t="str">
        <f t="shared" si="119"/>
        <v>F.5 Lv.6</v>
      </c>
      <c r="Y850" s="86"/>
      <c r="Z850" s="86" t="str">
        <f t="shared" si="120"/>
        <v>F.5 Ch 10 Lv.6</v>
      </c>
    </row>
    <row r="851" spans="1:26" ht="16.5" customHeight="1" x14ac:dyDescent="0.25">
      <c r="A851" s="86" t="str">
        <f t="shared" si="117"/>
        <v>201640</v>
      </c>
      <c r="B851" s="86" t="str">
        <f t="shared" si="118"/>
        <v>4B11</v>
      </c>
      <c r="C851" s="86">
        <v>2016</v>
      </c>
      <c r="D851" s="45">
        <v>40</v>
      </c>
      <c r="E851" s="45"/>
      <c r="F851" s="45" t="s">
        <v>286</v>
      </c>
      <c r="I851" s="86" t="str">
        <f t="shared" si="115"/>
        <v>F.4 Ch 11</v>
      </c>
      <c r="J851" s="77" t="str">
        <f t="shared" si="116"/>
        <v xml:space="preserve"> </v>
      </c>
      <c r="L851" s="77">
        <v>6</v>
      </c>
      <c r="N851" s="86" t="str">
        <f>VLOOKUP(B851,'Topic with sorted table '!A:E,5,FALSE)</f>
        <v>DG3</v>
      </c>
      <c r="P851" s="86">
        <v>4</v>
      </c>
      <c r="Q851" s="86" t="s">
        <v>699</v>
      </c>
      <c r="R851" s="86">
        <v>11</v>
      </c>
      <c r="S851" s="86"/>
      <c r="T851" s="86"/>
      <c r="U851" s="86"/>
      <c r="V851" s="86"/>
      <c r="X851" s="86" t="str">
        <f t="shared" si="119"/>
        <v>F.4 Lv.6</v>
      </c>
      <c r="Y851" s="86"/>
      <c r="Z851" s="86" t="str">
        <f t="shared" si="120"/>
        <v>F.4 Ch 11 Lv.6</v>
      </c>
    </row>
    <row r="852" spans="1:26" ht="16.5" customHeight="1" x14ac:dyDescent="0.25">
      <c r="A852" s="86" t="str">
        <f t="shared" si="117"/>
        <v>201641</v>
      </c>
      <c r="B852" s="86" t="str">
        <f t="shared" si="118"/>
        <v>5B7</v>
      </c>
      <c r="C852" s="86">
        <v>2016</v>
      </c>
      <c r="D852" s="44">
        <v>41</v>
      </c>
      <c r="E852" s="44"/>
      <c r="F852" s="44" t="s">
        <v>287</v>
      </c>
      <c r="I852" s="86" t="str">
        <f t="shared" si="115"/>
        <v>F.5 Ch 7</v>
      </c>
      <c r="J852" s="77" t="str">
        <f t="shared" si="116"/>
        <v xml:space="preserve"> </v>
      </c>
      <c r="L852" s="77">
        <v>5</v>
      </c>
      <c r="N852" s="86" t="str">
        <f>VLOOKUP(B852,'Topic with sorted table '!A:E,5,FALSE)</f>
        <v>AG3</v>
      </c>
      <c r="P852" s="86">
        <v>5</v>
      </c>
      <c r="Q852" s="86" t="s">
        <v>273</v>
      </c>
      <c r="R852" s="86">
        <v>7</v>
      </c>
      <c r="S852" s="86"/>
      <c r="T852" s="86"/>
      <c r="U852" s="86"/>
      <c r="V852" s="86"/>
      <c r="X852" s="86" t="str">
        <f t="shared" si="119"/>
        <v>F.5 Lv.5</v>
      </c>
      <c r="Y852" s="86"/>
      <c r="Z852" s="86" t="str">
        <f t="shared" si="120"/>
        <v>F.5 Ch 7 Lv.5</v>
      </c>
    </row>
    <row r="853" spans="1:26" ht="16.5" customHeight="1" x14ac:dyDescent="0.25">
      <c r="A853" s="86" t="str">
        <f t="shared" si="117"/>
        <v>201642</v>
      </c>
      <c r="B853" s="86" t="str">
        <f t="shared" si="118"/>
        <v>5A5</v>
      </c>
      <c r="C853" s="86">
        <v>2016</v>
      </c>
      <c r="D853" s="44">
        <v>42</v>
      </c>
      <c r="E853" s="44"/>
      <c r="F853" s="44" t="s">
        <v>272</v>
      </c>
      <c r="I853" s="86" t="str">
        <f t="shared" si="115"/>
        <v>F.5 Ch 5</v>
      </c>
      <c r="J853" s="77" t="str">
        <f t="shared" si="116"/>
        <v xml:space="preserve"> </v>
      </c>
      <c r="L853" s="77">
        <v>3</v>
      </c>
      <c r="N853" s="86" t="str">
        <f>VLOOKUP(B853,'Topic with sorted table '!A:E,5,FALSE)</f>
        <v>P2</v>
      </c>
      <c r="P853" s="86">
        <v>5</v>
      </c>
      <c r="Q853" s="86" t="s">
        <v>701</v>
      </c>
      <c r="R853" s="86">
        <v>5</v>
      </c>
      <c r="S853" s="86"/>
      <c r="T853" s="86"/>
      <c r="U853" s="86"/>
      <c r="V853" s="86"/>
      <c r="X853" s="86" t="str">
        <f t="shared" si="119"/>
        <v>F.5 Lv.3</v>
      </c>
      <c r="Y853" s="86"/>
      <c r="Z853" s="86" t="str">
        <f t="shared" si="120"/>
        <v>F.5 Ch 5 Lv.3</v>
      </c>
    </row>
    <row r="854" spans="1:26" ht="16.5" customHeight="1" x14ac:dyDescent="0.25">
      <c r="A854" s="86" t="str">
        <f t="shared" si="117"/>
        <v>201643</v>
      </c>
      <c r="B854" s="86" t="str">
        <f t="shared" si="118"/>
        <v>5A4</v>
      </c>
      <c r="C854" s="86">
        <v>2016</v>
      </c>
      <c r="D854" s="44">
        <v>43</v>
      </c>
      <c r="E854" s="44"/>
      <c r="F854" s="44" t="s">
        <v>286</v>
      </c>
      <c r="I854" s="86" t="str">
        <f t="shared" si="115"/>
        <v>F.5 Ch 4</v>
      </c>
      <c r="J854" s="77" t="str">
        <f t="shared" si="116"/>
        <v xml:space="preserve"> </v>
      </c>
      <c r="L854" s="77">
        <v>4</v>
      </c>
      <c r="N854" s="86" t="str">
        <f>VLOOKUP(B854,'Topic with sorted table '!A:E,5,FALSE)</f>
        <v>P2</v>
      </c>
      <c r="P854" s="86">
        <v>5</v>
      </c>
      <c r="Q854" s="86" t="s">
        <v>701</v>
      </c>
      <c r="R854" s="86">
        <v>4</v>
      </c>
      <c r="S854" s="86"/>
      <c r="T854" s="86"/>
      <c r="U854" s="86"/>
      <c r="V854" s="86"/>
      <c r="X854" s="86" t="str">
        <f t="shared" si="119"/>
        <v>F.5 Lv.4</v>
      </c>
      <c r="Y854" s="86"/>
      <c r="Z854" s="86" t="str">
        <f t="shared" si="120"/>
        <v>F.5 Ch 4 Lv.4</v>
      </c>
    </row>
    <row r="855" spans="1:26" ht="16.5" customHeight="1" x14ac:dyDescent="0.25">
      <c r="A855" s="86" t="str">
        <f t="shared" si="117"/>
        <v>201644</v>
      </c>
      <c r="B855" s="86" t="str">
        <f t="shared" si="118"/>
        <v>5B12</v>
      </c>
      <c r="C855" s="86">
        <v>2016</v>
      </c>
      <c r="D855" s="44">
        <v>44</v>
      </c>
      <c r="E855" s="44"/>
      <c r="F855" s="44" t="s">
        <v>273</v>
      </c>
      <c r="I855" s="86" t="str">
        <f t="shared" si="115"/>
        <v>F.5 Ch 12</v>
      </c>
      <c r="J855" s="77" t="str">
        <f t="shared" si="116"/>
        <v xml:space="preserve"> </v>
      </c>
      <c r="L855" s="77">
        <v>4</v>
      </c>
      <c r="N855" s="86" t="str">
        <f>VLOOKUP(B855,'Topic with sorted table '!A:E,5,FALSE)</f>
        <v>S4</v>
      </c>
      <c r="P855" s="86">
        <v>5</v>
      </c>
      <c r="Q855" s="86" t="s">
        <v>273</v>
      </c>
      <c r="R855" s="86">
        <v>12</v>
      </c>
      <c r="S855" s="86"/>
      <c r="T855" s="86"/>
      <c r="U855" s="86"/>
      <c r="V855" s="86"/>
      <c r="X855" s="86" t="str">
        <f t="shared" si="119"/>
        <v>F.5 Lv.4</v>
      </c>
      <c r="Y855" s="86"/>
      <c r="Z855" s="86" t="str">
        <f t="shared" si="120"/>
        <v>F.5 Ch 12 Lv.4</v>
      </c>
    </row>
    <row r="856" spans="1:26" ht="16.5" customHeight="1" x14ac:dyDescent="0.25">
      <c r="A856" s="86" t="str">
        <f t="shared" si="117"/>
        <v>201645</v>
      </c>
      <c r="B856" s="86" t="str">
        <f t="shared" si="118"/>
        <v>5B11</v>
      </c>
      <c r="C856" s="86">
        <v>2016</v>
      </c>
      <c r="D856" s="44">
        <v>45</v>
      </c>
      <c r="E856" s="44"/>
      <c r="F856" s="44" t="s">
        <v>287</v>
      </c>
      <c r="I856" s="86" t="str">
        <f t="shared" si="115"/>
        <v>F.5 Ch 11</v>
      </c>
      <c r="J856" s="77" t="str">
        <f t="shared" si="116"/>
        <v xml:space="preserve"> </v>
      </c>
      <c r="L856" s="77">
        <v>4</v>
      </c>
      <c r="N856" s="86" t="str">
        <f>VLOOKUP(B856,'Topic with sorted table '!A:E,5,FALSE)</f>
        <v>S3</v>
      </c>
      <c r="P856" s="86">
        <v>5</v>
      </c>
      <c r="Q856" s="86" t="s">
        <v>699</v>
      </c>
      <c r="R856" s="86">
        <v>11</v>
      </c>
      <c r="S856" s="86"/>
      <c r="T856" s="86"/>
      <c r="U856" s="86"/>
      <c r="V856" s="86"/>
      <c r="X856" s="86" t="str">
        <f t="shared" si="119"/>
        <v>F.5 Lv.4</v>
      </c>
      <c r="Y856" s="86"/>
      <c r="Z856" s="86" t="str">
        <f t="shared" si="120"/>
        <v>F.5 Ch 11 Lv.4</v>
      </c>
    </row>
    <row r="857" spans="1:26" ht="16.5" customHeight="1" x14ac:dyDescent="0.25">
      <c r="A857" s="86" t="str">
        <f t="shared" si="117"/>
        <v>201701</v>
      </c>
      <c r="B857" s="86" t="str">
        <f t="shared" si="118"/>
        <v>3A2</v>
      </c>
      <c r="C857" s="86">
        <v>2017</v>
      </c>
      <c r="D857" s="45">
        <v>1</v>
      </c>
      <c r="E857" s="45"/>
      <c r="F857" s="45" t="s">
        <v>677</v>
      </c>
      <c r="I857" s="86" t="str">
        <f t="shared" si="115"/>
        <v>F.3 Ch 2</v>
      </c>
      <c r="L857" s="77">
        <v>2</v>
      </c>
      <c r="N857" s="86" t="str">
        <f>VLOOKUP(B857,'Topic with sorted table '!A:E,5,FALSE)</f>
        <v>A2</v>
      </c>
      <c r="P857" s="86">
        <v>3</v>
      </c>
      <c r="Q857" s="86" t="s">
        <v>701</v>
      </c>
      <c r="R857" s="86">
        <v>2</v>
      </c>
      <c r="S857" s="86"/>
      <c r="T857" s="86"/>
      <c r="U857" s="86"/>
      <c r="V857" s="86"/>
      <c r="X857" s="86" t="str">
        <f t="shared" si="119"/>
        <v>F.3 Lv.2</v>
      </c>
      <c r="Y857" s="86"/>
      <c r="Z857" s="86" t="str">
        <f t="shared" si="120"/>
        <v>F.3 Ch 2 Lv.2</v>
      </c>
    </row>
    <row r="858" spans="1:26" ht="16.5" customHeight="1" x14ac:dyDescent="0.25">
      <c r="A858" s="86" t="str">
        <f t="shared" si="117"/>
        <v>201702</v>
      </c>
      <c r="B858" s="86" t="str">
        <f t="shared" si="118"/>
        <v>2A2</v>
      </c>
      <c r="C858" s="86">
        <v>2017</v>
      </c>
      <c r="D858" s="45">
        <v>2</v>
      </c>
      <c r="E858" s="45"/>
      <c r="F858" s="45" t="s">
        <v>678</v>
      </c>
      <c r="I858" s="86" t="str">
        <f t="shared" si="115"/>
        <v>F.2 Ch 2</v>
      </c>
      <c r="L858" s="77">
        <v>2</v>
      </c>
      <c r="N858" s="86" t="str">
        <f>VLOOKUP(B858,'Topic with sorted table '!A:E,5,FALSE)</f>
        <v>A1</v>
      </c>
      <c r="P858" s="86">
        <v>2</v>
      </c>
      <c r="Q858" s="86" t="s">
        <v>701</v>
      </c>
      <c r="R858" s="86">
        <v>2</v>
      </c>
      <c r="S858" s="86"/>
      <c r="T858" s="86"/>
      <c r="U858" s="86"/>
      <c r="V858" s="86"/>
      <c r="X858" s="86" t="str">
        <f t="shared" si="119"/>
        <v>F.2 Lv.2</v>
      </c>
      <c r="Y858" s="86"/>
      <c r="Z858" s="86" t="str">
        <f t="shared" si="120"/>
        <v>F.2 Ch 2 Lv.2</v>
      </c>
    </row>
    <row r="859" spans="1:26" ht="16.5" customHeight="1" x14ac:dyDescent="0.25">
      <c r="A859" s="86" t="str">
        <f t="shared" si="117"/>
        <v>201703</v>
      </c>
      <c r="B859" s="86" t="str">
        <f t="shared" si="118"/>
        <v>2A4</v>
      </c>
      <c r="C859" s="86">
        <v>2017</v>
      </c>
      <c r="D859" s="45">
        <v>3</v>
      </c>
      <c r="E859" s="45"/>
      <c r="F859" s="45" t="s">
        <v>677</v>
      </c>
      <c r="I859" s="86" t="str">
        <f t="shared" si="115"/>
        <v>F.2 Ch 4</v>
      </c>
      <c r="L859" s="77">
        <v>2</v>
      </c>
      <c r="N859" s="86" t="str">
        <f>VLOOKUP(B859,'Topic with sorted table '!A:E,5,FALSE)</f>
        <v>A1</v>
      </c>
      <c r="P859" s="86">
        <v>2</v>
      </c>
      <c r="Q859" s="86" t="s">
        <v>701</v>
      </c>
      <c r="R859" s="86">
        <v>4</v>
      </c>
      <c r="S859" s="86"/>
      <c r="T859" s="86"/>
      <c r="U859" s="86"/>
      <c r="V859" s="86"/>
      <c r="X859" s="86" t="str">
        <f t="shared" si="119"/>
        <v>F.2 Lv.2</v>
      </c>
      <c r="Y859" s="86"/>
      <c r="Z859" s="86" t="str">
        <f t="shared" si="120"/>
        <v>F.2 Ch 4 Lv.2</v>
      </c>
    </row>
    <row r="860" spans="1:26" ht="16.5" customHeight="1" x14ac:dyDescent="0.25">
      <c r="A860" s="86" t="str">
        <f t="shared" si="117"/>
        <v>201704</v>
      </c>
      <c r="B860" s="86" t="str">
        <f t="shared" si="118"/>
        <v>2A1</v>
      </c>
      <c r="C860" s="86">
        <v>2017</v>
      </c>
      <c r="D860" s="45">
        <v>4</v>
      </c>
      <c r="E860" s="45"/>
      <c r="F860" s="45" t="s">
        <v>678</v>
      </c>
      <c r="I860" s="86" t="str">
        <f t="shared" si="115"/>
        <v>F.2 Ch 1</v>
      </c>
      <c r="L860" s="77">
        <v>2</v>
      </c>
      <c r="N860" s="86" t="str">
        <f>VLOOKUP(B860,'Topic with sorted table '!A:E,5,FALSE)</f>
        <v>A1</v>
      </c>
      <c r="P860" s="86">
        <v>2</v>
      </c>
      <c r="Q860" s="86" t="s">
        <v>701</v>
      </c>
      <c r="R860" s="86">
        <v>1</v>
      </c>
      <c r="S860" s="86"/>
      <c r="T860" s="86">
        <v>2</v>
      </c>
      <c r="U860" s="86" t="s">
        <v>272</v>
      </c>
      <c r="V860" s="86">
        <v>6</v>
      </c>
      <c r="X860" s="86" t="str">
        <f t="shared" si="119"/>
        <v>F.2 Lv.2</v>
      </c>
      <c r="Y860" s="86"/>
      <c r="Z860" s="86" t="str">
        <f t="shared" si="120"/>
        <v>F.2 Ch 1 Lv.2</v>
      </c>
    </row>
    <row r="861" spans="1:26" ht="16.5" customHeight="1" x14ac:dyDescent="0.25">
      <c r="A861" s="86" t="str">
        <f t="shared" si="117"/>
        <v>201705</v>
      </c>
      <c r="B861" s="86" t="str">
        <f t="shared" si="118"/>
        <v>5A2</v>
      </c>
      <c r="C861" s="86">
        <v>2017</v>
      </c>
      <c r="D861" s="45">
        <v>5</v>
      </c>
      <c r="E861" s="45"/>
      <c r="F861" s="45" t="s">
        <v>678</v>
      </c>
      <c r="I861" s="86" t="str">
        <f t="shared" si="115"/>
        <v>F.5 Ch 2</v>
      </c>
      <c r="L861" s="77">
        <v>2</v>
      </c>
      <c r="N861" s="86" t="str">
        <f>VLOOKUP(B861,'Topic with sorted table '!A:E,5,FALSE)</f>
        <v>A4</v>
      </c>
      <c r="P861" s="86">
        <v>5</v>
      </c>
      <c r="Q861" s="86" t="s">
        <v>701</v>
      </c>
      <c r="R861" s="86">
        <v>2</v>
      </c>
      <c r="S861" s="86"/>
      <c r="T861" s="86"/>
      <c r="U861" s="86"/>
      <c r="V861" s="86"/>
      <c r="X861" s="86" t="str">
        <f t="shared" si="119"/>
        <v>F.5 Lv.2</v>
      </c>
      <c r="Y861" s="86"/>
      <c r="Z861" s="86" t="str">
        <f t="shared" si="120"/>
        <v>F.5 Ch 2 Lv.2</v>
      </c>
    </row>
    <row r="862" spans="1:26" ht="16.5" customHeight="1" x14ac:dyDescent="0.25">
      <c r="A862" s="86" t="str">
        <f t="shared" si="117"/>
        <v>201706</v>
      </c>
      <c r="B862" s="86" t="str">
        <f t="shared" si="118"/>
        <v>4A4</v>
      </c>
      <c r="C862" s="86">
        <v>2017</v>
      </c>
      <c r="D862" s="44">
        <v>6</v>
      </c>
      <c r="E862" s="44"/>
      <c r="F862" s="44" t="s">
        <v>677</v>
      </c>
      <c r="I862" s="86" t="str">
        <f t="shared" si="115"/>
        <v>F.4 Ch 4</v>
      </c>
      <c r="L862" s="77">
        <v>2</v>
      </c>
      <c r="N862" s="86" t="str">
        <f>VLOOKUP(B862,'Topic with sorted table '!A:E,5,FALSE)</f>
        <v>A3</v>
      </c>
      <c r="P862" s="86">
        <v>4</v>
      </c>
      <c r="Q862" s="86" t="s">
        <v>272</v>
      </c>
      <c r="R862" s="86">
        <v>4</v>
      </c>
      <c r="S862" s="86"/>
      <c r="T862" s="86"/>
      <c r="U862" s="86"/>
      <c r="V862" s="86"/>
      <c r="X862" s="86" t="str">
        <f t="shared" si="119"/>
        <v>F.4 Lv.2</v>
      </c>
      <c r="Y862" s="86"/>
      <c r="Z862" s="86" t="str">
        <f t="shared" si="120"/>
        <v>F.4 Ch 4 Lv.2</v>
      </c>
    </row>
    <row r="863" spans="1:26" ht="16.5" customHeight="1" x14ac:dyDescent="0.25">
      <c r="A863" s="86" t="str">
        <f t="shared" si="117"/>
        <v>201707</v>
      </c>
      <c r="B863" s="86" t="str">
        <f t="shared" si="118"/>
        <v>4A6</v>
      </c>
      <c r="C863" s="86">
        <v>2017</v>
      </c>
      <c r="D863" s="44">
        <v>7</v>
      </c>
      <c r="E863" s="44"/>
      <c r="F863" s="44" t="s">
        <v>679</v>
      </c>
      <c r="I863" s="86" t="str">
        <f t="shared" si="115"/>
        <v>F.4 Ch 6</v>
      </c>
      <c r="L863" s="77">
        <v>2</v>
      </c>
      <c r="N863" s="86" t="str">
        <f>VLOOKUP(B863,'Topic with sorted table '!A:E,5,FALSE)</f>
        <v>A3</v>
      </c>
      <c r="P863" s="86">
        <v>4</v>
      </c>
      <c r="Q863" s="86" t="s">
        <v>701</v>
      </c>
      <c r="R863" s="86">
        <v>6</v>
      </c>
      <c r="S863" s="86"/>
      <c r="T863" s="86">
        <v>2</v>
      </c>
      <c r="U863" s="86" t="s">
        <v>273</v>
      </c>
      <c r="V863" s="86">
        <v>8</v>
      </c>
      <c r="X863" s="86" t="str">
        <f t="shared" si="119"/>
        <v>F.4 Lv.2</v>
      </c>
      <c r="Y863" s="86"/>
      <c r="Z863" s="86" t="str">
        <f t="shared" si="120"/>
        <v>F.4 Ch 6 Lv.2</v>
      </c>
    </row>
    <row r="864" spans="1:26" ht="16.5" customHeight="1" x14ac:dyDescent="0.25">
      <c r="A864" s="86" t="str">
        <f t="shared" si="117"/>
        <v>201708</v>
      </c>
      <c r="B864" s="86" t="str">
        <f t="shared" si="118"/>
        <v>2A3</v>
      </c>
      <c r="C864" s="86">
        <v>2017</v>
      </c>
      <c r="D864" s="44">
        <v>8</v>
      </c>
      <c r="E864" s="44"/>
      <c r="F864" s="44" t="s">
        <v>677</v>
      </c>
      <c r="I864" s="86" t="str">
        <f t="shared" si="115"/>
        <v>F.2 Ch 3</v>
      </c>
      <c r="L864" s="77">
        <v>3</v>
      </c>
      <c r="N864" s="86" t="str">
        <f>VLOOKUP(B864,'Topic with sorted table '!A:E,5,FALSE)</f>
        <v>A1</v>
      </c>
      <c r="P864" s="86">
        <v>2</v>
      </c>
      <c r="Q864" s="86" t="s">
        <v>272</v>
      </c>
      <c r="R864" s="86">
        <v>3</v>
      </c>
      <c r="S864" s="86"/>
      <c r="T864" s="86">
        <v>2</v>
      </c>
      <c r="U864" s="86" t="s">
        <v>690</v>
      </c>
      <c r="V864" s="86">
        <v>10</v>
      </c>
      <c r="X864" s="86" t="str">
        <f t="shared" si="119"/>
        <v>F.2 Lv.3</v>
      </c>
      <c r="Y864" s="86"/>
      <c r="Z864" s="86" t="str">
        <f t="shared" si="120"/>
        <v>F.2 Ch 3 Lv.3</v>
      </c>
    </row>
    <row r="865" spans="1:26" ht="16.5" customHeight="1" x14ac:dyDescent="0.25">
      <c r="A865" s="86" t="str">
        <f t="shared" si="117"/>
        <v>201709</v>
      </c>
      <c r="B865" s="86" t="str">
        <f t="shared" si="118"/>
        <v>4A5</v>
      </c>
      <c r="C865" s="86">
        <v>2017</v>
      </c>
      <c r="D865" s="44">
        <v>9</v>
      </c>
      <c r="E865" s="44"/>
      <c r="F865" s="44" t="s">
        <v>680</v>
      </c>
      <c r="I865" s="86" t="str">
        <f t="shared" si="115"/>
        <v>F.4 Ch 5</v>
      </c>
      <c r="L865" s="77">
        <v>5</v>
      </c>
      <c r="N865" s="86" t="str">
        <f>VLOOKUP(B865,'Topic with sorted table '!A:E,5,FALSE)</f>
        <v>A4</v>
      </c>
      <c r="P865" s="86">
        <v>4</v>
      </c>
      <c r="Q865" s="86" t="s">
        <v>701</v>
      </c>
      <c r="R865" s="86">
        <v>5</v>
      </c>
      <c r="S865" s="86"/>
      <c r="T865" s="86"/>
      <c r="U865" s="86"/>
      <c r="V865" s="86"/>
      <c r="X865" s="86" t="str">
        <f t="shared" si="119"/>
        <v>F.4 Lv.5</v>
      </c>
      <c r="Y865" s="86"/>
      <c r="Z865" s="86" t="str">
        <f t="shared" si="120"/>
        <v>F.4 Ch 5 Lv.5</v>
      </c>
    </row>
    <row r="866" spans="1:26" ht="16.5" customHeight="1" x14ac:dyDescent="0.25">
      <c r="A866" s="86" t="str">
        <f t="shared" si="117"/>
        <v>201710</v>
      </c>
      <c r="B866" s="86" t="str">
        <f t="shared" si="118"/>
        <v>3A3</v>
      </c>
      <c r="C866" s="86">
        <v>2017</v>
      </c>
      <c r="D866" s="44">
        <v>10</v>
      </c>
      <c r="E866" s="44"/>
      <c r="F866" s="44" t="s">
        <v>680</v>
      </c>
      <c r="I866" s="86" t="str">
        <f t="shared" si="115"/>
        <v>F.3 Ch 3</v>
      </c>
      <c r="L866" s="77">
        <v>2</v>
      </c>
      <c r="N866" s="86" t="str">
        <f>VLOOKUP(B866,'Topic with sorted table '!A:E,5,FALSE)</f>
        <v>DA</v>
      </c>
      <c r="P866" s="86">
        <v>3</v>
      </c>
      <c r="Q866" s="86" t="s">
        <v>701</v>
      </c>
      <c r="R866" s="86">
        <v>3</v>
      </c>
      <c r="S866" s="86"/>
      <c r="T866" s="86"/>
      <c r="U866" s="86"/>
      <c r="V866" s="86"/>
      <c r="X866" s="86" t="str">
        <f t="shared" si="119"/>
        <v>F.3 Lv.2</v>
      </c>
      <c r="Y866" s="86"/>
      <c r="Z866" s="86" t="str">
        <f t="shared" si="120"/>
        <v>F.3 Ch 3 Lv.2</v>
      </c>
    </row>
    <row r="867" spans="1:26" ht="16.5" customHeight="1" x14ac:dyDescent="0.25">
      <c r="A867" s="86" t="str">
        <f t="shared" si="117"/>
        <v>201711</v>
      </c>
      <c r="B867" s="86" t="str">
        <f t="shared" si="118"/>
        <v>2A6</v>
      </c>
      <c r="C867" s="86">
        <v>2017</v>
      </c>
      <c r="D867" s="45">
        <v>11</v>
      </c>
      <c r="E867" s="45"/>
      <c r="F867" s="45" t="s">
        <v>679</v>
      </c>
      <c r="I867" s="86" t="str">
        <f t="shared" si="115"/>
        <v>F.2 Ch 6</v>
      </c>
      <c r="L867" s="77">
        <v>3</v>
      </c>
      <c r="N867" s="86" t="str">
        <f>VLOOKUP(B867,'Topic with sorted table '!A:E,5,FALSE)</f>
        <v>A1</v>
      </c>
      <c r="P867" s="86">
        <v>2</v>
      </c>
      <c r="Q867" s="86" t="s">
        <v>701</v>
      </c>
      <c r="R867" s="86">
        <v>6</v>
      </c>
      <c r="S867" s="86"/>
      <c r="T867" s="86"/>
      <c r="U867" s="86"/>
      <c r="V867" s="86"/>
      <c r="X867" s="86" t="str">
        <f t="shared" si="119"/>
        <v>F.2 Lv.3</v>
      </c>
      <c r="Y867" s="86"/>
      <c r="Z867" s="86" t="str">
        <f t="shared" si="120"/>
        <v>F.2 Ch 6 Lv.3</v>
      </c>
    </row>
    <row r="868" spans="1:26" ht="16.5" customHeight="1" x14ac:dyDescent="0.25">
      <c r="A868" s="86" t="str">
        <f t="shared" si="117"/>
        <v>201712</v>
      </c>
      <c r="B868" s="86" t="str">
        <f t="shared" si="118"/>
        <v>5B6</v>
      </c>
      <c r="C868" s="86">
        <v>2017</v>
      </c>
      <c r="D868" s="45">
        <v>12</v>
      </c>
      <c r="E868" s="45"/>
      <c r="F868" s="45" t="s">
        <v>680</v>
      </c>
      <c r="I868" s="86" t="str">
        <f t="shared" ref="I868:I947" si="121">"F." &amp; P868 &amp; " Ch "&amp;R868</f>
        <v>F.5 Ch 6</v>
      </c>
      <c r="L868" s="77">
        <v>2</v>
      </c>
      <c r="N868" s="86" t="str">
        <f>VLOOKUP(B868,'Topic with sorted table '!A:E,5,FALSE)</f>
        <v>DA</v>
      </c>
      <c r="P868" s="86">
        <v>5</v>
      </c>
      <c r="Q868" s="86" t="s">
        <v>699</v>
      </c>
      <c r="R868" s="86">
        <v>6</v>
      </c>
      <c r="S868" s="86"/>
      <c r="T868" s="86"/>
      <c r="U868" s="86"/>
      <c r="V868" s="86"/>
      <c r="X868" s="86" t="str">
        <f t="shared" si="119"/>
        <v>F.5 Lv.2</v>
      </c>
      <c r="Y868" s="86"/>
      <c r="Z868" s="86" t="str">
        <f t="shared" si="120"/>
        <v>F.5 Ch 6 Lv.2</v>
      </c>
    </row>
    <row r="869" spans="1:26" ht="16.5" customHeight="1" x14ac:dyDescent="0.25">
      <c r="A869" s="86" t="str">
        <f t="shared" si="117"/>
        <v>201713</v>
      </c>
      <c r="B869" s="86" t="str">
        <f t="shared" si="118"/>
        <v>6A1</v>
      </c>
      <c r="C869" s="86">
        <v>2017</v>
      </c>
      <c r="D869" s="45">
        <v>13</v>
      </c>
      <c r="E869" s="45"/>
      <c r="F869" s="45" t="s">
        <v>679</v>
      </c>
      <c r="I869" s="86" t="str">
        <f t="shared" si="121"/>
        <v>F.6 Ch 1</v>
      </c>
      <c r="L869" s="77">
        <v>2</v>
      </c>
      <c r="N869" s="86" t="str">
        <f>VLOOKUP(B869,'Topic with sorted table '!A:E,5,FALSE)</f>
        <v>A3</v>
      </c>
      <c r="P869" s="86">
        <v>6</v>
      </c>
      <c r="Q869" s="86" t="s">
        <v>701</v>
      </c>
      <c r="R869" s="86">
        <v>1</v>
      </c>
      <c r="S869" s="86"/>
      <c r="T869" s="86"/>
      <c r="U869" s="86"/>
      <c r="V869" s="86"/>
      <c r="X869" s="86" t="str">
        <f t="shared" si="119"/>
        <v>F.6 Lv.2</v>
      </c>
      <c r="Y869" s="86"/>
      <c r="Z869" s="86" t="str">
        <f t="shared" si="120"/>
        <v>F.6 Ch 1 Lv.2</v>
      </c>
    </row>
    <row r="870" spans="1:26" ht="16.5" customHeight="1" x14ac:dyDescent="0.25">
      <c r="A870" s="86" t="str">
        <f t="shared" si="117"/>
        <v>201714</v>
      </c>
      <c r="B870" s="86" t="str">
        <f t="shared" si="118"/>
        <v>1A2</v>
      </c>
      <c r="C870" s="86">
        <v>2017</v>
      </c>
      <c r="D870" s="45">
        <v>14</v>
      </c>
      <c r="E870" s="45"/>
      <c r="F870" s="45" t="s">
        <v>679</v>
      </c>
      <c r="I870" s="86" t="str">
        <f t="shared" si="121"/>
        <v>F.1 Ch 2</v>
      </c>
      <c r="L870" s="77">
        <v>2</v>
      </c>
      <c r="N870" s="86" t="str">
        <f>VLOOKUP(B870,'Topic with sorted table '!A:E,5,FALSE)</f>
        <v>A1</v>
      </c>
      <c r="P870" s="86">
        <v>1</v>
      </c>
      <c r="Q870" s="86" t="s">
        <v>701</v>
      </c>
      <c r="R870" s="86">
        <v>2</v>
      </c>
      <c r="S870" s="86"/>
      <c r="T870" s="86"/>
      <c r="U870" s="86"/>
      <c r="V870" s="86"/>
      <c r="X870" s="86" t="str">
        <f t="shared" si="119"/>
        <v>F.1 Lv.2</v>
      </c>
      <c r="Y870" s="86"/>
      <c r="Z870" s="86" t="str">
        <f t="shared" si="120"/>
        <v>F.1 Ch 2 Lv.2</v>
      </c>
    </row>
    <row r="871" spans="1:26" ht="16.5" customHeight="1" x14ac:dyDescent="0.25">
      <c r="A871" s="86" t="str">
        <f t="shared" si="117"/>
        <v>201715</v>
      </c>
      <c r="B871" s="86" t="str">
        <f t="shared" si="118"/>
        <v>3B10</v>
      </c>
      <c r="C871" s="86">
        <v>2017</v>
      </c>
      <c r="D871" s="45">
        <v>15</v>
      </c>
      <c r="E871" s="45"/>
      <c r="F871" s="45" t="s">
        <v>680</v>
      </c>
      <c r="I871" s="86" t="str">
        <f t="shared" si="121"/>
        <v>F.3 Ch 10</v>
      </c>
      <c r="L871" s="77">
        <v>4</v>
      </c>
      <c r="N871" s="86" t="str">
        <f>VLOOKUP(B871,'Topic with sorted table '!A:E,5,FALSE)</f>
        <v>VA2</v>
      </c>
      <c r="P871" s="86">
        <v>3</v>
      </c>
      <c r="Q871" s="86" t="s">
        <v>699</v>
      </c>
      <c r="R871" s="86">
        <v>10</v>
      </c>
      <c r="S871" s="86"/>
      <c r="T871" s="86"/>
      <c r="U871" s="86"/>
      <c r="V871" s="86"/>
      <c r="X871" s="86" t="str">
        <f t="shared" si="119"/>
        <v>F.3 Lv.4</v>
      </c>
      <c r="Y871" s="86"/>
      <c r="Z871" s="86" t="str">
        <f t="shared" si="120"/>
        <v>F.3 Ch 10 Lv.4</v>
      </c>
    </row>
    <row r="872" spans="1:26" ht="16.5" customHeight="1" x14ac:dyDescent="0.25">
      <c r="A872" s="86" t="str">
        <f t="shared" si="117"/>
        <v>201716</v>
      </c>
      <c r="B872" s="86" t="str">
        <f t="shared" si="118"/>
        <v>3B8</v>
      </c>
      <c r="C872" s="86">
        <v>2017</v>
      </c>
      <c r="D872" s="44">
        <v>16</v>
      </c>
      <c r="E872" s="44"/>
      <c r="F872" s="44" t="s">
        <v>674</v>
      </c>
      <c r="I872" s="86" t="str">
        <f t="shared" si="121"/>
        <v>F.3 Ch 8</v>
      </c>
      <c r="L872" s="77">
        <v>6</v>
      </c>
      <c r="N872" s="86" t="str">
        <f>VLOOKUP(B872,'Topic with sorted table '!A:E,5,FALSE)</f>
        <v>DG2</v>
      </c>
      <c r="P872" s="86">
        <v>3</v>
      </c>
      <c r="Q872" s="86" t="s">
        <v>699</v>
      </c>
      <c r="R872" s="86">
        <v>8</v>
      </c>
      <c r="S872" s="86"/>
      <c r="T872" s="86"/>
      <c r="U872" s="86"/>
      <c r="V872" s="86"/>
      <c r="X872" s="86" t="str">
        <f t="shared" si="119"/>
        <v>F.3 Lv.6</v>
      </c>
      <c r="Y872" s="86"/>
      <c r="Z872" s="86" t="str">
        <f t="shared" si="120"/>
        <v>F.3 Ch 8 Lv.6</v>
      </c>
    </row>
    <row r="873" spans="1:26" ht="16.5" customHeight="1" x14ac:dyDescent="0.25">
      <c r="A873" s="86" t="str">
        <f t="shared" si="117"/>
        <v>201717</v>
      </c>
      <c r="B873" s="86" t="str">
        <f t="shared" si="118"/>
        <v>1B11</v>
      </c>
      <c r="C873" s="86">
        <v>2017</v>
      </c>
      <c r="D873" s="44">
        <v>17</v>
      </c>
      <c r="E873" s="44"/>
      <c r="F873" s="44" t="s">
        <v>674</v>
      </c>
      <c r="I873" s="86" t="str">
        <f t="shared" si="121"/>
        <v>F.1 Ch 11</v>
      </c>
      <c r="L873" s="77">
        <v>6</v>
      </c>
      <c r="N873" s="86" t="str">
        <f>VLOOKUP(B873,'Topic with sorted table '!A:E,5,FALSE)</f>
        <v>DG1</v>
      </c>
      <c r="P873" s="86">
        <v>1</v>
      </c>
      <c r="Q873" s="86" t="s">
        <v>699</v>
      </c>
      <c r="R873" s="86">
        <v>11</v>
      </c>
      <c r="S873" s="86"/>
      <c r="T873" s="86"/>
      <c r="U873" s="86"/>
      <c r="V873" s="86"/>
      <c r="X873" s="86" t="str">
        <f t="shared" si="119"/>
        <v>F.1 Lv.6</v>
      </c>
      <c r="Y873" s="86"/>
      <c r="Z873" s="86" t="str">
        <f t="shared" si="120"/>
        <v>F.1 Ch 11 Lv.6</v>
      </c>
    </row>
    <row r="874" spans="1:26" ht="16.5" customHeight="1" x14ac:dyDescent="0.25">
      <c r="A874" s="86" t="str">
        <f t="shared" si="117"/>
        <v>201718</v>
      </c>
      <c r="B874" s="86" t="str">
        <f t="shared" si="118"/>
        <v>2B8</v>
      </c>
      <c r="C874" s="86">
        <v>2017</v>
      </c>
      <c r="D874" s="44">
        <v>18</v>
      </c>
      <c r="E874" s="44"/>
      <c r="F874" s="44" t="s">
        <v>673</v>
      </c>
      <c r="I874" s="86" t="str">
        <f t="shared" si="121"/>
        <v>F.2 Ch 8</v>
      </c>
      <c r="L874" s="77">
        <v>4</v>
      </c>
      <c r="N874" s="86" t="str">
        <f>VLOOKUP(B874,'Topic with sorted table '!A:E,5,FALSE)</f>
        <v>DG1</v>
      </c>
      <c r="P874" s="86">
        <v>2</v>
      </c>
      <c r="Q874" s="86" t="s">
        <v>699</v>
      </c>
      <c r="R874" s="86">
        <v>8</v>
      </c>
      <c r="S874" s="86"/>
      <c r="T874" s="86">
        <v>1</v>
      </c>
      <c r="U874" s="86" t="s">
        <v>273</v>
      </c>
      <c r="V874" s="86">
        <v>11</v>
      </c>
      <c r="W874" s="86"/>
      <c r="X874" s="86" t="str">
        <f t="shared" si="119"/>
        <v>F.2 Lv.4</v>
      </c>
      <c r="Y874" s="86"/>
      <c r="Z874" s="86" t="str">
        <f t="shared" si="120"/>
        <v>F.2 Ch 8 Lv.4</v>
      </c>
    </row>
    <row r="875" spans="1:26" x14ac:dyDescent="0.25">
      <c r="A875" s="86" t="str">
        <f t="shared" si="117"/>
        <v>201719</v>
      </c>
      <c r="B875" s="86" t="str">
        <f t="shared" si="118"/>
        <v>2B10</v>
      </c>
      <c r="C875" s="86">
        <v>2017</v>
      </c>
      <c r="D875" s="44">
        <v>19</v>
      </c>
      <c r="E875" s="44"/>
      <c r="F875" s="44" t="s">
        <v>674</v>
      </c>
      <c r="I875" s="86" t="str">
        <f t="shared" si="121"/>
        <v>F.2 Ch 10</v>
      </c>
      <c r="L875" s="77">
        <v>2</v>
      </c>
      <c r="N875" s="86" t="str">
        <f>VLOOKUP(B875,'Topic with sorted table '!A:E,5,FALSE)</f>
        <v>A2</v>
      </c>
      <c r="P875" s="86">
        <v>2</v>
      </c>
      <c r="Q875" s="86" t="s">
        <v>699</v>
      </c>
      <c r="R875" s="86">
        <v>10</v>
      </c>
      <c r="S875" s="86"/>
      <c r="T875" s="86">
        <v>1</v>
      </c>
      <c r="U875" s="86" t="s">
        <v>273</v>
      </c>
      <c r="V875" s="86">
        <v>10</v>
      </c>
      <c r="X875" s="86" t="str">
        <f t="shared" si="119"/>
        <v>F.2 Lv.2</v>
      </c>
      <c r="Y875" s="86"/>
      <c r="Z875" s="86" t="str">
        <f t="shared" si="120"/>
        <v>F.2 Ch 10 Lv.2</v>
      </c>
    </row>
    <row r="876" spans="1:26" x14ac:dyDescent="0.25">
      <c r="A876" s="86" t="str">
        <f t="shared" si="117"/>
        <v>201720</v>
      </c>
      <c r="B876" s="86" t="str">
        <f t="shared" si="118"/>
        <v>3B8</v>
      </c>
      <c r="C876" s="86">
        <v>2017</v>
      </c>
      <c r="D876" s="44">
        <v>20</v>
      </c>
      <c r="E876" s="44"/>
      <c r="F876" s="44" t="s">
        <v>674</v>
      </c>
      <c r="I876" s="86" t="str">
        <f t="shared" si="121"/>
        <v>F.3 Ch 8</v>
      </c>
      <c r="L876" s="77">
        <v>7</v>
      </c>
      <c r="N876" s="86" t="str">
        <f>VLOOKUP(B876,'Topic with sorted table '!A:E,5,FALSE)</f>
        <v>DG2</v>
      </c>
      <c r="P876" s="86">
        <v>3</v>
      </c>
      <c r="Q876" s="86" t="s">
        <v>699</v>
      </c>
      <c r="R876" s="86">
        <v>8</v>
      </c>
      <c r="S876" s="86"/>
      <c r="T876" s="86"/>
      <c r="U876" s="86"/>
      <c r="V876" s="86"/>
      <c r="X876" s="86" t="str">
        <f t="shared" si="119"/>
        <v>F.3 Lv.7</v>
      </c>
      <c r="Y876" s="86"/>
      <c r="Z876" s="86" t="str">
        <f t="shared" si="120"/>
        <v>F.3 Ch 8 Lv.7</v>
      </c>
    </row>
    <row r="877" spans="1:26" x14ac:dyDescent="0.25">
      <c r="A877" s="86" t="str">
        <f t="shared" si="117"/>
        <v>201721</v>
      </c>
      <c r="B877" s="86" t="str">
        <f t="shared" si="118"/>
        <v>4B11</v>
      </c>
      <c r="C877" s="86">
        <v>2017</v>
      </c>
      <c r="D877" s="45">
        <v>21</v>
      </c>
      <c r="E877" s="45"/>
      <c r="F877" s="45" t="s">
        <v>681</v>
      </c>
      <c r="I877" s="86" t="str">
        <f t="shared" si="121"/>
        <v>F.4 Ch 11</v>
      </c>
      <c r="L877" s="77">
        <v>3</v>
      </c>
      <c r="N877" s="86" t="str">
        <f>VLOOKUP(B877,'Topic with sorted table '!A:E,5,FALSE)</f>
        <v>DG3</v>
      </c>
      <c r="P877" s="86">
        <v>4</v>
      </c>
      <c r="Q877" s="86" t="s">
        <v>699</v>
      </c>
      <c r="R877" s="86">
        <v>11</v>
      </c>
      <c r="S877" s="86"/>
      <c r="T877" s="86">
        <v>3</v>
      </c>
      <c r="U877" s="86" t="s">
        <v>686</v>
      </c>
      <c r="V877" s="86">
        <v>12</v>
      </c>
      <c r="X877" s="86" t="str">
        <f t="shared" si="119"/>
        <v>F.4 Lv.3</v>
      </c>
      <c r="Y877" s="86"/>
      <c r="Z877" s="86" t="str">
        <f t="shared" si="120"/>
        <v>F.4 Ch 11 Lv.3</v>
      </c>
    </row>
    <row r="878" spans="1:26" x14ac:dyDescent="0.25">
      <c r="A878" s="86" t="str">
        <f t="shared" si="117"/>
        <v>201722</v>
      </c>
      <c r="B878" s="86" t="str">
        <f t="shared" si="118"/>
        <v>2B11</v>
      </c>
      <c r="C878" s="86">
        <v>2017</v>
      </c>
      <c r="D878" s="45">
        <v>22</v>
      </c>
      <c r="E878" s="45"/>
      <c r="F878" s="45" t="s">
        <v>682</v>
      </c>
      <c r="I878" s="86" t="str">
        <f t="shared" si="121"/>
        <v>F.2 Ch 11</v>
      </c>
      <c r="L878" s="77">
        <v>3</v>
      </c>
      <c r="N878" s="86" t="str">
        <f>VLOOKUP(B878,'Topic with sorted table '!A:E,5,FALSE)</f>
        <v>T1</v>
      </c>
      <c r="P878" s="86">
        <v>2</v>
      </c>
      <c r="Q878" s="86" t="s">
        <v>699</v>
      </c>
      <c r="R878" s="86">
        <v>11</v>
      </c>
      <c r="S878" s="86"/>
      <c r="T878" s="86"/>
      <c r="U878" s="86"/>
      <c r="V878" s="86"/>
      <c r="X878" s="86" t="str">
        <f t="shared" si="119"/>
        <v>F.2 Lv.3</v>
      </c>
      <c r="Y878" s="86"/>
      <c r="Z878" s="86" t="str">
        <f t="shared" si="120"/>
        <v>F.2 Ch 11 Lv.3</v>
      </c>
    </row>
    <row r="879" spans="1:26" x14ac:dyDescent="0.25">
      <c r="A879" s="86" t="str">
        <f t="shared" si="117"/>
        <v>201723</v>
      </c>
      <c r="B879" s="86" t="str">
        <f t="shared" si="118"/>
        <v>4A2</v>
      </c>
      <c r="C879" s="86">
        <v>2017</v>
      </c>
      <c r="D879" s="45">
        <v>23</v>
      </c>
      <c r="E879" s="45"/>
      <c r="F879" s="45" t="s">
        <v>683</v>
      </c>
      <c r="I879" s="86" t="str">
        <f t="shared" si="121"/>
        <v>F.4 Ch 2</v>
      </c>
      <c r="L879" s="77">
        <v>6</v>
      </c>
      <c r="N879" s="86" t="str">
        <f>VLOOKUP(B879,'Topic with sorted table '!A:E,5,FALSE)</f>
        <v>AG2</v>
      </c>
      <c r="P879" s="86">
        <v>4</v>
      </c>
      <c r="Q879" s="86" t="s">
        <v>701</v>
      </c>
      <c r="R879" s="86">
        <v>2</v>
      </c>
      <c r="S879" s="86"/>
      <c r="T879" s="86"/>
      <c r="U879" s="86"/>
      <c r="V879" s="86"/>
      <c r="X879" s="86" t="str">
        <f t="shared" si="119"/>
        <v>F.4 Lv.6</v>
      </c>
      <c r="Y879" s="86"/>
      <c r="Z879" s="86" t="str">
        <f t="shared" si="120"/>
        <v>F.4 Ch 2 Lv.6</v>
      </c>
    </row>
    <row r="880" spans="1:26" x14ac:dyDescent="0.25">
      <c r="A880" s="86" t="str">
        <f t="shared" si="117"/>
        <v>201724</v>
      </c>
      <c r="B880" s="86" t="str">
        <f t="shared" si="118"/>
        <v>4A2</v>
      </c>
      <c r="C880" s="86">
        <v>2017</v>
      </c>
      <c r="D880" s="45">
        <v>24</v>
      </c>
      <c r="E880" s="45"/>
      <c r="F880" s="45" t="s">
        <v>683</v>
      </c>
      <c r="I880" s="86" t="str">
        <f t="shared" si="121"/>
        <v>F.4 Ch 2</v>
      </c>
      <c r="L880" s="77">
        <v>3</v>
      </c>
      <c r="N880" s="86" t="str">
        <f>VLOOKUP(B880,'Topic with sorted table '!A:E,5,FALSE)</f>
        <v>AG2</v>
      </c>
      <c r="P880" s="86">
        <v>4</v>
      </c>
      <c r="Q880" s="86" t="s">
        <v>701</v>
      </c>
      <c r="R880" s="86">
        <v>2</v>
      </c>
      <c r="S880" s="86"/>
      <c r="T880" s="86"/>
      <c r="U880" s="86"/>
      <c r="V880" s="86"/>
      <c r="X880" s="86" t="str">
        <f t="shared" si="119"/>
        <v>F.4 Lv.3</v>
      </c>
      <c r="Y880" s="86"/>
      <c r="Z880" s="86" t="str">
        <f t="shared" si="120"/>
        <v>F.4 Ch 2 Lv.3</v>
      </c>
    </row>
    <row r="881" spans="1:26" x14ac:dyDescent="0.25">
      <c r="A881" s="86" t="str">
        <f t="shared" si="117"/>
        <v>201725</v>
      </c>
      <c r="B881" s="86" t="str">
        <f t="shared" si="118"/>
        <v>1B8</v>
      </c>
      <c r="C881" s="86">
        <v>2017</v>
      </c>
      <c r="D881" s="45">
        <v>25</v>
      </c>
      <c r="E881" s="45"/>
      <c r="F881" s="45" t="s">
        <v>681</v>
      </c>
      <c r="I881" s="86" t="str">
        <f t="shared" si="121"/>
        <v>F.1 Ch 8</v>
      </c>
      <c r="L881" s="77">
        <v>3</v>
      </c>
      <c r="N881" s="86" t="str">
        <f>VLOOKUP(B881,'Topic with sorted table '!A:E,5,FALSE)</f>
        <v>AG1</v>
      </c>
      <c r="P881" s="86">
        <v>1</v>
      </c>
      <c r="Q881" s="86" t="s">
        <v>273</v>
      </c>
      <c r="R881" s="86">
        <v>8</v>
      </c>
      <c r="S881" s="86"/>
      <c r="T881" s="86"/>
      <c r="U881" s="86"/>
      <c r="V881" s="86"/>
      <c r="X881" s="86" t="str">
        <f t="shared" si="119"/>
        <v>F.1 Lv.3</v>
      </c>
      <c r="Y881" s="86"/>
      <c r="Z881" s="86" t="str">
        <f t="shared" si="120"/>
        <v>F.1 Ch 8 Lv.3</v>
      </c>
    </row>
    <row r="882" spans="1:26" x14ac:dyDescent="0.25">
      <c r="A882" s="86" t="str">
        <f t="shared" si="117"/>
        <v>201726</v>
      </c>
      <c r="B882" s="86" t="str">
        <f t="shared" si="118"/>
        <v>5B7</v>
      </c>
      <c r="C882" s="86">
        <v>2017</v>
      </c>
      <c r="D882" s="44">
        <v>26</v>
      </c>
      <c r="E882" s="44"/>
      <c r="F882" s="44" t="s">
        <v>673</v>
      </c>
      <c r="I882" s="86" t="str">
        <f t="shared" si="121"/>
        <v>F.5 Ch 7</v>
      </c>
      <c r="L882" s="77">
        <v>4</v>
      </c>
      <c r="N882" s="86" t="str">
        <f>VLOOKUP(B882,'Topic with sorted table '!A:E,5,FALSE)</f>
        <v>AG3</v>
      </c>
      <c r="P882" s="86">
        <v>5</v>
      </c>
      <c r="Q882" s="86" t="s">
        <v>273</v>
      </c>
      <c r="R882" s="86">
        <v>7</v>
      </c>
      <c r="S882" s="86"/>
      <c r="T882" s="86"/>
      <c r="U882" s="86"/>
      <c r="V882" s="86"/>
      <c r="X882" s="86" t="str">
        <f t="shared" si="119"/>
        <v>F.5 Lv.4</v>
      </c>
      <c r="Y882" s="86"/>
      <c r="Z882" s="86" t="str">
        <f t="shared" si="120"/>
        <v>F.5 Ch 7 Lv.4</v>
      </c>
    </row>
    <row r="883" spans="1:26" x14ac:dyDescent="0.25">
      <c r="A883" s="86" t="str">
        <f t="shared" si="117"/>
        <v>201727</v>
      </c>
      <c r="B883" s="86" t="str">
        <f t="shared" si="118"/>
        <v>5B8</v>
      </c>
      <c r="C883" s="86">
        <v>2017</v>
      </c>
      <c r="D883" s="44">
        <v>27</v>
      </c>
      <c r="E883" s="44"/>
      <c r="F883" s="44" t="s">
        <v>675</v>
      </c>
      <c r="I883" s="86" t="str">
        <f t="shared" si="121"/>
        <v>F.5 Ch 8</v>
      </c>
      <c r="L883" s="77">
        <v>6</v>
      </c>
      <c r="N883" s="86" t="str">
        <f>VLOOKUP(B883,'Topic with sorted table '!A:E,5,FALSE)</f>
        <v>A4</v>
      </c>
      <c r="P883" s="86">
        <v>5</v>
      </c>
      <c r="Q883" s="86" t="s">
        <v>273</v>
      </c>
      <c r="R883" s="86">
        <v>8</v>
      </c>
      <c r="S883" s="86"/>
      <c r="T883" s="86">
        <v>3</v>
      </c>
      <c r="U883" s="86" t="s">
        <v>272</v>
      </c>
      <c r="V883" s="86">
        <v>6</v>
      </c>
      <c r="X883" s="86" t="str">
        <f t="shared" si="119"/>
        <v>F.5 Lv.6</v>
      </c>
      <c r="Y883" s="86"/>
      <c r="Z883" s="86" t="str">
        <f t="shared" si="120"/>
        <v>F.5 Ch 8 Lv.6</v>
      </c>
    </row>
    <row r="884" spans="1:26" x14ac:dyDescent="0.25">
      <c r="A884" s="86" t="str">
        <f t="shared" si="117"/>
        <v>201728</v>
      </c>
      <c r="B884" s="86" t="str">
        <f t="shared" si="118"/>
        <v>5A5</v>
      </c>
      <c r="C884" s="86">
        <v>2017</v>
      </c>
      <c r="D884" s="44">
        <v>28</v>
      </c>
      <c r="E884" s="44"/>
      <c r="F884" s="44" t="s">
        <v>676</v>
      </c>
      <c r="I884" s="86" t="str">
        <f t="shared" si="121"/>
        <v>F.5 Ch 5</v>
      </c>
      <c r="L884" s="77">
        <v>2</v>
      </c>
      <c r="N884" s="86" t="str">
        <f>VLOOKUP(B884,'Topic with sorted table '!A:E,5,FALSE)</f>
        <v>P2</v>
      </c>
      <c r="P884" s="86">
        <v>5</v>
      </c>
      <c r="Q884" s="86" t="s">
        <v>272</v>
      </c>
      <c r="R884" s="86">
        <v>5</v>
      </c>
      <c r="S884" s="86"/>
      <c r="T884" s="86"/>
      <c r="U884" s="86"/>
      <c r="V884" s="86"/>
      <c r="X884" s="86" t="str">
        <f t="shared" si="119"/>
        <v>F.5 Lv.2</v>
      </c>
      <c r="Y884" s="86"/>
      <c r="Z884" s="86" t="str">
        <f t="shared" si="120"/>
        <v>F.5 Ch 5 Lv.2</v>
      </c>
    </row>
    <row r="885" spans="1:26" x14ac:dyDescent="0.25">
      <c r="A885" s="86" t="str">
        <f t="shared" si="117"/>
        <v>201729</v>
      </c>
      <c r="B885" s="86" t="str">
        <f t="shared" si="118"/>
        <v>5B11</v>
      </c>
      <c r="C885" s="86">
        <v>2017</v>
      </c>
      <c r="D885" s="44">
        <v>29</v>
      </c>
      <c r="E885" s="44"/>
      <c r="F885" s="44" t="s">
        <v>675</v>
      </c>
      <c r="I885" s="86" t="str">
        <f t="shared" si="121"/>
        <v>F.5 Ch 11</v>
      </c>
      <c r="L885" s="77">
        <v>2</v>
      </c>
      <c r="N885" s="86" t="str">
        <f>VLOOKUP(B885,'Topic with sorted table '!A:E,5,FALSE)</f>
        <v>S3</v>
      </c>
      <c r="P885" s="86">
        <v>5</v>
      </c>
      <c r="Q885" s="86" t="s">
        <v>273</v>
      </c>
      <c r="R885" s="86">
        <v>11</v>
      </c>
      <c r="S885" s="86"/>
      <c r="T885" s="86"/>
      <c r="U885" s="86"/>
      <c r="V885" s="86"/>
      <c r="X885" s="86" t="str">
        <f t="shared" si="119"/>
        <v>F.5 Lv.2</v>
      </c>
      <c r="Y885" s="86"/>
      <c r="Z885" s="86" t="str">
        <f t="shared" si="120"/>
        <v>F.5 Ch 11 Lv.2</v>
      </c>
    </row>
    <row r="886" spans="1:26" x14ac:dyDescent="0.25">
      <c r="A886" s="86" t="str">
        <f t="shared" si="117"/>
        <v>201730</v>
      </c>
      <c r="B886" s="86" t="str">
        <f t="shared" si="118"/>
        <v>5B11</v>
      </c>
      <c r="C886" s="86">
        <v>2017</v>
      </c>
      <c r="D886" s="44">
        <v>30</v>
      </c>
      <c r="E886" s="44"/>
      <c r="F886" s="44" t="s">
        <v>675</v>
      </c>
      <c r="I886" s="86" t="str">
        <f t="shared" si="121"/>
        <v>F.5 Ch 11</v>
      </c>
      <c r="L886" s="77">
        <v>4</v>
      </c>
      <c r="N886" s="86" t="str">
        <f>VLOOKUP(B886,'Topic with sorted table '!A:E,5,FALSE)</f>
        <v>S3</v>
      </c>
      <c r="P886" s="86">
        <v>5</v>
      </c>
      <c r="Q886" s="86" t="s">
        <v>273</v>
      </c>
      <c r="R886" s="86">
        <v>11</v>
      </c>
      <c r="S886" s="86"/>
      <c r="T886" s="86"/>
      <c r="U886" s="86"/>
      <c r="V886" s="86"/>
      <c r="X886" s="86" t="str">
        <f t="shared" si="119"/>
        <v>F.5 Lv.4</v>
      </c>
      <c r="Y886" s="86"/>
      <c r="Z886" s="86" t="str">
        <f t="shared" si="120"/>
        <v>F.5 Ch 11 Lv.4</v>
      </c>
    </row>
    <row r="887" spans="1:26" x14ac:dyDescent="0.25">
      <c r="A887" s="86" t="str">
        <f t="shared" si="117"/>
        <v>201731</v>
      </c>
      <c r="B887" s="86" t="str">
        <f t="shared" si="118"/>
        <v>5A3</v>
      </c>
      <c r="C887" s="86">
        <v>2017</v>
      </c>
      <c r="D887" s="45">
        <v>31</v>
      </c>
      <c r="E887" s="45"/>
      <c r="F887" s="45" t="s">
        <v>678</v>
      </c>
      <c r="I887" s="86" t="str">
        <f t="shared" si="121"/>
        <v>F.5 Ch 3</v>
      </c>
      <c r="L887" s="77">
        <v>5</v>
      </c>
      <c r="N887" s="86" t="str">
        <f>VLOOKUP(B887,'Topic with sorted table '!A:E,5,FALSE)</f>
        <v>G</v>
      </c>
      <c r="P887" s="86">
        <v>5</v>
      </c>
      <c r="Q887" s="86" t="s">
        <v>272</v>
      </c>
      <c r="R887" s="86">
        <v>3</v>
      </c>
      <c r="S887" s="86"/>
      <c r="T887" s="86"/>
      <c r="U887" s="86"/>
      <c r="V887" s="86"/>
      <c r="X887" s="86" t="str">
        <f t="shared" si="119"/>
        <v>F.5 Lv.5</v>
      </c>
      <c r="Y887" s="86"/>
      <c r="Z887" s="86" t="str">
        <f t="shared" si="120"/>
        <v>F.5 Ch 3 Lv.5</v>
      </c>
    </row>
    <row r="888" spans="1:26" x14ac:dyDescent="0.25">
      <c r="A888" s="86" t="str">
        <f t="shared" si="117"/>
        <v>201732</v>
      </c>
      <c r="B888" s="86" t="str">
        <f t="shared" si="118"/>
        <v>3A2</v>
      </c>
      <c r="C888" s="86">
        <v>2017</v>
      </c>
      <c r="D888" s="45">
        <v>32</v>
      </c>
      <c r="E888" s="45"/>
      <c r="F888" s="45" t="s">
        <v>678</v>
      </c>
      <c r="I888" s="86" t="str">
        <f t="shared" si="121"/>
        <v>F.3 Ch 2</v>
      </c>
      <c r="L888" s="77">
        <v>4</v>
      </c>
      <c r="N888" s="86" t="str">
        <f>VLOOKUP(B888,'Topic with sorted table '!A:E,5,FALSE)</f>
        <v>A2</v>
      </c>
      <c r="P888" s="86">
        <v>3</v>
      </c>
      <c r="Q888" s="86" t="s">
        <v>272</v>
      </c>
      <c r="R888" s="86">
        <v>2</v>
      </c>
      <c r="S888" s="86"/>
      <c r="T888" s="86"/>
      <c r="U888" s="86"/>
      <c r="V888" s="86"/>
      <c r="X888" s="86" t="str">
        <f t="shared" si="119"/>
        <v>F.3 Lv.4</v>
      </c>
      <c r="Y888" s="86"/>
      <c r="Z888" s="86" t="str">
        <f t="shared" si="120"/>
        <v>F.3 Ch 2 Lv.4</v>
      </c>
    </row>
    <row r="889" spans="1:26" x14ac:dyDescent="0.25">
      <c r="A889" s="86" t="str">
        <f t="shared" si="117"/>
        <v>201733</v>
      </c>
      <c r="B889" s="86" t="str">
        <f t="shared" si="118"/>
        <v>4B8</v>
      </c>
      <c r="C889" s="86">
        <v>2017</v>
      </c>
      <c r="D889" s="45">
        <v>33</v>
      </c>
      <c r="E889" s="45"/>
      <c r="F889" s="45" t="s">
        <v>680</v>
      </c>
      <c r="I889" s="86" t="str">
        <f t="shared" si="121"/>
        <v>F.4 Ch 8</v>
      </c>
      <c r="L889" s="77">
        <v>4</v>
      </c>
      <c r="N889" s="86" t="str">
        <f>VLOOKUP(B889,'Topic with sorted table '!A:E,5,FALSE)</f>
        <v>A4</v>
      </c>
      <c r="P889" s="86">
        <v>4</v>
      </c>
      <c r="Q889" s="86" t="s">
        <v>671</v>
      </c>
      <c r="R889" s="86">
        <v>8</v>
      </c>
      <c r="S889" s="86"/>
      <c r="T889" s="86">
        <v>5</v>
      </c>
      <c r="U889" s="86" t="s">
        <v>684</v>
      </c>
      <c r="V889" s="86">
        <v>2</v>
      </c>
      <c r="X889" s="86" t="str">
        <f t="shared" si="119"/>
        <v>F.4 Lv.4</v>
      </c>
      <c r="Y889" s="86"/>
      <c r="Z889" s="86" t="str">
        <f t="shared" si="120"/>
        <v>F.4 Ch 8 Lv.4</v>
      </c>
    </row>
    <row r="890" spans="1:26" x14ac:dyDescent="0.25">
      <c r="A890" s="86" t="str">
        <f t="shared" si="117"/>
        <v>201734</v>
      </c>
      <c r="B890" s="86" t="str">
        <f t="shared" si="118"/>
        <v>4B8</v>
      </c>
      <c r="C890" s="86">
        <v>2017</v>
      </c>
      <c r="D890" s="45">
        <v>34</v>
      </c>
      <c r="E890" s="45"/>
      <c r="F890" s="45" t="s">
        <v>678</v>
      </c>
      <c r="I890" s="86" t="str">
        <f t="shared" si="121"/>
        <v>F.4 Ch 8</v>
      </c>
      <c r="L890" s="77">
        <v>5</v>
      </c>
      <c r="N890" s="86" t="str">
        <f>VLOOKUP(B890,'Topic with sorted table '!A:E,5,FALSE)</f>
        <v>A4</v>
      </c>
      <c r="P890" s="86">
        <v>4</v>
      </c>
      <c r="Q890" s="86" t="s">
        <v>273</v>
      </c>
      <c r="R890" s="86">
        <v>8</v>
      </c>
      <c r="S890" s="86"/>
      <c r="T890" s="86"/>
      <c r="U890" s="86"/>
      <c r="V890" s="86"/>
      <c r="X890" s="86" t="str">
        <f t="shared" si="119"/>
        <v>F.4 Lv.5</v>
      </c>
      <c r="Y890" s="86"/>
      <c r="Z890" s="86" t="str">
        <f t="shared" si="120"/>
        <v>F.4 Ch 8 Lv.5</v>
      </c>
    </row>
    <row r="891" spans="1:26" x14ac:dyDescent="0.25">
      <c r="A891" s="86" t="str">
        <f t="shared" si="117"/>
        <v>201735</v>
      </c>
      <c r="B891" s="86" t="str">
        <f t="shared" si="118"/>
        <v>4A1</v>
      </c>
      <c r="C891" s="86">
        <v>2017</v>
      </c>
      <c r="D891" s="45">
        <v>35</v>
      </c>
      <c r="E891" s="45"/>
      <c r="F891" s="45" t="s">
        <v>679</v>
      </c>
      <c r="I891" s="86" t="str">
        <f t="shared" si="121"/>
        <v>F.4 Ch 1</v>
      </c>
      <c r="L891" s="77">
        <v>4</v>
      </c>
      <c r="N891" s="86" t="str">
        <f>VLOOKUP(B891,'Topic with sorted table '!A:E,5,FALSE)</f>
        <v>A3</v>
      </c>
      <c r="P891" s="86">
        <v>4</v>
      </c>
      <c r="Q891" s="86" t="s">
        <v>272</v>
      </c>
      <c r="R891" s="86">
        <v>1</v>
      </c>
      <c r="S891" s="86"/>
      <c r="T891" s="86"/>
      <c r="U891" s="86"/>
      <c r="V891" s="86"/>
      <c r="X891" s="86" t="str">
        <f t="shared" si="119"/>
        <v>F.4 Lv.4</v>
      </c>
      <c r="Y891" s="86"/>
      <c r="Z891" s="86" t="str">
        <f t="shared" si="120"/>
        <v>F.4 Ch 1 Lv.4</v>
      </c>
    </row>
    <row r="892" spans="1:26" x14ac:dyDescent="0.25">
      <c r="A892" s="86" t="str">
        <f t="shared" si="117"/>
        <v>201736</v>
      </c>
      <c r="B892" s="86" t="str">
        <f t="shared" si="118"/>
        <v>6A1</v>
      </c>
      <c r="C892" s="86">
        <v>2017</v>
      </c>
      <c r="D892" s="44">
        <v>36</v>
      </c>
      <c r="E892" s="44"/>
      <c r="F892" s="44" t="s">
        <v>676</v>
      </c>
      <c r="I892" s="86" t="str">
        <f t="shared" si="121"/>
        <v>F.6 Ch 1</v>
      </c>
      <c r="L892" s="77">
        <v>3</v>
      </c>
      <c r="N892" s="86" t="str">
        <f>VLOOKUP(B892,'Topic with sorted table '!A:E,5,FALSE)</f>
        <v>A3</v>
      </c>
      <c r="P892" s="86">
        <v>6</v>
      </c>
      <c r="Q892" s="86" t="s">
        <v>272</v>
      </c>
      <c r="R892" s="86">
        <v>1</v>
      </c>
      <c r="S892" s="86"/>
      <c r="T892" s="86"/>
      <c r="U892" s="86"/>
      <c r="V892" s="86"/>
      <c r="X892" s="86" t="str">
        <f t="shared" si="119"/>
        <v>F.6 Lv.3</v>
      </c>
      <c r="Y892" s="86"/>
      <c r="Z892" s="86" t="str">
        <f t="shared" si="120"/>
        <v>F.6 Ch 1 Lv.3</v>
      </c>
    </row>
    <row r="893" spans="1:26" x14ac:dyDescent="0.25">
      <c r="A893" s="86" t="str">
        <f t="shared" si="117"/>
        <v>201737</v>
      </c>
      <c r="B893" s="86" t="str">
        <f t="shared" si="118"/>
        <v>6A3</v>
      </c>
      <c r="C893" s="86">
        <v>2017</v>
      </c>
      <c r="D893" s="44">
        <v>37</v>
      </c>
      <c r="E893" s="44"/>
      <c r="F893" s="44" t="s">
        <v>676</v>
      </c>
      <c r="I893" s="86" t="str">
        <f t="shared" si="121"/>
        <v>F.6 Ch 3</v>
      </c>
      <c r="L893" s="77">
        <v>4</v>
      </c>
      <c r="N893" s="86" t="str">
        <f>VLOOKUP(B893,'Topic with sorted table '!A:E,5,FALSE)</f>
        <v>A4</v>
      </c>
      <c r="P893" s="86">
        <v>6</v>
      </c>
      <c r="Q893" s="86" t="s">
        <v>272</v>
      </c>
      <c r="R893" s="86">
        <v>3</v>
      </c>
      <c r="S893" s="86"/>
      <c r="T893" s="86"/>
      <c r="U893" s="86"/>
      <c r="V893" s="86"/>
      <c r="X893" s="86" t="str">
        <f t="shared" si="119"/>
        <v>F.6 Lv.4</v>
      </c>
      <c r="Y893" s="86"/>
      <c r="Z893" s="86" t="str">
        <f t="shared" si="120"/>
        <v>F.6 Ch 3 Lv.4</v>
      </c>
    </row>
    <row r="894" spans="1:26" x14ac:dyDescent="0.25">
      <c r="A894" s="86" t="str">
        <f t="shared" si="117"/>
        <v>201738</v>
      </c>
      <c r="B894" s="86" t="str">
        <f t="shared" si="118"/>
        <v>5B9</v>
      </c>
      <c r="C894" s="86">
        <v>2017</v>
      </c>
      <c r="D894" s="44">
        <v>38</v>
      </c>
      <c r="E894" s="44"/>
      <c r="F894" s="44" t="s">
        <v>673</v>
      </c>
      <c r="I894" s="86" t="str">
        <f t="shared" si="121"/>
        <v>F.5 Ch 9</v>
      </c>
      <c r="L894" s="77">
        <v>4</v>
      </c>
      <c r="N894" s="86" t="str">
        <f>VLOOKUP(B894,'Topic with sorted table '!A:E,5,FALSE)</f>
        <v>T2</v>
      </c>
      <c r="P894" s="86">
        <v>5</v>
      </c>
      <c r="Q894" s="86" t="s">
        <v>273</v>
      </c>
      <c r="R894" s="86">
        <v>9</v>
      </c>
      <c r="S894" s="86"/>
      <c r="T894" s="86"/>
      <c r="U894" s="86"/>
      <c r="V894" s="86"/>
      <c r="X894" s="86" t="str">
        <f t="shared" si="119"/>
        <v>F.5 Lv.4</v>
      </c>
      <c r="Y894" s="86"/>
      <c r="Z894" s="86" t="str">
        <f t="shared" si="120"/>
        <v>F.5 Ch 9 Lv.4</v>
      </c>
    </row>
    <row r="895" spans="1:26" x14ac:dyDescent="0.25">
      <c r="A895" s="86" t="str">
        <f t="shared" si="117"/>
        <v>201739</v>
      </c>
      <c r="B895" s="86" t="str">
        <f t="shared" si="118"/>
        <v>5B10</v>
      </c>
      <c r="C895" s="86">
        <v>2017</v>
      </c>
      <c r="D895" s="44">
        <v>39</v>
      </c>
      <c r="E895" s="44"/>
      <c r="F895" s="44" t="s">
        <v>673</v>
      </c>
      <c r="I895" s="86" t="str">
        <f t="shared" si="121"/>
        <v>F.5 Ch 10</v>
      </c>
      <c r="L895" s="77">
        <v>6</v>
      </c>
      <c r="N895" s="86" t="str">
        <f>VLOOKUP(B895,'Topic with sorted table '!A:E,5,FALSE)</f>
        <v>3D2</v>
      </c>
      <c r="P895" s="86">
        <v>5</v>
      </c>
      <c r="Q895" s="86" t="s">
        <v>273</v>
      </c>
      <c r="R895" s="86">
        <v>10</v>
      </c>
      <c r="S895" s="86"/>
      <c r="T895" s="86"/>
      <c r="U895" s="86"/>
      <c r="V895" s="86"/>
      <c r="X895" s="86" t="str">
        <f t="shared" si="119"/>
        <v>F.5 Lv.6</v>
      </c>
      <c r="Y895" s="86"/>
      <c r="Z895" s="86" t="str">
        <f t="shared" si="120"/>
        <v>F.5 Ch 10 Lv.6</v>
      </c>
    </row>
    <row r="896" spans="1:26" x14ac:dyDescent="0.25">
      <c r="A896" s="86" t="str">
        <f t="shared" si="117"/>
        <v>201740</v>
      </c>
      <c r="B896" s="86" t="str">
        <f t="shared" si="118"/>
        <v>4B11</v>
      </c>
      <c r="C896" s="86">
        <v>2017</v>
      </c>
      <c r="D896" s="44">
        <v>40</v>
      </c>
      <c r="E896" s="44"/>
      <c r="F896" s="44" t="s">
        <v>675</v>
      </c>
      <c r="I896" s="86" t="str">
        <f t="shared" si="121"/>
        <v>F.4 Ch 11</v>
      </c>
      <c r="L896" s="77">
        <v>3</v>
      </c>
      <c r="N896" s="86" t="str">
        <f>VLOOKUP(B896,'Topic with sorted table '!A:E,5,FALSE)</f>
        <v>DG3</v>
      </c>
      <c r="P896" s="86">
        <v>4</v>
      </c>
      <c r="Q896" s="86" t="s">
        <v>273</v>
      </c>
      <c r="R896" s="86">
        <v>11</v>
      </c>
      <c r="S896" s="86"/>
      <c r="T896" s="86"/>
      <c r="U896" s="86"/>
      <c r="V896" s="86"/>
      <c r="X896" s="86" t="str">
        <f t="shared" si="119"/>
        <v>F.4 Lv.3</v>
      </c>
      <c r="Y896" s="86"/>
      <c r="Z896" s="86" t="str">
        <f t="shared" si="120"/>
        <v>F.4 Ch 11 Lv.3</v>
      </c>
    </row>
    <row r="897" spans="1:26" x14ac:dyDescent="0.25">
      <c r="A897" s="86" t="str">
        <f t="shared" si="117"/>
        <v>201741</v>
      </c>
      <c r="B897" s="86" t="str">
        <f t="shared" si="118"/>
        <v>3B8</v>
      </c>
      <c r="C897" s="86">
        <v>2017</v>
      </c>
      <c r="D897" s="45">
        <v>41</v>
      </c>
      <c r="E897" s="45"/>
      <c r="F897" s="45" t="s">
        <v>678</v>
      </c>
      <c r="I897" s="86" t="str">
        <f t="shared" si="121"/>
        <v>F.3 Ch 8</v>
      </c>
      <c r="L897" s="77">
        <v>7</v>
      </c>
      <c r="N897" s="86" t="str">
        <f>VLOOKUP(B897,'Topic with sorted table '!A:E,5,FALSE)</f>
        <v>DG2</v>
      </c>
      <c r="P897" s="86">
        <v>3</v>
      </c>
      <c r="Q897" s="86" t="s">
        <v>273</v>
      </c>
      <c r="R897" s="86">
        <v>8</v>
      </c>
      <c r="S897" s="86"/>
      <c r="T897" s="86"/>
      <c r="U897" s="86"/>
      <c r="V897" s="86"/>
      <c r="X897" s="86" t="str">
        <f t="shared" si="119"/>
        <v>F.3 Lv.7</v>
      </c>
      <c r="Y897" s="86"/>
      <c r="Z897" s="86" t="str">
        <f t="shared" si="120"/>
        <v>F.3 Ch 8 Lv.7</v>
      </c>
    </row>
    <row r="898" spans="1:26" x14ac:dyDescent="0.25">
      <c r="A898" s="86" t="str">
        <f t="shared" si="117"/>
        <v>201742</v>
      </c>
      <c r="B898" s="86" t="str">
        <f t="shared" si="118"/>
        <v>5A4</v>
      </c>
      <c r="C898" s="86">
        <v>2017</v>
      </c>
      <c r="D898" s="45">
        <v>42</v>
      </c>
      <c r="E898" s="45"/>
      <c r="F898" s="45" t="s">
        <v>679</v>
      </c>
      <c r="I898" s="86" t="str">
        <f t="shared" si="121"/>
        <v>F.5 Ch 4</v>
      </c>
      <c r="L898" s="77">
        <v>2</v>
      </c>
      <c r="N898" s="86" t="str">
        <f>VLOOKUP(B898,'Topic with sorted table '!A:E,5,FALSE)</f>
        <v>P2</v>
      </c>
      <c r="P898" s="86">
        <v>5</v>
      </c>
      <c r="Q898" s="86" t="s">
        <v>272</v>
      </c>
      <c r="R898" s="86">
        <v>4</v>
      </c>
      <c r="S898" s="86"/>
      <c r="T898" s="86"/>
      <c r="U898" s="86"/>
      <c r="V898" s="86"/>
      <c r="X898" s="86" t="str">
        <f t="shared" si="119"/>
        <v>F.5 Lv.2</v>
      </c>
      <c r="Y898" s="86"/>
      <c r="Z898" s="86" t="str">
        <f t="shared" si="120"/>
        <v>F.5 Ch 4 Lv.2</v>
      </c>
    </row>
    <row r="899" spans="1:26" x14ac:dyDescent="0.25">
      <c r="A899" s="86" t="str">
        <f t="shared" si="117"/>
        <v>201743</v>
      </c>
      <c r="B899" s="86" t="str">
        <f t="shared" si="118"/>
        <v>5A5</v>
      </c>
      <c r="C899" s="86">
        <v>2017</v>
      </c>
      <c r="D899" s="45">
        <v>43</v>
      </c>
      <c r="E899" s="45"/>
      <c r="F899" s="45" t="s">
        <v>680</v>
      </c>
      <c r="I899" s="86" t="str">
        <f t="shared" si="121"/>
        <v>F.5 Ch 5</v>
      </c>
      <c r="L899" s="77">
        <v>3</v>
      </c>
      <c r="N899" s="86" t="str">
        <f>VLOOKUP(B899,'Topic with sorted table '!A:E,5,FALSE)</f>
        <v>P2</v>
      </c>
      <c r="P899" s="86">
        <v>5</v>
      </c>
      <c r="Q899" s="86" t="s">
        <v>272</v>
      </c>
      <c r="R899" s="86">
        <v>5</v>
      </c>
      <c r="S899" s="86"/>
      <c r="T899" s="86"/>
      <c r="U899" s="86"/>
      <c r="V899" s="86"/>
      <c r="X899" s="86" t="str">
        <f t="shared" si="119"/>
        <v>F.5 Lv.3</v>
      </c>
      <c r="Y899" s="86"/>
      <c r="Z899" s="86" t="str">
        <f t="shared" si="120"/>
        <v>F.5 Ch 5 Lv.3</v>
      </c>
    </row>
    <row r="900" spans="1:26" x14ac:dyDescent="0.25">
      <c r="A900" s="86" t="str">
        <f t="shared" si="117"/>
        <v>201744</v>
      </c>
      <c r="B900" s="86" t="str">
        <f t="shared" si="118"/>
        <v>5B12</v>
      </c>
      <c r="C900" s="86">
        <v>2017</v>
      </c>
      <c r="D900" s="45">
        <v>44</v>
      </c>
      <c r="E900" s="45"/>
      <c r="F900" s="45" t="s">
        <v>679</v>
      </c>
      <c r="I900" s="86" t="str">
        <f t="shared" si="121"/>
        <v>F.5 Ch 12</v>
      </c>
      <c r="L900" s="77">
        <v>2</v>
      </c>
      <c r="N900" s="86" t="str">
        <f>VLOOKUP(B900,'Topic with sorted table '!A:E,5,FALSE)</f>
        <v>S4</v>
      </c>
      <c r="P900" s="86">
        <v>5</v>
      </c>
      <c r="Q900" s="86" t="s">
        <v>273</v>
      </c>
      <c r="R900" s="86">
        <v>12</v>
      </c>
      <c r="S900" s="86"/>
      <c r="T900" s="86"/>
      <c r="U900" s="86"/>
      <c r="V900" s="86"/>
      <c r="X900" s="86" t="str">
        <f t="shared" si="119"/>
        <v>F.5 Lv.2</v>
      </c>
      <c r="Y900" s="86"/>
      <c r="Z900" s="86" t="str">
        <f t="shared" si="120"/>
        <v>F.5 Ch 12 Lv.2</v>
      </c>
    </row>
    <row r="901" spans="1:26" x14ac:dyDescent="0.25">
      <c r="A901" s="86" t="str">
        <f t="shared" si="117"/>
        <v>201745</v>
      </c>
      <c r="B901" s="86" t="str">
        <f t="shared" si="118"/>
        <v>5B11</v>
      </c>
      <c r="C901" s="86">
        <v>2017</v>
      </c>
      <c r="D901" s="45">
        <v>45</v>
      </c>
      <c r="E901" s="45"/>
      <c r="F901" s="45" t="s">
        <v>677</v>
      </c>
      <c r="I901" s="86" t="str">
        <f t="shared" si="121"/>
        <v>F.5 Ch 11</v>
      </c>
      <c r="L901" s="77">
        <v>4</v>
      </c>
      <c r="N901" s="86" t="str">
        <f>VLOOKUP(B901,'Topic with sorted table '!A:E,5,FALSE)</f>
        <v>S3</v>
      </c>
      <c r="P901" s="86">
        <v>5</v>
      </c>
      <c r="Q901" s="86" t="s">
        <v>273</v>
      </c>
      <c r="R901" s="86">
        <v>11</v>
      </c>
      <c r="S901" s="86"/>
      <c r="T901" s="86"/>
      <c r="U901" s="86"/>
      <c r="V901" s="86"/>
      <c r="X901" s="86" t="str">
        <f t="shared" si="119"/>
        <v>F.5 Lv.4</v>
      </c>
      <c r="Y901" s="86"/>
      <c r="Z901" s="86" t="str">
        <f t="shared" si="120"/>
        <v>F.5 Ch 11 Lv.4</v>
      </c>
    </row>
    <row r="902" spans="1:26" x14ac:dyDescent="0.25">
      <c r="A902" s="86" t="str">
        <f t="shared" ref="A902:A946" si="122">C902&amp;IF(D902&lt;10,"0"&amp;D902,D902)</f>
        <v>201801</v>
      </c>
      <c r="B902" s="86" t="str">
        <f t="shared" ref="B902:B946" si="123">P902&amp;Q902&amp;R902</f>
        <v>3A2</v>
      </c>
      <c r="C902" s="77">
        <v>2018</v>
      </c>
      <c r="D902" s="102">
        <v>1</v>
      </c>
      <c r="E902" s="102"/>
      <c r="F902" s="102" t="s">
        <v>728</v>
      </c>
      <c r="I902" s="77" t="str">
        <f t="shared" si="121"/>
        <v>F.3 Ch 2</v>
      </c>
      <c r="L902" s="77">
        <v>2</v>
      </c>
      <c r="N902" s="86" t="str">
        <f>VLOOKUP(B902,'Topic with sorted table '!A:E,5,FALSE)</f>
        <v>A2</v>
      </c>
      <c r="P902" s="77">
        <v>3</v>
      </c>
      <c r="Q902" s="77" t="s">
        <v>715</v>
      </c>
      <c r="R902" s="77">
        <v>2</v>
      </c>
      <c r="X902" s="86" t="str">
        <f t="shared" si="119"/>
        <v>F.3 Lv.2</v>
      </c>
      <c r="Z902" s="86" t="str">
        <f t="shared" si="120"/>
        <v>F.3 Ch 2 Lv.2</v>
      </c>
    </row>
    <row r="903" spans="1:26" x14ac:dyDescent="0.25">
      <c r="A903" s="86" t="str">
        <f t="shared" si="122"/>
        <v>201802</v>
      </c>
      <c r="B903" s="86" t="str">
        <f t="shared" si="123"/>
        <v>2A4</v>
      </c>
      <c r="C903" s="86">
        <v>2018</v>
      </c>
      <c r="D903" s="102">
        <v>2</v>
      </c>
      <c r="E903" s="102"/>
      <c r="F903" s="102" t="s">
        <v>729</v>
      </c>
      <c r="I903" s="77" t="str">
        <f t="shared" si="121"/>
        <v>F.2 Ch 4</v>
      </c>
      <c r="L903" s="77">
        <v>2</v>
      </c>
      <c r="N903" s="86" t="str">
        <f>VLOOKUP(B903,'Topic with sorted table '!A:E,5,FALSE)</f>
        <v>A1</v>
      </c>
      <c r="P903" s="77">
        <v>2</v>
      </c>
      <c r="Q903" s="77" t="s">
        <v>716</v>
      </c>
      <c r="R903" s="77">
        <v>4</v>
      </c>
      <c r="X903" s="86" t="str">
        <f t="shared" si="119"/>
        <v>F.2 Lv.2</v>
      </c>
      <c r="Z903" s="86" t="str">
        <f t="shared" si="120"/>
        <v>F.2 Ch 4 Lv.2</v>
      </c>
    </row>
    <row r="904" spans="1:26" x14ac:dyDescent="0.25">
      <c r="A904" s="86" t="str">
        <f t="shared" si="122"/>
        <v>201803</v>
      </c>
      <c r="B904" s="86" t="str">
        <f t="shared" si="123"/>
        <v>2A3</v>
      </c>
      <c r="C904" s="86">
        <v>2018</v>
      </c>
      <c r="D904" s="102">
        <v>3</v>
      </c>
      <c r="E904" s="102"/>
      <c r="F904" s="102" t="s">
        <v>730</v>
      </c>
      <c r="I904" s="77" t="str">
        <f t="shared" si="121"/>
        <v>F.2 Ch 3</v>
      </c>
      <c r="L904" s="77">
        <v>2</v>
      </c>
      <c r="N904" s="86" t="str">
        <f>VLOOKUP(B904,'Topic with sorted table '!A:E,5,FALSE)</f>
        <v>A1</v>
      </c>
      <c r="P904" s="77">
        <v>2</v>
      </c>
      <c r="Q904" s="77" t="s">
        <v>717</v>
      </c>
      <c r="R904" s="77">
        <v>3</v>
      </c>
      <c r="X904" s="86" t="str">
        <f t="shared" si="119"/>
        <v>F.2 Lv.2</v>
      </c>
      <c r="Z904" s="86" t="str">
        <f t="shared" si="120"/>
        <v>F.2 Ch 3 Lv.2</v>
      </c>
    </row>
    <row r="905" spans="1:26" x14ac:dyDescent="0.25">
      <c r="A905" s="86" t="str">
        <f t="shared" si="122"/>
        <v>201804</v>
      </c>
      <c r="B905" s="86" t="str">
        <f t="shared" si="123"/>
        <v>4B9</v>
      </c>
      <c r="C905" s="86">
        <v>2018</v>
      </c>
      <c r="D905" s="102">
        <v>4</v>
      </c>
      <c r="E905" s="102"/>
      <c r="F905" s="102" t="s">
        <v>731</v>
      </c>
      <c r="I905" s="77" t="str">
        <f t="shared" si="121"/>
        <v>F.4 Ch 9</v>
      </c>
      <c r="L905" s="77">
        <v>2</v>
      </c>
      <c r="N905" s="86" t="str">
        <f>VLOOKUP(B905,'Topic with sorted table '!A:E,5,FALSE)</f>
        <v>A3</v>
      </c>
      <c r="P905" s="77">
        <v>4</v>
      </c>
      <c r="Q905" s="77" t="s">
        <v>718</v>
      </c>
      <c r="R905" s="77">
        <v>9</v>
      </c>
      <c r="X905" s="86" t="str">
        <f t="shared" si="119"/>
        <v>F.4 Lv.2</v>
      </c>
      <c r="Z905" s="86" t="str">
        <f t="shared" si="120"/>
        <v>F.4 Ch 9 Lv.2</v>
      </c>
    </row>
    <row r="906" spans="1:26" x14ac:dyDescent="0.25">
      <c r="A906" s="86" t="str">
        <f t="shared" si="122"/>
        <v>201805</v>
      </c>
      <c r="B906" s="86" t="str">
        <f t="shared" si="123"/>
        <v>4A5</v>
      </c>
      <c r="C906" s="86">
        <v>2018</v>
      </c>
      <c r="D906" s="102">
        <v>5</v>
      </c>
      <c r="E906" s="102"/>
      <c r="F906" s="102" t="s">
        <v>732</v>
      </c>
      <c r="I906" s="77" t="str">
        <f t="shared" si="121"/>
        <v>F.4 Ch 5</v>
      </c>
      <c r="L906" s="77">
        <v>3</v>
      </c>
      <c r="N906" s="86" t="str">
        <f>VLOOKUP(B906,'Topic with sorted table '!A:E,5,FALSE)</f>
        <v>A4</v>
      </c>
      <c r="P906" s="77">
        <v>4</v>
      </c>
      <c r="Q906" s="77" t="s">
        <v>716</v>
      </c>
      <c r="R906" s="77">
        <v>5</v>
      </c>
      <c r="X906" s="86" t="str">
        <f t="shared" si="119"/>
        <v>F.4 Lv.3</v>
      </c>
      <c r="Z906" s="86" t="str">
        <f t="shared" si="120"/>
        <v>F.4 Ch 5 Lv.3</v>
      </c>
    </row>
    <row r="907" spans="1:26" x14ac:dyDescent="0.25">
      <c r="A907" s="86" t="str">
        <f t="shared" si="122"/>
        <v>201806</v>
      </c>
      <c r="B907" s="86" t="str">
        <f t="shared" si="123"/>
        <v>4A2</v>
      </c>
      <c r="C907" s="86">
        <v>2018</v>
      </c>
      <c r="D907" s="44">
        <v>6</v>
      </c>
      <c r="E907" s="44"/>
      <c r="F907" s="44" t="s">
        <v>733</v>
      </c>
      <c r="I907" s="77" t="str">
        <f t="shared" si="121"/>
        <v>F.4 Ch 2</v>
      </c>
      <c r="L907" s="77">
        <v>7</v>
      </c>
      <c r="N907" s="86" t="str">
        <f>VLOOKUP(B907,'Topic with sorted table '!A:E,5,FALSE)</f>
        <v>AG2</v>
      </c>
      <c r="P907" s="77">
        <v>4</v>
      </c>
      <c r="Q907" s="77" t="s">
        <v>717</v>
      </c>
      <c r="R907" s="77">
        <v>2</v>
      </c>
      <c r="X907" s="86" t="str">
        <f t="shared" si="119"/>
        <v>F.4 Lv.7</v>
      </c>
      <c r="Z907" s="86" t="str">
        <f t="shared" si="120"/>
        <v>F.4 Ch 2 Lv.7</v>
      </c>
    </row>
    <row r="908" spans="1:26" x14ac:dyDescent="0.25">
      <c r="A908" s="86" t="str">
        <f t="shared" si="122"/>
        <v>201807</v>
      </c>
      <c r="B908" s="86" t="str">
        <f t="shared" si="123"/>
        <v>4A4</v>
      </c>
      <c r="C908" s="86">
        <v>2018</v>
      </c>
      <c r="D908" s="44">
        <v>7</v>
      </c>
      <c r="E908" s="44"/>
      <c r="F908" s="44" t="s">
        <v>734</v>
      </c>
      <c r="I908" s="77" t="str">
        <f t="shared" si="121"/>
        <v>F.4 Ch 4</v>
      </c>
      <c r="L908" s="77">
        <v>2</v>
      </c>
      <c r="N908" s="86" t="str">
        <f>VLOOKUP(B908,'Topic with sorted table '!A:E,5,FALSE)</f>
        <v>A3</v>
      </c>
      <c r="P908" s="77">
        <v>4</v>
      </c>
      <c r="Q908" s="77" t="s">
        <v>719</v>
      </c>
      <c r="R908" s="77">
        <v>4</v>
      </c>
      <c r="X908" s="86" t="str">
        <f t="shared" si="119"/>
        <v>F.4 Lv.2</v>
      </c>
      <c r="Z908" s="86" t="str">
        <f t="shared" si="120"/>
        <v>F.4 Ch 4 Lv.2</v>
      </c>
    </row>
    <row r="909" spans="1:26" x14ac:dyDescent="0.25">
      <c r="A909" s="86" t="str">
        <f t="shared" si="122"/>
        <v>201808</v>
      </c>
      <c r="B909" s="86" t="str">
        <f t="shared" si="123"/>
        <v>4A6</v>
      </c>
      <c r="C909" s="86">
        <v>2018</v>
      </c>
      <c r="D909" s="44">
        <v>8</v>
      </c>
      <c r="E909" s="44"/>
      <c r="F909" s="44" t="s">
        <v>735</v>
      </c>
      <c r="I909" s="77" t="str">
        <f t="shared" si="121"/>
        <v>F.4 Ch 6</v>
      </c>
      <c r="L909" s="77">
        <v>3</v>
      </c>
      <c r="N909" s="86" t="str">
        <f>VLOOKUP(B909,'Topic with sorted table '!A:E,5,FALSE)</f>
        <v>A3</v>
      </c>
      <c r="P909" s="77">
        <v>4</v>
      </c>
      <c r="Q909" s="77" t="s">
        <v>716</v>
      </c>
      <c r="R909" s="77">
        <v>6</v>
      </c>
      <c r="X909" s="86" t="str">
        <f t="shared" si="119"/>
        <v>F.4 Lv.3</v>
      </c>
      <c r="Z909" s="86" t="str">
        <f t="shared" si="120"/>
        <v>F.4 Ch 6 Lv.3</v>
      </c>
    </row>
    <row r="910" spans="1:26" x14ac:dyDescent="0.25">
      <c r="A910" s="86" t="str">
        <f t="shared" si="122"/>
        <v>201809</v>
      </c>
      <c r="B910" s="86" t="str">
        <f t="shared" si="123"/>
        <v>3A3</v>
      </c>
      <c r="C910" s="86">
        <v>2018</v>
      </c>
      <c r="D910" s="44">
        <v>9</v>
      </c>
      <c r="E910" s="44"/>
      <c r="F910" s="44" t="s">
        <v>733</v>
      </c>
      <c r="I910" s="77" t="str">
        <f t="shared" si="121"/>
        <v>F.3 Ch 3</v>
      </c>
      <c r="L910" s="77">
        <v>2</v>
      </c>
      <c r="N910" s="86" t="str">
        <f>VLOOKUP(B910,'Topic with sorted table '!A:E,5,FALSE)</f>
        <v>DA</v>
      </c>
      <c r="P910" s="77">
        <v>3</v>
      </c>
      <c r="Q910" s="77" t="s">
        <v>717</v>
      </c>
      <c r="R910" s="77">
        <v>3</v>
      </c>
      <c r="X910" s="86" t="str">
        <f t="shared" si="119"/>
        <v>F.3 Lv.2</v>
      </c>
      <c r="Z910" s="86" t="str">
        <f t="shared" si="120"/>
        <v>F.3 Ch 3 Lv.2</v>
      </c>
    </row>
    <row r="911" spans="1:26" x14ac:dyDescent="0.25">
      <c r="A911" s="86" t="str">
        <f t="shared" si="122"/>
        <v>201810</v>
      </c>
      <c r="B911" s="86" t="str">
        <f t="shared" si="123"/>
        <v>2A6</v>
      </c>
      <c r="C911" s="86">
        <v>2018</v>
      </c>
      <c r="D911" s="44">
        <v>10</v>
      </c>
      <c r="E911" s="44"/>
      <c r="F911" s="44" t="s">
        <v>736</v>
      </c>
      <c r="I911" s="77" t="str">
        <f t="shared" si="121"/>
        <v>F.2 Ch 6</v>
      </c>
      <c r="L911" s="77">
        <v>2</v>
      </c>
      <c r="N911" s="86" t="str">
        <f>VLOOKUP(B911,'Topic with sorted table '!A:E,5,FALSE)</f>
        <v>A1</v>
      </c>
      <c r="P911" s="77">
        <v>2</v>
      </c>
      <c r="Q911" s="77" t="s">
        <v>717</v>
      </c>
      <c r="R911" s="77">
        <v>6</v>
      </c>
      <c r="X911" s="86" t="str">
        <f t="shared" si="119"/>
        <v>F.2 Lv.2</v>
      </c>
      <c r="Z911" s="86" t="str">
        <f t="shared" si="120"/>
        <v>F.2 Ch 6 Lv.2</v>
      </c>
    </row>
    <row r="912" spans="1:26" x14ac:dyDescent="0.25">
      <c r="A912" s="86" t="str">
        <f t="shared" si="122"/>
        <v>201811</v>
      </c>
      <c r="B912" s="86" t="str">
        <f t="shared" si="123"/>
        <v>5B6</v>
      </c>
      <c r="C912" s="86">
        <v>2018</v>
      </c>
      <c r="D912" s="45">
        <v>11</v>
      </c>
      <c r="E912" s="45"/>
      <c r="F912" s="45" t="s">
        <v>729</v>
      </c>
      <c r="I912" s="77" t="str">
        <f t="shared" si="121"/>
        <v>F.5 Ch 6</v>
      </c>
      <c r="L912" s="77">
        <v>2</v>
      </c>
      <c r="N912" s="86" t="str">
        <f>VLOOKUP(B912,'Topic with sorted table '!A:E,5,FALSE)</f>
        <v>DA</v>
      </c>
      <c r="P912" s="77">
        <v>5</v>
      </c>
      <c r="Q912" s="77" t="s">
        <v>720</v>
      </c>
      <c r="R912" s="77">
        <v>6</v>
      </c>
      <c r="X912" s="86" t="str">
        <f t="shared" ref="X912:X946" si="124">"F."&amp;P912&amp;" Lv."&amp;L912</f>
        <v>F.5 Lv.2</v>
      </c>
      <c r="Z912" s="86" t="str">
        <f t="shared" ref="Z912:Z946" si="125">I912&amp;" Lv."&amp;L912</f>
        <v>F.5 Ch 6 Lv.2</v>
      </c>
    </row>
    <row r="913" spans="1:26" x14ac:dyDescent="0.25">
      <c r="A913" s="86" t="str">
        <f t="shared" si="122"/>
        <v>201812</v>
      </c>
      <c r="B913" s="86" t="str">
        <f t="shared" si="123"/>
        <v>6A1</v>
      </c>
      <c r="C913" s="86">
        <v>2018</v>
      </c>
      <c r="D913" s="45">
        <v>12</v>
      </c>
      <c r="E913" s="45"/>
      <c r="F913" s="45" t="s">
        <v>732</v>
      </c>
      <c r="I913" s="77" t="str">
        <f t="shared" si="121"/>
        <v>F.6 Ch 1</v>
      </c>
      <c r="L913" s="77">
        <v>2</v>
      </c>
      <c r="N913" s="86" t="str">
        <f>VLOOKUP(B913,'Topic with sorted table '!A:E,5,FALSE)</f>
        <v>A3</v>
      </c>
      <c r="P913" s="77">
        <v>6</v>
      </c>
      <c r="Q913" s="77" t="s">
        <v>716</v>
      </c>
      <c r="R913" s="77">
        <v>1</v>
      </c>
      <c r="T913" s="77">
        <v>6</v>
      </c>
      <c r="U913" s="77" t="s">
        <v>716</v>
      </c>
      <c r="V913" s="77">
        <v>2</v>
      </c>
      <c r="X913" s="86" t="str">
        <f t="shared" si="124"/>
        <v>F.6 Lv.2</v>
      </c>
      <c r="Z913" s="86" t="str">
        <f t="shared" si="125"/>
        <v>F.6 Ch 1 Lv.2</v>
      </c>
    </row>
    <row r="914" spans="1:26" x14ac:dyDescent="0.25">
      <c r="A914" s="86" t="str">
        <f t="shared" si="122"/>
        <v>201813</v>
      </c>
      <c r="B914" s="86" t="str">
        <f t="shared" si="123"/>
        <v>5A2</v>
      </c>
      <c r="C914" s="86">
        <v>2018</v>
      </c>
      <c r="D914" s="45">
        <v>13</v>
      </c>
      <c r="E914" s="45"/>
      <c r="F914" s="45" t="s">
        <v>730</v>
      </c>
      <c r="I914" s="77" t="str">
        <f t="shared" si="121"/>
        <v>F.5 Ch 2</v>
      </c>
      <c r="L914" s="77">
        <v>2</v>
      </c>
      <c r="N914" s="86" t="str">
        <f>VLOOKUP(B914,'Topic with sorted table '!A:E,5,FALSE)</f>
        <v>A4</v>
      </c>
      <c r="P914" s="77">
        <v>5</v>
      </c>
      <c r="Q914" s="77" t="s">
        <v>716</v>
      </c>
      <c r="R914" s="77">
        <v>2</v>
      </c>
      <c r="X914" s="86" t="str">
        <f t="shared" si="124"/>
        <v>F.5 Lv.2</v>
      </c>
      <c r="Z914" s="86" t="str">
        <f t="shared" si="125"/>
        <v>F.5 Ch 2 Lv.2</v>
      </c>
    </row>
    <row r="915" spans="1:26" x14ac:dyDescent="0.25">
      <c r="A915" s="86" t="str">
        <f t="shared" si="122"/>
        <v>201814</v>
      </c>
      <c r="B915" s="86" t="str">
        <f t="shared" si="123"/>
        <v>2A1</v>
      </c>
      <c r="C915" s="86">
        <v>2018</v>
      </c>
      <c r="D915" s="45">
        <v>14</v>
      </c>
      <c r="E915" s="45"/>
      <c r="F915" s="45" t="s">
        <v>737</v>
      </c>
      <c r="I915" s="77" t="str">
        <f t="shared" si="121"/>
        <v>F.2 Ch 1</v>
      </c>
      <c r="L915" s="77">
        <v>4</v>
      </c>
      <c r="N915" s="86" t="str">
        <f>VLOOKUP(B915,'Topic with sorted table '!A:E,5,FALSE)</f>
        <v>A1</v>
      </c>
      <c r="P915" s="77">
        <v>2</v>
      </c>
      <c r="Q915" s="77" t="s">
        <v>715</v>
      </c>
      <c r="R915" s="77">
        <v>1</v>
      </c>
      <c r="X915" s="86" t="str">
        <f t="shared" si="124"/>
        <v>F.2 Lv.4</v>
      </c>
      <c r="Z915" s="86" t="str">
        <f t="shared" si="125"/>
        <v>F.2 Ch 1 Lv.4</v>
      </c>
    </row>
    <row r="916" spans="1:26" x14ac:dyDescent="0.25">
      <c r="A916" s="86" t="str">
        <f t="shared" si="122"/>
        <v>201815</v>
      </c>
      <c r="B916" s="86" t="str">
        <f t="shared" si="123"/>
        <v>2B10</v>
      </c>
      <c r="C916" s="86">
        <v>2018</v>
      </c>
      <c r="D916" s="45">
        <v>15</v>
      </c>
      <c r="E916" s="45"/>
      <c r="F916" s="45" t="s">
        <v>729</v>
      </c>
      <c r="I916" s="77" t="str">
        <f t="shared" si="121"/>
        <v>F.2 Ch 10</v>
      </c>
      <c r="L916" s="77">
        <v>2</v>
      </c>
      <c r="N916" s="86" t="str">
        <f>VLOOKUP(B916,'Topic with sorted table '!A:E,5,FALSE)</f>
        <v>A2</v>
      </c>
      <c r="P916" s="77">
        <v>2</v>
      </c>
      <c r="Q916" s="77" t="s">
        <v>721</v>
      </c>
      <c r="R916" s="77">
        <v>10</v>
      </c>
      <c r="T916" s="77">
        <v>1</v>
      </c>
      <c r="U916" s="77" t="s">
        <v>720</v>
      </c>
      <c r="V916" s="77">
        <v>7</v>
      </c>
      <c r="X916" s="86" t="str">
        <f t="shared" si="124"/>
        <v>F.2 Lv.2</v>
      </c>
      <c r="Z916" s="86" t="str">
        <f t="shared" si="125"/>
        <v>F.2 Ch 10 Lv.2</v>
      </c>
    </row>
    <row r="917" spans="1:26" x14ac:dyDescent="0.25">
      <c r="A917" s="86" t="str">
        <f t="shared" si="122"/>
        <v>201816</v>
      </c>
      <c r="B917" s="86" t="str">
        <f t="shared" si="123"/>
        <v>3A7</v>
      </c>
      <c r="C917" s="86">
        <v>2018</v>
      </c>
      <c r="D917" s="44">
        <v>16</v>
      </c>
      <c r="E917" s="44"/>
      <c r="F917" s="44" t="s">
        <v>738</v>
      </c>
      <c r="I917" s="77" t="str">
        <f t="shared" si="121"/>
        <v>F.3 Ch 7</v>
      </c>
      <c r="L917" s="77">
        <v>5</v>
      </c>
      <c r="N917" s="86" t="str">
        <f>VLOOKUP(B917,'Topic with sorted table '!A:E,5,FALSE)</f>
        <v>DG2</v>
      </c>
      <c r="P917" s="77">
        <v>3</v>
      </c>
      <c r="Q917" s="77" t="s">
        <v>717</v>
      </c>
      <c r="R917" s="77">
        <v>7</v>
      </c>
      <c r="T917" s="77">
        <v>3</v>
      </c>
      <c r="U917" s="77" t="s">
        <v>716</v>
      </c>
      <c r="V917" s="77">
        <v>8</v>
      </c>
      <c r="X917" s="86" t="str">
        <f t="shared" si="124"/>
        <v>F.3 Lv.5</v>
      </c>
      <c r="Z917" s="86" t="str">
        <f t="shared" si="125"/>
        <v>F.3 Ch 7 Lv.5</v>
      </c>
    </row>
    <row r="918" spans="1:26" x14ac:dyDescent="0.25">
      <c r="A918" s="86" t="str">
        <f t="shared" si="122"/>
        <v>201817</v>
      </c>
      <c r="B918" s="86" t="str">
        <f t="shared" si="123"/>
        <v>5B9</v>
      </c>
      <c r="C918" s="86">
        <v>2018</v>
      </c>
      <c r="D918" s="44">
        <v>17</v>
      </c>
      <c r="E918" s="44"/>
      <c r="F918" s="44" t="s">
        <v>728</v>
      </c>
      <c r="I918" s="77" t="str">
        <f t="shared" si="121"/>
        <v>F.5 Ch 9</v>
      </c>
      <c r="L918" s="77">
        <v>6</v>
      </c>
      <c r="N918" s="86" t="str">
        <f>VLOOKUP(B918,'Topic with sorted table '!A:E,5,FALSE)</f>
        <v>T2</v>
      </c>
      <c r="P918" s="77">
        <v>5</v>
      </c>
      <c r="Q918" s="77" t="s">
        <v>720</v>
      </c>
      <c r="R918" s="77">
        <v>9</v>
      </c>
      <c r="T918" s="77">
        <v>2</v>
      </c>
      <c r="U918" s="77" t="s">
        <v>720</v>
      </c>
      <c r="V918" s="77">
        <v>12</v>
      </c>
      <c r="X918" s="86" t="str">
        <f t="shared" si="124"/>
        <v>F.5 Lv.6</v>
      </c>
      <c r="Z918" s="86" t="str">
        <f t="shared" si="125"/>
        <v>F.5 Ch 9 Lv.6</v>
      </c>
    </row>
    <row r="919" spans="1:26" x14ac:dyDescent="0.25">
      <c r="A919" s="86" t="str">
        <f t="shared" si="122"/>
        <v>201818</v>
      </c>
      <c r="B919" s="86" t="str">
        <f t="shared" si="123"/>
        <v>3B8</v>
      </c>
      <c r="C919" s="86">
        <v>2018</v>
      </c>
      <c r="D919" s="44">
        <v>18</v>
      </c>
      <c r="E919" s="44"/>
      <c r="F919" s="44" t="s">
        <v>728</v>
      </c>
      <c r="I919" s="77" t="str">
        <f t="shared" si="121"/>
        <v>F.3 Ch 8</v>
      </c>
      <c r="L919" s="77">
        <v>2</v>
      </c>
      <c r="N919" s="86" t="str">
        <f>VLOOKUP(B919,'Topic with sorted table '!A:E,5,FALSE)</f>
        <v>DG2</v>
      </c>
      <c r="P919" s="77">
        <v>3</v>
      </c>
      <c r="Q919" s="77" t="s">
        <v>722</v>
      </c>
      <c r="R919" s="77">
        <v>8</v>
      </c>
      <c r="T919" s="77">
        <v>1</v>
      </c>
      <c r="U919" s="77" t="s">
        <v>720</v>
      </c>
      <c r="V919" s="77">
        <v>11</v>
      </c>
      <c r="X919" s="86" t="str">
        <f t="shared" si="124"/>
        <v>F.3 Lv.2</v>
      </c>
      <c r="Z919" s="86" t="str">
        <f t="shared" si="125"/>
        <v>F.3 Ch 8 Lv.2</v>
      </c>
    </row>
    <row r="920" spans="1:26" x14ac:dyDescent="0.25">
      <c r="A920" s="86" t="str">
        <f t="shared" si="122"/>
        <v>201819</v>
      </c>
      <c r="B920" s="86" t="str">
        <f t="shared" si="123"/>
        <v>2B9</v>
      </c>
      <c r="C920" s="86">
        <v>2018</v>
      </c>
      <c r="D920" s="44">
        <v>19</v>
      </c>
      <c r="E920" s="44"/>
      <c r="F920" s="44" t="s">
        <v>733</v>
      </c>
      <c r="I920" s="77" t="str">
        <f t="shared" si="121"/>
        <v>F.2 Ch 9</v>
      </c>
      <c r="L920" s="77">
        <v>6</v>
      </c>
      <c r="N920" s="86" t="str">
        <f>VLOOKUP(B920,'Topic with sorted table '!A:E,5,FALSE)</f>
        <v>DG1</v>
      </c>
      <c r="P920" s="77">
        <v>2</v>
      </c>
      <c r="Q920" s="77" t="s">
        <v>720</v>
      </c>
      <c r="R920" s="77">
        <v>9</v>
      </c>
      <c r="T920" s="77">
        <v>1</v>
      </c>
      <c r="U920" s="77" t="s">
        <v>722</v>
      </c>
      <c r="V920" s="77">
        <v>11</v>
      </c>
      <c r="X920" s="86" t="str">
        <f t="shared" si="124"/>
        <v>F.2 Lv.6</v>
      </c>
      <c r="Z920" s="86" t="str">
        <f t="shared" si="125"/>
        <v>F.2 Ch 9 Lv.6</v>
      </c>
    </row>
    <row r="921" spans="1:26" x14ac:dyDescent="0.25">
      <c r="A921" s="86" t="str">
        <f t="shared" si="122"/>
        <v>201820</v>
      </c>
      <c r="B921" s="86" t="str">
        <f t="shared" si="123"/>
        <v>2B10</v>
      </c>
      <c r="C921" s="86">
        <v>2018</v>
      </c>
      <c r="D921" s="44">
        <v>20</v>
      </c>
      <c r="E921" s="44"/>
      <c r="F921" s="44" t="s">
        <v>728</v>
      </c>
      <c r="I921" s="77" t="str">
        <f t="shared" si="121"/>
        <v>F.2 Ch 10</v>
      </c>
      <c r="L921" s="77">
        <v>3</v>
      </c>
      <c r="N921" s="86" t="str">
        <f>VLOOKUP(B921,'Topic with sorted table '!A:E,5,FALSE)</f>
        <v>A2</v>
      </c>
      <c r="P921" s="77">
        <v>2</v>
      </c>
      <c r="Q921" s="77" t="s">
        <v>723</v>
      </c>
      <c r="R921" s="77">
        <v>10</v>
      </c>
      <c r="T921" s="77">
        <v>1</v>
      </c>
      <c r="U921" s="77" t="s">
        <v>720</v>
      </c>
      <c r="V921" s="77">
        <v>11</v>
      </c>
      <c r="X921" s="86" t="str">
        <f t="shared" si="124"/>
        <v>F.2 Lv.3</v>
      </c>
      <c r="Z921" s="86" t="str">
        <f t="shared" si="125"/>
        <v>F.2 Ch 10 Lv.3</v>
      </c>
    </row>
    <row r="922" spans="1:26" x14ac:dyDescent="0.25">
      <c r="A922" s="86" t="str">
        <f t="shared" si="122"/>
        <v>201821</v>
      </c>
      <c r="B922" s="86" t="str">
        <f t="shared" si="123"/>
        <v>2B11</v>
      </c>
      <c r="C922" s="86">
        <v>2018</v>
      </c>
      <c r="D922" s="45">
        <v>21</v>
      </c>
      <c r="E922" s="45"/>
      <c r="F922" s="45" t="s">
        <v>739</v>
      </c>
      <c r="I922" s="77" t="str">
        <f t="shared" si="121"/>
        <v>F.2 Ch 11</v>
      </c>
      <c r="L922" s="77">
        <v>3</v>
      </c>
      <c r="N922" s="86" t="str">
        <f>VLOOKUP(B922,'Topic with sorted table '!A:E,5,FALSE)</f>
        <v>T1</v>
      </c>
      <c r="P922" s="77">
        <v>2</v>
      </c>
      <c r="Q922" s="77" t="s">
        <v>720</v>
      </c>
      <c r="R922" s="77">
        <v>11</v>
      </c>
      <c r="X922" s="86" t="str">
        <f t="shared" si="124"/>
        <v>F.2 Lv.3</v>
      </c>
      <c r="Z922" s="86" t="str">
        <f t="shared" si="125"/>
        <v>F.2 Ch 11 Lv.3</v>
      </c>
    </row>
    <row r="923" spans="1:26" x14ac:dyDescent="0.25">
      <c r="A923" s="86" t="str">
        <f t="shared" si="122"/>
        <v>201822</v>
      </c>
      <c r="B923" s="86" t="str">
        <f t="shared" si="123"/>
        <v>4B11</v>
      </c>
      <c r="C923" s="86">
        <v>2018</v>
      </c>
      <c r="D923" s="45">
        <v>22</v>
      </c>
      <c r="E923" s="45"/>
      <c r="F923" s="45" t="s">
        <v>737</v>
      </c>
      <c r="I923" s="77" t="str">
        <f t="shared" si="121"/>
        <v>F.4 Ch 11</v>
      </c>
      <c r="L923" s="77">
        <v>3</v>
      </c>
      <c r="N923" s="86" t="str">
        <f>VLOOKUP(B923,'Topic with sorted table '!A:E,5,FALSE)</f>
        <v>DG3</v>
      </c>
      <c r="P923" s="77">
        <v>4</v>
      </c>
      <c r="Q923" s="77" t="s">
        <v>724</v>
      </c>
      <c r="R923" s="77">
        <v>11</v>
      </c>
      <c r="T923" s="77">
        <v>2</v>
      </c>
      <c r="U923" s="77" t="s">
        <v>724</v>
      </c>
      <c r="V923" s="77">
        <v>9</v>
      </c>
      <c r="X923" s="86" t="str">
        <f t="shared" si="124"/>
        <v>F.4 Lv.3</v>
      </c>
      <c r="Z923" s="86" t="str">
        <f t="shared" si="125"/>
        <v>F.4 Ch 11 Lv.3</v>
      </c>
    </row>
    <row r="924" spans="1:26" x14ac:dyDescent="0.25">
      <c r="A924" s="86" t="str">
        <f t="shared" si="122"/>
        <v>201823</v>
      </c>
      <c r="B924" s="86" t="str">
        <f t="shared" si="123"/>
        <v>1B9</v>
      </c>
      <c r="C924" s="86">
        <v>2018</v>
      </c>
      <c r="D924" s="45">
        <v>23</v>
      </c>
      <c r="E924" s="45"/>
      <c r="F924" s="45" t="s">
        <v>737</v>
      </c>
      <c r="I924" s="77" t="str">
        <f t="shared" si="121"/>
        <v>F.1 Ch 9</v>
      </c>
      <c r="L924" s="77">
        <v>2</v>
      </c>
      <c r="N924" s="86" t="str">
        <f>VLOOKUP(B924,'Topic with sorted table '!A:E,5,FALSE)</f>
        <v>Geo</v>
      </c>
      <c r="P924" s="77">
        <v>1</v>
      </c>
      <c r="Q924" s="77" t="s">
        <v>720</v>
      </c>
      <c r="R924" s="77">
        <v>9</v>
      </c>
      <c r="X924" s="86" t="str">
        <f t="shared" si="124"/>
        <v>F.1 Lv.2</v>
      </c>
      <c r="Z924" s="86" t="str">
        <f t="shared" si="125"/>
        <v>F.1 Ch 9 Lv.2</v>
      </c>
    </row>
    <row r="925" spans="1:26" x14ac:dyDescent="0.25">
      <c r="A925" s="86" t="str">
        <f t="shared" si="122"/>
        <v>201824</v>
      </c>
      <c r="B925" s="86" t="str">
        <f t="shared" si="123"/>
        <v>2B10</v>
      </c>
      <c r="C925" s="86">
        <v>2018</v>
      </c>
      <c r="D925" s="45">
        <v>24</v>
      </c>
      <c r="E925" s="45"/>
      <c r="F925" s="45" t="s">
        <v>740</v>
      </c>
      <c r="I925" s="77" t="str">
        <f t="shared" si="121"/>
        <v>F.2 Ch 10</v>
      </c>
      <c r="L925" s="77">
        <v>3</v>
      </c>
      <c r="N925" s="86" t="str">
        <f>VLOOKUP(B925,'Topic with sorted table '!A:E,5,FALSE)</f>
        <v>A2</v>
      </c>
      <c r="P925" s="77">
        <v>2</v>
      </c>
      <c r="Q925" s="77" t="s">
        <v>720</v>
      </c>
      <c r="R925" s="77">
        <v>10</v>
      </c>
      <c r="T925" s="77">
        <v>1</v>
      </c>
      <c r="U925" s="77" t="s">
        <v>720</v>
      </c>
      <c r="V925" s="77">
        <v>8</v>
      </c>
      <c r="X925" s="86" t="str">
        <f t="shared" si="124"/>
        <v>F.2 Lv.3</v>
      </c>
      <c r="Z925" s="86" t="str">
        <f t="shared" si="125"/>
        <v>F.2 Ch 10 Lv.3</v>
      </c>
    </row>
    <row r="926" spans="1:26" x14ac:dyDescent="0.25">
      <c r="A926" s="86" t="str">
        <f t="shared" si="122"/>
        <v>201825</v>
      </c>
      <c r="B926" s="86" t="str">
        <f t="shared" si="123"/>
        <v>5B8</v>
      </c>
      <c r="C926" s="86">
        <v>2018</v>
      </c>
      <c r="D926" s="45">
        <v>25</v>
      </c>
      <c r="E926" s="45"/>
      <c r="F926" s="45" t="s">
        <v>741</v>
      </c>
      <c r="I926" s="77" t="str">
        <f t="shared" si="121"/>
        <v>F.5 Ch 8</v>
      </c>
      <c r="L926" s="77">
        <v>4</v>
      </c>
      <c r="N926" s="86" t="str">
        <f>VLOOKUP(B926,'Topic with sorted table '!A:E,5,FALSE)</f>
        <v>A4</v>
      </c>
      <c r="P926" s="77">
        <v>5</v>
      </c>
      <c r="Q926" s="77" t="s">
        <v>720</v>
      </c>
      <c r="R926" s="77">
        <v>8</v>
      </c>
      <c r="X926" s="86" t="str">
        <f t="shared" si="124"/>
        <v>F.5 Lv.4</v>
      </c>
      <c r="Z926" s="86" t="str">
        <f t="shared" si="125"/>
        <v>F.5 Ch 8 Lv.4</v>
      </c>
    </row>
    <row r="927" spans="1:26" x14ac:dyDescent="0.25">
      <c r="A927" s="86" t="str">
        <f t="shared" si="122"/>
        <v>201826</v>
      </c>
      <c r="B927" s="86" t="str">
        <f t="shared" si="123"/>
        <v>4A2</v>
      </c>
      <c r="C927" s="86">
        <v>2018</v>
      </c>
      <c r="D927" s="44">
        <v>26</v>
      </c>
      <c r="E927" s="44"/>
      <c r="F927" s="44" t="s">
        <v>735</v>
      </c>
      <c r="I927" s="77" t="str">
        <f t="shared" si="121"/>
        <v>F.4 Ch 2</v>
      </c>
      <c r="L927" s="77">
        <v>4</v>
      </c>
      <c r="N927" s="86" t="str">
        <f>VLOOKUP(B927,'Topic with sorted table '!A:E,5,FALSE)</f>
        <v>AG2</v>
      </c>
      <c r="P927" s="77">
        <v>4</v>
      </c>
      <c r="Q927" s="77" t="s">
        <v>716</v>
      </c>
      <c r="R927" s="77">
        <v>2</v>
      </c>
      <c r="X927" s="86" t="str">
        <f t="shared" si="124"/>
        <v>F.4 Lv.4</v>
      </c>
      <c r="Z927" s="86" t="str">
        <f t="shared" si="125"/>
        <v>F.4 Ch 2 Lv.4</v>
      </c>
    </row>
    <row r="928" spans="1:26" x14ac:dyDescent="0.25">
      <c r="A928" s="86" t="str">
        <f t="shared" si="122"/>
        <v>201827</v>
      </c>
      <c r="B928" s="86" t="str">
        <f t="shared" si="123"/>
        <v>5B7</v>
      </c>
      <c r="C928" s="86">
        <v>2018</v>
      </c>
      <c r="D928" s="44">
        <v>27</v>
      </c>
      <c r="E928" s="44"/>
      <c r="F928" s="44" t="s">
        <v>735</v>
      </c>
      <c r="I928" s="77" t="str">
        <f t="shared" si="121"/>
        <v>F.5 Ch 7</v>
      </c>
      <c r="L928" s="77">
        <v>4</v>
      </c>
      <c r="N928" s="86" t="str">
        <f>VLOOKUP(B928,'Topic with sorted table '!A:E,5,FALSE)</f>
        <v>AG3</v>
      </c>
      <c r="P928" s="77">
        <v>5</v>
      </c>
      <c r="Q928" s="77" t="s">
        <v>720</v>
      </c>
      <c r="R928" s="77">
        <v>7</v>
      </c>
      <c r="X928" s="86" t="str">
        <f t="shared" si="124"/>
        <v>F.5 Lv.4</v>
      </c>
      <c r="Z928" s="86" t="str">
        <f t="shared" si="125"/>
        <v>F.5 Ch 7 Lv.4</v>
      </c>
    </row>
    <row r="929" spans="1:26" x14ac:dyDescent="0.25">
      <c r="A929" s="86" t="str">
        <f t="shared" si="122"/>
        <v>201828</v>
      </c>
      <c r="B929" s="86" t="str">
        <f t="shared" si="123"/>
        <v>3A5</v>
      </c>
      <c r="C929" s="86">
        <v>2018</v>
      </c>
      <c r="D929" s="44">
        <v>28</v>
      </c>
      <c r="E929" s="44"/>
      <c r="F929" s="44" t="s">
        <v>732</v>
      </c>
      <c r="I929" s="77" t="str">
        <f t="shared" si="121"/>
        <v>F.3 Ch 5</v>
      </c>
      <c r="L929" s="77">
        <v>3</v>
      </c>
      <c r="N929" s="86" t="str">
        <f>VLOOKUP(B929,'Topic with sorted table '!A:E,5,FALSE)</f>
        <v>P1</v>
      </c>
      <c r="P929" s="77">
        <v>3</v>
      </c>
      <c r="Q929" s="77" t="s">
        <v>716</v>
      </c>
      <c r="R929" s="77">
        <v>5</v>
      </c>
      <c r="X929" s="86" t="str">
        <f t="shared" si="124"/>
        <v>F.3 Lv.3</v>
      </c>
      <c r="Z929" s="86" t="str">
        <f t="shared" si="125"/>
        <v>F.3 Ch 5 Lv.3</v>
      </c>
    </row>
    <row r="930" spans="1:26" x14ac:dyDescent="0.25">
      <c r="A930" s="86" t="str">
        <f t="shared" si="122"/>
        <v>201829</v>
      </c>
      <c r="B930" s="86" t="str">
        <f t="shared" si="123"/>
        <v>3A6</v>
      </c>
      <c r="C930" s="86">
        <v>2018</v>
      </c>
      <c r="D930" s="44">
        <v>29</v>
      </c>
      <c r="E930" s="44"/>
      <c r="F930" s="44" t="s">
        <v>730</v>
      </c>
      <c r="I930" s="77" t="str">
        <f t="shared" si="121"/>
        <v>F.3 Ch 6</v>
      </c>
      <c r="L930" s="77">
        <v>2</v>
      </c>
      <c r="N930" s="86" t="str">
        <f>VLOOKUP(B930,'Topic with sorted table '!A:E,5,FALSE)</f>
        <v>S2</v>
      </c>
      <c r="P930" s="77">
        <v>3</v>
      </c>
      <c r="Q930" s="77" t="s">
        <v>716</v>
      </c>
      <c r="R930" s="77">
        <v>6</v>
      </c>
      <c r="X930" s="86" t="str">
        <f t="shared" si="124"/>
        <v>F.3 Lv.2</v>
      </c>
      <c r="Z930" s="86" t="str">
        <f t="shared" si="125"/>
        <v>F.3 Ch 6 Lv.2</v>
      </c>
    </row>
    <row r="931" spans="1:26" x14ac:dyDescent="0.25">
      <c r="A931" s="86" t="str">
        <f t="shared" si="122"/>
        <v>201830</v>
      </c>
      <c r="B931" s="86" t="str">
        <f t="shared" si="123"/>
        <v>5B11</v>
      </c>
      <c r="C931" s="86">
        <v>2018</v>
      </c>
      <c r="D931" s="44">
        <v>30</v>
      </c>
      <c r="E931" s="44"/>
      <c r="F931" s="44" t="s">
        <v>732</v>
      </c>
      <c r="I931" s="77" t="str">
        <f t="shared" si="121"/>
        <v>F.5 Ch 11</v>
      </c>
      <c r="L931" s="77">
        <v>4</v>
      </c>
      <c r="N931" s="86" t="str">
        <f>VLOOKUP(B931,'Topic with sorted table '!A:E,5,FALSE)</f>
        <v>S3</v>
      </c>
      <c r="P931" s="77">
        <v>5</v>
      </c>
      <c r="Q931" s="77" t="s">
        <v>720</v>
      </c>
      <c r="R931" s="77">
        <v>11</v>
      </c>
      <c r="T931" s="77">
        <v>1</v>
      </c>
      <c r="U931" s="77" t="s">
        <v>720</v>
      </c>
      <c r="V931" s="77">
        <v>12</v>
      </c>
      <c r="X931" s="86" t="str">
        <f t="shared" si="124"/>
        <v>F.5 Lv.4</v>
      </c>
      <c r="Z931" s="86" t="str">
        <f t="shared" si="125"/>
        <v>F.5 Ch 11 Lv.4</v>
      </c>
    </row>
    <row r="932" spans="1:26" x14ac:dyDescent="0.25">
      <c r="A932" s="86" t="str">
        <f t="shared" si="122"/>
        <v>201831</v>
      </c>
      <c r="B932" s="86" t="str">
        <f t="shared" si="123"/>
        <v>5A3</v>
      </c>
      <c r="C932" s="86">
        <v>2018</v>
      </c>
      <c r="D932" s="45">
        <v>31</v>
      </c>
      <c r="E932" s="45"/>
      <c r="F932" s="45" t="s">
        <v>735</v>
      </c>
      <c r="I932" s="77" t="str">
        <f t="shared" si="121"/>
        <v>F.5 Ch 3</v>
      </c>
      <c r="L932" s="77">
        <v>2</v>
      </c>
      <c r="N932" s="86" t="str">
        <f>VLOOKUP(B932,'Topic with sorted table '!A:E,5,FALSE)</f>
        <v>G</v>
      </c>
      <c r="P932" s="77">
        <v>5</v>
      </c>
      <c r="Q932" s="77" t="s">
        <v>725</v>
      </c>
      <c r="R932" s="77">
        <v>3</v>
      </c>
      <c r="T932" s="77">
        <v>4</v>
      </c>
      <c r="U932" s="77" t="s">
        <v>716</v>
      </c>
      <c r="V932" s="77">
        <v>5</v>
      </c>
      <c r="X932" s="86" t="str">
        <f t="shared" si="124"/>
        <v>F.5 Lv.2</v>
      </c>
      <c r="Z932" s="86" t="str">
        <f t="shared" si="125"/>
        <v>F.5 Ch 3 Lv.2</v>
      </c>
    </row>
    <row r="933" spans="1:26" x14ac:dyDescent="0.25">
      <c r="A933" s="86" t="str">
        <f t="shared" si="122"/>
        <v>201832</v>
      </c>
      <c r="B933" s="86" t="str">
        <f t="shared" si="123"/>
        <v>4B8</v>
      </c>
      <c r="C933" s="86">
        <v>2018</v>
      </c>
      <c r="D933" s="45">
        <v>32</v>
      </c>
      <c r="E933" s="45"/>
      <c r="F933" s="45" t="s">
        <v>730</v>
      </c>
      <c r="I933" s="77" t="str">
        <f t="shared" si="121"/>
        <v>F.4 Ch 8</v>
      </c>
      <c r="L933" s="77">
        <v>5</v>
      </c>
      <c r="N933" s="86" t="str">
        <f>VLOOKUP(B933,'Topic with sorted table '!A:E,5,FALSE)</f>
        <v>A4</v>
      </c>
      <c r="P933" s="77">
        <v>4</v>
      </c>
      <c r="Q933" s="77" t="s">
        <v>720</v>
      </c>
      <c r="R933" s="77">
        <v>8</v>
      </c>
      <c r="T933" s="77">
        <v>4</v>
      </c>
      <c r="U933" s="77" t="s">
        <v>726</v>
      </c>
      <c r="V933" s="77">
        <v>2</v>
      </c>
      <c r="X933" s="86" t="str">
        <f t="shared" si="124"/>
        <v>F.4 Lv.5</v>
      </c>
      <c r="Z933" s="86" t="str">
        <f t="shared" si="125"/>
        <v>F.4 Ch 8 Lv.5</v>
      </c>
    </row>
    <row r="934" spans="1:26" x14ac:dyDescent="0.25">
      <c r="A934" s="86" t="str">
        <f t="shared" si="122"/>
        <v>201833</v>
      </c>
      <c r="B934" s="86" t="str">
        <f t="shared" si="123"/>
        <v>4B8</v>
      </c>
      <c r="C934" s="86">
        <v>2018</v>
      </c>
      <c r="D934" s="45">
        <v>33</v>
      </c>
      <c r="E934" s="45"/>
      <c r="F934" s="45" t="s">
        <v>733</v>
      </c>
      <c r="I934" s="77" t="str">
        <f t="shared" si="121"/>
        <v>F.4 Ch 8</v>
      </c>
      <c r="L934" s="77">
        <v>6</v>
      </c>
      <c r="N934" s="86" t="str">
        <f>VLOOKUP(B934,'Topic with sorted table '!A:E,5,FALSE)</f>
        <v>A4</v>
      </c>
      <c r="P934" s="77">
        <v>4</v>
      </c>
      <c r="Q934" s="77" t="s">
        <v>720</v>
      </c>
      <c r="R934" s="77">
        <v>8</v>
      </c>
      <c r="T934" s="77">
        <v>4</v>
      </c>
      <c r="U934" s="77" t="s">
        <v>716</v>
      </c>
      <c r="V934" s="77">
        <v>2</v>
      </c>
      <c r="X934" s="86" t="str">
        <f t="shared" si="124"/>
        <v>F.4 Lv.6</v>
      </c>
      <c r="Z934" s="86" t="str">
        <f t="shared" si="125"/>
        <v>F.4 Ch 8 Lv.6</v>
      </c>
    </row>
    <row r="935" spans="1:26" x14ac:dyDescent="0.25">
      <c r="A935" s="86" t="str">
        <f t="shared" si="122"/>
        <v>201834</v>
      </c>
      <c r="B935" s="86" t="str">
        <f t="shared" si="123"/>
        <v>6A3</v>
      </c>
      <c r="C935" s="86">
        <v>2018</v>
      </c>
      <c r="D935" s="45">
        <v>34</v>
      </c>
      <c r="E935" s="45"/>
      <c r="F935" s="45" t="s">
        <v>742</v>
      </c>
      <c r="I935" s="77" t="str">
        <f t="shared" si="121"/>
        <v>F.6 Ch 3</v>
      </c>
      <c r="L935" s="77">
        <v>5</v>
      </c>
      <c r="N935" s="86" t="str">
        <f>VLOOKUP(B935,'Topic with sorted table '!A:E,5,FALSE)</f>
        <v>A4</v>
      </c>
      <c r="P935" s="77">
        <v>6</v>
      </c>
      <c r="Q935" s="77" t="s">
        <v>716</v>
      </c>
      <c r="R935" s="77">
        <v>3</v>
      </c>
      <c r="X935" s="86" t="str">
        <f t="shared" si="124"/>
        <v>F.6 Lv.5</v>
      </c>
      <c r="Z935" s="86" t="str">
        <f t="shared" si="125"/>
        <v>F.6 Ch 3 Lv.5</v>
      </c>
    </row>
    <row r="936" spans="1:26" x14ac:dyDescent="0.25">
      <c r="A936" s="86" t="str">
        <f t="shared" si="122"/>
        <v>201835</v>
      </c>
      <c r="B936" s="86" t="str">
        <f t="shared" si="123"/>
        <v>6A1</v>
      </c>
      <c r="C936" s="86">
        <v>2018</v>
      </c>
      <c r="D936" s="45">
        <v>35</v>
      </c>
      <c r="E936" s="45"/>
      <c r="F936" s="45" t="s">
        <v>743</v>
      </c>
      <c r="I936" s="77" t="str">
        <f t="shared" si="121"/>
        <v>F.6 Ch 1</v>
      </c>
      <c r="L936" s="77">
        <v>4</v>
      </c>
      <c r="N936" s="86" t="str">
        <f>VLOOKUP(B936,'Topic with sorted table '!A:E,5,FALSE)</f>
        <v>A3</v>
      </c>
      <c r="P936" s="77">
        <v>6</v>
      </c>
      <c r="Q936" s="77" t="s">
        <v>717</v>
      </c>
      <c r="R936" s="77">
        <v>1</v>
      </c>
      <c r="T936" s="77">
        <v>6</v>
      </c>
      <c r="U936" s="77" t="s">
        <v>716</v>
      </c>
      <c r="V936" s="77">
        <v>2</v>
      </c>
      <c r="X936" s="86" t="str">
        <f t="shared" si="124"/>
        <v>F.6 Lv.4</v>
      </c>
      <c r="Z936" s="86" t="str">
        <f t="shared" si="125"/>
        <v>F.6 Ch 1 Lv.4</v>
      </c>
    </row>
    <row r="937" spans="1:26" x14ac:dyDescent="0.25">
      <c r="A937" s="86" t="str">
        <f t="shared" si="122"/>
        <v>201836</v>
      </c>
      <c r="B937" s="86" t="str">
        <f t="shared" si="123"/>
        <v>4A3</v>
      </c>
      <c r="C937" s="86">
        <v>2018</v>
      </c>
      <c r="D937" s="44">
        <v>36</v>
      </c>
      <c r="E937" s="44"/>
      <c r="F937" s="44" t="s">
        <v>732</v>
      </c>
      <c r="I937" s="77" t="str">
        <f t="shared" si="121"/>
        <v>F.4 Ch 3</v>
      </c>
      <c r="L937" s="77">
        <v>3</v>
      </c>
      <c r="N937" s="86" t="str">
        <f>VLOOKUP(B937,'Topic with sorted table '!A:E,5,FALSE)</f>
        <v>A3</v>
      </c>
      <c r="P937" s="77">
        <v>4</v>
      </c>
      <c r="Q937" s="77" t="s">
        <v>716</v>
      </c>
      <c r="R937" s="77">
        <v>3</v>
      </c>
      <c r="X937" s="86" t="str">
        <f t="shared" si="124"/>
        <v>F.4 Lv.3</v>
      </c>
      <c r="Z937" s="86" t="str">
        <f t="shared" si="125"/>
        <v>F.4 Ch 3 Lv.3</v>
      </c>
    </row>
    <row r="938" spans="1:26" x14ac:dyDescent="0.25">
      <c r="A938" s="86" t="str">
        <f t="shared" si="122"/>
        <v>201837</v>
      </c>
      <c r="B938" s="86" t="str">
        <f t="shared" si="123"/>
        <v>4A1</v>
      </c>
      <c r="C938" s="86">
        <v>2018</v>
      </c>
      <c r="D938" s="44">
        <v>37</v>
      </c>
      <c r="E938" s="44"/>
      <c r="F938" s="44" t="s">
        <v>744</v>
      </c>
      <c r="I938" s="77" t="str">
        <f t="shared" si="121"/>
        <v>F.4 Ch 1</v>
      </c>
      <c r="L938" s="77">
        <v>4</v>
      </c>
      <c r="N938" s="86" t="str">
        <f>VLOOKUP(B938,'Topic with sorted table '!A:E,5,FALSE)</f>
        <v>A3</v>
      </c>
      <c r="P938" s="77">
        <v>4</v>
      </c>
      <c r="Q938" s="77" t="s">
        <v>727</v>
      </c>
      <c r="R938" s="77">
        <v>1</v>
      </c>
      <c r="X938" s="86" t="str">
        <f t="shared" si="124"/>
        <v>F.4 Lv.4</v>
      </c>
      <c r="Z938" s="86" t="str">
        <f t="shared" si="125"/>
        <v>F.4 Ch 1 Lv.4</v>
      </c>
    </row>
    <row r="939" spans="1:26" x14ac:dyDescent="0.25">
      <c r="A939" s="86" t="str">
        <f t="shared" si="122"/>
        <v>201838</v>
      </c>
      <c r="B939" s="86" t="str">
        <f t="shared" si="123"/>
        <v>4B12</v>
      </c>
      <c r="C939" s="86">
        <v>2018</v>
      </c>
      <c r="D939" s="44">
        <v>38</v>
      </c>
      <c r="E939" s="44"/>
      <c r="F939" s="44" t="s">
        <v>736</v>
      </c>
      <c r="I939" s="77" t="str">
        <f t="shared" si="121"/>
        <v>F.4 Ch 12</v>
      </c>
      <c r="L939" s="77">
        <v>4</v>
      </c>
      <c r="N939" s="86" t="str">
        <f>VLOOKUP(B939,'Topic with sorted table '!A:E,5,FALSE)</f>
        <v>T2</v>
      </c>
      <c r="P939" s="77">
        <v>4</v>
      </c>
      <c r="Q939" s="77" t="s">
        <v>724</v>
      </c>
      <c r="R939" s="77">
        <v>12</v>
      </c>
      <c r="X939" s="86" t="str">
        <f t="shared" si="124"/>
        <v>F.4 Lv.4</v>
      </c>
      <c r="Z939" s="86" t="str">
        <f t="shared" si="125"/>
        <v>F.4 Ch 12 Lv.4</v>
      </c>
    </row>
    <row r="940" spans="1:26" x14ac:dyDescent="0.25">
      <c r="A940" s="86" t="str">
        <f t="shared" si="122"/>
        <v>201839</v>
      </c>
      <c r="B940" s="86" t="str">
        <f t="shared" si="123"/>
        <v>4B11</v>
      </c>
      <c r="C940" s="86">
        <v>2018</v>
      </c>
      <c r="D940" s="44">
        <v>39</v>
      </c>
      <c r="E940" s="44"/>
      <c r="F940" s="44" t="s">
        <v>737</v>
      </c>
      <c r="I940" s="77" t="str">
        <f t="shared" si="121"/>
        <v>F.4 Ch 11</v>
      </c>
      <c r="L940" s="77">
        <v>6</v>
      </c>
      <c r="N940" s="86" t="str">
        <f>VLOOKUP(B940,'Topic with sorted table '!A:E,5,FALSE)</f>
        <v>DG3</v>
      </c>
      <c r="P940" s="77">
        <v>4</v>
      </c>
      <c r="Q940" s="77" t="s">
        <v>720</v>
      </c>
      <c r="R940" s="77">
        <v>11</v>
      </c>
      <c r="X940" s="86" t="str">
        <f t="shared" si="124"/>
        <v>F.4 Lv.6</v>
      </c>
      <c r="Z940" s="86" t="str">
        <f t="shared" si="125"/>
        <v>F.4 Ch 11 Lv.6</v>
      </c>
    </row>
    <row r="941" spans="1:26" x14ac:dyDescent="0.25">
      <c r="A941" s="86" t="str">
        <f t="shared" si="122"/>
        <v>201840</v>
      </c>
      <c r="B941" s="86" t="str">
        <f t="shared" si="123"/>
        <v>4A2</v>
      </c>
      <c r="C941" s="86">
        <v>2018</v>
      </c>
      <c r="D941" s="44">
        <v>40</v>
      </c>
      <c r="E941" s="44"/>
      <c r="F941" s="44" t="s">
        <v>732</v>
      </c>
      <c r="I941" s="77" t="str">
        <f t="shared" si="121"/>
        <v>F.4 Ch 2</v>
      </c>
      <c r="L941" s="77">
        <v>7</v>
      </c>
      <c r="N941" s="86" t="str">
        <f>VLOOKUP(B941,'Topic with sorted table '!A:E,5,FALSE)</f>
        <v>AG2</v>
      </c>
      <c r="P941" s="77">
        <v>4</v>
      </c>
      <c r="Q941" s="77" t="s">
        <v>716</v>
      </c>
      <c r="R941" s="77">
        <v>2</v>
      </c>
      <c r="T941" s="77">
        <v>3</v>
      </c>
      <c r="U941" s="77" t="s">
        <v>716</v>
      </c>
      <c r="V941" s="77">
        <v>7</v>
      </c>
      <c r="X941" s="86" t="str">
        <f t="shared" si="124"/>
        <v>F.4 Lv.7</v>
      </c>
      <c r="Z941" s="86" t="str">
        <f t="shared" si="125"/>
        <v>F.4 Ch 2 Lv.7</v>
      </c>
    </row>
    <row r="942" spans="1:26" x14ac:dyDescent="0.25">
      <c r="A942" s="86" t="str">
        <f t="shared" si="122"/>
        <v>201841</v>
      </c>
      <c r="B942" s="86" t="str">
        <f t="shared" si="123"/>
        <v>5B10</v>
      </c>
      <c r="C942" s="86">
        <v>2018</v>
      </c>
      <c r="D942" s="45">
        <v>41</v>
      </c>
      <c r="E942" s="45"/>
      <c r="F942" s="45" t="s">
        <v>733</v>
      </c>
      <c r="I942" s="77" t="str">
        <f t="shared" si="121"/>
        <v>F.5 Ch 10</v>
      </c>
      <c r="L942" s="77">
        <v>5</v>
      </c>
      <c r="N942" s="86" t="str">
        <f>VLOOKUP(B942,'Topic with sorted table '!A:E,5,FALSE)</f>
        <v>3D2</v>
      </c>
      <c r="P942" s="77">
        <v>5</v>
      </c>
      <c r="Q942" s="77" t="s">
        <v>720</v>
      </c>
      <c r="R942" s="77">
        <v>10</v>
      </c>
      <c r="X942" s="86" t="str">
        <f t="shared" si="124"/>
        <v>F.5 Lv.5</v>
      </c>
      <c r="Z942" s="86" t="str">
        <f t="shared" si="125"/>
        <v>F.5 Ch 10 Lv.5</v>
      </c>
    </row>
    <row r="943" spans="1:26" x14ac:dyDescent="0.25">
      <c r="A943" s="86" t="str">
        <f t="shared" si="122"/>
        <v>201842</v>
      </c>
      <c r="B943" s="86" t="str">
        <f t="shared" si="123"/>
        <v>5A4</v>
      </c>
      <c r="C943" s="86">
        <v>2018</v>
      </c>
      <c r="D943" s="45">
        <v>42</v>
      </c>
      <c r="E943" s="45"/>
      <c r="F943" s="45" t="s">
        <v>732</v>
      </c>
      <c r="I943" s="77" t="str">
        <f t="shared" si="121"/>
        <v>F.5 Ch 4</v>
      </c>
      <c r="L943" s="77">
        <v>3</v>
      </c>
      <c r="N943" s="86" t="str">
        <f>VLOOKUP(B943,'Topic with sorted table '!A:E,5,FALSE)</f>
        <v>P2</v>
      </c>
      <c r="P943" s="77">
        <v>5</v>
      </c>
      <c r="Q943" s="77" t="s">
        <v>715</v>
      </c>
      <c r="R943" s="77">
        <v>4</v>
      </c>
      <c r="X943" s="86" t="str">
        <f t="shared" si="124"/>
        <v>F.5 Lv.3</v>
      </c>
      <c r="Z943" s="86" t="str">
        <f t="shared" si="125"/>
        <v>F.5 Ch 4 Lv.3</v>
      </c>
    </row>
    <row r="944" spans="1:26" x14ac:dyDescent="0.25">
      <c r="A944" s="86" t="str">
        <f t="shared" si="122"/>
        <v>201843</v>
      </c>
      <c r="B944" s="86" t="str">
        <f t="shared" si="123"/>
        <v>5A5</v>
      </c>
      <c r="C944" s="86">
        <v>2018</v>
      </c>
      <c r="D944" s="45">
        <v>43</v>
      </c>
      <c r="E944" s="45"/>
      <c r="F944" s="45" t="s">
        <v>735</v>
      </c>
      <c r="I944" s="77" t="str">
        <f t="shared" si="121"/>
        <v>F.5 Ch 5</v>
      </c>
      <c r="L944" s="77">
        <v>6</v>
      </c>
      <c r="N944" s="86" t="str">
        <f>VLOOKUP(B944,'Topic with sorted table '!A:E,5,FALSE)</f>
        <v>P2</v>
      </c>
      <c r="P944" s="77">
        <v>5</v>
      </c>
      <c r="Q944" s="77" t="s">
        <v>717</v>
      </c>
      <c r="R944" s="77">
        <v>5</v>
      </c>
      <c r="X944" s="86" t="str">
        <f t="shared" si="124"/>
        <v>F.5 Lv.6</v>
      </c>
      <c r="Z944" s="86" t="str">
        <f t="shared" si="125"/>
        <v>F.5 Ch 5 Lv.6</v>
      </c>
    </row>
    <row r="945" spans="1:26" x14ac:dyDescent="0.25">
      <c r="A945" s="86" t="str">
        <f t="shared" si="122"/>
        <v>201844</v>
      </c>
      <c r="B945" s="86" t="str">
        <f t="shared" si="123"/>
        <v>5B12</v>
      </c>
      <c r="C945" s="86">
        <v>2018</v>
      </c>
      <c r="D945" s="45">
        <v>44</v>
      </c>
      <c r="E945" s="45"/>
      <c r="F945" s="45" t="s">
        <v>728</v>
      </c>
      <c r="I945" s="77" t="str">
        <f t="shared" si="121"/>
        <v>F.5 Ch 12</v>
      </c>
      <c r="L945" s="77">
        <v>2</v>
      </c>
      <c r="N945" s="86" t="str">
        <f>VLOOKUP(B945,'Topic with sorted table '!A:E,5,FALSE)</f>
        <v>S4</v>
      </c>
      <c r="P945" s="77">
        <v>5</v>
      </c>
      <c r="Q945" s="77" t="s">
        <v>720</v>
      </c>
      <c r="R945" s="77">
        <v>12</v>
      </c>
      <c r="X945" s="86" t="str">
        <f t="shared" si="124"/>
        <v>F.5 Lv.2</v>
      </c>
      <c r="Z945" s="86" t="str">
        <f t="shared" si="125"/>
        <v>F.5 Ch 12 Lv.2</v>
      </c>
    </row>
    <row r="946" spans="1:26" x14ac:dyDescent="0.25">
      <c r="A946" s="86" t="str">
        <f t="shared" si="122"/>
        <v>201845</v>
      </c>
      <c r="B946" s="86" t="str">
        <f t="shared" si="123"/>
        <v>6A1</v>
      </c>
      <c r="C946" s="86">
        <v>2018</v>
      </c>
      <c r="D946" s="45">
        <v>45</v>
      </c>
      <c r="E946" s="45"/>
      <c r="F946" s="45" t="s">
        <v>740</v>
      </c>
      <c r="I946" s="77" t="str">
        <f t="shared" si="121"/>
        <v>F.6 Ch 1</v>
      </c>
      <c r="L946" s="77">
        <v>3</v>
      </c>
      <c r="N946" s="86" t="str">
        <f>VLOOKUP(B946,'Topic with sorted table '!A:E,5,FALSE)</f>
        <v>A3</v>
      </c>
      <c r="P946" s="77">
        <v>6</v>
      </c>
      <c r="Q946" s="77" t="s">
        <v>716</v>
      </c>
      <c r="R946" s="77">
        <v>1</v>
      </c>
      <c r="T946" s="77">
        <v>6</v>
      </c>
      <c r="U946" s="77" t="s">
        <v>716</v>
      </c>
      <c r="V946" s="77">
        <v>2</v>
      </c>
      <c r="X946" s="86" t="str">
        <f t="shared" si="124"/>
        <v>F.6 Lv.3</v>
      </c>
      <c r="Z946" s="86" t="str">
        <f t="shared" si="125"/>
        <v>F.6 Ch 1 Lv.3</v>
      </c>
    </row>
    <row r="947" spans="1:26" x14ac:dyDescent="0.25">
      <c r="A947" s="86" t="str">
        <f t="shared" ref="A947:A1010" si="126">C947&amp;IF(D947&lt;10,"0"&amp;D947,D947)</f>
        <v>201901</v>
      </c>
      <c r="B947" s="86" t="str">
        <f t="shared" ref="B947:B1010" si="127">P947&amp;Q947&amp;R947</f>
        <v>3A2</v>
      </c>
      <c r="C947" s="77">
        <v>2019</v>
      </c>
      <c r="D947" s="102">
        <v>1</v>
      </c>
      <c r="F947" s="102" t="s">
        <v>287</v>
      </c>
      <c r="I947" s="86" t="str">
        <f t="shared" si="121"/>
        <v>F.3 Ch 2</v>
      </c>
      <c r="L947" s="77">
        <v>3</v>
      </c>
      <c r="N947" s="86" t="str">
        <f>VLOOKUP(B947,'Topic with sorted table '!A:E,5,FALSE)</f>
        <v>A2</v>
      </c>
      <c r="P947" s="86">
        <v>3</v>
      </c>
      <c r="Q947" s="86" t="s">
        <v>272</v>
      </c>
      <c r="R947" s="86">
        <v>2</v>
      </c>
      <c r="X947" s="86" t="str">
        <f t="shared" ref="X947:X991" si="128">"F."&amp;P947&amp;" Lv."&amp;L947</f>
        <v>F.3 Lv.3</v>
      </c>
      <c r="Y947" s="86"/>
      <c r="Z947" s="86" t="str">
        <f>I947&amp;" Lv."&amp;L947</f>
        <v>F.3 Ch 2 Lv.3</v>
      </c>
    </row>
    <row r="948" spans="1:26" x14ac:dyDescent="0.25">
      <c r="A948" s="86" t="str">
        <f t="shared" si="126"/>
        <v>201902</v>
      </c>
      <c r="B948" s="86" t="str">
        <f t="shared" si="127"/>
        <v>2A2</v>
      </c>
      <c r="C948" s="101">
        <v>2019</v>
      </c>
      <c r="D948" s="102">
        <v>2</v>
      </c>
      <c r="F948" s="102" t="s">
        <v>286</v>
      </c>
      <c r="I948" s="86" t="str">
        <f t="shared" ref="I948:I1011" si="129">"F." &amp; P948 &amp; " Ch "&amp;R948</f>
        <v>F.2 Ch 2</v>
      </c>
      <c r="L948" s="77">
        <v>2</v>
      </c>
      <c r="N948" s="86" t="str">
        <f>VLOOKUP(B948,'Topic with sorted table '!A:E,5,FALSE)</f>
        <v>A1</v>
      </c>
      <c r="P948" s="86">
        <v>2</v>
      </c>
      <c r="Q948" s="86" t="s">
        <v>272</v>
      </c>
      <c r="R948" s="86">
        <v>2</v>
      </c>
      <c r="X948" s="86" t="str">
        <f t="shared" si="128"/>
        <v>F.2 Lv.2</v>
      </c>
      <c r="Y948" s="86"/>
      <c r="Z948" s="86" t="str">
        <f t="shared" ref="Z948:Z991" si="130">I948&amp;" Lv."&amp;L948</f>
        <v>F.2 Ch 2 Lv.2</v>
      </c>
    </row>
    <row r="949" spans="1:26" x14ac:dyDescent="0.25">
      <c r="A949" s="86" t="str">
        <f t="shared" si="126"/>
        <v>201903</v>
      </c>
      <c r="B949" s="86" t="str">
        <f t="shared" si="127"/>
        <v>2A5</v>
      </c>
      <c r="C949" s="86">
        <v>2019</v>
      </c>
      <c r="D949" s="102">
        <v>3</v>
      </c>
      <c r="F949" s="102" t="s">
        <v>273</v>
      </c>
      <c r="I949" s="86" t="str">
        <f t="shared" si="129"/>
        <v>F.2 Ch 5</v>
      </c>
      <c r="L949" s="77">
        <v>2</v>
      </c>
      <c r="N949" s="86" t="str">
        <f>VLOOKUP(B949,'Topic with sorted table '!A:E,5,FALSE)</f>
        <v>A1</v>
      </c>
      <c r="P949" s="86">
        <v>2</v>
      </c>
      <c r="Q949" s="86" t="s">
        <v>272</v>
      </c>
      <c r="R949" s="86">
        <v>5</v>
      </c>
      <c r="X949" s="86" t="str">
        <f t="shared" si="128"/>
        <v>F.2 Lv.2</v>
      </c>
      <c r="Y949" s="86"/>
      <c r="Z949" s="86" t="str">
        <f t="shared" si="130"/>
        <v>F.2 Ch 5 Lv.2</v>
      </c>
    </row>
    <row r="950" spans="1:26" x14ac:dyDescent="0.25">
      <c r="A950" s="86" t="str">
        <f t="shared" si="126"/>
        <v>201904</v>
      </c>
      <c r="B950" s="86" t="str">
        <f t="shared" si="127"/>
        <v>2A3</v>
      </c>
      <c r="C950" s="101">
        <v>2019</v>
      </c>
      <c r="D950" s="102">
        <v>4</v>
      </c>
      <c r="F950" s="102" t="s">
        <v>812</v>
      </c>
      <c r="I950" s="86" t="str">
        <f t="shared" si="129"/>
        <v>F.2 Ch 3</v>
      </c>
      <c r="L950" s="77">
        <v>2</v>
      </c>
      <c r="N950" s="86" t="str">
        <f>VLOOKUP(B950,'Topic with sorted table '!A:E,5,FALSE)</f>
        <v>A1</v>
      </c>
      <c r="P950" s="86">
        <v>2</v>
      </c>
      <c r="Q950" s="86" t="s">
        <v>804</v>
      </c>
      <c r="R950" s="86">
        <v>3</v>
      </c>
      <c r="X950" s="86" t="str">
        <f t="shared" si="128"/>
        <v>F.2 Lv.2</v>
      </c>
      <c r="Y950" s="86"/>
      <c r="Z950" s="86" t="str">
        <f t="shared" si="130"/>
        <v>F.2 Ch 3 Lv.2</v>
      </c>
    </row>
    <row r="951" spans="1:26" x14ac:dyDescent="0.25">
      <c r="A951" s="86" t="str">
        <f t="shared" si="126"/>
        <v>201905</v>
      </c>
      <c r="B951" s="86" t="str">
        <f t="shared" si="127"/>
        <v>2A4</v>
      </c>
      <c r="C951" s="86">
        <v>2019</v>
      </c>
      <c r="D951" s="102">
        <v>5</v>
      </c>
      <c r="F951" s="102" t="s">
        <v>272</v>
      </c>
      <c r="I951" s="86" t="str">
        <f t="shared" si="129"/>
        <v>F.2 Ch 4</v>
      </c>
      <c r="L951" s="77">
        <v>2</v>
      </c>
      <c r="N951" s="86" t="str">
        <f>VLOOKUP(B951,'Topic with sorted table '!A:E,5,FALSE)</f>
        <v>A1</v>
      </c>
      <c r="P951" s="86">
        <v>2</v>
      </c>
      <c r="Q951" s="86" t="s">
        <v>272</v>
      </c>
      <c r="R951" s="86">
        <v>4</v>
      </c>
      <c r="X951" s="86" t="str">
        <f t="shared" si="128"/>
        <v>F.2 Lv.2</v>
      </c>
      <c r="Y951" s="86"/>
      <c r="Z951" s="86" t="str">
        <f t="shared" si="130"/>
        <v>F.2 Ch 4 Lv.2</v>
      </c>
    </row>
    <row r="952" spans="1:26" x14ac:dyDescent="0.25">
      <c r="A952" s="86" t="str">
        <f t="shared" si="126"/>
        <v>201906</v>
      </c>
      <c r="B952" s="86" t="str">
        <f t="shared" si="127"/>
        <v>2A1</v>
      </c>
      <c r="C952" s="101">
        <v>2019</v>
      </c>
      <c r="D952" s="44">
        <v>6</v>
      </c>
      <c r="F952" s="44" t="s">
        <v>286</v>
      </c>
      <c r="I952" s="86" t="str">
        <f t="shared" si="129"/>
        <v>F.2 Ch 1</v>
      </c>
      <c r="L952" s="77">
        <v>2</v>
      </c>
      <c r="N952" s="86" t="str">
        <f>VLOOKUP(B952,'Topic with sorted table '!A:E,5,FALSE)</f>
        <v>A1</v>
      </c>
      <c r="P952" s="86">
        <v>2</v>
      </c>
      <c r="Q952" s="86" t="s">
        <v>272</v>
      </c>
      <c r="R952" s="86">
        <v>1</v>
      </c>
      <c r="X952" s="86" t="str">
        <f t="shared" si="128"/>
        <v>F.2 Lv.2</v>
      </c>
      <c r="Y952" s="86"/>
      <c r="Z952" s="86" t="str">
        <f t="shared" si="130"/>
        <v>F.2 Ch 1 Lv.2</v>
      </c>
    </row>
    <row r="953" spans="1:26" x14ac:dyDescent="0.25">
      <c r="A953" s="86" t="str">
        <f t="shared" si="126"/>
        <v>201907</v>
      </c>
      <c r="B953" s="86" t="str">
        <f t="shared" si="127"/>
        <v>5A2</v>
      </c>
      <c r="C953" s="86">
        <v>2019</v>
      </c>
      <c r="D953" s="44">
        <v>7</v>
      </c>
      <c r="F953" s="44" t="s">
        <v>273</v>
      </c>
      <c r="I953" s="86" t="str">
        <f t="shared" si="129"/>
        <v>F.5 Ch 2</v>
      </c>
      <c r="L953" s="77">
        <v>3</v>
      </c>
      <c r="N953" s="86" t="str">
        <f>VLOOKUP(B953,'Topic with sorted table '!A:E,5,FALSE)</f>
        <v>A4</v>
      </c>
      <c r="P953" s="86">
        <v>5</v>
      </c>
      <c r="Q953" s="86" t="s">
        <v>272</v>
      </c>
      <c r="R953" s="86">
        <v>2</v>
      </c>
      <c r="X953" s="86" t="str">
        <f t="shared" si="128"/>
        <v>F.5 Lv.3</v>
      </c>
      <c r="Y953" s="86"/>
      <c r="Z953" s="86" t="str">
        <f t="shared" si="130"/>
        <v>F.5 Ch 2 Lv.3</v>
      </c>
    </row>
    <row r="954" spans="1:26" x14ac:dyDescent="0.25">
      <c r="A954" s="86" t="str">
        <f t="shared" si="126"/>
        <v>201908</v>
      </c>
      <c r="B954" s="86" t="str">
        <f t="shared" si="127"/>
        <v>4A4</v>
      </c>
      <c r="C954" s="101">
        <v>2019</v>
      </c>
      <c r="D954" s="44">
        <v>8</v>
      </c>
      <c r="F954" s="44" t="s">
        <v>287</v>
      </c>
      <c r="I954" s="86" t="str">
        <f t="shared" si="129"/>
        <v>F.4 Ch 4</v>
      </c>
      <c r="L954" s="77">
        <v>2</v>
      </c>
      <c r="N954" s="86" t="str">
        <f>VLOOKUP(B954,'Topic with sorted table '!A:E,5,FALSE)</f>
        <v>A3</v>
      </c>
      <c r="P954" s="86">
        <v>4</v>
      </c>
      <c r="Q954" s="86" t="s">
        <v>272</v>
      </c>
      <c r="R954" s="86">
        <v>4</v>
      </c>
      <c r="X954" s="86" t="str">
        <f t="shared" si="128"/>
        <v>F.4 Lv.2</v>
      </c>
      <c r="Y954" s="86"/>
      <c r="Z954" s="86" t="str">
        <f t="shared" si="130"/>
        <v>F.4 Ch 4 Lv.2</v>
      </c>
    </row>
    <row r="955" spans="1:26" x14ac:dyDescent="0.25">
      <c r="A955" s="86" t="str">
        <f t="shared" si="126"/>
        <v>201909</v>
      </c>
      <c r="B955" s="86" t="str">
        <f t="shared" si="127"/>
        <v>4A6</v>
      </c>
      <c r="C955" s="86">
        <v>2019</v>
      </c>
      <c r="D955" s="44">
        <v>9</v>
      </c>
      <c r="F955" s="44" t="s">
        <v>286</v>
      </c>
      <c r="I955" s="86" t="str">
        <f t="shared" si="129"/>
        <v>F.4 Ch 6</v>
      </c>
      <c r="L955" s="77">
        <v>3</v>
      </c>
      <c r="N955" s="86" t="str">
        <f>VLOOKUP(B955,'Topic with sorted table '!A:E,5,FALSE)</f>
        <v>A3</v>
      </c>
      <c r="P955" s="86">
        <v>4</v>
      </c>
      <c r="Q955" s="86" t="s">
        <v>272</v>
      </c>
      <c r="R955" s="86">
        <v>6</v>
      </c>
      <c r="X955" s="86" t="str">
        <f t="shared" si="128"/>
        <v>F.4 Lv.3</v>
      </c>
      <c r="Y955" s="86"/>
      <c r="Z955" s="86" t="str">
        <f t="shared" si="130"/>
        <v>F.4 Ch 6 Lv.3</v>
      </c>
    </row>
    <row r="956" spans="1:26" x14ac:dyDescent="0.25">
      <c r="A956" s="86" t="str">
        <f t="shared" si="126"/>
        <v>201910</v>
      </c>
      <c r="B956" s="86" t="str">
        <f t="shared" si="127"/>
        <v>4A5</v>
      </c>
      <c r="C956" s="101">
        <v>2019</v>
      </c>
      <c r="D956" s="44">
        <v>10</v>
      </c>
      <c r="F956" s="44" t="s">
        <v>272</v>
      </c>
      <c r="I956" s="86" t="str">
        <f t="shared" si="129"/>
        <v>F.4 Ch 5</v>
      </c>
      <c r="L956" s="77">
        <v>2</v>
      </c>
      <c r="N956" s="86" t="str">
        <f>VLOOKUP(B956,'Topic with sorted table '!A:E,5,FALSE)</f>
        <v>A4</v>
      </c>
      <c r="P956" s="86">
        <v>4</v>
      </c>
      <c r="Q956" s="86" t="s">
        <v>272</v>
      </c>
      <c r="R956" s="86">
        <v>5</v>
      </c>
      <c r="X956" s="86" t="str">
        <f t="shared" si="128"/>
        <v>F.4 Lv.2</v>
      </c>
      <c r="Y956" s="86"/>
      <c r="Z956" s="86" t="str">
        <f t="shared" si="130"/>
        <v>F.4 Ch 5 Lv.2</v>
      </c>
    </row>
    <row r="957" spans="1:26" x14ac:dyDescent="0.25">
      <c r="A957" s="86" t="str">
        <f t="shared" si="126"/>
        <v>201911</v>
      </c>
      <c r="B957" s="86" t="str">
        <f t="shared" si="127"/>
        <v>3A3</v>
      </c>
      <c r="C957" s="86">
        <v>2019</v>
      </c>
      <c r="D957" s="45">
        <v>11</v>
      </c>
      <c r="F957" s="45" t="s">
        <v>287</v>
      </c>
      <c r="I957" s="86" t="str">
        <f t="shared" si="129"/>
        <v>F.3 Ch 3</v>
      </c>
      <c r="L957" s="77">
        <v>2</v>
      </c>
      <c r="N957" s="86" t="str">
        <f>VLOOKUP(B957,'Topic with sorted table '!A:E,5,FALSE)</f>
        <v>DA</v>
      </c>
      <c r="P957" s="86">
        <v>3</v>
      </c>
      <c r="Q957" s="86" t="s">
        <v>272</v>
      </c>
      <c r="R957" s="86">
        <v>3</v>
      </c>
      <c r="X957" s="86" t="str">
        <f t="shared" si="128"/>
        <v>F.3 Lv.2</v>
      </c>
      <c r="Y957" s="86"/>
      <c r="Z957" s="86" t="str">
        <f t="shared" si="130"/>
        <v>F.3 Ch 3 Lv.2</v>
      </c>
    </row>
    <row r="958" spans="1:26" x14ac:dyDescent="0.25">
      <c r="A958" s="86" t="str">
        <f t="shared" si="126"/>
        <v>201912</v>
      </c>
      <c r="B958" s="86" t="str">
        <f t="shared" si="127"/>
        <v>2A6</v>
      </c>
      <c r="C958" s="101">
        <v>2019</v>
      </c>
      <c r="D958" s="45">
        <v>12</v>
      </c>
      <c r="F958" s="45" t="s">
        <v>813</v>
      </c>
      <c r="I958" s="86" t="str">
        <f t="shared" si="129"/>
        <v>F.2 Ch 6</v>
      </c>
      <c r="L958" s="77">
        <v>3</v>
      </c>
      <c r="N958" s="86" t="str">
        <f>VLOOKUP(B958,'Topic with sorted table '!A:E,5,FALSE)</f>
        <v>A1</v>
      </c>
      <c r="P958" s="86">
        <v>2</v>
      </c>
      <c r="Q958" s="86" t="s">
        <v>272</v>
      </c>
      <c r="R958" s="86">
        <v>6</v>
      </c>
      <c r="X958" s="86" t="str">
        <f t="shared" si="128"/>
        <v>F.2 Lv.3</v>
      </c>
      <c r="Y958" s="86"/>
      <c r="Z958" s="86" t="str">
        <f t="shared" si="130"/>
        <v>F.2 Ch 6 Lv.3</v>
      </c>
    </row>
    <row r="959" spans="1:26" x14ac:dyDescent="0.25">
      <c r="A959" s="86" t="str">
        <f t="shared" si="126"/>
        <v>201913</v>
      </c>
      <c r="B959" s="86" t="str">
        <f t="shared" si="127"/>
        <v>5B6</v>
      </c>
      <c r="C959" s="86">
        <v>2019</v>
      </c>
      <c r="D959" s="45">
        <v>13</v>
      </c>
      <c r="F959" s="45" t="s">
        <v>814</v>
      </c>
      <c r="I959" s="86" t="str">
        <f t="shared" si="129"/>
        <v>F.5 Ch 6</v>
      </c>
      <c r="L959" s="77">
        <v>2</v>
      </c>
      <c r="N959" s="86" t="str">
        <f>VLOOKUP(B959,'Topic with sorted table '!A:E,5,FALSE)</f>
        <v>DA</v>
      </c>
      <c r="P959" s="86">
        <v>5</v>
      </c>
      <c r="Q959" s="86" t="s">
        <v>273</v>
      </c>
      <c r="R959" s="86">
        <v>6</v>
      </c>
      <c r="X959" s="86" t="str">
        <f t="shared" si="128"/>
        <v>F.5 Lv.2</v>
      </c>
      <c r="Y959" s="86"/>
      <c r="Z959" s="86" t="str">
        <f t="shared" si="130"/>
        <v>F.5 Ch 6 Lv.2</v>
      </c>
    </row>
    <row r="960" spans="1:26" x14ac:dyDescent="0.25">
      <c r="A960" s="86" t="str">
        <f t="shared" si="126"/>
        <v>201914</v>
      </c>
      <c r="B960" s="86" t="str">
        <f t="shared" si="127"/>
        <v>6A1</v>
      </c>
      <c r="C960" s="101">
        <v>2019</v>
      </c>
      <c r="D960" s="45">
        <v>14</v>
      </c>
      <c r="F960" s="45" t="s">
        <v>287</v>
      </c>
      <c r="I960" s="86" t="str">
        <f t="shared" si="129"/>
        <v>F.6 Ch 1</v>
      </c>
      <c r="L960" s="77">
        <v>2</v>
      </c>
      <c r="N960" s="86" t="str">
        <f>VLOOKUP(B960,'Topic with sorted table '!A:E,5,FALSE)</f>
        <v>A3</v>
      </c>
      <c r="P960" s="86">
        <v>6</v>
      </c>
      <c r="Q960" s="86" t="s">
        <v>272</v>
      </c>
      <c r="R960" s="86">
        <v>1</v>
      </c>
      <c r="X960" s="86" t="str">
        <f t="shared" si="128"/>
        <v>F.6 Lv.2</v>
      </c>
      <c r="Y960" s="86"/>
      <c r="Z960" s="86" t="str">
        <f t="shared" si="130"/>
        <v>F.6 Ch 1 Lv.2</v>
      </c>
    </row>
    <row r="961" spans="1:26" x14ac:dyDescent="0.25">
      <c r="A961" s="86" t="str">
        <f t="shared" si="126"/>
        <v>201915</v>
      </c>
      <c r="B961" s="86" t="str">
        <f t="shared" si="127"/>
        <v>3B10</v>
      </c>
      <c r="C961" s="86">
        <v>2019</v>
      </c>
      <c r="D961" s="45">
        <v>15</v>
      </c>
      <c r="F961" s="45" t="s">
        <v>286</v>
      </c>
      <c r="I961" s="86" t="str">
        <f t="shared" si="129"/>
        <v>F.3 Ch 10</v>
      </c>
      <c r="L961" s="77">
        <v>3</v>
      </c>
      <c r="N961" s="86" t="str">
        <f>VLOOKUP(B961,'Topic with sorted table '!A:E,5,FALSE)</f>
        <v>VA2</v>
      </c>
      <c r="P961" s="86">
        <v>3</v>
      </c>
      <c r="Q961" s="86" t="s">
        <v>273</v>
      </c>
      <c r="R961" s="86">
        <v>10</v>
      </c>
      <c r="X961" s="86" t="str">
        <f t="shared" si="128"/>
        <v>F.3 Lv.3</v>
      </c>
      <c r="Y961" s="86"/>
      <c r="Z961" s="86" t="str">
        <f t="shared" si="130"/>
        <v>F.3 Ch 10 Lv.3</v>
      </c>
    </row>
    <row r="962" spans="1:26" x14ac:dyDescent="0.25">
      <c r="A962" s="86" t="str">
        <f t="shared" si="126"/>
        <v>201916</v>
      </c>
      <c r="B962" s="86" t="str">
        <f t="shared" si="127"/>
        <v>3B8</v>
      </c>
      <c r="C962" s="101">
        <v>2019</v>
      </c>
      <c r="D962" s="44">
        <v>16</v>
      </c>
      <c r="F962" s="44" t="s">
        <v>286</v>
      </c>
      <c r="I962" s="86" t="str">
        <f t="shared" si="129"/>
        <v>F.3 Ch 8</v>
      </c>
      <c r="L962" s="77">
        <v>7</v>
      </c>
      <c r="N962" s="86" t="str">
        <f>VLOOKUP(B962,'Topic with sorted table '!A:E,5,FALSE)</f>
        <v>DG2</v>
      </c>
      <c r="P962" s="86">
        <v>3</v>
      </c>
      <c r="Q962" s="86" t="s">
        <v>273</v>
      </c>
      <c r="R962" s="86">
        <v>8</v>
      </c>
      <c r="X962" s="86" t="str">
        <f t="shared" si="128"/>
        <v>F.3 Lv.7</v>
      </c>
      <c r="Y962" s="86"/>
      <c r="Z962" s="86" t="str">
        <f t="shared" si="130"/>
        <v>F.3 Ch 8 Lv.7</v>
      </c>
    </row>
    <row r="963" spans="1:26" x14ac:dyDescent="0.25">
      <c r="A963" s="86" t="str">
        <f t="shared" si="126"/>
        <v>201917</v>
      </c>
      <c r="B963" s="86" t="str">
        <f t="shared" si="127"/>
        <v>2B8</v>
      </c>
      <c r="C963" s="86">
        <v>2019</v>
      </c>
      <c r="D963" s="44">
        <v>17</v>
      </c>
      <c r="F963" s="44" t="s">
        <v>814</v>
      </c>
      <c r="I963" s="86" t="str">
        <f t="shared" si="129"/>
        <v>F.2 Ch 8</v>
      </c>
      <c r="L963" s="77">
        <v>4</v>
      </c>
      <c r="N963" s="86" t="str">
        <f>VLOOKUP(B963,'Topic with sorted table '!A:E,5,FALSE)</f>
        <v>DG1</v>
      </c>
      <c r="P963" s="86">
        <v>2</v>
      </c>
      <c r="Q963" s="86" t="s">
        <v>273</v>
      </c>
      <c r="R963" s="86">
        <v>8</v>
      </c>
      <c r="X963" s="86" t="str">
        <f t="shared" si="128"/>
        <v>F.2 Lv.4</v>
      </c>
      <c r="Y963" s="86"/>
      <c r="Z963" s="86" t="str">
        <f t="shared" si="130"/>
        <v>F.2 Ch 8 Lv.4</v>
      </c>
    </row>
    <row r="964" spans="1:26" x14ac:dyDescent="0.25">
      <c r="A964" s="86" t="str">
        <f t="shared" si="126"/>
        <v>201918</v>
      </c>
      <c r="B964" s="86" t="str">
        <f t="shared" si="127"/>
        <v>3B8</v>
      </c>
      <c r="C964" s="101">
        <v>2019</v>
      </c>
      <c r="D964" s="44">
        <v>18</v>
      </c>
      <c r="F964" s="44" t="s">
        <v>816</v>
      </c>
      <c r="I964" s="86" t="str">
        <f t="shared" si="129"/>
        <v>F.3 Ch 8</v>
      </c>
      <c r="L964" s="77">
        <v>7</v>
      </c>
      <c r="N964" s="86" t="str">
        <f>VLOOKUP(B964,'Topic with sorted table '!A:E,5,FALSE)</f>
        <v>DG2</v>
      </c>
      <c r="P964" s="86">
        <v>3</v>
      </c>
      <c r="Q964" s="86" t="s">
        <v>273</v>
      </c>
      <c r="R964" s="86">
        <v>8</v>
      </c>
      <c r="X964" s="86" t="str">
        <f t="shared" si="128"/>
        <v>F.3 Lv.7</v>
      </c>
      <c r="Y964" s="86"/>
      <c r="Z964" s="86" t="str">
        <f t="shared" si="130"/>
        <v>F.3 Ch 8 Lv.7</v>
      </c>
    </row>
    <row r="965" spans="1:26" x14ac:dyDescent="0.25">
      <c r="A965" s="86" t="str">
        <f t="shared" si="126"/>
        <v>201919</v>
      </c>
      <c r="B965" s="86" t="str">
        <f t="shared" si="127"/>
        <v>5B9</v>
      </c>
      <c r="C965" s="86">
        <v>2019</v>
      </c>
      <c r="D965" s="44">
        <v>19</v>
      </c>
      <c r="F965" s="44" t="s">
        <v>815</v>
      </c>
      <c r="I965" s="86" t="str">
        <f t="shared" si="129"/>
        <v>F.5 Ch 9</v>
      </c>
      <c r="L965" s="77">
        <v>2</v>
      </c>
      <c r="N965" s="86" t="str">
        <f>VLOOKUP(B965,'Topic with sorted table '!A:E,5,FALSE)</f>
        <v>T2</v>
      </c>
      <c r="P965" s="86">
        <v>5</v>
      </c>
      <c r="Q965" s="86" t="s">
        <v>273</v>
      </c>
      <c r="R965" s="86">
        <v>9</v>
      </c>
      <c r="X965" s="86" t="str">
        <f t="shared" si="128"/>
        <v>F.5 Lv.2</v>
      </c>
      <c r="Y965" s="86"/>
      <c r="Z965" s="86" t="str">
        <f t="shared" si="130"/>
        <v>F.5 Ch 9 Lv.2</v>
      </c>
    </row>
    <row r="966" spans="1:26" x14ac:dyDescent="0.25">
      <c r="A966" s="86" t="str">
        <f t="shared" si="126"/>
        <v>201920</v>
      </c>
      <c r="B966" s="86" t="str">
        <f t="shared" si="127"/>
        <v>3B8</v>
      </c>
      <c r="C966" s="101">
        <v>2019</v>
      </c>
      <c r="D966" s="44">
        <v>20</v>
      </c>
      <c r="F966" s="44" t="s">
        <v>287</v>
      </c>
      <c r="I966" s="86" t="str">
        <f t="shared" si="129"/>
        <v>F.3 Ch 8</v>
      </c>
      <c r="L966" s="77">
        <v>4</v>
      </c>
      <c r="N966" s="86" t="str">
        <f>VLOOKUP(B966,'Topic with sorted table '!A:E,5,FALSE)</f>
        <v>DG2</v>
      </c>
      <c r="P966" s="86">
        <v>3</v>
      </c>
      <c r="Q966" s="86" t="s">
        <v>273</v>
      </c>
      <c r="R966" s="86">
        <v>8</v>
      </c>
      <c r="X966" s="86" t="str">
        <f t="shared" si="128"/>
        <v>F.3 Lv.4</v>
      </c>
      <c r="Y966" s="86"/>
      <c r="Z966" s="86" t="str">
        <f t="shared" si="130"/>
        <v>F.3 Ch 8 Lv.4</v>
      </c>
    </row>
    <row r="967" spans="1:26" x14ac:dyDescent="0.25">
      <c r="A967" s="86" t="str">
        <f t="shared" si="126"/>
        <v>201921</v>
      </c>
      <c r="B967" s="86" t="str">
        <f t="shared" si="127"/>
        <v>4B10</v>
      </c>
      <c r="C967" s="86">
        <v>2019</v>
      </c>
      <c r="D967" s="45">
        <v>21</v>
      </c>
      <c r="F967" s="45" t="s">
        <v>273</v>
      </c>
      <c r="I967" s="86" t="str">
        <f t="shared" si="129"/>
        <v>F.4 Ch 10</v>
      </c>
      <c r="L967" s="77">
        <v>4</v>
      </c>
      <c r="N967" s="86" t="str">
        <f>VLOOKUP(B967,'Topic with sorted table '!A:E,5,FALSE)</f>
        <v>DG3</v>
      </c>
      <c r="P967" s="86">
        <v>4</v>
      </c>
      <c r="Q967" s="86" t="s">
        <v>273</v>
      </c>
      <c r="R967" s="86">
        <v>10</v>
      </c>
      <c r="X967" s="86" t="str">
        <f t="shared" si="128"/>
        <v>F.4 Lv.4</v>
      </c>
      <c r="Y967" s="86"/>
      <c r="Z967" s="86" t="str">
        <f t="shared" si="130"/>
        <v>F.4 Ch 10 Lv.4</v>
      </c>
    </row>
    <row r="968" spans="1:26" x14ac:dyDescent="0.25">
      <c r="A968" s="86" t="str">
        <f t="shared" si="126"/>
        <v>201922</v>
      </c>
      <c r="B968" s="86" t="str">
        <f t="shared" si="127"/>
        <v>2B11</v>
      </c>
      <c r="C968" s="101">
        <v>2019</v>
      </c>
      <c r="D968" s="45">
        <v>22</v>
      </c>
      <c r="F968" s="45" t="s">
        <v>273</v>
      </c>
      <c r="I968" s="86" t="str">
        <f t="shared" si="129"/>
        <v>F.2 Ch 11</v>
      </c>
      <c r="L968" s="77">
        <v>4</v>
      </c>
      <c r="N968" s="86" t="str">
        <f>VLOOKUP(B968,'Topic with sorted table '!A:E,5,FALSE)</f>
        <v>T1</v>
      </c>
      <c r="P968" s="86">
        <v>2</v>
      </c>
      <c r="Q968" s="86" t="s">
        <v>273</v>
      </c>
      <c r="R968" s="86">
        <v>11</v>
      </c>
      <c r="X968" s="86" t="str">
        <f t="shared" si="128"/>
        <v>F.2 Lv.4</v>
      </c>
      <c r="Y968" s="86"/>
      <c r="Z968" s="86" t="str">
        <f t="shared" si="130"/>
        <v>F.2 Ch 11 Lv.4</v>
      </c>
    </row>
    <row r="969" spans="1:26" x14ac:dyDescent="0.25">
      <c r="A969" s="86" t="str">
        <f t="shared" si="126"/>
        <v>201923</v>
      </c>
      <c r="B969" s="86" t="str">
        <f t="shared" si="127"/>
        <v>4A2</v>
      </c>
      <c r="C969" s="86">
        <v>2019</v>
      </c>
      <c r="D969" s="45">
        <v>23</v>
      </c>
      <c r="F969" s="45" t="s">
        <v>814</v>
      </c>
      <c r="I969" s="86" t="str">
        <f t="shared" si="129"/>
        <v>F.4 Ch 2</v>
      </c>
      <c r="L969" s="77">
        <v>6</v>
      </c>
      <c r="N969" s="86" t="str">
        <f>VLOOKUP(B969,'Topic with sorted table '!A:E,5,FALSE)</f>
        <v>AG2</v>
      </c>
      <c r="P969" s="86">
        <v>4</v>
      </c>
      <c r="Q969" s="86" t="s">
        <v>804</v>
      </c>
      <c r="R969" s="86">
        <v>2</v>
      </c>
      <c r="X969" s="86" t="str">
        <f t="shared" si="128"/>
        <v>F.4 Lv.6</v>
      </c>
      <c r="Y969" s="86"/>
      <c r="Z969" s="86" t="str">
        <f t="shared" si="130"/>
        <v>F.4 Ch 2 Lv.6</v>
      </c>
    </row>
    <row r="970" spans="1:26" x14ac:dyDescent="0.25">
      <c r="A970" s="86" t="str">
        <f t="shared" si="126"/>
        <v>201924</v>
      </c>
      <c r="B970" s="86" t="str">
        <f t="shared" si="127"/>
        <v>4A2</v>
      </c>
      <c r="C970" s="101">
        <v>2019</v>
      </c>
      <c r="D970" s="45">
        <v>24</v>
      </c>
      <c r="F970" s="45" t="s">
        <v>272</v>
      </c>
      <c r="I970" s="86" t="str">
        <f t="shared" si="129"/>
        <v>F.4 Ch 2</v>
      </c>
      <c r="L970" s="77">
        <v>3</v>
      </c>
      <c r="N970" s="86" t="str">
        <f>VLOOKUP(B970,'Topic with sorted table '!A:E,5,FALSE)</f>
        <v>AG2</v>
      </c>
      <c r="P970" s="86">
        <v>4</v>
      </c>
      <c r="Q970" s="86" t="s">
        <v>272</v>
      </c>
      <c r="R970" s="86">
        <v>2</v>
      </c>
      <c r="X970" s="86" t="str">
        <f t="shared" si="128"/>
        <v>F.4 Lv.3</v>
      </c>
      <c r="Y970" s="86"/>
      <c r="Z970" s="86" t="str">
        <f t="shared" si="130"/>
        <v>F.4 Ch 2 Lv.3</v>
      </c>
    </row>
    <row r="971" spans="1:26" x14ac:dyDescent="0.25">
      <c r="A971" s="86" t="str">
        <f t="shared" si="126"/>
        <v>201925</v>
      </c>
      <c r="B971" s="86" t="str">
        <f t="shared" si="127"/>
        <v>1B9</v>
      </c>
      <c r="C971" s="86">
        <v>2019</v>
      </c>
      <c r="D971" s="45">
        <v>25</v>
      </c>
      <c r="F971" s="45" t="s">
        <v>286</v>
      </c>
      <c r="I971" s="86" t="str">
        <f t="shared" si="129"/>
        <v>F.1 Ch 9</v>
      </c>
      <c r="L971" s="77">
        <v>2</v>
      </c>
      <c r="N971" s="86" t="str">
        <f>VLOOKUP(B971,'Topic with sorted table '!A:E,5,FALSE)</f>
        <v>Geo</v>
      </c>
      <c r="P971" s="86">
        <v>1</v>
      </c>
      <c r="Q971" s="86" t="s">
        <v>273</v>
      </c>
      <c r="R971" s="86">
        <v>9</v>
      </c>
      <c r="X971" s="86" t="str">
        <f t="shared" si="128"/>
        <v>F.1 Lv.2</v>
      </c>
      <c r="Y971" s="86"/>
      <c r="Z971" s="86" t="str">
        <f t="shared" si="130"/>
        <v>F.1 Ch 9 Lv.2</v>
      </c>
    </row>
    <row r="972" spans="1:26" x14ac:dyDescent="0.25">
      <c r="A972" s="86" t="str">
        <f t="shared" si="126"/>
        <v>201926</v>
      </c>
      <c r="B972" s="86" t="str">
        <f t="shared" si="127"/>
        <v>5B8</v>
      </c>
      <c r="C972" s="101">
        <v>2019</v>
      </c>
      <c r="D972" s="44">
        <v>26</v>
      </c>
      <c r="F972" s="44" t="s">
        <v>816</v>
      </c>
      <c r="I972" s="86" t="str">
        <f t="shared" si="129"/>
        <v>F.5 Ch 8</v>
      </c>
      <c r="L972" s="77">
        <v>2</v>
      </c>
      <c r="N972" s="86" t="str">
        <f>VLOOKUP(B972,'Topic with sorted table '!A:E,5,FALSE)</f>
        <v>A4</v>
      </c>
      <c r="P972" s="86">
        <v>5</v>
      </c>
      <c r="Q972" s="86" t="s">
        <v>273</v>
      </c>
      <c r="R972" s="86">
        <v>8</v>
      </c>
      <c r="X972" s="86" t="str">
        <f t="shared" si="128"/>
        <v>F.5 Lv.2</v>
      </c>
      <c r="Y972" s="86"/>
      <c r="Z972" s="86" t="str">
        <f t="shared" si="130"/>
        <v>F.5 Ch 8 Lv.2</v>
      </c>
    </row>
    <row r="973" spans="1:26" x14ac:dyDescent="0.25">
      <c r="A973" s="86" t="str">
        <f t="shared" si="126"/>
        <v>201927</v>
      </c>
      <c r="B973" s="86" t="str">
        <f t="shared" si="127"/>
        <v>5B7</v>
      </c>
      <c r="C973" s="86">
        <v>2019</v>
      </c>
      <c r="D973" s="44">
        <v>27</v>
      </c>
      <c r="F973" s="44" t="s">
        <v>273</v>
      </c>
      <c r="I973" s="86" t="str">
        <f t="shared" si="129"/>
        <v>F.5 Ch 7</v>
      </c>
      <c r="L973" s="77">
        <v>4</v>
      </c>
      <c r="N973" s="86" t="str">
        <f>VLOOKUP(B973,'Topic with sorted table '!A:E,5,FALSE)</f>
        <v>AG3</v>
      </c>
      <c r="P973" s="86">
        <v>5</v>
      </c>
      <c r="Q973" s="86" t="s">
        <v>273</v>
      </c>
      <c r="R973" s="86">
        <v>7</v>
      </c>
      <c r="X973" s="86" t="str">
        <f t="shared" si="128"/>
        <v>F.5 Lv.4</v>
      </c>
      <c r="Y973" s="86"/>
      <c r="Z973" s="86" t="str">
        <f t="shared" si="130"/>
        <v>F.5 Ch 7 Lv.4</v>
      </c>
    </row>
    <row r="974" spans="1:26" x14ac:dyDescent="0.25">
      <c r="A974" s="86" t="str">
        <f t="shared" si="126"/>
        <v>201928</v>
      </c>
      <c r="B974" s="86" t="str">
        <f t="shared" si="127"/>
        <v>5A5</v>
      </c>
      <c r="C974" s="101">
        <v>2019</v>
      </c>
      <c r="D974" s="44">
        <v>28</v>
      </c>
      <c r="F974" s="44" t="s">
        <v>287</v>
      </c>
      <c r="I974" s="86" t="str">
        <f t="shared" si="129"/>
        <v>F.5 Ch 5</v>
      </c>
      <c r="L974" s="77">
        <v>3</v>
      </c>
      <c r="N974" s="86" t="str">
        <f>VLOOKUP(B974,'Topic with sorted table '!A:E,5,FALSE)</f>
        <v>P2</v>
      </c>
      <c r="P974" s="86">
        <v>5</v>
      </c>
      <c r="Q974" s="86" t="s">
        <v>272</v>
      </c>
      <c r="R974" s="86">
        <v>5</v>
      </c>
      <c r="X974" s="86" t="str">
        <f t="shared" si="128"/>
        <v>F.5 Lv.3</v>
      </c>
      <c r="Y974" s="86"/>
      <c r="Z974" s="86" t="str">
        <f t="shared" si="130"/>
        <v>F.5 Ch 5 Lv.3</v>
      </c>
    </row>
    <row r="975" spans="1:26" x14ac:dyDescent="0.25">
      <c r="A975" s="86" t="str">
        <f t="shared" si="126"/>
        <v>201929</v>
      </c>
      <c r="B975" s="86" t="str">
        <f t="shared" si="127"/>
        <v>5B11</v>
      </c>
      <c r="C975" s="86">
        <v>2019</v>
      </c>
      <c r="D975" s="44">
        <v>29</v>
      </c>
      <c r="F975" s="44" t="s">
        <v>273</v>
      </c>
      <c r="I975" s="86" t="str">
        <f t="shared" si="129"/>
        <v>F.5 Ch 11</v>
      </c>
      <c r="L975" s="77">
        <v>2</v>
      </c>
      <c r="N975" s="86" t="str">
        <f>VLOOKUP(B975,'Topic with sorted table '!A:E,5,FALSE)</f>
        <v>S3</v>
      </c>
      <c r="P975" s="86">
        <v>5</v>
      </c>
      <c r="Q975" s="86" t="s">
        <v>273</v>
      </c>
      <c r="R975" s="86">
        <v>11</v>
      </c>
      <c r="X975" s="86" t="str">
        <f t="shared" si="128"/>
        <v>F.5 Lv.2</v>
      </c>
      <c r="Y975" s="86"/>
      <c r="Z975" s="86" t="str">
        <f t="shared" si="130"/>
        <v>F.5 Ch 11 Lv.2</v>
      </c>
    </row>
    <row r="976" spans="1:26" x14ac:dyDescent="0.25">
      <c r="A976" s="86" t="str">
        <f t="shared" si="126"/>
        <v>201930</v>
      </c>
      <c r="B976" s="86" t="str">
        <f t="shared" si="127"/>
        <v>5B11</v>
      </c>
      <c r="C976" s="101">
        <v>2019</v>
      </c>
      <c r="D976" s="44">
        <v>30</v>
      </c>
      <c r="F976" s="44" t="s">
        <v>287</v>
      </c>
      <c r="I976" s="86" t="str">
        <f t="shared" si="129"/>
        <v>F.5 Ch 11</v>
      </c>
      <c r="L976" s="77">
        <v>2</v>
      </c>
      <c r="N976" s="86" t="str">
        <f>VLOOKUP(B976,'Topic with sorted table '!A:E,5,FALSE)</f>
        <v>S3</v>
      </c>
      <c r="P976" s="86">
        <v>5</v>
      </c>
      <c r="Q976" s="86" t="s">
        <v>273</v>
      </c>
      <c r="R976" s="86">
        <v>11</v>
      </c>
      <c r="X976" s="86" t="str">
        <f t="shared" si="128"/>
        <v>F.5 Lv.2</v>
      </c>
      <c r="Y976" s="86"/>
      <c r="Z976" s="86" t="str">
        <f t="shared" si="130"/>
        <v>F.5 Ch 11 Lv.2</v>
      </c>
    </row>
    <row r="977" spans="1:26" x14ac:dyDescent="0.25">
      <c r="A977" s="86" t="str">
        <f t="shared" si="126"/>
        <v>201931</v>
      </c>
      <c r="B977" s="86" t="str">
        <f t="shared" si="127"/>
        <v>4B8</v>
      </c>
      <c r="C977" s="86">
        <v>2019</v>
      </c>
      <c r="D977" s="45">
        <v>31</v>
      </c>
      <c r="F977" s="45" t="s">
        <v>813</v>
      </c>
      <c r="I977" s="86" t="str">
        <f t="shared" si="129"/>
        <v>F.4 Ch 8</v>
      </c>
      <c r="L977" s="77">
        <v>6</v>
      </c>
      <c r="N977" s="86" t="str">
        <f>VLOOKUP(B977,'Topic with sorted table '!A:E,5,FALSE)</f>
        <v>A4</v>
      </c>
      <c r="P977" s="86">
        <v>4</v>
      </c>
      <c r="Q977" s="86" t="s">
        <v>805</v>
      </c>
      <c r="R977" s="86">
        <v>8</v>
      </c>
      <c r="X977" s="86" t="str">
        <f t="shared" si="128"/>
        <v>F.4 Lv.6</v>
      </c>
      <c r="Y977" s="86"/>
      <c r="Z977" s="86" t="str">
        <f t="shared" si="130"/>
        <v>F.4 Ch 8 Lv.6</v>
      </c>
    </row>
    <row r="978" spans="1:26" x14ac:dyDescent="0.25">
      <c r="A978" s="86" t="str">
        <f t="shared" si="126"/>
        <v>201932</v>
      </c>
      <c r="B978" s="86" t="str">
        <f t="shared" si="127"/>
        <v>4B8</v>
      </c>
      <c r="C978" s="101">
        <v>2019</v>
      </c>
      <c r="D978" s="45">
        <v>32</v>
      </c>
      <c r="F978" s="45" t="s">
        <v>816</v>
      </c>
      <c r="I978" s="86" t="str">
        <f t="shared" si="129"/>
        <v>F.4 Ch 8</v>
      </c>
      <c r="L978" s="77">
        <v>6</v>
      </c>
      <c r="N978" s="86" t="str">
        <f>VLOOKUP(B978,'Topic with sorted table '!A:E,5,FALSE)</f>
        <v>A4</v>
      </c>
      <c r="P978" s="86">
        <v>4</v>
      </c>
      <c r="Q978" s="86" t="s">
        <v>273</v>
      </c>
      <c r="R978" s="86">
        <v>8</v>
      </c>
      <c r="X978" s="86" t="str">
        <f t="shared" si="128"/>
        <v>F.4 Lv.6</v>
      </c>
      <c r="Y978" s="86"/>
      <c r="Z978" s="86" t="str">
        <f t="shared" si="130"/>
        <v>F.4 Ch 8 Lv.6</v>
      </c>
    </row>
    <row r="979" spans="1:26" x14ac:dyDescent="0.25">
      <c r="A979" s="86" t="str">
        <f t="shared" si="126"/>
        <v>201933</v>
      </c>
      <c r="B979" s="86" t="str">
        <f t="shared" si="127"/>
        <v>3A2</v>
      </c>
      <c r="C979" s="86">
        <v>2019</v>
      </c>
      <c r="D979" s="45">
        <v>33</v>
      </c>
      <c r="F979" s="45" t="s">
        <v>814</v>
      </c>
      <c r="I979" s="86" t="str">
        <f t="shared" si="129"/>
        <v>F.3 Ch 2</v>
      </c>
      <c r="L979" s="77">
        <v>3</v>
      </c>
      <c r="N979" s="86" t="str">
        <f>VLOOKUP(B979,'Topic with sorted table '!A:E,5,FALSE)</f>
        <v>A2</v>
      </c>
      <c r="P979" s="86">
        <v>3</v>
      </c>
      <c r="Q979" s="86" t="s">
        <v>806</v>
      </c>
      <c r="R979" s="86">
        <v>2</v>
      </c>
      <c r="X979" s="86" t="str">
        <f t="shared" si="128"/>
        <v>F.3 Lv.3</v>
      </c>
      <c r="Y979" s="86"/>
      <c r="Z979" s="86" t="str">
        <f t="shared" si="130"/>
        <v>F.3 Ch 2 Lv.3</v>
      </c>
    </row>
    <row r="980" spans="1:26" x14ac:dyDescent="0.25">
      <c r="A980" s="86" t="str">
        <f t="shared" si="126"/>
        <v>201934</v>
      </c>
      <c r="B980" s="86" t="str">
        <f t="shared" si="127"/>
        <v>4A1</v>
      </c>
      <c r="C980" s="101">
        <v>2019</v>
      </c>
      <c r="D980" s="45">
        <v>34</v>
      </c>
      <c r="F980" s="45" t="s">
        <v>816</v>
      </c>
      <c r="I980" s="86" t="str">
        <f t="shared" si="129"/>
        <v>F.4 Ch 1</v>
      </c>
      <c r="L980" s="77">
        <v>5</v>
      </c>
      <c r="N980" s="86" t="str">
        <f>VLOOKUP(B980,'Topic with sorted table '!A:E,5,FALSE)</f>
        <v>A3</v>
      </c>
      <c r="P980" s="86">
        <v>4</v>
      </c>
      <c r="Q980" s="86" t="s">
        <v>272</v>
      </c>
      <c r="R980" s="86">
        <v>1</v>
      </c>
      <c r="X980" s="86" t="str">
        <f t="shared" si="128"/>
        <v>F.4 Lv.5</v>
      </c>
      <c r="Y980" s="86"/>
      <c r="Z980" s="86" t="str">
        <f t="shared" si="130"/>
        <v>F.4 Ch 1 Lv.5</v>
      </c>
    </row>
    <row r="981" spans="1:26" x14ac:dyDescent="0.25">
      <c r="A981" s="86" t="str">
        <f t="shared" si="126"/>
        <v>201935</v>
      </c>
      <c r="B981" s="86" t="str">
        <f t="shared" si="127"/>
        <v>6A3</v>
      </c>
      <c r="C981" s="86">
        <v>2019</v>
      </c>
      <c r="D981" s="45">
        <v>35</v>
      </c>
      <c r="F981" s="45" t="s">
        <v>287</v>
      </c>
      <c r="I981" s="86" t="str">
        <f t="shared" si="129"/>
        <v>F.6 Ch 3</v>
      </c>
      <c r="L981" s="77">
        <v>4</v>
      </c>
      <c r="N981" s="86" t="str">
        <f>VLOOKUP(B981,'Topic with sorted table '!A:E,5,FALSE)</f>
        <v>A4</v>
      </c>
      <c r="P981" s="86">
        <v>6</v>
      </c>
      <c r="Q981" s="86" t="s">
        <v>272</v>
      </c>
      <c r="R981" s="86">
        <v>3</v>
      </c>
      <c r="X981" s="86" t="str">
        <f t="shared" si="128"/>
        <v>F.6 Lv.4</v>
      </c>
      <c r="Y981" s="86"/>
      <c r="Z981" s="86" t="str">
        <f t="shared" si="130"/>
        <v>F.6 Ch 3 Lv.4</v>
      </c>
    </row>
    <row r="982" spans="1:26" x14ac:dyDescent="0.25">
      <c r="A982" s="86" t="str">
        <f t="shared" si="126"/>
        <v>201936</v>
      </c>
      <c r="B982" s="86" t="str">
        <f t="shared" si="127"/>
        <v>6A2</v>
      </c>
      <c r="C982" s="101">
        <v>2019</v>
      </c>
      <c r="D982" s="44">
        <v>36</v>
      </c>
      <c r="F982" s="44" t="s">
        <v>817</v>
      </c>
      <c r="I982" s="86" t="str">
        <f t="shared" si="129"/>
        <v>F.6 Ch 2</v>
      </c>
      <c r="L982" s="77">
        <v>5</v>
      </c>
      <c r="N982" s="86" t="str">
        <f>VLOOKUP(B982,'Topic with sorted table '!A:E,5,FALSE)</f>
        <v>A3</v>
      </c>
      <c r="P982" s="86">
        <v>6</v>
      </c>
      <c r="Q982" s="86" t="s">
        <v>272</v>
      </c>
      <c r="R982" s="86">
        <v>2</v>
      </c>
      <c r="X982" s="86" t="str">
        <f t="shared" si="128"/>
        <v>F.6 Lv.5</v>
      </c>
      <c r="Y982" s="86"/>
      <c r="Z982" s="86" t="str">
        <f t="shared" si="130"/>
        <v>F.6 Ch 2 Lv.5</v>
      </c>
    </row>
    <row r="983" spans="1:26" x14ac:dyDescent="0.25">
      <c r="A983" s="86" t="str">
        <f t="shared" si="126"/>
        <v>201937</v>
      </c>
      <c r="B983" s="86" t="str">
        <f t="shared" si="127"/>
        <v>5B7</v>
      </c>
      <c r="C983" s="86">
        <v>2019</v>
      </c>
      <c r="D983" s="44">
        <v>37</v>
      </c>
      <c r="F983" s="44" t="s">
        <v>814</v>
      </c>
      <c r="I983" s="86" t="str">
        <f t="shared" si="129"/>
        <v>F.5 Ch 7</v>
      </c>
      <c r="L983" s="77">
        <v>6</v>
      </c>
      <c r="N983" s="86" t="str">
        <f>VLOOKUP(B983,'Topic with sorted table '!A:E,5,FALSE)</f>
        <v>AG3</v>
      </c>
      <c r="P983" s="86">
        <v>5</v>
      </c>
      <c r="Q983" s="86" t="s">
        <v>273</v>
      </c>
      <c r="R983" s="86">
        <v>7</v>
      </c>
      <c r="T983" s="77">
        <v>4</v>
      </c>
      <c r="U983" s="77" t="s">
        <v>807</v>
      </c>
      <c r="V983" s="77">
        <v>3</v>
      </c>
      <c r="X983" s="86" t="str">
        <f t="shared" si="128"/>
        <v>F.5 Lv.6</v>
      </c>
      <c r="Y983" s="86"/>
      <c r="Z983" s="86" t="str">
        <f t="shared" si="130"/>
        <v>F.5 Ch 7 Lv.6</v>
      </c>
    </row>
    <row r="984" spans="1:26" x14ac:dyDescent="0.25">
      <c r="A984" s="86" t="str">
        <f t="shared" si="126"/>
        <v>201938</v>
      </c>
      <c r="B984" s="86" t="str">
        <f t="shared" si="127"/>
        <v>4B11</v>
      </c>
      <c r="C984" s="101">
        <v>2019</v>
      </c>
      <c r="D984" s="44">
        <v>38</v>
      </c>
      <c r="F984" s="44" t="s">
        <v>814</v>
      </c>
      <c r="I984" s="86" t="str">
        <f t="shared" si="129"/>
        <v>F.4 Ch 11</v>
      </c>
      <c r="L984" s="77">
        <v>6</v>
      </c>
      <c r="N984" s="86" t="str">
        <f>VLOOKUP(B984,'Topic with sorted table '!A:E,5,FALSE)</f>
        <v>DG3</v>
      </c>
      <c r="P984" s="86">
        <v>4</v>
      </c>
      <c r="Q984" s="86" t="s">
        <v>273</v>
      </c>
      <c r="R984" s="86">
        <v>11</v>
      </c>
      <c r="T984" s="77">
        <v>2</v>
      </c>
      <c r="U984" s="77" t="s">
        <v>808</v>
      </c>
      <c r="V984" s="77">
        <v>12</v>
      </c>
      <c r="X984" s="86" t="str">
        <f t="shared" si="128"/>
        <v>F.4 Lv.6</v>
      </c>
      <c r="Y984" s="86"/>
      <c r="Z984" s="86" t="str">
        <f t="shared" si="130"/>
        <v>F.4 Ch 11 Lv.6</v>
      </c>
    </row>
    <row r="985" spans="1:26" x14ac:dyDescent="0.25">
      <c r="A985" s="86" t="str">
        <f t="shared" si="126"/>
        <v>201939</v>
      </c>
      <c r="B985" s="86" t="str">
        <f t="shared" si="127"/>
        <v>4B11</v>
      </c>
      <c r="C985" s="86">
        <v>2019</v>
      </c>
      <c r="D985" s="44">
        <v>39</v>
      </c>
      <c r="F985" s="44" t="s">
        <v>818</v>
      </c>
      <c r="I985" s="86" t="str">
        <f t="shared" si="129"/>
        <v>F.4 Ch 11</v>
      </c>
      <c r="L985" s="77">
        <v>4</v>
      </c>
      <c r="N985" s="86" t="str">
        <f>VLOOKUP(B985,'Topic with sorted table '!A:E,5,FALSE)</f>
        <v>DG3</v>
      </c>
      <c r="P985" s="86">
        <v>4</v>
      </c>
      <c r="Q985" s="86" t="s">
        <v>273</v>
      </c>
      <c r="R985" s="86">
        <v>11</v>
      </c>
      <c r="X985" s="86" t="str">
        <f t="shared" si="128"/>
        <v>F.4 Lv.4</v>
      </c>
      <c r="Y985" s="86"/>
      <c r="Z985" s="86" t="str">
        <f t="shared" si="130"/>
        <v>F.4 Ch 11 Lv.4</v>
      </c>
    </row>
    <row r="986" spans="1:26" x14ac:dyDescent="0.25">
      <c r="A986" s="86" t="str">
        <f t="shared" si="126"/>
        <v>201940</v>
      </c>
      <c r="B986" s="86" t="str">
        <f t="shared" si="127"/>
        <v>5B10</v>
      </c>
      <c r="C986" s="101">
        <v>2019</v>
      </c>
      <c r="D986" s="44">
        <v>40</v>
      </c>
      <c r="F986" s="44" t="s">
        <v>819</v>
      </c>
      <c r="I986" s="86" t="str">
        <f t="shared" si="129"/>
        <v>F.5 Ch 10</v>
      </c>
      <c r="L986" s="77">
        <v>5</v>
      </c>
      <c r="N986" s="86" t="str">
        <f>VLOOKUP(B986,'Topic with sorted table '!A:E,5,FALSE)</f>
        <v>3D2</v>
      </c>
      <c r="P986" s="86">
        <v>5</v>
      </c>
      <c r="Q986" s="86" t="s">
        <v>809</v>
      </c>
      <c r="R986" s="86">
        <v>10</v>
      </c>
      <c r="X986" s="86" t="str">
        <f t="shared" si="128"/>
        <v>F.5 Lv.5</v>
      </c>
      <c r="Y986" s="86"/>
      <c r="Z986" s="86" t="str">
        <f t="shared" si="130"/>
        <v>F.5 Ch 10 Lv.5</v>
      </c>
    </row>
    <row r="987" spans="1:26" x14ac:dyDescent="0.25">
      <c r="A987" s="86" t="str">
        <f t="shared" si="126"/>
        <v>201941</v>
      </c>
      <c r="B987" s="86" t="str">
        <f t="shared" si="127"/>
        <v>3A7</v>
      </c>
      <c r="C987" s="86">
        <v>2019</v>
      </c>
      <c r="D987" s="45">
        <v>41</v>
      </c>
      <c r="F987" s="45" t="s">
        <v>813</v>
      </c>
      <c r="I987" s="86" t="str">
        <f t="shared" si="129"/>
        <v>F.3 Ch 7</v>
      </c>
      <c r="L987" s="77">
        <v>5</v>
      </c>
      <c r="N987" s="86" t="str">
        <f>VLOOKUP(B987,'Topic with sorted table '!A:E,5,FALSE)</f>
        <v>DG2</v>
      </c>
      <c r="P987" s="86">
        <v>3</v>
      </c>
      <c r="Q987" s="86" t="s">
        <v>810</v>
      </c>
      <c r="R987" s="86">
        <v>7</v>
      </c>
      <c r="X987" s="86" t="str">
        <f t="shared" si="128"/>
        <v>F.3 Lv.5</v>
      </c>
      <c r="Y987" s="86"/>
      <c r="Z987" s="86" t="str">
        <f t="shared" si="130"/>
        <v>F.3 Ch 7 Lv.5</v>
      </c>
    </row>
    <row r="988" spans="1:26" x14ac:dyDescent="0.25">
      <c r="A988" s="86" t="str">
        <f t="shared" si="126"/>
        <v>201942</v>
      </c>
      <c r="B988" s="86" t="str">
        <f t="shared" si="127"/>
        <v>5A5</v>
      </c>
      <c r="C988" s="101">
        <v>2019</v>
      </c>
      <c r="D988" s="45">
        <v>42</v>
      </c>
      <c r="F988" s="45" t="s">
        <v>287</v>
      </c>
      <c r="I988" s="86" t="str">
        <f t="shared" si="129"/>
        <v>F.5 Ch 5</v>
      </c>
      <c r="L988" s="77">
        <v>3</v>
      </c>
      <c r="N988" s="86" t="str">
        <f>VLOOKUP(B988,'Topic with sorted table '!A:E,5,FALSE)</f>
        <v>P2</v>
      </c>
      <c r="P988" s="86">
        <v>5</v>
      </c>
      <c r="Q988" s="86" t="s">
        <v>272</v>
      </c>
      <c r="R988" s="86">
        <v>5</v>
      </c>
      <c r="X988" s="86" t="str">
        <f t="shared" si="128"/>
        <v>F.5 Lv.3</v>
      </c>
      <c r="Y988" s="86"/>
      <c r="Z988" s="86" t="str">
        <f t="shared" si="130"/>
        <v>F.5 Ch 5 Lv.3</v>
      </c>
    </row>
    <row r="989" spans="1:26" x14ac:dyDescent="0.25">
      <c r="A989" s="86" t="str">
        <f t="shared" si="126"/>
        <v>201943</v>
      </c>
      <c r="B989" s="86" t="str">
        <f t="shared" si="127"/>
        <v>5A5</v>
      </c>
      <c r="C989" s="86">
        <v>2019</v>
      </c>
      <c r="D989" s="45">
        <v>43</v>
      </c>
      <c r="F989" s="45" t="s">
        <v>816</v>
      </c>
      <c r="I989" s="86" t="str">
        <f t="shared" si="129"/>
        <v>F.5 Ch 5</v>
      </c>
      <c r="L989" s="77">
        <v>4</v>
      </c>
      <c r="N989" s="86" t="str">
        <f>VLOOKUP(B989,'Topic with sorted table '!A:E,5,FALSE)</f>
        <v>P2</v>
      </c>
      <c r="P989" s="86">
        <v>5</v>
      </c>
      <c r="Q989" s="86" t="s">
        <v>272</v>
      </c>
      <c r="R989" s="86">
        <v>5</v>
      </c>
      <c r="X989" s="86" t="str">
        <f t="shared" si="128"/>
        <v>F.5 Lv.4</v>
      </c>
      <c r="Y989" s="86"/>
      <c r="Z989" s="86" t="str">
        <f t="shared" si="130"/>
        <v>F.5 Ch 5 Lv.4</v>
      </c>
    </row>
    <row r="990" spans="1:26" x14ac:dyDescent="0.25">
      <c r="A990" s="86" t="str">
        <f t="shared" si="126"/>
        <v>201944</v>
      </c>
      <c r="B990" s="86" t="str">
        <f t="shared" si="127"/>
        <v>5B12</v>
      </c>
      <c r="C990" s="101">
        <v>2019</v>
      </c>
      <c r="D990" s="45">
        <v>44</v>
      </c>
      <c r="F990" s="45" t="s">
        <v>820</v>
      </c>
      <c r="I990" s="86" t="str">
        <f t="shared" si="129"/>
        <v>F.5 Ch 12</v>
      </c>
      <c r="L990" s="77">
        <v>2</v>
      </c>
      <c r="N990" s="86" t="str">
        <f>VLOOKUP(B990,'Topic with sorted table '!A:E,5,FALSE)</f>
        <v>S4</v>
      </c>
      <c r="P990" s="86">
        <v>5</v>
      </c>
      <c r="Q990" s="86" t="s">
        <v>273</v>
      </c>
      <c r="R990" s="86">
        <v>12</v>
      </c>
      <c r="X990" s="86" t="str">
        <f t="shared" si="128"/>
        <v>F.5 Lv.2</v>
      </c>
      <c r="Y990" s="86"/>
      <c r="Z990" s="86" t="str">
        <f t="shared" si="130"/>
        <v>F.5 Ch 12 Lv.2</v>
      </c>
    </row>
    <row r="991" spans="1:26" x14ac:dyDescent="0.25">
      <c r="A991" s="86" t="str">
        <f t="shared" si="126"/>
        <v>201945</v>
      </c>
      <c r="B991" s="86" t="str">
        <f t="shared" si="127"/>
        <v>5B12</v>
      </c>
      <c r="C991" s="86">
        <v>2019</v>
      </c>
      <c r="D991" s="45">
        <v>45</v>
      </c>
      <c r="F991" s="45" t="s">
        <v>272</v>
      </c>
      <c r="I991" s="86" t="str">
        <f t="shared" si="129"/>
        <v>F.5 Ch 12</v>
      </c>
      <c r="L991" s="77">
        <v>4</v>
      </c>
      <c r="N991" s="86" t="str">
        <f>VLOOKUP(B991,'Topic with sorted table '!A:E,5,FALSE)</f>
        <v>S4</v>
      </c>
      <c r="P991" s="86">
        <v>5</v>
      </c>
      <c r="Q991" s="86" t="s">
        <v>811</v>
      </c>
      <c r="R991" s="86">
        <v>12</v>
      </c>
      <c r="X991" s="86" t="str">
        <f t="shared" si="128"/>
        <v>F.5 Lv.4</v>
      </c>
      <c r="Y991" s="86"/>
      <c r="Z991" s="86" t="str">
        <f t="shared" si="130"/>
        <v>F.5 Ch 12 Lv.4</v>
      </c>
    </row>
    <row r="992" spans="1:26" x14ac:dyDescent="0.25">
      <c r="A992" s="86" t="str">
        <f t="shared" si="126"/>
        <v>202001</v>
      </c>
      <c r="B992" s="86" t="str">
        <f t="shared" si="127"/>
        <v>3A2</v>
      </c>
      <c r="C992" s="86">
        <v>2020</v>
      </c>
      <c r="D992" s="102">
        <v>1</v>
      </c>
      <c r="E992" s="102"/>
      <c r="F992" s="102" t="s">
        <v>930</v>
      </c>
      <c r="I992" s="86" t="str">
        <f t="shared" si="129"/>
        <v>F.3 Ch 2</v>
      </c>
      <c r="L992" s="62"/>
      <c r="M992" s="86"/>
      <c r="N992" s="86" t="str">
        <f>VLOOKUP(B992,'Topic with sorted table '!A:E,5,FALSE)</f>
        <v>A2</v>
      </c>
      <c r="P992" s="86">
        <v>3</v>
      </c>
      <c r="Q992" s="86" t="s">
        <v>272</v>
      </c>
      <c r="R992" s="86">
        <v>2</v>
      </c>
      <c r="S992" s="86"/>
      <c r="T992" s="86"/>
      <c r="U992" s="86"/>
      <c r="V992" s="86"/>
      <c r="X992" s="86" t="str">
        <f t="shared" ref="X992:X1036" si="131">"F."&amp;P992&amp;" Lv."&amp;L992</f>
        <v>F.3 Lv.</v>
      </c>
      <c r="Y992" s="86"/>
      <c r="Z992" s="86" t="str">
        <f t="shared" ref="Z992:Z1036" si="132">I992&amp;" Lv."&amp;L992</f>
        <v>F.3 Ch 2 Lv.</v>
      </c>
    </row>
    <row r="993" spans="1:26" x14ac:dyDescent="0.25">
      <c r="A993" s="86" t="str">
        <f t="shared" si="126"/>
        <v>202002</v>
      </c>
      <c r="B993" s="86" t="str">
        <f t="shared" si="127"/>
        <v>2A4</v>
      </c>
      <c r="C993" s="86">
        <v>2020</v>
      </c>
      <c r="D993" s="102">
        <v>2</v>
      </c>
      <c r="E993" s="102"/>
      <c r="F993" s="102" t="s">
        <v>931</v>
      </c>
      <c r="I993" s="86" t="str">
        <f t="shared" si="129"/>
        <v>F.2 Ch 4</v>
      </c>
      <c r="L993" s="62"/>
      <c r="M993" s="86"/>
      <c r="N993" s="86" t="str">
        <f>VLOOKUP(B993,'Topic with sorted table '!A:E,5,FALSE)</f>
        <v>A1</v>
      </c>
      <c r="P993" s="86">
        <v>2</v>
      </c>
      <c r="Q993" s="86" t="s">
        <v>272</v>
      </c>
      <c r="R993" s="86">
        <v>4</v>
      </c>
      <c r="S993" s="86"/>
      <c r="T993" s="86"/>
      <c r="U993" s="86"/>
      <c r="V993" s="86"/>
      <c r="X993" s="86" t="str">
        <f t="shared" si="131"/>
        <v>F.2 Lv.</v>
      </c>
      <c r="Y993" s="86"/>
      <c r="Z993" s="86" t="str">
        <f t="shared" si="132"/>
        <v>F.2 Ch 4 Lv.</v>
      </c>
    </row>
    <row r="994" spans="1:26" x14ac:dyDescent="0.25">
      <c r="A994" s="86" t="str">
        <f t="shared" si="126"/>
        <v>202003</v>
      </c>
      <c r="B994" s="86" t="str">
        <f t="shared" si="127"/>
        <v>4B9</v>
      </c>
      <c r="C994" s="86">
        <v>2020</v>
      </c>
      <c r="D994" s="102">
        <v>3</v>
      </c>
      <c r="E994" s="102"/>
      <c r="F994" s="102" t="s">
        <v>272</v>
      </c>
      <c r="I994" s="86" t="str">
        <f t="shared" si="129"/>
        <v>F.4 Ch 9</v>
      </c>
      <c r="L994" s="62"/>
      <c r="M994" s="86"/>
      <c r="N994" s="86" t="str">
        <f>VLOOKUP(B994,'Topic with sorted table '!A:E,5,FALSE)</f>
        <v>A3</v>
      </c>
      <c r="P994" s="86">
        <v>4</v>
      </c>
      <c r="Q994" s="86" t="s">
        <v>938</v>
      </c>
      <c r="R994" s="86">
        <v>9</v>
      </c>
      <c r="S994" s="86"/>
      <c r="T994" s="86"/>
      <c r="U994" s="86"/>
      <c r="V994" s="86"/>
      <c r="X994" s="86" t="str">
        <f t="shared" si="131"/>
        <v>F.4 Lv.</v>
      </c>
      <c r="Y994" s="86"/>
      <c r="Z994" s="86" t="str">
        <f t="shared" si="132"/>
        <v>F.4 Ch 9 Lv.</v>
      </c>
    </row>
    <row r="995" spans="1:26" x14ac:dyDescent="0.25">
      <c r="A995" s="86" t="str">
        <f t="shared" si="126"/>
        <v>202004</v>
      </c>
      <c r="B995" s="86" t="str">
        <f t="shared" si="127"/>
        <v>2A2</v>
      </c>
      <c r="C995" s="86">
        <v>2020</v>
      </c>
      <c r="D995" s="102">
        <v>4</v>
      </c>
      <c r="E995" s="102"/>
      <c r="F995" s="102" t="s">
        <v>932</v>
      </c>
      <c r="I995" s="86" t="str">
        <f t="shared" si="129"/>
        <v>F.2 Ch 2</v>
      </c>
      <c r="L995" s="62"/>
      <c r="M995" s="86"/>
      <c r="N995" s="86" t="str">
        <f>VLOOKUP(B995,'Topic with sorted table '!A:E,5,FALSE)</f>
        <v>A1</v>
      </c>
      <c r="P995" s="86">
        <v>2</v>
      </c>
      <c r="Q995" s="86" t="s">
        <v>272</v>
      </c>
      <c r="R995" s="86">
        <v>2</v>
      </c>
      <c r="S995" s="86"/>
      <c r="T995" s="86"/>
      <c r="U995" s="86"/>
      <c r="V995" s="86"/>
      <c r="X995" s="86" t="str">
        <f t="shared" si="131"/>
        <v>F.2 Lv.</v>
      </c>
      <c r="Y995" s="86"/>
      <c r="Z995" s="86" t="str">
        <f t="shared" si="132"/>
        <v>F.2 Ch 2 Lv.</v>
      </c>
    </row>
    <row r="996" spans="1:26" x14ac:dyDescent="0.25">
      <c r="A996" s="86" t="str">
        <f t="shared" si="126"/>
        <v>202005</v>
      </c>
      <c r="B996" s="86" t="str">
        <f t="shared" si="127"/>
        <v>4A4</v>
      </c>
      <c r="C996" s="86">
        <v>2020</v>
      </c>
      <c r="D996" s="102">
        <v>5</v>
      </c>
      <c r="E996" s="102"/>
      <c r="F996" s="102" t="s">
        <v>933</v>
      </c>
      <c r="I996" s="86" t="str">
        <f t="shared" si="129"/>
        <v>F.4 Ch 4</v>
      </c>
      <c r="L996" s="62"/>
      <c r="M996" s="86"/>
      <c r="N996" s="86" t="str">
        <f>VLOOKUP(B996,'Topic with sorted table '!A:E,5,FALSE)</f>
        <v>A3</v>
      </c>
      <c r="P996" s="86">
        <v>4</v>
      </c>
      <c r="Q996" s="86" t="s">
        <v>272</v>
      </c>
      <c r="R996" s="86">
        <v>4</v>
      </c>
      <c r="S996" s="86"/>
      <c r="T996" s="86"/>
      <c r="U996" s="86"/>
      <c r="V996" s="86"/>
      <c r="X996" s="86" t="str">
        <f t="shared" si="131"/>
        <v>F.4 Lv.</v>
      </c>
      <c r="Y996" s="86"/>
      <c r="Z996" s="86" t="str">
        <f t="shared" si="132"/>
        <v>F.4 Ch 4 Lv.</v>
      </c>
    </row>
    <row r="997" spans="1:26" x14ac:dyDescent="0.25">
      <c r="A997" s="86" t="str">
        <f t="shared" si="126"/>
        <v>202006</v>
      </c>
      <c r="B997" s="86" t="str">
        <f t="shared" si="127"/>
        <v>4A6</v>
      </c>
      <c r="C997" s="86">
        <v>2020</v>
      </c>
      <c r="D997" s="44">
        <v>6</v>
      </c>
      <c r="E997" s="44"/>
      <c r="F997" s="44" t="s">
        <v>286</v>
      </c>
      <c r="I997" s="86" t="str">
        <f t="shared" si="129"/>
        <v>F.4 Ch 6</v>
      </c>
      <c r="L997" s="62"/>
      <c r="M997" s="86"/>
      <c r="N997" s="86" t="str">
        <f>VLOOKUP(B997,'Topic with sorted table '!A:E,5,FALSE)</f>
        <v>A3</v>
      </c>
      <c r="P997" s="86">
        <v>4</v>
      </c>
      <c r="Q997" s="86" t="s">
        <v>272</v>
      </c>
      <c r="R997" s="86">
        <v>6</v>
      </c>
      <c r="S997" s="86"/>
      <c r="T997" s="86"/>
      <c r="U997" s="86"/>
      <c r="V997" s="86"/>
      <c r="X997" s="86" t="str">
        <f t="shared" si="131"/>
        <v>F.4 Lv.</v>
      </c>
      <c r="Y997" s="86"/>
      <c r="Z997" s="86" t="str">
        <f t="shared" si="132"/>
        <v>F.4 Ch 6 Lv.</v>
      </c>
    </row>
    <row r="998" spans="1:26" x14ac:dyDescent="0.25">
      <c r="A998" s="86" t="str">
        <f t="shared" si="126"/>
        <v>202007</v>
      </c>
      <c r="B998" s="86" t="str">
        <f t="shared" si="127"/>
        <v>2A3</v>
      </c>
      <c r="C998" s="86">
        <v>2020</v>
      </c>
      <c r="D998" s="44">
        <v>7</v>
      </c>
      <c r="E998" s="44"/>
      <c r="F998" s="44" t="s">
        <v>931</v>
      </c>
      <c r="I998" s="86" t="str">
        <f t="shared" si="129"/>
        <v>F.2 Ch 3</v>
      </c>
      <c r="L998" s="62"/>
      <c r="M998" s="86"/>
      <c r="N998" s="86" t="str">
        <f>VLOOKUP(B998,'Topic with sorted table '!A:E,5,FALSE)</f>
        <v>A1</v>
      </c>
      <c r="P998" s="86">
        <v>2</v>
      </c>
      <c r="Q998" s="86" t="s">
        <v>272</v>
      </c>
      <c r="R998" s="86">
        <v>3</v>
      </c>
      <c r="S998" s="86"/>
      <c r="T998" s="86"/>
      <c r="U998" s="86"/>
      <c r="V998" s="86"/>
      <c r="X998" s="86" t="str">
        <f t="shared" si="131"/>
        <v>F.2 Lv.</v>
      </c>
      <c r="Y998" s="86"/>
      <c r="Z998" s="86" t="str">
        <f t="shared" si="132"/>
        <v>F.2 Ch 3 Lv.</v>
      </c>
    </row>
    <row r="999" spans="1:26" x14ac:dyDescent="0.25">
      <c r="A999" s="86" t="str">
        <f t="shared" si="126"/>
        <v>202008</v>
      </c>
      <c r="B999" s="86" t="str">
        <f t="shared" si="127"/>
        <v>4A2</v>
      </c>
      <c r="C999" s="86">
        <v>2020</v>
      </c>
      <c r="D999" s="44">
        <v>8</v>
      </c>
      <c r="E999" s="44"/>
      <c r="F999" s="44" t="s">
        <v>932</v>
      </c>
      <c r="I999" s="86" t="str">
        <f t="shared" si="129"/>
        <v>F.4 Ch 2</v>
      </c>
      <c r="L999" s="62"/>
      <c r="M999" s="86"/>
      <c r="N999" s="86" t="str">
        <f>VLOOKUP(B999,'Topic with sorted table '!A:E,5,FALSE)</f>
        <v>AG2</v>
      </c>
      <c r="P999" s="86">
        <v>4</v>
      </c>
      <c r="Q999" s="86" t="s">
        <v>272</v>
      </c>
      <c r="R999" s="86">
        <v>2</v>
      </c>
      <c r="S999" s="86"/>
      <c r="T999" s="86"/>
      <c r="U999" s="86"/>
      <c r="V999" s="86"/>
      <c r="X999" s="86" t="str">
        <f t="shared" si="131"/>
        <v>F.4 Lv.</v>
      </c>
      <c r="Y999" s="86"/>
      <c r="Z999" s="86" t="str">
        <f t="shared" si="132"/>
        <v>F.4 Ch 2 Lv.</v>
      </c>
    </row>
    <row r="1000" spans="1:26" x14ac:dyDescent="0.25">
      <c r="A1000" s="86" t="str">
        <f t="shared" si="126"/>
        <v>202009</v>
      </c>
      <c r="B1000" s="86" t="str">
        <f t="shared" si="127"/>
        <v>3A3</v>
      </c>
      <c r="C1000" s="86">
        <v>2020</v>
      </c>
      <c r="D1000" s="44">
        <v>9</v>
      </c>
      <c r="E1000" s="44"/>
      <c r="F1000" s="44" t="s">
        <v>272</v>
      </c>
      <c r="I1000" s="86" t="str">
        <f t="shared" si="129"/>
        <v>F.3 Ch 3</v>
      </c>
      <c r="L1000" s="62"/>
      <c r="M1000" s="86"/>
      <c r="N1000" s="86" t="str">
        <f>VLOOKUP(B1000,'Topic with sorted table '!A:E,5,FALSE)</f>
        <v>DA</v>
      </c>
      <c r="P1000" s="86">
        <v>3</v>
      </c>
      <c r="Q1000" s="86" t="s">
        <v>272</v>
      </c>
      <c r="R1000" s="86">
        <v>3</v>
      </c>
      <c r="S1000" s="86"/>
      <c r="T1000" s="86"/>
      <c r="U1000" s="86"/>
      <c r="V1000" s="86"/>
      <c r="X1000" s="86" t="str">
        <f t="shared" si="131"/>
        <v>F.3 Lv.</v>
      </c>
      <c r="Y1000" s="86"/>
      <c r="Z1000" s="86" t="str">
        <f t="shared" si="132"/>
        <v>F.3 Ch 3 Lv.</v>
      </c>
    </row>
    <row r="1001" spans="1:26" x14ac:dyDescent="0.25">
      <c r="A1001" s="86" t="str">
        <f t="shared" si="126"/>
        <v>202010</v>
      </c>
      <c r="B1001" s="86" t="str">
        <f t="shared" si="127"/>
        <v>2A6</v>
      </c>
      <c r="C1001" s="86">
        <v>2020</v>
      </c>
      <c r="D1001" s="44">
        <v>10</v>
      </c>
      <c r="E1001" s="44"/>
      <c r="F1001" s="44" t="s">
        <v>273</v>
      </c>
      <c r="I1001" s="86" t="str">
        <f t="shared" si="129"/>
        <v>F.2 Ch 6</v>
      </c>
      <c r="L1001" s="62"/>
      <c r="M1001" s="86"/>
      <c r="N1001" s="86" t="str">
        <f>VLOOKUP(B1001,'Topic with sorted table '!A:E,5,FALSE)</f>
        <v>A1</v>
      </c>
      <c r="P1001" s="86">
        <v>2</v>
      </c>
      <c r="Q1001" s="86" t="s">
        <v>272</v>
      </c>
      <c r="R1001" s="86">
        <v>6</v>
      </c>
      <c r="S1001" s="86"/>
      <c r="T1001" s="86"/>
      <c r="U1001" s="86"/>
      <c r="V1001" s="86"/>
      <c r="X1001" s="86" t="str">
        <f t="shared" si="131"/>
        <v>F.2 Lv.</v>
      </c>
      <c r="Y1001" s="86"/>
      <c r="Z1001" s="86" t="str">
        <f t="shared" si="132"/>
        <v>F.2 Ch 6 Lv.</v>
      </c>
    </row>
    <row r="1002" spans="1:26" x14ac:dyDescent="0.25">
      <c r="A1002" s="86" t="str">
        <f t="shared" si="126"/>
        <v>202011</v>
      </c>
      <c r="B1002" s="86" t="str">
        <f t="shared" si="127"/>
        <v>5B6</v>
      </c>
      <c r="C1002" s="86">
        <v>2020</v>
      </c>
      <c r="D1002" s="45">
        <v>11</v>
      </c>
      <c r="E1002" s="45"/>
      <c r="F1002" s="45" t="s">
        <v>932</v>
      </c>
      <c r="I1002" s="86" t="str">
        <f t="shared" si="129"/>
        <v>F.5 Ch 6</v>
      </c>
      <c r="L1002" s="62"/>
      <c r="M1002" s="86"/>
      <c r="N1002" s="86" t="str">
        <f>VLOOKUP(B1002,'Topic with sorted table '!A:E,5,FALSE)</f>
        <v>DA</v>
      </c>
      <c r="P1002" s="86">
        <v>5</v>
      </c>
      <c r="Q1002" s="86" t="s">
        <v>273</v>
      </c>
      <c r="R1002" s="86">
        <v>6</v>
      </c>
      <c r="S1002" s="86"/>
      <c r="T1002" s="86"/>
      <c r="U1002" s="86"/>
      <c r="V1002" s="86"/>
      <c r="X1002" s="86" t="str">
        <f t="shared" si="131"/>
        <v>F.5 Lv.</v>
      </c>
      <c r="Y1002" s="86"/>
      <c r="Z1002" s="86" t="str">
        <f t="shared" si="132"/>
        <v>F.5 Ch 6 Lv.</v>
      </c>
    </row>
    <row r="1003" spans="1:26" x14ac:dyDescent="0.25">
      <c r="A1003" s="86" t="str">
        <f t="shared" si="126"/>
        <v>202012</v>
      </c>
      <c r="B1003" s="86" t="str">
        <f t="shared" si="127"/>
        <v>6A1</v>
      </c>
      <c r="C1003" s="86">
        <v>2020</v>
      </c>
      <c r="D1003" s="45">
        <v>12</v>
      </c>
      <c r="E1003" s="45"/>
      <c r="F1003" s="45" t="s">
        <v>934</v>
      </c>
      <c r="I1003" s="86" t="str">
        <f t="shared" si="129"/>
        <v>F.6 Ch 1</v>
      </c>
      <c r="L1003" s="62"/>
      <c r="M1003" s="86"/>
      <c r="N1003" s="86" t="str">
        <f>VLOOKUP(B1003,'Topic with sorted table '!A:E,5,FALSE)</f>
        <v>A3</v>
      </c>
      <c r="P1003" s="86">
        <v>6</v>
      </c>
      <c r="Q1003" s="86" t="s">
        <v>272</v>
      </c>
      <c r="R1003" s="86">
        <v>1</v>
      </c>
      <c r="S1003" s="86"/>
      <c r="T1003" s="86"/>
      <c r="U1003" s="86"/>
      <c r="V1003" s="86"/>
      <c r="X1003" s="86" t="str">
        <f t="shared" si="131"/>
        <v>F.6 Lv.</v>
      </c>
      <c r="Y1003" s="86"/>
      <c r="Z1003" s="86" t="str">
        <f t="shared" si="132"/>
        <v>F.6 Ch 1 Lv.</v>
      </c>
    </row>
    <row r="1004" spans="1:26" x14ac:dyDescent="0.25">
      <c r="A1004" s="86" t="str">
        <f t="shared" si="126"/>
        <v>202013</v>
      </c>
      <c r="B1004" s="86" t="str">
        <f t="shared" si="127"/>
        <v>5A2</v>
      </c>
      <c r="C1004" s="86">
        <v>2020</v>
      </c>
      <c r="D1004" s="45">
        <v>13</v>
      </c>
      <c r="E1004" s="45"/>
      <c r="F1004" s="45" t="s">
        <v>934</v>
      </c>
      <c r="I1004" s="86" t="str">
        <f t="shared" si="129"/>
        <v>F.5 Ch 2</v>
      </c>
      <c r="L1004" s="62"/>
      <c r="M1004" s="86"/>
      <c r="N1004" s="86" t="str">
        <f>VLOOKUP(B1004,'Topic with sorted table '!A:E,5,FALSE)</f>
        <v>A4</v>
      </c>
      <c r="P1004" s="86">
        <v>5</v>
      </c>
      <c r="Q1004" s="86" t="s">
        <v>272</v>
      </c>
      <c r="R1004" s="86">
        <v>2</v>
      </c>
      <c r="S1004" s="86"/>
      <c r="T1004" s="86"/>
      <c r="U1004" s="86"/>
      <c r="V1004" s="86"/>
      <c r="X1004" s="86" t="str">
        <f t="shared" si="131"/>
        <v>F.5 Lv.</v>
      </c>
      <c r="Y1004" s="86"/>
      <c r="Z1004" s="86" t="str">
        <f t="shared" si="132"/>
        <v>F.5 Ch 2 Lv.</v>
      </c>
    </row>
    <row r="1005" spans="1:26" x14ac:dyDescent="0.25">
      <c r="A1005" s="86" t="str">
        <f t="shared" si="126"/>
        <v>202014</v>
      </c>
      <c r="B1005" s="86" t="str">
        <f t="shared" si="127"/>
        <v>2A1</v>
      </c>
      <c r="C1005" s="86">
        <v>2020</v>
      </c>
      <c r="D1005" s="45">
        <v>14</v>
      </c>
      <c r="E1005" s="45"/>
      <c r="F1005" s="45" t="s">
        <v>273</v>
      </c>
      <c r="I1005" s="86" t="str">
        <f t="shared" si="129"/>
        <v>F.2 Ch 1</v>
      </c>
      <c r="L1005" s="62"/>
      <c r="M1005" s="86"/>
      <c r="N1005" s="86" t="str">
        <f>VLOOKUP(B1005,'Topic with sorted table '!A:E,5,FALSE)</f>
        <v>A1</v>
      </c>
      <c r="P1005" s="86">
        <v>2</v>
      </c>
      <c r="Q1005" s="86" t="s">
        <v>272</v>
      </c>
      <c r="R1005" s="86">
        <v>1</v>
      </c>
      <c r="S1005" s="86"/>
      <c r="T1005" s="86"/>
      <c r="U1005" s="86"/>
      <c r="V1005" s="86"/>
      <c r="X1005" s="86" t="str">
        <f t="shared" si="131"/>
        <v>F.2 Lv.</v>
      </c>
      <c r="Y1005" s="86"/>
      <c r="Z1005" s="86" t="str">
        <f t="shared" si="132"/>
        <v>F.2 Ch 1 Lv.</v>
      </c>
    </row>
    <row r="1006" spans="1:26" x14ac:dyDescent="0.25">
      <c r="A1006" s="86" t="str">
        <f t="shared" si="126"/>
        <v>202015</v>
      </c>
      <c r="B1006" s="86" t="str">
        <f t="shared" si="127"/>
        <v>2B12</v>
      </c>
      <c r="C1006" s="86">
        <v>2020</v>
      </c>
      <c r="D1006" s="45">
        <v>15</v>
      </c>
      <c r="E1006" s="45"/>
      <c r="F1006" s="45" t="s">
        <v>286</v>
      </c>
      <c r="I1006" s="86" t="str">
        <f t="shared" si="129"/>
        <v>F.2 Ch 12</v>
      </c>
      <c r="L1006" s="62"/>
      <c r="M1006" s="86"/>
      <c r="N1006" s="86" t="str">
        <f>VLOOKUP(B1006,'Topic with sorted table '!A:E,5,FALSE)</f>
        <v>VA1</v>
      </c>
      <c r="P1006" s="86">
        <v>2</v>
      </c>
      <c r="Q1006" s="86" t="s">
        <v>273</v>
      </c>
      <c r="R1006" s="86">
        <v>12</v>
      </c>
      <c r="S1006" s="86"/>
      <c r="T1006" s="86"/>
      <c r="U1006" s="86"/>
      <c r="V1006" s="86"/>
      <c r="X1006" s="86" t="str">
        <f t="shared" si="131"/>
        <v>F.2 Lv.</v>
      </c>
      <c r="Y1006" s="86"/>
      <c r="Z1006" s="86" t="str">
        <f t="shared" si="132"/>
        <v>F.2 Ch 12 Lv.</v>
      </c>
    </row>
    <row r="1007" spans="1:26" x14ac:dyDescent="0.25">
      <c r="A1007" s="86" t="str">
        <f t="shared" si="126"/>
        <v>202016</v>
      </c>
      <c r="B1007" s="86" t="str">
        <f t="shared" si="127"/>
        <v>3B10</v>
      </c>
      <c r="C1007" s="86">
        <v>2020</v>
      </c>
      <c r="D1007" s="44">
        <v>16</v>
      </c>
      <c r="E1007" s="44"/>
      <c r="F1007" s="44" t="s">
        <v>273</v>
      </c>
      <c r="I1007" s="86" t="str">
        <f t="shared" si="129"/>
        <v>F.3 Ch 10</v>
      </c>
      <c r="L1007" s="62"/>
      <c r="M1007" s="86"/>
      <c r="N1007" s="86" t="str">
        <f>VLOOKUP(B1007,'Topic with sorted table '!A:E,5,FALSE)</f>
        <v>VA2</v>
      </c>
      <c r="P1007" s="86">
        <v>3</v>
      </c>
      <c r="Q1007" s="86" t="s">
        <v>273</v>
      </c>
      <c r="R1007" s="86">
        <v>10</v>
      </c>
      <c r="S1007" s="86"/>
      <c r="T1007" s="86"/>
      <c r="U1007" s="86"/>
      <c r="V1007" s="86"/>
      <c r="X1007" s="86" t="str">
        <f t="shared" si="131"/>
        <v>F.3 Lv.</v>
      </c>
      <c r="Y1007" s="86"/>
      <c r="Z1007" s="86" t="str">
        <f t="shared" si="132"/>
        <v>F.3 Ch 10 Lv.</v>
      </c>
    </row>
    <row r="1008" spans="1:26" x14ac:dyDescent="0.25">
      <c r="A1008" s="86" t="str">
        <f t="shared" si="126"/>
        <v>202017</v>
      </c>
      <c r="B1008" s="86" t="str">
        <f t="shared" si="127"/>
        <v>3B8</v>
      </c>
      <c r="C1008" s="86">
        <v>2020</v>
      </c>
      <c r="D1008" s="44">
        <v>17</v>
      </c>
      <c r="E1008" s="44"/>
      <c r="F1008" s="44" t="s">
        <v>287</v>
      </c>
      <c r="I1008" s="86" t="str">
        <f t="shared" si="129"/>
        <v>F.3 Ch 8</v>
      </c>
      <c r="L1008" s="62"/>
      <c r="M1008" s="86"/>
      <c r="N1008" s="86" t="str">
        <f>VLOOKUP(B1008,'Topic with sorted table '!A:E,5,FALSE)</f>
        <v>DG2</v>
      </c>
      <c r="P1008" s="86">
        <v>3</v>
      </c>
      <c r="Q1008" s="86" t="s">
        <v>273</v>
      </c>
      <c r="R1008" s="86">
        <v>8</v>
      </c>
      <c r="S1008" s="86"/>
      <c r="T1008" s="86"/>
      <c r="U1008" s="86"/>
      <c r="V1008" s="86"/>
      <c r="X1008" s="86" t="str">
        <f t="shared" si="131"/>
        <v>F.3 Lv.</v>
      </c>
      <c r="Y1008" s="86"/>
      <c r="Z1008" s="86" t="str">
        <f t="shared" si="132"/>
        <v>F.3 Ch 8 Lv.</v>
      </c>
    </row>
    <row r="1009" spans="1:26" x14ac:dyDescent="0.25">
      <c r="A1009" s="86" t="str">
        <f t="shared" si="126"/>
        <v>202018</v>
      </c>
      <c r="B1009" s="86" t="str">
        <f t="shared" si="127"/>
        <v>3B8</v>
      </c>
      <c r="C1009" s="86">
        <v>2020</v>
      </c>
      <c r="D1009" s="44">
        <v>18</v>
      </c>
      <c r="E1009" s="44"/>
      <c r="F1009" s="44" t="s">
        <v>273</v>
      </c>
      <c r="I1009" s="86" t="str">
        <f t="shared" si="129"/>
        <v>F.3 Ch 8</v>
      </c>
      <c r="L1009" s="62"/>
      <c r="M1009" s="86"/>
      <c r="N1009" s="86" t="str">
        <f>VLOOKUP(B1009,'Topic with sorted table '!A:E,5,FALSE)</f>
        <v>DG2</v>
      </c>
      <c r="P1009" s="86">
        <v>3</v>
      </c>
      <c r="Q1009" s="86" t="s">
        <v>273</v>
      </c>
      <c r="R1009" s="86">
        <v>8</v>
      </c>
      <c r="S1009" s="86"/>
      <c r="T1009" s="86"/>
      <c r="U1009" s="86"/>
      <c r="V1009" s="86"/>
      <c r="X1009" s="86" t="str">
        <f t="shared" si="131"/>
        <v>F.3 Lv.</v>
      </c>
      <c r="Y1009" s="86"/>
      <c r="Z1009" s="86" t="str">
        <f t="shared" si="132"/>
        <v>F.3 Ch 8 Lv.</v>
      </c>
    </row>
    <row r="1010" spans="1:26" x14ac:dyDescent="0.25">
      <c r="A1010" s="86" t="str">
        <f t="shared" si="126"/>
        <v>202019</v>
      </c>
      <c r="B1010" s="86" t="str">
        <f t="shared" si="127"/>
        <v>1B10</v>
      </c>
      <c r="C1010" s="86">
        <v>2020</v>
      </c>
      <c r="D1010" s="44">
        <v>19</v>
      </c>
      <c r="E1010" s="44"/>
      <c r="F1010" s="44" t="s">
        <v>933</v>
      </c>
      <c r="I1010" s="86" t="str">
        <f t="shared" si="129"/>
        <v>F.1 Ch 10</v>
      </c>
      <c r="L1010" s="62"/>
      <c r="M1010" s="86"/>
      <c r="N1010" s="86" t="str">
        <f>VLOOKUP(B1010,'Topic with sorted table '!A:E,5,FALSE)</f>
        <v>DG1</v>
      </c>
      <c r="P1010" s="86">
        <v>1</v>
      </c>
      <c r="Q1010" s="86" t="s">
        <v>273</v>
      </c>
      <c r="R1010" s="86">
        <v>10</v>
      </c>
      <c r="S1010" s="86"/>
      <c r="T1010" s="86"/>
      <c r="U1010" s="86"/>
      <c r="V1010" s="86"/>
      <c r="X1010" s="86" t="str">
        <f t="shared" si="131"/>
        <v>F.1 Lv.</v>
      </c>
      <c r="Y1010" s="86"/>
      <c r="Z1010" s="86" t="str">
        <f t="shared" si="132"/>
        <v>F.1 Ch 10 Lv.</v>
      </c>
    </row>
    <row r="1011" spans="1:26" x14ac:dyDescent="0.25">
      <c r="A1011" s="86" t="str">
        <f t="shared" ref="A1011:A1036" si="133">C1011&amp;IF(D1011&lt;10,"0"&amp;D1011,D1011)</f>
        <v>202020</v>
      </c>
      <c r="B1011" s="86" t="str">
        <f t="shared" ref="B1011:B1036" si="134">P1011&amp;Q1011&amp;R1011</f>
        <v>2B9</v>
      </c>
      <c r="C1011" s="86">
        <v>2020</v>
      </c>
      <c r="D1011" s="44">
        <v>20</v>
      </c>
      <c r="E1011" s="44"/>
      <c r="F1011" s="44" t="s">
        <v>934</v>
      </c>
      <c r="I1011" s="86" t="str">
        <f t="shared" si="129"/>
        <v>F.2 Ch 9</v>
      </c>
      <c r="L1011" s="62"/>
      <c r="M1011" s="86"/>
      <c r="N1011" s="86" t="str">
        <f>VLOOKUP(B1011,'Topic with sorted table '!A:E,5,FALSE)</f>
        <v>DG1</v>
      </c>
      <c r="P1011" s="86">
        <v>2</v>
      </c>
      <c r="Q1011" s="86" t="s">
        <v>273</v>
      </c>
      <c r="R1011" s="86">
        <v>9</v>
      </c>
      <c r="S1011" s="86"/>
      <c r="T1011" s="86">
        <v>2</v>
      </c>
      <c r="U1011" s="86" t="s">
        <v>939</v>
      </c>
      <c r="V1011" s="86">
        <v>5</v>
      </c>
      <c r="X1011" s="86" t="str">
        <f t="shared" si="131"/>
        <v>F.2 Lv.</v>
      </c>
      <c r="Y1011" s="86"/>
      <c r="Z1011" s="86" t="str">
        <f t="shared" si="132"/>
        <v>F.2 Ch 9 Lv.</v>
      </c>
    </row>
    <row r="1012" spans="1:26" x14ac:dyDescent="0.25">
      <c r="A1012" s="86" t="str">
        <f t="shared" si="133"/>
        <v>202021</v>
      </c>
      <c r="B1012" s="86" t="str">
        <f t="shared" si="134"/>
        <v>5B9</v>
      </c>
      <c r="C1012" s="86">
        <v>2020</v>
      </c>
      <c r="D1012" s="45">
        <v>21</v>
      </c>
      <c r="E1012" s="45"/>
      <c r="F1012" s="45" t="s">
        <v>287</v>
      </c>
      <c r="I1012" s="86" t="str">
        <f t="shared" ref="I1012:I1036" si="135">"F." &amp; P1012 &amp; " Ch "&amp;R1012</f>
        <v>F.5 Ch 9</v>
      </c>
      <c r="L1012" s="62"/>
      <c r="M1012" s="86"/>
      <c r="N1012" s="86" t="str">
        <f>VLOOKUP(B1012,'Topic with sorted table '!A:E,5,FALSE)</f>
        <v>T2</v>
      </c>
      <c r="P1012" s="86">
        <v>5</v>
      </c>
      <c r="Q1012" s="86" t="s">
        <v>273</v>
      </c>
      <c r="R1012" s="86">
        <v>9</v>
      </c>
      <c r="S1012" s="86"/>
      <c r="T1012" s="86"/>
      <c r="U1012" s="86"/>
      <c r="V1012" s="86"/>
      <c r="X1012" s="86" t="str">
        <f t="shared" si="131"/>
        <v>F.5 Lv.</v>
      </c>
      <c r="Y1012" s="86"/>
      <c r="Z1012" s="86" t="str">
        <f t="shared" si="132"/>
        <v>F.5 Ch 9 Lv.</v>
      </c>
    </row>
    <row r="1013" spans="1:26" x14ac:dyDescent="0.25">
      <c r="A1013" s="86" t="str">
        <f t="shared" si="133"/>
        <v>202022</v>
      </c>
      <c r="B1013" s="86" t="str">
        <f t="shared" si="134"/>
        <v>4B11</v>
      </c>
      <c r="C1013" s="86">
        <v>2020</v>
      </c>
      <c r="D1013" s="45">
        <v>22</v>
      </c>
      <c r="E1013" s="45"/>
      <c r="F1013" s="45" t="s">
        <v>931</v>
      </c>
      <c r="I1013" s="86" t="str">
        <f t="shared" si="135"/>
        <v>F.4 Ch 11</v>
      </c>
      <c r="L1013" s="62"/>
      <c r="M1013" s="86"/>
      <c r="N1013" s="86" t="str">
        <f>VLOOKUP(B1013,'Topic with sorted table '!A:E,5,FALSE)</f>
        <v>DG3</v>
      </c>
      <c r="P1013" s="86">
        <v>4</v>
      </c>
      <c r="Q1013" s="86" t="s">
        <v>273</v>
      </c>
      <c r="R1013" s="86">
        <v>11</v>
      </c>
      <c r="S1013" s="86"/>
      <c r="T1013" s="86"/>
      <c r="U1013" s="86"/>
      <c r="V1013" s="86"/>
      <c r="X1013" s="86" t="str">
        <f t="shared" si="131"/>
        <v>F.4 Lv.</v>
      </c>
      <c r="Y1013" s="86"/>
      <c r="Z1013" s="86" t="str">
        <f t="shared" si="132"/>
        <v>F.4 Ch 11 Lv.</v>
      </c>
    </row>
    <row r="1014" spans="1:26" x14ac:dyDescent="0.25">
      <c r="A1014" s="86" t="str">
        <f t="shared" si="133"/>
        <v>202023</v>
      </c>
      <c r="B1014" s="86" t="str">
        <f t="shared" si="134"/>
        <v>5B9</v>
      </c>
      <c r="C1014" s="86">
        <v>2020</v>
      </c>
      <c r="D1014" s="45">
        <v>23</v>
      </c>
      <c r="E1014" s="45"/>
      <c r="F1014" s="45" t="s">
        <v>273</v>
      </c>
      <c r="I1014" s="86" t="str">
        <f t="shared" si="135"/>
        <v>F.5 Ch 9</v>
      </c>
      <c r="L1014" s="62"/>
      <c r="M1014" s="86"/>
      <c r="N1014" s="86" t="str">
        <f>VLOOKUP(B1014,'Topic with sorted table '!A:E,5,FALSE)</f>
        <v>T2</v>
      </c>
      <c r="P1014" s="86">
        <v>5</v>
      </c>
      <c r="Q1014" s="86" t="s">
        <v>938</v>
      </c>
      <c r="R1014" s="86">
        <v>9</v>
      </c>
      <c r="S1014" s="86"/>
      <c r="T1014" s="86"/>
      <c r="U1014" s="86"/>
      <c r="V1014" s="86"/>
      <c r="X1014" s="86" t="str">
        <f t="shared" si="131"/>
        <v>F.5 Lv.</v>
      </c>
      <c r="Y1014" s="86"/>
      <c r="Z1014" s="86" t="str">
        <f t="shared" si="132"/>
        <v>F.5 Ch 9 Lv.</v>
      </c>
    </row>
    <row r="1015" spans="1:26" x14ac:dyDescent="0.25">
      <c r="A1015" s="86" t="str">
        <f t="shared" si="133"/>
        <v>202024</v>
      </c>
      <c r="B1015" s="86" t="str">
        <f t="shared" si="134"/>
        <v>1B8</v>
      </c>
      <c r="C1015" s="86">
        <v>2020</v>
      </c>
      <c r="D1015" s="45">
        <v>24</v>
      </c>
      <c r="E1015" s="45"/>
      <c r="F1015" s="45" t="s">
        <v>935</v>
      </c>
      <c r="I1015" s="86" t="str">
        <f t="shared" si="135"/>
        <v>F.1 Ch 8</v>
      </c>
      <c r="L1015" s="62"/>
      <c r="M1015" s="86"/>
      <c r="N1015" s="86" t="str">
        <f>VLOOKUP(B1015,'Topic with sorted table '!A:E,5,FALSE)</f>
        <v>AG1</v>
      </c>
      <c r="P1015" s="86">
        <v>1</v>
      </c>
      <c r="Q1015" s="86" t="s">
        <v>273</v>
      </c>
      <c r="R1015" s="86">
        <v>8</v>
      </c>
      <c r="S1015" s="86"/>
      <c r="T1015" s="86">
        <v>2</v>
      </c>
      <c r="U1015" s="86" t="s">
        <v>940</v>
      </c>
      <c r="V1015" s="86">
        <v>11</v>
      </c>
      <c r="X1015" s="86" t="str">
        <f t="shared" si="131"/>
        <v>F.1 Lv.</v>
      </c>
      <c r="Y1015" s="86"/>
      <c r="Z1015" s="86" t="str">
        <f t="shared" si="132"/>
        <v>F.1 Ch 8 Lv.</v>
      </c>
    </row>
    <row r="1016" spans="1:26" x14ac:dyDescent="0.25">
      <c r="A1016" s="86" t="str">
        <f t="shared" si="133"/>
        <v>202025</v>
      </c>
      <c r="B1016" s="86" t="str">
        <f t="shared" si="134"/>
        <v>5B8</v>
      </c>
      <c r="C1016" s="86">
        <v>2020</v>
      </c>
      <c r="D1016" s="45">
        <v>25</v>
      </c>
      <c r="E1016" s="45"/>
      <c r="F1016" s="45" t="s">
        <v>932</v>
      </c>
      <c r="I1016" s="86" t="str">
        <f t="shared" si="135"/>
        <v>F.5 Ch 8</v>
      </c>
      <c r="L1016" s="62"/>
      <c r="M1016" s="86"/>
      <c r="N1016" s="86" t="str">
        <f>VLOOKUP(B1016,'Topic with sorted table '!A:E,5,FALSE)</f>
        <v>A4</v>
      </c>
      <c r="P1016" s="86">
        <v>5</v>
      </c>
      <c r="Q1016" s="86" t="s">
        <v>273</v>
      </c>
      <c r="R1016" s="86">
        <v>8</v>
      </c>
      <c r="S1016" s="86"/>
      <c r="T1016" s="86"/>
      <c r="U1016" s="86"/>
      <c r="V1016" s="86"/>
      <c r="X1016" s="86" t="str">
        <f t="shared" si="131"/>
        <v>F.5 Lv.</v>
      </c>
      <c r="Y1016" s="86"/>
      <c r="Z1016" s="86" t="str">
        <f t="shared" si="132"/>
        <v>F.5 Ch 8 Lv.</v>
      </c>
    </row>
    <row r="1017" spans="1:26" x14ac:dyDescent="0.25">
      <c r="A1017" s="86" t="str">
        <f t="shared" si="133"/>
        <v>202026</v>
      </c>
      <c r="B1017" s="86" t="str">
        <f t="shared" si="134"/>
        <v>4A2</v>
      </c>
      <c r="C1017" s="86">
        <v>2020</v>
      </c>
      <c r="D1017" s="44">
        <v>26</v>
      </c>
      <c r="E1017" s="44"/>
      <c r="F1017" s="44" t="s">
        <v>286</v>
      </c>
      <c r="I1017" s="86" t="str">
        <f t="shared" si="135"/>
        <v>F.4 Ch 2</v>
      </c>
      <c r="L1017" s="62"/>
      <c r="M1017" s="86"/>
      <c r="N1017" s="86" t="str">
        <f>VLOOKUP(B1017,'Topic with sorted table '!A:E,5,FALSE)</f>
        <v>AG2</v>
      </c>
      <c r="P1017" s="86">
        <v>4</v>
      </c>
      <c r="Q1017" s="86" t="s">
        <v>272</v>
      </c>
      <c r="R1017" s="86">
        <v>2</v>
      </c>
      <c r="S1017" s="86"/>
      <c r="T1017" s="86"/>
      <c r="U1017" s="86"/>
      <c r="V1017" s="86"/>
      <c r="X1017" s="86" t="str">
        <f t="shared" si="131"/>
        <v>F.4 Lv.</v>
      </c>
      <c r="Y1017" s="86"/>
      <c r="Z1017" s="86" t="str">
        <f t="shared" si="132"/>
        <v>F.4 Ch 2 Lv.</v>
      </c>
    </row>
    <row r="1018" spans="1:26" x14ac:dyDescent="0.25">
      <c r="A1018" s="86" t="str">
        <f t="shared" si="133"/>
        <v>202027</v>
      </c>
      <c r="B1018" s="86" t="str">
        <f t="shared" si="134"/>
        <v>5B7</v>
      </c>
      <c r="C1018" s="86">
        <v>2020</v>
      </c>
      <c r="D1018" s="44">
        <v>27</v>
      </c>
      <c r="E1018" s="44"/>
      <c r="F1018" s="44" t="s">
        <v>287</v>
      </c>
      <c r="I1018" s="86" t="str">
        <f t="shared" si="135"/>
        <v>F.5 Ch 7</v>
      </c>
      <c r="L1018" s="62"/>
      <c r="M1018" s="86"/>
      <c r="N1018" s="86" t="str">
        <f>VLOOKUP(B1018,'Topic with sorted table '!A:E,5,FALSE)</f>
        <v>AG3</v>
      </c>
      <c r="P1018" s="86">
        <v>5</v>
      </c>
      <c r="Q1018" s="86" t="s">
        <v>273</v>
      </c>
      <c r="R1018" s="86">
        <v>7</v>
      </c>
      <c r="S1018" s="86"/>
      <c r="T1018" s="86"/>
      <c r="U1018" s="86"/>
      <c r="V1018" s="86"/>
      <c r="X1018" s="86" t="str">
        <f t="shared" si="131"/>
        <v>F.5 Lv.</v>
      </c>
      <c r="Y1018" s="86"/>
      <c r="Z1018" s="86" t="str">
        <f t="shared" si="132"/>
        <v>F.5 Ch 7 Lv.</v>
      </c>
    </row>
    <row r="1019" spans="1:26" x14ac:dyDescent="0.25">
      <c r="A1019" s="86" t="str">
        <f t="shared" si="133"/>
        <v>202028</v>
      </c>
      <c r="B1019" s="86" t="str">
        <f t="shared" si="134"/>
        <v>5A5</v>
      </c>
      <c r="C1019" s="86">
        <v>2020</v>
      </c>
      <c r="D1019" s="44">
        <v>28</v>
      </c>
      <c r="E1019" s="44"/>
      <c r="F1019" s="44" t="s">
        <v>933</v>
      </c>
      <c r="I1019" s="86" t="str">
        <f t="shared" si="135"/>
        <v>F.5 Ch 5</v>
      </c>
      <c r="L1019" s="62"/>
      <c r="M1019" s="86"/>
      <c r="N1019" s="86" t="str">
        <f>VLOOKUP(B1019,'Topic with sorted table '!A:E,5,FALSE)</f>
        <v>P2</v>
      </c>
      <c r="P1019" s="86">
        <v>5</v>
      </c>
      <c r="Q1019" s="86" t="s">
        <v>272</v>
      </c>
      <c r="R1019" s="86">
        <v>5</v>
      </c>
      <c r="S1019" s="86"/>
      <c r="T1019" s="86"/>
      <c r="U1019" s="86"/>
      <c r="V1019" s="86"/>
      <c r="X1019" s="86" t="str">
        <f t="shared" si="131"/>
        <v>F.5 Lv.</v>
      </c>
      <c r="Y1019" s="86"/>
      <c r="Z1019" s="86" t="str">
        <f t="shared" si="132"/>
        <v>F.5 Ch 5 Lv.</v>
      </c>
    </row>
    <row r="1020" spans="1:26" x14ac:dyDescent="0.25">
      <c r="A1020" s="86" t="str">
        <f t="shared" si="133"/>
        <v>202029</v>
      </c>
      <c r="B1020" s="86" t="str">
        <f t="shared" si="134"/>
        <v>5B11</v>
      </c>
      <c r="C1020" s="86">
        <v>2020</v>
      </c>
      <c r="D1020" s="44">
        <v>29</v>
      </c>
      <c r="E1020" s="44"/>
      <c r="F1020" s="44" t="s">
        <v>272</v>
      </c>
      <c r="I1020" s="86" t="str">
        <f t="shared" si="135"/>
        <v>F.5 Ch 11</v>
      </c>
      <c r="L1020" s="62"/>
      <c r="M1020" s="86"/>
      <c r="N1020" s="86" t="str">
        <f>VLOOKUP(B1020,'Topic with sorted table '!A:E,5,FALSE)</f>
        <v>S3</v>
      </c>
      <c r="P1020" s="86">
        <v>5</v>
      </c>
      <c r="Q1020" s="86" t="s">
        <v>273</v>
      </c>
      <c r="R1020" s="86">
        <v>11</v>
      </c>
      <c r="S1020" s="86"/>
      <c r="T1020" s="86"/>
      <c r="U1020" s="86"/>
      <c r="V1020" s="86"/>
      <c r="X1020" s="86" t="str">
        <f t="shared" si="131"/>
        <v>F.5 Lv.</v>
      </c>
      <c r="Y1020" s="86"/>
      <c r="Z1020" s="86" t="str">
        <f t="shared" si="132"/>
        <v>F.5 Ch 11 Lv.</v>
      </c>
    </row>
    <row r="1021" spans="1:26" x14ac:dyDescent="0.25">
      <c r="A1021" s="86" t="str">
        <f t="shared" si="133"/>
        <v>202030</v>
      </c>
      <c r="B1021" s="86" t="str">
        <f t="shared" si="134"/>
        <v>5B11</v>
      </c>
      <c r="C1021" s="86">
        <v>2020</v>
      </c>
      <c r="D1021" s="44">
        <v>30</v>
      </c>
      <c r="E1021" s="44"/>
      <c r="F1021" s="44" t="s">
        <v>932</v>
      </c>
      <c r="I1021" s="86" t="str">
        <f t="shared" si="135"/>
        <v>F.5 Ch 11</v>
      </c>
      <c r="L1021" s="62"/>
      <c r="M1021" s="86"/>
      <c r="N1021" s="86" t="str">
        <f>VLOOKUP(B1021,'Topic with sorted table '!A:E,5,FALSE)</f>
        <v>S3</v>
      </c>
      <c r="P1021" s="86">
        <v>5</v>
      </c>
      <c r="Q1021" s="86" t="s">
        <v>273</v>
      </c>
      <c r="R1021" s="86">
        <v>11</v>
      </c>
      <c r="S1021" s="86"/>
      <c r="T1021" s="86"/>
      <c r="U1021" s="86"/>
      <c r="V1021" s="86"/>
      <c r="X1021" s="86" t="str">
        <f t="shared" si="131"/>
        <v>F.5 Lv.</v>
      </c>
      <c r="Y1021" s="86"/>
      <c r="Z1021" s="86" t="str">
        <f t="shared" si="132"/>
        <v>F.5 Ch 11 Lv.</v>
      </c>
    </row>
    <row r="1022" spans="1:26" x14ac:dyDescent="0.25">
      <c r="A1022" s="86" t="str">
        <f t="shared" si="133"/>
        <v>202031</v>
      </c>
      <c r="B1022" s="86" t="str">
        <f t="shared" si="134"/>
        <v>3A2</v>
      </c>
      <c r="C1022" s="86">
        <v>2020</v>
      </c>
      <c r="D1022" s="45">
        <v>31</v>
      </c>
      <c r="E1022" s="45"/>
      <c r="F1022" s="45" t="s">
        <v>933</v>
      </c>
      <c r="I1022" s="86" t="str">
        <f t="shared" si="135"/>
        <v>F.3 Ch 2</v>
      </c>
      <c r="L1022" s="62"/>
      <c r="M1022" s="86"/>
      <c r="N1022" s="86" t="str">
        <f>VLOOKUP(B1022,'Topic with sorted table '!A:E,5,FALSE)</f>
        <v>A2</v>
      </c>
      <c r="P1022" s="86">
        <v>3</v>
      </c>
      <c r="Q1022" s="86" t="s">
        <v>937</v>
      </c>
      <c r="R1022" s="86">
        <v>2</v>
      </c>
      <c r="S1022" s="86"/>
      <c r="T1022" s="86"/>
      <c r="U1022" s="86"/>
      <c r="V1022" s="86"/>
      <c r="X1022" s="86" t="str">
        <f t="shared" si="131"/>
        <v>F.3 Lv.</v>
      </c>
      <c r="Y1022" s="86"/>
      <c r="Z1022" s="86" t="str">
        <f t="shared" si="132"/>
        <v>F.3 Ch 2 Lv.</v>
      </c>
    </row>
    <row r="1023" spans="1:26" x14ac:dyDescent="0.25">
      <c r="A1023" s="86" t="str">
        <f t="shared" si="133"/>
        <v>202032</v>
      </c>
      <c r="B1023" s="86" t="str">
        <f t="shared" si="134"/>
        <v>4B8</v>
      </c>
      <c r="C1023" s="86">
        <v>2020</v>
      </c>
      <c r="D1023" s="45">
        <v>32</v>
      </c>
      <c r="E1023" s="45"/>
      <c r="F1023" s="45" t="s">
        <v>933</v>
      </c>
      <c r="I1023" s="86" t="str">
        <f t="shared" si="135"/>
        <v>F.4 Ch 8</v>
      </c>
      <c r="L1023" s="62"/>
      <c r="M1023" s="86"/>
      <c r="N1023" s="86" t="str">
        <f>VLOOKUP(B1023,'Topic with sorted table '!A:E,5,FALSE)</f>
        <v>A4</v>
      </c>
      <c r="P1023" s="86">
        <v>4</v>
      </c>
      <c r="Q1023" s="86" t="s">
        <v>273</v>
      </c>
      <c r="R1023" s="86">
        <v>8</v>
      </c>
      <c r="S1023" s="86"/>
      <c r="T1023" s="86">
        <v>4</v>
      </c>
      <c r="U1023" s="86" t="s">
        <v>941</v>
      </c>
      <c r="V1023" s="86">
        <v>3</v>
      </c>
      <c r="X1023" s="86" t="str">
        <f t="shared" si="131"/>
        <v>F.4 Lv.</v>
      </c>
      <c r="Y1023" s="86"/>
      <c r="Z1023" s="86" t="str">
        <f t="shared" si="132"/>
        <v>F.4 Ch 8 Lv.</v>
      </c>
    </row>
    <row r="1024" spans="1:26" x14ac:dyDescent="0.25">
      <c r="A1024" s="86" t="str">
        <f t="shared" si="133"/>
        <v>202033</v>
      </c>
      <c r="B1024" s="86" t="str">
        <f t="shared" si="134"/>
        <v>4B7</v>
      </c>
      <c r="C1024" s="86">
        <v>2020</v>
      </c>
      <c r="D1024" s="45">
        <v>33</v>
      </c>
      <c r="E1024" s="45"/>
      <c r="F1024" s="45" t="s">
        <v>286</v>
      </c>
      <c r="I1024" s="86" t="str">
        <f t="shared" si="135"/>
        <v>F.4 Ch 7</v>
      </c>
      <c r="L1024" s="62"/>
      <c r="M1024" s="86"/>
      <c r="N1024" s="86" t="str">
        <f>VLOOKUP(B1024,'Topic with sorted table '!A:E,5,FALSE)</f>
        <v>A3</v>
      </c>
      <c r="P1024" s="86">
        <v>4</v>
      </c>
      <c r="Q1024" s="86" t="s">
        <v>273</v>
      </c>
      <c r="R1024" s="86">
        <v>7</v>
      </c>
      <c r="S1024" s="86"/>
      <c r="T1024" s="86"/>
      <c r="U1024" s="86"/>
      <c r="V1024" s="86"/>
      <c r="X1024" s="86" t="str">
        <f t="shared" si="131"/>
        <v>F.4 Lv.</v>
      </c>
      <c r="Y1024" s="86"/>
      <c r="Z1024" s="86" t="str">
        <f t="shared" si="132"/>
        <v>F.4 Ch 7 Lv.</v>
      </c>
    </row>
    <row r="1025" spans="1:26" x14ac:dyDescent="0.25">
      <c r="A1025" s="86" t="str">
        <f t="shared" si="133"/>
        <v>202034</v>
      </c>
      <c r="B1025" s="86" t="str">
        <f t="shared" si="134"/>
        <v>4B7</v>
      </c>
      <c r="C1025" s="86">
        <v>2020</v>
      </c>
      <c r="D1025" s="45">
        <v>34</v>
      </c>
      <c r="E1025" s="45"/>
      <c r="F1025" s="45" t="s">
        <v>287</v>
      </c>
      <c r="I1025" s="86" t="str">
        <f t="shared" si="135"/>
        <v>F.4 Ch 7</v>
      </c>
      <c r="L1025" s="62"/>
      <c r="M1025" s="86"/>
      <c r="N1025" s="86" t="str">
        <f>VLOOKUP(B1025,'Topic with sorted table '!A:E,5,FALSE)</f>
        <v>A3</v>
      </c>
      <c r="P1025" s="86">
        <v>4</v>
      </c>
      <c r="Q1025" s="86" t="s">
        <v>273</v>
      </c>
      <c r="R1025" s="86">
        <v>7</v>
      </c>
      <c r="S1025" s="86"/>
      <c r="T1025" s="86"/>
      <c r="U1025" s="86"/>
      <c r="V1025" s="86"/>
      <c r="X1025" s="86" t="str">
        <f t="shared" si="131"/>
        <v>F.4 Lv.</v>
      </c>
      <c r="Y1025" s="86"/>
      <c r="Z1025" s="86" t="str">
        <f t="shared" si="132"/>
        <v>F.4 Ch 7 Lv.</v>
      </c>
    </row>
    <row r="1026" spans="1:26" x14ac:dyDescent="0.25">
      <c r="A1026" s="86" t="str">
        <f t="shared" si="133"/>
        <v>202035</v>
      </c>
      <c r="B1026" s="86" t="str">
        <f t="shared" si="134"/>
        <v>6A2</v>
      </c>
      <c r="C1026" s="86">
        <v>2020</v>
      </c>
      <c r="D1026" s="45">
        <v>35</v>
      </c>
      <c r="E1026" s="45"/>
      <c r="F1026" s="45" t="s">
        <v>286</v>
      </c>
      <c r="I1026" s="86" t="str">
        <f t="shared" si="135"/>
        <v>F.6 Ch 2</v>
      </c>
      <c r="L1026" s="62"/>
      <c r="M1026" s="86"/>
      <c r="N1026" s="86" t="str">
        <f>VLOOKUP(B1026,'Topic with sorted table '!A:E,5,FALSE)</f>
        <v>A3</v>
      </c>
      <c r="P1026" s="86">
        <v>6</v>
      </c>
      <c r="Q1026" s="86" t="s">
        <v>272</v>
      </c>
      <c r="R1026" s="86">
        <v>2</v>
      </c>
      <c r="S1026" s="86"/>
      <c r="T1026" s="86"/>
      <c r="U1026" s="86"/>
      <c r="V1026" s="86"/>
      <c r="X1026" s="86" t="str">
        <f t="shared" si="131"/>
        <v>F.6 Lv.</v>
      </c>
      <c r="Y1026" s="86"/>
      <c r="Z1026" s="86" t="str">
        <f t="shared" si="132"/>
        <v>F.6 Ch 2 Lv.</v>
      </c>
    </row>
    <row r="1027" spans="1:26" x14ac:dyDescent="0.25">
      <c r="A1027" s="86" t="str">
        <f t="shared" si="133"/>
        <v>202036</v>
      </c>
      <c r="B1027" s="86" t="str">
        <f t="shared" si="134"/>
        <v>6A3</v>
      </c>
      <c r="C1027" s="86">
        <v>2020</v>
      </c>
      <c r="D1027" s="44">
        <v>36</v>
      </c>
      <c r="E1027" s="44"/>
      <c r="F1027" s="44" t="s">
        <v>936</v>
      </c>
      <c r="I1027" s="86" t="str">
        <f t="shared" si="135"/>
        <v>F.6 Ch 3</v>
      </c>
      <c r="L1027" s="62"/>
      <c r="M1027" s="86"/>
      <c r="N1027" s="86" t="str">
        <f>VLOOKUP(B1027,'Topic with sorted table '!A:E,5,FALSE)</f>
        <v>A4</v>
      </c>
      <c r="P1027" s="86">
        <v>6</v>
      </c>
      <c r="Q1027" s="86" t="s">
        <v>272</v>
      </c>
      <c r="R1027" s="86">
        <v>3</v>
      </c>
      <c r="S1027" s="86"/>
      <c r="T1027" s="86"/>
      <c r="U1027" s="86"/>
      <c r="V1027" s="86"/>
      <c r="X1027" s="86" t="str">
        <f t="shared" si="131"/>
        <v>F.6 Lv.</v>
      </c>
      <c r="Y1027" s="86"/>
      <c r="Z1027" s="86" t="str">
        <f t="shared" si="132"/>
        <v>F.6 Ch 3 Lv.</v>
      </c>
    </row>
    <row r="1028" spans="1:26" x14ac:dyDescent="0.25">
      <c r="A1028" s="86" t="str">
        <f t="shared" si="133"/>
        <v>202037</v>
      </c>
      <c r="B1028" s="86" t="str">
        <f t="shared" si="134"/>
        <v>4A1</v>
      </c>
      <c r="C1028" s="86">
        <v>2020</v>
      </c>
      <c r="D1028" s="44">
        <v>37</v>
      </c>
      <c r="E1028" s="44"/>
      <c r="F1028" s="44" t="s">
        <v>287</v>
      </c>
      <c r="I1028" s="86" t="str">
        <f t="shared" si="135"/>
        <v>F.4 Ch 1</v>
      </c>
      <c r="L1028" s="62"/>
      <c r="M1028" s="86"/>
      <c r="N1028" s="86" t="str">
        <f>VLOOKUP(B1028,'Topic with sorted table '!A:E,5,FALSE)</f>
        <v>A3</v>
      </c>
      <c r="P1028" s="86">
        <v>4</v>
      </c>
      <c r="Q1028" s="86" t="s">
        <v>272</v>
      </c>
      <c r="R1028" s="86">
        <v>1</v>
      </c>
      <c r="S1028" s="86"/>
      <c r="T1028" s="86">
        <v>4</v>
      </c>
      <c r="U1028" s="86" t="s">
        <v>272</v>
      </c>
      <c r="V1028" s="86">
        <v>3</v>
      </c>
      <c r="X1028" s="86" t="str">
        <f t="shared" si="131"/>
        <v>F.4 Lv.</v>
      </c>
      <c r="Y1028" s="86"/>
      <c r="Z1028" s="86" t="str">
        <f t="shared" si="132"/>
        <v>F.4 Ch 1 Lv.</v>
      </c>
    </row>
    <row r="1029" spans="1:26" x14ac:dyDescent="0.25">
      <c r="A1029" s="86" t="str">
        <f t="shared" si="133"/>
        <v>202038</v>
      </c>
      <c r="B1029" s="86" t="str">
        <f t="shared" si="134"/>
        <v>5B10</v>
      </c>
      <c r="C1029" s="86">
        <v>2020</v>
      </c>
      <c r="D1029" s="44">
        <v>38</v>
      </c>
      <c r="E1029" s="44"/>
      <c r="F1029" s="44" t="s">
        <v>932</v>
      </c>
      <c r="I1029" s="86" t="str">
        <f t="shared" si="135"/>
        <v>F.5 Ch 10</v>
      </c>
      <c r="L1029" s="62"/>
      <c r="M1029" s="86"/>
      <c r="N1029" s="86" t="str">
        <f>VLOOKUP(B1029,'Topic with sorted table '!A:E,5,FALSE)</f>
        <v>3D2</v>
      </c>
      <c r="P1029" s="86">
        <v>5</v>
      </c>
      <c r="Q1029" s="86" t="s">
        <v>273</v>
      </c>
      <c r="R1029" s="86">
        <v>10</v>
      </c>
      <c r="S1029" s="86"/>
      <c r="T1029" s="86">
        <v>2</v>
      </c>
      <c r="U1029" s="86" t="s">
        <v>273</v>
      </c>
      <c r="V1029" s="86">
        <v>12</v>
      </c>
      <c r="X1029" s="86" t="str">
        <f t="shared" si="131"/>
        <v>F.5 Lv.</v>
      </c>
      <c r="Y1029" s="86"/>
      <c r="Z1029" s="86" t="str">
        <f t="shared" si="132"/>
        <v>F.5 Ch 10 Lv.</v>
      </c>
    </row>
    <row r="1030" spans="1:26" x14ac:dyDescent="0.25">
      <c r="A1030" s="86" t="str">
        <f t="shared" si="133"/>
        <v>202039</v>
      </c>
      <c r="B1030" s="86" t="str">
        <f t="shared" si="134"/>
        <v>4B11</v>
      </c>
      <c r="C1030" s="86">
        <v>2020</v>
      </c>
      <c r="D1030" s="44">
        <v>39</v>
      </c>
      <c r="E1030" s="44"/>
      <c r="F1030" s="44" t="s">
        <v>937</v>
      </c>
      <c r="I1030" s="86" t="str">
        <f t="shared" si="135"/>
        <v>F.4 Ch 11</v>
      </c>
      <c r="L1030" s="62"/>
      <c r="M1030" s="86"/>
      <c r="N1030" s="86" t="str">
        <f>VLOOKUP(B1030,'Topic with sorted table '!A:E,5,FALSE)</f>
        <v>DG3</v>
      </c>
      <c r="P1030" s="86">
        <v>4</v>
      </c>
      <c r="Q1030" s="86" t="s">
        <v>273</v>
      </c>
      <c r="R1030" s="86">
        <v>11</v>
      </c>
      <c r="S1030" s="86"/>
      <c r="T1030" s="86"/>
      <c r="U1030" s="86"/>
      <c r="V1030" s="86"/>
      <c r="X1030" s="86" t="str">
        <f t="shared" si="131"/>
        <v>F.4 Lv.</v>
      </c>
      <c r="Y1030" s="86"/>
      <c r="Z1030" s="86" t="str">
        <f t="shared" si="132"/>
        <v>F.4 Ch 11 Lv.</v>
      </c>
    </row>
    <row r="1031" spans="1:26" x14ac:dyDescent="0.25">
      <c r="A1031" s="86" t="str">
        <f t="shared" si="133"/>
        <v>202040</v>
      </c>
      <c r="B1031" s="86" t="str">
        <f t="shared" si="134"/>
        <v>4A2</v>
      </c>
      <c r="C1031" s="86">
        <v>2020</v>
      </c>
      <c r="D1031" s="44">
        <v>40</v>
      </c>
      <c r="E1031" s="44"/>
      <c r="F1031" s="44" t="s">
        <v>934</v>
      </c>
      <c r="I1031" s="86" t="str">
        <f t="shared" si="135"/>
        <v>F.4 Ch 2</v>
      </c>
      <c r="L1031" s="62"/>
      <c r="M1031" s="86"/>
      <c r="N1031" s="86" t="str">
        <f>VLOOKUP(B1031,'Topic with sorted table '!A:E,5,FALSE)</f>
        <v>AG2</v>
      </c>
      <c r="P1031" s="86">
        <v>4</v>
      </c>
      <c r="Q1031" s="86" t="s">
        <v>942</v>
      </c>
      <c r="R1031" s="86">
        <v>2</v>
      </c>
      <c r="S1031" s="86"/>
      <c r="T1031" s="86">
        <v>3</v>
      </c>
      <c r="U1031" s="86" t="s">
        <v>940</v>
      </c>
      <c r="V1031" s="86">
        <v>8</v>
      </c>
      <c r="X1031" s="86" t="str">
        <f t="shared" si="131"/>
        <v>F.4 Lv.</v>
      </c>
      <c r="Y1031" s="86"/>
      <c r="Z1031" s="86" t="str">
        <f t="shared" si="132"/>
        <v>F.4 Ch 2 Lv.</v>
      </c>
    </row>
    <row r="1032" spans="1:26" x14ac:dyDescent="0.25">
      <c r="A1032" s="86" t="str">
        <f t="shared" si="133"/>
        <v>202041</v>
      </c>
      <c r="B1032" s="86" t="str">
        <f t="shared" si="134"/>
        <v>5B7</v>
      </c>
      <c r="C1032" s="86">
        <v>2020</v>
      </c>
      <c r="D1032" s="45">
        <v>41</v>
      </c>
      <c r="E1032" s="45"/>
      <c r="F1032" s="45" t="s">
        <v>286</v>
      </c>
      <c r="I1032" s="86" t="str">
        <f t="shared" si="135"/>
        <v>F.5 Ch 7</v>
      </c>
      <c r="L1032" s="62"/>
      <c r="M1032" s="86"/>
      <c r="N1032" s="86" t="str">
        <f>VLOOKUP(B1032,'Topic with sorted table '!A:E,5,FALSE)</f>
        <v>AG3</v>
      </c>
      <c r="P1032" s="86">
        <v>5</v>
      </c>
      <c r="Q1032" s="86" t="s">
        <v>943</v>
      </c>
      <c r="R1032" s="86">
        <v>7</v>
      </c>
      <c r="S1032" s="86"/>
      <c r="T1032" s="86"/>
      <c r="U1032" s="86"/>
      <c r="V1032" s="86"/>
      <c r="X1032" s="86" t="str">
        <f t="shared" si="131"/>
        <v>F.5 Lv.</v>
      </c>
      <c r="Y1032" s="86"/>
      <c r="Z1032" s="86" t="str">
        <f t="shared" si="132"/>
        <v>F.5 Ch 7 Lv.</v>
      </c>
    </row>
    <row r="1033" spans="1:26" x14ac:dyDescent="0.25">
      <c r="A1033" s="86" t="str">
        <f t="shared" si="133"/>
        <v>202042</v>
      </c>
      <c r="B1033" s="86" t="str">
        <f t="shared" si="134"/>
        <v>5A4</v>
      </c>
      <c r="C1033" s="86">
        <v>2020</v>
      </c>
      <c r="D1033" s="45">
        <v>42</v>
      </c>
      <c r="E1033" s="45"/>
      <c r="F1033" s="45" t="s">
        <v>272</v>
      </c>
      <c r="I1033" s="86" t="str">
        <f t="shared" si="135"/>
        <v>F.5 Ch 4</v>
      </c>
      <c r="L1033" s="62"/>
      <c r="M1033" s="86"/>
      <c r="N1033" s="86" t="str">
        <f>VLOOKUP(B1033,'Topic with sorted table '!A:E,5,FALSE)</f>
        <v>P2</v>
      </c>
      <c r="P1033" s="86">
        <v>5</v>
      </c>
      <c r="Q1033" s="86" t="s">
        <v>272</v>
      </c>
      <c r="R1033" s="86">
        <v>4</v>
      </c>
      <c r="S1033" s="86"/>
      <c r="T1033" s="86"/>
      <c r="U1033" s="86"/>
      <c r="V1033" s="86"/>
      <c r="X1033" s="86" t="str">
        <f t="shared" si="131"/>
        <v>F.5 Lv.</v>
      </c>
      <c r="Y1033" s="86"/>
      <c r="Z1033" s="86" t="str">
        <f t="shared" si="132"/>
        <v>F.5 Ch 4 Lv.</v>
      </c>
    </row>
    <row r="1034" spans="1:26" x14ac:dyDescent="0.25">
      <c r="A1034" s="86" t="str">
        <f t="shared" si="133"/>
        <v>202043</v>
      </c>
      <c r="B1034" s="86" t="str">
        <f t="shared" si="134"/>
        <v>5A5</v>
      </c>
      <c r="C1034" s="86">
        <v>2020</v>
      </c>
      <c r="D1034" s="45">
        <v>43</v>
      </c>
      <c r="E1034" s="45"/>
      <c r="F1034" s="45" t="s">
        <v>273</v>
      </c>
      <c r="I1034" s="86" t="str">
        <f t="shared" si="135"/>
        <v>F.5 Ch 5</v>
      </c>
      <c r="L1034" s="62"/>
      <c r="M1034" s="86"/>
      <c r="N1034" s="86" t="str">
        <f>VLOOKUP(B1034,'Topic with sorted table '!A:E,5,FALSE)</f>
        <v>P2</v>
      </c>
      <c r="P1034" s="86">
        <v>5</v>
      </c>
      <c r="Q1034" s="86" t="s">
        <v>272</v>
      </c>
      <c r="R1034" s="86">
        <v>5</v>
      </c>
      <c r="S1034" s="86"/>
      <c r="T1034" s="86"/>
      <c r="U1034" s="86"/>
      <c r="V1034" s="86"/>
      <c r="X1034" s="86" t="str">
        <f t="shared" si="131"/>
        <v>F.5 Lv.</v>
      </c>
      <c r="Y1034" s="86"/>
      <c r="Z1034" s="86" t="str">
        <f t="shared" si="132"/>
        <v>F.5 Ch 5 Lv.</v>
      </c>
    </row>
    <row r="1035" spans="1:26" x14ac:dyDescent="0.25">
      <c r="A1035" s="86" t="str">
        <f t="shared" si="133"/>
        <v>202044</v>
      </c>
      <c r="B1035" s="86" t="str">
        <f t="shared" si="134"/>
        <v>5B12</v>
      </c>
      <c r="C1035" s="86">
        <v>2020</v>
      </c>
      <c r="D1035" s="45">
        <v>44</v>
      </c>
      <c r="E1035" s="45"/>
      <c r="F1035" s="45" t="s">
        <v>937</v>
      </c>
      <c r="I1035" s="86" t="str">
        <f t="shared" si="135"/>
        <v>F.5 Ch 12</v>
      </c>
      <c r="L1035" s="62"/>
      <c r="M1035" s="86"/>
      <c r="N1035" s="86" t="str">
        <f>VLOOKUP(B1035,'Topic with sorted table '!A:E,5,FALSE)</f>
        <v>S4</v>
      </c>
      <c r="P1035" s="86">
        <v>5</v>
      </c>
      <c r="Q1035" s="86" t="s">
        <v>273</v>
      </c>
      <c r="R1035" s="86">
        <v>12</v>
      </c>
      <c r="S1035" s="86"/>
      <c r="T1035" s="86"/>
      <c r="U1035" s="86"/>
      <c r="V1035" s="86"/>
      <c r="X1035" s="86" t="str">
        <f t="shared" si="131"/>
        <v>F.5 Lv.</v>
      </c>
      <c r="Y1035" s="86"/>
      <c r="Z1035" s="86" t="str">
        <f t="shared" si="132"/>
        <v>F.5 Ch 12 Lv.</v>
      </c>
    </row>
    <row r="1036" spans="1:26" x14ac:dyDescent="0.25">
      <c r="A1036" s="86" t="str">
        <f t="shared" si="133"/>
        <v>202045</v>
      </c>
      <c r="B1036" s="86" t="str">
        <f t="shared" si="134"/>
        <v>5B12</v>
      </c>
      <c r="C1036" s="86">
        <v>2020</v>
      </c>
      <c r="D1036" s="45">
        <v>45</v>
      </c>
      <c r="E1036" s="45"/>
      <c r="F1036" s="45" t="s">
        <v>930</v>
      </c>
      <c r="I1036" s="86" t="str">
        <f t="shared" si="135"/>
        <v>F.5 Ch 12</v>
      </c>
      <c r="L1036" s="62"/>
      <c r="M1036" s="86"/>
      <c r="N1036" s="86" t="str">
        <f>VLOOKUP(B1036,'Topic with sorted table '!A:E,5,FALSE)</f>
        <v>S4</v>
      </c>
      <c r="P1036" s="86">
        <v>5</v>
      </c>
      <c r="Q1036" s="86" t="s">
        <v>273</v>
      </c>
      <c r="R1036" s="86">
        <v>12</v>
      </c>
      <c r="S1036" s="86"/>
      <c r="T1036" s="86"/>
      <c r="U1036" s="86"/>
      <c r="V1036" s="86"/>
      <c r="X1036" s="86" t="str">
        <f t="shared" si="131"/>
        <v>F.5 Lv.</v>
      </c>
      <c r="Y1036" s="86"/>
      <c r="Z1036" s="86" t="str">
        <f t="shared" si="132"/>
        <v>F.5 Ch 12 Lv.</v>
      </c>
    </row>
  </sheetData>
  <autoFilter ref="A1:R991" xr:uid="{00000000-0009-0000-0000-000003000000}">
    <sortState ref="A2:R901">
      <sortCondition ref="A1:A901"/>
    </sortState>
  </autoFilter>
  <phoneticPr fontId="2" type="noConversion"/>
  <conditionalFormatting sqref="AI12:AI3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2:BG24 BG26:BG36">
    <cfRule type="colorScale" priority="293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8"/>
  <dimension ref="A1:BR500"/>
  <sheetViews>
    <sheetView tabSelected="1" topLeftCell="AI1" zoomScale="111" zoomScaleNormal="85" workbookViewId="0">
      <selection activeCell="BP11" sqref="BP11"/>
    </sheetView>
  </sheetViews>
  <sheetFormatPr defaultColWidth="9" defaultRowHeight="16.5" x14ac:dyDescent="0.25"/>
  <cols>
    <col min="1" max="2" width="9" style="77"/>
    <col min="3" max="3" width="28.5" style="77" customWidth="1"/>
    <col min="4" max="63" width="4.625" style="77" customWidth="1"/>
    <col min="64" max="68" width="9" style="77"/>
    <col min="69" max="69" width="25" style="77" customWidth="1"/>
    <col min="70" max="16384" width="9" style="77"/>
  </cols>
  <sheetData>
    <row r="1" spans="1:70" ht="17.25" thickBot="1" x14ac:dyDescent="0.25">
      <c r="A1" s="78"/>
      <c r="B1" s="78"/>
      <c r="C1" s="78" t="s">
        <v>332</v>
      </c>
      <c r="D1" s="78" t="s">
        <v>333</v>
      </c>
      <c r="E1" s="78" t="s">
        <v>334</v>
      </c>
      <c r="F1" s="78" t="s">
        <v>335</v>
      </c>
      <c r="G1" s="78" t="s">
        <v>336</v>
      </c>
      <c r="H1" s="78" t="s">
        <v>337</v>
      </c>
      <c r="I1" s="78" t="s">
        <v>338</v>
      </c>
      <c r="J1" s="78" t="s">
        <v>339</v>
      </c>
      <c r="K1" s="78" t="s">
        <v>340</v>
      </c>
      <c r="L1" s="78" t="s">
        <v>341</v>
      </c>
      <c r="M1" s="78" t="s">
        <v>342</v>
      </c>
      <c r="N1" s="78" t="s">
        <v>343</v>
      </c>
      <c r="O1" s="78" t="s">
        <v>344</v>
      </c>
      <c r="P1" s="78" t="s">
        <v>345</v>
      </c>
      <c r="Q1" s="78" t="s">
        <v>346</v>
      </c>
      <c r="R1" s="78" t="s">
        <v>347</v>
      </c>
      <c r="S1" s="78" t="s">
        <v>348</v>
      </c>
      <c r="T1" s="78" t="s">
        <v>349</v>
      </c>
      <c r="U1" s="78" t="s">
        <v>350</v>
      </c>
      <c r="V1" s="78" t="s">
        <v>351</v>
      </c>
      <c r="W1" s="78" t="s">
        <v>352</v>
      </c>
      <c r="X1" s="78" t="s">
        <v>353</v>
      </c>
      <c r="Y1" s="78" t="s">
        <v>354</v>
      </c>
      <c r="Z1" s="78" t="s">
        <v>355</v>
      </c>
      <c r="AA1" s="78" t="s">
        <v>356</v>
      </c>
      <c r="AB1" s="78" t="s">
        <v>357</v>
      </c>
      <c r="AC1" s="78" t="s">
        <v>358</v>
      </c>
      <c r="AD1" s="78" t="s">
        <v>359</v>
      </c>
      <c r="AE1" s="78" t="s">
        <v>360</v>
      </c>
      <c r="AF1" s="78" t="s">
        <v>361</v>
      </c>
      <c r="AG1" s="78" t="s">
        <v>362</v>
      </c>
      <c r="AH1" s="78" t="s">
        <v>363</v>
      </c>
      <c r="AI1" s="78" t="s">
        <v>364</v>
      </c>
      <c r="AJ1" s="78" t="s">
        <v>365</v>
      </c>
      <c r="AK1" s="78" t="s">
        <v>366</v>
      </c>
      <c r="AL1" s="78" t="s">
        <v>367</v>
      </c>
      <c r="AM1" s="78" t="s">
        <v>368</v>
      </c>
      <c r="AN1" s="78" t="s">
        <v>369</v>
      </c>
      <c r="AO1" s="78" t="s">
        <v>370</v>
      </c>
      <c r="AP1" s="78" t="s">
        <v>371</v>
      </c>
      <c r="AQ1" s="78" t="s">
        <v>372</v>
      </c>
      <c r="AR1" s="78" t="s">
        <v>373</v>
      </c>
      <c r="AS1" s="78" t="s">
        <v>374</v>
      </c>
      <c r="AT1" s="78" t="s">
        <v>375</v>
      </c>
      <c r="AU1" s="78" t="s">
        <v>376</v>
      </c>
      <c r="AV1" s="78" t="s">
        <v>377</v>
      </c>
      <c r="AW1" s="78" t="s">
        <v>378</v>
      </c>
      <c r="AX1" s="78" t="s">
        <v>379</v>
      </c>
      <c r="AY1" s="78" t="s">
        <v>380</v>
      </c>
      <c r="AZ1" s="78" t="s">
        <v>381</v>
      </c>
      <c r="BA1" s="78" t="s">
        <v>382</v>
      </c>
      <c r="BB1" s="78" t="s">
        <v>383</v>
      </c>
      <c r="BC1" s="78" t="s">
        <v>384</v>
      </c>
      <c r="BD1" s="78" t="s">
        <v>385</v>
      </c>
      <c r="BE1" s="78" t="s">
        <v>386</v>
      </c>
      <c r="BF1" s="78" t="s">
        <v>387</v>
      </c>
      <c r="BG1" s="78" t="s">
        <v>388</v>
      </c>
      <c r="BH1" s="78" t="s">
        <v>389</v>
      </c>
      <c r="BI1" s="78" t="s">
        <v>390</v>
      </c>
      <c r="BJ1" s="78" t="s">
        <v>391</v>
      </c>
      <c r="BM1" s="90" t="s">
        <v>530</v>
      </c>
      <c r="BQ1" s="77" t="s">
        <v>579</v>
      </c>
      <c r="BR1" s="77" t="s">
        <v>580</v>
      </c>
    </row>
    <row r="2" spans="1:70" ht="17.25" thickBot="1" x14ac:dyDescent="0.3">
      <c r="A2" s="79">
        <v>1</v>
      </c>
      <c r="B2" s="94" t="s">
        <v>833</v>
      </c>
      <c r="C2" s="103">
        <v>43594.385474537034</v>
      </c>
      <c r="D2" s="99"/>
      <c r="E2" s="99"/>
      <c r="F2" s="99" t="s">
        <v>843</v>
      </c>
      <c r="G2" s="104">
        <v>16</v>
      </c>
      <c r="H2" s="112">
        <v>2003</v>
      </c>
      <c r="I2" s="99" t="s">
        <v>19</v>
      </c>
      <c r="J2" s="99" t="s">
        <v>7</v>
      </c>
      <c r="K2" s="99" t="s">
        <v>7</v>
      </c>
      <c r="L2" s="99" t="s">
        <v>13</v>
      </c>
      <c r="M2" s="99" t="s">
        <v>7</v>
      </c>
      <c r="N2" s="99" t="s">
        <v>13</v>
      </c>
      <c r="O2" s="99" t="s">
        <v>23</v>
      </c>
      <c r="P2" s="99" t="s">
        <v>23</v>
      </c>
      <c r="Q2" s="99" t="s">
        <v>23</v>
      </c>
      <c r="R2" s="99"/>
      <c r="S2" s="99" t="s">
        <v>19</v>
      </c>
      <c r="T2" s="99" t="s">
        <v>23</v>
      </c>
      <c r="U2" s="99" t="s">
        <v>23</v>
      </c>
      <c r="V2" s="99" t="s">
        <v>13</v>
      </c>
      <c r="W2" s="99" t="s">
        <v>7</v>
      </c>
      <c r="X2" s="99"/>
      <c r="Y2" s="99"/>
      <c r="Z2" s="99" t="s">
        <v>19</v>
      </c>
      <c r="AA2" s="99" t="s">
        <v>13</v>
      </c>
      <c r="AB2" s="99" t="s">
        <v>7</v>
      </c>
      <c r="AC2" s="99" t="s">
        <v>23</v>
      </c>
      <c r="AD2" s="99" t="s">
        <v>19</v>
      </c>
      <c r="AE2" s="99" t="s">
        <v>19</v>
      </c>
      <c r="AF2" s="99" t="s">
        <v>19</v>
      </c>
      <c r="AG2" s="99" t="s">
        <v>7</v>
      </c>
      <c r="AH2" s="99" t="s">
        <v>19</v>
      </c>
      <c r="AI2" s="99"/>
      <c r="AJ2" s="99" t="s">
        <v>7</v>
      </c>
      <c r="AK2" s="99" t="s">
        <v>19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5"/>
      <c r="BL2" s="86"/>
      <c r="BM2" s="77">
        <f>COUNTIF(I2:BI2,"*")</f>
        <v>25</v>
      </c>
      <c r="BQ2" s="77">
        <f>COUNTIF(G:G,"&gt;0")</f>
        <v>198</v>
      </c>
    </row>
    <row r="3" spans="1:70" ht="17.25" thickBot="1" x14ac:dyDescent="0.3">
      <c r="A3" s="78">
        <v>2</v>
      </c>
      <c r="B3" s="94" t="s">
        <v>842</v>
      </c>
      <c r="C3" s="103">
        <v>43594.385555555556</v>
      </c>
      <c r="D3" s="99"/>
      <c r="E3" s="99"/>
      <c r="F3" s="99" t="s">
        <v>844</v>
      </c>
      <c r="G3" s="104">
        <v>27</v>
      </c>
      <c r="H3" s="112">
        <v>2003</v>
      </c>
      <c r="I3" s="99" t="s">
        <v>7</v>
      </c>
      <c r="J3" s="99" t="s">
        <v>7</v>
      </c>
      <c r="K3" s="99" t="s">
        <v>13</v>
      </c>
      <c r="L3" s="99" t="s">
        <v>13</v>
      </c>
      <c r="M3" s="99" t="s">
        <v>7</v>
      </c>
      <c r="N3" s="99" t="s">
        <v>13</v>
      </c>
      <c r="O3" s="99" t="s">
        <v>23</v>
      </c>
      <c r="P3" s="99" t="s">
        <v>23</v>
      </c>
      <c r="Q3" s="99" t="s">
        <v>23</v>
      </c>
      <c r="R3" s="99"/>
      <c r="S3" s="99" t="s">
        <v>19</v>
      </c>
      <c r="T3" s="99" t="s">
        <v>23</v>
      </c>
      <c r="U3" s="99" t="s">
        <v>23</v>
      </c>
      <c r="V3" s="99"/>
      <c r="W3" s="99" t="s">
        <v>23</v>
      </c>
      <c r="X3" s="99"/>
      <c r="Y3" s="99" t="s">
        <v>19</v>
      </c>
      <c r="Z3" s="99"/>
      <c r="AA3" s="99" t="s">
        <v>13</v>
      </c>
      <c r="AB3" s="99" t="s">
        <v>7</v>
      </c>
      <c r="AC3" s="99" t="s">
        <v>7</v>
      </c>
      <c r="AD3" s="99" t="s">
        <v>19</v>
      </c>
      <c r="AE3" s="99" t="s">
        <v>23</v>
      </c>
      <c r="AF3" s="99"/>
      <c r="AG3" s="99" t="s">
        <v>7</v>
      </c>
      <c r="AH3" s="99" t="s">
        <v>19</v>
      </c>
      <c r="AI3" s="99"/>
      <c r="AJ3" s="99" t="s">
        <v>7</v>
      </c>
      <c r="AK3" s="99" t="s">
        <v>23</v>
      </c>
      <c r="AL3" s="99"/>
      <c r="AM3" s="99" t="s">
        <v>13</v>
      </c>
      <c r="AN3" s="99"/>
      <c r="AO3" s="99" t="s">
        <v>19</v>
      </c>
      <c r="AP3" s="99" t="s">
        <v>7</v>
      </c>
      <c r="AQ3" s="99" t="s">
        <v>23</v>
      </c>
      <c r="AR3" s="99" t="s">
        <v>7</v>
      </c>
      <c r="AS3" s="99" t="s">
        <v>19</v>
      </c>
      <c r="AT3" s="99" t="s">
        <v>7</v>
      </c>
      <c r="AU3" s="99" t="s">
        <v>23</v>
      </c>
      <c r="AV3" s="99" t="s">
        <v>13</v>
      </c>
      <c r="AW3" s="99"/>
      <c r="AX3" s="99"/>
      <c r="AY3" s="99"/>
      <c r="AZ3" s="99"/>
      <c r="BA3" s="99"/>
      <c r="BB3" s="99"/>
      <c r="BC3" s="99"/>
      <c r="BD3" s="99"/>
      <c r="BE3" s="99"/>
      <c r="BF3" s="99"/>
      <c r="BG3" s="99"/>
      <c r="BH3" s="99"/>
      <c r="BI3" s="99"/>
      <c r="BJ3" s="99"/>
      <c r="BK3" s="95"/>
      <c r="BL3" s="86"/>
      <c r="BM3" s="86">
        <f t="shared" ref="BM3:BM67" si="0">COUNTIF(I3:BI3,"*")</f>
        <v>32</v>
      </c>
    </row>
    <row r="4" spans="1:70" ht="17.25" thickBot="1" x14ac:dyDescent="0.3">
      <c r="A4" s="79">
        <v>3</v>
      </c>
      <c r="B4" s="94" t="s">
        <v>839</v>
      </c>
      <c r="C4" s="103">
        <v>43594.38559027778</v>
      </c>
      <c r="D4" s="99"/>
      <c r="E4" s="99"/>
      <c r="F4" s="99" t="s">
        <v>844</v>
      </c>
      <c r="G4" s="104">
        <v>23</v>
      </c>
      <c r="H4" s="112">
        <v>2003</v>
      </c>
      <c r="I4" s="99" t="s">
        <v>7</v>
      </c>
      <c r="J4" s="99" t="s">
        <v>19</v>
      </c>
      <c r="K4" s="99" t="s">
        <v>13</v>
      </c>
      <c r="L4" s="99" t="s">
        <v>13</v>
      </c>
      <c r="M4" s="99" t="s">
        <v>7</v>
      </c>
      <c r="N4" s="99" t="s">
        <v>13</v>
      </c>
      <c r="O4" s="99" t="s">
        <v>7</v>
      </c>
      <c r="P4" s="99" t="s">
        <v>23</v>
      </c>
      <c r="Q4" s="99" t="s">
        <v>7</v>
      </c>
      <c r="R4" s="99" t="s">
        <v>23</v>
      </c>
      <c r="S4" s="99" t="s">
        <v>19</v>
      </c>
      <c r="T4" s="99" t="s">
        <v>23</v>
      </c>
      <c r="U4" s="99" t="s">
        <v>23</v>
      </c>
      <c r="V4" s="99" t="s">
        <v>13</v>
      </c>
      <c r="W4" s="99" t="s">
        <v>19</v>
      </c>
      <c r="X4" s="99" t="s">
        <v>23</v>
      </c>
      <c r="Y4" s="99" t="s">
        <v>23</v>
      </c>
      <c r="Z4" s="99" t="s">
        <v>13</v>
      </c>
      <c r="AA4" s="99" t="s">
        <v>13</v>
      </c>
      <c r="AB4" s="99" t="s">
        <v>7</v>
      </c>
      <c r="AC4" s="99" t="s">
        <v>7</v>
      </c>
      <c r="AD4" s="99" t="s">
        <v>19</v>
      </c>
      <c r="AE4" s="99" t="s">
        <v>19</v>
      </c>
      <c r="AF4" s="99" t="s">
        <v>19</v>
      </c>
      <c r="AG4" s="99" t="s">
        <v>7</v>
      </c>
      <c r="AH4" s="99" t="s">
        <v>19</v>
      </c>
      <c r="AI4" s="99" t="s">
        <v>19</v>
      </c>
      <c r="AJ4" s="99" t="s">
        <v>13</v>
      </c>
      <c r="AK4" s="99" t="s">
        <v>13</v>
      </c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99"/>
      <c r="AY4" s="99"/>
      <c r="AZ4" s="99"/>
      <c r="BA4" s="99"/>
      <c r="BB4" s="99"/>
      <c r="BC4" s="99"/>
      <c r="BD4" s="99"/>
      <c r="BE4" s="99"/>
      <c r="BF4" s="99"/>
      <c r="BG4" s="99"/>
      <c r="BH4" s="99"/>
      <c r="BI4" s="99"/>
      <c r="BJ4" s="99"/>
      <c r="BK4" s="95"/>
      <c r="BL4" s="86"/>
      <c r="BM4" s="86">
        <f t="shared" si="0"/>
        <v>29</v>
      </c>
      <c r="BR4" s="77">
        <v>72</v>
      </c>
    </row>
    <row r="5" spans="1:70" ht="17.25" thickBot="1" x14ac:dyDescent="0.3">
      <c r="A5" s="78">
        <v>4</v>
      </c>
      <c r="B5" s="94" t="s">
        <v>834</v>
      </c>
      <c r="C5" s="103">
        <v>43594.38559027778</v>
      </c>
      <c r="D5" s="99"/>
      <c r="E5" s="99"/>
      <c r="F5" s="99" t="s">
        <v>845</v>
      </c>
      <c r="G5" s="104">
        <v>17</v>
      </c>
      <c r="H5" s="112">
        <v>2003</v>
      </c>
      <c r="I5" s="99" t="s">
        <v>7</v>
      </c>
      <c r="J5" s="99" t="s">
        <v>7</v>
      </c>
      <c r="K5" s="99" t="s">
        <v>13</v>
      </c>
      <c r="L5" s="99" t="s">
        <v>13</v>
      </c>
      <c r="M5" s="99" t="s">
        <v>7</v>
      </c>
      <c r="N5" s="99"/>
      <c r="O5" s="99" t="s">
        <v>23</v>
      </c>
      <c r="P5" s="99" t="s">
        <v>23</v>
      </c>
      <c r="Q5" s="99" t="s">
        <v>23</v>
      </c>
      <c r="R5" s="99"/>
      <c r="S5" s="99" t="s">
        <v>19</v>
      </c>
      <c r="T5" s="99" t="s">
        <v>23</v>
      </c>
      <c r="U5" s="99" t="s">
        <v>13</v>
      </c>
      <c r="V5" s="99"/>
      <c r="W5" s="99" t="s">
        <v>23</v>
      </c>
      <c r="X5" s="99"/>
      <c r="Y5" s="99" t="s">
        <v>19</v>
      </c>
      <c r="Z5" s="99" t="s">
        <v>23</v>
      </c>
      <c r="AA5" s="99" t="s">
        <v>13</v>
      </c>
      <c r="AB5" s="99" t="s">
        <v>7</v>
      </c>
      <c r="AC5" s="99" t="s">
        <v>7</v>
      </c>
      <c r="AD5" s="99" t="s">
        <v>19</v>
      </c>
      <c r="AE5" s="99" t="s">
        <v>13</v>
      </c>
      <c r="AF5" s="99" t="s">
        <v>19</v>
      </c>
      <c r="AG5" s="99" t="s">
        <v>7</v>
      </c>
      <c r="AH5" s="99" t="s">
        <v>19</v>
      </c>
      <c r="AI5" s="99" t="s">
        <v>13</v>
      </c>
      <c r="AJ5" s="99" t="s">
        <v>7</v>
      </c>
      <c r="AK5" s="99" t="s">
        <v>13</v>
      </c>
      <c r="AL5" s="99" t="s">
        <v>13</v>
      </c>
      <c r="AM5" s="99" t="s">
        <v>13</v>
      </c>
      <c r="AN5" s="99"/>
      <c r="AO5" s="99"/>
      <c r="AP5" s="99"/>
      <c r="AQ5" s="99"/>
      <c r="AR5" s="99"/>
      <c r="AS5" s="99"/>
      <c r="AT5" s="99"/>
      <c r="AU5" s="99"/>
      <c r="AV5" s="99"/>
      <c r="AW5" s="99"/>
      <c r="AX5" s="99"/>
      <c r="AY5" s="99"/>
      <c r="AZ5" s="99"/>
      <c r="BA5" s="99"/>
      <c r="BB5" s="99"/>
      <c r="BC5" s="99"/>
      <c r="BD5" s="99"/>
      <c r="BE5" s="99"/>
      <c r="BF5" s="99"/>
      <c r="BG5" s="99"/>
      <c r="BH5" s="99"/>
      <c r="BI5" s="99"/>
      <c r="BJ5" s="99"/>
      <c r="BK5" s="95"/>
      <c r="BL5" s="86"/>
      <c r="BM5" s="86">
        <f t="shared" si="0"/>
        <v>27</v>
      </c>
      <c r="BR5" s="77">
        <v>102</v>
      </c>
    </row>
    <row r="6" spans="1:70" ht="17.25" thickBot="1" x14ac:dyDescent="0.3">
      <c r="A6" s="79">
        <v>5</v>
      </c>
      <c r="B6" s="94" t="s">
        <v>560</v>
      </c>
      <c r="C6" s="103">
        <v>43594.385694444441</v>
      </c>
      <c r="D6" s="99"/>
      <c r="E6" s="99"/>
      <c r="F6" s="99" t="s">
        <v>676</v>
      </c>
      <c r="G6" s="104">
        <v>13</v>
      </c>
      <c r="H6" s="112">
        <v>2003</v>
      </c>
      <c r="I6" s="99" t="s">
        <v>7</v>
      </c>
      <c r="J6" s="99" t="s">
        <v>7</v>
      </c>
      <c r="K6" s="99" t="s">
        <v>13</v>
      </c>
      <c r="L6" s="99" t="s">
        <v>13</v>
      </c>
      <c r="M6" s="99" t="s">
        <v>7</v>
      </c>
      <c r="N6" s="99" t="s">
        <v>13</v>
      </c>
      <c r="O6" s="99" t="s">
        <v>7</v>
      </c>
      <c r="P6" s="99" t="s">
        <v>23</v>
      </c>
      <c r="Q6" s="99" t="s">
        <v>7</v>
      </c>
      <c r="R6" s="99" t="s">
        <v>23</v>
      </c>
      <c r="S6" s="99" t="s">
        <v>19</v>
      </c>
      <c r="T6" s="99" t="s">
        <v>23</v>
      </c>
      <c r="U6" s="99" t="s">
        <v>23</v>
      </c>
      <c r="V6" s="99" t="s">
        <v>13</v>
      </c>
      <c r="W6" s="99" t="s">
        <v>23</v>
      </c>
      <c r="X6" s="99" t="s">
        <v>23</v>
      </c>
      <c r="Y6" s="99" t="s">
        <v>19</v>
      </c>
      <c r="Z6" s="99" t="s">
        <v>19</v>
      </c>
      <c r="AA6" s="99" t="s">
        <v>13</v>
      </c>
      <c r="AB6" s="99" t="s">
        <v>7</v>
      </c>
      <c r="AC6" s="99" t="s">
        <v>7</v>
      </c>
      <c r="AD6" s="99" t="s">
        <v>23</v>
      </c>
      <c r="AE6" s="99" t="s">
        <v>19</v>
      </c>
      <c r="AF6" s="99" t="s">
        <v>19</v>
      </c>
      <c r="AG6" s="99" t="s">
        <v>7</v>
      </c>
      <c r="AH6" s="99" t="s">
        <v>19</v>
      </c>
      <c r="AI6" s="99" t="s">
        <v>13</v>
      </c>
      <c r="AJ6" s="99" t="s">
        <v>7</v>
      </c>
      <c r="AK6" s="99" t="s">
        <v>19</v>
      </c>
      <c r="AL6" s="99" t="s">
        <v>13</v>
      </c>
      <c r="AM6" s="99" t="s">
        <v>7</v>
      </c>
      <c r="AN6" s="99" t="s">
        <v>19</v>
      </c>
      <c r="AO6" s="99" t="s">
        <v>7</v>
      </c>
      <c r="AP6" s="99" t="s">
        <v>7</v>
      </c>
      <c r="AQ6" s="99" t="s">
        <v>23</v>
      </c>
      <c r="AR6" s="99"/>
      <c r="AS6" s="99"/>
      <c r="AT6" s="99"/>
      <c r="AU6" s="99"/>
      <c r="AV6" s="99"/>
      <c r="AW6" s="99"/>
      <c r="AX6" s="99"/>
      <c r="AY6" s="99"/>
      <c r="AZ6" s="99"/>
      <c r="BA6" s="99"/>
      <c r="BB6" s="99"/>
      <c r="BC6" s="99"/>
      <c r="BD6" s="99"/>
      <c r="BE6" s="99"/>
      <c r="BF6" s="99"/>
      <c r="BG6" s="99"/>
      <c r="BH6" s="99"/>
      <c r="BI6" s="99"/>
      <c r="BJ6" s="99"/>
      <c r="BK6" s="95"/>
      <c r="BL6" s="86"/>
      <c r="BM6" s="86">
        <f t="shared" si="0"/>
        <v>35</v>
      </c>
      <c r="BR6" s="77">
        <v>121</v>
      </c>
    </row>
    <row r="7" spans="1:70" ht="17.25" thickBot="1" x14ac:dyDescent="0.3">
      <c r="A7" s="78">
        <v>6</v>
      </c>
      <c r="B7" s="94" t="s">
        <v>563</v>
      </c>
      <c r="C7" s="103">
        <v>43594.385914351849</v>
      </c>
      <c r="D7" s="99"/>
      <c r="E7" s="99"/>
      <c r="F7" s="99" t="s">
        <v>844</v>
      </c>
      <c r="G7" s="104">
        <v>18</v>
      </c>
      <c r="H7" s="112">
        <v>2003</v>
      </c>
      <c r="I7" s="99" t="s">
        <v>7</v>
      </c>
      <c r="J7" s="99" t="s">
        <v>7</v>
      </c>
      <c r="K7" s="99" t="s">
        <v>13</v>
      </c>
      <c r="L7" s="99" t="s">
        <v>13</v>
      </c>
      <c r="M7" s="99" t="s">
        <v>23</v>
      </c>
      <c r="N7" s="99" t="s">
        <v>13</v>
      </c>
      <c r="O7" s="99" t="s">
        <v>7</v>
      </c>
      <c r="P7" s="99" t="s">
        <v>23</v>
      </c>
      <c r="Q7" s="99" t="s">
        <v>23</v>
      </c>
      <c r="R7" s="99" t="s">
        <v>13</v>
      </c>
      <c r="S7" s="99" t="s">
        <v>19</v>
      </c>
      <c r="T7" s="99" t="s">
        <v>7</v>
      </c>
      <c r="U7" s="99" t="s">
        <v>13</v>
      </c>
      <c r="V7" s="99" t="s">
        <v>7</v>
      </c>
      <c r="W7" s="99" t="s">
        <v>23</v>
      </c>
      <c r="X7" s="99" t="s">
        <v>7</v>
      </c>
      <c r="Y7" s="99" t="s">
        <v>19</v>
      </c>
      <c r="Z7" s="99" t="s">
        <v>19</v>
      </c>
      <c r="AA7" s="99" t="s">
        <v>13</v>
      </c>
      <c r="AB7" s="99" t="s">
        <v>7</v>
      </c>
      <c r="AC7" s="99" t="s">
        <v>7</v>
      </c>
      <c r="AD7" s="99" t="s">
        <v>19</v>
      </c>
      <c r="AE7" s="99" t="s">
        <v>23</v>
      </c>
      <c r="AF7" s="99" t="s">
        <v>7</v>
      </c>
      <c r="AG7" s="99" t="s">
        <v>7</v>
      </c>
      <c r="AH7" s="99"/>
      <c r="AI7" s="99"/>
      <c r="AJ7" s="99"/>
      <c r="AK7" s="99"/>
      <c r="AL7" s="99"/>
      <c r="AM7" s="99"/>
      <c r="AN7" s="99"/>
      <c r="AO7" s="99"/>
      <c r="AP7" s="99"/>
      <c r="AQ7" s="99"/>
      <c r="AR7" s="99"/>
      <c r="AS7" s="99"/>
      <c r="AT7" s="99"/>
      <c r="AU7" s="99"/>
      <c r="AV7" s="99"/>
      <c r="AW7" s="99"/>
      <c r="AX7" s="99"/>
      <c r="AY7" s="99"/>
      <c r="AZ7" s="99"/>
      <c r="BA7" s="99"/>
      <c r="BB7" s="99"/>
      <c r="BC7" s="99"/>
      <c r="BD7" s="99"/>
      <c r="BE7" s="99"/>
      <c r="BF7" s="99"/>
      <c r="BG7" s="99"/>
      <c r="BH7" s="99"/>
      <c r="BI7" s="99"/>
      <c r="BJ7" s="99"/>
      <c r="BK7" s="95"/>
      <c r="BL7" s="86"/>
      <c r="BM7" s="86">
        <f t="shared" si="0"/>
        <v>25</v>
      </c>
      <c r="BR7" s="77">
        <v>147</v>
      </c>
    </row>
    <row r="8" spans="1:70" ht="17.25" thickBot="1" x14ac:dyDescent="0.3">
      <c r="A8" s="79">
        <v>7</v>
      </c>
      <c r="B8" s="94" t="s">
        <v>581</v>
      </c>
      <c r="C8" s="103">
        <v>43594.385972222219</v>
      </c>
      <c r="D8" s="99"/>
      <c r="E8" s="99"/>
      <c r="F8" s="99" t="s">
        <v>844</v>
      </c>
      <c r="G8" s="99">
        <v>2</v>
      </c>
      <c r="H8" s="112">
        <v>2003</v>
      </c>
      <c r="I8" s="99" t="s">
        <v>7</v>
      </c>
      <c r="J8" s="99" t="s">
        <v>7</v>
      </c>
      <c r="K8" s="99" t="s">
        <v>13</v>
      </c>
      <c r="L8" s="99" t="s">
        <v>13</v>
      </c>
      <c r="M8" s="99" t="s">
        <v>13</v>
      </c>
      <c r="N8" s="99" t="s">
        <v>13</v>
      </c>
      <c r="O8" s="99" t="s">
        <v>7</v>
      </c>
      <c r="P8" s="99" t="s">
        <v>23</v>
      </c>
      <c r="Q8" s="99" t="s">
        <v>23</v>
      </c>
      <c r="R8" s="99" t="s">
        <v>23</v>
      </c>
      <c r="S8" s="99" t="s">
        <v>19</v>
      </c>
      <c r="T8" s="99" t="s">
        <v>23</v>
      </c>
      <c r="U8" s="99" t="s">
        <v>23</v>
      </c>
      <c r="V8" s="99" t="s">
        <v>13</v>
      </c>
      <c r="W8" s="99"/>
      <c r="X8" s="99"/>
      <c r="Y8" s="99"/>
      <c r="Z8" s="99" t="s">
        <v>19</v>
      </c>
      <c r="AA8" s="99"/>
      <c r="AB8" s="99"/>
      <c r="AC8" s="99"/>
      <c r="AD8" s="99" t="s">
        <v>19</v>
      </c>
      <c r="AE8" s="99"/>
      <c r="AF8" s="99" t="s">
        <v>19</v>
      </c>
      <c r="AG8" s="99"/>
      <c r="AH8" s="99" t="s">
        <v>19</v>
      </c>
      <c r="AI8" s="99" t="s">
        <v>23</v>
      </c>
      <c r="AJ8" s="99" t="s">
        <v>7</v>
      </c>
      <c r="AK8" s="99"/>
      <c r="AL8" s="99"/>
      <c r="AM8" s="99" t="s">
        <v>13</v>
      </c>
      <c r="AN8" s="99"/>
      <c r="AO8" s="99"/>
      <c r="AP8" s="99"/>
      <c r="AQ8" s="99" t="s">
        <v>23</v>
      </c>
      <c r="AR8" s="99" t="s">
        <v>13</v>
      </c>
      <c r="AS8" s="99"/>
      <c r="AT8" s="99"/>
      <c r="AU8" s="99" t="s">
        <v>7</v>
      </c>
      <c r="AV8" s="99"/>
      <c r="AW8" s="99"/>
      <c r="AX8" s="99"/>
      <c r="AY8" s="99" t="s">
        <v>19</v>
      </c>
      <c r="AZ8" s="99"/>
      <c r="BA8" s="99"/>
      <c r="BB8" s="99"/>
      <c r="BC8" s="99"/>
      <c r="BD8" s="99"/>
      <c r="BE8" s="99"/>
      <c r="BF8" s="99"/>
      <c r="BG8" s="99"/>
      <c r="BH8" s="99"/>
      <c r="BI8" s="99"/>
      <c r="BJ8" s="99"/>
      <c r="BK8" s="95"/>
      <c r="BL8" s="86"/>
      <c r="BM8" s="86">
        <f t="shared" si="0"/>
        <v>25</v>
      </c>
      <c r="BR8" s="77">
        <v>171</v>
      </c>
    </row>
    <row r="9" spans="1:70" ht="17.25" thickBot="1" x14ac:dyDescent="0.3">
      <c r="A9" s="78">
        <v>8</v>
      </c>
      <c r="B9" s="94" t="s">
        <v>554</v>
      </c>
      <c r="C9" s="103">
        <v>43594.386145833334</v>
      </c>
      <c r="D9" s="99"/>
      <c r="E9" s="99"/>
      <c r="F9" s="99" t="s">
        <v>843</v>
      </c>
      <c r="G9" s="104">
        <v>12</v>
      </c>
      <c r="H9" s="112">
        <v>2003</v>
      </c>
      <c r="I9" s="99" t="s">
        <v>7</v>
      </c>
      <c r="J9" s="99" t="s">
        <v>7</v>
      </c>
      <c r="K9" s="99" t="s">
        <v>13</v>
      </c>
      <c r="L9" s="99" t="s">
        <v>13</v>
      </c>
      <c r="M9" s="99" t="s">
        <v>13</v>
      </c>
      <c r="N9" s="99" t="s">
        <v>13</v>
      </c>
      <c r="O9" s="99" t="s">
        <v>23</v>
      </c>
      <c r="P9" s="99" t="s">
        <v>7</v>
      </c>
      <c r="Q9" s="99" t="s">
        <v>23</v>
      </c>
      <c r="R9" s="99" t="s">
        <v>7</v>
      </c>
      <c r="S9" s="99" t="s">
        <v>19</v>
      </c>
      <c r="T9" s="99" t="s">
        <v>23</v>
      </c>
      <c r="U9" s="99" t="s">
        <v>19</v>
      </c>
      <c r="V9" s="99" t="s">
        <v>19</v>
      </c>
      <c r="W9" s="99" t="s">
        <v>7</v>
      </c>
      <c r="X9" s="99" t="s">
        <v>19</v>
      </c>
      <c r="Y9" s="99" t="s">
        <v>13</v>
      </c>
      <c r="Z9" s="99" t="s">
        <v>13</v>
      </c>
      <c r="AA9" s="99" t="s">
        <v>13</v>
      </c>
      <c r="AB9" s="99" t="s">
        <v>7</v>
      </c>
      <c r="AC9" s="99" t="s">
        <v>7</v>
      </c>
      <c r="AD9" s="99" t="s">
        <v>19</v>
      </c>
      <c r="AE9" s="99" t="s">
        <v>23</v>
      </c>
      <c r="AF9" s="99" t="s">
        <v>19</v>
      </c>
      <c r="AG9" s="99" t="s">
        <v>7</v>
      </c>
      <c r="AH9" s="99" t="s">
        <v>23</v>
      </c>
      <c r="AI9" s="99" t="s">
        <v>23</v>
      </c>
      <c r="AJ9" s="99" t="s">
        <v>23</v>
      </c>
      <c r="AK9" s="99" t="s">
        <v>13</v>
      </c>
      <c r="AL9" s="99" t="s">
        <v>23</v>
      </c>
      <c r="AM9" s="99" t="s">
        <v>19</v>
      </c>
      <c r="AN9" s="99" t="s">
        <v>19</v>
      </c>
      <c r="AO9" s="99" t="s">
        <v>7</v>
      </c>
      <c r="AP9" s="99" t="s">
        <v>23</v>
      </c>
      <c r="AQ9" s="99"/>
      <c r="AR9" s="99"/>
      <c r="AS9" s="99"/>
      <c r="AT9" s="99"/>
      <c r="AU9" s="99"/>
      <c r="AV9" s="99"/>
      <c r="AW9" s="99"/>
      <c r="AX9" s="99"/>
      <c r="AY9" s="99"/>
      <c r="AZ9" s="99"/>
      <c r="BA9" s="99"/>
      <c r="BB9" s="99"/>
      <c r="BC9" s="99"/>
      <c r="BD9" s="99"/>
      <c r="BE9" s="99"/>
      <c r="BF9" s="99"/>
      <c r="BG9" s="99"/>
      <c r="BH9" s="99"/>
      <c r="BI9" s="99"/>
      <c r="BJ9" s="99"/>
      <c r="BK9" s="95"/>
      <c r="BL9" s="86"/>
      <c r="BM9" s="86">
        <f t="shared" si="0"/>
        <v>34</v>
      </c>
      <c r="BR9" s="77">
        <v>184</v>
      </c>
    </row>
    <row r="10" spans="1:70" ht="17.25" thickBot="1" x14ac:dyDescent="0.3">
      <c r="A10" s="79">
        <v>9</v>
      </c>
      <c r="B10" s="94" t="s">
        <v>830</v>
      </c>
      <c r="C10" s="103">
        <v>43594.386273148149</v>
      </c>
      <c r="D10" s="99"/>
      <c r="E10" s="99"/>
      <c r="F10" s="99" t="s">
        <v>843</v>
      </c>
      <c r="G10" s="99">
        <v>9</v>
      </c>
      <c r="H10" s="112">
        <v>2003</v>
      </c>
      <c r="I10" s="99" t="s">
        <v>7</v>
      </c>
      <c r="J10" s="99" t="s">
        <v>7</v>
      </c>
      <c r="K10" s="99" t="s">
        <v>13</v>
      </c>
      <c r="L10" s="99" t="s">
        <v>13</v>
      </c>
      <c r="M10" s="99" t="s">
        <v>7</v>
      </c>
      <c r="N10" s="99" t="s">
        <v>13</v>
      </c>
      <c r="O10" s="99" t="s">
        <v>7</v>
      </c>
      <c r="P10" s="99" t="s">
        <v>23</v>
      </c>
      <c r="Q10" s="99" t="s">
        <v>7</v>
      </c>
      <c r="R10" s="99"/>
      <c r="S10" s="99" t="s">
        <v>19</v>
      </c>
      <c r="T10" s="99"/>
      <c r="U10" s="99" t="s">
        <v>23</v>
      </c>
      <c r="V10" s="99" t="s">
        <v>13</v>
      </c>
      <c r="W10" s="99" t="s">
        <v>23</v>
      </c>
      <c r="X10" s="99" t="s">
        <v>23</v>
      </c>
      <c r="Y10" s="99" t="s">
        <v>23</v>
      </c>
      <c r="Z10" s="99" t="s">
        <v>13</v>
      </c>
      <c r="AA10" s="99" t="s">
        <v>13</v>
      </c>
      <c r="AB10" s="99" t="s">
        <v>7</v>
      </c>
      <c r="AC10" s="99" t="s">
        <v>7</v>
      </c>
      <c r="AD10" s="99" t="s">
        <v>19</v>
      </c>
      <c r="AE10" s="99" t="s">
        <v>19</v>
      </c>
      <c r="AF10" s="99" t="s">
        <v>19</v>
      </c>
      <c r="AG10" s="99" t="s">
        <v>7</v>
      </c>
      <c r="AH10" s="99" t="s">
        <v>19</v>
      </c>
      <c r="AI10" s="99" t="s">
        <v>13</v>
      </c>
      <c r="AJ10" s="99" t="s">
        <v>7</v>
      </c>
      <c r="AK10" s="99" t="s">
        <v>23</v>
      </c>
      <c r="AL10" s="99" t="s">
        <v>13</v>
      </c>
      <c r="AM10" s="99"/>
      <c r="AN10" s="99"/>
      <c r="AO10" s="99"/>
      <c r="AP10" s="99" t="s">
        <v>23</v>
      </c>
      <c r="AQ10" s="99" t="s">
        <v>13</v>
      </c>
      <c r="AR10" s="99" t="s">
        <v>7</v>
      </c>
      <c r="AS10" s="99" t="s">
        <v>19</v>
      </c>
      <c r="AT10" s="99"/>
      <c r="AU10" s="99"/>
      <c r="AV10" s="99"/>
      <c r="AW10" s="99"/>
      <c r="AX10" s="99"/>
      <c r="AY10" s="99"/>
      <c r="AZ10" s="99"/>
      <c r="BA10" s="99"/>
      <c r="BB10" s="99"/>
      <c r="BC10" s="99"/>
      <c r="BD10" s="99"/>
      <c r="BE10" s="99"/>
      <c r="BF10" s="99"/>
      <c r="BG10" s="99"/>
      <c r="BH10" s="99"/>
      <c r="BI10" s="99"/>
      <c r="BJ10" s="99"/>
      <c r="BK10" s="95"/>
      <c r="BL10" s="86"/>
      <c r="BM10" s="86">
        <f t="shared" si="0"/>
        <v>32</v>
      </c>
      <c r="BR10" s="77">
        <v>188</v>
      </c>
    </row>
    <row r="11" spans="1:70" ht="17.25" thickBot="1" x14ac:dyDescent="0.3">
      <c r="A11" s="78">
        <v>10</v>
      </c>
      <c r="B11" s="94" t="s">
        <v>840</v>
      </c>
      <c r="C11" s="103">
        <v>43594.386319444442</v>
      </c>
      <c r="D11" s="99"/>
      <c r="E11" s="99"/>
      <c r="F11" s="99" t="s">
        <v>676</v>
      </c>
      <c r="G11" s="104">
        <v>24</v>
      </c>
      <c r="H11" s="112">
        <v>2003</v>
      </c>
      <c r="I11" s="99" t="s">
        <v>7</v>
      </c>
      <c r="J11" s="99" t="s">
        <v>7</v>
      </c>
      <c r="K11" s="99" t="s">
        <v>7</v>
      </c>
      <c r="L11" s="99" t="s">
        <v>13</v>
      </c>
      <c r="M11" s="99" t="s">
        <v>13</v>
      </c>
      <c r="N11" s="99" t="s">
        <v>13</v>
      </c>
      <c r="O11" s="99" t="s">
        <v>23</v>
      </c>
      <c r="P11" s="99" t="s">
        <v>23</v>
      </c>
      <c r="Q11" s="99" t="s">
        <v>19</v>
      </c>
      <c r="R11" s="99" t="s">
        <v>7</v>
      </c>
      <c r="S11" s="99" t="s">
        <v>19</v>
      </c>
      <c r="T11" s="99" t="s">
        <v>23</v>
      </c>
      <c r="U11" s="99" t="s">
        <v>23</v>
      </c>
      <c r="V11" s="99" t="s">
        <v>13</v>
      </c>
      <c r="W11" s="99" t="s">
        <v>23</v>
      </c>
      <c r="X11" s="99" t="s">
        <v>7</v>
      </c>
      <c r="Y11" s="99" t="s">
        <v>13</v>
      </c>
      <c r="Z11" s="99" t="s">
        <v>23</v>
      </c>
      <c r="AA11" s="99" t="s">
        <v>13</v>
      </c>
      <c r="AB11" s="99" t="s">
        <v>7</v>
      </c>
      <c r="AC11" s="99" t="s">
        <v>23</v>
      </c>
      <c r="AD11" s="99" t="s">
        <v>19</v>
      </c>
      <c r="AE11" s="99" t="s">
        <v>19</v>
      </c>
      <c r="AF11" s="99" t="s">
        <v>19</v>
      </c>
      <c r="AG11" s="99" t="s">
        <v>7</v>
      </c>
      <c r="AH11" s="99" t="s">
        <v>13</v>
      </c>
      <c r="AI11" s="99" t="s">
        <v>13</v>
      </c>
      <c r="AJ11" s="99" t="s">
        <v>19</v>
      </c>
      <c r="AK11" s="99" t="s">
        <v>7</v>
      </c>
      <c r="AL11" s="99"/>
      <c r="AM11" s="99"/>
      <c r="AN11" s="99"/>
      <c r="AO11" s="99"/>
      <c r="AP11" s="99"/>
      <c r="AQ11" s="99"/>
      <c r="AR11" s="99"/>
      <c r="AS11" s="99"/>
      <c r="AT11" s="99"/>
      <c r="AU11" s="99"/>
      <c r="AV11" s="99"/>
      <c r="AW11" s="99"/>
      <c r="AX11" s="99"/>
      <c r="AY11" s="99"/>
      <c r="AZ11" s="99"/>
      <c r="BA11" s="99"/>
      <c r="BB11" s="99"/>
      <c r="BC11" s="99"/>
      <c r="BD11" s="99"/>
      <c r="BE11" s="99"/>
      <c r="BF11" s="99"/>
      <c r="BG11" s="99"/>
      <c r="BH11" s="99"/>
      <c r="BI11" s="99"/>
      <c r="BJ11" s="99"/>
      <c r="BK11" s="95"/>
      <c r="BL11" s="86"/>
      <c r="BM11" s="86">
        <f t="shared" si="0"/>
        <v>29</v>
      </c>
      <c r="BR11" s="77">
        <v>198</v>
      </c>
    </row>
    <row r="12" spans="1:70" ht="17.25" thickBot="1" x14ac:dyDescent="0.3">
      <c r="A12" s="79">
        <v>11</v>
      </c>
      <c r="B12" s="94" t="s">
        <v>828</v>
      </c>
      <c r="C12" s="103">
        <v>43594.386342592596</v>
      </c>
      <c r="D12" s="99"/>
      <c r="E12" s="99"/>
      <c r="F12" s="99" t="s">
        <v>844</v>
      </c>
      <c r="G12" s="99">
        <v>7</v>
      </c>
      <c r="H12" s="112">
        <v>2003</v>
      </c>
      <c r="I12" s="99" t="s">
        <v>7</v>
      </c>
      <c r="J12" s="99" t="s">
        <v>7</v>
      </c>
      <c r="K12" s="99" t="s">
        <v>13</v>
      </c>
      <c r="L12" s="99" t="s">
        <v>13</v>
      </c>
      <c r="M12" s="99" t="s">
        <v>7</v>
      </c>
      <c r="N12" s="99" t="s">
        <v>13</v>
      </c>
      <c r="O12" s="99" t="s">
        <v>7</v>
      </c>
      <c r="P12" s="99" t="s">
        <v>23</v>
      </c>
      <c r="Q12" s="99" t="s">
        <v>23</v>
      </c>
      <c r="R12" s="99" t="s">
        <v>7</v>
      </c>
      <c r="S12" s="99" t="s">
        <v>13</v>
      </c>
      <c r="T12" s="99" t="s">
        <v>23</v>
      </c>
      <c r="U12" s="99" t="s">
        <v>13</v>
      </c>
      <c r="V12" s="99" t="s">
        <v>7</v>
      </c>
      <c r="W12" s="99" t="s">
        <v>7</v>
      </c>
      <c r="X12" s="99" t="s">
        <v>7</v>
      </c>
      <c r="Y12" s="99" t="s">
        <v>19</v>
      </c>
      <c r="Z12" s="99" t="s">
        <v>7</v>
      </c>
      <c r="AA12" s="99" t="s">
        <v>13</v>
      </c>
      <c r="AB12" s="99" t="s">
        <v>23</v>
      </c>
      <c r="AC12" s="99" t="s">
        <v>23</v>
      </c>
      <c r="AD12" s="99" t="s">
        <v>19</v>
      </c>
      <c r="AE12" s="99" t="s">
        <v>13</v>
      </c>
      <c r="AF12" s="99" t="s">
        <v>13</v>
      </c>
      <c r="AG12" s="99" t="s">
        <v>7</v>
      </c>
      <c r="AH12" s="99" t="s">
        <v>19</v>
      </c>
      <c r="AI12" s="99" t="s">
        <v>13</v>
      </c>
      <c r="AJ12" s="99" t="s">
        <v>19</v>
      </c>
      <c r="AK12" s="99" t="s">
        <v>13</v>
      </c>
      <c r="AL12" s="99" t="s">
        <v>13</v>
      </c>
      <c r="AM12" s="99" t="s">
        <v>7</v>
      </c>
      <c r="AN12" s="99" t="s">
        <v>13</v>
      </c>
      <c r="AO12" s="99" t="s">
        <v>19</v>
      </c>
      <c r="AP12" s="99"/>
      <c r="AQ12" s="99"/>
      <c r="AR12" s="99"/>
      <c r="AS12" s="99"/>
      <c r="AT12" s="99"/>
      <c r="AU12" s="99"/>
      <c r="AV12" s="99"/>
      <c r="AW12" s="99"/>
      <c r="AX12" s="99"/>
      <c r="AY12" s="99"/>
      <c r="AZ12" s="99"/>
      <c r="BA12" s="99"/>
      <c r="BB12" s="99"/>
      <c r="BC12" s="99"/>
      <c r="BD12" s="99"/>
      <c r="BE12" s="99"/>
      <c r="BF12" s="99"/>
      <c r="BG12" s="99"/>
      <c r="BH12" s="99"/>
      <c r="BI12" s="99"/>
      <c r="BJ12" s="99"/>
      <c r="BK12" s="95"/>
      <c r="BL12" s="86"/>
      <c r="BM12" s="86">
        <f t="shared" si="0"/>
        <v>33</v>
      </c>
      <c r="BR12" s="77">
        <v>199</v>
      </c>
    </row>
    <row r="13" spans="1:70" ht="17.25" thickBot="1" x14ac:dyDescent="0.3">
      <c r="A13" s="78">
        <v>12</v>
      </c>
      <c r="B13" s="94" t="s">
        <v>826</v>
      </c>
      <c r="C13" s="103">
        <v>43594.386365740742</v>
      </c>
      <c r="D13" s="99"/>
      <c r="E13" s="99"/>
      <c r="F13" s="99" t="s">
        <v>843</v>
      </c>
      <c r="G13" s="99">
        <v>5</v>
      </c>
      <c r="H13" s="112">
        <v>2003</v>
      </c>
      <c r="I13" s="99" t="s">
        <v>7</v>
      </c>
      <c r="J13" s="99" t="s">
        <v>7</v>
      </c>
      <c r="K13" s="99" t="s">
        <v>13</v>
      </c>
      <c r="L13" s="99" t="s">
        <v>7</v>
      </c>
      <c r="M13" s="99" t="s">
        <v>7</v>
      </c>
      <c r="N13" s="99" t="s">
        <v>13</v>
      </c>
      <c r="O13" s="99" t="s">
        <v>7</v>
      </c>
      <c r="P13" s="99" t="s">
        <v>23</v>
      </c>
      <c r="Q13" s="99" t="s">
        <v>7</v>
      </c>
      <c r="R13" s="99" t="s">
        <v>23</v>
      </c>
      <c r="S13" s="99" t="s">
        <v>13</v>
      </c>
      <c r="T13" s="99" t="s">
        <v>23</v>
      </c>
      <c r="U13" s="99" t="s">
        <v>13</v>
      </c>
      <c r="V13" s="99" t="s">
        <v>23</v>
      </c>
      <c r="W13" s="99" t="s">
        <v>13</v>
      </c>
      <c r="X13" s="99" t="s">
        <v>19</v>
      </c>
      <c r="Y13" s="99" t="s">
        <v>19</v>
      </c>
      <c r="Z13" s="99" t="s">
        <v>19</v>
      </c>
      <c r="AA13" s="99" t="s">
        <v>13</v>
      </c>
      <c r="AB13" s="99" t="s">
        <v>7</v>
      </c>
      <c r="AC13" s="99" t="s">
        <v>13</v>
      </c>
      <c r="AD13" s="99" t="s">
        <v>23</v>
      </c>
      <c r="AE13" s="99" t="s">
        <v>19</v>
      </c>
      <c r="AF13" s="99" t="s">
        <v>19</v>
      </c>
      <c r="AG13" s="99" t="s">
        <v>7</v>
      </c>
      <c r="AH13" s="99" t="s">
        <v>13</v>
      </c>
      <c r="AI13" s="99" t="s">
        <v>13</v>
      </c>
      <c r="AJ13" s="99" t="s">
        <v>7</v>
      </c>
      <c r="AK13" s="99" t="s">
        <v>7</v>
      </c>
      <c r="AL13" s="99" t="s">
        <v>7</v>
      </c>
      <c r="AM13" s="99"/>
      <c r="AN13" s="99"/>
      <c r="AO13" s="99"/>
      <c r="AP13" s="99"/>
      <c r="AQ13" s="99"/>
      <c r="AR13" s="99"/>
      <c r="AS13" s="99"/>
      <c r="AT13" s="99"/>
      <c r="AU13" s="99"/>
      <c r="AV13" s="99"/>
      <c r="AW13" s="99"/>
      <c r="AX13" s="99"/>
      <c r="AY13" s="99"/>
      <c r="AZ13" s="99"/>
      <c r="BA13" s="99"/>
      <c r="BB13" s="99"/>
      <c r="BC13" s="99"/>
      <c r="BD13" s="99"/>
      <c r="BE13" s="99"/>
      <c r="BF13" s="99"/>
      <c r="BG13" s="99"/>
      <c r="BH13" s="99"/>
      <c r="BI13" s="99"/>
      <c r="BJ13" s="99"/>
      <c r="BK13" s="95"/>
      <c r="BL13" s="86"/>
      <c r="BM13" s="86">
        <f t="shared" si="0"/>
        <v>30</v>
      </c>
      <c r="BR13" s="77">
        <v>20</v>
      </c>
    </row>
    <row r="14" spans="1:70" ht="17.25" thickBot="1" x14ac:dyDescent="0.3">
      <c r="A14" s="79">
        <v>13</v>
      </c>
      <c r="B14" s="94" t="s">
        <v>574</v>
      </c>
      <c r="C14" s="103">
        <v>43594.38652777778</v>
      </c>
      <c r="D14" s="99"/>
      <c r="E14" s="99"/>
      <c r="F14" s="99" t="s">
        <v>844</v>
      </c>
      <c r="G14" s="104">
        <v>11</v>
      </c>
      <c r="H14" s="112">
        <v>2003</v>
      </c>
      <c r="I14" s="99" t="s">
        <v>7</v>
      </c>
      <c r="J14" s="99" t="s">
        <v>19</v>
      </c>
      <c r="K14" s="99" t="s">
        <v>13</v>
      </c>
      <c r="L14" s="99" t="s">
        <v>13</v>
      </c>
      <c r="M14" s="99" t="s">
        <v>7</v>
      </c>
      <c r="N14" s="99" t="s">
        <v>13</v>
      </c>
      <c r="O14" s="99" t="s">
        <v>7</v>
      </c>
      <c r="P14" s="99" t="s">
        <v>23</v>
      </c>
      <c r="Q14" s="99" t="s">
        <v>7</v>
      </c>
      <c r="R14" s="99" t="s">
        <v>7</v>
      </c>
      <c r="S14" s="99" t="s">
        <v>19</v>
      </c>
      <c r="T14" s="99" t="s">
        <v>23</v>
      </c>
      <c r="U14" s="99" t="s">
        <v>13</v>
      </c>
      <c r="V14" s="99" t="s">
        <v>13</v>
      </c>
      <c r="W14" s="99" t="s">
        <v>7</v>
      </c>
      <c r="X14" s="99" t="s">
        <v>19</v>
      </c>
      <c r="Y14" s="99" t="s">
        <v>7</v>
      </c>
      <c r="Z14" s="99" t="s">
        <v>19</v>
      </c>
      <c r="AA14" s="99" t="s">
        <v>19</v>
      </c>
      <c r="AB14" s="99" t="s">
        <v>7</v>
      </c>
      <c r="AC14" s="99" t="s">
        <v>7</v>
      </c>
      <c r="AD14" s="99" t="s">
        <v>19</v>
      </c>
      <c r="AE14" s="99" t="s">
        <v>19</v>
      </c>
      <c r="AF14" s="99" t="s">
        <v>19</v>
      </c>
      <c r="AG14" s="99" t="s">
        <v>7</v>
      </c>
      <c r="AH14" s="99" t="s">
        <v>19</v>
      </c>
      <c r="AI14" s="99" t="s">
        <v>7</v>
      </c>
      <c r="AJ14" s="99" t="s">
        <v>13</v>
      </c>
      <c r="AK14" s="99" t="s">
        <v>7</v>
      </c>
      <c r="AL14" s="99" t="s">
        <v>19</v>
      </c>
      <c r="AM14" s="99" t="s">
        <v>19</v>
      </c>
      <c r="AN14" s="99" t="s">
        <v>7</v>
      </c>
      <c r="AO14" s="99" t="s">
        <v>19</v>
      </c>
      <c r="AP14" s="99" t="s">
        <v>7</v>
      </c>
      <c r="AQ14" s="99" t="s">
        <v>19</v>
      </c>
      <c r="AR14" s="99" t="s">
        <v>7</v>
      </c>
      <c r="AS14" s="99"/>
      <c r="AT14" s="99"/>
      <c r="AU14" s="99"/>
      <c r="AV14" s="99"/>
      <c r="AW14" s="99"/>
      <c r="AX14" s="99"/>
      <c r="AY14" s="99"/>
      <c r="AZ14" s="99"/>
      <c r="BA14" s="99"/>
      <c r="BB14" s="99"/>
      <c r="BC14" s="99"/>
      <c r="BD14" s="99"/>
      <c r="BE14" s="99"/>
      <c r="BF14" s="99"/>
      <c r="BG14" s="99"/>
      <c r="BH14" s="99"/>
      <c r="BI14" s="99"/>
      <c r="BJ14" s="99"/>
      <c r="BK14" s="95"/>
      <c r="BL14" s="86"/>
      <c r="BM14" s="86">
        <f t="shared" si="0"/>
        <v>36</v>
      </c>
      <c r="BR14" s="77">
        <v>33</v>
      </c>
    </row>
    <row r="15" spans="1:70" ht="17.25" thickBot="1" x14ac:dyDescent="0.3">
      <c r="A15" s="78">
        <v>14</v>
      </c>
      <c r="B15" s="94" t="s">
        <v>837</v>
      </c>
      <c r="C15" s="103">
        <v>43594.386712962965</v>
      </c>
      <c r="D15" s="99"/>
      <c r="E15" s="99"/>
      <c r="F15" s="99" t="s">
        <v>844</v>
      </c>
      <c r="G15" s="104">
        <v>21</v>
      </c>
      <c r="H15" s="112">
        <v>2003</v>
      </c>
      <c r="I15" s="99" t="s">
        <v>7</v>
      </c>
      <c r="J15" s="99" t="s">
        <v>7</v>
      </c>
      <c r="K15" s="99" t="s">
        <v>19</v>
      </c>
      <c r="L15" s="99" t="s">
        <v>13</v>
      </c>
      <c r="M15" s="99" t="s">
        <v>7</v>
      </c>
      <c r="N15" s="99" t="s">
        <v>7</v>
      </c>
      <c r="O15" s="99" t="s">
        <v>23</v>
      </c>
      <c r="P15" s="99" t="s">
        <v>23</v>
      </c>
      <c r="Q15" s="99" t="s">
        <v>7</v>
      </c>
      <c r="R15" s="99" t="s">
        <v>23</v>
      </c>
      <c r="S15" s="99" t="s">
        <v>19</v>
      </c>
      <c r="T15" s="99" t="s">
        <v>23</v>
      </c>
      <c r="U15" s="99" t="s">
        <v>23</v>
      </c>
      <c r="V15" s="99" t="s">
        <v>13</v>
      </c>
      <c r="W15" s="99" t="s">
        <v>7</v>
      </c>
      <c r="X15" s="99" t="s">
        <v>23</v>
      </c>
      <c r="Y15" s="99" t="s">
        <v>19</v>
      </c>
      <c r="Z15" s="99" t="s">
        <v>19</v>
      </c>
      <c r="AA15" s="99" t="s">
        <v>13</v>
      </c>
      <c r="AB15" s="99" t="s">
        <v>7</v>
      </c>
      <c r="AC15" s="99" t="s">
        <v>7</v>
      </c>
      <c r="AD15" s="99" t="s">
        <v>7</v>
      </c>
      <c r="AE15" s="99" t="s">
        <v>23</v>
      </c>
      <c r="AF15" s="99" t="s">
        <v>19</v>
      </c>
      <c r="AG15" s="99" t="s">
        <v>7</v>
      </c>
      <c r="AH15" s="99" t="s">
        <v>19</v>
      </c>
      <c r="AI15" s="99" t="s">
        <v>13</v>
      </c>
      <c r="AJ15" s="99" t="s">
        <v>7</v>
      </c>
      <c r="AK15" s="99" t="s">
        <v>13</v>
      </c>
      <c r="AL15" s="99" t="s">
        <v>7</v>
      </c>
      <c r="AM15" s="99" t="s">
        <v>19</v>
      </c>
      <c r="AN15" s="99"/>
      <c r="AO15" s="99"/>
      <c r="AP15" s="99"/>
      <c r="AQ15" s="99"/>
      <c r="AR15" s="99"/>
      <c r="AS15" s="99"/>
      <c r="AT15" s="99"/>
      <c r="AU15" s="99"/>
      <c r="AV15" s="99"/>
      <c r="AW15" s="99"/>
      <c r="AX15" s="99"/>
      <c r="AY15" s="99"/>
      <c r="AZ15" s="99"/>
      <c r="BA15" s="99"/>
      <c r="BB15" s="99"/>
      <c r="BC15" s="99"/>
      <c r="BD15" s="99"/>
      <c r="BE15" s="99"/>
      <c r="BF15" s="99"/>
      <c r="BG15" s="99"/>
      <c r="BH15" s="99"/>
      <c r="BI15" s="99"/>
      <c r="BJ15" s="99"/>
      <c r="BK15" s="95"/>
      <c r="BL15" s="86"/>
      <c r="BM15" s="86">
        <f t="shared" si="0"/>
        <v>31</v>
      </c>
      <c r="BR15" s="77">
        <v>97</v>
      </c>
    </row>
    <row r="16" spans="1:70" ht="17.25" thickBot="1" x14ac:dyDescent="0.3">
      <c r="A16" s="79">
        <v>15</v>
      </c>
      <c r="B16" s="94" t="s">
        <v>835</v>
      </c>
      <c r="C16" s="103">
        <v>43594.386828703704</v>
      </c>
      <c r="D16" s="99"/>
      <c r="E16" s="99"/>
      <c r="F16" s="99" t="s">
        <v>843</v>
      </c>
      <c r="G16" s="104">
        <v>19</v>
      </c>
      <c r="H16" s="112">
        <v>2003</v>
      </c>
      <c r="I16" s="99" t="s">
        <v>19</v>
      </c>
      <c r="J16" s="99" t="s">
        <v>7</v>
      </c>
      <c r="K16" s="99" t="s">
        <v>13</v>
      </c>
      <c r="L16" s="99" t="s">
        <v>13</v>
      </c>
      <c r="M16" s="99" t="s">
        <v>7</v>
      </c>
      <c r="N16" s="99" t="s">
        <v>13</v>
      </c>
      <c r="O16" s="99" t="s">
        <v>23</v>
      </c>
      <c r="P16" s="99" t="s">
        <v>7</v>
      </c>
      <c r="Q16" s="99" t="s">
        <v>7</v>
      </c>
      <c r="R16" s="99"/>
      <c r="S16" s="99" t="s">
        <v>19</v>
      </c>
      <c r="T16" s="99"/>
      <c r="U16" s="99" t="s">
        <v>13</v>
      </c>
      <c r="V16" s="99" t="s">
        <v>19</v>
      </c>
      <c r="W16" s="99" t="s">
        <v>19</v>
      </c>
      <c r="X16" s="99"/>
      <c r="Y16" s="99"/>
      <c r="Z16" s="99" t="s">
        <v>19</v>
      </c>
      <c r="AA16" s="99" t="s">
        <v>13</v>
      </c>
      <c r="AB16" s="99" t="s">
        <v>7</v>
      </c>
      <c r="AC16" s="99"/>
      <c r="AD16" s="99" t="s">
        <v>13</v>
      </c>
      <c r="AE16" s="99" t="s">
        <v>23</v>
      </c>
      <c r="AF16" s="99"/>
      <c r="AG16" s="99" t="s">
        <v>7</v>
      </c>
      <c r="AH16" s="99" t="s">
        <v>7</v>
      </c>
      <c r="AI16" s="99" t="s">
        <v>13</v>
      </c>
      <c r="AJ16" s="99" t="s">
        <v>7</v>
      </c>
      <c r="AK16" s="99" t="s">
        <v>13</v>
      </c>
      <c r="AL16" s="99" t="s">
        <v>13</v>
      </c>
      <c r="AM16" s="99" t="s">
        <v>19</v>
      </c>
      <c r="AN16" s="99" t="s">
        <v>19</v>
      </c>
      <c r="AO16" s="99" t="s">
        <v>19</v>
      </c>
      <c r="AP16" s="99"/>
      <c r="AQ16" s="99"/>
      <c r="AR16" s="99"/>
      <c r="AS16" s="99" t="s">
        <v>19</v>
      </c>
      <c r="AT16" s="99" t="s">
        <v>7</v>
      </c>
      <c r="AU16" s="99"/>
      <c r="AV16" s="99"/>
      <c r="AW16" s="99"/>
      <c r="AX16" s="99"/>
      <c r="AY16" s="99"/>
      <c r="AZ16" s="99"/>
      <c r="BA16" s="99"/>
      <c r="BB16" s="99"/>
      <c r="BC16" s="99"/>
      <c r="BD16" s="99"/>
      <c r="BE16" s="99"/>
      <c r="BF16" s="99"/>
      <c r="BG16" s="99"/>
      <c r="BH16" s="99"/>
      <c r="BI16" s="99"/>
      <c r="BJ16" s="99"/>
      <c r="BK16" s="95"/>
      <c r="BL16" s="86"/>
      <c r="BM16" s="86">
        <f t="shared" si="0"/>
        <v>29</v>
      </c>
    </row>
    <row r="17" spans="1:65" ht="17.25" thickBot="1" x14ac:dyDescent="0.3">
      <c r="A17" s="78">
        <v>16</v>
      </c>
      <c r="B17" s="94" t="s">
        <v>825</v>
      </c>
      <c r="C17" s="103">
        <v>43594.38689814815</v>
      </c>
      <c r="D17" s="99"/>
      <c r="E17" s="99"/>
      <c r="F17" s="99" t="s">
        <v>844</v>
      </c>
      <c r="G17" s="99">
        <v>4</v>
      </c>
      <c r="H17" s="112">
        <v>2003</v>
      </c>
      <c r="I17" s="99" t="s">
        <v>7</v>
      </c>
      <c r="J17" s="99" t="s">
        <v>7</v>
      </c>
      <c r="K17" s="99" t="s">
        <v>13</v>
      </c>
      <c r="L17" s="99" t="s">
        <v>13</v>
      </c>
      <c r="M17" s="99" t="s">
        <v>7</v>
      </c>
      <c r="N17" s="99" t="s">
        <v>13</v>
      </c>
      <c r="O17" s="99" t="s">
        <v>7</v>
      </c>
      <c r="P17" s="99" t="s">
        <v>23</v>
      </c>
      <c r="Q17" s="99" t="s">
        <v>23</v>
      </c>
      <c r="R17" s="99" t="s">
        <v>23</v>
      </c>
      <c r="S17" s="99" t="s">
        <v>19</v>
      </c>
      <c r="T17" s="99" t="s">
        <v>23</v>
      </c>
      <c r="U17" s="99" t="s">
        <v>23</v>
      </c>
      <c r="V17" s="99" t="s">
        <v>13</v>
      </c>
      <c r="W17" s="99" t="s">
        <v>7</v>
      </c>
      <c r="X17" s="99" t="s">
        <v>19</v>
      </c>
      <c r="Y17" s="99" t="s">
        <v>7</v>
      </c>
      <c r="Z17" s="99" t="s">
        <v>7</v>
      </c>
      <c r="AA17" s="99" t="s">
        <v>13</v>
      </c>
      <c r="AB17" s="99" t="s">
        <v>7</v>
      </c>
      <c r="AC17" s="99" t="s">
        <v>19</v>
      </c>
      <c r="AD17" s="99" t="s">
        <v>19</v>
      </c>
      <c r="AE17" s="99" t="s">
        <v>23</v>
      </c>
      <c r="AF17" s="99" t="s">
        <v>13</v>
      </c>
      <c r="AG17" s="99" t="s">
        <v>7</v>
      </c>
      <c r="AH17" s="99" t="s">
        <v>19</v>
      </c>
      <c r="AI17" s="99" t="s">
        <v>13</v>
      </c>
      <c r="AJ17" s="99" t="s">
        <v>7</v>
      </c>
      <c r="AK17" s="99" t="s">
        <v>7</v>
      </c>
      <c r="AL17" s="99" t="s">
        <v>13</v>
      </c>
      <c r="AM17" s="99" t="s">
        <v>13</v>
      </c>
      <c r="AN17" s="99"/>
      <c r="AO17" s="99"/>
      <c r="AP17" s="99"/>
      <c r="AQ17" s="99"/>
      <c r="AR17" s="99"/>
      <c r="AS17" s="99"/>
      <c r="AT17" s="99"/>
      <c r="AU17" s="99"/>
      <c r="AV17" s="99"/>
      <c r="AW17" s="99"/>
      <c r="AX17" s="99"/>
      <c r="AY17" s="99"/>
      <c r="AZ17" s="99"/>
      <c r="BA17" s="99"/>
      <c r="BB17" s="99"/>
      <c r="BC17" s="99"/>
      <c r="BD17" s="99"/>
      <c r="BE17" s="99"/>
      <c r="BF17" s="99"/>
      <c r="BG17" s="99"/>
      <c r="BH17" s="99"/>
      <c r="BI17" s="99"/>
      <c r="BJ17" s="99"/>
      <c r="BK17" s="95"/>
      <c r="BL17" s="86"/>
      <c r="BM17" s="86">
        <f t="shared" si="0"/>
        <v>31</v>
      </c>
    </row>
    <row r="18" spans="1:65" ht="17.25" thickBot="1" x14ac:dyDescent="0.3">
      <c r="A18" s="79">
        <v>17</v>
      </c>
      <c r="B18" s="94" t="s">
        <v>824</v>
      </c>
      <c r="C18" s="103">
        <v>43594.387013888889</v>
      </c>
      <c r="D18" s="99"/>
      <c r="E18" s="99"/>
      <c r="F18" s="99" t="s">
        <v>844</v>
      </c>
      <c r="G18" s="99">
        <v>3</v>
      </c>
      <c r="H18" s="112">
        <v>2003</v>
      </c>
      <c r="I18" s="99" t="s">
        <v>7</v>
      </c>
      <c r="J18" s="99" t="s">
        <v>7</v>
      </c>
      <c r="K18" s="99" t="s">
        <v>13</v>
      </c>
      <c r="L18" s="99" t="s">
        <v>13</v>
      </c>
      <c r="M18" s="99" t="s">
        <v>7</v>
      </c>
      <c r="N18" s="99" t="s">
        <v>13</v>
      </c>
      <c r="O18" s="99" t="s">
        <v>7</v>
      </c>
      <c r="P18" s="99" t="s">
        <v>23</v>
      </c>
      <c r="Q18" s="99" t="s">
        <v>23</v>
      </c>
      <c r="R18" s="99" t="s">
        <v>19</v>
      </c>
      <c r="S18" s="99" t="s">
        <v>19</v>
      </c>
      <c r="T18" s="99" t="s">
        <v>23</v>
      </c>
      <c r="U18" s="99" t="s">
        <v>13</v>
      </c>
      <c r="V18" s="99" t="s">
        <v>13</v>
      </c>
      <c r="W18" s="99" t="s">
        <v>23</v>
      </c>
      <c r="X18" s="99" t="s">
        <v>19</v>
      </c>
      <c r="Y18" s="99" t="s">
        <v>19</v>
      </c>
      <c r="Z18" s="99" t="s">
        <v>23</v>
      </c>
      <c r="AA18" s="99" t="s">
        <v>13</v>
      </c>
      <c r="AB18" s="99" t="s">
        <v>23</v>
      </c>
      <c r="AC18" s="99" t="s">
        <v>7</v>
      </c>
      <c r="AD18" s="99" t="s">
        <v>19</v>
      </c>
      <c r="AE18" s="99" t="s">
        <v>13</v>
      </c>
      <c r="AF18" s="99" t="s">
        <v>19</v>
      </c>
      <c r="AG18" s="99" t="s">
        <v>7</v>
      </c>
      <c r="AH18" s="99" t="s">
        <v>19</v>
      </c>
      <c r="AI18" s="99" t="s">
        <v>13</v>
      </c>
      <c r="AJ18" s="99" t="s">
        <v>7</v>
      </c>
      <c r="AK18" s="99" t="s">
        <v>13</v>
      </c>
      <c r="AL18" s="99" t="s">
        <v>13</v>
      </c>
      <c r="AM18" s="99" t="s">
        <v>13</v>
      </c>
      <c r="AN18" s="99" t="s">
        <v>19</v>
      </c>
      <c r="AO18" s="99"/>
      <c r="AP18" s="99"/>
      <c r="AQ18" s="99"/>
      <c r="AR18" s="99"/>
      <c r="AS18" s="99"/>
      <c r="AT18" s="99"/>
      <c r="AU18" s="99"/>
      <c r="AV18" s="99"/>
      <c r="AW18" s="99"/>
      <c r="AX18" s="99"/>
      <c r="AY18" s="99"/>
      <c r="AZ18" s="99"/>
      <c r="BA18" s="99"/>
      <c r="BB18" s="99"/>
      <c r="BC18" s="99"/>
      <c r="BD18" s="99"/>
      <c r="BE18" s="99"/>
      <c r="BF18" s="99"/>
      <c r="BG18" s="99"/>
      <c r="BH18" s="99"/>
      <c r="BI18" s="99"/>
      <c r="BJ18" s="99"/>
      <c r="BK18" s="95"/>
      <c r="BL18" s="86"/>
      <c r="BM18" s="86">
        <f t="shared" si="0"/>
        <v>32</v>
      </c>
    </row>
    <row r="19" spans="1:65" ht="17.25" thickBot="1" x14ac:dyDescent="0.3">
      <c r="A19" s="78">
        <v>18</v>
      </c>
      <c r="B19" s="94" t="s">
        <v>832</v>
      </c>
      <c r="C19" s="103">
        <v>43594.387106481481</v>
      </c>
      <c r="D19" s="99"/>
      <c r="E19" s="99"/>
      <c r="F19" s="99" t="s">
        <v>844</v>
      </c>
      <c r="G19" s="104">
        <v>14</v>
      </c>
      <c r="H19" s="112">
        <v>2003</v>
      </c>
      <c r="I19" s="99" t="s">
        <v>7</v>
      </c>
      <c r="J19" s="99" t="s">
        <v>7</v>
      </c>
      <c r="K19" s="99" t="s">
        <v>13</v>
      </c>
      <c r="L19" s="99" t="s">
        <v>13</v>
      </c>
      <c r="M19" s="99" t="s">
        <v>7</v>
      </c>
      <c r="N19" s="99" t="s">
        <v>13</v>
      </c>
      <c r="O19" s="99" t="s">
        <v>19</v>
      </c>
      <c r="P19" s="99" t="s">
        <v>23</v>
      </c>
      <c r="Q19" s="99" t="s">
        <v>23</v>
      </c>
      <c r="R19" s="99"/>
      <c r="S19" s="99" t="s">
        <v>19</v>
      </c>
      <c r="T19" s="99" t="s">
        <v>23</v>
      </c>
      <c r="U19" s="99" t="s">
        <v>23</v>
      </c>
      <c r="V19" s="99" t="s">
        <v>13</v>
      </c>
      <c r="W19" s="99" t="s">
        <v>19</v>
      </c>
      <c r="X19" s="99"/>
      <c r="Y19" s="99" t="s">
        <v>7</v>
      </c>
      <c r="Z19" s="99" t="s">
        <v>19</v>
      </c>
      <c r="AA19" s="99" t="s">
        <v>13</v>
      </c>
      <c r="AB19" s="99" t="s">
        <v>7</v>
      </c>
      <c r="AC19" s="99" t="s">
        <v>7</v>
      </c>
      <c r="AD19" s="99" t="s">
        <v>19</v>
      </c>
      <c r="AE19" s="99" t="s">
        <v>19</v>
      </c>
      <c r="AF19" s="99" t="s">
        <v>23</v>
      </c>
      <c r="AG19" s="99" t="s">
        <v>19</v>
      </c>
      <c r="AH19" s="99" t="s">
        <v>19</v>
      </c>
      <c r="AI19" s="99" t="s">
        <v>7</v>
      </c>
      <c r="AJ19" s="99" t="s">
        <v>19</v>
      </c>
      <c r="AK19" s="99" t="s">
        <v>13</v>
      </c>
      <c r="AL19" s="99" t="s">
        <v>13</v>
      </c>
      <c r="AM19" s="99" t="s">
        <v>19</v>
      </c>
      <c r="AN19" s="99" t="s">
        <v>19</v>
      </c>
      <c r="AO19" s="99" t="s">
        <v>19</v>
      </c>
      <c r="AP19" s="99"/>
      <c r="AQ19" s="99"/>
      <c r="AR19" s="99"/>
      <c r="AS19" s="99"/>
      <c r="AT19" s="99"/>
      <c r="AU19" s="99"/>
      <c r="AV19" s="99"/>
      <c r="AW19" s="99"/>
      <c r="AX19" s="99"/>
      <c r="AY19" s="99"/>
      <c r="AZ19" s="99"/>
      <c r="BA19" s="99"/>
      <c r="BB19" s="99"/>
      <c r="BC19" s="99"/>
      <c r="BD19" s="99"/>
      <c r="BE19" s="99"/>
      <c r="BF19" s="99"/>
      <c r="BG19" s="99"/>
      <c r="BH19" s="99"/>
      <c r="BI19" s="99"/>
      <c r="BJ19" s="99"/>
      <c r="BK19" s="95"/>
      <c r="BL19" s="86"/>
      <c r="BM19" s="86">
        <f t="shared" si="0"/>
        <v>31</v>
      </c>
    </row>
    <row r="20" spans="1:65" ht="17.25" thickBot="1" x14ac:dyDescent="0.3">
      <c r="A20" s="79">
        <v>19</v>
      </c>
      <c r="B20" s="94" t="s">
        <v>838</v>
      </c>
      <c r="C20" s="103">
        <v>43594.387187499997</v>
      </c>
      <c r="D20" s="99"/>
      <c r="E20" s="99"/>
      <c r="F20" s="99" t="s">
        <v>843</v>
      </c>
      <c r="G20" s="104">
        <v>22</v>
      </c>
      <c r="H20" s="112">
        <v>2003</v>
      </c>
      <c r="I20" s="99" t="s">
        <v>7</v>
      </c>
      <c r="J20" s="99" t="s">
        <v>7</v>
      </c>
      <c r="K20" s="99" t="s">
        <v>13</v>
      </c>
      <c r="L20" s="99" t="s">
        <v>13</v>
      </c>
      <c r="M20" s="99" t="s">
        <v>7</v>
      </c>
      <c r="N20" s="99" t="s">
        <v>13</v>
      </c>
      <c r="O20" s="99" t="s">
        <v>23</v>
      </c>
      <c r="P20" s="99" t="s">
        <v>7</v>
      </c>
      <c r="Q20" s="99" t="s">
        <v>23</v>
      </c>
      <c r="R20" s="99" t="s">
        <v>23</v>
      </c>
      <c r="S20" s="99" t="s">
        <v>19</v>
      </c>
      <c r="T20" s="99" t="s">
        <v>23</v>
      </c>
      <c r="U20" s="99" t="s">
        <v>23</v>
      </c>
      <c r="V20" s="99" t="s">
        <v>7</v>
      </c>
      <c r="W20" s="99" t="s">
        <v>23</v>
      </c>
      <c r="X20" s="99" t="s">
        <v>23</v>
      </c>
      <c r="Y20" s="99" t="s">
        <v>7</v>
      </c>
      <c r="Z20" s="99" t="s">
        <v>13</v>
      </c>
      <c r="AA20" s="99" t="s">
        <v>19</v>
      </c>
      <c r="AB20" s="99" t="s">
        <v>7</v>
      </c>
      <c r="AC20" s="99" t="s">
        <v>19</v>
      </c>
      <c r="AD20" s="99" t="s">
        <v>19</v>
      </c>
      <c r="AE20" s="99" t="s">
        <v>23</v>
      </c>
      <c r="AF20" s="99" t="s">
        <v>19</v>
      </c>
      <c r="AG20" s="99" t="s">
        <v>7</v>
      </c>
      <c r="AH20" s="99" t="s">
        <v>19</v>
      </c>
      <c r="AI20" s="99" t="s">
        <v>7</v>
      </c>
      <c r="AJ20" s="99" t="s">
        <v>7</v>
      </c>
      <c r="AK20" s="99" t="s">
        <v>13</v>
      </c>
      <c r="AL20" s="99" t="s">
        <v>13</v>
      </c>
      <c r="AM20" s="99" t="s">
        <v>13</v>
      </c>
      <c r="AN20" s="99" t="s">
        <v>19</v>
      </c>
      <c r="AO20" s="99" t="s">
        <v>19</v>
      </c>
      <c r="AP20" s="99"/>
      <c r="AQ20" s="99" t="s">
        <v>7</v>
      </c>
      <c r="AR20" s="99" t="s">
        <v>7</v>
      </c>
      <c r="AS20" s="99" t="s">
        <v>19</v>
      </c>
      <c r="AT20" s="99" t="s">
        <v>7</v>
      </c>
      <c r="AU20" s="99" t="s">
        <v>23</v>
      </c>
      <c r="AV20" s="99" t="s">
        <v>13</v>
      </c>
      <c r="AW20" s="99"/>
      <c r="AX20" s="99" t="s">
        <v>7</v>
      </c>
      <c r="AY20" s="99" t="s">
        <v>19</v>
      </c>
      <c r="AZ20" s="99" t="s">
        <v>19</v>
      </c>
      <c r="BA20" s="99" t="s">
        <v>13</v>
      </c>
      <c r="BB20" s="99" t="s">
        <v>19</v>
      </c>
      <c r="BC20" s="99" t="s">
        <v>13</v>
      </c>
      <c r="BD20" s="99" t="s">
        <v>23</v>
      </c>
      <c r="BE20" s="99"/>
      <c r="BF20" s="99"/>
      <c r="BG20" s="99"/>
      <c r="BH20" s="99"/>
      <c r="BI20" s="99"/>
      <c r="BJ20" s="99"/>
      <c r="BK20" s="95"/>
      <c r="BL20" s="86"/>
      <c r="BM20" s="86">
        <f t="shared" si="0"/>
        <v>46</v>
      </c>
    </row>
    <row r="21" spans="1:65" ht="17.25" thickBot="1" x14ac:dyDescent="0.3">
      <c r="A21" s="78">
        <v>20</v>
      </c>
      <c r="B21" s="94" t="s">
        <v>569</v>
      </c>
      <c r="C21" s="103">
        <v>43594.38721064815</v>
      </c>
      <c r="D21" s="99"/>
      <c r="E21" s="99"/>
      <c r="F21" s="99" t="s">
        <v>844</v>
      </c>
      <c r="G21" s="104">
        <v>15</v>
      </c>
      <c r="H21" s="112">
        <v>2003</v>
      </c>
      <c r="I21" s="99" t="s">
        <v>23</v>
      </c>
      <c r="J21" s="99" t="s">
        <v>7</v>
      </c>
      <c r="K21" s="99" t="s">
        <v>13</v>
      </c>
      <c r="L21" s="99" t="s">
        <v>13</v>
      </c>
      <c r="M21" s="99" t="s">
        <v>7</v>
      </c>
      <c r="N21" s="99" t="s">
        <v>13</v>
      </c>
      <c r="O21" s="99" t="s">
        <v>23</v>
      </c>
      <c r="P21" s="99" t="s">
        <v>7</v>
      </c>
      <c r="Q21" s="99" t="s">
        <v>7</v>
      </c>
      <c r="R21" s="99" t="s">
        <v>23</v>
      </c>
      <c r="S21" s="99" t="s">
        <v>19</v>
      </c>
      <c r="T21" s="99" t="s">
        <v>7</v>
      </c>
      <c r="U21" s="99" t="s">
        <v>23</v>
      </c>
      <c r="V21" s="99" t="s">
        <v>13</v>
      </c>
      <c r="W21" s="99" t="s">
        <v>7</v>
      </c>
      <c r="X21" s="99" t="s">
        <v>19</v>
      </c>
      <c r="Y21" s="99" t="s">
        <v>7</v>
      </c>
      <c r="Z21" s="99" t="s">
        <v>7</v>
      </c>
      <c r="AA21" s="99" t="s">
        <v>13</v>
      </c>
      <c r="AB21" s="99" t="s">
        <v>7</v>
      </c>
      <c r="AC21" s="99" t="s">
        <v>13</v>
      </c>
      <c r="AD21" s="99" t="s">
        <v>19</v>
      </c>
      <c r="AE21" s="99" t="s">
        <v>19</v>
      </c>
      <c r="AF21" s="99" t="s">
        <v>19</v>
      </c>
      <c r="AG21" s="99" t="s">
        <v>7</v>
      </c>
      <c r="AH21" s="99" t="s">
        <v>19</v>
      </c>
      <c r="AI21" s="99" t="s">
        <v>13</v>
      </c>
      <c r="AJ21" s="99" t="s">
        <v>7</v>
      </c>
      <c r="AK21" s="99" t="s">
        <v>19</v>
      </c>
      <c r="AL21" s="99" t="s">
        <v>19</v>
      </c>
      <c r="AM21" s="99" t="s">
        <v>19</v>
      </c>
      <c r="AN21" s="99" t="s">
        <v>19</v>
      </c>
      <c r="AO21" s="99"/>
      <c r="AP21" s="99"/>
      <c r="AQ21" s="99"/>
      <c r="AR21" s="99"/>
      <c r="AS21" s="99"/>
      <c r="AT21" s="99"/>
      <c r="AU21" s="99"/>
      <c r="AV21" s="99"/>
      <c r="AW21" s="99"/>
      <c r="AX21" s="99"/>
      <c r="AY21" s="99"/>
      <c r="AZ21" s="99"/>
      <c r="BA21" s="99"/>
      <c r="BB21" s="99"/>
      <c r="BC21" s="99"/>
      <c r="BD21" s="99"/>
      <c r="BE21" s="99"/>
      <c r="BF21" s="99"/>
      <c r="BG21" s="99"/>
      <c r="BH21" s="99"/>
      <c r="BI21" s="99"/>
      <c r="BJ21" s="99"/>
      <c r="BK21" s="95"/>
      <c r="BL21" s="86"/>
      <c r="BM21" s="86">
        <f t="shared" si="0"/>
        <v>32</v>
      </c>
    </row>
    <row r="22" spans="1:65" ht="17.25" thickBot="1" x14ac:dyDescent="0.3">
      <c r="A22" s="79">
        <v>21</v>
      </c>
      <c r="B22" s="94" t="s">
        <v>841</v>
      </c>
      <c r="C22" s="103">
        <v>43594.387256944443</v>
      </c>
      <c r="D22" s="99"/>
      <c r="E22" s="99"/>
      <c r="F22" s="99" t="s">
        <v>676</v>
      </c>
      <c r="G22" s="104">
        <v>25</v>
      </c>
      <c r="H22" s="112">
        <v>2003</v>
      </c>
      <c r="I22" s="99" t="s">
        <v>7</v>
      </c>
      <c r="J22" s="99" t="s">
        <v>7</v>
      </c>
      <c r="K22" s="99" t="s">
        <v>13</v>
      </c>
      <c r="L22" s="99" t="s">
        <v>13</v>
      </c>
      <c r="M22" s="99" t="s">
        <v>13</v>
      </c>
      <c r="N22" s="99" t="s">
        <v>13</v>
      </c>
      <c r="O22" s="99" t="s">
        <v>7</v>
      </c>
      <c r="P22" s="99" t="s">
        <v>23</v>
      </c>
      <c r="Q22" s="99" t="s">
        <v>7</v>
      </c>
      <c r="R22" s="99" t="s">
        <v>7</v>
      </c>
      <c r="S22" s="99" t="s">
        <v>19</v>
      </c>
      <c r="T22" s="99" t="s">
        <v>7</v>
      </c>
      <c r="U22" s="99" t="s">
        <v>23</v>
      </c>
      <c r="V22" s="99" t="s">
        <v>13</v>
      </c>
      <c r="W22" s="99" t="s">
        <v>13</v>
      </c>
      <c r="X22" s="99" t="s">
        <v>23</v>
      </c>
      <c r="Y22" s="99" t="s">
        <v>19</v>
      </c>
      <c r="Z22" s="99" t="s">
        <v>23</v>
      </c>
      <c r="AA22" s="99" t="s">
        <v>7</v>
      </c>
      <c r="AB22" s="99" t="s">
        <v>7</v>
      </c>
      <c r="AC22" s="99" t="s">
        <v>13</v>
      </c>
      <c r="AD22" s="99" t="s">
        <v>19</v>
      </c>
      <c r="AE22" s="99" t="s">
        <v>19</v>
      </c>
      <c r="AF22" s="99" t="s">
        <v>7</v>
      </c>
      <c r="AG22" s="99" t="s">
        <v>19</v>
      </c>
      <c r="AH22" s="99" t="s">
        <v>19</v>
      </c>
      <c r="AI22" s="99" t="s">
        <v>19</v>
      </c>
      <c r="AJ22" s="99" t="s">
        <v>7</v>
      </c>
      <c r="AK22" s="99" t="s">
        <v>13</v>
      </c>
      <c r="AL22" s="99" t="s">
        <v>13</v>
      </c>
      <c r="AM22" s="99" t="s">
        <v>19</v>
      </c>
      <c r="AN22" s="99" t="s">
        <v>13</v>
      </c>
      <c r="AO22" s="99" t="s">
        <v>23</v>
      </c>
      <c r="AP22" s="99" t="s">
        <v>7</v>
      </c>
      <c r="AQ22" s="99" t="s">
        <v>23</v>
      </c>
      <c r="AR22" s="99" t="s">
        <v>7</v>
      </c>
      <c r="AS22" s="99" t="s">
        <v>23</v>
      </c>
      <c r="AT22" s="99"/>
      <c r="AU22" s="99"/>
      <c r="AV22" s="99"/>
      <c r="AW22" s="99"/>
      <c r="AX22" s="99"/>
      <c r="AY22" s="99"/>
      <c r="AZ22" s="99"/>
      <c r="BA22" s="99"/>
      <c r="BB22" s="99"/>
      <c r="BC22" s="99"/>
      <c r="BD22" s="99"/>
      <c r="BE22" s="99"/>
      <c r="BF22" s="99"/>
      <c r="BG22" s="99"/>
      <c r="BH22" s="99"/>
      <c r="BI22" s="99"/>
      <c r="BJ22" s="99"/>
      <c r="BK22" s="95"/>
      <c r="BL22" s="86"/>
      <c r="BM22" s="86">
        <f t="shared" si="0"/>
        <v>37</v>
      </c>
    </row>
    <row r="23" spans="1:65" ht="17.25" thickBot="1" x14ac:dyDescent="0.3">
      <c r="A23" s="78">
        <v>22</v>
      </c>
      <c r="B23" s="94" t="s">
        <v>829</v>
      </c>
      <c r="C23" s="103">
        <v>43594.387800925928</v>
      </c>
      <c r="D23" s="99"/>
      <c r="E23" s="99"/>
      <c r="F23" s="99" t="s">
        <v>844</v>
      </c>
      <c r="G23" s="99">
        <v>8</v>
      </c>
      <c r="H23" s="112">
        <v>2003</v>
      </c>
      <c r="I23" s="99" t="s">
        <v>7</v>
      </c>
      <c r="J23" s="99" t="s">
        <v>7</v>
      </c>
      <c r="K23" s="99" t="s">
        <v>13</v>
      </c>
      <c r="L23" s="99" t="s">
        <v>13</v>
      </c>
      <c r="M23" s="99" t="s">
        <v>13</v>
      </c>
      <c r="N23" s="99" t="s">
        <v>13</v>
      </c>
      <c r="O23" s="99" t="s">
        <v>7</v>
      </c>
      <c r="P23" s="99" t="s">
        <v>23</v>
      </c>
      <c r="Q23" s="99" t="s">
        <v>23</v>
      </c>
      <c r="R23" s="99" t="s">
        <v>7</v>
      </c>
      <c r="S23" s="99" t="s">
        <v>19</v>
      </c>
      <c r="T23" s="99" t="s">
        <v>23</v>
      </c>
      <c r="U23" s="99" t="s">
        <v>13</v>
      </c>
      <c r="V23" s="99" t="s">
        <v>13</v>
      </c>
      <c r="W23" s="99" t="s">
        <v>23</v>
      </c>
      <c r="X23" s="99"/>
      <c r="Y23" s="99" t="s">
        <v>23</v>
      </c>
      <c r="Z23" s="99" t="s">
        <v>19</v>
      </c>
      <c r="AA23" s="99" t="s">
        <v>13</v>
      </c>
      <c r="AB23" s="99" t="s">
        <v>7</v>
      </c>
      <c r="AC23" s="99" t="s">
        <v>7</v>
      </c>
      <c r="AD23" s="99" t="s">
        <v>7</v>
      </c>
      <c r="AE23" s="99" t="s">
        <v>19</v>
      </c>
      <c r="AF23" s="99" t="s">
        <v>19</v>
      </c>
      <c r="AG23" s="99"/>
      <c r="AH23" s="99"/>
      <c r="AI23" s="99"/>
      <c r="AJ23" s="99"/>
      <c r="AK23" s="99"/>
      <c r="AL23" s="99"/>
      <c r="AM23" s="99"/>
      <c r="AN23" s="99"/>
      <c r="AO23" s="99"/>
      <c r="AP23" s="99"/>
      <c r="AQ23" s="99"/>
      <c r="AR23" s="99"/>
      <c r="AS23" s="99"/>
      <c r="AT23" s="99"/>
      <c r="AU23" s="99"/>
      <c r="AV23" s="99"/>
      <c r="AW23" s="99"/>
      <c r="AX23" s="99"/>
      <c r="AY23" s="99"/>
      <c r="AZ23" s="99"/>
      <c r="BA23" s="99"/>
      <c r="BB23" s="99"/>
      <c r="BC23" s="99"/>
      <c r="BD23" s="99"/>
      <c r="BE23" s="99"/>
      <c r="BF23" s="99"/>
      <c r="BG23" s="99"/>
      <c r="BH23" s="99"/>
      <c r="BI23" s="99"/>
      <c r="BJ23" s="99"/>
      <c r="BK23" s="95"/>
      <c r="BL23" s="86"/>
      <c r="BM23" s="86">
        <f t="shared" si="0"/>
        <v>23</v>
      </c>
    </row>
    <row r="24" spans="1:65" ht="17.25" thickBot="1" x14ac:dyDescent="0.3">
      <c r="A24" s="79">
        <v>23</v>
      </c>
      <c r="B24" s="94" t="s">
        <v>823</v>
      </c>
      <c r="C24" s="103">
        <v>43594.387916666667</v>
      </c>
      <c r="D24" s="99"/>
      <c r="E24" s="99"/>
      <c r="F24" s="99" t="s">
        <v>844</v>
      </c>
      <c r="G24" s="99">
        <v>1</v>
      </c>
      <c r="H24" s="112">
        <v>2003</v>
      </c>
      <c r="I24" s="99" t="s">
        <v>7</v>
      </c>
      <c r="J24" s="99" t="s">
        <v>7</v>
      </c>
      <c r="K24" s="99" t="s">
        <v>19</v>
      </c>
      <c r="L24" s="99" t="s">
        <v>13</v>
      </c>
      <c r="M24" s="99" t="s">
        <v>7</v>
      </c>
      <c r="N24" s="99" t="s">
        <v>7</v>
      </c>
      <c r="O24" s="99" t="s">
        <v>7</v>
      </c>
      <c r="P24" s="99" t="s">
        <v>7</v>
      </c>
      <c r="Q24" s="99" t="s">
        <v>23</v>
      </c>
      <c r="R24" s="99" t="s">
        <v>7</v>
      </c>
      <c r="S24" s="99" t="s">
        <v>19</v>
      </c>
      <c r="T24" s="99" t="s">
        <v>23</v>
      </c>
      <c r="U24" s="99" t="s">
        <v>13</v>
      </c>
      <c r="V24" s="99" t="s">
        <v>13</v>
      </c>
      <c r="W24" s="99" t="s">
        <v>7</v>
      </c>
      <c r="X24" s="99" t="s">
        <v>7</v>
      </c>
      <c r="Y24" s="99" t="s">
        <v>7</v>
      </c>
      <c r="Z24" s="99" t="s">
        <v>19</v>
      </c>
      <c r="AA24" s="99" t="s">
        <v>19</v>
      </c>
      <c r="AB24" s="99" t="s">
        <v>7</v>
      </c>
      <c r="AC24" s="99" t="s">
        <v>19</v>
      </c>
      <c r="AD24" s="99" t="s">
        <v>19</v>
      </c>
      <c r="AE24" s="99" t="s">
        <v>23</v>
      </c>
      <c r="AF24" s="99" t="s">
        <v>19</v>
      </c>
      <c r="AG24" s="99" t="s">
        <v>7</v>
      </c>
      <c r="AH24" s="99" t="s">
        <v>19</v>
      </c>
      <c r="AI24" s="99" t="s">
        <v>7</v>
      </c>
      <c r="AJ24" s="99" t="s">
        <v>19</v>
      </c>
      <c r="AK24" s="99" t="s">
        <v>13</v>
      </c>
      <c r="AL24" s="99" t="s">
        <v>13</v>
      </c>
      <c r="AM24" s="99" t="s">
        <v>7</v>
      </c>
      <c r="AN24" s="99" t="s">
        <v>19</v>
      </c>
      <c r="AO24" s="99" t="s">
        <v>19</v>
      </c>
      <c r="AP24" s="99" t="s">
        <v>7</v>
      </c>
      <c r="AQ24" s="99" t="s">
        <v>23</v>
      </c>
      <c r="AR24" s="99" t="s">
        <v>19</v>
      </c>
      <c r="AS24" s="99" t="s">
        <v>23</v>
      </c>
      <c r="AT24" s="99" t="s">
        <v>7</v>
      </c>
      <c r="AU24" s="99" t="s">
        <v>23</v>
      </c>
      <c r="AV24" s="99" t="s">
        <v>13</v>
      </c>
      <c r="AW24" s="99" t="s">
        <v>7</v>
      </c>
      <c r="AX24" s="99" t="s">
        <v>13</v>
      </c>
      <c r="AY24" s="99" t="s">
        <v>23</v>
      </c>
      <c r="AZ24" s="99" t="s">
        <v>7</v>
      </c>
      <c r="BA24" s="99" t="s">
        <v>13</v>
      </c>
      <c r="BB24" s="99" t="s">
        <v>19</v>
      </c>
      <c r="BC24" s="99" t="s">
        <v>7</v>
      </c>
      <c r="BD24" s="99" t="s">
        <v>23</v>
      </c>
      <c r="BE24" s="99" t="s">
        <v>7</v>
      </c>
      <c r="BF24" s="99" t="s">
        <v>7</v>
      </c>
      <c r="BG24" s="99" t="s">
        <v>7</v>
      </c>
      <c r="BH24" s="99" t="s">
        <v>7</v>
      </c>
      <c r="BI24" s="99" t="s">
        <v>23</v>
      </c>
      <c r="BJ24" s="99" t="s">
        <v>23</v>
      </c>
      <c r="BK24" s="95"/>
      <c r="BL24" s="86"/>
      <c r="BM24" s="86">
        <f t="shared" si="0"/>
        <v>53</v>
      </c>
    </row>
    <row r="25" spans="1:65" ht="17.25" thickBot="1" x14ac:dyDescent="0.3">
      <c r="A25" s="78">
        <v>24</v>
      </c>
      <c r="B25" s="94" t="s">
        <v>556</v>
      </c>
      <c r="C25" s="103">
        <v>43594.388055555559</v>
      </c>
      <c r="D25" s="99"/>
      <c r="E25" s="99"/>
      <c r="F25" s="99" t="s">
        <v>844</v>
      </c>
      <c r="G25" s="104">
        <v>26</v>
      </c>
      <c r="H25" s="112">
        <v>2003</v>
      </c>
      <c r="I25" s="99" t="s">
        <v>7</v>
      </c>
      <c r="J25" s="99" t="s">
        <v>7</v>
      </c>
      <c r="K25" s="99"/>
      <c r="L25" s="99" t="s">
        <v>13</v>
      </c>
      <c r="M25" s="99" t="s">
        <v>23</v>
      </c>
      <c r="N25" s="99" t="s">
        <v>13</v>
      </c>
      <c r="O25" s="99" t="s">
        <v>7</v>
      </c>
      <c r="P25" s="99" t="s">
        <v>23</v>
      </c>
      <c r="Q25" s="99" t="s">
        <v>7</v>
      </c>
      <c r="R25" s="99"/>
      <c r="S25" s="99" t="s">
        <v>19</v>
      </c>
      <c r="T25" s="99"/>
      <c r="U25" s="99" t="s">
        <v>13</v>
      </c>
      <c r="V25" s="99"/>
      <c r="W25" s="99"/>
      <c r="X25" s="99"/>
      <c r="Y25" s="99"/>
      <c r="Z25" s="99" t="s">
        <v>19</v>
      </c>
      <c r="AA25" s="99"/>
      <c r="AB25" s="99" t="s">
        <v>7</v>
      </c>
      <c r="AC25" s="99"/>
      <c r="AD25" s="99" t="s">
        <v>19</v>
      </c>
      <c r="AE25" s="99" t="s">
        <v>19</v>
      </c>
      <c r="AF25" s="99"/>
      <c r="AG25" s="99"/>
      <c r="AH25" s="99" t="s">
        <v>13</v>
      </c>
      <c r="AI25" s="99" t="s">
        <v>23</v>
      </c>
      <c r="AJ25" s="99"/>
      <c r="AK25" s="99" t="s">
        <v>23</v>
      </c>
      <c r="AL25" s="99"/>
      <c r="AM25" s="99" t="s">
        <v>19</v>
      </c>
      <c r="AN25" s="99"/>
      <c r="AO25" s="99"/>
      <c r="AP25" s="99"/>
      <c r="AQ25" s="99"/>
      <c r="AR25" s="99"/>
      <c r="AS25" s="99"/>
      <c r="AT25" s="99"/>
      <c r="AU25" s="99"/>
      <c r="AV25" s="99"/>
      <c r="AW25" s="99"/>
      <c r="AX25" s="99"/>
      <c r="AY25" s="99"/>
      <c r="AZ25" s="99"/>
      <c r="BA25" s="99"/>
      <c r="BB25" s="99"/>
      <c r="BC25" s="99"/>
      <c r="BD25" s="99"/>
      <c r="BE25" s="99"/>
      <c r="BF25" s="99"/>
      <c r="BG25" s="99"/>
      <c r="BH25" s="99"/>
      <c r="BI25" s="99"/>
      <c r="BJ25" s="99"/>
      <c r="BK25" s="95"/>
      <c r="BL25" s="86"/>
      <c r="BM25" s="86">
        <f t="shared" si="0"/>
        <v>18</v>
      </c>
    </row>
    <row r="26" spans="1:65" ht="17.25" thickBot="1" x14ac:dyDescent="0.3">
      <c r="A26" s="79">
        <v>25</v>
      </c>
      <c r="B26" s="94" t="s">
        <v>827</v>
      </c>
      <c r="C26" s="103">
        <v>43594.388425925928</v>
      </c>
      <c r="D26" s="99"/>
      <c r="E26" s="99"/>
      <c r="F26" s="99" t="s">
        <v>844</v>
      </c>
      <c r="G26" s="99">
        <v>6</v>
      </c>
      <c r="H26" s="112">
        <v>2003</v>
      </c>
      <c r="I26" s="99" t="s">
        <v>7</v>
      </c>
      <c r="J26" s="99" t="s">
        <v>7</v>
      </c>
      <c r="K26" s="99" t="s">
        <v>13</v>
      </c>
      <c r="L26" s="99" t="s">
        <v>13</v>
      </c>
      <c r="M26" s="99" t="s">
        <v>7</v>
      </c>
      <c r="N26" s="99" t="s">
        <v>19</v>
      </c>
      <c r="O26" s="99" t="s">
        <v>23</v>
      </c>
      <c r="P26" s="99" t="s">
        <v>23</v>
      </c>
      <c r="Q26" s="99" t="s">
        <v>23</v>
      </c>
      <c r="R26" s="99"/>
      <c r="S26" s="99" t="s">
        <v>19</v>
      </c>
      <c r="T26" s="99"/>
      <c r="U26" s="99" t="s">
        <v>23</v>
      </c>
      <c r="V26" s="99"/>
      <c r="W26" s="99" t="s">
        <v>13</v>
      </c>
      <c r="X26" s="99" t="s">
        <v>7</v>
      </c>
      <c r="Y26" s="99" t="s">
        <v>13</v>
      </c>
      <c r="Z26" s="99"/>
      <c r="AA26" s="99" t="s">
        <v>13</v>
      </c>
      <c r="AB26" s="99" t="s">
        <v>23</v>
      </c>
      <c r="AC26" s="99" t="s">
        <v>23</v>
      </c>
      <c r="AD26" s="99" t="s">
        <v>19</v>
      </c>
      <c r="AE26" s="99" t="s">
        <v>13</v>
      </c>
      <c r="AF26" s="99" t="s">
        <v>19</v>
      </c>
      <c r="AG26" s="99" t="s">
        <v>7</v>
      </c>
      <c r="AH26" s="99" t="s">
        <v>19</v>
      </c>
      <c r="AI26" s="99" t="s">
        <v>7</v>
      </c>
      <c r="AJ26" s="99" t="s">
        <v>19</v>
      </c>
      <c r="AK26" s="99" t="s">
        <v>13</v>
      </c>
      <c r="AL26" s="99" t="s">
        <v>13</v>
      </c>
      <c r="AM26" s="99" t="s">
        <v>7</v>
      </c>
      <c r="AN26" s="99"/>
      <c r="AO26" s="99" t="s">
        <v>7</v>
      </c>
      <c r="AP26" s="99"/>
      <c r="AQ26" s="99" t="s">
        <v>23</v>
      </c>
      <c r="AR26" s="99" t="s">
        <v>23</v>
      </c>
      <c r="AS26" s="99" t="s">
        <v>19</v>
      </c>
      <c r="AT26" s="99" t="s">
        <v>7</v>
      </c>
      <c r="AU26" s="99" t="s">
        <v>19</v>
      </c>
      <c r="AV26" s="99" t="s">
        <v>7</v>
      </c>
      <c r="AW26" s="99"/>
      <c r="AX26" s="99"/>
      <c r="AY26" s="99"/>
      <c r="AZ26" s="99"/>
      <c r="BA26" s="99"/>
      <c r="BB26" s="99"/>
      <c r="BC26" s="99"/>
      <c r="BD26" s="99"/>
      <c r="BE26" s="99"/>
      <c r="BF26" s="99"/>
      <c r="BG26" s="99"/>
      <c r="BH26" s="99"/>
      <c r="BI26" s="99"/>
      <c r="BJ26" s="99"/>
      <c r="BK26" s="95"/>
      <c r="BL26" s="86"/>
      <c r="BM26" s="86">
        <f t="shared" si="0"/>
        <v>34</v>
      </c>
    </row>
    <row r="27" spans="1:65" ht="17.25" thickBot="1" x14ac:dyDescent="0.3">
      <c r="A27" s="78">
        <v>26</v>
      </c>
      <c r="B27" s="94" t="s">
        <v>836</v>
      </c>
      <c r="C27" s="103">
        <v>43594.389780092592</v>
      </c>
      <c r="D27" s="99"/>
      <c r="E27" s="99"/>
      <c r="F27" s="99" t="s">
        <v>844</v>
      </c>
      <c r="G27" s="104">
        <v>20</v>
      </c>
      <c r="H27" s="112">
        <v>2003</v>
      </c>
      <c r="I27" s="99" t="s">
        <v>7</v>
      </c>
      <c r="J27" s="99" t="s">
        <v>7</v>
      </c>
      <c r="K27" s="99" t="s">
        <v>13</v>
      </c>
      <c r="L27" s="99" t="s">
        <v>13</v>
      </c>
      <c r="M27" s="99" t="s">
        <v>7</v>
      </c>
      <c r="N27" s="99" t="s">
        <v>19</v>
      </c>
      <c r="O27" s="99" t="s">
        <v>23</v>
      </c>
      <c r="P27" s="99" t="s">
        <v>7</v>
      </c>
      <c r="Q27" s="99" t="s">
        <v>7</v>
      </c>
      <c r="R27" s="99" t="s">
        <v>13</v>
      </c>
      <c r="S27" s="99" t="s">
        <v>19</v>
      </c>
      <c r="T27" s="99" t="s">
        <v>23</v>
      </c>
      <c r="U27" s="99" t="s">
        <v>19</v>
      </c>
      <c r="V27" s="99" t="s">
        <v>13</v>
      </c>
      <c r="W27" s="99" t="s">
        <v>7</v>
      </c>
      <c r="X27" s="99" t="s">
        <v>23</v>
      </c>
      <c r="Y27" s="99" t="s">
        <v>13</v>
      </c>
      <c r="Z27" s="99" t="s">
        <v>23</v>
      </c>
      <c r="AA27" s="99" t="s">
        <v>13</v>
      </c>
      <c r="AB27" s="99" t="s">
        <v>7</v>
      </c>
      <c r="AC27" s="99" t="s">
        <v>7</v>
      </c>
      <c r="AD27" s="99" t="s">
        <v>13</v>
      </c>
      <c r="AE27" s="99" t="s">
        <v>23</v>
      </c>
      <c r="AF27" s="99" t="s">
        <v>19</v>
      </c>
      <c r="AG27" s="99" t="s">
        <v>7</v>
      </c>
      <c r="AH27" s="99" t="s">
        <v>19</v>
      </c>
      <c r="AI27" s="99" t="s">
        <v>19</v>
      </c>
      <c r="AJ27" s="99" t="s">
        <v>7</v>
      </c>
      <c r="AK27" s="99" t="s">
        <v>7</v>
      </c>
      <c r="AL27" s="99" t="s">
        <v>13</v>
      </c>
      <c r="AM27" s="99"/>
      <c r="AN27" s="99"/>
      <c r="AO27" s="99"/>
      <c r="AP27" s="99"/>
      <c r="AQ27" s="99"/>
      <c r="AR27" s="99"/>
      <c r="AS27" s="99"/>
      <c r="AT27" s="99"/>
      <c r="AU27" s="99"/>
      <c r="AV27" s="99"/>
      <c r="AW27" s="99"/>
      <c r="AX27" s="99"/>
      <c r="AY27" s="99"/>
      <c r="AZ27" s="99"/>
      <c r="BA27" s="99"/>
      <c r="BB27" s="99"/>
      <c r="BC27" s="99"/>
      <c r="BD27" s="99"/>
      <c r="BE27" s="99"/>
      <c r="BF27" s="99"/>
      <c r="BG27" s="99"/>
      <c r="BH27" s="99"/>
      <c r="BI27" s="99"/>
      <c r="BJ27" s="99"/>
      <c r="BK27" s="95"/>
      <c r="BL27" s="86"/>
      <c r="BM27" s="86">
        <f t="shared" si="0"/>
        <v>30</v>
      </c>
    </row>
    <row r="28" spans="1:65" ht="17.25" thickBot="1" x14ac:dyDescent="0.3">
      <c r="A28" s="79">
        <v>27</v>
      </c>
      <c r="B28" s="94" t="s">
        <v>835</v>
      </c>
      <c r="C28" s="104" t="s">
        <v>846</v>
      </c>
      <c r="D28" s="99"/>
      <c r="E28" s="99"/>
      <c r="F28" s="99" t="s">
        <v>844</v>
      </c>
      <c r="G28" s="104">
        <v>19</v>
      </c>
      <c r="H28" s="112">
        <v>2004</v>
      </c>
      <c r="I28" s="99" t="s">
        <v>7</v>
      </c>
      <c r="J28" s="99" t="s">
        <v>13</v>
      </c>
      <c r="K28" s="99" t="s">
        <v>19</v>
      </c>
      <c r="L28" s="99" t="s">
        <v>13</v>
      </c>
      <c r="M28" s="99" t="s">
        <v>7</v>
      </c>
      <c r="N28" s="99" t="s">
        <v>7</v>
      </c>
      <c r="O28" s="99" t="s">
        <v>19</v>
      </c>
      <c r="P28" s="99" t="s">
        <v>23</v>
      </c>
      <c r="Q28" s="99" t="s">
        <v>13</v>
      </c>
      <c r="R28" s="99" t="s">
        <v>19</v>
      </c>
      <c r="S28" s="99"/>
      <c r="T28" s="99" t="s">
        <v>19</v>
      </c>
      <c r="U28" s="99" t="s">
        <v>7</v>
      </c>
      <c r="V28" s="99" t="s">
        <v>7</v>
      </c>
      <c r="W28" s="99" t="s">
        <v>19</v>
      </c>
      <c r="X28" s="99" t="s">
        <v>13</v>
      </c>
      <c r="Y28" s="99" t="s">
        <v>7</v>
      </c>
      <c r="Z28" s="99" t="s">
        <v>23</v>
      </c>
      <c r="AA28" s="99" t="s">
        <v>19</v>
      </c>
      <c r="AB28" s="99" t="s">
        <v>7</v>
      </c>
      <c r="AC28" s="99" t="s">
        <v>19</v>
      </c>
      <c r="AD28" s="99" t="s">
        <v>23</v>
      </c>
      <c r="AE28" s="99"/>
      <c r="AF28" s="99" t="s">
        <v>23</v>
      </c>
      <c r="AG28" s="99"/>
      <c r="AH28" s="99" t="s">
        <v>13</v>
      </c>
      <c r="AI28" s="99" t="s">
        <v>19</v>
      </c>
      <c r="AJ28" s="99" t="s">
        <v>23</v>
      </c>
      <c r="AK28" s="99" t="s">
        <v>23</v>
      </c>
      <c r="AL28" s="99" t="s">
        <v>13</v>
      </c>
      <c r="AM28" s="99" t="s">
        <v>19</v>
      </c>
      <c r="AN28" s="99" t="s">
        <v>13</v>
      </c>
      <c r="AO28" s="99" t="s">
        <v>19</v>
      </c>
      <c r="AP28" s="99" t="s">
        <v>23</v>
      </c>
      <c r="AQ28" s="99" t="s">
        <v>13</v>
      </c>
      <c r="AR28" s="99" t="s">
        <v>7</v>
      </c>
      <c r="AS28" s="99" t="s">
        <v>23</v>
      </c>
      <c r="AT28" s="99"/>
      <c r="AU28" s="99" t="s">
        <v>13</v>
      </c>
      <c r="AV28" s="99"/>
      <c r="AW28" s="99"/>
      <c r="AX28" s="99"/>
      <c r="AY28" s="99" t="s">
        <v>23</v>
      </c>
      <c r="AZ28" s="99"/>
      <c r="BA28" s="99"/>
      <c r="BB28" s="99" t="s">
        <v>19</v>
      </c>
      <c r="BC28" s="99" t="s">
        <v>13</v>
      </c>
      <c r="BD28" s="99"/>
      <c r="BE28" s="99"/>
      <c r="BF28" s="99"/>
      <c r="BG28" s="99"/>
      <c r="BH28" s="99"/>
      <c r="BI28" s="99"/>
      <c r="BJ28" s="99"/>
      <c r="BK28" s="95"/>
      <c r="BL28" s="86"/>
      <c r="BM28" s="86">
        <f t="shared" si="0"/>
        <v>38</v>
      </c>
    </row>
    <row r="29" spans="1:65" ht="17.25" thickBot="1" x14ac:dyDescent="0.3">
      <c r="A29" s="78">
        <v>28</v>
      </c>
      <c r="B29" s="94" t="s">
        <v>560</v>
      </c>
      <c r="C29" s="104" t="s">
        <v>847</v>
      </c>
      <c r="D29" s="99"/>
      <c r="E29" s="99"/>
      <c r="F29" s="99" t="s">
        <v>844</v>
      </c>
      <c r="G29" s="104">
        <v>13</v>
      </c>
      <c r="H29" s="112">
        <v>2004</v>
      </c>
      <c r="I29" s="99" t="s">
        <v>7</v>
      </c>
      <c r="J29" s="99" t="s">
        <v>13</v>
      </c>
      <c r="K29" s="99" t="s">
        <v>7</v>
      </c>
      <c r="L29" s="99" t="s">
        <v>13</v>
      </c>
      <c r="M29" s="99" t="s">
        <v>7</v>
      </c>
      <c r="N29" s="99" t="s">
        <v>7</v>
      </c>
      <c r="O29" s="99" t="s">
        <v>23</v>
      </c>
      <c r="P29" s="99" t="s">
        <v>23</v>
      </c>
      <c r="Q29" s="99" t="s">
        <v>13</v>
      </c>
      <c r="R29" s="99" t="s">
        <v>19</v>
      </c>
      <c r="S29" s="99" t="s">
        <v>19</v>
      </c>
      <c r="T29" s="99" t="s">
        <v>19</v>
      </c>
      <c r="U29" s="99" t="s">
        <v>7</v>
      </c>
      <c r="V29" s="99" t="s">
        <v>7</v>
      </c>
      <c r="W29" s="99" t="s">
        <v>19</v>
      </c>
      <c r="X29" s="99" t="s">
        <v>13</v>
      </c>
      <c r="Y29" s="99" t="s">
        <v>7</v>
      </c>
      <c r="Z29" s="99" t="s">
        <v>23</v>
      </c>
      <c r="AA29" s="99" t="s">
        <v>19</v>
      </c>
      <c r="AB29" s="99" t="s">
        <v>7</v>
      </c>
      <c r="AC29" s="99" t="s">
        <v>19</v>
      </c>
      <c r="AD29" s="99" t="s">
        <v>23</v>
      </c>
      <c r="AE29" s="99" t="s">
        <v>23</v>
      </c>
      <c r="AF29" s="99" t="s">
        <v>23</v>
      </c>
      <c r="AG29" s="99" t="s">
        <v>7</v>
      </c>
      <c r="AH29" s="99" t="s">
        <v>13</v>
      </c>
      <c r="AI29" s="99" t="s">
        <v>19</v>
      </c>
      <c r="AJ29" s="99" t="s">
        <v>19</v>
      </c>
      <c r="AK29" s="99" t="s">
        <v>19</v>
      </c>
      <c r="AL29" s="99" t="s">
        <v>13</v>
      </c>
      <c r="AM29" s="99" t="s">
        <v>19</v>
      </c>
      <c r="AN29" s="99" t="s">
        <v>13</v>
      </c>
      <c r="AO29" s="99" t="s">
        <v>19</v>
      </c>
      <c r="AP29" s="99" t="s">
        <v>19</v>
      </c>
      <c r="AQ29" s="99" t="s">
        <v>13</v>
      </c>
      <c r="AR29" s="99" t="s">
        <v>7</v>
      </c>
      <c r="AS29" s="99" t="s">
        <v>23</v>
      </c>
      <c r="AT29" s="99" t="s">
        <v>23</v>
      </c>
      <c r="AU29" s="99" t="s">
        <v>7</v>
      </c>
      <c r="AV29" s="99" t="s">
        <v>13</v>
      </c>
      <c r="AW29" s="99"/>
      <c r="AX29" s="99"/>
      <c r="AY29" s="99" t="s">
        <v>23</v>
      </c>
      <c r="AZ29" s="99" t="s">
        <v>13</v>
      </c>
      <c r="BA29" s="99"/>
      <c r="BB29" s="99"/>
      <c r="BC29" s="99" t="s">
        <v>7</v>
      </c>
      <c r="BD29" s="99"/>
      <c r="BE29" s="99"/>
      <c r="BF29" s="99"/>
      <c r="BG29" s="99"/>
      <c r="BH29" s="99"/>
      <c r="BI29" s="99" t="s">
        <v>19</v>
      </c>
      <c r="BJ29" s="99"/>
      <c r="BK29" s="95"/>
      <c r="BL29" s="86"/>
      <c r="BM29" s="86">
        <f t="shared" si="0"/>
        <v>44</v>
      </c>
    </row>
    <row r="30" spans="1:65" ht="17.25" thickBot="1" x14ac:dyDescent="0.3">
      <c r="A30" s="79">
        <v>29</v>
      </c>
      <c r="B30" s="94" t="s">
        <v>826</v>
      </c>
      <c r="C30" s="104" t="s">
        <v>848</v>
      </c>
      <c r="D30" s="99"/>
      <c r="E30" s="99"/>
      <c r="F30" s="99" t="s">
        <v>844</v>
      </c>
      <c r="G30" s="99">
        <v>5</v>
      </c>
      <c r="H30" s="112">
        <v>2004</v>
      </c>
      <c r="I30" s="99" t="s">
        <v>19</v>
      </c>
      <c r="J30" s="99" t="s">
        <v>13</v>
      </c>
      <c r="K30" s="99" t="s">
        <v>7</v>
      </c>
      <c r="L30" s="99" t="s">
        <v>13</v>
      </c>
      <c r="M30" s="99" t="s">
        <v>7</v>
      </c>
      <c r="N30" s="99" t="s">
        <v>23</v>
      </c>
      <c r="O30" s="99" t="s">
        <v>23</v>
      </c>
      <c r="P30" s="99" t="s">
        <v>23</v>
      </c>
      <c r="Q30" s="99" t="s">
        <v>13</v>
      </c>
      <c r="R30" s="99"/>
      <c r="S30" s="99"/>
      <c r="T30" s="99" t="s">
        <v>19</v>
      </c>
      <c r="U30" s="99" t="s">
        <v>7</v>
      </c>
      <c r="V30" s="99" t="s">
        <v>7</v>
      </c>
      <c r="W30" s="99" t="s">
        <v>19</v>
      </c>
      <c r="X30" s="99" t="s">
        <v>13</v>
      </c>
      <c r="Y30" s="99" t="s">
        <v>7</v>
      </c>
      <c r="Z30" s="99" t="s">
        <v>23</v>
      </c>
      <c r="AA30" s="99"/>
      <c r="AB30" s="99"/>
      <c r="AC30" s="99" t="s">
        <v>19</v>
      </c>
      <c r="AD30" s="99" t="s">
        <v>23</v>
      </c>
      <c r="AE30" s="99"/>
      <c r="AF30" s="99" t="s">
        <v>19</v>
      </c>
      <c r="AG30" s="99"/>
      <c r="AH30" s="99" t="s">
        <v>19</v>
      </c>
      <c r="AI30" s="99" t="s">
        <v>19</v>
      </c>
      <c r="AJ30" s="99"/>
      <c r="AK30" s="99" t="s">
        <v>23</v>
      </c>
      <c r="AL30" s="99" t="s">
        <v>13</v>
      </c>
      <c r="AM30" s="99"/>
      <c r="AN30" s="99"/>
      <c r="AO30" s="99" t="s">
        <v>19</v>
      </c>
      <c r="AP30" s="99" t="s">
        <v>19</v>
      </c>
      <c r="AQ30" s="99" t="s">
        <v>13</v>
      </c>
      <c r="AR30" s="99"/>
      <c r="AS30" s="99"/>
      <c r="AT30" s="99"/>
      <c r="AU30" s="99"/>
      <c r="AV30" s="99"/>
      <c r="AW30" s="99"/>
      <c r="AX30" s="99"/>
      <c r="AY30" s="99" t="s">
        <v>23</v>
      </c>
      <c r="AZ30" s="99"/>
      <c r="BA30" s="99"/>
      <c r="BB30" s="99"/>
      <c r="BC30" s="99"/>
      <c r="BD30" s="99"/>
      <c r="BE30" s="99"/>
      <c r="BF30" s="99" t="s">
        <v>13</v>
      </c>
      <c r="BG30" s="99" t="s">
        <v>19</v>
      </c>
      <c r="BH30" s="99" t="s">
        <v>23</v>
      </c>
      <c r="BI30" s="99"/>
      <c r="BJ30" s="99"/>
      <c r="BK30" s="95"/>
      <c r="BL30" s="86"/>
      <c r="BM30" s="86">
        <f t="shared" si="0"/>
        <v>30</v>
      </c>
    </row>
    <row r="31" spans="1:65" ht="17.25" thickBot="1" x14ac:dyDescent="0.3">
      <c r="A31" s="78">
        <v>30</v>
      </c>
      <c r="B31" s="94" t="s">
        <v>830</v>
      </c>
      <c r="C31" s="104" t="s">
        <v>849</v>
      </c>
      <c r="D31" s="99"/>
      <c r="E31" s="99"/>
      <c r="F31" s="99" t="s">
        <v>844</v>
      </c>
      <c r="G31" s="99">
        <v>9</v>
      </c>
      <c r="H31" s="112">
        <v>2004</v>
      </c>
      <c r="I31" s="99" t="s">
        <v>7</v>
      </c>
      <c r="J31" s="99" t="s">
        <v>13</v>
      </c>
      <c r="K31" s="99" t="s">
        <v>7</v>
      </c>
      <c r="L31" s="99" t="s">
        <v>13</v>
      </c>
      <c r="M31" s="99" t="s">
        <v>7</v>
      </c>
      <c r="N31" s="99" t="s">
        <v>7</v>
      </c>
      <c r="O31" s="99" t="s">
        <v>23</v>
      </c>
      <c r="P31" s="99" t="s">
        <v>23</v>
      </c>
      <c r="Q31" s="99" t="s">
        <v>13</v>
      </c>
      <c r="R31" s="99" t="s">
        <v>19</v>
      </c>
      <c r="S31" s="99" t="s">
        <v>19</v>
      </c>
      <c r="T31" s="99" t="s">
        <v>19</v>
      </c>
      <c r="U31" s="99" t="s">
        <v>7</v>
      </c>
      <c r="V31" s="99" t="s">
        <v>19</v>
      </c>
      <c r="W31" s="99" t="s">
        <v>19</v>
      </c>
      <c r="X31" s="99" t="s">
        <v>13</v>
      </c>
      <c r="Y31" s="99" t="s">
        <v>7</v>
      </c>
      <c r="Z31" s="99" t="s">
        <v>13</v>
      </c>
      <c r="AA31" s="99"/>
      <c r="AB31" s="99" t="s">
        <v>7</v>
      </c>
      <c r="AC31" s="99" t="s">
        <v>19</v>
      </c>
      <c r="AD31" s="99" t="s">
        <v>23</v>
      </c>
      <c r="AE31" s="99" t="s">
        <v>13</v>
      </c>
      <c r="AF31" s="99" t="s">
        <v>23</v>
      </c>
      <c r="AG31" s="99" t="s">
        <v>23</v>
      </c>
      <c r="AH31" s="99"/>
      <c r="AI31" s="99" t="s">
        <v>19</v>
      </c>
      <c r="AJ31" s="99"/>
      <c r="AK31" s="99" t="s">
        <v>19</v>
      </c>
      <c r="AL31" s="99" t="s">
        <v>13</v>
      </c>
      <c r="AM31" s="99" t="s">
        <v>19</v>
      </c>
      <c r="AN31" s="99" t="s">
        <v>13</v>
      </c>
      <c r="AO31" s="99" t="s">
        <v>19</v>
      </c>
      <c r="AP31" s="99" t="s">
        <v>19</v>
      </c>
      <c r="AQ31" s="99" t="s">
        <v>13</v>
      </c>
      <c r="AR31" s="99"/>
      <c r="AS31" s="99" t="s">
        <v>23</v>
      </c>
      <c r="AT31" s="99" t="s">
        <v>23</v>
      </c>
      <c r="AU31" s="99"/>
      <c r="AV31" s="99"/>
      <c r="AW31" s="99"/>
      <c r="AX31" s="99"/>
      <c r="AY31" s="99"/>
      <c r="AZ31" s="99"/>
      <c r="BA31" s="99"/>
      <c r="BB31" s="99"/>
      <c r="BC31" s="99"/>
      <c r="BD31" s="99"/>
      <c r="BE31" s="99"/>
      <c r="BF31" s="99"/>
      <c r="BG31" s="99"/>
      <c r="BH31" s="99"/>
      <c r="BI31" s="99"/>
      <c r="BJ31" s="99"/>
      <c r="BK31" s="95"/>
      <c r="BL31" s="86"/>
      <c r="BM31" s="86">
        <f t="shared" si="0"/>
        <v>34</v>
      </c>
    </row>
    <row r="32" spans="1:65" ht="17.25" thickBot="1" x14ac:dyDescent="0.3">
      <c r="A32" s="79">
        <v>31</v>
      </c>
      <c r="B32" s="94" t="s">
        <v>842</v>
      </c>
      <c r="C32" s="104" t="s">
        <v>850</v>
      </c>
      <c r="D32" s="99"/>
      <c r="E32" s="99"/>
      <c r="F32" s="99" t="s">
        <v>844</v>
      </c>
      <c r="G32" s="104">
        <v>27</v>
      </c>
      <c r="H32" s="112">
        <v>2004</v>
      </c>
      <c r="I32" s="99" t="s">
        <v>7</v>
      </c>
      <c r="J32" s="99" t="s">
        <v>13</v>
      </c>
      <c r="K32" s="99" t="s">
        <v>13</v>
      </c>
      <c r="L32" s="99" t="s">
        <v>13</v>
      </c>
      <c r="M32" s="99" t="s">
        <v>7</v>
      </c>
      <c r="N32" s="99" t="s">
        <v>7</v>
      </c>
      <c r="O32" s="99" t="s">
        <v>7</v>
      </c>
      <c r="P32" s="99"/>
      <c r="Q32" s="99" t="s">
        <v>13</v>
      </c>
      <c r="R32" s="99" t="s">
        <v>19</v>
      </c>
      <c r="S32" s="99" t="s">
        <v>19</v>
      </c>
      <c r="T32" s="99" t="s">
        <v>19</v>
      </c>
      <c r="U32" s="99" t="s">
        <v>7</v>
      </c>
      <c r="V32" s="99" t="s">
        <v>7</v>
      </c>
      <c r="W32" s="99" t="s">
        <v>19</v>
      </c>
      <c r="X32" s="99" t="s">
        <v>13</v>
      </c>
      <c r="Y32" s="99"/>
      <c r="Z32" s="99"/>
      <c r="AA32" s="99"/>
      <c r="AB32" s="99" t="s">
        <v>7</v>
      </c>
      <c r="AC32" s="99" t="s">
        <v>19</v>
      </c>
      <c r="AD32" s="99" t="s">
        <v>23</v>
      </c>
      <c r="AE32" s="99"/>
      <c r="AF32" s="99"/>
      <c r="AG32" s="99"/>
      <c r="AH32" s="99" t="s">
        <v>19</v>
      </c>
      <c r="AI32" s="99" t="s">
        <v>7</v>
      </c>
      <c r="AJ32" s="99" t="s">
        <v>23</v>
      </c>
      <c r="AK32" s="99" t="s">
        <v>19</v>
      </c>
      <c r="AL32" s="99" t="s">
        <v>13</v>
      </c>
      <c r="AM32" s="99" t="s">
        <v>19</v>
      </c>
      <c r="AN32" s="99" t="s">
        <v>13</v>
      </c>
      <c r="AO32" s="99" t="s">
        <v>19</v>
      </c>
      <c r="AP32" s="99" t="s">
        <v>19</v>
      </c>
      <c r="AQ32" s="99" t="s">
        <v>13</v>
      </c>
      <c r="AR32" s="99" t="s">
        <v>7</v>
      </c>
      <c r="AS32" s="99" t="s">
        <v>23</v>
      </c>
      <c r="AT32" s="99" t="s">
        <v>23</v>
      </c>
      <c r="AU32" s="99" t="s">
        <v>19</v>
      </c>
      <c r="AV32" s="99" t="s">
        <v>7</v>
      </c>
      <c r="AW32" s="99" t="s">
        <v>13</v>
      </c>
      <c r="AX32" s="99" t="s">
        <v>19</v>
      </c>
      <c r="AY32" s="99" t="s">
        <v>23</v>
      </c>
      <c r="AZ32" s="99" t="s">
        <v>19</v>
      </c>
      <c r="BA32" s="99"/>
      <c r="BB32" s="99" t="s">
        <v>13</v>
      </c>
      <c r="BC32" s="99" t="s">
        <v>13</v>
      </c>
      <c r="BD32" s="99"/>
      <c r="BE32" s="99"/>
      <c r="BF32" s="99" t="s">
        <v>23</v>
      </c>
      <c r="BG32" s="99"/>
      <c r="BH32" s="99" t="s">
        <v>23</v>
      </c>
      <c r="BI32" s="99" t="s">
        <v>19</v>
      </c>
      <c r="BJ32" s="99"/>
      <c r="BK32" s="95"/>
      <c r="BL32" s="86"/>
      <c r="BM32" s="86">
        <f t="shared" si="0"/>
        <v>42</v>
      </c>
    </row>
    <row r="33" spans="1:70" ht="17.25" thickBot="1" x14ac:dyDescent="0.3">
      <c r="A33" s="78">
        <v>32</v>
      </c>
      <c r="B33" s="94" t="s">
        <v>838</v>
      </c>
      <c r="C33" s="104" t="s">
        <v>851</v>
      </c>
      <c r="D33" s="99"/>
      <c r="E33" s="99"/>
      <c r="F33" s="99" t="s">
        <v>844</v>
      </c>
      <c r="G33" s="104">
        <v>22</v>
      </c>
      <c r="H33" s="112">
        <v>2004</v>
      </c>
      <c r="I33" s="99" t="s">
        <v>7</v>
      </c>
      <c r="J33" s="99" t="s">
        <v>13</v>
      </c>
      <c r="K33" s="99" t="s">
        <v>7</v>
      </c>
      <c r="L33" s="99" t="s">
        <v>13</v>
      </c>
      <c r="M33" s="99" t="s">
        <v>7</v>
      </c>
      <c r="N33" s="99" t="s">
        <v>7</v>
      </c>
      <c r="O33" s="99" t="s">
        <v>23</v>
      </c>
      <c r="P33" s="99" t="s">
        <v>23</v>
      </c>
      <c r="Q33" s="99" t="s">
        <v>13</v>
      </c>
      <c r="R33" s="99" t="s">
        <v>19</v>
      </c>
      <c r="S33" s="99" t="s">
        <v>19</v>
      </c>
      <c r="T33" s="99" t="s">
        <v>19</v>
      </c>
      <c r="U33" s="99" t="s">
        <v>7</v>
      </c>
      <c r="V33" s="99" t="s">
        <v>7</v>
      </c>
      <c r="W33" s="99" t="s">
        <v>19</v>
      </c>
      <c r="X33" s="99" t="s">
        <v>13</v>
      </c>
      <c r="Y33" s="99" t="s">
        <v>7</v>
      </c>
      <c r="Z33" s="99" t="s">
        <v>23</v>
      </c>
      <c r="AA33" s="99" t="s">
        <v>19</v>
      </c>
      <c r="AB33" s="99" t="s">
        <v>7</v>
      </c>
      <c r="AC33" s="99" t="s">
        <v>19</v>
      </c>
      <c r="AD33" s="99" t="s">
        <v>23</v>
      </c>
      <c r="AE33" s="99" t="s">
        <v>19</v>
      </c>
      <c r="AF33" s="99" t="s">
        <v>23</v>
      </c>
      <c r="AG33" s="99" t="s">
        <v>7</v>
      </c>
      <c r="AH33" s="99" t="s">
        <v>13</v>
      </c>
      <c r="AI33" s="99" t="s">
        <v>19</v>
      </c>
      <c r="AJ33" s="99" t="s">
        <v>23</v>
      </c>
      <c r="AK33" s="99" t="s">
        <v>13</v>
      </c>
      <c r="AL33" s="99" t="s">
        <v>13</v>
      </c>
      <c r="AM33" s="99" t="s">
        <v>19</v>
      </c>
      <c r="AN33" s="99" t="s">
        <v>13</v>
      </c>
      <c r="AO33" s="99" t="s">
        <v>19</v>
      </c>
      <c r="AP33" s="99" t="s">
        <v>19</v>
      </c>
      <c r="AQ33" s="99" t="s">
        <v>13</v>
      </c>
      <c r="AR33" s="99" t="s">
        <v>19</v>
      </c>
      <c r="AS33" s="99" t="s">
        <v>23</v>
      </c>
      <c r="AT33" s="99" t="s">
        <v>23</v>
      </c>
      <c r="AU33" s="99"/>
      <c r="AV33" s="99"/>
      <c r="AW33" s="99" t="s">
        <v>7</v>
      </c>
      <c r="AX33" s="99" t="s">
        <v>19</v>
      </c>
      <c r="AY33" s="99" t="s">
        <v>7</v>
      </c>
      <c r="AZ33" s="99" t="s">
        <v>13</v>
      </c>
      <c r="BA33" s="99" t="s">
        <v>13</v>
      </c>
      <c r="BB33" s="99" t="s">
        <v>13</v>
      </c>
      <c r="BC33" s="99" t="s">
        <v>19</v>
      </c>
      <c r="BD33" s="99" t="s">
        <v>23</v>
      </c>
      <c r="BE33" s="99"/>
      <c r="BF33" s="99" t="s">
        <v>23</v>
      </c>
      <c r="BG33" s="99" t="s">
        <v>19</v>
      </c>
      <c r="BH33" s="99"/>
      <c r="BI33" s="99"/>
      <c r="BJ33" s="99"/>
      <c r="BK33" s="95"/>
      <c r="BL33" s="86"/>
      <c r="BM33" s="86">
        <f t="shared" si="0"/>
        <v>48</v>
      </c>
    </row>
    <row r="34" spans="1:70" ht="17.25" thickBot="1" x14ac:dyDescent="0.3">
      <c r="A34" s="79">
        <v>33</v>
      </c>
      <c r="B34" s="94" t="s">
        <v>825</v>
      </c>
      <c r="C34" s="104" t="s">
        <v>852</v>
      </c>
      <c r="D34" s="99"/>
      <c r="E34" s="99"/>
      <c r="F34" s="99" t="s">
        <v>844</v>
      </c>
      <c r="G34" s="99">
        <v>4</v>
      </c>
      <c r="H34" s="112">
        <v>2004</v>
      </c>
      <c r="I34" s="99" t="s">
        <v>7</v>
      </c>
      <c r="J34" s="99" t="s">
        <v>13</v>
      </c>
      <c r="K34" s="99" t="s">
        <v>7</v>
      </c>
      <c r="L34" s="99" t="s">
        <v>13</v>
      </c>
      <c r="M34" s="99" t="s">
        <v>7</v>
      </c>
      <c r="N34" s="99" t="s">
        <v>7</v>
      </c>
      <c r="O34" s="99" t="s">
        <v>23</v>
      </c>
      <c r="P34" s="99" t="s">
        <v>23</v>
      </c>
      <c r="Q34" s="99" t="s">
        <v>13</v>
      </c>
      <c r="R34" s="99" t="s">
        <v>19</v>
      </c>
      <c r="S34" s="99" t="s">
        <v>19</v>
      </c>
      <c r="T34" s="99" t="s">
        <v>19</v>
      </c>
      <c r="U34" s="99" t="s">
        <v>7</v>
      </c>
      <c r="V34" s="99" t="s">
        <v>7</v>
      </c>
      <c r="W34" s="99" t="s">
        <v>23</v>
      </c>
      <c r="X34" s="99" t="s">
        <v>13</v>
      </c>
      <c r="Y34" s="99" t="s">
        <v>7</v>
      </c>
      <c r="Z34" s="99" t="s">
        <v>23</v>
      </c>
      <c r="AA34" s="99" t="s">
        <v>19</v>
      </c>
      <c r="AB34" s="99" t="s">
        <v>7</v>
      </c>
      <c r="AC34" s="99" t="s">
        <v>19</v>
      </c>
      <c r="AD34" s="99" t="s">
        <v>23</v>
      </c>
      <c r="AE34" s="99" t="s">
        <v>19</v>
      </c>
      <c r="AF34" s="99" t="s">
        <v>23</v>
      </c>
      <c r="AG34" s="99" t="s">
        <v>7</v>
      </c>
      <c r="AH34" s="99" t="s">
        <v>19</v>
      </c>
      <c r="AI34" s="99" t="s">
        <v>19</v>
      </c>
      <c r="AJ34" s="99" t="s">
        <v>23</v>
      </c>
      <c r="AK34" s="99" t="s">
        <v>23</v>
      </c>
      <c r="AL34" s="99" t="s">
        <v>13</v>
      </c>
      <c r="AM34" s="99" t="s">
        <v>19</v>
      </c>
      <c r="AN34" s="99" t="s">
        <v>13</v>
      </c>
      <c r="AO34" s="99" t="s">
        <v>19</v>
      </c>
      <c r="AP34" s="99" t="s">
        <v>19</v>
      </c>
      <c r="AQ34" s="99" t="s">
        <v>13</v>
      </c>
      <c r="AR34" s="99" t="s">
        <v>7</v>
      </c>
      <c r="AS34" s="99" t="s">
        <v>19</v>
      </c>
      <c r="AT34" s="99"/>
      <c r="AU34" s="99"/>
      <c r="AV34" s="99"/>
      <c r="AW34" s="99"/>
      <c r="AX34" s="99"/>
      <c r="AY34" s="99"/>
      <c r="AZ34" s="99"/>
      <c r="BA34" s="99"/>
      <c r="BB34" s="99"/>
      <c r="BC34" s="99"/>
      <c r="BD34" s="99"/>
      <c r="BE34" s="99"/>
      <c r="BF34" s="99"/>
      <c r="BG34" s="99"/>
      <c r="BH34" s="99"/>
      <c r="BI34" s="99"/>
      <c r="BJ34" s="99"/>
      <c r="BK34" s="97"/>
      <c r="BL34" s="89"/>
      <c r="BM34" s="86">
        <f t="shared" si="0"/>
        <v>37</v>
      </c>
      <c r="BN34" s="89"/>
      <c r="BO34" s="89"/>
      <c r="BP34" s="89"/>
      <c r="BQ34" s="89"/>
      <c r="BR34" s="89"/>
    </row>
    <row r="35" spans="1:70" ht="17.25" thickBot="1" x14ac:dyDescent="0.3">
      <c r="A35" s="78">
        <v>34</v>
      </c>
      <c r="B35" s="94" t="s">
        <v>833</v>
      </c>
      <c r="C35" s="104" t="s">
        <v>853</v>
      </c>
      <c r="D35" s="99"/>
      <c r="E35" s="99"/>
      <c r="F35" s="99" t="s">
        <v>844</v>
      </c>
      <c r="G35" s="104">
        <v>16</v>
      </c>
      <c r="H35" s="112">
        <v>2004</v>
      </c>
      <c r="I35" s="99" t="s">
        <v>7</v>
      </c>
      <c r="J35" s="99" t="s">
        <v>13</v>
      </c>
      <c r="K35" s="99" t="s">
        <v>19</v>
      </c>
      <c r="L35" s="99" t="s">
        <v>13</v>
      </c>
      <c r="M35" s="99" t="s">
        <v>7</v>
      </c>
      <c r="N35" s="99" t="s">
        <v>7</v>
      </c>
      <c r="O35" s="99" t="s">
        <v>23</v>
      </c>
      <c r="P35" s="99" t="s">
        <v>23</v>
      </c>
      <c r="Q35" s="99" t="s">
        <v>19</v>
      </c>
      <c r="R35" s="99" t="s">
        <v>19</v>
      </c>
      <c r="S35" s="99" t="s">
        <v>19</v>
      </c>
      <c r="T35" s="99" t="s">
        <v>19</v>
      </c>
      <c r="U35" s="99" t="s">
        <v>7</v>
      </c>
      <c r="V35" s="99" t="s">
        <v>7</v>
      </c>
      <c r="W35" s="99" t="s">
        <v>23</v>
      </c>
      <c r="X35" s="99" t="s">
        <v>13</v>
      </c>
      <c r="Y35" s="99" t="s">
        <v>23</v>
      </c>
      <c r="Z35" s="99"/>
      <c r="AA35" s="99" t="s">
        <v>7</v>
      </c>
      <c r="AB35" s="99" t="s">
        <v>7</v>
      </c>
      <c r="AC35" s="99" t="s">
        <v>19</v>
      </c>
      <c r="AD35" s="99" t="s">
        <v>23</v>
      </c>
      <c r="AE35" s="99" t="s">
        <v>13</v>
      </c>
      <c r="AF35" s="99" t="s">
        <v>23</v>
      </c>
      <c r="AG35" s="99" t="s">
        <v>7</v>
      </c>
      <c r="AH35" s="99" t="s">
        <v>19</v>
      </c>
      <c r="AI35" s="99" t="s">
        <v>19</v>
      </c>
      <c r="AJ35" s="99" t="s">
        <v>23</v>
      </c>
      <c r="AK35" s="99" t="s">
        <v>23</v>
      </c>
      <c r="AL35" s="99" t="s">
        <v>19</v>
      </c>
      <c r="AM35" s="99" t="s">
        <v>19</v>
      </c>
      <c r="AN35" s="99" t="s">
        <v>13</v>
      </c>
      <c r="AO35" s="99" t="s">
        <v>19</v>
      </c>
      <c r="AP35" s="99" t="s">
        <v>19</v>
      </c>
      <c r="AQ35" s="99" t="s">
        <v>13</v>
      </c>
      <c r="AR35" s="99" t="s">
        <v>7</v>
      </c>
      <c r="AS35" s="99" t="s">
        <v>23</v>
      </c>
      <c r="AT35" s="99"/>
      <c r="AU35" s="99" t="s">
        <v>7</v>
      </c>
      <c r="AV35" s="99" t="s">
        <v>19</v>
      </c>
      <c r="AW35" s="99"/>
      <c r="AX35" s="99"/>
      <c r="AY35" s="99" t="s">
        <v>13</v>
      </c>
      <c r="AZ35" s="99" t="s">
        <v>13</v>
      </c>
      <c r="BA35" s="99" t="s">
        <v>7</v>
      </c>
      <c r="BB35" s="99"/>
      <c r="BC35" s="99" t="s">
        <v>19</v>
      </c>
      <c r="BD35" s="99"/>
      <c r="BE35" s="99"/>
      <c r="BF35" s="99"/>
      <c r="BG35" s="99"/>
      <c r="BH35" s="99"/>
      <c r="BI35" s="99"/>
      <c r="BJ35" s="99"/>
      <c r="BK35" s="97"/>
      <c r="BL35" s="89"/>
      <c r="BM35" s="86">
        <f t="shared" si="0"/>
        <v>42</v>
      </c>
      <c r="BN35" s="89"/>
      <c r="BO35" s="89"/>
      <c r="BP35" s="89"/>
      <c r="BQ35" s="89"/>
      <c r="BR35" s="89"/>
    </row>
    <row r="36" spans="1:70" ht="17.25" thickBot="1" x14ac:dyDescent="0.3">
      <c r="A36" s="79">
        <v>35</v>
      </c>
      <c r="B36" s="94" t="s">
        <v>554</v>
      </c>
      <c r="C36" s="104" t="s">
        <v>854</v>
      </c>
      <c r="D36" s="99"/>
      <c r="E36" s="99"/>
      <c r="F36" s="99" t="s">
        <v>855</v>
      </c>
      <c r="G36" s="104">
        <v>12</v>
      </c>
      <c r="H36" s="112">
        <v>2004</v>
      </c>
      <c r="I36" s="99" t="s">
        <v>7</v>
      </c>
      <c r="J36" s="99" t="s">
        <v>13</v>
      </c>
      <c r="K36" s="99" t="s">
        <v>7</v>
      </c>
      <c r="L36" s="99" t="s">
        <v>13</v>
      </c>
      <c r="M36" s="99" t="s">
        <v>7</v>
      </c>
      <c r="N36" s="99" t="s">
        <v>23</v>
      </c>
      <c r="O36" s="99" t="s">
        <v>23</v>
      </c>
      <c r="P36" s="99" t="s">
        <v>7</v>
      </c>
      <c r="Q36" s="99" t="s">
        <v>13</v>
      </c>
      <c r="R36" s="99" t="s">
        <v>7</v>
      </c>
      <c r="S36" s="99" t="s">
        <v>19</v>
      </c>
      <c r="T36" s="99" t="s">
        <v>19</v>
      </c>
      <c r="U36" s="99" t="s">
        <v>23</v>
      </c>
      <c r="V36" s="99" t="s">
        <v>7</v>
      </c>
      <c r="W36" s="99" t="s">
        <v>19</v>
      </c>
      <c r="X36" s="99" t="s">
        <v>23</v>
      </c>
      <c r="Y36" s="99" t="s">
        <v>13</v>
      </c>
      <c r="Z36" s="99" t="s">
        <v>19</v>
      </c>
      <c r="AA36" s="99" t="s">
        <v>13</v>
      </c>
      <c r="AB36" s="99" t="s">
        <v>23</v>
      </c>
      <c r="AC36" s="99" t="s">
        <v>19</v>
      </c>
      <c r="AD36" s="99" t="s">
        <v>23</v>
      </c>
      <c r="AE36" s="99" t="s">
        <v>19</v>
      </c>
      <c r="AF36" s="99" t="s">
        <v>23</v>
      </c>
      <c r="AG36" s="99" t="s">
        <v>7</v>
      </c>
      <c r="AH36" s="99" t="s">
        <v>19</v>
      </c>
      <c r="AI36" s="99" t="s">
        <v>19</v>
      </c>
      <c r="AJ36" s="99" t="s">
        <v>7</v>
      </c>
      <c r="AK36" s="99" t="s">
        <v>19</v>
      </c>
      <c r="AL36" s="99" t="s">
        <v>23</v>
      </c>
      <c r="AM36" s="99" t="s">
        <v>19</v>
      </c>
      <c r="AN36" s="99" t="s">
        <v>19</v>
      </c>
      <c r="AO36" s="99" t="s">
        <v>19</v>
      </c>
      <c r="AP36" s="99" t="s">
        <v>19</v>
      </c>
      <c r="AQ36" s="99" t="s">
        <v>13</v>
      </c>
      <c r="AR36" s="99" t="s">
        <v>7</v>
      </c>
      <c r="AS36" s="99" t="s">
        <v>23</v>
      </c>
      <c r="AT36" s="99" t="s">
        <v>13</v>
      </c>
      <c r="AU36" s="99" t="s">
        <v>13</v>
      </c>
      <c r="AV36" s="99" t="s">
        <v>23</v>
      </c>
      <c r="AW36" s="99"/>
      <c r="AX36" s="99"/>
      <c r="AY36" s="99"/>
      <c r="AZ36" s="99" t="s">
        <v>13</v>
      </c>
      <c r="BA36" s="99"/>
      <c r="BB36" s="99" t="s">
        <v>13</v>
      </c>
      <c r="BC36" s="99" t="s">
        <v>13</v>
      </c>
      <c r="BD36" s="99"/>
      <c r="BE36" s="99"/>
      <c r="BF36" s="99"/>
      <c r="BG36" s="99"/>
      <c r="BH36" s="99"/>
      <c r="BI36" s="99"/>
      <c r="BJ36" s="99"/>
      <c r="BK36" s="97"/>
      <c r="BL36" s="89"/>
      <c r="BM36" s="86">
        <f t="shared" si="0"/>
        <v>43</v>
      </c>
      <c r="BN36" s="89"/>
      <c r="BO36" s="89"/>
      <c r="BP36" s="89"/>
      <c r="BQ36" s="89"/>
      <c r="BR36" s="89"/>
    </row>
    <row r="37" spans="1:70" ht="17.25" thickBot="1" x14ac:dyDescent="0.3">
      <c r="A37" s="78">
        <v>36</v>
      </c>
      <c r="B37" s="94" t="s">
        <v>840</v>
      </c>
      <c r="C37" s="104" t="s">
        <v>856</v>
      </c>
      <c r="D37" s="99"/>
      <c r="E37" s="99"/>
      <c r="F37" s="99" t="s">
        <v>844</v>
      </c>
      <c r="G37" s="104">
        <v>24</v>
      </c>
      <c r="H37" s="112">
        <v>2004</v>
      </c>
      <c r="I37" s="99" t="s">
        <v>13</v>
      </c>
      <c r="J37" s="99" t="s">
        <v>13</v>
      </c>
      <c r="K37" s="99" t="s">
        <v>19</v>
      </c>
      <c r="L37" s="99" t="s">
        <v>23</v>
      </c>
      <c r="M37" s="99" t="s">
        <v>7</v>
      </c>
      <c r="N37" s="99" t="s">
        <v>23</v>
      </c>
      <c r="O37" s="99" t="s">
        <v>23</v>
      </c>
      <c r="P37" s="99" t="s">
        <v>23</v>
      </c>
      <c r="Q37" s="99" t="s">
        <v>19</v>
      </c>
      <c r="R37" s="99" t="s">
        <v>7</v>
      </c>
      <c r="S37" s="99" t="s">
        <v>23</v>
      </c>
      <c r="T37" s="99" t="s">
        <v>19</v>
      </c>
      <c r="U37" s="99" t="s">
        <v>19</v>
      </c>
      <c r="V37" s="99" t="s">
        <v>7</v>
      </c>
      <c r="W37" s="99" t="s">
        <v>19</v>
      </c>
      <c r="X37" s="99" t="s">
        <v>13</v>
      </c>
      <c r="Y37" s="99" t="s">
        <v>23</v>
      </c>
      <c r="Z37" s="99" t="s">
        <v>23</v>
      </c>
      <c r="AA37" s="99" t="s">
        <v>23</v>
      </c>
      <c r="AB37" s="99" t="s">
        <v>7</v>
      </c>
      <c r="AC37" s="99" t="s">
        <v>19</v>
      </c>
      <c r="AD37" s="99" t="s">
        <v>23</v>
      </c>
      <c r="AE37" s="99" t="s">
        <v>13</v>
      </c>
      <c r="AF37" s="99" t="s">
        <v>13</v>
      </c>
      <c r="AG37" s="99" t="s">
        <v>23</v>
      </c>
      <c r="AH37" s="99"/>
      <c r="AI37" s="99" t="s">
        <v>19</v>
      </c>
      <c r="AJ37" s="99" t="s">
        <v>23</v>
      </c>
      <c r="AK37" s="99" t="s">
        <v>19</v>
      </c>
      <c r="AL37" s="99" t="s">
        <v>13</v>
      </c>
      <c r="AM37" s="99" t="s">
        <v>19</v>
      </c>
      <c r="AN37" s="99" t="s">
        <v>13</v>
      </c>
      <c r="AO37" s="99" t="s">
        <v>19</v>
      </c>
      <c r="AP37" s="99" t="s">
        <v>19</v>
      </c>
      <c r="AQ37" s="99" t="s">
        <v>13</v>
      </c>
      <c r="AR37" s="99" t="s">
        <v>7</v>
      </c>
      <c r="AS37" s="99" t="s">
        <v>13</v>
      </c>
      <c r="AT37" s="99" t="s">
        <v>23</v>
      </c>
      <c r="AU37" s="99" t="s">
        <v>13</v>
      </c>
      <c r="AV37" s="99" t="s">
        <v>19</v>
      </c>
      <c r="AW37" s="99"/>
      <c r="AX37" s="99"/>
      <c r="AY37" s="99"/>
      <c r="AZ37" s="99" t="s">
        <v>13</v>
      </c>
      <c r="BA37" s="99"/>
      <c r="BB37" s="99"/>
      <c r="BC37" s="99" t="s">
        <v>13</v>
      </c>
      <c r="BD37" s="99"/>
      <c r="BE37" s="99"/>
      <c r="BF37" s="99"/>
      <c r="BG37" s="99"/>
      <c r="BH37" s="99"/>
      <c r="BI37" s="99"/>
      <c r="BJ37" s="99"/>
      <c r="BK37" s="97"/>
      <c r="BL37" s="89"/>
      <c r="BM37" s="86">
        <f t="shared" si="0"/>
        <v>41</v>
      </c>
      <c r="BN37" s="89"/>
      <c r="BO37" s="89"/>
      <c r="BP37" s="89"/>
      <c r="BQ37" s="89"/>
      <c r="BR37" s="89"/>
    </row>
    <row r="38" spans="1:70" ht="17.25" thickBot="1" x14ac:dyDescent="0.3">
      <c r="A38" s="79">
        <v>37</v>
      </c>
      <c r="B38" s="94" t="s">
        <v>834</v>
      </c>
      <c r="C38" s="104" t="s">
        <v>857</v>
      </c>
      <c r="D38" s="99"/>
      <c r="E38" s="99"/>
      <c r="F38" s="99" t="s">
        <v>844</v>
      </c>
      <c r="G38" s="104">
        <v>17</v>
      </c>
      <c r="H38" s="112">
        <v>2004</v>
      </c>
      <c r="I38" s="99" t="s">
        <v>13</v>
      </c>
      <c r="J38" s="99" t="s">
        <v>13</v>
      </c>
      <c r="K38" s="99" t="s">
        <v>7</v>
      </c>
      <c r="L38" s="99" t="s">
        <v>13</v>
      </c>
      <c r="M38" s="99" t="s">
        <v>7</v>
      </c>
      <c r="N38" s="99" t="s">
        <v>23</v>
      </c>
      <c r="O38" s="99" t="s">
        <v>23</v>
      </c>
      <c r="P38" s="99" t="s">
        <v>23</v>
      </c>
      <c r="Q38" s="99" t="s">
        <v>13</v>
      </c>
      <c r="R38" s="99" t="s">
        <v>19</v>
      </c>
      <c r="S38" s="99"/>
      <c r="T38" s="99" t="s">
        <v>19</v>
      </c>
      <c r="U38" s="99" t="s">
        <v>7</v>
      </c>
      <c r="V38" s="99" t="s">
        <v>7</v>
      </c>
      <c r="W38" s="99" t="s">
        <v>19</v>
      </c>
      <c r="X38" s="99" t="s">
        <v>13</v>
      </c>
      <c r="Y38" s="99" t="s">
        <v>7</v>
      </c>
      <c r="Z38" s="99"/>
      <c r="AA38" s="99" t="s">
        <v>19</v>
      </c>
      <c r="AB38" s="99" t="s">
        <v>7</v>
      </c>
      <c r="AC38" s="99" t="s">
        <v>19</v>
      </c>
      <c r="AD38" s="99" t="s">
        <v>23</v>
      </c>
      <c r="AE38" s="99" t="s">
        <v>13</v>
      </c>
      <c r="AF38" s="99" t="s">
        <v>23</v>
      </c>
      <c r="AG38" s="99" t="s">
        <v>23</v>
      </c>
      <c r="AH38" s="99"/>
      <c r="AI38" s="99" t="s">
        <v>19</v>
      </c>
      <c r="AJ38" s="99" t="s">
        <v>23</v>
      </c>
      <c r="AK38" s="99" t="s">
        <v>23</v>
      </c>
      <c r="AL38" s="99" t="s">
        <v>13</v>
      </c>
      <c r="AM38" s="99" t="s">
        <v>19</v>
      </c>
      <c r="AN38" s="99"/>
      <c r="AO38" s="99" t="s">
        <v>19</v>
      </c>
      <c r="AP38" s="99"/>
      <c r="AQ38" s="99"/>
      <c r="AR38" s="99"/>
      <c r="AS38" s="99"/>
      <c r="AT38" s="99"/>
      <c r="AU38" s="99"/>
      <c r="AV38" s="99"/>
      <c r="AW38" s="99"/>
      <c r="AX38" s="99"/>
      <c r="AY38" s="99"/>
      <c r="AZ38" s="99"/>
      <c r="BA38" s="99"/>
      <c r="BB38" s="99"/>
      <c r="BC38" s="99"/>
      <c r="BD38" s="99"/>
      <c r="BE38" s="99"/>
      <c r="BF38" s="99"/>
      <c r="BG38" s="99"/>
      <c r="BH38" s="99"/>
      <c r="BI38" s="99"/>
      <c r="BJ38" s="99"/>
      <c r="BK38" s="97"/>
      <c r="BL38" s="89"/>
      <c r="BM38" s="86">
        <f t="shared" si="0"/>
        <v>29</v>
      </c>
      <c r="BN38" s="89"/>
      <c r="BO38" s="89"/>
      <c r="BP38" s="89"/>
      <c r="BQ38" s="89"/>
      <c r="BR38" s="89"/>
    </row>
    <row r="39" spans="1:70" ht="17.25" thickBot="1" x14ac:dyDescent="0.3">
      <c r="A39" s="78">
        <v>38</v>
      </c>
      <c r="B39" s="94" t="s">
        <v>829</v>
      </c>
      <c r="C39" s="104" t="s">
        <v>858</v>
      </c>
      <c r="D39" s="99"/>
      <c r="E39" s="99"/>
      <c r="F39" s="99" t="s">
        <v>844</v>
      </c>
      <c r="G39" s="99">
        <v>8</v>
      </c>
      <c r="H39" s="112">
        <v>2004</v>
      </c>
      <c r="I39" s="99" t="s">
        <v>7</v>
      </c>
      <c r="J39" s="99" t="s">
        <v>13</v>
      </c>
      <c r="K39" s="99" t="s">
        <v>7</v>
      </c>
      <c r="L39" s="99" t="s">
        <v>13</v>
      </c>
      <c r="M39" s="99" t="s">
        <v>7</v>
      </c>
      <c r="N39" s="99" t="s">
        <v>23</v>
      </c>
      <c r="O39" s="99" t="s">
        <v>23</v>
      </c>
      <c r="P39" s="99" t="s">
        <v>23</v>
      </c>
      <c r="Q39" s="99" t="s">
        <v>13</v>
      </c>
      <c r="R39" s="99" t="s">
        <v>19</v>
      </c>
      <c r="S39" s="99" t="s">
        <v>19</v>
      </c>
      <c r="T39" s="99" t="s">
        <v>19</v>
      </c>
      <c r="U39" s="99" t="s">
        <v>7</v>
      </c>
      <c r="V39" s="99" t="s">
        <v>7</v>
      </c>
      <c r="W39" s="99" t="s">
        <v>19</v>
      </c>
      <c r="X39" s="99" t="s">
        <v>13</v>
      </c>
      <c r="Y39" s="99" t="s">
        <v>7</v>
      </c>
      <c r="Z39" s="99"/>
      <c r="AA39" s="99"/>
      <c r="AB39" s="99" t="s">
        <v>19</v>
      </c>
      <c r="AC39" s="99" t="s">
        <v>19</v>
      </c>
      <c r="AD39" s="99" t="s">
        <v>23</v>
      </c>
      <c r="AE39" s="99" t="s">
        <v>13</v>
      </c>
      <c r="AF39" s="99" t="s">
        <v>23</v>
      </c>
      <c r="AG39" s="99" t="s">
        <v>23</v>
      </c>
      <c r="AH39" s="99"/>
      <c r="AI39" s="99" t="s">
        <v>19</v>
      </c>
      <c r="AJ39" s="99" t="s">
        <v>23</v>
      </c>
      <c r="AK39" s="99" t="s">
        <v>23</v>
      </c>
      <c r="AL39" s="99" t="s">
        <v>13</v>
      </c>
      <c r="AM39" s="99" t="s">
        <v>19</v>
      </c>
      <c r="AN39" s="99" t="s">
        <v>13</v>
      </c>
      <c r="AO39" s="99" t="s">
        <v>19</v>
      </c>
      <c r="AP39" s="99" t="s">
        <v>19</v>
      </c>
      <c r="AQ39" s="99" t="s">
        <v>13</v>
      </c>
      <c r="AR39" s="99"/>
      <c r="AS39" s="99"/>
      <c r="AT39" s="99"/>
      <c r="AU39" s="99"/>
      <c r="AV39" s="99"/>
      <c r="AW39" s="99"/>
      <c r="AX39" s="99"/>
      <c r="AY39" s="99"/>
      <c r="AZ39" s="99"/>
      <c r="BA39" s="99"/>
      <c r="BB39" s="99"/>
      <c r="BC39" s="99"/>
      <c r="BD39" s="99"/>
      <c r="BE39" s="99"/>
      <c r="BF39" s="99"/>
      <c r="BG39" s="99"/>
      <c r="BH39" s="99"/>
      <c r="BI39" s="99"/>
      <c r="BJ39" s="99"/>
      <c r="BK39" s="97"/>
      <c r="BL39" s="89"/>
      <c r="BM39" s="86">
        <f t="shared" si="0"/>
        <v>32</v>
      </c>
      <c r="BN39" s="89"/>
      <c r="BO39" s="89"/>
      <c r="BP39" s="89"/>
      <c r="BQ39" s="89"/>
      <c r="BR39" s="89"/>
    </row>
    <row r="40" spans="1:70" ht="17.25" thickBot="1" x14ac:dyDescent="0.3">
      <c r="A40" s="79">
        <v>39</v>
      </c>
      <c r="B40" s="94" t="s">
        <v>581</v>
      </c>
      <c r="C40" s="104" t="s">
        <v>859</v>
      </c>
      <c r="D40" s="99"/>
      <c r="E40" s="99"/>
      <c r="F40" s="99" t="s">
        <v>844</v>
      </c>
      <c r="G40" s="99">
        <v>2</v>
      </c>
      <c r="H40" s="112">
        <v>2004</v>
      </c>
      <c r="I40" s="99" t="s">
        <v>7</v>
      </c>
      <c r="J40" s="99" t="s">
        <v>13</v>
      </c>
      <c r="K40" s="99" t="s">
        <v>7</v>
      </c>
      <c r="L40" s="99" t="s">
        <v>13</v>
      </c>
      <c r="M40" s="99" t="s">
        <v>7</v>
      </c>
      <c r="N40" s="99" t="s">
        <v>23</v>
      </c>
      <c r="O40" s="99" t="s">
        <v>23</v>
      </c>
      <c r="P40" s="99" t="s">
        <v>23</v>
      </c>
      <c r="Q40" s="99" t="s">
        <v>13</v>
      </c>
      <c r="R40" s="99" t="s">
        <v>19</v>
      </c>
      <c r="S40" s="99" t="s">
        <v>19</v>
      </c>
      <c r="T40" s="99" t="s">
        <v>19</v>
      </c>
      <c r="U40" s="99" t="s">
        <v>7</v>
      </c>
      <c r="V40" s="99" t="s">
        <v>23</v>
      </c>
      <c r="W40" s="99" t="s">
        <v>19</v>
      </c>
      <c r="X40" s="99" t="s">
        <v>19</v>
      </c>
      <c r="Y40" s="99" t="s">
        <v>7</v>
      </c>
      <c r="Z40" s="99" t="s">
        <v>19</v>
      </c>
      <c r="AA40" s="99" t="s">
        <v>19</v>
      </c>
      <c r="AB40" s="99" t="s">
        <v>7</v>
      </c>
      <c r="AC40" s="99" t="s">
        <v>19</v>
      </c>
      <c r="AD40" s="99" t="s">
        <v>23</v>
      </c>
      <c r="AE40" s="99"/>
      <c r="AF40" s="99" t="s">
        <v>23</v>
      </c>
      <c r="AG40" s="99" t="s">
        <v>23</v>
      </c>
      <c r="AH40" s="99"/>
      <c r="AI40" s="99" t="s">
        <v>19</v>
      </c>
      <c r="AJ40" s="99" t="s">
        <v>23</v>
      </c>
      <c r="AK40" s="99"/>
      <c r="AL40" s="99" t="s">
        <v>13</v>
      </c>
      <c r="AM40" s="99" t="s">
        <v>19</v>
      </c>
      <c r="AN40" s="99" t="s">
        <v>13</v>
      </c>
      <c r="AO40" s="99" t="s">
        <v>19</v>
      </c>
      <c r="AP40" s="99" t="s">
        <v>19</v>
      </c>
      <c r="AQ40" s="99" t="s">
        <v>13</v>
      </c>
      <c r="AR40" s="99" t="s">
        <v>7</v>
      </c>
      <c r="AS40" s="99" t="s">
        <v>23</v>
      </c>
      <c r="AT40" s="99" t="s">
        <v>23</v>
      </c>
      <c r="AU40" s="99" t="s">
        <v>13</v>
      </c>
      <c r="AV40" s="99"/>
      <c r="AW40" s="99"/>
      <c r="AX40" s="99" t="s">
        <v>7</v>
      </c>
      <c r="AY40" s="99"/>
      <c r="AZ40" s="99" t="s">
        <v>19</v>
      </c>
      <c r="BA40" s="99"/>
      <c r="BB40" s="99" t="s">
        <v>23</v>
      </c>
      <c r="BC40" s="99"/>
      <c r="BD40" s="99"/>
      <c r="BE40" s="99"/>
      <c r="BF40" s="99"/>
      <c r="BG40" s="99"/>
      <c r="BH40" s="99"/>
      <c r="BI40" s="99"/>
      <c r="BJ40" s="99"/>
      <c r="BK40" s="97"/>
      <c r="BL40" s="89"/>
      <c r="BM40" s="86">
        <f t="shared" si="0"/>
        <v>39</v>
      </c>
      <c r="BN40" s="89"/>
      <c r="BO40" s="89"/>
      <c r="BP40" s="89"/>
      <c r="BQ40" s="89"/>
      <c r="BR40" s="89"/>
    </row>
    <row r="41" spans="1:70" ht="17.25" thickBot="1" x14ac:dyDescent="0.3">
      <c r="A41" s="78">
        <v>40</v>
      </c>
      <c r="B41" s="94" t="s">
        <v>831</v>
      </c>
      <c r="C41" s="104" t="s">
        <v>860</v>
      </c>
      <c r="D41" s="99"/>
      <c r="E41" s="99"/>
      <c r="F41" s="99" t="s">
        <v>844</v>
      </c>
      <c r="G41" s="104">
        <v>10</v>
      </c>
      <c r="H41" s="112">
        <v>2004</v>
      </c>
      <c r="I41" s="99" t="s">
        <v>13</v>
      </c>
      <c r="J41" s="99" t="s">
        <v>13</v>
      </c>
      <c r="K41" s="99" t="s">
        <v>7</v>
      </c>
      <c r="L41" s="99" t="s">
        <v>13</v>
      </c>
      <c r="M41" s="99" t="s">
        <v>7</v>
      </c>
      <c r="N41" s="99" t="s">
        <v>7</v>
      </c>
      <c r="O41" s="99" t="s">
        <v>23</v>
      </c>
      <c r="P41" s="99" t="s">
        <v>23</v>
      </c>
      <c r="Q41" s="99" t="s">
        <v>13</v>
      </c>
      <c r="R41" s="99" t="s">
        <v>19</v>
      </c>
      <c r="S41" s="99" t="s">
        <v>19</v>
      </c>
      <c r="T41" s="99" t="s">
        <v>19</v>
      </c>
      <c r="U41" s="99" t="s">
        <v>7</v>
      </c>
      <c r="V41" s="99" t="s">
        <v>7</v>
      </c>
      <c r="W41" s="99" t="s">
        <v>23</v>
      </c>
      <c r="X41" s="99" t="s">
        <v>13</v>
      </c>
      <c r="Y41" s="99" t="s">
        <v>7</v>
      </c>
      <c r="Z41" s="99" t="s">
        <v>23</v>
      </c>
      <c r="AA41" s="99" t="s">
        <v>19</v>
      </c>
      <c r="AB41" s="99" t="s">
        <v>7</v>
      </c>
      <c r="AC41" s="99" t="s">
        <v>19</v>
      </c>
      <c r="AD41" s="99" t="s">
        <v>23</v>
      </c>
      <c r="AE41" s="99" t="s">
        <v>7</v>
      </c>
      <c r="AF41" s="99" t="s">
        <v>23</v>
      </c>
      <c r="AG41" s="99" t="s">
        <v>7</v>
      </c>
      <c r="AH41" s="99"/>
      <c r="AI41" s="99"/>
      <c r="AJ41" s="99"/>
      <c r="AK41" s="99"/>
      <c r="AL41" s="99"/>
      <c r="AM41" s="99" t="s">
        <v>19</v>
      </c>
      <c r="AN41" s="99" t="s">
        <v>13</v>
      </c>
      <c r="AO41" s="99" t="s">
        <v>19</v>
      </c>
      <c r="AP41" s="99" t="s">
        <v>13</v>
      </c>
      <c r="AQ41" s="99" t="s">
        <v>13</v>
      </c>
      <c r="AR41" s="99"/>
      <c r="AS41" s="99"/>
      <c r="AT41" s="99"/>
      <c r="AU41" s="99"/>
      <c r="AV41" s="99"/>
      <c r="AW41" s="99"/>
      <c r="AX41" s="99"/>
      <c r="AY41" s="99"/>
      <c r="AZ41" s="99"/>
      <c r="BA41" s="99"/>
      <c r="BB41" s="99"/>
      <c r="BC41" s="99" t="s">
        <v>13</v>
      </c>
      <c r="BD41" s="99"/>
      <c r="BE41" s="99"/>
      <c r="BF41" s="99"/>
      <c r="BG41" s="99"/>
      <c r="BH41" s="99"/>
      <c r="BI41" s="99"/>
      <c r="BJ41" s="99"/>
      <c r="BK41" s="97"/>
      <c r="BL41" s="89"/>
      <c r="BM41" s="86">
        <f t="shared" si="0"/>
        <v>31</v>
      </c>
      <c r="BN41" s="89"/>
      <c r="BO41" s="89"/>
      <c r="BP41" s="89"/>
      <c r="BQ41" s="89"/>
      <c r="BR41" s="89"/>
    </row>
    <row r="42" spans="1:70" ht="17.25" thickBot="1" x14ac:dyDescent="0.3">
      <c r="A42" s="79">
        <v>41</v>
      </c>
      <c r="B42" s="94" t="s">
        <v>823</v>
      </c>
      <c r="C42" s="104" t="s">
        <v>861</v>
      </c>
      <c r="D42" s="99"/>
      <c r="E42" s="99"/>
      <c r="F42" s="99" t="s">
        <v>844</v>
      </c>
      <c r="G42" s="99">
        <v>1</v>
      </c>
      <c r="H42" s="112">
        <v>2004</v>
      </c>
      <c r="I42" s="99" t="s">
        <v>13</v>
      </c>
      <c r="J42" s="99" t="s">
        <v>13</v>
      </c>
      <c r="K42" s="99" t="s">
        <v>19</v>
      </c>
      <c r="L42" s="99" t="s">
        <v>13</v>
      </c>
      <c r="M42" s="99" t="s">
        <v>7</v>
      </c>
      <c r="N42" s="99" t="s">
        <v>23</v>
      </c>
      <c r="O42" s="99" t="s">
        <v>23</v>
      </c>
      <c r="P42" s="99" t="s">
        <v>23</v>
      </c>
      <c r="Q42" s="99" t="s">
        <v>13</v>
      </c>
      <c r="R42" s="99" t="s">
        <v>19</v>
      </c>
      <c r="S42" s="99" t="s">
        <v>19</v>
      </c>
      <c r="T42" s="99" t="s">
        <v>19</v>
      </c>
      <c r="U42" s="99" t="s">
        <v>7</v>
      </c>
      <c r="V42" s="99" t="s">
        <v>7</v>
      </c>
      <c r="W42" s="99" t="s">
        <v>23</v>
      </c>
      <c r="X42" s="99" t="s">
        <v>13</v>
      </c>
      <c r="Y42" s="99" t="s">
        <v>19</v>
      </c>
      <c r="Z42" s="99"/>
      <c r="AA42" s="99"/>
      <c r="AB42" s="99" t="s">
        <v>7</v>
      </c>
      <c r="AC42" s="99" t="s">
        <v>19</v>
      </c>
      <c r="AD42" s="99" t="s">
        <v>23</v>
      </c>
      <c r="AE42" s="99" t="s">
        <v>13</v>
      </c>
      <c r="AF42" s="99" t="s">
        <v>23</v>
      </c>
      <c r="AG42" s="99" t="s">
        <v>23</v>
      </c>
      <c r="AH42" s="99" t="s">
        <v>19</v>
      </c>
      <c r="AI42" s="99" t="s">
        <v>19</v>
      </c>
      <c r="AJ42" s="99" t="s">
        <v>23</v>
      </c>
      <c r="AK42" s="99" t="s">
        <v>19</v>
      </c>
      <c r="AL42" s="99" t="s">
        <v>13</v>
      </c>
      <c r="AM42" s="99" t="s">
        <v>19</v>
      </c>
      <c r="AN42" s="99" t="s">
        <v>13</v>
      </c>
      <c r="AO42" s="99" t="s">
        <v>19</v>
      </c>
      <c r="AP42" s="99" t="s">
        <v>19</v>
      </c>
      <c r="AQ42" s="99" t="s">
        <v>13</v>
      </c>
      <c r="AR42" s="99" t="s">
        <v>7</v>
      </c>
      <c r="AS42" s="99"/>
      <c r="AT42" s="99" t="s">
        <v>23</v>
      </c>
      <c r="AU42" s="99" t="s">
        <v>23</v>
      </c>
      <c r="AV42" s="99"/>
      <c r="AW42" s="99"/>
      <c r="AX42" s="99"/>
      <c r="AY42" s="99" t="s">
        <v>23</v>
      </c>
      <c r="AZ42" s="99" t="s">
        <v>13</v>
      </c>
      <c r="BA42" s="99"/>
      <c r="BB42" s="99"/>
      <c r="BC42" s="99" t="s">
        <v>7</v>
      </c>
      <c r="BD42" s="99" t="s">
        <v>23</v>
      </c>
      <c r="BE42" s="99" t="s">
        <v>13</v>
      </c>
      <c r="BF42" s="99" t="s">
        <v>23</v>
      </c>
      <c r="BG42" s="99"/>
      <c r="BH42" s="99"/>
      <c r="BI42" s="99" t="s">
        <v>7</v>
      </c>
      <c r="BJ42" s="99"/>
      <c r="BK42" s="97"/>
      <c r="BL42" s="89"/>
      <c r="BM42" s="86">
        <f t="shared" si="0"/>
        <v>43</v>
      </c>
      <c r="BN42" s="89"/>
      <c r="BO42" s="89"/>
      <c r="BP42" s="89"/>
      <c r="BQ42" s="89"/>
      <c r="BR42" s="89"/>
    </row>
    <row r="43" spans="1:70" ht="17.25" thickBot="1" x14ac:dyDescent="0.3">
      <c r="A43" s="78">
        <v>42</v>
      </c>
      <c r="B43" s="94" t="s">
        <v>824</v>
      </c>
      <c r="C43" s="104" t="s">
        <v>862</v>
      </c>
      <c r="D43" s="99"/>
      <c r="E43" s="99"/>
      <c r="F43" s="99" t="s">
        <v>844</v>
      </c>
      <c r="G43" s="99">
        <v>3</v>
      </c>
      <c r="H43" s="112">
        <v>2004</v>
      </c>
      <c r="I43" s="99" t="s">
        <v>7</v>
      </c>
      <c r="J43" s="99" t="s">
        <v>13</v>
      </c>
      <c r="K43" s="99" t="s">
        <v>7</v>
      </c>
      <c r="L43" s="99" t="s">
        <v>13</v>
      </c>
      <c r="M43" s="99" t="s">
        <v>19</v>
      </c>
      <c r="N43" s="99" t="s">
        <v>23</v>
      </c>
      <c r="O43" s="99" t="s">
        <v>23</v>
      </c>
      <c r="P43" s="99" t="s">
        <v>23</v>
      </c>
      <c r="Q43" s="99" t="s">
        <v>13</v>
      </c>
      <c r="R43" s="99" t="s">
        <v>13</v>
      </c>
      <c r="S43" s="99" t="s">
        <v>19</v>
      </c>
      <c r="T43" s="99" t="s">
        <v>19</v>
      </c>
      <c r="U43" s="99" t="s">
        <v>7</v>
      </c>
      <c r="V43" s="99" t="s">
        <v>7</v>
      </c>
      <c r="W43" s="99" t="s">
        <v>19</v>
      </c>
      <c r="X43" s="99" t="s">
        <v>13</v>
      </c>
      <c r="Y43" s="99" t="s">
        <v>7</v>
      </c>
      <c r="Z43" s="99" t="s">
        <v>23</v>
      </c>
      <c r="AA43" s="99"/>
      <c r="AB43" s="99" t="s">
        <v>7</v>
      </c>
      <c r="AC43" s="99" t="s">
        <v>19</v>
      </c>
      <c r="AD43" s="99" t="s">
        <v>23</v>
      </c>
      <c r="AE43" s="99" t="s">
        <v>13</v>
      </c>
      <c r="AF43" s="99" t="s">
        <v>23</v>
      </c>
      <c r="AG43" s="99" t="s">
        <v>23</v>
      </c>
      <c r="AH43" s="99" t="s">
        <v>19</v>
      </c>
      <c r="AI43" s="99" t="s">
        <v>19</v>
      </c>
      <c r="AJ43" s="99" t="s">
        <v>23</v>
      </c>
      <c r="AK43" s="99" t="s">
        <v>23</v>
      </c>
      <c r="AL43" s="99" t="s">
        <v>13</v>
      </c>
      <c r="AM43" s="99" t="s">
        <v>19</v>
      </c>
      <c r="AN43" s="99"/>
      <c r="AO43" s="99"/>
      <c r="AP43" s="99"/>
      <c r="AQ43" s="99"/>
      <c r="AR43" s="99"/>
      <c r="AS43" s="99"/>
      <c r="AT43" s="99"/>
      <c r="AU43" s="99"/>
      <c r="AV43" s="99"/>
      <c r="AW43" s="99"/>
      <c r="AX43" s="99"/>
      <c r="AY43" s="99"/>
      <c r="AZ43" s="99"/>
      <c r="BA43" s="99"/>
      <c r="BB43" s="99"/>
      <c r="BC43" s="99"/>
      <c r="BD43" s="99"/>
      <c r="BE43" s="99"/>
      <c r="BF43" s="99"/>
      <c r="BG43" s="99"/>
      <c r="BH43" s="99"/>
      <c r="BI43" s="99"/>
      <c r="BJ43" s="99"/>
      <c r="BK43" s="97"/>
      <c r="BL43" s="89"/>
      <c r="BM43" s="86">
        <f t="shared" si="0"/>
        <v>30</v>
      </c>
      <c r="BN43" s="89"/>
      <c r="BO43" s="89"/>
      <c r="BP43" s="89"/>
      <c r="BQ43" s="89"/>
      <c r="BR43" s="89"/>
    </row>
    <row r="44" spans="1:70" ht="17.25" thickBot="1" x14ac:dyDescent="0.3">
      <c r="A44" s="79">
        <v>43</v>
      </c>
      <c r="B44" s="94" t="s">
        <v>563</v>
      </c>
      <c r="C44" s="104" t="s">
        <v>863</v>
      </c>
      <c r="D44" s="99"/>
      <c r="E44" s="99"/>
      <c r="F44" s="99" t="s">
        <v>844</v>
      </c>
      <c r="G44" s="104">
        <v>18</v>
      </c>
      <c r="H44" s="112">
        <v>2004</v>
      </c>
      <c r="I44" s="99" t="s">
        <v>7</v>
      </c>
      <c r="J44" s="99" t="s">
        <v>13</v>
      </c>
      <c r="K44" s="99" t="s">
        <v>7</v>
      </c>
      <c r="L44" s="99" t="s">
        <v>13</v>
      </c>
      <c r="M44" s="99" t="s">
        <v>7</v>
      </c>
      <c r="N44" s="99" t="s">
        <v>7</v>
      </c>
      <c r="O44" s="99" t="s">
        <v>23</v>
      </c>
      <c r="P44" s="99" t="s">
        <v>23</v>
      </c>
      <c r="Q44" s="99" t="s">
        <v>13</v>
      </c>
      <c r="R44" s="99" t="s">
        <v>19</v>
      </c>
      <c r="S44" s="99" t="s">
        <v>19</v>
      </c>
      <c r="T44" s="99" t="s">
        <v>19</v>
      </c>
      <c r="U44" s="99" t="s">
        <v>23</v>
      </c>
      <c r="V44" s="99" t="s">
        <v>7</v>
      </c>
      <c r="W44" s="99" t="s">
        <v>19</v>
      </c>
      <c r="X44" s="99" t="s">
        <v>13</v>
      </c>
      <c r="Y44" s="99" t="s">
        <v>7</v>
      </c>
      <c r="Z44" s="99" t="s">
        <v>7</v>
      </c>
      <c r="AA44" s="99" t="s">
        <v>19</v>
      </c>
      <c r="AB44" s="99" t="s">
        <v>7</v>
      </c>
      <c r="AC44" s="99" t="s">
        <v>19</v>
      </c>
      <c r="AD44" s="99" t="s">
        <v>23</v>
      </c>
      <c r="AE44" s="99" t="s">
        <v>19</v>
      </c>
      <c r="AF44" s="99" t="s">
        <v>23</v>
      </c>
      <c r="AG44" s="99" t="s">
        <v>7</v>
      </c>
      <c r="AH44" s="99" t="s">
        <v>13</v>
      </c>
      <c r="AI44" s="99" t="s">
        <v>19</v>
      </c>
      <c r="AJ44" s="99" t="s">
        <v>7</v>
      </c>
      <c r="AK44" s="99" t="s">
        <v>23</v>
      </c>
      <c r="AL44" s="99" t="s">
        <v>19</v>
      </c>
      <c r="AM44" s="99" t="s">
        <v>19</v>
      </c>
      <c r="AN44" s="99" t="s">
        <v>13</v>
      </c>
      <c r="AO44" s="99"/>
      <c r="AP44" s="99" t="s">
        <v>19</v>
      </c>
      <c r="AQ44" s="99" t="s">
        <v>13</v>
      </c>
      <c r="AR44" s="99" t="s">
        <v>23</v>
      </c>
      <c r="AS44" s="99" t="s">
        <v>23</v>
      </c>
      <c r="AT44" s="99" t="s">
        <v>23</v>
      </c>
      <c r="AU44" s="99" t="s">
        <v>13</v>
      </c>
      <c r="AV44" s="99" t="s">
        <v>19</v>
      </c>
      <c r="AW44" s="99"/>
      <c r="AX44" s="99"/>
      <c r="AY44" s="99"/>
      <c r="AZ44" s="99"/>
      <c r="BA44" s="99"/>
      <c r="BB44" s="99"/>
      <c r="BC44" s="99"/>
      <c r="BD44" s="99"/>
      <c r="BE44" s="99"/>
      <c r="BF44" s="99"/>
      <c r="BG44" s="99"/>
      <c r="BH44" s="99"/>
      <c r="BI44" s="99"/>
      <c r="BJ44" s="99"/>
      <c r="BK44" s="97"/>
      <c r="BL44" s="89"/>
      <c r="BM44" s="86">
        <f t="shared" si="0"/>
        <v>39</v>
      </c>
      <c r="BN44" s="89"/>
      <c r="BO44" s="89"/>
      <c r="BP44" s="89"/>
      <c r="BQ44" s="89"/>
      <c r="BR44" s="89"/>
    </row>
    <row r="45" spans="1:70" ht="17.25" thickBot="1" x14ac:dyDescent="0.3">
      <c r="A45" s="78">
        <v>44</v>
      </c>
      <c r="B45" s="94" t="s">
        <v>828</v>
      </c>
      <c r="C45" s="104" t="s">
        <v>864</v>
      </c>
      <c r="D45" s="99"/>
      <c r="E45" s="99"/>
      <c r="F45" s="99" t="s">
        <v>844</v>
      </c>
      <c r="G45" s="99">
        <v>7</v>
      </c>
      <c r="H45" s="112">
        <v>2004</v>
      </c>
      <c r="I45" s="99" t="s">
        <v>19</v>
      </c>
      <c r="J45" s="99" t="s">
        <v>13</v>
      </c>
      <c r="K45" s="99" t="s">
        <v>7</v>
      </c>
      <c r="L45" s="99" t="s">
        <v>13</v>
      </c>
      <c r="M45" s="99" t="s">
        <v>7</v>
      </c>
      <c r="N45" s="99" t="s">
        <v>23</v>
      </c>
      <c r="O45" s="99" t="s">
        <v>23</v>
      </c>
      <c r="P45" s="99" t="s">
        <v>23</v>
      </c>
      <c r="Q45" s="99" t="s">
        <v>13</v>
      </c>
      <c r="R45" s="99" t="s">
        <v>19</v>
      </c>
      <c r="S45" s="99" t="s">
        <v>19</v>
      </c>
      <c r="T45" s="99" t="s">
        <v>19</v>
      </c>
      <c r="U45" s="99" t="s">
        <v>7</v>
      </c>
      <c r="V45" s="99" t="s">
        <v>7</v>
      </c>
      <c r="W45" s="99" t="s">
        <v>19</v>
      </c>
      <c r="X45" s="99" t="s">
        <v>13</v>
      </c>
      <c r="Y45" s="99" t="s">
        <v>19</v>
      </c>
      <c r="Z45" s="99" t="s">
        <v>23</v>
      </c>
      <c r="AA45" s="99" t="s">
        <v>19</v>
      </c>
      <c r="AB45" s="99" t="s">
        <v>7</v>
      </c>
      <c r="AC45" s="99" t="s">
        <v>19</v>
      </c>
      <c r="AD45" s="99" t="s">
        <v>23</v>
      </c>
      <c r="AE45" s="99" t="s">
        <v>19</v>
      </c>
      <c r="AF45" s="99" t="s">
        <v>23</v>
      </c>
      <c r="AG45" s="99" t="s">
        <v>7</v>
      </c>
      <c r="AH45" s="99" t="s">
        <v>19</v>
      </c>
      <c r="AI45" s="99" t="s">
        <v>19</v>
      </c>
      <c r="AJ45" s="99" t="s">
        <v>7</v>
      </c>
      <c r="AK45" s="99" t="s">
        <v>19</v>
      </c>
      <c r="AL45" s="99" t="s">
        <v>13</v>
      </c>
      <c r="AM45" s="99" t="s">
        <v>19</v>
      </c>
      <c r="AN45" s="99" t="s">
        <v>13</v>
      </c>
      <c r="AO45" s="99" t="s">
        <v>7</v>
      </c>
      <c r="AP45" s="99" t="s">
        <v>13</v>
      </c>
      <c r="AQ45" s="99" t="s">
        <v>13</v>
      </c>
      <c r="AR45" s="99" t="s">
        <v>13</v>
      </c>
      <c r="AS45" s="99" t="s">
        <v>23</v>
      </c>
      <c r="AT45" s="99" t="s">
        <v>23</v>
      </c>
      <c r="AU45" s="99" t="s">
        <v>19</v>
      </c>
      <c r="AV45" s="99"/>
      <c r="AW45" s="99"/>
      <c r="AX45" s="99"/>
      <c r="AY45" s="99"/>
      <c r="AZ45" s="99"/>
      <c r="BA45" s="99"/>
      <c r="BB45" s="99"/>
      <c r="BC45" s="99"/>
      <c r="BD45" s="99"/>
      <c r="BE45" s="99"/>
      <c r="BF45" s="99"/>
      <c r="BG45" s="99"/>
      <c r="BH45" s="99"/>
      <c r="BI45" s="99"/>
      <c r="BJ45" s="99"/>
      <c r="BK45" s="97"/>
      <c r="BL45" s="89"/>
      <c r="BM45" s="86">
        <f t="shared" si="0"/>
        <v>39</v>
      </c>
      <c r="BN45" s="89"/>
      <c r="BO45" s="89"/>
      <c r="BP45" s="89"/>
      <c r="BQ45" s="89"/>
      <c r="BR45" s="89"/>
    </row>
    <row r="46" spans="1:70" ht="17.25" thickBot="1" x14ac:dyDescent="0.3">
      <c r="A46" s="79">
        <v>45</v>
      </c>
      <c r="B46" s="94" t="s">
        <v>574</v>
      </c>
      <c r="C46" s="104" t="s">
        <v>865</v>
      </c>
      <c r="D46" s="99"/>
      <c r="E46" s="99"/>
      <c r="F46" s="99" t="s">
        <v>844</v>
      </c>
      <c r="G46" s="104">
        <v>11</v>
      </c>
      <c r="H46" s="112">
        <v>2004</v>
      </c>
      <c r="I46" s="99" t="s">
        <v>7</v>
      </c>
      <c r="J46" s="99" t="s">
        <v>13</v>
      </c>
      <c r="K46" s="99" t="s">
        <v>7</v>
      </c>
      <c r="L46" s="99" t="s">
        <v>13</v>
      </c>
      <c r="M46" s="99" t="s">
        <v>7</v>
      </c>
      <c r="N46" s="99" t="s">
        <v>7</v>
      </c>
      <c r="O46" s="99" t="s">
        <v>23</v>
      </c>
      <c r="P46" s="99" t="s">
        <v>13</v>
      </c>
      <c r="Q46" s="99" t="s">
        <v>13</v>
      </c>
      <c r="R46" s="99" t="s">
        <v>19</v>
      </c>
      <c r="S46" s="99" t="s">
        <v>19</v>
      </c>
      <c r="T46" s="99" t="s">
        <v>19</v>
      </c>
      <c r="U46" s="99" t="s">
        <v>7</v>
      </c>
      <c r="V46" s="99" t="s">
        <v>7</v>
      </c>
      <c r="W46" s="99" t="s">
        <v>19</v>
      </c>
      <c r="X46" s="99" t="s">
        <v>13</v>
      </c>
      <c r="Y46" s="99" t="s">
        <v>7</v>
      </c>
      <c r="Z46" s="99" t="s">
        <v>23</v>
      </c>
      <c r="AA46" s="99" t="s">
        <v>19</v>
      </c>
      <c r="AB46" s="99" t="s">
        <v>7</v>
      </c>
      <c r="AC46" s="99" t="s">
        <v>19</v>
      </c>
      <c r="AD46" s="99" t="s">
        <v>7</v>
      </c>
      <c r="AE46" s="99" t="s">
        <v>19</v>
      </c>
      <c r="AF46" s="99" t="s">
        <v>23</v>
      </c>
      <c r="AG46" s="99" t="s">
        <v>23</v>
      </c>
      <c r="AH46" s="99" t="s">
        <v>13</v>
      </c>
      <c r="AI46" s="99" t="s">
        <v>19</v>
      </c>
      <c r="AJ46" s="99" t="s">
        <v>23</v>
      </c>
      <c r="AK46" s="99" t="s">
        <v>23</v>
      </c>
      <c r="AL46" s="99"/>
      <c r="AM46" s="99"/>
      <c r="AN46" s="99"/>
      <c r="AO46" s="99"/>
      <c r="AP46" s="99"/>
      <c r="AQ46" s="99"/>
      <c r="AR46" s="99"/>
      <c r="AS46" s="99"/>
      <c r="AT46" s="99"/>
      <c r="AU46" s="99"/>
      <c r="AV46" s="99"/>
      <c r="AW46" s="99"/>
      <c r="AX46" s="99"/>
      <c r="AY46" s="99"/>
      <c r="AZ46" s="99"/>
      <c r="BA46" s="99"/>
      <c r="BB46" s="99"/>
      <c r="BC46" s="99"/>
      <c r="BD46" s="99"/>
      <c r="BE46" s="99"/>
      <c r="BF46" s="99"/>
      <c r="BG46" s="99"/>
      <c r="BH46" s="99"/>
      <c r="BI46" s="99"/>
      <c r="BJ46" s="99"/>
      <c r="BK46" s="97"/>
      <c r="BL46" s="89"/>
      <c r="BM46" s="86">
        <f t="shared" si="0"/>
        <v>29</v>
      </c>
      <c r="BN46" s="89"/>
      <c r="BO46" s="89"/>
      <c r="BP46" s="89"/>
      <c r="BQ46" s="89"/>
      <c r="BR46" s="89"/>
    </row>
    <row r="47" spans="1:70" ht="17.25" thickBot="1" x14ac:dyDescent="0.3">
      <c r="A47" s="78">
        <v>46</v>
      </c>
      <c r="B47" s="94" t="s">
        <v>832</v>
      </c>
      <c r="C47" s="104" t="s">
        <v>865</v>
      </c>
      <c r="D47" s="99"/>
      <c r="E47" s="99"/>
      <c r="F47" s="99" t="s">
        <v>844</v>
      </c>
      <c r="G47" s="104">
        <v>14</v>
      </c>
      <c r="H47" s="112">
        <v>2004</v>
      </c>
      <c r="I47" s="99" t="s">
        <v>19</v>
      </c>
      <c r="J47" s="99" t="s">
        <v>13</v>
      </c>
      <c r="K47" s="99" t="s">
        <v>7</v>
      </c>
      <c r="L47" s="99" t="s">
        <v>13</v>
      </c>
      <c r="M47" s="99" t="s">
        <v>7</v>
      </c>
      <c r="N47" s="99" t="s">
        <v>23</v>
      </c>
      <c r="O47" s="99" t="s">
        <v>23</v>
      </c>
      <c r="P47" s="99" t="s">
        <v>23</v>
      </c>
      <c r="Q47" s="99" t="s">
        <v>13</v>
      </c>
      <c r="R47" s="99" t="s">
        <v>19</v>
      </c>
      <c r="S47" s="99" t="s">
        <v>19</v>
      </c>
      <c r="T47" s="99" t="s">
        <v>19</v>
      </c>
      <c r="U47" s="99" t="s">
        <v>7</v>
      </c>
      <c r="V47" s="99" t="s">
        <v>7</v>
      </c>
      <c r="W47" s="99" t="s">
        <v>19</v>
      </c>
      <c r="X47" s="99" t="s">
        <v>13</v>
      </c>
      <c r="Y47" s="99" t="s">
        <v>19</v>
      </c>
      <c r="Z47" s="99" t="s">
        <v>23</v>
      </c>
      <c r="AA47" s="99" t="s">
        <v>19</v>
      </c>
      <c r="AB47" s="99" t="s">
        <v>7</v>
      </c>
      <c r="AC47" s="99" t="s">
        <v>19</v>
      </c>
      <c r="AD47" s="99" t="s">
        <v>7</v>
      </c>
      <c r="AE47" s="99" t="s">
        <v>19</v>
      </c>
      <c r="AF47" s="99" t="s">
        <v>23</v>
      </c>
      <c r="AG47" s="99"/>
      <c r="AH47" s="99"/>
      <c r="AI47" s="99" t="s">
        <v>7</v>
      </c>
      <c r="AJ47" s="99" t="s">
        <v>7</v>
      </c>
      <c r="AK47" s="99" t="s">
        <v>23</v>
      </c>
      <c r="AL47" s="99" t="s">
        <v>13</v>
      </c>
      <c r="AM47" s="99" t="s">
        <v>19</v>
      </c>
      <c r="AN47" s="99" t="s">
        <v>13</v>
      </c>
      <c r="AO47" s="99" t="s">
        <v>23</v>
      </c>
      <c r="AP47" s="99" t="s">
        <v>19</v>
      </c>
      <c r="AQ47" s="99" t="s">
        <v>13</v>
      </c>
      <c r="AR47" s="99" t="s">
        <v>13</v>
      </c>
      <c r="AS47" s="99"/>
      <c r="AT47" s="99" t="s">
        <v>23</v>
      </c>
      <c r="AU47" s="99" t="s">
        <v>13</v>
      </c>
      <c r="AV47" s="99"/>
      <c r="AW47" s="99"/>
      <c r="AX47" s="99"/>
      <c r="AY47" s="99"/>
      <c r="AZ47" s="99"/>
      <c r="BA47" s="99"/>
      <c r="BB47" s="99"/>
      <c r="BC47" s="99"/>
      <c r="BD47" s="99"/>
      <c r="BE47" s="99"/>
      <c r="BF47" s="99"/>
      <c r="BG47" s="99"/>
      <c r="BH47" s="99"/>
      <c r="BI47" s="99"/>
      <c r="BJ47" s="99"/>
      <c r="BK47" s="97"/>
      <c r="BL47" s="89"/>
      <c r="BM47" s="86">
        <f t="shared" si="0"/>
        <v>36</v>
      </c>
      <c r="BN47" s="89"/>
      <c r="BO47" s="89"/>
      <c r="BP47" s="89"/>
      <c r="BQ47" s="89"/>
      <c r="BR47" s="89"/>
    </row>
    <row r="48" spans="1:70" ht="17.25" thickBot="1" x14ac:dyDescent="0.3">
      <c r="A48" s="79">
        <v>47</v>
      </c>
      <c r="B48" s="94" t="s">
        <v>569</v>
      </c>
      <c r="C48" s="104" t="s">
        <v>866</v>
      </c>
      <c r="D48" s="99"/>
      <c r="E48" s="99"/>
      <c r="F48" s="99" t="s">
        <v>844</v>
      </c>
      <c r="G48" s="104">
        <v>15</v>
      </c>
      <c r="H48" s="112">
        <v>2004</v>
      </c>
      <c r="I48" s="99" t="s">
        <v>7</v>
      </c>
      <c r="J48" s="99" t="s">
        <v>13</v>
      </c>
      <c r="K48" s="99" t="s">
        <v>7</v>
      </c>
      <c r="L48" s="99" t="s">
        <v>13</v>
      </c>
      <c r="M48" s="99" t="s">
        <v>7</v>
      </c>
      <c r="N48" s="99" t="s">
        <v>7</v>
      </c>
      <c r="O48" s="99" t="s">
        <v>23</v>
      </c>
      <c r="P48" s="99" t="s">
        <v>19</v>
      </c>
      <c r="Q48" s="99" t="s">
        <v>13</v>
      </c>
      <c r="R48" s="99" t="s">
        <v>19</v>
      </c>
      <c r="S48" s="99" t="s">
        <v>19</v>
      </c>
      <c r="T48" s="99" t="s">
        <v>19</v>
      </c>
      <c r="U48" s="99" t="s">
        <v>7</v>
      </c>
      <c r="V48" s="99" t="s">
        <v>7</v>
      </c>
      <c r="W48" s="99" t="s">
        <v>7</v>
      </c>
      <c r="X48" s="99" t="s">
        <v>13</v>
      </c>
      <c r="Y48" s="99" t="s">
        <v>7</v>
      </c>
      <c r="Z48" s="99" t="s">
        <v>23</v>
      </c>
      <c r="AA48" s="99" t="s">
        <v>19</v>
      </c>
      <c r="AB48" s="99" t="s">
        <v>7</v>
      </c>
      <c r="AC48" s="99" t="s">
        <v>19</v>
      </c>
      <c r="AD48" s="99" t="s">
        <v>23</v>
      </c>
      <c r="AE48" s="99" t="s">
        <v>13</v>
      </c>
      <c r="AF48" s="99" t="s">
        <v>23</v>
      </c>
      <c r="AG48" s="99" t="s">
        <v>7</v>
      </c>
      <c r="AH48" s="99" t="s">
        <v>13</v>
      </c>
      <c r="AI48" s="99" t="s">
        <v>19</v>
      </c>
      <c r="AJ48" s="99" t="s">
        <v>23</v>
      </c>
      <c r="AK48" s="99" t="s">
        <v>13</v>
      </c>
      <c r="AL48" s="99" t="s">
        <v>19</v>
      </c>
      <c r="AM48" s="99" t="s">
        <v>19</v>
      </c>
      <c r="AN48" s="99" t="s">
        <v>13</v>
      </c>
      <c r="AO48" s="99" t="s">
        <v>19</v>
      </c>
      <c r="AP48" s="99" t="s">
        <v>19</v>
      </c>
      <c r="AQ48" s="99" t="s">
        <v>19</v>
      </c>
      <c r="AR48" s="99" t="s">
        <v>7</v>
      </c>
      <c r="AS48" s="99" t="s">
        <v>13</v>
      </c>
      <c r="AT48" s="99" t="s">
        <v>19</v>
      </c>
      <c r="AU48" s="99" t="s">
        <v>19</v>
      </c>
      <c r="AV48" s="99" t="s">
        <v>13</v>
      </c>
      <c r="AW48" s="99" t="s">
        <v>7</v>
      </c>
      <c r="AX48" s="99" t="s">
        <v>7</v>
      </c>
      <c r="AY48" s="99" t="s">
        <v>23</v>
      </c>
      <c r="AZ48" s="99" t="s">
        <v>19</v>
      </c>
      <c r="BA48" s="99"/>
      <c r="BB48" s="99"/>
      <c r="BC48" s="99"/>
      <c r="BD48" s="99"/>
      <c r="BE48" s="99"/>
      <c r="BF48" s="99"/>
      <c r="BG48" s="99"/>
      <c r="BH48" s="99"/>
      <c r="BI48" s="99"/>
      <c r="BJ48" s="99"/>
      <c r="BK48" s="97"/>
      <c r="BL48" s="89"/>
      <c r="BM48" s="86">
        <f t="shared" si="0"/>
        <v>44</v>
      </c>
      <c r="BN48" s="89"/>
      <c r="BO48" s="89"/>
      <c r="BP48" s="89"/>
      <c r="BQ48" s="89"/>
      <c r="BR48" s="89"/>
    </row>
    <row r="49" spans="1:70" ht="17.25" thickBot="1" x14ac:dyDescent="0.3">
      <c r="A49" s="78">
        <v>48</v>
      </c>
      <c r="B49" s="94" t="s">
        <v>556</v>
      </c>
      <c r="C49" s="104" t="s">
        <v>867</v>
      </c>
      <c r="D49" s="99"/>
      <c r="E49" s="99"/>
      <c r="F49" s="99" t="s">
        <v>844</v>
      </c>
      <c r="G49" s="104">
        <v>26</v>
      </c>
      <c r="H49" s="112">
        <v>2004</v>
      </c>
      <c r="I49" s="99" t="s">
        <v>7</v>
      </c>
      <c r="J49" s="99" t="s">
        <v>13</v>
      </c>
      <c r="K49" s="99" t="s">
        <v>7</v>
      </c>
      <c r="L49" s="99" t="s">
        <v>13</v>
      </c>
      <c r="M49" s="99" t="s">
        <v>7</v>
      </c>
      <c r="N49" s="99" t="s">
        <v>23</v>
      </c>
      <c r="O49" s="99" t="s">
        <v>23</v>
      </c>
      <c r="P49" s="99"/>
      <c r="Q49" s="99" t="s">
        <v>13</v>
      </c>
      <c r="R49" s="99" t="s">
        <v>19</v>
      </c>
      <c r="S49" s="99"/>
      <c r="T49" s="99"/>
      <c r="U49" s="99" t="s">
        <v>7</v>
      </c>
      <c r="V49" s="99"/>
      <c r="W49" s="99" t="s">
        <v>13</v>
      </c>
      <c r="X49" s="99"/>
      <c r="Y49" s="99" t="s">
        <v>7</v>
      </c>
      <c r="Z49" s="99"/>
      <c r="AA49" s="99"/>
      <c r="AB49" s="99" t="s">
        <v>7</v>
      </c>
      <c r="AC49" s="99" t="s">
        <v>19</v>
      </c>
      <c r="AD49" s="99" t="s">
        <v>23</v>
      </c>
      <c r="AE49" s="99"/>
      <c r="AF49" s="99" t="s">
        <v>23</v>
      </c>
      <c r="AG49" s="99" t="s">
        <v>7</v>
      </c>
      <c r="AH49" s="99"/>
      <c r="AI49" s="99" t="s">
        <v>19</v>
      </c>
      <c r="AJ49" s="99" t="s">
        <v>23</v>
      </c>
      <c r="AK49" s="99" t="s">
        <v>19</v>
      </c>
      <c r="AL49" s="99" t="s">
        <v>13</v>
      </c>
      <c r="AM49" s="99" t="s">
        <v>19</v>
      </c>
      <c r="AN49" s="99"/>
      <c r="AO49" s="99"/>
      <c r="AP49" s="99"/>
      <c r="AQ49" s="99"/>
      <c r="AR49" s="99"/>
      <c r="AS49" s="99"/>
      <c r="AT49" s="99"/>
      <c r="AU49" s="99"/>
      <c r="AV49" s="99"/>
      <c r="AW49" s="99"/>
      <c r="AX49" s="99"/>
      <c r="AY49" s="99"/>
      <c r="AZ49" s="99"/>
      <c r="BA49" s="99"/>
      <c r="BB49" s="99"/>
      <c r="BC49" s="99"/>
      <c r="BD49" s="99"/>
      <c r="BE49" s="99"/>
      <c r="BF49" s="99"/>
      <c r="BG49" s="99"/>
      <c r="BH49" s="99"/>
      <c r="BI49" s="99"/>
      <c r="BJ49" s="99"/>
      <c r="BK49" s="97"/>
      <c r="BL49" s="89"/>
      <c r="BM49" s="86">
        <f t="shared" si="0"/>
        <v>22</v>
      </c>
      <c r="BN49" s="89"/>
      <c r="BO49" s="89"/>
      <c r="BP49" s="89"/>
      <c r="BQ49" s="89"/>
      <c r="BR49" s="89"/>
    </row>
    <row r="50" spans="1:70" ht="17.25" thickBot="1" x14ac:dyDescent="0.3">
      <c r="A50" s="79">
        <v>49</v>
      </c>
      <c r="B50" s="94" t="s">
        <v>827</v>
      </c>
      <c r="C50" s="104" t="s">
        <v>868</v>
      </c>
      <c r="D50" s="99"/>
      <c r="E50" s="99"/>
      <c r="F50" s="99" t="s">
        <v>843</v>
      </c>
      <c r="G50" s="99">
        <v>6</v>
      </c>
      <c r="H50" s="112">
        <v>2004</v>
      </c>
      <c r="I50" s="99" t="s">
        <v>23</v>
      </c>
      <c r="J50" s="99" t="s">
        <v>13</v>
      </c>
      <c r="K50" s="99" t="s">
        <v>7</v>
      </c>
      <c r="L50" s="99" t="s">
        <v>13</v>
      </c>
      <c r="M50" s="99" t="s">
        <v>7</v>
      </c>
      <c r="N50" s="99" t="s">
        <v>7</v>
      </c>
      <c r="O50" s="99" t="s">
        <v>23</v>
      </c>
      <c r="P50" s="99" t="s">
        <v>23</v>
      </c>
      <c r="Q50" s="99" t="s">
        <v>13</v>
      </c>
      <c r="R50" s="99" t="s">
        <v>19</v>
      </c>
      <c r="S50" s="99" t="s">
        <v>19</v>
      </c>
      <c r="T50" s="99" t="s">
        <v>19</v>
      </c>
      <c r="U50" s="99" t="s">
        <v>7</v>
      </c>
      <c r="V50" s="99" t="s">
        <v>7</v>
      </c>
      <c r="W50" s="99" t="s">
        <v>19</v>
      </c>
      <c r="X50" s="99" t="s">
        <v>13</v>
      </c>
      <c r="Y50" s="99" t="s">
        <v>7</v>
      </c>
      <c r="Z50" s="99" t="s">
        <v>7</v>
      </c>
      <c r="AA50" s="99"/>
      <c r="AB50" s="99" t="s">
        <v>7</v>
      </c>
      <c r="AC50" s="99" t="s">
        <v>19</v>
      </c>
      <c r="AD50" s="99" t="s">
        <v>7</v>
      </c>
      <c r="AE50" s="99" t="s">
        <v>19</v>
      </c>
      <c r="AF50" s="99" t="s">
        <v>23</v>
      </c>
      <c r="AG50" s="99" t="s">
        <v>7</v>
      </c>
      <c r="AH50" s="99" t="s">
        <v>23</v>
      </c>
      <c r="AI50" s="99" t="s">
        <v>19</v>
      </c>
      <c r="AJ50" s="99" t="s">
        <v>23</v>
      </c>
      <c r="AK50" s="99" t="s">
        <v>19</v>
      </c>
      <c r="AL50" s="99" t="s">
        <v>13</v>
      </c>
      <c r="AM50" s="99" t="s">
        <v>19</v>
      </c>
      <c r="AN50" s="99" t="s">
        <v>13</v>
      </c>
      <c r="AO50" s="99" t="s">
        <v>19</v>
      </c>
      <c r="AP50" s="99" t="s">
        <v>19</v>
      </c>
      <c r="AQ50" s="99" t="s">
        <v>13</v>
      </c>
      <c r="AR50" s="99" t="s">
        <v>7</v>
      </c>
      <c r="AS50" s="99" t="s">
        <v>23</v>
      </c>
      <c r="AT50" s="99" t="s">
        <v>19</v>
      </c>
      <c r="AU50" s="99" t="s">
        <v>13</v>
      </c>
      <c r="AV50" s="99" t="s">
        <v>19</v>
      </c>
      <c r="AW50" s="99"/>
      <c r="AX50" s="99"/>
      <c r="AY50" s="99" t="s">
        <v>23</v>
      </c>
      <c r="AZ50" s="99" t="s">
        <v>13</v>
      </c>
      <c r="BA50" s="99"/>
      <c r="BB50" s="99" t="s">
        <v>13</v>
      </c>
      <c r="BC50" s="99"/>
      <c r="BD50" s="99"/>
      <c r="BE50" s="99"/>
      <c r="BF50" s="99"/>
      <c r="BG50" s="99" t="s">
        <v>19</v>
      </c>
      <c r="BH50" s="99"/>
      <c r="BI50" s="99"/>
      <c r="BJ50" s="99"/>
      <c r="BK50" s="97"/>
      <c r="BL50" s="89"/>
      <c r="BM50" s="86">
        <f t="shared" si="0"/>
        <v>43</v>
      </c>
      <c r="BN50" s="89"/>
      <c r="BO50" s="89"/>
      <c r="BP50" s="89"/>
      <c r="BQ50" s="89"/>
      <c r="BR50" s="89"/>
    </row>
    <row r="51" spans="1:70" ht="17.25" thickBot="1" x14ac:dyDescent="0.3">
      <c r="A51" s="78">
        <v>50</v>
      </c>
      <c r="B51" s="94" t="s">
        <v>837</v>
      </c>
      <c r="C51" s="104" t="s">
        <v>869</v>
      </c>
      <c r="D51" s="99"/>
      <c r="E51" s="99"/>
      <c r="F51" s="99" t="s">
        <v>844</v>
      </c>
      <c r="G51" s="104">
        <v>21</v>
      </c>
      <c r="H51" s="112">
        <v>2004</v>
      </c>
      <c r="I51" s="99" t="s">
        <v>7</v>
      </c>
      <c r="J51" s="99" t="s">
        <v>13</v>
      </c>
      <c r="K51" s="99" t="s">
        <v>19</v>
      </c>
      <c r="L51" s="99" t="s">
        <v>13</v>
      </c>
      <c r="M51" s="99" t="s">
        <v>7</v>
      </c>
      <c r="N51" s="99" t="s">
        <v>23</v>
      </c>
      <c r="O51" s="99" t="s">
        <v>23</v>
      </c>
      <c r="P51" s="99" t="s">
        <v>13</v>
      </c>
      <c r="Q51" s="99" t="s">
        <v>19</v>
      </c>
      <c r="R51" s="99" t="s">
        <v>19</v>
      </c>
      <c r="S51" s="99" t="s">
        <v>7</v>
      </c>
      <c r="T51" s="99" t="s">
        <v>19</v>
      </c>
      <c r="U51" s="99" t="s">
        <v>7</v>
      </c>
      <c r="V51" s="99" t="s">
        <v>19</v>
      </c>
      <c r="W51" s="99" t="s">
        <v>19</v>
      </c>
      <c r="X51" s="99" t="s">
        <v>13</v>
      </c>
      <c r="Y51" s="99" t="s">
        <v>7</v>
      </c>
      <c r="Z51" s="99" t="s">
        <v>23</v>
      </c>
      <c r="AA51" s="99" t="s">
        <v>19</v>
      </c>
      <c r="AB51" s="99" t="s">
        <v>7</v>
      </c>
      <c r="AC51" s="99" t="s">
        <v>19</v>
      </c>
      <c r="AD51" s="99" t="s">
        <v>23</v>
      </c>
      <c r="AE51" s="99" t="s">
        <v>19</v>
      </c>
      <c r="AF51" s="99" t="s">
        <v>23</v>
      </c>
      <c r="AG51" s="99" t="s">
        <v>7</v>
      </c>
      <c r="AH51" s="99" t="s">
        <v>13</v>
      </c>
      <c r="AI51" s="99" t="s">
        <v>19</v>
      </c>
      <c r="AJ51" s="99" t="s">
        <v>23</v>
      </c>
      <c r="AK51" s="99"/>
      <c r="AL51" s="99"/>
      <c r="AM51" s="99"/>
      <c r="AN51" s="99"/>
      <c r="AO51" s="99"/>
      <c r="AP51" s="99"/>
      <c r="AQ51" s="99" t="s">
        <v>13</v>
      </c>
      <c r="AR51" s="99"/>
      <c r="AS51" s="99"/>
      <c r="AT51" s="99"/>
      <c r="AU51" s="99"/>
      <c r="AV51" s="99"/>
      <c r="AW51" s="99"/>
      <c r="AX51" s="99"/>
      <c r="AY51" s="99"/>
      <c r="AZ51" s="99"/>
      <c r="BA51" s="99"/>
      <c r="BB51" s="99"/>
      <c r="BC51" s="99"/>
      <c r="BD51" s="99"/>
      <c r="BE51" s="99"/>
      <c r="BF51" s="99"/>
      <c r="BG51" s="99"/>
      <c r="BH51" s="99"/>
      <c r="BI51" s="99"/>
      <c r="BJ51" s="99"/>
      <c r="BK51" s="97"/>
      <c r="BL51" s="89"/>
      <c r="BM51" s="86">
        <f t="shared" si="0"/>
        <v>29</v>
      </c>
      <c r="BN51" s="89"/>
      <c r="BO51" s="89"/>
      <c r="BP51" s="89"/>
      <c r="BQ51" s="89"/>
      <c r="BR51" s="89"/>
    </row>
    <row r="52" spans="1:70" ht="17.25" thickBot="1" x14ac:dyDescent="0.3">
      <c r="A52" s="79">
        <v>51</v>
      </c>
      <c r="B52" s="94" t="s">
        <v>841</v>
      </c>
      <c r="C52" s="104" t="s">
        <v>870</v>
      </c>
      <c r="D52" s="99"/>
      <c r="E52" s="99"/>
      <c r="F52" s="99" t="s">
        <v>843</v>
      </c>
      <c r="G52" s="104">
        <v>25</v>
      </c>
      <c r="H52" s="112">
        <v>2004</v>
      </c>
      <c r="I52" s="99" t="s">
        <v>7</v>
      </c>
      <c r="J52" s="99" t="s">
        <v>13</v>
      </c>
      <c r="K52" s="99" t="s">
        <v>7</v>
      </c>
      <c r="L52" s="99" t="s">
        <v>13</v>
      </c>
      <c r="M52" s="99" t="s">
        <v>23</v>
      </c>
      <c r="N52" s="99" t="s">
        <v>23</v>
      </c>
      <c r="O52" s="99" t="s">
        <v>23</v>
      </c>
      <c r="P52" s="99" t="s">
        <v>23</v>
      </c>
      <c r="Q52" s="99" t="s">
        <v>13</v>
      </c>
      <c r="R52" s="99" t="s">
        <v>13</v>
      </c>
      <c r="S52" s="99" t="s">
        <v>19</v>
      </c>
      <c r="T52" s="99" t="s">
        <v>19</v>
      </c>
      <c r="U52" s="99" t="s">
        <v>7</v>
      </c>
      <c r="V52" s="99" t="s">
        <v>7</v>
      </c>
      <c r="W52" s="99" t="s">
        <v>19</v>
      </c>
      <c r="X52" s="99" t="s">
        <v>13</v>
      </c>
      <c r="Y52" s="99" t="s">
        <v>7</v>
      </c>
      <c r="Z52" s="99" t="s">
        <v>23</v>
      </c>
      <c r="AA52" s="99"/>
      <c r="AB52" s="99" t="s">
        <v>7</v>
      </c>
      <c r="AC52" s="99" t="s">
        <v>19</v>
      </c>
      <c r="AD52" s="99" t="s">
        <v>23</v>
      </c>
      <c r="AE52" s="99" t="s">
        <v>19</v>
      </c>
      <c r="AF52" s="99" t="s">
        <v>23</v>
      </c>
      <c r="AG52" s="99" t="s">
        <v>7</v>
      </c>
      <c r="AH52" s="99" t="s">
        <v>13</v>
      </c>
      <c r="AI52" s="99" t="s">
        <v>19</v>
      </c>
      <c r="AJ52" s="99" t="s">
        <v>23</v>
      </c>
      <c r="AK52" s="99" t="s">
        <v>19</v>
      </c>
      <c r="AL52" s="99" t="s">
        <v>13</v>
      </c>
      <c r="AM52" s="99" t="s">
        <v>19</v>
      </c>
      <c r="AN52" s="99" t="s">
        <v>13</v>
      </c>
      <c r="AO52" s="99" t="s">
        <v>19</v>
      </c>
      <c r="AP52" s="99" t="s">
        <v>19</v>
      </c>
      <c r="AQ52" s="99" t="s">
        <v>13</v>
      </c>
      <c r="AR52" s="99"/>
      <c r="AS52" s="99" t="s">
        <v>23</v>
      </c>
      <c r="AT52" s="99" t="s">
        <v>23</v>
      </c>
      <c r="AU52" s="99" t="s">
        <v>7</v>
      </c>
      <c r="AV52" s="99" t="s">
        <v>7</v>
      </c>
      <c r="AW52" s="99"/>
      <c r="AX52" s="99" t="s">
        <v>13</v>
      </c>
      <c r="AY52" s="99" t="s">
        <v>13</v>
      </c>
      <c r="AZ52" s="99" t="s">
        <v>13</v>
      </c>
      <c r="BA52" s="99"/>
      <c r="BB52" s="99" t="s">
        <v>13</v>
      </c>
      <c r="BC52" s="99" t="s">
        <v>13</v>
      </c>
      <c r="BD52" s="99" t="s">
        <v>23</v>
      </c>
      <c r="BE52" s="99" t="s">
        <v>23</v>
      </c>
      <c r="BF52" s="99" t="s">
        <v>7</v>
      </c>
      <c r="BG52" s="99" t="s">
        <v>19</v>
      </c>
      <c r="BH52" s="99"/>
      <c r="BI52" s="99"/>
      <c r="BJ52" s="99"/>
      <c r="BK52" s="97"/>
      <c r="BL52" s="89"/>
      <c r="BM52" s="86">
        <f t="shared" si="0"/>
        <v>47</v>
      </c>
      <c r="BN52" s="89"/>
      <c r="BO52" s="89"/>
      <c r="BP52" s="89"/>
      <c r="BQ52" s="89"/>
      <c r="BR52" s="89"/>
    </row>
    <row r="53" spans="1:70" ht="17.25" thickBot="1" x14ac:dyDescent="0.3">
      <c r="A53" s="78">
        <v>52</v>
      </c>
      <c r="B53" s="94" t="s">
        <v>836</v>
      </c>
      <c r="C53" s="104" t="s">
        <v>871</v>
      </c>
      <c r="D53" s="99"/>
      <c r="E53" s="99"/>
      <c r="F53" s="99" t="s">
        <v>844</v>
      </c>
      <c r="G53" s="104">
        <v>20</v>
      </c>
      <c r="H53" s="112">
        <v>2004</v>
      </c>
      <c r="I53" s="99" t="s">
        <v>7</v>
      </c>
      <c r="J53" s="99" t="s">
        <v>13</v>
      </c>
      <c r="K53" s="99" t="s">
        <v>7</v>
      </c>
      <c r="L53" s="99" t="s">
        <v>13</v>
      </c>
      <c r="M53" s="99" t="s">
        <v>7</v>
      </c>
      <c r="N53" s="99" t="s">
        <v>7</v>
      </c>
      <c r="O53" s="99" t="s">
        <v>23</v>
      </c>
      <c r="P53" s="99" t="s">
        <v>19</v>
      </c>
      <c r="Q53" s="99" t="s">
        <v>13</v>
      </c>
      <c r="R53" s="99" t="s">
        <v>19</v>
      </c>
      <c r="S53" s="99" t="s">
        <v>19</v>
      </c>
      <c r="T53" s="99" t="s">
        <v>19</v>
      </c>
      <c r="U53" s="99" t="s">
        <v>7</v>
      </c>
      <c r="V53" s="99" t="s">
        <v>7</v>
      </c>
      <c r="W53" s="99" t="s">
        <v>19</v>
      </c>
      <c r="X53" s="99" t="s">
        <v>13</v>
      </c>
      <c r="Y53" s="99" t="s">
        <v>7</v>
      </c>
      <c r="Z53" s="99" t="s">
        <v>23</v>
      </c>
      <c r="AA53" s="99" t="s">
        <v>19</v>
      </c>
      <c r="AB53" s="99" t="s">
        <v>19</v>
      </c>
      <c r="AC53" s="99" t="s">
        <v>19</v>
      </c>
      <c r="AD53" s="99" t="s">
        <v>23</v>
      </c>
      <c r="AE53" s="99" t="s">
        <v>19</v>
      </c>
      <c r="AF53" s="99" t="s">
        <v>23</v>
      </c>
      <c r="AG53" s="99" t="s">
        <v>23</v>
      </c>
      <c r="AH53" s="99" t="s">
        <v>13</v>
      </c>
      <c r="AI53" s="99" t="s">
        <v>19</v>
      </c>
      <c r="AJ53" s="99" t="s">
        <v>23</v>
      </c>
      <c r="AK53" s="99" t="s">
        <v>23</v>
      </c>
      <c r="AL53" s="99" t="s">
        <v>13</v>
      </c>
      <c r="AM53" s="99" t="s">
        <v>13</v>
      </c>
      <c r="AN53" s="99"/>
      <c r="AO53" s="99"/>
      <c r="AP53" s="99"/>
      <c r="AQ53" s="99"/>
      <c r="AR53" s="99"/>
      <c r="AS53" s="99"/>
      <c r="AT53" s="99"/>
      <c r="AU53" s="99"/>
      <c r="AV53" s="99"/>
      <c r="AW53" s="99"/>
      <c r="AX53" s="99"/>
      <c r="AY53" s="99"/>
      <c r="AZ53" s="99"/>
      <c r="BA53" s="99"/>
      <c r="BB53" s="99"/>
      <c r="BC53" s="99"/>
      <c r="BD53" s="99"/>
      <c r="BE53" s="99"/>
      <c r="BF53" s="99"/>
      <c r="BG53" s="99"/>
      <c r="BH53" s="99"/>
      <c r="BI53" s="99"/>
      <c r="BJ53" s="99"/>
      <c r="BK53" s="97"/>
      <c r="BL53" s="89"/>
      <c r="BM53" s="86">
        <f t="shared" si="0"/>
        <v>31</v>
      </c>
      <c r="BN53" s="89"/>
      <c r="BO53" s="89"/>
      <c r="BP53" s="89"/>
      <c r="BQ53" s="89"/>
      <c r="BR53" s="89"/>
    </row>
    <row r="54" spans="1:70" ht="17.25" thickBot="1" x14ac:dyDescent="0.3">
      <c r="A54" s="79">
        <v>53</v>
      </c>
      <c r="B54" s="94" t="s">
        <v>839</v>
      </c>
      <c r="C54" s="104" t="s">
        <v>872</v>
      </c>
      <c r="D54" s="99"/>
      <c r="E54" s="99"/>
      <c r="F54" s="99" t="s">
        <v>844</v>
      </c>
      <c r="G54" s="104">
        <v>23</v>
      </c>
      <c r="H54" s="112">
        <v>2004</v>
      </c>
      <c r="I54" s="99" t="s">
        <v>7</v>
      </c>
      <c r="J54" s="99" t="s">
        <v>13</v>
      </c>
      <c r="K54" s="99" t="s">
        <v>19</v>
      </c>
      <c r="L54" s="99" t="s">
        <v>13</v>
      </c>
      <c r="M54" s="99" t="s">
        <v>7</v>
      </c>
      <c r="N54" s="99" t="s">
        <v>23</v>
      </c>
      <c r="O54" s="99" t="s">
        <v>23</v>
      </c>
      <c r="P54" s="99" t="s">
        <v>13</v>
      </c>
      <c r="Q54" s="99" t="s">
        <v>19</v>
      </c>
      <c r="R54" s="99" t="s">
        <v>19</v>
      </c>
      <c r="S54" s="99" t="s">
        <v>7</v>
      </c>
      <c r="T54" s="99" t="s">
        <v>19</v>
      </c>
      <c r="U54" s="99" t="s">
        <v>7</v>
      </c>
      <c r="V54" s="99" t="s">
        <v>19</v>
      </c>
      <c r="W54" s="99" t="s">
        <v>19</v>
      </c>
      <c r="X54" s="99" t="s">
        <v>13</v>
      </c>
      <c r="Y54" s="99" t="s">
        <v>7</v>
      </c>
      <c r="Z54" s="99" t="s">
        <v>23</v>
      </c>
      <c r="AA54" s="99" t="s">
        <v>19</v>
      </c>
      <c r="AB54" s="99" t="s">
        <v>7</v>
      </c>
      <c r="AC54" s="99" t="s">
        <v>19</v>
      </c>
      <c r="AD54" s="99" t="s">
        <v>23</v>
      </c>
      <c r="AE54" s="99" t="s">
        <v>19</v>
      </c>
      <c r="AF54" s="99" t="s">
        <v>23</v>
      </c>
      <c r="AG54" s="99" t="s">
        <v>7</v>
      </c>
      <c r="AH54" s="99" t="s">
        <v>13</v>
      </c>
      <c r="AI54" s="99" t="s">
        <v>19</v>
      </c>
      <c r="AJ54" s="99" t="s">
        <v>23</v>
      </c>
      <c r="AK54" s="99" t="s">
        <v>7</v>
      </c>
      <c r="AL54" s="99" t="s">
        <v>13</v>
      </c>
      <c r="AM54" s="99" t="s">
        <v>23</v>
      </c>
      <c r="AN54" s="99"/>
      <c r="AO54" s="99"/>
      <c r="AP54" s="99"/>
      <c r="AQ54" s="99"/>
      <c r="AR54" s="99"/>
      <c r="AS54" s="99"/>
      <c r="AT54" s="99"/>
      <c r="AU54" s="99"/>
      <c r="AV54" s="99"/>
      <c r="AW54" s="99"/>
      <c r="AX54" s="99"/>
      <c r="AY54" s="99"/>
      <c r="AZ54" s="99"/>
      <c r="BA54" s="99"/>
      <c r="BB54" s="99"/>
      <c r="BC54" s="99"/>
      <c r="BD54" s="99"/>
      <c r="BE54" s="99"/>
      <c r="BF54" s="99"/>
      <c r="BG54" s="99"/>
      <c r="BH54" s="99"/>
      <c r="BI54" s="99"/>
      <c r="BJ54" s="99"/>
      <c r="BK54" s="97"/>
      <c r="BL54" s="89"/>
      <c r="BM54" s="86">
        <f t="shared" si="0"/>
        <v>31</v>
      </c>
      <c r="BN54" s="89"/>
      <c r="BO54" s="89"/>
      <c r="BP54" s="89"/>
      <c r="BQ54" s="89"/>
      <c r="BR54" s="89"/>
    </row>
    <row r="55" spans="1:70" ht="17.25" thickBot="1" x14ac:dyDescent="0.3">
      <c r="A55" s="78">
        <v>54</v>
      </c>
      <c r="B55" s="94" t="s">
        <v>826</v>
      </c>
      <c r="C55" s="103">
        <v>43534.520879629628</v>
      </c>
      <c r="D55" s="99"/>
      <c r="E55" s="99"/>
      <c r="F55" s="99" t="s">
        <v>844</v>
      </c>
      <c r="G55" s="99">
        <v>5</v>
      </c>
      <c r="H55" s="99">
        <v>2005</v>
      </c>
      <c r="I55" s="99" t="s">
        <v>19</v>
      </c>
      <c r="J55" s="99" t="s">
        <v>23</v>
      </c>
      <c r="K55" s="99" t="s">
        <v>13</v>
      </c>
      <c r="L55" s="99" t="s">
        <v>23</v>
      </c>
      <c r="M55" s="99" t="s">
        <v>19</v>
      </c>
      <c r="N55" s="99" t="s">
        <v>23</v>
      </c>
      <c r="O55" s="99" t="s">
        <v>23</v>
      </c>
      <c r="P55" s="99" t="s">
        <v>7</v>
      </c>
      <c r="Q55" s="99" t="s">
        <v>13</v>
      </c>
      <c r="R55" s="99" t="s">
        <v>23</v>
      </c>
      <c r="S55" s="99" t="s">
        <v>19</v>
      </c>
      <c r="T55" s="99" t="s">
        <v>23</v>
      </c>
      <c r="U55" s="99" t="s">
        <v>7</v>
      </c>
      <c r="V55" s="99" t="s">
        <v>7</v>
      </c>
      <c r="W55" s="99" t="s">
        <v>23</v>
      </c>
      <c r="X55" s="99" t="s">
        <v>19</v>
      </c>
      <c r="Y55" s="99" t="s">
        <v>7</v>
      </c>
      <c r="Z55" s="99" t="s">
        <v>23</v>
      </c>
      <c r="AA55" s="99" t="s">
        <v>19</v>
      </c>
      <c r="AB55" s="99" t="s">
        <v>13</v>
      </c>
      <c r="AC55" s="99" t="s">
        <v>7</v>
      </c>
      <c r="AD55" s="99" t="s">
        <v>7</v>
      </c>
      <c r="AE55" s="99" t="s">
        <v>19</v>
      </c>
      <c r="AF55" s="99" t="s">
        <v>13</v>
      </c>
      <c r="AG55" s="99" t="s">
        <v>7</v>
      </c>
      <c r="AH55" s="99" t="s">
        <v>19</v>
      </c>
      <c r="AI55" s="99" t="s">
        <v>19</v>
      </c>
      <c r="AJ55" s="99" t="s">
        <v>7</v>
      </c>
      <c r="AK55" s="99" t="s">
        <v>23</v>
      </c>
      <c r="AL55" s="99" t="s">
        <v>13</v>
      </c>
      <c r="AM55" s="99" t="s">
        <v>13</v>
      </c>
      <c r="AN55" s="99" t="s">
        <v>19</v>
      </c>
      <c r="AO55" s="99"/>
      <c r="AP55" s="99" t="s">
        <v>23</v>
      </c>
      <c r="AQ55" s="99" t="s">
        <v>7</v>
      </c>
      <c r="AR55" s="99"/>
      <c r="AS55" s="99"/>
      <c r="AT55" s="99"/>
      <c r="AU55" s="99"/>
      <c r="AV55" s="99"/>
      <c r="AW55" s="99" t="s">
        <v>7</v>
      </c>
      <c r="AX55" s="99" t="s">
        <v>13</v>
      </c>
      <c r="AY55" s="99" t="s">
        <v>19</v>
      </c>
      <c r="AZ55" s="99" t="s">
        <v>13</v>
      </c>
      <c r="BA55" s="99"/>
      <c r="BB55" s="99"/>
      <c r="BC55" s="99"/>
      <c r="BD55" s="99"/>
      <c r="BE55" s="99"/>
      <c r="BF55" s="99"/>
      <c r="BG55" s="99"/>
      <c r="BH55" s="99"/>
      <c r="BI55" s="99"/>
      <c r="BJ55" s="99"/>
      <c r="BK55" s="97"/>
      <c r="BL55" s="89"/>
      <c r="BM55" s="86">
        <f t="shared" si="0"/>
        <v>38</v>
      </c>
      <c r="BN55" s="89"/>
      <c r="BO55" s="89"/>
      <c r="BP55" s="89"/>
      <c r="BQ55" s="89"/>
      <c r="BR55" s="89"/>
    </row>
    <row r="56" spans="1:70" ht="17.25" thickBot="1" x14ac:dyDescent="0.3">
      <c r="A56" s="79">
        <v>55</v>
      </c>
      <c r="B56" s="94" t="s">
        <v>835</v>
      </c>
      <c r="C56" s="103">
        <v>43534.520983796298</v>
      </c>
      <c r="D56" s="99"/>
      <c r="E56" s="99"/>
      <c r="F56" s="99" t="s">
        <v>844</v>
      </c>
      <c r="G56" s="104">
        <v>19</v>
      </c>
      <c r="H56" s="99">
        <v>2005</v>
      </c>
      <c r="I56" s="99" t="s">
        <v>19</v>
      </c>
      <c r="J56" s="99" t="s">
        <v>23</v>
      </c>
      <c r="K56" s="99" t="s">
        <v>13</v>
      </c>
      <c r="L56" s="99" t="s">
        <v>23</v>
      </c>
      <c r="M56" s="99" t="s">
        <v>19</v>
      </c>
      <c r="N56" s="99" t="s">
        <v>23</v>
      </c>
      <c r="O56" s="99" t="s">
        <v>23</v>
      </c>
      <c r="P56" s="99" t="s">
        <v>7</v>
      </c>
      <c r="Q56" s="99" t="s">
        <v>13</v>
      </c>
      <c r="R56" s="99" t="s">
        <v>23</v>
      </c>
      <c r="S56" s="99" t="s">
        <v>19</v>
      </c>
      <c r="T56" s="99" t="s">
        <v>23</v>
      </c>
      <c r="U56" s="99" t="s">
        <v>7</v>
      </c>
      <c r="V56" s="99" t="s">
        <v>7</v>
      </c>
      <c r="W56" s="99" t="s">
        <v>23</v>
      </c>
      <c r="X56" s="99" t="s">
        <v>19</v>
      </c>
      <c r="Y56" s="99" t="s">
        <v>23</v>
      </c>
      <c r="Z56" s="99" t="s">
        <v>7</v>
      </c>
      <c r="AA56" s="99" t="s">
        <v>19</v>
      </c>
      <c r="AB56" s="99" t="s">
        <v>7</v>
      </c>
      <c r="AC56" s="99" t="s">
        <v>7</v>
      </c>
      <c r="AD56" s="99" t="s">
        <v>7</v>
      </c>
      <c r="AE56" s="99"/>
      <c r="AF56" s="99"/>
      <c r="AG56" s="99" t="s">
        <v>23</v>
      </c>
      <c r="AH56" s="99"/>
      <c r="AI56" s="99" t="s">
        <v>19</v>
      </c>
      <c r="AJ56" s="99" t="s">
        <v>7</v>
      </c>
      <c r="AK56" s="99"/>
      <c r="AL56" s="99" t="s">
        <v>13</v>
      </c>
      <c r="AM56" s="99" t="s">
        <v>23</v>
      </c>
      <c r="AN56" s="99" t="s">
        <v>7</v>
      </c>
      <c r="AO56" s="99" t="s">
        <v>23</v>
      </c>
      <c r="AP56" s="99" t="s">
        <v>13</v>
      </c>
      <c r="AQ56" s="99" t="s">
        <v>23</v>
      </c>
      <c r="AR56" s="99"/>
      <c r="AS56" s="99" t="s">
        <v>13</v>
      </c>
      <c r="AT56" s="99" t="s">
        <v>13</v>
      </c>
      <c r="AU56" s="99" t="s">
        <v>23</v>
      </c>
      <c r="AV56" s="99"/>
      <c r="AW56" s="99"/>
      <c r="AX56" s="99"/>
      <c r="AY56" s="99"/>
      <c r="AZ56" s="99"/>
      <c r="BA56" s="99" t="s">
        <v>13</v>
      </c>
      <c r="BB56" s="99" t="s">
        <v>7</v>
      </c>
      <c r="BC56" s="99"/>
      <c r="BD56" s="99"/>
      <c r="BE56" s="99"/>
      <c r="BF56" s="99"/>
      <c r="BG56" s="99"/>
      <c r="BH56" s="99"/>
      <c r="BI56" s="99"/>
      <c r="BJ56" s="99"/>
      <c r="BK56" s="97"/>
      <c r="BL56" s="89"/>
      <c r="BM56" s="86">
        <f t="shared" si="0"/>
        <v>36</v>
      </c>
      <c r="BN56" s="89"/>
      <c r="BO56" s="89"/>
      <c r="BP56" s="89"/>
      <c r="BQ56" s="89"/>
      <c r="BR56" s="89"/>
    </row>
    <row r="57" spans="1:70" ht="17.25" thickBot="1" x14ac:dyDescent="0.3">
      <c r="A57" s="78">
        <v>56</v>
      </c>
      <c r="B57" s="94" t="s">
        <v>833</v>
      </c>
      <c r="C57" s="103">
        <v>43534.520983796298</v>
      </c>
      <c r="D57" s="99"/>
      <c r="E57" s="99"/>
      <c r="F57" s="99" t="s">
        <v>844</v>
      </c>
      <c r="G57" s="104">
        <v>16</v>
      </c>
      <c r="H57" s="99">
        <v>2005</v>
      </c>
      <c r="I57" s="99" t="s">
        <v>19</v>
      </c>
      <c r="J57" s="99" t="s">
        <v>23</v>
      </c>
      <c r="K57" s="99" t="s">
        <v>13</v>
      </c>
      <c r="L57" s="99" t="s">
        <v>23</v>
      </c>
      <c r="M57" s="99" t="s">
        <v>19</v>
      </c>
      <c r="N57" s="99" t="s">
        <v>23</v>
      </c>
      <c r="O57" s="99" t="s">
        <v>23</v>
      </c>
      <c r="P57" s="99" t="s">
        <v>7</v>
      </c>
      <c r="Q57" s="99" t="s">
        <v>13</v>
      </c>
      <c r="R57" s="99" t="s">
        <v>23</v>
      </c>
      <c r="S57" s="99" t="s">
        <v>19</v>
      </c>
      <c r="T57" s="99" t="s">
        <v>19</v>
      </c>
      <c r="U57" s="99" t="s">
        <v>7</v>
      </c>
      <c r="V57" s="99" t="s">
        <v>7</v>
      </c>
      <c r="W57" s="99" t="s">
        <v>23</v>
      </c>
      <c r="X57" s="99" t="s">
        <v>19</v>
      </c>
      <c r="Y57" s="99" t="s">
        <v>23</v>
      </c>
      <c r="Z57" s="99" t="s">
        <v>7</v>
      </c>
      <c r="AA57" s="99" t="s">
        <v>19</v>
      </c>
      <c r="AB57" s="99" t="s">
        <v>7</v>
      </c>
      <c r="AC57" s="99" t="s">
        <v>7</v>
      </c>
      <c r="AD57" s="99" t="s">
        <v>7</v>
      </c>
      <c r="AE57" s="99" t="s">
        <v>19</v>
      </c>
      <c r="AF57" s="99" t="s">
        <v>7</v>
      </c>
      <c r="AG57" s="99" t="s">
        <v>13</v>
      </c>
      <c r="AH57" s="99" t="s">
        <v>7</v>
      </c>
      <c r="AI57" s="99" t="s">
        <v>19</v>
      </c>
      <c r="AJ57" s="99" t="s">
        <v>7</v>
      </c>
      <c r="AK57" s="99" t="s">
        <v>7</v>
      </c>
      <c r="AL57" s="99" t="s">
        <v>23</v>
      </c>
      <c r="AM57" s="99" t="s">
        <v>13</v>
      </c>
      <c r="AN57" s="99" t="s">
        <v>7</v>
      </c>
      <c r="AO57" s="99" t="s">
        <v>23</v>
      </c>
      <c r="AP57" s="99" t="s">
        <v>13</v>
      </c>
      <c r="AQ57" s="99" t="s">
        <v>23</v>
      </c>
      <c r="AR57" s="99" t="s">
        <v>13</v>
      </c>
      <c r="AS57" s="99" t="s">
        <v>23</v>
      </c>
      <c r="AT57" s="99" t="s">
        <v>13</v>
      </c>
      <c r="AU57" s="99" t="s">
        <v>23</v>
      </c>
      <c r="AV57" s="99" t="s">
        <v>23</v>
      </c>
      <c r="AW57" s="99" t="s">
        <v>7</v>
      </c>
      <c r="AX57" s="99" t="s">
        <v>13</v>
      </c>
      <c r="AY57" s="99"/>
      <c r="AZ57" s="99"/>
      <c r="BA57" s="99"/>
      <c r="BB57" s="99"/>
      <c r="BC57" s="99"/>
      <c r="BD57" s="99"/>
      <c r="BE57" s="99"/>
      <c r="BF57" s="99"/>
      <c r="BG57" s="99"/>
      <c r="BH57" s="99"/>
      <c r="BI57" s="99"/>
      <c r="BJ57" s="99"/>
      <c r="BK57" s="97"/>
      <c r="BL57" s="89"/>
      <c r="BM57" s="86">
        <f t="shared" si="0"/>
        <v>42</v>
      </c>
      <c r="BN57" s="89"/>
      <c r="BO57" s="89"/>
      <c r="BP57" s="89"/>
      <c r="BQ57" s="89"/>
      <c r="BR57" s="89"/>
    </row>
    <row r="58" spans="1:70" ht="17.25" thickBot="1" x14ac:dyDescent="0.3">
      <c r="A58" s="79">
        <v>57</v>
      </c>
      <c r="B58" s="94" t="s">
        <v>832</v>
      </c>
      <c r="C58" s="103">
        <v>43534.521006944444</v>
      </c>
      <c r="D58" s="99"/>
      <c r="E58" s="99"/>
      <c r="F58" s="99" t="s">
        <v>844</v>
      </c>
      <c r="G58" s="104">
        <v>14</v>
      </c>
      <c r="H58" s="99">
        <v>2005</v>
      </c>
      <c r="I58" s="99" t="s">
        <v>19</v>
      </c>
      <c r="J58" s="99" t="s">
        <v>23</v>
      </c>
      <c r="K58" s="99" t="s">
        <v>13</v>
      </c>
      <c r="L58" s="99" t="s">
        <v>23</v>
      </c>
      <c r="M58" s="99" t="s">
        <v>19</v>
      </c>
      <c r="N58" s="99" t="s">
        <v>23</v>
      </c>
      <c r="O58" s="99" t="s">
        <v>19</v>
      </c>
      <c r="P58" s="99" t="s">
        <v>7</v>
      </c>
      <c r="Q58" s="99" t="s">
        <v>13</v>
      </c>
      <c r="R58" s="99" t="s">
        <v>23</v>
      </c>
      <c r="S58" s="99" t="s">
        <v>19</v>
      </c>
      <c r="T58" s="99"/>
      <c r="U58" s="99" t="s">
        <v>7</v>
      </c>
      <c r="V58" s="99" t="s">
        <v>7</v>
      </c>
      <c r="W58" s="99" t="s">
        <v>23</v>
      </c>
      <c r="X58" s="99" t="s">
        <v>19</v>
      </c>
      <c r="Y58" s="99" t="s">
        <v>23</v>
      </c>
      <c r="Z58" s="99" t="s">
        <v>7</v>
      </c>
      <c r="AA58" s="99" t="s">
        <v>13</v>
      </c>
      <c r="AB58" s="99" t="s">
        <v>7</v>
      </c>
      <c r="AC58" s="99" t="s">
        <v>7</v>
      </c>
      <c r="AD58" s="99" t="s">
        <v>7</v>
      </c>
      <c r="AE58" s="99" t="s">
        <v>19</v>
      </c>
      <c r="AF58" s="99" t="s">
        <v>19</v>
      </c>
      <c r="AG58" s="99" t="s">
        <v>13</v>
      </c>
      <c r="AH58" s="99" t="s">
        <v>7</v>
      </c>
      <c r="AI58" s="99" t="s">
        <v>19</v>
      </c>
      <c r="AJ58" s="99" t="s">
        <v>7</v>
      </c>
      <c r="AK58" s="99" t="s">
        <v>13</v>
      </c>
      <c r="AL58" s="99" t="s">
        <v>23</v>
      </c>
      <c r="AM58" s="99" t="s">
        <v>23</v>
      </c>
      <c r="AN58" s="99" t="s">
        <v>7</v>
      </c>
      <c r="AO58" s="99" t="s">
        <v>23</v>
      </c>
      <c r="AP58" s="99" t="s">
        <v>13</v>
      </c>
      <c r="AQ58" s="99" t="s">
        <v>23</v>
      </c>
      <c r="AR58" s="99" t="s">
        <v>13</v>
      </c>
      <c r="AS58" s="99" t="s">
        <v>23</v>
      </c>
      <c r="AT58" s="99" t="s">
        <v>13</v>
      </c>
      <c r="AU58" s="99" t="s">
        <v>23</v>
      </c>
      <c r="AV58" s="99" t="s">
        <v>7</v>
      </c>
      <c r="AW58" s="99" t="s">
        <v>7</v>
      </c>
      <c r="AX58" s="99" t="s">
        <v>7</v>
      </c>
      <c r="AY58" s="99"/>
      <c r="AZ58" s="99"/>
      <c r="BA58" s="99"/>
      <c r="BB58" s="99"/>
      <c r="BC58" s="99"/>
      <c r="BD58" s="99"/>
      <c r="BE58" s="99"/>
      <c r="BF58" s="99"/>
      <c r="BG58" s="99"/>
      <c r="BH58" s="99"/>
      <c r="BI58" s="99"/>
      <c r="BJ58" s="99"/>
      <c r="BK58" s="97"/>
      <c r="BL58" s="89"/>
      <c r="BM58" s="86">
        <f t="shared" si="0"/>
        <v>41</v>
      </c>
      <c r="BN58" s="89"/>
      <c r="BO58" s="89"/>
      <c r="BP58" s="89"/>
      <c r="BQ58" s="89"/>
      <c r="BR58" s="89"/>
    </row>
    <row r="59" spans="1:70" ht="17.25" thickBot="1" x14ac:dyDescent="0.3">
      <c r="A59" s="78">
        <v>58</v>
      </c>
      <c r="B59" s="94" t="s">
        <v>554</v>
      </c>
      <c r="C59" s="103">
        <v>43534.521018518521</v>
      </c>
      <c r="D59" s="99"/>
      <c r="E59" s="99"/>
      <c r="F59" s="99" t="s">
        <v>844</v>
      </c>
      <c r="G59" s="104">
        <v>12</v>
      </c>
      <c r="H59" s="99">
        <v>2005</v>
      </c>
      <c r="I59" s="99" t="s">
        <v>13</v>
      </c>
      <c r="J59" s="99" t="s">
        <v>23</v>
      </c>
      <c r="K59" s="99" t="s">
        <v>13</v>
      </c>
      <c r="L59" s="99" t="s">
        <v>23</v>
      </c>
      <c r="M59" s="99" t="s">
        <v>19</v>
      </c>
      <c r="N59" s="99" t="s">
        <v>7</v>
      </c>
      <c r="O59" s="99" t="s">
        <v>23</v>
      </c>
      <c r="P59" s="99" t="s">
        <v>7</v>
      </c>
      <c r="Q59" s="99" t="s">
        <v>13</v>
      </c>
      <c r="R59" s="99" t="s">
        <v>23</v>
      </c>
      <c r="S59" s="99" t="s">
        <v>19</v>
      </c>
      <c r="T59" s="99" t="s">
        <v>13</v>
      </c>
      <c r="U59" s="99" t="s">
        <v>13</v>
      </c>
      <c r="V59" s="99" t="s">
        <v>23</v>
      </c>
      <c r="W59" s="99" t="s">
        <v>7</v>
      </c>
      <c r="X59" s="99" t="s">
        <v>19</v>
      </c>
      <c r="Y59" s="99" t="s">
        <v>23</v>
      </c>
      <c r="Z59" s="99" t="s">
        <v>7</v>
      </c>
      <c r="AA59" s="99" t="s">
        <v>13</v>
      </c>
      <c r="AB59" s="99" t="s">
        <v>13</v>
      </c>
      <c r="AC59" s="99" t="s">
        <v>7</v>
      </c>
      <c r="AD59" s="99" t="s">
        <v>7</v>
      </c>
      <c r="AE59" s="99" t="s">
        <v>19</v>
      </c>
      <c r="AF59" s="99" t="s">
        <v>19</v>
      </c>
      <c r="AG59" s="99" t="s">
        <v>23</v>
      </c>
      <c r="AH59" s="99" t="s">
        <v>19</v>
      </c>
      <c r="AI59" s="99" t="s">
        <v>19</v>
      </c>
      <c r="AJ59" s="99" t="s">
        <v>7</v>
      </c>
      <c r="AK59" s="99" t="s">
        <v>7</v>
      </c>
      <c r="AL59" s="99" t="s">
        <v>23</v>
      </c>
      <c r="AM59" s="99" t="s">
        <v>23</v>
      </c>
      <c r="AN59" s="99" t="s">
        <v>7</v>
      </c>
      <c r="AO59" s="99" t="s">
        <v>7</v>
      </c>
      <c r="AP59" s="99" t="s">
        <v>13</v>
      </c>
      <c r="AQ59" s="99" t="s">
        <v>7</v>
      </c>
      <c r="AR59" s="99" t="s">
        <v>7</v>
      </c>
      <c r="AS59" s="99" t="s">
        <v>23</v>
      </c>
      <c r="AT59" s="99" t="s">
        <v>7</v>
      </c>
      <c r="AU59" s="99" t="s">
        <v>23</v>
      </c>
      <c r="AV59" s="99" t="s">
        <v>23</v>
      </c>
      <c r="AW59" s="99" t="s">
        <v>7</v>
      </c>
      <c r="AX59" s="99"/>
      <c r="AY59" s="99"/>
      <c r="AZ59" s="99"/>
      <c r="BA59" s="99" t="s">
        <v>13</v>
      </c>
      <c r="BB59" s="99"/>
      <c r="BC59" s="99"/>
      <c r="BD59" s="99"/>
      <c r="BE59" s="99"/>
      <c r="BF59" s="99"/>
      <c r="BG59" s="99"/>
      <c r="BH59" s="99"/>
      <c r="BI59" s="99"/>
      <c r="BJ59" s="99"/>
      <c r="BK59" s="97"/>
      <c r="BL59" s="89"/>
      <c r="BM59" s="86">
        <f t="shared" si="0"/>
        <v>42</v>
      </c>
      <c r="BN59" s="89"/>
      <c r="BO59" s="89"/>
      <c r="BP59" s="89"/>
      <c r="BQ59" s="89"/>
      <c r="BR59" s="89"/>
    </row>
    <row r="60" spans="1:70" ht="17.25" thickBot="1" x14ac:dyDescent="0.3">
      <c r="A60" s="79">
        <v>59</v>
      </c>
      <c r="B60" s="94" t="s">
        <v>830</v>
      </c>
      <c r="C60" s="103">
        <v>43534.521064814813</v>
      </c>
      <c r="D60" s="99"/>
      <c r="E60" s="99"/>
      <c r="F60" s="99" t="s">
        <v>844</v>
      </c>
      <c r="G60" s="99">
        <v>9</v>
      </c>
      <c r="H60" s="99">
        <v>2005</v>
      </c>
      <c r="I60" s="99" t="s">
        <v>19</v>
      </c>
      <c r="J60" s="99" t="s">
        <v>13</v>
      </c>
      <c r="K60" s="99" t="s">
        <v>7</v>
      </c>
      <c r="L60" s="99" t="s">
        <v>23</v>
      </c>
      <c r="M60" s="99" t="s">
        <v>19</v>
      </c>
      <c r="N60" s="99" t="s">
        <v>23</v>
      </c>
      <c r="O60" s="99" t="s">
        <v>7</v>
      </c>
      <c r="P60" s="99" t="s">
        <v>7</v>
      </c>
      <c r="Q60" s="99" t="s">
        <v>13</v>
      </c>
      <c r="R60" s="99" t="s">
        <v>23</v>
      </c>
      <c r="S60" s="99" t="s">
        <v>19</v>
      </c>
      <c r="T60" s="99" t="s">
        <v>19</v>
      </c>
      <c r="U60" s="99" t="s">
        <v>7</v>
      </c>
      <c r="V60" s="99" t="s">
        <v>7</v>
      </c>
      <c r="W60" s="99" t="s">
        <v>23</v>
      </c>
      <c r="X60" s="99" t="s">
        <v>19</v>
      </c>
      <c r="Y60" s="99" t="s">
        <v>23</v>
      </c>
      <c r="Z60" s="99" t="s">
        <v>7</v>
      </c>
      <c r="AA60" s="99" t="s">
        <v>19</v>
      </c>
      <c r="AB60" s="99" t="s">
        <v>7</v>
      </c>
      <c r="AC60" s="99" t="s">
        <v>7</v>
      </c>
      <c r="AD60" s="99" t="s">
        <v>7</v>
      </c>
      <c r="AE60" s="99" t="s">
        <v>19</v>
      </c>
      <c r="AF60" s="99" t="s">
        <v>19</v>
      </c>
      <c r="AG60" s="99" t="s">
        <v>23</v>
      </c>
      <c r="AH60" s="99" t="s">
        <v>19</v>
      </c>
      <c r="AI60" s="99" t="s">
        <v>19</v>
      </c>
      <c r="AJ60" s="99" t="s">
        <v>7</v>
      </c>
      <c r="AK60" s="99" t="s">
        <v>7</v>
      </c>
      <c r="AL60" s="99" t="s">
        <v>23</v>
      </c>
      <c r="AM60" s="99" t="s">
        <v>13</v>
      </c>
      <c r="AN60" s="99" t="s">
        <v>7</v>
      </c>
      <c r="AO60" s="99" t="s">
        <v>23</v>
      </c>
      <c r="AP60" s="99" t="s">
        <v>13</v>
      </c>
      <c r="AQ60" s="99" t="s">
        <v>7</v>
      </c>
      <c r="AR60" s="99" t="s">
        <v>13</v>
      </c>
      <c r="AS60" s="99" t="s">
        <v>23</v>
      </c>
      <c r="AT60" s="99" t="s">
        <v>13</v>
      </c>
      <c r="AU60" s="99" t="s">
        <v>23</v>
      </c>
      <c r="AV60" s="99" t="s">
        <v>13</v>
      </c>
      <c r="AW60" s="99" t="s">
        <v>7</v>
      </c>
      <c r="AX60" s="99" t="s">
        <v>23</v>
      </c>
      <c r="AY60" s="99" t="s">
        <v>13</v>
      </c>
      <c r="AZ60" s="99" t="s">
        <v>13</v>
      </c>
      <c r="BA60" s="99" t="s">
        <v>13</v>
      </c>
      <c r="BB60" s="99" t="s">
        <v>19</v>
      </c>
      <c r="BC60" s="99" t="s">
        <v>19</v>
      </c>
      <c r="BD60" s="99" t="s">
        <v>19</v>
      </c>
      <c r="BE60" s="99" t="s">
        <v>7</v>
      </c>
      <c r="BF60" s="99" t="s">
        <v>23</v>
      </c>
      <c r="BG60" s="99" t="s">
        <v>19</v>
      </c>
      <c r="BH60" s="99" t="s">
        <v>13</v>
      </c>
      <c r="BI60" s="99" t="s">
        <v>19</v>
      </c>
      <c r="BJ60" s="99" t="s">
        <v>13</v>
      </c>
      <c r="BK60" s="97"/>
      <c r="BL60" s="89"/>
      <c r="BM60" s="86">
        <f t="shared" si="0"/>
        <v>53</v>
      </c>
      <c r="BN60" s="89"/>
      <c r="BO60" s="89"/>
      <c r="BP60" s="89"/>
      <c r="BQ60" s="89"/>
      <c r="BR60" s="89"/>
    </row>
    <row r="61" spans="1:70" ht="17.25" thickBot="1" x14ac:dyDescent="0.3">
      <c r="A61" s="78">
        <v>60</v>
      </c>
      <c r="B61" s="94" t="s">
        <v>574</v>
      </c>
      <c r="C61" s="103">
        <v>43534.521099537036</v>
      </c>
      <c r="D61" s="99"/>
      <c r="E61" s="99"/>
      <c r="F61" s="99" t="s">
        <v>843</v>
      </c>
      <c r="G61" s="104">
        <v>11</v>
      </c>
      <c r="H61" s="99">
        <v>2005</v>
      </c>
      <c r="I61" s="99" t="s">
        <v>7</v>
      </c>
      <c r="J61" s="99" t="s">
        <v>23</v>
      </c>
      <c r="K61" s="99" t="s">
        <v>13</v>
      </c>
      <c r="L61" s="99" t="s">
        <v>23</v>
      </c>
      <c r="M61" s="99" t="s">
        <v>19</v>
      </c>
      <c r="N61" s="99" t="s">
        <v>23</v>
      </c>
      <c r="O61" s="99" t="s">
        <v>23</v>
      </c>
      <c r="P61" s="99" t="s">
        <v>7</v>
      </c>
      <c r="Q61" s="99" t="s">
        <v>13</v>
      </c>
      <c r="R61" s="99" t="s">
        <v>23</v>
      </c>
      <c r="S61" s="99" t="s">
        <v>19</v>
      </c>
      <c r="T61" s="99" t="s">
        <v>19</v>
      </c>
      <c r="U61" s="99" t="s">
        <v>7</v>
      </c>
      <c r="V61" s="99" t="s">
        <v>7</v>
      </c>
      <c r="W61" s="99" t="s">
        <v>23</v>
      </c>
      <c r="X61" s="99" t="s">
        <v>7</v>
      </c>
      <c r="Y61" s="99" t="s">
        <v>23</v>
      </c>
      <c r="Z61" s="99" t="s">
        <v>7</v>
      </c>
      <c r="AA61" s="99" t="s">
        <v>19</v>
      </c>
      <c r="AB61" s="99" t="s">
        <v>13</v>
      </c>
      <c r="AC61" s="99" t="s">
        <v>7</v>
      </c>
      <c r="AD61" s="99" t="s">
        <v>7</v>
      </c>
      <c r="AE61" s="99"/>
      <c r="AF61" s="99"/>
      <c r="AG61" s="99"/>
      <c r="AH61" s="99"/>
      <c r="AI61" s="99"/>
      <c r="AJ61" s="99"/>
      <c r="AK61" s="99"/>
      <c r="AL61" s="99"/>
      <c r="AM61" s="99"/>
      <c r="AN61" s="99"/>
      <c r="AO61" s="99"/>
      <c r="AP61" s="99"/>
      <c r="AQ61" s="99"/>
      <c r="AR61" s="99"/>
      <c r="AS61" s="99"/>
      <c r="AT61" s="99"/>
      <c r="AU61" s="99"/>
      <c r="AV61" s="99"/>
      <c r="AW61" s="99"/>
      <c r="AX61" s="99"/>
      <c r="AY61" s="99"/>
      <c r="AZ61" s="99"/>
      <c r="BA61" s="99"/>
      <c r="BB61" s="99"/>
      <c r="BC61" s="99"/>
      <c r="BD61" s="99"/>
      <c r="BE61" s="99"/>
      <c r="BF61" s="99"/>
      <c r="BG61" s="99"/>
      <c r="BH61" s="99"/>
      <c r="BI61" s="99"/>
      <c r="BJ61" s="99"/>
      <c r="BK61" s="97"/>
      <c r="BL61" s="89"/>
      <c r="BM61" s="86">
        <f t="shared" si="0"/>
        <v>22</v>
      </c>
      <c r="BN61" s="89"/>
      <c r="BO61" s="89"/>
      <c r="BP61" s="89"/>
      <c r="BQ61" s="89"/>
      <c r="BR61" s="89"/>
    </row>
    <row r="62" spans="1:70" ht="17.25" thickBot="1" x14ac:dyDescent="0.3">
      <c r="A62" s="79">
        <v>61</v>
      </c>
      <c r="B62" s="94" t="s">
        <v>828</v>
      </c>
      <c r="C62" s="103">
        <v>43534.521157407406</v>
      </c>
      <c r="D62" s="99"/>
      <c r="E62" s="99"/>
      <c r="F62" s="99" t="s">
        <v>844</v>
      </c>
      <c r="G62" s="99">
        <v>7</v>
      </c>
      <c r="H62" s="99">
        <v>2005</v>
      </c>
      <c r="I62" s="99" t="s">
        <v>19</v>
      </c>
      <c r="J62" s="99" t="s">
        <v>23</v>
      </c>
      <c r="K62" s="99" t="s">
        <v>13</v>
      </c>
      <c r="L62" s="99" t="s">
        <v>23</v>
      </c>
      <c r="M62" s="99" t="s">
        <v>19</v>
      </c>
      <c r="N62" s="99" t="s">
        <v>23</v>
      </c>
      <c r="O62" s="99" t="s">
        <v>7</v>
      </c>
      <c r="P62" s="99" t="s">
        <v>7</v>
      </c>
      <c r="Q62" s="99" t="s">
        <v>13</v>
      </c>
      <c r="R62" s="99" t="s">
        <v>23</v>
      </c>
      <c r="S62" s="99" t="s">
        <v>19</v>
      </c>
      <c r="T62" s="99" t="s">
        <v>13</v>
      </c>
      <c r="U62" s="99" t="s">
        <v>7</v>
      </c>
      <c r="V62" s="99" t="s">
        <v>19</v>
      </c>
      <c r="W62" s="99" t="s">
        <v>13</v>
      </c>
      <c r="X62" s="99" t="s">
        <v>13</v>
      </c>
      <c r="Y62" s="99" t="s">
        <v>19</v>
      </c>
      <c r="Z62" s="99" t="s">
        <v>7</v>
      </c>
      <c r="AA62" s="99" t="s">
        <v>13</v>
      </c>
      <c r="AB62" s="99" t="s">
        <v>19</v>
      </c>
      <c r="AC62" s="99" t="s">
        <v>7</v>
      </c>
      <c r="AD62" s="99" t="s">
        <v>7</v>
      </c>
      <c r="AE62" s="99" t="s">
        <v>7</v>
      </c>
      <c r="AF62" s="99" t="s">
        <v>13</v>
      </c>
      <c r="AG62" s="99" t="s">
        <v>23</v>
      </c>
      <c r="AH62" s="99" t="s">
        <v>7</v>
      </c>
      <c r="AI62" s="99" t="s">
        <v>19</v>
      </c>
      <c r="AJ62" s="99" t="s">
        <v>7</v>
      </c>
      <c r="AK62" s="99" t="s">
        <v>7</v>
      </c>
      <c r="AL62" s="99" t="s">
        <v>19</v>
      </c>
      <c r="AM62" s="99" t="s">
        <v>23</v>
      </c>
      <c r="AN62" s="99" t="s">
        <v>7</v>
      </c>
      <c r="AO62" s="99" t="s">
        <v>23</v>
      </c>
      <c r="AP62" s="99" t="s">
        <v>13</v>
      </c>
      <c r="AQ62" s="99" t="s">
        <v>23</v>
      </c>
      <c r="AR62" s="99" t="s">
        <v>7</v>
      </c>
      <c r="AS62" s="99" t="s">
        <v>19</v>
      </c>
      <c r="AT62" s="99" t="s">
        <v>13</v>
      </c>
      <c r="AU62" s="99" t="s">
        <v>23</v>
      </c>
      <c r="AV62" s="99" t="s">
        <v>13</v>
      </c>
      <c r="AW62" s="99" t="s">
        <v>7</v>
      </c>
      <c r="AX62" s="99"/>
      <c r="AY62" s="99" t="s">
        <v>7</v>
      </c>
      <c r="AZ62" s="99" t="s">
        <v>19</v>
      </c>
      <c r="BA62" s="99" t="s">
        <v>7</v>
      </c>
      <c r="BB62" s="99" t="s">
        <v>23</v>
      </c>
      <c r="BC62" s="99" t="s">
        <v>19</v>
      </c>
      <c r="BD62" s="99"/>
      <c r="BE62" s="99"/>
      <c r="BF62" s="99"/>
      <c r="BG62" s="99"/>
      <c r="BH62" s="99"/>
      <c r="BI62" s="99"/>
      <c r="BJ62" s="99"/>
      <c r="BK62" s="97"/>
      <c r="BL62" s="89"/>
      <c r="BM62" s="86">
        <f t="shared" si="0"/>
        <v>46</v>
      </c>
      <c r="BN62" s="89"/>
      <c r="BO62" s="89"/>
      <c r="BP62" s="89"/>
      <c r="BQ62" s="89"/>
      <c r="BR62" s="89"/>
    </row>
    <row r="63" spans="1:70" ht="17.25" thickBot="1" x14ac:dyDescent="0.3">
      <c r="A63" s="78">
        <v>62</v>
      </c>
      <c r="B63" s="94" t="s">
        <v>560</v>
      </c>
      <c r="C63" s="103">
        <v>43534.521319444444</v>
      </c>
      <c r="D63" s="99"/>
      <c r="E63" s="99"/>
      <c r="F63" s="99" t="s">
        <v>844</v>
      </c>
      <c r="G63" s="104">
        <v>13</v>
      </c>
      <c r="H63" s="99">
        <v>2005</v>
      </c>
      <c r="I63" s="99" t="s">
        <v>19</v>
      </c>
      <c r="J63" s="99" t="s">
        <v>23</v>
      </c>
      <c r="K63" s="99" t="s">
        <v>13</v>
      </c>
      <c r="L63" s="99" t="s">
        <v>23</v>
      </c>
      <c r="M63" s="99" t="s">
        <v>19</v>
      </c>
      <c r="N63" s="99" t="s">
        <v>23</v>
      </c>
      <c r="O63" s="99" t="s">
        <v>23</v>
      </c>
      <c r="P63" s="99" t="s">
        <v>7</v>
      </c>
      <c r="Q63" s="99" t="s">
        <v>13</v>
      </c>
      <c r="R63" s="99" t="s">
        <v>23</v>
      </c>
      <c r="S63" s="99" t="s">
        <v>19</v>
      </c>
      <c r="T63" s="99" t="s">
        <v>23</v>
      </c>
      <c r="U63" s="99" t="s">
        <v>7</v>
      </c>
      <c r="V63" s="99" t="s">
        <v>7</v>
      </c>
      <c r="W63" s="99" t="s">
        <v>23</v>
      </c>
      <c r="X63" s="99" t="s">
        <v>7</v>
      </c>
      <c r="Y63" s="99" t="s">
        <v>23</v>
      </c>
      <c r="Z63" s="99" t="s">
        <v>7</v>
      </c>
      <c r="AA63" s="99" t="s">
        <v>19</v>
      </c>
      <c r="AB63" s="99" t="s">
        <v>7</v>
      </c>
      <c r="AC63" s="99" t="s">
        <v>7</v>
      </c>
      <c r="AD63" s="99" t="s">
        <v>7</v>
      </c>
      <c r="AE63" s="99" t="s">
        <v>23</v>
      </c>
      <c r="AF63" s="99" t="s">
        <v>7</v>
      </c>
      <c r="AG63" s="99" t="s">
        <v>13</v>
      </c>
      <c r="AH63" s="99" t="s">
        <v>7</v>
      </c>
      <c r="AI63" s="99" t="s">
        <v>19</v>
      </c>
      <c r="AJ63" s="99"/>
      <c r="AK63" s="99" t="s">
        <v>7</v>
      </c>
      <c r="AL63" s="99"/>
      <c r="AM63" s="99" t="s">
        <v>13</v>
      </c>
      <c r="AN63" s="99" t="s">
        <v>23</v>
      </c>
      <c r="AO63" s="99" t="s">
        <v>23</v>
      </c>
      <c r="AP63" s="99" t="s">
        <v>13</v>
      </c>
      <c r="AQ63" s="99" t="s">
        <v>23</v>
      </c>
      <c r="AR63" s="99" t="s">
        <v>13</v>
      </c>
      <c r="AS63" s="99" t="s">
        <v>23</v>
      </c>
      <c r="AT63" s="99" t="s">
        <v>13</v>
      </c>
      <c r="AU63" s="99" t="s">
        <v>23</v>
      </c>
      <c r="AV63" s="99" t="s">
        <v>7</v>
      </c>
      <c r="AW63" s="99" t="s">
        <v>7</v>
      </c>
      <c r="AX63" s="99" t="s">
        <v>13</v>
      </c>
      <c r="AY63" s="99"/>
      <c r="AZ63" s="99"/>
      <c r="BA63" s="99"/>
      <c r="BB63" s="99"/>
      <c r="BC63" s="99"/>
      <c r="BD63" s="99"/>
      <c r="BE63" s="99"/>
      <c r="BF63" s="99"/>
      <c r="BG63" s="99"/>
      <c r="BH63" s="99"/>
      <c r="BI63" s="99"/>
      <c r="BJ63" s="99"/>
      <c r="BK63" s="97"/>
      <c r="BL63" s="89"/>
      <c r="BM63" s="86">
        <f t="shared" si="0"/>
        <v>40</v>
      </c>
      <c r="BN63" s="89"/>
      <c r="BO63" s="89"/>
      <c r="BP63" s="89"/>
      <c r="BQ63" s="89"/>
      <c r="BR63" s="89"/>
    </row>
    <row r="64" spans="1:70" ht="17.25" thickBot="1" x14ac:dyDescent="0.3">
      <c r="A64" s="79">
        <v>63</v>
      </c>
      <c r="B64" s="94" t="s">
        <v>831</v>
      </c>
      <c r="C64" s="103">
        <v>43534.521458333336</v>
      </c>
      <c r="D64" s="99"/>
      <c r="E64" s="99"/>
      <c r="F64" s="99" t="s">
        <v>844</v>
      </c>
      <c r="G64" s="104">
        <v>10</v>
      </c>
      <c r="H64" s="99">
        <v>2005</v>
      </c>
      <c r="I64" s="99" t="s">
        <v>19</v>
      </c>
      <c r="J64" s="99" t="s">
        <v>23</v>
      </c>
      <c r="K64" s="99" t="s">
        <v>13</v>
      </c>
      <c r="L64" s="99" t="s">
        <v>23</v>
      </c>
      <c r="M64" s="99" t="s">
        <v>19</v>
      </c>
      <c r="N64" s="99" t="s">
        <v>23</v>
      </c>
      <c r="O64" s="99" t="s">
        <v>23</v>
      </c>
      <c r="P64" s="99" t="s">
        <v>7</v>
      </c>
      <c r="Q64" s="99" t="s">
        <v>13</v>
      </c>
      <c r="R64" s="99" t="s">
        <v>23</v>
      </c>
      <c r="S64" s="99" t="s">
        <v>19</v>
      </c>
      <c r="T64" s="99" t="s">
        <v>19</v>
      </c>
      <c r="U64" s="99" t="s">
        <v>7</v>
      </c>
      <c r="V64" s="99" t="s">
        <v>19</v>
      </c>
      <c r="W64" s="99" t="s">
        <v>7</v>
      </c>
      <c r="X64" s="99" t="s">
        <v>19</v>
      </c>
      <c r="Y64" s="99" t="s">
        <v>23</v>
      </c>
      <c r="Z64" s="99" t="s">
        <v>7</v>
      </c>
      <c r="AA64" s="99" t="s">
        <v>19</v>
      </c>
      <c r="AB64" s="99" t="s">
        <v>7</v>
      </c>
      <c r="AC64" s="99" t="s">
        <v>7</v>
      </c>
      <c r="AD64" s="99" t="s">
        <v>7</v>
      </c>
      <c r="AE64" s="99" t="s">
        <v>19</v>
      </c>
      <c r="AF64" s="99" t="s">
        <v>7</v>
      </c>
      <c r="AG64" s="99" t="s">
        <v>13</v>
      </c>
      <c r="AH64" s="99" t="s">
        <v>13</v>
      </c>
      <c r="AI64" s="99" t="s">
        <v>19</v>
      </c>
      <c r="AJ64" s="99" t="s">
        <v>7</v>
      </c>
      <c r="AK64" s="99" t="s">
        <v>13</v>
      </c>
      <c r="AL64" s="99" t="s">
        <v>23</v>
      </c>
      <c r="AM64" s="99"/>
      <c r="AN64" s="99"/>
      <c r="AO64" s="99"/>
      <c r="AP64" s="99" t="s">
        <v>13</v>
      </c>
      <c r="AQ64" s="99" t="s">
        <v>7</v>
      </c>
      <c r="AR64" s="99" t="s">
        <v>19</v>
      </c>
      <c r="AS64" s="99"/>
      <c r="AT64" s="99"/>
      <c r="AU64" s="99"/>
      <c r="AV64" s="99"/>
      <c r="AW64" s="99"/>
      <c r="AX64" s="99"/>
      <c r="AY64" s="99"/>
      <c r="AZ64" s="99"/>
      <c r="BA64" s="99"/>
      <c r="BB64" s="99"/>
      <c r="BC64" s="99"/>
      <c r="BD64" s="99"/>
      <c r="BE64" s="99"/>
      <c r="BF64" s="99"/>
      <c r="BG64" s="99"/>
      <c r="BH64" s="99"/>
      <c r="BI64" s="99"/>
      <c r="BJ64" s="99"/>
      <c r="BK64" s="97"/>
      <c r="BL64" s="89"/>
      <c r="BM64" s="86">
        <f t="shared" si="0"/>
        <v>33</v>
      </c>
      <c r="BN64" s="89"/>
      <c r="BO64" s="89"/>
      <c r="BP64" s="89"/>
      <c r="BQ64" s="89"/>
      <c r="BR64" s="89"/>
    </row>
    <row r="65" spans="1:70" ht="17.25" thickBot="1" x14ac:dyDescent="0.3">
      <c r="A65" s="78">
        <v>64</v>
      </c>
      <c r="B65" s="94" t="s">
        <v>837</v>
      </c>
      <c r="C65" s="103">
        <v>43534.521631944444</v>
      </c>
      <c r="D65" s="99"/>
      <c r="E65" s="99"/>
      <c r="F65" s="99" t="s">
        <v>844</v>
      </c>
      <c r="G65" s="104">
        <v>21</v>
      </c>
      <c r="H65" s="99">
        <v>2005</v>
      </c>
      <c r="I65" s="99" t="s">
        <v>19</v>
      </c>
      <c r="J65" s="99" t="s">
        <v>23</v>
      </c>
      <c r="K65" s="99" t="s">
        <v>13</v>
      </c>
      <c r="L65" s="99" t="s">
        <v>23</v>
      </c>
      <c r="M65" s="99" t="s">
        <v>19</v>
      </c>
      <c r="N65" s="99" t="s">
        <v>23</v>
      </c>
      <c r="O65" s="99" t="s">
        <v>23</v>
      </c>
      <c r="P65" s="99" t="s">
        <v>7</v>
      </c>
      <c r="Q65" s="99" t="s">
        <v>13</v>
      </c>
      <c r="R65" s="99" t="s">
        <v>23</v>
      </c>
      <c r="S65" s="99" t="s">
        <v>19</v>
      </c>
      <c r="T65" s="99" t="s">
        <v>7</v>
      </c>
      <c r="U65" s="99" t="s">
        <v>7</v>
      </c>
      <c r="V65" s="99" t="s">
        <v>7</v>
      </c>
      <c r="W65" s="99" t="s">
        <v>23</v>
      </c>
      <c r="X65" s="99" t="s">
        <v>19</v>
      </c>
      <c r="Y65" s="99" t="s">
        <v>23</v>
      </c>
      <c r="Z65" s="99" t="s">
        <v>7</v>
      </c>
      <c r="AA65" s="99" t="s">
        <v>19</v>
      </c>
      <c r="AB65" s="99" t="s">
        <v>7</v>
      </c>
      <c r="AC65" s="99" t="s">
        <v>7</v>
      </c>
      <c r="AD65" s="99" t="s">
        <v>7</v>
      </c>
      <c r="AE65" s="99" t="s">
        <v>19</v>
      </c>
      <c r="AF65" s="99" t="s">
        <v>7</v>
      </c>
      <c r="AG65" s="99" t="s">
        <v>19</v>
      </c>
      <c r="AH65" s="99" t="s">
        <v>7</v>
      </c>
      <c r="AI65" s="99" t="s">
        <v>19</v>
      </c>
      <c r="AJ65" s="99" t="s">
        <v>7</v>
      </c>
      <c r="AK65" s="99" t="s">
        <v>13</v>
      </c>
      <c r="AL65" s="99" t="s">
        <v>19</v>
      </c>
      <c r="AM65" s="99"/>
      <c r="AN65" s="99"/>
      <c r="AO65" s="99"/>
      <c r="AP65" s="99"/>
      <c r="AQ65" s="99"/>
      <c r="AR65" s="99"/>
      <c r="AS65" s="99"/>
      <c r="AT65" s="99"/>
      <c r="AU65" s="99"/>
      <c r="AV65" s="99"/>
      <c r="AW65" s="99"/>
      <c r="AX65" s="99"/>
      <c r="AY65" s="99"/>
      <c r="AZ65" s="99"/>
      <c r="BA65" s="99"/>
      <c r="BB65" s="99"/>
      <c r="BC65" s="99"/>
      <c r="BD65" s="99"/>
      <c r="BE65" s="99"/>
      <c r="BF65" s="99"/>
      <c r="BG65" s="99"/>
      <c r="BH65" s="99"/>
      <c r="BI65" s="99"/>
      <c r="BJ65" s="99"/>
      <c r="BK65" s="97"/>
      <c r="BL65" s="89"/>
      <c r="BM65" s="86">
        <f t="shared" si="0"/>
        <v>30</v>
      </c>
      <c r="BN65" s="89"/>
      <c r="BO65" s="89"/>
      <c r="BP65" s="89"/>
      <c r="BQ65" s="89"/>
      <c r="BR65" s="89"/>
    </row>
    <row r="66" spans="1:70" ht="17.25" thickBot="1" x14ac:dyDescent="0.3">
      <c r="A66" s="79">
        <v>65</v>
      </c>
      <c r="B66" s="94" t="s">
        <v>825</v>
      </c>
      <c r="C66" s="103">
        <v>43534.521678240744</v>
      </c>
      <c r="D66" s="99"/>
      <c r="E66" s="99"/>
      <c r="F66" s="99" t="s">
        <v>844</v>
      </c>
      <c r="G66" s="99">
        <v>4</v>
      </c>
      <c r="H66" s="99">
        <v>2005</v>
      </c>
      <c r="I66" s="99" t="s">
        <v>19</v>
      </c>
      <c r="J66" s="99" t="s">
        <v>23</v>
      </c>
      <c r="K66" s="99" t="s">
        <v>13</v>
      </c>
      <c r="L66" s="99" t="s">
        <v>23</v>
      </c>
      <c r="M66" s="99" t="s">
        <v>19</v>
      </c>
      <c r="N66" s="99" t="s">
        <v>23</v>
      </c>
      <c r="O66" s="99" t="s">
        <v>23</v>
      </c>
      <c r="P66" s="99" t="s">
        <v>7</v>
      </c>
      <c r="Q66" s="99" t="s">
        <v>13</v>
      </c>
      <c r="R66" s="99" t="s">
        <v>23</v>
      </c>
      <c r="S66" s="99" t="s">
        <v>19</v>
      </c>
      <c r="T66" s="99" t="s">
        <v>23</v>
      </c>
      <c r="U66" s="99" t="s">
        <v>7</v>
      </c>
      <c r="V66" s="99" t="s">
        <v>7</v>
      </c>
      <c r="W66" s="99" t="s">
        <v>7</v>
      </c>
      <c r="X66" s="99" t="s">
        <v>19</v>
      </c>
      <c r="Y66" s="99" t="s">
        <v>7</v>
      </c>
      <c r="Z66" s="99" t="s">
        <v>23</v>
      </c>
      <c r="AA66" s="99" t="s">
        <v>19</v>
      </c>
      <c r="AB66" s="99" t="s">
        <v>7</v>
      </c>
      <c r="AC66" s="99" t="s">
        <v>7</v>
      </c>
      <c r="AD66" s="99" t="s">
        <v>7</v>
      </c>
      <c r="AE66" s="99" t="s">
        <v>19</v>
      </c>
      <c r="AF66" s="99" t="s">
        <v>7</v>
      </c>
      <c r="AG66" s="99" t="s">
        <v>13</v>
      </c>
      <c r="AH66" s="99" t="s">
        <v>19</v>
      </c>
      <c r="AI66" s="99" t="s">
        <v>19</v>
      </c>
      <c r="AJ66" s="99" t="s">
        <v>7</v>
      </c>
      <c r="AK66" s="99" t="s">
        <v>19</v>
      </c>
      <c r="AL66" s="99" t="s">
        <v>23</v>
      </c>
      <c r="AM66" s="99" t="s">
        <v>13</v>
      </c>
      <c r="AN66" s="99" t="s">
        <v>7</v>
      </c>
      <c r="AO66" s="99" t="s">
        <v>7</v>
      </c>
      <c r="AP66" s="99"/>
      <c r="AQ66" s="99"/>
      <c r="AR66" s="99"/>
      <c r="AS66" s="99"/>
      <c r="AT66" s="99"/>
      <c r="AU66" s="99"/>
      <c r="AV66" s="99"/>
      <c r="AW66" s="99"/>
      <c r="AX66" s="99"/>
      <c r="AY66" s="99"/>
      <c r="AZ66" s="99"/>
      <c r="BA66" s="99"/>
      <c r="BB66" s="99"/>
      <c r="BC66" s="99"/>
      <c r="BD66" s="99"/>
      <c r="BE66" s="99"/>
      <c r="BF66" s="99"/>
      <c r="BG66" s="99"/>
      <c r="BH66" s="99"/>
      <c r="BI66" s="99"/>
      <c r="BJ66" s="99"/>
      <c r="BK66" s="97"/>
      <c r="BL66" s="89"/>
      <c r="BM66" s="86">
        <f t="shared" si="0"/>
        <v>33</v>
      </c>
      <c r="BN66" s="89"/>
      <c r="BO66" s="89"/>
      <c r="BP66" s="89"/>
      <c r="BQ66" s="89"/>
      <c r="BR66" s="89"/>
    </row>
    <row r="67" spans="1:70" ht="17.25" thickBot="1" x14ac:dyDescent="0.3">
      <c r="A67" s="78">
        <v>66</v>
      </c>
      <c r="B67" s="94" t="s">
        <v>581</v>
      </c>
      <c r="C67" s="103">
        <v>43534.521793981483</v>
      </c>
      <c r="D67" s="99"/>
      <c r="E67" s="99"/>
      <c r="F67" s="99" t="s">
        <v>844</v>
      </c>
      <c r="G67" s="99">
        <v>2</v>
      </c>
      <c r="H67" s="99">
        <v>2005</v>
      </c>
      <c r="I67" s="99" t="s">
        <v>19</v>
      </c>
      <c r="J67" s="99" t="s">
        <v>23</v>
      </c>
      <c r="K67" s="99" t="s">
        <v>13</v>
      </c>
      <c r="L67" s="99" t="s">
        <v>23</v>
      </c>
      <c r="M67" s="99" t="s">
        <v>19</v>
      </c>
      <c r="N67" s="99" t="s">
        <v>23</v>
      </c>
      <c r="O67" s="99" t="s">
        <v>23</v>
      </c>
      <c r="P67" s="99" t="s">
        <v>7</v>
      </c>
      <c r="Q67" s="99" t="s">
        <v>13</v>
      </c>
      <c r="R67" s="99" t="s">
        <v>23</v>
      </c>
      <c r="S67" s="99" t="s">
        <v>19</v>
      </c>
      <c r="T67" s="99" t="s">
        <v>23</v>
      </c>
      <c r="U67" s="99" t="s">
        <v>7</v>
      </c>
      <c r="V67" s="99" t="s">
        <v>7</v>
      </c>
      <c r="W67" s="99" t="s">
        <v>7</v>
      </c>
      <c r="X67" s="99" t="s">
        <v>19</v>
      </c>
      <c r="Y67" s="99" t="s">
        <v>23</v>
      </c>
      <c r="Z67" s="99" t="s">
        <v>7</v>
      </c>
      <c r="AA67" s="99" t="s">
        <v>19</v>
      </c>
      <c r="AB67" s="99" t="s">
        <v>7</v>
      </c>
      <c r="AC67" s="99" t="s">
        <v>7</v>
      </c>
      <c r="AD67" s="99" t="s">
        <v>7</v>
      </c>
      <c r="AE67" s="99" t="s">
        <v>19</v>
      </c>
      <c r="AF67" s="99"/>
      <c r="AG67" s="99" t="s">
        <v>7</v>
      </c>
      <c r="AH67" s="99" t="s">
        <v>7</v>
      </c>
      <c r="AI67" s="99" t="s">
        <v>19</v>
      </c>
      <c r="AJ67" s="99" t="s">
        <v>7</v>
      </c>
      <c r="AK67" s="99"/>
      <c r="AL67" s="99"/>
      <c r="AM67" s="99" t="s">
        <v>13</v>
      </c>
      <c r="AN67" s="99" t="s">
        <v>7</v>
      </c>
      <c r="AO67" s="99" t="s">
        <v>23</v>
      </c>
      <c r="AP67" s="99" t="s">
        <v>13</v>
      </c>
      <c r="AQ67" s="99" t="s">
        <v>23</v>
      </c>
      <c r="AR67" s="99" t="s">
        <v>13</v>
      </c>
      <c r="AS67" s="99" t="s">
        <v>23</v>
      </c>
      <c r="AT67" s="99" t="s">
        <v>13</v>
      </c>
      <c r="AU67" s="99" t="s">
        <v>23</v>
      </c>
      <c r="AV67" s="99" t="s">
        <v>13</v>
      </c>
      <c r="AW67" s="99" t="s">
        <v>7</v>
      </c>
      <c r="AX67" s="99"/>
      <c r="AY67" s="99"/>
      <c r="AZ67" s="99"/>
      <c r="BA67" s="99" t="s">
        <v>13</v>
      </c>
      <c r="BB67" s="99"/>
      <c r="BC67" s="99"/>
      <c r="BD67" s="99"/>
      <c r="BE67" s="99"/>
      <c r="BF67" s="99"/>
      <c r="BG67" s="99"/>
      <c r="BH67" s="99"/>
      <c r="BI67" s="99" t="s">
        <v>19</v>
      </c>
      <c r="BJ67" s="99"/>
      <c r="BK67" s="95"/>
      <c r="BL67" s="86"/>
      <c r="BM67" s="86">
        <f t="shared" si="0"/>
        <v>40</v>
      </c>
    </row>
    <row r="68" spans="1:70" ht="17.25" thickBot="1" x14ac:dyDescent="0.3">
      <c r="A68" s="79">
        <v>67</v>
      </c>
      <c r="B68" s="94" t="s">
        <v>839</v>
      </c>
      <c r="C68" s="103">
        <v>43534.521967592591</v>
      </c>
      <c r="D68" s="99"/>
      <c r="E68" s="99"/>
      <c r="F68" s="99" t="s">
        <v>844</v>
      </c>
      <c r="G68" s="104">
        <v>23</v>
      </c>
      <c r="H68" s="99">
        <v>2005</v>
      </c>
      <c r="I68" s="99" t="s">
        <v>19</v>
      </c>
      <c r="J68" s="99" t="s">
        <v>23</v>
      </c>
      <c r="K68" s="99" t="s">
        <v>23</v>
      </c>
      <c r="L68" s="99" t="s">
        <v>23</v>
      </c>
      <c r="M68" s="99" t="s">
        <v>19</v>
      </c>
      <c r="N68" s="99" t="s">
        <v>23</v>
      </c>
      <c r="O68" s="99" t="s">
        <v>23</v>
      </c>
      <c r="P68" s="99" t="s">
        <v>7</v>
      </c>
      <c r="Q68" s="99" t="s">
        <v>13</v>
      </c>
      <c r="R68" s="99" t="s">
        <v>23</v>
      </c>
      <c r="S68" s="99" t="s">
        <v>19</v>
      </c>
      <c r="T68" s="99" t="s">
        <v>13</v>
      </c>
      <c r="U68" s="99" t="s">
        <v>7</v>
      </c>
      <c r="V68" s="99" t="s">
        <v>7</v>
      </c>
      <c r="W68" s="99" t="s">
        <v>23</v>
      </c>
      <c r="X68" s="99" t="s">
        <v>19</v>
      </c>
      <c r="Y68" s="99" t="s">
        <v>23</v>
      </c>
      <c r="Z68" s="99" t="s">
        <v>7</v>
      </c>
      <c r="AA68" s="99" t="s">
        <v>19</v>
      </c>
      <c r="AB68" s="99" t="s">
        <v>7</v>
      </c>
      <c r="AC68" s="99" t="s">
        <v>7</v>
      </c>
      <c r="AD68" s="99" t="s">
        <v>7</v>
      </c>
      <c r="AE68" s="99"/>
      <c r="AF68" s="99"/>
      <c r="AG68" s="99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  <c r="AS68" s="99"/>
      <c r="AT68" s="99"/>
      <c r="AU68" s="99"/>
      <c r="AV68" s="99"/>
      <c r="AW68" s="99"/>
      <c r="AX68" s="99"/>
      <c r="AY68" s="99"/>
      <c r="AZ68" s="99"/>
      <c r="BA68" s="99"/>
      <c r="BB68" s="99"/>
      <c r="BC68" s="99"/>
      <c r="BD68" s="99"/>
      <c r="BE68" s="99"/>
      <c r="BF68" s="99"/>
      <c r="BG68" s="99"/>
      <c r="BH68" s="99"/>
      <c r="BI68" s="99"/>
      <c r="BJ68" s="99"/>
      <c r="BK68" s="95"/>
      <c r="BL68" s="86"/>
      <c r="BM68" s="86">
        <f t="shared" ref="BM68:BM131" si="1">COUNTIF(I68:BI68,"*")</f>
        <v>22</v>
      </c>
    </row>
    <row r="69" spans="1:70" ht="17.25" thickBot="1" x14ac:dyDescent="0.3">
      <c r="A69" s="78">
        <v>68</v>
      </c>
      <c r="B69" s="94" t="s">
        <v>829</v>
      </c>
      <c r="C69" s="103">
        <v>43534.522002314814</v>
      </c>
      <c r="D69" s="99"/>
      <c r="E69" s="99"/>
      <c r="F69" s="99" t="s">
        <v>844</v>
      </c>
      <c r="G69" s="99">
        <v>8</v>
      </c>
      <c r="H69" s="99">
        <v>2005</v>
      </c>
      <c r="I69" s="99" t="s">
        <v>19</v>
      </c>
      <c r="J69" s="99" t="s">
        <v>23</v>
      </c>
      <c r="K69" s="99" t="s">
        <v>13</v>
      </c>
      <c r="L69" s="99" t="s">
        <v>23</v>
      </c>
      <c r="M69" s="99" t="s">
        <v>19</v>
      </c>
      <c r="N69" s="99" t="s">
        <v>23</v>
      </c>
      <c r="O69" s="99" t="s">
        <v>23</v>
      </c>
      <c r="P69" s="99" t="s">
        <v>7</v>
      </c>
      <c r="Q69" s="99" t="s">
        <v>13</v>
      </c>
      <c r="R69" s="99" t="s">
        <v>23</v>
      </c>
      <c r="S69" s="99" t="s">
        <v>19</v>
      </c>
      <c r="T69" s="99" t="s">
        <v>23</v>
      </c>
      <c r="U69" s="99" t="s">
        <v>7</v>
      </c>
      <c r="V69" s="99" t="s">
        <v>7</v>
      </c>
      <c r="W69" s="99" t="s">
        <v>23</v>
      </c>
      <c r="X69" s="99" t="s">
        <v>19</v>
      </c>
      <c r="Y69" s="99" t="s">
        <v>23</v>
      </c>
      <c r="Z69" s="99" t="s">
        <v>7</v>
      </c>
      <c r="AA69" s="99" t="s">
        <v>19</v>
      </c>
      <c r="AB69" s="99" t="s">
        <v>7</v>
      </c>
      <c r="AC69" s="99" t="s">
        <v>7</v>
      </c>
      <c r="AD69" s="99" t="s">
        <v>7</v>
      </c>
      <c r="AE69" s="99" t="s">
        <v>19</v>
      </c>
      <c r="AF69" s="99" t="s">
        <v>7</v>
      </c>
      <c r="AG69" s="99" t="s">
        <v>13</v>
      </c>
      <c r="AH69" s="99" t="s">
        <v>7</v>
      </c>
      <c r="AI69" s="99" t="s">
        <v>19</v>
      </c>
      <c r="AJ69" s="99" t="s">
        <v>7</v>
      </c>
      <c r="AK69" s="99" t="s">
        <v>19</v>
      </c>
      <c r="AL69" s="99" t="s">
        <v>23</v>
      </c>
      <c r="AM69" s="99" t="s">
        <v>7</v>
      </c>
      <c r="AN69" s="99" t="s">
        <v>19</v>
      </c>
      <c r="AO69" s="99" t="s">
        <v>23</v>
      </c>
      <c r="AP69" s="99" t="s">
        <v>19</v>
      </c>
      <c r="AQ69" s="99"/>
      <c r="AR69" s="99"/>
      <c r="AS69" s="99"/>
      <c r="AT69" s="99"/>
      <c r="AU69" s="99"/>
      <c r="AV69" s="99"/>
      <c r="AW69" s="99"/>
      <c r="AX69" s="99"/>
      <c r="AY69" s="99"/>
      <c r="AZ69" s="99"/>
      <c r="BA69" s="99"/>
      <c r="BB69" s="99"/>
      <c r="BC69" s="99"/>
      <c r="BD69" s="99"/>
      <c r="BE69" s="99"/>
      <c r="BF69" s="99"/>
      <c r="BG69" s="99"/>
      <c r="BH69" s="99"/>
      <c r="BI69" s="99"/>
      <c r="BJ69" s="99"/>
      <c r="BK69" s="95"/>
      <c r="BL69" s="86"/>
      <c r="BM69" s="86">
        <f t="shared" si="1"/>
        <v>34</v>
      </c>
    </row>
    <row r="70" spans="1:70" ht="17.25" thickBot="1" x14ac:dyDescent="0.3">
      <c r="A70" s="79">
        <v>69</v>
      </c>
      <c r="B70" s="94" t="s">
        <v>836</v>
      </c>
      <c r="C70" s="103">
        <v>43534.522083333337</v>
      </c>
      <c r="D70" s="99"/>
      <c r="E70" s="99"/>
      <c r="F70" s="99" t="s">
        <v>844</v>
      </c>
      <c r="G70" s="104">
        <v>20</v>
      </c>
      <c r="H70" s="99">
        <v>2005</v>
      </c>
      <c r="I70" s="99" t="s">
        <v>19</v>
      </c>
      <c r="J70" s="99" t="s">
        <v>23</v>
      </c>
      <c r="K70" s="99" t="s">
        <v>13</v>
      </c>
      <c r="L70" s="99" t="s">
        <v>23</v>
      </c>
      <c r="M70" s="99" t="s">
        <v>19</v>
      </c>
      <c r="N70" s="99" t="s">
        <v>23</v>
      </c>
      <c r="O70" s="99" t="s">
        <v>23</v>
      </c>
      <c r="P70" s="99" t="s">
        <v>7</v>
      </c>
      <c r="Q70" s="99" t="s">
        <v>13</v>
      </c>
      <c r="R70" s="99" t="s">
        <v>23</v>
      </c>
      <c r="S70" s="99" t="s">
        <v>19</v>
      </c>
      <c r="T70" s="99" t="s">
        <v>19</v>
      </c>
      <c r="U70" s="99" t="s">
        <v>7</v>
      </c>
      <c r="V70" s="99" t="s">
        <v>7</v>
      </c>
      <c r="W70" s="99" t="s">
        <v>23</v>
      </c>
      <c r="X70" s="99" t="s">
        <v>19</v>
      </c>
      <c r="Y70" s="99" t="s">
        <v>23</v>
      </c>
      <c r="Z70" s="99" t="s">
        <v>7</v>
      </c>
      <c r="AA70" s="99" t="s">
        <v>19</v>
      </c>
      <c r="AB70" s="99" t="s">
        <v>7</v>
      </c>
      <c r="AC70" s="99" t="s">
        <v>7</v>
      </c>
      <c r="AD70" s="99" t="s">
        <v>7</v>
      </c>
      <c r="AE70" s="99"/>
      <c r="AF70" s="99"/>
      <c r="AG70" s="99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  <c r="AS70" s="99"/>
      <c r="AT70" s="99"/>
      <c r="AU70" s="99"/>
      <c r="AV70" s="99"/>
      <c r="AW70" s="99"/>
      <c r="AX70" s="99"/>
      <c r="AY70" s="99"/>
      <c r="AZ70" s="99"/>
      <c r="BA70" s="99"/>
      <c r="BB70" s="99"/>
      <c r="BC70" s="99"/>
      <c r="BD70" s="99"/>
      <c r="BE70" s="99"/>
      <c r="BF70" s="99"/>
      <c r="BG70" s="99"/>
      <c r="BH70" s="99"/>
      <c r="BI70" s="99"/>
      <c r="BJ70" s="99"/>
      <c r="BK70" s="95"/>
      <c r="BL70" s="86"/>
      <c r="BM70" s="86">
        <f t="shared" si="1"/>
        <v>22</v>
      </c>
    </row>
    <row r="71" spans="1:70" ht="17.25" thickBot="1" x14ac:dyDescent="0.3">
      <c r="A71" s="78">
        <v>70</v>
      </c>
      <c r="B71" s="94" t="s">
        <v>842</v>
      </c>
      <c r="C71" s="103">
        <v>43534.522592592592</v>
      </c>
      <c r="D71" s="99"/>
      <c r="E71" s="99"/>
      <c r="F71" s="99" t="s">
        <v>844</v>
      </c>
      <c r="G71" s="104">
        <v>27</v>
      </c>
      <c r="H71" s="99">
        <v>2005</v>
      </c>
      <c r="I71" s="99" t="s">
        <v>19</v>
      </c>
      <c r="J71" s="99" t="s">
        <v>23</v>
      </c>
      <c r="K71" s="99" t="s">
        <v>13</v>
      </c>
      <c r="L71" s="99" t="s">
        <v>23</v>
      </c>
      <c r="M71" s="99" t="s">
        <v>19</v>
      </c>
      <c r="N71" s="99" t="s">
        <v>23</v>
      </c>
      <c r="O71" s="99" t="s">
        <v>23</v>
      </c>
      <c r="P71" s="99" t="s">
        <v>7</v>
      </c>
      <c r="Q71" s="99" t="s">
        <v>13</v>
      </c>
      <c r="R71" s="99" t="s">
        <v>23</v>
      </c>
      <c r="S71" s="99" t="s">
        <v>19</v>
      </c>
      <c r="T71" s="99" t="s">
        <v>23</v>
      </c>
      <c r="U71" s="99" t="s">
        <v>7</v>
      </c>
      <c r="V71" s="99"/>
      <c r="W71" s="99" t="s">
        <v>7</v>
      </c>
      <c r="X71" s="99" t="s">
        <v>19</v>
      </c>
      <c r="Y71" s="99" t="s">
        <v>23</v>
      </c>
      <c r="Z71" s="99"/>
      <c r="AA71" s="99" t="s">
        <v>7</v>
      </c>
      <c r="AB71" s="99" t="s">
        <v>7</v>
      </c>
      <c r="AC71" s="99" t="s">
        <v>7</v>
      </c>
      <c r="AD71" s="99" t="s">
        <v>7</v>
      </c>
      <c r="AE71" s="99"/>
      <c r="AF71" s="99"/>
      <c r="AG71" s="99"/>
      <c r="AH71" s="99" t="s">
        <v>7</v>
      </c>
      <c r="AI71" s="99" t="s">
        <v>19</v>
      </c>
      <c r="AJ71" s="99" t="s">
        <v>7</v>
      </c>
      <c r="AK71" s="99" t="s">
        <v>7</v>
      </c>
      <c r="AL71" s="99" t="s">
        <v>13</v>
      </c>
      <c r="AM71" s="99" t="s">
        <v>13</v>
      </c>
      <c r="AN71" s="99"/>
      <c r="AO71" s="99" t="s">
        <v>7</v>
      </c>
      <c r="AP71" s="99" t="s">
        <v>19</v>
      </c>
      <c r="AQ71" s="99" t="s">
        <v>23</v>
      </c>
      <c r="AR71" s="99" t="s">
        <v>13</v>
      </c>
      <c r="AS71" s="99" t="s">
        <v>23</v>
      </c>
      <c r="AT71" s="99" t="s">
        <v>13</v>
      </c>
      <c r="AU71" s="99" t="s">
        <v>23</v>
      </c>
      <c r="AV71" s="99"/>
      <c r="AW71" s="99" t="s">
        <v>7</v>
      </c>
      <c r="AX71" s="99" t="s">
        <v>23</v>
      </c>
      <c r="AY71" s="99"/>
      <c r="AZ71" s="99" t="s">
        <v>13</v>
      </c>
      <c r="BA71" s="99" t="s">
        <v>13</v>
      </c>
      <c r="BB71" s="99"/>
      <c r="BC71" s="99"/>
      <c r="BD71" s="99"/>
      <c r="BE71" s="99"/>
      <c r="BF71" s="99"/>
      <c r="BG71" s="99"/>
      <c r="BH71" s="99"/>
      <c r="BI71" s="99" t="s">
        <v>19</v>
      </c>
      <c r="BJ71" s="99"/>
      <c r="BK71" s="95"/>
      <c r="BL71" s="86"/>
      <c r="BM71" s="86">
        <f t="shared" si="1"/>
        <v>38</v>
      </c>
    </row>
    <row r="72" spans="1:70" ht="17.25" thickBot="1" x14ac:dyDescent="0.3">
      <c r="A72" s="79">
        <v>71</v>
      </c>
      <c r="B72" s="94" t="s">
        <v>838</v>
      </c>
      <c r="C72" s="103">
        <v>43534.522719907407</v>
      </c>
      <c r="D72" s="99"/>
      <c r="E72" s="99"/>
      <c r="F72" s="99" t="s">
        <v>844</v>
      </c>
      <c r="G72" s="104">
        <v>22</v>
      </c>
      <c r="H72" s="99">
        <v>2005</v>
      </c>
      <c r="I72" s="99" t="s">
        <v>19</v>
      </c>
      <c r="J72" s="99" t="s">
        <v>23</v>
      </c>
      <c r="K72" s="99" t="s">
        <v>13</v>
      </c>
      <c r="L72" s="99" t="s">
        <v>23</v>
      </c>
      <c r="M72" s="99" t="s">
        <v>19</v>
      </c>
      <c r="N72" s="99" t="s">
        <v>23</v>
      </c>
      <c r="O72" s="99" t="s">
        <v>23</v>
      </c>
      <c r="P72" s="99" t="s">
        <v>7</v>
      </c>
      <c r="Q72" s="99" t="s">
        <v>13</v>
      </c>
      <c r="R72" s="99" t="s">
        <v>23</v>
      </c>
      <c r="S72" s="99" t="s">
        <v>19</v>
      </c>
      <c r="T72" s="99" t="s">
        <v>23</v>
      </c>
      <c r="U72" s="99" t="s">
        <v>7</v>
      </c>
      <c r="V72" s="99" t="s">
        <v>23</v>
      </c>
      <c r="W72" s="99" t="s">
        <v>7</v>
      </c>
      <c r="X72" s="99" t="s">
        <v>19</v>
      </c>
      <c r="Y72" s="99" t="s">
        <v>23</v>
      </c>
      <c r="Z72" s="99" t="s">
        <v>7</v>
      </c>
      <c r="AA72" s="99" t="s">
        <v>19</v>
      </c>
      <c r="AB72" s="99" t="s">
        <v>7</v>
      </c>
      <c r="AC72" s="99" t="s">
        <v>7</v>
      </c>
      <c r="AD72" s="99" t="s">
        <v>7</v>
      </c>
      <c r="AE72" s="99" t="s">
        <v>19</v>
      </c>
      <c r="AF72" s="99" t="s">
        <v>7</v>
      </c>
      <c r="AG72" s="99" t="s">
        <v>13</v>
      </c>
      <c r="AH72" s="99" t="s">
        <v>7</v>
      </c>
      <c r="AI72" s="99" t="s">
        <v>19</v>
      </c>
      <c r="AJ72" s="99" t="s">
        <v>7</v>
      </c>
      <c r="AK72" s="99" t="s">
        <v>7</v>
      </c>
      <c r="AL72" s="99"/>
      <c r="AM72" s="99" t="s">
        <v>7</v>
      </c>
      <c r="AN72" s="99" t="s">
        <v>7</v>
      </c>
      <c r="AO72" s="99" t="s">
        <v>23</v>
      </c>
      <c r="AP72" s="99" t="s">
        <v>13</v>
      </c>
      <c r="AQ72" s="99" t="s">
        <v>23</v>
      </c>
      <c r="AR72" s="99" t="s">
        <v>23</v>
      </c>
      <c r="AS72" s="99" t="s">
        <v>23</v>
      </c>
      <c r="AT72" s="99" t="s">
        <v>13</v>
      </c>
      <c r="AU72" s="99" t="s">
        <v>23</v>
      </c>
      <c r="AV72" s="99" t="s">
        <v>13</v>
      </c>
      <c r="AW72" s="99" t="s">
        <v>7</v>
      </c>
      <c r="AX72" s="99" t="s">
        <v>13</v>
      </c>
      <c r="AY72" s="99" t="s">
        <v>19</v>
      </c>
      <c r="AZ72" s="99" t="s">
        <v>19</v>
      </c>
      <c r="BA72" s="99" t="s">
        <v>13</v>
      </c>
      <c r="BB72" s="99" t="s">
        <v>19</v>
      </c>
      <c r="BC72" s="99"/>
      <c r="BD72" s="99"/>
      <c r="BE72" s="99"/>
      <c r="BF72" s="99"/>
      <c r="BG72" s="99"/>
      <c r="BH72" s="99"/>
      <c r="BI72" s="99"/>
      <c r="BJ72" s="99"/>
      <c r="BK72" s="95"/>
      <c r="BL72" s="86"/>
      <c r="BM72" s="86">
        <f t="shared" si="1"/>
        <v>45</v>
      </c>
    </row>
    <row r="73" spans="1:70" ht="17.25" thickBot="1" x14ac:dyDescent="0.3">
      <c r="A73" s="78">
        <v>72</v>
      </c>
      <c r="B73" s="94" t="s">
        <v>834</v>
      </c>
      <c r="C73" s="103">
        <v>43534.522905092592</v>
      </c>
      <c r="D73" s="99"/>
      <c r="E73" s="99"/>
      <c r="F73" s="99" t="s">
        <v>844</v>
      </c>
      <c r="G73" s="104">
        <v>17</v>
      </c>
      <c r="H73" s="99">
        <v>2005</v>
      </c>
      <c r="I73" s="99" t="s">
        <v>19</v>
      </c>
      <c r="J73" s="99" t="s">
        <v>23</v>
      </c>
      <c r="K73" s="99" t="s">
        <v>13</v>
      </c>
      <c r="L73" s="99" t="s">
        <v>23</v>
      </c>
      <c r="M73" s="99" t="s">
        <v>19</v>
      </c>
      <c r="N73" s="99" t="s">
        <v>23</v>
      </c>
      <c r="O73" s="99" t="s">
        <v>23</v>
      </c>
      <c r="P73" s="99" t="s">
        <v>7</v>
      </c>
      <c r="Q73" s="99" t="s">
        <v>19</v>
      </c>
      <c r="R73" s="99" t="s">
        <v>23</v>
      </c>
      <c r="S73" s="99" t="s">
        <v>19</v>
      </c>
      <c r="T73" s="99" t="s">
        <v>19</v>
      </c>
      <c r="U73" s="99" t="s">
        <v>7</v>
      </c>
      <c r="V73" s="99" t="s">
        <v>7</v>
      </c>
      <c r="W73" s="99" t="s">
        <v>23</v>
      </c>
      <c r="X73" s="99" t="s">
        <v>19</v>
      </c>
      <c r="Y73" s="99" t="s">
        <v>23</v>
      </c>
      <c r="Z73" s="99" t="s">
        <v>7</v>
      </c>
      <c r="AA73" s="99" t="s">
        <v>19</v>
      </c>
      <c r="AB73" s="99" t="s">
        <v>7</v>
      </c>
      <c r="AC73" s="99" t="s">
        <v>7</v>
      </c>
      <c r="AD73" s="99" t="s">
        <v>7</v>
      </c>
      <c r="AE73" s="99" t="s">
        <v>19</v>
      </c>
      <c r="AF73" s="99"/>
      <c r="AG73" s="99" t="s">
        <v>13</v>
      </c>
      <c r="AH73" s="99" t="s">
        <v>19</v>
      </c>
      <c r="AI73" s="99"/>
      <c r="AJ73" s="99" t="s">
        <v>7</v>
      </c>
      <c r="AK73" s="99" t="s">
        <v>7</v>
      </c>
      <c r="AL73" s="99"/>
      <c r="AM73" s="99" t="s">
        <v>13</v>
      </c>
      <c r="AN73" s="99" t="s">
        <v>7</v>
      </c>
      <c r="AO73" s="99" t="s">
        <v>23</v>
      </c>
      <c r="AP73" s="99" t="s">
        <v>13</v>
      </c>
      <c r="AQ73" s="99" t="s">
        <v>7</v>
      </c>
      <c r="AR73" s="99"/>
      <c r="AS73" s="99"/>
      <c r="AT73" s="99"/>
      <c r="AU73" s="99"/>
      <c r="AV73" s="99"/>
      <c r="AW73" s="99"/>
      <c r="AX73" s="99"/>
      <c r="AY73" s="99"/>
      <c r="AZ73" s="99"/>
      <c r="BA73" s="99"/>
      <c r="BB73" s="99"/>
      <c r="BC73" s="99"/>
      <c r="BD73" s="99"/>
      <c r="BE73" s="99"/>
      <c r="BF73" s="99"/>
      <c r="BG73" s="99"/>
      <c r="BH73" s="99"/>
      <c r="BI73" s="99"/>
      <c r="BJ73" s="99"/>
      <c r="BK73" s="95"/>
      <c r="BL73" s="86"/>
      <c r="BM73" s="86">
        <f t="shared" si="1"/>
        <v>32</v>
      </c>
    </row>
    <row r="74" spans="1:70" ht="17.25" thickBot="1" x14ac:dyDescent="0.3">
      <c r="A74" s="79">
        <v>73</v>
      </c>
      <c r="B74" s="94" t="s">
        <v>824</v>
      </c>
      <c r="C74" s="103">
        <v>43534.522939814815</v>
      </c>
      <c r="D74" s="99"/>
      <c r="E74" s="99"/>
      <c r="F74" s="99" t="s">
        <v>844</v>
      </c>
      <c r="G74" s="99">
        <v>3</v>
      </c>
      <c r="H74" s="99">
        <v>2005</v>
      </c>
      <c r="I74" s="99" t="s">
        <v>19</v>
      </c>
      <c r="J74" s="99" t="s">
        <v>23</v>
      </c>
      <c r="K74" s="99" t="s">
        <v>19</v>
      </c>
      <c r="L74" s="99" t="s">
        <v>23</v>
      </c>
      <c r="M74" s="99" t="s">
        <v>19</v>
      </c>
      <c r="N74" s="99" t="s">
        <v>23</v>
      </c>
      <c r="O74" s="99" t="s">
        <v>7</v>
      </c>
      <c r="P74" s="99" t="s">
        <v>19</v>
      </c>
      <c r="Q74" s="99" t="s">
        <v>13</v>
      </c>
      <c r="R74" s="99" t="s">
        <v>23</v>
      </c>
      <c r="S74" s="99" t="s">
        <v>19</v>
      </c>
      <c r="T74" s="99" t="s">
        <v>19</v>
      </c>
      <c r="U74" s="99" t="s">
        <v>7</v>
      </c>
      <c r="V74" s="99"/>
      <c r="W74" s="99" t="s">
        <v>23</v>
      </c>
      <c r="X74" s="99" t="s">
        <v>19</v>
      </c>
      <c r="Y74" s="99" t="s">
        <v>23</v>
      </c>
      <c r="Z74" s="99" t="s">
        <v>23</v>
      </c>
      <c r="AA74" s="99" t="s">
        <v>19</v>
      </c>
      <c r="AB74" s="99" t="s">
        <v>7</v>
      </c>
      <c r="AC74" s="99" t="s">
        <v>7</v>
      </c>
      <c r="AD74" s="99" t="s">
        <v>7</v>
      </c>
      <c r="AE74" s="99" t="s">
        <v>19</v>
      </c>
      <c r="AF74" s="99"/>
      <c r="AG74" s="99" t="s">
        <v>13</v>
      </c>
      <c r="AH74" s="99" t="s">
        <v>19</v>
      </c>
      <c r="AI74" s="99" t="s">
        <v>19</v>
      </c>
      <c r="AJ74" s="99" t="s">
        <v>7</v>
      </c>
      <c r="AK74" s="99"/>
      <c r="AL74" s="99" t="s">
        <v>23</v>
      </c>
      <c r="AM74" s="99" t="s">
        <v>13</v>
      </c>
      <c r="AN74" s="99" t="s">
        <v>7</v>
      </c>
      <c r="AO74" s="99" t="s">
        <v>23</v>
      </c>
      <c r="AP74" s="99" t="s">
        <v>13</v>
      </c>
      <c r="AQ74" s="99" t="s">
        <v>7</v>
      </c>
      <c r="AR74" s="99" t="s">
        <v>13</v>
      </c>
      <c r="AS74" s="99" t="s">
        <v>23</v>
      </c>
      <c r="AT74" s="99" t="s">
        <v>13</v>
      </c>
      <c r="AU74" s="99" t="s">
        <v>23</v>
      </c>
      <c r="AV74" s="99"/>
      <c r="AW74" s="99" t="s">
        <v>23</v>
      </c>
      <c r="AX74" s="99"/>
      <c r="AY74" s="99" t="s">
        <v>13</v>
      </c>
      <c r="AZ74" s="99" t="s">
        <v>19</v>
      </c>
      <c r="BA74" s="99" t="s">
        <v>19</v>
      </c>
      <c r="BB74" s="99" t="s">
        <v>7</v>
      </c>
      <c r="BC74" s="99"/>
      <c r="BD74" s="99"/>
      <c r="BE74" s="99"/>
      <c r="BF74" s="99"/>
      <c r="BG74" s="99"/>
      <c r="BH74" s="99"/>
      <c r="BI74" s="99"/>
      <c r="BJ74" s="99"/>
      <c r="BK74" s="95"/>
      <c r="BL74" s="86"/>
      <c r="BM74" s="86">
        <f t="shared" si="1"/>
        <v>41</v>
      </c>
    </row>
    <row r="75" spans="1:70" ht="17.25" thickBot="1" x14ac:dyDescent="0.3">
      <c r="A75" s="78">
        <v>74</v>
      </c>
      <c r="B75" s="94" t="s">
        <v>569</v>
      </c>
      <c r="C75" s="103">
        <v>43534.522997685184</v>
      </c>
      <c r="D75" s="99"/>
      <c r="E75" s="99"/>
      <c r="F75" s="99" t="s">
        <v>844</v>
      </c>
      <c r="G75" s="104">
        <v>15</v>
      </c>
      <c r="H75" s="99">
        <v>2005</v>
      </c>
      <c r="I75" s="99" t="s">
        <v>19</v>
      </c>
      <c r="J75" s="99" t="s">
        <v>7</v>
      </c>
      <c r="K75" s="99" t="s">
        <v>13</v>
      </c>
      <c r="L75" s="99" t="s">
        <v>23</v>
      </c>
      <c r="M75" s="99" t="s">
        <v>19</v>
      </c>
      <c r="N75" s="99" t="s">
        <v>23</v>
      </c>
      <c r="O75" s="99" t="s">
        <v>23</v>
      </c>
      <c r="P75" s="99" t="s">
        <v>7</v>
      </c>
      <c r="Q75" s="99" t="s">
        <v>13</v>
      </c>
      <c r="R75" s="99" t="s">
        <v>7</v>
      </c>
      <c r="S75" s="99" t="s">
        <v>19</v>
      </c>
      <c r="T75" s="99" t="s">
        <v>13</v>
      </c>
      <c r="U75" s="99" t="s">
        <v>7</v>
      </c>
      <c r="V75" s="99" t="s">
        <v>7</v>
      </c>
      <c r="W75" s="99" t="s">
        <v>19</v>
      </c>
      <c r="X75" s="99" t="s">
        <v>19</v>
      </c>
      <c r="Y75" s="99" t="s">
        <v>23</v>
      </c>
      <c r="Z75" s="99" t="s">
        <v>7</v>
      </c>
      <c r="AA75" s="99" t="s">
        <v>19</v>
      </c>
      <c r="AB75" s="99" t="s">
        <v>7</v>
      </c>
      <c r="AC75" s="99" t="s">
        <v>7</v>
      </c>
      <c r="AD75" s="99" t="s">
        <v>7</v>
      </c>
      <c r="AE75" s="99" t="s">
        <v>19</v>
      </c>
      <c r="AF75" s="99" t="s">
        <v>7</v>
      </c>
      <c r="AG75" s="99" t="s">
        <v>13</v>
      </c>
      <c r="AH75" s="99" t="s">
        <v>7</v>
      </c>
      <c r="AI75" s="99" t="s">
        <v>19</v>
      </c>
      <c r="AJ75" s="99" t="s">
        <v>7</v>
      </c>
      <c r="AK75" s="99" t="s">
        <v>19</v>
      </c>
      <c r="AL75" s="99" t="s">
        <v>23</v>
      </c>
      <c r="AM75" s="99" t="s">
        <v>19</v>
      </c>
      <c r="AN75" s="99" t="s">
        <v>19</v>
      </c>
      <c r="AO75" s="99"/>
      <c r="AP75" s="99"/>
      <c r="AQ75" s="99"/>
      <c r="AR75" s="99"/>
      <c r="AS75" s="99"/>
      <c r="AT75" s="99"/>
      <c r="AU75" s="99"/>
      <c r="AV75" s="99"/>
      <c r="AW75" s="99"/>
      <c r="AX75" s="99"/>
      <c r="AY75" s="99"/>
      <c r="AZ75" s="99"/>
      <c r="BA75" s="99"/>
      <c r="BB75" s="99"/>
      <c r="BC75" s="99"/>
      <c r="BD75" s="99"/>
      <c r="BE75" s="99"/>
      <c r="BF75" s="99"/>
      <c r="BG75" s="99"/>
      <c r="BH75" s="99"/>
      <c r="BI75" s="99"/>
      <c r="BJ75" s="99"/>
      <c r="BK75" s="95"/>
      <c r="BL75" s="86"/>
      <c r="BM75" s="86">
        <f t="shared" si="1"/>
        <v>32</v>
      </c>
    </row>
    <row r="76" spans="1:70" ht="17.25" thickBot="1" x14ac:dyDescent="0.3">
      <c r="A76" s="79">
        <v>75</v>
      </c>
      <c r="B76" s="94" t="s">
        <v>563</v>
      </c>
      <c r="C76" s="103">
        <v>43534.5231712963</v>
      </c>
      <c r="D76" s="99"/>
      <c r="E76" s="99"/>
      <c r="F76" s="99" t="s">
        <v>844</v>
      </c>
      <c r="G76" s="104">
        <v>18</v>
      </c>
      <c r="H76" s="99">
        <v>2005</v>
      </c>
      <c r="I76" s="99" t="s">
        <v>19</v>
      </c>
      <c r="J76" s="99" t="s">
        <v>23</v>
      </c>
      <c r="K76" s="99" t="s">
        <v>13</v>
      </c>
      <c r="L76" s="99" t="s">
        <v>23</v>
      </c>
      <c r="M76" s="99" t="s">
        <v>19</v>
      </c>
      <c r="N76" s="99" t="s">
        <v>23</v>
      </c>
      <c r="O76" s="99" t="s">
        <v>23</v>
      </c>
      <c r="P76" s="99" t="s">
        <v>7</v>
      </c>
      <c r="Q76" s="99" t="s">
        <v>13</v>
      </c>
      <c r="R76" s="99" t="s">
        <v>23</v>
      </c>
      <c r="S76" s="99" t="s">
        <v>19</v>
      </c>
      <c r="T76" s="99" t="s">
        <v>19</v>
      </c>
      <c r="U76" s="99" t="s">
        <v>7</v>
      </c>
      <c r="V76" s="99" t="s">
        <v>7</v>
      </c>
      <c r="W76" s="99" t="s">
        <v>23</v>
      </c>
      <c r="X76" s="99" t="s">
        <v>13</v>
      </c>
      <c r="Y76" s="99" t="s">
        <v>23</v>
      </c>
      <c r="Z76" s="99" t="s">
        <v>7</v>
      </c>
      <c r="AA76" s="99" t="s">
        <v>19</v>
      </c>
      <c r="AB76" s="99" t="s">
        <v>7</v>
      </c>
      <c r="AC76" s="99" t="s">
        <v>7</v>
      </c>
      <c r="AD76" s="99" t="s">
        <v>7</v>
      </c>
      <c r="AE76" s="99"/>
      <c r="AF76" s="99" t="s">
        <v>7</v>
      </c>
      <c r="AG76" s="99" t="s">
        <v>13</v>
      </c>
      <c r="AH76" s="99" t="s">
        <v>7</v>
      </c>
      <c r="AI76" s="99" t="s">
        <v>19</v>
      </c>
      <c r="AJ76" s="99" t="s">
        <v>19</v>
      </c>
      <c r="AK76" s="99" t="s">
        <v>7</v>
      </c>
      <c r="AL76" s="99" t="s">
        <v>23</v>
      </c>
      <c r="AM76" s="99" t="s">
        <v>13</v>
      </c>
      <c r="AN76" s="99" t="s">
        <v>7</v>
      </c>
      <c r="AO76" s="99" t="s">
        <v>23</v>
      </c>
      <c r="AP76" s="99" t="s">
        <v>13</v>
      </c>
      <c r="AQ76" s="99" t="s">
        <v>23</v>
      </c>
      <c r="AR76" s="99" t="s">
        <v>13</v>
      </c>
      <c r="AS76" s="99" t="s">
        <v>23</v>
      </c>
      <c r="AT76" s="99" t="s">
        <v>13</v>
      </c>
      <c r="AU76" s="99" t="s">
        <v>23</v>
      </c>
      <c r="AV76" s="99"/>
      <c r="AW76" s="99"/>
      <c r="AX76" s="99"/>
      <c r="AY76" s="99"/>
      <c r="AZ76" s="99"/>
      <c r="BA76" s="99"/>
      <c r="BB76" s="99"/>
      <c r="BC76" s="99"/>
      <c r="BD76" s="99"/>
      <c r="BE76" s="99"/>
      <c r="BF76" s="99"/>
      <c r="BG76" s="99"/>
      <c r="BH76" s="99"/>
      <c r="BI76" s="99"/>
      <c r="BJ76" s="99"/>
      <c r="BK76" s="95"/>
      <c r="BL76" s="86"/>
      <c r="BM76" s="86">
        <f t="shared" si="1"/>
        <v>38</v>
      </c>
    </row>
    <row r="77" spans="1:70" ht="17.25" thickBot="1" x14ac:dyDescent="0.3">
      <c r="A77" s="78">
        <v>76</v>
      </c>
      <c r="B77" s="94" t="s">
        <v>823</v>
      </c>
      <c r="C77" s="103">
        <v>43534.523275462961</v>
      </c>
      <c r="D77" s="99"/>
      <c r="E77" s="99"/>
      <c r="F77" s="99" t="s">
        <v>844</v>
      </c>
      <c r="G77" s="99">
        <v>1</v>
      </c>
      <c r="H77" s="99">
        <v>2005</v>
      </c>
      <c r="I77" s="99" t="s">
        <v>19</v>
      </c>
      <c r="J77" s="99" t="s">
        <v>23</v>
      </c>
      <c r="K77" s="99" t="s">
        <v>13</v>
      </c>
      <c r="L77" s="99" t="s">
        <v>23</v>
      </c>
      <c r="M77" s="99" t="s">
        <v>19</v>
      </c>
      <c r="N77" s="99" t="s">
        <v>23</v>
      </c>
      <c r="O77" s="99" t="s">
        <v>23</v>
      </c>
      <c r="P77" s="99" t="s">
        <v>7</v>
      </c>
      <c r="Q77" s="99" t="s">
        <v>13</v>
      </c>
      <c r="R77" s="99" t="s">
        <v>23</v>
      </c>
      <c r="S77" s="99" t="s">
        <v>19</v>
      </c>
      <c r="T77" s="99" t="s">
        <v>19</v>
      </c>
      <c r="U77" s="99" t="s">
        <v>7</v>
      </c>
      <c r="V77" s="99" t="s">
        <v>7</v>
      </c>
      <c r="W77" s="99" t="s">
        <v>7</v>
      </c>
      <c r="X77" s="99" t="s">
        <v>19</v>
      </c>
      <c r="Y77" s="99" t="s">
        <v>23</v>
      </c>
      <c r="Z77" s="99" t="s">
        <v>7</v>
      </c>
      <c r="AA77" s="99" t="s">
        <v>19</v>
      </c>
      <c r="AB77" s="99" t="s">
        <v>7</v>
      </c>
      <c r="AC77" s="99" t="s">
        <v>7</v>
      </c>
      <c r="AD77" s="99" t="s">
        <v>7</v>
      </c>
      <c r="AE77" s="99" t="s">
        <v>19</v>
      </c>
      <c r="AF77" s="99" t="s">
        <v>7</v>
      </c>
      <c r="AG77" s="99" t="s">
        <v>13</v>
      </c>
      <c r="AH77" s="99" t="s">
        <v>7</v>
      </c>
      <c r="AI77" s="99" t="s">
        <v>19</v>
      </c>
      <c r="AJ77" s="99" t="s">
        <v>7</v>
      </c>
      <c r="AK77" s="99" t="s">
        <v>7</v>
      </c>
      <c r="AL77" s="99" t="s">
        <v>23</v>
      </c>
      <c r="AM77" s="99" t="s">
        <v>23</v>
      </c>
      <c r="AN77" s="99" t="s">
        <v>13</v>
      </c>
      <c r="AO77" s="99" t="s">
        <v>23</v>
      </c>
      <c r="AP77" s="99" t="s">
        <v>13</v>
      </c>
      <c r="AQ77" s="99" t="s">
        <v>7</v>
      </c>
      <c r="AR77" s="99" t="s">
        <v>13</v>
      </c>
      <c r="AS77" s="99"/>
      <c r="AT77" s="99" t="s">
        <v>13</v>
      </c>
      <c r="AU77" s="99" t="s">
        <v>23</v>
      </c>
      <c r="AV77" s="99" t="s">
        <v>7</v>
      </c>
      <c r="AW77" s="99" t="s">
        <v>7</v>
      </c>
      <c r="AX77" s="99"/>
      <c r="AY77" s="99"/>
      <c r="AZ77" s="99" t="s">
        <v>13</v>
      </c>
      <c r="BA77" s="99" t="s">
        <v>13</v>
      </c>
      <c r="BB77" s="99" t="s">
        <v>23</v>
      </c>
      <c r="BC77" s="99" t="s">
        <v>19</v>
      </c>
      <c r="BD77" s="99" t="s">
        <v>19</v>
      </c>
      <c r="BE77" s="99"/>
      <c r="BF77" s="99"/>
      <c r="BG77" s="99"/>
      <c r="BH77" s="99"/>
      <c r="BI77" s="99"/>
      <c r="BJ77" s="99"/>
      <c r="BK77" s="95"/>
      <c r="BL77" s="86"/>
      <c r="BM77" s="86">
        <f t="shared" si="1"/>
        <v>45</v>
      </c>
    </row>
    <row r="78" spans="1:70" ht="17.25" thickBot="1" x14ac:dyDescent="0.3">
      <c r="A78" s="79">
        <v>77</v>
      </c>
      <c r="B78" s="94" t="s">
        <v>556</v>
      </c>
      <c r="C78" s="103">
        <v>43534.524062500001</v>
      </c>
      <c r="D78" s="99"/>
      <c r="E78" s="99"/>
      <c r="F78" s="99" t="s">
        <v>844</v>
      </c>
      <c r="G78" s="104">
        <v>26</v>
      </c>
      <c r="H78" s="99">
        <v>2005</v>
      </c>
      <c r="I78" s="99" t="s">
        <v>19</v>
      </c>
      <c r="J78" s="99" t="s">
        <v>23</v>
      </c>
      <c r="K78" s="99" t="s">
        <v>13</v>
      </c>
      <c r="L78" s="99" t="s">
        <v>23</v>
      </c>
      <c r="M78" s="99" t="s">
        <v>19</v>
      </c>
      <c r="N78" s="99" t="s">
        <v>23</v>
      </c>
      <c r="O78" s="99" t="s">
        <v>7</v>
      </c>
      <c r="P78" s="99" t="s">
        <v>7</v>
      </c>
      <c r="Q78" s="99" t="s">
        <v>13</v>
      </c>
      <c r="R78" s="99" t="s">
        <v>23</v>
      </c>
      <c r="S78" s="99"/>
      <c r="T78" s="99" t="s">
        <v>23</v>
      </c>
      <c r="U78" s="99" t="s">
        <v>7</v>
      </c>
      <c r="V78" s="99"/>
      <c r="W78" s="99" t="s">
        <v>7</v>
      </c>
      <c r="X78" s="99" t="s">
        <v>19</v>
      </c>
      <c r="Y78" s="99"/>
      <c r="Z78" s="99" t="s">
        <v>7</v>
      </c>
      <c r="AA78" s="99" t="s">
        <v>19</v>
      </c>
      <c r="AB78" s="99"/>
      <c r="AC78" s="99" t="s">
        <v>7</v>
      </c>
      <c r="AD78" s="99" t="s">
        <v>7</v>
      </c>
      <c r="AE78" s="99"/>
      <c r="AF78" s="99" t="s">
        <v>7</v>
      </c>
      <c r="AG78" s="99"/>
      <c r="AH78" s="99" t="s">
        <v>7</v>
      </c>
      <c r="AI78" s="99" t="s">
        <v>19</v>
      </c>
      <c r="AJ78" s="99" t="s">
        <v>7</v>
      </c>
      <c r="AK78" s="99" t="s">
        <v>7</v>
      </c>
      <c r="AL78" s="99" t="s">
        <v>13</v>
      </c>
      <c r="AM78" s="99"/>
      <c r="AN78" s="99"/>
      <c r="AO78" s="99" t="s">
        <v>23</v>
      </c>
      <c r="AP78" s="99" t="s">
        <v>13</v>
      </c>
      <c r="AQ78" s="99"/>
      <c r="AR78" s="99"/>
      <c r="AS78" s="99"/>
      <c r="AT78" s="99" t="s">
        <v>13</v>
      </c>
      <c r="AU78" s="99" t="s">
        <v>23</v>
      </c>
      <c r="AV78" s="99" t="s">
        <v>13</v>
      </c>
      <c r="AW78" s="99" t="s">
        <v>7</v>
      </c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5"/>
      <c r="BL78" s="86"/>
      <c r="BM78" s="86">
        <f t="shared" si="1"/>
        <v>30</v>
      </c>
    </row>
    <row r="79" spans="1:70" ht="17.25" thickBot="1" x14ac:dyDescent="0.3">
      <c r="A79" s="78">
        <v>78</v>
      </c>
      <c r="B79" s="94" t="s">
        <v>827</v>
      </c>
      <c r="C79" s="103">
        <v>43534.524560185186</v>
      </c>
      <c r="D79" s="99"/>
      <c r="E79" s="99"/>
      <c r="F79" s="99" t="s">
        <v>844</v>
      </c>
      <c r="G79" s="99">
        <v>6</v>
      </c>
      <c r="H79" s="99">
        <v>2005</v>
      </c>
      <c r="I79" s="99" t="s">
        <v>19</v>
      </c>
      <c r="J79" s="99" t="s">
        <v>23</v>
      </c>
      <c r="K79" s="99" t="s">
        <v>13</v>
      </c>
      <c r="L79" s="99" t="s">
        <v>23</v>
      </c>
      <c r="M79" s="99" t="s">
        <v>19</v>
      </c>
      <c r="N79" s="99" t="s">
        <v>23</v>
      </c>
      <c r="O79" s="99" t="s">
        <v>23</v>
      </c>
      <c r="P79" s="99" t="s">
        <v>7</v>
      </c>
      <c r="Q79" s="99" t="s">
        <v>13</v>
      </c>
      <c r="R79" s="99" t="s">
        <v>23</v>
      </c>
      <c r="S79" s="99" t="s">
        <v>19</v>
      </c>
      <c r="T79" s="99" t="s">
        <v>23</v>
      </c>
      <c r="U79" s="99" t="s">
        <v>7</v>
      </c>
      <c r="V79" s="99" t="s">
        <v>7</v>
      </c>
      <c r="W79" s="99" t="s">
        <v>23</v>
      </c>
      <c r="X79" s="99" t="s">
        <v>19</v>
      </c>
      <c r="Y79" s="99"/>
      <c r="Z79" s="99" t="s">
        <v>7</v>
      </c>
      <c r="AA79" s="99"/>
      <c r="AB79" s="99" t="s">
        <v>13</v>
      </c>
      <c r="AC79" s="99" t="s">
        <v>7</v>
      </c>
      <c r="AD79" s="99" t="s">
        <v>7</v>
      </c>
      <c r="AE79" s="99"/>
      <c r="AF79" s="99"/>
      <c r="AG79" s="99" t="s">
        <v>13</v>
      </c>
      <c r="AH79" s="99" t="s">
        <v>13</v>
      </c>
      <c r="AI79" s="99" t="s">
        <v>19</v>
      </c>
      <c r="AJ79" s="99" t="s">
        <v>7</v>
      </c>
      <c r="AK79" s="99" t="s">
        <v>7</v>
      </c>
      <c r="AL79" s="99"/>
      <c r="AM79" s="99" t="s">
        <v>23</v>
      </c>
      <c r="AN79" s="99" t="s">
        <v>7</v>
      </c>
      <c r="AO79" s="99" t="s">
        <v>23</v>
      </c>
      <c r="AP79" s="99"/>
      <c r="AQ79" s="99" t="s">
        <v>23</v>
      </c>
      <c r="AR79" s="99" t="s">
        <v>13</v>
      </c>
      <c r="AS79" s="99" t="s">
        <v>23</v>
      </c>
      <c r="AT79" s="99" t="s">
        <v>13</v>
      </c>
      <c r="AU79" s="99" t="s">
        <v>23</v>
      </c>
      <c r="AV79" s="99"/>
      <c r="AW79" s="99" t="s">
        <v>19</v>
      </c>
      <c r="AX79" s="99"/>
      <c r="AY79" s="99"/>
      <c r="AZ79" s="99"/>
      <c r="BA79" s="99" t="s">
        <v>13</v>
      </c>
      <c r="BB79" s="99"/>
      <c r="BC79" s="99"/>
      <c r="BD79" s="99"/>
      <c r="BE79" s="99" t="s">
        <v>13</v>
      </c>
      <c r="BF79" s="99"/>
      <c r="BG79" s="99"/>
      <c r="BH79" s="99"/>
      <c r="BI79" s="99"/>
      <c r="BJ79" s="99"/>
      <c r="BK79" s="95"/>
      <c r="BL79" s="86"/>
      <c r="BM79" s="86">
        <f t="shared" si="1"/>
        <v>36</v>
      </c>
    </row>
    <row r="80" spans="1:70" ht="17.25" thickBot="1" x14ac:dyDescent="0.25">
      <c r="A80" s="79">
        <v>79</v>
      </c>
      <c r="B80" s="100" t="s">
        <v>840</v>
      </c>
      <c r="C80" s="103">
        <v>43534.525451388887</v>
      </c>
      <c r="D80" s="99"/>
      <c r="E80" s="99"/>
      <c r="F80" s="99" t="s">
        <v>844</v>
      </c>
      <c r="G80" s="104">
        <v>24</v>
      </c>
      <c r="H80" s="99">
        <v>2005</v>
      </c>
      <c r="I80" s="99" t="s">
        <v>19</v>
      </c>
      <c r="J80" s="99" t="s">
        <v>23</v>
      </c>
      <c r="K80" s="99" t="s">
        <v>13</v>
      </c>
      <c r="L80" s="99" t="s">
        <v>23</v>
      </c>
      <c r="M80" s="99" t="s">
        <v>19</v>
      </c>
      <c r="N80" s="99" t="s">
        <v>23</v>
      </c>
      <c r="O80" s="99" t="s">
        <v>23</v>
      </c>
      <c r="P80" s="99" t="s">
        <v>7</v>
      </c>
      <c r="Q80" s="99" t="s">
        <v>13</v>
      </c>
      <c r="R80" s="99" t="s">
        <v>23</v>
      </c>
      <c r="S80" s="99" t="s">
        <v>19</v>
      </c>
      <c r="T80" s="99" t="s">
        <v>23</v>
      </c>
      <c r="U80" s="99" t="s">
        <v>7</v>
      </c>
      <c r="V80" s="99" t="s">
        <v>7</v>
      </c>
      <c r="W80" s="99" t="s">
        <v>23</v>
      </c>
      <c r="X80" s="99" t="s">
        <v>7</v>
      </c>
      <c r="Y80" s="99" t="s">
        <v>23</v>
      </c>
      <c r="Z80" s="99" t="s">
        <v>7</v>
      </c>
      <c r="AA80" s="99" t="s">
        <v>19</v>
      </c>
      <c r="AB80" s="99" t="s">
        <v>7</v>
      </c>
      <c r="AC80" s="99" t="s">
        <v>7</v>
      </c>
      <c r="AD80" s="99" t="s">
        <v>7</v>
      </c>
      <c r="AE80" s="99" t="s">
        <v>19</v>
      </c>
      <c r="AF80" s="99" t="s">
        <v>7</v>
      </c>
      <c r="AG80" s="99" t="s">
        <v>7</v>
      </c>
      <c r="AH80" s="99" t="s">
        <v>7</v>
      </c>
      <c r="AI80" s="99" t="s">
        <v>19</v>
      </c>
      <c r="AJ80" s="99" t="s">
        <v>7</v>
      </c>
      <c r="AK80" s="99" t="s">
        <v>7</v>
      </c>
      <c r="AL80" s="99" t="s">
        <v>23</v>
      </c>
      <c r="AM80" s="99" t="s">
        <v>23</v>
      </c>
      <c r="AN80" s="99" t="s">
        <v>7</v>
      </c>
      <c r="AO80" s="99" t="s">
        <v>23</v>
      </c>
      <c r="AP80" s="99" t="s">
        <v>13</v>
      </c>
      <c r="AQ80" s="99" t="s">
        <v>23</v>
      </c>
      <c r="AR80" s="99" t="s">
        <v>23</v>
      </c>
      <c r="AS80" s="99" t="s">
        <v>19</v>
      </c>
      <c r="AT80" s="99" t="s">
        <v>13</v>
      </c>
      <c r="AU80" s="99" t="s">
        <v>23</v>
      </c>
      <c r="AV80" s="99" t="s">
        <v>7</v>
      </c>
      <c r="AW80" s="99" t="s">
        <v>7</v>
      </c>
      <c r="AX80" s="99"/>
      <c r="AY80" s="99"/>
      <c r="AZ80" s="99"/>
      <c r="BA80" s="99"/>
      <c r="BB80" s="99"/>
      <c r="BC80" s="99"/>
      <c r="BD80" s="99"/>
      <c r="BE80" s="99"/>
      <c r="BF80" s="99"/>
      <c r="BG80" s="99"/>
      <c r="BH80" s="99"/>
      <c r="BI80" s="99"/>
      <c r="BJ80" s="99"/>
      <c r="BK80" s="95"/>
      <c r="BL80" s="86"/>
      <c r="BM80" s="86">
        <f t="shared" si="1"/>
        <v>41</v>
      </c>
    </row>
    <row r="81" spans="1:65" ht="17.25" thickBot="1" x14ac:dyDescent="0.25">
      <c r="A81" s="78">
        <v>80</v>
      </c>
      <c r="B81" s="100" t="s">
        <v>841</v>
      </c>
      <c r="C81" s="103">
        <v>43534.525729166664</v>
      </c>
      <c r="D81" s="99"/>
      <c r="E81" s="99"/>
      <c r="F81" s="99" t="s">
        <v>844</v>
      </c>
      <c r="G81" s="104">
        <v>25</v>
      </c>
      <c r="H81" s="99">
        <v>2005</v>
      </c>
      <c r="I81" s="99" t="s">
        <v>19</v>
      </c>
      <c r="J81" s="99" t="s">
        <v>23</v>
      </c>
      <c r="K81" s="99" t="s">
        <v>13</v>
      </c>
      <c r="L81" s="99" t="s">
        <v>23</v>
      </c>
      <c r="M81" s="99" t="s">
        <v>19</v>
      </c>
      <c r="N81" s="99" t="s">
        <v>23</v>
      </c>
      <c r="O81" s="99" t="s">
        <v>23</v>
      </c>
      <c r="P81" s="99" t="s">
        <v>7</v>
      </c>
      <c r="Q81" s="99" t="s">
        <v>13</v>
      </c>
      <c r="R81" s="99" t="s">
        <v>23</v>
      </c>
      <c r="S81" s="99" t="s">
        <v>19</v>
      </c>
      <c r="T81" s="99" t="s">
        <v>23</v>
      </c>
      <c r="U81" s="99" t="s">
        <v>7</v>
      </c>
      <c r="V81" s="99" t="s">
        <v>7</v>
      </c>
      <c r="W81" s="99" t="s">
        <v>23</v>
      </c>
      <c r="X81" s="99" t="s">
        <v>19</v>
      </c>
      <c r="Y81" s="99" t="s">
        <v>23</v>
      </c>
      <c r="Z81" s="99" t="s">
        <v>7</v>
      </c>
      <c r="AA81" s="99" t="s">
        <v>19</v>
      </c>
      <c r="AB81" s="99" t="s">
        <v>7</v>
      </c>
      <c r="AC81" s="99" t="s">
        <v>7</v>
      </c>
      <c r="AD81" s="99" t="s">
        <v>7</v>
      </c>
      <c r="AE81" s="99" t="s">
        <v>19</v>
      </c>
      <c r="AF81" s="99" t="s">
        <v>7</v>
      </c>
      <c r="AG81" s="99" t="s">
        <v>13</v>
      </c>
      <c r="AH81" s="99" t="s">
        <v>7</v>
      </c>
      <c r="AI81" s="99" t="s">
        <v>19</v>
      </c>
      <c r="AJ81" s="99" t="s">
        <v>7</v>
      </c>
      <c r="AK81" s="99" t="s">
        <v>19</v>
      </c>
      <c r="AL81" s="99" t="s">
        <v>23</v>
      </c>
      <c r="AM81" s="99" t="s">
        <v>13</v>
      </c>
      <c r="AN81" s="99" t="s">
        <v>7</v>
      </c>
      <c r="AO81" s="99" t="s">
        <v>19</v>
      </c>
      <c r="AP81" s="99" t="s">
        <v>13</v>
      </c>
      <c r="AQ81" s="99"/>
      <c r="AR81" s="99"/>
      <c r="AS81" s="99"/>
      <c r="AT81" s="99"/>
      <c r="AU81" s="99"/>
      <c r="AV81" s="99"/>
      <c r="AW81" s="99"/>
      <c r="AX81" s="99"/>
      <c r="AY81" s="99"/>
      <c r="AZ81" s="99"/>
      <c r="BA81" s="99"/>
      <c r="BB81" s="99"/>
      <c r="BC81" s="99"/>
      <c r="BD81" s="99"/>
      <c r="BE81" s="99"/>
      <c r="BF81" s="99"/>
      <c r="BG81" s="99"/>
      <c r="BH81" s="99"/>
      <c r="BI81" s="99"/>
      <c r="BJ81" s="99"/>
      <c r="BK81" s="95"/>
      <c r="BL81" s="86"/>
      <c r="BM81" s="86">
        <f t="shared" si="1"/>
        <v>34</v>
      </c>
    </row>
    <row r="82" spans="1:65" ht="17.25" thickBot="1" x14ac:dyDescent="0.25">
      <c r="A82" s="79">
        <v>81</v>
      </c>
      <c r="B82" s="100" t="s">
        <v>829</v>
      </c>
      <c r="C82" s="104" t="s">
        <v>873</v>
      </c>
      <c r="D82" s="99"/>
      <c r="E82" s="99"/>
      <c r="F82" s="99" t="s">
        <v>844</v>
      </c>
      <c r="G82" s="99">
        <v>8</v>
      </c>
      <c r="H82" s="112">
        <v>2012</v>
      </c>
      <c r="I82" s="99" t="s">
        <v>7</v>
      </c>
      <c r="J82" s="99" t="s">
        <v>23</v>
      </c>
      <c r="K82" s="99" t="s">
        <v>23</v>
      </c>
      <c r="L82" s="99" t="s">
        <v>19</v>
      </c>
      <c r="M82" s="99" t="s">
        <v>19</v>
      </c>
      <c r="N82" s="99" t="s">
        <v>7</v>
      </c>
      <c r="O82" s="99" t="s">
        <v>7</v>
      </c>
      <c r="P82" s="99" t="s">
        <v>13</v>
      </c>
      <c r="Q82" s="99" t="s">
        <v>13</v>
      </c>
      <c r="R82" s="99" t="s">
        <v>23</v>
      </c>
      <c r="S82" s="99" t="s">
        <v>7</v>
      </c>
      <c r="T82" s="99" t="s">
        <v>19</v>
      </c>
      <c r="U82" s="99" t="s">
        <v>19</v>
      </c>
      <c r="V82" s="99" t="s">
        <v>13</v>
      </c>
      <c r="W82" s="99" t="s">
        <v>13</v>
      </c>
      <c r="X82" s="99" t="s">
        <v>19</v>
      </c>
      <c r="Y82" s="99" t="s">
        <v>19</v>
      </c>
      <c r="Z82" s="99" t="s">
        <v>13</v>
      </c>
      <c r="AA82" s="99" t="s">
        <v>7</v>
      </c>
      <c r="AB82" s="99" t="s">
        <v>7</v>
      </c>
      <c r="AC82" s="99"/>
      <c r="AD82" s="99" t="s">
        <v>23</v>
      </c>
      <c r="AE82" s="99" t="s">
        <v>7</v>
      </c>
      <c r="AF82" s="99" t="s">
        <v>13</v>
      </c>
      <c r="AG82" s="99"/>
      <c r="AH82" s="99"/>
      <c r="AI82" s="99"/>
      <c r="AJ82" s="99"/>
      <c r="AK82" s="99"/>
      <c r="AL82" s="99"/>
      <c r="AM82" s="99"/>
      <c r="AN82" s="99"/>
      <c r="AO82" s="99"/>
      <c r="AP82" s="99"/>
      <c r="AQ82" s="99"/>
      <c r="AR82" s="99"/>
      <c r="AS82" s="99"/>
      <c r="AT82" s="99"/>
      <c r="AU82" s="99"/>
      <c r="AV82" s="99"/>
      <c r="AW82" s="99"/>
      <c r="AX82" s="99"/>
      <c r="AY82" s="99"/>
      <c r="AZ82" s="99"/>
      <c r="BA82" s="99"/>
      <c r="BB82" s="99"/>
      <c r="BC82" s="99"/>
      <c r="BD82" s="99"/>
      <c r="BE82" s="99"/>
      <c r="BF82" s="99"/>
      <c r="BG82" s="99"/>
      <c r="BH82" s="99"/>
      <c r="BI82" s="99"/>
      <c r="BJ82" s="99"/>
      <c r="BK82" s="95"/>
      <c r="BL82" s="86"/>
      <c r="BM82" s="86">
        <f t="shared" si="1"/>
        <v>23</v>
      </c>
    </row>
    <row r="83" spans="1:65" ht="17.25" thickBot="1" x14ac:dyDescent="0.25">
      <c r="A83" s="78">
        <v>82</v>
      </c>
      <c r="B83" s="100" t="s">
        <v>839</v>
      </c>
      <c r="C83" s="104" t="s">
        <v>874</v>
      </c>
      <c r="D83" s="99"/>
      <c r="E83" s="99"/>
      <c r="F83" s="99" t="s">
        <v>844</v>
      </c>
      <c r="G83" s="104">
        <v>23</v>
      </c>
      <c r="H83" s="112">
        <v>2012</v>
      </c>
      <c r="I83" s="99" t="s">
        <v>7</v>
      </c>
      <c r="J83" s="99" t="s">
        <v>23</v>
      </c>
      <c r="K83" s="99" t="s">
        <v>7</v>
      </c>
      <c r="L83" s="99" t="s">
        <v>19</v>
      </c>
      <c r="M83" s="99" t="s">
        <v>19</v>
      </c>
      <c r="N83" s="99" t="s">
        <v>23</v>
      </c>
      <c r="O83" s="99" t="s">
        <v>7</v>
      </c>
      <c r="P83" s="99" t="s">
        <v>23</v>
      </c>
      <c r="Q83" s="99" t="s">
        <v>13</v>
      </c>
      <c r="R83" s="99" t="s">
        <v>23</v>
      </c>
      <c r="S83" s="99" t="s">
        <v>7</v>
      </c>
      <c r="T83" s="99" t="s">
        <v>19</v>
      </c>
      <c r="U83" s="99" t="s">
        <v>23</v>
      </c>
      <c r="V83" s="99" t="s">
        <v>19</v>
      </c>
      <c r="W83" s="99" t="s">
        <v>13</v>
      </c>
      <c r="X83" s="99" t="s">
        <v>19</v>
      </c>
      <c r="Y83" s="99" t="s">
        <v>19</v>
      </c>
      <c r="Z83" s="99" t="s">
        <v>13</v>
      </c>
      <c r="AA83" s="99" t="s">
        <v>19</v>
      </c>
      <c r="AB83" s="99" t="s">
        <v>7</v>
      </c>
      <c r="AC83" s="99" t="s">
        <v>13</v>
      </c>
      <c r="AD83" s="99" t="s">
        <v>13</v>
      </c>
      <c r="AE83" s="99" t="s">
        <v>7</v>
      </c>
      <c r="AF83" s="99" t="s">
        <v>13</v>
      </c>
      <c r="AG83" s="99" t="s">
        <v>23</v>
      </c>
      <c r="AH83" s="99" t="s">
        <v>13</v>
      </c>
      <c r="AI83" s="99" t="s">
        <v>7</v>
      </c>
      <c r="AJ83" s="99" t="s">
        <v>19</v>
      </c>
      <c r="AK83" s="99" t="s">
        <v>19</v>
      </c>
      <c r="AL83" s="99" t="s">
        <v>23</v>
      </c>
      <c r="AM83" s="99"/>
      <c r="AN83" s="99"/>
      <c r="AO83" s="99"/>
      <c r="AP83" s="99"/>
      <c r="AQ83" s="99"/>
      <c r="AR83" s="99"/>
      <c r="AS83" s="99"/>
      <c r="AT83" s="99"/>
      <c r="AU83" s="99"/>
      <c r="AV83" s="99"/>
      <c r="AW83" s="99"/>
      <c r="AX83" s="99"/>
      <c r="AY83" s="99"/>
      <c r="AZ83" s="99"/>
      <c r="BA83" s="99"/>
      <c r="BB83" s="99"/>
      <c r="BC83" s="99"/>
      <c r="BD83" s="99"/>
      <c r="BE83" s="99"/>
      <c r="BF83" s="99"/>
      <c r="BG83" s="99"/>
      <c r="BH83" s="99"/>
      <c r="BI83" s="99"/>
      <c r="BJ83" s="99"/>
      <c r="BK83" s="95"/>
      <c r="BL83" s="86"/>
      <c r="BM83" s="86">
        <f t="shared" si="1"/>
        <v>30</v>
      </c>
    </row>
    <row r="84" spans="1:65" ht="17.25" thickBot="1" x14ac:dyDescent="0.25">
      <c r="A84" s="79">
        <v>83</v>
      </c>
      <c r="B84" s="100" t="s">
        <v>825</v>
      </c>
      <c r="C84" s="104" t="s">
        <v>875</v>
      </c>
      <c r="D84" s="99"/>
      <c r="E84" s="99"/>
      <c r="F84" s="99" t="s">
        <v>844</v>
      </c>
      <c r="G84" s="99">
        <v>4</v>
      </c>
      <c r="H84" s="112">
        <v>2012</v>
      </c>
      <c r="I84" s="99" t="s">
        <v>7</v>
      </c>
      <c r="J84" s="99" t="s">
        <v>23</v>
      </c>
      <c r="K84" s="99" t="s">
        <v>7</v>
      </c>
      <c r="L84" s="99" t="s">
        <v>7</v>
      </c>
      <c r="M84" s="99" t="s">
        <v>19</v>
      </c>
      <c r="N84" s="99" t="s">
        <v>23</v>
      </c>
      <c r="O84" s="99" t="s">
        <v>7</v>
      </c>
      <c r="P84" s="99" t="s">
        <v>23</v>
      </c>
      <c r="Q84" s="99" t="s">
        <v>13</v>
      </c>
      <c r="R84" s="99" t="s">
        <v>23</v>
      </c>
      <c r="S84" s="99" t="s">
        <v>7</v>
      </c>
      <c r="T84" s="99" t="s">
        <v>19</v>
      </c>
      <c r="U84" s="99" t="s">
        <v>23</v>
      </c>
      <c r="V84" s="99" t="s">
        <v>19</v>
      </c>
      <c r="W84" s="99" t="s">
        <v>13</v>
      </c>
      <c r="X84" s="99" t="s">
        <v>19</v>
      </c>
      <c r="Y84" s="99" t="s">
        <v>13</v>
      </c>
      <c r="Z84" s="99" t="s">
        <v>13</v>
      </c>
      <c r="AA84" s="99" t="s">
        <v>19</v>
      </c>
      <c r="AB84" s="99" t="s">
        <v>7</v>
      </c>
      <c r="AC84" s="99" t="s">
        <v>23</v>
      </c>
      <c r="AD84" s="99" t="s">
        <v>13</v>
      </c>
      <c r="AE84" s="99" t="s">
        <v>13</v>
      </c>
      <c r="AF84" s="99" t="s">
        <v>13</v>
      </c>
      <c r="AG84" s="99" t="s">
        <v>7</v>
      </c>
      <c r="AH84" s="99" t="s">
        <v>13</v>
      </c>
      <c r="AI84" s="99" t="s">
        <v>19</v>
      </c>
      <c r="AJ84" s="99" t="s">
        <v>19</v>
      </c>
      <c r="AK84" s="99" t="s">
        <v>19</v>
      </c>
      <c r="AL84" s="99" t="s">
        <v>23</v>
      </c>
      <c r="AM84" s="99" t="s">
        <v>19</v>
      </c>
      <c r="AN84" s="99"/>
      <c r="AO84" s="99"/>
      <c r="AP84" s="99"/>
      <c r="AQ84" s="99"/>
      <c r="AR84" s="99"/>
      <c r="AS84" s="99"/>
      <c r="AT84" s="99"/>
      <c r="AU84" s="99"/>
      <c r="AV84" s="99"/>
      <c r="AW84" s="99"/>
      <c r="AX84" s="99"/>
      <c r="AY84" s="99"/>
      <c r="AZ84" s="99"/>
      <c r="BA84" s="99"/>
      <c r="BB84" s="99"/>
      <c r="BC84" s="99"/>
      <c r="BD84" s="99"/>
      <c r="BE84" s="99"/>
      <c r="BF84" s="99"/>
      <c r="BG84" s="99"/>
      <c r="BH84" s="99"/>
      <c r="BI84" s="99"/>
      <c r="BJ84" s="99"/>
      <c r="BK84" s="95"/>
      <c r="BL84" s="86"/>
      <c r="BM84" s="86">
        <f t="shared" si="1"/>
        <v>31</v>
      </c>
    </row>
    <row r="85" spans="1:65" ht="17.25" thickBot="1" x14ac:dyDescent="0.25">
      <c r="A85" s="78">
        <v>84</v>
      </c>
      <c r="B85" s="100" t="s">
        <v>835</v>
      </c>
      <c r="C85" s="104" t="s">
        <v>876</v>
      </c>
      <c r="D85" s="99"/>
      <c r="E85" s="99"/>
      <c r="F85" s="99" t="s">
        <v>844</v>
      </c>
      <c r="G85" s="104">
        <v>19</v>
      </c>
      <c r="H85" s="112">
        <v>2012</v>
      </c>
      <c r="I85" s="99" t="s">
        <v>7</v>
      </c>
      <c r="J85" s="99" t="s">
        <v>23</v>
      </c>
      <c r="K85" s="99" t="s">
        <v>7</v>
      </c>
      <c r="L85" s="99" t="s">
        <v>19</v>
      </c>
      <c r="M85" s="99" t="s">
        <v>19</v>
      </c>
      <c r="N85" s="99" t="s">
        <v>23</v>
      </c>
      <c r="O85" s="99" t="s">
        <v>13</v>
      </c>
      <c r="P85" s="99" t="s">
        <v>23</v>
      </c>
      <c r="Q85" s="99" t="s">
        <v>13</v>
      </c>
      <c r="R85" s="99"/>
      <c r="S85" s="99" t="s">
        <v>7</v>
      </c>
      <c r="T85" s="99"/>
      <c r="U85" s="99" t="s">
        <v>23</v>
      </c>
      <c r="V85" s="99" t="s">
        <v>19</v>
      </c>
      <c r="W85" s="99" t="s">
        <v>13</v>
      </c>
      <c r="X85" s="99" t="s">
        <v>19</v>
      </c>
      <c r="Y85" s="99" t="s">
        <v>13</v>
      </c>
      <c r="Z85" s="99" t="s">
        <v>13</v>
      </c>
      <c r="AA85" s="99" t="s">
        <v>7</v>
      </c>
      <c r="AB85" s="99" t="s">
        <v>7</v>
      </c>
      <c r="AC85" s="99"/>
      <c r="AD85" s="99" t="s">
        <v>23</v>
      </c>
      <c r="AE85" s="99"/>
      <c r="AF85" s="99" t="s">
        <v>13</v>
      </c>
      <c r="AG85" s="99" t="s">
        <v>7</v>
      </c>
      <c r="AH85" s="99"/>
      <c r="AI85" s="99"/>
      <c r="AJ85" s="99" t="s">
        <v>7</v>
      </c>
      <c r="AK85" s="99" t="s">
        <v>19</v>
      </c>
      <c r="AL85" s="99" t="s">
        <v>23</v>
      </c>
      <c r="AM85" s="99" t="s">
        <v>19</v>
      </c>
      <c r="AN85" s="99"/>
      <c r="AO85" s="99"/>
      <c r="AP85" s="99"/>
      <c r="AQ85" s="99" t="s">
        <v>13</v>
      </c>
      <c r="AR85" s="99"/>
      <c r="AS85" s="99" t="s">
        <v>13</v>
      </c>
      <c r="AT85" s="99" t="s">
        <v>7</v>
      </c>
      <c r="AU85" s="99" t="s">
        <v>23</v>
      </c>
      <c r="AV85" s="99"/>
      <c r="AW85" s="99"/>
      <c r="AX85" s="99"/>
      <c r="AY85" s="99"/>
      <c r="AZ85" s="99"/>
      <c r="BA85" s="99"/>
      <c r="BB85" s="99"/>
      <c r="BC85" s="99"/>
      <c r="BD85" s="99"/>
      <c r="BE85" s="99"/>
      <c r="BF85" s="99"/>
      <c r="BG85" s="99"/>
      <c r="BH85" s="99"/>
      <c r="BI85" s="99"/>
      <c r="BJ85" s="99"/>
      <c r="BK85" s="95"/>
      <c r="BL85" s="86"/>
      <c r="BM85" s="86">
        <f t="shared" si="1"/>
        <v>29</v>
      </c>
    </row>
    <row r="86" spans="1:65" ht="17.25" thickBot="1" x14ac:dyDescent="0.25">
      <c r="A86" s="79">
        <v>85</v>
      </c>
      <c r="B86" s="100" t="s">
        <v>554</v>
      </c>
      <c r="C86" s="104" t="s">
        <v>877</v>
      </c>
      <c r="D86" s="99"/>
      <c r="E86" s="99"/>
      <c r="F86" s="99" t="s">
        <v>844</v>
      </c>
      <c r="G86" s="104">
        <v>12</v>
      </c>
      <c r="H86" s="112">
        <v>2012</v>
      </c>
      <c r="I86" s="99" t="s">
        <v>7</v>
      </c>
      <c r="J86" s="99" t="s">
        <v>23</v>
      </c>
      <c r="K86" s="99" t="s">
        <v>19</v>
      </c>
      <c r="L86" s="99" t="s">
        <v>19</v>
      </c>
      <c r="M86" s="99" t="s">
        <v>7</v>
      </c>
      <c r="N86" s="99" t="s">
        <v>23</v>
      </c>
      <c r="O86" s="99" t="s">
        <v>7</v>
      </c>
      <c r="P86" s="99" t="s">
        <v>23</v>
      </c>
      <c r="Q86" s="99" t="s">
        <v>7</v>
      </c>
      <c r="R86" s="99" t="s">
        <v>23</v>
      </c>
      <c r="S86" s="99" t="s">
        <v>7</v>
      </c>
      <c r="T86" s="99" t="s">
        <v>13</v>
      </c>
      <c r="U86" s="99" t="s">
        <v>23</v>
      </c>
      <c r="V86" s="99" t="s">
        <v>13</v>
      </c>
      <c r="W86" s="99" t="s">
        <v>13</v>
      </c>
      <c r="X86" s="99" t="s">
        <v>13</v>
      </c>
      <c r="Y86" s="99" t="s">
        <v>19</v>
      </c>
      <c r="Z86" s="99" t="s">
        <v>13</v>
      </c>
      <c r="AA86" s="99" t="s">
        <v>7</v>
      </c>
      <c r="AB86" s="99" t="s">
        <v>7</v>
      </c>
      <c r="AC86" s="99" t="s">
        <v>23</v>
      </c>
      <c r="AD86" s="99" t="s">
        <v>23</v>
      </c>
      <c r="AE86" s="99" t="s">
        <v>13</v>
      </c>
      <c r="AF86" s="99" t="s">
        <v>13</v>
      </c>
      <c r="AG86" s="99" t="s">
        <v>7</v>
      </c>
      <c r="AH86" s="99" t="s">
        <v>13</v>
      </c>
      <c r="AI86" s="99" t="s">
        <v>13</v>
      </c>
      <c r="AJ86" s="99" t="s">
        <v>19</v>
      </c>
      <c r="AK86" s="99" t="s">
        <v>23</v>
      </c>
      <c r="AL86" s="99" t="s">
        <v>23</v>
      </c>
      <c r="AM86" s="99" t="s">
        <v>7</v>
      </c>
      <c r="AN86" s="99" t="s">
        <v>19</v>
      </c>
      <c r="AO86" s="99" t="s">
        <v>19</v>
      </c>
      <c r="AP86" s="99" t="s">
        <v>23</v>
      </c>
      <c r="AQ86" s="99" t="s">
        <v>13</v>
      </c>
      <c r="AR86" s="99"/>
      <c r="AS86" s="99"/>
      <c r="AT86" s="99"/>
      <c r="AU86" s="99"/>
      <c r="AV86" s="99"/>
      <c r="AW86" s="99"/>
      <c r="AX86" s="99"/>
      <c r="AY86" s="99"/>
      <c r="AZ86" s="99"/>
      <c r="BA86" s="99"/>
      <c r="BB86" s="99"/>
      <c r="BC86" s="99"/>
      <c r="BD86" s="99"/>
      <c r="BE86" s="99"/>
      <c r="BF86" s="99"/>
      <c r="BG86" s="99"/>
      <c r="BH86" s="99"/>
      <c r="BI86" s="99"/>
      <c r="BJ86" s="99"/>
      <c r="BK86" s="95"/>
      <c r="BL86" s="86"/>
      <c r="BM86" s="86">
        <f t="shared" si="1"/>
        <v>35</v>
      </c>
    </row>
    <row r="87" spans="1:65" ht="17.25" thickBot="1" x14ac:dyDescent="0.25">
      <c r="A87" s="78">
        <v>86</v>
      </c>
      <c r="B87" s="100" t="s">
        <v>837</v>
      </c>
      <c r="C87" s="104" t="s">
        <v>878</v>
      </c>
      <c r="D87" s="99"/>
      <c r="E87" s="99"/>
      <c r="F87" s="99" t="s">
        <v>844</v>
      </c>
      <c r="G87" s="104">
        <v>21</v>
      </c>
      <c r="H87" s="112">
        <v>2012</v>
      </c>
      <c r="I87" s="99" t="s">
        <v>7</v>
      </c>
      <c r="J87" s="99" t="s">
        <v>23</v>
      </c>
      <c r="K87" s="99" t="s">
        <v>7</v>
      </c>
      <c r="L87" s="99" t="s">
        <v>19</v>
      </c>
      <c r="M87" s="99" t="s">
        <v>19</v>
      </c>
      <c r="N87" s="99" t="s">
        <v>19</v>
      </c>
      <c r="O87" s="99" t="s">
        <v>7</v>
      </c>
      <c r="P87" s="99" t="s">
        <v>23</v>
      </c>
      <c r="Q87" s="99" t="s">
        <v>7</v>
      </c>
      <c r="R87" s="99" t="s">
        <v>23</v>
      </c>
      <c r="S87" s="99" t="s">
        <v>23</v>
      </c>
      <c r="T87" s="99" t="s">
        <v>19</v>
      </c>
      <c r="U87" s="99" t="s">
        <v>23</v>
      </c>
      <c r="V87" s="99" t="s">
        <v>19</v>
      </c>
      <c r="W87" s="99" t="s">
        <v>13</v>
      </c>
      <c r="X87" s="99" t="s">
        <v>23</v>
      </c>
      <c r="Y87" s="99" t="s">
        <v>19</v>
      </c>
      <c r="Z87" s="99"/>
      <c r="AA87" s="99"/>
      <c r="AB87" s="99" t="s">
        <v>7</v>
      </c>
      <c r="AC87" s="99"/>
      <c r="AD87" s="99" t="s">
        <v>23</v>
      </c>
      <c r="AE87" s="99"/>
      <c r="AF87" s="99" t="s">
        <v>13</v>
      </c>
      <c r="AG87" s="99" t="s">
        <v>7</v>
      </c>
      <c r="AH87" s="99" t="s">
        <v>13</v>
      </c>
      <c r="AI87" s="99" t="s">
        <v>13</v>
      </c>
      <c r="AJ87" s="99" t="s">
        <v>19</v>
      </c>
      <c r="AK87" s="99" t="s">
        <v>19</v>
      </c>
      <c r="AL87" s="99" t="s">
        <v>23</v>
      </c>
      <c r="AM87" s="99"/>
      <c r="AN87" s="99"/>
      <c r="AO87" s="99"/>
      <c r="AP87" s="99"/>
      <c r="AQ87" s="99"/>
      <c r="AR87" s="99"/>
      <c r="AS87" s="99"/>
      <c r="AT87" s="99"/>
      <c r="AU87" s="99"/>
      <c r="AV87" s="99"/>
      <c r="AW87" s="99"/>
      <c r="AX87" s="99"/>
      <c r="AY87" s="99"/>
      <c r="AZ87" s="99"/>
      <c r="BA87" s="99"/>
      <c r="BB87" s="99"/>
      <c r="BC87" s="99"/>
      <c r="BD87" s="99"/>
      <c r="BE87" s="99"/>
      <c r="BF87" s="99"/>
      <c r="BG87" s="99"/>
      <c r="BH87" s="99"/>
      <c r="BI87" s="99"/>
      <c r="BJ87" s="99"/>
      <c r="BK87" s="95"/>
      <c r="BL87" s="86"/>
      <c r="BM87" s="86">
        <f t="shared" si="1"/>
        <v>26</v>
      </c>
    </row>
    <row r="88" spans="1:65" ht="17.25" thickBot="1" x14ac:dyDescent="0.25">
      <c r="A88" s="79">
        <v>87</v>
      </c>
      <c r="B88" s="100" t="s">
        <v>842</v>
      </c>
      <c r="C88" s="104" t="s">
        <v>879</v>
      </c>
      <c r="D88" s="99"/>
      <c r="E88" s="99"/>
      <c r="F88" s="99" t="s">
        <v>844</v>
      </c>
      <c r="G88" s="104">
        <v>27</v>
      </c>
      <c r="H88" s="112">
        <v>2012</v>
      </c>
      <c r="I88" s="99" t="s">
        <v>7</v>
      </c>
      <c r="J88" s="99" t="s">
        <v>23</v>
      </c>
      <c r="K88" s="99" t="s">
        <v>7</v>
      </c>
      <c r="L88" s="99" t="s">
        <v>19</v>
      </c>
      <c r="M88" s="99"/>
      <c r="N88" s="99" t="s">
        <v>23</v>
      </c>
      <c r="O88" s="99" t="s">
        <v>7</v>
      </c>
      <c r="P88" s="99" t="s">
        <v>23</v>
      </c>
      <c r="Q88" s="99" t="s">
        <v>13</v>
      </c>
      <c r="R88" s="99"/>
      <c r="S88" s="99" t="s">
        <v>7</v>
      </c>
      <c r="T88" s="99" t="s">
        <v>23</v>
      </c>
      <c r="U88" s="99" t="s">
        <v>23</v>
      </c>
      <c r="V88" s="99"/>
      <c r="W88" s="99" t="s">
        <v>13</v>
      </c>
      <c r="X88" s="99" t="s">
        <v>19</v>
      </c>
      <c r="Y88" s="99"/>
      <c r="Z88" s="99" t="s">
        <v>13</v>
      </c>
      <c r="AA88" s="99"/>
      <c r="AB88" s="99"/>
      <c r="AC88" s="99"/>
      <c r="AD88" s="99" t="s">
        <v>23</v>
      </c>
      <c r="AE88" s="99"/>
      <c r="AF88" s="99" t="s">
        <v>19</v>
      </c>
      <c r="AG88" s="99"/>
      <c r="AH88" s="99" t="s">
        <v>13</v>
      </c>
      <c r="AI88" s="99"/>
      <c r="AJ88" s="99" t="s">
        <v>19</v>
      </c>
      <c r="AK88" s="99" t="s">
        <v>23</v>
      </c>
      <c r="AL88" s="99" t="s">
        <v>23</v>
      </c>
      <c r="AM88" s="99" t="s">
        <v>19</v>
      </c>
      <c r="AN88" s="99"/>
      <c r="AO88" s="99" t="s">
        <v>13</v>
      </c>
      <c r="AP88" s="99" t="s">
        <v>19</v>
      </c>
      <c r="AQ88" s="99" t="s">
        <v>13</v>
      </c>
      <c r="AR88" s="99"/>
      <c r="AS88" s="99" t="s">
        <v>19</v>
      </c>
      <c r="AT88" s="99" t="s">
        <v>7</v>
      </c>
      <c r="AU88" s="99" t="s">
        <v>23</v>
      </c>
      <c r="AV88" s="99"/>
      <c r="AW88" s="99"/>
      <c r="AX88" s="99"/>
      <c r="AY88" s="99" t="s">
        <v>19</v>
      </c>
      <c r="AZ88" s="99" t="s">
        <v>23</v>
      </c>
      <c r="BA88" s="99" t="s">
        <v>13</v>
      </c>
      <c r="BB88" s="99"/>
      <c r="BC88" s="99"/>
      <c r="BD88" s="99"/>
      <c r="BE88" s="99"/>
      <c r="BF88" s="99"/>
      <c r="BG88" s="99"/>
      <c r="BH88" s="99"/>
      <c r="BI88" s="99"/>
      <c r="BJ88" s="99"/>
      <c r="BK88" s="95"/>
      <c r="BL88" s="86"/>
      <c r="BM88" s="86">
        <f t="shared" si="1"/>
        <v>30</v>
      </c>
    </row>
    <row r="89" spans="1:65" ht="17.25" thickBot="1" x14ac:dyDescent="0.25">
      <c r="A89" s="78">
        <v>88</v>
      </c>
      <c r="B89" s="100" t="s">
        <v>574</v>
      </c>
      <c r="C89" s="104" t="s">
        <v>880</v>
      </c>
      <c r="D89" s="99"/>
      <c r="E89" s="99"/>
      <c r="F89" s="99" t="s">
        <v>844</v>
      </c>
      <c r="G89" s="104">
        <v>11</v>
      </c>
      <c r="H89" s="112">
        <v>2012</v>
      </c>
      <c r="I89" s="99" t="s">
        <v>7</v>
      </c>
      <c r="J89" s="99" t="s">
        <v>23</v>
      </c>
      <c r="K89" s="99"/>
      <c r="L89" s="99" t="s">
        <v>19</v>
      </c>
      <c r="M89" s="99"/>
      <c r="N89" s="99" t="s">
        <v>23</v>
      </c>
      <c r="O89" s="99" t="s">
        <v>19</v>
      </c>
      <c r="P89" s="99" t="s">
        <v>23</v>
      </c>
      <c r="Q89" s="99" t="s">
        <v>7</v>
      </c>
      <c r="R89" s="99" t="s">
        <v>19</v>
      </c>
      <c r="S89" s="99"/>
      <c r="T89" s="99"/>
      <c r="U89" s="99" t="s">
        <v>23</v>
      </c>
      <c r="V89" s="99" t="s">
        <v>7</v>
      </c>
      <c r="W89" s="99" t="s">
        <v>13</v>
      </c>
      <c r="X89" s="99" t="s">
        <v>23</v>
      </c>
      <c r="Y89" s="99"/>
      <c r="Z89" s="99" t="s">
        <v>13</v>
      </c>
      <c r="AA89" s="99" t="s">
        <v>23</v>
      </c>
      <c r="AB89" s="99" t="s">
        <v>7</v>
      </c>
      <c r="AC89" s="99"/>
      <c r="AD89" s="99" t="s">
        <v>23</v>
      </c>
      <c r="AE89" s="99" t="s">
        <v>7</v>
      </c>
      <c r="AF89" s="99" t="s">
        <v>7</v>
      </c>
      <c r="AG89" s="99" t="s">
        <v>7</v>
      </c>
      <c r="AH89" s="99" t="s">
        <v>19</v>
      </c>
      <c r="AI89" s="99" t="s">
        <v>13</v>
      </c>
      <c r="AJ89" s="99" t="s">
        <v>19</v>
      </c>
      <c r="AK89" s="99" t="s">
        <v>13</v>
      </c>
      <c r="AL89" s="99" t="s">
        <v>7</v>
      </c>
      <c r="AM89" s="99" t="s">
        <v>19</v>
      </c>
      <c r="AN89" s="99"/>
      <c r="AO89" s="99"/>
      <c r="AP89" s="99"/>
      <c r="AQ89" s="99" t="s">
        <v>19</v>
      </c>
      <c r="AR89" s="99"/>
      <c r="AS89" s="99"/>
      <c r="AT89" s="99" t="s">
        <v>23</v>
      </c>
      <c r="AU89" s="99" t="s">
        <v>23</v>
      </c>
      <c r="AV89" s="99"/>
      <c r="AW89" s="99"/>
      <c r="AX89" s="99"/>
      <c r="AY89" s="99"/>
      <c r="AZ89" s="99"/>
      <c r="BA89" s="99"/>
      <c r="BB89" s="99"/>
      <c r="BC89" s="99"/>
      <c r="BD89" s="99"/>
      <c r="BE89" s="99"/>
      <c r="BF89" s="99"/>
      <c r="BG89" s="99"/>
      <c r="BH89" s="99"/>
      <c r="BI89" s="99"/>
      <c r="BJ89" s="99"/>
      <c r="BK89" s="95"/>
      <c r="BL89" s="86"/>
      <c r="BM89" s="86">
        <f t="shared" si="1"/>
        <v>28</v>
      </c>
    </row>
    <row r="90" spans="1:65" ht="17.25" thickBot="1" x14ac:dyDescent="0.25">
      <c r="A90" s="79">
        <v>89</v>
      </c>
      <c r="B90" s="100" t="s">
        <v>833</v>
      </c>
      <c r="C90" s="104" t="s">
        <v>881</v>
      </c>
      <c r="D90" s="99"/>
      <c r="E90" s="99"/>
      <c r="F90" s="99" t="s">
        <v>844</v>
      </c>
      <c r="G90" s="104">
        <v>16</v>
      </c>
      <c r="H90" s="112">
        <v>2012</v>
      </c>
      <c r="I90" s="99" t="s">
        <v>7</v>
      </c>
      <c r="J90" s="99" t="s">
        <v>23</v>
      </c>
      <c r="K90" s="99" t="s">
        <v>7</v>
      </c>
      <c r="L90" s="99" t="s">
        <v>19</v>
      </c>
      <c r="M90" s="99" t="s">
        <v>19</v>
      </c>
      <c r="N90" s="99" t="s">
        <v>7</v>
      </c>
      <c r="O90" s="99" t="s">
        <v>13</v>
      </c>
      <c r="P90" s="99" t="s">
        <v>23</v>
      </c>
      <c r="Q90" s="99" t="s">
        <v>13</v>
      </c>
      <c r="R90" s="99" t="s">
        <v>23</v>
      </c>
      <c r="S90" s="99" t="s">
        <v>7</v>
      </c>
      <c r="T90" s="99" t="s">
        <v>23</v>
      </c>
      <c r="U90" s="99" t="s">
        <v>23</v>
      </c>
      <c r="V90" s="99" t="s">
        <v>19</v>
      </c>
      <c r="W90" s="99" t="s">
        <v>13</v>
      </c>
      <c r="X90" s="99" t="s">
        <v>19</v>
      </c>
      <c r="Y90" s="99" t="s">
        <v>7</v>
      </c>
      <c r="Z90" s="99" t="s">
        <v>13</v>
      </c>
      <c r="AA90" s="99" t="s">
        <v>7</v>
      </c>
      <c r="AB90" s="99" t="s">
        <v>7</v>
      </c>
      <c r="AC90" s="99" t="s">
        <v>19</v>
      </c>
      <c r="AD90" s="99" t="s">
        <v>13</v>
      </c>
      <c r="AE90" s="99" t="s">
        <v>23</v>
      </c>
      <c r="AF90" s="99" t="s">
        <v>13</v>
      </c>
      <c r="AG90" s="99" t="s">
        <v>7</v>
      </c>
      <c r="AH90" s="99" t="s">
        <v>13</v>
      </c>
      <c r="AI90" s="99" t="s">
        <v>13</v>
      </c>
      <c r="AJ90" s="99"/>
      <c r="AK90" s="99"/>
      <c r="AL90" s="99"/>
      <c r="AM90" s="99"/>
      <c r="AN90" s="99"/>
      <c r="AO90" s="99"/>
      <c r="AP90" s="99"/>
      <c r="AQ90" s="99"/>
      <c r="AR90" s="99"/>
      <c r="AS90" s="99"/>
      <c r="AT90" s="99"/>
      <c r="AU90" s="99"/>
      <c r="AV90" s="99"/>
      <c r="AW90" s="99"/>
      <c r="AX90" s="99"/>
      <c r="AY90" s="99"/>
      <c r="AZ90" s="99"/>
      <c r="BA90" s="99"/>
      <c r="BB90" s="99"/>
      <c r="BC90" s="99"/>
      <c r="BD90" s="99"/>
      <c r="BE90" s="99"/>
      <c r="BF90" s="99"/>
      <c r="BG90" s="99"/>
      <c r="BH90" s="99"/>
      <c r="BI90" s="99"/>
      <c r="BJ90" s="99"/>
      <c r="BK90" s="95"/>
      <c r="BL90" s="86"/>
      <c r="BM90" s="86">
        <f t="shared" si="1"/>
        <v>27</v>
      </c>
    </row>
    <row r="91" spans="1:65" ht="17.25" thickBot="1" x14ac:dyDescent="0.25">
      <c r="A91" s="78">
        <v>90</v>
      </c>
      <c r="B91" s="100" t="s">
        <v>828</v>
      </c>
      <c r="C91" s="104" t="s">
        <v>882</v>
      </c>
      <c r="D91" s="99"/>
      <c r="E91" s="99"/>
      <c r="F91" s="99" t="s">
        <v>844</v>
      </c>
      <c r="G91" s="99">
        <v>7</v>
      </c>
      <c r="H91" s="112">
        <v>2012</v>
      </c>
      <c r="I91" s="99" t="s">
        <v>7</v>
      </c>
      <c r="J91" s="99" t="s">
        <v>23</v>
      </c>
      <c r="K91" s="99" t="s">
        <v>7</v>
      </c>
      <c r="L91" s="99" t="s">
        <v>19</v>
      </c>
      <c r="M91" s="99" t="s">
        <v>19</v>
      </c>
      <c r="N91" s="99" t="s">
        <v>23</v>
      </c>
      <c r="O91" s="99" t="s">
        <v>19</v>
      </c>
      <c r="P91" s="99" t="s">
        <v>23</v>
      </c>
      <c r="Q91" s="99" t="s">
        <v>13</v>
      </c>
      <c r="R91" s="99" t="s">
        <v>13</v>
      </c>
      <c r="S91" s="99" t="s">
        <v>7</v>
      </c>
      <c r="T91" s="99" t="s">
        <v>23</v>
      </c>
      <c r="U91" s="99" t="s">
        <v>19</v>
      </c>
      <c r="V91" s="99" t="s">
        <v>19</v>
      </c>
      <c r="W91" s="99" t="s">
        <v>13</v>
      </c>
      <c r="X91" s="99" t="s">
        <v>19</v>
      </c>
      <c r="Y91" s="99" t="s">
        <v>23</v>
      </c>
      <c r="Z91" s="99" t="s">
        <v>13</v>
      </c>
      <c r="AA91" s="99" t="s">
        <v>7</v>
      </c>
      <c r="AB91" s="99" t="s">
        <v>7</v>
      </c>
      <c r="AC91" s="99" t="s">
        <v>7</v>
      </c>
      <c r="AD91" s="99" t="s">
        <v>23</v>
      </c>
      <c r="AE91" s="99" t="s">
        <v>13</v>
      </c>
      <c r="AF91" s="99" t="s">
        <v>7</v>
      </c>
      <c r="AG91" s="99" t="s">
        <v>19</v>
      </c>
      <c r="AH91" s="99" t="s">
        <v>7</v>
      </c>
      <c r="AI91" s="99" t="s">
        <v>7</v>
      </c>
      <c r="AJ91" s="99" t="s">
        <v>7</v>
      </c>
      <c r="AK91" s="99" t="s">
        <v>19</v>
      </c>
      <c r="AL91" s="99" t="s">
        <v>7</v>
      </c>
      <c r="AM91" s="99" t="s">
        <v>23</v>
      </c>
      <c r="AN91" s="99" t="s">
        <v>19</v>
      </c>
      <c r="AO91" s="99"/>
      <c r="AP91" s="99"/>
      <c r="AQ91" s="99"/>
      <c r="AR91" s="99"/>
      <c r="AS91" s="99"/>
      <c r="AT91" s="99"/>
      <c r="AU91" s="99"/>
      <c r="AV91" s="99"/>
      <c r="AW91" s="99"/>
      <c r="AX91" s="99"/>
      <c r="AY91" s="99"/>
      <c r="AZ91" s="99"/>
      <c r="BA91" s="99"/>
      <c r="BB91" s="99"/>
      <c r="BC91" s="99"/>
      <c r="BD91" s="99"/>
      <c r="BE91" s="99"/>
      <c r="BF91" s="99"/>
      <c r="BG91" s="99"/>
      <c r="BH91" s="99"/>
      <c r="BI91" s="99"/>
      <c r="BJ91" s="99"/>
      <c r="BK91" s="95"/>
      <c r="BL91" s="86"/>
      <c r="BM91" s="86">
        <f t="shared" si="1"/>
        <v>32</v>
      </c>
    </row>
    <row r="92" spans="1:65" ht="17.25" thickBot="1" x14ac:dyDescent="0.25">
      <c r="A92" s="79">
        <v>91</v>
      </c>
      <c r="B92" s="100" t="s">
        <v>563</v>
      </c>
      <c r="C92" s="104" t="s">
        <v>883</v>
      </c>
      <c r="D92" s="99"/>
      <c r="E92" s="99"/>
      <c r="F92" s="99" t="s">
        <v>844</v>
      </c>
      <c r="G92" s="104">
        <v>18</v>
      </c>
      <c r="H92" s="112">
        <v>2012</v>
      </c>
      <c r="I92" s="99" t="s">
        <v>7</v>
      </c>
      <c r="J92" s="99" t="s">
        <v>23</v>
      </c>
      <c r="K92" s="99" t="s">
        <v>7</v>
      </c>
      <c r="L92" s="99" t="s">
        <v>19</v>
      </c>
      <c r="M92" s="99" t="s">
        <v>19</v>
      </c>
      <c r="N92" s="99" t="s">
        <v>23</v>
      </c>
      <c r="O92" s="99" t="s">
        <v>7</v>
      </c>
      <c r="P92" s="99" t="s">
        <v>23</v>
      </c>
      <c r="Q92" s="99" t="s">
        <v>7</v>
      </c>
      <c r="R92" s="99" t="s">
        <v>23</v>
      </c>
      <c r="S92" s="99" t="s">
        <v>7</v>
      </c>
      <c r="T92" s="99" t="s">
        <v>19</v>
      </c>
      <c r="U92" s="99" t="s">
        <v>23</v>
      </c>
      <c r="V92" s="99" t="s">
        <v>19</v>
      </c>
      <c r="W92" s="99" t="s">
        <v>13</v>
      </c>
      <c r="X92" s="99" t="s">
        <v>13</v>
      </c>
      <c r="Y92" s="99" t="s">
        <v>19</v>
      </c>
      <c r="Z92" s="99" t="s">
        <v>13</v>
      </c>
      <c r="AA92" s="99" t="s">
        <v>7</v>
      </c>
      <c r="AB92" s="99" t="s">
        <v>7</v>
      </c>
      <c r="AC92" s="99" t="s">
        <v>23</v>
      </c>
      <c r="AD92" s="99" t="s">
        <v>13</v>
      </c>
      <c r="AE92" s="99" t="s">
        <v>19</v>
      </c>
      <c r="AF92" s="99" t="s">
        <v>13</v>
      </c>
      <c r="AG92" s="99" t="s">
        <v>7</v>
      </c>
      <c r="AH92" s="99" t="s">
        <v>13</v>
      </c>
      <c r="AI92" s="99" t="s">
        <v>13</v>
      </c>
      <c r="AJ92" s="99" t="s">
        <v>13</v>
      </c>
      <c r="AK92" s="99" t="s">
        <v>19</v>
      </c>
      <c r="AL92" s="99" t="s">
        <v>23</v>
      </c>
      <c r="AM92" s="99"/>
      <c r="AN92" s="99"/>
      <c r="AO92" s="99"/>
      <c r="AP92" s="99"/>
      <c r="AQ92" s="99"/>
      <c r="AR92" s="99"/>
      <c r="AS92" s="99"/>
      <c r="AT92" s="99"/>
      <c r="AU92" s="99"/>
      <c r="AV92" s="99"/>
      <c r="AW92" s="99"/>
      <c r="AX92" s="99"/>
      <c r="AY92" s="99"/>
      <c r="AZ92" s="99"/>
      <c r="BA92" s="99"/>
      <c r="BB92" s="99"/>
      <c r="BC92" s="99"/>
      <c r="BD92" s="99"/>
      <c r="BE92" s="99"/>
      <c r="BF92" s="99"/>
      <c r="BG92" s="99"/>
      <c r="BH92" s="99"/>
      <c r="BI92" s="99"/>
      <c r="BJ92" s="99"/>
      <c r="BK92" s="95"/>
      <c r="BL92" s="86"/>
      <c r="BM92" s="86">
        <f t="shared" si="1"/>
        <v>30</v>
      </c>
    </row>
    <row r="93" spans="1:65" ht="17.25" thickBot="1" x14ac:dyDescent="0.25">
      <c r="A93" s="78">
        <v>92</v>
      </c>
      <c r="B93" s="100" t="s">
        <v>836</v>
      </c>
      <c r="C93" s="104" t="s">
        <v>884</v>
      </c>
      <c r="D93" s="99"/>
      <c r="E93" s="99"/>
      <c r="F93" s="99" t="s">
        <v>844</v>
      </c>
      <c r="G93" s="104">
        <v>20</v>
      </c>
      <c r="H93" s="112">
        <v>2012</v>
      </c>
      <c r="I93" s="99" t="s">
        <v>7</v>
      </c>
      <c r="J93" s="99" t="s">
        <v>23</v>
      </c>
      <c r="K93" s="99" t="s">
        <v>7</v>
      </c>
      <c r="L93" s="99" t="s">
        <v>19</v>
      </c>
      <c r="M93" s="99" t="s">
        <v>19</v>
      </c>
      <c r="N93" s="99" t="s">
        <v>7</v>
      </c>
      <c r="O93" s="99" t="s">
        <v>7</v>
      </c>
      <c r="P93" s="99" t="s">
        <v>23</v>
      </c>
      <c r="Q93" s="99" t="s">
        <v>13</v>
      </c>
      <c r="R93" s="99" t="s">
        <v>19</v>
      </c>
      <c r="S93" s="99" t="s">
        <v>7</v>
      </c>
      <c r="T93" s="99" t="s">
        <v>19</v>
      </c>
      <c r="U93" s="99" t="s">
        <v>7</v>
      </c>
      <c r="V93" s="99" t="s">
        <v>13</v>
      </c>
      <c r="W93" s="99" t="s">
        <v>13</v>
      </c>
      <c r="X93" s="99" t="s">
        <v>19</v>
      </c>
      <c r="Y93" s="99" t="s">
        <v>7</v>
      </c>
      <c r="Z93" s="99" t="s">
        <v>13</v>
      </c>
      <c r="AA93" s="99"/>
      <c r="AB93" s="99" t="s">
        <v>19</v>
      </c>
      <c r="AC93" s="99" t="s">
        <v>7</v>
      </c>
      <c r="AD93" s="99" t="s">
        <v>23</v>
      </c>
      <c r="AE93" s="99" t="s">
        <v>7</v>
      </c>
      <c r="AF93" s="99" t="s">
        <v>13</v>
      </c>
      <c r="AG93" s="99" t="s">
        <v>13</v>
      </c>
      <c r="AH93" s="99" t="s">
        <v>13</v>
      </c>
      <c r="AI93" s="99"/>
      <c r="AJ93" s="99"/>
      <c r="AK93" s="99"/>
      <c r="AL93" s="99"/>
      <c r="AM93" s="99"/>
      <c r="AN93" s="99"/>
      <c r="AO93" s="99"/>
      <c r="AP93" s="99"/>
      <c r="AQ93" s="99"/>
      <c r="AR93" s="99"/>
      <c r="AS93" s="99"/>
      <c r="AT93" s="99"/>
      <c r="AU93" s="99"/>
      <c r="AV93" s="99"/>
      <c r="AW93" s="99"/>
      <c r="AX93" s="99"/>
      <c r="AY93" s="99"/>
      <c r="AZ93" s="99"/>
      <c r="BA93" s="99"/>
      <c r="BB93" s="99"/>
      <c r="BC93" s="99"/>
      <c r="BD93" s="99"/>
      <c r="BE93" s="99"/>
      <c r="BF93" s="99"/>
      <c r="BG93" s="99"/>
      <c r="BH93" s="99"/>
      <c r="BI93" s="99"/>
      <c r="BJ93" s="99"/>
      <c r="BK93" s="95"/>
      <c r="BL93" s="86"/>
      <c r="BM93" s="86">
        <f t="shared" si="1"/>
        <v>25</v>
      </c>
    </row>
    <row r="94" spans="1:65" ht="17.25" thickBot="1" x14ac:dyDescent="0.25">
      <c r="A94" s="79">
        <v>93</v>
      </c>
      <c r="B94" s="100" t="s">
        <v>581</v>
      </c>
      <c r="C94" s="104" t="s">
        <v>885</v>
      </c>
      <c r="D94" s="99"/>
      <c r="E94" s="99"/>
      <c r="F94" s="99" t="s">
        <v>844</v>
      </c>
      <c r="G94" s="99">
        <v>2</v>
      </c>
      <c r="H94" s="112">
        <v>2012</v>
      </c>
      <c r="I94" s="99" t="s">
        <v>7</v>
      </c>
      <c r="J94" s="99" t="s">
        <v>23</v>
      </c>
      <c r="K94" s="99" t="s">
        <v>7</v>
      </c>
      <c r="L94" s="99" t="s">
        <v>19</v>
      </c>
      <c r="M94" s="99" t="s">
        <v>19</v>
      </c>
      <c r="N94" s="99" t="s">
        <v>23</v>
      </c>
      <c r="O94" s="99" t="s">
        <v>7</v>
      </c>
      <c r="P94" s="99" t="s">
        <v>23</v>
      </c>
      <c r="Q94" s="99" t="s">
        <v>13</v>
      </c>
      <c r="R94" s="99"/>
      <c r="S94" s="99" t="s">
        <v>7</v>
      </c>
      <c r="T94" s="99" t="s">
        <v>19</v>
      </c>
      <c r="U94" s="99" t="s">
        <v>23</v>
      </c>
      <c r="V94" s="99" t="s">
        <v>7</v>
      </c>
      <c r="W94" s="99" t="s">
        <v>13</v>
      </c>
      <c r="X94" s="99" t="s">
        <v>19</v>
      </c>
      <c r="Y94" s="99"/>
      <c r="Z94" s="99" t="s">
        <v>13</v>
      </c>
      <c r="AA94" s="99" t="s">
        <v>7</v>
      </c>
      <c r="AB94" s="99" t="s">
        <v>7</v>
      </c>
      <c r="AC94" s="99"/>
      <c r="AD94" s="99"/>
      <c r="AE94" s="99"/>
      <c r="AF94" s="99"/>
      <c r="AG94" s="99"/>
      <c r="AH94" s="99"/>
      <c r="AI94" s="99" t="s">
        <v>13</v>
      </c>
      <c r="AJ94" s="99" t="s">
        <v>19</v>
      </c>
      <c r="AK94" s="99" t="s">
        <v>19</v>
      </c>
      <c r="AL94" s="99"/>
      <c r="AM94" s="99" t="s">
        <v>19</v>
      </c>
      <c r="AN94" s="99"/>
      <c r="AO94" s="99" t="s">
        <v>13</v>
      </c>
      <c r="AP94" s="99"/>
      <c r="AQ94" s="99" t="s">
        <v>13</v>
      </c>
      <c r="AR94" s="99"/>
      <c r="AS94" s="99" t="s">
        <v>13</v>
      </c>
      <c r="AT94" s="99"/>
      <c r="AU94" s="99" t="s">
        <v>23</v>
      </c>
      <c r="AV94" s="99"/>
      <c r="AW94" s="99"/>
      <c r="AX94" s="99"/>
      <c r="AY94" s="99"/>
      <c r="AZ94" s="99"/>
      <c r="BA94" s="99"/>
      <c r="BB94" s="99"/>
      <c r="BC94" s="99"/>
      <c r="BD94" s="99"/>
      <c r="BE94" s="99"/>
      <c r="BF94" s="99"/>
      <c r="BG94" s="99"/>
      <c r="BH94" s="99"/>
      <c r="BI94" s="99"/>
      <c r="BJ94" s="99"/>
      <c r="BK94" s="95"/>
      <c r="BL94" s="86"/>
      <c r="BM94" s="86">
        <f t="shared" si="1"/>
        <v>26</v>
      </c>
    </row>
    <row r="95" spans="1:65" ht="17.25" thickBot="1" x14ac:dyDescent="0.25">
      <c r="A95" s="78">
        <v>94</v>
      </c>
      <c r="B95" s="100" t="s">
        <v>560</v>
      </c>
      <c r="C95" s="104" t="s">
        <v>886</v>
      </c>
      <c r="D95" s="99"/>
      <c r="E95" s="99"/>
      <c r="F95" s="99" t="s">
        <v>844</v>
      </c>
      <c r="G95" s="104">
        <v>13</v>
      </c>
      <c r="H95" s="112">
        <v>2012</v>
      </c>
      <c r="I95" s="99" t="s">
        <v>7</v>
      </c>
      <c r="J95" s="99" t="s">
        <v>23</v>
      </c>
      <c r="K95" s="99" t="s">
        <v>7</v>
      </c>
      <c r="L95" s="99" t="s">
        <v>19</v>
      </c>
      <c r="M95" s="99" t="s">
        <v>19</v>
      </c>
      <c r="N95" s="99" t="s">
        <v>23</v>
      </c>
      <c r="O95" s="99" t="s">
        <v>7</v>
      </c>
      <c r="P95" s="99" t="s">
        <v>23</v>
      </c>
      <c r="Q95" s="99" t="s">
        <v>13</v>
      </c>
      <c r="R95" s="99" t="s">
        <v>23</v>
      </c>
      <c r="S95" s="99" t="s">
        <v>7</v>
      </c>
      <c r="T95" s="99" t="s">
        <v>23</v>
      </c>
      <c r="U95" s="99" t="s">
        <v>23</v>
      </c>
      <c r="V95" s="99" t="s">
        <v>19</v>
      </c>
      <c r="W95" s="99" t="s">
        <v>13</v>
      </c>
      <c r="X95" s="99" t="s">
        <v>19</v>
      </c>
      <c r="Y95" s="99" t="s">
        <v>7</v>
      </c>
      <c r="Z95" s="99" t="s">
        <v>13</v>
      </c>
      <c r="AA95" s="99"/>
      <c r="AB95" s="99" t="s">
        <v>7</v>
      </c>
      <c r="AC95" s="99" t="s">
        <v>23</v>
      </c>
      <c r="AD95" s="99" t="s">
        <v>23</v>
      </c>
      <c r="AE95" s="99" t="s">
        <v>19</v>
      </c>
      <c r="AF95" s="99" t="s">
        <v>13</v>
      </c>
      <c r="AG95" s="99" t="s">
        <v>7</v>
      </c>
      <c r="AH95" s="99" t="s">
        <v>23</v>
      </c>
      <c r="AI95" s="99" t="s">
        <v>13</v>
      </c>
      <c r="AJ95" s="99" t="s">
        <v>19</v>
      </c>
      <c r="AK95" s="99" t="s">
        <v>19</v>
      </c>
      <c r="AL95" s="99" t="s">
        <v>23</v>
      </c>
      <c r="AM95" s="99" t="s">
        <v>19</v>
      </c>
      <c r="AN95" s="99"/>
      <c r="AO95" s="99" t="s">
        <v>13</v>
      </c>
      <c r="AP95" s="99"/>
      <c r="AQ95" s="99" t="s">
        <v>13</v>
      </c>
      <c r="AR95" s="99"/>
      <c r="AS95" s="99" t="s">
        <v>23</v>
      </c>
      <c r="AT95" s="99"/>
      <c r="AU95" s="99"/>
      <c r="AV95" s="99"/>
      <c r="AW95" s="99"/>
      <c r="AX95" s="99"/>
      <c r="AY95" s="99"/>
      <c r="AZ95" s="99"/>
      <c r="BA95" s="99"/>
      <c r="BB95" s="99"/>
      <c r="BC95" s="99"/>
      <c r="BD95" s="99"/>
      <c r="BE95" s="99"/>
      <c r="BF95" s="99"/>
      <c r="BG95" s="99"/>
      <c r="BH95" s="99"/>
      <c r="BI95" s="99"/>
      <c r="BJ95" s="99"/>
      <c r="BK95" s="95"/>
      <c r="BL95" s="86"/>
      <c r="BM95" s="86">
        <f t="shared" si="1"/>
        <v>33</v>
      </c>
    </row>
    <row r="96" spans="1:65" ht="17.25" thickBot="1" x14ac:dyDescent="0.25">
      <c r="A96" s="79">
        <v>95</v>
      </c>
      <c r="B96" s="100" t="s">
        <v>831</v>
      </c>
      <c r="C96" s="104" t="s">
        <v>887</v>
      </c>
      <c r="D96" s="99"/>
      <c r="E96" s="99"/>
      <c r="F96" s="99" t="s">
        <v>844</v>
      </c>
      <c r="G96" s="104">
        <v>10</v>
      </c>
      <c r="H96" s="112">
        <v>2012</v>
      </c>
      <c r="I96" s="99" t="s">
        <v>7</v>
      </c>
      <c r="J96" s="99" t="s">
        <v>23</v>
      </c>
      <c r="K96" s="99" t="s">
        <v>7</v>
      </c>
      <c r="L96" s="99" t="s">
        <v>19</v>
      </c>
      <c r="M96" s="99" t="s">
        <v>19</v>
      </c>
      <c r="N96" s="99" t="s">
        <v>23</v>
      </c>
      <c r="O96" s="99" t="s">
        <v>7</v>
      </c>
      <c r="P96" s="99" t="s">
        <v>23</v>
      </c>
      <c r="Q96" s="99" t="s">
        <v>7</v>
      </c>
      <c r="R96" s="99" t="s">
        <v>19</v>
      </c>
      <c r="S96" s="99" t="s">
        <v>7</v>
      </c>
      <c r="T96" s="99"/>
      <c r="U96" s="99" t="s">
        <v>23</v>
      </c>
      <c r="V96" s="99"/>
      <c r="W96" s="99" t="s">
        <v>13</v>
      </c>
      <c r="X96" s="99" t="s">
        <v>19</v>
      </c>
      <c r="Y96" s="99"/>
      <c r="Z96" s="99"/>
      <c r="AA96" s="99"/>
      <c r="AB96" s="99" t="s">
        <v>7</v>
      </c>
      <c r="AC96" s="99"/>
      <c r="AD96" s="99" t="s">
        <v>13</v>
      </c>
      <c r="AE96" s="99" t="s">
        <v>23</v>
      </c>
      <c r="AF96" s="99" t="s">
        <v>13</v>
      </c>
      <c r="AG96" s="99"/>
      <c r="AH96" s="99" t="s">
        <v>13</v>
      </c>
      <c r="AI96" s="99" t="s">
        <v>13</v>
      </c>
      <c r="AJ96" s="99" t="s">
        <v>19</v>
      </c>
      <c r="AK96" s="99" t="s">
        <v>19</v>
      </c>
      <c r="AL96" s="99" t="s">
        <v>23</v>
      </c>
      <c r="AM96" s="99"/>
      <c r="AN96" s="99"/>
      <c r="AO96" s="99"/>
      <c r="AP96" s="99"/>
      <c r="AQ96" s="99" t="s">
        <v>13</v>
      </c>
      <c r="AR96" s="99"/>
      <c r="AS96" s="99"/>
      <c r="AT96" s="99" t="s">
        <v>7</v>
      </c>
      <c r="AU96" s="99"/>
      <c r="AV96" s="99"/>
      <c r="AW96" s="99"/>
      <c r="AX96" s="99"/>
      <c r="AY96" s="99"/>
      <c r="AZ96" s="99"/>
      <c r="BA96" s="99"/>
      <c r="BB96" s="99"/>
      <c r="BC96" s="99"/>
      <c r="BD96" s="99"/>
      <c r="BE96" s="99"/>
      <c r="BF96" s="99"/>
      <c r="BG96" s="99"/>
      <c r="BH96" s="99"/>
      <c r="BI96" s="99"/>
      <c r="BJ96" s="99"/>
      <c r="BK96" s="95"/>
      <c r="BL96" s="86"/>
      <c r="BM96" s="86">
        <f t="shared" si="1"/>
        <v>25</v>
      </c>
    </row>
    <row r="97" spans="1:65" ht="17.25" thickBot="1" x14ac:dyDescent="0.25">
      <c r="A97" s="78">
        <v>96</v>
      </c>
      <c r="B97" s="100" t="s">
        <v>840</v>
      </c>
      <c r="C97" s="104" t="s">
        <v>888</v>
      </c>
      <c r="D97" s="99"/>
      <c r="E97" s="99"/>
      <c r="F97" s="99" t="s">
        <v>844</v>
      </c>
      <c r="G97" s="104">
        <v>24</v>
      </c>
      <c r="H97" s="112">
        <v>2012</v>
      </c>
      <c r="I97" s="99" t="s">
        <v>7</v>
      </c>
      <c r="J97" s="99" t="s">
        <v>23</v>
      </c>
      <c r="K97" s="99" t="s">
        <v>13</v>
      </c>
      <c r="L97" s="99" t="s">
        <v>19</v>
      </c>
      <c r="M97" s="99" t="s">
        <v>19</v>
      </c>
      <c r="N97" s="99" t="s">
        <v>7</v>
      </c>
      <c r="O97" s="99" t="s">
        <v>23</v>
      </c>
      <c r="P97" s="99" t="s">
        <v>23</v>
      </c>
      <c r="Q97" s="99" t="s">
        <v>13</v>
      </c>
      <c r="R97" s="99" t="s">
        <v>13</v>
      </c>
      <c r="S97" s="99" t="s">
        <v>7</v>
      </c>
      <c r="T97" s="99" t="s">
        <v>19</v>
      </c>
      <c r="U97" s="99" t="s">
        <v>23</v>
      </c>
      <c r="V97" s="99" t="s">
        <v>7</v>
      </c>
      <c r="W97" s="99" t="s">
        <v>13</v>
      </c>
      <c r="X97" s="99" t="s">
        <v>19</v>
      </c>
      <c r="Y97" s="99" t="s">
        <v>7</v>
      </c>
      <c r="Z97" s="99" t="s">
        <v>13</v>
      </c>
      <c r="AA97" s="99" t="s">
        <v>13</v>
      </c>
      <c r="AB97" s="99" t="s">
        <v>7</v>
      </c>
      <c r="AC97" s="99" t="s">
        <v>7</v>
      </c>
      <c r="AD97" s="99" t="s">
        <v>23</v>
      </c>
      <c r="AE97" s="99" t="s">
        <v>7</v>
      </c>
      <c r="AF97" s="99" t="s">
        <v>13</v>
      </c>
      <c r="AG97" s="99" t="s">
        <v>23</v>
      </c>
      <c r="AH97" s="99" t="s">
        <v>13</v>
      </c>
      <c r="AI97" s="99" t="s">
        <v>13</v>
      </c>
      <c r="AJ97" s="99" t="s">
        <v>13</v>
      </c>
      <c r="AK97" s="99" t="s">
        <v>19</v>
      </c>
      <c r="AL97" s="99" t="s">
        <v>23</v>
      </c>
      <c r="AM97" s="99" t="s">
        <v>19</v>
      </c>
      <c r="AN97" s="99" t="s">
        <v>13</v>
      </c>
      <c r="AO97" s="99" t="s">
        <v>13</v>
      </c>
      <c r="AP97" s="99"/>
      <c r="AQ97" s="99" t="s">
        <v>13</v>
      </c>
      <c r="AR97" s="99" t="s">
        <v>13</v>
      </c>
      <c r="AS97" s="99" t="s">
        <v>23</v>
      </c>
      <c r="AT97" s="99"/>
      <c r="AU97" s="99"/>
      <c r="AV97" s="99"/>
      <c r="AW97" s="99"/>
      <c r="AX97" s="99"/>
      <c r="AY97" s="99"/>
      <c r="AZ97" s="99" t="s">
        <v>7</v>
      </c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5"/>
      <c r="BL97" s="86"/>
      <c r="BM97" s="86">
        <f t="shared" si="1"/>
        <v>37</v>
      </c>
    </row>
    <row r="98" spans="1:65" ht="17.25" thickBot="1" x14ac:dyDescent="0.25">
      <c r="A98" s="79">
        <v>97</v>
      </c>
      <c r="B98" s="100" t="s">
        <v>834</v>
      </c>
      <c r="C98" s="104" t="s">
        <v>889</v>
      </c>
      <c r="D98" s="99"/>
      <c r="E98" s="99"/>
      <c r="F98" s="99" t="s">
        <v>844</v>
      </c>
      <c r="G98" s="104">
        <v>17</v>
      </c>
      <c r="H98" s="112">
        <v>2012</v>
      </c>
      <c r="I98" s="99" t="s">
        <v>7</v>
      </c>
      <c r="J98" s="99" t="s">
        <v>23</v>
      </c>
      <c r="K98" s="99"/>
      <c r="L98" s="99" t="s">
        <v>19</v>
      </c>
      <c r="M98" s="99" t="s">
        <v>19</v>
      </c>
      <c r="N98" s="99" t="s">
        <v>7</v>
      </c>
      <c r="O98" s="99" t="s">
        <v>19</v>
      </c>
      <c r="P98" s="99"/>
      <c r="Q98" s="99" t="s">
        <v>7</v>
      </c>
      <c r="R98" s="99"/>
      <c r="S98" s="99" t="s">
        <v>7</v>
      </c>
      <c r="T98" s="99" t="s">
        <v>19</v>
      </c>
      <c r="U98" s="99" t="s">
        <v>23</v>
      </c>
      <c r="V98" s="99" t="s">
        <v>19</v>
      </c>
      <c r="W98" s="99" t="s">
        <v>13</v>
      </c>
      <c r="X98" s="99" t="s">
        <v>19</v>
      </c>
      <c r="Y98" s="99"/>
      <c r="Z98" s="99" t="s">
        <v>13</v>
      </c>
      <c r="AA98" s="99" t="s">
        <v>7</v>
      </c>
      <c r="AB98" s="99" t="s">
        <v>7</v>
      </c>
      <c r="AC98" s="99"/>
      <c r="AD98" s="99" t="s">
        <v>23</v>
      </c>
      <c r="AE98" s="99"/>
      <c r="AF98" s="99" t="s">
        <v>13</v>
      </c>
      <c r="AG98" s="99" t="s">
        <v>13</v>
      </c>
      <c r="AH98" s="99"/>
      <c r="AI98" s="99"/>
      <c r="AJ98" s="99"/>
      <c r="AK98" s="99"/>
      <c r="AL98" s="99"/>
      <c r="AM98" s="99"/>
      <c r="AN98" s="99"/>
      <c r="AO98" s="99"/>
      <c r="AP98" s="99"/>
      <c r="AQ98" s="99"/>
      <c r="AR98" s="99"/>
      <c r="AS98" s="99"/>
      <c r="AT98" s="99"/>
      <c r="AU98" s="99"/>
      <c r="AV98" s="99"/>
      <c r="AW98" s="99"/>
      <c r="AX98" s="99"/>
      <c r="AY98" s="99"/>
      <c r="AZ98" s="99"/>
      <c r="BA98" s="99"/>
      <c r="BB98" s="99"/>
      <c r="BC98" s="99"/>
      <c r="BD98" s="99"/>
      <c r="BE98" s="99"/>
      <c r="BF98" s="99"/>
      <c r="BG98" s="99"/>
      <c r="BH98" s="99"/>
      <c r="BI98" s="99"/>
      <c r="BJ98" s="99"/>
      <c r="BK98" s="95"/>
      <c r="BL98" s="86"/>
      <c r="BM98" s="86">
        <f t="shared" si="1"/>
        <v>19</v>
      </c>
    </row>
    <row r="99" spans="1:65" ht="17.25" thickBot="1" x14ac:dyDescent="0.25">
      <c r="A99" s="78">
        <v>98</v>
      </c>
      <c r="B99" s="100" t="s">
        <v>569</v>
      </c>
      <c r="C99" s="104" t="s">
        <v>890</v>
      </c>
      <c r="D99" s="99"/>
      <c r="E99" s="99"/>
      <c r="F99" s="99" t="s">
        <v>844</v>
      </c>
      <c r="G99" s="104">
        <v>15</v>
      </c>
      <c r="H99" s="112">
        <v>2012</v>
      </c>
      <c r="I99" s="99" t="s">
        <v>7</v>
      </c>
      <c r="J99" s="99" t="s">
        <v>23</v>
      </c>
      <c r="K99" s="99" t="s">
        <v>19</v>
      </c>
      <c r="L99" s="99" t="s">
        <v>19</v>
      </c>
      <c r="M99" s="99" t="s">
        <v>19</v>
      </c>
      <c r="N99" s="99" t="s">
        <v>7</v>
      </c>
      <c r="O99" s="99" t="s">
        <v>7</v>
      </c>
      <c r="P99" s="99" t="s">
        <v>23</v>
      </c>
      <c r="Q99" s="99" t="s">
        <v>13</v>
      </c>
      <c r="R99" s="99" t="s">
        <v>23</v>
      </c>
      <c r="S99" s="99" t="s">
        <v>7</v>
      </c>
      <c r="T99" s="99" t="s">
        <v>23</v>
      </c>
      <c r="U99" s="99" t="s">
        <v>23</v>
      </c>
      <c r="V99" s="99" t="s">
        <v>19</v>
      </c>
      <c r="W99" s="99" t="s">
        <v>13</v>
      </c>
      <c r="X99" s="99" t="s">
        <v>19</v>
      </c>
      <c r="Y99" s="99" t="s">
        <v>13</v>
      </c>
      <c r="Z99" s="99" t="s">
        <v>13</v>
      </c>
      <c r="AA99" s="99" t="s">
        <v>7</v>
      </c>
      <c r="AB99" s="99" t="s">
        <v>7</v>
      </c>
      <c r="AC99" s="99" t="s">
        <v>7</v>
      </c>
      <c r="AD99" s="99" t="s">
        <v>13</v>
      </c>
      <c r="AE99" s="99" t="s">
        <v>23</v>
      </c>
      <c r="AF99" s="99" t="s">
        <v>13</v>
      </c>
      <c r="AG99" s="99" t="s">
        <v>7</v>
      </c>
      <c r="AH99" s="99" t="s">
        <v>13</v>
      </c>
      <c r="AI99" s="99" t="s">
        <v>13</v>
      </c>
      <c r="AJ99" s="99" t="s">
        <v>13</v>
      </c>
      <c r="AK99" s="99"/>
      <c r="AL99" s="99"/>
      <c r="AM99" s="99"/>
      <c r="AN99" s="99"/>
      <c r="AO99" s="99"/>
      <c r="AP99" s="99"/>
      <c r="AQ99" s="99"/>
      <c r="AR99" s="99"/>
      <c r="AS99" s="99"/>
      <c r="AT99" s="99"/>
      <c r="AU99" s="99"/>
      <c r="AV99" s="99"/>
      <c r="AW99" s="99"/>
      <c r="AX99" s="99"/>
      <c r="AY99" s="99"/>
      <c r="AZ99" s="99"/>
      <c r="BA99" s="99"/>
      <c r="BB99" s="99"/>
      <c r="BC99" s="99"/>
      <c r="BD99" s="99"/>
      <c r="BE99" s="99"/>
      <c r="BF99" s="99"/>
      <c r="BG99" s="99"/>
      <c r="BH99" s="99"/>
      <c r="BI99" s="99"/>
      <c r="BJ99" s="99"/>
      <c r="BK99" s="95"/>
      <c r="BL99" s="86"/>
      <c r="BM99" s="86">
        <f t="shared" si="1"/>
        <v>28</v>
      </c>
    </row>
    <row r="100" spans="1:65" ht="17.25" thickBot="1" x14ac:dyDescent="0.25">
      <c r="A100" s="79">
        <v>99</v>
      </c>
      <c r="B100" s="100" t="s">
        <v>832</v>
      </c>
      <c r="C100" s="104" t="s">
        <v>891</v>
      </c>
      <c r="D100" s="99"/>
      <c r="E100" s="99"/>
      <c r="F100" s="99" t="s">
        <v>844</v>
      </c>
      <c r="G100" s="104">
        <v>14</v>
      </c>
      <c r="H100" s="112">
        <v>2012</v>
      </c>
      <c r="I100" s="99" t="s">
        <v>7</v>
      </c>
      <c r="J100" s="99" t="s">
        <v>7</v>
      </c>
      <c r="K100" s="99"/>
      <c r="L100" s="99" t="s">
        <v>19</v>
      </c>
      <c r="M100" s="99" t="s">
        <v>19</v>
      </c>
      <c r="N100" s="99" t="s">
        <v>23</v>
      </c>
      <c r="O100" s="99" t="s">
        <v>13</v>
      </c>
      <c r="P100" s="99" t="s">
        <v>23</v>
      </c>
      <c r="Q100" s="99" t="s">
        <v>13</v>
      </c>
      <c r="R100" s="99"/>
      <c r="S100" s="99" t="s">
        <v>7</v>
      </c>
      <c r="T100" s="99"/>
      <c r="U100" s="99" t="s">
        <v>19</v>
      </c>
      <c r="V100" s="99" t="s">
        <v>19</v>
      </c>
      <c r="W100" s="99" t="s">
        <v>13</v>
      </c>
      <c r="X100" s="99" t="s">
        <v>19</v>
      </c>
      <c r="Y100" s="99" t="s">
        <v>7</v>
      </c>
      <c r="Z100" s="99" t="s">
        <v>13</v>
      </c>
      <c r="AA100" s="99"/>
      <c r="AB100" s="99" t="s">
        <v>13</v>
      </c>
      <c r="AC100" s="99"/>
      <c r="AD100" s="99" t="s">
        <v>13</v>
      </c>
      <c r="AE100" s="99" t="s">
        <v>7</v>
      </c>
      <c r="AF100" s="99" t="s">
        <v>13</v>
      </c>
      <c r="AG100" s="99"/>
      <c r="AH100" s="99" t="s">
        <v>13</v>
      </c>
      <c r="AI100" s="99"/>
      <c r="AJ100" s="99" t="s">
        <v>19</v>
      </c>
      <c r="AK100" s="99" t="s">
        <v>19</v>
      </c>
      <c r="AL100" s="99" t="s">
        <v>23</v>
      </c>
      <c r="AM100" s="99" t="s">
        <v>19</v>
      </c>
      <c r="AN100" s="99"/>
      <c r="AO100" s="99" t="s">
        <v>13</v>
      </c>
      <c r="AP100" s="99" t="s">
        <v>7</v>
      </c>
      <c r="AQ100" s="99" t="s">
        <v>13</v>
      </c>
      <c r="AR100" s="99"/>
      <c r="AS100" s="99"/>
      <c r="AT100" s="99"/>
      <c r="AU100" s="99"/>
      <c r="AV100" s="99"/>
      <c r="AW100" s="99"/>
      <c r="AX100" s="99"/>
      <c r="AY100" s="99"/>
      <c r="AZ100" s="99"/>
      <c r="BA100" s="99"/>
      <c r="BB100" s="99"/>
      <c r="BC100" s="99"/>
      <c r="BD100" s="99"/>
      <c r="BE100" s="99"/>
      <c r="BF100" s="99"/>
      <c r="BG100" s="99"/>
      <c r="BH100" s="99"/>
      <c r="BI100" s="99"/>
      <c r="BJ100" s="99"/>
      <c r="BK100" s="95"/>
      <c r="BL100" s="86"/>
      <c r="BM100" s="86">
        <f t="shared" si="1"/>
        <v>27</v>
      </c>
    </row>
    <row r="101" spans="1:65" ht="17.25" thickBot="1" x14ac:dyDescent="0.25">
      <c r="A101" s="78">
        <v>100</v>
      </c>
      <c r="B101" s="100" t="s">
        <v>823</v>
      </c>
      <c r="C101" s="104" t="s">
        <v>891</v>
      </c>
      <c r="D101" s="99"/>
      <c r="E101" s="99"/>
      <c r="F101" s="99" t="s">
        <v>844</v>
      </c>
      <c r="G101" s="99">
        <v>1</v>
      </c>
      <c r="H101" s="112">
        <v>2012</v>
      </c>
      <c r="I101" s="99" t="s">
        <v>7</v>
      </c>
      <c r="J101" s="99" t="s">
        <v>23</v>
      </c>
      <c r="K101" s="99"/>
      <c r="L101" s="99" t="s">
        <v>19</v>
      </c>
      <c r="M101" s="99" t="s">
        <v>19</v>
      </c>
      <c r="N101" s="99" t="s">
        <v>23</v>
      </c>
      <c r="O101" s="99" t="s">
        <v>7</v>
      </c>
      <c r="P101" s="99" t="s">
        <v>23</v>
      </c>
      <c r="Q101" s="99" t="s">
        <v>7</v>
      </c>
      <c r="R101" s="99" t="s">
        <v>23</v>
      </c>
      <c r="S101" s="99" t="s">
        <v>7</v>
      </c>
      <c r="T101" s="99"/>
      <c r="U101" s="99"/>
      <c r="V101" s="99"/>
      <c r="W101" s="99" t="s">
        <v>13</v>
      </c>
      <c r="X101" s="99" t="s">
        <v>19</v>
      </c>
      <c r="Y101" s="99"/>
      <c r="Z101" s="99" t="s">
        <v>13</v>
      </c>
      <c r="AA101" s="99" t="s">
        <v>7</v>
      </c>
      <c r="AB101" s="99" t="s">
        <v>7</v>
      </c>
      <c r="AC101" s="99"/>
      <c r="AD101" s="99" t="s">
        <v>13</v>
      </c>
      <c r="AE101" s="99" t="s">
        <v>23</v>
      </c>
      <c r="AF101" s="99" t="s">
        <v>13</v>
      </c>
      <c r="AG101" s="99" t="s">
        <v>7</v>
      </c>
      <c r="AH101" s="99"/>
      <c r="AI101" s="99" t="s">
        <v>13</v>
      </c>
      <c r="AJ101" s="99" t="s">
        <v>19</v>
      </c>
      <c r="AK101" s="99" t="s">
        <v>19</v>
      </c>
      <c r="AL101" s="99" t="s">
        <v>23</v>
      </c>
      <c r="AM101" s="99" t="s">
        <v>19</v>
      </c>
      <c r="AN101" s="99"/>
      <c r="AO101" s="99" t="s">
        <v>13</v>
      </c>
      <c r="AP101" s="99" t="s">
        <v>13</v>
      </c>
      <c r="AQ101" s="99" t="s">
        <v>13</v>
      </c>
      <c r="AR101" s="99" t="s">
        <v>23</v>
      </c>
      <c r="AS101" s="99" t="s">
        <v>13</v>
      </c>
      <c r="AT101" s="99" t="s">
        <v>7</v>
      </c>
      <c r="AU101" s="99"/>
      <c r="AV101" s="99"/>
      <c r="AW101" s="99"/>
      <c r="AX101" s="99"/>
      <c r="AY101" s="99" t="s">
        <v>19</v>
      </c>
      <c r="AZ101" s="99"/>
      <c r="BA101" s="99"/>
      <c r="BB101" s="99"/>
      <c r="BC101" s="99"/>
      <c r="BD101" s="99"/>
      <c r="BE101" s="99"/>
      <c r="BF101" s="99"/>
      <c r="BG101" s="99"/>
      <c r="BH101" s="99"/>
      <c r="BI101" s="99"/>
      <c r="BJ101" s="99"/>
      <c r="BK101" s="95"/>
      <c r="BL101" s="86"/>
      <c r="BM101" s="86">
        <f t="shared" si="1"/>
        <v>31</v>
      </c>
    </row>
    <row r="102" spans="1:65" ht="17.25" thickBot="1" x14ac:dyDescent="0.25">
      <c r="A102" s="79">
        <v>101</v>
      </c>
      <c r="B102" s="100" t="s">
        <v>838</v>
      </c>
      <c r="C102" s="104" t="s">
        <v>892</v>
      </c>
      <c r="D102" s="99"/>
      <c r="E102" s="99"/>
      <c r="F102" s="99" t="s">
        <v>845</v>
      </c>
      <c r="G102" s="104">
        <v>22</v>
      </c>
      <c r="H102" s="112">
        <v>2012</v>
      </c>
      <c r="I102" s="99" t="s">
        <v>7</v>
      </c>
      <c r="J102" s="99" t="s">
        <v>23</v>
      </c>
      <c r="K102" s="99"/>
      <c r="L102" s="99" t="s">
        <v>19</v>
      </c>
      <c r="M102" s="99" t="s">
        <v>19</v>
      </c>
      <c r="N102" s="99" t="s">
        <v>23</v>
      </c>
      <c r="O102" s="99" t="s">
        <v>13</v>
      </c>
      <c r="P102" s="99" t="s">
        <v>23</v>
      </c>
      <c r="Q102" s="99" t="s">
        <v>13</v>
      </c>
      <c r="R102" s="99" t="s">
        <v>23</v>
      </c>
      <c r="S102" s="99" t="s">
        <v>7</v>
      </c>
      <c r="T102" s="99" t="s">
        <v>19</v>
      </c>
      <c r="U102" s="99" t="s">
        <v>23</v>
      </c>
      <c r="V102" s="99" t="s">
        <v>19</v>
      </c>
      <c r="W102" s="99" t="s">
        <v>13</v>
      </c>
      <c r="X102" s="99" t="s">
        <v>19</v>
      </c>
      <c r="Y102" s="99" t="s">
        <v>19</v>
      </c>
      <c r="Z102" s="99" t="s">
        <v>13</v>
      </c>
      <c r="AA102" s="99" t="s">
        <v>7</v>
      </c>
      <c r="AB102" s="99" t="s">
        <v>7</v>
      </c>
      <c r="AC102" s="99" t="s">
        <v>7</v>
      </c>
      <c r="AD102" s="99" t="s">
        <v>23</v>
      </c>
      <c r="AE102" s="99"/>
      <c r="AF102" s="99" t="s">
        <v>13</v>
      </c>
      <c r="AG102" s="99" t="s">
        <v>7</v>
      </c>
      <c r="AH102" s="99" t="s">
        <v>13</v>
      </c>
      <c r="AI102" s="99" t="s">
        <v>13</v>
      </c>
      <c r="AJ102" s="99" t="s">
        <v>19</v>
      </c>
      <c r="AK102" s="99" t="s">
        <v>19</v>
      </c>
      <c r="AL102" s="99" t="s">
        <v>13</v>
      </c>
      <c r="AM102" s="99" t="s">
        <v>19</v>
      </c>
      <c r="AN102" s="99" t="s">
        <v>7</v>
      </c>
      <c r="AO102" s="99" t="s">
        <v>13</v>
      </c>
      <c r="AP102" s="99" t="s">
        <v>13</v>
      </c>
      <c r="AQ102" s="99"/>
      <c r="AR102" s="99"/>
      <c r="AS102" s="99"/>
      <c r="AT102" s="99"/>
      <c r="AU102" s="99"/>
      <c r="AV102" s="99"/>
      <c r="AW102" s="99"/>
      <c r="AX102" s="99"/>
      <c r="AY102" s="99"/>
      <c r="AZ102" s="99"/>
      <c r="BA102" s="99"/>
      <c r="BB102" s="99"/>
      <c r="BC102" s="99"/>
      <c r="BD102" s="99"/>
      <c r="BE102" s="99"/>
      <c r="BF102" s="99"/>
      <c r="BG102" s="99"/>
      <c r="BH102" s="99"/>
      <c r="BI102" s="99"/>
      <c r="BJ102" s="99"/>
      <c r="BK102" s="95"/>
      <c r="BL102" s="86"/>
      <c r="BM102" s="86">
        <f t="shared" si="1"/>
        <v>32</v>
      </c>
    </row>
    <row r="103" spans="1:65" ht="17.25" thickBot="1" x14ac:dyDescent="0.25">
      <c r="A103" s="78">
        <v>102</v>
      </c>
      <c r="B103" s="100" t="s">
        <v>841</v>
      </c>
      <c r="C103" s="104" t="s">
        <v>893</v>
      </c>
      <c r="D103" s="99"/>
      <c r="E103" s="99"/>
      <c r="F103" s="99" t="s">
        <v>844</v>
      </c>
      <c r="G103" s="104">
        <v>25</v>
      </c>
      <c r="H103" s="112">
        <v>2012</v>
      </c>
      <c r="I103" s="99" t="s">
        <v>7</v>
      </c>
      <c r="J103" s="99" t="s">
        <v>23</v>
      </c>
      <c r="K103" s="99" t="s">
        <v>7</v>
      </c>
      <c r="L103" s="99" t="s">
        <v>19</v>
      </c>
      <c r="M103" s="99"/>
      <c r="N103" s="99" t="s">
        <v>23</v>
      </c>
      <c r="O103" s="99" t="s">
        <v>7</v>
      </c>
      <c r="P103" s="99" t="s">
        <v>23</v>
      </c>
      <c r="Q103" s="99" t="s">
        <v>13</v>
      </c>
      <c r="R103" s="99" t="s">
        <v>19</v>
      </c>
      <c r="S103" s="99" t="s">
        <v>7</v>
      </c>
      <c r="T103" s="99" t="s">
        <v>19</v>
      </c>
      <c r="U103" s="99" t="s">
        <v>23</v>
      </c>
      <c r="V103" s="99" t="s">
        <v>19</v>
      </c>
      <c r="W103" s="99" t="s">
        <v>13</v>
      </c>
      <c r="X103" s="99" t="s">
        <v>19</v>
      </c>
      <c r="Y103" s="99" t="s">
        <v>19</v>
      </c>
      <c r="Z103" s="99" t="s">
        <v>13</v>
      </c>
      <c r="AA103" s="99"/>
      <c r="AB103" s="99" t="s">
        <v>7</v>
      </c>
      <c r="AC103" s="99"/>
      <c r="AD103" s="99" t="s">
        <v>13</v>
      </c>
      <c r="AE103" s="99" t="s">
        <v>7</v>
      </c>
      <c r="AF103" s="99" t="s">
        <v>13</v>
      </c>
      <c r="AG103" s="99" t="s">
        <v>7</v>
      </c>
      <c r="AH103" s="99" t="s">
        <v>13</v>
      </c>
      <c r="AI103" s="99"/>
      <c r="AJ103" s="99" t="s">
        <v>19</v>
      </c>
      <c r="AK103" s="99" t="s">
        <v>19</v>
      </c>
      <c r="AL103" s="99" t="s">
        <v>23</v>
      </c>
      <c r="AM103" s="99" t="s">
        <v>19</v>
      </c>
      <c r="AN103" s="99"/>
      <c r="AO103" s="99" t="s">
        <v>19</v>
      </c>
      <c r="AP103" s="99"/>
      <c r="AQ103" s="99"/>
      <c r="AR103" s="99"/>
      <c r="AS103" s="99"/>
      <c r="AT103" s="99"/>
      <c r="AU103" s="99"/>
      <c r="AV103" s="99"/>
      <c r="AW103" s="99"/>
      <c r="AX103" s="99"/>
      <c r="AY103" s="99"/>
      <c r="AZ103" s="99"/>
      <c r="BA103" s="99"/>
      <c r="BB103" s="99"/>
      <c r="BC103" s="99"/>
      <c r="BD103" s="99"/>
      <c r="BE103" s="99"/>
      <c r="BF103" s="99"/>
      <c r="BG103" s="99"/>
      <c r="BH103" s="99"/>
      <c r="BI103" s="99"/>
      <c r="BJ103" s="99"/>
      <c r="BK103" s="95"/>
      <c r="BL103" s="86"/>
      <c r="BM103" s="86">
        <f t="shared" si="1"/>
        <v>28</v>
      </c>
    </row>
    <row r="104" spans="1:65" ht="17.25" thickBot="1" x14ac:dyDescent="0.25">
      <c r="A104" s="79">
        <v>103</v>
      </c>
      <c r="B104" s="100" t="s">
        <v>830</v>
      </c>
      <c r="C104" s="104" t="s">
        <v>894</v>
      </c>
      <c r="D104" s="99"/>
      <c r="E104" s="99"/>
      <c r="F104" s="99" t="s">
        <v>844</v>
      </c>
      <c r="G104" s="99">
        <v>9</v>
      </c>
      <c r="H104" s="112">
        <v>2012</v>
      </c>
      <c r="I104" s="99" t="s">
        <v>7</v>
      </c>
      <c r="J104" s="99" t="s">
        <v>23</v>
      </c>
      <c r="K104" s="99"/>
      <c r="L104" s="99" t="s">
        <v>19</v>
      </c>
      <c r="M104" s="99" t="s">
        <v>19</v>
      </c>
      <c r="N104" s="99" t="s">
        <v>7</v>
      </c>
      <c r="O104" s="99" t="s">
        <v>7</v>
      </c>
      <c r="P104" s="99" t="s">
        <v>23</v>
      </c>
      <c r="Q104" s="99" t="s">
        <v>13</v>
      </c>
      <c r="R104" s="99" t="s">
        <v>23</v>
      </c>
      <c r="S104" s="99" t="s">
        <v>7</v>
      </c>
      <c r="T104" s="99" t="s">
        <v>19</v>
      </c>
      <c r="U104" s="99" t="s">
        <v>23</v>
      </c>
      <c r="V104" s="99" t="s">
        <v>19</v>
      </c>
      <c r="W104" s="99" t="s">
        <v>13</v>
      </c>
      <c r="X104" s="99" t="s">
        <v>19</v>
      </c>
      <c r="Y104" s="99" t="s">
        <v>23</v>
      </c>
      <c r="Z104" s="99" t="s">
        <v>13</v>
      </c>
      <c r="AA104" s="99" t="s">
        <v>7</v>
      </c>
      <c r="AB104" s="99" t="s">
        <v>7</v>
      </c>
      <c r="AC104" s="99"/>
      <c r="AD104" s="99" t="s">
        <v>13</v>
      </c>
      <c r="AE104" s="99" t="s">
        <v>13</v>
      </c>
      <c r="AF104" s="99" t="s">
        <v>19</v>
      </c>
      <c r="AG104" s="99" t="s">
        <v>23</v>
      </c>
      <c r="AH104" s="99" t="s">
        <v>13</v>
      </c>
      <c r="AI104" s="99"/>
      <c r="AJ104" s="99" t="s">
        <v>19</v>
      </c>
      <c r="AK104" s="99" t="s">
        <v>19</v>
      </c>
      <c r="AL104" s="99" t="s">
        <v>23</v>
      </c>
      <c r="AM104" s="99" t="s">
        <v>19</v>
      </c>
      <c r="AN104" s="99"/>
      <c r="AO104" s="99"/>
      <c r="AP104" s="99"/>
      <c r="AQ104" s="99" t="s">
        <v>13</v>
      </c>
      <c r="AR104" s="99"/>
      <c r="AS104" s="99"/>
      <c r="AT104" s="99" t="s">
        <v>7</v>
      </c>
      <c r="AU104" s="99" t="s">
        <v>23</v>
      </c>
      <c r="AV104" s="99"/>
      <c r="AW104" s="99"/>
      <c r="AX104" s="99"/>
      <c r="AY104" s="99" t="s">
        <v>19</v>
      </c>
      <c r="AZ104" s="99"/>
      <c r="BA104" s="99"/>
      <c r="BB104" s="99"/>
      <c r="BC104" s="99"/>
      <c r="BD104" s="99"/>
      <c r="BE104" s="99"/>
      <c r="BF104" s="99"/>
      <c r="BG104" s="99"/>
      <c r="BH104" s="99"/>
      <c r="BI104" s="99"/>
      <c r="BJ104" s="99"/>
      <c r="BK104" s="95"/>
      <c r="BL104" s="86"/>
      <c r="BM104" s="86">
        <f t="shared" si="1"/>
        <v>32</v>
      </c>
    </row>
    <row r="105" spans="1:65" ht="17.25" thickBot="1" x14ac:dyDescent="0.25">
      <c r="A105" s="78">
        <v>104</v>
      </c>
      <c r="B105" s="100" t="s">
        <v>556</v>
      </c>
      <c r="C105" s="104" t="s">
        <v>895</v>
      </c>
      <c r="D105" s="99"/>
      <c r="E105" s="99"/>
      <c r="F105" s="99" t="s">
        <v>844</v>
      </c>
      <c r="G105" s="104">
        <v>26</v>
      </c>
      <c r="H105" s="112">
        <v>2012</v>
      </c>
      <c r="I105" s="99" t="s">
        <v>7</v>
      </c>
      <c r="J105" s="99" t="s">
        <v>23</v>
      </c>
      <c r="K105" s="99"/>
      <c r="L105" s="99" t="s">
        <v>19</v>
      </c>
      <c r="M105" s="99" t="s">
        <v>19</v>
      </c>
      <c r="N105" s="99" t="s">
        <v>7</v>
      </c>
      <c r="O105" s="99" t="s">
        <v>13</v>
      </c>
      <c r="P105" s="99" t="s">
        <v>23</v>
      </c>
      <c r="Q105" s="99" t="s">
        <v>13</v>
      </c>
      <c r="R105" s="99" t="s">
        <v>23</v>
      </c>
      <c r="S105" s="99" t="s">
        <v>7</v>
      </c>
      <c r="T105" s="99"/>
      <c r="U105" s="99" t="s">
        <v>23</v>
      </c>
      <c r="V105" s="99"/>
      <c r="W105" s="99" t="s">
        <v>13</v>
      </c>
      <c r="X105" s="99" t="s">
        <v>19</v>
      </c>
      <c r="Y105" s="99" t="s">
        <v>13</v>
      </c>
      <c r="Z105" s="99"/>
      <c r="AA105" s="99"/>
      <c r="AB105" s="99"/>
      <c r="AC105" s="99" t="s">
        <v>13</v>
      </c>
      <c r="AD105" s="99"/>
      <c r="AE105" s="99" t="s">
        <v>13</v>
      </c>
      <c r="AF105" s="99" t="s">
        <v>13</v>
      </c>
      <c r="AG105" s="99"/>
      <c r="AH105" s="99" t="s">
        <v>13</v>
      </c>
      <c r="AI105" s="99"/>
      <c r="AJ105" s="99" t="s">
        <v>19</v>
      </c>
      <c r="AK105" s="99" t="s">
        <v>19</v>
      </c>
      <c r="AL105" s="99" t="s">
        <v>23</v>
      </c>
      <c r="AM105" s="99" t="s">
        <v>19</v>
      </c>
      <c r="AN105" s="99"/>
      <c r="AO105" s="99"/>
      <c r="AP105" s="99"/>
      <c r="AQ105" s="99"/>
      <c r="AR105" s="99"/>
      <c r="AS105" s="99"/>
      <c r="AT105" s="99"/>
      <c r="AU105" s="99"/>
      <c r="AV105" s="99"/>
      <c r="AW105" s="99"/>
      <c r="AX105" s="99"/>
      <c r="AY105" s="99"/>
      <c r="AZ105" s="99"/>
      <c r="BA105" s="99"/>
      <c r="BB105" s="99"/>
      <c r="BC105" s="99"/>
      <c r="BD105" s="99"/>
      <c r="BE105" s="99"/>
      <c r="BF105" s="99"/>
      <c r="BG105" s="99"/>
      <c r="BH105" s="99"/>
      <c r="BI105" s="99"/>
      <c r="BJ105" s="99"/>
      <c r="BK105" s="95"/>
      <c r="BL105" s="86"/>
      <c r="BM105" s="86">
        <f t="shared" si="1"/>
        <v>22</v>
      </c>
    </row>
    <row r="106" spans="1:65" ht="17.25" thickBot="1" x14ac:dyDescent="0.25">
      <c r="A106" s="79">
        <v>105</v>
      </c>
      <c r="B106" s="100" t="s">
        <v>827</v>
      </c>
      <c r="C106" s="104" t="s">
        <v>896</v>
      </c>
      <c r="D106" s="99"/>
      <c r="E106" s="99"/>
      <c r="F106" s="99" t="s">
        <v>844</v>
      </c>
      <c r="G106" s="99">
        <v>6</v>
      </c>
      <c r="H106" s="112">
        <v>2012</v>
      </c>
      <c r="I106" s="99" t="s">
        <v>7</v>
      </c>
      <c r="J106" s="99" t="s">
        <v>23</v>
      </c>
      <c r="K106" s="99" t="s">
        <v>7</v>
      </c>
      <c r="L106" s="99" t="s">
        <v>19</v>
      </c>
      <c r="M106" s="99" t="s">
        <v>19</v>
      </c>
      <c r="N106" s="99" t="s">
        <v>23</v>
      </c>
      <c r="O106" s="99" t="s">
        <v>7</v>
      </c>
      <c r="P106" s="99" t="s">
        <v>23</v>
      </c>
      <c r="Q106" s="99" t="s">
        <v>13</v>
      </c>
      <c r="R106" s="99"/>
      <c r="S106" s="99" t="s">
        <v>7</v>
      </c>
      <c r="T106" s="99" t="s">
        <v>19</v>
      </c>
      <c r="U106" s="99" t="s">
        <v>13</v>
      </c>
      <c r="V106" s="99" t="s">
        <v>19</v>
      </c>
      <c r="W106" s="99" t="s">
        <v>13</v>
      </c>
      <c r="X106" s="99" t="s">
        <v>19</v>
      </c>
      <c r="Y106" s="99" t="s">
        <v>19</v>
      </c>
      <c r="Z106" s="99" t="s">
        <v>13</v>
      </c>
      <c r="AA106" s="99" t="s">
        <v>13</v>
      </c>
      <c r="AB106" s="99"/>
      <c r="AC106" s="99"/>
      <c r="AD106" s="99" t="s">
        <v>13</v>
      </c>
      <c r="AE106" s="99" t="s">
        <v>7</v>
      </c>
      <c r="AF106" s="99" t="s">
        <v>13</v>
      </c>
      <c r="AG106" s="99" t="s">
        <v>7</v>
      </c>
      <c r="AH106" s="99" t="s">
        <v>7</v>
      </c>
      <c r="AI106" s="99" t="s">
        <v>13</v>
      </c>
      <c r="AJ106" s="99" t="s">
        <v>19</v>
      </c>
      <c r="AK106" s="99" t="s">
        <v>19</v>
      </c>
      <c r="AL106" s="99" t="s">
        <v>23</v>
      </c>
      <c r="AM106" s="99" t="s">
        <v>19</v>
      </c>
      <c r="AN106" s="99"/>
      <c r="AO106" s="99" t="s">
        <v>13</v>
      </c>
      <c r="AP106" s="99"/>
      <c r="AQ106" s="99" t="s">
        <v>13</v>
      </c>
      <c r="AR106" s="99" t="s">
        <v>7</v>
      </c>
      <c r="AS106" s="99" t="s">
        <v>23</v>
      </c>
      <c r="AT106" s="99"/>
      <c r="AU106" s="99"/>
      <c r="AV106" s="99"/>
      <c r="AW106" s="99"/>
      <c r="AX106" s="99"/>
      <c r="AY106" s="99"/>
      <c r="AZ106" s="99" t="s">
        <v>23</v>
      </c>
      <c r="BA106" s="99"/>
      <c r="BB106" s="99"/>
      <c r="BC106" s="99"/>
      <c r="BD106" s="99"/>
      <c r="BE106" s="99"/>
      <c r="BF106" s="99"/>
      <c r="BG106" s="99"/>
      <c r="BH106" s="99"/>
      <c r="BI106" s="99"/>
      <c r="BJ106" s="99"/>
      <c r="BK106" s="95"/>
      <c r="BL106" s="86"/>
      <c r="BM106" s="86">
        <f t="shared" si="1"/>
        <v>33</v>
      </c>
    </row>
    <row r="107" spans="1:65" ht="17.25" thickBot="1" x14ac:dyDescent="0.25">
      <c r="A107" s="78">
        <v>106</v>
      </c>
      <c r="B107" s="100" t="s">
        <v>824</v>
      </c>
      <c r="C107" s="104" t="s">
        <v>897</v>
      </c>
      <c r="D107" s="99"/>
      <c r="E107" s="99"/>
      <c r="F107" s="99" t="s">
        <v>844</v>
      </c>
      <c r="G107" s="99">
        <v>3</v>
      </c>
      <c r="H107" s="112">
        <v>2012</v>
      </c>
      <c r="I107" s="99" t="s">
        <v>7</v>
      </c>
      <c r="J107" s="99" t="s">
        <v>23</v>
      </c>
      <c r="K107" s="99" t="s">
        <v>7</v>
      </c>
      <c r="L107" s="99" t="s">
        <v>19</v>
      </c>
      <c r="M107" s="99" t="s">
        <v>7</v>
      </c>
      <c r="N107" s="99" t="s">
        <v>23</v>
      </c>
      <c r="O107" s="99" t="s">
        <v>7</v>
      </c>
      <c r="P107" s="99" t="s">
        <v>23</v>
      </c>
      <c r="Q107" s="99" t="s">
        <v>13</v>
      </c>
      <c r="R107" s="99" t="s">
        <v>19</v>
      </c>
      <c r="S107" s="99" t="s">
        <v>19</v>
      </c>
      <c r="T107" s="99" t="s">
        <v>19</v>
      </c>
      <c r="U107" s="99" t="s">
        <v>23</v>
      </c>
      <c r="V107" s="99" t="s">
        <v>19</v>
      </c>
      <c r="W107" s="99" t="s">
        <v>13</v>
      </c>
      <c r="X107" s="99" t="s">
        <v>19</v>
      </c>
      <c r="Y107" s="99" t="s">
        <v>19</v>
      </c>
      <c r="Z107" s="99" t="s">
        <v>13</v>
      </c>
      <c r="AA107" s="99" t="s">
        <v>7</v>
      </c>
      <c r="AB107" s="99" t="s">
        <v>7</v>
      </c>
      <c r="AC107" s="99"/>
      <c r="AD107" s="99" t="s">
        <v>23</v>
      </c>
      <c r="AE107" s="99" t="s">
        <v>19</v>
      </c>
      <c r="AF107" s="99" t="s">
        <v>13</v>
      </c>
      <c r="AG107" s="99" t="s">
        <v>13</v>
      </c>
      <c r="AH107" s="99" t="s">
        <v>19</v>
      </c>
      <c r="AI107" s="99" t="s">
        <v>13</v>
      </c>
      <c r="AJ107" s="99" t="s">
        <v>19</v>
      </c>
      <c r="AK107" s="99" t="s">
        <v>19</v>
      </c>
      <c r="AL107" s="99" t="s">
        <v>23</v>
      </c>
      <c r="AM107" s="99"/>
      <c r="AN107" s="99"/>
      <c r="AO107" s="99"/>
      <c r="AP107" s="99"/>
      <c r="AQ107" s="99"/>
      <c r="AR107" s="99"/>
      <c r="AS107" s="99"/>
      <c r="AT107" s="99"/>
      <c r="AU107" s="99"/>
      <c r="AV107" s="99"/>
      <c r="AW107" s="99"/>
      <c r="AX107" s="99"/>
      <c r="AY107" s="99"/>
      <c r="AZ107" s="99"/>
      <c r="BA107" s="99"/>
      <c r="BB107" s="99"/>
      <c r="BC107" s="99"/>
      <c r="BD107" s="99"/>
      <c r="BE107" s="99"/>
      <c r="BF107" s="99"/>
      <c r="BG107" s="99"/>
      <c r="BH107" s="99"/>
      <c r="BI107" s="99"/>
      <c r="BJ107" s="99"/>
      <c r="BK107" s="95"/>
      <c r="BL107" s="86"/>
      <c r="BM107" s="86">
        <f t="shared" si="1"/>
        <v>29</v>
      </c>
    </row>
    <row r="108" spans="1:65" ht="17.25" thickBot="1" x14ac:dyDescent="0.3">
      <c r="A108" s="79">
        <v>107</v>
      </c>
      <c r="B108" s="103" t="s">
        <v>826</v>
      </c>
      <c r="C108" s="103">
        <v>43779.621574074074</v>
      </c>
      <c r="D108" s="103"/>
      <c r="E108" s="103"/>
      <c r="F108" s="99" t="s">
        <v>844</v>
      </c>
      <c r="G108" s="99">
        <v>5</v>
      </c>
      <c r="H108" s="99">
        <v>2013</v>
      </c>
      <c r="I108" s="99" t="s">
        <v>19</v>
      </c>
      <c r="J108" s="99" t="s">
        <v>23</v>
      </c>
      <c r="K108" s="99" t="s">
        <v>23</v>
      </c>
      <c r="L108" s="99" t="s">
        <v>7</v>
      </c>
      <c r="M108" s="99" t="s">
        <v>13</v>
      </c>
      <c r="N108" s="99" t="s">
        <v>7</v>
      </c>
      <c r="O108" s="99" t="s">
        <v>19</v>
      </c>
      <c r="P108" s="99"/>
      <c r="Q108" s="99"/>
      <c r="R108" s="99" t="s">
        <v>13</v>
      </c>
      <c r="S108" s="99" t="s">
        <v>23</v>
      </c>
      <c r="T108" s="99"/>
      <c r="U108" s="99"/>
      <c r="V108" s="99" t="s">
        <v>7</v>
      </c>
      <c r="W108" s="99" t="s">
        <v>7</v>
      </c>
      <c r="X108" s="99" t="s">
        <v>19</v>
      </c>
      <c r="Y108" s="99" t="s">
        <v>19</v>
      </c>
      <c r="Z108" s="99"/>
      <c r="AA108" s="99"/>
      <c r="AB108" s="99"/>
      <c r="AC108" s="99" t="s">
        <v>7</v>
      </c>
      <c r="AD108" s="99" t="s">
        <v>13</v>
      </c>
      <c r="AE108" s="99" t="s">
        <v>19</v>
      </c>
      <c r="AF108" s="99" t="s">
        <v>13</v>
      </c>
      <c r="AG108" s="99"/>
      <c r="AH108" s="99" t="s">
        <v>23</v>
      </c>
      <c r="AI108" s="99"/>
      <c r="AJ108" s="99"/>
      <c r="AK108" s="99"/>
      <c r="AL108" s="99"/>
      <c r="AM108" s="99"/>
      <c r="AN108" s="99"/>
      <c r="AO108" s="99"/>
      <c r="AP108" s="99"/>
      <c r="AQ108" s="99"/>
      <c r="AR108" s="99"/>
      <c r="AS108" s="99"/>
      <c r="AT108" s="99"/>
      <c r="AU108" s="99"/>
      <c r="AV108" s="99"/>
      <c r="AW108" s="99"/>
      <c r="AX108" s="99"/>
      <c r="AY108" s="99"/>
      <c r="AZ108" s="99"/>
      <c r="BA108" s="99"/>
      <c r="BB108" s="94"/>
      <c r="BC108" s="94"/>
      <c r="BD108" s="94"/>
      <c r="BE108" s="94"/>
      <c r="BF108" s="94"/>
      <c r="BG108" s="94"/>
      <c r="BH108" s="94"/>
      <c r="BI108" s="94"/>
      <c r="BJ108" s="94"/>
      <c r="BK108" s="95"/>
      <c r="BL108" s="86"/>
      <c r="BM108" s="86">
        <f t="shared" si="1"/>
        <v>18</v>
      </c>
    </row>
    <row r="109" spans="1:65" ht="17.25" thickBot="1" x14ac:dyDescent="0.3">
      <c r="A109" s="78">
        <v>108</v>
      </c>
      <c r="B109" s="103" t="s">
        <v>554</v>
      </c>
      <c r="C109" s="103">
        <v>43779.621886574074</v>
      </c>
      <c r="D109" s="103"/>
      <c r="E109" s="103"/>
      <c r="F109" s="99" t="s">
        <v>844</v>
      </c>
      <c r="G109" s="104">
        <v>12</v>
      </c>
      <c r="H109" s="99">
        <v>2013</v>
      </c>
      <c r="I109" s="99" t="s">
        <v>19</v>
      </c>
      <c r="J109" s="99" t="s">
        <v>23</v>
      </c>
      <c r="K109" s="99" t="s">
        <v>23</v>
      </c>
      <c r="L109" s="99" t="s">
        <v>19</v>
      </c>
      <c r="M109" s="99" t="s">
        <v>13</v>
      </c>
      <c r="N109" s="99" t="s">
        <v>13</v>
      </c>
      <c r="O109" s="99" t="s">
        <v>13</v>
      </c>
      <c r="P109" s="99" t="s">
        <v>13</v>
      </c>
      <c r="Q109" s="99" t="s">
        <v>23</v>
      </c>
      <c r="R109" s="99" t="s">
        <v>13</v>
      </c>
      <c r="S109" s="99" t="s">
        <v>23</v>
      </c>
      <c r="T109" s="99" t="s">
        <v>23</v>
      </c>
      <c r="U109" s="99" t="s">
        <v>19</v>
      </c>
      <c r="V109" s="99" t="s">
        <v>7</v>
      </c>
      <c r="W109" s="99" t="s">
        <v>7</v>
      </c>
      <c r="X109" s="99" t="s">
        <v>13</v>
      </c>
      <c r="Y109" s="99" t="s">
        <v>19</v>
      </c>
      <c r="Z109" s="99" t="s">
        <v>13</v>
      </c>
      <c r="AA109" s="99" t="s">
        <v>7</v>
      </c>
      <c r="AB109" s="99" t="s">
        <v>7</v>
      </c>
      <c r="AC109" s="99" t="s">
        <v>19</v>
      </c>
      <c r="AD109" s="99" t="s">
        <v>7</v>
      </c>
      <c r="AE109" s="99" t="s">
        <v>19</v>
      </c>
      <c r="AF109" s="99" t="s">
        <v>13</v>
      </c>
      <c r="AG109" s="99"/>
      <c r="AH109" s="99" t="s">
        <v>13</v>
      </c>
      <c r="AI109" s="99" t="s">
        <v>19</v>
      </c>
      <c r="AJ109" s="99" t="s">
        <v>13</v>
      </c>
      <c r="AK109" s="99" t="s">
        <v>23</v>
      </c>
      <c r="AL109" s="99" t="s">
        <v>19</v>
      </c>
      <c r="AM109" s="99" t="s">
        <v>19</v>
      </c>
      <c r="AN109" s="99" t="s">
        <v>19</v>
      </c>
      <c r="AO109" s="99"/>
      <c r="AP109" s="99"/>
      <c r="AQ109" s="99"/>
      <c r="AR109" s="99"/>
      <c r="AS109" s="99"/>
      <c r="AT109" s="99"/>
      <c r="AU109" s="99"/>
      <c r="AV109" s="99"/>
      <c r="AW109" s="99"/>
      <c r="AX109" s="99"/>
      <c r="AY109" s="99"/>
      <c r="AZ109" s="99"/>
      <c r="BA109" s="99"/>
      <c r="BB109" s="94"/>
      <c r="BC109" s="94"/>
      <c r="BD109" s="94"/>
      <c r="BE109" s="94"/>
      <c r="BF109" s="94"/>
      <c r="BG109" s="94"/>
      <c r="BH109" s="94"/>
      <c r="BI109" s="94"/>
      <c r="BJ109" s="94"/>
      <c r="BK109" s="95"/>
      <c r="BL109" s="86"/>
      <c r="BM109" s="86">
        <f t="shared" si="1"/>
        <v>31</v>
      </c>
    </row>
    <row r="110" spans="1:65" ht="17.25" thickBot="1" x14ac:dyDescent="0.3">
      <c r="A110" s="79">
        <v>109</v>
      </c>
      <c r="B110" s="103" t="s">
        <v>560</v>
      </c>
      <c r="C110" s="103">
        <v>43779.621967592589</v>
      </c>
      <c r="D110" s="103"/>
      <c r="E110" s="103"/>
      <c r="F110" s="99" t="s">
        <v>844</v>
      </c>
      <c r="G110" s="104">
        <v>13</v>
      </c>
      <c r="H110" s="99">
        <v>2013</v>
      </c>
      <c r="I110" s="99" t="s">
        <v>19</v>
      </c>
      <c r="J110" s="99" t="s">
        <v>23</v>
      </c>
      <c r="K110" s="99" t="s">
        <v>23</v>
      </c>
      <c r="L110" s="99" t="s">
        <v>7</v>
      </c>
      <c r="M110" s="99" t="s">
        <v>13</v>
      </c>
      <c r="N110" s="99" t="s">
        <v>7</v>
      </c>
      <c r="O110" s="99" t="s">
        <v>19</v>
      </c>
      <c r="P110" s="99" t="s">
        <v>13</v>
      </c>
      <c r="Q110" s="99" t="s">
        <v>23</v>
      </c>
      <c r="R110" s="99" t="s">
        <v>13</v>
      </c>
      <c r="S110" s="99" t="s">
        <v>23</v>
      </c>
      <c r="T110" s="99" t="s">
        <v>7</v>
      </c>
      <c r="U110" s="99" t="s">
        <v>7</v>
      </c>
      <c r="V110" s="99" t="s">
        <v>23</v>
      </c>
      <c r="W110" s="99" t="s">
        <v>19</v>
      </c>
      <c r="X110" s="99" t="s">
        <v>7</v>
      </c>
      <c r="Y110" s="99" t="s">
        <v>19</v>
      </c>
      <c r="Z110" s="99" t="s">
        <v>7</v>
      </c>
      <c r="AA110" s="99" t="s">
        <v>13</v>
      </c>
      <c r="AB110" s="99" t="s">
        <v>23</v>
      </c>
      <c r="AC110" s="99" t="s">
        <v>13</v>
      </c>
      <c r="AD110" s="99" t="s">
        <v>13</v>
      </c>
      <c r="AE110" s="99" t="s">
        <v>13</v>
      </c>
      <c r="AF110" s="99" t="s">
        <v>13</v>
      </c>
      <c r="AG110" s="99" t="s">
        <v>7</v>
      </c>
      <c r="AH110" s="99" t="s">
        <v>13</v>
      </c>
      <c r="AI110" s="99" t="s">
        <v>19</v>
      </c>
      <c r="AJ110" s="99" t="s">
        <v>13</v>
      </c>
      <c r="AK110" s="99" t="s">
        <v>23</v>
      </c>
      <c r="AL110" s="99" t="s">
        <v>19</v>
      </c>
      <c r="AM110" s="99" t="s">
        <v>19</v>
      </c>
      <c r="AN110" s="99" t="s">
        <v>7</v>
      </c>
      <c r="AO110" s="99" t="s">
        <v>13</v>
      </c>
      <c r="AP110" s="99" t="s">
        <v>23</v>
      </c>
      <c r="AQ110" s="99" t="s">
        <v>7</v>
      </c>
      <c r="AR110" s="99" t="s">
        <v>13</v>
      </c>
      <c r="AS110" s="99" t="s">
        <v>7</v>
      </c>
      <c r="AT110" s="99" t="s">
        <v>7</v>
      </c>
      <c r="AU110" s="99" t="s">
        <v>7</v>
      </c>
      <c r="AV110" s="99" t="s">
        <v>7</v>
      </c>
      <c r="AW110" s="99" t="s">
        <v>23</v>
      </c>
      <c r="AX110" s="99" t="s">
        <v>23</v>
      </c>
      <c r="AY110" s="99" t="s">
        <v>23</v>
      </c>
      <c r="AZ110" s="99" t="s">
        <v>7</v>
      </c>
      <c r="BA110" s="99" t="s">
        <v>23</v>
      </c>
      <c r="BB110" s="94"/>
      <c r="BC110" s="94"/>
      <c r="BD110" s="94"/>
      <c r="BE110" s="94"/>
      <c r="BF110" s="94"/>
      <c r="BG110" s="94"/>
      <c r="BH110" s="94"/>
      <c r="BI110" s="94"/>
      <c r="BJ110" s="94"/>
      <c r="BK110" s="95"/>
      <c r="BL110" s="86"/>
      <c r="BM110" s="86">
        <f t="shared" si="1"/>
        <v>45</v>
      </c>
    </row>
    <row r="111" spans="1:65" ht="17.25" thickBot="1" x14ac:dyDescent="0.3">
      <c r="A111" s="78">
        <v>110</v>
      </c>
      <c r="B111" s="103" t="s">
        <v>832</v>
      </c>
      <c r="C111" s="103">
        <v>43779.622071759259</v>
      </c>
      <c r="D111" s="103"/>
      <c r="E111" s="103"/>
      <c r="F111" s="99" t="s">
        <v>844</v>
      </c>
      <c r="G111" s="104">
        <v>14</v>
      </c>
      <c r="H111" s="99">
        <v>2013</v>
      </c>
      <c r="I111" s="99" t="s">
        <v>19</v>
      </c>
      <c r="J111" s="99" t="s">
        <v>23</v>
      </c>
      <c r="K111" s="99" t="s">
        <v>23</v>
      </c>
      <c r="L111" s="99" t="s">
        <v>7</v>
      </c>
      <c r="M111" s="99" t="s">
        <v>23</v>
      </c>
      <c r="N111" s="99" t="s">
        <v>7</v>
      </c>
      <c r="O111" s="99" t="s">
        <v>13</v>
      </c>
      <c r="P111" s="99" t="s">
        <v>19</v>
      </c>
      <c r="Q111" s="99" t="s">
        <v>23</v>
      </c>
      <c r="R111" s="99" t="s">
        <v>13</v>
      </c>
      <c r="S111" s="99"/>
      <c r="T111" s="99" t="s">
        <v>23</v>
      </c>
      <c r="U111" s="99" t="s">
        <v>19</v>
      </c>
      <c r="V111" s="99" t="s">
        <v>19</v>
      </c>
      <c r="W111" s="99" t="s">
        <v>19</v>
      </c>
      <c r="X111" s="99" t="s">
        <v>13</v>
      </c>
      <c r="Y111" s="99" t="s">
        <v>19</v>
      </c>
      <c r="Z111" s="99" t="s">
        <v>23</v>
      </c>
      <c r="AA111" s="99"/>
      <c r="AB111" s="99" t="s">
        <v>7</v>
      </c>
      <c r="AC111" s="99" t="s">
        <v>7</v>
      </c>
      <c r="AD111" s="99" t="s">
        <v>7</v>
      </c>
      <c r="AE111" s="99" t="s">
        <v>19</v>
      </c>
      <c r="AF111" s="99" t="s">
        <v>23</v>
      </c>
      <c r="AG111" s="99" t="s">
        <v>23</v>
      </c>
      <c r="AH111" s="99" t="s">
        <v>13</v>
      </c>
      <c r="AI111" s="99" t="s">
        <v>19</v>
      </c>
      <c r="AJ111" s="99" t="s">
        <v>13</v>
      </c>
      <c r="AK111" s="99" t="s">
        <v>23</v>
      </c>
      <c r="AL111" s="99" t="s">
        <v>13</v>
      </c>
      <c r="AM111" s="99" t="s">
        <v>19</v>
      </c>
      <c r="AN111" s="99" t="s">
        <v>19</v>
      </c>
      <c r="AO111" s="99" t="s">
        <v>13</v>
      </c>
      <c r="AP111" s="99" t="s">
        <v>7</v>
      </c>
      <c r="AQ111" s="99" t="s">
        <v>23</v>
      </c>
      <c r="AR111" s="99" t="s">
        <v>13</v>
      </c>
      <c r="AS111" s="99" t="s">
        <v>7</v>
      </c>
      <c r="AT111" s="99" t="s">
        <v>7</v>
      </c>
      <c r="AU111" s="99"/>
      <c r="AV111" s="99"/>
      <c r="AW111" s="99"/>
      <c r="AX111" s="99"/>
      <c r="AY111" s="99"/>
      <c r="AZ111" s="99"/>
      <c r="BA111" s="99"/>
      <c r="BB111" s="94"/>
      <c r="BC111" s="94"/>
      <c r="BD111" s="94"/>
      <c r="BE111" s="94"/>
      <c r="BF111" s="94"/>
      <c r="BG111" s="94"/>
      <c r="BH111" s="94"/>
      <c r="BI111" s="94"/>
      <c r="BJ111" s="94"/>
      <c r="BK111" s="95"/>
      <c r="BL111" s="86"/>
      <c r="BM111" s="86">
        <f t="shared" si="1"/>
        <v>36</v>
      </c>
    </row>
    <row r="112" spans="1:65" ht="17.25" thickBot="1" x14ac:dyDescent="0.3">
      <c r="A112" s="79">
        <v>111</v>
      </c>
      <c r="B112" s="103" t="s">
        <v>835</v>
      </c>
      <c r="C112" s="103">
        <v>43779.622152777774</v>
      </c>
      <c r="D112" s="103"/>
      <c r="E112" s="103"/>
      <c r="F112" s="99" t="s">
        <v>844</v>
      </c>
      <c r="G112" s="104">
        <v>19</v>
      </c>
      <c r="H112" s="99">
        <v>2013</v>
      </c>
      <c r="I112" s="99" t="s">
        <v>19</v>
      </c>
      <c r="J112" s="99" t="s">
        <v>23</v>
      </c>
      <c r="K112" s="99" t="s">
        <v>23</v>
      </c>
      <c r="L112" s="99" t="s">
        <v>7</v>
      </c>
      <c r="M112" s="99" t="s">
        <v>13</v>
      </c>
      <c r="N112" s="99" t="s">
        <v>7</v>
      </c>
      <c r="O112" s="99" t="s">
        <v>19</v>
      </c>
      <c r="P112" s="99" t="s">
        <v>13</v>
      </c>
      <c r="Q112" s="99" t="s">
        <v>23</v>
      </c>
      <c r="R112" s="99" t="s">
        <v>13</v>
      </c>
      <c r="S112" s="99" t="s">
        <v>23</v>
      </c>
      <c r="T112" s="99" t="s">
        <v>7</v>
      </c>
      <c r="U112" s="99" t="s">
        <v>7</v>
      </c>
      <c r="V112" s="99" t="s">
        <v>23</v>
      </c>
      <c r="W112" s="99" t="s">
        <v>19</v>
      </c>
      <c r="X112" s="99"/>
      <c r="Y112" s="99"/>
      <c r="Z112" s="99"/>
      <c r="AA112" s="99"/>
      <c r="AB112" s="99" t="s">
        <v>23</v>
      </c>
      <c r="AC112" s="99" t="s">
        <v>13</v>
      </c>
      <c r="AD112" s="99"/>
      <c r="AE112" s="99" t="s">
        <v>19</v>
      </c>
      <c r="AF112" s="99" t="s">
        <v>13</v>
      </c>
      <c r="AG112" s="99"/>
      <c r="AH112" s="99" t="s">
        <v>13</v>
      </c>
      <c r="AI112" s="99" t="s">
        <v>7</v>
      </c>
      <c r="AJ112" s="99" t="s">
        <v>13</v>
      </c>
      <c r="AK112" s="99"/>
      <c r="AL112" s="99"/>
      <c r="AM112" s="99"/>
      <c r="AN112" s="99"/>
      <c r="AO112" s="99" t="s">
        <v>19</v>
      </c>
      <c r="AP112" s="99"/>
      <c r="AQ112" s="99"/>
      <c r="AR112" s="99" t="s">
        <v>13</v>
      </c>
      <c r="AS112" s="99"/>
      <c r="AT112" s="99"/>
      <c r="AU112" s="99"/>
      <c r="AV112" s="99"/>
      <c r="AW112" s="99"/>
      <c r="AX112" s="99"/>
      <c r="AY112" s="99"/>
      <c r="AZ112" s="99"/>
      <c r="BA112" s="99"/>
      <c r="BB112" s="94"/>
      <c r="BC112" s="94"/>
      <c r="BD112" s="94"/>
      <c r="BE112" s="94"/>
      <c r="BF112" s="94"/>
      <c r="BG112" s="94"/>
      <c r="BH112" s="94"/>
      <c r="BI112" s="94"/>
      <c r="BJ112" s="94"/>
      <c r="BK112" s="95"/>
      <c r="BL112" s="86"/>
      <c r="BM112" s="86">
        <f t="shared" si="1"/>
        <v>24</v>
      </c>
    </row>
    <row r="113" spans="1:65" ht="17.25" thickBot="1" x14ac:dyDescent="0.3">
      <c r="A113" s="78">
        <v>112</v>
      </c>
      <c r="B113" s="103" t="s">
        <v>825</v>
      </c>
      <c r="C113" s="103">
        <v>43779.622337962966</v>
      </c>
      <c r="D113" s="103"/>
      <c r="E113" s="103"/>
      <c r="F113" s="99" t="s">
        <v>844</v>
      </c>
      <c r="G113" s="99">
        <v>4</v>
      </c>
      <c r="H113" s="99">
        <v>2013</v>
      </c>
      <c r="I113" s="99" t="s">
        <v>19</v>
      </c>
      <c r="J113" s="99" t="s">
        <v>23</v>
      </c>
      <c r="K113" s="99" t="s">
        <v>23</v>
      </c>
      <c r="L113" s="99" t="s">
        <v>7</v>
      </c>
      <c r="M113" s="99" t="s">
        <v>13</v>
      </c>
      <c r="N113" s="99" t="s">
        <v>7</v>
      </c>
      <c r="O113" s="99" t="s">
        <v>19</v>
      </c>
      <c r="P113" s="99" t="s">
        <v>13</v>
      </c>
      <c r="Q113" s="99" t="s">
        <v>23</v>
      </c>
      <c r="R113" s="99" t="s">
        <v>13</v>
      </c>
      <c r="S113" s="99" t="s">
        <v>23</v>
      </c>
      <c r="T113" s="99" t="s">
        <v>7</v>
      </c>
      <c r="U113" s="99" t="s">
        <v>7</v>
      </c>
      <c r="V113" s="99" t="s">
        <v>23</v>
      </c>
      <c r="W113" s="99" t="s">
        <v>7</v>
      </c>
      <c r="X113" s="99" t="s">
        <v>19</v>
      </c>
      <c r="Y113" s="99" t="s">
        <v>19</v>
      </c>
      <c r="Z113" s="99" t="s">
        <v>7</v>
      </c>
      <c r="AA113" s="99" t="s">
        <v>19</v>
      </c>
      <c r="AB113" s="99" t="s">
        <v>23</v>
      </c>
      <c r="AC113" s="99" t="s">
        <v>7</v>
      </c>
      <c r="AD113" s="99" t="s">
        <v>13</v>
      </c>
      <c r="AE113" s="99" t="s">
        <v>19</v>
      </c>
      <c r="AF113" s="99" t="s">
        <v>13</v>
      </c>
      <c r="AG113" s="99" t="s">
        <v>19</v>
      </c>
      <c r="AH113" s="99"/>
      <c r="AI113" s="99"/>
      <c r="AJ113" s="99"/>
      <c r="AK113" s="99"/>
      <c r="AL113" s="99"/>
      <c r="AM113" s="99"/>
      <c r="AN113" s="99"/>
      <c r="AO113" s="99"/>
      <c r="AP113" s="99"/>
      <c r="AQ113" s="99"/>
      <c r="AR113" s="99"/>
      <c r="AS113" s="99"/>
      <c r="AT113" s="99"/>
      <c r="AU113" s="99"/>
      <c r="AV113" s="99"/>
      <c r="AW113" s="99"/>
      <c r="AX113" s="99"/>
      <c r="AY113" s="99"/>
      <c r="AZ113" s="99"/>
      <c r="BA113" s="99"/>
      <c r="BB113" s="94"/>
      <c r="BC113" s="94"/>
      <c r="BD113" s="94"/>
      <c r="BE113" s="94"/>
      <c r="BF113" s="94"/>
      <c r="BG113" s="94"/>
      <c r="BH113" s="94"/>
      <c r="BI113" s="94"/>
      <c r="BJ113" s="94"/>
      <c r="BK113" s="95"/>
      <c r="BL113" s="86"/>
      <c r="BM113" s="86">
        <f t="shared" si="1"/>
        <v>25</v>
      </c>
    </row>
    <row r="114" spans="1:65" ht="17.25" thickBot="1" x14ac:dyDescent="0.3">
      <c r="A114" s="79">
        <v>113</v>
      </c>
      <c r="B114" s="103" t="s">
        <v>833</v>
      </c>
      <c r="C114" s="103">
        <v>43779.622372685182</v>
      </c>
      <c r="D114" s="103"/>
      <c r="E114" s="103"/>
      <c r="F114" s="99" t="s">
        <v>844</v>
      </c>
      <c r="G114" s="104">
        <v>16</v>
      </c>
      <c r="H114" s="99">
        <v>2013</v>
      </c>
      <c r="I114" s="99" t="s">
        <v>19</v>
      </c>
      <c r="J114" s="99" t="s">
        <v>23</v>
      </c>
      <c r="K114" s="99" t="s">
        <v>23</v>
      </c>
      <c r="L114" s="99" t="s">
        <v>7</v>
      </c>
      <c r="M114" s="99" t="s">
        <v>23</v>
      </c>
      <c r="N114" s="99" t="s">
        <v>7</v>
      </c>
      <c r="O114" s="99" t="s">
        <v>19</v>
      </c>
      <c r="P114" s="99" t="s">
        <v>13</v>
      </c>
      <c r="Q114" s="99" t="s">
        <v>23</v>
      </c>
      <c r="R114" s="99" t="s">
        <v>13</v>
      </c>
      <c r="S114" s="99" t="s">
        <v>23</v>
      </c>
      <c r="T114" s="99" t="s">
        <v>7</v>
      </c>
      <c r="U114" s="99" t="s">
        <v>19</v>
      </c>
      <c r="V114" s="99" t="s">
        <v>13</v>
      </c>
      <c r="W114" s="99" t="s">
        <v>19</v>
      </c>
      <c r="X114" s="99" t="s">
        <v>19</v>
      </c>
      <c r="Y114" s="99" t="s">
        <v>19</v>
      </c>
      <c r="Z114" s="99" t="s">
        <v>19</v>
      </c>
      <c r="AA114" s="99" t="s">
        <v>7</v>
      </c>
      <c r="AB114" s="99" t="s">
        <v>23</v>
      </c>
      <c r="AC114" s="99" t="s">
        <v>7</v>
      </c>
      <c r="AD114" s="99" t="s">
        <v>13</v>
      </c>
      <c r="AE114" s="99" t="s">
        <v>19</v>
      </c>
      <c r="AF114" s="99" t="s">
        <v>13</v>
      </c>
      <c r="AG114" s="99" t="s">
        <v>23</v>
      </c>
      <c r="AH114" s="99" t="s">
        <v>13</v>
      </c>
      <c r="AI114" s="99" t="s">
        <v>19</v>
      </c>
      <c r="AJ114" s="99" t="s">
        <v>13</v>
      </c>
      <c r="AK114" s="99" t="s">
        <v>23</v>
      </c>
      <c r="AL114" s="99" t="s">
        <v>19</v>
      </c>
      <c r="AM114" s="99" t="s">
        <v>7</v>
      </c>
      <c r="AN114" s="99" t="s">
        <v>19</v>
      </c>
      <c r="AO114" s="99" t="s">
        <v>13</v>
      </c>
      <c r="AP114" s="99"/>
      <c r="AQ114" s="99"/>
      <c r="AR114" s="99"/>
      <c r="AS114" s="99"/>
      <c r="AT114" s="99"/>
      <c r="AU114" s="99"/>
      <c r="AV114" s="99"/>
      <c r="AW114" s="99"/>
      <c r="AX114" s="99"/>
      <c r="AY114" s="99"/>
      <c r="AZ114" s="99"/>
      <c r="BA114" s="99"/>
      <c r="BB114" s="94"/>
      <c r="BC114" s="94"/>
      <c r="BD114" s="94"/>
      <c r="BE114" s="94"/>
      <c r="BF114" s="94"/>
      <c r="BG114" s="94"/>
      <c r="BH114" s="94"/>
      <c r="BI114" s="94"/>
      <c r="BJ114" s="94"/>
      <c r="BK114" s="95"/>
      <c r="BL114" s="86"/>
      <c r="BM114" s="86">
        <f t="shared" si="1"/>
        <v>33</v>
      </c>
    </row>
    <row r="115" spans="1:65" ht="17.25" thickBot="1" x14ac:dyDescent="0.3">
      <c r="A115" s="78">
        <v>114</v>
      </c>
      <c r="B115" s="103" t="s">
        <v>828</v>
      </c>
      <c r="C115" s="103">
        <v>43779.622534722221</v>
      </c>
      <c r="D115" s="103"/>
      <c r="E115" s="103"/>
      <c r="F115" s="99" t="s">
        <v>844</v>
      </c>
      <c r="G115" s="99">
        <v>7</v>
      </c>
      <c r="H115" s="99">
        <v>2013</v>
      </c>
      <c r="I115" s="99" t="s">
        <v>19</v>
      </c>
      <c r="J115" s="99" t="s">
        <v>23</v>
      </c>
      <c r="K115" s="99" t="s">
        <v>23</v>
      </c>
      <c r="L115" s="99" t="s">
        <v>7</v>
      </c>
      <c r="M115" s="99" t="s">
        <v>13</v>
      </c>
      <c r="N115" s="99" t="s">
        <v>7</v>
      </c>
      <c r="O115" s="99" t="s">
        <v>19</v>
      </c>
      <c r="P115" s="99" t="s">
        <v>13</v>
      </c>
      <c r="Q115" s="99" t="s">
        <v>23</v>
      </c>
      <c r="R115" s="99" t="s">
        <v>13</v>
      </c>
      <c r="S115" s="99" t="s">
        <v>23</v>
      </c>
      <c r="T115" s="99" t="s">
        <v>23</v>
      </c>
      <c r="U115" s="99" t="s">
        <v>7</v>
      </c>
      <c r="V115" s="99" t="s">
        <v>23</v>
      </c>
      <c r="W115" s="99" t="s">
        <v>19</v>
      </c>
      <c r="X115" s="99" t="s">
        <v>7</v>
      </c>
      <c r="Y115" s="99" t="s">
        <v>19</v>
      </c>
      <c r="Z115" s="99" t="s">
        <v>13</v>
      </c>
      <c r="AA115" s="99" t="s">
        <v>7</v>
      </c>
      <c r="AB115" s="99" t="s">
        <v>7</v>
      </c>
      <c r="AC115" s="99" t="s">
        <v>7</v>
      </c>
      <c r="AD115" s="99" t="s">
        <v>13</v>
      </c>
      <c r="AE115" s="99" t="s">
        <v>19</v>
      </c>
      <c r="AF115" s="99" t="s">
        <v>13</v>
      </c>
      <c r="AG115" s="99" t="s">
        <v>7</v>
      </c>
      <c r="AH115" s="99" t="s">
        <v>23</v>
      </c>
      <c r="AI115" s="99" t="s">
        <v>19</v>
      </c>
      <c r="AJ115" s="99" t="s">
        <v>13</v>
      </c>
      <c r="AK115" s="99"/>
      <c r="AL115" s="99"/>
      <c r="AM115" s="99"/>
      <c r="AN115" s="99"/>
      <c r="AO115" s="99"/>
      <c r="AP115" s="99"/>
      <c r="AQ115" s="99"/>
      <c r="AR115" s="99"/>
      <c r="AS115" s="99"/>
      <c r="AT115" s="99"/>
      <c r="AU115" s="99"/>
      <c r="AV115" s="99"/>
      <c r="AW115" s="99"/>
      <c r="AX115" s="99"/>
      <c r="AY115" s="99"/>
      <c r="AZ115" s="99"/>
      <c r="BA115" s="99"/>
      <c r="BB115" s="94"/>
      <c r="BC115" s="94"/>
      <c r="BD115" s="94"/>
      <c r="BE115" s="94"/>
      <c r="BF115" s="94"/>
      <c r="BG115" s="94"/>
      <c r="BH115" s="94"/>
      <c r="BI115" s="94"/>
      <c r="BJ115" s="94"/>
      <c r="BK115" s="95"/>
      <c r="BL115" s="86"/>
      <c r="BM115" s="86">
        <f t="shared" si="1"/>
        <v>28</v>
      </c>
    </row>
    <row r="116" spans="1:65" ht="17.25" thickBot="1" x14ac:dyDescent="0.3">
      <c r="A116" s="79">
        <v>115</v>
      </c>
      <c r="B116" s="103" t="s">
        <v>842</v>
      </c>
      <c r="C116" s="103">
        <v>43779.622731481482</v>
      </c>
      <c r="D116" s="103"/>
      <c r="E116" s="103"/>
      <c r="F116" s="99" t="s">
        <v>844</v>
      </c>
      <c r="G116" s="104">
        <v>27</v>
      </c>
      <c r="H116" s="99">
        <v>2013</v>
      </c>
      <c r="I116" s="99" t="s">
        <v>19</v>
      </c>
      <c r="J116" s="99" t="s">
        <v>23</v>
      </c>
      <c r="K116" s="99" t="s">
        <v>23</v>
      </c>
      <c r="L116" s="99" t="s">
        <v>7</v>
      </c>
      <c r="M116" s="99" t="s">
        <v>7</v>
      </c>
      <c r="N116" s="99" t="s">
        <v>7</v>
      </c>
      <c r="O116" s="99" t="s">
        <v>19</v>
      </c>
      <c r="P116" s="99" t="s">
        <v>13</v>
      </c>
      <c r="Q116" s="99" t="s">
        <v>23</v>
      </c>
      <c r="R116" s="99" t="s">
        <v>13</v>
      </c>
      <c r="S116" s="99" t="s">
        <v>23</v>
      </c>
      <c r="T116" s="99" t="s">
        <v>23</v>
      </c>
      <c r="U116" s="99"/>
      <c r="V116" s="99" t="s">
        <v>13</v>
      </c>
      <c r="W116" s="99" t="s">
        <v>13</v>
      </c>
      <c r="X116" s="99"/>
      <c r="Y116" s="99" t="s">
        <v>19</v>
      </c>
      <c r="Z116" s="99"/>
      <c r="AA116" s="99"/>
      <c r="AB116" s="99" t="s">
        <v>13</v>
      </c>
      <c r="AC116" s="99" t="s">
        <v>13</v>
      </c>
      <c r="AD116" s="99"/>
      <c r="AE116" s="99" t="s">
        <v>19</v>
      </c>
      <c r="AF116" s="99" t="s">
        <v>13</v>
      </c>
      <c r="AG116" s="99"/>
      <c r="AH116" s="99" t="s">
        <v>7</v>
      </c>
      <c r="AI116" s="99" t="s">
        <v>7</v>
      </c>
      <c r="AJ116" s="99" t="s">
        <v>13</v>
      </c>
      <c r="AK116" s="99" t="s">
        <v>23</v>
      </c>
      <c r="AL116" s="99"/>
      <c r="AM116" s="99" t="s">
        <v>23</v>
      </c>
      <c r="AN116" s="99" t="s">
        <v>23</v>
      </c>
      <c r="AO116" s="99" t="s">
        <v>19</v>
      </c>
      <c r="AP116" s="99"/>
      <c r="AQ116" s="99"/>
      <c r="AR116" s="99"/>
      <c r="AS116" s="99"/>
      <c r="AT116" s="99"/>
      <c r="AU116" s="99"/>
      <c r="AV116" s="99" t="s">
        <v>7</v>
      </c>
      <c r="AW116" s="99"/>
      <c r="AX116" s="99"/>
      <c r="AY116" s="99"/>
      <c r="AZ116" s="99"/>
      <c r="BA116" s="99"/>
      <c r="BB116" s="94"/>
      <c r="BC116" s="94"/>
      <c r="BD116" s="94"/>
      <c r="BE116" s="94"/>
      <c r="BF116" s="94"/>
      <c r="BG116" s="94"/>
      <c r="BH116" s="94"/>
      <c r="BI116" s="94"/>
      <c r="BJ116" s="94"/>
      <c r="BK116" s="95"/>
      <c r="BL116" s="86"/>
      <c r="BM116" s="86">
        <f t="shared" si="1"/>
        <v>27</v>
      </c>
    </row>
    <row r="117" spans="1:65" ht="17.25" thickBot="1" x14ac:dyDescent="0.3">
      <c r="A117" s="78">
        <v>116</v>
      </c>
      <c r="B117" s="103" t="s">
        <v>581</v>
      </c>
      <c r="C117" s="103">
        <v>43779.623043981483</v>
      </c>
      <c r="D117" s="103"/>
      <c r="E117" s="103"/>
      <c r="F117" s="99" t="s">
        <v>844</v>
      </c>
      <c r="G117" s="99">
        <v>2</v>
      </c>
      <c r="H117" s="99">
        <v>2013</v>
      </c>
      <c r="I117" s="99" t="s">
        <v>19</v>
      </c>
      <c r="J117" s="99" t="s">
        <v>23</v>
      </c>
      <c r="K117" s="99" t="s">
        <v>23</v>
      </c>
      <c r="L117" s="99" t="s">
        <v>7</v>
      </c>
      <c r="M117" s="99" t="s">
        <v>13</v>
      </c>
      <c r="N117" s="99" t="s">
        <v>7</v>
      </c>
      <c r="O117" s="99" t="s">
        <v>19</v>
      </c>
      <c r="P117" s="99" t="s">
        <v>7</v>
      </c>
      <c r="Q117" s="99" t="s">
        <v>23</v>
      </c>
      <c r="R117" s="99" t="s">
        <v>13</v>
      </c>
      <c r="S117" s="99" t="s">
        <v>23</v>
      </c>
      <c r="T117" s="99" t="s">
        <v>23</v>
      </c>
      <c r="U117" s="99" t="s">
        <v>7</v>
      </c>
      <c r="V117" s="99"/>
      <c r="W117" s="99" t="s">
        <v>19</v>
      </c>
      <c r="X117" s="99"/>
      <c r="Y117" s="99" t="s">
        <v>19</v>
      </c>
      <c r="Z117" s="99" t="s">
        <v>7</v>
      </c>
      <c r="AA117" s="99" t="s">
        <v>7</v>
      </c>
      <c r="AB117" s="99"/>
      <c r="AC117" s="99"/>
      <c r="AD117" s="99" t="s">
        <v>13</v>
      </c>
      <c r="AE117" s="99" t="s">
        <v>19</v>
      </c>
      <c r="AF117" s="99" t="s">
        <v>13</v>
      </c>
      <c r="AG117" s="99"/>
      <c r="AH117" s="99" t="s">
        <v>13</v>
      </c>
      <c r="AI117" s="99" t="s">
        <v>19</v>
      </c>
      <c r="AJ117" s="99" t="s">
        <v>13</v>
      </c>
      <c r="AK117" s="99"/>
      <c r="AL117" s="99"/>
      <c r="AM117" s="99" t="s">
        <v>19</v>
      </c>
      <c r="AN117" s="99"/>
      <c r="AO117" s="99" t="s">
        <v>13</v>
      </c>
      <c r="AP117" s="99"/>
      <c r="AQ117" s="99" t="s">
        <v>23</v>
      </c>
      <c r="AR117" s="99" t="s">
        <v>13</v>
      </c>
      <c r="AS117" s="99"/>
      <c r="AT117" s="99"/>
      <c r="AU117" s="99"/>
      <c r="AV117" s="99"/>
      <c r="AW117" s="99"/>
      <c r="AX117" s="99"/>
      <c r="AY117" s="99"/>
      <c r="AZ117" s="99"/>
      <c r="BA117" s="99"/>
      <c r="BB117" s="94"/>
      <c r="BC117" s="94"/>
      <c r="BD117" s="94"/>
      <c r="BE117" s="94"/>
      <c r="BF117" s="94"/>
      <c r="BG117" s="94"/>
      <c r="BH117" s="94"/>
      <c r="BI117" s="94"/>
      <c r="BJ117" s="94"/>
      <c r="BK117" s="95"/>
      <c r="BL117" s="86"/>
      <c r="BM117" s="86">
        <f t="shared" si="1"/>
        <v>27</v>
      </c>
    </row>
    <row r="118" spans="1:65" ht="17.25" thickBot="1" x14ac:dyDescent="0.3">
      <c r="A118" s="79">
        <v>117</v>
      </c>
      <c r="B118" s="103" t="s">
        <v>829</v>
      </c>
      <c r="C118" s="103">
        <v>43779.62332175926</v>
      </c>
      <c r="D118" s="103"/>
      <c r="E118" s="103"/>
      <c r="F118" s="99" t="s">
        <v>844</v>
      </c>
      <c r="G118" s="99">
        <v>8</v>
      </c>
      <c r="H118" s="99">
        <v>2013</v>
      </c>
      <c r="I118" s="99" t="s">
        <v>19</v>
      </c>
      <c r="J118" s="99" t="s">
        <v>23</v>
      </c>
      <c r="K118" s="99" t="s">
        <v>23</v>
      </c>
      <c r="L118" s="99" t="s">
        <v>7</v>
      </c>
      <c r="M118" s="99" t="s">
        <v>13</v>
      </c>
      <c r="N118" s="99" t="s">
        <v>19</v>
      </c>
      <c r="O118" s="99" t="s">
        <v>19</v>
      </c>
      <c r="P118" s="99" t="s">
        <v>13</v>
      </c>
      <c r="Q118" s="99" t="s">
        <v>23</v>
      </c>
      <c r="R118" s="99" t="s">
        <v>13</v>
      </c>
      <c r="S118" s="99" t="s">
        <v>23</v>
      </c>
      <c r="T118" s="99" t="s">
        <v>7</v>
      </c>
      <c r="U118" s="99" t="s">
        <v>7</v>
      </c>
      <c r="V118" s="99" t="s">
        <v>23</v>
      </c>
      <c r="W118" s="99" t="s">
        <v>19</v>
      </c>
      <c r="X118" s="99" t="s">
        <v>19</v>
      </c>
      <c r="Y118" s="99" t="s">
        <v>19</v>
      </c>
      <c r="Z118" s="99" t="s">
        <v>7</v>
      </c>
      <c r="AA118" s="99" t="s">
        <v>7</v>
      </c>
      <c r="AB118" s="99" t="s">
        <v>23</v>
      </c>
      <c r="AC118" s="99" t="s">
        <v>7</v>
      </c>
      <c r="AD118" s="99" t="s">
        <v>13</v>
      </c>
      <c r="AE118" s="99" t="s">
        <v>19</v>
      </c>
      <c r="AF118" s="99"/>
      <c r="AG118" s="99"/>
      <c r="AH118" s="99" t="s">
        <v>13</v>
      </c>
      <c r="AI118" s="99"/>
      <c r="AJ118" s="99"/>
      <c r="AK118" s="99"/>
      <c r="AL118" s="99"/>
      <c r="AM118" s="99"/>
      <c r="AN118" s="99"/>
      <c r="AO118" s="99"/>
      <c r="AP118" s="99"/>
      <c r="AQ118" s="99"/>
      <c r="AR118" s="99"/>
      <c r="AS118" s="99"/>
      <c r="AT118" s="99"/>
      <c r="AU118" s="99"/>
      <c r="AV118" s="99"/>
      <c r="AW118" s="99"/>
      <c r="AX118" s="99"/>
      <c r="AY118" s="99"/>
      <c r="AZ118" s="99"/>
      <c r="BA118" s="99"/>
      <c r="BB118" s="94"/>
      <c r="BC118" s="94"/>
      <c r="BD118" s="94"/>
      <c r="BE118" s="94"/>
      <c r="BF118" s="94"/>
      <c r="BG118" s="94"/>
      <c r="BH118" s="94"/>
      <c r="BI118" s="94"/>
      <c r="BJ118" s="94"/>
      <c r="BK118" s="95"/>
      <c r="BL118" s="86"/>
      <c r="BM118" s="86">
        <f t="shared" si="1"/>
        <v>24</v>
      </c>
    </row>
    <row r="119" spans="1:65" ht="17.25" thickBot="1" x14ac:dyDescent="0.3">
      <c r="A119" s="78">
        <v>118</v>
      </c>
      <c r="B119" s="103" t="s">
        <v>840</v>
      </c>
      <c r="C119" s="103">
        <v>43779.623356481483</v>
      </c>
      <c r="D119" s="103"/>
      <c r="E119" s="103"/>
      <c r="F119" s="99" t="s">
        <v>844</v>
      </c>
      <c r="G119" s="104">
        <v>24</v>
      </c>
      <c r="H119" s="99">
        <v>2013</v>
      </c>
      <c r="I119" s="99" t="s">
        <v>19</v>
      </c>
      <c r="J119" s="99" t="s">
        <v>23</v>
      </c>
      <c r="K119" s="99" t="s">
        <v>23</v>
      </c>
      <c r="L119" s="99" t="s">
        <v>7</v>
      </c>
      <c r="M119" s="99" t="s">
        <v>13</v>
      </c>
      <c r="N119" s="99" t="s">
        <v>7</v>
      </c>
      <c r="O119" s="99" t="s">
        <v>19</v>
      </c>
      <c r="P119" s="99" t="s">
        <v>13</v>
      </c>
      <c r="Q119" s="99" t="s">
        <v>23</v>
      </c>
      <c r="R119" s="99" t="s">
        <v>13</v>
      </c>
      <c r="S119" s="99" t="s">
        <v>23</v>
      </c>
      <c r="T119" s="99" t="s">
        <v>7</v>
      </c>
      <c r="U119" s="99" t="s">
        <v>7</v>
      </c>
      <c r="V119" s="99" t="s">
        <v>23</v>
      </c>
      <c r="W119" s="99" t="s">
        <v>19</v>
      </c>
      <c r="X119" s="99" t="s">
        <v>19</v>
      </c>
      <c r="Y119" s="99" t="s">
        <v>23</v>
      </c>
      <c r="Z119" s="99" t="s">
        <v>7</v>
      </c>
      <c r="AA119" s="99" t="s">
        <v>7</v>
      </c>
      <c r="AB119" s="99" t="s">
        <v>23</v>
      </c>
      <c r="AC119" s="99" t="s">
        <v>7</v>
      </c>
      <c r="AD119" s="99" t="s">
        <v>13</v>
      </c>
      <c r="AE119" s="99" t="s">
        <v>19</v>
      </c>
      <c r="AF119" s="99" t="s">
        <v>13</v>
      </c>
      <c r="AG119" s="99" t="s">
        <v>23</v>
      </c>
      <c r="AH119" s="99" t="s">
        <v>13</v>
      </c>
      <c r="AI119" s="99" t="s">
        <v>19</v>
      </c>
      <c r="AJ119" s="99" t="s">
        <v>13</v>
      </c>
      <c r="AK119" s="99" t="s">
        <v>23</v>
      </c>
      <c r="AL119" s="99" t="s">
        <v>19</v>
      </c>
      <c r="AM119" s="99" t="s">
        <v>7</v>
      </c>
      <c r="AN119" s="99" t="s">
        <v>19</v>
      </c>
      <c r="AO119" s="99" t="s">
        <v>13</v>
      </c>
      <c r="AP119" s="99"/>
      <c r="AQ119" s="99"/>
      <c r="AR119" s="99"/>
      <c r="AS119" s="99"/>
      <c r="AT119" s="99"/>
      <c r="AU119" s="99"/>
      <c r="AV119" s="99"/>
      <c r="AW119" s="99"/>
      <c r="AX119" s="99"/>
      <c r="AY119" s="99"/>
      <c r="AZ119" s="99"/>
      <c r="BA119" s="99"/>
      <c r="BB119" s="94"/>
      <c r="BC119" s="94"/>
      <c r="BD119" s="94"/>
      <c r="BE119" s="94"/>
      <c r="BF119" s="94"/>
      <c r="BG119" s="94"/>
      <c r="BH119" s="94"/>
      <c r="BI119" s="94"/>
      <c r="BJ119" s="94"/>
      <c r="BK119" s="95"/>
      <c r="BL119" s="86"/>
      <c r="BM119" s="86">
        <f t="shared" si="1"/>
        <v>33</v>
      </c>
    </row>
    <row r="120" spans="1:65" ht="17.25" thickBot="1" x14ac:dyDescent="0.3">
      <c r="A120" s="79">
        <v>119</v>
      </c>
      <c r="B120" s="103" t="s">
        <v>574</v>
      </c>
      <c r="C120" s="103">
        <v>43779.624062499999</v>
      </c>
      <c r="D120" s="103"/>
      <c r="E120" s="103"/>
      <c r="F120" s="99" t="s">
        <v>844</v>
      </c>
      <c r="G120" s="104">
        <v>11</v>
      </c>
      <c r="H120" s="99">
        <v>2013</v>
      </c>
      <c r="I120" s="99" t="s">
        <v>19</v>
      </c>
      <c r="J120" s="99" t="s">
        <v>23</v>
      </c>
      <c r="K120" s="99" t="s">
        <v>23</v>
      </c>
      <c r="L120" s="99" t="s">
        <v>7</v>
      </c>
      <c r="M120" s="99" t="s">
        <v>7</v>
      </c>
      <c r="N120" s="99" t="s">
        <v>7</v>
      </c>
      <c r="O120" s="99" t="s">
        <v>19</v>
      </c>
      <c r="P120" s="99" t="s">
        <v>13</v>
      </c>
      <c r="Q120" s="99" t="s">
        <v>23</v>
      </c>
      <c r="R120" s="99" t="s">
        <v>13</v>
      </c>
      <c r="S120" s="99" t="s">
        <v>23</v>
      </c>
      <c r="T120" s="99" t="s">
        <v>7</v>
      </c>
      <c r="U120" s="99" t="s">
        <v>7</v>
      </c>
      <c r="V120" s="99" t="s">
        <v>23</v>
      </c>
      <c r="W120" s="99" t="s">
        <v>19</v>
      </c>
      <c r="X120" s="99" t="s">
        <v>7</v>
      </c>
      <c r="Y120" s="99" t="s">
        <v>19</v>
      </c>
      <c r="Z120" s="99" t="s">
        <v>19</v>
      </c>
      <c r="AA120" s="99"/>
      <c r="AB120" s="99"/>
      <c r="AC120" s="99"/>
      <c r="AD120" s="99"/>
      <c r="AE120" s="99"/>
      <c r="AF120" s="99"/>
      <c r="AG120" s="99"/>
      <c r="AH120" s="99"/>
      <c r="AI120" s="99" t="s">
        <v>23</v>
      </c>
      <c r="AJ120" s="99" t="s">
        <v>13</v>
      </c>
      <c r="AK120" s="99"/>
      <c r="AL120" s="99"/>
      <c r="AM120" s="99"/>
      <c r="AN120" s="99"/>
      <c r="AO120" s="99" t="s">
        <v>13</v>
      </c>
      <c r="AP120" s="99"/>
      <c r="AQ120" s="99"/>
      <c r="AR120" s="99"/>
      <c r="AS120" s="99"/>
      <c r="AT120" s="99"/>
      <c r="AU120" s="99"/>
      <c r="AV120" s="99"/>
      <c r="AW120" s="99"/>
      <c r="AX120" s="99"/>
      <c r="AY120" s="99"/>
      <c r="AZ120" s="99" t="s">
        <v>7</v>
      </c>
      <c r="BA120" s="99"/>
      <c r="BB120" s="94"/>
      <c r="BC120" s="94"/>
      <c r="BD120" s="94"/>
      <c r="BE120" s="94"/>
      <c r="BF120" s="94"/>
      <c r="BG120" s="94"/>
      <c r="BH120" s="94"/>
      <c r="BI120" s="94"/>
      <c r="BJ120" s="94"/>
      <c r="BK120" s="95"/>
      <c r="BL120" s="86"/>
      <c r="BM120" s="86">
        <f t="shared" si="1"/>
        <v>22</v>
      </c>
    </row>
    <row r="121" spans="1:65" ht="17.25" thickBot="1" x14ac:dyDescent="0.3">
      <c r="A121" s="78">
        <v>120</v>
      </c>
      <c r="B121" s="103" t="s">
        <v>838</v>
      </c>
      <c r="C121" s="103">
        <v>43779.624143518522</v>
      </c>
      <c r="D121" s="103"/>
      <c r="E121" s="103"/>
      <c r="F121" s="99" t="s">
        <v>844</v>
      </c>
      <c r="G121" s="104">
        <v>22</v>
      </c>
      <c r="H121" s="99">
        <v>2013</v>
      </c>
      <c r="I121" s="99" t="s">
        <v>19</v>
      </c>
      <c r="J121" s="99" t="s">
        <v>23</v>
      </c>
      <c r="K121" s="99" t="s">
        <v>23</v>
      </c>
      <c r="L121" s="99" t="s">
        <v>7</v>
      </c>
      <c r="M121" s="99" t="s">
        <v>7</v>
      </c>
      <c r="N121" s="99" t="s">
        <v>7</v>
      </c>
      <c r="O121" s="99" t="s">
        <v>19</v>
      </c>
      <c r="P121" s="99" t="s">
        <v>13</v>
      </c>
      <c r="Q121" s="99" t="s">
        <v>23</v>
      </c>
      <c r="R121" s="99" t="s">
        <v>13</v>
      </c>
      <c r="S121" s="99" t="s">
        <v>13</v>
      </c>
      <c r="T121" s="99" t="s">
        <v>23</v>
      </c>
      <c r="U121" s="99" t="s">
        <v>7</v>
      </c>
      <c r="V121" s="99" t="s">
        <v>7</v>
      </c>
      <c r="W121" s="99" t="s">
        <v>13</v>
      </c>
      <c r="X121" s="99" t="s">
        <v>19</v>
      </c>
      <c r="Y121" s="99"/>
      <c r="Z121" s="99"/>
      <c r="AA121" s="99" t="s">
        <v>7</v>
      </c>
      <c r="AB121" s="99" t="s">
        <v>23</v>
      </c>
      <c r="AC121" s="99" t="s">
        <v>13</v>
      </c>
      <c r="AD121" s="99" t="s">
        <v>19</v>
      </c>
      <c r="AE121" s="99" t="s">
        <v>19</v>
      </c>
      <c r="AF121" s="99" t="s">
        <v>13</v>
      </c>
      <c r="AG121" s="99" t="s">
        <v>7</v>
      </c>
      <c r="AH121" s="99" t="s">
        <v>13</v>
      </c>
      <c r="AI121" s="99" t="s">
        <v>19</v>
      </c>
      <c r="AJ121" s="99" t="s">
        <v>13</v>
      </c>
      <c r="AK121" s="99" t="s">
        <v>23</v>
      </c>
      <c r="AL121" s="99" t="s">
        <v>13</v>
      </c>
      <c r="AM121" s="99" t="s">
        <v>19</v>
      </c>
      <c r="AN121" s="99" t="s">
        <v>19</v>
      </c>
      <c r="AO121" s="99" t="s">
        <v>13</v>
      </c>
      <c r="AP121" s="99" t="s">
        <v>23</v>
      </c>
      <c r="AQ121" s="99" t="s">
        <v>23</v>
      </c>
      <c r="AR121" s="99" t="s">
        <v>13</v>
      </c>
      <c r="AS121" s="99" t="s">
        <v>7</v>
      </c>
      <c r="AT121" s="99"/>
      <c r="AU121" s="99"/>
      <c r="AV121" s="99"/>
      <c r="AW121" s="99"/>
      <c r="AX121" s="99"/>
      <c r="AY121" s="99"/>
      <c r="AZ121" s="99"/>
      <c r="BA121" s="99"/>
      <c r="BB121" s="94"/>
      <c r="BC121" s="94"/>
      <c r="BD121" s="94"/>
      <c r="BE121" s="94"/>
      <c r="BF121" s="94"/>
      <c r="BG121" s="94"/>
      <c r="BH121" s="94"/>
      <c r="BI121" s="94"/>
      <c r="BJ121" s="94"/>
      <c r="BK121" s="95"/>
      <c r="BL121" s="86"/>
      <c r="BM121" s="86">
        <f t="shared" si="1"/>
        <v>35</v>
      </c>
    </row>
    <row r="122" spans="1:65" ht="17.25" thickBot="1" x14ac:dyDescent="0.3">
      <c r="A122" s="79">
        <v>121</v>
      </c>
      <c r="B122" s="103" t="s">
        <v>837</v>
      </c>
      <c r="C122" s="103">
        <v>43779.62431712963</v>
      </c>
      <c r="D122" s="103"/>
      <c r="E122" s="103"/>
      <c r="F122" s="99" t="s">
        <v>844</v>
      </c>
      <c r="G122" s="104">
        <v>21</v>
      </c>
      <c r="H122" s="99">
        <v>2013</v>
      </c>
      <c r="I122" s="99" t="s">
        <v>19</v>
      </c>
      <c r="J122" s="99" t="s">
        <v>23</v>
      </c>
      <c r="K122" s="99" t="s">
        <v>23</v>
      </c>
      <c r="L122" s="99" t="s">
        <v>7</v>
      </c>
      <c r="M122" s="99" t="s">
        <v>7</v>
      </c>
      <c r="N122" s="99" t="s">
        <v>7</v>
      </c>
      <c r="O122" s="99" t="s">
        <v>19</v>
      </c>
      <c r="P122" s="99" t="s">
        <v>13</v>
      </c>
      <c r="Q122" s="99" t="s">
        <v>23</v>
      </c>
      <c r="R122" s="99" t="s">
        <v>13</v>
      </c>
      <c r="S122" s="99" t="s">
        <v>23</v>
      </c>
      <c r="T122" s="99" t="s">
        <v>7</v>
      </c>
      <c r="U122" s="99" t="s">
        <v>7</v>
      </c>
      <c r="V122" s="99" t="s">
        <v>23</v>
      </c>
      <c r="W122" s="99" t="s">
        <v>19</v>
      </c>
      <c r="X122" s="99" t="s">
        <v>19</v>
      </c>
      <c r="Y122" s="99" t="s">
        <v>19</v>
      </c>
      <c r="Z122" s="99" t="s">
        <v>7</v>
      </c>
      <c r="AA122" s="99" t="s">
        <v>7</v>
      </c>
      <c r="AB122" s="99" t="s">
        <v>23</v>
      </c>
      <c r="AC122" s="99" t="s">
        <v>7</v>
      </c>
      <c r="AD122" s="99" t="s">
        <v>13</v>
      </c>
      <c r="AE122" s="99" t="s">
        <v>19</v>
      </c>
      <c r="AF122" s="99"/>
      <c r="AG122" s="99"/>
      <c r="AH122" s="99"/>
      <c r="AI122" s="99"/>
      <c r="AJ122" s="99"/>
      <c r="AK122" s="99"/>
      <c r="AL122" s="99"/>
      <c r="AM122" s="99"/>
      <c r="AN122" s="99"/>
      <c r="AO122" s="99"/>
      <c r="AP122" s="99"/>
      <c r="AQ122" s="99"/>
      <c r="AR122" s="99"/>
      <c r="AS122" s="99"/>
      <c r="AT122" s="99"/>
      <c r="AU122" s="99"/>
      <c r="AV122" s="99"/>
      <c r="AW122" s="99"/>
      <c r="AX122" s="99"/>
      <c r="AY122" s="99"/>
      <c r="AZ122" s="99"/>
      <c r="BA122" s="99"/>
      <c r="BB122" s="94"/>
      <c r="BC122" s="94"/>
      <c r="BD122" s="94"/>
      <c r="BE122" s="94"/>
      <c r="BF122" s="94"/>
      <c r="BG122" s="94"/>
      <c r="BH122" s="94"/>
      <c r="BI122" s="94"/>
      <c r="BJ122" s="94"/>
      <c r="BK122" s="95"/>
      <c r="BL122" s="86"/>
      <c r="BM122" s="86">
        <f t="shared" si="1"/>
        <v>23</v>
      </c>
    </row>
    <row r="123" spans="1:65" ht="17.25" thickBot="1" x14ac:dyDescent="0.3">
      <c r="A123" s="78">
        <v>122</v>
      </c>
      <c r="B123" s="103" t="s">
        <v>839</v>
      </c>
      <c r="C123" s="103">
        <v>43779.6249537037</v>
      </c>
      <c r="D123" s="103"/>
      <c r="E123" s="103"/>
      <c r="F123" s="99" t="s">
        <v>844</v>
      </c>
      <c r="G123" s="104">
        <v>23</v>
      </c>
      <c r="H123" s="99">
        <v>2013</v>
      </c>
      <c r="I123" s="99" t="s">
        <v>19</v>
      </c>
      <c r="J123" s="99" t="s">
        <v>23</v>
      </c>
      <c r="K123" s="99" t="s">
        <v>23</v>
      </c>
      <c r="L123" s="99" t="s">
        <v>7</v>
      </c>
      <c r="M123" s="99" t="s">
        <v>7</v>
      </c>
      <c r="N123" s="99" t="s">
        <v>7</v>
      </c>
      <c r="O123" s="99" t="s">
        <v>19</v>
      </c>
      <c r="P123" s="99" t="s">
        <v>13</v>
      </c>
      <c r="Q123" s="99" t="s">
        <v>23</v>
      </c>
      <c r="R123" s="99" t="s">
        <v>13</v>
      </c>
      <c r="S123" s="99" t="s">
        <v>23</v>
      </c>
      <c r="T123" s="99" t="s">
        <v>7</v>
      </c>
      <c r="U123" s="99" t="s">
        <v>7</v>
      </c>
      <c r="V123" s="99" t="s">
        <v>23</v>
      </c>
      <c r="W123" s="99" t="s">
        <v>19</v>
      </c>
      <c r="X123" s="99" t="s">
        <v>19</v>
      </c>
      <c r="Y123" s="99" t="s">
        <v>19</v>
      </c>
      <c r="Z123" s="99" t="s">
        <v>7</v>
      </c>
      <c r="AA123" s="99" t="s">
        <v>7</v>
      </c>
      <c r="AB123" s="99" t="s">
        <v>23</v>
      </c>
      <c r="AC123" s="99" t="s">
        <v>7</v>
      </c>
      <c r="AD123" s="99" t="s">
        <v>13</v>
      </c>
      <c r="AE123" s="99" t="s">
        <v>19</v>
      </c>
      <c r="AF123" s="99"/>
      <c r="AG123" s="99"/>
      <c r="AH123" s="99"/>
      <c r="AI123" s="99"/>
      <c r="AJ123" s="99"/>
      <c r="AK123" s="99"/>
      <c r="AL123" s="99"/>
      <c r="AM123" s="99"/>
      <c r="AN123" s="99"/>
      <c r="AO123" s="99"/>
      <c r="AP123" s="99"/>
      <c r="AQ123" s="99"/>
      <c r="AR123" s="99"/>
      <c r="AS123" s="99"/>
      <c r="AT123" s="99"/>
      <c r="AU123" s="99"/>
      <c r="AV123" s="99"/>
      <c r="AW123" s="99"/>
      <c r="AX123" s="99"/>
      <c r="AY123" s="99"/>
      <c r="AZ123" s="99"/>
      <c r="BA123" s="99"/>
      <c r="BB123" s="94"/>
      <c r="BC123" s="94"/>
      <c r="BD123" s="94"/>
      <c r="BE123" s="94"/>
      <c r="BF123" s="94"/>
      <c r="BG123" s="94"/>
      <c r="BH123" s="94"/>
      <c r="BI123" s="94"/>
      <c r="BJ123" s="94"/>
      <c r="BK123" s="95"/>
      <c r="BL123" s="86"/>
      <c r="BM123" s="86">
        <f t="shared" si="1"/>
        <v>23</v>
      </c>
    </row>
    <row r="124" spans="1:65" ht="17.25" thickBot="1" x14ac:dyDescent="0.3">
      <c r="A124" s="79">
        <v>123</v>
      </c>
      <c r="B124" s="103" t="s">
        <v>836</v>
      </c>
      <c r="C124" s="103">
        <v>43779.625150462962</v>
      </c>
      <c r="D124" s="103"/>
      <c r="E124" s="103"/>
      <c r="F124" s="99" t="s">
        <v>844</v>
      </c>
      <c r="G124" s="104">
        <v>20</v>
      </c>
      <c r="H124" s="99">
        <v>2013</v>
      </c>
      <c r="I124" s="99" t="s">
        <v>19</v>
      </c>
      <c r="J124" s="99" t="s">
        <v>23</v>
      </c>
      <c r="K124" s="99" t="s">
        <v>23</v>
      </c>
      <c r="L124" s="99" t="s">
        <v>7</v>
      </c>
      <c r="M124" s="99" t="s">
        <v>7</v>
      </c>
      <c r="N124" s="99" t="s">
        <v>7</v>
      </c>
      <c r="O124" s="99" t="s">
        <v>19</v>
      </c>
      <c r="P124" s="99" t="s">
        <v>13</v>
      </c>
      <c r="Q124" s="99" t="s">
        <v>23</v>
      </c>
      <c r="R124" s="99" t="s">
        <v>13</v>
      </c>
      <c r="S124" s="99" t="s">
        <v>23</v>
      </c>
      <c r="T124" s="99" t="s">
        <v>7</v>
      </c>
      <c r="U124" s="99" t="s">
        <v>7</v>
      </c>
      <c r="V124" s="99" t="s">
        <v>23</v>
      </c>
      <c r="W124" s="99" t="s">
        <v>19</v>
      </c>
      <c r="X124" s="99" t="s">
        <v>19</v>
      </c>
      <c r="Y124" s="99" t="s">
        <v>19</v>
      </c>
      <c r="Z124" s="99" t="s">
        <v>7</v>
      </c>
      <c r="AA124" s="99" t="s">
        <v>7</v>
      </c>
      <c r="AB124" s="99" t="s">
        <v>23</v>
      </c>
      <c r="AC124" s="99" t="s">
        <v>7</v>
      </c>
      <c r="AD124" s="99" t="s">
        <v>13</v>
      </c>
      <c r="AE124" s="99" t="s">
        <v>19</v>
      </c>
      <c r="AF124" s="99"/>
      <c r="AG124" s="99"/>
      <c r="AH124" s="99"/>
      <c r="AI124" s="99"/>
      <c r="AJ124" s="99"/>
      <c r="AK124" s="99"/>
      <c r="AL124" s="99"/>
      <c r="AM124" s="99"/>
      <c r="AN124" s="99"/>
      <c r="AO124" s="99"/>
      <c r="AP124" s="99"/>
      <c r="AQ124" s="99"/>
      <c r="AR124" s="99"/>
      <c r="AS124" s="99"/>
      <c r="AT124" s="99"/>
      <c r="AU124" s="99"/>
      <c r="AV124" s="99"/>
      <c r="AW124" s="99"/>
      <c r="AX124" s="99"/>
      <c r="AY124" s="99"/>
      <c r="AZ124" s="99"/>
      <c r="BA124" s="99"/>
      <c r="BB124" s="94"/>
      <c r="BC124" s="94"/>
      <c r="BD124" s="94"/>
      <c r="BE124" s="94"/>
      <c r="BF124" s="94"/>
      <c r="BG124" s="94"/>
      <c r="BH124" s="94"/>
      <c r="BI124" s="94"/>
      <c r="BJ124" s="94"/>
      <c r="BK124" s="95"/>
      <c r="BL124" s="86"/>
      <c r="BM124" s="86">
        <f t="shared" si="1"/>
        <v>23</v>
      </c>
    </row>
    <row r="125" spans="1:65" ht="17.25" thickBot="1" x14ac:dyDescent="0.3">
      <c r="A125" s="78">
        <v>124</v>
      </c>
      <c r="B125" s="105" t="s">
        <v>830</v>
      </c>
      <c r="C125" s="103">
        <v>43779.625300925924</v>
      </c>
      <c r="D125" s="103"/>
      <c r="E125" s="103"/>
      <c r="F125" s="99" t="s">
        <v>844</v>
      </c>
      <c r="G125" s="99">
        <v>9</v>
      </c>
      <c r="H125" s="99">
        <v>2013</v>
      </c>
      <c r="I125" s="99" t="s">
        <v>19</v>
      </c>
      <c r="J125" s="99" t="s">
        <v>23</v>
      </c>
      <c r="K125" s="99" t="s">
        <v>23</v>
      </c>
      <c r="L125" s="99" t="s">
        <v>7</v>
      </c>
      <c r="M125" s="99" t="s">
        <v>13</v>
      </c>
      <c r="N125" s="99" t="s">
        <v>7</v>
      </c>
      <c r="O125" s="99" t="s">
        <v>19</v>
      </c>
      <c r="P125" s="99" t="s">
        <v>13</v>
      </c>
      <c r="Q125" s="99" t="s">
        <v>23</v>
      </c>
      <c r="R125" s="99" t="s">
        <v>13</v>
      </c>
      <c r="S125" s="99" t="s">
        <v>23</v>
      </c>
      <c r="T125" s="99" t="s">
        <v>7</v>
      </c>
      <c r="U125" s="99" t="s">
        <v>7</v>
      </c>
      <c r="V125" s="99" t="s">
        <v>23</v>
      </c>
      <c r="W125" s="99" t="s">
        <v>19</v>
      </c>
      <c r="X125" s="99" t="s">
        <v>19</v>
      </c>
      <c r="Y125" s="99" t="s">
        <v>19</v>
      </c>
      <c r="Z125" s="99" t="s">
        <v>19</v>
      </c>
      <c r="AA125" s="99" t="s">
        <v>7</v>
      </c>
      <c r="AB125" s="99" t="s">
        <v>23</v>
      </c>
      <c r="AC125" s="99" t="s">
        <v>7</v>
      </c>
      <c r="AD125" s="99" t="s">
        <v>13</v>
      </c>
      <c r="AE125" s="99" t="s">
        <v>23</v>
      </c>
      <c r="AF125" s="99" t="s">
        <v>23</v>
      </c>
      <c r="AG125" s="99" t="s">
        <v>19</v>
      </c>
      <c r="AH125" s="99" t="s">
        <v>19</v>
      </c>
      <c r="AI125" s="99" t="s">
        <v>19</v>
      </c>
      <c r="AJ125" s="99" t="s">
        <v>13</v>
      </c>
      <c r="AK125" s="99" t="s">
        <v>23</v>
      </c>
      <c r="AL125" s="99" t="s">
        <v>19</v>
      </c>
      <c r="AM125" s="99" t="s">
        <v>19</v>
      </c>
      <c r="AN125" s="99" t="s">
        <v>23</v>
      </c>
      <c r="AO125" s="99" t="s">
        <v>19</v>
      </c>
      <c r="AP125" s="99" t="s">
        <v>23</v>
      </c>
      <c r="AQ125" s="99"/>
      <c r="AR125" s="99" t="s">
        <v>13</v>
      </c>
      <c r="AS125" s="99"/>
      <c r="AT125" s="99"/>
      <c r="AU125" s="99" t="s">
        <v>13</v>
      </c>
      <c r="AV125" s="99"/>
      <c r="AW125" s="99"/>
      <c r="AX125" s="99" t="s">
        <v>19</v>
      </c>
      <c r="AY125" s="99"/>
      <c r="AZ125" s="99" t="s">
        <v>7</v>
      </c>
      <c r="BA125" s="99" t="s">
        <v>7</v>
      </c>
      <c r="BB125" s="94"/>
      <c r="BC125" s="94"/>
      <c r="BD125" s="94"/>
      <c r="BE125" s="94"/>
      <c r="BF125" s="94"/>
      <c r="BG125" s="94"/>
      <c r="BH125" s="94"/>
      <c r="BI125" s="94"/>
      <c r="BJ125" s="94"/>
      <c r="BK125" s="95"/>
      <c r="BL125" s="86"/>
      <c r="BM125" s="86">
        <f t="shared" si="1"/>
        <v>39</v>
      </c>
    </row>
    <row r="126" spans="1:65" ht="17.25" thickBot="1" x14ac:dyDescent="0.3">
      <c r="A126" s="79">
        <v>125</v>
      </c>
      <c r="B126" s="104" t="s">
        <v>840</v>
      </c>
      <c r="C126" s="103">
        <v>43779.962962962964</v>
      </c>
      <c r="D126" s="103"/>
      <c r="E126" s="103"/>
      <c r="F126" s="99" t="s">
        <v>844</v>
      </c>
      <c r="G126" s="104">
        <v>24</v>
      </c>
      <c r="H126" s="99">
        <v>2013</v>
      </c>
      <c r="I126" s="99" t="s">
        <v>19</v>
      </c>
      <c r="J126" s="99" t="s">
        <v>23</v>
      </c>
      <c r="K126" s="99" t="s">
        <v>23</v>
      </c>
      <c r="L126" s="99" t="s">
        <v>7</v>
      </c>
      <c r="M126" s="99" t="s">
        <v>13</v>
      </c>
      <c r="N126" s="99" t="s">
        <v>7</v>
      </c>
      <c r="O126" s="99" t="s">
        <v>19</v>
      </c>
      <c r="P126" s="99" t="s">
        <v>13</v>
      </c>
      <c r="Q126" s="99" t="s">
        <v>23</v>
      </c>
      <c r="R126" s="99" t="s">
        <v>13</v>
      </c>
      <c r="S126" s="99" t="s">
        <v>23</v>
      </c>
      <c r="T126" s="99" t="s">
        <v>7</v>
      </c>
      <c r="U126" s="99" t="s">
        <v>7</v>
      </c>
      <c r="V126" s="99" t="s">
        <v>23</v>
      </c>
      <c r="W126" s="99" t="s">
        <v>19</v>
      </c>
      <c r="X126" s="99" t="s">
        <v>19</v>
      </c>
      <c r="Y126" s="99" t="s">
        <v>23</v>
      </c>
      <c r="Z126" s="99" t="s">
        <v>7</v>
      </c>
      <c r="AA126" s="99" t="s">
        <v>7</v>
      </c>
      <c r="AB126" s="99" t="s">
        <v>23</v>
      </c>
      <c r="AC126" s="99" t="s">
        <v>7</v>
      </c>
      <c r="AD126" s="99" t="s">
        <v>13</v>
      </c>
      <c r="AE126" s="99" t="s">
        <v>19</v>
      </c>
      <c r="AF126" s="99" t="s">
        <v>13</v>
      </c>
      <c r="AG126" s="99" t="s">
        <v>23</v>
      </c>
      <c r="AH126" s="99" t="s">
        <v>13</v>
      </c>
      <c r="AI126" s="99" t="s">
        <v>19</v>
      </c>
      <c r="AJ126" s="99" t="s">
        <v>13</v>
      </c>
      <c r="AK126" s="99" t="s">
        <v>23</v>
      </c>
      <c r="AL126" s="99" t="s">
        <v>19</v>
      </c>
      <c r="AM126" s="99" t="s">
        <v>7</v>
      </c>
      <c r="AN126" s="99" t="s">
        <v>19</v>
      </c>
      <c r="AO126" s="99" t="s">
        <v>13</v>
      </c>
      <c r="AP126" s="99"/>
      <c r="AQ126" s="99"/>
      <c r="AR126" s="99"/>
      <c r="AS126" s="99"/>
      <c r="AT126" s="99"/>
      <c r="AU126" s="99"/>
      <c r="AV126" s="99"/>
      <c r="AW126" s="99"/>
      <c r="AX126" s="99"/>
      <c r="AY126" s="99"/>
      <c r="AZ126" s="99"/>
      <c r="BA126" s="99"/>
      <c r="BB126" s="94"/>
      <c r="BC126" s="94"/>
      <c r="BD126" s="94"/>
      <c r="BE126" s="94"/>
      <c r="BF126" s="94"/>
      <c r="BG126" s="94"/>
      <c r="BH126" s="94"/>
      <c r="BI126" s="94"/>
      <c r="BJ126" s="94"/>
      <c r="BK126" s="95"/>
      <c r="BL126" s="86"/>
      <c r="BM126" s="86">
        <f t="shared" si="1"/>
        <v>33</v>
      </c>
    </row>
    <row r="127" spans="1:65" ht="17.25" thickBot="1" x14ac:dyDescent="0.3">
      <c r="A127" s="78">
        <v>126</v>
      </c>
      <c r="B127" s="104" t="s">
        <v>841</v>
      </c>
      <c r="C127" s="103">
        <v>43809.385405092595</v>
      </c>
      <c r="D127" s="103"/>
      <c r="E127" s="103"/>
      <c r="F127" s="99" t="s">
        <v>844</v>
      </c>
      <c r="G127" s="104">
        <v>25</v>
      </c>
      <c r="H127" s="99">
        <v>2013</v>
      </c>
      <c r="I127" s="99" t="s">
        <v>19</v>
      </c>
      <c r="J127" s="99" t="s">
        <v>23</v>
      </c>
      <c r="K127" s="99" t="s">
        <v>23</v>
      </c>
      <c r="L127" s="99" t="s">
        <v>7</v>
      </c>
      <c r="M127" s="99" t="s">
        <v>13</v>
      </c>
      <c r="N127" s="99" t="s">
        <v>7</v>
      </c>
      <c r="O127" s="99" t="s">
        <v>19</v>
      </c>
      <c r="P127" s="99" t="s">
        <v>13</v>
      </c>
      <c r="Q127" s="99" t="s">
        <v>23</v>
      </c>
      <c r="R127" s="99" t="s">
        <v>13</v>
      </c>
      <c r="S127" s="99" t="s">
        <v>23</v>
      </c>
      <c r="T127" s="99" t="s">
        <v>7</v>
      </c>
      <c r="U127" s="99" t="s">
        <v>7</v>
      </c>
      <c r="V127" s="99" t="s">
        <v>23</v>
      </c>
      <c r="W127" s="99" t="s">
        <v>19</v>
      </c>
      <c r="X127" s="99" t="s">
        <v>19</v>
      </c>
      <c r="Y127" s="99" t="s">
        <v>19</v>
      </c>
      <c r="Z127" s="99" t="s">
        <v>7</v>
      </c>
      <c r="AA127" s="99" t="s">
        <v>7</v>
      </c>
      <c r="AB127" s="99" t="s">
        <v>23</v>
      </c>
      <c r="AC127" s="99" t="s">
        <v>7</v>
      </c>
      <c r="AD127" s="99" t="s">
        <v>13</v>
      </c>
      <c r="AE127" s="99" t="s">
        <v>13</v>
      </c>
      <c r="AF127" s="99" t="s">
        <v>13</v>
      </c>
      <c r="AG127" s="99" t="s">
        <v>23</v>
      </c>
      <c r="AH127" s="99" t="s">
        <v>13</v>
      </c>
      <c r="AI127" s="99" t="s">
        <v>19</v>
      </c>
      <c r="AJ127" s="99" t="s">
        <v>13</v>
      </c>
      <c r="AK127" s="99" t="s">
        <v>23</v>
      </c>
      <c r="AL127" s="99" t="s">
        <v>19</v>
      </c>
      <c r="AM127" s="99"/>
      <c r="AN127" s="99"/>
      <c r="AO127" s="99"/>
      <c r="AP127" s="99"/>
      <c r="AQ127" s="99"/>
      <c r="AR127" s="99"/>
      <c r="AS127" s="99"/>
      <c r="AT127" s="99"/>
      <c r="AU127" s="99"/>
      <c r="AV127" s="99"/>
      <c r="AW127" s="99"/>
      <c r="AX127" s="99"/>
      <c r="AY127" s="99"/>
      <c r="AZ127" s="99"/>
      <c r="BA127" s="99"/>
      <c r="BB127" s="94"/>
      <c r="BC127" s="94"/>
      <c r="BD127" s="94"/>
      <c r="BE127" s="94"/>
      <c r="BF127" s="94"/>
      <c r="BG127" s="94"/>
      <c r="BH127" s="94"/>
      <c r="BI127" s="94"/>
      <c r="BJ127" s="94"/>
      <c r="BK127" s="95"/>
      <c r="BL127" s="86"/>
      <c r="BM127" s="86">
        <f t="shared" si="1"/>
        <v>30</v>
      </c>
    </row>
    <row r="128" spans="1:65" ht="17.25" thickBot="1" x14ac:dyDescent="0.3">
      <c r="A128" s="79">
        <v>127</v>
      </c>
      <c r="B128" s="104" t="s">
        <v>563</v>
      </c>
      <c r="C128" s="103">
        <v>43809.456504629627</v>
      </c>
      <c r="D128" s="103"/>
      <c r="E128" s="103"/>
      <c r="F128" s="99" t="s">
        <v>844</v>
      </c>
      <c r="G128" s="104">
        <v>18</v>
      </c>
      <c r="H128" s="99">
        <v>2013</v>
      </c>
      <c r="I128" s="99" t="s">
        <v>19</v>
      </c>
      <c r="J128" s="99" t="s">
        <v>23</v>
      </c>
      <c r="K128" s="99" t="s">
        <v>23</v>
      </c>
      <c r="L128" s="99" t="s">
        <v>19</v>
      </c>
      <c r="M128" s="99" t="s">
        <v>23</v>
      </c>
      <c r="N128" s="99" t="s">
        <v>7</v>
      </c>
      <c r="O128" s="99" t="s">
        <v>19</v>
      </c>
      <c r="P128" s="99" t="s">
        <v>13</v>
      </c>
      <c r="Q128" s="99" t="s">
        <v>23</v>
      </c>
      <c r="R128" s="99" t="s">
        <v>13</v>
      </c>
      <c r="S128" s="99" t="s">
        <v>13</v>
      </c>
      <c r="T128" s="99" t="s">
        <v>23</v>
      </c>
      <c r="U128" s="99" t="s">
        <v>7</v>
      </c>
      <c r="V128" s="99" t="s">
        <v>23</v>
      </c>
      <c r="W128" s="99" t="s">
        <v>19</v>
      </c>
      <c r="X128" s="99" t="s">
        <v>7</v>
      </c>
      <c r="Y128" s="99" t="s">
        <v>7</v>
      </c>
      <c r="Z128" s="99" t="s">
        <v>7</v>
      </c>
      <c r="AA128" s="99" t="s">
        <v>7</v>
      </c>
      <c r="AB128" s="99" t="s">
        <v>23</v>
      </c>
      <c r="AC128" s="99" t="s">
        <v>7</v>
      </c>
      <c r="AD128" s="99" t="s">
        <v>13</v>
      </c>
      <c r="AE128" s="99" t="s">
        <v>19</v>
      </c>
      <c r="AF128" s="99" t="s">
        <v>13</v>
      </c>
      <c r="AG128" s="99"/>
      <c r="AH128" s="99"/>
      <c r="AI128" s="99"/>
      <c r="AJ128" s="99"/>
      <c r="AK128" s="99"/>
      <c r="AL128" s="99"/>
      <c r="AM128" s="99"/>
      <c r="AN128" s="99"/>
      <c r="AO128" s="99"/>
      <c r="AP128" s="99"/>
      <c r="AQ128" s="99"/>
      <c r="AR128" s="99"/>
      <c r="AS128" s="99"/>
      <c r="AT128" s="99"/>
      <c r="AU128" s="99"/>
      <c r="AV128" s="99"/>
      <c r="AW128" s="99"/>
      <c r="AX128" s="99"/>
      <c r="AY128" s="99"/>
      <c r="AZ128" s="99"/>
      <c r="BA128" s="99"/>
      <c r="BB128" s="94"/>
      <c r="BC128" s="94"/>
      <c r="BD128" s="94"/>
      <c r="BE128" s="94"/>
      <c r="BF128" s="94"/>
      <c r="BG128" s="94"/>
      <c r="BH128" s="94"/>
      <c r="BI128" s="94"/>
      <c r="BJ128" s="94"/>
      <c r="BK128" s="95"/>
      <c r="BL128" s="86"/>
      <c r="BM128" s="86">
        <f t="shared" si="1"/>
        <v>24</v>
      </c>
    </row>
    <row r="129" spans="1:65" ht="17.25" thickBot="1" x14ac:dyDescent="0.3">
      <c r="A129" s="78">
        <v>128</v>
      </c>
      <c r="B129" s="104" t="s">
        <v>823</v>
      </c>
      <c r="C129" s="103">
        <v>43809.635231481479</v>
      </c>
      <c r="D129" s="103"/>
      <c r="E129" s="103"/>
      <c r="F129" s="99" t="s">
        <v>844</v>
      </c>
      <c r="G129" s="99">
        <v>1</v>
      </c>
      <c r="H129" s="99">
        <v>2013</v>
      </c>
      <c r="I129" s="99" t="s">
        <v>19</v>
      </c>
      <c r="J129" s="99" t="s">
        <v>23</v>
      </c>
      <c r="K129" s="99" t="s">
        <v>23</v>
      </c>
      <c r="L129" s="99" t="s">
        <v>7</v>
      </c>
      <c r="M129" s="99" t="s">
        <v>23</v>
      </c>
      <c r="N129" s="99" t="s">
        <v>7</v>
      </c>
      <c r="O129" s="99"/>
      <c r="P129" s="99" t="s">
        <v>23</v>
      </c>
      <c r="Q129" s="99" t="s">
        <v>23</v>
      </c>
      <c r="R129" s="99" t="s">
        <v>13</v>
      </c>
      <c r="S129" s="99" t="s">
        <v>23</v>
      </c>
      <c r="T129" s="99" t="s">
        <v>23</v>
      </c>
      <c r="U129" s="99" t="s">
        <v>7</v>
      </c>
      <c r="V129" s="99"/>
      <c r="W129" s="99" t="s">
        <v>7</v>
      </c>
      <c r="X129" s="99"/>
      <c r="Y129" s="99" t="s">
        <v>19</v>
      </c>
      <c r="Z129" s="99"/>
      <c r="AA129" s="99" t="s">
        <v>7</v>
      </c>
      <c r="AB129" s="99"/>
      <c r="AC129" s="99" t="s">
        <v>7</v>
      </c>
      <c r="AD129" s="99" t="s">
        <v>13</v>
      </c>
      <c r="AE129" s="99" t="s">
        <v>19</v>
      </c>
      <c r="AF129" s="99" t="s">
        <v>13</v>
      </c>
      <c r="AG129" s="99" t="s">
        <v>7</v>
      </c>
      <c r="AH129" s="99" t="s">
        <v>19</v>
      </c>
      <c r="AI129" s="99" t="s">
        <v>19</v>
      </c>
      <c r="AJ129" s="99" t="s">
        <v>13</v>
      </c>
      <c r="AK129" s="99" t="s">
        <v>19</v>
      </c>
      <c r="AL129" s="99" t="s">
        <v>19</v>
      </c>
      <c r="AM129" s="99" t="s">
        <v>19</v>
      </c>
      <c r="AN129" s="99"/>
      <c r="AO129" s="99" t="s">
        <v>13</v>
      </c>
      <c r="AP129" s="99" t="s">
        <v>23</v>
      </c>
      <c r="AQ129" s="99"/>
      <c r="AR129" s="99" t="s">
        <v>13</v>
      </c>
      <c r="AS129" s="99"/>
      <c r="AT129" s="99"/>
      <c r="AU129" s="99"/>
      <c r="AV129" s="99"/>
      <c r="AW129" s="99"/>
      <c r="AX129" s="99" t="s">
        <v>19</v>
      </c>
      <c r="AY129" s="99"/>
      <c r="AZ129" s="99" t="s">
        <v>7</v>
      </c>
      <c r="BA129" s="99" t="s">
        <v>7</v>
      </c>
      <c r="BB129" s="94"/>
      <c r="BC129" s="94"/>
      <c r="BD129" s="94"/>
      <c r="BE129" s="94"/>
      <c r="BF129" s="94"/>
      <c r="BG129" s="94"/>
      <c r="BH129" s="94"/>
      <c r="BI129" s="94"/>
      <c r="BJ129" s="94"/>
      <c r="BK129" s="95"/>
      <c r="BL129" s="86"/>
      <c r="BM129" s="86">
        <f t="shared" si="1"/>
        <v>32</v>
      </c>
    </row>
    <row r="130" spans="1:65" ht="17.25" thickBot="1" x14ac:dyDescent="0.3">
      <c r="A130" s="79">
        <v>129</v>
      </c>
      <c r="B130" s="104" t="s">
        <v>569</v>
      </c>
      <c r="C130" s="103">
        <v>43809.665671296294</v>
      </c>
      <c r="D130" s="103"/>
      <c r="E130" s="103"/>
      <c r="F130" s="99" t="s">
        <v>844</v>
      </c>
      <c r="G130" s="104">
        <v>15</v>
      </c>
      <c r="H130" s="99">
        <v>2013</v>
      </c>
      <c r="I130" s="99" t="s">
        <v>19</v>
      </c>
      <c r="J130" s="99" t="s">
        <v>23</v>
      </c>
      <c r="K130" s="99" t="s">
        <v>23</v>
      </c>
      <c r="L130" s="99" t="s">
        <v>7</v>
      </c>
      <c r="M130" s="99" t="s">
        <v>13</v>
      </c>
      <c r="N130" s="99" t="s">
        <v>7</v>
      </c>
      <c r="O130" s="99" t="s">
        <v>19</v>
      </c>
      <c r="P130" s="99" t="s">
        <v>7</v>
      </c>
      <c r="Q130" s="99" t="s">
        <v>23</v>
      </c>
      <c r="R130" s="99" t="s">
        <v>13</v>
      </c>
      <c r="S130" s="99" t="s">
        <v>23</v>
      </c>
      <c r="T130" s="99" t="s">
        <v>7</v>
      </c>
      <c r="U130" s="99" t="s">
        <v>23</v>
      </c>
      <c r="V130" s="99" t="s">
        <v>13</v>
      </c>
      <c r="W130" s="99" t="s">
        <v>19</v>
      </c>
      <c r="X130" s="99" t="s">
        <v>19</v>
      </c>
      <c r="Y130" s="99" t="s">
        <v>19</v>
      </c>
      <c r="Z130" s="99" t="s">
        <v>7</v>
      </c>
      <c r="AA130" s="99" t="s">
        <v>7</v>
      </c>
      <c r="AB130" s="99" t="s">
        <v>7</v>
      </c>
      <c r="AC130" s="99" t="s">
        <v>13</v>
      </c>
      <c r="AD130" s="99" t="s">
        <v>13</v>
      </c>
      <c r="AE130" s="99" t="s">
        <v>23</v>
      </c>
      <c r="AF130" s="99" t="s">
        <v>13</v>
      </c>
      <c r="AG130" s="99" t="s">
        <v>23</v>
      </c>
      <c r="AH130" s="99" t="s">
        <v>19</v>
      </c>
      <c r="AI130" s="99" t="s">
        <v>7</v>
      </c>
      <c r="AJ130" s="99" t="s">
        <v>13</v>
      </c>
      <c r="AK130" s="99" t="s">
        <v>13</v>
      </c>
      <c r="AL130" s="99" t="s">
        <v>19</v>
      </c>
      <c r="AM130" s="99" t="s">
        <v>19</v>
      </c>
      <c r="AN130" s="99" t="s">
        <v>19</v>
      </c>
      <c r="AO130" s="99" t="s">
        <v>7</v>
      </c>
      <c r="AP130" s="99" t="s">
        <v>23</v>
      </c>
      <c r="AQ130" s="99" t="s">
        <v>23</v>
      </c>
      <c r="AR130" s="99"/>
      <c r="AS130" s="99"/>
      <c r="AT130" s="99"/>
      <c r="AU130" s="99"/>
      <c r="AV130" s="99"/>
      <c r="AW130" s="99"/>
      <c r="AX130" s="99"/>
      <c r="AY130" s="99"/>
      <c r="AZ130" s="99"/>
      <c r="BA130" s="99"/>
      <c r="BB130" s="94"/>
      <c r="BC130" s="94"/>
      <c r="BD130" s="94"/>
      <c r="BE130" s="94"/>
      <c r="BF130" s="94"/>
      <c r="BG130" s="94"/>
      <c r="BH130" s="94"/>
      <c r="BI130" s="94"/>
      <c r="BJ130" s="94"/>
      <c r="BK130" s="95"/>
      <c r="BL130" s="86"/>
      <c r="BM130" s="86">
        <f t="shared" si="1"/>
        <v>35</v>
      </c>
    </row>
    <row r="131" spans="1:65" ht="17.25" thickBot="1" x14ac:dyDescent="0.3">
      <c r="A131" s="78">
        <v>130</v>
      </c>
      <c r="B131" s="104" t="s">
        <v>824</v>
      </c>
      <c r="C131" s="103">
        <v>43809.687037037038</v>
      </c>
      <c r="D131" s="103"/>
      <c r="E131" s="103"/>
      <c r="F131" s="99" t="s">
        <v>844</v>
      </c>
      <c r="G131" s="99">
        <v>3</v>
      </c>
      <c r="H131" s="99">
        <v>2013</v>
      </c>
      <c r="I131" s="99" t="s">
        <v>19</v>
      </c>
      <c r="J131" s="99" t="s">
        <v>23</v>
      </c>
      <c r="K131" s="99" t="s">
        <v>23</v>
      </c>
      <c r="L131" s="99" t="s">
        <v>7</v>
      </c>
      <c r="M131" s="99" t="s">
        <v>13</v>
      </c>
      <c r="N131" s="99" t="s">
        <v>7</v>
      </c>
      <c r="O131" s="99" t="s">
        <v>19</v>
      </c>
      <c r="P131" s="99" t="s">
        <v>13</v>
      </c>
      <c r="Q131" s="99" t="s">
        <v>23</v>
      </c>
      <c r="R131" s="99" t="s">
        <v>13</v>
      </c>
      <c r="S131" s="99" t="s">
        <v>23</v>
      </c>
      <c r="T131" s="99" t="s">
        <v>23</v>
      </c>
      <c r="U131" s="99" t="s">
        <v>7</v>
      </c>
      <c r="V131" s="99" t="s">
        <v>19</v>
      </c>
      <c r="W131" s="99" t="s">
        <v>19</v>
      </c>
      <c r="X131" s="99" t="s">
        <v>19</v>
      </c>
      <c r="Y131" s="99" t="s">
        <v>19</v>
      </c>
      <c r="Z131" s="99"/>
      <c r="AA131" s="99" t="s">
        <v>7</v>
      </c>
      <c r="AB131" s="99" t="s">
        <v>23</v>
      </c>
      <c r="AC131" s="99" t="s">
        <v>7</v>
      </c>
      <c r="AD131" s="99" t="s">
        <v>13</v>
      </c>
      <c r="AE131" s="99" t="s">
        <v>23</v>
      </c>
      <c r="AF131" s="99" t="s">
        <v>13</v>
      </c>
      <c r="AG131" s="99" t="s">
        <v>23</v>
      </c>
      <c r="AH131" s="99" t="s">
        <v>13</v>
      </c>
      <c r="AI131" s="99" t="s">
        <v>19</v>
      </c>
      <c r="AJ131" s="99" t="s">
        <v>13</v>
      </c>
      <c r="AK131" s="99" t="s">
        <v>23</v>
      </c>
      <c r="AL131" s="99" t="s">
        <v>19</v>
      </c>
      <c r="AM131" s="99" t="s">
        <v>19</v>
      </c>
      <c r="AN131" s="99" t="s">
        <v>19</v>
      </c>
      <c r="AO131" s="99" t="s">
        <v>13</v>
      </c>
      <c r="AP131" s="99" t="s">
        <v>23</v>
      </c>
      <c r="AQ131" s="99" t="s">
        <v>23</v>
      </c>
      <c r="AR131" s="99" t="s">
        <v>13</v>
      </c>
      <c r="AS131" s="99" t="s">
        <v>7</v>
      </c>
      <c r="AT131" s="99" t="s">
        <v>7</v>
      </c>
      <c r="AU131" s="99"/>
      <c r="AV131" s="99" t="s">
        <v>13</v>
      </c>
      <c r="AW131" s="99" t="s">
        <v>23</v>
      </c>
      <c r="AX131" s="99" t="s">
        <v>19</v>
      </c>
      <c r="AY131" s="99"/>
      <c r="AZ131" s="99" t="s">
        <v>7</v>
      </c>
      <c r="BA131" s="99" t="s">
        <v>7</v>
      </c>
      <c r="BB131" s="94"/>
      <c r="BC131" s="94"/>
      <c r="BD131" s="94"/>
      <c r="BE131" s="94"/>
      <c r="BF131" s="94"/>
      <c r="BG131" s="94"/>
      <c r="BH131" s="94"/>
      <c r="BI131" s="94"/>
      <c r="BJ131" s="94"/>
      <c r="BK131" s="95"/>
      <c r="BL131" s="86"/>
      <c r="BM131" s="86">
        <f t="shared" si="1"/>
        <v>42</v>
      </c>
    </row>
    <row r="132" spans="1:65" ht="17.25" thickBot="1" x14ac:dyDescent="0.3">
      <c r="A132" s="79">
        <v>131</v>
      </c>
      <c r="B132" s="104" t="s">
        <v>834</v>
      </c>
      <c r="C132" s="103">
        <v>43809.699606481481</v>
      </c>
      <c r="D132" s="103"/>
      <c r="E132" s="103"/>
      <c r="F132" s="99" t="s">
        <v>844</v>
      </c>
      <c r="G132" s="104">
        <v>17</v>
      </c>
      <c r="H132" s="99">
        <v>2013</v>
      </c>
      <c r="I132" s="99" t="s">
        <v>19</v>
      </c>
      <c r="J132" s="99" t="s">
        <v>23</v>
      </c>
      <c r="K132" s="99" t="s">
        <v>23</v>
      </c>
      <c r="L132" s="99" t="s">
        <v>7</v>
      </c>
      <c r="M132" s="99" t="s">
        <v>13</v>
      </c>
      <c r="N132" s="99" t="s">
        <v>7</v>
      </c>
      <c r="O132" s="99" t="s">
        <v>19</v>
      </c>
      <c r="P132" s="99" t="s">
        <v>13</v>
      </c>
      <c r="Q132" s="99" t="s">
        <v>23</v>
      </c>
      <c r="R132" s="99" t="s">
        <v>13</v>
      </c>
      <c r="S132" s="99" t="s">
        <v>23</v>
      </c>
      <c r="T132" s="99" t="s">
        <v>23</v>
      </c>
      <c r="U132" s="99" t="s">
        <v>7</v>
      </c>
      <c r="V132" s="99" t="s">
        <v>13</v>
      </c>
      <c r="W132" s="99" t="s">
        <v>19</v>
      </c>
      <c r="X132" s="99" t="s">
        <v>19</v>
      </c>
      <c r="Y132" s="99" t="s">
        <v>19</v>
      </c>
      <c r="Z132" s="99" t="s">
        <v>7</v>
      </c>
      <c r="AA132" s="99" t="s">
        <v>7</v>
      </c>
      <c r="AB132" s="99" t="s">
        <v>23</v>
      </c>
      <c r="AC132" s="99" t="s">
        <v>7</v>
      </c>
      <c r="AD132" s="99" t="s">
        <v>13</v>
      </c>
      <c r="AE132" s="99" t="s">
        <v>23</v>
      </c>
      <c r="AF132" s="99" t="s">
        <v>13</v>
      </c>
      <c r="AG132" s="99" t="s">
        <v>23</v>
      </c>
      <c r="AH132" s="99" t="s">
        <v>19</v>
      </c>
      <c r="AI132" s="99" t="s">
        <v>19</v>
      </c>
      <c r="AJ132" s="99" t="s">
        <v>13</v>
      </c>
      <c r="AK132" s="99" t="s">
        <v>23</v>
      </c>
      <c r="AL132" s="99" t="s">
        <v>19</v>
      </c>
      <c r="AM132" s="99" t="s">
        <v>7</v>
      </c>
      <c r="AN132" s="99" t="s">
        <v>19</v>
      </c>
      <c r="AO132" s="99" t="s">
        <v>13</v>
      </c>
      <c r="AP132" s="99" t="s">
        <v>23</v>
      </c>
      <c r="AQ132" s="99" t="s">
        <v>23</v>
      </c>
      <c r="AR132" s="99" t="s">
        <v>13</v>
      </c>
      <c r="AS132" s="99" t="s">
        <v>7</v>
      </c>
      <c r="AT132" s="99" t="s">
        <v>7</v>
      </c>
      <c r="AU132" s="99" t="s">
        <v>13</v>
      </c>
      <c r="AV132" s="99" t="s">
        <v>19</v>
      </c>
      <c r="AW132" s="99" t="s">
        <v>23</v>
      </c>
      <c r="AX132" s="99" t="s">
        <v>19</v>
      </c>
      <c r="AY132" s="99" t="s">
        <v>13</v>
      </c>
      <c r="AZ132" s="99" t="s">
        <v>7</v>
      </c>
      <c r="BA132" s="99" t="s">
        <v>19</v>
      </c>
      <c r="BB132" s="94"/>
      <c r="BC132" s="94"/>
      <c r="BD132" s="94"/>
      <c r="BE132" s="94"/>
      <c r="BF132" s="94"/>
      <c r="BG132" s="94"/>
      <c r="BH132" s="94"/>
      <c r="BI132" s="94"/>
      <c r="BJ132" s="94"/>
      <c r="BK132" s="95"/>
      <c r="BL132" s="86"/>
      <c r="BM132" s="86">
        <f t="shared" ref="BM132:BM195" si="2">COUNTIF(I132:BI132,"*")</f>
        <v>45</v>
      </c>
    </row>
    <row r="133" spans="1:65" ht="17.25" thickBot="1" x14ac:dyDescent="0.3">
      <c r="A133" s="78">
        <v>132</v>
      </c>
      <c r="B133" s="104" t="s">
        <v>831</v>
      </c>
      <c r="C133" s="103">
        <v>43809.741805555554</v>
      </c>
      <c r="D133" s="103"/>
      <c r="E133" s="103"/>
      <c r="F133" s="99" t="s">
        <v>844</v>
      </c>
      <c r="G133" s="104">
        <v>10</v>
      </c>
      <c r="H133" s="99">
        <v>2013</v>
      </c>
      <c r="I133" s="99" t="s">
        <v>19</v>
      </c>
      <c r="J133" s="99" t="s">
        <v>23</v>
      </c>
      <c r="K133" s="99" t="s">
        <v>23</v>
      </c>
      <c r="L133" s="99" t="s">
        <v>7</v>
      </c>
      <c r="M133" s="99" t="s">
        <v>13</v>
      </c>
      <c r="N133" s="99" t="s">
        <v>7</v>
      </c>
      <c r="O133" s="99" t="s">
        <v>19</v>
      </c>
      <c r="P133" s="99" t="s">
        <v>13</v>
      </c>
      <c r="Q133" s="99" t="s">
        <v>23</v>
      </c>
      <c r="R133" s="99" t="s">
        <v>13</v>
      </c>
      <c r="S133" s="99" t="s">
        <v>23</v>
      </c>
      <c r="T133" s="99" t="s">
        <v>7</v>
      </c>
      <c r="U133" s="99" t="s">
        <v>7</v>
      </c>
      <c r="V133" s="99" t="s">
        <v>23</v>
      </c>
      <c r="W133" s="99" t="s">
        <v>19</v>
      </c>
      <c r="X133" s="99" t="s">
        <v>19</v>
      </c>
      <c r="Y133" s="99" t="s">
        <v>19</v>
      </c>
      <c r="Z133" s="99" t="s">
        <v>7</v>
      </c>
      <c r="AA133" s="99" t="s">
        <v>7</v>
      </c>
      <c r="AB133" s="99" t="s">
        <v>23</v>
      </c>
      <c r="AC133" s="99" t="s">
        <v>7</v>
      </c>
      <c r="AD133" s="99" t="s">
        <v>13</v>
      </c>
      <c r="AE133" s="99" t="s">
        <v>23</v>
      </c>
      <c r="AF133" s="99" t="s">
        <v>13</v>
      </c>
      <c r="AG133" s="99" t="s">
        <v>7</v>
      </c>
      <c r="AH133" s="99" t="s">
        <v>13</v>
      </c>
      <c r="AI133" s="99" t="s">
        <v>19</v>
      </c>
      <c r="AJ133" s="99" t="s">
        <v>19</v>
      </c>
      <c r="AK133" s="99" t="s">
        <v>23</v>
      </c>
      <c r="AL133" s="99" t="s">
        <v>19</v>
      </c>
      <c r="AM133" s="99" t="s">
        <v>19</v>
      </c>
      <c r="AN133" s="99" t="s">
        <v>7</v>
      </c>
      <c r="AO133" s="99" t="s">
        <v>13</v>
      </c>
      <c r="AP133" s="99"/>
      <c r="AQ133" s="99"/>
      <c r="AR133" s="99"/>
      <c r="AS133" s="99"/>
      <c r="AT133" s="99"/>
      <c r="AU133" s="99"/>
      <c r="AV133" s="99"/>
      <c r="AW133" s="99"/>
      <c r="AX133" s="99"/>
      <c r="AY133" s="99"/>
      <c r="AZ133" s="99"/>
      <c r="BA133" s="99"/>
      <c r="BB133" s="94"/>
      <c r="BC133" s="94"/>
      <c r="BD133" s="94"/>
      <c r="BE133" s="94"/>
      <c r="BF133" s="94"/>
      <c r="BG133" s="94"/>
      <c r="BH133" s="94"/>
      <c r="BI133" s="94"/>
      <c r="BJ133" s="94"/>
      <c r="BK133" s="95"/>
      <c r="BL133" s="86"/>
      <c r="BM133" s="86">
        <f t="shared" si="2"/>
        <v>33</v>
      </c>
    </row>
    <row r="134" spans="1:65" ht="17.25" thickBot="1" x14ac:dyDescent="0.3">
      <c r="A134" s="79">
        <v>133</v>
      </c>
      <c r="B134" s="104" t="s">
        <v>827</v>
      </c>
      <c r="C134" s="103">
        <v>43809.958113425928</v>
      </c>
      <c r="D134" s="103"/>
      <c r="E134" s="103"/>
      <c r="F134" s="99" t="s">
        <v>844</v>
      </c>
      <c r="G134" s="99">
        <v>6</v>
      </c>
      <c r="H134" s="99">
        <v>2013</v>
      </c>
      <c r="I134" s="99" t="s">
        <v>19</v>
      </c>
      <c r="J134" s="99" t="s">
        <v>23</v>
      </c>
      <c r="K134" s="99" t="s">
        <v>23</v>
      </c>
      <c r="L134" s="99" t="s">
        <v>7</v>
      </c>
      <c r="M134" s="99" t="s">
        <v>23</v>
      </c>
      <c r="N134" s="99" t="s">
        <v>7</v>
      </c>
      <c r="O134" s="99" t="s">
        <v>19</v>
      </c>
      <c r="P134" s="99" t="s">
        <v>19</v>
      </c>
      <c r="Q134" s="99" t="s">
        <v>23</v>
      </c>
      <c r="R134" s="99" t="s">
        <v>13</v>
      </c>
      <c r="S134" s="99" t="s">
        <v>23</v>
      </c>
      <c r="T134" s="99" t="s">
        <v>7</v>
      </c>
      <c r="U134" s="99" t="s">
        <v>23</v>
      </c>
      <c r="V134" s="99" t="s">
        <v>19</v>
      </c>
      <c r="W134" s="99" t="s">
        <v>19</v>
      </c>
      <c r="X134" s="99" t="s">
        <v>19</v>
      </c>
      <c r="Y134" s="99" t="s">
        <v>19</v>
      </c>
      <c r="Z134" s="99" t="s">
        <v>19</v>
      </c>
      <c r="AA134" s="99" t="s">
        <v>7</v>
      </c>
      <c r="AB134" s="99" t="s">
        <v>23</v>
      </c>
      <c r="AC134" s="99"/>
      <c r="AD134" s="99" t="s">
        <v>13</v>
      </c>
      <c r="AE134" s="99" t="s">
        <v>19</v>
      </c>
      <c r="AF134" s="99" t="s">
        <v>13</v>
      </c>
      <c r="AG134" s="99" t="s">
        <v>23</v>
      </c>
      <c r="AH134" s="99" t="s">
        <v>13</v>
      </c>
      <c r="AI134" s="99" t="s">
        <v>19</v>
      </c>
      <c r="AJ134" s="99" t="s">
        <v>13</v>
      </c>
      <c r="AK134" s="99" t="s">
        <v>13</v>
      </c>
      <c r="AL134" s="99" t="s">
        <v>13</v>
      </c>
      <c r="AM134" s="99" t="s">
        <v>7</v>
      </c>
      <c r="AN134" s="99" t="s">
        <v>13</v>
      </c>
      <c r="AO134" s="99" t="s">
        <v>13</v>
      </c>
      <c r="AP134" s="99" t="s">
        <v>23</v>
      </c>
      <c r="AQ134" s="99"/>
      <c r="AR134" s="99" t="s">
        <v>13</v>
      </c>
      <c r="AS134" s="99"/>
      <c r="AT134" s="99"/>
      <c r="AU134" s="99"/>
      <c r="AV134" s="99"/>
      <c r="AW134" s="99" t="s">
        <v>7</v>
      </c>
      <c r="AX134" s="99"/>
      <c r="AY134" s="99" t="s">
        <v>19</v>
      </c>
      <c r="AZ134" s="99"/>
      <c r="BA134" s="99"/>
      <c r="BB134" s="94"/>
      <c r="BC134" s="94"/>
      <c r="BD134" s="94"/>
      <c r="BE134" s="94"/>
      <c r="BF134" s="94"/>
      <c r="BG134" s="94"/>
      <c r="BH134" s="94"/>
      <c r="BI134" s="94"/>
      <c r="BJ134" s="94"/>
      <c r="BK134" s="95"/>
      <c r="BL134" s="86"/>
      <c r="BM134" s="86">
        <f t="shared" si="2"/>
        <v>36</v>
      </c>
    </row>
    <row r="135" spans="1:65" ht="17.25" thickBot="1" x14ac:dyDescent="0.3">
      <c r="A135" s="78">
        <v>134</v>
      </c>
      <c r="B135" s="104" t="s">
        <v>556</v>
      </c>
      <c r="C135" s="103">
        <v>43809.959027777775</v>
      </c>
      <c r="D135" s="103"/>
      <c r="E135" s="103"/>
      <c r="F135" s="99" t="s">
        <v>844</v>
      </c>
      <c r="G135" s="104">
        <v>26</v>
      </c>
      <c r="H135" s="99">
        <v>2013</v>
      </c>
      <c r="I135" s="99" t="s">
        <v>19</v>
      </c>
      <c r="J135" s="99" t="s">
        <v>23</v>
      </c>
      <c r="K135" s="99" t="s">
        <v>23</v>
      </c>
      <c r="L135" s="99" t="s">
        <v>7</v>
      </c>
      <c r="M135" s="99" t="s">
        <v>7</v>
      </c>
      <c r="N135" s="99" t="s">
        <v>7</v>
      </c>
      <c r="O135" s="99" t="s">
        <v>19</v>
      </c>
      <c r="P135" s="99" t="s">
        <v>13</v>
      </c>
      <c r="Q135" s="99" t="s">
        <v>23</v>
      </c>
      <c r="R135" s="99" t="s">
        <v>13</v>
      </c>
      <c r="S135" s="99"/>
      <c r="T135" s="99" t="s">
        <v>7</v>
      </c>
      <c r="U135" s="99"/>
      <c r="V135" s="99" t="s">
        <v>23</v>
      </c>
      <c r="W135" s="99" t="s">
        <v>19</v>
      </c>
      <c r="X135" s="99"/>
      <c r="Y135" s="99"/>
      <c r="Z135" s="99"/>
      <c r="AA135" s="99" t="s">
        <v>7</v>
      </c>
      <c r="AB135" s="99" t="s">
        <v>23</v>
      </c>
      <c r="AC135" s="99" t="s">
        <v>7</v>
      </c>
      <c r="AD135" s="99" t="s">
        <v>13</v>
      </c>
      <c r="AE135" s="99"/>
      <c r="AF135" s="99"/>
      <c r="AG135" s="99"/>
      <c r="AH135" s="99"/>
      <c r="AI135" s="99"/>
      <c r="AJ135" s="99"/>
      <c r="AK135" s="99"/>
      <c r="AL135" s="99"/>
      <c r="AM135" s="99"/>
      <c r="AN135" s="99"/>
      <c r="AO135" s="99"/>
      <c r="AP135" s="99"/>
      <c r="AQ135" s="99"/>
      <c r="AR135" s="99"/>
      <c r="AS135" s="99"/>
      <c r="AT135" s="99"/>
      <c r="AU135" s="99"/>
      <c r="AV135" s="99"/>
      <c r="AW135" s="99"/>
      <c r="AX135" s="99"/>
      <c r="AY135" s="99"/>
      <c r="AZ135" s="99"/>
      <c r="BA135" s="99"/>
      <c r="BB135" s="94"/>
      <c r="BC135" s="94"/>
      <c r="BD135" s="94"/>
      <c r="BE135" s="94"/>
      <c r="BF135" s="94"/>
      <c r="BG135" s="94"/>
      <c r="BH135" s="94"/>
      <c r="BI135" s="94"/>
      <c r="BJ135" s="94"/>
      <c r="BK135" s="95"/>
      <c r="BL135" s="86"/>
      <c r="BM135" s="86">
        <f t="shared" si="2"/>
        <v>17</v>
      </c>
    </row>
    <row r="136" spans="1:65" ht="17.25" thickBot="1" x14ac:dyDescent="0.25">
      <c r="A136" s="79">
        <v>135</v>
      </c>
      <c r="B136" s="104" t="s">
        <v>835</v>
      </c>
      <c r="C136" s="103">
        <v>43566.622233796297</v>
      </c>
      <c r="D136" s="103"/>
      <c r="E136" s="103"/>
      <c r="F136" s="99" t="s">
        <v>7</v>
      </c>
      <c r="G136" s="104">
        <v>19</v>
      </c>
      <c r="H136" s="99">
        <v>2006</v>
      </c>
      <c r="I136" s="99" t="s">
        <v>19</v>
      </c>
      <c r="J136" s="99" t="s">
        <v>7</v>
      </c>
      <c r="K136" s="99" t="s">
        <v>13</v>
      </c>
      <c r="L136" s="99" t="s">
        <v>13</v>
      </c>
      <c r="M136" s="99" t="s">
        <v>13</v>
      </c>
      <c r="N136" s="99" t="s">
        <v>19</v>
      </c>
      <c r="O136" s="99" t="s">
        <v>13</v>
      </c>
      <c r="P136" s="99" t="s">
        <v>23</v>
      </c>
      <c r="Q136" s="99" t="s">
        <v>13</v>
      </c>
      <c r="R136" s="99" t="s">
        <v>19</v>
      </c>
      <c r="S136" s="99" t="s">
        <v>7</v>
      </c>
      <c r="T136" s="99" t="s">
        <v>7</v>
      </c>
      <c r="U136" s="99" t="s">
        <v>23</v>
      </c>
      <c r="V136" s="99" t="s">
        <v>23</v>
      </c>
      <c r="W136" s="99" t="s">
        <v>7</v>
      </c>
      <c r="X136" s="99" t="s">
        <v>13</v>
      </c>
      <c r="Y136" s="99" t="s">
        <v>13</v>
      </c>
      <c r="Z136" s="99" t="s">
        <v>19</v>
      </c>
      <c r="AA136" s="99" t="s">
        <v>7</v>
      </c>
      <c r="AB136" s="99" t="s">
        <v>13</v>
      </c>
      <c r="AC136" s="99" t="s">
        <v>23</v>
      </c>
      <c r="AD136" s="99" t="s">
        <v>23</v>
      </c>
      <c r="AE136" s="99" t="s">
        <v>7</v>
      </c>
      <c r="AF136" s="99" t="s">
        <v>19</v>
      </c>
      <c r="AG136" s="99" t="s">
        <v>23</v>
      </c>
      <c r="AH136" s="99" t="s">
        <v>23</v>
      </c>
      <c r="AI136" s="99" t="s">
        <v>7</v>
      </c>
      <c r="AJ136" s="99" t="s">
        <v>7</v>
      </c>
      <c r="AK136" s="99" t="s">
        <v>23</v>
      </c>
      <c r="AL136" s="99" t="s">
        <v>13</v>
      </c>
      <c r="AM136" s="99" t="s">
        <v>23</v>
      </c>
      <c r="AN136" s="99" t="s">
        <v>19</v>
      </c>
      <c r="AO136" s="99" t="s">
        <v>7</v>
      </c>
      <c r="AP136" s="99" t="s">
        <v>19</v>
      </c>
      <c r="AQ136" s="99" t="s">
        <v>7</v>
      </c>
      <c r="AR136" s="99" t="s">
        <v>19</v>
      </c>
      <c r="AS136" s="99" t="s">
        <v>19</v>
      </c>
      <c r="AT136" s="99" t="s">
        <v>13</v>
      </c>
      <c r="AU136" s="99" t="s">
        <v>7</v>
      </c>
      <c r="AV136" s="99" t="s">
        <v>19</v>
      </c>
      <c r="AW136" s="99" t="s">
        <v>7</v>
      </c>
      <c r="AX136" s="99" t="s">
        <v>23</v>
      </c>
      <c r="AY136" s="99"/>
      <c r="AZ136" s="99"/>
      <c r="BA136" s="99"/>
      <c r="BB136" s="99"/>
      <c r="BC136" s="99"/>
      <c r="BD136" s="99"/>
      <c r="BE136" s="99"/>
      <c r="BF136" s="99"/>
      <c r="BG136" s="99"/>
      <c r="BH136" s="99"/>
      <c r="BI136" s="99"/>
      <c r="BJ136" s="99"/>
      <c r="BK136" s="95"/>
      <c r="BL136" s="86"/>
      <c r="BM136" s="86">
        <f t="shared" si="2"/>
        <v>42</v>
      </c>
    </row>
    <row r="137" spans="1:65" ht="17.25" thickBot="1" x14ac:dyDescent="0.25">
      <c r="A137" s="78">
        <v>136</v>
      </c>
      <c r="B137" s="104" t="s">
        <v>560</v>
      </c>
      <c r="C137" s="103">
        <v>43566.622349537036</v>
      </c>
      <c r="D137" s="103"/>
      <c r="E137" s="103"/>
      <c r="F137" s="99" t="s">
        <v>7</v>
      </c>
      <c r="G137" s="104">
        <v>13</v>
      </c>
      <c r="H137" s="99">
        <v>2006</v>
      </c>
      <c r="I137" s="99" t="s">
        <v>19</v>
      </c>
      <c r="J137" s="99" t="s">
        <v>7</v>
      </c>
      <c r="K137" s="99" t="s">
        <v>13</v>
      </c>
      <c r="L137" s="99" t="s">
        <v>13</v>
      </c>
      <c r="M137" s="99" t="s">
        <v>13</v>
      </c>
      <c r="N137" s="99" t="s">
        <v>19</v>
      </c>
      <c r="O137" s="99" t="s">
        <v>13</v>
      </c>
      <c r="P137" s="99" t="s">
        <v>23</v>
      </c>
      <c r="Q137" s="99" t="s">
        <v>13</v>
      </c>
      <c r="R137" s="99" t="s">
        <v>19</v>
      </c>
      <c r="S137" s="99" t="s">
        <v>7</v>
      </c>
      <c r="T137" s="99" t="s">
        <v>7</v>
      </c>
      <c r="U137" s="99" t="s">
        <v>23</v>
      </c>
      <c r="V137" s="99" t="s">
        <v>23</v>
      </c>
      <c r="W137" s="99" t="s">
        <v>7</v>
      </c>
      <c r="X137" s="99" t="s">
        <v>13</v>
      </c>
      <c r="Y137" s="99" t="s">
        <v>13</v>
      </c>
      <c r="Z137" s="99" t="s">
        <v>19</v>
      </c>
      <c r="AA137" s="99" t="s">
        <v>23</v>
      </c>
      <c r="AB137" s="99" t="s">
        <v>13</v>
      </c>
      <c r="AC137" s="99" t="s">
        <v>23</v>
      </c>
      <c r="AD137" s="99" t="s">
        <v>7</v>
      </c>
      <c r="AE137" s="99" t="s">
        <v>7</v>
      </c>
      <c r="AF137" s="99" t="s">
        <v>19</v>
      </c>
      <c r="AG137" s="99" t="s">
        <v>23</v>
      </c>
      <c r="AH137" s="99" t="s">
        <v>23</v>
      </c>
      <c r="AI137" s="99" t="s">
        <v>7</v>
      </c>
      <c r="AJ137" s="99" t="s">
        <v>7</v>
      </c>
      <c r="AK137" s="99" t="s">
        <v>23</v>
      </c>
      <c r="AL137" s="99" t="s">
        <v>13</v>
      </c>
      <c r="AM137" s="99" t="s">
        <v>7</v>
      </c>
      <c r="AN137" s="99" t="s">
        <v>19</v>
      </c>
      <c r="AO137" s="99" t="s">
        <v>7</v>
      </c>
      <c r="AP137" s="99" t="s">
        <v>19</v>
      </c>
      <c r="AQ137" s="99" t="s">
        <v>7</v>
      </c>
      <c r="AR137" s="99" t="s">
        <v>19</v>
      </c>
      <c r="AS137" s="99" t="s">
        <v>19</v>
      </c>
      <c r="AT137" s="99" t="s">
        <v>13</v>
      </c>
      <c r="AU137" s="99" t="s">
        <v>7</v>
      </c>
      <c r="AV137" s="99" t="s">
        <v>13</v>
      </c>
      <c r="AW137" s="99"/>
      <c r="AX137" s="99" t="s">
        <v>23</v>
      </c>
      <c r="AY137" s="99"/>
      <c r="AZ137" s="99"/>
      <c r="BA137" s="99"/>
      <c r="BB137" s="99"/>
      <c r="BC137" s="99"/>
      <c r="BD137" s="99"/>
      <c r="BE137" s="99"/>
      <c r="BF137" s="99"/>
      <c r="BG137" s="99"/>
      <c r="BH137" s="99" t="s">
        <v>19</v>
      </c>
      <c r="BI137" s="99"/>
      <c r="BJ137" s="99" t="s">
        <v>19</v>
      </c>
      <c r="BK137" s="95"/>
      <c r="BL137" s="86"/>
      <c r="BM137" s="86">
        <f t="shared" si="2"/>
        <v>42</v>
      </c>
    </row>
    <row r="138" spans="1:65" ht="17.25" thickBot="1" x14ac:dyDescent="0.25">
      <c r="A138" s="79">
        <v>137</v>
      </c>
      <c r="B138" s="104" t="s">
        <v>826</v>
      </c>
      <c r="C138" s="103">
        <v>43566.622939814813</v>
      </c>
      <c r="D138" s="103"/>
      <c r="E138" s="103"/>
      <c r="F138" s="99" t="s">
        <v>7</v>
      </c>
      <c r="G138" s="104">
        <v>5</v>
      </c>
      <c r="H138" s="99">
        <v>2006</v>
      </c>
      <c r="I138" s="99" t="s">
        <v>19</v>
      </c>
      <c r="J138" s="99" t="s">
        <v>7</v>
      </c>
      <c r="K138" s="99" t="s">
        <v>13</v>
      </c>
      <c r="L138" s="99" t="s">
        <v>13</v>
      </c>
      <c r="M138" s="99" t="s">
        <v>13</v>
      </c>
      <c r="N138" s="99" t="s">
        <v>19</v>
      </c>
      <c r="O138" s="99" t="s">
        <v>7</v>
      </c>
      <c r="P138" s="99" t="s">
        <v>23</v>
      </c>
      <c r="Q138" s="99" t="s">
        <v>13</v>
      </c>
      <c r="R138" s="99" t="s">
        <v>19</v>
      </c>
      <c r="S138" s="99" t="s">
        <v>7</v>
      </c>
      <c r="T138" s="99" t="s">
        <v>7</v>
      </c>
      <c r="U138" s="99" t="s">
        <v>23</v>
      </c>
      <c r="V138" s="99" t="s">
        <v>23</v>
      </c>
      <c r="W138" s="99" t="s">
        <v>7</v>
      </c>
      <c r="X138" s="99" t="s">
        <v>13</v>
      </c>
      <c r="Y138" s="99" t="s">
        <v>13</v>
      </c>
      <c r="Z138" s="99" t="s">
        <v>13</v>
      </c>
      <c r="AA138" s="99" t="s">
        <v>7</v>
      </c>
      <c r="AB138" s="99" t="s">
        <v>13</v>
      </c>
      <c r="AC138" s="99" t="s">
        <v>23</v>
      </c>
      <c r="AD138" s="99" t="s">
        <v>23</v>
      </c>
      <c r="AE138" s="99" t="s">
        <v>7</v>
      </c>
      <c r="AF138" s="99" t="s">
        <v>19</v>
      </c>
      <c r="AG138" s="99" t="s">
        <v>23</v>
      </c>
      <c r="AH138" s="99" t="s">
        <v>23</v>
      </c>
      <c r="AI138" s="99" t="s">
        <v>7</v>
      </c>
      <c r="AJ138" s="99" t="s">
        <v>7</v>
      </c>
      <c r="AK138" s="99" t="s">
        <v>23</v>
      </c>
      <c r="AL138" s="99" t="s">
        <v>13</v>
      </c>
      <c r="AM138" s="99" t="s">
        <v>13</v>
      </c>
      <c r="AN138" s="99" t="s">
        <v>23</v>
      </c>
      <c r="AO138" s="99"/>
      <c r="AP138" s="99"/>
      <c r="AQ138" s="99"/>
      <c r="AR138" s="99"/>
      <c r="AS138" s="99"/>
      <c r="AT138" s="99"/>
      <c r="AU138" s="99"/>
      <c r="AV138" s="99"/>
      <c r="AW138" s="99"/>
      <c r="AX138" s="99"/>
      <c r="AY138" s="99"/>
      <c r="AZ138" s="99"/>
      <c r="BA138" s="99"/>
      <c r="BB138" s="99"/>
      <c r="BC138" s="99"/>
      <c r="BD138" s="99"/>
      <c r="BE138" s="99"/>
      <c r="BF138" s="99"/>
      <c r="BG138" s="99"/>
      <c r="BH138" s="99"/>
      <c r="BI138" s="99"/>
      <c r="BJ138" s="99"/>
      <c r="BK138" s="95"/>
      <c r="BL138" s="86"/>
      <c r="BM138" s="86">
        <f t="shared" si="2"/>
        <v>32</v>
      </c>
    </row>
    <row r="139" spans="1:65" ht="17.25" thickBot="1" x14ac:dyDescent="0.25">
      <c r="A139" s="78">
        <v>138</v>
      </c>
      <c r="B139" s="104" t="s">
        <v>829</v>
      </c>
      <c r="C139" s="103">
        <v>43566.624259259261</v>
      </c>
      <c r="D139" s="103"/>
      <c r="E139" s="103"/>
      <c r="F139" s="99" t="s">
        <v>7</v>
      </c>
      <c r="G139" s="99">
        <v>8</v>
      </c>
      <c r="H139" s="99">
        <v>2006</v>
      </c>
      <c r="I139" s="99" t="s">
        <v>19</v>
      </c>
      <c r="J139" s="99" t="s">
        <v>7</v>
      </c>
      <c r="K139" s="99" t="s">
        <v>13</v>
      </c>
      <c r="L139" s="99" t="s">
        <v>13</v>
      </c>
      <c r="M139" s="99" t="s">
        <v>13</v>
      </c>
      <c r="N139" s="99" t="s">
        <v>19</v>
      </c>
      <c r="O139" s="99" t="s">
        <v>13</v>
      </c>
      <c r="P139" s="99" t="s">
        <v>23</v>
      </c>
      <c r="Q139" s="99" t="s">
        <v>13</v>
      </c>
      <c r="R139" s="99" t="s">
        <v>19</v>
      </c>
      <c r="S139" s="99" t="s">
        <v>7</v>
      </c>
      <c r="T139" s="99" t="s">
        <v>7</v>
      </c>
      <c r="U139" s="99" t="s">
        <v>23</v>
      </c>
      <c r="V139" s="99" t="s">
        <v>23</v>
      </c>
      <c r="W139" s="99" t="s">
        <v>7</v>
      </c>
      <c r="X139" s="99" t="s">
        <v>13</v>
      </c>
      <c r="Y139" s="99" t="s">
        <v>13</v>
      </c>
      <c r="Z139" s="99" t="s">
        <v>19</v>
      </c>
      <c r="AA139" s="99" t="s">
        <v>13</v>
      </c>
      <c r="AB139" s="99" t="s">
        <v>13</v>
      </c>
      <c r="AC139" s="99" t="s">
        <v>23</v>
      </c>
      <c r="AD139" s="99" t="s">
        <v>7</v>
      </c>
      <c r="AE139" s="99" t="s">
        <v>7</v>
      </c>
      <c r="AF139" s="99" t="s">
        <v>19</v>
      </c>
      <c r="AG139" s="99" t="s">
        <v>23</v>
      </c>
      <c r="AH139" s="99" t="s">
        <v>23</v>
      </c>
      <c r="AI139" s="99" t="s">
        <v>7</v>
      </c>
      <c r="AJ139" s="99" t="s">
        <v>7</v>
      </c>
      <c r="AK139" s="99" t="s">
        <v>23</v>
      </c>
      <c r="AL139" s="99" t="s">
        <v>13</v>
      </c>
      <c r="AM139" s="99" t="s">
        <v>23</v>
      </c>
      <c r="AN139" s="99" t="s">
        <v>19</v>
      </c>
      <c r="AO139" s="99" t="s">
        <v>23</v>
      </c>
      <c r="AP139" s="99"/>
      <c r="AQ139" s="99"/>
      <c r="AR139" s="99"/>
      <c r="AS139" s="99"/>
      <c r="AT139" s="99"/>
      <c r="AU139" s="99" t="s">
        <v>7</v>
      </c>
      <c r="AV139" s="99"/>
      <c r="AW139" s="99"/>
      <c r="AX139" s="99"/>
      <c r="AY139" s="99"/>
      <c r="AZ139" s="99"/>
      <c r="BA139" s="99"/>
      <c r="BB139" s="99"/>
      <c r="BC139" s="99"/>
      <c r="BD139" s="99"/>
      <c r="BE139" s="99"/>
      <c r="BF139" s="99"/>
      <c r="BG139" s="99"/>
      <c r="BH139" s="99"/>
      <c r="BI139" s="99"/>
      <c r="BJ139" s="99"/>
      <c r="BK139" s="95"/>
      <c r="BL139" s="86"/>
      <c r="BM139" s="86">
        <f t="shared" si="2"/>
        <v>34</v>
      </c>
    </row>
    <row r="140" spans="1:65" ht="17.25" thickBot="1" x14ac:dyDescent="0.25">
      <c r="A140" s="79">
        <v>139</v>
      </c>
      <c r="B140" s="104" t="s">
        <v>825</v>
      </c>
      <c r="C140" s="103">
        <v>43566.624849537038</v>
      </c>
      <c r="D140" s="103"/>
      <c r="E140" s="103"/>
      <c r="F140" s="99" t="s">
        <v>7</v>
      </c>
      <c r="G140" s="104">
        <v>4</v>
      </c>
      <c r="H140" s="99">
        <v>2006</v>
      </c>
      <c r="I140" s="99" t="s">
        <v>19</v>
      </c>
      <c r="J140" s="99" t="s">
        <v>7</v>
      </c>
      <c r="K140" s="99" t="s">
        <v>13</v>
      </c>
      <c r="L140" s="99" t="s">
        <v>13</v>
      </c>
      <c r="M140" s="99" t="s">
        <v>13</v>
      </c>
      <c r="N140" s="99" t="s">
        <v>19</v>
      </c>
      <c r="O140" s="99" t="s">
        <v>13</v>
      </c>
      <c r="P140" s="99" t="s">
        <v>23</v>
      </c>
      <c r="Q140" s="99" t="s">
        <v>13</v>
      </c>
      <c r="R140" s="99" t="s">
        <v>19</v>
      </c>
      <c r="S140" s="99" t="s">
        <v>7</v>
      </c>
      <c r="T140" s="99" t="s">
        <v>7</v>
      </c>
      <c r="U140" s="99" t="s">
        <v>23</v>
      </c>
      <c r="V140" s="99" t="s">
        <v>23</v>
      </c>
      <c r="W140" s="99" t="s">
        <v>7</v>
      </c>
      <c r="X140" s="99" t="s">
        <v>13</v>
      </c>
      <c r="Y140" s="99" t="s">
        <v>13</v>
      </c>
      <c r="Z140" s="99" t="s">
        <v>19</v>
      </c>
      <c r="AA140" s="99" t="s">
        <v>7</v>
      </c>
      <c r="AB140" s="99" t="s">
        <v>13</v>
      </c>
      <c r="AC140" s="99" t="s">
        <v>23</v>
      </c>
      <c r="AD140" s="99" t="s">
        <v>23</v>
      </c>
      <c r="AE140" s="99" t="s">
        <v>7</v>
      </c>
      <c r="AF140" s="99" t="s">
        <v>19</v>
      </c>
      <c r="AG140" s="99" t="s">
        <v>23</v>
      </c>
      <c r="AH140" s="99" t="s">
        <v>23</v>
      </c>
      <c r="AI140" s="99" t="s">
        <v>7</v>
      </c>
      <c r="AJ140" s="99" t="s">
        <v>7</v>
      </c>
      <c r="AK140" s="99" t="s">
        <v>23</v>
      </c>
      <c r="AL140" s="99" t="s">
        <v>13</v>
      </c>
      <c r="AM140" s="99" t="s">
        <v>23</v>
      </c>
      <c r="AN140" s="99" t="s">
        <v>19</v>
      </c>
      <c r="AO140" s="99" t="s">
        <v>23</v>
      </c>
      <c r="AP140" s="99"/>
      <c r="AQ140" s="99"/>
      <c r="AR140" s="99"/>
      <c r="AS140" s="99"/>
      <c r="AT140" s="99"/>
      <c r="AU140" s="99"/>
      <c r="AV140" s="99"/>
      <c r="AW140" s="99"/>
      <c r="AX140" s="99"/>
      <c r="AY140" s="99"/>
      <c r="AZ140" s="99"/>
      <c r="BA140" s="99"/>
      <c r="BB140" s="99"/>
      <c r="BC140" s="99"/>
      <c r="BD140" s="99"/>
      <c r="BE140" s="99"/>
      <c r="BF140" s="99"/>
      <c r="BG140" s="99"/>
      <c r="BH140" s="99"/>
      <c r="BI140" s="99"/>
      <c r="BJ140" s="99"/>
      <c r="BK140" s="95"/>
      <c r="BL140" s="86"/>
      <c r="BM140" s="86">
        <f t="shared" si="2"/>
        <v>33</v>
      </c>
    </row>
    <row r="141" spans="1:65" ht="17.25" thickBot="1" x14ac:dyDescent="0.25">
      <c r="A141" s="78">
        <v>140</v>
      </c>
      <c r="B141" s="104" t="s">
        <v>834</v>
      </c>
      <c r="C141" s="103">
        <v>43566.624872685185</v>
      </c>
      <c r="D141" s="103"/>
      <c r="E141" s="103"/>
      <c r="F141" s="99" t="s">
        <v>7</v>
      </c>
      <c r="G141" s="104">
        <v>17</v>
      </c>
      <c r="H141" s="99">
        <v>2006</v>
      </c>
      <c r="I141" s="99" t="s">
        <v>23</v>
      </c>
      <c r="J141" s="99" t="s">
        <v>7</v>
      </c>
      <c r="K141" s="99" t="s">
        <v>13</v>
      </c>
      <c r="L141" s="99" t="s">
        <v>13</v>
      </c>
      <c r="M141" s="99" t="s">
        <v>13</v>
      </c>
      <c r="N141" s="99" t="s">
        <v>19</v>
      </c>
      <c r="O141" s="99" t="s">
        <v>13</v>
      </c>
      <c r="P141" s="99" t="s">
        <v>23</v>
      </c>
      <c r="Q141" s="99" t="s">
        <v>19</v>
      </c>
      <c r="R141" s="99" t="s">
        <v>19</v>
      </c>
      <c r="S141" s="99" t="s">
        <v>7</v>
      </c>
      <c r="T141" s="99" t="s">
        <v>7</v>
      </c>
      <c r="U141" s="99" t="s">
        <v>23</v>
      </c>
      <c r="V141" s="99" t="s">
        <v>23</v>
      </c>
      <c r="W141" s="99" t="s">
        <v>7</v>
      </c>
      <c r="X141" s="99" t="s">
        <v>13</v>
      </c>
      <c r="Y141" s="99" t="s">
        <v>13</v>
      </c>
      <c r="Z141" s="99" t="s">
        <v>19</v>
      </c>
      <c r="AA141" s="99" t="s">
        <v>7</v>
      </c>
      <c r="AB141" s="99" t="s">
        <v>13</v>
      </c>
      <c r="AC141" s="99" t="s">
        <v>23</v>
      </c>
      <c r="AD141" s="99" t="s">
        <v>23</v>
      </c>
      <c r="AE141" s="99" t="s">
        <v>7</v>
      </c>
      <c r="AF141" s="99" t="s">
        <v>19</v>
      </c>
      <c r="AG141" s="99" t="s">
        <v>23</v>
      </c>
      <c r="AH141" s="99" t="s">
        <v>23</v>
      </c>
      <c r="AI141" s="99" t="s">
        <v>7</v>
      </c>
      <c r="AJ141" s="99" t="s">
        <v>7</v>
      </c>
      <c r="AK141" s="99" t="s">
        <v>23</v>
      </c>
      <c r="AL141" s="99"/>
      <c r="AM141" s="99"/>
      <c r="AN141" s="99"/>
      <c r="AO141" s="99"/>
      <c r="AP141" s="99"/>
      <c r="AQ141" s="99"/>
      <c r="AR141" s="99"/>
      <c r="AS141" s="99"/>
      <c r="AT141" s="99"/>
      <c r="AU141" s="99"/>
      <c r="AV141" s="99"/>
      <c r="AW141" s="99"/>
      <c r="AX141" s="99"/>
      <c r="AY141" s="99"/>
      <c r="AZ141" s="99"/>
      <c r="BA141" s="99"/>
      <c r="BB141" s="99"/>
      <c r="BC141" s="99"/>
      <c r="BD141" s="99"/>
      <c r="BE141" s="99"/>
      <c r="BF141" s="99"/>
      <c r="BG141" s="99"/>
      <c r="BH141" s="99"/>
      <c r="BI141" s="99"/>
      <c r="BJ141" s="99"/>
      <c r="BK141" s="95"/>
      <c r="BL141" s="86"/>
      <c r="BM141" s="86">
        <f t="shared" si="2"/>
        <v>29</v>
      </c>
    </row>
    <row r="142" spans="1:65" ht="17.25" thickBot="1" x14ac:dyDescent="0.25">
      <c r="A142" s="79">
        <v>141</v>
      </c>
      <c r="B142" s="104" t="s">
        <v>832</v>
      </c>
      <c r="C142" s="103">
        <v>43566.625347222223</v>
      </c>
      <c r="D142" s="103"/>
      <c r="E142" s="103"/>
      <c r="F142" s="99" t="s">
        <v>7</v>
      </c>
      <c r="G142" s="104">
        <v>14</v>
      </c>
      <c r="H142" s="99">
        <v>2006</v>
      </c>
      <c r="I142" s="99" t="s">
        <v>19</v>
      </c>
      <c r="J142" s="99" t="s">
        <v>7</v>
      </c>
      <c r="K142" s="99" t="s">
        <v>13</v>
      </c>
      <c r="L142" s="99" t="s">
        <v>13</v>
      </c>
      <c r="M142" s="99" t="s">
        <v>13</v>
      </c>
      <c r="N142" s="99" t="s">
        <v>19</v>
      </c>
      <c r="O142" s="99" t="s">
        <v>13</v>
      </c>
      <c r="P142" s="99" t="s">
        <v>23</v>
      </c>
      <c r="Q142" s="99" t="s">
        <v>13</v>
      </c>
      <c r="R142" s="99" t="s">
        <v>19</v>
      </c>
      <c r="S142" s="99" t="s">
        <v>7</v>
      </c>
      <c r="T142" s="99" t="s">
        <v>7</v>
      </c>
      <c r="U142" s="99" t="s">
        <v>23</v>
      </c>
      <c r="V142" s="99" t="s">
        <v>23</v>
      </c>
      <c r="W142" s="99" t="s">
        <v>7</v>
      </c>
      <c r="X142" s="99" t="s">
        <v>13</v>
      </c>
      <c r="Y142" s="99" t="s">
        <v>13</v>
      </c>
      <c r="Z142" s="99" t="s">
        <v>19</v>
      </c>
      <c r="AA142" s="99" t="s">
        <v>7</v>
      </c>
      <c r="AB142" s="99" t="s">
        <v>13</v>
      </c>
      <c r="AC142" s="99"/>
      <c r="AD142" s="99"/>
      <c r="AE142" s="99"/>
      <c r="AF142" s="99"/>
      <c r="AG142" s="99"/>
      <c r="AH142" s="99"/>
      <c r="AI142" s="99"/>
      <c r="AJ142" s="99"/>
      <c r="AK142" s="99"/>
      <c r="AL142" s="99"/>
      <c r="AM142" s="99"/>
      <c r="AN142" s="99"/>
      <c r="AO142" s="99"/>
      <c r="AP142" s="99"/>
      <c r="AQ142" s="99"/>
      <c r="AR142" s="99"/>
      <c r="AS142" s="99"/>
      <c r="AT142" s="99"/>
      <c r="AU142" s="99"/>
      <c r="AV142" s="99"/>
      <c r="AW142" s="99"/>
      <c r="AX142" s="99"/>
      <c r="AY142" s="99"/>
      <c r="AZ142" s="99"/>
      <c r="BA142" s="99"/>
      <c r="BB142" s="99"/>
      <c r="BC142" s="99"/>
      <c r="BD142" s="99"/>
      <c r="BE142" s="99"/>
      <c r="BF142" s="99"/>
      <c r="BG142" s="99"/>
      <c r="BH142" s="99"/>
      <c r="BI142" s="99"/>
      <c r="BJ142" s="99"/>
      <c r="BK142" s="95"/>
      <c r="BL142" s="86"/>
      <c r="BM142" s="86">
        <f t="shared" si="2"/>
        <v>20</v>
      </c>
    </row>
    <row r="143" spans="1:65" ht="17.25" thickBot="1" x14ac:dyDescent="0.25">
      <c r="A143" s="78">
        <v>142</v>
      </c>
      <c r="B143" s="104" t="s">
        <v>830</v>
      </c>
      <c r="C143" s="103">
        <v>43566.628344907411</v>
      </c>
      <c r="D143" s="103"/>
      <c r="E143" s="103"/>
      <c r="F143" s="99" t="s">
        <v>7</v>
      </c>
      <c r="G143" s="104">
        <v>9</v>
      </c>
      <c r="H143" s="99">
        <v>2006</v>
      </c>
      <c r="I143" s="99" t="s">
        <v>19</v>
      </c>
      <c r="J143" s="99" t="s">
        <v>7</v>
      </c>
      <c r="K143" s="99" t="s">
        <v>13</v>
      </c>
      <c r="L143" s="99" t="s">
        <v>13</v>
      </c>
      <c r="M143" s="99" t="s">
        <v>13</v>
      </c>
      <c r="N143" s="99" t="s">
        <v>19</v>
      </c>
      <c r="O143" s="99" t="s">
        <v>13</v>
      </c>
      <c r="P143" s="99" t="s">
        <v>23</v>
      </c>
      <c r="Q143" s="99" t="s">
        <v>13</v>
      </c>
      <c r="R143" s="99" t="s">
        <v>19</v>
      </c>
      <c r="S143" s="99" t="s">
        <v>7</v>
      </c>
      <c r="T143" s="99" t="s">
        <v>7</v>
      </c>
      <c r="U143" s="99" t="s">
        <v>23</v>
      </c>
      <c r="V143" s="99" t="s">
        <v>23</v>
      </c>
      <c r="W143" s="99" t="s">
        <v>7</v>
      </c>
      <c r="X143" s="99" t="s">
        <v>13</v>
      </c>
      <c r="Y143" s="99" t="s">
        <v>13</v>
      </c>
      <c r="Z143" s="99" t="s">
        <v>19</v>
      </c>
      <c r="AA143" s="99" t="s">
        <v>7</v>
      </c>
      <c r="AB143" s="99" t="s">
        <v>13</v>
      </c>
      <c r="AC143" s="99" t="s">
        <v>23</v>
      </c>
      <c r="AD143" s="99" t="s">
        <v>23</v>
      </c>
      <c r="AE143" s="99" t="s">
        <v>7</v>
      </c>
      <c r="AF143" s="99" t="s">
        <v>19</v>
      </c>
      <c r="AG143" s="99" t="s">
        <v>23</v>
      </c>
      <c r="AH143" s="99" t="s">
        <v>23</v>
      </c>
      <c r="AI143" s="99" t="s">
        <v>7</v>
      </c>
      <c r="AJ143" s="99" t="s">
        <v>7</v>
      </c>
      <c r="AK143" s="99" t="s">
        <v>23</v>
      </c>
      <c r="AL143" s="99" t="s">
        <v>13</v>
      </c>
      <c r="AM143" s="99" t="s">
        <v>23</v>
      </c>
      <c r="AN143" s="99" t="s">
        <v>19</v>
      </c>
      <c r="AO143" s="99" t="s">
        <v>7</v>
      </c>
      <c r="AP143" s="99" t="s">
        <v>19</v>
      </c>
      <c r="AQ143" s="99" t="s">
        <v>13</v>
      </c>
      <c r="AR143" s="99" t="s">
        <v>19</v>
      </c>
      <c r="AS143" s="99" t="s">
        <v>19</v>
      </c>
      <c r="AT143" s="99" t="s">
        <v>13</v>
      </c>
      <c r="AU143" s="99" t="s">
        <v>7</v>
      </c>
      <c r="AV143" s="99" t="s">
        <v>13</v>
      </c>
      <c r="AW143" s="99" t="s">
        <v>19</v>
      </c>
      <c r="AX143" s="99" t="s">
        <v>23</v>
      </c>
      <c r="AY143" s="99" t="s">
        <v>7</v>
      </c>
      <c r="AZ143" s="99" t="s">
        <v>13</v>
      </c>
      <c r="BA143" s="99" t="s">
        <v>23</v>
      </c>
      <c r="BB143" s="99" t="s">
        <v>19</v>
      </c>
      <c r="BC143" s="99" t="s">
        <v>19</v>
      </c>
      <c r="BD143" s="99" t="s">
        <v>13</v>
      </c>
      <c r="BE143" s="99" t="s">
        <v>13</v>
      </c>
      <c r="BF143" s="99" t="s">
        <v>7</v>
      </c>
      <c r="BG143" s="99" t="s">
        <v>7</v>
      </c>
      <c r="BH143" s="99" t="s">
        <v>19</v>
      </c>
      <c r="BI143" s="99" t="s">
        <v>13</v>
      </c>
      <c r="BJ143" s="99" t="s">
        <v>23</v>
      </c>
      <c r="BK143" s="95"/>
      <c r="BL143" s="86"/>
      <c r="BM143" s="86">
        <f t="shared" si="2"/>
        <v>53</v>
      </c>
    </row>
    <row r="144" spans="1:65" ht="17.25" thickBot="1" x14ac:dyDescent="0.25">
      <c r="A144" s="79">
        <v>143</v>
      </c>
      <c r="B144" s="104" t="s">
        <v>581</v>
      </c>
      <c r="C144" s="103">
        <v>43566.792858796296</v>
      </c>
      <c r="D144" s="103"/>
      <c r="E144" s="103"/>
      <c r="F144" s="99" t="s">
        <v>7</v>
      </c>
      <c r="G144" s="99">
        <v>2</v>
      </c>
      <c r="H144" s="99">
        <v>2006</v>
      </c>
      <c r="I144" s="99" t="s">
        <v>19</v>
      </c>
      <c r="J144" s="99" t="s">
        <v>7</v>
      </c>
      <c r="K144" s="99" t="s">
        <v>13</v>
      </c>
      <c r="L144" s="99" t="s">
        <v>13</v>
      </c>
      <c r="M144" s="99" t="s">
        <v>13</v>
      </c>
      <c r="N144" s="99" t="s">
        <v>19</v>
      </c>
      <c r="O144" s="99" t="s">
        <v>13</v>
      </c>
      <c r="P144" s="99" t="s">
        <v>23</v>
      </c>
      <c r="Q144" s="99" t="s">
        <v>13</v>
      </c>
      <c r="R144" s="99" t="s">
        <v>19</v>
      </c>
      <c r="S144" s="99" t="s">
        <v>7</v>
      </c>
      <c r="T144" s="99" t="s">
        <v>7</v>
      </c>
      <c r="U144" s="99" t="s">
        <v>23</v>
      </c>
      <c r="V144" s="99" t="s">
        <v>23</v>
      </c>
      <c r="W144" s="99" t="s">
        <v>13</v>
      </c>
      <c r="X144" s="99"/>
      <c r="Y144" s="99" t="s">
        <v>13</v>
      </c>
      <c r="Z144" s="99" t="s">
        <v>19</v>
      </c>
      <c r="AA144" s="99" t="s">
        <v>7</v>
      </c>
      <c r="AB144" s="99" t="s">
        <v>7</v>
      </c>
      <c r="AC144" s="99" t="s">
        <v>23</v>
      </c>
      <c r="AD144" s="99" t="s">
        <v>23</v>
      </c>
      <c r="AE144" s="99" t="s">
        <v>7</v>
      </c>
      <c r="AF144" s="99" t="s">
        <v>19</v>
      </c>
      <c r="AG144" s="99" t="s">
        <v>23</v>
      </c>
      <c r="AH144" s="99" t="s">
        <v>23</v>
      </c>
      <c r="AI144" s="99"/>
      <c r="AJ144" s="99" t="s">
        <v>23</v>
      </c>
      <c r="AK144" s="99" t="s">
        <v>23</v>
      </c>
      <c r="AL144" s="99" t="s">
        <v>13</v>
      </c>
      <c r="AM144" s="99"/>
      <c r="AN144" s="99" t="s">
        <v>19</v>
      </c>
      <c r="AO144" s="99"/>
      <c r="AP144" s="99" t="s">
        <v>19</v>
      </c>
      <c r="AQ144" s="99" t="s">
        <v>7</v>
      </c>
      <c r="AR144" s="99" t="s">
        <v>19</v>
      </c>
      <c r="AS144" s="99" t="s">
        <v>19</v>
      </c>
      <c r="AT144" s="99" t="s">
        <v>13</v>
      </c>
      <c r="AU144" s="99" t="s">
        <v>7</v>
      </c>
      <c r="AV144" s="99" t="s">
        <v>19</v>
      </c>
      <c r="AW144" s="99" t="s">
        <v>7</v>
      </c>
      <c r="AX144" s="99" t="s">
        <v>23</v>
      </c>
      <c r="AY144" s="99"/>
      <c r="AZ144" s="99"/>
      <c r="BA144" s="99"/>
      <c r="BB144" s="99" t="s">
        <v>19</v>
      </c>
      <c r="BC144" s="99"/>
      <c r="BD144" s="99"/>
      <c r="BE144" s="99"/>
      <c r="BF144" s="99" t="s">
        <v>13</v>
      </c>
      <c r="BG144" s="99"/>
      <c r="BH144" s="99" t="s">
        <v>19</v>
      </c>
      <c r="BI144" s="99"/>
      <c r="BJ144" s="99" t="s">
        <v>23</v>
      </c>
      <c r="BK144" s="95"/>
      <c r="BL144" s="86"/>
      <c r="BM144" s="86">
        <f t="shared" si="2"/>
        <v>41</v>
      </c>
    </row>
    <row r="145" spans="1:65" ht="17.25" thickBot="1" x14ac:dyDescent="0.25">
      <c r="A145" s="78">
        <v>144</v>
      </c>
      <c r="B145" s="104" t="s">
        <v>840</v>
      </c>
      <c r="C145" s="103">
        <v>43566.952407407407</v>
      </c>
      <c r="D145" s="103"/>
      <c r="E145" s="103"/>
      <c r="F145" s="99" t="s">
        <v>7</v>
      </c>
      <c r="G145" s="104">
        <v>24</v>
      </c>
      <c r="H145" s="99">
        <v>2006</v>
      </c>
      <c r="I145" s="99" t="s">
        <v>19</v>
      </c>
      <c r="J145" s="99" t="s">
        <v>7</v>
      </c>
      <c r="K145" s="99" t="s">
        <v>13</v>
      </c>
      <c r="L145" s="99" t="s">
        <v>13</v>
      </c>
      <c r="M145" s="99" t="s">
        <v>13</v>
      </c>
      <c r="N145" s="99" t="s">
        <v>19</v>
      </c>
      <c r="O145" s="99" t="s">
        <v>13</v>
      </c>
      <c r="P145" s="99" t="s">
        <v>23</v>
      </c>
      <c r="Q145" s="99" t="s">
        <v>13</v>
      </c>
      <c r="R145" s="99" t="s">
        <v>19</v>
      </c>
      <c r="S145" s="99" t="s">
        <v>7</v>
      </c>
      <c r="T145" s="99" t="s">
        <v>7</v>
      </c>
      <c r="U145" s="99" t="s">
        <v>23</v>
      </c>
      <c r="V145" s="99" t="s">
        <v>23</v>
      </c>
      <c r="W145" s="99" t="s">
        <v>7</v>
      </c>
      <c r="X145" s="99" t="s">
        <v>13</v>
      </c>
      <c r="Y145" s="99" t="s">
        <v>13</v>
      </c>
      <c r="Z145" s="99" t="s">
        <v>19</v>
      </c>
      <c r="AA145" s="99" t="s">
        <v>7</v>
      </c>
      <c r="AB145" s="99" t="s">
        <v>13</v>
      </c>
      <c r="AC145" s="99" t="s">
        <v>23</v>
      </c>
      <c r="AD145" s="99" t="s">
        <v>23</v>
      </c>
      <c r="AE145" s="99" t="s">
        <v>7</v>
      </c>
      <c r="AF145" s="99" t="s">
        <v>19</v>
      </c>
      <c r="AG145" s="99" t="s">
        <v>23</v>
      </c>
      <c r="AH145" s="99" t="s">
        <v>23</v>
      </c>
      <c r="AI145" s="99" t="s">
        <v>7</v>
      </c>
      <c r="AJ145" s="99" t="s">
        <v>7</v>
      </c>
      <c r="AK145" s="99" t="s">
        <v>23</v>
      </c>
      <c r="AL145" s="99" t="s">
        <v>13</v>
      </c>
      <c r="AM145" s="99" t="s">
        <v>23</v>
      </c>
      <c r="AN145" s="99" t="s">
        <v>19</v>
      </c>
      <c r="AO145" s="99" t="s">
        <v>7</v>
      </c>
      <c r="AP145" s="99" t="s">
        <v>19</v>
      </c>
      <c r="AQ145" s="99" t="s">
        <v>7</v>
      </c>
      <c r="AR145" s="99" t="s">
        <v>19</v>
      </c>
      <c r="AS145" s="99" t="s">
        <v>19</v>
      </c>
      <c r="AT145" s="99" t="s">
        <v>13</v>
      </c>
      <c r="AU145" s="99" t="s">
        <v>7</v>
      </c>
      <c r="AV145" s="99" t="s">
        <v>13</v>
      </c>
      <c r="AW145" s="99" t="s">
        <v>7</v>
      </c>
      <c r="AX145" s="99" t="s">
        <v>23</v>
      </c>
      <c r="AY145" s="99" t="s">
        <v>13</v>
      </c>
      <c r="AZ145" s="99" t="s">
        <v>13</v>
      </c>
      <c r="BA145" s="99" t="s">
        <v>23</v>
      </c>
      <c r="BB145" s="99" t="s">
        <v>19</v>
      </c>
      <c r="BC145" s="99" t="s">
        <v>19</v>
      </c>
      <c r="BD145" s="99" t="s">
        <v>19</v>
      </c>
      <c r="BE145" s="99" t="s">
        <v>23</v>
      </c>
      <c r="BF145" s="99" t="s">
        <v>13</v>
      </c>
      <c r="BG145" s="99" t="s">
        <v>7</v>
      </c>
      <c r="BH145" s="99" t="s">
        <v>19</v>
      </c>
      <c r="BI145" s="99" t="s">
        <v>19</v>
      </c>
      <c r="BJ145" s="99" t="s">
        <v>23</v>
      </c>
      <c r="BK145" s="95"/>
      <c r="BL145" s="86"/>
      <c r="BM145" s="86">
        <f t="shared" si="2"/>
        <v>53</v>
      </c>
    </row>
    <row r="146" spans="1:65" ht="17.25" thickBot="1" x14ac:dyDescent="0.25">
      <c r="A146" s="79">
        <v>145</v>
      </c>
      <c r="B146" s="104" t="s">
        <v>827</v>
      </c>
      <c r="C146" s="103">
        <v>43566.972893518519</v>
      </c>
      <c r="D146" s="103"/>
      <c r="E146" s="103"/>
      <c r="F146" s="99" t="s">
        <v>7</v>
      </c>
      <c r="G146" s="104">
        <v>6</v>
      </c>
      <c r="H146" s="99">
        <v>2006</v>
      </c>
      <c r="I146" s="99" t="s">
        <v>19</v>
      </c>
      <c r="J146" s="99" t="s">
        <v>7</v>
      </c>
      <c r="K146" s="99" t="s">
        <v>13</v>
      </c>
      <c r="L146" s="99" t="s">
        <v>13</v>
      </c>
      <c r="M146" s="99" t="s">
        <v>13</v>
      </c>
      <c r="N146" s="99" t="s">
        <v>19</v>
      </c>
      <c r="O146" s="99" t="s">
        <v>13</v>
      </c>
      <c r="P146" s="99" t="s">
        <v>23</v>
      </c>
      <c r="Q146" s="99" t="s">
        <v>13</v>
      </c>
      <c r="R146" s="99" t="s">
        <v>19</v>
      </c>
      <c r="S146" s="99" t="s">
        <v>7</v>
      </c>
      <c r="T146" s="99" t="s">
        <v>7</v>
      </c>
      <c r="U146" s="99" t="s">
        <v>23</v>
      </c>
      <c r="V146" s="99" t="s">
        <v>23</v>
      </c>
      <c r="W146" s="99" t="s">
        <v>7</v>
      </c>
      <c r="X146" s="99" t="s">
        <v>13</v>
      </c>
      <c r="Y146" s="99" t="s">
        <v>13</v>
      </c>
      <c r="Z146" s="99" t="s">
        <v>19</v>
      </c>
      <c r="AA146" s="99" t="s">
        <v>7</v>
      </c>
      <c r="AB146" s="99" t="s">
        <v>13</v>
      </c>
      <c r="AC146" s="99" t="s">
        <v>23</v>
      </c>
      <c r="AD146" s="99" t="s">
        <v>23</v>
      </c>
      <c r="AE146" s="99" t="s">
        <v>7</v>
      </c>
      <c r="AF146" s="99" t="s">
        <v>13</v>
      </c>
      <c r="AG146" s="99" t="s">
        <v>23</v>
      </c>
      <c r="AH146" s="99" t="s">
        <v>23</v>
      </c>
      <c r="AI146" s="99" t="s">
        <v>7</v>
      </c>
      <c r="AJ146" s="99" t="s">
        <v>7</v>
      </c>
      <c r="AK146" s="99" t="s">
        <v>23</v>
      </c>
      <c r="AL146" s="99" t="s">
        <v>13</v>
      </c>
      <c r="AM146" s="99" t="s">
        <v>23</v>
      </c>
      <c r="AN146" s="99" t="s">
        <v>19</v>
      </c>
      <c r="AO146" s="99" t="s">
        <v>7</v>
      </c>
      <c r="AP146" s="99" t="s">
        <v>19</v>
      </c>
      <c r="AQ146" s="99" t="s">
        <v>7</v>
      </c>
      <c r="AR146" s="99" t="s">
        <v>19</v>
      </c>
      <c r="AS146" s="99" t="s">
        <v>19</v>
      </c>
      <c r="AT146" s="99" t="s">
        <v>13</v>
      </c>
      <c r="AU146" s="99" t="s">
        <v>7</v>
      </c>
      <c r="AV146" s="99" t="s">
        <v>19</v>
      </c>
      <c r="AW146" s="99" t="s">
        <v>7</v>
      </c>
      <c r="AX146" s="99" t="s">
        <v>23</v>
      </c>
      <c r="AY146" s="99"/>
      <c r="AZ146" s="99" t="s">
        <v>13</v>
      </c>
      <c r="BA146" s="99"/>
      <c r="BB146" s="99" t="s">
        <v>19</v>
      </c>
      <c r="BC146" s="99" t="s">
        <v>19</v>
      </c>
      <c r="BD146" s="99"/>
      <c r="BE146" s="99" t="s">
        <v>19</v>
      </c>
      <c r="BF146" s="99" t="s">
        <v>13</v>
      </c>
      <c r="BG146" s="99" t="s">
        <v>7</v>
      </c>
      <c r="BH146" s="99" t="s">
        <v>19</v>
      </c>
      <c r="BI146" s="99" t="s">
        <v>19</v>
      </c>
      <c r="BJ146" s="99"/>
      <c r="BK146" s="95"/>
      <c r="BL146" s="86"/>
      <c r="BM146" s="86">
        <f t="shared" si="2"/>
        <v>50</v>
      </c>
    </row>
    <row r="147" spans="1:65" ht="17.25" thickBot="1" x14ac:dyDescent="0.25">
      <c r="A147" s="78">
        <v>146</v>
      </c>
      <c r="B147" s="104" t="s">
        <v>838</v>
      </c>
      <c r="C147" s="103">
        <v>43596.489849537036</v>
      </c>
      <c r="D147" s="103"/>
      <c r="E147" s="103"/>
      <c r="F147" s="99" t="s">
        <v>7</v>
      </c>
      <c r="G147" s="104">
        <v>22</v>
      </c>
      <c r="H147" s="99">
        <v>2006</v>
      </c>
      <c r="I147" s="99" t="s">
        <v>19</v>
      </c>
      <c r="J147" s="99" t="s">
        <v>7</v>
      </c>
      <c r="K147" s="99" t="s">
        <v>13</v>
      </c>
      <c r="L147" s="99" t="s">
        <v>13</v>
      </c>
      <c r="M147" s="99" t="s">
        <v>13</v>
      </c>
      <c r="N147" s="99" t="s">
        <v>19</v>
      </c>
      <c r="O147" s="99" t="s">
        <v>13</v>
      </c>
      <c r="P147" s="99" t="s">
        <v>23</v>
      </c>
      <c r="Q147" s="99" t="s">
        <v>13</v>
      </c>
      <c r="R147" s="99" t="s">
        <v>19</v>
      </c>
      <c r="S147" s="99" t="s">
        <v>7</v>
      </c>
      <c r="T147" s="99" t="s">
        <v>7</v>
      </c>
      <c r="U147" s="99" t="s">
        <v>23</v>
      </c>
      <c r="V147" s="99" t="s">
        <v>23</v>
      </c>
      <c r="W147" s="99" t="s">
        <v>7</v>
      </c>
      <c r="X147" s="99" t="s">
        <v>13</v>
      </c>
      <c r="Y147" s="99" t="s">
        <v>13</v>
      </c>
      <c r="Z147" s="99" t="s">
        <v>19</v>
      </c>
      <c r="AA147" s="99" t="s">
        <v>7</v>
      </c>
      <c r="AB147" s="99"/>
      <c r="AC147" s="99" t="s">
        <v>13</v>
      </c>
      <c r="AD147" s="99" t="s">
        <v>23</v>
      </c>
      <c r="AE147" s="99" t="s">
        <v>7</v>
      </c>
      <c r="AF147" s="99" t="s">
        <v>19</v>
      </c>
      <c r="AG147" s="99" t="s">
        <v>23</v>
      </c>
      <c r="AH147" s="99" t="s">
        <v>23</v>
      </c>
      <c r="AI147" s="99" t="s">
        <v>7</v>
      </c>
      <c r="AJ147" s="99" t="s">
        <v>7</v>
      </c>
      <c r="AK147" s="99" t="s">
        <v>23</v>
      </c>
      <c r="AL147" s="99" t="s">
        <v>13</v>
      </c>
      <c r="AM147" s="99" t="s">
        <v>23</v>
      </c>
      <c r="AN147" s="99" t="s">
        <v>19</v>
      </c>
      <c r="AO147" s="99" t="s">
        <v>7</v>
      </c>
      <c r="AP147" s="99" t="s">
        <v>19</v>
      </c>
      <c r="AQ147" s="99" t="s">
        <v>7</v>
      </c>
      <c r="AR147" s="99" t="s">
        <v>19</v>
      </c>
      <c r="AS147" s="99" t="s">
        <v>19</v>
      </c>
      <c r="AT147" s="99" t="s">
        <v>13</v>
      </c>
      <c r="AU147" s="99" t="s">
        <v>7</v>
      </c>
      <c r="AV147" s="99" t="s">
        <v>19</v>
      </c>
      <c r="AW147" s="99" t="s">
        <v>7</v>
      </c>
      <c r="AX147" s="99" t="s">
        <v>23</v>
      </c>
      <c r="AY147" s="99"/>
      <c r="AZ147" s="99" t="s">
        <v>7</v>
      </c>
      <c r="BA147" s="99" t="s">
        <v>19</v>
      </c>
      <c r="BB147" s="99" t="s">
        <v>19</v>
      </c>
      <c r="BC147" s="99" t="s">
        <v>19</v>
      </c>
      <c r="BD147" s="99" t="s">
        <v>7</v>
      </c>
      <c r="BE147" s="99" t="s">
        <v>23</v>
      </c>
      <c r="BF147" s="99" t="s">
        <v>13</v>
      </c>
      <c r="BG147" s="99" t="s">
        <v>7</v>
      </c>
      <c r="BH147" s="99" t="s">
        <v>23</v>
      </c>
      <c r="BI147" s="99" t="s">
        <v>19</v>
      </c>
      <c r="BJ147" s="99" t="s">
        <v>23</v>
      </c>
      <c r="BK147" s="95"/>
      <c r="BL147" s="86"/>
      <c r="BM147" s="86">
        <f t="shared" si="2"/>
        <v>51</v>
      </c>
    </row>
    <row r="148" spans="1:65" ht="17.25" thickBot="1" x14ac:dyDescent="0.25">
      <c r="A148" s="79">
        <v>147</v>
      </c>
      <c r="B148" s="103" t="s">
        <v>824</v>
      </c>
      <c r="C148" s="103">
        <v>43596.495370370372</v>
      </c>
      <c r="D148" s="103"/>
      <c r="E148" s="103"/>
      <c r="F148" s="99" t="s">
        <v>7</v>
      </c>
      <c r="G148" s="99">
        <v>3</v>
      </c>
      <c r="H148" s="99">
        <v>2006</v>
      </c>
      <c r="I148" s="99" t="s">
        <v>23</v>
      </c>
      <c r="J148" s="99" t="s">
        <v>7</v>
      </c>
      <c r="K148" s="99" t="s">
        <v>13</v>
      </c>
      <c r="L148" s="99" t="s">
        <v>13</v>
      </c>
      <c r="M148" s="99" t="s">
        <v>13</v>
      </c>
      <c r="N148" s="99" t="s">
        <v>19</v>
      </c>
      <c r="O148" s="99" t="s">
        <v>13</v>
      </c>
      <c r="P148" s="99" t="s">
        <v>23</v>
      </c>
      <c r="Q148" s="99" t="s">
        <v>19</v>
      </c>
      <c r="R148" s="99" t="s">
        <v>19</v>
      </c>
      <c r="S148" s="99" t="s">
        <v>7</v>
      </c>
      <c r="T148" s="99" t="s">
        <v>7</v>
      </c>
      <c r="U148" s="99" t="s">
        <v>13</v>
      </c>
      <c r="V148" s="99" t="s">
        <v>23</v>
      </c>
      <c r="W148" s="99" t="s">
        <v>7</v>
      </c>
      <c r="X148" s="99" t="s">
        <v>13</v>
      </c>
      <c r="Y148" s="99" t="s">
        <v>13</v>
      </c>
      <c r="Z148" s="99" t="s">
        <v>19</v>
      </c>
      <c r="AA148" s="99" t="s">
        <v>7</v>
      </c>
      <c r="AB148" s="99" t="s">
        <v>13</v>
      </c>
      <c r="AC148" s="99" t="s">
        <v>23</v>
      </c>
      <c r="AD148" s="99" t="s">
        <v>23</v>
      </c>
      <c r="AE148" s="99" t="s">
        <v>7</v>
      </c>
      <c r="AF148" s="99" t="s">
        <v>19</v>
      </c>
      <c r="AG148" s="99" t="s">
        <v>23</v>
      </c>
      <c r="AH148" s="99" t="s">
        <v>23</v>
      </c>
      <c r="AI148" s="99" t="s">
        <v>7</v>
      </c>
      <c r="AJ148" s="99" t="s">
        <v>7</v>
      </c>
      <c r="AK148" s="99" t="s">
        <v>23</v>
      </c>
      <c r="AL148" s="99" t="s">
        <v>13</v>
      </c>
      <c r="AM148" s="99" t="s">
        <v>23</v>
      </c>
      <c r="AN148" s="99" t="s">
        <v>19</v>
      </c>
      <c r="AO148" s="99" t="s">
        <v>23</v>
      </c>
      <c r="AP148" s="99" t="s">
        <v>7</v>
      </c>
      <c r="AQ148" s="99" t="s">
        <v>7</v>
      </c>
      <c r="AR148" s="99" t="s">
        <v>19</v>
      </c>
      <c r="AS148" s="99" t="s">
        <v>19</v>
      </c>
      <c r="AT148" s="99" t="s">
        <v>13</v>
      </c>
      <c r="AU148" s="99" t="s">
        <v>7</v>
      </c>
      <c r="AV148" s="99" t="s">
        <v>19</v>
      </c>
      <c r="AW148" s="99" t="s">
        <v>7</v>
      </c>
      <c r="AX148" s="99" t="s">
        <v>23</v>
      </c>
      <c r="AY148" s="99" t="s">
        <v>13</v>
      </c>
      <c r="AZ148" s="99" t="s">
        <v>13</v>
      </c>
      <c r="BA148" s="99" t="s">
        <v>7</v>
      </c>
      <c r="BB148" s="99" t="s">
        <v>19</v>
      </c>
      <c r="BC148" s="99" t="s">
        <v>19</v>
      </c>
      <c r="BD148" s="99" t="s">
        <v>7</v>
      </c>
      <c r="BE148" s="99" t="s">
        <v>13</v>
      </c>
      <c r="BF148" s="99" t="s">
        <v>13</v>
      </c>
      <c r="BG148" s="99" t="s">
        <v>7</v>
      </c>
      <c r="BH148" s="99" t="s">
        <v>19</v>
      </c>
      <c r="BI148" s="99" t="s">
        <v>19</v>
      </c>
      <c r="BJ148" s="99" t="s">
        <v>23</v>
      </c>
      <c r="BK148" s="95"/>
      <c r="BL148" s="86"/>
      <c r="BM148" s="86">
        <f t="shared" si="2"/>
        <v>53</v>
      </c>
    </row>
    <row r="149" spans="1:65" ht="17.25" thickBot="1" x14ac:dyDescent="0.25">
      <c r="A149" s="78">
        <v>148</v>
      </c>
      <c r="B149" s="103" t="s">
        <v>554</v>
      </c>
      <c r="C149" s="103">
        <v>43596.738125000003</v>
      </c>
      <c r="D149" s="103"/>
      <c r="E149" s="103"/>
      <c r="F149" s="99" t="s">
        <v>7</v>
      </c>
      <c r="G149" s="104">
        <v>12</v>
      </c>
      <c r="H149" s="99">
        <v>2006</v>
      </c>
      <c r="I149" s="99" t="s">
        <v>19</v>
      </c>
      <c r="J149" s="99" t="s">
        <v>7</v>
      </c>
      <c r="K149" s="99" t="s">
        <v>13</v>
      </c>
      <c r="L149" s="99" t="s">
        <v>13</v>
      </c>
      <c r="M149" s="99" t="s">
        <v>13</v>
      </c>
      <c r="N149" s="99" t="s">
        <v>19</v>
      </c>
      <c r="O149" s="99" t="s">
        <v>13</v>
      </c>
      <c r="P149" s="99" t="s">
        <v>23</v>
      </c>
      <c r="Q149" s="99" t="s">
        <v>13</v>
      </c>
      <c r="R149" s="99" t="s">
        <v>19</v>
      </c>
      <c r="S149" s="99" t="s">
        <v>7</v>
      </c>
      <c r="T149" s="99" t="s">
        <v>7</v>
      </c>
      <c r="U149" s="99" t="s">
        <v>23</v>
      </c>
      <c r="V149" s="99" t="s">
        <v>23</v>
      </c>
      <c r="W149" s="99" t="s">
        <v>7</v>
      </c>
      <c r="X149" s="99" t="s">
        <v>13</v>
      </c>
      <c r="Y149" s="99" t="s">
        <v>13</v>
      </c>
      <c r="Z149" s="99" t="s">
        <v>19</v>
      </c>
      <c r="AA149" s="99" t="s">
        <v>23</v>
      </c>
      <c r="AB149" s="99" t="s">
        <v>7</v>
      </c>
      <c r="AC149" s="99" t="s">
        <v>23</v>
      </c>
      <c r="AD149" s="99" t="s">
        <v>23</v>
      </c>
      <c r="AE149" s="99" t="s">
        <v>7</v>
      </c>
      <c r="AF149" s="99" t="s">
        <v>23</v>
      </c>
      <c r="AG149" s="99" t="s">
        <v>23</v>
      </c>
      <c r="AH149" s="99" t="s">
        <v>23</v>
      </c>
      <c r="AI149" s="99" t="s">
        <v>7</v>
      </c>
      <c r="AJ149" s="99" t="s">
        <v>23</v>
      </c>
      <c r="AK149" s="99" t="s">
        <v>23</v>
      </c>
      <c r="AL149" s="99" t="s">
        <v>13</v>
      </c>
      <c r="AM149" s="99" t="s">
        <v>23</v>
      </c>
      <c r="AN149" s="99" t="s">
        <v>19</v>
      </c>
      <c r="AO149" s="99"/>
      <c r="AP149" s="99" t="s">
        <v>19</v>
      </c>
      <c r="AQ149" s="99"/>
      <c r="AR149" s="99" t="s">
        <v>19</v>
      </c>
      <c r="AS149" s="99" t="s">
        <v>19</v>
      </c>
      <c r="AT149" s="99"/>
      <c r="AU149" s="99"/>
      <c r="AV149" s="99" t="s">
        <v>19</v>
      </c>
      <c r="AW149" s="99" t="s">
        <v>19</v>
      </c>
      <c r="AX149" s="99" t="s">
        <v>23</v>
      </c>
      <c r="AY149" s="99" t="s">
        <v>13</v>
      </c>
      <c r="AZ149" s="99"/>
      <c r="BA149" s="99"/>
      <c r="BB149" s="99" t="s">
        <v>13</v>
      </c>
      <c r="BC149" s="99"/>
      <c r="BD149" s="99"/>
      <c r="BE149" s="99"/>
      <c r="BF149" s="99"/>
      <c r="BG149" s="99"/>
      <c r="BH149" s="99" t="s">
        <v>19</v>
      </c>
      <c r="BI149" s="99"/>
      <c r="BJ149" s="99" t="s">
        <v>13</v>
      </c>
      <c r="BK149" s="95"/>
      <c r="BL149" s="86"/>
      <c r="BM149" s="86">
        <f t="shared" si="2"/>
        <v>41</v>
      </c>
    </row>
    <row r="150" spans="1:65" ht="17.25" thickBot="1" x14ac:dyDescent="0.25">
      <c r="A150" s="79">
        <v>149</v>
      </c>
      <c r="B150" s="103" t="s">
        <v>829</v>
      </c>
      <c r="C150" s="103">
        <v>43567.46638888889</v>
      </c>
      <c r="D150" s="103"/>
      <c r="E150" s="103"/>
      <c r="F150" s="99" t="s">
        <v>7</v>
      </c>
      <c r="G150" s="99">
        <v>8</v>
      </c>
      <c r="H150" s="112">
        <v>2007</v>
      </c>
      <c r="I150" s="99" t="s">
        <v>13</v>
      </c>
      <c r="J150" s="99" t="s">
        <v>23</v>
      </c>
      <c r="K150" s="99" t="s">
        <v>13</v>
      </c>
      <c r="L150" s="99" t="s">
        <v>13</v>
      </c>
      <c r="M150" s="99" t="s">
        <v>23</v>
      </c>
      <c r="N150" s="99" t="s">
        <v>19</v>
      </c>
      <c r="O150" s="99" t="s">
        <v>19</v>
      </c>
      <c r="P150" s="99" t="s">
        <v>23</v>
      </c>
      <c r="Q150" s="99" t="s">
        <v>13</v>
      </c>
      <c r="R150" s="99" t="s">
        <v>19</v>
      </c>
      <c r="S150" s="99" t="s">
        <v>23</v>
      </c>
      <c r="T150" s="99" t="s">
        <v>23</v>
      </c>
      <c r="U150" s="99" t="s">
        <v>13</v>
      </c>
      <c r="V150" s="99" t="s">
        <v>19</v>
      </c>
      <c r="W150" s="99" t="s">
        <v>7</v>
      </c>
      <c r="X150" s="99" t="s">
        <v>13</v>
      </c>
      <c r="Y150" s="99" t="s">
        <v>13</v>
      </c>
      <c r="Z150" s="99" t="s">
        <v>13</v>
      </c>
      <c r="AA150" s="99" t="s">
        <v>19</v>
      </c>
      <c r="AB150" s="99" t="s">
        <v>19</v>
      </c>
      <c r="AC150" s="99" t="s">
        <v>23</v>
      </c>
      <c r="AD150" s="99" t="s">
        <v>23</v>
      </c>
      <c r="AE150" s="99" t="s">
        <v>19</v>
      </c>
      <c r="AF150" s="99" t="s">
        <v>23</v>
      </c>
      <c r="AG150" s="99" t="s">
        <v>19</v>
      </c>
      <c r="AH150" s="99" t="s">
        <v>19</v>
      </c>
      <c r="AI150" s="99" t="s">
        <v>23</v>
      </c>
      <c r="AJ150" s="99" t="s">
        <v>19</v>
      </c>
      <c r="AK150" s="99" t="s">
        <v>7</v>
      </c>
      <c r="AL150" s="99" t="s">
        <v>7</v>
      </c>
      <c r="AM150" s="99" t="s">
        <v>23</v>
      </c>
      <c r="AN150" s="99" t="s">
        <v>23</v>
      </c>
      <c r="AO150" s="99"/>
      <c r="AP150" s="99"/>
      <c r="AQ150" s="99"/>
      <c r="AR150" s="99"/>
      <c r="AS150" s="99"/>
      <c r="AT150" s="99"/>
      <c r="AU150" s="99"/>
      <c r="AV150" s="99"/>
      <c r="AW150" s="99"/>
      <c r="AX150" s="99"/>
      <c r="AY150" s="99"/>
      <c r="AZ150" s="99"/>
      <c r="BA150" s="99"/>
      <c r="BB150" s="99"/>
      <c r="BC150" s="99"/>
      <c r="BD150" s="99"/>
      <c r="BE150" s="99"/>
      <c r="BF150" s="99"/>
      <c r="BG150" s="99"/>
      <c r="BH150" s="99"/>
      <c r="BI150" s="99"/>
      <c r="BJ150" s="99"/>
      <c r="BK150" s="95"/>
      <c r="BL150" s="86"/>
      <c r="BM150" s="86">
        <f t="shared" si="2"/>
        <v>32</v>
      </c>
    </row>
    <row r="151" spans="1:65" ht="17.25" thickBot="1" x14ac:dyDescent="0.25">
      <c r="A151" s="78">
        <v>150</v>
      </c>
      <c r="B151" s="103" t="s">
        <v>560</v>
      </c>
      <c r="C151" s="103">
        <v>43567.466516203705</v>
      </c>
      <c r="D151" s="103"/>
      <c r="E151" s="103"/>
      <c r="F151" s="99" t="s">
        <v>7</v>
      </c>
      <c r="G151" s="104">
        <v>13</v>
      </c>
      <c r="H151" s="112">
        <v>2007</v>
      </c>
      <c r="I151" s="99" t="s">
        <v>23</v>
      </c>
      <c r="J151" s="99" t="s">
        <v>19</v>
      </c>
      <c r="K151" s="99" t="s">
        <v>13</v>
      </c>
      <c r="L151" s="99" t="s">
        <v>23</v>
      </c>
      <c r="M151" s="99" t="s">
        <v>7</v>
      </c>
      <c r="N151" s="99" t="s">
        <v>19</v>
      </c>
      <c r="O151" s="99" t="s">
        <v>19</v>
      </c>
      <c r="P151" s="99" t="s">
        <v>23</v>
      </c>
      <c r="Q151" s="99" t="s">
        <v>13</v>
      </c>
      <c r="R151" s="99" t="s">
        <v>19</v>
      </c>
      <c r="S151" s="99" t="s">
        <v>23</v>
      </c>
      <c r="T151" s="99" t="s">
        <v>23</v>
      </c>
      <c r="U151" s="99" t="s">
        <v>13</v>
      </c>
      <c r="V151" s="99" t="s">
        <v>19</v>
      </c>
      <c r="W151" s="99" t="s">
        <v>13</v>
      </c>
      <c r="X151" s="99" t="s">
        <v>23</v>
      </c>
      <c r="Y151" s="99" t="s">
        <v>13</v>
      </c>
      <c r="Z151" s="99"/>
      <c r="AA151" s="99" t="s">
        <v>23</v>
      </c>
      <c r="AB151" s="99" t="s">
        <v>23</v>
      </c>
      <c r="AC151" s="99" t="s">
        <v>23</v>
      </c>
      <c r="AD151" s="99" t="s">
        <v>23</v>
      </c>
      <c r="AE151" s="99"/>
      <c r="AF151" s="99" t="s">
        <v>23</v>
      </c>
      <c r="AG151" s="99" t="s">
        <v>7</v>
      </c>
      <c r="AH151" s="99" t="s">
        <v>19</v>
      </c>
      <c r="AI151" s="99" t="s">
        <v>7</v>
      </c>
      <c r="AJ151" s="99" t="s">
        <v>19</v>
      </c>
      <c r="AK151" s="99" t="s">
        <v>7</v>
      </c>
      <c r="AL151" s="99" t="s">
        <v>7</v>
      </c>
      <c r="AM151" s="99" t="s">
        <v>23</v>
      </c>
      <c r="AN151" s="99" t="s">
        <v>7</v>
      </c>
      <c r="AO151" s="99" t="s">
        <v>13</v>
      </c>
      <c r="AP151" s="99" t="s">
        <v>7</v>
      </c>
      <c r="AQ151" s="99" t="s">
        <v>19</v>
      </c>
      <c r="AR151" s="99" t="s">
        <v>7</v>
      </c>
      <c r="AS151" s="99" t="s">
        <v>7</v>
      </c>
      <c r="AT151" s="99" t="s">
        <v>7</v>
      </c>
      <c r="AU151" s="99" t="s">
        <v>19</v>
      </c>
      <c r="AV151" s="99" t="s">
        <v>19</v>
      </c>
      <c r="AW151" s="99" t="s">
        <v>13</v>
      </c>
      <c r="AX151" s="99" t="s">
        <v>7</v>
      </c>
      <c r="AY151" s="99" t="s">
        <v>19</v>
      </c>
      <c r="AZ151" s="99" t="s">
        <v>7</v>
      </c>
      <c r="BA151" s="99" t="s">
        <v>7</v>
      </c>
      <c r="BB151" s="99" t="s">
        <v>23</v>
      </c>
      <c r="BC151" s="99" t="s">
        <v>19</v>
      </c>
      <c r="BD151" s="99" t="s">
        <v>13</v>
      </c>
      <c r="BE151" s="99"/>
      <c r="BF151" s="99"/>
      <c r="BG151" s="99"/>
      <c r="BH151" s="99" t="s">
        <v>7</v>
      </c>
      <c r="BI151" s="99" t="s">
        <v>19</v>
      </c>
      <c r="BJ151" s="99" t="s">
        <v>23</v>
      </c>
      <c r="BK151" s="95"/>
      <c r="BL151" s="86"/>
      <c r="BM151" s="86">
        <f t="shared" si="2"/>
        <v>48</v>
      </c>
    </row>
    <row r="152" spans="1:65" ht="17.25" thickBot="1" x14ac:dyDescent="0.25">
      <c r="A152" s="79">
        <v>151</v>
      </c>
      <c r="B152" s="103" t="s">
        <v>825</v>
      </c>
      <c r="C152" s="103">
        <v>43567.470462962963</v>
      </c>
      <c r="D152" s="103"/>
      <c r="E152" s="103"/>
      <c r="F152" s="99" t="s">
        <v>7</v>
      </c>
      <c r="G152" s="99">
        <v>4</v>
      </c>
      <c r="H152" s="112">
        <v>2007</v>
      </c>
      <c r="I152" s="99" t="s">
        <v>23</v>
      </c>
      <c r="J152" s="99" t="s">
        <v>23</v>
      </c>
      <c r="K152" s="99" t="s">
        <v>13</v>
      </c>
      <c r="L152" s="99" t="s">
        <v>13</v>
      </c>
      <c r="M152" s="99" t="s">
        <v>23</v>
      </c>
      <c r="N152" s="99" t="s">
        <v>19</v>
      </c>
      <c r="O152" s="99" t="s">
        <v>19</v>
      </c>
      <c r="P152" s="99" t="s">
        <v>23</v>
      </c>
      <c r="Q152" s="99" t="s">
        <v>13</v>
      </c>
      <c r="R152" s="99" t="s">
        <v>19</v>
      </c>
      <c r="S152" s="99" t="s">
        <v>23</v>
      </c>
      <c r="T152" s="99" t="s">
        <v>23</v>
      </c>
      <c r="U152" s="99" t="s">
        <v>13</v>
      </c>
      <c r="V152" s="99" t="s">
        <v>19</v>
      </c>
      <c r="W152" s="99" t="s">
        <v>7</v>
      </c>
      <c r="X152" s="99" t="s">
        <v>13</v>
      </c>
      <c r="Y152" s="99" t="s">
        <v>13</v>
      </c>
      <c r="Z152" s="99" t="s">
        <v>7</v>
      </c>
      <c r="AA152" s="99" t="s">
        <v>23</v>
      </c>
      <c r="AB152" s="99" t="s">
        <v>23</v>
      </c>
      <c r="AC152" s="99" t="s">
        <v>23</v>
      </c>
      <c r="AD152" s="99" t="s">
        <v>23</v>
      </c>
      <c r="AE152" s="99" t="s">
        <v>19</v>
      </c>
      <c r="AF152" s="99" t="s">
        <v>23</v>
      </c>
      <c r="AG152" s="99" t="s">
        <v>7</v>
      </c>
      <c r="AH152" s="99" t="s">
        <v>19</v>
      </c>
      <c r="AI152" s="99" t="s">
        <v>23</v>
      </c>
      <c r="AJ152" s="99" t="s">
        <v>19</v>
      </c>
      <c r="AK152" s="99" t="s">
        <v>7</v>
      </c>
      <c r="AL152" s="99" t="s">
        <v>7</v>
      </c>
      <c r="AM152" s="99" t="s">
        <v>23</v>
      </c>
      <c r="AN152" s="99" t="s">
        <v>13</v>
      </c>
      <c r="AO152" s="99"/>
      <c r="AP152" s="99"/>
      <c r="AQ152" s="99"/>
      <c r="AR152" s="99"/>
      <c r="AS152" s="99"/>
      <c r="AT152" s="99"/>
      <c r="AU152" s="99"/>
      <c r="AV152" s="99"/>
      <c r="AW152" s="99"/>
      <c r="AX152" s="99"/>
      <c r="AY152" s="99"/>
      <c r="AZ152" s="99"/>
      <c r="BA152" s="99"/>
      <c r="BB152" s="99"/>
      <c r="BC152" s="99"/>
      <c r="BD152" s="99"/>
      <c r="BE152" s="99"/>
      <c r="BF152" s="99"/>
      <c r="BG152" s="99"/>
      <c r="BH152" s="99"/>
      <c r="BI152" s="99"/>
      <c r="BJ152" s="99"/>
      <c r="BK152" s="95"/>
      <c r="BL152" s="86"/>
      <c r="BM152" s="86">
        <f t="shared" si="2"/>
        <v>32</v>
      </c>
    </row>
    <row r="153" spans="1:65" ht="17.25" thickBot="1" x14ac:dyDescent="0.25">
      <c r="A153" s="78">
        <v>152</v>
      </c>
      <c r="B153" s="103" t="s">
        <v>554</v>
      </c>
      <c r="C153" s="103">
        <v>43567.757534722223</v>
      </c>
      <c r="D153" s="103"/>
      <c r="E153" s="103"/>
      <c r="F153" s="99" t="s">
        <v>7</v>
      </c>
      <c r="G153" s="104">
        <v>12</v>
      </c>
      <c r="H153" s="112">
        <v>2007</v>
      </c>
      <c r="I153" s="99" t="s">
        <v>13</v>
      </c>
      <c r="J153" s="99" t="s">
        <v>23</v>
      </c>
      <c r="K153" s="99" t="s">
        <v>13</v>
      </c>
      <c r="L153" s="99" t="s">
        <v>19</v>
      </c>
      <c r="M153" s="99" t="s">
        <v>23</v>
      </c>
      <c r="N153" s="99" t="s">
        <v>19</v>
      </c>
      <c r="O153" s="99" t="s">
        <v>19</v>
      </c>
      <c r="P153" s="99" t="s">
        <v>23</v>
      </c>
      <c r="Q153" s="99" t="s">
        <v>13</v>
      </c>
      <c r="R153" s="99" t="s">
        <v>19</v>
      </c>
      <c r="S153" s="99" t="s">
        <v>23</v>
      </c>
      <c r="T153" s="99" t="s">
        <v>23</v>
      </c>
      <c r="U153" s="99" t="s">
        <v>13</v>
      </c>
      <c r="V153" s="99" t="s">
        <v>19</v>
      </c>
      <c r="W153" s="99" t="s">
        <v>19</v>
      </c>
      <c r="X153" s="99" t="s">
        <v>23</v>
      </c>
      <c r="Y153" s="99" t="s">
        <v>13</v>
      </c>
      <c r="Z153" s="99"/>
      <c r="AA153" s="99"/>
      <c r="AB153" s="99" t="s">
        <v>23</v>
      </c>
      <c r="AC153" s="99" t="s">
        <v>23</v>
      </c>
      <c r="AD153" s="99" t="s">
        <v>23</v>
      </c>
      <c r="AE153" s="99"/>
      <c r="AF153" s="99" t="s">
        <v>23</v>
      </c>
      <c r="AG153" s="99" t="s">
        <v>7</v>
      </c>
      <c r="AH153" s="99" t="s">
        <v>19</v>
      </c>
      <c r="AI153" s="99"/>
      <c r="AJ153" s="99" t="s">
        <v>19</v>
      </c>
      <c r="AK153" s="99" t="s">
        <v>23</v>
      </c>
      <c r="AL153" s="99" t="s">
        <v>7</v>
      </c>
      <c r="AM153" s="99" t="s">
        <v>23</v>
      </c>
      <c r="AN153" s="99" t="s">
        <v>23</v>
      </c>
      <c r="AO153" s="99"/>
      <c r="AP153" s="99" t="s">
        <v>7</v>
      </c>
      <c r="AQ153" s="99" t="s">
        <v>13</v>
      </c>
      <c r="AR153" s="99" t="s">
        <v>19</v>
      </c>
      <c r="AS153" s="99" t="s">
        <v>7</v>
      </c>
      <c r="AT153" s="99" t="s">
        <v>7</v>
      </c>
      <c r="AU153" s="99" t="s">
        <v>19</v>
      </c>
      <c r="AV153" s="99"/>
      <c r="AW153" s="99" t="s">
        <v>13</v>
      </c>
      <c r="AX153" s="99" t="s">
        <v>7</v>
      </c>
      <c r="AY153" s="99" t="s">
        <v>19</v>
      </c>
      <c r="AZ153" s="99" t="s">
        <v>7</v>
      </c>
      <c r="BA153" s="99" t="s">
        <v>19</v>
      </c>
      <c r="BB153" s="99" t="s">
        <v>23</v>
      </c>
      <c r="BC153" s="99" t="s">
        <v>19</v>
      </c>
      <c r="BD153" s="99" t="s">
        <v>13</v>
      </c>
      <c r="BE153" s="99"/>
      <c r="BF153" s="99"/>
      <c r="BG153" s="99" t="s">
        <v>7</v>
      </c>
      <c r="BH153" s="99"/>
      <c r="BI153" s="99" t="s">
        <v>19</v>
      </c>
      <c r="BJ153" s="99" t="s">
        <v>23</v>
      </c>
      <c r="BK153" s="95"/>
      <c r="BL153" s="86"/>
      <c r="BM153" s="86">
        <f t="shared" si="2"/>
        <v>44</v>
      </c>
    </row>
    <row r="154" spans="1:65" ht="17.25" thickBot="1" x14ac:dyDescent="0.25">
      <c r="A154" s="79">
        <v>153</v>
      </c>
      <c r="B154" s="103" t="s">
        <v>581</v>
      </c>
      <c r="C154" s="103">
        <v>43567.877476851849</v>
      </c>
      <c r="D154" s="103"/>
      <c r="E154" s="103"/>
      <c r="F154" s="99" t="s">
        <v>7</v>
      </c>
      <c r="G154" s="99">
        <v>2</v>
      </c>
      <c r="H154" s="112">
        <v>2007</v>
      </c>
      <c r="I154" s="99" t="s">
        <v>13</v>
      </c>
      <c r="J154" s="99" t="s">
        <v>23</v>
      </c>
      <c r="K154" s="99" t="s">
        <v>13</v>
      </c>
      <c r="L154" s="99" t="s">
        <v>13</v>
      </c>
      <c r="M154" s="99" t="s">
        <v>23</v>
      </c>
      <c r="N154" s="99" t="s">
        <v>19</v>
      </c>
      <c r="O154" s="99" t="s">
        <v>19</v>
      </c>
      <c r="P154" s="99" t="s">
        <v>23</v>
      </c>
      <c r="Q154" s="99" t="s">
        <v>13</v>
      </c>
      <c r="R154" s="99" t="s">
        <v>19</v>
      </c>
      <c r="S154" s="99" t="s">
        <v>23</v>
      </c>
      <c r="T154" s="99" t="s">
        <v>23</v>
      </c>
      <c r="U154" s="99" t="s">
        <v>13</v>
      </c>
      <c r="V154" s="99" t="s">
        <v>19</v>
      </c>
      <c r="W154" s="99" t="s">
        <v>13</v>
      </c>
      <c r="X154" s="99" t="s">
        <v>19</v>
      </c>
      <c r="Y154" s="99" t="s">
        <v>13</v>
      </c>
      <c r="Z154" s="99" t="s">
        <v>7</v>
      </c>
      <c r="AA154" s="99" t="s">
        <v>13</v>
      </c>
      <c r="AB154" s="99" t="s">
        <v>19</v>
      </c>
      <c r="AC154" s="99" t="s">
        <v>23</v>
      </c>
      <c r="AD154" s="99" t="s">
        <v>23</v>
      </c>
      <c r="AE154" s="99"/>
      <c r="AF154" s="99" t="s">
        <v>23</v>
      </c>
      <c r="AG154" s="99" t="s">
        <v>7</v>
      </c>
      <c r="AH154" s="99" t="s">
        <v>19</v>
      </c>
      <c r="AI154" s="99" t="s">
        <v>23</v>
      </c>
      <c r="AJ154" s="99" t="s">
        <v>19</v>
      </c>
      <c r="AK154" s="99" t="s">
        <v>7</v>
      </c>
      <c r="AL154" s="99" t="s">
        <v>7</v>
      </c>
      <c r="AM154" s="99" t="s">
        <v>23</v>
      </c>
      <c r="AN154" s="99" t="s">
        <v>13</v>
      </c>
      <c r="AO154" s="99"/>
      <c r="AP154" s="99" t="s">
        <v>7</v>
      </c>
      <c r="AQ154" s="99" t="s">
        <v>19</v>
      </c>
      <c r="AR154" s="99" t="s">
        <v>7</v>
      </c>
      <c r="AS154" s="99" t="s">
        <v>7</v>
      </c>
      <c r="AT154" s="99" t="s">
        <v>23</v>
      </c>
      <c r="AU154" s="99" t="s">
        <v>19</v>
      </c>
      <c r="AV154" s="99"/>
      <c r="AW154" s="99" t="s">
        <v>13</v>
      </c>
      <c r="AX154" s="99" t="s">
        <v>23</v>
      </c>
      <c r="AY154" s="99" t="s">
        <v>19</v>
      </c>
      <c r="AZ154" s="99" t="s">
        <v>7</v>
      </c>
      <c r="BA154" s="99" t="s">
        <v>7</v>
      </c>
      <c r="BB154" s="99" t="s">
        <v>23</v>
      </c>
      <c r="BC154" s="99" t="s">
        <v>19</v>
      </c>
      <c r="BD154" s="99" t="s">
        <v>13</v>
      </c>
      <c r="BE154" s="99"/>
      <c r="BF154" s="99" t="s">
        <v>19</v>
      </c>
      <c r="BG154" s="99" t="s">
        <v>7</v>
      </c>
      <c r="BH154" s="99" t="s">
        <v>7</v>
      </c>
      <c r="BI154" s="99" t="s">
        <v>19</v>
      </c>
      <c r="BJ154" s="99" t="s">
        <v>23</v>
      </c>
      <c r="BK154" s="95"/>
      <c r="BL154" s="86"/>
      <c r="BM154" s="86">
        <f t="shared" si="2"/>
        <v>49</v>
      </c>
    </row>
    <row r="155" spans="1:65" ht="17.25" thickBot="1" x14ac:dyDescent="0.25">
      <c r="A155" s="78">
        <v>154</v>
      </c>
      <c r="B155" s="103" t="s">
        <v>828</v>
      </c>
      <c r="C155" s="103">
        <v>43567.957337962966</v>
      </c>
      <c r="D155" s="103"/>
      <c r="E155" s="103"/>
      <c r="F155" s="99" t="s">
        <v>7</v>
      </c>
      <c r="G155" s="99">
        <v>7</v>
      </c>
      <c r="H155" s="112">
        <v>2007</v>
      </c>
      <c r="I155" s="99" t="s">
        <v>13</v>
      </c>
      <c r="J155" s="99" t="s">
        <v>23</v>
      </c>
      <c r="K155" s="99" t="s">
        <v>13</v>
      </c>
      <c r="L155" s="99" t="s">
        <v>13</v>
      </c>
      <c r="M155" s="99" t="s">
        <v>19</v>
      </c>
      <c r="N155" s="99" t="s">
        <v>19</v>
      </c>
      <c r="O155" s="99" t="s">
        <v>19</v>
      </c>
      <c r="P155" s="99" t="s">
        <v>23</v>
      </c>
      <c r="Q155" s="99" t="s">
        <v>13</v>
      </c>
      <c r="R155" s="99" t="s">
        <v>19</v>
      </c>
      <c r="S155" s="99" t="s">
        <v>23</v>
      </c>
      <c r="T155" s="99" t="s">
        <v>23</v>
      </c>
      <c r="U155" s="99" t="s">
        <v>13</v>
      </c>
      <c r="V155" s="99" t="s">
        <v>19</v>
      </c>
      <c r="W155" s="99" t="s">
        <v>19</v>
      </c>
      <c r="X155" s="99" t="s">
        <v>13</v>
      </c>
      <c r="Y155" s="99" t="s">
        <v>13</v>
      </c>
      <c r="Z155" s="99" t="s">
        <v>19</v>
      </c>
      <c r="AA155" s="99" t="s">
        <v>13</v>
      </c>
      <c r="AB155" s="99" t="s">
        <v>23</v>
      </c>
      <c r="AC155" s="99" t="s">
        <v>23</v>
      </c>
      <c r="AD155" s="99" t="s">
        <v>23</v>
      </c>
      <c r="AE155" s="99" t="s">
        <v>19</v>
      </c>
      <c r="AF155" s="99" t="s">
        <v>23</v>
      </c>
      <c r="AG155" s="99" t="s">
        <v>7</v>
      </c>
      <c r="AH155" s="99" t="s">
        <v>19</v>
      </c>
      <c r="AI155" s="99" t="s">
        <v>23</v>
      </c>
      <c r="AJ155" s="99" t="s">
        <v>19</v>
      </c>
      <c r="AK155" s="99" t="s">
        <v>7</v>
      </c>
      <c r="AL155" s="99" t="s">
        <v>7</v>
      </c>
      <c r="AM155" s="99" t="s">
        <v>19</v>
      </c>
      <c r="AN155" s="99" t="s">
        <v>13</v>
      </c>
      <c r="AO155" s="99" t="s">
        <v>13</v>
      </c>
      <c r="AP155" s="99" t="s">
        <v>7</v>
      </c>
      <c r="AQ155" s="99" t="s">
        <v>19</v>
      </c>
      <c r="AR155" s="99" t="s">
        <v>7</v>
      </c>
      <c r="AS155" s="99" t="s">
        <v>7</v>
      </c>
      <c r="AT155" s="99" t="s">
        <v>23</v>
      </c>
      <c r="AU155" s="99" t="s">
        <v>19</v>
      </c>
      <c r="AV155" s="99" t="s">
        <v>13</v>
      </c>
      <c r="AW155" s="99" t="s">
        <v>13</v>
      </c>
      <c r="AX155" s="99" t="s">
        <v>7</v>
      </c>
      <c r="AY155" s="99" t="s">
        <v>19</v>
      </c>
      <c r="AZ155" s="99" t="s">
        <v>7</v>
      </c>
      <c r="BA155" s="99" t="s">
        <v>19</v>
      </c>
      <c r="BB155" s="99" t="s">
        <v>23</v>
      </c>
      <c r="BC155" s="99" t="s">
        <v>19</v>
      </c>
      <c r="BD155" s="99" t="s">
        <v>13</v>
      </c>
      <c r="BE155" s="99" t="s">
        <v>13</v>
      </c>
      <c r="BF155" s="99" t="s">
        <v>19</v>
      </c>
      <c r="BG155" s="99" t="s">
        <v>23</v>
      </c>
      <c r="BH155" s="99" t="s">
        <v>7</v>
      </c>
      <c r="BI155" s="99" t="s">
        <v>19</v>
      </c>
      <c r="BJ155" s="99" t="s">
        <v>13</v>
      </c>
      <c r="BK155" s="95"/>
      <c r="BL155" s="86"/>
      <c r="BM155" s="86">
        <f t="shared" si="2"/>
        <v>53</v>
      </c>
    </row>
    <row r="156" spans="1:65" ht="17.25" thickBot="1" x14ac:dyDescent="0.25">
      <c r="A156" s="79">
        <v>155</v>
      </c>
      <c r="B156" s="103" t="s">
        <v>840</v>
      </c>
      <c r="C156" s="103">
        <v>43597.597442129627</v>
      </c>
      <c r="D156" s="103"/>
      <c r="E156" s="103"/>
      <c r="F156" s="99" t="s">
        <v>7</v>
      </c>
      <c r="G156" s="104">
        <v>24</v>
      </c>
      <c r="H156" s="112">
        <v>2007</v>
      </c>
      <c r="I156" s="99" t="s">
        <v>13</v>
      </c>
      <c r="J156" s="99" t="s">
        <v>23</v>
      </c>
      <c r="K156" s="99" t="s">
        <v>13</v>
      </c>
      <c r="L156" s="99" t="s">
        <v>13</v>
      </c>
      <c r="M156" s="99" t="s">
        <v>23</v>
      </c>
      <c r="N156" s="99" t="s">
        <v>19</v>
      </c>
      <c r="O156" s="99" t="s">
        <v>19</v>
      </c>
      <c r="P156" s="99" t="s">
        <v>23</v>
      </c>
      <c r="Q156" s="99" t="s">
        <v>13</v>
      </c>
      <c r="R156" s="99" t="s">
        <v>19</v>
      </c>
      <c r="S156" s="99" t="s">
        <v>23</v>
      </c>
      <c r="T156" s="99" t="s">
        <v>23</v>
      </c>
      <c r="U156" s="99" t="s">
        <v>13</v>
      </c>
      <c r="V156" s="99" t="s">
        <v>19</v>
      </c>
      <c r="W156" s="99" t="s">
        <v>19</v>
      </c>
      <c r="X156" s="99" t="s">
        <v>23</v>
      </c>
      <c r="Y156" s="99" t="s">
        <v>13</v>
      </c>
      <c r="Z156" s="99" t="s">
        <v>7</v>
      </c>
      <c r="AA156" s="99" t="s">
        <v>7</v>
      </c>
      <c r="AB156" s="99" t="s">
        <v>23</v>
      </c>
      <c r="AC156" s="99" t="s">
        <v>19</v>
      </c>
      <c r="AD156" s="99" t="s">
        <v>23</v>
      </c>
      <c r="AE156" s="99" t="s">
        <v>7</v>
      </c>
      <c r="AF156" s="99" t="s">
        <v>23</v>
      </c>
      <c r="AG156" s="99" t="s">
        <v>7</v>
      </c>
      <c r="AH156" s="99" t="s">
        <v>19</v>
      </c>
      <c r="AI156" s="99" t="s">
        <v>13</v>
      </c>
      <c r="AJ156" s="99" t="s">
        <v>19</v>
      </c>
      <c r="AK156" s="99" t="s">
        <v>7</v>
      </c>
      <c r="AL156" s="99" t="s">
        <v>7</v>
      </c>
      <c r="AM156" s="99" t="s">
        <v>23</v>
      </c>
      <c r="AN156" s="99" t="s">
        <v>13</v>
      </c>
      <c r="AO156" s="99" t="s">
        <v>13</v>
      </c>
      <c r="AP156" s="99" t="s">
        <v>7</v>
      </c>
      <c r="AQ156" s="99" t="s">
        <v>7</v>
      </c>
      <c r="AR156" s="99" t="s">
        <v>7</v>
      </c>
      <c r="AS156" s="99" t="s">
        <v>7</v>
      </c>
      <c r="AT156" s="99" t="s">
        <v>23</v>
      </c>
      <c r="AU156" s="99" t="s">
        <v>19</v>
      </c>
      <c r="AV156" s="99" t="s">
        <v>13</v>
      </c>
      <c r="AW156" s="99" t="s">
        <v>13</v>
      </c>
      <c r="AX156" s="99" t="s">
        <v>7</v>
      </c>
      <c r="AY156" s="99" t="s">
        <v>19</v>
      </c>
      <c r="AZ156" s="99" t="s">
        <v>7</v>
      </c>
      <c r="BA156" s="99" t="s">
        <v>19</v>
      </c>
      <c r="BB156" s="99" t="s">
        <v>23</v>
      </c>
      <c r="BC156" s="99" t="s">
        <v>19</v>
      </c>
      <c r="BD156" s="99" t="s">
        <v>23</v>
      </c>
      <c r="BE156" s="99" t="s">
        <v>13</v>
      </c>
      <c r="BF156" s="99" t="s">
        <v>7</v>
      </c>
      <c r="BG156" s="99" t="s">
        <v>7</v>
      </c>
      <c r="BH156" s="99" t="s">
        <v>7</v>
      </c>
      <c r="BI156" s="99" t="s">
        <v>19</v>
      </c>
      <c r="BJ156" s="99" t="s">
        <v>23</v>
      </c>
      <c r="BK156" s="95"/>
      <c r="BL156" s="86"/>
      <c r="BM156" s="86">
        <f t="shared" si="2"/>
        <v>53</v>
      </c>
    </row>
    <row r="157" spans="1:65" ht="17.25" thickBot="1" x14ac:dyDescent="0.25">
      <c r="A157" s="78">
        <v>156</v>
      </c>
      <c r="B157" s="103" t="s">
        <v>823</v>
      </c>
      <c r="C157" s="103">
        <v>43628.865844907406</v>
      </c>
      <c r="D157" s="103"/>
      <c r="E157" s="103"/>
      <c r="F157" s="99" t="s">
        <v>7</v>
      </c>
      <c r="G157" s="99">
        <v>1</v>
      </c>
      <c r="H157" s="112">
        <v>2007</v>
      </c>
      <c r="I157" s="99" t="s">
        <v>13</v>
      </c>
      <c r="J157" s="99" t="s">
        <v>23</v>
      </c>
      <c r="K157" s="99" t="s">
        <v>13</v>
      </c>
      <c r="L157" s="99" t="s">
        <v>13</v>
      </c>
      <c r="M157" s="99" t="s">
        <v>23</v>
      </c>
      <c r="N157" s="99" t="s">
        <v>19</v>
      </c>
      <c r="O157" s="99" t="s">
        <v>19</v>
      </c>
      <c r="P157" s="99" t="s">
        <v>23</v>
      </c>
      <c r="Q157" s="99" t="s">
        <v>19</v>
      </c>
      <c r="R157" s="99" t="s">
        <v>19</v>
      </c>
      <c r="S157" s="99" t="s">
        <v>23</v>
      </c>
      <c r="T157" s="99" t="s">
        <v>23</v>
      </c>
      <c r="U157" s="99" t="s">
        <v>13</v>
      </c>
      <c r="V157" s="99" t="s">
        <v>7</v>
      </c>
      <c r="W157" s="99" t="s">
        <v>23</v>
      </c>
      <c r="X157" s="99" t="s">
        <v>13</v>
      </c>
      <c r="Y157" s="99" t="s">
        <v>13</v>
      </c>
      <c r="Z157" s="99"/>
      <c r="AA157" s="99" t="s">
        <v>13</v>
      </c>
      <c r="AB157" s="99" t="s">
        <v>23</v>
      </c>
      <c r="AC157" s="99" t="s">
        <v>23</v>
      </c>
      <c r="AD157" s="99" t="s">
        <v>23</v>
      </c>
      <c r="AE157" s="99" t="s">
        <v>23</v>
      </c>
      <c r="AF157" s="99" t="s">
        <v>23</v>
      </c>
      <c r="AG157" s="99" t="s">
        <v>7</v>
      </c>
      <c r="AH157" s="99" t="s">
        <v>19</v>
      </c>
      <c r="AI157" s="99" t="s">
        <v>23</v>
      </c>
      <c r="AJ157" s="99"/>
      <c r="AK157" s="99" t="s">
        <v>7</v>
      </c>
      <c r="AL157" s="99" t="s">
        <v>7</v>
      </c>
      <c r="AM157" s="99" t="s">
        <v>23</v>
      </c>
      <c r="AN157" s="99"/>
      <c r="AO157" s="99" t="s">
        <v>13</v>
      </c>
      <c r="AP157" s="99" t="s">
        <v>7</v>
      </c>
      <c r="AQ157" s="99" t="s">
        <v>19</v>
      </c>
      <c r="AR157" s="99" t="s">
        <v>7</v>
      </c>
      <c r="AS157" s="99" t="s">
        <v>7</v>
      </c>
      <c r="AT157" s="99" t="s">
        <v>23</v>
      </c>
      <c r="AU157" s="99" t="s">
        <v>19</v>
      </c>
      <c r="AV157" s="99" t="s">
        <v>19</v>
      </c>
      <c r="AW157" s="99" t="s">
        <v>13</v>
      </c>
      <c r="AX157" s="99" t="s">
        <v>13</v>
      </c>
      <c r="AY157" s="99" t="s">
        <v>19</v>
      </c>
      <c r="AZ157" s="99" t="s">
        <v>7</v>
      </c>
      <c r="BA157" s="99" t="s">
        <v>7</v>
      </c>
      <c r="BB157" s="99" t="s">
        <v>23</v>
      </c>
      <c r="BC157" s="99" t="s">
        <v>19</v>
      </c>
      <c r="BD157" s="99" t="s">
        <v>13</v>
      </c>
      <c r="BE157" s="99" t="s">
        <v>13</v>
      </c>
      <c r="BF157" s="99" t="s">
        <v>7</v>
      </c>
      <c r="BG157" s="99" t="s">
        <v>7</v>
      </c>
      <c r="BH157" s="99" t="s">
        <v>7</v>
      </c>
      <c r="BI157" s="99" t="s">
        <v>19</v>
      </c>
      <c r="BJ157" s="99" t="s">
        <v>23</v>
      </c>
      <c r="BK157" s="95"/>
      <c r="BL157" s="86"/>
      <c r="BM157" s="86">
        <f t="shared" si="2"/>
        <v>50</v>
      </c>
    </row>
    <row r="158" spans="1:65" ht="17.25" thickBot="1" x14ac:dyDescent="0.25">
      <c r="A158" s="79">
        <v>157</v>
      </c>
      <c r="B158" s="103" t="s">
        <v>569</v>
      </c>
      <c r="C158" s="103">
        <v>43658.630567129629</v>
      </c>
      <c r="D158" s="103"/>
      <c r="E158" s="103"/>
      <c r="F158" s="99" t="s">
        <v>7</v>
      </c>
      <c r="G158" s="104">
        <v>15</v>
      </c>
      <c r="H158" s="112">
        <v>2007</v>
      </c>
      <c r="I158" s="99" t="s">
        <v>13</v>
      </c>
      <c r="J158" s="99" t="s">
        <v>23</v>
      </c>
      <c r="K158" s="99" t="s">
        <v>13</v>
      </c>
      <c r="L158" s="99" t="s">
        <v>13</v>
      </c>
      <c r="M158" s="99" t="s">
        <v>23</v>
      </c>
      <c r="N158" s="99" t="s">
        <v>19</v>
      </c>
      <c r="O158" s="99" t="s">
        <v>19</v>
      </c>
      <c r="P158" s="99" t="s">
        <v>23</v>
      </c>
      <c r="Q158" s="99" t="s">
        <v>13</v>
      </c>
      <c r="R158" s="99" t="s">
        <v>19</v>
      </c>
      <c r="S158" s="99" t="s">
        <v>19</v>
      </c>
      <c r="T158" s="99" t="s">
        <v>23</v>
      </c>
      <c r="U158" s="99" t="s">
        <v>13</v>
      </c>
      <c r="V158" s="99" t="s">
        <v>19</v>
      </c>
      <c r="W158" s="99" t="s">
        <v>7</v>
      </c>
      <c r="X158" s="99" t="s">
        <v>13</v>
      </c>
      <c r="Y158" s="99" t="s">
        <v>13</v>
      </c>
      <c r="Z158" s="99" t="s">
        <v>19</v>
      </c>
      <c r="AA158" s="99" t="s">
        <v>13</v>
      </c>
      <c r="AB158" s="99" t="s">
        <v>13</v>
      </c>
      <c r="AC158" s="99" t="s">
        <v>23</v>
      </c>
      <c r="AD158" s="99" t="s">
        <v>23</v>
      </c>
      <c r="AE158" s="99" t="s">
        <v>23</v>
      </c>
      <c r="AF158" s="99" t="s">
        <v>23</v>
      </c>
      <c r="AG158" s="99" t="s">
        <v>7</v>
      </c>
      <c r="AH158" s="99" t="s">
        <v>19</v>
      </c>
      <c r="AI158" s="99" t="s">
        <v>13</v>
      </c>
      <c r="AJ158" s="99" t="s">
        <v>19</v>
      </c>
      <c r="AK158" s="99" t="s">
        <v>7</v>
      </c>
      <c r="AL158" s="99" t="s">
        <v>23</v>
      </c>
      <c r="AM158" s="99" t="s">
        <v>23</v>
      </c>
      <c r="AN158" s="99" t="s">
        <v>13</v>
      </c>
      <c r="AO158" s="99" t="s">
        <v>23</v>
      </c>
      <c r="AP158" s="99" t="s">
        <v>7</v>
      </c>
      <c r="AQ158" s="99" t="s">
        <v>19</v>
      </c>
      <c r="AR158" s="99" t="s">
        <v>23</v>
      </c>
      <c r="AS158" s="99" t="s">
        <v>7</v>
      </c>
      <c r="AT158" s="99" t="s">
        <v>23</v>
      </c>
      <c r="AU158" s="99" t="s">
        <v>19</v>
      </c>
      <c r="AV158" s="99" t="s">
        <v>13</v>
      </c>
      <c r="AW158" s="99" t="s">
        <v>13</v>
      </c>
      <c r="AX158" s="99" t="s">
        <v>7</v>
      </c>
      <c r="AY158" s="99" t="s">
        <v>19</v>
      </c>
      <c r="AZ158" s="99" t="s">
        <v>7</v>
      </c>
      <c r="BA158" s="99" t="s">
        <v>7</v>
      </c>
      <c r="BB158" s="99" t="s">
        <v>23</v>
      </c>
      <c r="BC158" s="99" t="s">
        <v>19</v>
      </c>
      <c r="BD158" s="99" t="s">
        <v>13</v>
      </c>
      <c r="BE158" s="99" t="s">
        <v>13</v>
      </c>
      <c r="BF158" s="99" t="s">
        <v>7</v>
      </c>
      <c r="BG158" s="99" t="s">
        <v>7</v>
      </c>
      <c r="BH158" s="99" t="s">
        <v>7</v>
      </c>
      <c r="BI158" s="99" t="s">
        <v>19</v>
      </c>
      <c r="BJ158" s="99" t="s">
        <v>23</v>
      </c>
      <c r="BK158" s="95"/>
      <c r="BL158" s="86"/>
      <c r="BM158" s="86">
        <f t="shared" si="2"/>
        <v>53</v>
      </c>
    </row>
    <row r="159" spans="1:65" ht="17.25" thickBot="1" x14ac:dyDescent="0.25">
      <c r="A159" s="78">
        <v>158</v>
      </c>
      <c r="B159" s="103" t="s">
        <v>826</v>
      </c>
      <c r="C159" s="104" t="s">
        <v>898</v>
      </c>
      <c r="D159" s="104"/>
      <c r="E159" s="104"/>
      <c r="F159" s="99" t="s">
        <v>7</v>
      </c>
      <c r="G159" s="99">
        <v>5</v>
      </c>
      <c r="H159" s="99">
        <v>2014</v>
      </c>
      <c r="I159" s="99" t="s">
        <v>19</v>
      </c>
      <c r="J159" s="99" t="s">
        <v>13</v>
      </c>
      <c r="K159" s="99" t="s">
        <v>19</v>
      </c>
      <c r="L159" s="99" t="s">
        <v>19</v>
      </c>
      <c r="M159" s="99" t="s">
        <v>7</v>
      </c>
      <c r="N159" s="99" t="s">
        <v>23</v>
      </c>
      <c r="O159" s="99" t="s">
        <v>7</v>
      </c>
      <c r="P159" s="99" t="s">
        <v>13</v>
      </c>
      <c r="Q159" s="99" t="s">
        <v>13</v>
      </c>
      <c r="R159" s="99" t="s">
        <v>7</v>
      </c>
      <c r="S159" s="99" t="s">
        <v>13</v>
      </c>
      <c r="T159" s="99" t="s">
        <v>23</v>
      </c>
      <c r="U159" s="99" t="s">
        <v>7</v>
      </c>
      <c r="V159" s="99" t="s">
        <v>23</v>
      </c>
      <c r="W159" s="99" t="s">
        <v>7</v>
      </c>
      <c r="X159" s="99" t="s">
        <v>7</v>
      </c>
      <c r="Y159" s="99" t="s">
        <v>23</v>
      </c>
      <c r="Z159" s="99" t="s">
        <v>13</v>
      </c>
      <c r="AA159" s="99" t="s">
        <v>13</v>
      </c>
      <c r="AB159" s="99" t="s">
        <v>23</v>
      </c>
      <c r="AC159" s="99" t="s">
        <v>7</v>
      </c>
      <c r="AD159" s="99" t="s">
        <v>7</v>
      </c>
      <c r="AE159" s="99" t="s">
        <v>19</v>
      </c>
      <c r="AF159" s="99" t="s">
        <v>23</v>
      </c>
      <c r="AG159" s="99" t="s">
        <v>23</v>
      </c>
      <c r="AH159" s="99"/>
      <c r="AI159" s="99" t="s">
        <v>19</v>
      </c>
      <c r="AJ159" s="99" t="s">
        <v>23</v>
      </c>
      <c r="AK159" s="99" t="s">
        <v>7</v>
      </c>
      <c r="AL159" s="99"/>
      <c r="AM159" s="99"/>
      <c r="AN159" s="99"/>
      <c r="AO159" s="99"/>
      <c r="AP159" s="99"/>
      <c r="AQ159" s="99"/>
      <c r="AR159" s="99"/>
      <c r="AS159" s="99"/>
      <c r="AT159" s="99"/>
      <c r="AU159" s="99"/>
      <c r="AV159" s="99"/>
      <c r="AW159" s="99"/>
      <c r="AX159" s="99"/>
      <c r="AY159" s="99"/>
      <c r="AZ159" s="99"/>
      <c r="BA159" s="99"/>
      <c r="BB159" s="99"/>
      <c r="BC159" s="99"/>
      <c r="BD159" s="99"/>
      <c r="BE159" s="99"/>
      <c r="BF159" s="99"/>
      <c r="BG159" s="99"/>
      <c r="BH159" s="99"/>
      <c r="BI159" s="99"/>
      <c r="BJ159" s="99"/>
      <c r="BK159" s="95"/>
      <c r="BL159" s="86"/>
      <c r="BM159" s="86">
        <f t="shared" si="2"/>
        <v>28</v>
      </c>
    </row>
    <row r="160" spans="1:65" ht="17.25" thickBot="1" x14ac:dyDescent="0.25">
      <c r="A160" s="79">
        <v>159</v>
      </c>
      <c r="B160" s="103" t="s">
        <v>832</v>
      </c>
      <c r="C160" s="104" t="s">
        <v>899</v>
      </c>
      <c r="D160" s="104"/>
      <c r="E160" s="104"/>
      <c r="F160" s="99" t="s">
        <v>7</v>
      </c>
      <c r="G160" s="104">
        <v>14</v>
      </c>
      <c r="H160" s="99">
        <v>2014</v>
      </c>
      <c r="I160" s="99" t="s">
        <v>19</v>
      </c>
      <c r="J160" s="99" t="s">
        <v>13</v>
      </c>
      <c r="K160" s="99" t="s">
        <v>19</v>
      </c>
      <c r="L160" s="99" t="s">
        <v>19</v>
      </c>
      <c r="M160" s="99" t="s">
        <v>7</v>
      </c>
      <c r="N160" s="99" t="s">
        <v>23</v>
      </c>
      <c r="O160" s="99" t="s">
        <v>7</v>
      </c>
      <c r="P160" s="99" t="s">
        <v>13</v>
      </c>
      <c r="Q160" s="99" t="s">
        <v>19</v>
      </c>
      <c r="R160" s="99" t="s">
        <v>13</v>
      </c>
      <c r="S160" s="99" t="s">
        <v>19</v>
      </c>
      <c r="T160" s="99" t="s">
        <v>23</v>
      </c>
      <c r="U160" s="99" t="s">
        <v>7</v>
      </c>
      <c r="V160" s="99" t="s">
        <v>23</v>
      </c>
      <c r="W160" s="99" t="s">
        <v>7</v>
      </c>
      <c r="X160" s="99" t="s">
        <v>7</v>
      </c>
      <c r="Y160" s="99" t="s">
        <v>23</v>
      </c>
      <c r="Z160" s="99" t="s">
        <v>13</v>
      </c>
      <c r="AA160" s="99" t="s">
        <v>13</v>
      </c>
      <c r="AB160" s="99" t="s">
        <v>19</v>
      </c>
      <c r="AC160" s="99" t="s">
        <v>13</v>
      </c>
      <c r="AD160" s="99" t="s">
        <v>7</v>
      </c>
      <c r="AE160" s="99" t="s">
        <v>7</v>
      </c>
      <c r="AF160" s="99" t="s">
        <v>23</v>
      </c>
      <c r="AG160" s="99" t="s">
        <v>13</v>
      </c>
      <c r="AH160" s="99" t="s">
        <v>13</v>
      </c>
      <c r="AI160" s="99" t="s">
        <v>19</v>
      </c>
      <c r="AJ160" s="99" t="s">
        <v>23</v>
      </c>
      <c r="AK160" s="99" t="s">
        <v>7</v>
      </c>
      <c r="AL160" s="99" t="s">
        <v>13</v>
      </c>
      <c r="AM160" s="99" t="s">
        <v>13</v>
      </c>
      <c r="AN160" s="99" t="s">
        <v>19</v>
      </c>
      <c r="AO160" s="99" t="s">
        <v>13</v>
      </c>
      <c r="AP160" s="99" t="s">
        <v>7</v>
      </c>
      <c r="AQ160" s="99" t="s">
        <v>23</v>
      </c>
      <c r="AR160" s="99" t="s">
        <v>13</v>
      </c>
      <c r="AS160" s="99" t="s">
        <v>19</v>
      </c>
      <c r="AT160" s="99" t="s">
        <v>13</v>
      </c>
      <c r="AU160" s="99" t="s">
        <v>7</v>
      </c>
      <c r="AV160" s="99" t="s">
        <v>13</v>
      </c>
      <c r="AW160" s="99" t="s">
        <v>13</v>
      </c>
      <c r="AX160" s="99" t="s">
        <v>23</v>
      </c>
      <c r="AY160" s="99" t="s">
        <v>13</v>
      </c>
      <c r="AZ160" s="99" t="s">
        <v>19</v>
      </c>
      <c r="BA160" s="99" t="s">
        <v>23</v>
      </c>
      <c r="BB160" s="99"/>
      <c r="BC160" s="99"/>
      <c r="BD160" s="99"/>
      <c r="BE160" s="99"/>
      <c r="BF160" s="99"/>
      <c r="BG160" s="99"/>
      <c r="BH160" s="99"/>
      <c r="BI160" s="99"/>
      <c r="BJ160" s="99"/>
      <c r="BK160" s="95"/>
      <c r="BL160" s="86"/>
      <c r="BM160" s="86">
        <f t="shared" si="2"/>
        <v>45</v>
      </c>
    </row>
    <row r="161" spans="1:65" ht="17.25" thickBot="1" x14ac:dyDescent="0.25">
      <c r="A161" s="78">
        <v>160</v>
      </c>
      <c r="B161" s="103" t="s">
        <v>828</v>
      </c>
      <c r="C161" s="104" t="s">
        <v>900</v>
      </c>
      <c r="D161" s="104"/>
      <c r="E161" s="104"/>
      <c r="F161" s="99" t="s">
        <v>7</v>
      </c>
      <c r="G161" s="99">
        <v>7</v>
      </c>
      <c r="H161" s="99">
        <v>2014</v>
      </c>
      <c r="I161" s="99" t="s">
        <v>19</v>
      </c>
      <c r="J161" s="99" t="s">
        <v>23</v>
      </c>
      <c r="K161" s="99" t="s">
        <v>19</v>
      </c>
      <c r="L161" s="99" t="s">
        <v>19</v>
      </c>
      <c r="M161" s="99" t="s">
        <v>7</v>
      </c>
      <c r="N161" s="99" t="s">
        <v>23</v>
      </c>
      <c r="O161" s="99" t="s">
        <v>7</v>
      </c>
      <c r="P161" s="99" t="s">
        <v>13</v>
      </c>
      <c r="Q161" s="99" t="s">
        <v>19</v>
      </c>
      <c r="R161" s="99" t="s">
        <v>13</v>
      </c>
      <c r="S161" s="99" t="s">
        <v>19</v>
      </c>
      <c r="T161" s="99" t="s">
        <v>23</v>
      </c>
      <c r="U161" s="99" t="s">
        <v>19</v>
      </c>
      <c r="V161" s="99" t="s">
        <v>23</v>
      </c>
      <c r="W161" s="99" t="s">
        <v>7</v>
      </c>
      <c r="X161" s="99" t="s">
        <v>7</v>
      </c>
      <c r="Y161" s="99" t="s">
        <v>23</v>
      </c>
      <c r="Z161" s="99" t="s">
        <v>13</v>
      </c>
      <c r="AA161" s="99" t="s">
        <v>13</v>
      </c>
      <c r="AB161" s="99" t="s">
        <v>19</v>
      </c>
      <c r="AC161" s="99" t="s">
        <v>13</v>
      </c>
      <c r="AD161" s="99" t="s">
        <v>7</v>
      </c>
      <c r="AE161" s="99" t="s">
        <v>19</v>
      </c>
      <c r="AF161" s="99" t="s">
        <v>23</v>
      </c>
      <c r="AG161" s="99" t="s">
        <v>23</v>
      </c>
      <c r="AH161" s="99" t="s">
        <v>13</v>
      </c>
      <c r="AI161" s="99" t="s">
        <v>19</v>
      </c>
      <c r="AJ161" s="99" t="s">
        <v>23</v>
      </c>
      <c r="AK161" s="99" t="s">
        <v>7</v>
      </c>
      <c r="AL161" s="99" t="s">
        <v>19</v>
      </c>
      <c r="AM161" s="99" t="s">
        <v>13</v>
      </c>
      <c r="AN161" s="99" t="s">
        <v>7</v>
      </c>
      <c r="AO161" s="99" t="s">
        <v>19</v>
      </c>
      <c r="AP161" s="99" t="s">
        <v>7</v>
      </c>
      <c r="AQ161" s="99" t="s">
        <v>23</v>
      </c>
      <c r="AR161" s="99" t="s">
        <v>13</v>
      </c>
      <c r="AS161" s="99" t="s">
        <v>19</v>
      </c>
      <c r="AT161" s="99" t="s">
        <v>13</v>
      </c>
      <c r="AU161" s="99" t="s">
        <v>23</v>
      </c>
      <c r="AV161" s="99" t="s">
        <v>23</v>
      </c>
      <c r="AW161" s="99"/>
      <c r="AX161" s="99"/>
      <c r="AY161" s="99"/>
      <c r="AZ161" s="99"/>
      <c r="BA161" s="99"/>
      <c r="BB161" s="99"/>
      <c r="BC161" s="99"/>
      <c r="BD161" s="99"/>
      <c r="BE161" s="99"/>
      <c r="BF161" s="99"/>
      <c r="BG161" s="99"/>
      <c r="BH161" s="99"/>
      <c r="BI161" s="99"/>
      <c r="BJ161" s="99"/>
      <c r="BK161" s="95"/>
      <c r="BL161" s="86"/>
      <c r="BM161" s="86">
        <f t="shared" si="2"/>
        <v>40</v>
      </c>
    </row>
    <row r="162" spans="1:65" ht="17.25" thickBot="1" x14ac:dyDescent="0.25">
      <c r="A162" s="79">
        <v>161</v>
      </c>
      <c r="B162" s="103" t="s">
        <v>833</v>
      </c>
      <c r="C162" s="104" t="s">
        <v>901</v>
      </c>
      <c r="D162" s="104"/>
      <c r="E162" s="104"/>
      <c r="F162" s="99" t="s">
        <v>7</v>
      </c>
      <c r="G162" s="104">
        <v>16</v>
      </c>
      <c r="H162" s="99">
        <v>2014</v>
      </c>
      <c r="I162" s="99" t="s">
        <v>19</v>
      </c>
      <c r="J162" s="99" t="s">
        <v>13</v>
      </c>
      <c r="K162" s="99" t="s">
        <v>19</v>
      </c>
      <c r="L162" s="99" t="s">
        <v>19</v>
      </c>
      <c r="M162" s="99" t="s">
        <v>7</v>
      </c>
      <c r="N162" s="99" t="s">
        <v>23</v>
      </c>
      <c r="O162" s="99" t="s">
        <v>23</v>
      </c>
      <c r="P162" s="99" t="s">
        <v>13</v>
      </c>
      <c r="Q162" s="99" t="s">
        <v>13</v>
      </c>
      <c r="R162" s="99" t="s">
        <v>19</v>
      </c>
      <c r="S162" s="99" t="s">
        <v>19</v>
      </c>
      <c r="T162" s="99" t="s">
        <v>23</v>
      </c>
      <c r="U162" s="99" t="s">
        <v>13</v>
      </c>
      <c r="V162" s="99" t="s">
        <v>7</v>
      </c>
      <c r="W162" s="99" t="s">
        <v>7</v>
      </c>
      <c r="X162" s="99"/>
      <c r="Y162" s="99"/>
      <c r="Z162" s="99" t="s">
        <v>23</v>
      </c>
      <c r="AA162" s="99" t="s">
        <v>19</v>
      </c>
      <c r="AB162" s="99" t="s">
        <v>19</v>
      </c>
      <c r="AC162" s="99" t="s">
        <v>13</v>
      </c>
      <c r="AD162" s="99" t="s">
        <v>7</v>
      </c>
      <c r="AE162" s="99" t="s">
        <v>13</v>
      </c>
      <c r="AF162" s="99" t="s">
        <v>23</v>
      </c>
      <c r="AG162" s="99" t="s">
        <v>23</v>
      </c>
      <c r="AH162" s="99" t="s">
        <v>13</v>
      </c>
      <c r="AI162" s="99" t="s">
        <v>19</v>
      </c>
      <c r="AJ162" s="99" t="s">
        <v>23</v>
      </c>
      <c r="AK162" s="99" t="s">
        <v>7</v>
      </c>
      <c r="AL162" s="99"/>
      <c r="AM162" s="99"/>
      <c r="AN162" s="99"/>
      <c r="AO162" s="99"/>
      <c r="AP162" s="99"/>
      <c r="AQ162" s="99"/>
      <c r="AR162" s="99"/>
      <c r="AS162" s="99"/>
      <c r="AT162" s="99"/>
      <c r="AU162" s="99"/>
      <c r="AV162" s="99"/>
      <c r="AW162" s="99"/>
      <c r="AX162" s="99"/>
      <c r="AY162" s="99"/>
      <c r="AZ162" s="99"/>
      <c r="BA162" s="99"/>
      <c r="BB162" s="99"/>
      <c r="BC162" s="99"/>
      <c r="BD162" s="99"/>
      <c r="BE162" s="99"/>
      <c r="BF162" s="99"/>
      <c r="BG162" s="99"/>
      <c r="BH162" s="99"/>
      <c r="BI162" s="99"/>
      <c r="BJ162" s="99"/>
      <c r="BK162" s="95"/>
      <c r="BL162" s="86"/>
      <c r="BM162" s="86">
        <f t="shared" si="2"/>
        <v>27</v>
      </c>
    </row>
    <row r="163" spans="1:65" ht="17.25" thickBot="1" x14ac:dyDescent="0.25">
      <c r="A163" s="78">
        <v>162</v>
      </c>
      <c r="B163" s="103" t="s">
        <v>581</v>
      </c>
      <c r="C163" s="104" t="s">
        <v>902</v>
      </c>
      <c r="D163" s="104"/>
      <c r="E163" s="104"/>
      <c r="F163" s="99" t="s">
        <v>7</v>
      </c>
      <c r="G163" s="99">
        <v>2</v>
      </c>
      <c r="H163" s="99">
        <v>2014</v>
      </c>
      <c r="I163" s="99" t="s">
        <v>19</v>
      </c>
      <c r="J163" s="99" t="s">
        <v>13</v>
      </c>
      <c r="K163" s="99" t="s">
        <v>19</v>
      </c>
      <c r="L163" s="99" t="s">
        <v>13</v>
      </c>
      <c r="M163" s="99" t="s">
        <v>7</v>
      </c>
      <c r="N163" s="99" t="s">
        <v>23</v>
      </c>
      <c r="O163" s="99" t="s">
        <v>7</v>
      </c>
      <c r="P163" s="99" t="s">
        <v>13</v>
      </c>
      <c r="Q163" s="99" t="s">
        <v>19</v>
      </c>
      <c r="R163" s="99" t="s">
        <v>7</v>
      </c>
      <c r="S163" s="99" t="s">
        <v>7</v>
      </c>
      <c r="T163" s="99" t="s">
        <v>19</v>
      </c>
      <c r="U163" s="99" t="s">
        <v>7</v>
      </c>
      <c r="V163" s="99" t="s">
        <v>23</v>
      </c>
      <c r="W163" s="99" t="s">
        <v>7</v>
      </c>
      <c r="X163" s="99" t="s">
        <v>13</v>
      </c>
      <c r="Y163" s="99" t="s">
        <v>7</v>
      </c>
      <c r="Z163" s="99" t="s">
        <v>19</v>
      </c>
      <c r="AA163" s="99" t="s">
        <v>13</v>
      </c>
      <c r="AB163" s="99" t="s">
        <v>19</v>
      </c>
      <c r="AC163" s="99" t="s">
        <v>19</v>
      </c>
      <c r="AD163" s="99" t="s">
        <v>7</v>
      </c>
      <c r="AE163" s="99" t="s">
        <v>23</v>
      </c>
      <c r="AF163" s="99" t="s">
        <v>23</v>
      </c>
      <c r="AG163" s="99" t="s">
        <v>7</v>
      </c>
      <c r="AH163" s="99" t="s">
        <v>19</v>
      </c>
      <c r="AI163" s="99" t="s">
        <v>19</v>
      </c>
      <c r="AJ163" s="99" t="s">
        <v>23</v>
      </c>
      <c r="AK163" s="99"/>
      <c r="AL163" s="99"/>
      <c r="AM163" s="99"/>
      <c r="AN163" s="99"/>
      <c r="AO163" s="99"/>
      <c r="AP163" s="99"/>
      <c r="AQ163" s="99"/>
      <c r="AR163" s="99"/>
      <c r="AS163" s="99"/>
      <c r="AT163" s="99"/>
      <c r="AU163" s="99"/>
      <c r="AV163" s="99"/>
      <c r="AW163" s="99"/>
      <c r="AX163" s="99"/>
      <c r="AY163" s="99"/>
      <c r="AZ163" s="99"/>
      <c r="BA163" s="99"/>
      <c r="BB163" s="99"/>
      <c r="BC163" s="99"/>
      <c r="BD163" s="99"/>
      <c r="BE163" s="99"/>
      <c r="BF163" s="99"/>
      <c r="BG163" s="99"/>
      <c r="BH163" s="99"/>
      <c r="BI163" s="99"/>
      <c r="BJ163" s="99"/>
      <c r="BK163" s="95"/>
      <c r="BL163" s="86"/>
      <c r="BM163" s="86">
        <f t="shared" si="2"/>
        <v>28</v>
      </c>
    </row>
    <row r="164" spans="1:65" ht="17.25" thickBot="1" x14ac:dyDescent="0.25">
      <c r="A164" s="79">
        <v>163</v>
      </c>
      <c r="B164" s="103" t="s">
        <v>840</v>
      </c>
      <c r="C164" s="104" t="s">
        <v>903</v>
      </c>
      <c r="D164" s="104"/>
      <c r="E164" s="104"/>
      <c r="F164" s="99" t="s">
        <v>7</v>
      </c>
      <c r="G164" s="104">
        <v>24</v>
      </c>
      <c r="H164" s="99">
        <v>2014</v>
      </c>
      <c r="I164" s="99" t="s">
        <v>19</v>
      </c>
      <c r="J164" s="99" t="s">
        <v>13</v>
      </c>
      <c r="K164" s="99" t="s">
        <v>19</v>
      </c>
      <c r="L164" s="99" t="s">
        <v>19</v>
      </c>
      <c r="M164" s="99" t="s">
        <v>7</v>
      </c>
      <c r="N164" s="99" t="s">
        <v>23</v>
      </c>
      <c r="O164" s="99" t="s">
        <v>7</v>
      </c>
      <c r="P164" s="99" t="s">
        <v>13</v>
      </c>
      <c r="Q164" s="99" t="s">
        <v>23</v>
      </c>
      <c r="R164" s="99" t="s">
        <v>7</v>
      </c>
      <c r="S164" s="99" t="s">
        <v>13</v>
      </c>
      <c r="T164" s="99" t="s">
        <v>23</v>
      </c>
      <c r="U164" s="99" t="s">
        <v>7</v>
      </c>
      <c r="V164" s="99" t="s">
        <v>23</v>
      </c>
      <c r="W164" s="99" t="s">
        <v>7</v>
      </c>
      <c r="X164" s="99" t="s">
        <v>7</v>
      </c>
      <c r="Y164" s="99" t="s">
        <v>23</v>
      </c>
      <c r="Z164" s="99" t="s">
        <v>13</v>
      </c>
      <c r="AA164" s="99" t="s">
        <v>13</v>
      </c>
      <c r="AB164" s="99" t="s">
        <v>19</v>
      </c>
      <c r="AC164" s="99"/>
      <c r="AD164" s="99" t="s">
        <v>7</v>
      </c>
      <c r="AE164" s="99" t="s">
        <v>19</v>
      </c>
      <c r="AF164" s="99" t="s">
        <v>23</v>
      </c>
      <c r="AG164" s="99" t="s">
        <v>23</v>
      </c>
      <c r="AH164" s="99" t="s">
        <v>13</v>
      </c>
      <c r="AI164" s="99" t="s">
        <v>23</v>
      </c>
      <c r="AJ164" s="99" t="s">
        <v>23</v>
      </c>
      <c r="AK164" s="99" t="s">
        <v>7</v>
      </c>
      <c r="AL164" s="99" t="s">
        <v>13</v>
      </c>
      <c r="AM164" s="99" t="s">
        <v>13</v>
      </c>
      <c r="AN164" s="99" t="s">
        <v>7</v>
      </c>
      <c r="AO164" s="99" t="s">
        <v>19</v>
      </c>
      <c r="AP164" s="99" t="s">
        <v>7</v>
      </c>
      <c r="AQ164" s="99" t="s">
        <v>23</v>
      </c>
      <c r="AR164" s="99"/>
      <c r="AS164" s="99"/>
      <c r="AT164" s="99"/>
      <c r="AU164" s="99"/>
      <c r="AV164" s="99"/>
      <c r="AW164" s="99"/>
      <c r="AX164" s="99"/>
      <c r="AY164" s="99"/>
      <c r="AZ164" s="99"/>
      <c r="BA164" s="99"/>
      <c r="BB164" s="99"/>
      <c r="BC164" s="99"/>
      <c r="BD164" s="99"/>
      <c r="BE164" s="99"/>
      <c r="BF164" s="99"/>
      <c r="BG164" s="99"/>
      <c r="BH164" s="99"/>
      <c r="BI164" s="99"/>
      <c r="BJ164" s="99"/>
      <c r="BK164" s="95"/>
      <c r="BL164" s="86"/>
      <c r="BM164" s="86">
        <f t="shared" si="2"/>
        <v>34</v>
      </c>
    </row>
    <row r="165" spans="1:65" ht="17.25" thickBot="1" x14ac:dyDescent="0.25">
      <c r="A165" s="78">
        <v>164</v>
      </c>
      <c r="B165" s="103" t="s">
        <v>840</v>
      </c>
      <c r="C165" s="104" t="s">
        <v>904</v>
      </c>
      <c r="D165" s="104"/>
      <c r="E165" s="104"/>
      <c r="F165" s="99" t="s">
        <v>7</v>
      </c>
      <c r="G165" s="104">
        <v>24</v>
      </c>
      <c r="H165" s="99">
        <v>2014</v>
      </c>
      <c r="I165" s="99" t="s">
        <v>19</v>
      </c>
      <c r="J165" s="99" t="s">
        <v>13</v>
      </c>
      <c r="K165" s="99" t="s">
        <v>19</v>
      </c>
      <c r="L165" s="99" t="s">
        <v>19</v>
      </c>
      <c r="M165" s="99" t="s">
        <v>7</v>
      </c>
      <c r="N165" s="99" t="s">
        <v>23</v>
      </c>
      <c r="O165" s="99" t="s">
        <v>7</v>
      </c>
      <c r="P165" s="99" t="s">
        <v>13</v>
      </c>
      <c r="Q165" s="99" t="s">
        <v>23</v>
      </c>
      <c r="R165" s="99" t="s">
        <v>7</v>
      </c>
      <c r="S165" s="99" t="s">
        <v>13</v>
      </c>
      <c r="T165" s="99" t="s">
        <v>23</v>
      </c>
      <c r="U165" s="99" t="s">
        <v>7</v>
      </c>
      <c r="V165" s="99" t="s">
        <v>23</v>
      </c>
      <c r="W165" s="99" t="s">
        <v>7</v>
      </c>
      <c r="X165" s="99" t="s">
        <v>7</v>
      </c>
      <c r="Y165" s="99" t="s">
        <v>23</v>
      </c>
      <c r="Z165" s="99" t="s">
        <v>13</v>
      </c>
      <c r="AA165" s="99" t="s">
        <v>13</v>
      </c>
      <c r="AB165" s="99" t="s">
        <v>19</v>
      </c>
      <c r="AC165" s="99"/>
      <c r="AD165" s="99" t="s">
        <v>7</v>
      </c>
      <c r="AE165" s="99" t="s">
        <v>19</v>
      </c>
      <c r="AF165" s="99" t="s">
        <v>23</v>
      </c>
      <c r="AG165" s="99" t="s">
        <v>23</v>
      </c>
      <c r="AH165" s="99" t="s">
        <v>13</v>
      </c>
      <c r="AI165" s="99" t="s">
        <v>23</v>
      </c>
      <c r="AJ165" s="99" t="s">
        <v>23</v>
      </c>
      <c r="AK165" s="99" t="s">
        <v>7</v>
      </c>
      <c r="AL165" s="99" t="s">
        <v>13</v>
      </c>
      <c r="AM165" s="99" t="s">
        <v>13</v>
      </c>
      <c r="AN165" s="99" t="s">
        <v>7</v>
      </c>
      <c r="AO165" s="99" t="s">
        <v>19</v>
      </c>
      <c r="AP165" s="99" t="s">
        <v>7</v>
      </c>
      <c r="AQ165" s="99" t="s">
        <v>23</v>
      </c>
      <c r="AR165" s="99"/>
      <c r="AS165" s="99"/>
      <c r="AT165" s="99"/>
      <c r="AU165" s="99"/>
      <c r="AV165" s="99"/>
      <c r="AW165" s="99"/>
      <c r="AX165" s="99"/>
      <c r="AY165" s="99"/>
      <c r="AZ165" s="99"/>
      <c r="BA165" s="99"/>
      <c r="BB165" s="99"/>
      <c r="BC165" s="99"/>
      <c r="BD165" s="99"/>
      <c r="BE165" s="99"/>
      <c r="BF165" s="99"/>
      <c r="BG165" s="99"/>
      <c r="BH165" s="99"/>
      <c r="BI165" s="99"/>
      <c r="BJ165" s="99"/>
      <c r="BK165" s="95"/>
      <c r="BL165" s="86"/>
      <c r="BM165" s="86">
        <f t="shared" si="2"/>
        <v>34</v>
      </c>
    </row>
    <row r="166" spans="1:65" ht="17.25" thickBot="1" x14ac:dyDescent="0.25">
      <c r="A166" s="79">
        <v>165</v>
      </c>
      <c r="B166" s="103" t="s">
        <v>581</v>
      </c>
      <c r="C166" s="104" t="s">
        <v>905</v>
      </c>
      <c r="D166" s="104"/>
      <c r="E166" s="104"/>
      <c r="F166" s="99" t="s">
        <v>7</v>
      </c>
      <c r="G166" s="99">
        <v>2</v>
      </c>
      <c r="H166" s="99">
        <v>2014</v>
      </c>
      <c r="I166" s="99" t="s">
        <v>19</v>
      </c>
      <c r="J166" s="99" t="s">
        <v>13</v>
      </c>
      <c r="K166" s="99" t="s">
        <v>19</v>
      </c>
      <c r="L166" s="99" t="s">
        <v>19</v>
      </c>
      <c r="M166" s="99" t="s">
        <v>7</v>
      </c>
      <c r="N166" s="99" t="s">
        <v>23</v>
      </c>
      <c r="O166" s="99" t="s">
        <v>7</v>
      </c>
      <c r="P166" s="99" t="s">
        <v>13</v>
      </c>
      <c r="Q166" s="99" t="s">
        <v>19</v>
      </c>
      <c r="R166" s="99" t="s">
        <v>7</v>
      </c>
      <c r="S166" s="99" t="s">
        <v>19</v>
      </c>
      <c r="T166" s="99" t="s">
        <v>23</v>
      </c>
      <c r="U166" s="99" t="s">
        <v>7</v>
      </c>
      <c r="V166" s="99" t="s">
        <v>23</v>
      </c>
      <c r="W166" s="99" t="s">
        <v>7</v>
      </c>
      <c r="X166" s="99"/>
      <c r="Y166" s="99"/>
      <c r="Z166" s="99"/>
      <c r="AA166" s="99" t="s">
        <v>13</v>
      </c>
      <c r="AB166" s="99" t="s">
        <v>19</v>
      </c>
      <c r="AC166" s="99"/>
      <c r="AD166" s="99" t="s">
        <v>7</v>
      </c>
      <c r="AE166" s="99" t="s">
        <v>13</v>
      </c>
      <c r="AF166" s="99" t="s">
        <v>7</v>
      </c>
      <c r="AG166" s="99"/>
      <c r="AH166" s="99" t="s">
        <v>13</v>
      </c>
      <c r="AI166" s="99" t="s">
        <v>19</v>
      </c>
      <c r="AJ166" s="99" t="s">
        <v>23</v>
      </c>
      <c r="AK166" s="99" t="s">
        <v>7</v>
      </c>
      <c r="AL166" s="99"/>
      <c r="AM166" s="99" t="s">
        <v>13</v>
      </c>
      <c r="AN166" s="99"/>
      <c r="AO166" s="99" t="s">
        <v>19</v>
      </c>
      <c r="AP166" s="99" t="s">
        <v>7</v>
      </c>
      <c r="AQ166" s="99" t="s">
        <v>23</v>
      </c>
      <c r="AR166" s="99" t="s">
        <v>13</v>
      </c>
      <c r="AS166" s="99" t="s">
        <v>19</v>
      </c>
      <c r="AT166" s="99" t="s">
        <v>13</v>
      </c>
      <c r="AU166" s="99"/>
      <c r="AV166" s="99" t="s">
        <v>13</v>
      </c>
      <c r="AW166" s="99"/>
      <c r="AX166" s="99"/>
      <c r="AY166" s="99" t="s">
        <v>19</v>
      </c>
      <c r="AZ166" s="99" t="s">
        <v>23</v>
      </c>
      <c r="BA166" s="99" t="s">
        <v>13</v>
      </c>
      <c r="BB166" s="99"/>
      <c r="BC166" s="99"/>
      <c r="BD166" s="99"/>
      <c r="BE166" s="99"/>
      <c r="BF166" s="99"/>
      <c r="BG166" s="99"/>
      <c r="BH166" s="99"/>
      <c r="BI166" s="99"/>
      <c r="BJ166" s="99"/>
      <c r="BK166" s="95"/>
      <c r="BL166" s="86"/>
      <c r="BM166" s="86">
        <f>COUNTIF(I166:BI166,"*")</f>
        <v>35</v>
      </c>
    </row>
    <row r="167" spans="1:65" ht="17.25" thickBot="1" x14ac:dyDescent="0.25">
      <c r="A167" s="78">
        <v>166</v>
      </c>
      <c r="B167" s="103" t="s">
        <v>569</v>
      </c>
      <c r="C167" s="104" t="s">
        <v>906</v>
      </c>
      <c r="D167" s="104"/>
      <c r="E167" s="104"/>
      <c r="F167" s="99" t="s">
        <v>7</v>
      </c>
      <c r="G167" s="104">
        <v>15</v>
      </c>
      <c r="H167" s="99">
        <v>2014</v>
      </c>
      <c r="I167" s="99" t="s">
        <v>19</v>
      </c>
      <c r="J167" s="99" t="s">
        <v>13</v>
      </c>
      <c r="K167" s="99" t="s">
        <v>19</v>
      </c>
      <c r="L167" s="99" t="s">
        <v>19</v>
      </c>
      <c r="M167" s="99" t="s">
        <v>7</v>
      </c>
      <c r="N167" s="99" t="s">
        <v>23</v>
      </c>
      <c r="O167" s="99" t="s">
        <v>7</v>
      </c>
      <c r="P167" s="99" t="s">
        <v>13</v>
      </c>
      <c r="Q167" s="99" t="s">
        <v>13</v>
      </c>
      <c r="R167" s="99" t="s">
        <v>7</v>
      </c>
      <c r="S167" s="99" t="s">
        <v>13</v>
      </c>
      <c r="T167" s="99" t="s">
        <v>23</v>
      </c>
      <c r="U167" s="99" t="s">
        <v>7</v>
      </c>
      <c r="V167" s="99" t="s">
        <v>23</v>
      </c>
      <c r="W167" s="99" t="s">
        <v>7</v>
      </c>
      <c r="X167" s="99" t="s">
        <v>7</v>
      </c>
      <c r="Y167" s="99" t="s">
        <v>23</v>
      </c>
      <c r="Z167" s="99" t="s">
        <v>13</v>
      </c>
      <c r="AA167" s="99" t="s">
        <v>19</v>
      </c>
      <c r="AB167" s="99" t="s">
        <v>19</v>
      </c>
      <c r="AC167" s="99" t="s">
        <v>13</v>
      </c>
      <c r="AD167" s="99" t="s">
        <v>19</v>
      </c>
      <c r="AE167" s="99" t="s">
        <v>7</v>
      </c>
      <c r="AF167" s="99" t="s">
        <v>23</v>
      </c>
      <c r="AG167" s="99" t="s">
        <v>19</v>
      </c>
      <c r="AH167" s="99" t="s">
        <v>13</v>
      </c>
      <c r="AI167" s="99" t="s">
        <v>19</v>
      </c>
      <c r="AJ167" s="99" t="s">
        <v>23</v>
      </c>
      <c r="AK167" s="99" t="s">
        <v>7</v>
      </c>
      <c r="AL167" s="99" t="s">
        <v>19</v>
      </c>
      <c r="AM167" s="99" t="s">
        <v>7</v>
      </c>
      <c r="AN167" s="99" t="s">
        <v>7</v>
      </c>
      <c r="AO167" s="99" t="s">
        <v>7</v>
      </c>
      <c r="AP167" s="99" t="s">
        <v>7</v>
      </c>
      <c r="AQ167" s="99" t="s">
        <v>23</v>
      </c>
      <c r="AR167" s="99" t="s">
        <v>23</v>
      </c>
      <c r="AS167" s="99" t="s">
        <v>23</v>
      </c>
      <c r="AT167" s="99" t="s">
        <v>23</v>
      </c>
      <c r="AU167" s="99" t="s">
        <v>23</v>
      </c>
      <c r="AV167" s="99" t="s">
        <v>23</v>
      </c>
      <c r="AW167" s="99" t="s">
        <v>23</v>
      </c>
      <c r="AX167" s="99" t="s">
        <v>23</v>
      </c>
      <c r="AY167" s="99" t="s">
        <v>23</v>
      </c>
      <c r="AZ167" s="99" t="s">
        <v>23</v>
      </c>
      <c r="BA167" s="99" t="s">
        <v>13</v>
      </c>
      <c r="BB167" s="99"/>
      <c r="BC167" s="99"/>
      <c r="BD167" s="99"/>
      <c r="BE167" s="99"/>
      <c r="BF167" s="99"/>
      <c r="BG167" s="99"/>
      <c r="BH167" s="99"/>
      <c r="BI167" s="99"/>
      <c r="BJ167" s="99"/>
      <c r="BK167" s="95"/>
      <c r="BL167" s="86"/>
      <c r="BM167" s="86">
        <f t="shared" si="2"/>
        <v>45</v>
      </c>
    </row>
    <row r="168" spans="1:65" ht="17.25" thickBot="1" x14ac:dyDescent="0.25">
      <c r="A168" s="79">
        <v>167</v>
      </c>
      <c r="B168" s="103" t="s">
        <v>554</v>
      </c>
      <c r="C168" s="104" t="s">
        <v>907</v>
      </c>
      <c r="D168" s="104"/>
      <c r="E168" s="104"/>
      <c r="F168" s="99" t="s">
        <v>7</v>
      </c>
      <c r="G168" s="104">
        <v>12</v>
      </c>
      <c r="H168" s="99">
        <v>2014</v>
      </c>
      <c r="I168" s="99" t="s">
        <v>19</v>
      </c>
      <c r="J168" s="99" t="s">
        <v>13</v>
      </c>
      <c r="K168" s="99" t="s">
        <v>19</v>
      </c>
      <c r="L168" s="99" t="s">
        <v>19</v>
      </c>
      <c r="M168" s="99" t="s">
        <v>7</v>
      </c>
      <c r="N168" s="99" t="s">
        <v>23</v>
      </c>
      <c r="O168" s="99" t="s">
        <v>7</v>
      </c>
      <c r="P168" s="99" t="s">
        <v>13</v>
      </c>
      <c r="Q168" s="99" t="s">
        <v>13</v>
      </c>
      <c r="R168" s="99" t="s">
        <v>7</v>
      </c>
      <c r="S168" s="99" t="s">
        <v>13</v>
      </c>
      <c r="T168" s="99" t="s">
        <v>23</v>
      </c>
      <c r="U168" s="99" t="s">
        <v>23</v>
      </c>
      <c r="V168" s="99" t="s">
        <v>7</v>
      </c>
      <c r="W168" s="99" t="s">
        <v>7</v>
      </c>
      <c r="X168" s="99" t="s">
        <v>7</v>
      </c>
      <c r="Y168" s="99" t="s">
        <v>13</v>
      </c>
      <c r="Z168" s="99" t="s">
        <v>23</v>
      </c>
      <c r="AA168" s="99" t="s">
        <v>13</v>
      </c>
      <c r="AB168" s="99" t="s">
        <v>19</v>
      </c>
      <c r="AC168" s="99" t="s">
        <v>13</v>
      </c>
      <c r="AD168" s="99" t="s">
        <v>7</v>
      </c>
      <c r="AE168" s="99" t="s">
        <v>13</v>
      </c>
      <c r="AF168" s="99" t="s">
        <v>23</v>
      </c>
      <c r="AG168" s="99" t="s">
        <v>7</v>
      </c>
      <c r="AH168" s="99" t="s">
        <v>19</v>
      </c>
      <c r="AI168" s="99" t="s">
        <v>19</v>
      </c>
      <c r="AJ168" s="99" t="s">
        <v>23</v>
      </c>
      <c r="AK168" s="99" t="s">
        <v>19</v>
      </c>
      <c r="AL168" s="99" t="s">
        <v>7</v>
      </c>
      <c r="AM168" s="99" t="s">
        <v>13</v>
      </c>
      <c r="AN168" s="99"/>
      <c r="AO168" s="99" t="s">
        <v>19</v>
      </c>
      <c r="AP168" s="99" t="s">
        <v>7</v>
      </c>
      <c r="AQ168" s="99"/>
      <c r="AR168" s="99"/>
      <c r="AS168" s="99"/>
      <c r="AT168" s="99"/>
      <c r="AU168" s="99"/>
      <c r="AV168" s="99"/>
      <c r="AW168" s="99"/>
      <c r="AX168" s="99"/>
      <c r="AY168" s="99" t="s">
        <v>19</v>
      </c>
      <c r="AZ168" s="99"/>
      <c r="BA168" s="99"/>
      <c r="BB168" s="99"/>
      <c r="BC168" s="99"/>
      <c r="BD168" s="99"/>
      <c r="BE168" s="99"/>
      <c r="BF168" s="99"/>
      <c r="BG168" s="99"/>
      <c r="BH168" s="99"/>
      <c r="BI168" s="99"/>
      <c r="BJ168" s="99"/>
      <c r="BK168" s="95"/>
      <c r="BL168" s="86"/>
      <c r="BM168" s="86">
        <f t="shared" si="2"/>
        <v>34</v>
      </c>
    </row>
    <row r="169" spans="1:65" ht="17.25" thickBot="1" x14ac:dyDescent="0.25">
      <c r="A169" s="78">
        <v>168</v>
      </c>
      <c r="B169" s="103" t="s">
        <v>827</v>
      </c>
      <c r="C169" s="104" t="s">
        <v>908</v>
      </c>
      <c r="D169" s="104"/>
      <c r="E169" s="104"/>
      <c r="F169" s="99" t="s">
        <v>7</v>
      </c>
      <c r="G169" s="99">
        <v>6</v>
      </c>
      <c r="H169" s="99">
        <v>2014</v>
      </c>
      <c r="I169" s="99" t="s">
        <v>19</v>
      </c>
      <c r="J169" s="99" t="s">
        <v>13</v>
      </c>
      <c r="K169" s="99" t="s">
        <v>19</v>
      </c>
      <c r="L169" s="99" t="s">
        <v>19</v>
      </c>
      <c r="M169" s="99" t="s">
        <v>7</v>
      </c>
      <c r="N169" s="99" t="s">
        <v>23</v>
      </c>
      <c r="O169" s="99" t="s">
        <v>7</v>
      </c>
      <c r="P169" s="99" t="s">
        <v>13</v>
      </c>
      <c r="Q169" s="99" t="s">
        <v>19</v>
      </c>
      <c r="R169" s="99" t="s">
        <v>7</v>
      </c>
      <c r="S169" s="99" t="s">
        <v>13</v>
      </c>
      <c r="T169" s="99" t="s">
        <v>23</v>
      </c>
      <c r="U169" s="99" t="s">
        <v>7</v>
      </c>
      <c r="V169" s="99" t="s">
        <v>23</v>
      </c>
      <c r="W169" s="99" t="s">
        <v>7</v>
      </c>
      <c r="X169" s="99" t="s">
        <v>7</v>
      </c>
      <c r="Y169" s="99"/>
      <c r="Z169" s="99" t="s">
        <v>13</v>
      </c>
      <c r="AA169" s="99" t="s">
        <v>13</v>
      </c>
      <c r="AB169" s="99" t="s">
        <v>19</v>
      </c>
      <c r="AC169" s="99"/>
      <c r="AD169" s="99" t="s">
        <v>7</v>
      </c>
      <c r="AE169" s="99" t="s">
        <v>19</v>
      </c>
      <c r="AF169" s="99" t="s">
        <v>23</v>
      </c>
      <c r="AG169" s="99" t="s">
        <v>23</v>
      </c>
      <c r="AH169" s="99"/>
      <c r="AI169" s="99" t="s">
        <v>19</v>
      </c>
      <c r="AJ169" s="99" t="s">
        <v>23</v>
      </c>
      <c r="AK169" s="99" t="s">
        <v>7</v>
      </c>
      <c r="AL169" s="99" t="s">
        <v>13</v>
      </c>
      <c r="AM169" s="99" t="s">
        <v>13</v>
      </c>
      <c r="AN169" s="99" t="s">
        <v>7</v>
      </c>
      <c r="AO169" s="99"/>
      <c r="AP169" s="99" t="s">
        <v>7</v>
      </c>
      <c r="AQ169" s="99" t="s">
        <v>23</v>
      </c>
      <c r="AR169" s="99"/>
      <c r="AS169" s="99" t="s">
        <v>19</v>
      </c>
      <c r="AT169" s="99" t="s">
        <v>13</v>
      </c>
      <c r="AU169" s="99"/>
      <c r="AV169" s="99" t="s">
        <v>23</v>
      </c>
      <c r="AW169" s="99"/>
      <c r="AX169" s="99"/>
      <c r="AY169" s="99" t="s">
        <v>19</v>
      </c>
      <c r="AZ169" s="99"/>
      <c r="BA169" s="99"/>
      <c r="BB169" s="99"/>
      <c r="BC169" s="99"/>
      <c r="BD169" s="99"/>
      <c r="BE169" s="99"/>
      <c r="BF169" s="99"/>
      <c r="BG169" s="99"/>
      <c r="BH169" s="99"/>
      <c r="BI169" s="99"/>
      <c r="BJ169" s="99"/>
      <c r="BK169" s="95"/>
      <c r="BL169" s="86"/>
      <c r="BM169" s="86">
        <f t="shared" si="2"/>
        <v>35</v>
      </c>
    </row>
    <row r="170" spans="1:65" ht="17.25" thickBot="1" x14ac:dyDescent="0.25">
      <c r="A170" s="79">
        <v>169</v>
      </c>
      <c r="B170" s="103" t="s">
        <v>560</v>
      </c>
      <c r="C170" s="104" t="s">
        <v>909</v>
      </c>
      <c r="D170" s="104"/>
      <c r="E170" s="104"/>
      <c r="F170" s="99" t="s">
        <v>7</v>
      </c>
      <c r="G170" s="104">
        <v>13</v>
      </c>
      <c r="H170" s="99">
        <v>2014</v>
      </c>
      <c r="I170" s="99" t="s">
        <v>19</v>
      </c>
      <c r="J170" s="99" t="s">
        <v>13</v>
      </c>
      <c r="K170" s="99" t="s">
        <v>19</v>
      </c>
      <c r="L170" s="99" t="s">
        <v>19</v>
      </c>
      <c r="M170" s="99" t="s">
        <v>7</v>
      </c>
      <c r="N170" s="99" t="s">
        <v>23</v>
      </c>
      <c r="O170" s="99" t="s">
        <v>7</v>
      </c>
      <c r="P170" s="99" t="s">
        <v>13</v>
      </c>
      <c r="Q170" s="99" t="s">
        <v>13</v>
      </c>
      <c r="R170" s="99" t="s">
        <v>7</v>
      </c>
      <c r="S170" s="99" t="s">
        <v>13</v>
      </c>
      <c r="T170" s="99" t="s">
        <v>23</v>
      </c>
      <c r="U170" s="99" t="s">
        <v>7</v>
      </c>
      <c r="V170" s="99" t="s">
        <v>23</v>
      </c>
      <c r="W170" s="99" t="s">
        <v>7</v>
      </c>
      <c r="X170" s="99" t="s">
        <v>19</v>
      </c>
      <c r="Y170" s="99" t="s">
        <v>13</v>
      </c>
      <c r="Z170" s="99" t="s">
        <v>13</v>
      </c>
      <c r="AA170" s="99" t="s">
        <v>7</v>
      </c>
      <c r="AB170" s="99" t="s">
        <v>19</v>
      </c>
      <c r="AC170" s="99" t="s">
        <v>7</v>
      </c>
      <c r="AD170" s="99" t="s">
        <v>7</v>
      </c>
      <c r="AE170" s="99" t="s">
        <v>19</v>
      </c>
      <c r="AF170" s="99" t="s">
        <v>23</v>
      </c>
      <c r="AG170" s="99" t="s">
        <v>23</v>
      </c>
      <c r="AH170" s="99" t="s">
        <v>13</v>
      </c>
      <c r="AI170" s="99" t="s">
        <v>19</v>
      </c>
      <c r="AJ170" s="99" t="s">
        <v>23</v>
      </c>
      <c r="AK170" s="99" t="s">
        <v>7</v>
      </c>
      <c r="AL170" s="99" t="s">
        <v>23</v>
      </c>
      <c r="AM170" s="99" t="s">
        <v>13</v>
      </c>
      <c r="AN170" s="99" t="s">
        <v>19</v>
      </c>
      <c r="AO170" s="99" t="s">
        <v>19</v>
      </c>
      <c r="AP170" s="99" t="s">
        <v>7</v>
      </c>
      <c r="AQ170" s="99" t="s">
        <v>7</v>
      </c>
      <c r="AR170" s="99" t="s">
        <v>13</v>
      </c>
      <c r="AS170" s="99" t="s">
        <v>19</v>
      </c>
      <c r="AT170" s="99" t="s">
        <v>7</v>
      </c>
      <c r="AU170" s="99"/>
      <c r="AV170" s="99"/>
      <c r="AW170" s="99"/>
      <c r="AX170" s="99"/>
      <c r="AY170" s="99"/>
      <c r="AZ170" s="99"/>
      <c r="BA170" s="99"/>
      <c r="BB170" s="99"/>
      <c r="BC170" s="99"/>
      <c r="BD170" s="99"/>
      <c r="BE170" s="99"/>
      <c r="BF170" s="99"/>
      <c r="BG170" s="99"/>
      <c r="BH170" s="99"/>
      <c r="BI170" s="99"/>
      <c r="BJ170" s="99"/>
      <c r="BK170" s="95"/>
      <c r="BL170" s="86"/>
      <c r="BM170" s="86">
        <f t="shared" si="2"/>
        <v>38</v>
      </c>
    </row>
    <row r="171" spans="1:65" ht="17.25" thickBot="1" x14ac:dyDescent="0.25">
      <c r="A171" s="78">
        <v>170</v>
      </c>
      <c r="B171" s="103" t="s">
        <v>838</v>
      </c>
      <c r="C171" s="104" t="s">
        <v>910</v>
      </c>
      <c r="D171" s="104"/>
      <c r="E171" s="104"/>
      <c r="F171" s="99" t="s">
        <v>7</v>
      </c>
      <c r="G171" s="104">
        <v>22</v>
      </c>
      <c r="H171" s="99">
        <v>2014</v>
      </c>
      <c r="I171" s="99" t="s">
        <v>19</v>
      </c>
      <c r="J171" s="99" t="s">
        <v>13</v>
      </c>
      <c r="K171" s="99" t="s">
        <v>19</v>
      </c>
      <c r="L171" s="99" t="s">
        <v>19</v>
      </c>
      <c r="M171" s="99" t="s">
        <v>7</v>
      </c>
      <c r="N171" s="99" t="s">
        <v>23</v>
      </c>
      <c r="O171" s="99" t="s">
        <v>7</v>
      </c>
      <c r="P171" s="99" t="s">
        <v>13</v>
      </c>
      <c r="Q171" s="99" t="s">
        <v>19</v>
      </c>
      <c r="R171" s="99" t="s">
        <v>19</v>
      </c>
      <c r="S171" s="99" t="s">
        <v>13</v>
      </c>
      <c r="T171" s="99" t="s">
        <v>23</v>
      </c>
      <c r="U171" s="99" t="s">
        <v>13</v>
      </c>
      <c r="V171" s="99" t="s">
        <v>23</v>
      </c>
      <c r="W171" s="99" t="s">
        <v>7</v>
      </c>
      <c r="X171" s="99" t="s">
        <v>7</v>
      </c>
      <c r="Y171" s="99" t="s">
        <v>23</v>
      </c>
      <c r="Z171" s="99" t="s">
        <v>13</v>
      </c>
      <c r="AA171" s="99" t="s">
        <v>13</v>
      </c>
      <c r="AB171" s="99" t="s">
        <v>19</v>
      </c>
      <c r="AC171" s="99" t="s">
        <v>23</v>
      </c>
      <c r="AD171" s="99" t="s">
        <v>7</v>
      </c>
      <c r="AE171" s="99" t="s">
        <v>19</v>
      </c>
      <c r="AF171" s="99" t="s">
        <v>23</v>
      </c>
      <c r="AG171" s="99" t="s">
        <v>23</v>
      </c>
      <c r="AH171" s="99" t="s">
        <v>13</v>
      </c>
      <c r="AI171" s="99" t="s">
        <v>19</v>
      </c>
      <c r="AJ171" s="99" t="s">
        <v>23</v>
      </c>
      <c r="AK171" s="99" t="s">
        <v>7</v>
      </c>
      <c r="AL171" s="99" t="s">
        <v>13</v>
      </c>
      <c r="AM171" s="99" t="s">
        <v>13</v>
      </c>
      <c r="AN171" s="99" t="s">
        <v>7</v>
      </c>
      <c r="AO171" s="99" t="s">
        <v>19</v>
      </c>
      <c r="AP171" s="99" t="s">
        <v>7</v>
      </c>
      <c r="AQ171" s="99" t="s">
        <v>23</v>
      </c>
      <c r="AR171" s="99" t="s">
        <v>13</v>
      </c>
      <c r="AS171" s="99" t="s">
        <v>19</v>
      </c>
      <c r="AT171" s="99" t="s">
        <v>13</v>
      </c>
      <c r="AU171" s="99" t="s">
        <v>7</v>
      </c>
      <c r="AV171" s="99" t="s">
        <v>23</v>
      </c>
      <c r="AW171" s="99" t="s">
        <v>7</v>
      </c>
      <c r="AX171" s="99" t="s">
        <v>7</v>
      </c>
      <c r="AY171" s="99" t="s">
        <v>19</v>
      </c>
      <c r="AZ171" s="99"/>
      <c r="BA171" s="99"/>
      <c r="BB171" s="99"/>
      <c r="BC171" s="99"/>
      <c r="BD171" s="99"/>
      <c r="BE171" s="99"/>
      <c r="BF171" s="99"/>
      <c r="BG171" s="99"/>
      <c r="BH171" s="99"/>
      <c r="BI171" s="99"/>
      <c r="BJ171" s="99"/>
      <c r="BK171" s="95"/>
      <c r="BL171" s="86"/>
      <c r="BM171" s="86">
        <f t="shared" si="2"/>
        <v>43</v>
      </c>
    </row>
    <row r="172" spans="1:65" ht="17.25" thickBot="1" x14ac:dyDescent="0.25">
      <c r="A172" s="79">
        <v>171</v>
      </c>
      <c r="B172" s="103" t="s">
        <v>831</v>
      </c>
      <c r="C172" s="104" t="s">
        <v>911</v>
      </c>
      <c r="D172" s="104"/>
      <c r="E172" s="104"/>
      <c r="F172" s="99" t="s">
        <v>7</v>
      </c>
      <c r="G172" s="104">
        <v>10</v>
      </c>
      <c r="H172" s="99">
        <v>2014</v>
      </c>
      <c r="I172" s="99" t="s">
        <v>19</v>
      </c>
      <c r="J172" s="99" t="s">
        <v>13</v>
      </c>
      <c r="K172" s="99" t="s">
        <v>19</v>
      </c>
      <c r="L172" s="99" t="s">
        <v>19</v>
      </c>
      <c r="M172" s="99" t="s">
        <v>7</v>
      </c>
      <c r="N172" s="99" t="s">
        <v>7</v>
      </c>
      <c r="O172" s="99" t="s">
        <v>13</v>
      </c>
      <c r="P172" s="99" t="s">
        <v>13</v>
      </c>
      <c r="Q172" s="99" t="s">
        <v>23</v>
      </c>
      <c r="R172" s="99"/>
      <c r="S172" s="99" t="s">
        <v>7</v>
      </c>
      <c r="T172" s="99" t="s">
        <v>23</v>
      </c>
      <c r="U172" s="99" t="s">
        <v>7</v>
      </c>
      <c r="V172" s="99" t="s">
        <v>23</v>
      </c>
      <c r="W172" s="99" t="s">
        <v>7</v>
      </c>
      <c r="X172" s="99" t="s">
        <v>7</v>
      </c>
      <c r="Y172" s="99" t="s">
        <v>23</v>
      </c>
      <c r="Z172" s="99" t="s">
        <v>13</v>
      </c>
      <c r="AA172" s="99" t="s">
        <v>13</v>
      </c>
      <c r="AB172" s="99" t="s">
        <v>19</v>
      </c>
      <c r="AC172" s="99"/>
      <c r="AD172" s="99" t="s">
        <v>7</v>
      </c>
      <c r="AE172" s="99" t="s">
        <v>19</v>
      </c>
      <c r="AF172" s="99" t="s">
        <v>7</v>
      </c>
      <c r="AG172" s="99"/>
      <c r="AH172" s="99" t="s">
        <v>19</v>
      </c>
      <c r="AI172" s="99" t="s">
        <v>19</v>
      </c>
      <c r="AJ172" s="99" t="s">
        <v>23</v>
      </c>
      <c r="AK172" s="99" t="s">
        <v>7</v>
      </c>
      <c r="AL172" s="99" t="s">
        <v>13</v>
      </c>
      <c r="AM172" s="99" t="s">
        <v>13</v>
      </c>
      <c r="AN172" s="99"/>
      <c r="AO172" s="99" t="s">
        <v>19</v>
      </c>
      <c r="AP172" s="99"/>
      <c r="AQ172" s="99"/>
      <c r="AR172" s="99"/>
      <c r="AS172" s="99" t="s">
        <v>19</v>
      </c>
      <c r="AT172" s="99" t="s">
        <v>7</v>
      </c>
      <c r="AU172" s="99" t="s">
        <v>13</v>
      </c>
      <c r="AV172" s="99"/>
      <c r="AW172" s="99"/>
      <c r="AX172" s="99"/>
      <c r="AY172" s="99" t="s">
        <v>19</v>
      </c>
      <c r="AZ172" s="99"/>
      <c r="BA172" s="99" t="s">
        <v>13</v>
      </c>
      <c r="BB172" s="99"/>
      <c r="BC172" s="99"/>
      <c r="BD172" s="99"/>
      <c r="BE172" s="99"/>
      <c r="BF172" s="99"/>
      <c r="BG172" s="99"/>
      <c r="BH172" s="99"/>
      <c r="BI172" s="99"/>
      <c r="BJ172" s="99"/>
      <c r="BK172" s="95"/>
      <c r="BL172" s="86"/>
      <c r="BM172" s="86">
        <f t="shared" si="2"/>
        <v>34</v>
      </c>
    </row>
    <row r="173" spans="1:65" ht="17.25" thickBot="1" x14ac:dyDescent="0.25">
      <c r="A173" s="78">
        <v>172</v>
      </c>
      <c r="B173" s="103" t="s">
        <v>823</v>
      </c>
      <c r="C173" s="103">
        <v>43566.936840277776</v>
      </c>
      <c r="D173" s="103"/>
      <c r="E173" s="103"/>
      <c r="F173" s="99" t="s">
        <v>7</v>
      </c>
      <c r="G173" s="99">
        <v>1</v>
      </c>
      <c r="H173" s="99">
        <v>2014</v>
      </c>
      <c r="I173" s="99" t="s">
        <v>19</v>
      </c>
      <c r="J173" s="99" t="s">
        <v>13</v>
      </c>
      <c r="K173" s="99" t="s">
        <v>19</v>
      </c>
      <c r="L173" s="99" t="s">
        <v>19</v>
      </c>
      <c r="M173" s="99" t="s">
        <v>7</v>
      </c>
      <c r="N173" s="99" t="s">
        <v>23</v>
      </c>
      <c r="O173" s="99" t="s">
        <v>13</v>
      </c>
      <c r="P173" s="99" t="s">
        <v>13</v>
      </c>
      <c r="Q173" s="99" t="s">
        <v>19</v>
      </c>
      <c r="R173" s="99"/>
      <c r="S173" s="99" t="s">
        <v>19</v>
      </c>
      <c r="T173" s="99" t="s">
        <v>23</v>
      </c>
      <c r="U173" s="99" t="s">
        <v>7</v>
      </c>
      <c r="V173" s="99" t="s">
        <v>23</v>
      </c>
      <c r="W173" s="99" t="s">
        <v>7</v>
      </c>
      <c r="X173" s="99" t="s">
        <v>7</v>
      </c>
      <c r="Y173" s="99" t="s">
        <v>19</v>
      </c>
      <c r="Z173" s="99" t="s">
        <v>13</v>
      </c>
      <c r="AA173" s="99" t="s">
        <v>13</v>
      </c>
      <c r="AB173" s="99" t="s">
        <v>19</v>
      </c>
      <c r="AC173" s="99" t="s">
        <v>13</v>
      </c>
      <c r="AD173" s="99" t="s">
        <v>7</v>
      </c>
      <c r="AE173" s="99" t="s">
        <v>19</v>
      </c>
      <c r="AF173" s="99" t="s">
        <v>7</v>
      </c>
      <c r="AG173" s="99" t="s">
        <v>19</v>
      </c>
      <c r="AH173" s="99" t="s">
        <v>19</v>
      </c>
      <c r="AI173" s="99" t="s">
        <v>19</v>
      </c>
      <c r="AJ173" s="99" t="s">
        <v>23</v>
      </c>
      <c r="AK173" s="99" t="s">
        <v>7</v>
      </c>
      <c r="AL173" s="99" t="s">
        <v>13</v>
      </c>
      <c r="AM173" s="99" t="s">
        <v>13</v>
      </c>
      <c r="AN173" s="99"/>
      <c r="AO173" s="99" t="s">
        <v>19</v>
      </c>
      <c r="AP173" s="99"/>
      <c r="AQ173" s="99" t="s">
        <v>23</v>
      </c>
      <c r="AR173" s="99" t="s">
        <v>13</v>
      </c>
      <c r="AS173" s="99" t="s">
        <v>19</v>
      </c>
      <c r="AT173" s="99" t="s">
        <v>7</v>
      </c>
      <c r="AU173" s="99" t="s">
        <v>23</v>
      </c>
      <c r="AV173" s="99" t="s">
        <v>13</v>
      </c>
      <c r="AW173" s="99" t="s">
        <v>23</v>
      </c>
      <c r="AX173" s="99" t="s">
        <v>7</v>
      </c>
      <c r="AY173" s="99" t="s">
        <v>19</v>
      </c>
      <c r="AZ173" s="99" t="s">
        <v>23</v>
      </c>
      <c r="BA173" s="99" t="s">
        <v>23</v>
      </c>
      <c r="BB173" s="99"/>
      <c r="BC173" s="99"/>
      <c r="BD173" s="99"/>
      <c r="BE173" s="99"/>
      <c r="BF173" s="99"/>
      <c r="BG173" s="99"/>
      <c r="BH173" s="99"/>
      <c r="BI173" s="99"/>
      <c r="BJ173" s="99"/>
      <c r="BK173" s="95"/>
      <c r="BL173" s="86"/>
      <c r="BM173" s="86">
        <f t="shared" si="2"/>
        <v>42</v>
      </c>
    </row>
    <row r="174" spans="1:65" ht="17.25" thickBot="1" x14ac:dyDescent="0.25">
      <c r="A174" s="79">
        <v>173</v>
      </c>
      <c r="B174" s="103" t="s">
        <v>833</v>
      </c>
      <c r="C174" s="104" t="s">
        <v>912</v>
      </c>
      <c r="D174" s="104"/>
      <c r="E174" s="104"/>
      <c r="F174" s="99" t="s">
        <v>7</v>
      </c>
      <c r="G174" s="104">
        <v>16</v>
      </c>
      <c r="H174" s="112">
        <v>2015</v>
      </c>
      <c r="I174" s="99" t="s">
        <v>23</v>
      </c>
      <c r="J174" s="99" t="s">
        <v>23</v>
      </c>
      <c r="K174" s="99" t="s">
        <v>13</v>
      </c>
      <c r="L174" s="99" t="s">
        <v>7</v>
      </c>
      <c r="M174" s="99" t="s">
        <v>19</v>
      </c>
      <c r="N174" s="99" t="s">
        <v>7</v>
      </c>
      <c r="O174" s="99" t="s">
        <v>13</v>
      </c>
      <c r="P174" s="99" t="s">
        <v>23</v>
      </c>
      <c r="Q174" s="99" t="s">
        <v>19</v>
      </c>
      <c r="R174" s="99" t="s">
        <v>23</v>
      </c>
      <c r="S174" s="99" t="s">
        <v>7</v>
      </c>
      <c r="T174" s="99" t="s">
        <v>23</v>
      </c>
      <c r="U174" s="99" t="s">
        <v>19</v>
      </c>
      <c r="V174" s="99" t="s">
        <v>7</v>
      </c>
      <c r="W174" s="99" t="s">
        <v>7</v>
      </c>
      <c r="X174" s="99" t="s">
        <v>19</v>
      </c>
      <c r="Y174" s="99" t="s">
        <v>23</v>
      </c>
      <c r="Z174" s="99" t="s">
        <v>13</v>
      </c>
      <c r="AA174" s="99" t="s">
        <v>7</v>
      </c>
      <c r="AB174" s="99" t="s">
        <v>7</v>
      </c>
      <c r="AC174" s="99" t="s">
        <v>19</v>
      </c>
      <c r="AD174" s="99" t="s">
        <v>13</v>
      </c>
      <c r="AE174" s="99" t="s">
        <v>7</v>
      </c>
      <c r="AF174" s="99" t="s">
        <v>13</v>
      </c>
      <c r="AG174" s="99" t="s">
        <v>19</v>
      </c>
      <c r="AH174" s="99" t="s">
        <v>7</v>
      </c>
      <c r="AI174" s="99" t="s">
        <v>13</v>
      </c>
      <c r="AJ174" s="99" t="s">
        <v>19</v>
      </c>
      <c r="AK174" s="99" t="s">
        <v>13</v>
      </c>
      <c r="AL174" s="99" t="s">
        <v>19</v>
      </c>
      <c r="AM174" s="99" t="s">
        <v>7</v>
      </c>
      <c r="AN174" s="99"/>
      <c r="AO174" s="99" t="s">
        <v>13</v>
      </c>
      <c r="AP174" s="99" t="s">
        <v>19</v>
      </c>
      <c r="AQ174" s="99"/>
      <c r="AR174" s="99"/>
      <c r="AS174" s="99"/>
      <c r="AT174" s="99"/>
      <c r="AU174" s="99"/>
      <c r="AV174" s="99"/>
      <c r="AW174" s="99"/>
      <c r="AX174" s="99"/>
      <c r="AY174" s="99"/>
      <c r="AZ174" s="99"/>
      <c r="BA174" s="99"/>
      <c r="BB174" s="99"/>
      <c r="BC174" s="99"/>
      <c r="BD174" s="99"/>
      <c r="BE174" s="99"/>
      <c r="BF174" s="99"/>
      <c r="BG174" s="99"/>
      <c r="BH174" s="99"/>
      <c r="BI174" s="99"/>
      <c r="BJ174" s="99"/>
      <c r="BK174" s="95"/>
      <c r="BL174" s="86"/>
      <c r="BM174" s="86">
        <f t="shared" si="2"/>
        <v>33</v>
      </c>
    </row>
    <row r="175" spans="1:65" ht="17.25" thickBot="1" x14ac:dyDescent="0.25">
      <c r="A175" s="78">
        <v>174</v>
      </c>
      <c r="B175" s="103" t="s">
        <v>830</v>
      </c>
      <c r="C175" s="104" t="s">
        <v>913</v>
      </c>
      <c r="D175" s="104"/>
      <c r="E175" s="104"/>
      <c r="F175" s="99" t="s">
        <v>7</v>
      </c>
      <c r="G175" s="99">
        <v>9</v>
      </c>
      <c r="H175" s="112">
        <v>2015</v>
      </c>
      <c r="I175" s="99" t="s">
        <v>23</v>
      </c>
      <c r="J175" s="99" t="s">
        <v>23</v>
      </c>
      <c r="K175" s="99" t="s">
        <v>13</v>
      </c>
      <c r="L175" s="99" t="s">
        <v>23</v>
      </c>
      <c r="M175" s="99" t="s">
        <v>19</v>
      </c>
      <c r="N175" s="99" t="s">
        <v>13</v>
      </c>
      <c r="O175" s="99" t="s">
        <v>13</v>
      </c>
      <c r="P175" s="99" t="s">
        <v>23</v>
      </c>
      <c r="Q175" s="99" t="s">
        <v>19</v>
      </c>
      <c r="R175" s="99" t="s">
        <v>23</v>
      </c>
      <c r="S175" s="99" t="s">
        <v>7</v>
      </c>
      <c r="T175" s="99" t="s">
        <v>23</v>
      </c>
      <c r="U175" s="99" t="s">
        <v>19</v>
      </c>
      <c r="V175" s="99" t="s">
        <v>7</v>
      </c>
      <c r="W175" s="99" t="s">
        <v>7</v>
      </c>
      <c r="X175" s="99" t="s">
        <v>19</v>
      </c>
      <c r="Y175" s="99" t="s">
        <v>23</v>
      </c>
      <c r="Z175" s="99" t="s">
        <v>13</v>
      </c>
      <c r="AA175" s="99" t="s">
        <v>7</v>
      </c>
      <c r="AB175" s="99" t="s">
        <v>7</v>
      </c>
      <c r="AC175" s="99" t="s">
        <v>19</v>
      </c>
      <c r="AD175" s="99" t="s">
        <v>13</v>
      </c>
      <c r="AE175" s="99" t="s">
        <v>7</v>
      </c>
      <c r="AF175" s="99" t="s">
        <v>13</v>
      </c>
      <c r="AG175" s="99" t="s">
        <v>23</v>
      </c>
      <c r="AH175" s="99" t="s">
        <v>23</v>
      </c>
      <c r="AI175" s="99" t="s">
        <v>13</v>
      </c>
      <c r="AJ175" s="99" t="s">
        <v>19</v>
      </c>
      <c r="AK175" s="99" t="s">
        <v>13</v>
      </c>
      <c r="AL175" s="99"/>
      <c r="AM175" s="99" t="s">
        <v>7</v>
      </c>
      <c r="AN175" s="99" t="s">
        <v>13</v>
      </c>
      <c r="AO175" s="99" t="s">
        <v>7</v>
      </c>
      <c r="AP175" s="99" t="s">
        <v>19</v>
      </c>
      <c r="AQ175" s="99"/>
      <c r="AR175" s="99"/>
      <c r="AS175" s="99"/>
      <c r="AT175" s="99" t="s">
        <v>13</v>
      </c>
      <c r="AU175" s="99" t="s">
        <v>23</v>
      </c>
      <c r="AV175" s="99"/>
      <c r="AW175" s="99"/>
      <c r="AX175" s="99"/>
      <c r="AY175" s="99" t="s">
        <v>23</v>
      </c>
      <c r="AZ175" s="99"/>
      <c r="BA175" s="99"/>
      <c r="BB175" s="99"/>
      <c r="BC175" s="99"/>
      <c r="BD175" s="99"/>
      <c r="BE175" s="99"/>
      <c r="BF175" s="99"/>
      <c r="BG175" s="99"/>
      <c r="BH175" s="99"/>
      <c r="BI175" s="99"/>
      <c r="BJ175" s="99"/>
      <c r="BK175" s="95"/>
      <c r="BL175" s="86"/>
      <c r="BM175" s="86">
        <f t="shared" si="2"/>
        <v>36</v>
      </c>
    </row>
    <row r="176" spans="1:65" ht="17.25" thickBot="1" x14ac:dyDescent="0.25">
      <c r="A176" s="79">
        <v>175</v>
      </c>
      <c r="B176" s="103" t="s">
        <v>560</v>
      </c>
      <c r="C176" s="104" t="s">
        <v>914</v>
      </c>
      <c r="D176" s="104"/>
      <c r="E176" s="104"/>
      <c r="F176" s="99" t="s">
        <v>7</v>
      </c>
      <c r="G176" s="104">
        <v>13</v>
      </c>
      <c r="H176" s="112">
        <v>2015</v>
      </c>
      <c r="I176" s="99" t="s">
        <v>23</v>
      </c>
      <c r="J176" s="99" t="s">
        <v>23</v>
      </c>
      <c r="K176" s="99" t="s">
        <v>13</v>
      </c>
      <c r="L176" s="99" t="s">
        <v>23</v>
      </c>
      <c r="M176" s="99" t="s">
        <v>19</v>
      </c>
      <c r="N176" s="99" t="s">
        <v>13</v>
      </c>
      <c r="O176" s="99" t="s">
        <v>13</v>
      </c>
      <c r="P176" s="99" t="s">
        <v>23</v>
      </c>
      <c r="Q176" s="99" t="s">
        <v>19</v>
      </c>
      <c r="R176" s="99" t="s">
        <v>23</v>
      </c>
      <c r="S176" s="99" t="s">
        <v>7</v>
      </c>
      <c r="T176" s="99" t="s">
        <v>23</v>
      </c>
      <c r="U176" s="99" t="s">
        <v>19</v>
      </c>
      <c r="V176" s="99" t="s">
        <v>7</v>
      </c>
      <c r="W176" s="99" t="s">
        <v>7</v>
      </c>
      <c r="X176" s="99" t="s">
        <v>19</v>
      </c>
      <c r="Y176" s="99" t="s">
        <v>19</v>
      </c>
      <c r="Z176" s="99" t="s">
        <v>13</v>
      </c>
      <c r="AA176" s="99" t="s">
        <v>7</v>
      </c>
      <c r="AB176" s="99" t="s">
        <v>7</v>
      </c>
      <c r="AC176" s="99" t="s">
        <v>19</v>
      </c>
      <c r="AD176" s="99" t="s">
        <v>23</v>
      </c>
      <c r="AE176" s="99" t="s">
        <v>7</v>
      </c>
      <c r="AF176" s="99" t="s">
        <v>13</v>
      </c>
      <c r="AG176" s="99" t="s">
        <v>7</v>
      </c>
      <c r="AH176" s="99" t="s">
        <v>7</v>
      </c>
      <c r="AI176" s="99" t="s">
        <v>13</v>
      </c>
      <c r="AJ176" s="99" t="s">
        <v>19</v>
      </c>
      <c r="AK176" s="99" t="s">
        <v>13</v>
      </c>
      <c r="AL176" s="99" t="s">
        <v>19</v>
      </c>
      <c r="AM176" s="99" t="s">
        <v>7</v>
      </c>
      <c r="AN176" s="99" t="s">
        <v>19</v>
      </c>
      <c r="AO176" s="99" t="s">
        <v>13</v>
      </c>
      <c r="AP176" s="99" t="s">
        <v>19</v>
      </c>
      <c r="AQ176" s="99" t="s">
        <v>7</v>
      </c>
      <c r="AR176" s="99" t="s">
        <v>13</v>
      </c>
      <c r="AS176" s="99" t="s">
        <v>7</v>
      </c>
      <c r="AT176" s="99" t="s">
        <v>7</v>
      </c>
      <c r="AU176" s="99" t="s">
        <v>7</v>
      </c>
      <c r="AV176" s="99"/>
      <c r="AW176" s="99"/>
      <c r="AX176" s="99"/>
      <c r="AY176" s="99"/>
      <c r="AZ176" s="99"/>
      <c r="BA176" s="99"/>
      <c r="BB176" s="99"/>
      <c r="BC176" s="99"/>
      <c r="BD176" s="99"/>
      <c r="BE176" s="99"/>
      <c r="BF176" s="99"/>
      <c r="BG176" s="99"/>
      <c r="BH176" s="99"/>
      <c r="BI176" s="99"/>
      <c r="BJ176" s="99"/>
      <c r="BK176" s="95"/>
      <c r="BL176" s="86"/>
      <c r="BM176" s="86">
        <f t="shared" si="2"/>
        <v>39</v>
      </c>
    </row>
    <row r="177" spans="1:65" ht="17.25" thickBot="1" x14ac:dyDescent="0.25">
      <c r="A177" s="78">
        <v>176</v>
      </c>
      <c r="B177" s="103" t="s">
        <v>840</v>
      </c>
      <c r="C177" s="104" t="s">
        <v>915</v>
      </c>
      <c r="D177" s="104"/>
      <c r="E177" s="104"/>
      <c r="F177" s="99" t="s">
        <v>7</v>
      </c>
      <c r="G177" s="104">
        <v>24</v>
      </c>
      <c r="H177" s="112">
        <v>2015</v>
      </c>
      <c r="I177" s="99" t="s">
        <v>23</v>
      </c>
      <c r="J177" s="99" t="s">
        <v>23</v>
      </c>
      <c r="K177" s="99" t="s">
        <v>13</v>
      </c>
      <c r="L177" s="99" t="s">
        <v>23</v>
      </c>
      <c r="M177" s="99" t="s">
        <v>19</v>
      </c>
      <c r="N177" s="99" t="s">
        <v>13</v>
      </c>
      <c r="O177" s="99" t="s">
        <v>13</v>
      </c>
      <c r="P177" s="99" t="s">
        <v>23</v>
      </c>
      <c r="Q177" s="99" t="s">
        <v>7</v>
      </c>
      <c r="R177" s="99" t="s">
        <v>7</v>
      </c>
      <c r="S177" s="99" t="s">
        <v>7</v>
      </c>
      <c r="T177" s="99" t="s">
        <v>23</v>
      </c>
      <c r="U177" s="99" t="s">
        <v>19</v>
      </c>
      <c r="V177" s="99" t="s">
        <v>23</v>
      </c>
      <c r="W177" s="99" t="s">
        <v>7</v>
      </c>
      <c r="X177" s="99" t="s">
        <v>19</v>
      </c>
      <c r="Y177" s="99" t="s">
        <v>23</v>
      </c>
      <c r="Z177" s="99" t="s">
        <v>13</v>
      </c>
      <c r="AA177" s="99" t="s">
        <v>7</v>
      </c>
      <c r="AB177" s="99" t="s">
        <v>7</v>
      </c>
      <c r="AC177" s="99" t="s">
        <v>19</v>
      </c>
      <c r="AD177" s="99" t="s">
        <v>13</v>
      </c>
      <c r="AE177" s="99" t="s">
        <v>7</v>
      </c>
      <c r="AF177" s="99" t="s">
        <v>23</v>
      </c>
      <c r="AG177" s="99" t="s">
        <v>19</v>
      </c>
      <c r="AH177" s="99" t="s">
        <v>7</v>
      </c>
      <c r="AI177" s="99" t="s">
        <v>13</v>
      </c>
      <c r="AJ177" s="99" t="s">
        <v>19</v>
      </c>
      <c r="AK177" s="99" t="s">
        <v>13</v>
      </c>
      <c r="AL177" s="99" t="s">
        <v>19</v>
      </c>
      <c r="AM177" s="99" t="s">
        <v>19</v>
      </c>
      <c r="AN177" s="99" t="s">
        <v>13</v>
      </c>
      <c r="AO177" s="99" t="s">
        <v>13</v>
      </c>
      <c r="AP177" s="99" t="s">
        <v>19</v>
      </c>
      <c r="AQ177" s="99" t="s">
        <v>7</v>
      </c>
      <c r="AR177" s="99" t="s">
        <v>23</v>
      </c>
      <c r="AS177" s="99"/>
      <c r="AT177" s="99" t="s">
        <v>19</v>
      </c>
      <c r="AU177" s="99" t="s">
        <v>23</v>
      </c>
      <c r="AV177" s="99" t="s">
        <v>13</v>
      </c>
      <c r="AW177" s="99" t="s">
        <v>19</v>
      </c>
      <c r="AX177" s="99"/>
      <c r="AY177" s="99" t="s">
        <v>7</v>
      </c>
      <c r="AZ177" s="99" t="s">
        <v>23</v>
      </c>
      <c r="BA177" s="99" t="s">
        <v>13</v>
      </c>
      <c r="BB177" s="99"/>
      <c r="BC177" s="99"/>
      <c r="BD177" s="99"/>
      <c r="BE177" s="99"/>
      <c r="BF177" s="99"/>
      <c r="BG177" s="99"/>
      <c r="BH177" s="99"/>
      <c r="BI177" s="99"/>
      <c r="BJ177" s="99"/>
      <c r="BK177" s="95"/>
      <c r="BL177" s="86"/>
      <c r="BM177" s="86">
        <f t="shared" si="2"/>
        <v>43</v>
      </c>
    </row>
    <row r="178" spans="1:65" ht="17.25" thickBot="1" x14ac:dyDescent="0.25">
      <c r="A178" s="79">
        <v>177</v>
      </c>
      <c r="B178" s="103" t="s">
        <v>841</v>
      </c>
      <c r="C178" s="104" t="s">
        <v>916</v>
      </c>
      <c r="D178" s="104"/>
      <c r="E178" s="104"/>
      <c r="F178" s="99" t="s">
        <v>7</v>
      </c>
      <c r="G178" s="104">
        <v>25</v>
      </c>
      <c r="H178" s="112">
        <v>2015</v>
      </c>
      <c r="I178" s="99" t="s">
        <v>23</v>
      </c>
      <c r="J178" s="99" t="s">
        <v>23</v>
      </c>
      <c r="K178" s="99" t="s">
        <v>13</v>
      </c>
      <c r="L178" s="99" t="s">
        <v>23</v>
      </c>
      <c r="M178" s="99" t="s">
        <v>19</v>
      </c>
      <c r="N178" s="99" t="s">
        <v>13</v>
      </c>
      <c r="O178" s="99" t="s">
        <v>13</v>
      </c>
      <c r="P178" s="99" t="s">
        <v>23</v>
      </c>
      <c r="Q178" s="99" t="s">
        <v>19</v>
      </c>
      <c r="R178" s="99" t="s">
        <v>23</v>
      </c>
      <c r="S178" s="99" t="s">
        <v>7</v>
      </c>
      <c r="T178" s="99" t="s">
        <v>23</v>
      </c>
      <c r="U178" s="99" t="s">
        <v>19</v>
      </c>
      <c r="V178" s="99" t="s">
        <v>7</v>
      </c>
      <c r="W178" s="99" t="s">
        <v>7</v>
      </c>
      <c r="X178" s="99" t="s">
        <v>19</v>
      </c>
      <c r="Y178" s="99" t="s">
        <v>23</v>
      </c>
      <c r="Z178" s="99" t="s">
        <v>13</v>
      </c>
      <c r="AA178" s="99" t="s">
        <v>7</v>
      </c>
      <c r="AB178" s="99" t="s">
        <v>7</v>
      </c>
      <c r="AC178" s="99" t="s">
        <v>19</v>
      </c>
      <c r="AD178" s="99" t="s">
        <v>13</v>
      </c>
      <c r="AE178" s="99" t="s">
        <v>7</v>
      </c>
      <c r="AF178" s="99" t="s">
        <v>13</v>
      </c>
      <c r="AG178" s="99" t="s">
        <v>19</v>
      </c>
      <c r="AH178" s="99" t="s">
        <v>7</v>
      </c>
      <c r="AI178" s="99" t="s">
        <v>13</v>
      </c>
      <c r="AJ178" s="99" t="s">
        <v>19</v>
      </c>
      <c r="AK178" s="99" t="s">
        <v>13</v>
      </c>
      <c r="AL178" s="99" t="s">
        <v>19</v>
      </c>
      <c r="AM178" s="99" t="s">
        <v>7</v>
      </c>
      <c r="AN178" s="99" t="s">
        <v>13</v>
      </c>
      <c r="AO178" s="99" t="s">
        <v>13</v>
      </c>
      <c r="AP178" s="99" t="s">
        <v>19</v>
      </c>
      <c r="AQ178" s="99" t="s">
        <v>7</v>
      </c>
      <c r="AR178" s="99" t="s">
        <v>23</v>
      </c>
      <c r="AS178" s="99"/>
      <c r="AT178" s="99"/>
      <c r="AU178" s="99"/>
      <c r="AV178" s="99"/>
      <c r="AW178" s="99"/>
      <c r="AX178" s="99"/>
      <c r="AY178" s="99"/>
      <c r="AZ178" s="99"/>
      <c r="BA178" s="99"/>
      <c r="BB178" s="99"/>
      <c r="BC178" s="99"/>
      <c r="BD178" s="99"/>
      <c r="BE178" s="99"/>
      <c r="BF178" s="99"/>
      <c r="BG178" s="99"/>
      <c r="BH178" s="99"/>
      <c r="BI178" s="99"/>
      <c r="BJ178" s="99"/>
      <c r="BK178" s="95"/>
      <c r="BL178" s="86"/>
      <c r="BM178" s="86">
        <f t="shared" si="2"/>
        <v>36</v>
      </c>
    </row>
    <row r="179" spans="1:65" ht="17.25" thickBot="1" x14ac:dyDescent="0.25">
      <c r="A179" s="78">
        <v>178</v>
      </c>
      <c r="B179" s="103" t="s">
        <v>834</v>
      </c>
      <c r="C179" s="104" t="s">
        <v>917</v>
      </c>
      <c r="D179" s="104"/>
      <c r="E179" s="104"/>
      <c r="F179" s="99" t="s">
        <v>7</v>
      </c>
      <c r="G179" s="104">
        <v>17</v>
      </c>
      <c r="H179" s="112">
        <v>2015</v>
      </c>
      <c r="I179" s="99" t="s">
        <v>23</v>
      </c>
      <c r="J179" s="99" t="s">
        <v>23</v>
      </c>
      <c r="K179" s="99" t="s">
        <v>13</v>
      </c>
      <c r="L179" s="99" t="s">
        <v>23</v>
      </c>
      <c r="M179" s="99" t="s">
        <v>19</v>
      </c>
      <c r="N179" s="99" t="s">
        <v>7</v>
      </c>
      <c r="O179" s="99" t="s">
        <v>13</v>
      </c>
      <c r="P179" s="99" t="s">
        <v>23</v>
      </c>
      <c r="Q179" s="99" t="s">
        <v>19</v>
      </c>
      <c r="R179" s="99" t="s">
        <v>23</v>
      </c>
      <c r="S179" s="99" t="s">
        <v>7</v>
      </c>
      <c r="T179" s="99" t="s">
        <v>23</v>
      </c>
      <c r="U179" s="99" t="s">
        <v>19</v>
      </c>
      <c r="V179" s="99" t="s">
        <v>7</v>
      </c>
      <c r="W179" s="99" t="s">
        <v>7</v>
      </c>
      <c r="X179" s="99" t="s">
        <v>19</v>
      </c>
      <c r="Y179" s="99"/>
      <c r="Z179" s="99" t="s">
        <v>7</v>
      </c>
      <c r="AA179" s="99" t="s">
        <v>7</v>
      </c>
      <c r="AB179" s="99" t="s">
        <v>7</v>
      </c>
      <c r="AC179" s="99" t="s">
        <v>19</v>
      </c>
      <c r="AD179" s="99" t="s">
        <v>13</v>
      </c>
      <c r="AE179" s="99" t="s">
        <v>7</v>
      </c>
      <c r="AF179" s="99" t="s">
        <v>7</v>
      </c>
      <c r="AG179" s="99" t="s">
        <v>23</v>
      </c>
      <c r="AH179" s="99" t="s">
        <v>7</v>
      </c>
      <c r="AI179" s="99" t="s">
        <v>13</v>
      </c>
      <c r="AJ179" s="99" t="s">
        <v>19</v>
      </c>
      <c r="AK179" s="99" t="s">
        <v>13</v>
      </c>
      <c r="AL179" s="99"/>
      <c r="AM179" s="99" t="s">
        <v>7</v>
      </c>
      <c r="AN179" s="99" t="s">
        <v>13</v>
      </c>
      <c r="AO179" s="99" t="s">
        <v>13</v>
      </c>
      <c r="AP179" s="99" t="s">
        <v>19</v>
      </c>
      <c r="AQ179" s="99" t="s">
        <v>7</v>
      </c>
      <c r="AR179" s="99"/>
      <c r="AS179" s="99"/>
      <c r="AT179" s="99" t="s">
        <v>19</v>
      </c>
      <c r="AU179" s="99" t="s">
        <v>23</v>
      </c>
      <c r="AV179" s="99" t="s">
        <v>13</v>
      </c>
      <c r="AW179" s="99" t="s">
        <v>19</v>
      </c>
      <c r="AX179" s="99" t="s">
        <v>13</v>
      </c>
      <c r="AY179" s="99" t="s">
        <v>7</v>
      </c>
      <c r="AZ179" s="99" t="s">
        <v>23</v>
      </c>
      <c r="BA179" s="99"/>
      <c r="BB179" s="99"/>
      <c r="BC179" s="99"/>
      <c r="BD179" s="99"/>
      <c r="BE179" s="99"/>
      <c r="BF179" s="99"/>
      <c r="BG179" s="99"/>
      <c r="BH179" s="99"/>
      <c r="BI179" s="99"/>
      <c r="BJ179" s="99"/>
      <c r="BK179" s="95"/>
      <c r="BL179" s="86"/>
      <c r="BM179" s="86">
        <f t="shared" si="2"/>
        <v>40</v>
      </c>
    </row>
    <row r="180" spans="1:65" ht="17.25" thickBot="1" x14ac:dyDescent="0.25">
      <c r="A180" s="79">
        <v>179</v>
      </c>
      <c r="B180" s="103" t="s">
        <v>824</v>
      </c>
      <c r="C180" s="104" t="s">
        <v>918</v>
      </c>
      <c r="D180" s="104"/>
      <c r="E180" s="104"/>
      <c r="F180" s="99" t="s">
        <v>7</v>
      </c>
      <c r="G180" s="99">
        <v>3</v>
      </c>
      <c r="H180" s="112">
        <v>2015</v>
      </c>
      <c r="I180" s="99" t="s">
        <v>23</v>
      </c>
      <c r="J180" s="99" t="s">
        <v>23</v>
      </c>
      <c r="K180" s="99" t="s">
        <v>13</v>
      </c>
      <c r="L180" s="99" t="s">
        <v>23</v>
      </c>
      <c r="M180" s="99" t="s">
        <v>19</v>
      </c>
      <c r="N180" s="99" t="s">
        <v>7</v>
      </c>
      <c r="O180" s="99" t="s">
        <v>13</v>
      </c>
      <c r="P180" s="99" t="s">
        <v>23</v>
      </c>
      <c r="Q180" s="99" t="s">
        <v>19</v>
      </c>
      <c r="R180" s="99" t="s">
        <v>23</v>
      </c>
      <c r="S180" s="99" t="s">
        <v>7</v>
      </c>
      <c r="T180" s="99" t="s">
        <v>23</v>
      </c>
      <c r="U180" s="99" t="s">
        <v>19</v>
      </c>
      <c r="V180" s="99" t="s">
        <v>7</v>
      </c>
      <c r="W180" s="99" t="s">
        <v>7</v>
      </c>
      <c r="X180" s="99" t="s">
        <v>19</v>
      </c>
      <c r="Y180" s="99" t="s">
        <v>13</v>
      </c>
      <c r="Z180" s="99" t="s">
        <v>7</v>
      </c>
      <c r="AA180" s="99" t="s">
        <v>7</v>
      </c>
      <c r="AB180" s="99" t="s">
        <v>7</v>
      </c>
      <c r="AC180" s="99" t="s">
        <v>19</v>
      </c>
      <c r="AD180" s="99" t="s">
        <v>13</v>
      </c>
      <c r="AE180" s="99" t="s">
        <v>7</v>
      </c>
      <c r="AF180" s="99" t="s">
        <v>13</v>
      </c>
      <c r="AG180" s="99" t="s">
        <v>23</v>
      </c>
      <c r="AH180" s="99" t="s">
        <v>7</v>
      </c>
      <c r="AI180" s="99" t="s">
        <v>13</v>
      </c>
      <c r="AJ180" s="99" t="s">
        <v>19</v>
      </c>
      <c r="AK180" s="99" t="s">
        <v>13</v>
      </c>
      <c r="AL180" s="99" t="s">
        <v>13</v>
      </c>
      <c r="AM180" s="99" t="s">
        <v>7</v>
      </c>
      <c r="AN180" s="99" t="s">
        <v>13</v>
      </c>
      <c r="AO180" s="99" t="s">
        <v>13</v>
      </c>
      <c r="AP180" s="99" t="s">
        <v>7</v>
      </c>
      <c r="AQ180" s="99" t="s">
        <v>7</v>
      </c>
      <c r="AR180" s="99" t="s">
        <v>23</v>
      </c>
      <c r="AS180" s="99" t="s">
        <v>23</v>
      </c>
      <c r="AT180" s="99" t="s">
        <v>7</v>
      </c>
      <c r="AU180" s="99" t="s">
        <v>23</v>
      </c>
      <c r="AV180" s="99" t="s">
        <v>19</v>
      </c>
      <c r="AW180" s="99" t="s">
        <v>19</v>
      </c>
      <c r="AX180" s="99" t="s">
        <v>13</v>
      </c>
      <c r="AY180" s="99" t="s">
        <v>7</v>
      </c>
      <c r="AZ180" s="99" t="s">
        <v>13</v>
      </c>
      <c r="BA180" s="99" t="s">
        <v>19</v>
      </c>
      <c r="BB180" s="99"/>
      <c r="BC180" s="99"/>
      <c r="BD180" s="99"/>
      <c r="BE180" s="99"/>
      <c r="BF180" s="99"/>
      <c r="BG180" s="99"/>
      <c r="BH180" s="99"/>
      <c r="BI180" s="99"/>
      <c r="BJ180" s="99"/>
      <c r="BK180" s="95"/>
      <c r="BL180" s="86"/>
      <c r="BM180" s="86">
        <f t="shared" si="2"/>
        <v>45</v>
      </c>
    </row>
    <row r="181" spans="1:65" ht="17.25" thickBot="1" x14ac:dyDescent="0.25">
      <c r="A181" s="78">
        <v>180</v>
      </c>
      <c r="B181" s="103" t="s">
        <v>827</v>
      </c>
      <c r="C181" s="104" t="s">
        <v>919</v>
      </c>
      <c r="D181" s="104"/>
      <c r="E181" s="104"/>
      <c r="F181" s="99" t="s">
        <v>7</v>
      </c>
      <c r="G181" s="99">
        <v>6</v>
      </c>
      <c r="H181" s="112">
        <v>2015</v>
      </c>
      <c r="I181" s="99" t="s">
        <v>23</v>
      </c>
      <c r="J181" s="99" t="s">
        <v>23</v>
      </c>
      <c r="K181" s="99" t="s">
        <v>13</v>
      </c>
      <c r="L181" s="99" t="s">
        <v>7</v>
      </c>
      <c r="M181" s="99" t="s">
        <v>19</v>
      </c>
      <c r="N181" s="99" t="s">
        <v>13</v>
      </c>
      <c r="O181" s="99" t="s">
        <v>13</v>
      </c>
      <c r="P181" s="99" t="s">
        <v>23</v>
      </c>
      <c r="Q181" s="99" t="s">
        <v>19</v>
      </c>
      <c r="R181" s="99" t="s">
        <v>23</v>
      </c>
      <c r="S181" s="99" t="s">
        <v>7</v>
      </c>
      <c r="T181" s="99" t="s">
        <v>23</v>
      </c>
      <c r="U181" s="99" t="s">
        <v>19</v>
      </c>
      <c r="V181" s="99" t="s">
        <v>7</v>
      </c>
      <c r="W181" s="99" t="s">
        <v>7</v>
      </c>
      <c r="X181" s="99" t="s">
        <v>19</v>
      </c>
      <c r="Y181" s="99"/>
      <c r="Z181" s="99" t="s">
        <v>13</v>
      </c>
      <c r="AA181" s="99" t="s">
        <v>7</v>
      </c>
      <c r="AB181" s="99" t="s">
        <v>7</v>
      </c>
      <c r="AC181" s="99" t="s">
        <v>19</v>
      </c>
      <c r="AD181" s="99" t="s">
        <v>13</v>
      </c>
      <c r="AE181" s="99" t="s">
        <v>7</v>
      </c>
      <c r="AF181" s="99" t="s">
        <v>13</v>
      </c>
      <c r="AG181" s="99" t="s">
        <v>19</v>
      </c>
      <c r="AH181" s="99" t="s">
        <v>7</v>
      </c>
      <c r="AI181" s="99" t="s">
        <v>13</v>
      </c>
      <c r="AJ181" s="99" t="s">
        <v>19</v>
      </c>
      <c r="AK181" s="99" t="s">
        <v>13</v>
      </c>
      <c r="AL181" s="99" t="s">
        <v>23</v>
      </c>
      <c r="AM181" s="99" t="s">
        <v>7</v>
      </c>
      <c r="AN181" s="99"/>
      <c r="AO181" s="99" t="s">
        <v>13</v>
      </c>
      <c r="AP181" s="99" t="s">
        <v>19</v>
      </c>
      <c r="AQ181" s="99" t="s">
        <v>7</v>
      </c>
      <c r="AR181" s="99"/>
      <c r="AS181" s="99" t="s">
        <v>7</v>
      </c>
      <c r="AT181" s="99" t="s">
        <v>19</v>
      </c>
      <c r="AU181" s="99"/>
      <c r="AV181" s="99" t="s">
        <v>13</v>
      </c>
      <c r="AW181" s="99" t="s">
        <v>7</v>
      </c>
      <c r="AX181" s="99" t="s">
        <v>13</v>
      </c>
      <c r="AY181" s="99" t="s">
        <v>7</v>
      </c>
      <c r="AZ181" s="99" t="s">
        <v>23</v>
      </c>
      <c r="BA181" s="99"/>
      <c r="BB181" s="99"/>
      <c r="BC181" s="99"/>
      <c r="BD181" s="99"/>
      <c r="BE181" s="99"/>
      <c r="BF181" s="99"/>
      <c r="BG181" s="99"/>
      <c r="BH181" s="99"/>
      <c r="BI181" s="99"/>
      <c r="BJ181" s="99"/>
      <c r="BK181" s="95"/>
      <c r="BL181" s="86"/>
      <c r="BM181" s="86">
        <f t="shared" si="2"/>
        <v>40</v>
      </c>
    </row>
    <row r="182" spans="1:65" ht="17.25" thickBot="1" x14ac:dyDescent="0.25">
      <c r="A182" s="79">
        <v>181</v>
      </c>
      <c r="B182" s="103" t="s">
        <v>828</v>
      </c>
      <c r="C182" s="104" t="s">
        <v>920</v>
      </c>
      <c r="D182" s="104"/>
      <c r="E182" s="104"/>
      <c r="F182" s="99" t="s">
        <v>7</v>
      </c>
      <c r="G182" s="99">
        <v>7</v>
      </c>
      <c r="H182" s="112">
        <v>2015</v>
      </c>
      <c r="I182" s="99" t="s">
        <v>23</v>
      </c>
      <c r="J182" s="99" t="s">
        <v>23</v>
      </c>
      <c r="K182" s="99" t="s">
        <v>13</v>
      </c>
      <c r="L182" s="99" t="s">
        <v>23</v>
      </c>
      <c r="M182" s="99" t="s">
        <v>19</v>
      </c>
      <c r="N182" s="99" t="s">
        <v>13</v>
      </c>
      <c r="O182" s="99" t="s">
        <v>13</v>
      </c>
      <c r="P182" s="99" t="s">
        <v>23</v>
      </c>
      <c r="Q182" s="99" t="s">
        <v>19</v>
      </c>
      <c r="R182" s="99" t="s">
        <v>23</v>
      </c>
      <c r="S182" s="99" t="s">
        <v>7</v>
      </c>
      <c r="T182" s="99" t="s">
        <v>23</v>
      </c>
      <c r="U182" s="99" t="s">
        <v>19</v>
      </c>
      <c r="V182" s="99" t="s">
        <v>7</v>
      </c>
      <c r="W182" s="99" t="s">
        <v>7</v>
      </c>
      <c r="X182" s="99" t="s">
        <v>19</v>
      </c>
      <c r="Y182" s="99" t="s">
        <v>23</v>
      </c>
      <c r="Z182" s="99" t="s">
        <v>13</v>
      </c>
      <c r="AA182" s="99" t="s">
        <v>7</v>
      </c>
      <c r="AB182" s="99" t="s">
        <v>7</v>
      </c>
      <c r="AC182" s="99" t="s">
        <v>19</v>
      </c>
      <c r="AD182" s="99" t="s">
        <v>13</v>
      </c>
      <c r="AE182" s="99" t="s">
        <v>7</v>
      </c>
      <c r="AF182" s="99" t="s">
        <v>23</v>
      </c>
      <c r="AG182" s="99" t="s">
        <v>19</v>
      </c>
      <c r="AH182" s="99" t="s">
        <v>7</v>
      </c>
      <c r="AI182" s="99" t="s">
        <v>13</v>
      </c>
      <c r="AJ182" s="99" t="s">
        <v>19</v>
      </c>
      <c r="AK182" s="99" t="s">
        <v>13</v>
      </c>
      <c r="AL182" s="99" t="s">
        <v>19</v>
      </c>
      <c r="AM182" s="99" t="s">
        <v>19</v>
      </c>
      <c r="AN182" s="99" t="s">
        <v>13</v>
      </c>
      <c r="AO182" s="99" t="s">
        <v>13</v>
      </c>
      <c r="AP182" s="99" t="s">
        <v>19</v>
      </c>
      <c r="AQ182" s="99" t="s">
        <v>7</v>
      </c>
      <c r="AR182" s="99" t="s">
        <v>13</v>
      </c>
      <c r="AS182" s="99" t="s">
        <v>23</v>
      </c>
      <c r="AT182" s="99" t="s">
        <v>7</v>
      </c>
      <c r="AU182" s="99" t="s">
        <v>7</v>
      </c>
      <c r="AV182" s="99" t="s">
        <v>7</v>
      </c>
      <c r="AW182" s="99" t="s">
        <v>19</v>
      </c>
      <c r="AX182" s="99" t="s">
        <v>13</v>
      </c>
      <c r="AY182" s="99" t="s">
        <v>7</v>
      </c>
      <c r="AZ182" s="99" t="s">
        <v>23</v>
      </c>
      <c r="BA182" s="99" t="s">
        <v>19</v>
      </c>
      <c r="BB182" s="99"/>
      <c r="BC182" s="99"/>
      <c r="BD182" s="99"/>
      <c r="BE182" s="99"/>
      <c r="BF182" s="99"/>
      <c r="BG182" s="99"/>
      <c r="BH182" s="99"/>
      <c r="BI182" s="99"/>
      <c r="BJ182" s="99"/>
      <c r="BK182" s="95"/>
      <c r="BL182" s="86"/>
      <c r="BM182" s="86">
        <f t="shared" si="2"/>
        <v>45</v>
      </c>
    </row>
    <row r="183" spans="1:65" ht="17.25" thickBot="1" x14ac:dyDescent="0.25">
      <c r="A183" s="78">
        <v>182</v>
      </c>
      <c r="B183" s="103" t="s">
        <v>825</v>
      </c>
      <c r="C183" s="104" t="s">
        <v>921</v>
      </c>
      <c r="D183" s="104"/>
      <c r="E183" s="104"/>
      <c r="F183" s="99" t="s">
        <v>7</v>
      </c>
      <c r="G183" s="99">
        <v>4</v>
      </c>
      <c r="H183" s="112">
        <v>2015</v>
      </c>
      <c r="I183" s="99" t="s">
        <v>23</v>
      </c>
      <c r="J183" s="99" t="s">
        <v>23</v>
      </c>
      <c r="K183" s="99" t="s">
        <v>13</v>
      </c>
      <c r="L183" s="99" t="s">
        <v>23</v>
      </c>
      <c r="M183" s="99" t="s">
        <v>19</v>
      </c>
      <c r="N183" s="99" t="s">
        <v>13</v>
      </c>
      <c r="O183" s="99" t="s">
        <v>7</v>
      </c>
      <c r="P183" s="99" t="s">
        <v>23</v>
      </c>
      <c r="Q183" s="99" t="s">
        <v>19</v>
      </c>
      <c r="R183" s="99" t="s">
        <v>23</v>
      </c>
      <c r="S183" s="99" t="s">
        <v>7</v>
      </c>
      <c r="T183" s="99" t="s">
        <v>23</v>
      </c>
      <c r="U183" s="99" t="s">
        <v>19</v>
      </c>
      <c r="V183" s="99" t="s">
        <v>7</v>
      </c>
      <c r="W183" s="99" t="s">
        <v>7</v>
      </c>
      <c r="X183" s="99" t="s">
        <v>19</v>
      </c>
      <c r="Y183" s="99" t="s">
        <v>7</v>
      </c>
      <c r="Z183" s="99" t="s">
        <v>13</v>
      </c>
      <c r="AA183" s="99" t="s">
        <v>7</v>
      </c>
      <c r="AB183" s="99" t="s">
        <v>7</v>
      </c>
      <c r="AC183" s="99" t="s">
        <v>19</v>
      </c>
      <c r="AD183" s="99" t="s">
        <v>13</v>
      </c>
      <c r="AE183" s="99" t="s">
        <v>23</v>
      </c>
      <c r="AF183" s="99" t="s">
        <v>13</v>
      </c>
      <c r="AG183" s="99" t="s">
        <v>19</v>
      </c>
      <c r="AH183" s="99" t="s">
        <v>7</v>
      </c>
      <c r="AI183" s="99"/>
      <c r="AJ183" s="99" t="s">
        <v>13</v>
      </c>
      <c r="AK183" s="99" t="s">
        <v>19</v>
      </c>
      <c r="AL183" s="99" t="s">
        <v>13</v>
      </c>
      <c r="AM183" s="99"/>
      <c r="AN183" s="99"/>
      <c r="AO183" s="99"/>
      <c r="AP183" s="99"/>
      <c r="AQ183" s="99"/>
      <c r="AR183" s="99"/>
      <c r="AS183" s="99"/>
      <c r="AT183" s="99"/>
      <c r="AU183" s="99"/>
      <c r="AV183" s="99"/>
      <c r="AW183" s="99"/>
      <c r="AX183" s="99"/>
      <c r="AY183" s="99"/>
      <c r="AZ183" s="99"/>
      <c r="BA183" s="99"/>
      <c r="BB183" s="99"/>
      <c r="BC183" s="99"/>
      <c r="BD183" s="99"/>
      <c r="BE183" s="99"/>
      <c r="BF183" s="99"/>
      <c r="BG183" s="99"/>
      <c r="BH183" s="99"/>
      <c r="BI183" s="99"/>
      <c r="BJ183" s="99"/>
      <c r="BK183" s="95"/>
      <c r="BL183" s="86"/>
      <c r="BM183" s="86">
        <f t="shared" si="2"/>
        <v>29</v>
      </c>
    </row>
    <row r="184" spans="1:65" ht="17.25" thickBot="1" x14ac:dyDescent="0.25">
      <c r="A184" s="79">
        <v>183</v>
      </c>
      <c r="B184" s="103" t="s">
        <v>838</v>
      </c>
      <c r="C184" s="104" t="s">
        <v>922</v>
      </c>
      <c r="D184" s="104"/>
      <c r="E184" s="104"/>
      <c r="F184" s="99" t="s">
        <v>7</v>
      </c>
      <c r="G184" s="104">
        <v>22</v>
      </c>
      <c r="H184" s="112">
        <v>2015</v>
      </c>
      <c r="I184" s="99" t="s">
        <v>23</v>
      </c>
      <c r="J184" s="99" t="s">
        <v>23</v>
      </c>
      <c r="K184" s="99" t="s">
        <v>13</v>
      </c>
      <c r="L184" s="99" t="s">
        <v>23</v>
      </c>
      <c r="M184" s="99" t="s">
        <v>19</v>
      </c>
      <c r="N184" s="99" t="s">
        <v>13</v>
      </c>
      <c r="O184" s="99" t="s">
        <v>13</v>
      </c>
      <c r="P184" s="99" t="s">
        <v>23</v>
      </c>
      <c r="Q184" s="99" t="s">
        <v>19</v>
      </c>
      <c r="R184" s="99" t="s">
        <v>23</v>
      </c>
      <c r="S184" s="99" t="s">
        <v>7</v>
      </c>
      <c r="T184" s="99" t="s">
        <v>23</v>
      </c>
      <c r="U184" s="99" t="s">
        <v>19</v>
      </c>
      <c r="V184" s="99" t="s">
        <v>7</v>
      </c>
      <c r="W184" s="99" t="s">
        <v>7</v>
      </c>
      <c r="X184" s="99" t="s">
        <v>19</v>
      </c>
      <c r="Y184" s="99" t="s">
        <v>23</v>
      </c>
      <c r="Z184" s="99" t="s">
        <v>13</v>
      </c>
      <c r="AA184" s="99" t="s">
        <v>7</v>
      </c>
      <c r="AB184" s="99" t="s">
        <v>7</v>
      </c>
      <c r="AC184" s="99" t="s">
        <v>19</v>
      </c>
      <c r="AD184" s="99" t="s">
        <v>13</v>
      </c>
      <c r="AE184" s="99" t="s">
        <v>7</v>
      </c>
      <c r="AF184" s="99" t="s">
        <v>13</v>
      </c>
      <c r="AG184" s="99" t="s">
        <v>23</v>
      </c>
      <c r="AH184" s="99" t="s">
        <v>7</v>
      </c>
      <c r="AI184" s="99" t="s">
        <v>19</v>
      </c>
      <c r="AJ184" s="99" t="s">
        <v>19</v>
      </c>
      <c r="AK184" s="99" t="s">
        <v>13</v>
      </c>
      <c r="AL184" s="99" t="s">
        <v>19</v>
      </c>
      <c r="AM184" s="99" t="s">
        <v>7</v>
      </c>
      <c r="AN184" s="99" t="s">
        <v>13</v>
      </c>
      <c r="AO184" s="99" t="s">
        <v>13</v>
      </c>
      <c r="AP184" s="99" t="s">
        <v>19</v>
      </c>
      <c r="AQ184" s="99" t="s">
        <v>7</v>
      </c>
      <c r="AR184" s="99" t="s">
        <v>23</v>
      </c>
      <c r="AS184" s="99" t="s">
        <v>23</v>
      </c>
      <c r="AT184" s="99" t="s">
        <v>19</v>
      </c>
      <c r="AU184" s="99" t="s">
        <v>23</v>
      </c>
      <c r="AV184" s="99" t="s">
        <v>7</v>
      </c>
      <c r="AW184" s="99" t="s">
        <v>19</v>
      </c>
      <c r="AX184" s="99" t="s">
        <v>13</v>
      </c>
      <c r="AY184" s="99" t="s">
        <v>23</v>
      </c>
      <c r="AZ184" s="99" t="s">
        <v>23</v>
      </c>
      <c r="BA184" s="99" t="s">
        <v>19</v>
      </c>
      <c r="BB184" s="99"/>
      <c r="BC184" s="99"/>
      <c r="BD184" s="99"/>
      <c r="BE184" s="99"/>
      <c r="BF184" s="99"/>
      <c r="BG184" s="99"/>
      <c r="BH184" s="99"/>
      <c r="BI184" s="99"/>
      <c r="BJ184" s="99"/>
      <c r="BK184" s="95"/>
      <c r="BL184" s="86"/>
      <c r="BM184" s="86">
        <f t="shared" si="2"/>
        <v>45</v>
      </c>
    </row>
    <row r="185" spans="1:65" ht="17.25" thickBot="1" x14ac:dyDescent="0.25">
      <c r="A185" s="78">
        <v>184</v>
      </c>
      <c r="B185" s="103" t="s">
        <v>554</v>
      </c>
      <c r="C185" s="104" t="s">
        <v>923</v>
      </c>
      <c r="D185" s="104"/>
      <c r="E185" s="104"/>
      <c r="F185" s="99" t="s">
        <v>7</v>
      </c>
      <c r="G185" s="104">
        <v>12</v>
      </c>
      <c r="H185" s="112">
        <v>2015</v>
      </c>
      <c r="I185" s="99" t="s">
        <v>23</v>
      </c>
      <c r="J185" s="99" t="s">
        <v>23</v>
      </c>
      <c r="K185" s="99" t="s">
        <v>13</v>
      </c>
      <c r="L185" s="99" t="s">
        <v>23</v>
      </c>
      <c r="M185" s="99" t="s">
        <v>19</v>
      </c>
      <c r="N185" s="99" t="s">
        <v>13</v>
      </c>
      <c r="O185" s="99" t="s">
        <v>7</v>
      </c>
      <c r="P185" s="99" t="s">
        <v>23</v>
      </c>
      <c r="Q185" s="99" t="s">
        <v>19</v>
      </c>
      <c r="R185" s="99" t="s">
        <v>23</v>
      </c>
      <c r="S185" s="99" t="s">
        <v>7</v>
      </c>
      <c r="T185" s="99" t="s">
        <v>23</v>
      </c>
      <c r="U185" s="99" t="s">
        <v>19</v>
      </c>
      <c r="V185" s="99" t="s">
        <v>7</v>
      </c>
      <c r="W185" s="99" t="s">
        <v>7</v>
      </c>
      <c r="X185" s="99" t="s">
        <v>19</v>
      </c>
      <c r="Y185" s="99"/>
      <c r="Z185" s="99"/>
      <c r="AA185" s="99" t="s">
        <v>23</v>
      </c>
      <c r="AB185" s="99" t="s">
        <v>7</v>
      </c>
      <c r="AC185" s="99" t="s">
        <v>19</v>
      </c>
      <c r="AD185" s="99"/>
      <c r="AE185" s="99" t="s">
        <v>7</v>
      </c>
      <c r="AF185" s="99" t="s">
        <v>13</v>
      </c>
      <c r="AG185" s="99" t="s">
        <v>7</v>
      </c>
      <c r="AH185" s="99" t="s">
        <v>7</v>
      </c>
      <c r="AI185" s="99" t="s">
        <v>13</v>
      </c>
      <c r="AJ185" s="99" t="s">
        <v>19</v>
      </c>
      <c r="AK185" s="99" t="s">
        <v>13</v>
      </c>
      <c r="AL185" s="99"/>
      <c r="AM185" s="99" t="s">
        <v>7</v>
      </c>
      <c r="AN185" s="99"/>
      <c r="AO185" s="99" t="s">
        <v>13</v>
      </c>
      <c r="AP185" s="99" t="s">
        <v>19</v>
      </c>
      <c r="AQ185" s="99"/>
      <c r="AR185" s="99"/>
      <c r="AS185" s="99" t="s">
        <v>23</v>
      </c>
      <c r="AT185" s="99"/>
      <c r="AU185" s="99"/>
      <c r="AV185" s="99"/>
      <c r="AW185" s="99" t="s">
        <v>19</v>
      </c>
      <c r="AX185" s="99"/>
      <c r="AY185" s="99" t="s">
        <v>7</v>
      </c>
      <c r="AZ185" s="99" t="s">
        <v>23</v>
      </c>
      <c r="BA185" s="99"/>
      <c r="BB185" s="99"/>
      <c r="BC185" s="99"/>
      <c r="BD185" s="99"/>
      <c r="BE185" s="99"/>
      <c r="BF185" s="99"/>
      <c r="BG185" s="99"/>
      <c r="BH185" s="99"/>
      <c r="BI185" s="99"/>
      <c r="BJ185" s="99"/>
      <c r="BK185" s="95"/>
      <c r="BL185" s="86"/>
      <c r="BM185" s="86">
        <f t="shared" si="2"/>
        <v>33</v>
      </c>
    </row>
    <row r="186" spans="1:65" ht="17.25" thickBot="1" x14ac:dyDescent="0.25">
      <c r="A186" s="79">
        <v>185</v>
      </c>
      <c r="B186" s="103" t="s">
        <v>574</v>
      </c>
      <c r="C186" s="104" t="s">
        <v>924</v>
      </c>
      <c r="D186" s="104"/>
      <c r="E186" s="104"/>
      <c r="F186" s="99" t="s">
        <v>7</v>
      </c>
      <c r="G186" s="104">
        <v>11</v>
      </c>
      <c r="H186" s="112">
        <v>2015</v>
      </c>
      <c r="I186" s="99" t="s">
        <v>23</v>
      </c>
      <c r="J186" s="99" t="s">
        <v>19</v>
      </c>
      <c r="K186" s="99" t="s">
        <v>13</v>
      </c>
      <c r="L186" s="99" t="s">
        <v>7</v>
      </c>
      <c r="M186" s="99" t="s">
        <v>7</v>
      </c>
      <c r="N186" s="99" t="s">
        <v>13</v>
      </c>
      <c r="O186" s="99" t="s">
        <v>23</v>
      </c>
      <c r="P186" s="99" t="s">
        <v>7</v>
      </c>
      <c r="Q186" s="99" t="s">
        <v>19</v>
      </c>
      <c r="R186" s="99" t="s">
        <v>23</v>
      </c>
      <c r="S186" s="99" t="s">
        <v>13</v>
      </c>
      <c r="T186" s="99" t="s">
        <v>23</v>
      </c>
      <c r="U186" s="99" t="s">
        <v>13</v>
      </c>
      <c r="V186" s="99" t="s">
        <v>19</v>
      </c>
      <c r="W186" s="99" t="s">
        <v>19</v>
      </c>
      <c r="X186" s="99" t="s">
        <v>7</v>
      </c>
      <c r="Y186" s="99" t="s">
        <v>23</v>
      </c>
      <c r="Z186" s="99" t="s">
        <v>13</v>
      </c>
      <c r="AA186" s="99" t="s">
        <v>7</v>
      </c>
      <c r="AB186" s="99" t="s">
        <v>19</v>
      </c>
      <c r="AC186" s="99" t="s">
        <v>13</v>
      </c>
      <c r="AD186" s="99" t="s">
        <v>23</v>
      </c>
      <c r="AE186" s="99" t="s">
        <v>23</v>
      </c>
      <c r="AF186" s="99" t="s">
        <v>13</v>
      </c>
      <c r="AG186" s="99" t="s">
        <v>7</v>
      </c>
      <c r="AH186" s="99" t="s">
        <v>19</v>
      </c>
      <c r="AI186" s="99" t="s">
        <v>7</v>
      </c>
      <c r="AJ186" s="99" t="s">
        <v>13</v>
      </c>
      <c r="AK186" s="99" t="s">
        <v>23</v>
      </c>
      <c r="AL186" s="99" t="s">
        <v>23</v>
      </c>
      <c r="AM186" s="99" t="s">
        <v>13</v>
      </c>
      <c r="AN186" s="99" t="s">
        <v>13</v>
      </c>
      <c r="AO186" s="99" t="s">
        <v>19</v>
      </c>
      <c r="AP186" s="99" t="s">
        <v>7</v>
      </c>
      <c r="AQ186" s="99" t="s">
        <v>13</v>
      </c>
      <c r="AR186" s="99" t="s">
        <v>7</v>
      </c>
      <c r="AS186" s="99" t="s">
        <v>19</v>
      </c>
      <c r="AT186" s="99" t="s">
        <v>23</v>
      </c>
      <c r="AU186" s="99" t="s">
        <v>7</v>
      </c>
      <c r="AV186" s="99" t="s">
        <v>19</v>
      </c>
      <c r="AW186" s="99" t="s">
        <v>23</v>
      </c>
      <c r="AX186" s="99" t="s">
        <v>7</v>
      </c>
      <c r="AY186" s="99" t="s">
        <v>19</v>
      </c>
      <c r="AZ186" s="99" t="s">
        <v>23</v>
      </c>
      <c r="BA186" s="99" t="s">
        <v>23</v>
      </c>
      <c r="BB186" s="99"/>
      <c r="BC186" s="99"/>
      <c r="BD186" s="99"/>
      <c r="BE186" s="99"/>
      <c r="BF186" s="99"/>
      <c r="BG186" s="99"/>
      <c r="BH186" s="99"/>
      <c r="BI186" s="99"/>
      <c r="BJ186" s="99"/>
      <c r="BK186" s="95"/>
      <c r="BL186" s="86"/>
      <c r="BM186" s="86">
        <f t="shared" si="2"/>
        <v>45</v>
      </c>
    </row>
    <row r="187" spans="1:65" ht="17.25" thickBot="1" x14ac:dyDescent="0.25">
      <c r="A187" s="78">
        <v>186</v>
      </c>
      <c r="B187" s="103" t="s">
        <v>569</v>
      </c>
      <c r="C187" s="104" t="s">
        <v>925</v>
      </c>
      <c r="D187" s="104"/>
      <c r="E187" s="104"/>
      <c r="F187" s="99" t="s">
        <v>7</v>
      </c>
      <c r="G187" s="104">
        <v>15</v>
      </c>
      <c r="H187" s="112">
        <v>2015</v>
      </c>
      <c r="I187" s="99" t="s">
        <v>23</v>
      </c>
      <c r="J187" s="99" t="s">
        <v>23</v>
      </c>
      <c r="K187" s="99" t="s">
        <v>13</v>
      </c>
      <c r="L187" s="99" t="s">
        <v>7</v>
      </c>
      <c r="M187" s="99" t="s">
        <v>19</v>
      </c>
      <c r="N187" s="99" t="s">
        <v>13</v>
      </c>
      <c r="O187" s="99" t="s">
        <v>23</v>
      </c>
      <c r="P187" s="99" t="s">
        <v>23</v>
      </c>
      <c r="Q187" s="99" t="s">
        <v>19</v>
      </c>
      <c r="R187" s="99" t="s">
        <v>7</v>
      </c>
      <c r="S187" s="99" t="s">
        <v>7</v>
      </c>
      <c r="T187" s="99" t="s">
        <v>23</v>
      </c>
      <c r="U187" s="99" t="s">
        <v>19</v>
      </c>
      <c r="V187" s="99" t="s">
        <v>7</v>
      </c>
      <c r="W187" s="99" t="s">
        <v>7</v>
      </c>
      <c r="X187" s="99" t="s">
        <v>19</v>
      </c>
      <c r="Y187" s="99" t="s">
        <v>19</v>
      </c>
      <c r="Z187" s="99" t="s">
        <v>13</v>
      </c>
      <c r="AA187" s="99" t="s">
        <v>19</v>
      </c>
      <c r="AB187" s="99" t="s">
        <v>7</v>
      </c>
      <c r="AC187" s="99" t="s">
        <v>19</v>
      </c>
      <c r="AD187" s="99" t="s">
        <v>13</v>
      </c>
      <c r="AE187" s="99" t="s">
        <v>13</v>
      </c>
      <c r="AF187" s="99" t="s">
        <v>13</v>
      </c>
      <c r="AG187" s="99" t="s">
        <v>19</v>
      </c>
      <c r="AH187" s="99" t="s">
        <v>7</v>
      </c>
      <c r="AI187" s="99" t="s">
        <v>13</v>
      </c>
      <c r="AJ187" s="99" t="s">
        <v>19</v>
      </c>
      <c r="AK187" s="99" t="s">
        <v>13</v>
      </c>
      <c r="AL187" s="99" t="s">
        <v>19</v>
      </c>
      <c r="AM187" s="99" t="s">
        <v>23</v>
      </c>
      <c r="AN187" s="99" t="s">
        <v>23</v>
      </c>
      <c r="AO187" s="99" t="s">
        <v>23</v>
      </c>
      <c r="AP187" s="99" t="s">
        <v>23</v>
      </c>
      <c r="AQ187" s="99" t="s">
        <v>23</v>
      </c>
      <c r="AR187" s="99" t="s">
        <v>23</v>
      </c>
      <c r="AS187" s="99" t="s">
        <v>23</v>
      </c>
      <c r="AT187" s="99" t="s">
        <v>23</v>
      </c>
      <c r="AU187" s="99" t="s">
        <v>23</v>
      </c>
      <c r="AV187" s="99" t="s">
        <v>23</v>
      </c>
      <c r="AW187" s="99" t="s">
        <v>23</v>
      </c>
      <c r="AX187" s="99" t="s">
        <v>23</v>
      </c>
      <c r="AY187" s="99" t="s">
        <v>23</v>
      </c>
      <c r="AZ187" s="99" t="s">
        <v>23</v>
      </c>
      <c r="BA187" s="99" t="s">
        <v>23</v>
      </c>
      <c r="BB187" s="99"/>
      <c r="BC187" s="99"/>
      <c r="BD187" s="99"/>
      <c r="BE187" s="99"/>
      <c r="BF187" s="99"/>
      <c r="BG187" s="99"/>
      <c r="BH187" s="99"/>
      <c r="BI187" s="99"/>
      <c r="BJ187" s="99"/>
      <c r="BK187" s="95"/>
      <c r="BL187" s="86"/>
      <c r="BM187" s="86">
        <f t="shared" si="2"/>
        <v>45</v>
      </c>
    </row>
    <row r="188" spans="1:65" ht="17.25" thickBot="1" x14ac:dyDescent="0.25">
      <c r="A188" s="79">
        <v>187</v>
      </c>
      <c r="B188" s="103" t="s">
        <v>838</v>
      </c>
      <c r="C188" s="104" t="s">
        <v>926</v>
      </c>
      <c r="D188" s="104"/>
      <c r="E188" s="104"/>
      <c r="F188" s="99" t="s">
        <v>7</v>
      </c>
      <c r="G188" s="104">
        <v>22</v>
      </c>
      <c r="H188" s="112">
        <v>2016</v>
      </c>
      <c r="I188" s="99" t="s">
        <v>13</v>
      </c>
      <c r="J188" s="99" t="s">
        <v>13</v>
      </c>
      <c r="K188" s="99" t="s">
        <v>23</v>
      </c>
      <c r="L188" s="99" t="s">
        <v>7</v>
      </c>
      <c r="M188" s="99" t="s">
        <v>13</v>
      </c>
      <c r="N188" s="99" t="s">
        <v>19</v>
      </c>
      <c r="O188" s="99" t="s">
        <v>13</v>
      </c>
      <c r="P188" s="99" t="s">
        <v>7</v>
      </c>
      <c r="Q188" s="99" t="s">
        <v>19</v>
      </c>
      <c r="R188" s="99" t="s">
        <v>7</v>
      </c>
      <c r="S188" s="99" t="s">
        <v>23</v>
      </c>
      <c r="T188" s="99" t="s">
        <v>23</v>
      </c>
      <c r="U188" s="99" t="s">
        <v>13</v>
      </c>
      <c r="V188" s="99" t="s">
        <v>7</v>
      </c>
      <c r="W188" s="99" t="s">
        <v>19</v>
      </c>
      <c r="X188" s="99" t="s">
        <v>23</v>
      </c>
      <c r="Y188" s="99" t="s">
        <v>13</v>
      </c>
      <c r="Z188" s="99" t="s">
        <v>7</v>
      </c>
      <c r="AA188" s="99" t="s">
        <v>13</v>
      </c>
      <c r="AB188" s="99" t="s">
        <v>23</v>
      </c>
      <c r="AC188" s="99" t="s">
        <v>19</v>
      </c>
      <c r="AD188" s="99" t="s">
        <v>23</v>
      </c>
      <c r="AE188" s="99" t="s">
        <v>13</v>
      </c>
      <c r="AF188" s="99" t="s">
        <v>19</v>
      </c>
      <c r="AG188" s="99" t="s">
        <v>23</v>
      </c>
      <c r="AH188" s="99" t="s">
        <v>19</v>
      </c>
      <c r="AI188" s="99" t="s">
        <v>7</v>
      </c>
      <c r="AJ188" s="99" t="s">
        <v>13</v>
      </c>
      <c r="AK188" s="99" t="s">
        <v>19</v>
      </c>
      <c r="AL188" s="99" t="s">
        <v>19</v>
      </c>
      <c r="AM188" s="99" t="s">
        <v>7</v>
      </c>
      <c r="AN188" s="99" t="s">
        <v>23</v>
      </c>
      <c r="AO188" s="99" t="s">
        <v>13</v>
      </c>
      <c r="AP188" s="99" t="s">
        <v>23</v>
      </c>
      <c r="AQ188" s="99" t="s">
        <v>23</v>
      </c>
      <c r="AR188" s="99" t="s">
        <v>23</v>
      </c>
      <c r="AS188" s="99" t="s">
        <v>13</v>
      </c>
      <c r="AT188" s="99" t="s">
        <v>19</v>
      </c>
      <c r="AU188" s="99" t="s">
        <v>13</v>
      </c>
      <c r="AV188" s="99" t="s">
        <v>23</v>
      </c>
      <c r="AW188" s="99" t="s">
        <v>13</v>
      </c>
      <c r="AX188" s="99" t="s">
        <v>13</v>
      </c>
      <c r="AY188" s="99" t="s">
        <v>23</v>
      </c>
      <c r="AZ188" s="99" t="s">
        <v>19</v>
      </c>
      <c r="BA188" s="99" t="s">
        <v>7</v>
      </c>
      <c r="BB188" s="99"/>
      <c r="BC188" s="99"/>
      <c r="BD188" s="99"/>
      <c r="BE188" s="99"/>
      <c r="BF188" s="99"/>
      <c r="BG188" s="99"/>
      <c r="BH188" s="99"/>
      <c r="BI188" s="99"/>
      <c r="BJ188" s="99"/>
      <c r="BK188" s="95"/>
      <c r="BL188" s="86"/>
      <c r="BM188" s="86">
        <f t="shared" si="2"/>
        <v>45</v>
      </c>
    </row>
    <row r="189" spans="1:65" ht="17.25" thickBot="1" x14ac:dyDescent="0.25">
      <c r="A189" s="78">
        <v>188</v>
      </c>
      <c r="B189" s="103" t="s">
        <v>574</v>
      </c>
      <c r="C189" s="103">
        <v>43781.52175925926</v>
      </c>
      <c r="D189" s="103"/>
      <c r="E189" s="103"/>
      <c r="F189" s="99" t="s">
        <v>7</v>
      </c>
      <c r="G189" s="104">
        <v>11</v>
      </c>
      <c r="H189" s="112">
        <v>2016</v>
      </c>
      <c r="I189" s="99" t="s">
        <v>13</v>
      </c>
      <c r="J189" s="99" t="s">
        <v>13</v>
      </c>
      <c r="K189" s="99" t="s">
        <v>19</v>
      </c>
      <c r="L189" s="99" t="s">
        <v>7</v>
      </c>
      <c r="M189" s="99" t="s">
        <v>13</v>
      </c>
      <c r="N189" s="99" t="s">
        <v>19</v>
      </c>
      <c r="O189" s="99" t="s">
        <v>7</v>
      </c>
      <c r="P189" s="99" t="s">
        <v>7</v>
      </c>
      <c r="Q189" s="99" t="s">
        <v>23</v>
      </c>
      <c r="R189" s="99" t="s">
        <v>19</v>
      </c>
      <c r="S189" s="99" t="s">
        <v>23</v>
      </c>
      <c r="T189" s="99" t="s">
        <v>23</v>
      </c>
      <c r="U189" s="99" t="s">
        <v>13</v>
      </c>
      <c r="V189" s="99" t="s">
        <v>7</v>
      </c>
      <c r="W189" s="99" t="s">
        <v>23</v>
      </c>
      <c r="X189" s="99" t="s">
        <v>23</v>
      </c>
      <c r="Y189" s="99" t="s">
        <v>13</v>
      </c>
      <c r="Z189" s="99" t="s">
        <v>7</v>
      </c>
      <c r="AA189" s="99" t="s">
        <v>7</v>
      </c>
      <c r="AB189" s="99" t="s">
        <v>19</v>
      </c>
      <c r="AC189" s="99" t="s">
        <v>7</v>
      </c>
      <c r="AD189" s="99" t="s">
        <v>7</v>
      </c>
      <c r="AE189" s="99" t="s">
        <v>13</v>
      </c>
      <c r="AF189" s="99" t="s">
        <v>7</v>
      </c>
      <c r="AG189" s="99" t="s">
        <v>13</v>
      </c>
      <c r="AH189" s="99" t="s">
        <v>19</v>
      </c>
      <c r="AI189" s="99" t="s">
        <v>7</v>
      </c>
      <c r="AJ189" s="99" t="s">
        <v>13</v>
      </c>
      <c r="AK189" s="99" t="s">
        <v>19</v>
      </c>
      <c r="AL189" s="99" t="s">
        <v>19</v>
      </c>
      <c r="AM189" s="99" t="s">
        <v>23</v>
      </c>
      <c r="AN189" s="99" t="s">
        <v>19</v>
      </c>
      <c r="AO189" s="99" t="s">
        <v>13</v>
      </c>
      <c r="AP189" s="99" t="s">
        <v>19</v>
      </c>
      <c r="AQ189" s="99" t="s">
        <v>7</v>
      </c>
      <c r="AR189" s="99" t="s">
        <v>7</v>
      </c>
      <c r="AS189" s="99" t="s">
        <v>23</v>
      </c>
      <c r="AT189" s="99" t="s">
        <v>13</v>
      </c>
      <c r="AU189" s="99" t="s">
        <v>7</v>
      </c>
      <c r="AV189" s="99" t="s">
        <v>7</v>
      </c>
      <c r="AW189" s="99" t="s">
        <v>13</v>
      </c>
      <c r="AX189" s="99" t="s">
        <v>7</v>
      </c>
      <c r="AY189" s="99" t="s">
        <v>19</v>
      </c>
      <c r="AZ189" s="99" t="s">
        <v>7</v>
      </c>
      <c r="BA189" s="99" t="s">
        <v>7</v>
      </c>
      <c r="BB189" s="99"/>
      <c r="BC189" s="99"/>
      <c r="BD189" s="99"/>
      <c r="BE189" s="99"/>
      <c r="BF189" s="99"/>
      <c r="BG189" s="99"/>
      <c r="BH189" s="99"/>
      <c r="BI189" s="99"/>
      <c r="BJ189" s="99"/>
      <c r="BK189" s="95"/>
      <c r="BL189" s="86"/>
      <c r="BM189" s="86">
        <f t="shared" si="2"/>
        <v>45</v>
      </c>
    </row>
    <row r="190" spans="1:65" ht="17.25" thickBot="1" x14ac:dyDescent="0.25">
      <c r="A190" s="79">
        <v>189</v>
      </c>
      <c r="B190" s="103" t="s">
        <v>830</v>
      </c>
      <c r="C190" s="103">
        <v>43781.521863425929</v>
      </c>
      <c r="D190" s="103"/>
      <c r="E190" s="103"/>
      <c r="F190" s="99" t="s">
        <v>7</v>
      </c>
      <c r="G190" s="99">
        <v>9</v>
      </c>
      <c r="H190" s="112">
        <v>2016</v>
      </c>
      <c r="I190" s="99" t="s">
        <v>13</v>
      </c>
      <c r="J190" s="99" t="s">
        <v>13</v>
      </c>
      <c r="K190" s="99" t="s">
        <v>23</v>
      </c>
      <c r="L190" s="99" t="s">
        <v>7</v>
      </c>
      <c r="M190" s="99" t="s">
        <v>13</v>
      </c>
      <c r="N190" s="99" t="s">
        <v>23</v>
      </c>
      <c r="O190" s="99" t="s">
        <v>13</v>
      </c>
      <c r="P190" s="99" t="s">
        <v>7</v>
      </c>
      <c r="Q190" s="99" t="s">
        <v>19</v>
      </c>
      <c r="R190" s="99" t="s">
        <v>7</v>
      </c>
      <c r="S190" s="99" t="s">
        <v>23</v>
      </c>
      <c r="T190" s="99" t="s">
        <v>23</v>
      </c>
      <c r="U190" s="99" t="s">
        <v>13</v>
      </c>
      <c r="V190" s="99" t="s">
        <v>7</v>
      </c>
      <c r="W190" s="99" t="s">
        <v>19</v>
      </c>
      <c r="X190" s="99" t="s">
        <v>23</v>
      </c>
      <c r="Y190" s="99" t="s">
        <v>13</v>
      </c>
      <c r="Z190" s="99" t="s">
        <v>7</v>
      </c>
      <c r="AA190" s="99" t="s">
        <v>7</v>
      </c>
      <c r="AB190" s="99" t="s">
        <v>23</v>
      </c>
      <c r="AC190" s="99" t="s">
        <v>19</v>
      </c>
      <c r="AD190" s="99" t="s">
        <v>23</v>
      </c>
      <c r="AE190" s="99" t="s">
        <v>13</v>
      </c>
      <c r="AF190" s="99" t="s">
        <v>19</v>
      </c>
      <c r="AG190" s="99" t="s">
        <v>19</v>
      </c>
      <c r="AH190" s="99" t="s">
        <v>23</v>
      </c>
      <c r="AI190" s="99" t="s">
        <v>13</v>
      </c>
      <c r="AJ190" s="99" t="s">
        <v>7</v>
      </c>
      <c r="AK190" s="99" t="s">
        <v>19</v>
      </c>
      <c r="AL190" s="99" t="s">
        <v>19</v>
      </c>
      <c r="AM190" s="99" t="s">
        <v>7</v>
      </c>
      <c r="AN190" s="99" t="s">
        <v>23</v>
      </c>
      <c r="AO190" s="99" t="s">
        <v>13</v>
      </c>
      <c r="AP190" s="99" t="s">
        <v>19</v>
      </c>
      <c r="AQ190" s="99" t="s">
        <v>23</v>
      </c>
      <c r="AR190" s="99" t="s">
        <v>23</v>
      </c>
      <c r="AS190" s="99" t="s">
        <v>13</v>
      </c>
      <c r="AT190" s="99" t="s">
        <v>19</v>
      </c>
      <c r="AU190" s="99" t="s">
        <v>19</v>
      </c>
      <c r="AV190" s="99" t="s">
        <v>23</v>
      </c>
      <c r="AW190" s="99" t="s">
        <v>7</v>
      </c>
      <c r="AX190" s="99" t="s">
        <v>23</v>
      </c>
      <c r="AY190" s="99" t="s">
        <v>23</v>
      </c>
      <c r="AZ190" s="99" t="s">
        <v>7</v>
      </c>
      <c r="BA190" s="99" t="s">
        <v>7</v>
      </c>
      <c r="BB190" s="99"/>
      <c r="BC190" s="99"/>
      <c r="BD190" s="99"/>
      <c r="BE190" s="99"/>
      <c r="BF190" s="99"/>
      <c r="BG190" s="99"/>
      <c r="BH190" s="99"/>
      <c r="BI190" s="99"/>
      <c r="BJ190" s="99"/>
      <c r="BK190" s="95"/>
      <c r="BL190" s="86"/>
      <c r="BM190" s="86">
        <f t="shared" si="2"/>
        <v>45</v>
      </c>
    </row>
    <row r="191" spans="1:65" ht="17.25" thickBot="1" x14ac:dyDescent="0.25">
      <c r="A191" s="78">
        <v>190</v>
      </c>
      <c r="B191" s="103" t="s">
        <v>581</v>
      </c>
      <c r="C191" s="103">
        <v>43781.522314814814</v>
      </c>
      <c r="D191" s="103"/>
      <c r="E191" s="103"/>
      <c r="F191" s="99" t="s">
        <v>7</v>
      </c>
      <c r="G191" s="99">
        <v>2</v>
      </c>
      <c r="H191" s="112">
        <v>2016</v>
      </c>
      <c r="I191" s="99" t="s">
        <v>13</v>
      </c>
      <c r="J191" s="99" t="s">
        <v>13</v>
      </c>
      <c r="K191" s="99" t="s">
        <v>23</v>
      </c>
      <c r="L191" s="99" t="s">
        <v>7</v>
      </c>
      <c r="M191" s="99" t="s">
        <v>13</v>
      </c>
      <c r="N191" s="99" t="s">
        <v>19</v>
      </c>
      <c r="O191" s="99" t="s">
        <v>13</v>
      </c>
      <c r="P191" s="99" t="s">
        <v>7</v>
      </c>
      <c r="Q191" s="99" t="s">
        <v>23</v>
      </c>
      <c r="R191" s="99" t="s">
        <v>19</v>
      </c>
      <c r="S191" s="99" t="s">
        <v>23</v>
      </c>
      <c r="T191" s="99" t="s">
        <v>23</v>
      </c>
      <c r="U191" s="99" t="s">
        <v>13</v>
      </c>
      <c r="V191" s="99" t="s">
        <v>7</v>
      </c>
      <c r="W191" s="99"/>
      <c r="X191" s="99" t="s">
        <v>23</v>
      </c>
      <c r="Y191" s="99" t="s">
        <v>23</v>
      </c>
      <c r="Z191" s="99" t="s">
        <v>7</v>
      </c>
      <c r="AA191" s="99" t="s">
        <v>13</v>
      </c>
      <c r="AB191" s="99"/>
      <c r="AC191" s="99"/>
      <c r="AD191" s="99" t="s">
        <v>23</v>
      </c>
      <c r="AE191" s="99" t="s">
        <v>13</v>
      </c>
      <c r="AF191" s="99" t="s">
        <v>19</v>
      </c>
      <c r="AG191" s="99" t="s">
        <v>19</v>
      </c>
      <c r="AH191" s="99" t="s">
        <v>19</v>
      </c>
      <c r="AI191" s="99" t="s">
        <v>7</v>
      </c>
      <c r="AJ191" s="99" t="s">
        <v>7</v>
      </c>
      <c r="AK191" s="99" t="s">
        <v>19</v>
      </c>
      <c r="AL191" s="99" t="s">
        <v>19</v>
      </c>
      <c r="AM191" s="99" t="s">
        <v>7</v>
      </c>
      <c r="AN191" s="99"/>
      <c r="AO191" s="99" t="s">
        <v>13</v>
      </c>
      <c r="AP191" s="99" t="s">
        <v>19</v>
      </c>
      <c r="AQ191" s="99" t="s">
        <v>23</v>
      </c>
      <c r="AR191" s="99" t="s">
        <v>23</v>
      </c>
      <c r="AS191" s="99" t="s">
        <v>13</v>
      </c>
      <c r="AT191" s="99"/>
      <c r="AU191" s="99"/>
      <c r="AV191" s="99"/>
      <c r="AW191" s="99" t="s">
        <v>23</v>
      </c>
      <c r="AX191" s="99" t="s">
        <v>13</v>
      </c>
      <c r="AY191" s="99" t="s">
        <v>23</v>
      </c>
      <c r="AZ191" s="99" t="s">
        <v>19</v>
      </c>
      <c r="BA191" s="99" t="s">
        <v>13</v>
      </c>
      <c r="BB191" s="99"/>
      <c r="BC191" s="99"/>
      <c r="BD191" s="99"/>
      <c r="BE191" s="99"/>
      <c r="BF191" s="99"/>
      <c r="BG191" s="99"/>
      <c r="BH191" s="99"/>
      <c r="BI191" s="99"/>
      <c r="BJ191" s="99"/>
      <c r="BK191" s="95"/>
      <c r="BL191" s="86"/>
      <c r="BM191" s="86">
        <f t="shared" si="2"/>
        <v>38</v>
      </c>
    </row>
    <row r="192" spans="1:65" ht="17.25" thickBot="1" x14ac:dyDescent="0.25">
      <c r="A192" s="79">
        <v>191</v>
      </c>
      <c r="B192" s="103" t="s">
        <v>833</v>
      </c>
      <c r="C192" s="103">
        <v>43781.522731481484</v>
      </c>
      <c r="D192" s="103"/>
      <c r="E192" s="103"/>
      <c r="F192" s="99" t="s">
        <v>7</v>
      </c>
      <c r="G192" s="104">
        <v>16</v>
      </c>
      <c r="H192" s="112">
        <v>2016</v>
      </c>
      <c r="I192" s="99" t="s">
        <v>13</v>
      </c>
      <c r="J192" s="99" t="s">
        <v>13</v>
      </c>
      <c r="K192" s="99" t="s">
        <v>23</v>
      </c>
      <c r="L192" s="99" t="s">
        <v>7</v>
      </c>
      <c r="M192" s="99" t="s">
        <v>13</v>
      </c>
      <c r="N192" s="99" t="s">
        <v>19</v>
      </c>
      <c r="O192" s="99" t="s">
        <v>13</v>
      </c>
      <c r="P192" s="99" t="s">
        <v>7</v>
      </c>
      <c r="Q192" s="99" t="s">
        <v>23</v>
      </c>
      <c r="R192" s="99" t="s">
        <v>7</v>
      </c>
      <c r="S192" s="99" t="s">
        <v>23</v>
      </c>
      <c r="T192" s="99" t="s">
        <v>23</v>
      </c>
      <c r="U192" s="99" t="s">
        <v>13</v>
      </c>
      <c r="V192" s="99" t="s">
        <v>7</v>
      </c>
      <c r="W192" s="99" t="s">
        <v>19</v>
      </c>
      <c r="X192" s="99" t="s">
        <v>23</v>
      </c>
      <c r="Y192" s="99" t="s">
        <v>13</v>
      </c>
      <c r="Z192" s="99" t="s">
        <v>7</v>
      </c>
      <c r="AA192" s="99" t="s">
        <v>7</v>
      </c>
      <c r="AB192" s="99" t="s">
        <v>7</v>
      </c>
      <c r="AC192" s="99" t="s">
        <v>19</v>
      </c>
      <c r="AD192" s="99" t="s">
        <v>23</v>
      </c>
      <c r="AE192" s="99" t="s">
        <v>13</v>
      </c>
      <c r="AF192" s="99" t="s">
        <v>19</v>
      </c>
      <c r="AG192" s="99" t="s">
        <v>19</v>
      </c>
      <c r="AH192" s="99" t="s">
        <v>19</v>
      </c>
      <c r="AI192" s="99" t="s">
        <v>7</v>
      </c>
      <c r="AJ192" s="99" t="s">
        <v>19</v>
      </c>
      <c r="AK192" s="99" t="s">
        <v>19</v>
      </c>
      <c r="AL192" s="99" t="s">
        <v>19</v>
      </c>
      <c r="AM192" s="99" t="s">
        <v>7</v>
      </c>
      <c r="AN192" s="99" t="s">
        <v>23</v>
      </c>
      <c r="AO192" s="99" t="s">
        <v>13</v>
      </c>
      <c r="AP192" s="99" t="s">
        <v>19</v>
      </c>
      <c r="AQ192" s="99" t="s">
        <v>23</v>
      </c>
      <c r="AR192" s="99" t="s">
        <v>23</v>
      </c>
      <c r="AS192" s="99"/>
      <c r="AT192" s="99"/>
      <c r="AU192" s="99"/>
      <c r="AV192" s="99"/>
      <c r="AW192" s="99"/>
      <c r="AX192" s="99"/>
      <c r="AY192" s="99"/>
      <c r="AZ192" s="99"/>
      <c r="BA192" s="99"/>
      <c r="BB192" s="99"/>
      <c r="BC192" s="99"/>
      <c r="BD192" s="99"/>
      <c r="BE192" s="99"/>
      <c r="BF192" s="99"/>
      <c r="BG192" s="99"/>
      <c r="BH192" s="99"/>
      <c r="BI192" s="99"/>
      <c r="BJ192" s="99"/>
      <c r="BK192" s="95"/>
      <c r="BL192" s="86"/>
      <c r="BM192" s="86">
        <f t="shared" si="2"/>
        <v>36</v>
      </c>
    </row>
    <row r="193" spans="1:65" ht="17.25" thickBot="1" x14ac:dyDescent="0.25">
      <c r="A193" s="78">
        <v>192</v>
      </c>
      <c r="B193" s="103" t="s">
        <v>560</v>
      </c>
      <c r="C193" s="103">
        <v>43781.522870370369</v>
      </c>
      <c r="D193" s="103"/>
      <c r="E193" s="103"/>
      <c r="F193" s="99" t="s">
        <v>7</v>
      </c>
      <c r="G193" s="104">
        <v>13</v>
      </c>
      <c r="H193" s="112">
        <v>2016</v>
      </c>
      <c r="I193" s="99" t="s">
        <v>13</v>
      </c>
      <c r="J193" s="99" t="s">
        <v>13</v>
      </c>
      <c r="K193" s="99" t="s">
        <v>23</v>
      </c>
      <c r="L193" s="99" t="s">
        <v>7</v>
      </c>
      <c r="M193" s="99" t="s">
        <v>13</v>
      </c>
      <c r="N193" s="99" t="s">
        <v>19</v>
      </c>
      <c r="O193" s="99" t="s">
        <v>13</v>
      </c>
      <c r="P193" s="99" t="s">
        <v>7</v>
      </c>
      <c r="Q193" s="99" t="s">
        <v>23</v>
      </c>
      <c r="R193" s="99" t="s">
        <v>7</v>
      </c>
      <c r="S193" s="99" t="s">
        <v>23</v>
      </c>
      <c r="T193" s="99" t="s">
        <v>23</v>
      </c>
      <c r="U193" s="99" t="s">
        <v>13</v>
      </c>
      <c r="V193" s="99" t="s">
        <v>7</v>
      </c>
      <c r="W193" s="99" t="s">
        <v>19</v>
      </c>
      <c r="X193" s="99" t="s">
        <v>23</v>
      </c>
      <c r="Y193" s="99" t="s">
        <v>13</v>
      </c>
      <c r="Z193" s="99" t="s">
        <v>7</v>
      </c>
      <c r="AA193" s="99" t="s">
        <v>13</v>
      </c>
      <c r="AB193" s="99" t="s">
        <v>7</v>
      </c>
      <c r="AC193" s="99" t="s">
        <v>19</v>
      </c>
      <c r="AD193" s="99" t="s">
        <v>19</v>
      </c>
      <c r="AE193" s="99" t="s">
        <v>13</v>
      </c>
      <c r="AF193" s="99" t="s">
        <v>19</v>
      </c>
      <c r="AG193" s="99" t="s">
        <v>23</v>
      </c>
      <c r="AH193" s="99" t="s">
        <v>23</v>
      </c>
      <c r="AI193" s="99" t="s">
        <v>7</v>
      </c>
      <c r="AJ193" s="99" t="s">
        <v>7</v>
      </c>
      <c r="AK193" s="99" t="s">
        <v>19</v>
      </c>
      <c r="AL193" s="99" t="s">
        <v>19</v>
      </c>
      <c r="AM193" s="99" t="s">
        <v>7</v>
      </c>
      <c r="AN193" s="99"/>
      <c r="AO193" s="99" t="s">
        <v>13</v>
      </c>
      <c r="AP193" s="99"/>
      <c r="AQ193" s="99" t="s">
        <v>23</v>
      </c>
      <c r="AR193" s="99" t="s">
        <v>13</v>
      </c>
      <c r="AS193" s="99" t="s">
        <v>13</v>
      </c>
      <c r="AT193" s="99"/>
      <c r="AU193" s="99"/>
      <c r="AV193" s="99"/>
      <c r="AW193" s="99"/>
      <c r="AX193" s="99" t="s">
        <v>13</v>
      </c>
      <c r="AY193" s="99" t="s">
        <v>23</v>
      </c>
      <c r="AZ193" s="99" t="s">
        <v>19</v>
      </c>
      <c r="BA193" s="99" t="s">
        <v>7</v>
      </c>
      <c r="BB193" s="99"/>
      <c r="BC193" s="99"/>
      <c r="BD193" s="99"/>
      <c r="BE193" s="99"/>
      <c r="BF193" s="99"/>
      <c r="BG193" s="99"/>
      <c r="BH193" s="99"/>
      <c r="BI193" s="99"/>
      <c r="BJ193" s="99"/>
      <c r="BK193" s="95"/>
      <c r="BL193" s="86"/>
      <c r="BM193" s="86">
        <f t="shared" si="2"/>
        <v>39</v>
      </c>
    </row>
    <row r="194" spans="1:65" ht="17.25" thickBot="1" x14ac:dyDescent="0.25">
      <c r="A194" s="79">
        <v>193</v>
      </c>
      <c r="B194" s="103" t="s">
        <v>825</v>
      </c>
      <c r="C194" s="103">
        <v>43781.563240740739</v>
      </c>
      <c r="D194" s="103"/>
      <c r="E194" s="103"/>
      <c r="F194" s="99" t="s">
        <v>7</v>
      </c>
      <c r="G194" s="99">
        <v>4</v>
      </c>
      <c r="H194" s="112">
        <v>2016</v>
      </c>
      <c r="I194" s="99" t="s">
        <v>13</v>
      </c>
      <c r="J194" s="99" t="s">
        <v>13</v>
      </c>
      <c r="K194" s="99" t="s">
        <v>23</v>
      </c>
      <c r="L194" s="99" t="s">
        <v>7</v>
      </c>
      <c r="M194" s="99" t="s">
        <v>13</v>
      </c>
      <c r="N194" s="99" t="s">
        <v>19</v>
      </c>
      <c r="O194" s="99" t="s">
        <v>13</v>
      </c>
      <c r="P194" s="99" t="s">
        <v>7</v>
      </c>
      <c r="Q194" s="99" t="s">
        <v>23</v>
      </c>
      <c r="R194" s="99" t="s">
        <v>7</v>
      </c>
      <c r="S194" s="99" t="s">
        <v>23</v>
      </c>
      <c r="T194" s="99" t="s">
        <v>7</v>
      </c>
      <c r="U194" s="99" t="s">
        <v>13</v>
      </c>
      <c r="V194" s="99" t="s">
        <v>7</v>
      </c>
      <c r="W194" s="99" t="s">
        <v>23</v>
      </c>
      <c r="X194" s="99" t="s">
        <v>23</v>
      </c>
      <c r="Y194" s="99" t="s">
        <v>13</v>
      </c>
      <c r="Z194" s="99" t="s">
        <v>7</v>
      </c>
      <c r="AA194" s="99" t="s">
        <v>7</v>
      </c>
      <c r="AB194" s="99" t="s">
        <v>7</v>
      </c>
      <c r="AC194" s="99" t="s">
        <v>19</v>
      </c>
      <c r="AD194" s="99" t="s">
        <v>23</v>
      </c>
      <c r="AE194" s="99" t="s">
        <v>13</v>
      </c>
      <c r="AF194" s="99" t="s">
        <v>13</v>
      </c>
      <c r="AG194" s="99" t="s">
        <v>13</v>
      </c>
      <c r="AH194" s="99" t="s">
        <v>19</v>
      </c>
      <c r="AI194" s="99" t="s">
        <v>7</v>
      </c>
      <c r="AJ194" s="99" t="s">
        <v>7</v>
      </c>
      <c r="AK194" s="99" t="s">
        <v>19</v>
      </c>
      <c r="AL194" s="99" t="s">
        <v>19</v>
      </c>
      <c r="AM194" s="99"/>
      <c r="AN194" s="99"/>
      <c r="AO194" s="99"/>
      <c r="AP194" s="99"/>
      <c r="AQ194" s="99"/>
      <c r="AR194" s="99"/>
      <c r="AS194" s="99"/>
      <c r="AT194" s="99"/>
      <c r="AU194" s="99"/>
      <c r="AV194" s="99"/>
      <c r="AW194" s="99"/>
      <c r="AX194" s="99"/>
      <c r="AY194" s="99"/>
      <c r="AZ194" s="99"/>
      <c r="BA194" s="99"/>
      <c r="BB194" s="99"/>
      <c r="BC194" s="99"/>
      <c r="BD194" s="99"/>
      <c r="BE194" s="99"/>
      <c r="BF194" s="99"/>
      <c r="BG194" s="99"/>
      <c r="BH194" s="99"/>
      <c r="BI194" s="99"/>
      <c r="BJ194" s="99"/>
      <c r="BK194" s="95"/>
      <c r="BL194" s="86"/>
      <c r="BM194" s="86">
        <f t="shared" si="2"/>
        <v>30</v>
      </c>
    </row>
    <row r="195" spans="1:65" ht="17.25" thickBot="1" x14ac:dyDescent="0.25">
      <c r="A195" s="78">
        <v>194</v>
      </c>
      <c r="B195" s="103" t="s">
        <v>840</v>
      </c>
      <c r="C195" s="103">
        <v>43781.814664351848</v>
      </c>
      <c r="D195" s="103"/>
      <c r="E195" s="103"/>
      <c r="F195" s="99" t="s">
        <v>7</v>
      </c>
      <c r="G195" s="104">
        <v>24</v>
      </c>
      <c r="H195" s="112">
        <v>2016</v>
      </c>
      <c r="I195" s="99" t="s">
        <v>13</v>
      </c>
      <c r="J195" s="99" t="s">
        <v>13</v>
      </c>
      <c r="K195" s="99" t="s">
        <v>23</v>
      </c>
      <c r="L195" s="99" t="s">
        <v>7</v>
      </c>
      <c r="M195" s="99" t="s">
        <v>13</v>
      </c>
      <c r="N195" s="99" t="s">
        <v>19</v>
      </c>
      <c r="O195" s="99" t="s">
        <v>7</v>
      </c>
      <c r="P195" s="99" t="s">
        <v>7</v>
      </c>
      <c r="Q195" s="99" t="s">
        <v>19</v>
      </c>
      <c r="R195" s="99" t="s">
        <v>13</v>
      </c>
      <c r="S195" s="99" t="s">
        <v>23</v>
      </c>
      <c r="T195" s="99" t="s">
        <v>23</v>
      </c>
      <c r="U195" s="99" t="s">
        <v>13</v>
      </c>
      <c r="V195" s="99" t="s">
        <v>7</v>
      </c>
      <c r="W195" s="99" t="s">
        <v>23</v>
      </c>
      <c r="X195" s="99" t="s">
        <v>23</v>
      </c>
      <c r="Y195" s="99" t="s">
        <v>13</v>
      </c>
      <c r="Z195" s="99" t="s">
        <v>7</v>
      </c>
      <c r="AA195" s="99" t="s">
        <v>7</v>
      </c>
      <c r="AB195" s="99" t="s">
        <v>7</v>
      </c>
      <c r="AC195" s="99" t="s">
        <v>19</v>
      </c>
      <c r="AD195" s="99" t="s">
        <v>23</v>
      </c>
      <c r="AE195" s="99" t="s">
        <v>13</v>
      </c>
      <c r="AF195" s="99" t="s">
        <v>19</v>
      </c>
      <c r="AG195" s="99" t="s">
        <v>19</v>
      </c>
      <c r="AH195" s="99" t="s">
        <v>23</v>
      </c>
      <c r="AI195" s="99" t="s">
        <v>7</v>
      </c>
      <c r="AJ195" s="99" t="s">
        <v>7</v>
      </c>
      <c r="AK195" s="99" t="s">
        <v>19</v>
      </c>
      <c r="AL195" s="99" t="s">
        <v>19</v>
      </c>
      <c r="AM195" s="99" t="s">
        <v>7</v>
      </c>
      <c r="AN195" s="99"/>
      <c r="AO195" s="99" t="s">
        <v>13</v>
      </c>
      <c r="AP195" s="99" t="s">
        <v>13</v>
      </c>
      <c r="AQ195" s="99" t="s">
        <v>23</v>
      </c>
      <c r="AR195" s="99" t="s">
        <v>19</v>
      </c>
      <c r="AS195" s="99" t="s">
        <v>13</v>
      </c>
      <c r="AT195" s="99" t="s">
        <v>19</v>
      </c>
      <c r="AU195" s="99" t="s">
        <v>13</v>
      </c>
      <c r="AV195" s="99" t="s">
        <v>7</v>
      </c>
      <c r="AW195" s="99" t="s">
        <v>7</v>
      </c>
      <c r="AX195" s="99" t="s">
        <v>13</v>
      </c>
      <c r="AY195" s="99" t="s">
        <v>23</v>
      </c>
      <c r="AZ195" s="99" t="s">
        <v>19</v>
      </c>
      <c r="BA195" s="99" t="s">
        <v>13</v>
      </c>
      <c r="BB195" s="99"/>
      <c r="BC195" s="99"/>
      <c r="BD195" s="99"/>
      <c r="BE195" s="99"/>
      <c r="BF195" s="99"/>
      <c r="BG195" s="99"/>
      <c r="BH195" s="99"/>
      <c r="BI195" s="99"/>
      <c r="BJ195" s="99"/>
      <c r="BK195" s="95"/>
      <c r="BL195" s="86"/>
      <c r="BM195" s="86">
        <f t="shared" si="2"/>
        <v>44</v>
      </c>
    </row>
    <row r="196" spans="1:65" ht="17.25" thickBot="1" x14ac:dyDescent="0.25">
      <c r="A196" s="79">
        <v>195</v>
      </c>
      <c r="B196" s="103" t="s">
        <v>554</v>
      </c>
      <c r="C196" s="103">
        <v>43811.393726851849</v>
      </c>
      <c r="D196" s="103"/>
      <c r="E196" s="103"/>
      <c r="F196" s="99" t="s">
        <v>7</v>
      </c>
      <c r="G196" s="104">
        <v>12</v>
      </c>
      <c r="H196" s="112">
        <v>2016</v>
      </c>
      <c r="I196" s="99" t="s">
        <v>19</v>
      </c>
      <c r="J196" s="99" t="s">
        <v>13</v>
      </c>
      <c r="K196" s="99" t="s">
        <v>23</v>
      </c>
      <c r="L196" s="99" t="s">
        <v>7</v>
      </c>
      <c r="M196" s="99" t="s">
        <v>13</v>
      </c>
      <c r="N196" s="99" t="s">
        <v>19</v>
      </c>
      <c r="O196" s="99" t="s">
        <v>13</v>
      </c>
      <c r="P196" s="99" t="s">
        <v>7</v>
      </c>
      <c r="Q196" s="99" t="s">
        <v>23</v>
      </c>
      <c r="R196" s="99" t="s">
        <v>7</v>
      </c>
      <c r="S196" s="99" t="s">
        <v>23</v>
      </c>
      <c r="T196" s="99" t="s">
        <v>23</v>
      </c>
      <c r="U196" s="99"/>
      <c r="V196" s="99" t="s">
        <v>7</v>
      </c>
      <c r="W196" s="99"/>
      <c r="X196" s="99" t="s">
        <v>23</v>
      </c>
      <c r="Y196" s="99" t="s">
        <v>13</v>
      </c>
      <c r="Z196" s="99" t="s">
        <v>7</v>
      </c>
      <c r="AA196" s="99" t="s">
        <v>13</v>
      </c>
      <c r="AB196" s="99"/>
      <c r="AC196" s="99"/>
      <c r="AD196" s="99" t="s">
        <v>23</v>
      </c>
      <c r="AE196" s="99" t="s">
        <v>13</v>
      </c>
      <c r="AF196" s="99" t="s">
        <v>19</v>
      </c>
      <c r="AG196" s="99"/>
      <c r="AH196" s="99"/>
      <c r="AI196" s="99" t="s">
        <v>7</v>
      </c>
      <c r="AJ196" s="99" t="s">
        <v>7</v>
      </c>
      <c r="AK196" s="99" t="s">
        <v>19</v>
      </c>
      <c r="AL196" s="99" t="s">
        <v>19</v>
      </c>
      <c r="AM196" s="99" t="s">
        <v>7</v>
      </c>
      <c r="AN196" s="99" t="s">
        <v>23</v>
      </c>
      <c r="AO196" s="99" t="s">
        <v>13</v>
      </c>
      <c r="AP196" s="99"/>
      <c r="AQ196" s="99" t="s">
        <v>23</v>
      </c>
      <c r="AR196" s="99"/>
      <c r="AS196" s="99" t="s">
        <v>13</v>
      </c>
      <c r="AT196" s="99" t="s">
        <v>13</v>
      </c>
      <c r="AU196" s="99"/>
      <c r="AV196" s="99"/>
      <c r="AW196" s="99" t="s">
        <v>23</v>
      </c>
      <c r="AX196" s="99" t="s">
        <v>13</v>
      </c>
      <c r="AY196" s="99" t="s">
        <v>23</v>
      </c>
      <c r="AZ196" s="99" t="s">
        <v>19</v>
      </c>
      <c r="BA196" s="99" t="s">
        <v>13</v>
      </c>
      <c r="BB196" s="99"/>
      <c r="BC196" s="99"/>
      <c r="BD196" s="99"/>
      <c r="BE196" s="99"/>
      <c r="BF196" s="99"/>
      <c r="BG196" s="99"/>
      <c r="BH196" s="99"/>
      <c r="BI196" s="99"/>
      <c r="BJ196" s="99"/>
      <c r="BK196" s="95"/>
      <c r="BL196" s="86"/>
      <c r="BM196" s="86">
        <f t="shared" ref="BM196:BM259" si="3">COUNTIF(I196:BI196,"*")</f>
        <v>35</v>
      </c>
    </row>
    <row r="197" spans="1:65" ht="17.25" thickBot="1" x14ac:dyDescent="0.25">
      <c r="A197" s="78">
        <v>196</v>
      </c>
      <c r="B197" s="103" t="s">
        <v>841</v>
      </c>
      <c r="C197" s="103">
        <v>43811.469513888886</v>
      </c>
      <c r="D197" s="103"/>
      <c r="E197" s="103"/>
      <c r="F197" s="99" t="s">
        <v>7</v>
      </c>
      <c r="G197" s="104">
        <v>25</v>
      </c>
      <c r="H197" s="112">
        <v>2016</v>
      </c>
      <c r="I197" s="99" t="s">
        <v>13</v>
      </c>
      <c r="J197" s="99" t="s">
        <v>13</v>
      </c>
      <c r="K197" s="99" t="s">
        <v>23</v>
      </c>
      <c r="L197" s="99" t="s">
        <v>7</v>
      </c>
      <c r="M197" s="99" t="s">
        <v>13</v>
      </c>
      <c r="N197" s="99" t="s">
        <v>19</v>
      </c>
      <c r="O197" s="99" t="s">
        <v>13</v>
      </c>
      <c r="P197" s="99" t="s">
        <v>7</v>
      </c>
      <c r="Q197" s="99" t="s">
        <v>23</v>
      </c>
      <c r="R197" s="99" t="s">
        <v>7</v>
      </c>
      <c r="S197" s="99" t="s">
        <v>23</v>
      </c>
      <c r="T197" s="99" t="s">
        <v>23</v>
      </c>
      <c r="U197" s="99" t="s">
        <v>13</v>
      </c>
      <c r="V197" s="99" t="s">
        <v>7</v>
      </c>
      <c r="W197" s="99" t="s">
        <v>23</v>
      </c>
      <c r="X197" s="99" t="s">
        <v>23</v>
      </c>
      <c r="Y197" s="99" t="s">
        <v>13</v>
      </c>
      <c r="Z197" s="99" t="s">
        <v>7</v>
      </c>
      <c r="AA197" s="99" t="s">
        <v>13</v>
      </c>
      <c r="AB197" s="99" t="s">
        <v>7</v>
      </c>
      <c r="AC197" s="99" t="s">
        <v>19</v>
      </c>
      <c r="AD197" s="99" t="s">
        <v>23</v>
      </c>
      <c r="AE197" s="99" t="s">
        <v>13</v>
      </c>
      <c r="AF197" s="99" t="s">
        <v>7</v>
      </c>
      <c r="AG197" s="99" t="s">
        <v>23</v>
      </c>
      <c r="AH197" s="99" t="s">
        <v>19</v>
      </c>
      <c r="AI197" s="99" t="s">
        <v>7</v>
      </c>
      <c r="AJ197" s="99" t="s">
        <v>7</v>
      </c>
      <c r="AK197" s="99"/>
      <c r="AL197" s="99" t="s">
        <v>19</v>
      </c>
      <c r="AM197" s="99" t="s">
        <v>7</v>
      </c>
      <c r="AN197" s="99" t="s">
        <v>23</v>
      </c>
      <c r="AO197" s="99" t="s">
        <v>13</v>
      </c>
      <c r="AP197" s="99" t="s">
        <v>19</v>
      </c>
      <c r="AQ197" s="99" t="s">
        <v>23</v>
      </c>
      <c r="AR197" s="99"/>
      <c r="AS197" s="99" t="s">
        <v>7</v>
      </c>
      <c r="AT197" s="99" t="s">
        <v>13</v>
      </c>
      <c r="AU197" s="99"/>
      <c r="AV197" s="99" t="s">
        <v>23</v>
      </c>
      <c r="AW197" s="99" t="s">
        <v>7</v>
      </c>
      <c r="AX197" s="99" t="s">
        <v>13</v>
      </c>
      <c r="AY197" s="99" t="s">
        <v>23</v>
      </c>
      <c r="AZ197" s="99" t="s">
        <v>19</v>
      </c>
      <c r="BA197" s="99" t="s">
        <v>7</v>
      </c>
      <c r="BB197" s="99"/>
      <c r="BC197" s="99"/>
      <c r="BD197" s="99"/>
      <c r="BE197" s="99"/>
      <c r="BF197" s="99"/>
      <c r="BG197" s="99"/>
      <c r="BH197" s="99"/>
      <c r="BI197" s="99"/>
      <c r="BJ197" s="99"/>
      <c r="BK197" s="95"/>
      <c r="BL197" s="86"/>
      <c r="BM197" s="86">
        <f t="shared" si="3"/>
        <v>42</v>
      </c>
    </row>
    <row r="198" spans="1:65" ht="17.25" thickBot="1" x14ac:dyDescent="0.25">
      <c r="A198" s="79">
        <v>197</v>
      </c>
      <c r="B198" s="103" t="s">
        <v>838</v>
      </c>
      <c r="C198" s="104" t="s">
        <v>927</v>
      </c>
      <c r="D198" s="104"/>
      <c r="E198" s="104"/>
      <c r="F198" s="99" t="s">
        <v>7</v>
      </c>
      <c r="G198" s="104">
        <v>22</v>
      </c>
      <c r="H198" s="99">
        <v>2017</v>
      </c>
      <c r="I198" s="99" t="s">
        <v>13</v>
      </c>
      <c r="J198" s="99" t="s">
        <v>23</v>
      </c>
      <c r="K198" s="99" t="s">
        <v>13</v>
      </c>
      <c r="L198" s="99" t="s">
        <v>23</v>
      </c>
      <c r="M198" s="99" t="s">
        <v>23</v>
      </c>
      <c r="N198" s="99" t="s">
        <v>13</v>
      </c>
      <c r="O198" s="99" t="s">
        <v>19</v>
      </c>
      <c r="P198" s="99" t="s">
        <v>13</v>
      </c>
      <c r="Q198" s="99" t="s">
        <v>19</v>
      </c>
      <c r="R198" s="99" t="s">
        <v>7</v>
      </c>
      <c r="S198" s="99" t="s">
        <v>19</v>
      </c>
      <c r="T198" s="99" t="s">
        <v>7</v>
      </c>
      <c r="U198" s="99" t="s">
        <v>19</v>
      </c>
      <c r="V198" s="99" t="s">
        <v>19</v>
      </c>
      <c r="W198" s="99" t="s">
        <v>23</v>
      </c>
      <c r="X198" s="99" t="s">
        <v>13</v>
      </c>
      <c r="Y198" s="99" t="s">
        <v>7</v>
      </c>
      <c r="Z198" s="99" t="s">
        <v>13</v>
      </c>
      <c r="AA198" s="99" t="s">
        <v>23</v>
      </c>
      <c r="AB198" s="99" t="s">
        <v>13</v>
      </c>
      <c r="AC198" s="99" t="s">
        <v>7</v>
      </c>
      <c r="AD198" s="99" t="s">
        <v>23</v>
      </c>
      <c r="AE198" s="99" t="s">
        <v>19</v>
      </c>
      <c r="AF198" s="99" t="s">
        <v>13</v>
      </c>
      <c r="AG198" s="99" t="s">
        <v>7</v>
      </c>
      <c r="AH198" s="99" t="s">
        <v>13</v>
      </c>
      <c r="AI198" s="99" t="s">
        <v>19</v>
      </c>
      <c r="AJ198" s="99" t="s">
        <v>7</v>
      </c>
      <c r="AK198" s="99" t="s">
        <v>19</v>
      </c>
      <c r="AL198" s="99" t="s">
        <v>19</v>
      </c>
      <c r="AM198" s="99" t="s">
        <v>23</v>
      </c>
      <c r="AN198" s="99" t="s">
        <v>19</v>
      </c>
      <c r="AO198" s="99" t="s">
        <v>7</v>
      </c>
      <c r="AP198" s="99" t="s">
        <v>23</v>
      </c>
      <c r="AQ198" s="99" t="s">
        <v>19</v>
      </c>
      <c r="AR198" s="99" t="s">
        <v>7</v>
      </c>
      <c r="AS198" s="99" t="s">
        <v>23</v>
      </c>
      <c r="AT198" s="99" t="s">
        <v>13</v>
      </c>
      <c r="AU198" s="99" t="s">
        <v>7</v>
      </c>
      <c r="AV198" s="99" t="s">
        <v>19</v>
      </c>
      <c r="AW198" s="99" t="s">
        <v>19</v>
      </c>
      <c r="AX198" s="99" t="s">
        <v>19</v>
      </c>
      <c r="AY198" s="99" t="s">
        <v>23</v>
      </c>
      <c r="AZ198" s="99" t="s">
        <v>19</v>
      </c>
      <c r="BA198" s="99" t="s">
        <v>13</v>
      </c>
      <c r="BB198" s="99"/>
      <c r="BC198" s="99"/>
      <c r="BD198" s="99"/>
      <c r="BE198" s="99"/>
      <c r="BF198" s="99"/>
      <c r="BG198" s="99"/>
      <c r="BH198" s="99"/>
      <c r="BI198" s="99"/>
      <c r="BJ198" s="99"/>
      <c r="BK198" s="95"/>
      <c r="BL198" s="86"/>
      <c r="BM198" s="86">
        <f t="shared" si="3"/>
        <v>45</v>
      </c>
    </row>
    <row r="199" spans="1:65" ht="17.25" thickBot="1" x14ac:dyDescent="0.25">
      <c r="A199" s="78">
        <v>198</v>
      </c>
      <c r="B199" s="86" t="s">
        <v>838</v>
      </c>
      <c r="C199" s="104" t="s">
        <v>928</v>
      </c>
      <c r="D199" s="104"/>
      <c r="E199" s="104"/>
      <c r="F199" s="99" t="s">
        <v>7</v>
      </c>
      <c r="G199" s="104">
        <v>22</v>
      </c>
      <c r="H199" s="99">
        <v>2018</v>
      </c>
      <c r="I199" s="99" t="s">
        <v>19</v>
      </c>
      <c r="J199" s="99" t="s">
        <v>23</v>
      </c>
      <c r="K199" s="99" t="s">
        <v>19</v>
      </c>
      <c r="L199" s="99" t="s">
        <v>13</v>
      </c>
      <c r="M199" s="99" t="s">
        <v>13</v>
      </c>
      <c r="N199" s="99" t="s">
        <v>19</v>
      </c>
      <c r="O199" s="99" t="s">
        <v>23</v>
      </c>
      <c r="P199" s="99" t="s">
        <v>7</v>
      </c>
      <c r="Q199" s="99" t="s">
        <v>23</v>
      </c>
      <c r="R199" s="99" t="s">
        <v>19</v>
      </c>
      <c r="S199" s="99" t="s">
        <v>23</v>
      </c>
      <c r="T199" s="99" t="s">
        <v>19</v>
      </c>
      <c r="U199" s="99" t="s">
        <v>7</v>
      </c>
      <c r="V199" s="99" t="s">
        <v>19</v>
      </c>
      <c r="W199" s="99" t="s">
        <v>23</v>
      </c>
      <c r="X199" s="99" t="s">
        <v>13</v>
      </c>
      <c r="Y199" s="99" t="s">
        <v>7</v>
      </c>
      <c r="Z199" s="99" t="s">
        <v>19</v>
      </c>
      <c r="AA199" s="99" t="s">
        <v>23</v>
      </c>
      <c r="AB199" s="99" t="s">
        <v>13</v>
      </c>
      <c r="AC199" s="99" t="s">
        <v>13</v>
      </c>
      <c r="AD199" s="99" t="s">
        <v>19</v>
      </c>
      <c r="AE199" s="99" t="s">
        <v>19</v>
      </c>
      <c r="AF199" s="99" t="s">
        <v>13</v>
      </c>
      <c r="AG199" s="99" t="s">
        <v>23</v>
      </c>
      <c r="AH199" s="99" t="s">
        <v>7</v>
      </c>
      <c r="AI199" s="99" t="s">
        <v>7</v>
      </c>
      <c r="AJ199" s="99" t="s">
        <v>13</v>
      </c>
      <c r="AK199" s="99" t="s">
        <v>7</v>
      </c>
      <c r="AL199" s="99" t="s">
        <v>19</v>
      </c>
      <c r="AM199" s="99" t="s">
        <v>7</v>
      </c>
      <c r="AN199" s="99" t="s">
        <v>7</v>
      </c>
      <c r="AO199" s="99" t="s">
        <v>7</v>
      </c>
      <c r="AP199" s="99" t="s">
        <v>7</v>
      </c>
      <c r="AQ199" s="99" t="s">
        <v>19</v>
      </c>
      <c r="AR199" s="99" t="s">
        <v>13</v>
      </c>
      <c r="AS199" s="99" t="s">
        <v>23</v>
      </c>
      <c r="AT199" s="99" t="s">
        <v>19</v>
      </c>
      <c r="AU199" s="99" t="s">
        <v>23</v>
      </c>
      <c r="AV199" s="99" t="s">
        <v>13</v>
      </c>
      <c r="AW199" s="99" t="s">
        <v>13</v>
      </c>
      <c r="AX199" s="99" t="s">
        <v>13</v>
      </c>
      <c r="AY199" s="99" t="s">
        <v>19</v>
      </c>
      <c r="AZ199" s="99" t="s">
        <v>19</v>
      </c>
      <c r="BA199" s="99" t="s">
        <v>13</v>
      </c>
      <c r="BB199" s="99"/>
      <c r="BC199" s="99"/>
      <c r="BD199" s="99"/>
      <c r="BE199" s="99"/>
      <c r="BF199" s="99"/>
      <c r="BG199" s="99"/>
      <c r="BH199" s="99"/>
      <c r="BI199" s="99"/>
      <c r="BJ199" s="99"/>
      <c r="BK199" s="95"/>
      <c r="BL199" s="86"/>
      <c r="BM199" s="86">
        <f t="shared" si="3"/>
        <v>45</v>
      </c>
    </row>
    <row r="200" spans="1:65" x14ac:dyDescent="0.25">
      <c r="A200" s="79">
        <v>199</v>
      </c>
      <c r="B200" s="96"/>
      <c r="C200" s="94"/>
      <c r="D200" s="94"/>
      <c r="E200" s="94"/>
      <c r="F200" s="94"/>
      <c r="G200" s="94"/>
      <c r="H200" s="94"/>
      <c r="I200" s="94"/>
      <c r="J200" s="94"/>
      <c r="K200" s="94"/>
      <c r="L200" s="94"/>
      <c r="M200" s="94"/>
      <c r="N200" s="94"/>
      <c r="O200" s="94"/>
      <c r="P200" s="94"/>
      <c r="Q200" s="94"/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  <c r="AI200" s="94"/>
      <c r="AJ200" s="94"/>
      <c r="AK200" s="94"/>
      <c r="AL200" s="94"/>
      <c r="AM200" s="94"/>
      <c r="AN200" s="94"/>
      <c r="AO200" s="94"/>
      <c r="AP200" s="94"/>
      <c r="AQ200" s="94"/>
      <c r="AR200" s="94"/>
      <c r="AS200" s="94"/>
      <c r="AT200" s="94"/>
      <c r="AU200" s="94"/>
      <c r="AV200" s="94"/>
      <c r="AW200" s="94"/>
      <c r="AX200" s="94"/>
      <c r="AY200" s="94"/>
      <c r="AZ200" s="94"/>
      <c r="BA200" s="94"/>
      <c r="BB200" s="94"/>
      <c r="BC200" s="94"/>
      <c r="BD200" s="94"/>
      <c r="BE200" s="94"/>
      <c r="BF200" s="94"/>
      <c r="BG200" s="94"/>
      <c r="BH200" s="94"/>
      <c r="BI200" s="94"/>
      <c r="BJ200" s="94"/>
      <c r="BK200" s="95"/>
      <c r="BM200" s="86">
        <f t="shared" si="3"/>
        <v>0</v>
      </c>
    </row>
    <row r="201" spans="1:65" x14ac:dyDescent="0.25">
      <c r="A201" s="78">
        <v>200</v>
      </c>
      <c r="B201" s="96"/>
      <c r="C201" s="94"/>
      <c r="D201" s="94"/>
      <c r="E201" s="94"/>
      <c r="F201" s="94"/>
      <c r="G201" s="94"/>
      <c r="H201" s="94"/>
      <c r="I201" s="94"/>
      <c r="J201" s="94"/>
      <c r="K201" s="94"/>
      <c r="L201" s="94"/>
      <c r="M201" s="94"/>
      <c r="N201" s="94"/>
      <c r="O201" s="94"/>
      <c r="P201" s="94"/>
      <c r="Q201" s="94"/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  <c r="AI201" s="94"/>
      <c r="AJ201" s="94"/>
      <c r="AK201" s="94"/>
      <c r="AL201" s="94"/>
      <c r="AM201" s="94"/>
      <c r="AN201" s="94"/>
      <c r="AO201" s="94"/>
      <c r="AP201" s="94"/>
      <c r="AQ201" s="94"/>
      <c r="AR201" s="94"/>
      <c r="AS201" s="94"/>
      <c r="AT201" s="94"/>
      <c r="AU201" s="94"/>
      <c r="AV201" s="94"/>
      <c r="AW201" s="94"/>
      <c r="AX201" s="94"/>
      <c r="AY201" s="94"/>
      <c r="AZ201" s="94"/>
      <c r="BA201" s="94"/>
      <c r="BB201" s="94"/>
      <c r="BC201" s="94"/>
      <c r="BD201" s="94"/>
      <c r="BE201" s="94"/>
      <c r="BF201" s="94"/>
      <c r="BG201" s="94"/>
      <c r="BH201" s="94"/>
      <c r="BI201" s="94"/>
      <c r="BJ201" s="94"/>
      <c r="BK201" s="95"/>
      <c r="BM201" s="86">
        <f t="shared" si="3"/>
        <v>0</v>
      </c>
    </row>
    <row r="202" spans="1:65" x14ac:dyDescent="0.25">
      <c r="A202" s="79">
        <v>201</v>
      </c>
      <c r="B202" s="96"/>
      <c r="C202" s="94"/>
      <c r="D202" s="94"/>
      <c r="E202" s="94"/>
      <c r="F202" s="94"/>
      <c r="G202" s="94"/>
      <c r="H202" s="94"/>
      <c r="I202" s="94"/>
      <c r="J202" s="94"/>
      <c r="K202" s="94"/>
      <c r="L202" s="94"/>
      <c r="M202" s="94"/>
      <c r="N202" s="94"/>
      <c r="O202" s="94"/>
      <c r="P202" s="94"/>
      <c r="Q202" s="94"/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  <c r="AI202" s="94"/>
      <c r="AJ202" s="94"/>
      <c r="AK202" s="94"/>
      <c r="AL202" s="94"/>
      <c r="AM202" s="94"/>
      <c r="AN202" s="94"/>
      <c r="AO202" s="94"/>
      <c r="AP202" s="94"/>
      <c r="AQ202" s="94"/>
      <c r="AR202" s="94"/>
      <c r="AS202" s="94"/>
      <c r="AT202" s="94"/>
      <c r="AU202" s="94"/>
      <c r="AV202" s="94"/>
      <c r="AW202" s="94"/>
      <c r="AX202" s="94"/>
      <c r="AY202" s="94"/>
      <c r="AZ202" s="94"/>
      <c r="BA202" s="94"/>
      <c r="BB202" s="94"/>
      <c r="BC202" s="94"/>
      <c r="BD202" s="94"/>
      <c r="BE202" s="94"/>
      <c r="BF202" s="94"/>
      <c r="BG202" s="94"/>
      <c r="BH202" s="94"/>
      <c r="BI202" s="94"/>
      <c r="BJ202" s="94"/>
      <c r="BK202" s="95"/>
      <c r="BM202" s="86">
        <f t="shared" si="3"/>
        <v>0</v>
      </c>
    </row>
    <row r="203" spans="1:65" x14ac:dyDescent="0.25">
      <c r="A203" s="78">
        <v>202</v>
      </c>
      <c r="B203" s="96"/>
      <c r="C203" s="94"/>
      <c r="D203" s="94"/>
      <c r="E203" s="94"/>
      <c r="F203" s="94"/>
      <c r="G203" s="94"/>
      <c r="H203" s="94"/>
      <c r="I203" s="94"/>
      <c r="J203" s="94"/>
      <c r="K203" s="94"/>
      <c r="L203" s="94"/>
      <c r="M203" s="94"/>
      <c r="N203" s="94"/>
      <c r="O203" s="94"/>
      <c r="P203" s="94"/>
      <c r="Q203" s="94"/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  <c r="AI203" s="94"/>
      <c r="AJ203" s="94"/>
      <c r="AK203" s="94"/>
      <c r="AL203" s="94"/>
      <c r="AM203" s="94"/>
      <c r="AN203" s="94"/>
      <c r="AO203" s="94"/>
      <c r="AP203" s="94"/>
      <c r="AQ203" s="94"/>
      <c r="AR203" s="94"/>
      <c r="AS203" s="94"/>
      <c r="AT203" s="94"/>
      <c r="AU203" s="94"/>
      <c r="AV203" s="94"/>
      <c r="AW203" s="94"/>
      <c r="AX203" s="94"/>
      <c r="AY203" s="94"/>
      <c r="AZ203" s="94"/>
      <c r="BA203" s="94"/>
      <c r="BB203" s="94"/>
      <c r="BC203" s="94"/>
      <c r="BD203" s="94"/>
      <c r="BE203" s="94"/>
      <c r="BF203" s="94"/>
      <c r="BG203" s="94"/>
      <c r="BH203" s="94"/>
      <c r="BI203" s="94"/>
      <c r="BJ203" s="94"/>
      <c r="BK203" s="95"/>
      <c r="BM203" s="86">
        <f t="shared" si="3"/>
        <v>0</v>
      </c>
    </row>
    <row r="204" spans="1:65" x14ac:dyDescent="0.25">
      <c r="A204" s="79">
        <v>203</v>
      </c>
      <c r="B204" s="96"/>
      <c r="C204" s="94"/>
      <c r="D204" s="94"/>
      <c r="E204" s="94"/>
      <c r="F204" s="94"/>
      <c r="G204" s="94"/>
      <c r="H204" s="94"/>
      <c r="I204" s="94"/>
      <c r="J204" s="94"/>
      <c r="K204" s="94"/>
      <c r="L204" s="94"/>
      <c r="M204" s="94"/>
      <c r="N204" s="94"/>
      <c r="O204" s="94"/>
      <c r="P204" s="94"/>
      <c r="Q204" s="94"/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  <c r="AI204" s="94"/>
      <c r="AJ204" s="94"/>
      <c r="AK204" s="94"/>
      <c r="AL204" s="94"/>
      <c r="AM204" s="94"/>
      <c r="AN204" s="94"/>
      <c r="AO204" s="94"/>
      <c r="AP204" s="94"/>
      <c r="AQ204" s="94"/>
      <c r="AR204" s="94"/>
      <c r="AS204" s="94"/>
      <c r="AT204" s="94"/>
      <c r="AU204" s="94"/>
      <c r="AV204" s="94"/>
      <c r="AW204" s="94"/>
      <c r="AX204" s="94"/>
      <c r="AY204" s="94"/>
      <c r="AZ204" s="94"/>
      <c r="BA204" s="94"/>
      <c r="BB204" s="94"/>
      <c r="BC204" s="94"/>
      <c r="BD204" s="94"/>
      <c r="BE204" s="94"/>
      <c r="BF204" s="94"/>
      <c r="BG204" s="94"/>
      <c r="BH204" s="94"/>
      <c r="BI204" s="94"/>
      <c r="BJ204" s="94"/>
      <c r="BK204" s="95"/>
      <c r="BM204" s="86">
        <f t="shared" si="3"/>
        <v>0</v>
      </c>
    </row>
    <row r="205" spans="1:65" x14ac:dyDescent="0.25">
      <c r="A205" s="78">
        <v>204</v>
      </c>
      <c r="B205" s="96"/>
      <c r="C205" s="94"/>
      <c r="D205" s="94"/>
      <c r="E205" s="94"/>
      <c r="F205" s="94"/>
      <c r="G205" s="94"/>
      <c r="H205" s="94"/>
      <c r="I205" s="94"/>
      <c r="J205" s="94"/>
      <c r="K205" s="94"/>
      <c r="L205" s="94"/>
      <c r="M205" s="94"/>
      <c r="N205" s="94"/>
      <c r="O205" s="94"/>
      <c r="P205" s="94"/>
      <c r="Q205" s="94"/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  <c r="AI205" s="94"/>
      <c r="AJ205" s="94"/>
      <c r="AK205" s="94"/>
      <c r="AL205" s="94"/>
      <c r="AM205" s="94"/>
      <c r="AN205" s="94"/>
      <c r="AO205" s="94"/>
      <c r="AP205" s="94"/>
      <c r="AQ205" s="94"/>
      <c r="AR205" s="94"/>
      <c r="AS205" s="94"/>
      <c r="AT205" s="94"/>
      <c r="AU205" s="94"/>
      <c r="AV205" s="94"/>
      <c r="AW205" s="94"/>
      <c r="AX205" s="94"/>
      <c r="AY205" s="94"/>
      <c r="AZ205" s="94"/>
      <c r="BA205" s="94"/>
      <c r="BB205" s="94"/>
      <c r="BC205" s="94"/>
      <c r="BD205" s="94"/>
      <c r="BE205" s="94"/>
      <c r="BF205" s="94"/>
      <c r="BG205" s="94"/>
      <c r="BH205" s="94"/>
      <c r="BI205" s="94"/>
      <c r="BJ205" s="94"/>
      <c r="BK205" s="95"/>
      <c r="BM205" s="86">
        <f t="shared" si="3"/>
        <v>0</v>
      </c>
    </row>
    <row r="206" spans="1:65" x14ac:dyDescent="0.25">
      <c r="A206" s="79">
        <v>205</v>
      </c>
      <c r="B206" s="96"/>
      <c r="C206" s="94"/>
      <c r="D206" s="94"/>
      <c r="E206" s="94"/>
      <c r="F206" s="94"/>
      <c r="G206" s="94"/>
      <c r="H206" s="94"/>
      <c r="I206" s="94"/>
      <c r="J206" s="94"/>
      <c r="K206" s="94"/>
      <c r="L206" s="94"/>
      <c r="M206" s="94"/>
      <c r="N206" s="94"/>
      <c r="O206" s="94"/>
      <c r="P206" s="94"/>
      <c r="Q206" s="94"/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  <c r="AI206" s="94"/>
      <c r="AJ206" s="94"/>
      <c r="AK206" s="94"/>
      <c r="AL206" s="94"/>
      <c r="AM206" s="94"/>
      <c r="AN206" s="94"/>
      <c r="AO206" s="94"/>
      <c r="AP206" s="94"/>
      <c r="AQ206" s="94"/>
      <c r="AR206" s="94"/>
      <c r="AS206" s="94"/>
      <c r="AT206" s="94"/>
      <c r="AU206" s="94"/>
      <c r="AV206" s="94"/>
      <c r="AW206" s="94"/>
      <c r="AX206" s="94"/>
      <c r="AY206" s="94"/>
      <c r="AZ206" s="94"/>
      <c r="BA206" s="94"/>
      <c r="BB206" s="94"/>
      <c r="BC206" s="94"/>
      <c r="BD206" s="94"/>
      <c r="BE206" s="94"/>
      <c r="BF206" s="94"/>
      <c r="BG206" s="94"/>
      <c r="BH206" s="94"/>
      <c r="BI206" s="94"/>
      <c r="BJ206" s="94"/>
      <c r="BK206" s="95"/>
      <c r="BM206" s="86">
        <f t="shared" si="3"/>
        <v>0</v>
      </c>
    </row>
    <row r="207" spans="1:65" x14ac:dyDescent="0.25">
      <c r="A207" s="78">
        <v>206</v>
      </c>
      <c r="B207" s="96"/>
      <c r="C207" s="94"/>
      <c r="D207" s="94"/>
      <c r="E207" s="94"/>
      <c r="F207" s="94"/>
      <c r="G207" s="94"/>
      <c r="H207" s="94"/>
      <c r="I207" s="94"/>
      <c r="J207" s="94"/>
      <c r="K207" s="94"/>
      <c r="L207" s="94"/>
      <c r="M207" s="94"/>
      <c r="N207" s="94"/>
      <c r="O207" s="94"/>
      <c r="P207" s="94"/>
      <c r="Q207" s="94"/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  <c r="AI207" s="94"/>
      <c r="AJ207" s="94"/>
      <c r="AK207" s="94"/>
      <c r="AL207" s="94"/>
      <c r="AM207" s="94"/>
      <c r="AN207" s="94"/>
      <c r="AO207" s="94"/>
      <c r="AP207" s="94"/>
      <c r="AQ207" s="94"/>
      <c r="AR207" s="94"/>
      <c r="AS207" s="94"/>
      <c r="AT207" s="94"/>
      <c r="AU207" s="94"/>
      <c r="AV207" s="94"/>
      <c r="AW207" s="94"/>
      <c r="AX207" s="94"/>
      <c r="AY207" s="94"/>
      <c r="AZ207" s="94"/>
      <c r="BA207" s="94"/>
      <c r="BB207" s="94"/>
      <c r="BC207" s="94"/>
      <c r="BD207" s="94"/>
      <c r="BE207" s="94"/>
      <c r="BF207" s="94"/>
      <c r="BG207" s="94"/>
      <c r="BH207" s="94"/>
      <c r="BI207" s="94"/>
      <c r="BJ207" s="94"/>
      <c r="BK207" s="95"/>
      <c r="BM207" s="86">
        <f t="shared" si="3"/>
        <v>0</v>
      </c>
    </row>
    <row r="208" spans="1:65" x14ac:dyDescent="0.25">
      <c r="A208" s="79">
        <v>207</v>
      </c>
      <c r="B208" s="96"/>
      <c r="C208" s="94"/>
      <c r="D208" s="94"/>
      <c r="E208" s="94"/>
      <c r="F208" s="94"/>
      <c r="G208" s="94"/>
      <c r="H208" s="94"/>
      <c r="I208" s="94"/>
      <c r="J208" s="94"/>
      <c r="K208" s="94"/>
      <c r="L208" s="94"/>
      <c r="M208" s="94"/>
      <c r="N208" s="94"/>
      <c r="O208" s="94"/>
      <c r="P208" s="94"/>
      <c r="Q208" s="94"/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  <c r="AI208" s="94"/>
      <c r="AJ208" s="94"/>
      <c r="AK208" s="94"/>
      <c r="AL208" s="94"/>
      <c r="AM208" s="94"/>
      <c r="AN208" s="94"/>
      <c r="AO208" s="94"/>
      <c r="AP208" s="94"/>
      <c r="AQ208" s="94"/>
      <c r="AR208" s="94"/>
      <c r="AS208" s="94"/>
      <c r="AT208" s="94"/>
      <c r="AU208" s="94"/>
      <c r="AV208" s="94"/>
      <c r="AW208" s="94"/>
      <c r="AX208" s="94"/>
      <c r="AY208" s="94"/>
      <c r="AZ208" s="94"/>
      <c r="BA208" s="94"/>
      <c r="BB208" s="94"/>
      <c r="BC208" s="94"/>
      <c r="BD208" s="94"/>
      <c r="BE208" s="94"/>
      <c r="BF208" s="94"/>
      <c r="BG208" s="94"/>
      <c r="BH208" s="94"/>
      <c r="BI208" s="94"/>
      <c r="BJ208" s="94"/>
      <c r="BK208" s="95"/>
      <c r="BM208" s="86">
        <f t="shared" si="3"/>
        <v>0</v>
      </c>
    </row>
    <row r="209" spans="1:65" x14ac:dyDescent="0.25">
      <c r="A209" s="78">
        <v>208</v>
      </c>
      <c r="B209" s="96"/>
      <c r="C209" s="94"/>
      <c r="D209" s="94"/>
      <c r="E209" s="94"/>
      <c r="F209" s="94"/>
      <c r="G209" s="94"/>
      <c r="H209" s="94"/>
      <c r="I209" s="94"/>
      <c r="J209" s="94"/>
      <c r="K209" s="94"/>
      <c r="L209" s="94"/>
      <c r="M209" s="94"/>
      <c r="N209" s="94"/>
      <c r="O209" s="94"/>
      <c r="P209" s="94"/>
      <c r="Q209" s="94"/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  <c r="AI209" s="94"/>
      <c r="AJ209" s="94"/>
      <c r="AK209" s="94"/>
      <c r="AL209" s="94"/>
      <c r="AM209" s="94"/>
      <c r="AN209" s="94"/>
      <c r="AO209" s="94"/>
      <c r="AP209" s="94"/>
      <c r="AQ209" s="94"/>
      <c r="AR209" s="94"/>
      <c r="AS209" s="94"/>
      <c r="AT209" s="94"/>
      <c r="AU209" s="94"/>
      <c r="AV209" s="94"/>
      <c r="AW209" s="94"/>
      <c r="AX209" s="94"/>
      <c r="AY209" s="94"/>
      <c r="AZ209" s="94"/>
      <c r="BA209" s="94"/>
      <c r="BB209" s="94"/>
      <c r="BC209" s="94"/>
      <c r="BD209" s="94"/>
      <c r="BE209" s="94"/>
      <c r="BF209" s="94"/>
      <c r="BG209" s="94"/>
      <c r="BH209" s="94"/>
      <c r="BI209" s="94"/>
      <c r="BJ209" s="94"/>
      <c r="BK209" s="95"/>
      <c r="BM209" s="86">
        <f t="shared" si="3"/>
        <v>0</v>
      </c>
    </row>
    <row r="210" spans="1:65" x14ac:dyDescent="0.25">
      <c r="A210" s="79">
        <v>209</v>
      </c>
      <c r="B210" s="96"/>
      <c r="C210" s="94"/>
      <c r="D210" s="94"/>
      <c r="E210" s="94"/>
      <c r="F210" s="94"/>
      <c r="G210" s="94"/>
      <c r="H210" s="94"/>
      <c r="I210" s="94"/>
      <c r="J210" s="94"/>
      <c r="K210" s="94"/>
      <c r="L210" s="94"/>
      <c r="M210" s="94"/>
      <c r="N210" s="94"/>
      <c r="O210" s="94"/>
      <c r="P210" s="94"/>
      <c r="Q210" s="94"/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  <c r="AI210" s="94"/>
      <c r="AJ210" s="94"/>
      <c r="AK210" s="94"/>
      <c r="AL210" s="94"/>
      <c r="AM210" s="94"/>
      <c r="AN210" s="94"/>
      <c r="AO210" s="94"/>
      <c r="AP210" s="94"/>
      <c r="AQ210" s="94"/>
      <c r="AR210" s="94"/>
      <c r="AS210" s="94"/>
      <c r="AT210" s="94"/>
      <c r="AU210" s="94"/>
      <c r="AV210" s="94"/>
      <c r="AW210" s="94"/>
      <c r="AX210" s="94"/>
      <c r="AY210" s="94"/>
      <c r="AZ210" s="94"/>
      <c r="BA210" s="94"/>
      <c r="BB210" s="94"/>
      <c r="BC210" s="94"/>
      <c r="BD210" s="94"/>
      <c r="BE210" s="94"/>
      <c r="BF210" s="94"/>
      <c r="BG210" s="94"/>
      <c r="BH210" s="94"/>
      <c r="BI210" s="94"/>
      <c r="BJ210" s="94"/>
      <c r="BK210" s="95"/>
      <c r="BM210" s="86">
        <f t="shared" si="3"/>
        <v>0</v>
      </c>
    </row>
    <row r="211" spans="1:65" x14ac:dyDescent="0.25">
      <c r="A211" s="78">
        <v>210</v>
      </c>
      <c r="B211" s="96"/>
      <c r="C211" s="94"/>
      <c r="D211" s="94"/>
      <c r="E211" s="94"/>
      <c r="F211" s="94"/>
      <c r="G211" s="94"/>
      <c r="H211" s="94"/>
      <c r="I211" s="94"/>
      <c r="J211" s="94"/>
      <c r="K211" s="94"/>
      <c r="L211" s="94"/>
      <c r="M211" s="94"/>
      <c r="N211" s="94"/>
      <c r="O211" s="94"/>
      <c r="P211" s="94"/>
      <c r="Q211" s="94"/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  <c r="AI211" s="94"/>
      <c r="AJ211" s="94"/>
      <c r="AK211" s="94"/>
      <c r="AL211" s="94"/>
      <c r="AM211" s="94"/>
      <c r="AN211" s="94"/>
      <c r="AO211" s="94"/>
      <c r="AP211" s="94"/>
      <c r="AQ211" s="94"/>
      <c r="AR211" s="94"/>
      <c r="AS211" s="94"/>
      <c r="AT211" s="94"/>
      <c r="AU211" s="94"/>
      <c r="AV211" s="94"/>
      <c r="AW211" s="94"/>
      <c r="AX211" s="94"/>
      <c r="AY211" s="94"/>
      <c r="AZ211" s="94"/>
      <c r="BA211" s="94"/>
      <c r="BB211" s="94"/>
      <c r="BC211" s="94"/>
      <c r="BD211" s="94"/>
      <c r="BE211" s="94"/>
      <c r="BF211" s="94"/>
      <c r="BG211" s="94"/>
      <c r="BH211" s="94"/>
      <c r="BI211" s="94"/>
      <c r="BJ211" s="94"/>
      <c r="BK211" s="95"/>
      <c r="BM211" s="86">
        <f t="shared" si="3"/>
        <v>0</v>
      </c>
    </row>
    <row r="212" spans="1:65" x14ac:dyDescent="0.25">
      <c r="A212" s="79">
        <v>211</v>
      </c>
      <c r="B212" s="96"/>
      <c r="C212" s="94"/>
      <c r="D212" s="94"/>
      <c r="E212" s="94"/>
      <c r="F212" s="94"/>
      <c r="G212" s="94"/>
      <c r="H212" s="94"/>
      <c r="I212" s="94"/>
      <c r="J212" s="94"/>
      <c r="K212" s="94"/>
      <c r="L212" s="94"/>
      <c r="M212" s="94"/>
      <c r="N212" s="94"/>
      <c r="O212" s="94"/>
      <c r="P212" s="94"/>
      <c r="Q212" s="94"/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  <c r="AI212" s="94"/>
      <c r="AJ212" s="94"/>
      <c r="AK212" s="94"/>
      <c r="AL212" s="94"/>
      <c r="AM212" s="94"/>
      <c r="AN212" s="94"/>
      <c r="AO212" s="94"/>
      <c r="AP212" s="94"/>
      <c r="AQ212" s="94"/>
      <c r="AR212" s="94"/>
      <c r="AS212" s="94"/>
      <c r="AT212" s="94"/>
      <c r="AU212" s="94"/>
      <c r="AV212" s="94"/>
      <c r="AW212" s="94"/>
      <c r="AX212" s="94"/>
      <c r="AY212" s="94"/>
      <c r="AZ212" s="94"/>
      <c r="BA212" s="94"/>
      <c r="BB212" s="94"/>
      <c r="BC212" s="94"/>
      <c r="BD212" s="94"/>
      <c r="BE212" s="94"/>
      <c r="BF212" s="94"/>
      <c r="BG212" s="94"/>
      <c r="BH212" s="94"/>
      <c r="BI212" s="94"/>
      <c r="BJ212" s="94"/>
      <c r="BK212" s="95"/>
      <c r="BM212" s="86">
        <f t="shared" si="3"/>
        <v>0</v>
      </c>
    </row>
    <row r="213" spans="1:65" x14ac:dyDescent="0.25">
      <c r="A213" s="78">
        <v>212</v>
      </c>
      <c r="B213" s="96"/>
      <c r="C213" s="94"/>
      <c r="D213" s="94"/>
      <c r="E213" s="94"/>
      <c r="F213" s="94"/>
      <c r="G213" s="94"/>
      <c r="H213" s="94"/>
      <c r="I213" s="94"/>
      <c r="J213" s="94"/>
      <c r="K213" s="94"/>
      <c r="L213" s="94"/>
      <c r="M213" s="94"/>
      <c r="N213" s="94"/>
      <c r="O213" s="94"/>
      <c r="P213" s="94"/>
      <c r="Q213" s="94"/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  <c r="AI213" s="94"/>
      <c r="AJ213" s="94"/>
      <c r="AK213" s="94"/>
      <c r="AL213" s="94"/>
      <c r="AM213" s="94"/>
      <c r="AN213" s="94"/>
      <c r="AO213" s="94"/>
      <c r="AP213" s="94"/>
      <c r="AQ213" s="94"/>
      <c r="AR213" s="94"/>
      <c r="AS213" s="94"/>
      <c r="AT213" s="94"/>
      <c r="AU213" s="94"/>
      <c r="AV213" s="94"/>
      <c r="AW213" s="94"/>
      <c r="AX213" s="94"/>
      <c r="AY213" s="94"/>
      <c r="AZ213" s="94"/>
      <c r="BA213" s="94"/>
      <c r="BB213" s="94"/>
      <c r="BC213" s="94"/>
      <c r="BD213" s="94"/>
      <c r="BE213" s="94"/>
      <c r="BF213" s="94"/>
      <c r="BG213" s="94"/>
      <c r="BH213" s="94"/>
      <c r="BI213" s="94"/>
      <c r="BJ213" s="94"/>
      <c r="BK213" s="95"/>
      <c r="BM213" s="86">
        <f t="shared" si="3"/>
        <v>0</v>
      </c>
    </row>
    <row r="214" spans="1:65" x14ac:dyDescent="0.25">
      <c r="A214" s="79">
        <v>213</v>
      </c>
      <c r="B214" s="96"/>
      <c r="C214" s="94"/>
      <c r="D214" s="94"/>
      <c r="E214" s="94"/>
      <c r="F214" s="94"/>
      <c r="G214" s="94"/>
      <c r="H214" s="94"/>
      <c r="I214" s="94"/>
      <c r="J214" s="94"/>
      <c r="K214" s="94"/>
      <c r="L214" s="94"/>
      <c r="M214" s="94"/>
      <c r="N214" s="94"/>
      <c r="O214" s="94"/>
      <c r="P214" s="94"/>
      <c r="Q214" s="94"/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  <c r="AI214" s="94"/>
      <c r="AJ214" s="94"/>
      <c r="AK214" s="94"/>
      <c r="AL214" s="94"/>
      <c r="AM214" s="94"/>
      <c r="AN214" s="94"/>
      <c r="AO214" s="94"/>
      <c r="AP214" s="94"/>
      <c r="AQ214" s="94"/>
      <c r="AR214" s="94"/>
      <c r="AS214" s="94"/>
      <c r="AT214" s="94"/>
      <c r="AU214" s="94"/>
      <c r="AV214" s="94"/>
      <c r="AW214" s="94"/>
      <c r="AX214" s="94"/>
      <c r="AY214" s="94"/>
      <c r="AZ214" s="94"/>
      <c r="BA214" s="94"/>
      <c r="BB214" s="94"/>
      <c r="BC214" s="94"/>
      <c r="BD214" s="94"/>
      <c r="BE214" s="94"/>
      <c r="BF214" s="94"/>
      <c r="BG214" s="94"/>
      <c r="BH214" s="94"/>
      <c r="BI214" s="94"/>
      <c r="BJ214" s="94"/>
      <c r="BK214" s="95"/>
      <c r="BM214" s="86">
        <f t="shared" si="3"/>
        <v>0</v>
      </c>
    </row>
    <row r="215" spans="1:65" x14ac:dyDescent="0.25">
      <c r="A215" s="78">
        <v>214</v>
      </c>
      <c r="B215" s="96"/>
      <c r="C215" s="94"/>
      <c r="D215" s="94"/>
      <c r="E215" s="94"/>
      <c r="F215" s="94"/>
      <c r="G215" s="94"/>
      <c r="H215" s="94"/>
      <c r="I215" s="94"/>
      <c r="J215" s="94"/>
      <c r="K215" s="94"/>
      <c r="L215" s="94"/>
      <c r="M215" s="94"/>
      <c r="N215" s="94"/>
      <c r="O215" s="94"/>
      <c r="P215" s="94"/>
      <c r="Q215" s="94"/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  <c r="AI215" s="94"/>
      <c r="AJ215" s="94"/>
      <c r="AK215" s="94"/>
      <c r="AL215" s="94"/>
      <c r="AM215" s="94"/>
      <c r="AN215" s="94"/>
      <c r="AO215" s="94"/>
      <c r="AP215" s="94"/>
      <c r="AQ215" s="94"/>
      <c r="AR215" s="94"/>
      <c r="AS215" s="94"/>
      <c r="AT215" s="94"/>
      <c r="AU215" s="94"/>
      <c r="AV215" s="94"/>
      <c r="AW215" s="94"/>
      <c r="AX215" s="94"/>
      <c r="AY215" s="94"/>
      <c r="AZ215" s="94"/>
      <c r="BA215" s="94"/>
      <c r="BB215" s="94"/>
      <c r="BC215" s="94"/>
      <c r="BD215" s="94"/>
      <c r="BE215" s="94"/>
      <c r="BF215" s="94"/>
      <c r="BG215" s="94"/>
      <c r="BH215" s="94"/>
      <c r="BI215" s="94"/>
      <c r="BJ215" s="94"/>
      <c r="BK215" s="95"/>
      <c r="BM215" s="86">
        <f t="shared" si="3"/>
        <v>0</v>
      </c>
    </row>
    <row r="216" spans="1:65" x14ac:dyDescent="0.25">
      <c r="A216" s="79">
        <v>215</v>
      </c>
      <c r="B216" s="96"/>
      <c r="C216" s="94"/>
      <c r="D216" s="94"/>
      <c r="E216" s="94"/>
      <c r="F216" s="94"/>
      <c r="G216" s="94"/>
      <c r="H216" s="94"/>
      <c r="I216" s="94"/>
      <c r="J216" s="94"/>
      <c r="K216" s="94"/>
      <c r="L216" s="94"/>
      <c r="M216" s="94"/>
      <c r="N216" s="94"/>
      <c r="O216" s="94"/>
      <c r="P216" s="94"/>
      <c r="Q216" s="94"/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  <c r="AI216" s="94"/>
      <c r="AJ216" s="94"/>
      <c r="AK216" s="94"/>
      <c r="AL216" s="94"/>
      <c r="AM216" s="94"/>
      <c r="AN216" s="94"/>
      <c r="AO216" s="94"/>
      <c r="AP216" s="94"/>
      <c r="AQ216" s="94"/>
      <c r="AR216" s="94"/>
      <c r="AS216" s="94"/>
      <c r="AT216" s="94"/>
      <c r="AU216" s="94"/>
      <c r="AV216" s="94"/>
      <c r="AW216" s="94"/>
      <c r="AX216" s="94"/>
      <c r="AY216" s="94"/>
      <c r="AZ216" s="94"/>
      <c r="BA216" s="94"/>
      <c r="BB216" s="94"/>
      <c r="BC216" s="94"/>
      <c r="BD216" s="94"/>
      <c r="BE216" s="94"/>
      <c r="BF216" s="94"/>
      <c r="BG216" s="94"/>
      <c r="BH216" s="94"/>
      <c r="BI216" s="94"/>
      <c r="BJ216" s="94"/>
      <c r="BK216" s="95"/>
      <c r="BM216" s="86">
        <f t="shared" si="3"/>
        <v>0</v>
      </c>
    </row>
    <row r="217" spans="1:65" x14ac:dyDescent="0.25">
      <c r="A217" s="78">
        <v>216</v>
      </c>
      <c r="B217" s="96"/>
      <c r="C217" s="94"/>
      <c r="D217" s="94"/>
      <c r="E217" s="94"/>
      <c r="F217" s="94"/>
      <c r="G217" s="94"/>
      <c r="H217" s="94"/>
      <c r="I217" s="94"/>
      <c r="J217" s="94"/>
      <c r="K217" s="94"/>
      <c r="L217" s="94"/>
      <c r="M217" s="94"/>
      <c r="N217" s="94"/>
      <c r="O217" s="94"/>
      <c r="P217" s="94"/>
      <c r="Q217" s="94"/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  <c r="AI217" s="94"/>
      <c r="AJ217" s="94"/>
      <c r="AK217" s="94"/>
      <c r="AL217" s="94"/>
      <c r="AM217" s="94"/>
      <c r="AN217" s="94"/>
      <c r="AO217" s="94"/>
      <c r="AP217" s="94"/>
      <c r="AQ217" s="94"/>
      <c r="AR217" s="94"/>
      <c r="AS217" s="94"/>
      <c r="AT217" s="94"/>
      <c r="AU217" s="94"/>
      <c r="AV217" s="94"/>
      <c r="AW217" s="94"/>
      <c r="AX217" s="94"/>
      <c r="AY217" s="94"/>
      <c r="AZ217" s="94"/>
      <c r="BA217" s="94"/>
      <c r="BB217" s="94"/>
      <c r="BC217" s="94"/>
      <c r="BD217" s="94"/>
      <c r="BE217" s="94"/>
      <c r="BF217" s="94"/>
      <c r="BG217" s="94"/>
      <c r="BH217" s="94"/>
      <c r="BI217" s="94"/>
      <c r="BJ217" s="94"/>
      <c r="BK217" s="95"/>
      <c r="BM217" s="86">
        <f t="shared" si="3"/>
        <v>0</v>
      </c>
    </row>
    <row r="218" spans="1:65" x14ac:dyDescent="0.25">
      <c r="A218" s="79">
        <v>217</v>
      </c>
      <c r="B218" s="96"/>
      <c r="C218" s="94"/>
      <c r="D218" s="94"/>
      <c r="E218" s="94"/>
      <c r="F218" s="94"/>
      <c r="G218" s="94"/>
      <c r="H218" s="94"/>
      <c r="I218" s="94"/>
      <c r="J218" s="94"/>
      <c r="K218" s="94"/>
      <c r="L218" s="94"/>
      <c r="M218" s="94"/>
      <c r="N218" s="94"/>
      <c r="O218" s="94"/>
      <c r="P218" s="94"/>
      <c r="Q218" s="94"/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  <c r="AI218" s="94"/>
      <c r="AJ218" s="94"/>
      <c r="AK218" s="94"/>
      <c r="AL218" s="94"/>
      <c r="AM218" s="94"/>
      <c r="AN218" s="94"/>
      <c r="AO218" s="94"/>
      <c r="AP218" s="94"/>
      <c r="AQ218" s="94"/>
      <c r="AR218" s="94"/>
      <c r="AS218" s="94"/>
      <c r="AT218" s="94"/>
      <c r="AU218" s="94"/>
      <c r="AV218" s="94"/>
      <c r="AW218" s="94"/>
      <c r="AX218" s="94"/>
      <c r="AY218" s="94"/>
      <c r="AZ218" s="94"/>
      <c r="BA218" s="94"/>
      <c r="BB218" s="94"/>
      <c r="BC218" s="94"/>
      <c r="BD218" s="94"/>
      <c r="BE218" s="94"/>
      <c r="BF218" s="94"/>
      <c r="BG218" s="94"/>
      <c r="BH218" s="94"/>
      <c r="BI218" s="94"/>
      <c r="BJ218" s="94"/>
      <c r="BK218" s="95"/>
      <c r="BM218" s="86">
        <f t="shared" si="3"/>
        <v>0</v>
      </c>
    </row>
    <row r="219" spans="1:65" x14ac:dyDescent="0.25">
      <c r="A219" s="78">
        <v>218</v>
      </c>
      <c r="B219" s="96"/>
      <c r="C219" s="94"/>
      <c r="D219" s="94"/>
      <c r="E219" s="94"/>
      <c r="F219" s="94"/>
      <c r="G219" s="94"/>
      <c r="H219" s="94"/>
      <c r="I219" s="94"/>
      <c r="J219" s="94"/>
      <c r="K219" s="94"/>
      <c r="L219" s="94"/>
      <c r="M219" s="94"/>
      <c r="N219" s="94"/>
      <c r="O219" s="94"/>
      <c r="P219" s="94"/>
      <c r="Q219" s="94"/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  <c r="AI219" s="94"/>
      <c r="AJ219" s="94"/>
      <c r="AK219" s="94"/>
      <c r="AL219" s="94"/>
      <c r="AM219" s="94"/>
      <c r="AN219" s="94"/>
      <c r="AO219" s="94"/>
      <c r="AP219" s="94"/>
      <c r="AQ219" s="94"/>
      <c r="AR219" s="94"/>
      <c r="AS219" s="94"/>
      <c r="AT219" s="94"/>
      <c r="AU219" s="94"/>
      <c r="AV219" s="94"/>
      <c r="AW219" s="94"/>
      <c r="AX219" s="94"/>
      <c r="AY219" s="94"/>
      <c r="AZ219" s="94"/>
      <c r="BA219" s="94"/>
      <c r="BB219" s="94"/>
      <c r="BC219" s="94"/>
      <c r="BD219" s="94"/>
      <c r="BE219" s="94"/>
      <c r="BF219" s="94"/>
      <c r="BG219" s="94"/>
      <c r="BH219" s="94"/>
      <c r="BI219" s="94"/>
      <c r="BJ219" s="94"/>
      <c r="BK219" s="95"/>
      <c r="BM219" s="86">
        <f t="shared" si="3"/>
        <v>0</v>
      </c>
    </row>
    <row r="220" spans="1:65" x14ac:dyDescent="0.25">
      <c r="A220" s="79">
        <v>219</v>
      </c>
      <c r="B220" s="96"/>
      <c r="C220" s="94"/>
      <c r="D220" s="94"/>
      <c r="E220" s="94"/>
      <c r="F220" s="94"/>
      <c r="G220" s="94"/>
      <c r="H220" s="94"/>
      <c r="I220" s="94"/>
      <c r="J220" s="94"/>
      <c r="K220" s="94"/>
      <c r="L220" s="94"/>
      <c r="M220" s="94"/>
      <c r="N220" s="94"/>
      <c r="O220" s="94"/>
      <c r="P220" s="94"/>
      <c r="Q220" s="94"/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  <c r="AI220" s="94"/>
      <c r="AJ220" s="94"/>
      <c r="AK220" s="94"/>
      <c r="AL220" s="94"/>
      <c r="AM220" s="94"/>
      <c r="AN220" s="94"/>
      <c r="AO220" s="94"/>
      <c r="AP220" s="94"/>
      <c r="AQ220" s="94"/>
      <c r="AR220" s="94"/>
      <c r="AS220" s="94"/>
      <c r="AT220" s="94"/>
      <c r="AU220" s="94"/>
      <c r="AV220" s="94"/>
      <c r="AW220" s="94"/>
      <c r="AX220" s="94"/>
      <c r="AY220" s="94"/>
      <c r="AZ220" s="94"/>
      <c r="BA220" s="94"/>
      <c r="BB220" s="94"/>
      <c r="BC220" s="94"/>
      <c r="BD220" s="94"/>
      <c r="BE220" s="94"/>
      <c r="BF220" s="94"/>
      <c r="BG220" s="94"/>
      <c r="BH220" s="94"/>
      <c r="BI220" s="94"/>
      <c r="BJ220" s="94"/>
      <c r="BK220" s="95"/>
      <c r="BM220" s="86">
        <f t="shared" si="3"/>
        <v>0</v>
      </c>
    </row>
    <row r="221" spans="1:65" x14ac:dyDescent="0.25">
      <c r="A221" s="78">
        <v>220</v>
      </c>
      <c r="B221" s="96"/>
      <c r="C221" s="94"/>
      <c r="D221" s="94"/>
      <c r="E221" s="94"/>
      <c r="F221" s="94"/>
      <c r="G221" s="94"/>
      <c r="H221" s="94"/>
      <c r="I221" s="94"/>
      <c r="J221" s="94"/>
      <c r="K221" s="94"/>
      <c r="L221" s="94"/>
      <c r="M221" s="94"/>
      <c r="N221" s="94"/>
      <c r="O221" s="94"/>
      <c r="P221" s="94"/>
      <c r="Q221" s="94"/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  <c r="AI221" s="94"/>
      <c r="AJ221" s="94"/>
      <c r="AK221" s="94"/>
      <c r="AL221" s="94"/>
      <c r="AM221" s="94"/>
      <c r="AN221" s="94"/>
      <c r="AO221" s="94"/>
      <c r="AP221" s="94"/>
      <c r="AQ221" s="94"/>
      <c r="AR221" s="94"/>
      <c r="AS221" s="94"/>
      <c r="AT221" s="94"/>
      <c r="AU221" s="94"/>
      <c r="AV221" s="94"/>
      <c r="AW221" s="94"/>
      <c r="AX221" s="94"/>
      <c r="AY221" s="94"/>
      <c r="AZ221" s="94"/>
      <c r="BA221" s="94"/>
      <c r="BB221" s="94"/>
      <c r="BC221" s="94"/>
      <c r="BD221" s="94"/>
      <c r="BE221" s="94"/>
      <c r="BF221" s="94"/>
      <c r="BG221" s="94"/>
      <c r="BH221" s="94"/>
      <c r="BI221" s="94"/>
      <c r="BJ221" s="94"/>
      <c r="BK221" s="95"/>
      <c r="BM221" s="86">
        <f t="shared" si="3"/>
        <v>0</v>
      </c>
    </row>
    <row r="222" spans="1:65" x14ac:dyDescent="0.25">
      <c r="A222" s="79">
        <v>221</v>
      </c>
      <c r="B222" s="96"/>
      <c r="C222" s="94"/>
      <c r="D222" s="94"/>
      <c r="E222" s="94"/>
      <c r="F222" s="94"/>
      <c r="G222" s="94"/>
      <c r="H222" s="94"/>
      <c r="I222" s="94"/>
      <c r="J222" s="94"/>
      <c r="K222" s="94"/>
      <c r="L222" s="94"/>
      <c r="M222" s="94"/>
      <c r="N222" s="94"/>
      <c r="O222" s="94"/>
      <c r="P222" s="94"/>
      <c r="Q222" s="94"/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  <c r="AI222" s="94"/>
      <c r="AJ222" s="94"/>
      <c r="AK222" s="94"/>
      <c r="AL222" s="94"/>
      <c r="AM222" s="94"/>
      <c r="AN222" s="94"/>
      <c r="AO222" s="94"/>
      <c r="AP222" s="94"/>
      <c r="AQ222" s="94"/>
      <c r="AR222" s="94"/>
      <c r="AS222" s="94"/>
      <c r="AT222" s="94"/>
      <c r="AU222" s="94"/>
      <c r="AV222" s="94"/>
      <c r="AW222" s="94"/>
      <c r="AX222" s="94"/>
      <c r="AY222" s="94"/>
      <c r="AZ222" s="94"/>
      <c r="BA222" s="94"/>
      <c r="BB222" s="94"/>
      <c r="BC222" s="94"/>
      <c r="BD222" s="94"/>
      <c r="BE222" s="94"/>
      <c r="BF222" s="94"/>
      <c r="BG222" s="94"/>
      <c r="BH222" s="94"/>
      <c r="BI222" s="94"/>
      <c r="BJ222" s="94"/>
      <c r="BK222" s="95"/>
      <c r="BM222" s="86">
        <f t="shared" si="3"/>
        <v>0</v>
      </c>
    </row>
    <row r="223" spans="1:65" x14ac:dyDescent="0.25">
      <c r="A223" s="78">
        <v>222</v>
      </c>
      <c r="B223" s="96"/>
      <c r="C223" s="94"/>
      <c r="D223" s="94"/>
      <c r="E223" s="94"/>
      <c r="F223" s="94"/>
      <c r="G223" s="94"/>
      <c r="H223" s="94"/>
      <c r="I223" s="94"/>
      <c r="J223" s="94"/>
      <c r="K223" s="94"/>
      <c r="L223" s="94"/>
      <c r="M223" s="94"/>
      <c r="N223" s="94"/>
      <c r="O223" s="94"/>
      <c r="P223" s="94"/>
      <c r="Q223" s="94"/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  <c r="AI223" s="94"/>
      <c r="AJ223" s="94"/>
      <c r="AK223" s="94"/>
      <c r="AL223" s="94"/>
      <c r="AM223" s="94"/>
      <c r="AN223" s="94"/>
      <c r="AO223" s="94"/>
      <c r="AP223" s="94"/>
      <c r="AQ223" s="94"/>
      <c r="AR223" s="94"/>
      <c r="AS223" s="94"/>
      <c r="AT223" s="94"/>
      <c r="AU223" s="94"/>
      <c r="AV223" s="94"/>
      <c r="AW223" s="94"/>
      <c r="AX223" s="94"/>
      <c r="AY223" s="94"/>
      <c r="AZ223" s="94"/>
      <c r="BA223" s="94"/>
      <c r="BB223" s="94"/>
      <c r="BC223" s="94"/>
      <c r="BD223" s="94"/>
      <c r="BE223" s="94"/>
      <c r="BF223" s="94"/>
      <c r="BG223" s="94"/>
      <c r="BH223" s="94"/>
      <c r="BI223" s="94"/>
      <c r="BJ223" s="94"/>
      <c r="BK223" s="95"/>
      <c r="BM223" s="86">
        <f t="shared" si="3"/>
        <v>0</v>
      </c>
    </row>
    <row r="224" spans="1:65" x14ac:dyDescent="0.25">
      <c r="A224" s="79">
        <v>223</v>
      </c>
      <c r="B224" s="96"/>
      <c r="C224" s="94"/>
      <c r="D224" s="94"/>
      <c r="E224" s="94"/>
      <c r="F224" s="94"/>
      <c r="G224" s="94"/>
      <c r="H224" s="94"/>
      <c r="I224" s="94"/>
      <c r="J224" s="94"/>
      <c r="K224" s="94"/>
      <c r="L224" s="94"/>
      <c r="M224" s="94"/>
      <c r="N224" s="94"/>
      <c r="O224" s="94"/>
      <c r="P224" s="94"/>
      <c r="Q224" s="94"/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  <c r="AI224" s="94"/>
      <c r="AJ224" s="94"/>
      <c r="AK224" s="94"/>
      <c r="AL224" s="94"/>
      <c r="AM224" s="94"/>
      <c r="AN224" s="94"/>
      <c r="AO224" s="94"/>
      <c r="AP224" s="94"/>
      <c r="AQ224" s="94"/>
      <c r="AR224" s="94"/>
      <c r="AS224" s="94"/>
      <c r="AT224" s="94"/>
      <c r="AU224" s="94"/>
      <c r="AV224" s="94"/>
      <c r="AW224" s="94"/>
      <c r="AX224" s="94"/>
      <c r="AY224" s="94"/>
      <c r="AZ224" s="94"/>
      <c r="BA224" s="94"/>
      <c r="BB224" s="94"/>
      <c r="BC224" s="94"/>
      <c r="BD224" s="94"/>
      <c r="BE224" s="94"/>
      <c r="BF224" s="94"/>
      <c r="BG224" s="94"/>
      <c r="BH224" s="94"/>
      <c r="BI224" s="94"/>
      <c r="BJ224" s="94"/>
      <c r="BK224" s="95"/>
      <c r="BM224" s="86">
        <f t="shared" si="3"/>
        <v>0</v>
      </c>
    </row>
    <row r="225" spans="1:65" x14ac:dyDescent="0.25">
      <c r="A225" s="78">
        <v>224</v>
      </c>
      <c r="B225" s="96"/>
      <c r="C225" s="94"/>
      <c r="D225" s="94"/>
      <c r="E225" s="94"/>
      <c r="F225" s="94"/>
      <c r="G225" s="94"/>
      <c r="H225" s="94"/>
      <c r="I225" s="94"/>
      <c r="J225" s="94"/>
      <c r="K225" s="94"/>
      <c r="L225" s="94"/>
      <c r="M225" s="94"/>
      <c r="N225" s="94"/>
      <c r="O225" s="94"/>
      <c r="P225" s="94"/>
      <c r="Q225" s="94"/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  <c r="AI225" s="94"/>
      <c r="AJ225" s="94"/>
      <c r="AK225" s="94"/>
      <c r="AL225" s="94"/>
      <c r="AM225" s="94"/>
      <c r="AN225" s="94"/>
      <c r="AO225" s="94"/>
      <c r="AP225" s="94"/>
      <c r="AQ225" s="94"/>
      <c r="AR225" s="94"/>
      <c r="AS225" s="94"/>
      <c r="AT225" s="94"/>
      <c r="AU225" s="94"/>
      <c r="AV225" s="94"/>
      <c r="AW225" s="94"/>
      <c r="AX225" s="94"/>
      <c r="AY225" s="94"/>
      <c r="AZ225" s="94"/>
      <c r="BA225" s="94"/>
      <c r="BB225" s="94"/>
      <c r="BC225" s="94"/>
      <c r="BD225" s="94"/>
      <c r="BE225" s="94"/>
      <c r="BF225" s="94"/>
      <c r="BG225" s="94"/>
      <c r="BH225" s="94"/>
      <c r="BI225" s="94"/>
      <c r="BJ225" s="94"/>
      <c r="BK225" s="95"/>
      <c r="BM225" s="86">
        <f t="shared" si="3"/>
        <v>0</v>
      </c>
    </row>
    <row r="226" spans="1:65" x14ac:dyDescent="0.25">
      <c r="A226" s="79">
        <v>225</v>
      </c>
      <c r="B226" s="96"/>
      <c r="C226" s="94"/>
      <c r="D226" s="94"/>
      <c r="E226" s="94"/>
      <c r="F226" s="94"/>
      <c r="G226" s="94"/>
      <c r="H226" s="94"/>
      <c r="I226" s="94"/>
      <c r="J226" s="94"/>
      <c r="K226" s="94"/>
      <c r="L226" s="94"/>
      <c r="M226" s="94"/>
      <c r="N226" s="94"/>
      <c r="O226" s="94"/>
      <c r="P226" s="94"/>
      <c r="Q226" s="94"/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  <c r="AI226" s="94"/>
      <c r="AJ226" s="94"/>
      <c r="AK226" s="94"/>
      <c r="AL226" s="94"/>
      <c r="AM226" s="94"/>
      <c r="AN226" s="94"/>
      <c r="AO226" s="94"/>
      <c r="AP226" s="94"/>
      <c r="AQ226" s="94"/>
      <c r="AR226" s="94"/>
      <c r="AS226" s="94"/>
      <c r="AT226" s="94"/>
      <c r="AU226" s="94"/>
      <c r="AV226" s="94"/>
      <c r="AW226" s="94"/>
      <c r="AX226" s="94"/>
      <c r="AY226" s="94"/>
      <c r="AZ226" s="94"/>
      <c r="BA226" s="94"/>
      <c r="BB226" s="94"/>
      <c r="BC226" s="94"/>
      <c r="BD226" s="94"/>
      <c r="BE226" s="94"/>
      <c r="BF226" s="94"/>
      <c r="BG226" s="94"/>
      <c r="BH226" s="94"/>
      <c r="BI226" s="94"/>
      <c r="BJ226" s="94"/>
      <c r="BK226" s="95"/>
      <c r="BM226" s="86">
        <f t="shared" si="3"/>
        <v>0</v>
      </c>
    </row>
    <row r="227" spans="1:65" x14ac:dyDescent="0.25">
      <c r="A227" s="78">
        <v>226</v>
      </c>
      <c r="B227" s="96"/>
      <c r="C227" s="94"/>
      <c r="D227" s="94"/>
      <c r="E227" s="94"/>
      <c r="F227" s="94"/>
      <c r="G227" s="94"/>
      <c r="H227" s="94"/>
      <c r="I227" s="94"/>
      <c r="J227" s="94"/>
      <c r="K227" s="94"/>
      <c r="L227" s="94"/>
      <c r="M227" s="94"/>
      <c r="N227" s="94"/>
      <c r="O227" s="94"/>
      <c r="P227" s="94"/>
      <c r="Q227" s="94"/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  <c r="AI227" s="94"/>
      <c r="AJ227" s="94"/>
      <c r="AK227" s="94"/>
      <c r="AL227" s="94"/>
      <c r="AM227" s="94"/>
      <c r="AN227" s="94"/>
      <c r="AO227" s="94"/>
      <c r="AP227" s="94"/>
      <c r="AQ227" s="94"/>
      <c r="AR227" s="94"/>
      <c r="AS227" s="94"/>
      <c r="AT227" s="94"/>
      <c r="AU227" s="94"/>
      <c r="AV227" s="94"/>
      <c r="AW227" s="94"/>
      <c r="AX227" s="94"/>
      <c r="AY227" s="94"/>
      <c r="AZ227" s="94"/>
      <c r="BA227" s="94"/>
      <c r="BB227" s="94"/>
      <c r="BC227" s="94"/>
      <c r="BD227" s="94"/>
      <c r="BE227" s="94"/>
      <c r="BF227" s="94"/>
      <c r="BG227" s="94"/>
      <c r="BH227" s="94"/>
      <c r="BI227" s="94"/>
      <c r="BJ227" s="94"/>
      <c r="BK227" s="95"/>
      <c r="BM227" s="86">
        <f t="shared" si="3"/>
        <v>0</v>
      </c>
    </row>
    <row r="228" spans="1:65" x14ac:dyDescent="0.25">
      <c r="A228" s="79">
        <v>227</v>
      </c>
      <c r="B228" s="96"/>
      <c r="C228" s="94"/>
      <c r="D228" s="94"/>
      <c r="E228" s="94"/>
      <c r="F228" s="94"/>
      <c r="G228" s="94"/>
      <c r="H228" s="94"/>
      <c r="I228" s="94"/>
      <c r="J228" s="94"/>
      <c r="K228" s="94"/>
      <c r="L228" s="94"/>
      <c r="M228" s="94"/>
      <c r="N228" s="94"/>
      <c r="O228" s="94"/>
      <c r="P228" s="94"/>
      <c r="Q228" s="94"/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  <c r="AI228" s="94"/>
      <c r="AJ228" s="94"/>
      <c r="AK228" s="94"/>
      <c r="AL228" s="94"/>
      <c r="AM228" s="94"/>
      <c r="AN228" s="94"/>
      <c r="AO228" s="94"/>
      <c r="AP228" s="94"/>
      <c r="AQ228" s="94"/>
      <c r="AR228" s="94"/>
      <c r="AS228" s="94"/>
      <c r="AT228" s="94"/>
      <c r="AU228" s="94"/>
      <c r="AV228" s="94"/>
      <c r="AW228" s="94"/>
      <c r="AX228" s="94"/>
      <c r="AY228" s="94"/>
      <c r="AZ228" s="94"/>
      <c r="BA228" s="94"/>
      <c r="BB228" s="94"/>
      <c r="BC228" s="94"/>
      <c r="BD228" s="94"/>
      <c r="BE228" s="94"/>
      <c r="BF228" s="94"/>
      <c r="BG228" s="94"/>
      <c r="BH228" s="94"/>
      <c r="BI228" s="94"/>
      <c r="BJ228" s="94"/>
      <c r="BK228" s="95"/>
      <c r="BM228" s="86">
        <f t="shared" si="3"/>
        <v>0</v>
      </c>
    </row>
    <row r="229" spans="1:65" x14ac:dyDescent="0.25">
      <c r="A229" s="78">
        <v>228</v>
      </c>
      <c r="B229" s="96"/>
      <c r="C229" s="94"/>
      <c r="D229" s="94"/>
      <c r="E229" s="94"/>
      <c r="F229" s="94"/>
      <c r="G229" s="94"/>
      <c r="H229" s="94"/>
      <c r="I229" s="94"/>
      <c r="J229" s="94"/>
      <c r="K229" s="94"/>
      <c r="L229" s="94"/>
      <c r="M229" s="94"/>
      <c r="N229" s="94"/>
      <c r="O229" s="94"/>
      <c r="P229" s="94"/>
      <c r="Q229" s="94"/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  <c r="AI229" s="94"/>
      <c r="AJ229" s="94"/>
      <c r="AK229" s="94"/>
      <c r="AL229" s="94"/>
      <c r="AM229" s="94"/>
      <c r="AN229" s="94"/>
      <c r="AO229" s="94"/>
      <c r="AP229" s="94"/>
      <c r="AQ229" s="94"/>
      <c r="AR229" s="94"/>
      <c r="AS229" s="94"/>
      <c r="AT229" s="94"/>
      <c r="AU229" s="94"/>
      <c r="AV229" s="94"/>
      <c r="AW229" s="94"/>
      <c r="AX229" s="94"/>
      <c r="AY229" s="94"/>
      <c r="AZ229" s="94"/>
      <c r="BA229" s="94"/>
      <c r="BB229" s="94"/>
      <c r="BC229" s="94"/>
      <c r="BD229" s="94"/>
      <c r="BE229" s="94"/>
      <c r="BF229" s="94"/>
      <c r="BG229" s="94"/>
      <c r="BH229" s="94"/>
      <c r="BI229" s="94"/>
      <c r="BJ229" s="94"/>
      <c r="BK229" s="95"/>
      <c r="BM229" s="86">
        <f t="shared" si="3"/>
        <v>0</v>
      </c>
    </row>
    <row r="230" spans="1:65" x14ac:dyDescent="0.25">
      <c r="A230" s="79">
        <v>229</v>
      </c>
      <c r="B230" s="96"/>
      <c r="C230" s="94"/>
      <c r="D230" s="94"/>
      <c r="E230" s="94"/>
      <c r="F230" s="94"/>
      <c r="G230" s="94"/>
      <c r="H230" s="94"/>
      <c r="I230" s="94"/>
      <c r="J230" s="94"/>
      <c r="K230" s="94"/>
      <c r="L230" s="94"/>
      <c r="M230" s="94"/>
      <c r="N230" s="94"/>
      <c r="O230" s="94"/>
      <c r="P230" s="94"/>
      <c r="Q230" s="94"/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  <c r="AI230" s="94"/>
      <c r="AJ230" s="94"/>
      <c r="AK230" s="94"/>
      <c r="AL230" s="94"/>
      <c r="AM230" s="94"/>
      <c r="AN230" s="94"/>
      <c r="AO230" s="94"/>
      <c r="AP230" s="94"/>
      <c r="AQ230" s="94"/>
      <c r="AR230" s="94"/>
      <c r="AS230" s="94"/>
      <c r="AT230" s="94"/>
      <c r="AU230" s="94"/>
      <c r="AV230" s="94"/>
      <c r="AW230" s="94"/>
      <c r="AX230" s="94"/>
      <c r="AY230" s="94"/>
      <c r="AZ230" s="94"/>
      <c r="BA230" s="94"/>
      <c r="BB230" s="94"/>
      <c r="BC230" s="94"/>
      <c r="BD230" s="94"/>
      <c r="BE230" s="94"/>
      <c r="BF230" s="94"/>
      <c r="BG230" s="94"/>
      <c r="BH230" s="94"/>
      <c r="BI230" s="94"/>
      <c r="BJ230" s="94"/>
      <c r="BK230" s="95"/>
      <c r="BM230" s="86">
        <f t="shared" si="3"/>
        <v>0</v>
      </c>
    </row>
    <row r="231" spans="1:65" x14ac:dyDescent="0.25">
      <c r="A231" s="78">
        <v>230</v>
      </c>
      <c r="B231" s="96"/>
      <c r="C231" s="94"/>
      <c r="D231" s="94"/>
      <c r="E231" s="94"/>
      <c r="F231" s="94"/>
      <c r="G231" s="94"/>
      <c r="H231" s="94"/>
      <c r="I231" s="94"/>
      <c r="J231" s="94"/>
      <c r="K231" s="94"/>
      <c r="L231" s="94"/>
      <c r="M231" s="94"/>
      <c r="N231" s="94"/>
      <c r="O231" s="94"/>
      <c r="P231" s="94"/>
      <c r="Q231" s="94"/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  <c r="AI231" s="94"/>
      <c r="AJ231" s="94"/>
      <c r="AK231" s="94"/>
      <c r="AL231" s="94"/>
      <c r="AM231" s="94"/>
      <c r="AN231" s="94"/>
      <c r="AO231" s="94"/>
      <c r="AP231" s="94"/>
      <c r="AQ231" s="94"/>
      <c r="AR231" s="94"/>
      <c r="AS231" s="94"/>
      <c r="AT231" s="94"/>
      <c r="AU231" s="94"/>
      <c r="AV231" s="94"/>
      <c r="AW231" s="94"/>
      <c r="AX231" s="94"/>
      <c r="AY231" s="94"/>
      <c r="AZ231" s="94"/>
      <c r="BA231" s="94"/>
      <c r="BB231" s="94"/>
      <c r="BC231" s="94"/>
      <c r="BD231" s="94"/>
      <c r="BE231" s="94"/>
      <c r="BF231" s="94"/>
      <c r="BG231" s="94"/>
      <c r="BH231" s="94"/>
      <c r="BI231" s="94"/>
      <c r="BJ231" s="94"/>
      <c r="BK231" s="95"/>
      <c r="BM231" s="86">
        <f t="shared" si="3"/>
        <v>0</v>
      </c>
    </row>
    <row r="232" spans="1:65" x14ac:dyDescent="0.25">
      <c r="A232" s="79">
        <v>231</v>
      </c>
      <c r="B232" s="93"/>
      <c r="C232" s="94"/>
      <c r="D232" s="94"/>
      <c r="E232" s="94"/>
      <c r="F232" s="94"/>
      <c r="G232" s="94"/>
      <c r="H232" s="94"/>
      <c r="I232" s="94"/>
      <c r="J232" s="94"/>
      <c r="K232" s="94"/>
      <c r="L232" s="94"/>
      <c r="M232" s="94"/>
      <c r="N232" s="94"/>
      <c r="O232" s="94"/>
      <c r="P232" s="94"/>
      <c r="Q232" s="94"/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  <c r="AI232" s="94"/>
      <c r="AJ232" s="94"/>
      <c r="AK232" s="94"/>
      <c r="AL232" s="94"/>
      <c r="AM232" s="94"/>
      <c r="AN232" s="94"/>
      <c r="AO232" s="94"/>
      <c r="AP232" s="94"/>
      <c r="AQ232" s="94"/>
      <c r="AR232" s="94"/>
      <c r="AS232" s="94"/>
      <c r="AT232" s="94"/>
      <c r="AU232" s="94"/>
      <c r="AV232" s="94"/>
      <c r="AW232" s="94"/>
      <c r="AX232" s="94"/>
      <c r="AY232" s="94"/>
      <c r="AZ232" s="94"/>
      <c r="BA232" s="94"/>
      <c r="BB232" s="94"/>
      <c r="BC232" s="94"/>
      <c r="BD232" s="94"/>
      <c r="BE232" s="94"/>
      <c r="BF232" s="94"/>
      <c r="BG232" s="94"/>
      <c r="BH232" s="94"/>
      <c r="BI232" s="94"/>
      <c r="BJ232" s="94"/>
      <c r="BK232" s="95"/>
      <c r="BM232" s="86">
        <f t="shared" si="3"/>
        <v>0</v>
      </c>
    </row>
    <row r="233" spans="1:65" x14ac:dyDescent="0.25">
      <c r="A233" s="78">
        <v>232</v>
      </c>
      <c r="B233" s="93"/>
      <c r="C233" s="94"/>
      <c r="D233" s="94"/>
      <c r="E233" s="94"/>
      <c r="F233" s="94"/>
      <c r="G233" s="94"/>
      <c r="H233" s="94"/>
      <c r="I233" s="94"/>
      <c r="J233" s="94"/>
      <c r="K233" s="94"/>
      <c r="L233" s="94"/>
      <c r="M233" s="94"/>
      <c r="N233" s="94"/>
      <c r="O233" s="94"/>
      <c r="P233" s="94"/>
      <c r="Q233" s="94"/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  <c r="AI233" s="94"/>
      <c r="AJ233" s="94"/>
      <c r="AK233" s="94"/>
      <c r="AL233" s="94"/>
      <c r="AM233" s="94"/>
      <c r="AN233" s="94"/>
      <c r="AO233" s="94"/>
      <c r="AP233" s="94"/>
      <c r="AQ233" s="94"/>
      <c r="AR233" s="94"/>
      <c r="AS233" s="94"/>
      <c r="AT233" s="94"/>
      <c r="AU233" s="94"/>
      <c r="AV233" s="94"/>
      <c r="AW233" s="94"/>
      <c r="AX233" s="94"/>
      <c r="AY233" s="94"/>
      <c r="AZ233" s="94"/>
      <c r="BA233" s="94"/>
      <c r="BB233" s="94"/>
      <c r="BC233" s="94"/>
      <c r="BD233" s="94"/>
      <c r="BE233" s="94"/>
      <c r="BF233" s="94"/>
      <c r="BG233" s="94"/>
      <c r="BH233" s="94"/>
      <c r="BI233" s="94"/>
      <c r="BJ233" s="94"/>
      <c r="BK233" s="95"/>
      <c r="BM233" s="86">
        <f t="shared" si="3"/>
        <v>0</v>
      </c>
    </row>
    <row r="234" spans="1:65" x14ac:dyDescent="0.25">
      <c r="A234" s="79">
        <v>233</v>
      </c>
      <c r="B234" s="93"/>
      <c r="C234" s="94"/>
      <c r="D234" s="94"/>
      <c r="E234" s="94"/>
      <c r="F234" s="94"/>
      <c r="G234" s="94"/>
      <c r="H234" s="94"/>
      <c r="I234" s="94"/>
      <c r="J234" s="94"/>
      <c r="K234" s="94"/>
      <c r="L234" s="94"/>
      <c r="M234" s="94"/>
      <c r="N234" s="94"/>
      <c r="O234" s="94"/>
      <c r="P234" s="94"/>
      <c r="Q234" s="94"/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  <c r="AI234" s="94"/>
      <c r="AJ234" s="94"/>
      <c r="AK234" s="94"/>
      <c r="AL234" s="94"/>
      <c r="AM234" s="94"/>
      <c r="AN234" s="94"/>
      <c r="AO234" s="94"/>
      <c r="AP234" s="94"/>
      <c r="AQ234" s="94"/>
      <c r="AR234" s="94"/>
      <c r="AS234" s="94"/>
      <c r="AT234" s="94"/>
      <c r="AU234" s="94"/>
      <c r="AV234" s="94"/>
      <c r="AW234" s="94"/>
      <c r="AX234" s="94"/>
      <c r="AY234" s="94"/>
      <c r="AZ234" s="94"/>
      <c r="BA234" s="94"/>
      <c r="BB234" s="94"/>
      <c r="BC234" s="94"/>
      <c r="BD234" s="94"/>
      <c r="BE234" s="94"/>
      <c r="BF234" s="94"/>
      <c r="BG234" s="94"/>
      <c r="BH234" s="94"/>
      <c r="BI234" s="94"/>
      <c r="BJ234" s="94"/>
      <c r="BK234" s="95"/>
      <c r="BM234" s="86">
        <f t="shared" si="3"/>
        <v>0</v>
      </c>
    </row>
    <row r="235" spans="1:65" x14ac:dyDescent="0.25">
      <c r="A235" s="78">
        <v>234</v>
      </c>
      <c r="B235" s="93"/>
      <c r="C235" s="94"/>
      <c r="D235" s="94"/>
      <c r="E235" s="94"/>
      <c r="F235" s="94"/>
      <c r="G235" s="94"/>
      <c r="H235" s="94"/>
      <c r="I235" s="94"/>
      <c r="J235" s="94"/>
      <c r="K235" s="94"/>
      <c r="L235" s="94"/>
      <c r="M235" s="94"/>
      <c r="N235" s="94"/>
      <c r="O235" s="94"/>
      <c r="P235" s="94"/>
      <c r="Q235" s="94"/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  <c r="AI235" s="94"/>
      <c r="AJ235" s="94"/>
      <c r="AK235" s="94"/>
      <c r="AL235" s="94"/>
      <c r="AM235" s="94"/>
      <c r="AN235" s="94"/>
      <c r="AO235" s="94"/>
      <c r="AP235" s="94"/>
      <c r="AQ235" s="94"/>
      <c r="AR235" s="94"/>
      <c r="AS235" s="94"/>
      <c r="AT235" s="94"/>
      <c r="AU235" s="94"/>
      <c r="AV235" s="94"/>
      <c r="AW235" s="94"/>
      <c r="AX235" s="94"/>
      <c r="AY235" s="94"/>
      <c r="AZ235" s="94"/>
      <c r="BA235" s="94"/>
      <c r="BB235" s="94"/>
      <c r="BC235" s="94"/>
      <c r="BD235" s="94"/>
      <c r="BE235" s="94"/>
      <c r="BF235" s="94"/>
      <c r="BG235" s="94"/>
      <c r="BH235" s="94"/>
      <c r="BI235" s="94"/>
      <c r="BJ235" s="94"/>
      <c r="BK235" s="95"/>
      <c r="BM235" s="86">
        <f t="shared" si="3"/>
        <v>0</v>
      </c>
    </row>
    <row r="236" spans="1:65" x14ac:dyDescent="0.25">
      <c r="A236" s="79">
        <v>235</v>
      </c>
      <c r="B236" s="93"/>
      <c r="C236" s="94"/>
      <c r="D236" s="94"/>
      <c r="E236" s="94"/>
      <c r="F236" s="94"/>
      <c r="G236" s="94"/>
      <c r="H236" s="94"/>
      <c r="I236" s="94"/>
      <c r="J236" s="94"/>
      <c r="K236" s="94"/>
      <c r="L236" s="94"/>
      <c r="M236" s="94"/>
      <c r="N236" s="94"/>
      <c r="O236" s="94"/>
      <c r="P236" s="94"/>
      <c r="Q236" s="94"/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  <c r="AI236" s="94"/>
      <c r="AJ236" s="94"/>
      <c r="AK236" s="94"/>
      <c r="AL236" s="94"/>
      <c r="AM236" s="94"/>
      <c r="AN236" s="94"/>
      <c r="AO236" s="94"/>
      <c r="AP236" s="94"/>
      <c r="AQ236" s="94"/>
      <c r="AR236" s="94"/>
      <c r="AS236" s="94"/>
      <c r="AT236" s="94"/>
      <c r="AU236" s="94"/>
      <c r="AV236" s="94"/>
      <c r="AW236" s="94"/>
      <c r="AX236" s="94"/>
      <c r="AY236" s="94"/>
      <c r="AZ236" s="94"/>
      <c r="BA236" s="94"/>
      <c r="BB236" s="94"/>
      <c r="BC236" s="94"/>
      <c r="BD236" s="94"/>
      <c r="BE236" s="94"/>
      <c r="BF236" s="94"/>
      <c r="BG236" s="94"/>
      <c r="BH236" s="94"/>
      <c r="BI236" s="94"/>
      <c r="BJ236" s="94"/>
      <c r="BK236" s="95"/>
      <c r="BM236" s="86">
        <f t="shared" si="3"/>
        <v>0</v>
      </c>
    </row>
    <row r="237" spans="1:65" x14ac:dyDescent="0.25">
      <c r="A237" s="78">
        <v>236</v>
      </c>
      <c r="B237" s="93"/>
      <c r="C237" s="94"/>
      <c r="D237" s="94"/>
      <c r="E237" s="94"/>
      <c r="F237" s="94"/>
      <c r="G237" s="94"/>
      <c r="H237" s="94"/>
      <c r="I237" s="94"/>
      <c r="J237" s="94"/>
      <c r="K237" s="94"/>
      <c r="L237" s="94"/>
      <c r="M237" s="94"/>
      <c r="N237" s="94"/>
      <c r="O237" s="94"/>
      <c r="P237" s="94"/>
      <c r="Q237" s="94"/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  <c r="AI237" s="94"/>
      <c r="AJ237" s="94"/>
      <c r="AK237" s="94"/>
      <c r="AL237" s="94"/>
      <c r="AM237" s="94"/>
      <c r="AN237" s="94"/>
      <c r="AO237" s="94"/>
      <c r="AP237" s="94"/>
      <c r="AQ237" s="94"/>
      <c r="AR237" s="94"/>
      <c r="AS237" s="94"/>
      <c r="AT237" s="94"/>
      <c r="AU237" s="94"/>
      <c r="AV237" s="94"/>
      <c r="AW237" s="94"/>
      <c r="AX237" s="94"/>
      <c r="AY237" s="94"/>
      <c r="AZ237" s="94"/>
      <c r="BA237" s="94"/>
      <c r="BB237" s="94"/>
      <c r="BC237" s="94"/>
      <c r="BD237" s="94"/>
      <c r="BE237" s="94"/>
      <c r="BF237" s="94"/>
      <c r="BG237" s="94"/>
      <c r="BH237" s="94"/>
      <c r="BI237" s="94"/>
      <c r="BJ237" s="94"/>
      <c r="BK237" s="95"/>
      <c r="BM237" s="86">
        <f t="shared" si="3"/>
        <v>0</v>
      </c>
    </row>
    <row r="238" spans="1:65" x14ac:dyDescent="0.25">
      <c r="A238" s="79">
        <v>237</v>
      </c>
      <c r="B238" s="93"/>
      <c r="C238" s="94"/>
      <c r="D238" s="94"/>
      <c r="E238" s="94"/>
      <c r="F238" s="94"/>
      <c r="G238" s="94"/>
      <c r="H238" s="94"/>
      <c r="I238" s="94"/>
      <c r="J238" s="94"/>
      <c r="K238" s="94"/>
      <c r="L238" s="94"/>
      <c r="M238" s="94"/>
      <c r="N238" s="94"/>
      <c r="O238" s="94"/>
      <c r="P238" s="94"/>
      <c r="Q238" s="94"/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  <c r="AI238" s="94"/>
      <c r="AJ238" s="94"/>
      <c r="AK238" s="94"/>
      <c r="AL238" s="94"/>
      <c r="AM238" s="94"/>
      <c r="AN238" s="94"/>
      <c r="AO238" s="94"/>
      <c r="AP238" s="94"/>
      <c r="AQ238" s="94"/>
      <c r="AR238" s="94"/>
      <c r="AS238" s="94"/>
      <c r="AT238" s="94"/>
      <c r="AU238" s="94"/>
      <c r="AV238" s="94"/>
      <c r="AW238" s="94"/>
      <c r="AX238" s="94"/>
      <c r="AY238" s="94"/>
      <c r="AZ238" s="94"/>
      <c r="BA238" s="94"/>
      <c r="BB238" s="94"/>
      <c r="BC238" s="94"/>
      <c r="BD238" s="94"/>
      <c r="BE238" s="94"/>
      <c r="BF238" s="94"/>
      <c r="BG238" s="94"/>
      <c r="BH238" s="94"/>
      <c r="BI238" s="94"/>
      <c r="BJ238" s="94"/>
      <c r="BK238" s="95"/>
      <c r="BM238" s="86">
        <f t="shared" si="3"/>
        <v>0</v>
      </c>
    </row>
    <row r="239" spans="1:65" x14ac:dyDescent="0.25">
      <c r="A239" s="78">
        <v>238</v>
      </c>
      <c r="B239" s="93"/>
      <c r="C239" s="94"/>
      <c r="D239" s="94"/>
      <c r="E239" s="94"/>
      <c r="F239" s="94"/>
      <c r="G239" s="94"/>
      <c r="H239" s="94"/>
      <c r="I239" s="94"/>
      <c r="J239" s="94"/>
      <c r="K239" s="94"/>
      <c r="L239" s="94"/>
      <c r="M239" s="94"/>
      <c r="N239" s="94"/>
      <c r="O239" s="94"/>
      <c r="P239" s="94"/>
      <c r="Q239" s="94"/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  <c r="AI239" s="94"/>
      <c r="AJ239" s="94"/>
      <c r="AK239" s="94"/>
      <c r="AL239" s="94"/>
      <c r="AM239" s="94"/>
      <c r="AN239" s="94"/>
      <c r="AO239" s="94"/>
      <c r="AP239" s="94"/>
      <c r="AQ239" s="94"/>
      <c r="AR239" s="94"/>
      <c r="AS239" s="94"/>
      <c r="AT239" s="94"/>
      <c r="AU239" s="94"/>
      <c r="AV239" s="94"/>
      <c r="AW239" s="94"/>
      <c r="AX239" s="94"/>
      <c r="AY239" s="94"/>
      <c r="AZ239" s="94"/>
      <c r="BA239" s="94"/>
      <c r="BB239" s="94"/>
      <c r="BC239" s="94"/>
      <c r="BD239" s="94"/>
      <c r="BE239" s="94"/>
      <c r="BF239" s="94"/>
      <c r="BG239" s="94"/>
      <c r="BH239" s="94"/>
      <c r="BI239" s="94"/>
      <c r="BJ239" s="94"/>
      <c r="BK239" s="95"/>
      <c r="BM239" s="86">
        <f t="shared" si="3"/>
        <v>0</v>
      </c>
    </row>
    <row r="240" spans="1:65" x14ac:dyDescent="0.25">
      <c r="A240" s="79">
        <v>239</v>
      </c>
      <c r="B240" s="93"/>
      <c r="C240" s="94"/>
      <c r="D240" s="94"/>
      <c r="E240" s="94"/>
      <c r="F240" s="94"/>
      <c r="G240" s="94"/>
      <c r="H240" s="94"/>
      <c r="I240" s="94"/>
      <c r="J240" s="94"/>
      <c r="K240" s="94"/>
      <c r="L240" s="94"/>
      <c r="M240" s="94"/>
      <c r="N240" s="94"/>
      <c r="O240" s="94"/>
      <c r="P240" s="94"/>
      <c r="Q240" s="94"/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  <c r="AI240" s="94"/>
      <c r="AJ240" s="94"/>
      <c r="AK240" s="94"/>
      <c r="AL240" s="94"/>
      <c r="AM240" s="94"/>
      <c r="AN240" s="94"/>
      <c r="AO240" s="94"/>
      <c r="AP240" s="94"/>
      <c r="AQ240" s="94"/>
      <c r="AR240" s="94"/>
      <c r="AS240" s="94"/>
      <c r="AT240" s="94"/>
      <c r="AU240" s="94"/>
      <c r="AV240" s="94"/>
      <c r="AW240" s="94"/>
      <c r="AX240" s="94"/>
      <c r="AY240" s="94"/>
      <c r="AZ240" s="94"/>
      <c r="BA240" s="94"/>
      <c r="BB240" s="94"/>
      <c r="BC240" s="94"/>
      <c r="BD240" s="94"/>
      <c r="BE240" s="94"/>
      <c r="BF240" s="94"/>
      <c r="BG240" s="94"/>
      <c r="BH240" s="94"/>
      <c r="BI240" s="94"/>
      <c r="BJ240" s="94"/>
      <c r="BK240" s="95"/>
      <c r="BM240" s="86">
        <f t="shared" si="3"/>
        <v>0</v>
      </c>
    </row>
    <row r="241" spans="1:65" x14ac:dyDescent="0.25">
      <c r="A241" s="78">
        <v>240</v>
      </c>
      <c r="B241" s="93"/>
      <c r="C241" s="94"/>
      <c r="D241" s="94"/>
      <c r="E241" s="94"/>
      <c r="F241" s="94"/>
      <c r="G241" s="94"/>
      <c r="H241" s="94"/>
      <c r="I241" s="94"/>
      <c r="J241" s="94"/>
      <c r="K241" s="94"/>
      <c r="L241" s="94"/>
      <c r="M241" s="94"/>
      <c r="N241" s="94"/>
      <c r="O241" s="94"/>
      <c r="P241" s="94"/>
      <c r="Q241" s="94"/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  <c r="AI241" s="94"/>
      <c r="AJ241" s="94"/>
      <c r="AK241" s="94"/>
      <c r="AL241" s="94"/>
      <c r="AM241" s="94"/>
      <c r="AN241" s="94"/>
      <c r="AO241" s="94"/>
      <c r="AP241" s="94"/>
      <c r="AQ241" s="94"/>
      <c r="AR241" s="94"/>
      <c r="AS241" s="94"/>
      <c r="AT241" s="94"/>
      <c r="AU241" s="94"/>
      <c r="AV241" s="94"/>
      <c r="AW241" s="94"/>
      <c r="AX241" s="94"/>
      <c r="AY241" s="94"/>
      <c r="AZ241" s="94"/>
      <c r="BA241" s="94"/>
      <c r="BB241" s="94"/>
      <c r="BC241" s="94"/>
      <c r="BD241" s="94"/>
      <c r="BE241" s="94"/>
      <c r="BF241" s="94"/>
      <c r="BG241" s="94"/>
      <c r="BH241" s="94"/>
      <c r="BI241" s="94"/>
      <c r="BJ241" s="94"/>
      <c r="BK241" s="95"/>
      <c r="BM241" s="86">
        <f t="shared" si="3"/>
        <v>0</v>
      </c>
    </row>
    <row r="242" spans="1:65" x14ac:dyDescent="0.25">
      <c r="A242" s="79">
        <v>241</v>
      </c>
      <c r="B242" s="93"/>
      <c r="C242" s="94"/>
      <c r="D242" s="94"/>
      <c r="E242" s="94"/>
      <c r="F242" s="94"/>
      <c r="G242" s="94"/>
      <c r="H242" s="94"/>
      <c r="I242" s="94"/>
      <c r="J242" s="94"/>
      <c r="K242" s="94"/>
      <c r="L242" s="94"/>
      <c r="M242" s="94"/>
      <c r="N242" s="94"/>
      <c r="O242" s="94"/>
      <c r="P242" s="94"/>
      <c r="Q242" s="94"/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  <c r="AI242" s="94"/>
      <c r="AJ242" s="94"/>
      <c r="AK242" s="94"/>
      <c r="AL242" s="94"/>
      <c r="AM242" s="94"/>
      <c r="AN242" s="94"/>
      <c r="AO242" s="94"/>
      <c r="AP242" s="94"/>
      <c r="AQ242" s="94"/>
      <c r="AR242" s="94"/>
      <c r="AS242" s="94"/>
      <c r="AT242" s="94"/>
      <c r="AU242" s="94"/>
      <c r="AV242" s="94"/>
      <c r="AW242" s="94"/>
      <c r="AX242" s="94"/>
      <c r="AY242" s="94"/>
      <c r="AZ242" s="94"/>
      <c r="BA242" s="94"/>
      <c r="BB242" s="94"/>
      <c r="BC242" s="94"/>
      <c r="BD242" s="94"/>
      <c r="BE242" s="94"/>
      <c r="BF242" s="94"/>
      <c r="BG242" s="94"/>
      <c r="BH242" s="94"/>
      <c r="BI242" s="94"/>
      <c r="BJ242" s="94"/>
      <c r="BK242" s="95"/>
      <c r="BM242" s="86">
        <f t="shared" si="3"/>
        <v>0</v>
      </c>
    </row>
    <row r="243" spans="1:65" x14ac:dyDescent="0.25">
      <c r="A243" s="78">
        <v>242</v>
      </c>
      <c r="B243" s="93"/>
      <c r="C243" s="94"/>
      <c r="D243" s="94"/>
      <c r="E243" s="94"/>
      <c r="F243" s="94"/>
      <c r="G243" s="94"/>
      <c r="H243" s="94"/>
      <c r="I243" s="94"/>
      <c r="J243" s="94"/>
      <c r="K243" s="94"/>
      <c r="L243" s="94"/>
      <c r="M243" s="94"/>
      <c r="N243" s="94"/>
      <c r="O243" s="94"/>
      <c r="P243" s="94"/>
      <c r="Q243" s="94"/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  <c r="AI243" s="94"/>
      <c r="AJ243" s="94"/>
      <c r="AK243" s="94"/>
      <c r="AL243" s="94"/>
      <c r="AM243" s="94"/>
      <c r="AN243" s="94"/>
      <c r="AO243" s="94"/>
      <c r="AP243" s="94"/>
      <c r="AQ243" s="94"/>
      <c r="AR243" s="94"/>
      <c r="AS243" s="94"/>
      <c r="AT243" s="94"/>
      <c r="AU243" s="94"/>
      <c r="AV243" s="94"/>
      <c r="AW243" s="94"/>
      <c r="AX243" s="94"/>
      <c r="AY243" s="94"/>
      <c r="AZ243" s="94"/>
      <c r="BA243" s="94"/>
      <c r="BB243" s="94"/>
      <c r="BC243" s="94"/>
      <c r="BD243" s="94"/>
      <c r="BE243" s="94"/>
      <c r="BF243" s="94"/>
      <c r="BG243" s="94"/>
      <c r="BH243" s="94"/>
      <c r="BI243" s="94"/>
      <c r="BJ243" s="94"/>
      <c r="BK243" s="95"/>
      <c r="BM243" s="86">
        <f t="shared" si="3"/>
        <v>0</v>
      </c>
    </row>
    <row r="244" spans="1:65" x14ac:dyDescent="0.25">
      <c r="A244" s="79">
        <v>243</v>
      </c>
      <c r="B244" s="93"/>
      <c r="C244" s="94"/>
      <c r="D244" s="94"/>
      <c r="E244" s="94"/>
      <c r="F244" s="94"/>
      <c r="G244" s="94"/>
      <c r="H244" s="94"/>
      <c r="I244" s="94"/>
      <c r="J244" s="94"/>
      <c r="K244" s="94"/>
      <c r="L244" s="94"/>
      <c r="M244" s="94"/>
      <c r="N244" s="94"/>
      <c r="O244" s="94"/>
      <c r="P244" s="94"/>
      <c r="Q244" s="94"/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  <c r="AI244" s="94"/>
      <c r="AJ244" s="94"/>
      <c r="AK244" s="94"/>
      <c r="AL244" s="94"/>
      <c r="AM244" s="94"/>
      <c r="AN244" s="94"/>
      <c r="AO244" s="94"/>
      <c r="AP244" s="94"/>
      <c r="AQ244" s="94"/>
      <c r="AR244" s="94"/>
      <c r="AS244" s="94"/>
      <c r="AT244" s="94"/>
      <c r="AU244" s="94"/>
      <c r="AV244" s="94"/>
      <c r="AW244" s="94"/>
      <c r="AX244" s="94"/>
      <c r="AY244" s="94"/>
      <c r="AZ244" s="94"/>
      <c r="BA244" s="94"/>
      <c r="BB244" s="94"/>
      <c r="BC244" s="94"/>
      <c r="BD244" s="94"/>
      <c r="BE244" s="94"/>
      <c r="BF244" s="94"/>
      <c r="BG244" s="94"/>
      <c r="BH244" s="94"/>
      <c r="BI244" s="94"/>
      <c r="BJ244" s="94"/>
      <c r="BK244" s="95"/>
      <c r="BM244" s="86">
        <f t="shared" si="3"/>
        <v>0</v>
      </c>
    </row>
    <row r="245" spans="1:65" x14ac:dyDescent="0.25">
      <c r="A245" s="78">
        <v>244</v>
      </c>
      <c r="B245" s="93"/>
      <c r="C245" s="94"/>
      <c r="D245" s="94"/>
      <c r="E245" s="94"/>
      <c r="F245" s="94"/>
      <c r="G245" s="94"/>
      <c r="H245" s="94"/>
      <c r="I245" s="94"/>
      <c r="J245" s="94"/>
      <c r="K245" s="94"/>
      <c r="L245" s="94"/>
      <c r="M245" s="94"/>
      <c r="N245" s="94"/>
      <c r="O245" s="94"/>
      <c r="P245" s="94"/>
      <c r="Q245" s="94"/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  <c r="AI245" s="94"/>
      <c r="AJ245" s="94"/>
      <c r="AK245" s="94"/>
      <c r="AL245" s="94"/>
      <c r="AM245" s="94"/>
      <c r="AN245" s="94"/>
      <c r="AO245" s="94"/>
      <c r="AP245" s="94"/>
      <c r="AQ245" s="94"/>
      <c r="AR245" s="94"/>
      <c r="AS245" s="94"/>
      <c r="AT245" s="94"/>
      <c r="AU245" s="94"/>
      <c r="AV245" s="94"/>
      <c r="AW245" s="94"/>
      <c r="AX245" s="94"/>
      <c r="AY245" s="94"/>
      <c r="AZ245" s="94"/>
      <c r="BA245" s="94"/>
      <c r="BB245" s="94"/>
      <c r="BC245" s="94"/>
      <c r="BD245" s="94"/>
      <c r="BE245" s="94"/>
      <c r="BF245" s="94"/>
      <c r="BG245" s="94"/>
      <c r="BH245" s="94"/>
      <c r="BI245" s="94"/>
      <c r="BJ245" s="94"/>
      <c r="BK245" s="95"/>
      <c r="BM245" s="86">
        <f t="shared" si="3"/>
        <v>0</v>
      </c>
    </row>
    <row r="246" spans="1:65" x14ac:dyDescent="0.25">
      <c r="A246" s="79">
        <v>245</v>
      </c>
      <c r="B246" s="93"/>
      <c r="C246" s="94"/>
      <c r="D246" s="94"/>
      <c r="E246" s="94"/>
      <c r="F246" s="94"/>
      <c r="G246" s="94"/>
      <c r="H246" s="94"/>
      <c r="I246" s="94"/>
      <c r="J246" s="94"/>
      <c r="K246" s="94"/>
      <c r="L246" s="94"/>
      <c r="M246" s="94"/>
      <c r="N246" s="94"/>
      <c r="O246" s="94"/>
      <c r="P246" s="94"/>
      <c r="Q246" s="94"/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  <c r="AI246" s="94"/>
      <c r="AJ246" s="94"/>
      <c r="AK246" s="94"/>
      <c r="AL246" s="94"/>
      <c r="AM246" s="94"/>
      <c r="AN246" s="94"/>
      <c r="AO246" s="94"/>
      <c r="AP246" s="94"/>
      <c r="AQ246" s="94"/>
      <c r="AR246" s="94"/>
      <c r="AS246" s="94"/>
      <c r="AT246" s="94"/>
      <c r="AU246" s="94"/>
      <c r="AV246" s="94"/>
      <c r="AW246" s="94"/>
      <c r="AX246" s="94"/>
      <c r="AY246" s="94"/>
      <c r="AZ246" s="94"/>
      <c r="BA246" s="94"/>
      <c r="BB246" s="94"/>
      <c r="BC246" s="94"/>
      <c r="BD246" s="94"/>
      <c r="BE246" s="94"/>
      <c r="BF246" s="94"/>
      <c r="BG246" s="94"/>
      <c r="BH246" s="94"/>
      <c r="BI246" s="94"/>
      <c r="BJ246" s="94"/>
      <c r="BK246" s="95"/>
      <c r="BM246" s="86">
        <f t="shared" si="3"/>
        <v>0</v>
      </c>
    </row>
    <row r="247" spans="1:65" x14ac:dyDescent="0.25">
      <c r="A247" s="78">
        <v>246</v>
      </c>
      <c r="B247" s="93"/>
      <c r="C247" s="94"/>
      <c r="D247" s="94"/>
      <c r="E247" s="94"/>
      <c r="F247" s="94"/>
      <c r="G247" s="94"/>
      <c r="H247" s="94"/>
      <c r="I247" s="94"/>
      <c r="J247" s="94"/>
      <c r="K247" s="94"/>
      <c r="L247" s="94"/>
      <c r="M247" s="94"/>
      <c r="N247" s="94"/>
      <c r="O247" s="94"/>
      <c r="P247" s="94"/>
      <c r="Q247" s="94"/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  <c r="AI247" s="94"/>
      <c r="AJ247" s="94"/>
      <c r="AK247" s="94"/>
      <c r="AL247" s="94"/>
      <c r="AM247" s="94"/>
      <c r="AN247" s="94"/>
      <c r="AO247" s="94"/>
      <c r="AP247" s="94"/>
      <c r="AQ247" s="94"/>
      <c r="AR247" s="94"/>
      <c r="AS247" s="94"/>
      <c r="AT247" s="94"/>
      <c r="AU247" s="94"/>
      <c r="AV247" s="94"/>
      <c r="AW247" s="94"/>
      <c r="AX247" s="94"/>
      <c r="AY247" s="94"/>
      <c r="AZ247" s="94"/>
      <c r="BA247" s="94"/>
      <c r="BB247" s="94"/>
      <c r="BC247" s="94"/>
      <c r="BD247" s="94"/>
      <c r="BE247" s="94"/>
      <c r="BF247" s="94"/>
      <c r="BG247" s="94"/>
      <c r="BH247" s="94"/>
      <c r="BI247" s="94"/>
      <c r="BJ247" s="94"/>
      <c r="BK247" s="95"/>
      <c r="BM247" s="86">
        <f t="shared" si="3"/>
        <v>0</v>
      </c>
    </row>
    <row r="248" spans="1:65" x14ac:dyDescent="0.25">
      <c r="A248" s="79">
        <v>247</v>
      </c>
      <c r="B248" s="93"/>
      <c r="C248" s="94"/>
      <c r="D248" s="94"/>
      <c r="E248" s="94"/>
      <c r="F248" s="94"/>
      <c r="G248" s="94"/>
      <c r="H248" s="94"/>
      <c r="I248" s="94"/>
      <c r="J248" s="94"/>
      <c r="K248" s="94"/>
      <c r="L248" s="94"/>
      <c r="M248" s="94"/>
      <c r="N248" s="94"/>
      <c r="O248" s="94"/>
      <c r="P248" s="94"/>
      <c r="Q248" s="94"/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  <c r="AI248" s="94"/>
      <c r="AJ248" s="94"/>
      <c r="AK248" s="94"/>
      <c r="AL248" s="94"/>
      <c r="AM248" s="94"/>
      <c r="AN248" s="94"/>
      <c r="AO248" s="94"/>
      <c r="AP248" s="94"/>
      <c r="AQ248" s="94"/>
      <c r="AR248" s="94"/>
      <c r="AS248" s="94"/>
      <c r="AT248" s="94"/>
      <c r="AU248" s="94"/>
      <c r="AV248" s="94"/>
      <c r="AW248" s="94"/>
      <c r="AX248" s="94"/>
      <c r="AY248" s="94"/>
      <c r="AZ248" s="94"/>
      <c r="BA248" s="94"/>
      <c r="BB248" s="94"/>
      <c r="BC248" s="94"/>
      <c r="BD248" s="94"/>
      <c r="BE248" s="94"/>
      <c r="BF248" s="94"/>
      <c r="BG248" s="94"/>
      <c r="BH248" s="94"/>
      <c r="BI248" s="94"/>
      <c r="BJ248" s="94"/>
      <c r="BK248" s="95"/>
      <c r="BM248" s="86">
        <f t="shared" si="3"/>
        <v>0</v>
      </c>
    </row>
    <row r="249" spans="1:65" x14ac:dyDescent="0.25">
      <c r="A249" s="78">
        <v>248</v>
      </c>
      <c r="B249" s="93"/>
      <c r="C249" s="94"/>
      <c r="D249" s="94"/>
      <c r="E249" s="94"/>
      <c r="F249" s="94"/>
      <c r="G249" s="94"/>
      <c r="H249" s="94"/>
      <c r="I249" s="94"/>
      <c r="J249" s="94"/>
      <c r="K249" s="94"/>
      <c r="L249" s="94"/>
      <c r="M249" s="94"/>
      <c r="N249" s="94"/>
      <c r="O249" s="94"/>
      <c r="P249" s="94"/>
      <c r="Q249" s="94"/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  <c r="AI249" s="94"/>
      <c r="AJ249" s="94"/>
      <c r="AK249" s="94"/>
      <c r="AL249" s="94"/>
      <c r="AM249" s="94"/>
      <c r="AN249" s="94"/>
      <c r="AO249" s="94"/>
      <c r="AP249" s="94"/>
      <c r="AQ249" s="94"/>
      <c r="AR249" s="94"/>
      <c r="AS249" s="94"/>
      <c r="AT249" s="94"/>
      <c r="AU249" s="94"/>
      <c r="AV249" s="94"/>
      <c r="AW249" s="94"/>
      <c r="AX249" s="94"/>
      <c r="AY249" s="94"/>
      <c r="AZ249" s="94"/>
      <c r="BA249" s="94"/>
      <c r="BB249" s="94"/>
      <c r="BC249" s="94"/>
      <c r="BD249" s="94"/>
      <c r="BE249" s="94"/>
      <c r="BF249" s="94"/>
      <c r="BG249" s="94"/>
      <c r="BH249" s="94"/>
      <c r="BI249" s="94"/>
      <c r="BJ249" s="94"/>
      <c r="BK249" s="95"/>
      <c r="BM249" s="86">
        <f t="shared" si="3"/>
        <v>0</v>
      </c>
    </row>
    <row r="250" spans="1:65" x14ac:dyDescent="0.25">
      <c r="A250" s="79">
        <v>249</v>
      </c>
      <c r="B250" s="93"/>
      <c r="C250" s="94"/>
      <c r="D250" s="94"/>
      <c r="E250" s="94"/>
      <c r="F250" s="94"/>
      <c r="G250" s="94"/>
      <c r="H250" s="94"/>
      <c r="I250" s="94"/>
      <c r="J250" s="94"/>
      <c r="K250" s="94"/>
      <c r="L250" s="94"/>
      <c r="M250" s="94"/>
      <c r="N250" s="94"/>
      <c r="O250" s="94"/>
      <c r="P250" s="94"/>
      <c r="Q250" s="94"/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  <c r="AI250" s="94"/>
      <c r="AJ250" s="94"/>
      <c r="AK250" s="94"/>
      <c r="AL250" s="94"/>
      <c r="AM250" s="94"/>
      <c r="AN250" s="94"/>
      <c r="AO250" s="94"/>
      <c r="AP250" s="94"/>
      <c r="AQ250" s="94"/>
      <c r="AR250" s="94"/>
      <c r="AS250" s="94"/>
      <c r="AT250" s="94"/>
      <c r="AU250" s="94"/>
      <c r="AV250" s="94"/>
      <c r="AW250" s="94"/>
      <c r="AX250" s="94"/>
      <c r="AY250" s="94"/>
      <c r="AZ250" s="94"/>
      <c r="BA250" s="94"/>
      <c r="BB250" s="94"/>
      <c r="BC250" s="94"/>
      <c r="BD250" s="94"/>
      <c r="BE250" s="94"/>
      <c r="BF250" s="94"/>
      <c r="BG250" s="94"/>
      <c r="BH250" s="94"/>
      <c r="BI250" s="94"/>
      <c r="BJ250" s="94"/>
      <c r="BK250" s="95"/>
      <c r="BM250" s="86">
        <f t="shared" si="3"/>
        <v>0</v>
      </c>
    </row>
    <row r="251" spans="1:65" x14ac:dyDescent="0.25">
      <c r="A251" s="78">
        <v>250</v>
      </c>
      <c r="B251" s="93"/>
      <c r="C251" s="94"/>
      <c r="D251" s="94"/>
      <c r="E251" s="94"/>
      <c r="F251" s="94"/>
      <c r="G251" s="94"/>
      <c r="H251" s="94"/>
      <c r="I251" s="94"/>
      <c r="J251" s="94"/>
      <c r="K251" s="94"/>
      <c r="L251" s="94"/>
      <c r="M251" s="94"/>
      <c r="N251" s="94"/>
      <c r="O251" s="94"/>
      <c r="P251" s="94"/>
      <c r="Q251" s="94"/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  <c r="AI251" s="94"/>
      <c r="AJ251" s="94"/>
      <c r="AK251" s="94"/>
      <c r="AL251" s="94"/>
      <c r="AM251" s="94"/>
      <c r="AN251" s="94"/>
      <c r="AO251" s="94"/>
      <c r="AP251" s="94"/>
      <c r="AQ251" s="94"/>
      <c r="AR251" s="94"/>
      <c r="AS251" s="94"/>
      <c r="AT251" s="94"/>
      <c r="AU251" s="94"/>
      <c r="AV251" s="94"/>
      <c r="AW251" s="94"/>
      <c r="AX251" s="94"/>
      <c r="AY251" s="94"/>
      <c r="AZ251" s="94"/>
      <c r="BA251" s="94"/>
      <c r="BB251" s="94"/>
      <c r="BC251" s="94"/>
      <c r="BD251" s="94"/>
      <c r="BE251" s="94"/>
      <c r="BF251" s="94"/>
      <c r="BG251" s="94"/>
      <c r="BH251" s="94"/>
      <c r="BI251" s="94"/>
      <c r="BJ251" s="94"/>
      <c r="BK251" s="95"/>
      <c r="BM251" s="86">
        <f t="shared" si="3"/>
        <v>0</v>
      </c>
    </row>
    <row r="252" spans="1:65" x14ac:dyDescent="0.25">
      <c r="A252" s="79">
        <v>251</v>
      </c>
      <c r="B252" s="93"/>
      <c r="C252" s="94"/>
      <c r="D252" s="94"/>
      <c r="E252" s="94"/>
      <c r="F252" s="94"/>
      <c r="G252" s="94"/>
      <c r="H252" s="94"/>
      <c r="I252" s="94"/>
      <c r="J252" s="94"/>
      <c r="K252" s="94"/>
      <c r="L252" s="94"/>
      <c r="M252" s="94"/>
      <c r="N252" s="94"/>
      <c r="O252" s="94"/>
      <c r="P252" s="94"/>
      <c r="Q252" s="94"/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  <c r="AI252" s="94"/>
      <c r="AJ252" s="94"/>
      <c r="AK252" s="94"/>
      <c r="AL252" s="94"/>
      <c r="AM252" s="94"/>
      <c r="AN252" s="94"/>
      <c r="AO252" s="94"/>
      <c r="AP252" s="94"/>
      <c r="AQ252" s="94"/>
      <c r="AR252" s="94"/>
      <c r="AS252" s="94"/>
      <c r="AT252" s="94"/>
      <c r="AU252" s="94"/>
      <c r="AV252" s="94"/>
      <c r="AW252" s="94"/>
      <c r="AX252" s="94"/>
      <c r="AY252" s="94"/>
      <c r="AZ252" s="94"/>
      <c r="BA252" s="94"/>
      <c r="BB252" s="94"/>
      <c r="BC252" s="94"/>
      <c r="BD252" s="94"/>
      <c r="BE252" s="94"/>
      <c r="BF252" s="94"/>
      <c r="BG252" s="94"/>
      <c r="BH252" s="94"/>
      <c r="BI252" s="94"/>
      <c r="BJ252" s="94"/>
      <c r="BK252" s="95"/>
      <c r="BM252" s="86">
        <f t="shared" si="3"/>
        <v>0</v>
      </c>
    </row>
    <row r="253" spans="1:65" x14ac:dyDescent="0.25">
      <c r="A253" s="78">
        <v>252</v>
      </c>
      <c r="B253" s="93"/>
      <c r="C253" s="94"/>
      <c r="D253" s="94"/>
      <c r="E253" s="94"/>
      <c r="F253" s="94"/>
      <c r="G253" s="94"/>
      <c r="H253" s="94"/>
      <c r="I253" s="94"/>
      <c r="J253" s="94"/>
      <c r="K253" s="94"/>
      <c r="L253" s="94"/>
      <c r="M253" s="94"/>
      <c r="N253" s="94"/>
      <c r="O253" s="94"/>
      <c r="P253" s="94"/>
      <c r="Q253" s="94"/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  <c r="AI253" s="94"/>
      <c r="AJ253" s="94"/>
      <c r="AK253" s="94"/>
      <c r="AL253" s="94"/>
      <c r="AM253" s="94"/>
      <c r="AN253" s="94"/>
      <c r="AO253" s="94"/>
      <c r="AP253" s="94"/>
      <c r="AQ253" s="94"/>
      <c r="AR253" s="94"/>
      <c r="AS253" s="94"/>
      <c r="AT253" s="94"/>
      <c r="AU253" s="94"/>
      <c r="AV253" s="94"/>
      <c r="AW253" s="94"/>
      <c r="AX253" s="94"/>
      <c r="AY253" s="94"/>
      <c r="AZ253" s="94"/>
      <c r="BA253" s="94"/>
      <c r="BB253" s="94"/>
      <c r="BC253" s="94"/>
      <c r="BD253" s="94"/>
      <c r="BE253" s="94"/>
      <c r="BF253" s="94"/>
      <c r="BG253" s="94"/>
      <c r="BH253" s="94"/>
      <c r="BI253" s="94"/>
      <c r="BJ253" s="94"/>
      <c r="BK253" s="95"/>
      <c r="BM253" s="86">
        <f t="shared" si="3"/>
        <v>0</v>
      </c>
    </row>
    <row r="254" spans="1:65" x14ac:dyDescent="0.25">
      <c r="A254" s="79">
        <v>253</v>
      </c>
      <c r="B254" s="93"/>
      <c r="C254" s="94"/>
      <c r="D254" s="94"/>
      <c r="E254" s="94"/>
      <c r="F254" s="94"/>
      <c r="G254" s="94"/>
      <c r="H254" s="94"/>
      <c r="I254" s="94"/>
      <c r="J254" s="94"/>
      <c r="K254" s="94"/>
      <c r="L254" s="94"/>
      <c r="M254" s="94"/>
      <c r="N254" s="94"/>
      <c r="O254" s="94"/>
      <c r="P254" s="94"/>
      <c r="Q254" s="94"/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  <c r="AI254" s="94"/>
      <c r="AJ254" s="94"/>
      <c r="AK254" s="94"/>
      <c r="AL254" s="94"/>
      <c r="AM254" s="94"/>
      <c r="AN254" s="94"/>
      <c r="AO254" s="94"/>
      <c r="AP254" s="94"/>
      <c r="AQ254" s="94"/>
      <c r="AR254" s="94"/>
      <c r="AS254" s="94"/>
      <c r="AT254" s="94"/>
      <c r="AU254" s="94"/>
      <c r="AV254" s="94"/>
      <c r="AW254" s="94"/>
      <c r="AX254" s="94"/>
      <c r="AY254" s="94"/>
      <c r="AZ254" s="94"/>
      <c r="BA254" s="94"/>
      <c r="BB254" s="94"/>
      <c r="BC254" s="94"/>
      <c r="BD254" s="94"/>
      <c r="BE254" s="94"/>
      <c r="BF254" s="94"/>
      <c r="BG254" s="94"/>
      <c r="BH254" s="94"/>
      <c r="BI254" s="94"/>
      <c r="BJ254" s="94"/>
      <c r="BK254" s="95"/>
      <c r="BM254" s="86">
        <f t="shared" si="3"/>
        <v>0</v>
      </c>
    </row>
    <row r="255" spans="1:65" x14ac:dyDescent="0.25">
      <c r="A255" s="78">
        <v>254</v>
      </c>
      <c r="B255" s="93"/>
      <c r="C255" s="94"/>
      <c r="D255" s="94"/>
      <c r="E255" s="94"/>
      <c r="F255" s="94"/>
      <c r="G255" s="94"/>
      <c r="H255" s="94"/>
      <c r="I255" s="94"/>
      <c r="J255" s="94"/>
      <c r="K255" s="94"/>
      <c r="L255" s="94"/>
      <c r="M255" s="94"/>
      <c r="N255" s="94"/>
      <c r="O255" s="94"/>
      <c r="P255" s="94"/>
      <c r="Q255" s="94"/>
      <c r="R255" s="94"/>
      <c r="S255" s="94"/>
      <c r="T255" s="94"/>
      <c r="U255" s="94"/>
      <c r="V255" s="94"/>
      <c r="W255" s="94"/>
      <c r="X255" s="94"/>
      <c r="Y255" s="94"/>
      <c r="Z255" s="94"/>
      <c r="AA255" s="94"/>
      <c r="AB255" s="94"/>
      <c r="AC255" s="94"/>
      <c r="AD255" s="94"/>
      <c r="AE255" s="94"/>
      <c r="AF255" s="94"/>
      <c r="AG255" s="94"/>
      <c r="AH255" s="94"/>
      <c r="AI255" s="94"/>
      <c r="AJ255" s="94"/>
      <c r="AK255" s="94"/>
      <c r="AL255" s="94"/>
      <c r="AM255" s="94"/>
      <c r="AN255" s="94"/>
      <c r="AO255" s="94"/>
      <c r="AP255" s="94"/>
      <c r="AQ255" s="94"/>
      <c r="AR255" s="94"/>
      <c r="AS255" s="94"/>
      <c r="AT255" s="94"/>
      <c r="AU255" s="94"/>
      <c r="AV255" s="94"/>
      <c r="AW255" s="94"/>
      <c r="AX255" s="94"/>
      <c r="AY255" s="94"/>
      <c r="AZ255" s="94"/>
      <c r="BA255" s="94"/>
      <c r="BB255" s="94"/>
      <c r="BC255" s="94"/>
      <c r="BD255" s="94"/>
      <c r="BE255" s="94"/>
      <c r="BF255" s="94"/>
      <c r="BG255" s="94"/>
      <c r="BH255" s="94"/>
      <c r="BI255" s="94"/>
      <c r="BJ255" s="94"/>
      <c r="BK255" s="95"/>
      <c r="BM255" s="86">
        <f t="shared" si="3"/>
        <v>0</v>
      </c>
    </row>
    <row r="256" spans="1:65" x14ac:dyDescent="0.25">
      <c r="A256" s="79">
        <v>255</v>
      </c>
      <c r="B256" s="93"/>
      <c r="C256" s="94"/>
      <c r="D256" s="94"/>
      <c r="E256" s="94"/>
      <c r="F256" s="94"/>
      <c r="G256" s="94"/>
      <c r="H256" s="94"/>
      <c r="I256" s="94"/>
      <c r="J256" s="94"/>
      <c r="K256" s="94"/>
      <c r="L256" s="94"/>
      <c r="M256" s="94"/>
      <c r="N256" s="94"/>
      <c r="O256" s="94"/>
      <c r="P256" s="94"/>
      <c r="Q256" s="94"/>
      <c r="R256" s="94"/>
      <c r="S256" s="94"/>
      <c r="T256" s="94"/>
      <c r="U256" s="94"/>
      <c r="V256" s="94"/>
      <c r="W256" s="94"/>
      <c r="X256" s="94"/>
      <c r="Y256" s="94"/>
      <c r="Z256" s="94"/>
      <c r="AA256" s="94"/>
      <c r="AB256" s="94"/>
      <c r="AC256" s="94"/>
      <c r="AD256" s="94"/>
      <c r="AE256" s="94"/>
      <c r="AF256" s="94"/>
      <c r="AG256" s="94"/>
      <c r="AH256" s="94"/>
      <c r="AI256" s="94"/>
      <c r="AJ256" s="94"/>
      <c r="AK256" s="94"/>
      <c r="AL256" s="94"/>
      <c r="AM256" s="94"/>
      <c r="AN256" s="94"/>
      <c r="AO256" s="94"/>
      <c r="AP256" s="94"/>
      <c r="AQ256" s="94"/>
      <c r="AR256" s="94"/>
      <c r="AS256" s="94"/>
      <c r="AT256" s="94"/>
      <c r="AU256" s="94"/>
      <c r="AV256" s="94"/>
      <c r="AW256" s="94"/>
      <c r="AX256" s="94"/>
      <c r="AY256" s="94"/>
      <c r="AZ256" s="94"/>
      <c r="BA256" s="94"/>
      <c r="BB256" s="94"/>
      <c r="BC256" s="94"/>
      <c r="BD256" s="94"/>
      <c r="BE256" s="94"/>
      <c r="BF256" s="94"/>
      <c r="BG256" s="94"/>
      <c r="BH256" s="94"/>
      <c r="BI256" s="94"/>
      <c r="BJ256" s="94"/>
      <c r="BK256" s="95"/>
      <c r="BM256" s="86">
        <f t="shared" si="3"/>
        <v>0</v>
      </c>
    </row>
    <row r="257" spans="1:65" x14ac:dyDescent="0.25">
      <c r="A257" s="78">
        <v>256</v>
      </c>
      <c r="B257" s="93"/>
      <c r="C257" s="94"/>
      <c r="D257" s="94"/>
      <c r="E257" s="94"/>
      <c r="F257" s="94"/>
      <c r="G257" s="94"/>
      <c r="H257" s="94"/>
      <c r="I257" s="94"/>
      <c r="J257" s="94"/>
      <c r="K257" s="94"/>
      <c r="L257" s="94"/>
      <c r="M257" s="94"/>
      <c r="N257" s="94"/>
      <c r="O257" s="94"/>
      <c r="P257" s="94"/>
      <c r="Q257" s="94"/>
      <c r="R257" s="94"/>
      <c r="S257" s="94"/>
      <c r="T257" s="94"/>
      <c r="U257" s="94"/>
      <c r="V257" s="94"/>
      <c r="W257" s="94"/>
      <c r="X257" s="94"/>
      <c r="Y257" s="94"/>
      <c r="Z257" s="94"/>
      <c r="AA257" s="94"/>
      <c r="AB257" s="94"/>
      <c r="AC257" s="94"/>
      <c r="AD257" s="94"/>
      <c r="AE257" s="94"/>
      <c r="AF257" s="94"/>
      <c r="AG257" s="94"/>
      <c r="AH257" s="94"/>
      <c r="AI257" s="94"/>
      <c r="AJ257" s="94"/>
      <c r="AK257" s="94"/>
      <c r="AL257" s="94"/>
      <c r="AM257" s="94"/>
      <c r="AN257" s="94"/>
      <c r="AO257" s="94"/>
      <c r="AP257" s="94"/>
      <c r="AQ257" s="94"/>
      <c r="AR257" s="94"/>
      <c r="AS257" s="94"/>
      <c r="AT257" s="94"/>
      <c r="AU257" s="94"/>
      <c r="AV257" s="94"/>
      <c r="AW257" s="94"/>
      <c r="AX257" s="94"/>
      <c r="AY257" s="94"/>
      <c r="AZ257" s="94"/>
      <c r="BA257" s="94"/>
      <c r="BB257" s="94"/>
      <c r="BC257" s="94"/>
      <c r="BD257" s="94"/>
      <c r="BE257" s="94"/>
      <c r="BF257" s="94"/>
      <c r="BG257" s="94"/>
      <c r="BH257" s="94"/>
      <c r="BI257" s="94"/>
      <c r="BJ257" s="94"/>
      <c r="BK257" s="95"/>
      <c r="BM257" s="86">
        <f t="shared" si="3"/>
        <v>0</v>
      </c>
    </row>
    <row r="258" spans="1:65" x14ac:dyDescent="0.25">
      <c r="A258" s="79">
        <v>257</v>
      </c>
      <c r="B258" s="93"/>
      <c r="C258" s="94"/>
      <c r="D258" s="94"/>
      <c r="E258" s="94"/>
      <c r="F258" s="94"/>
      <c r="G258" s="94"/>
      <c r="H258" s="94"/>
      <c r="I258" s="94"/>
      <c r="J258" s="94"/>
      <c r="K258" s="94"/>
      <c r="L258" s="94"/>
      <c r="M258" s="94"/>
      <c r="N258" s="94"/>
      <c r="O258" s="94"/>
      <c r="P258" s="94"/>
      <c r="Q258" s="94"/>
      <c r="R258" s="94"/>
      <c r="S258" s="94"/>
      <c r="T258" s="94"/>
      <c r="U258" s="94"/>
      <c r="V258" s="94"/>
      <c r="W258" s="94"/>
      <c r="X258" s="94"/>
      <c r="Y258" s="94"/>
      <c r="Z258" s="94"/>
      <c r="AA258" s="94"/>
      <c r="AB258" s="94"/>
      <c r="AC258" s="94"/>
      <c r="AD258" s="94"/>
      <c r="AE258" s="94"/>
      <c r="AF258" s="94"/>
      <c r="AG258" s="94"/>
      <c r="AH258" s="94"/>
      <c r="AI258" s="94"/>
      <c r="AJ258" s="94"/>
      <c r="AK258" s="94"/>
      <c r="AL258" s="94"/>
      <c r="AM258" s="94"/>
      <c r="AN258" s="94"/>
      <c r="AO258" s="94"/>
      <c r="AP258" s="94"/>
      <c r="AQ258" s="94"/>
      <c r="AR258" s="94"/>
      <c r="AS258" s="94"/>
      <c r="AT258" s="94"/>
      <c r="AU258" s="94"/>
      <c r="AV258" s="94"/>
      <c r="AW258" s="94"/>
      <c r="AX258" s="94"/>
      <c r="AY258" s="94"/>
      <c r="AZ258" s="94"/>
      <c r="BA258" s="94"/>
      <c r="BB258" s="94"/>
      <c r="BC258" s="94"/>
      <c r="BD258" s="94"/>
      <c r="BE258" s="94"/>
      <c r="BF258" s="94"/>
      <c r="BG258" s="94"/>
      <c r="BH258" s="94"/>
      <c r="BI258" s="94"/>
      <c r="BJ258" s="94"/>
      <c r="BK258" s="95"/>
      <c r="BM258" s="86">
        <f t="shared" si="3"/>
        <v>0</v>
      </c>
    </row>
    <row r="259" spans="1:65" x14ac:dyDescent="0.25">
      <c r="A259" s="78">
        <v>258</v>
      </c>
      <c r="B259" s="93"/>
      <c r="C259" s="94"/>
      <c r="D259" s="94"/>
      <c r="E259" s="94"/>
      <c r="F259" s="94"/>
      <c r="G259" s="94"/>
      <c r="H259" s="94"/>
      <c r="I259" s="94"/>
      <c r="J259" s="94"/>
      <c r="K259" s="94"/>
      <c r="L259" s="94"/>
      <c r="M259" s="94"/>
      <c r="N259" s="94"/>
      <c r="O259" s="94"/>
      <c r="P259" s="94"/>
      <c r="Q259" s="94"/>
      <c r="R259" s="94"/>
      <c r="S259" s="94"/>
      <c r="T259" s="94"/>
      <c r="U259" s="94"/>
      <c r="V259" s="94"/>
      <c r="W259" s="94"/>
      <c r="X259" s="94"/>
      <c r="Y259" s="94"/>
      <c r="Z259" s="94"/>
      <c r="AA259" s="94"/>
      <c r="AB259" s="94"/>
      <c r="AC259" s="94"/>
      <c r="AD259" s="94"/>
      <c r="AE259" s="94"/>
      <c r="AF259" s="94"/>
      <c r="AG259" s="94"/>
      <c r="AH259" s="94"/>
      <c r="AI259" s="94"/>
      <c r="AJ259" s="94"/>
      <c r="AK259" s="94"/>
      <c r="AL259" s="94"/>
      <c r="AM259" s="94"/>
      <c r="AN259" s="94"/>
      <c r="AO259" s="94"/>
      <c r="AP259" s="94"/>
      <c r="AQ259" s="94"/>
      <c r="AR259" s="94"/>
      <c r="AS259" s="94"/>
      <c r="AT259" s="94"/>
      <c r="AU259" s="94"/>
      <c r="AV259" s="94"/>
      <c r="AW259" s="94"/>
      <c r="AX259" s="94"/>
      <c r="AY259" s="94"/>
      <c r="AZ259" s="94"/>
      <c r="BA259" s="94"/>
      <c r="BB259" s="94"/>
      <c r="BC259" s="94"/>
      <c r="BD259" s="94"/>
      <c r="BE259" s="94"/>
      <c r="BF259" s="94"/>
      <c r="BG259" s="94"/>
      <c r="BH259" s="94"/>
      <c r="BI259" s="94"/>
      <c r="BJ259" s="94"/>
      <c r="BK259" s="95"/>
      <c r="BM259" s="86">
        <f t="shared" si="3"/>
        <v>0</v>
      </c>
    </row>
    <row r="260" spans="1:65" x14ac:dyDescent="0.25">
      <c r="A260" s="79">
        <v>259</v>
      </c>
      <c r="B260" s="93"/>
      <c r="C260" s="94"/>
      <c r="D260" s="94"/>
      <c r="E260" s="94"/>
      <c r="F260" s="94"/>
      <c r="G260" s="94"/>
      <c r="H260" s="94"/>
      <c r="I260" s="94"/>
      <c r="J260" s="94"/>
      <c r="K260" s="94"/>
      <c r="L260" s="94"/>
      <c r="M260" s="94"/>
      <c r="N260" s="94"/>
      <c r="O260" s="94"/>
      <c r="P260" s="94"/>
      <c r="Q260" s="94"/>
      <c r="R260" s="94"/>
      <c r="S260" s="94"/>
      <c r="T260" s="94"/>
      <c r="U260" s="94"/>
      <c r="V260" s="94"/>
      <c r="W260" s="94"/>
      <c r="X260" s="94"/>
      <c r="Y260" s="94"/>
      <c r="Z260" s="94"/>
      <c r="AA260" s="94"/>
      <c r="AB260" s="94"/>
      <c r="AC260" s="94"/>
      <c r="AD260" s="94"/>
      <c r="AE260" s="94"/>
      <c r="AF260" s="94"/>
      <c r="AG260" s="94"/>
      <c r="AH260" s="94"/>
      <c r="AI260" s="94"/>
      <c r="AJ260" s="94"/>
      <c r="AK260" s="94"/>
      <c r="AL260" s="94"/>
      <c r="AM260" s="94"/>
      <c r="AN260" s="94"/>
      <c r="AO260" s="94"/>
      <c r="AP260" s="94"/>
      <c r="AQ260" s="94"/>
      <c r="AR260" s="94"/>
      <c r="AS260" s="94"/>
      <c r="AT260" s="94"/>
      <c r="AU260" s="94"/>
      <c r="AV260" s="94"/>
      <c r="AW260" s="94"/>
      <c r="AX260" s="94"/>
      <c r="AY260" s="94"/>
      <c r="AZ260" s="94"/>
      <c r="BA260" s="94"/>
      <c r="BB260" s="94"/>
      <c r="BC260" s="94"/>
      <c r="BD260" s="94"/>
      <c r="BE260" s="94"/>
      <c r="BF260" s="94"/>
      <c r="BG260" s="94"/>
      <c r="BH260" s="94"/>
      <c r="BI260" s="94"/>
      <c r="BJ260" s="94"/>
      <c r="BK260" s="95"/>
      <c r="BM260" s="86">
        <f t="shared" ref="BM260:BM323" si="4">COUNTIF(I260:BI260,"*")</f>
        <v>0</v>
      </c>
    </row>
    <row r="261" spans="1:65" x14ac:dyDescent="0.25">
      <c r="A261" s="78">
        <v>260</v>
      </c>
      <c r="B261" s="93"/>
      <c r="C261" s="94"/>
      <c r="D261" s="94"/>
      <c r="E261" s="94"/>
      <c r="F261" s="94"/>
      <c r="G261" s="94"/>
      <c r="H261" s="94"/>
      <c r="I261" s="94"/>
      <c r="J261" s="94"/>
      <c r="K261" s="94"/>
      <c r="L261" s="94"/>
      <c r="M261" s="94"/>
      <c r="N261" s="94"/>
      <c r="O261" s="94"/>
      <c r="P261" s="94"/>
      <c r="Q261" s="94"/>
      <c r="R261" s="94"/>
      <c r="S261" s="94"/>
      <c r="T261" s="94"/>
      <c r="U261" s="94"/>
      <c r="V261" s="94"/>
      <c r="W261" s="94"/>
      <c r="X261" s="94"/>
      <c r="Y261" s="94"/>
      <c r="Z261" s="94"/>
      <c r="AA261" s="94"/>
      <c r="AB261" s="94"/>
      <c r="AC261" s="94"/>
      <c r="AD261" s="94"/>
      <c r="AE261" s="94"/>
      <c r="AF261" s="94"/>
      <c r="AG261" s="94"/>
      <c r="AH261" s="94"/>
      <c r="AI261" s="94"/>
      <c r="AJ261" s="94"/>
      <c r="AK261" s="94"/>
      <c r="AL261" s="94"/>
      <c r="AM261" s="94"/>
      <c r="AN261" s="94"/>
      <c r="AO261" s="94"/>
      <c r="AP261" s="94"/>
      <c r="AQ261" s="94"/>
      <c r="AR261" s="94"/>
      <c r="AS261" s="94"/>
      <c r="AT261" s="94"/>
      <c r="AU261" s="94"/>
      <c r="AV261" s="94"/>
      <c r="AW261" s="94"/>
      <c r="AX261" s="94"/>
      <c r="AY261" s="94"/>
      <c r="AZ261" s="94"/>
      <c r="BA261" s="94"/>
      <c r="BB261" s="94"/>
      <c r="BC261" s="94"/>
      <c r="BD261" s="94"/>
      <c r="BE261" s="94"/>
      <c r="BF261" s="94"/>
      <c r="BG261" s="94"/>
      <c r="BH261" s="94"/>
      <c r="BI261" s="94"/>
      <c r="BJ261" s="94"/>
      <c r="BK261" s="95"/>
      <c r="BM261" s="86">
        <f t="shared" si="4"/>
        <v>0</v>
      </c>
    </row>
    <row r="262" spans="1:65" x14ac:dyDescent="0.25">
      <c r="A262" s="79">
        <v>261</v>
      </c>
      <c r="B262" s="96"/>
      <c r="C262" s="94"/>
      <c r="D262" s="94"/>
      <c r="E262" s="94"/>
      <c r="F262" s="94"/>
      <c r="G262" s="94"/>
      <c r="H262" s="94"/>
      <c r="I262" s="94"/>
      <c r="J262" s="94"/>
      <c r="K262" s="94"/>
      <c r="L262" s="94"/>
      <c r="M262" s="94"/>
      <c r="N262" s="94"/>
      <c r="O262" s="94"/>
      <c r="P262" s="94"/>
      <c r="Q262" s="94"/>
      <c r="R262" s="94"/>
      <c r="S262" s="94"/>
      <c r="T262" s="94"/>
      <c r="U262" s="94"/>
      <c r="V262" s="94"/>
      <c r="W262" s="94"/>
      <c r="X262" s="94"/>
      <c r="Y262" s="94"/>
      <c r="Z262" s="94"/>
      <c r="AA262" s="94"/>
      <c r="AB262" s="94"/>
      <c r="AC262" s="94"/>
      <c r="AD262" s="94"/>
      <c r="AE262" s="94"/>
      <c r="AF262" s="94"/>
      <c r="AG262" s="94"/>
      <c r="AH262" s="94"/>
      <c r="AI262" s="94"/>
      <c r="AJ262" s="94"/>
      <c r="AK262" s="94"/>
      <c r="AL262" s="94"/>
      <c r="AM262" s="94"/>
      <c r="AN262" s="94"/>
      <c r="AO262" s="94"/>
      <c r="AP262" s="94"/>
      <c r="AQ262" s="94"/>
      <c r="AR262" s="94"/>
      <c r="AS262" s="94"/>
      <c r="AT262" s="94"/>
      <c r="AU262" s="94"/>
      <c r="AV262" s="94"/>
      <c r="AW262" s="94"/>
      <c r="AX262" s="94"/>
      <c r="AY262" s="94"/>
      <c r="AZ262" s="94"/>
      <c r="BA262" s="94"/>
      <c r="BB262" s="94"/>
      <c r="BC262" s="94"/>
      <c r="BD262" s="94"/>
      <c r="BE262" s="94"/>
      <c r="BF262" s="94"/>
      <c r="BG262" s="94"/>
      <c r="BH262" s="94"/>
      <c r="BI262" s="94"/>
      <c r="BJ262" s="94"/>
      <c r="BK262" s="95"/>
      <c r="BM262" s="86">
        <f t="shared" si="4"/>
        <v>0</v>
      </c>
    </row>
    <row r="263" spans="1:65" x14ac:dyDescent="0.25">
      <c r="A263" s="78">
        <v>262</v>
      </c>
      <c r="B263" s="96"/>
      <c r="C263" s="94"/>
      <c r="D263" s="94"/>
      <c r="E263" s="94"/>
      <c r="F263" s="94"/>
      <c r="G263" s="94"/>
      <c r="H263" s="94"/>
      <c r="I263" s="94"/>
      <c r="J263" s="94"/>
      <c r="K263" s="94"/>
      <c r="L263" s="94"/>
      <c r="M263" s="94"/>
      <c r="N263" s="94"/>
      <c r="O263" s="94"/>
      <c r="P263" s="94"/>
      <c r="Q263" s="94"/>
      <c r="R263" s="94"/>
      <c r="S263" s="94"/>
      <c r="T263" s="94"/>
      <c r="U263" s="94"/>
      <c r="V263" s="94"/>
      <c r="W263" s="94"/>
      <c r="X263" s="94"/>
      <c r="Y263" s="94"/>
      <c r="Z263" s="94"/>
      <c r="AA263" s="94"/>
      <c r="AB263" s="94"/>
      <c r="AC263" s="94"/>
      <c r="AD263" s="94"/>
      <c r="AE263" s="94"/>
      <c r="AF263" s="94"/>
      <c r="AG263" s="94"/>
      <c r="AH263" s="94"/>
      <c r="AI263" s="94"/>
      <c r="AJ263" s="94"/>
      <c r="AK263" s="94"/>
      <c r="AL263" s="94"/>
      <c r="AM263" s="94"/>
      <c r="AN263" s="94"/>
      <c r="AO263" s="94"/>
      <c r="AP263" s="94"/>
      <c r="AQ263" s="94"/>
      <c r="AR263" s="94"/>
      <c r="AS263" s="94"/>
      <c r="AT263" s="94"/>
      <c r="AU263" s="94"/>
      <c r="AV263" s="94"/>
      <c r="AW263" s="94"/>
      <c r="AX263" s="94"/>
      <c r="AY263" s="94"/>
      <c r="AZ263" s="94"/>
      <c r="BA263" s="94"/>
      <c r="BB263" s="94"/>
      <c r="BC263" s="94"/>
      <c r="BD263" s="94"/>
      <c r="BE263" s="94"/>
      <c r="BF263" s="94"/>
      <c r="BG263" s="94"/>
      <c r="BH263" s="94"/>
      <c r="BI263" s="94"/>
      <c r="BJ263" s="94"/>
      <c r="BK263" s="95"/>
      <c r="BM263" s="86">
        <f t="shared" si="4"/>
        <v>0</v>
      </c>
    </row>
    <row r="264" spans="1:65" x14ac:dyDescent="0.25">
      <c r="A264" s="79">
        <v>263</v>
      </c>
      <c r="B264" s="96"/>
      <c r="C264" s="94"/>
      <c r="D264" s="94"/>
      <c r="E264" s="94"/>
      <c r="F264" s="94"/>
      <c r="G264" s="94"/>
      <c r="H264" s="94"/>
      <c r="I264" s="94"/>
      <c r="J264" s="94"/>
      <c r="K264" s="94"/>
      <c r="L264" s="94"/>
      <c r="M264" s="94"/>
      <c r="N264" s="94"/>
      <c r="O264" s="94"/>
      <c r="P264" s="94"/>
      <c r="Q264" s="94"/>
      <c r="R264" s="94"/>
      <c r="S264" s="94"/>
      <c r="T264" s="94"/>
      <c r="U264" s="94"/>
      <c r="V264" s="94"/>
      <c r="W264" s="94"/>
      <c r="X264" s="94"/>
      <c r="Y264" s="94"/>
      <c r="Z264" s="94"/>
      <c r="AA264" s="94"/>
      <c r="AB264" s="94"/>
      <c r="AC264" s="94"/>
      <c r="AD264" s="94"/>
      <c r="AE264" s="94"/>
      <c r="AF264" s="94"/>
      <c r="AG264" s="94"/>
      <c r="AH264" s="94"/>
      <c r="AI264" s="94"/>
      <c r="AJ264" s="94"/>
      <c r="AK264" s="94"/>
      <c r="AL264" s="94"/>
      <c r="AM264" s="94"/>
      <c r="AN264" s="94"/>
      <c r="AO264" s="94"/>
      <c r="AP264" s="94"/>
      <c r="AQ264" s="94"/>
      <c r="AR264" s="94"/>
      <c r="AS264" s="94"/>
      <c r="AT264" s="94"/>
      <c r="AU264" s="94"/>
      <c r="AV264" s="94"/>
      <c r="AW264" s="94"/>
      <c r="AX264" s="94"/>
      <c r="AY264" s="94"/>
      <c r="AZ264" s="94"/>
      <c r="BA264" s="94"/>
      <c r="BB264" s="94"/>
      <c r="BC264" s="94"/>
      <c r="BD264" s="94"/>
      <c r="BE264" s="94"/>
      <c r="BF264" s="94"/>
      <c r="BG264" s="94"/>
      <c r="BH264" s="94"/>
      <c r="BI264" s="94"/>
      <c r="BJ264" s="94"/>
      <c r="BK264" s="95"/>
      <c r="BM264" s="86">
        <f t="shared" si="4"/>
        <v>0</v>
      </c>
    </row>
    <row r="265" spans="1:65" x14ac:dyDescent="0.25">
      <c r="A265" s="78">
        <v>264</v>
      </c>
      <c r="B265" s="96"/>
      <c r="C265" s="94"/>
      <c r="D265" s="94"/>
      <c r="E265" s="94"/>
      <c r="F265" s="94"/>
      <c r="G265" s="94"/>
      <c r="H265" s="94"/>
      <c r="I265" s="94"/>
      <c r="J265" s="94"/>
      <c r="K265" s="94"/>
      <c r="L265" s="94"/>
      <c r="M265" s="94"/>
      <c r="N265" s="94"/>
      <c r="O265" s="94"/>
      <c r="P265" s="94"/>
      <c r="Q265" s="94"/>
      <c r="R265" s="94"/>
      <c r="S265" s="94"/>
      <c r="T265" s="94"/>
      <c r="U265" s="94"/>
      <c r="V265" s="94"/>
      <c r="W265" s="94"/>
      <c r="X265" s="94"/>
      <c r="Y265" s="94"/>
      <c r="Z265" s="94"/>
      <c r="AA265" s="94"/>
      <c r="AB265" s="94"/>
      <c r="AC265" s="94"/>
      <c r="AD265" s="94"/>
      <c r="AE265" s="94"/>
      <c r="AF265" s="94"/>
      <c r="AG265" s="94"/>
      <c r="AH265" s="94"/>
      <c r="AI265" s="94"/>
      <c r="AJ265" s="94"/>
      <c r="AK265" s="94"/>
      <c r="AL265" s="94"/>
      <c r="AM265" s="94"/>
      <c r="AN265" s="94"/>
      <c r="AO265" s="94"/>
      <c r="AP265" s="94"/>
      <c r="AQ265" s="94"/>
      <c r="AR265" s="94"/>
      <c r="AS265" s="94"/>
      <c r="AT265" s="94"/>
      <c r="AU265" s="94"/>
      <c r="AV265" s="94"/>
      <c r="AW265" s="94"/>
      <c r="AX265" s="94"/>
      <c r="AY265" s="94"/>
      <c r="AZ265" s="94"/>
      <c r="BA265" s="94"/>
      <c r="BB265" s="94"/>
      <c r="BC265" s="94"/>
      <c r="BD265" s="94"/>
      <c r="BE265" s="94"/>
      <c r="BF265" s="94"/>
      <c r="BG265" s="94"/>
      <c r="BH265" s="94"/>
      <c r="BI265" s="94"/>
      <c r="BJ265" s="94"/>
      <c r="BK265" s="95"/>
      <c r="BM265" s="86">
        <f t="shared" si="4"/>
        <v>0</v>
      </c>
    </row>
    <row r="266" spans="1:65" x14ac:dyDescent="0.25">
      <c r="A266" s="79">
        <v>265</v>
      </c>
      <c r="B266" s="96"/>
      <c r="C266" s="94"/>
      <c r="D266" s="94"/>
      <c r="E266" s="94"/>
      <c r="F266" s="94"/>
      <c r="G266" s="94"/>
      <c r="H266" s="94"/>
      <c r="I266" s="94"/>
      <c r="J266" s="94"/>
      <c r="K266" s="94"/>
      <c r="L266" s="94"/>
      <c r="M266" s="94"/>
      <c r="N266" s="94"/>
      <c r="O266" s="94"/>
      <c r="P266" s="94"/>
      <c r="Q266" s="94"/>
      <c r="R266" s="94"/>
      <c r="S266" s="94"/>
      <c r="T266" s="94"/>
      <c r="U266" s="94"/>
      <c r="V266" s="94"/>
      <c r="W266" s="94"/>
      <c r="X266" s="94"/>
      <c r="Y266" s="94"/>
      <c r="Z266" s="94"/>
      <c r="AA266" s="94"/>
      <c r="AB266" s="94"/>
      <c r="AC266" s="94"/>
      <c r="AD266" s="94"/>
      <c r="AE266" s="94"/>
      <c r="AF266" s="94"/>
      <c r="AG266" s="94"/>
      <c r="AH266" s="94"/>
      <c r="AI266" s="94"/>
      <c r="AJ266" s="94"/>
      <c r="AK266" s="94"/>
      <c r="AL266" s="94"/>
      <c r="AM266" s="94"/>
      <c r="AN266" s="94"/>
      <c r="AO266" s="94"/>
      <c r="AP266" s="94"/>
      <c r="AQ266" s="94"/>
      <c r="AR266" s="94"/>
      <c r="AS266" s="94"/>
      <c r="AT266" s="94"/>
      <c r="AU266" s="94"/>
      <c r="AV266" s="94"/>
      <c r="AW266" s="94"/>
      <c r="AX266" s="94"/>
      <c r="AY266" s="94"/>
      <c r="AZ266" s="94"/>
      <c r="BA266" s="94"/>
      <c r="BB266" s="94"/>
      <c r="BC266" s="94"/>
      <c r="BD266" s="94"/>
      <c r="BE266" s="94"/>
      <c r="BF266" s="94"/>
      <c r="BG266" s="94"/>
      <c r="BH266" s="94"/>
      <c r="BI266" s="94"/>
      <c r="BJ266" s="94"/>
      <c r="BK266" s="95"/>
      <c r="BM266" s="86">
        <f t="shared" si="4"/>
        <v>0</v>
      </c>
    </row>
    <row r="267" spans="1:65" x14ac:dyDescent="0.25">
      <c r="A267" s="78">
        <v>266</v>
      </c>
      <c r="B267" s="96"/>
      <c r="C267" s="94"/>
      <c r="D267" s="94"/>
      <c r="E267" s="94"/>
      <c r="F267" s="94"/>
      <c r="G267" s="94"/>
      <c r="H267" s="94"/>
      <c r="I267" s="94"/>
      <c r="J267" s="94"/>
      <c r="K267" s="94"/>
      <c r="L267" s="94"/>
      <c r="M267" s="94"/>
      <c r="N267" s="94"/>
      <c r="O267" s="94"/>
      <c r="P267" s="94"/>
      <c r="Q267" s="94"/>
      <c r="R267" s="94"/>
      <c r="S267" s="94"/>
      <c r="T267" s="94"/>
      <c r="U267" s="94"/>
      <c r="V267" s="94"/>
      <c r="W267" s="94"/>
      <c r="X267" s="94"/>
      <c r="Y267" s="94"/>
      <c r="Z267" s="94"/>
      <c r="AA267" s="94"/>
      <c r="AB267" s="94"/>
      <c r="AC267" s="94"/>
      <c r="AD267" s="94"/>
      <c r="AE267" s="94"/>
      <c r="AF267" s="94"/>
      <c r="AG267" s="94"/>
      <c r="AH267" s="94"/>
      <c r="AI267" s="94"/>
      <c r="AJ267" s="94"/>
      <c r="AK267" s="94"/>
      <c r="AL267" s="94"/>
      <c r="AM267" s="94"/>
      <c r="AN267" s="94"/>
      <c r="AO267" s="94"/>
      <c r="AP267" s="94"/>
      <c r="AQ267" s="94"/>
      <c r="AR267" s="94"/>
      <c r="AS267" s="94"/>
      <c r="AT267" s="94"/>
      <c r="AU267" s="94"/>
      <c r="AV267" s="94"/>
      <c r="AW267" s="94"/>
      <c r="AX267" s="94"/>
      <c r="AY267" s="94"/>
      <c r="AZ267" s="94"/>
      <c r="BA267" s="94"/>
      <c r="BB267" s="94"/>
      <c r="BC267" s="94"/>
      <c r="BD267" s="94"/>
      <c r="BE267" s="94"/>
      <c r="BF267" s="94"/>
      <c r="BG267" s="94"/>
      <c r="BH267" s="94"/>
      <c r="BI267" s="94"/>
      <c r="BJ267" s="94"/>
      <c r="BK267" s="95"/>
      <c r="BM267" s="86">
        <f t="shared" si="4"/>
        <v>0</v>
      </c>
    </row>
    <row r="268" spans="1:65" x14ac:dyDescent="0.25">
      <c r="A268" s="79">
        <v>267</v>
      </c>
      <c r="B268" s="96"/>
      <c r="C268" s="94"/>
      <c r="D268" s="94"/>
      <c r="E268" s="94"/>
      <c r="F268" s="94"/>
      <c r="G268" s="94"/>
      <c r="H268" s="94"/>
      <c r="I268" s="94"/>
      <c r="J268" s="94"/>
      <c r="K268" s="94"/>
      <c r="L268" s="94"/>
      <c r="M268" s="94"/>
      <c r="N268" s="94"/>
      <c r="O268" s="94"/>
      <c r="P268" s="94"/>
      <c r="Q268" s="94"/>
      <c r="R268" s="94"/>
      <c r="S268" s="94"/>
      <c r="T268" s="94"/>
      <c r="U268" s="94"/>
      <c r="V268" s="94"/>
      <c r="W268" s="94"/>
      <c r="X268" s="94"/>
      <c r="Y268" s="94"/>
      <c r="Z268" s="94"/>
      <c r="AA268" s="94"/>
      <c r="AB268" s="94"/>
      <c r="AC268" s="94"/>
      <c r="AD268" s="94"/>
      <c r="AE268" s="94"/>
      <c r="AF268" s="94"/>
      <c r="AG268" s="94"/>
      <c r="AH268" s="94"/>
      <c r="AI268" s="94"/>
      <c r="AJ268" s="94"/>
      <c r="AK268" s="94"/>
      <c r="AL268" s="94"/>
      <c r="AM268" s="94"/>
      <c r="AN268" s="94"/>
      <c r="AO268" s="94"/>
      <c r="AP268" s="94"/>
      <c r="AQ268" s="94"/>
      <c r="AR268" s="94"/>
      <c r="AS268" s="94"/>
      <c r="AT268" s="94"/>
      <c r="AU268" s="94"/>
      <c r="AV268" s="94"/>
      <c r="AW268" s="94"/>
      <c r="AX268" s="94"/>
      <c r="AY268" s="94"/>
      <c r="AZ268" s="94"/>
      <c r="BA268" s="94"/>
      <c r="BB268" s="94"/>
      <c r="BC268" s="94"/>
      <c r="BD268" s="94"/>
      <c r="BE268" s="94"/>
      <c r="BF268" s="94"/>
      <c r="BG268" s="94"/>
      <c r="BH268" s="94"/>
      <c r="BI268" s="94"/>
      <c r="BJ268" s="94"/>
      <c r="BK268" s="95"/>
      <c r="BM268" s="86">
        <f t="shared" si="4"/>
        <v>0</v>
      </c>
    </row>
    <row r="269" spans="1:65" x14ac:dyDescent="0.25">
      <c r="A269" s="78">
        <v>268</v>
      </c>
      <c r="B269" s="96"/>
      <c r="C269" s="94"/>
      <c r="D269" s="94"/>
      <c r="E269" s="94"/>
      <c r="F269" s="94"/>
      <c r="G269" s="94"/>
      <c r="H269" s="94"/>
      <c r="I269" s="94"/>
      <c r="J269" s="94"/>
      <c r="K269" s="94"/>
      <c r="L269" s="94"/>
      <c r="M269" s="94"/>
      <c r="N269" s="94"/>
      <c r="O269" s="94"/>
      <c r="P269" s="94"/>
      <c r="Q269" s="94"/>
      <c r="R269" s="94"/>
      <c r="S269" s="94"/>
      <c r="T269" s="94"/>
      <c r="U269" s="94"/>
      <c r="V269" s="94"/>
      <c r="W269" s="94"/>
      <c r="X269" s="94"/>
      <c r="Y269" s="94"/>
      <c r="Z269" s="94"/>
      <c r="AA269" s="94"/>
      <c r="AB269" s="94"/>
      <c r="AC269" s="94"/>
      <c r="AD269" s="94"/>
      <c r="AE269" s="94"/>
      <c r="AF269" s="94"/>
      <c r="AG269" s="94"/>
      <c r="AH269" s="94"/>
      <c r="AI269" s="94"/>
      <c r="AJ269" s="94"/>
      <c r="AK269" s="94"/>
      <c r="AL269" s="94"/>
      <c r="AM269" s="94"/>
      <c r="AN269" s="94"/>
      <c r="AO269" s="94"/>
      <c r="AP269" s="94"/>
      <c r="AQ269" s="94"/>
      <c r="AR269" s="94"/>
      <c r="AS269" s="94"/>
      <c r="AT269" s="94"/>
      <c r="AU269" s="94"/>
      <c r="AV269" s="94"/>
      <c r="AW269" s="94"/>
      <c r="AX269" s="94"/>
      <c r="AY269" s="94"/>
      <c r="AZ269" s="94"/>
      <c r="BA269" s="94"/>
      <c r="BB269" s="94"/>
      <c r="BC269" s="94"/>
      <c r="BD269" s="94"/>
      <c r="BE269" s="94"/>
      <c r="BF269" s="94"/>
      <c r="BG269" s="94"/>
      <c r="BH269" s="94"/>
      <c r="BI269" s="94"/>
      <c r="BJ269" s="94"/>
      <c r="BK269" s="95"/>
      <c r="BM269" s="86">
        <f t="shared" si="4"/>
        <v>0</v>
      </c>
    </row>
    <row r="270" spans="1:65" x14ac:dyDescent="0.25">
      <c r="A270" s="79">
        <v>269</v>
      </c>
      <c r="B270" s="96"/>
      <c r="C270" s="94"/>
      <c r="D270" s="94"/>
      <c r="E270" s="94"/>
      <c r="F270" s="94"/>
      <c r="G270" s="94"/>
      <c r="H270" s="94"/>
      <c r="I270" s="94"/>
      <c r="J270" s="94"/>
      <c r="K270" s="94"/>
      <c r="L270" s="94"/>
      <c r="M270" s="94"/>
      <c r="N270" s="94"/>
      <c r="O270" s="94"/>
      <c r="P270" s="94"/>
      <c r="Q270" s="94"/>
      <c r="R270" s="94"/>
      <c r="S270" s="94"/>
      <c r="T270" s="94"/>
      <c r="U270" s="94"/>
      <c r="V270" s="94"/>
      <c r="W270" s="94"/>
      <c r="X270" s="94"/>
      <c r="Y270" s="94"/>
      <c r="Z270" s="94"/>
      <c r="AA270" s="94"/>
      <c r="AB270" s="94"/>
      <c r="AC270" s="94"/>
      <c r="AD270" s="94"/>
      <c r="AE270" s="94"/>
      <c r="AF270" s="94"/>
      <c r="AG270" s="94"/>
      <c r="AH270" s="94"/>
      <c r="AI270" s="94"/>
      <c r="AJ270" s="94"/>
      <c r="AK270" s="94"/>
      <c r="AL270" s="94"/>
      <c r="AM270" s="94"/>
      <c r="AN270" s="94"/>
      <c r="AO270" s="94"/>
      <c r="AP270" s="94"/>
      <c r="AQ270" s="94"/>
      <c r="AR270" s="94"/>
      <c r="AS270" s="94"/>
      <c r="AT270" s="94"/>
      <c r="AU270" s="94"/>
      <c r="AV270" s="94"/>
      <c r="AW270" s="94"/>
      <c r="AX270" s="94"/>
      <c r="AY270" s="94"/>
      <c r="AZ270" s="94"/>
      <c r="BA270" s="94"/>
      <c r="BB270" s="94"/>
      <c r="BC270" s="94"/>
      <c r="BD270" s="94"/>
      <c r="BE270" s="94"/>
      <c r="BF270" s="94"/>
      <c r="BG270" s="94"/>
      <c r="BH270" s="94"/>
      <c r="BI270" s="94"/>
      <c r="BJ270" s="94"/>
      <c r="BK270" s="95"/>
      <c r="BM270" s="86">
        <f t="shared" si="4"/>
        <v>0</v>
      </c>
    </row>
    <row r="271" spans="1:65" x14ac:dyDescent="0.25">
      <c r="A271" s="78">
        <v>270</v>
      </c>
      <c r="B271" s="96"/>
      <c r="C271" s="94"/>
      <c r="D271" s="94"/>
      <c r="E271" s="94"/>
      <c r="F271" s="94"/>
      <c r="G271" s="94"/>
      <c r="H271" s="94"/>
      <c r="I271" s="94"/>
      <c r="J271" s="94"/>
      <c r="K271" s="94"/>
      <c r="L271" s="94"/>
      <c r="M271" s="94"/>
      <c r="N271" s="94"/>
      <c r="O271" s="94"/>
      <c r="P271" s="94"/>
      <c r="Q271" s="94"/>
      <c r="R271" s="94"/>
      <c r="S271" s="94"/>
      <c r="T271" s="94"/>
      <c r="U271" s="94"/>
      <c r="V271" s="94"/>
      <c r="W271" s="94"/>
      <c r="X271" s="94"/>
      <c r="Y271" s="94"/>
      <c r="Z271" s="94"/>
      <c r="AA271" s="94"/>
      <c r="AB271" s="94"/>
      <c r="AC271" s="94"/>
      <c r="AD271" s="94"/>
      <c r="AE271" s="94"/>
      <c r="AF271" s="94"/>
      <c r="AG271" s="94"/>
      <c r="AH271" s="94"/>
      <c r="AI271" s="94"/>
      <c r="AJ271" s="94"/>
      <c r="AK271" s="94"/>
      <c r="AL271" s="94"/>
      <c r="AM271" s="94"/>
      <c r="AN271" s="94"/>
      <c r="AO271" s="94"/>
      <c r="AP271" s="94"/>
      <c r="AQ271" s="94"/>
      <c r="AR271" s="94"/>
      <c r="AS271" s="94"/>
      <c r="AT271" s="94"/>
      <c r="AU271" s="94"/>
      <c r="AV271" s="94"/>
      <c r="AW271" s="94"/>
      <c r="AX271" s="94"/>
      <c r="AY271" s="94"/>
      <c r="AZ271" s="94"/>
      <c r="BA271" s="94"/>
      <c r="BB271" s="94"/>
      <c r="BC271" s="94"/>
      <c r="BD271" s="94"/>
      <c r="BE271" s="94"/>
      <c r="BF271" s="94"/>
      <c r="BG271" s="94"/>
      <c r="BH271" s="94"/>
      <c r="BI271" s="94"/>
      <c r="BJ271" s="94"/>
      <c r="BK271" s="95"/>
      <c r="BM271" s="86">
        <f t="shared" si="4"/>
        <v>0</v>
      </c>
    </row>
    <row r="272" spans="1:65" x14ac:dyDescent="0.25">
      <c r="A272" s="79">
        <v>271</v>
      </c>
      <c r="B272" s="96"/>
      <c r="C272" s="94"/>
      <c r="D272" s="94"/>
      <c r="E272" s="94"/>
      <c r="F272" s="94"/>
      <c r="G272" s="94"/>
      <c r="H272" s="94"/>
      <c r="I272" s="94"/>
      <c r="J272" s="94"/>
      <c r="K272" s="94"/>
      <c r="L272" s="94"/>
      <c r="M272" s="94"/>
      <c r="N272" s="94"/>
      <c r="O272" s="94"/>
      <c r="P272" s="94"/>
      <c r="Q272" s="94"/>
      <c r="R272" s="94"/>
      <c r="S272" s="94"/>
      <c r="T272" s="94"/>
      <c r="U272" s="94"/>
      <c r="V272" s="94"/>
      <c r="W272" s="94"/>
      <c r="X272" s="94"/>
      <c r="Y272" s="94"/>
      <c r="Z272" s="94"/>
      <c r="AA272" s="94"/>
      <c r="AB272" s="94"/>
      <c r="AC272" s="94"/>
      <c r="AD272" s="94"/>
      <c r="AE272" s="94"/>
      <c r="AF272" s="94"/>
      <c r="AG272" s="94"/>
      <c r="AH272" s="94"/>
      <c r="AI272" s="94"/>
      <c r="AJ272" s="94"/>
      <c r="AK272" s="94"/>
      <c r="AL272" s="94"/>
      <c r="AM272" s="94"/>
      <c r="AN272" s="94"/>
      <c r="AO272" s="94"/>
      <c r="AP272" s="94"/>
      <c r="AQ272" s="94"/>
      <c r="AR272" s="94"/>
      <c r="AS272" s="94"/>
      <c r="AT272" s="94"/>
      <c r="AU272" s="94"/>
      <c r="AV272" s="94"/>
      <c r="AW272" s="94"/>
      <c r="AX272" s="94"/>
      <c r="AY272" s="94"/>
      <c r="AZ272" s="94"/>
      <c r="BA272" s="94"/>
      <c r="BB272" s="94"/>
      <c r="BC272" s="94"/>
      <c r="BD272" s="94"/>
      <c r="BE272" s="94"/>
      <c r="BF272" s="94"/>
      <c r="BG272" s="94"/>
      <c r="BH272" s="94"/>
      <c r="BI272" s="94"/>
      <c r="BJ272" s="94"/>
      <c r="BK272" s="95"/>
      <c r="BM272" s="86">
        <f t="shared" si="4"/>
        <v>0</v>
      </c>
    </row>
    <row r="273" spans="1:65" x14ac:dyDescent="0.25">
      <c r="A273" s="78">
        <v>272</v>
      </c>
      <c r="B273" s="96"/>
      <c r="C273" s="94"/>
      <c r="D273" s="94"/>
      <c r="E273" s="94"/>
      <c r="F273" s="94"/>
      <c r="G273" s="94"/>
      <c r="H273" s="94"/>
      <c r="I273" s="94"/>
      <c r="J273" s="94"/>
      <c r="K273" s="94"/>
      <c r="L273" s="94"/>
      <c r="M273" s="94"/>
      <c r="N273" s="94"/>
      <c r="O273" s="94"/>
      <c r="P273" s="94"/>
      <c r="Q273" s="94"/>
      <c r="R273" s="94"/>
      <c r="S273" s="94"/>
      <c r="T273" s="94"/>
      <c r="U273" s="94"/>
      <c r="V273" s="94"/>
      <c r="W273" s="94"/>
      <c r="X273" s="94"/>
      <c r="Y273" s="94"/>
      <c r="Z273" s="94"/>
      <c r="AA273" s="94"/>
      <c r="AB273" s="94"/>
      <c r="AC273" s="94"/>
      <c r="AD273" s="94"/>
      <c r="AE273" s="94"/>
      <c r="AF273" s="94"/>
      <c r="AG273" s="94"/>
      <c r="AH273" s="94"/>
      <c r="AI273" s="94"/>
      <c r="AJ273" s="94"/>
      <c r="AK273" s="94"/>
      <c r="AL273" s="94"/>
      <c r="AM273" s="94"/>
      <c r="AN273" s="94"/>
      <c r="AO273" s="94"/>
      <c r="AP273" s="94"/>
      <c r="AQ273" s="94"/>
      <c r="AR273" s="94"/>
      <c r="AS273" s="94"/>
      <c r="AT273" s="94"/>
      <c r="AU273" s="94"/>
      <c r="AV273" s="94"/>
      <c r="AW273" s="94"/>
      <c r="AX273" s="94"/>
      <c r="AY273" s="94"/>
      <c r="AZ273" s="94"/>
      <c r="BA273" s="94"/>
      <c r="BB273" s="94"/>
      <c r="BC273" s="94"/>
      <c r="BD273" s="94"/>
      <c r="BE273" s="94"/>
      <c r="BF273" s="94"/>
      <c r="BG273" s="94"/>
      <c r="BH273" s="94"/>
      <c r="BI273" s="94"/>
      <c r="BJ273" s="94"/>
      <c r="BK273" s="95"/>
      <c r="BM273" s="86">
        <f t="shared" si="4"/>
        <v>0</v>
      </c>
    </row>
    <row r="274" spans="1:65" x14ac:dyDescent="0.25">
      <c r="A274" s="79">
        <v>273</v>
      </c>
      <c r="B274" s="96"/>
      <c r="C274" s="94"/>
      <c r="D274" s="94"/>
      <c r="E274" s="94"/>
      <c r="F274" s="94"/>
      <c r="G274" s="94"/>
      <c r="H274" s="94"/>
      <c r="I274" s="94"/>
      <c r="J274" s="94"/>
      <c r="K274" s="94"/>
      <c r="L274" s="94"/>
      <c r="M274" s="94"/>
      <c r="N274" s="94"/>
      <c r="O274" s="94"/>
      <c r="P274" s="94"/>
      <c r="Q274" s="94"/>
      <c r="R274" s="94"/>
      <c r="S274" s="94"/>
      <c r="T274" s="94"/>
      <c r="U274" s="94"/>
      <c r="V274" s="94"/>
      <c r="W274" s="94"/>
      <c r="X274" s="94"/>
      <c r="Y274" s="94"/>
      <c r="Z274" s="94"/>
      <c r="AA274" s="94"/>
      <c r="AB274" s="94"/>
      <c r="AC274" s="94"/>
      <c r="AD274" s="94"/>
      <c r="AE274" s="94"/>
      <c r="AF274" s="94"/>
      <c r="AG274" s="94"/>
      <c r="AH274" s="94"/>
      <c r="AI274" s="94"/>
      <c r="AJ274" s="94"/>
      <c r="AK274" s="94"/>
      <c r="AL274" s="94"/>
      <c r="AM274" s="94"/>
      <c r="AN274" s="94"/>
      <c r="AO274" s="94"/>
      <c r="AP274" s="94"/>
      <c r="AQ274" s="94"/>
      <c r="AR274" s="94"/>
      <c r="AS274" s="94"/>
      <c r="AT274" s="94"/>
      <c r="AU274" s="94"/>
      <c r="AV274" s="94"/>
      <c r="AW274" s="94"/>
      <c r="AX274" s="94"/>
      <c r="AY274" s="94"/>
      <c r="AZ274" s="94"/>
      <c r="BA274" s="94"/>
      <c r="BB274" s="94"/>
      <c r="BC274" s="94"/>
      <c r="BD274" s="94"/>
      <c r="BE274" s="94"/>
      <c r="BF274" s="94"/>
      <c r="BG274" s="94"/>
      <c r="BH274" s="94"/>
      <c r="BI274" s="94"/>
      <c r="BJ274" s="94"/>
      <c r="BK274" s="95"/>
      <c r="BM274" s="86">
        <f t="shared" si="4"/>
        <v>0</v>
      </c>
    </row>
    <row r="275" spans="1:65" x14ac:dyDescent="0.25">
      <c r="A275" s="78">
        <v>274</v>
      </c>
      <c r="B275" s="96"/>
      <c r="C275" s="94"/>
      <c r="D275" s="94"/>
      <c r="E275" s="94"/>
      <c r="F275" s="94"/>
      <c r="G275" s="94"/>
      <c r="H275" s="94"/>
      <c r="I275" s="94"/>
      <c r="J275" s="94"/>
      <c r="K275" s="94"/>
      <c r="L275" s="94"/>
      <c r="M275" s="94"/>
      <c r="N275" s="94"/>
      <c r="O275" s="94"/>
      <c r="P275" s="94"/>
      <c r="Q275" s="94"/>
      <c r="R275" s="94"/>
      <c r="S275" s="94"/>
      <c r="T275" s="94"/>
      <c r="U275" s="94"/>
      <c r="V275" s="94"/>
      <c r="W275" s="94"/>
      <c r="X275" s="94"/>
      <c r="Y275" s="94"/>
      <c r="Z275" s="94"/>
      <c r="AA275" s="94"/>
      <c r="AB275" s="94"/>
      <c r="AC275" s="94"/>
      <c r="AD275" s="94"/>
      <c r="AE275" s="94"/>
      <c r="AF275" s="94"/>
      <c r="AG275" s="94"/>
      <c r="AH275" s="94"/>
      <c r="AI275" s="94"/>
      <c r="AJ275" s="94"/>
      <c r="AK275" s="94"/>
      <c r="AL275" s="94"/>
      <c r="AM275" s="94"/>
      <c r="AN275" s="94"/>
      <c r="AO275" s="94"/>
      <c r="AP275" s="94"/>
      <c r="AQ275" s="94"/>
      <c r="AR275" s="94"/>
      <c r="AS275" s="94"/>
      <c r="AT275" s="94"/>
      <c r="AU275" s="94"/>
      <c r="AV275" s="94"/>
      <c r="AW275" s="94"/>
      <c r="AX275" s="94"/>
      <c r="AY275" s="94"/>
      <c r="AZ275" s="94"/>
      <c r="BA275" s="94"/>
      <c r="BB275" s="94"/>
      <c r="BC275" s="94"/>
      <c r="BD275" s="94"/>
      <c r="BE275" s="94"/>
      <c r="BF275" s="94"/>
      <c r="BG275" s="94"/>
      <c r="BH275" s="94"/>
      <c r="BI275" s="94"/>
      <c r="BJ275" s="94"/>
      <c r="BK275" s="95"/>
      <c r="BM275" s="86">
        <f t="shared" si="4"/>
        <v>0</v>
      </c>
    </row>
    <row r="276" spans="1:65" x14ac:dyDescent="0.25">
      <c r="A276" s="79">
        <v>275</v>
      </c>
      <c r="B276" s="96"/>
      <c r="C276" s="94"/>
      <c r="D276" s="94"/>
      <c r="E276" s="94"/>
      <c r="F276" s="94"/>
      <c r="G276" s="94"/>
      <c r="H276" s="94"/>
      <c r="I276" s="94"/>
      <c r="J276" s="94"/>
      <c r="K276" s="94"/>
      <c r="L276" s="94"/>
      <c r="M276" s="94"/>
      <c r="N276" s="94"/>
      <c r="O276" s="94"/>
      <c r="P276" s="94"/>
      <c r="Q276" s="94"/>
      <c r="R276" s="94"/>
      <c r="S276" s="94"/>
      <c r="T276" s="94"/>
      <c r="U276" s="94"/>
      <c r="V276" s="94"/>
      <c r="W276" s="94"/>
      <c r="X276" s="94"/>
      <c r="Y276" s="94"/>
      <c r="Z276" s="94"/>
      <c r="AA276" s="94"/>
      <c r="AB276" s="94"/>
      <c r="AC276" s="94"/>
      <c r="AD276" s="94"/>
      <c r="AE276" s="94"/>
      <c r="AF276" s="94"/>
      <c r="AG276" s="94"/>
      <c r="AH276" s="94"/>
      <c r="AI276" s="94"/>
      <c r="AJ276" s="94"/>
      <c r="AK276" s="94"/>
      <c r="AL276" s="94"/>
      <c r="AM276" s="94"/>
      <c r="AN276" s="94"/>
      <c r="AO276" s="94"/>
      <c r="AP276" s="94"/>
      <c r="AQ276" s="94"/>
      <c r="AR276" s="94"/>
      <c r="AS276" s="94"/>
      <c r="AT276" s="94"/>
      <c r="AU276" s="94"/>
      <c r="AV276" s="94"/>
      <c r="AW276" s="94"/>
      <c r="AX276" s="94"/>
      <c r="AY276" s="94"/>
      <c r="AZ276" s="94"/>
      <c r="BA276" s="94"/>
      <c r="BB276" s="94"/>
      <c r="BC276" s="94"/>
      <c r="BD276" s="94"/>
      <c r="BE276" s="94"/>
      <c r="BF276" s="94"/>
      <c r="BG276" s="94"/>
      <c r="BH276" s="94"/>
      <c r="BI276" s="94"/>
      <c r="BJ276" s="94"/>
      <c r="BK276" s="95"/>
      <c r="BM276" s="86">
        <f t="shared" si="4"/>
        <v>0</v>
      </c>
    </row>
    <row r="277" spans="1:65" x14ac:dyDescent="0.25">
      <c r="A277" s="78">
        <v>276</v>
      </c>
      <c r="B277" s="96"/>
      <c r="C277" s="94"/>
      <c r="D277" s="94"/>
      <c r="E277" s="94"/>
      <c r="F277" s="94"/>
      <c r="G277" s="94"/>
      <c r="H277" s="94"/>
      <c r="I277" s="94"/>
      <c r="J277" s="94"/>
      <c r="K277" s="94"/>
      <c r="L277" s="94"/>
      <c r="M277" s="94"/>
      <c r="N277" s="94"/>
      <c r="O277" s="94"/>
      <c r="P277" s="94"/>
      <c r="Q277" s="94"/>
      <c r="R277" s="94"/>
      <c r="S277" s="94"/>
      <c r="T277" s="94"/>
      <c r="U277" s="94"/>
      <c r="V277" s="94"/>
      <c r="W277" s="94"/>
      <c r="X277" s="94"/>
      <c r="Y277" s="94"/>
      <c r="Z277" s="94"/>
      <c r="AA277" s="94"/>
      <c r="AB277" s="94"/>
      <c r="AC277" s="94"/>
      <c r="AD277" s="94"/>
      <c r="AE277" s="94"/>
      <c r="AF277" s="94"/>
      <c r="AG277" s="94"/>
      <c r="AH277" s="94"/>
      <c r="AI277" s="94"/>
      <c r="AJ277" s="94"/>
      <c r="AK277" s="94"/>
      <c r="AL277" s="94"/>
      <c r="AM277" s="94"/>
      <c r="AN277" s="94"/>
      <c r="AO277" s="94"/>
      <c r="AP277" s="94"/>
      <c r="AQ277" s="94"/>
      <c r="AR277" s="94"/>
      <c r="AS277" s="94"/>
      <c r="AT277" s="94"/>
      <c r="AU277" s="94"/>
      <c r="AV277" s="94"/>
      <c r="AW277" s="94"/>
      <c r="AX277" s="94"/>
      <c r="AY277" s="94"/>
      <c r="AZ277" s="94"/>
      <c r="BA277" s="94"/>
      <c r="BB277" s="94"/>
      <c r="BC277" s="94"/>
      <c r="BD277" s="94"/>
      <c r="BE277" s="94"/>
      <c r="BF277" s="94"/>
      <c r="BG277" s="94"/>
      <c r="BH277" s="94"/>
      <c r="BI277" s="94"/>
      <c r="BJ277" s="94"/>
      <c r="BK277" s="95"/>
      <c r="BM277" s="86">
        <f t="shared" si="4"/>
        <v>0</v>
      </c>
    </row>
    <row r="278" spans="1:65" x14ac:dyDescent="0.25">
      <c r="A278" s="79">
        <v>277</v>
      </c>
      <c r="B278" s="96"/>
      <c r="C278" s="94"/>
      <c r="D278" s="94"/>
      <c r="E278" s="94"/>
      <c r="F278" s="94"/>
      <c r="G278" s="94"/>
      <c r="H278" s="94"/>
      <c r="I278" s="94"/>
      <c r="J278" s="94"/>
      <c r="K278" s="94"/>
      <c r="L278" s="94"/>
      <c r="M278" s="94"/>
      <c r="N278" s="94"/>
      <c r="O278" s="94"/>
      <c r="P278" s="94"/>
      <c r="Q278" s="94"/>
      <c r="R278" s="94"/>
      <c r="S278" s="94"/>
      <c r="T278" s="94"/>
      <c r="U278" s="94"/>
      <c r="V278" s="94"/>
      <c r="W278" s="94"/>
      <c r="X278" s="94"/>
      <c r="Y278" s="94"/>
      <c r="Z278" s="94"/>
      <c r="AA278" s="94"/>
      <c r="AB278" s="94"/>
      <c r="AC278" s="94"/>
      <c r="AD278" s="94"/>
      <c r="AE278" s="94"/>
      <c r="AF278" s="94"/>
      <c r="AG278" s="94"/>
      <c r="AH278" s="94"/>
      <c r="AI278" s="94"/>
      <c r="AJ278" s="94"/>
      <c r="AK278" s="94"/>
      <c r="AL278" s="94"/>
      <c r="AM278" s="94"/>
      <c r="AN278" s="94"/>
      <c r="AO278" s="94"/>
      <c r="AP278" s="94"/>
      <c r="AQ278" s="94"/>
      <c r="AR278" s="94"/>
      <c r="AS278" s="94"/>
      <c r="AT278" s="94"/>
      <c r="AU278" s="94"/>
      <c r="AV278" s="94"/>
      <c r="AW278" s="94"/>
      <c r="AX278" s="94"/>
      <c r="AY278" s="94"/>
      <c r="AZ278" s="94"/>
      <c r="BA278" s="94"/>
      <c r="BB278" s="94"/>
      <c r="BC278" s="94"/>
      <c r="BD278" s="94"/>
      <c r="BE278" s="94"/>
      <c r="BF278" s="94"/>
      <c r="BG278" s="94"/>
      <c r="BH278" s="94"/>
      <c r="BI278" s="94"/>
      <c r="BJ278" s="94"/>
      <c r="BK278" s="95"/>
      <c r="BM278" s="86">
        <f t="shared" si="4"/>
        <v>0</v>
      </c>
    </row>
    <row r="279" spans="1:65" x14ac:dyDescent="0.25">
      <c r="A279" s="78">
        <v>278</v>
      </c>
      <c r="B279" s="96"/>
      <c r="C279" s="94"/>
      <c r="D279" s="94"/>
      <c r="E279" s="94"/>
      <c r="F279" s="94"/>
      <c r="G279" s="94"/>
      <c r="H279" s="94"/>
      <c r="I279" s="94"/>
      <c r="J279" s="94"/>
      <c r="K279" s="94"/>
      <c r="L279" s="94"/>
      <c r="M279" s="94"/>
      <c r="N279" s="94"/>
      <c r="O279" s="94"/>
      <c r="P279" s="94"/>
      <c r="Q279" s="94"/>
      <c r="R279" s="94"/>
      <c r="S279" s="94"/>
      <c r="T279" s="94"/>
      <c r="U279" s="94"/>
      <c r="V279" s="94"/>
      <c r="W279" s="94"/>
      <c r="X279" s="94"/>
      <c r="Y279" s="94"/>
      <c r="Z279" s="94"/>
      <c r="AA279" s="94"/>
      <c r="AB279" s="94"/>
      <c r="AC279" s="94"/>
      <c r="AD279" s="94"/>
      <c r="AE279" s="94"/>
      <c r="AF279" s="94"/>
      <c r="AG279" s="94"/>
      <c r="AH279" s="94"/>
      <c r="AI279" s="94"/>
      <c r="AJ279" s="94"/>
      <c r="AK279" s="94"/>
      <c r="AL279" s="94"/>
      <c r="AM279" s="94"/>
      <c r="AN279" s="94"/>
      <c r="AO279" s="94"/>
      <c r="AP279" s="94"/>
      <c r="AQ279" s="94"/>
      <c r="AR279" s="94"/>
      <c r="AS279" s="94"/>
      <c r="AT279" s="94"/>
      <c r="AU279" s="94"/>
      <c r="AV279" s="94"/>
      <c r="AW279" s="94"/>
      <c r="AX279" s="94"/>
      <c r="AY279" s="94"/>
      <c r="AZ279" s="94"/>
      <c r="BA279" s="94"/>
      <c r="BB279" s="94"/>
      <c r="BC279" s="94"/>
      <c r="BD279" s="94"/>
      <c r="BE279" s="94"/>
      <c r="BF279" s="94"/>
      <c r="BG279" s="94"/>
      <c r="BH279" s="94"/>
      <c r="BI279" s="94"/>
      <c r="BJ279" s="94"/>
      <c r="BK279" s="95"/>
      <c r="BM279" s="86">
        <f t="shared" si="4"/>
        <v>0</v>
      </c>
    </row>
    <row r="280" spans="1:65" x14ac:dyDescent="0.25">
      <c r="A280" s="79">
        <v>279</v>
      </c>
      <c r="B280" s="96"/>
      <c r="C280" s="94"/>
      <c r="D280" s="94"/>
      <c r="E280" s="94"/>
      <c r="F280" s="94"/>
      <c r="G280" s="94"/>
      <c r="H280" s="94"/>
      <c r="I280" s="94"/>
      <c r="J280" s="94"/>
      <c r="K280" s="94"/>
      <c r="L280" s="94"/>
      <c r="M280" s="94"/>
      <c r="N280" s="94"/>
      <c r="O280" s="94"/>
      <c r="P280" s="94"/>
      <c r="Q280" s="94"/>
      <c r="R280" s="94"/>
      <c r="S280" s="94"/>
      <c r="T280" s="94"/>
      <c r="U280" s="94"/>
      <c r="V280" s="94"/>
      <c r="W280" s="94"/>
      <c r="X280" s="94"/>
      <c r="Y280" s="94"/>
      <c r="Z280" s="94"/>
      <c r="AA280" s="94"/>
      <c r="AB280" s="94"/>
      <c r="AC280" s="94"/>
      <c r="AD280" s="94"/>
      <c r="AE280" s="94"/>
      <c r="AF280" s="94"/>
      <c r="AG280" s="94"/>
      <c r="AH280" s="94"/>
      <c r="AI280" s="94"/>
      <c r="AJ280" s="94"/>
      <c r="AK280" s="94"/>
      <c r="AL280" s="94"/>
      <c r="AM280" s="94"/>
      <c r="AN280" s="94"/>
      <c r="AO280" s="94"/>
      <c r="AP280" s="94"/>
      <c r="AQ280" s="94"/>
      <c r="AR280" s="94"/>
      <c r="AS280" s="94"/>
      <c r="AT280" s="94"/>
      <c r="AU280" s="94"/>
      <c r="AV280" s="94"/>
      <c r="AW280" s="94"/>
      <c r="AX280" s="94"/>
      <c r="AY280" s="94"/>
      <c r="AZ280" s="94"/>
      <c r="BA280" s="94"/>
      <c r="BB280" s="94"/>
      <c r="BC280" s="94"/>
      <c r="BD280" s="94"/>
      <c r="BE280" s="94"/>
      <c r="BF280" s="94"/>
      <c r="BG280" s="94"/>
      <c r="BH280" s="94"/>
      <c r="BI280" s="94"/>
      <c r="BJ280" s="94"/>
      <c r="BK280" s="95"/>
      <c r="BM280" s="86">
        <f t="shared" si="4"/>
        <v>0</v>
      </c>
    </row>
    <row r="281" spans="1:65" x14ac:dyDescent="0.25">
      <c r="A281" s="78">
        <v>280</v>
      </c>
      <c r="B281" s="96"/>
      <c r="C281" s="94"/>
      <c r="D281" s="94"/>
      <c r="E281" s="94"/>
      <c r="F281" s="94"/>
      <c r="G281" s="94"/>
      <c r="H281" s="94"/>
      <c r="I281" s="94"/>
      <c r="J281" s="94"/>
      <c r="K281" s="94"/>
      <c r="L281" s="94"/>
      <c r="M281" s="94"/>
      <c r="N281" s="94"/>
      <c r="O281" s="94"/>
      <c r="P281" s="94"/>
      <c r="Q281" s="94"/>
      <c r="R281" s="94"/>
      <c r="S281" s="94"/>
      <c r="T281" s="94"/>
      <c r="U281" s="94"/>
      <c r="V281" s="94"/>
      <c r="W281" s="94"/>
      <c r="X281" s="94"/>
      <c r="Y281" s="94"/>
      <c r="Z281" s="94"/>
      <c r="AA281" s="94"/>
      <c r="AB281" s="94"/>
      <c r="AC281" s="94"/>
      <c r="AD281" s="94"/>
      <c r="AE281" s="94"/>
      <c r="AF281" s="94"/>
      <c r="AG281" s="94"/>
      <c r="AH281" s="94"/>
      <c r="AI281" s="94"/>
      <c r="AJ281" s="94"/>
      <c r="AK281" s="94"/>
      <c r="AL281" s="94"/>
      <c r="AM281" s="94"/>
      <c r="AN281" s="94"/>
      <c r="AO281" s="94"/>
      <c r="AP281" s="94"/>
      <c r="AQ281" s="94"/>
      <c r="AR281" s="94"/>
      <c r="AS281" s="94"/>
      <c r="AT281" s="94"/>
      <c r="AU281" s="94"/>
      <c r="AV281" s="94"/>
      <c r="AW281" s="94"/>
      <c r="AX281" s="94"/>
      <c r="AY281" s="94"/>
      <c r="AZ281" s="94"/>
      <c r="BA281" s="94"/>
      <c r="BB281" s="94"/>
      <c r="BC281" s="94"/>
      <c r="BD281" s="94"/>
      <c r="BE281" s="94"/>
      <c r="BF281" s="94"/>
      <c r="BG281" s="94"/>
      <c r="BH281" s="94"/>
      <c r="BI281" s="94"/>
      <c r="BJ281" s="94"/>
      <c r="BK281" s="95"/>
      <c r="BM281" s="86">
        <f t="shared" si="4"/>
        <v>0</v>
      </c>
    </row>
    <row r="282" spans="1:65" x14ac:dyDescent="0.25">
      <c r="A282" s="79">
        <v>281</v>
      </c>
      <c r="B282" s="96"/>
      <c r="C282" s="94"/>
      <c r="D282" s="94"/>
      <c r="E282" s="94"/>
      <c r="F282" s="94"/>
      <c r="G282" s="94"/>
      <c r="H282" s="94"/>
      <c r="I282" s="94"/>
      <c r="J282" s="94"/>
      <c r="K282" s="94"/>
      <c r="L282" s="94"/>
      <c r="M282" s="94"/>
      <c r="N282" s="94"/>
      <c r="O282" s="94"/>
      <c r="P282" s="94"/>
      <c r="Q282" s="94"/>
      <c r="R282" s="94"/>
      <c r="S282" s="94"/>
      <c r="T282" s="94"/>
      <c r="U282" s="94"/>
      <c r="V282" s="94"/>
      <c r="W282" s="94"/>
      <c r="X282" s="94"/>
      <c r="Y282" s="94"/>
      <c r="Z282" s="94"/>
      <c r="AA282" s="94"/>
      <c r="AB282" s="94"/>
      <c r="AC282" s="94"/>
      <c r="AD282" s="94"/>
      <c r="AE282" s="94"/>
      <c r="AF282" s="94"/>
      <c r="AG282" s="94"/>
      <c r="AH282" s="94"/>
      <c r="AI282" s="94"/>
      <c r="AJ282" s="94"/>
      <c r="AK282" s="94"/>
      <c r="AL282" s="94"/>
      <c r="AM282" s="94"/>
      <c r="AN282" s="94"/>
      <c r="AO282" s="94"/>
      <c r="AP282" s="94"/>
      <c r="AQ282" s="94"/>
      <c r="AR282" s="94"/>
      <c r="AS282" s="94"/>
      <c r="AT282" s="94"/>
      <c r="AU282" s="94"/>
      <c r="AV282" s="94"/>
      <c r="AW282" s="94"/>
      <c r="AX282" s="94"/>
      <c r="AY282" s="94"/>
      <c r="AZ282" s="94"/>
      <c r="BA282" s="94"/>
      <c r="BB282" s="94"/>
      <c r="BC282" s="94"/>
      <c r="BD282" s="94"/>
      <c r="BE282" s="94"/>
      <c r="BF282" s="94"/>
      <c r="BG282" s="94"/>
      <c r="BH282" s="94"/>
      <c r="BI282" s="94"/>
      <c r="BJ282" s="94"/>
      <c r="BK282" s="95"/>
      <c r="BM282" s="86">
        <f t="shared" si="4"/>
        <v>0</v>
      </c>
    </row>
    <row r="283" spans="1:65" x14ac:dyDescent="0.25">
      <c r="A283" s="78">
        <v>282</v>
      </c>
      <c r="B283" s="96"/>
      <c r="C283" s="94"/>
      <c r="D283" s="94"/>
      <c r="E283" s="94"/>
      <c r="F283" s="94"/>
      <c r="G283" s="94"/>
      <c r="H283" s="94"/>
      <c r="I283" s="94"/>
      <c r="J283" s="94"/>
      <c r="K283" s="94"/>
      <c r="L283" s="94"/>
      <c r="M283" s="94"/>
      <c r="N283" s="94"/>
      <c r="O283" s="94"/>
      <c r="P283" s="94"/>
      <c r="Q283" s="94"/>
      <c r="R283" s="94"/>
      <c r="S283" s="94"/>
      <c r="T283" s="94"/>
      <c r="U283" s="94"/>
      <c r="V283" s="94"/>
      <c r="W283" s="94"/>
      <c r="X283" s="94"/>
      <c r="Y283" s="94"/>
      <c r="Z283" s="94"/>
      <c r="AA283" s="94"/>
      <c r="AB283" s="94"/>
      <c r="AC283" s="94"/>
      <c r="AD283" s="94"/>
      <c r="AE283" s="94"/>
      <c r="AF283" s="94"/>
      <c r="AG283" s="94"/>
      <c r="AH283" s="94"/>
      <c r="AI283" s="94"/>
      <c r="AJ283" s="94"/>
      <c r="AK283" s="94"/>
      <c r="AL283" s="94"/>
      <c r="AM283" s="94"/>
      <c r="AN283" s="94"/>
      <c r="AO283" s="94"/>
      <c r="AP283" s="94"/>
      <c r="AQ283" s="94"/>
      <c r="AR283" s="94"/>
      <c r="AS283" s="94"/>
      <c r="AT283" s="94"/>
      <c r="AU283" s="94"/>
      <c r="AV283" s="94"/>
      <c r="AW283" s="94"/>
      <c r="AX283" s="94"/>
      <c r="AY283" s="94"/>
      <c r="AZ283" s="94"/>
      <c r="BA283" s="94"/>
      <c r="BB283" s="94"/>
      <c r="BC283" s="94"/>
      <c r="BD283" s="94"/>
      <c r="BE283" s="94"/>
      <c r="BF283" s="94"/>
      <c r="BG283" s="94"/>
      <c r="BH283" s="94"/>
      <c r="BI283" s="94"/>
      <c r="BJ283" s="94"/>
      <c r="BK283" s="95"/>
      <c r="BM283" s="86">
        <f t="shared" si="4"/>
        <v>0</v>
      </c>
    </row>
    <row r="284" spans="1:65" x14ac:dyDescent="0.25">
      <c r="A284" s="79">
        <v>283</v>
      </c>
      <c r="B284" s="96"/>
      <c r="C284" s="94"/>
      <c r="D284" s="94"/>
      <c r="E284" s="94"/>
      <c r="F284" s="94"/>
      <c r="G284" s="94"/>
      <c r="H284" s="94"/>
      <c r="I284" s="94"/>
      <c r="J284" s="94"/>
      <c r="K284" s="94"/>
      <c r="L284" s="94"/>
      <c r="M284" s="94"/>
      <c r="N284" s="94"/>
      <c r="O284" s="94"/>
      <c r="P284" s="94"/>
      <c r="Q284" s="94"/>
      <c r="R284" s="94"/>
      <c r="S284" s="94"/>
      <c r="T284" s="94"/>
      <c r="U284" s="94"/>
      <c r="V284" s="94"/>
      <c r="W284" s="94"/>
      <c r="X284" s="94"/>
      <c r="Y284" s="94"/>
      <c r="Z284" s="94"/>
      <c r="AA284" s="94"/>
      <c r="AB284" s="94"/>
      <c r="AC284" s="94"/>
      <c r="AD284" s="94"/>
      <c r="AE284" s="94"/>
      <c r="AF284" s="94"/>
      <c r="AG284" s="94"/>
      <c r="AH284" s="94"/>
      <c r="AI284" s="94"/>
      <c r="AJ284" s="94"/>
      <c r="AK284" s="94"/>
      <c r="AL284" s="94"/>
      <c r="AM284" s="94"/>
      <c r="AN284" s="94"/>
      <c r="AO284" s="94"/>
      <c r="AP284" s="94"/>
      <c r="AQ284" s="94"/>
      <c r="AR284" s="94"/>
      <c r="AS284" s="94"/>
      <c r="AT284" s="94"/>
      <c r="AU284" s="94"/>
      <c r="AV284" s="94"/>
      <c r="AW284" s="94"/>
      <c r="AX284" s="94"/>
      <c r="AY284" s="94"/>
      <c r="AZ284" s="94"/>
      <c r="BA284" s="94"/>
      <c r="BB284" s="94"/>
      <c r="BC284" s="94"/>
      <c r="BD284" s="94"/>
      <c r="BE284" s="94"/>
      <c r="BF284" s="94"/>
      <c r="BG284" s="94"/>
      <c r="BH284" s="94"/>
      <c r="BI284" s="94"/>
      <c r="BJ284" s="94"/>
      <c r="BK284" s="95"/>
      <c r="BM284" s="86">
        <f t="shared" si="4"/>
        <v>0</v>
      </c>
    </row>
    <row r="285" spans="1:65" x14ac:dyDescent="0.25">
      <c r="A285" s="78">
        <v>284</v>
      </c>
      <c r="B285" s="96"/>
      <c r="C285" s="94"/>
      <c r="D285" s="94"/>
      <c r="E285" s="94"/>
      <c r="F285" s="94"/>
      <c r="G285" s="94"/>
      <c r="H285" s="94"/>
      <c r="I285" s="94"/>
      <c r="J285" s="94"/>
      <c r="K285" s="94"/>
      <c r="L285" s="94"/>
      <c r="M285" s="94"/>
      <c r="N285" s="94"/>
      <c r="O285" s="94"/>
      <c r="P285" s="94"/>
      <c r="Q285" s="94"/>
      <c r="R285" s="94"/>
      <c r="S285" s="94"/>
      <c r="T285" s="94"/>
      <c r="U285" s="94"/>
      <c r="V285" s="94"/>
      <c r="W285" s="94"/>
      <c r="X285" s="94"/>
      <c r="Y285" s="94"/>
      <c r="Z285" s="94"/>
      <c r="AA285" s="94"/>
      <c r="AB285" s="94"/>
      <c r="AC285" s="94"/>
      <c r="AD285" s="94"/>
      <c r="AE285" s="94"/>
      <c r="AF285" s="94"/>
      <c r="AG285" s="94"/>
      <c r="AH285" s="94"/>
      <c r="AI285" s="94"/>
      <c r="AJ285" s="94"/>
      <c r="AK285" s="94"/>
      <c r="AL285" s="94"/>
      <c r="AM285" s="94"/>
      <c r="AN285" s="94"/>
      <c r="AO285" s="94"/>
      <c r="AP285" s="94"/>
      <c r="AQ285" s="94"/>
      <c r="AR285" s="94"/>
      <c r="AS285" s="94"/>
      <c r="AT285" s="94"/>
      <c r="AU285" s="94"/>
      <c r="AV285" s="94"/>
      <c r="AW285" s="94"/>
      <c r="AX285" s="94"/>
      <c r="AY285" s="94"/>
      <c r="AZ285" s="94"/>
      <c r="BA285" s="94"/>
      <c r="BB285" s="94"/>
      <c r="BC285" s="94"/>
      <c r="BD285" s="94"/>
      <c r="BE285" s="94"/>
      <c r="BF285" s="94"/>
      <c r="BG285" s="94"/>
      <c r="BH285" s="94"/>
      <c r="BI285" s="94"/>
      <c r="BJ285" s="94"/>
      <c r="BK285" s="95"/>
      <c r="BM285" s="86">
        <f t="shared" si="4"/>
        <v>0</v>
      </c>
    </row>
    <row r="286" spans="1:65" ht="17.25" thickBot="1" x14ac:dyDescent="0.3">
      <c r="A286" s="79">
        <v>285</v>
      </c>
      <c r="B286" s="96"/>
      <c r="C286" s="94"/>
      <c r="D286" s="94"/>
      <c r="E286" s="94"/>
      <c r="F286" s="94"/>
      <c r="G286" s="94"/>
      <c r="H286" s="94"/>
      <c r="I286" s="94"/>
      <c r="J286" s="94"/>
      <c r="K286" s="94"/>
      <c r="L286" s="94"/>
      <c r="M286" s="94"/>
      <c r="N286" s="94"/>
      <c r="O286" s="94"/>
      <c r="P286" s="94"/>
      <c r="Q286" s="94"/>
      <c r="R286" s="94"/>
      <c r="S286" s="94"/>
      <c r="T286" s="94"/>
      <c r="U286" s="94"/>
      <c r="V286" s="94"/>
      <c r="W286" s="94"/>
      <c r="X286" s="94"/>
      <c r="Y286" s="94"/>
      <c r="Z286" s="94"/>
      <c r="AA286" s="94"/>
      <c r="AB286" s="94"/>
      <c r="AC286" s="94"/>
      <c r="AD286" s="94"/>
      <c r="AE286" s="94"/>
      <c r="AF286" s="94"/>
      <c r="AG286" s="94"/>
      <c r="AH286" s="94"/>
      <c r="AI286" s="94"/>
      <c r="AJ286" s="94"/>
      <c r="AK286" s="94"/>
      <c r="AL286" s="94"/>
      <c r="AM286" s="94"/>
      <c r="AN286" s="94"/>
      <c r="AO286" s="94"/>
      <c r="AP286" s="94"/>
      <c r="AQ286" s="94"/>
      <c r="AR286" s="94"/>
      <c r="AS286" s="94"/>
      <c r="AT286" s="94"/>
      <c r="AU286" s="94"/>
      <c r="AV286" s="94"/>
      <c r="AW286" s="94"/>
      <c r="AX286" s="94"/>
      <c r="AY286" s="94"/>
      <c r="AZ286" s="94"/>
      <c r="BA286" s="94"/>
      <c r="BB286" s="94"/>
      <c r="BC286" s="94"/>
      <c r="BD286" s="94"/>
      <c r="BE286" s="94"/>
      <c r="BF286" s="94"/>
      <c r="BG286" s="94"/>
      <c r="BH286" s="94"/>
      <c r="BI286" s="94"/>
      <c r="BJ286" s="94"/>
      <c r="BK286" s="95"/>
      <c r="BM286" s="86">
        <f t="shared" si="4"/>
        <v>0</v>
      </c>
    </row>
    <row r="287" spans="1:65" ht="17.25" thickBot="1" x14ac:dyDescent="0.3">
      <c r="A287" s="78">
        <v>286</v>
      </c>
      <c r="B287" s="98"/>
      <c r="C287" s="100"/>
      <c r="D287" s="99"/>
      <c r="E287" s="99"/>
      <c r="F287" s="94"/>
      <c r="G287" s="94"/>
      <c r="H287" s="94"/>
      <c r="I287" s="94"/>
      <c r="J287" s="94"/>
      <c r="K287" s="94"/>
      <c r="L287" s="94"/>
      <c r="M287" s="94"/>
      <c r="N287" s="94"/>
      <c r="O287" s="94"/>
      <c r="P287" s="94"/>
      <c r="Q287" s="94"/>
      <c r="R287" s="94"/>
      <c r="S287" s="94"/>
      <c r="T287" s="94"/>
      <c r="U287" s="94"/>
      <c r="V287" s="94"/>
      <c r="W287" s="94"/>
      <c r="X287" s="94"/>
      <c r="Y287" s="94"/>
      <c r="Z287" s="94"/>
      <c r="AA287" s="94"/>
      <c r="AB287" s="94"/>
      <c r="AC287" s="94"/>
      <c r="AD287" s="94"/>
      <c r="AE287" s="94"/>
      <c r="AF287" s="94"/>
      <c r="AG287" s="94"/>
      <c r="AH287" s="94"/>
      <c r="AI287" s="94"/>
      <c r="AJ287" s="94"/>
      <c r="AK287" s="94"/>
      <c r="AL287" s="94"/>
      <c r="AM287" s="94"/>
      <c r="AN287" s="94"/>
      <c r="AO287" s="94"/>
      <c r="AP287" s="94"/>
      <c r="AQ287" s="94"/>
      <c r="AR287" s="94"/>
      <c r="AS287" s="94"/>
      <c r="AT287" s="94"/>
      <c r="AU287" s="94"/>
      <c r="AV287" s="94"/>
      <c r="AW287" s="94"/>
      <c r="AX287" s="94"/>
      <c r="AY287" s="94"/>
      <c r="AZ287" s="94"/>
      <c r="BA287" s="94"/>
      <c r="BB287" s="94"/>
      <c r="BC287" s="94"/>
      <c r="BD287" s="94"/>
      <c r="BE287" s="94"/>
      <c r="BF287" s="94"/>
      <c r="BG287" s="94"/>
      <c r="BH287" s="94"/>
      <c r="BI287" s="94"/>
      <c r="BJ287" s="94"/>
      <c r="BK287" s="95"/>
      <c r="BM287" s="86">
        <f t="shared" si="4"/>
        <v>0</v>
      </c>
    </row>
    <row r="288" spans="1:65" ht="17.25" thickBot="1" x14ac:dyDescent="0.3">
      <c r="A288" s="79">
        <v>287</v>
      </c>
      <c r="B288" s="98"/>
      <c r="C288" s="100"/>
      <c r="D288" s="99"/>
      <c r="E288" s="99"/>
      <c r="F288" s="94"/>
      <c r="G288" s="94"/>
      <c r="H288" s="94"/>
      <c r="I288" s="94"/>
      <c r="J288" s="94"/>
      <c r="K288" s="94"/>
      <c r="L288" s="94"/>
      <c r="M288" s="94"/>
      <c r="N288" s="94"/>
      <c r="O288" s="94"/>
      <c r="P288" s="94"/>
      <c r="Q288" s="94"/>
      <c r="R288" s="94"/>
      <c r="S288" s="94"/>
      <c r="T288" s="94"/>
      <c r="U288" s="94"/>
      <c r="V288" s="94"/>
      <c r="W288" s="94"/>
      <c r="X288" s="94"/>
      <c r="Y288" s="94"/>
      <c r="Z288" s="94"/>
      <c r="AA288" s="94"/>
      <c r="AB288" s="94"/>
      <c r="AC288" s="94"/>
      <c r="AD288" s="94"/>
      <c r="AE288" s="94"/>
      <c r="AF288" s="94"/>
      <c r="AG288" s="94"/>
      <c r="AH288" s="94"/>
      <c r="AI288" s="94"/>
      <c r="AJ288" s="94"/>
      <c r="AK288" s="94"/>
      <c r="AL288" s="94"/>
      <c r="AM288" s="94"/>
      <c r="AN288" s="94"/>
      <c r="AO288" s="94"/>
      <c r="AP288" s="94"/>
      <c r="AQ288" s="94"/>
      <c r="AR288" s="94"/>
      <c r="AS288" s="94"/>
      <c r="AT288" s="94"/>
      <c r="AU288" s="94"/>
      <c r="AV288" s="94"/>
      <c r="AW288" s="94"/>
      <c r="AX288" s="94"/>
      <c r="AY288" s="94"/>
      <c r="AZ288" s="94"/>
      <c r="BA288" s="94"/>
      <c r="BB288" s="94"/>
      <c r="BC288" s="94"/>
      <c r="BD288" s="94"/>
      <c r="BE288" s="94"/>
      <c r="BF288" s="94"/>
      <c r="BG288" s="94"/>
      <c r="BH288" s="94"/>
      <c r="BI288" s="94"/>
      <c r="BJ288" s="94"/>
      <c r="BK288" s="95"/>
      <c r="BM288" s="86">
        <f t="shared" si="4"/>
        <v>0</v>
      </c>
    </row>
    <row r="289" spans="1:65" ht="17.25" thickBot="1" x14ac:dyDescent="0.3">
      <c r="A289" s="78">
        <v>288</v>
      </c>
      <c r="B289" s="98"/>
      <c r="C289" s="100"/>
      <c r="D289" s="99"/>
      <c r="E289" s="99"/>
      <c r="F289" s="94"/>
      <c r="G289" s="94"/>
      <c r="H289" s="94"/>
      <c r="I289" s="94"/>
      <c r="J289" s="94"/>
      <c r="K289" s="94"/>
      <c r="L289" s="94"/>
      <c r="M289" s="94"/>
      <c r="N289" s="94"/>
      <c r="O289" s="94"/>
      <c r="P289" s="94"/>
      <c r="Q289" s="94"/>
      <c r="R289" s="94"/>
      <c r="S289" s="94"/>
      <c r="T289" s="94"/>
      <c r="U289" s="94"/>
      <c r="V289" s="94"/>
      <c r="W289" s="94"/>
      <c r="X289" s="94"/>
      <c r="Y289" s="94"/>
      <c r="Z289" s="94"/>
      <c r="AA289" s="94"/>
      <c r="AB289" s="94"/>
      <c r="AC289" s="94"/>
      <c r="AD289" s="94"/>
      <c r="AE289" s="94"/>
      <c r="AF289" s="94"/>
      <c r="AG289" s="94"/>
      <c r="AH289" s="94"/>
      <c r="AI289" s="94"/>
      <c r="AJ289" s="94"/>
      <c r="AK289" s="94"/>
      <c r="AL289" s="94"/>
      <c r="AM289" s="94"/>
      <c r="AN289" s="94"/>
      <c r="AO289" s="94"/>
      <c r="AP289" s="94"/>
      <c r="AQ289" s="94"/>
      <c r="AR289" s="94"/>
      <c r="AS289" s="94"/>
      <c r="AT289" s="94"/>
      <c r="AU289" s="94"/>
      <c r="AV289" s="94"/>
      <c r="AW289" s="94"/>
      <c r="AX289" s="94"/>
      <c r="AY289" s="94"/>
      <c r="AZ289" s="94"/>
      <c r="BA289" s="94"/>
      <c r="BB289" s="94"/>
      <c r="BC289" s="94"/>
      <c r="BD289" s="94"/>
      <c r="BE289" s="94"/>
      <c r="BF289" s="94"/>
      <c r="BG289" s="94"/>
      <c r="BH289" s="94"/>
      <c r="BI289" s="94"/>
      <c r="BJ289" s="94"/>
      <c r="BK289" s="95"/>
      <c r="BM289" s="86">
        <f t="shared" si="4"/>
        <v>0</v>
      </c>
    </row>
    <row r="290" spans="1:65" ht="17.25" thickBot="1" x14ac:dyDescent="0.3">
      <c r="A290" s="79">
        <v>289</v>
      </c>
      <c r="B290" s="98"/>
      <c r="C290" s="100"/>
      <c r="D290" s="99"/>
      <c r="E290" s="99"/>
      <c r="F290" s="94"/>
      <c r="G290" s="94"/>
      <c r="H290" s="94"/>
      <c r="I290" s="94"/>
      <c r="J290" s="94"/>
      <c r="K290" s="94"/>
      <c r="L290" s="94"/>
      <c r="M290" s="94"/>
      <c r="N290" s="94"/>
      <c r="O290" s="94"/>
      <c r="P290" s="94"/>
      <c r="Q290" s="94"/>
      <c r="R290" s="94"/>
      <c r="S290" s="94"/>
      <c r="T290" s="94"/>
      <c r="U290" s="94"/>
      <c r="V290" s="94"/>
      <c r="W290" s="94"/>
      <c r="X290" s="94"/>
      <c r="Y290" s="94"/>
      <c r="Z290" s="94"/>
      <c r="AA290" s="94"/>
      <c r="AB290" s="94"/>
      <c r="AC290" s="94"/>
      <c r="AD290" s="94"/>
      <c r="AE290" s="94"/>
      <c r="AF290" s="94"/>
      <c r="AG290" s="94"/>
      <c r="AH290" s="94"/>
      <c r="AI290" s="94"/>
      <c r="AJ290" s="94"/>
      <c r="AK290" s="94"/>
      <c r="AL290" s="94"/>
      <c r="AM290" s="94"/>
      <c r="AN290" s="94"/>
      <c r="AO290" s="94"/>
      <c r="AP290" s="94"/>
      <c r="AQ290" s="94"/>
      <c r="AR290" s="94"/>
      <c r="AS290" s="94"/>
      <c r="AT290" s="94"/>
      <c r="AU290" s="94"/>
      <c r="AV290" s="94"/>
      <c r="AW290" s="94"/>
      <c r="AX290" s="94"/>
      <c r="AY290" s="94"/>
      <c r="AZ290" s="94"/>
      <c r="BA290" s="94"/>
      <c r="BB290" s="94"/>
      <c r="BC290" s="94"/>
      <c r="BD290" s="94"/>
      <c r="BE290" s="94"/>
      <c r="BF290" s="94"/>
      <c r="BG290" s="94"/>
      <c r="BH290" s="94"/>
      <c r="BI290" s="94"/>
      <c r="BJ290" s="94"/>
      <c r="BK290" s="95"/>
      <c r="BM290" s="86">
        <f t="shared" si="4"/>
        <v>0</v>
      </c>
    </row>
    <row r="291" spans="1:65" ht="17.25" thickBot="1" x14ac:dyDescent="0.3">
      <c r="A291" s="78">
        <v>290</v>
      </c>
      <c r="B291" s="98"/>
      <c r="C291" s="100"/>
      <c r="D291" s="99"/>
      <c r="E291" s="99"/>
      <c r="F291" s="94"/>
      <c r="G291" s="94"/>
      <c r="H291" s="94"/>
      <c r="I291" s="94"/>
      <c r="J291" s="94"/>
      <c r="K291" s="94"/>
      <c r="L291" s="94"/>
      <c r="M291" s="94"/>
      <c r="N291" s="94"/>
      <c r="O291" s="94"/>
      <c r="P291" s="94"/>
      <c r="Q291" s="94"/>
      <c r="R291" s="94"/>
      <c r="S291" s="94"/>
      <c r="T291" s="94"/>
      <c r="U291" s="94"/>
      <c r="V291" s="94"/>
      <c r="W291" s="94"/>
      <c r="X291" s="94"/>
      <c r="Y291" s="94"/>
      <c r="Z291" s="94"/>
      <c r="AA291" s="94"/>
      <c r="AB291" s="94"/>
      <c r="AC291" s="94"/>
      <c r="AD291" s="94"/>
      <c r="AE291" s="94"/>
      <c r="AF291" s="94"/>
      <c r="AG291" s="94"/>
      <c r="AH291" s="94"/>
      <c r="AI291" s="94"/>
      <c r="AJ291" s="94"/>
      <c r="AK291" s="94"/>
      <c r="AL291" s="94"/>
      <c r="AM291" s="94"/>
      <c r="AN291" s="94"/>
      <c r="AO291" s="94"/>
      <c r="AP291" s="94"/>
      <c r="AQ291" s="94"/>
      <c r="AR291" s="94"/>
      <c r="AS291" s="94"/>
      <c r="AT291" s="94"/>
      <c r="AU291" s="94"/>
      <c r="AV291" s="94"/>
      <c r="AW291" s="94"/>
      <c r="AX291" s="94"/>
      <c r="AY291" s="94"/>
      <c r="AZ291" s="94"/>
      <c r="BA291" s="94"/>
      <c r="BB291" s="94"/>
      <c r="BC291" s="94"/>
      <c r="BD291" s="94"/>
      <c r="BE291" s="94"/>
      <c r="BF291" s="94"/>
      <c r="BG291" s="94"/>
      <c r="BH291" s="94"/>
      <c r="BI291" s="94"/>
      <c r="BJ291" s="94"/>
      <c r="BK291" s="95"/>
      <c r="BM291" s="86">
        <f t="shared" si="4"/>
        <v>0</v>
      </c>
    </row>
    <row r="292" spans="1:65" ht="17.25" thickBot="1" x14ac:dyDescent="0.3">
      <c r="A292" s="79">
        <v>291</v>
      </c>
      <c r="B292" s="98"/>
      <c r="C292" s="100"/>
      <c r="D292" s="99"/>
      <c r="E292" s="99"/>
      <c r="F292" s="94"/>
      <c r="G292" s="94"/>
      <c r="H292" s="94"/>
      <c r="I292" s="94"/>
      <c r="J292" s="94"/>
      <c r="K292" s="94"/>
      <c r="L292" s="94"/>
      <c r="M292" s="94"/>
      <c r="N292" s="94"/>
      <c r="O292" s="94"/>
      <c r="P292" s="94"/>
      <c r="Q292" s="94"/>
      <c r="R292" s="94"/>
      <c r="S292" s="94"/>
      <c r="T292" s="94"/>
      <c r="U292" s="94"/>
      <c r="V292" s="94"/>
      <c r="W292" s="94"/>
      <c r="X292" s="94"/>
      <c r="Y292" s="94"/>
      <c r="Z292" s="94"/>
      <c r="AA292" s="94"/>
      <c r="AB292" s="94"/>
      <c r="AC292" s="94"/>
      <c r="AD292" s="94"/>
      <c r="AE292" s="94"/>
      <c r="AF292" s="94"/>
      <c r="AG292" s="94"/>
      <c r="AH292" s="94"/>
      <c r="AI292" s="94"/>
      <c r="AJ292" s="94"/>
      <c r="AK292" s="94"/>
      <c r="AL292" s="94"/>
      <c r="AM292" s="94"/>
      <c r="AN292" s="94"/>
      <c r="AO292" s="94"/>
      <c r="AP292" s="94"/>
      <c r="AQ292" s="94"/>
      <c r="AR292" s="94"/>
      <c r="AS292" s="94"/>
      <c r="AT292" s="94"/>
      <c r="AU292" s="94"/>
      <c r="AV292" s="94"/>
      <c r="AW292" s="94"/>
      <c r="AX292" s="94"/>
      <c r="AY292" s="94"/>
      <c r="AZ292" s="94"/>
      <c r="BA292" s="94"/>
      <c r="BB292" s="94"/>
      <c r="BC292" s="94"/>
      <c r="BD292" s="94"/>
      <c r="BE292" s="94"/>
      <c r="BF292" s="94"/>
      <c r="BG292" s="94"/>
      <c r="BH292" s="94"/>
      <c r="BI292" s="94"/>
      <c r="BJ292" s="94"/>
      <c r="BK292" s="95"/>
      <c r="BM292" s="86">
        <f t="shared" si="4"/>
        <v>0</v>
      </c>
    </row>
    <row r="293" spans="1:65" ht="17.25" thickBot="1" x14ac:dyDescent="0.3">
      <c r="A293" s="78">
        <v>292</v>
      </c>
      <c r="B293" s="98"/>
      <c r="C293" s="100"/>
      <c r="D293" s="99"/>
      <c r="E293" s="99"/>
      <c r="F293" s="94"/>
      <c r="G293" s="94"/>
      <c r="H293" s="94"/>
      <c r="I293" s="94"/>
      <c r="J293" s="94"/>
      <c r="K293" s="94"/>
      <c r="L293" s="94"/>
      <c r="M293" s="94"/>
      <c r="N293" s="94"/>
      <c r="O293" s="94"/>
      <c r="P293" s="94"/>
      <c r="Q293" s="94"/>
      <c r="R293" s="94"/>
      <c r="S293" s="94"/>
      <c r="T293" s="94"/>
      <c r="U293" s="94"/>
      <c r="V293" s="94"/>
      <c r="W293" s="94"/>
      <c r="X293" s="94"/>
      <c r="Y293" s="94"/>
      <c r="Z293" s="94"/>
      <c r="AA293" s="94"/>
      <c r="AB293" s="94"/>
      <c r="AC293" s="94"/>
      <c r="AD293" s="94"/>
      <c r="AE293" s="94"/>
      <c r="AF293" s="94"/>
      <c r="AG293" s="94"/>
      <c r="AH293" s="94"/>
      <c r="AI293" s="94"/>
      <c r="AJ293" s="94"/>
      <c r="AK293" s="94"/>
      <c r="AL293" s="94"/>
      <c r="AM293" s="94"/>
      <c r="AN293" s="94"/>
      <c r="AO293" s="94"/>
      <c r="AP293" s="94"/>
      <c r="AQ293" s="94"/>
      <c r="AR293" s="94"/>
      <c r="AS293" s="94"/>
      <c r="AT293" s="94"/>
      <c r="AU293" s="94"/>
      <c r="AV293" s="94"/>
      <c r="AW293" s="94"/>
      <c r="AX293" s="94"/>
      <c r="AY293" s="94"/>
      <c r="AZ293" s="94"/>
      <c r="BA293" s="94"/>
      <c r="BB293" s="94"/>
      <c r="BC293" s="94"/>
      <c r="BD293" s="94"/>
      <c r="BE293" s="94"/>
      <c r="BF293" s="94"/>
      <c r="BG293" s="94"/>
      <c r="BH293" s="94"/>
      <c r="BI293" s="94"/>
      <c r="BJ293" s="94"/>
      <c r="BK293" s="95"/>
      <c r="BM293" s="86">
        <f t="shared" si="4"/>
        <v>0</v>
      </c>
    </row>
    <row r="294" spans="1:65" ht="17.25" thickBot="1" x14ac:dyDescent="0.3">
      <c r="A294" s="79">
        <v>293</v>
      </c>
      <c r="B294" s="98"/>
      <c r="C294" s="100"/>
      <c r="D294" s="99"/>
      <c r="E294" s="99"/>
      <c r="F294" s="94"/>
      <c r="G294" s="94"/>
      <c r="H294" s="94"/>
      <c r="I294" s="94"/>
      <c r="J294" s="94"/>
      <c r="K294" s="94"/>
      <c r="L294" s="94"/>
      <c r="M294" s="94"/>
      <c r="N294" s="94"/>
      <c r="O294" s="94"/>
      <c r="P294" s="94"/>
      <c r="Q294" s="94"/>
      <c r="R294" s="94"/>
      <c r="S294" s="94"/>
      <c r="T294" s="94"/>
      <c r="U294" s="94"/>
      <c r="V294" s="94"/>
      <c r="W294" s="94"/>
      <c r="X294" s="94"/>
      <c r="Y294" s="94"/>
      <c r="Z294" s="94"/>
      <c r="AA294" s="94"/>
      <c r="AB294" s="94"/>
      <c r="AC294" s="94"/>
      <c r="AD294" s="94"/>
      <c r="AE294" s="94"/>
      <c r="AF294" s="94"/>
      <c r="AG294" s="94"/>
      <c r="AH294" s="94"/>
      <c r="AI294" s="94"/>
      <c r="AJ294" s="94"/>
      <c r="AK294" s="94"/>
      <c r="AL294" s="94"/>
      <c r="AM294" s="94"/>
      <c r="AN294" s="94"/>
      <c r="AO294" s="94"/>
      <c r="AP294" s="94"/>
      <c r="AQ294" s="94"/>
      <c r="AR294" s="94"/>
      <c r="AS294" s="94"/>
      <c r="AT294" s="94"/>
      <c r="AU294" s="94"/>
      <c r="AV294" s="94"/>
      <c r="AW294" s="94"/>
      <c r="AX294" s="94"/>
      <c r="AY294" s="94"/>
      <c r="AZ294" s="94"/>
      <c r="BA294" s="94"/>
      <c r="BB294" s="94"/>
      <c r="BC294" s="94"/>
      <c r="BD294" s="94"/>
      <c r="BE294" s="94"/>
      <c r="BF294" s="94"/>
      <c r="BG294" s="94"/>
      <c r="BH294" s="94"/>
      <c r="BI294" s="94"/>
      <c r="BJ294" s="94"/>
      <c r="BK294" s="95"/>
      <c r="BM294" s="86">
        <f t="shared" si="4"/>
        <v>0</v>
      </c>
    </row>
    <row r="295" spans="1:65" ht="17.25" thickBot="1" x14ac:dyDescent="0.3">
      <c r="A295" s="78">
        <v>294</v>
      </c>
      <c r="B295" s="98"/>
      <c r="C295" s="100"/>
      <c r="D295" s="99"/>
      <c r="E295" s="99"/>
      <c r="F295" s="94"/>
      <c r="G295" s="94"/>
      <c r="H295" s="94"/>
      <c r="I295" s="94"/>
      <c r="J295" s="94"/>
      <c r="K295" s="94"/>
      <c r="L295" s="94"/>
      <c r="M295" s="94"/>
      <c r="N295" s="94"/>
      <c r="O295" s="94"/>
      <c r="P295" s="94"/>
      <c r="Q295" s="94"/>
      <c r="R295" s="94"/>
      <c r="S295" s="94"/>
      <c r="T295" s="94"/>
      <c r="U295" s="94"/>
      <c r="V295" s="94"/>
      <c r="W295" s="94"/>
      <c r="X295" s="94"/>
      <c r="Y295" s="94"/>
      <c r="Z295" s="94"/>
      <c r="AA295" s="94"/>
      <c r="AB295" s="94"/>
      <c r="AC295" s="94"/>
      <c r="AD295" s="94"/>
      <c r="AE295" s="94"/>
      <c r="AF295" s="94"/>
      <c r="AG295" s="94"/>
      <c r="AH295" s="94"/>
      <c r="AI295" s="94"/>
      <c r="AJ295" s="94"/>
      <c r="AK295" s="94"/>
      <c r="AL295" s="94"/>
      <c r="AM295" s="94"/>
      <c r="AN295" s="94"/>
      <c r="AO295" s="94"/>
      <c r="AP295" s="94"/>
      <c r="AQ295" s="94"/>
      <c r="AR295" s="94"/>
      <c r="AS295" s="94"/>
      <c r="AT295" s="94"/>
      <c r="AU295" s="94"/>
      <c r="AV295" s="94"/>
      <c r="AW295" s="94"/>
      <c r="AX295" s="94"/>
      <c r="AY295" s="94"/>
      <c r="AZ295" s="94"/>
      <c r="BA295" s="94"/>
      <c r="BB295" s="94"/>
      <c r="BC295" s="94"/>
      <c r="BD295" s="94"/>
      <c r="BE295" s="94"/>
      <c r="BF295" s="94"/>
      <c r="BG295" s="94"/>
      <c r="BH295" s="94"/>
      <c r="BI295" s="94"/>
      <c r="BJ295" s="94"/>
      <c r="BK295" s="95"/>
      <c r="BM295" s="86">
        <f t="shared" si="4"/>
        <v>0</v>
      </c>
    </row>
    <row r="296" spans="1:65" ht="17.25" thickBot="1" x14ac:dyDescent="0.3">
      <c r="A296" s="79">
        <v>295</v>
      </c>
      <c r="B296" s="98"/>
      <c r="C296" s="100"/>
      <c r="D296" s="99"/>
      <c r="E296" s="99"/>
      <c r="F296" s="94"/>
      <c r="G296" s="94"/>
      <c r="H296" s="94"/>
      <c r="I296" s="94"/>
      <c r="J296" s="94"/>
      <c r="K296" s="94"/>
      <c r="L296" s="94"/>
      <c r="M296" s="94"/>
      <c r="N296" s="94"/>
      <c r="O296" s="94"/>
      <c r="P296" s="94"/>
      <c r="Q296" s="94"/>
      <c r="R296" s="94"/>
      <c r="S296" s="94"/>
      <c r="T296" s="94"/>
      <c r="U296" s="94"/>
      <c r="V296" s="94"/>
      <c r="W296" s="94"/>
      <c r="X296" s="94"/>
      <c r="Y296" s="94"/>
      <c r="Z296" s="94"/>
      <c r="AA296" s="94"/>
      <c r="AB296" s="94"/>
      <c r="AC296" s="94"/>
      <c r="AD296" s="94"/>
      <c r="AE296" s="94"/>
      <c r="AF296" s="94"/>
      <c r="AG296" s="94"/>
      <c r="AH296" s="94"/>
      <c r="AI296" s="94"/>
      <c r="AJ296" s="94"/>
      <c r="AK296" s="94"/>
      <c r="AL296" s="94"/>
      <c r="AM296" s="94"/>
      <c r="AN296" s="94"/>
      <c r="AO296" s="94"/>
      <c r="AP296" s="94"/>
      <c r="AQ296" s="94"/>
      <c r="AR296" s="94"/>
      <c r="AS296" s="94"/>
      <c r="AT296" s="94"/>
      <c r="AU296" s="94"/>
      <c r="AV296" s="94"/>
      <c r="AW296" s="94"/>
      <c r="AX296" s="94"/>
      <c r="AY296" s="94"/>
      <c r="AZ296" s="94"/>
      <c r="BA296" s="94"/>
      <c r="BB296" s="94"/>
      <c r="BC296" s="94"/>
      <c r="BD296" s="94"/>
      <c r="BE296" s="94"/>
      <c r="BF296" s="94"/>
      <c r="BG296" s="94"/>
      <c r="BH296" s="94"/>
      <c r="BI296" s="94"/>
      <c r="BJ296" s="94"/>
      <c r="BK296" s="95"/>
      <c r="BM296" s="86">
        <f t="shared" si="4"/>
        <v>0</v>
      </c>
    </row>
    <row r="297" spans="1:65" ht="17.25" thickBot="1" x14ac:dyDescent="0.3">
      <c r="A297" s="78">
        <v>296</v>
      </c>
      <c r="B297" s="98"/>
      <c r="C297" s="100"/>
      <c r="D297" s="99"/>
      <c r="E297" s="99"/>
      <c r="F297" s="94"/>
      <c r="G297" s="94"/>
      <c r="H297" s="94"/>
      <c r="I297" s="94"/>
      <c r="J297" s="94"/>
      <c r="K297" s="94"/>
      <c r="L297" s="94"/>
      <c r="M297" s="94"/>
      <c r="N297" s="94"/>
      <c r="O297" s="94"/>
      <c r="P297" s="94"/>
      <c r="Q297" s="94"/>
      <c r="R297" s="94"/>
      <c r="S297" s="94"/>
      <c r="T297" s="94"/>
      <c r="U297" s="94"/>
      <c r="V297" s="94"/>
      <c r="W297" s="94"/>
      <c r="X297" s="94"/>
      <c r="Y297" s="94"/>
      <c r="Z297" s="94"/>
      <c r="AA297" s="94"/>
      <c r="AB297" s="94"/>
      <c r="AC297" s="94"/>
      <c r="AD297" s="94"/>
      <c r="AE297" s="94"/>
      <c r="AF297" s="94"/>
      <c r="AG297" s="94"/>
      <c r="AH297" s="94"/>
      <c r="AI297" s="94"/>
      <c r="AJ297" s="94"/>
      <c r="AK297" s="94"/>
      <c r="AL297" s="94"/>
      <c r="AM297" s="94"/>
      <c r="AN297" s="94"/>
      <c r="AO297" s="94"/>
      <c r="AP297" s="94"/>
      <c r="AQ297" s="94"/>
      <c r="AR297" s="94"/>
      <c r="AS297" s="94"/>
      <c r="AT297" s="94"/>
      <c r="AU297" s="94"/>
      <c r="AV297" s="94"/>
      <c r="AW297" s="94"/>
      <c r="AX297" s="94"/>
      <c r="AY297" s="94"/>
      <c r="AZ297" s="94"/>
      <c r="BA297" s="94"/>
      <c r="BB297" s="94"/>
      <c r="BC297" s="94"/>
      <c r="BD297" s="94"/>
      <c r="BE297" s="94"/>
      <c r="BF297" s="94"/>
      <c r="BG297" s="94"/>
      <c r="BH297" s="94"/>
      <c r="BI297" s="94"/>
      <c r="BJ297" s="94"/>
      <c r="BK297" s="95"/>
      <c r="BM297" s="86">
        <f t="shared" si="4"/>
        <v>0</v>
      </c>
    </row>
    <row r="298" spans="1:65" ht="17.25" thickBot="1" x14ac:dyDescent="0.3">
      <c r="A298" s="79">
        <v>297</v>
      </c>
      <c r="B298" s="98"/>
      <c r="C298" s="100"/>
      <c r="D298" s="99"/>
      <c r="E298" s="99"/>
      <c r="F298" s="94"/>
      <c r="G298" s="94"/>
      <c r="H298" s="94"/>
      <c r="I298" s="94"/>
      <c r="J298" s="94"/>
      <c r="K298" s="94"/>
      <c r="L298" s="94"/>
      <c r="M298" s="94"/>
      <c r="N298" s="94"/>
      <c r="O298" s="94"/>
      <c r="P298" s="94"/>
      <c r="Q298" s="94"/>
      <c r="R298" s="94"/>
      <c r="S298" s="94"/>
      <c r="T298" s="94"/>
      <c r="U298" s="94"/>
      <c r="V298" s="94"/>
      <c r="W298" s="94"/>
      <c r="X298" s="94"/>
      <c r="Y298" s="94"/>
      <c r="Z298" s="94"/>
      <c r="AA298" s="94"/>
      <c r="AB298" s="94"/>
      <c r="AC298" s="94"/>
      <c r="AD298" s="94"/>
      <c r="AE298" s="94"/>
      <c r="AF298" s="94"/>
      <c r="AG298" s="94"/>
      <c r="AH298" s="94"/>
      <c r="AI298" s="94"/>
      <c r="AJ298" s="94"/>
      <c r="AK298" s="94"/>
      <c r="AL298" s="94"/>
      <c r="AM298" s="94"/>
      <c r="AN298" s="94"/>
      <c r="AO298" s="94"/>
      <c r="AP298" s="94"/>
      <c r="AQ298" s="94"/>
      <c r="AR298" s="94"/>
      <c r="AS298" s="94"/>
      <c r="AT298" s="94"/>
      <c r="AU298" s="94"/>
      <c r="AV298" s="94"/>
      <c r="AW298" s="94"/>
      <c r="AX298" s="94"/>
      <c r="AY298" s="94"/>
      <c r="AZ298" s="94"/>
      <c r="BA298" s="94"/>
      <c r="BB298" s="94"/>
      <c r="BC298" s="94"/>
      <c r="BD298" s="94"/>
      <c r="BE298" s="94"/>
      <c r="BF298" s="94"/>
      <c r="BG298" s="94"/>
      <c r="BH298" s="94"/>
      <c r="BI298" s="94"/>
      <c r="BJ298" s="94"/>
      <c r="BK298" s="95"/>
      <c r="BM298" s="86">
        <f t="shared" si="4"/>
        <v>0</v>
      </c>
    </row>
    <row r="299" spans="1:65" ht="17.25" thickBot="1" x14ac:dyDescent="0.3">
      <c r="A299" s="78">
        <v>298</v>
      </c>
      <c r="B299" s="98"/>
      <c r="C299" s="100"/>
      <c r="D299" s="99"/>
      <c r="E299" s="99"/>
      <c r="F299" s="94"/>
      <c r="G299" s="94"/>
      <c r="H299" s="94"/>
      <c r="I299" s="94"/>
      <c r="J299" s="94"/>
      <c r="K299" s="94"/>
      <c r="L299" s="94"/>
      <c r="M299" s="94"/>
      <c r="N299" s="94"/>
      <c r="O299" s="94"/>
      <c r="P299" s="94"/>
      <c r="Q299" s="94"/>
      <c r="R299" s="94"/>
      <c r="S299" s="94"/>
      <c r="T299" s="94"/>
      <c r="U299" s="94"/>
      <c r="V299" s="94"/>
      <c r="W299" s="94"/>
      <c r="X299" s="94"/>
      <c r="Y299" s="94"/>
      <c r="Z299" s="94"/>
      <c r="AA299" s="94"/>
      <c r="AB299" s="94"/>
      <c r="AC299" s="94"/>
      <c r="AD299" s="94"/>
      <c r="AE299" s="94"/>
      <c r="AF299" s="94"/>
      <c r="AG299" s="94"/>
      <c r="AH299" s="94"/>
      <c r="AI299" s="94"/>
      <c r="AJ299" s="94"/>
      <c r="AK299" s="94"/>
      <c r="AL299" s="94"/>
      <c r="AM299" s="94"/>
      <c r="AN299" s="94"/>
      <c r="AO299" s="94"/>
      <c r="AP299" s="94"/>
      <c r="AQ299" s="94"/>
      <c r="AR299" s="94"/>
      <c r="AS299" s="94"/>
      <c r="AT299" s="94"/>
      <c r="AU299" s="94"/>
      <c r="AV299" s="94"/>
      <c r="AW299" s="94"/>
      <c r="AX299" s="94"/>
      <c r="AY299" s="94"/>
      <c r="AZ299" s="94"/>
      <c r="BA299" s="94"/>
      <c r="BB299" s="94"/>
      <c r="BC299" s="94"/>
      <c r="BD299" s="94"/>
      <c r="BE299" s="94"/>
      <c r="BF299" s="94"/>
      <c r="BG299" s="94"/>
      <c r="BH299" s="94"/>
      <c r="BI299" s="94"/>
      <c r="BJ299" s="94"/>
      <c r="BK299" s="95"/>
      <c r="BM299" s="86">
        <f t="shared" si="4"/>
        <v>0</v>
      </c>
    </row>
    <row r="300" spans="1:65" ht="17.25" thickBot="1" x14ac:dyDescent="0.3">
      <c r="A300" s="79">
        <v>299</v>
      </c>
      <c r="B300" s="98"/>
      <c r="C300" s="100"/>
      <c r="D300" s="99"/>
      <c r="E300" s="99"/>
      <c r="F300" s="94"/>
      <c r="G300" s="94"/>
      <c r="H300" s="94"/>
      <c r="I300" s="94"/>
      <c r="J300" s="94"/>
      <c r="K300" s="94"/>
      <c r="L300" s="94"/>
      <c r="M300" s="94"/>
      <c r="N300" s="94"/>
      <c r="O300" s="94"/>
      <c r="P300" s="94"/>
      <c r="Q300" s="94"/>
      <c r="R300" s="94"/>
      <c r="S300" s="94"/>
      <c r="T300" s="94"/>
      <c r="U300" s="94"/>
      <c r="V300" s="94"/>
      <c r="W300" s="94"/>
      <c r="X300" s="94"/>
      <c r="Y300" s="94"/>
      <c r="Z300" s="94"/>
      <c r="AA300" s="94"/>
      <c r="AB300" s="94"/>
      <c r="AC300" s="94"/>
      <c r="AD300" s="94"/>
      <c r="AE300" s="94"/>
      <c r="AF300" s="94"/>
      <c r="AG300" s="94"/>
      <c r="AH300" s="94"/>
      <c r="AI300" s="94"/>
      <c r="AJ300" s="94"/>
      <c r="AK300" s="94"/>
      <c r="AL300" s="94"/>
      <c r="AM300" s="94"/>
      <c r="AN300" s="94"/>
      <c r="AO300" s="94"/>
      <c r="AP300" s="94"/>
      <c r="AQ300" s="94"/>
      <c r="AR300" s="94"/>
      <c r="AS300" s="94"/>
      <c r="AT300" s="94"/>
      <c r="AU300" s="94"/>
      <c r="AV300" s="94"/>
      <c r="AW300" s="94"/>
      <c r="AX300" s="94"/>
      <c r="AY300" s="94"/>
      <c r="AZ300" s="94"/>
      <c r="BA300" s="94"/>
      <c r="BB300" s="94"/>
      <c r="BC300" s="94"/>
      <c r="BD300" s="94"/>
      <c r="BE300" s="94"/>
      <c r="BF300" s="94"/>
      <c r="BG300" s="94"/>
      <c r="BH300" s="94"/>
      <c r="BI300" s="94"/>
      <c r="BJ300" s="94"/>
      <c r="BK300" s="95"/>
      <c r="BM300" s="86">
        <f t="shared" si="4"/>
        <v>0</v>
      </c>
    </row>
    <row r="301" spans="1:65" ht="17.25" thickBot="1" x14ac:dyDescent="0.3">
      <c r="A301" s="78">
        <v>300</v>
      </c>
      <c r="B301" s="98"/>
      <c r="C301" s="100"/>
      <c r="D301" s="99"/>
      <c r="E301" s="99"/>
      <c r="F301" s="94"/>
      <c r="G301" s="94"/>
      <c r="H301" s="94"/>
      <c r="I301" s="94"/>
      <c r="J301" s="94"/>
      <c r="K301" s="94"/>
      <c r="L301" s="94"/>
      <c r="M301" s="94"/>
      <c r="N301" s="94"/>
      <c r="O301" s="94"/>
      <c r="P301" s="94"/>
      <c r="Q301" s="94"/>
      <c r="R301" s="94"/>
      <c r="S301" s="94"/>
      <c r="T301" s="94"/>
      <c r="U301" s="94"/>
      <c r="V301" s="94"/>
      <c r="W301" s="94"/>
      <c r="X301" s="94"/>
      <c r="Y301" s="94"/>
      <c r="Z301" s="94"/>
      <c r="AA301" s="94"/>
      <c r="AB301" s="94"/>
      <c r="AC301" s="94"/>
      <c r="AD301" s="94"/>
      <c r="AE301" s="94"/>
      <c r="AF301" s="94"/>
      <c r="AG301" s="94"/>
      <c r="AH301" s="94"/>
      <c r="AI301" s="94"/>
      <c r="AJ301" s="94"/>
      <c r="AK301" s="94"/>
      <c r="AL301" s="94"/>
      <c r="AM301" s="94"/>
      <c r="AN301" s="94"/>
      <c r="AO301" s="94"/>
      <c r="AP301" s="94"/>
      <c r="AQ301" s="94"/>
      <c r="AR301" s="94"/>
      <c r="AS301" s="94"/>
      <c r="AT301" s="94"/>
      <c r="AU301" s="94"/>
      <c r="AV301" s="94"/>
      <c r="AW301" s="94"/>
      <c r="AX301" s="94"/>
      <c r="AY301" s="94"/>
      <c r="AZ301" s="94"/>
      <c r="BA301" s="94"/>
      <c r="BB301" s="94"/>
      <c r="BC301" s="94"/>
      <c r="BD301" s="94"/>
      <c r="BE301" s="94"/>
      <c r="BF301" s="94"/>
      <c r="BG301" s="94"/>
      <c r="BH301" s="94"/>
      <c r="BI301" s="94"/>
      <c r="BJ301" s="94"/>
      <c r="BK301" s="95"/>
      <c r="BM301" s="86">
        <f t="shared" si="4"/>
        <v>0</v>
      </c>
    </row>
    <row r="302" spans="1:65" ht="17.25" thickBot="1" x14ac:dyDescent="0.3">
      <c r="A302" s="79">
        <v>301</v>
      </c>
      <c r="B302" s="98"/>
      <c r="C302" s="100"/>
      <c r="D302" s="99"/>
      <c r="E302" s="99"/>
      <c r="F302" s="94"/>
      <c r="G302" s="94"/>
      <c r="H302" s="94"/>
      <c r="I302" s="94"/>
      <c r="J302" s="94"/>
      <c r="K302" s="94"/>
      <c r="L302" s="94"/>
      <c r="M302" s="94"/>
      <c r="N302" s="94"/>
      <c r="O302" s="94"/>
      <c r="P302" s="94"/>
      <c r="Q302" s="94"/>
      <c r="R302" s="94"/>
      <c r="S302" s="94"/>
      <c r="T302" s="94"/>
      <c r="U302" s="94"/>
      <c r="V302" s="94"/>
      <c r="W302" s="94"/>
      <c r="X302" s="94"/>
      <c r="Y302" s="94"/>
      <c r="Z302" s="94"/>
      <c r="AA302" s="94"/>
      <c r="AB302" s="94"/>
      <c r="AC302" s="94"/>
      <c r="AD302" s="94"/>
      <c r="AE302" s="94"/>
      <c r="AF302" s="94"/>
      <c r="AG302" s="94"/>
      <c r="AH302" s="94"/>
      <c r="AI302" s="94"/>
      <c r="AJ302" s="94"/>
      <c r="AK302" s="94"/>
      <c r="AL302" s="94"/>
      <c r="AM302" s="94"/>
      <c r="AN302" s="94"/>
      <c r="AO302" s="94"/>
      <c r="AP302" s="94"/>
      <c r="AQ302" s="94"/>
      <c r="AR302" s="94"/>
      <c r="AS302" s="94"/>
      <c r="AT302" s="94"/>
      <c r="AU302" s="94"/>
      <c r="AV302" s="94"/>
      <c r="AW302" s="94"/>
      <c r="AX302" s="94"/>
      <c r="AY302" s="94"/>
      <c r="AZ302" s="94"/>
      <c r="BA302" s="94"/>
      <c r="BB302" s="94"/>
      <c r="BC302" s="94"/>
      <c r="BD302" s="94"/>
      <c r="BE302" s="94"/>
      <c r="BF302" s="94"/>
      <c r="BG302" s="94"/>
      <c r="BH302" s="94"/>
      <c r="BI302" s="94"/>
      <c r="BJ302" s="94"/>
      <c r="BK302" s="95"/>
      <c r="BM302" s="86">
        <f t="shared" si="4"/>
        <v>0</v>
      </c>
    </row>
    <row r="303" spans="1:65" ht="17.25" thickBot="1" x14ac:dyDescent="0.3">
      <c r="A303" s="78">
        <v>302</v>
      </c>
      <c r="B303" s="98"/>
      <c r="C303" s="100"/>
      <c r="D303" s="99"/>
      <c r="E303" s="99"/>
      <c r="F303" s="94"/>
      <c r="G303" s="94"/>
      <c r="H303" s="94"/>
      <c r="I303" s="94"/>
      <c r="J303" s="94"/>
      <c r="K303" s="94"/>
      <c r="L303" s="94"/>
      <c r="M303" s="94"/>
      <c r="N303" s="94"/>
      <c r="O303" s="94"/>
      <c r="P303" s="94"/>
      <c r="Q303" s="94"/>
      <c r="R303" s="94"/>
      <c r="S303" s="94"/>
      <c r="T303" s="94"/>
      <c r="U303" s="94"/>
      <c r="V303" s="94"/>
      <c r="W303" s="94"/>
      <c r="X303" s="94"/>
      <c r="Y303" s="94"/>
      <c r="Z303" s="94"/>
      <c r="AA303" s="94"/>
      <c r="AB303" s="94"/>
      <c r="AC303" s="94"/>
      <c r="AD303" s="94"/>
      <c r="AE303" s="94"/>
      <c r="AF303" s="94"/>
      <c r="AG303" s="94"/>
      <c r="AH303" s="94"/>
      <c r="AI303" s="94"/>
      <c r="AJ303" s="94"/>
      <c r="AK303" s="94"/>
      <c r="AL303" s="94"/>
      <c r="AM303" s="94"/>
      <c r="AN303" s="94"/>
      <c r="AO303" s="94"/>
      <c r="AP303" s="94"/>
      <c r="AQ303" s="94"/>
      <c r="AR303" s="94"/>
      <c r="AS303" s="94"/>
      <c r="AT303" s="94"/>
      <c r="AU303" s="94"/>
      <c r="AV303" s="94"/>
      <c r="AW303" s="94"/>
      <c r="AX303" s="94"/>
      <c r="AY303" s="94"/>
      <c r="AZ303" s="94"/>
      <c r="BA303" s="94"/>
      <c r="BB303" s="94"/>
      <c r="BC303" s="94"/>
      <c r="BD303" s="94"/>
      <c r="BE303" s="94"/>
      <c r="BF303" s="94"/>
      <c r="BG303" s="94"/>
      <c r="BH303" s="94"/>
      <c r="BI303" s="94"/>
      <c r="BJ303" s="94"/>
      <c r="BK303" s="95"/>
      <c r="BM303" s="86">
        <f t="shared" si="4"/>
        <v>0</v>
      </c>
    </row>
    <row r="304" spans="1:65" ht="17.25" thickBot="1" x14ac:dyDescent="0.3">
      <c r="A304" s="79">
        <v>303</v>
      </c>
      <c r="B304" s="98"/>
      <c r="C304" s="100"/>
      <c r="D304" s="99"/>
      <c r="E304" s="99"/>
      <c r="F304" s="94"/>
      <c r="G304" s="94"/>
      <c r="H304" s="94"/>
      <c r="I304" s="94"/>
      <c r="J304" s="94"/>
      <c r="K304" s="94"/>
      <c r="L304" s="94"/>
      <c r="M304" s="94"/>
      <c r="N304" s="94"/>
      <c r="O304" s="94"/>
      <c r="P304" s="94"/>
      <c r="Q304" s="94"/>
      <c r="R304" s="94"/>
      <c r="S304" s="94"/>
      <c r="T304" s="94"/>
      <c r="U304" s="94"/>
      <c r="V304" s="94"/>
      <c r="W304" s="94"/>
      <c r="X304" s="94"/>
      <c r="Y304" s="94"/>
      <c r="Z304" s="94"/>
      <c r="AA304" s="94"/>
      <c r="AB304" s="94"/>
      <c r="AC304" s="94"/>
      <c r="AD304" s="94"/>
      <c r="AE304" s="94"/>
      <c r="AF304" s="94"/>
      <c r="AG304" s="94"/>
      <c r="AH304" s="94"/>
      <c r="AI304" s="94"/>
      <c r="AJ304" s="94"/>
      <c r="AK304" s="94"/>
      <c r="AL304" s="94"/>
      <c r="AM304" s="94"/>
      <c r="AN304" s="94"/>
      <c r="AO304" s="94"/>
      <c r="AP304" s="94"/>
      <c r="AQ304" s="94"/>
      <c r="AR304" s="94"/>
      <c r="AS304" s="94"/>
      <c r="AT304" s="94"/>
      <c r="AU304" s="94"/>
      <c r="AV304" s="94"/>
      <c r="AW304" s="94"/>
      <c r="AX304" s="94"/>
      <c r="AY304" s="94"/>
      <c r="AZ304" s="94"/>
      <c r="BA304" s="94"/>
      <c r="BB304" s="94"/>
      <c r="BC304" s="94"/>
      <c r="BD304" s="94"/>
      <c r="BE304" s="94"/>
      <c r="BF304" s="94"/>
      <c r="BG304" s="94"/>
      <c r="BH304" s="94"/>
      <c r="BI304" s="94"/>
      <c r="BJ304" s="94"/>
      <c r="BK304" s="95"/>
      <c r="BM304" s="86">
        <f t="shared" si="4"/>
        <v>0</v>
      </c>
    </row>
    <row r="305" spans="1:65" ht="17.25" thickBot="1" x14ac:dyDescent="0.3">
      <c r="A305" s="78">
        <v>304</v>
      </c>
      <c r="B305" s="98"/>
      <c r="C305" s="100"/>
      <c r="D305" s="99"/>
      <c r="E305" s="99"/>
      <c r="F305" s="94"/>
      <c r="G305" s="94"/>
      <c r="H305" s="94"/>
      <c r="I305" s="94"/>
      <c r="J305" s="94"/>
      <c r="K305" s="94"/>
      <c r="L305" s="94"/>
      <c r="M305" s="94"/>
      <c r="N305" s="94"/>
      <c r="O305" s="94"/>
      <c r="P305" s="94"/>
      <c r="Q305" s="94"/>
      <c r="R305" s="94"/>
      <c r="S305" s="94"/>
      <c r="T305" s="94"/>
      <c r="U305" s="94"/>
      <c r="V305" s="94"/>
      <c r="W305" s="94"/>
      <c r="X305" s="94"/>
      <c r="Y305" s="94"/>
      <c r="Z305" s="94"/>
      <c r="AA305" s="94"/>
      <c r="AB305" s="94"/>
      <c r="AC305" s="94"/>
      <c r="AD305" s="94"/>
      <c r="AE305" s="94"/>
      <c r="AF305" s="94"/>
      <c r="AG305" s="94"/>
      <c r="AH305" s="94"/>
      <c r="AI305" s="94"/>
      <c r="AJ305" s="94"/>
      <c r="AK305" s="94"/>
      <c r="AL305" s="94"/>
      <c r="AM305" s="94"/>
      <c r="AN305" s="94"/>
      <c r="AO305" s="94"/>
      <c r="AP305" s="94"/>
      <c r="AQ305" s="94"/>
      <c r="AR305" s="94"/>
      <c r="AS305" s="94"/>
      <c r="AT305" s="94"/>
      <c r="AU305" s="94"/>
      <c r="AV305" s="94"/>
      <c r="AW305" s="94"/>
      <c r="AX305" s="94"/>
      <c r="AY305" s="94"/>
      <c r="AZ305" s="94"/>
      <c r="BA305" s="94"/>
      <c r="BB305" s="94"/>
      <c r="BC305" s="94"/>
      <c r="BD305" s="94"/>
      <c r="BE305" s="94"/>
      <c r="BF305" s="94"/>
      <c r="BG305" s="94"/>
      <c r="BH305" s="94"/>
      <c r="BI305" s="94"/>
      <c r="BJ305" s="94"/>
      <c r="BK305" s="95"/>
      <c r="BM305" s="86">
        <f t="shared" si="4"/>
        <v>0</v>
      </c>
    </row>
    <row r="306" spans="1:65" ht="17.25" thickBot="1" x14ac:dyDescent="0.3">
      <c r="A306" s="79">
        <v>305</v>
      </c>
      <c r="B306" s="98"/>
      <c r="C306" s="100"/>
      <c r="D306" s="99"/>
      <c r="E306" s="99"/>
      <c r="F306" s="94"/>
      <c r="G306" s="94"/>
      <c r="H306" s="94"/>
      <c r="I306" s="94"/>
      <c r="J306" s="94"/>
      <c r="K306" s="94"/>
      <c r="L306" s="94"/>
      <c r="M306" s="94"/>
      <c r="N306" s="94"/>
      <c r="O306" s="94"/>
      <c r="P306" s="94"/>
      <c r="Q306" s="94"/>
      <c r="R306" s="94"/>
      <c r="S306" s="94"/>
      <c r="T306" s="94"/>
      <c r="U306" s="94"/>
      <c r="V306" s="94"/>
      <c r="W306" s="94"/>
      <c r="X306" s="94"/>
      <c r="Y306" s="94"/>
      <c r="Z306" s="94"/>
      <c r="AA306" s="94"/>
      <c r="AB306" s="94"/>
      <c r="AC306" s="94"/>
      <c r="AD306" s="94"/>
      <c r="AE306" s="94"/>
      <c r="AF306" s="94"/>
      <c r="AG306" s="94"/>
      <c r="AH306" s="94"/>
      <c r="AI306" s="94"/>
      <c r="AJ306" s="94"/>
      <c r="AK306" s="94"/>
      <c r="AL306" s="94"/>
      <c r="AM306" s="94"/>
      <c r="AN306" s="94"/>
      <c r="AO306" s="94"/>
      <c r="AP306" s="94"/>
      <c r="AQ306" s="94"/>
      <c r="AR306" s="94"/>
      <c r="AS306" s="94"/>
      <c r="AT306" s="94"/>
      <c r="AU306" s="94"/>
      <c r="AV306" s="94"/>
      <c r="AW306" s="94"/>
      <c r="AX306" s="94"/>
      <c r="AY306" s="94"/>
      <c r="AZ306" s="94"/>
      <c r="BA306" s="94"/>
      <c r="BB306" s="94"/>
      <c r="BC306" s="94"/>
      <c r="BD306" s="94"/>
      <c r="BE306" s="94"/>
      <c r="BF306" s="94"/>
      <c r="BG306" s="94"/>
      <c r="BH306" s="94"/>
      <c r="BI306" s="94"/>
      <c r="BJ306" s="94"/>
      <c r="BK306" s="95"/>
      <c r="BM306" s="86">
        <f t="shared" si="4"/>
        <v>0</v>
      </c>
    </row>
    <row r="307" spans="1:65" ht="17.25" thickBot="1" x14ac:dyDescent="0.3">
      <c r="A307" s="78">
        <v>306</v>
      </c>
      <c r="B307" s="98"/>
      <c r="C307" s="100"/>
      <c r="D307" s="99"/>
      <c r="E307" s="99"/>
      <c r="F307" s="94"/>
      <c r="G307" s="94"/>
      <c r="H307" s="94"/>
      <c r="I307" s="94"/>
      <c r="J307" s="94"/>
      <c r="K307" s="94"/>
      <c r="L307" s="94"/>
      <c r="M307" s="94"/>
      <c r="N307" s="94"/>
      <c r="O307" s="94"/>
      <c r="P307" s="94"/>
      <c r="Q307" s="94"/>
      <c r="R307" s="94"/>
      <c r="S307" s="94"/>
      <c r="T307" s="94"/>
      <c r="U307" s="94"/>
      <c r="V307" s="94"/>
      <c r="W307" s="94"/>
      <c r="X307" s="94"/>
      <c r="Y307" s="94"/>
      <c r="Z307" s="94"/>
      <c r="AA307" s="94"/>
      <c r="AB307" s="94"/>
      <c r="AC307" s="94"/>
      <c r="AD307" s="94"/>
      <c r="AE307" s="94"/>
      <c r="AF307" s="94"/>
      <c r="AG307" s="94"/>
      <c r="AH307" s="94"/>
      <c r="AI307" s="94"/>
      <c r="AJ307" s="94"/>
      <c r="AK307" s="94"/>
      <c r="AL307" s="94"/>
      <c r="AM307" s="94"/>
      <c r="AN307" s="94"/>
      <c r="AO307" s="94"/>
      <c r="AP307" s="94"/>
      <c r="AQ307" s="94"/>
      <c r="AR307" s="94"/>
      <c r="AS307" s="94"/>
      <c r="AT307" s="94"/>
      <c r="AU307" s="94"/>
      <c r="AV307" s="94"/>
      <c r="AW307" s="94"/>
      <c r="AX307" s="94"/>
      <c r="AY307" s="94"/>
      <c r="AZ307" s="94"/>
      <c r="BA307" s="94"/>
      <c r="BB307" s="94"/>
      <c r="BC307" s="94"/>
      <c r="BD307" s="94"/>
      <c r="BE307" s="94"/>
      <c r="BF307" s="94"/>
      <c r="BG307" s="94"/>
      <c r="BH307" s="94"/>
      <c r="BI307" s="94"/>
      <c r="BJ307" s="94"/>
      <c r="BK307" s="95"/>
      <c r="BM307" s="86">
        <f t="shared" si="4"/>
        <v>0</v>
      </c>
    </row>
    <row r="308" spans="1:65" ht="17.25" thickBot="1" x14ac:dyDescent="0.3">
      <c r="A308" s="79">
        <v>307</v>
      </c>
      <c r="B308" s="98"/>
      <c r="C308" s="100"/>
      <c r="D308" s="99"/>
      <c r="E308" s="99"/>
      <c r="F308" s="94"/>
      <c r="G308" s="94"/>
      <c r="H308" s="94"/>
      <c r="I308" s="94"/>
      <c r="J308" s="94"/>
      <c r="K308" s="94"/>
      <c r="L308" s="94"/>
      <c r="M308" s="94"/>
      <c r="N308" s="94"/>
      <c r="O308" s="94"/>
      <c r="P308" s="94"/>
      <c r="Q308" s="94"/>
      <c r="R308" s="94"/>
      <c r="S308" s="94"/>
      <c r="T308" s="94"/>
      <c r="U308" s="94"/>
      <c r="V308" s="94"/>
      <c r="W308" s="94"/>
      <c r="X308" s="94"/>
      <c r="Y308" s="94"/>
      <c r="Z308" s="94"/>
      <c r="AA308" s="94"/>
      <c r="AB308" s="94"/>
      <c r="AC308" s="94"/>
      <c r="AD308" s="94"/>
      <c r="AE308" s="94"/>
      <c r="AF308" s="94"/>
      <c r="AG308" s="94"/>
      <c r="AH308" s="94"/>
      <c r="AI308" s="94"/>
      <c r="AJ308" s="94"/>
      <c r="AK308" s="94"/>
      <c r="AL308" s="94"/>
      <c r="AM308" s="94"/>
      <c r="AN308" s="94"/>
      <c r="AO308" s="94"/>
      <c r="AP308" s="94"/>
      <c r="AQ308" s="94"/>
      <c r="AR308" s="94"/>
      <c r="AS308" s="94"/>
      <c r="AT308" s="94"/>
      <c r="AU308" s="94"/>
      <c r="AV308" s="94"/>
      <c r="AW308" s="94"/>
      <c r="AX308" s="94"/>
      <c r="AY308" s="94"/>
      <c r="AZ308" s="94"/>
      <c r="BA308" s="94"/>
      <c r="BB308" s="94"/>
      <c r="BC308" s="94"/>
      <c r="BD308" s="94"/>
      <c r="BE308" s="94"/>
      <c r="BF308" s="94"/>
      <c r="BG308" s="94"/>
      <c r="BH308" s="94"/>
      <c r="BI308" s="94"/>
      <c r="BJ308" s="94"/>
      <c r="BK308" s="95"/>
      <c r="BM308" s="86">
        <f t="shared" si="4"/>
        <v>0</v>
      </c>
    </row>
    <row r="309" spans="1:65" ht="17.25" thickBot="1" x14ac:dyDescent="0.3">
      <c r="A309" s="78">
        <v>308</v>
      </c>
      <c r="B309" s="98"/>
      <c r="C309" s="100"/>
      <c r="D309" s="99"/>
      <c r="E309" s="99"/>
      <c r="F309" s="94"/>
      <c r="G309" s="94"/>
      <c r="H309" s="94"/>
      <c r="I309" s="94"/>
      <c r="J309" s="94"/>
      <c r="K309" s="94"/>
      <c r="L309" s="94"/>
      <c r="M309" s="94"/>
      <c r="N309" s="94"/>
      <c r="O309" s="94"/>
      <c r="P309" s="94"/>
      <c r="Q309" s="94"/>
      <c r="R309" s="94"/>
      <c r="S309" s="94"/>
      <c r="T309" s="94"/>
      <c r="U309" s="94"/>
      <c r="V309" s="94"/>
      <c r="W309" s="94"/>
      <c r="X309" s="94"/>
      <c r="Y309" s="94"/>
      <c r="Z309" s="94"/>
      <c r="AA309" s="94"/>
      <c r="AB309" s="94"/>
      <c r="AC309" s="94"/>
      <c r="AD309" s="94"/>
      <c r="AE309" s="94"/>
      <c r="AF309" s="94"/>
      <c r="AG309" s="94"/>
      <c r="AH309" s="94"/>
      <c r="AI309" s="94"/>
      <c r="AJ309" s="94"/>
      <c r="AK309" s="94"/>
      <c r="AL309" s="94"/>
      <c r="AM309" s="94"/>
      <c r="AN309" s="94"/>
      <c r="AO309" s="94"/>
      <c r="AP309" s="94"/>
      <c r="AQ309" s="94"/>
      <c r="AR309" s="94"/>
      <c r="AS309" s="94"/>
      <c r="AT309" s="94"/>
      <c r="AU309" s="94"/>
      <c r="AV309" s="94"/>
      <c r="AW309" s="94"/>
      <c r="AX309" s="94"/>
      <c r="AY309" s="94"/>
      <c r="AZ309" s="94"/>
      <c r="BA309" s="94"/>
      <c r="BB309" s="94"/>
      <c r="BC309" s="94"/>
      <c r="BD309" s="94"/>
      <c r="BE309" s="94"/>
      <c r="BF309" s="94"/>
      <c r="BG309" s="94"/>
      <c r="BH309" s="94"/>
      <c r="BI309" s="94"/>
      <c r="BJ309" s="94"/>
      <c r="BK309" s="95"/>
      <c r="BM309" s="86">
        <f t="shared" si="4"/>
        <v>0</v>
      </c>
    </row>
    <row r="310" spans="1:65" ht="17.25" thickBot="1" x14ac:dyDescent="0.3">
      <c r="A310" s="79">
        <v>309</v>
      </c>
      <c r="B310" s="98"/>
      <c r="C310" s="100"/>
      <c r="D310" s="99"/>
      <c r="E310" s="99"/>
      <c r="F310" s="94"/>
      <c r="G310" s="94"/>
      <c r="H310" s="94"/>
      <c r="I310" s="94"/>
      <c r="J310" s="94"/>
      <c r="K310" s="94"/>
      <c r="L310" s="94"/>
      <c r="M310" s="94"/>
      <c r="N310" s="94"/>
      <c r="O310" s="94"/>
      <c r="P310" s="94"/>
      <c r="Q310" s="94"/>
      <c r="R310" s="94"/>
      <c r="S310" s="94"/>
      <c r="T310" s="94"/>
      <c r="U310" s="94"/>
      <c r="V310" s="94"/>
      <c r="W310" s="94"/>
      <c r="X310" s="94"/>
      <c r="Y310" s="94"/>
      <c r="Z310" s="94"/>
      <c r="AA310" s="94"/>
      <c r="AB310" s="94"/>
      <c r="AC310" s="94"/>
      <c r="AD310" s="94"/>
      <c r="AE310" s="94"/>
      <c r="AF310" s="94"/>
      <c r="AG310" s="94"/>
      <c r="AH310" s="94"/>
      <c r="AI310" s="94"/>
      <c r="AJ310" s="94"/>
      <c r="AK310" s="94"/>
      <c r="AL310" s="94"/>
      <c r="AM310" s="94"/>
      <c r="AN310" s="94"/>
      <c r="AO310" s="94"/>
      <c r="AP310" s="94"/>
      <c r="AQ310" s="94"/>
      <c r="AR310" s="94"/>
      <c r="AS310" s="94"/>
      <c r="AT310" s="94"/>
      <c r="AU310" s="94"/>
      <c r="AV310" s="94"/>
      <c r="AW310" s="94"/>
      <c r="AX310" s="94"/>
      <c r="AY310" s="94"/>
      <c r="AZ310" s="94"/>
      <c r="BA310" s="94"/>
      <c r="BB310" s="94"/>
      <c r="BC310" s="94"/>
      <c r="BD310" s="94"/>
      <c r="BE310" s="94"/>
      <c r="BF310" s="94"/>
      <c r="BG310" s="94"/>
      <c r="BH310" s="94"/>
      <c r="BI310" s="94"/>
      <c r="BJ310" s="94"/>
      <c r="BK310" s="95"/>
      <c r="BM310" s="86">
        <f t="shared" si="4"/>
        <v>0</v>
      </c>
    </row>
    <row r="311" spans="1:65" ht="17.25" thickBot="1" x14ac:dyDescent="0.3">
      <c r="A311" s="78">
        <v>310</v>
      </c>
      <c r="B311" s="98"/>
      <c r="C311" s="100"/>
      <c r="D311" s="99"/>
      <c r="E311" s="99"/>
      <c r="F311" s="94"/>
      <c r="G311" s="94"/>
      <c r="H311" s="94"/>
      <c r="I311" s="94"/>
      <c r="J311" s="94"/>
      <c r="K311" s="94"/>
      <c r="L311" s="94"/>
      <c r="M311" s="94"/>
      <c r="N311" s="94"/>
      <c r="O311" s="94"/>
      <c r="P311" s="94"/>
      <c r="Q311" s="94"/>
      <c r="R311" s="94"/>
      <c r="S311" s="94"/>
      <c r="T311" s="94"/>
      <c r="U311" s="94"/>
      <c r="V311" s="94"/>
      <c r="W311" s="94"/>
      <c r="X311" s="94"/>
      <c r="Y311" s="94"/>
      <c r="Z311" s="94"/>
      <c r="AA311" s="94"/>
      <c r="AB311" s="94"/>
      <c r="AC311" s="94"/>
      <c r="AD311" s="94"/>
      <c r="AE311" s="94"/>
      <c r="AF311" s="94"/>
      <c r="AG311" s="94"/>
      <c r="AH311" s="94"/>
      <c r="AI311" s="94"/>
      <c r="AJ311" s="94"/>
      <c r="AK311" s="94"/>
      <c r="AL311" s="94"/>
      <c r="AM311" s="94"/>
      <c r="AN311" s="94"/>
      <c r="AO311" s="94"/>
      <c r="AP311" s="94"/>
      <c r="AQ311" s="94"/>
      <c r="AR311" s="94"/>
      <c r="AS311" s="94"/>
      <c r="AT311" s="94"/>
      <c r="AU311" s="94"/>
      <c r="AV311" s="94"/>
      <c r="AW311" s="94"/>
      <c r="AX311" s="94"/>
      <c r="AY311" s="94"/>
      <c r="AZ311" s="94"/>
      <c r="BA311" s="94"/>
      <c r="BB311" s="94"/>
      <c r="BC311" s="94"/>
      <c r="BD311" s="94"/>
      <c r="BE311" s="94"/>
      <c r="BF311" s="94"/>
      <c r="BG311" s="94"/>
      <c r="BH311" s="94"/>
      <c r="BI311" s="94"/>
      <c r="BJ311" s="94"/>
      <c r="BK311" s="95"/>
      <c r="BM311" s="86">
        <f t="shared" si="4"/>
        <v>0</v>
      </c>
    </row>
    <row r="312" spans="1:65" ht="17.25" thickBot="1" x14ac:dyDescent="0.3">
      <c r="A312" s="79">
        <v>311</v>
      </c>
      <c r="B312" s="98"/>
      <c r="C312" s="100"/>
      <c r="D312" s="99"/>
      <c r="E312" s="99"/>
      <c r="F312" s="94"/>
      <c r="G312" s="94"/>
      <c r="H312" s="94"/>
      <c r="I312" s="94"/>
      <c r="J312" s="94"/>
      <c r="K312" s="94"/>
      <c r="L312" s="94"/>
      <c r="M312" s="94"/>
      <c r="N312" s="94"/>
      <c r="O312" s="94"/>
      <c r="P312" s="94"/>
      <c r="Q312" s="94"/>
      <c r="R312" s="94"/>
      <c r="S312" s="94"/>
      <c r="T312" s="94"/>
      <c r="U312" s="94"/>
      <c r="V312" s="94"/>
      <c r="W312" s="94"/>
      <c r="X312" s="94"/>
      <c r="Y312" s="94"/>
      <c r="Z312" s="94"/>
      <c r="AA312" s="94"/>
      <c r="AB312" s="94"/>
      <c r="AC312" s="94"/>
      <c r="AD312" s="94"/>
      <c r="AE312" s="94"/>
      <c r="AF312" s="94"/>
      <c r="AG312" s="94"/>
      <c r="AH312" s="94"/>
      <c r="AI312" s="94"/>
      <c r="AJ312" s="94"/>
      <c r="AK312" s="94"/>
      <c r="AL312" s="94"/>
      <c r="AM312" s="94"/>
      <c r="AN312" s="94"/>
      <c r="AO312" s="94"/>
      <c r="AP312" s="94"/>
      <c r="AQ312" s="94"/>
      <c r="AR312" s="94"/>
      <c r="AS312" s="94"/>
      <c r="AT312" s="94"/>
      <c r="AU312" s="94"/>
      <c r="AV312" s="94"/>
      <c r="AW312" s="94"/>
      <c r="AX312" s="94"/>
      <c r="AY312" s="94"/>
      <c r="AZ312" s="94"/>
      <c r="BA312" s="94"/>
      <c r="BB312" s="94"/>
      <c r="BC312" s="94"/>
      <c r="BD312" s="94"/>
      <c r="BE312" s="94"/>
      <c r="BF312" s="94"/>
      <c r="BG312" s="94"/>
      <c r="BH312" s="94"/>
      <c r="BI312" s="94"/>
      <c r="BJ312" s="94"/>
      <c r="BK312" s="95"/>
      <c r="BM312" s="86">
        <f t="shared" si="4"/>
        <v>0</v>
      </c>
    </row>
    <row r="313" spans="1:65" ht="17.25" thickBot="1" x14ac:dyDescent="0.3">
      <c r="A313" s="78">
        <v>312</v>
      </c>
      <c r="B313" s="98"/>
      <c r="C313" s="100"/>
      <c r="D313" s="99"/>
      <c r="E313" s="99"/>
      <c r="F313" s="94"/>
      <c r="G313" s="94"/>
      <c r="H313" s="94"/>
      <c r="I313" s="94"/>
      <c r="J313" s="94"/>
      <c r="K313" s="94"/>
      <c r="L313" s="94"/>
      <c r="M313" s="94"/>
      <c r="N313" s="94"/>
      <c r="O313" s="94"/>
      <c r="P313" s="94"/>
      <c r="Q313" s="94"/>
      <c r="R313" s="94"/>
      <c r="S313" s="94"/>
      <c r="T313" s="94"/>
      <c r="U313" s="94"/>
      <c r="V313" s="94"/>
      <c r="W313" s="94"/>
      <c r="X313" s="94"/>
      <c r="Y313" s="94"/>
      <c r="Z313" s="94"/>
      <c r="AA313" s="94"/>
      <c r="AB313" s="94"/>
      <c r="AC313" s="94"/>
      <c r="AD313" s="94"/>
      <c r="AE313" s="94"/>
      <c r="AF313" s="94"/>
      <c r="AG313" s="94"/>
      <c r="AH313" s="94"/>
      <c r="AI313" s="94"/>
      <c r="AJ313" s="94"/>
      <c r="AK313" s="94"/>
      <c r="AL313" s="94"/>
      <c r="AM313" s="94"/>
      <c r="AN313" s="94"/>
      <c r="AO313" s="94"/>
      <c r="AP313" s="94"/>
      <c r="AQ313" s="94"/>
      <c r="AR313" s="94"/>
      <c r="AS313" s="94"/>
      <c r="AT313" s="94"/>
      <c r="AU313" s="94"/>
      <c r="AV313" s="94"/>
      <c r="AW313" s="94"/>
      <c r="AX313" s="94"/>
      <c r="AY313" s="94"/>
      <c r="AZ313" s="94"/>
      <c r="BA313" s="94"/>
      <c r="BB313" s="94"/>
      <c r="BC313" s="94"/>
      <c r="BD313" s="94"/>
      <c r="BE313" s="94"/>
      <c r="BF313" s="94"/>
      <c r="BG313" s="94"/>
      <c r="BH313" s="94"/>
      <c r="BI313" s="94"/>
      <c r="BJ313" s="94"/>
      <c r="BK313" s="95"/>
      <c r="BM313" s="86">
        <f t="shared" si="4"/>
        <v>0</v>
      </c>
    </row>
    <row r="314" spans="1:65" ht="17.25" thickBot="1" x14ac:dyDescent="0.3">
      <c r="A314" s="79">
        <v>313</v>
      </c>
      <c r="B314" s="98"/>
      <c r="C314" s="100"/>
      <c r="D314" s="99"/>
      <c r="E314" s="99"/>
      <c r="F314" s="94"/>
      <c r="G314" s="94"/>
      <c r="H314" s="94"/>
      <c r="I314" s="94"/>
      <c r="J314" s="94"/>
      <c r="K314" s="94"/>
      <c r="L314" s="94"/>
      <c r="M314" s="94"/>
      <c r="N314" s="94"/>
      <c r="O314" s="94"/>
      <c r="P314" s="94"/>
      <c r="Q314" s="94"/>
      <c r="R314" s="94"/>
      <c r="S314" s="94"/>
      <c r="T314" s="94"/>
      <c r="U314" s="94"/>
      <c r="V314" s="94"/>
      <c r="W314" s="94"/>
      <c r="X314" s="94"/>
      <c r="Y314" s="94"/>
      <c r="Z314" s="94"/>
      <c r="AA314" s="94"/>
      <c r="AB314" s="94"/>
      <c r="AC314" s="94"/>
      <c r="AD314" s="94"/>
      <c r="AE314" s="94"/>
      <c r="AF314" s="94"/>
      <c r="AG314" s="94"/>
      <c r="AH314" s="94"/>
      <c r="AI314" s="94"/>
      <c r="AJ314" s="94"/>
      <c r="AK314" s="94"/>
      <c r="AL314" s="94"/>
      <c r="AM314" s="94"/>
      <c r="AN314" s="94"/>
      <c r="AO314" s="94"/>
      <c r="AP314" s="94"/>
      <c r="AQ314" s="94"/>
      <c r="AR314" s="94"/>
      <c r="AS314" s="94"/>
      <c r="AT314" s="94"/>
      <c r="AU314" s="94"/>
      <c r="AV314" s="94"/>
      <c r="AW314" s="94"/>
      <c r="AX314" s="94"/>
      <c r="AY314" s="94"/>
      <c r="AZ314" s="94"/>
      <c r="BA314" s="94"/>
      <c r="BB314" s="94"/>
      <c r="BC314" s="94"/>
      <c r="BD314" s="94"/>
      <c r="BE314" s="94"/>
      <c r="BF314" s="94"/>
      <c r="BG314" s="94"/>
      <c r="BH314" s="94"/>
      <c r="BI314" s="94"/>
      <c r="BJ314" s="94"/>
      <c r="BK314" s="95"/>
      <c r="BM314" s="86">
        <f t="shared" si="4"/>
        <v>0</v>
      </c>
    </row>
    <row r="315" spans="1:65" ht="17.25" thickBot="1" x14ac:dyDescent="0.25">
      <c r="A315" s="78">
        <v>314</v>
      </c>
      <c r="B315" s="95"/>
      <c r="C315" s="103"/>
      <c r="E315" s="95"/>
      <c r="F315" s="99"/>
      <c r="G315" s="104"/>
      <c r="H315" s="104"/>
      <c r="I315" s="99"/>
      <c r="J315" s="99"/>
      <c r="K315" s="99"/>
      <c r="L315" s="99"/>
      <c r="M315" s="99"/>
      <c r="N315" s="99"/>
      <c r="O315" s="99"/>
      <c r="P315" s="99"/>
      <c r="Q315" s="99"/>
      <c r="R315" s="99"/>
      <c r="S315" s="99"/>
      <c r="T315" s="99"/>
      <c r="U315" s="99"/>
      <c r="V315" s="99"/>
      <c r="W315" s="99"/>
      <c r="X315" s="99"/>
      <c r="Y315" s="99"/>
      <c r="Z315" s="99"/>
      <c r="AA315" s="99"/>
      <c r="AB315" s="99"/>
      <c r="AC315" s="99"/>
      <c r="AD315" s="99"/>
      <c r="AE315" s="99"/>
      <c r="AF315" s="99"/>
      <c r="AG315" s="99"/>
      <c r="AH315" s="99"/>
      <c r="AI315" s="99"/>
      <c r="AJ315" s="99"/>
      <c r="AK315" s="99"/>
      <c r="AL315" s="99"/>
      <c r="AM315" s="99"/>
      <c r="AN315" s="99"/>
      <c r="AO315" s="99"/>
      <c r="AP315" s="99"/>
      <c r="AQ315" s="99"/>
      <c r="AR315" s="99"/>
      <c r="AS315" s="99"/>
      <c r="AT315" s="99"/>
      <c r="AU315" s="99"/>
      <c r="AV315" s="99"/>
      <c r="AW315" s="99"/>
      <c r="AX315" s="99"/>
      <c r="AY315" s="99"/>
      <c r="AZ315" s="99"/>
      <c r="BA315" s="99"/>
      <c r="BB315" s="95"/>
      <c r="BC315" s="95"/>
      <c r="BD315" s="95"/>
      <c r="BE315" s="95"/>
      <c r="BF315" s="95"/>
      <c r="BG315" s="95"/>
      <c r="BH315" s="95"/>
      <c r="BI315" s="95"/>
      <c r="BJ315" s="95"/>
      <c r="BK315" s="95"/>
      <c r="BM315" s="86">
        <f t="shared" si="4"/>
        <v>0</v>
      </c>
    </row>
    <row r="316" spans="1:65" ht="17.25" thickBot="1" x14ac:dyDescent="0.25">
      <c r="A316" s="79">
        <v>315</v>
      </c>
      <c r="B316" s="95"/>
      <c r="C316" s="103"/>
      <c r="E316" s="95"/>
      <c r="F316" s="99"/>
      <c r="G316" s="104"/>
      <c r="H316" s="104"/>
      <c r="I316" s="99"/>
      <c r="J316" s="99"/>
      <c r="K316" s="99"/>
      <c r="L316" s="99"/>
      <c r="M316" s="99"/>
      <c r="N316" s="99"/>
      <c r="O316" s="99"/>
      <c r="P316" s="99"/>
      <c r="Q316" s="99"/>
      <c r="R316" s="99"/>
      <c r="S316" s="99"/>
      <c r="T316" s="99"/>
      <c r="U316" s="99"/>
      <c r="V316" s="99"/>
      <c r="W316" s="99"/>
      <c r="X316" s="99"/>
      <c r="Y316" s="99"/>
      <c r="Z316" s="99"/>
      <c r="AA316" s="99"/>
      <c r="AB316" s="99"/>
      <c r="AC316" s="99"/>
      <c r="AD316" s="99"/>
      <c r="AE316" s="99"/>
      <c r="AF316" s="99"/>
      <c r="AG316" s="99"/>
      <c r="AH316" s="99"/>
      <c r="AI316" s="99"/>
      <c r="AJ316" s="99"/>
      <c r="AK316" s="99"/>
      <c r="AL316" s="99"/>
      <c r="AM316" s="99"/>
      <c r="AN316" s="99"/>
      <c r="AO316" s="99"/>
      <c r="AP316" s="99"/>
      <c r="AQ316" s="99"/>
      <c r="AR316" s="99"/>
      <c r="AS316" s="99"/>
      <c r="AT316" s="99"/>
      <c r="AU316" s="99"/>
      <c r="AV316" s="99"/>
      <c r="AW316" s="99"/>
      <c r="AX316" s="99"/>
      <c r="AY316" s="99"/>
      <c r="AZ316" s="99"/>
      <c r="BA316" s="99"/>
      <c r="BB316" s="95"/>
      <c r="BC316" s="95"/>
      <c r="BD316" s="95"/>
      <c r="BE316" s="95"/>
      <c r="BF316" s="95"/>
      <c r="BG316" s="95"/>
      <c r="BH316" s="95"/>
      <c r="BI316" s="95"/>
      <c r="BJ316" s="95"/>
      <c r="BK316" s="95"/>
      <c r="BM316" s="86">
        <f t="shared" si="4"/>
        <v>0</v>
      </c>
    </row>
    <row r="317" spans="1:65" ht="17.25" thickBot="1" x14ac:dyDescent="0.25">
      <c r="A317" s="78">
        <v>316</v>
      </c>
      <c r="B317" s="95"/>
      <c r="C317" s="103"/>
      <c r="E317" s="95"/>
      <c r="F317" s="99"/>
      <c r="G317" s="104"/>
      <c r="H317" s="104"/>
      <c r="I317" s="99"/>
      <c r="J317" s="99"/>
      <c r="K317" s="99"/>
      <c r="L317" s="99"/>
      <c r="M317" s="99"/>
      <c r="N317" s="99"/>
      <c r="O317" s="99"/>
      <c r="P317" s="99"/>
      <c r="Q317" s="99"/>
      <c r="R317" s="99"/>
      <c r="S317" s="99"/>
      <c r="T317" s="99"/>
      <c r="U317" s="99"/>
      <c r="V317" s="99"/>
      <c r="W317" s="99"/>
      <c r="X317" s="99"/>
      <c r="Y317" s="99"/>
      <c r="Z317" s="99"/>
      <c r="AA317" s="99"/>
      <c r="AB317" s="99"/>
      <c r="AC317" s="99"/>
      <c r="AD317" s="99"/>
      <c r="AE317" s="99"/>
      <c r="AF317" s="99"/>
      <c r="AG317" s="99"/>
      <c r="AH317" s="99"/>
      <c r="AI317" s="99"/>
      <c r="AJ317" s="99"/>
      <c r="AK317" s="99"/>
      <c r="AL317" s="99"/>
      <c r="AM317" s="99"/>
      <c r="AN317" s="99"/>
      <c r="AO317" s="99"/>
      <c r="AP317" s="99"/>
      <c r="AQ317" s="99"/>
      <c r="AR317" s="99"/>
      <c r="AS317" s="99"/>
      <c r="AT317" s="99"/>
      <c r="AU317" s="99"/>
      <c r="AV317" s="99"/>
      <c r="AW317" s="99"/>
      <c r="AX317" s="99"/>
      <c r="AY317" s="99"/>
      <c r="AZ317" s="99"/>
      <c r="BA317" s="99"/>
      <c r="BB317" s="95"/>
      <c r="BC317" s="95"/>
      <c r="BD317" s="95"/>
      <c r="BE317" s="95"/>
      <c r="BF317" s="95"/>
      <c r="BG317" s="95"/>
      <c r="BH317" s="95"/>
      <c r="BI317" s="95"/>
      <c r="BJ317" s="95"/>
      <c r="BK317" s="95"/>
      <c r="BM317" s="86">
        <f t="shared" si="4"/>
        <v>0</v>
      </c>
    </row>
    <row r="318" spans="1:65" ht="17.25" thickBot="1" x14ac:dyDescent="0.25">
      <c r="A318" s="79">
        <v>317</v>
      </c>
      <c r="B318" s="95"/>
      <c r="C318" s="103"/>
      <c r="E318" s="95"/>
      <c r="F318" s="99"/>
      <c r="G318" s="104"/>
      <c r="H318" s="104"/>
      <c r="I318" s="99"/>
      <c r="J318" s="99"/>
      <c r="K318" s="99"/>
      <c r="L318" s="99"/>
      <c r="M318" s="99"/>
      <c r="N318" s="99"/>
      <c r="O318" s="99"/>
      <c r="P318" s="99"/>
      <c r="Q318" s="99"/>
      <c r="R318" s="99"/>
      <c r="S318" s="99"/>
      <c r="T318" s="99"/>
      <c r="U318" s="99"/>
      <c r="V318" s="99"/>
      <c r="W318" s="99"/>
      <c r="X318" s="99"/>
      <c r="Y318" s="99"/>
      <c r="Z318" s="99"/>
      <c r="AA318" s="99"/>
      <c r="AB318" s="99"/>
      <c r="AC318" s="99"/>
      <c r="AD318" s="99"/>
      <c r="AE318" s="99"/>
      <c r="AF318" s="99"/>
      <c r="AG318" s="99"/>
      <c r="AH318" s="99"/>
      <c r="AI318" s="99"/>
      <c r="AJ318" s="99"/>
      <c r="AK318" s="99"/>
      <c r="AL318" s="99"/>
      <c r="AM318" s="99"/>
      <c r="AN318" s="99"/>
      <c r="AO318" s="99"/>
      <c r="AP318" s="99"/>
      <c r="AQ318" s="99"/>
      <c r="AR318" s="99"/>
      <c r="AS318" s="99"/>
      <c r="AT318" s="99"/>
      <c r="AU318" s="99"/>
      <c r="AV318" s="99"/>
      <c r="AW318" s="99"/>
      <c r="AX318" s="99"/>
      <c r="AY318" s="99"/>
      <c r="AZ318" s="99"/>
      <c r="BA318" s="99"/>
      <c r="BB318" s="95"/>
      <c r="BC318" s="95"/>
      <c r="BD318" s="95"/>
      <c r="BE318" s="95"/>
      <c r="BF318" s="95"/>
      <c r="BG318" s="95"/>
      <c r="BH318" s="95"/>
      <c r="BI318" s="95"/>
      <c r="BJ318" s="95"/>
      <c r="BK318" s="95"/>
      <c r="BM318" s="86">
        <f t="shared" si="4"/>
        <v>0</v>
      </c>
    </row>
    <row r="319" spans="1:65" ht="17.25" thickBot="1" x14ac:dyDescent="0.25">
      <c r="A319" s="78">
        <v>318</v>
      </c>
      <c r="B319" s="95"/>
      <c r="C319" s="103"/>
      <c r="E319" s="95"/>
      <c r="F319" s="99"/>
      <c r="G319" s="104"/>
      <c r="H319" s="104"/>
      <c r="I319" s="99"/>
      <c r="J319" s="99"/>
      <c r="K319" s="99"/>
      <c r="L319" s="99"/>
      <c r="M319" s="99"/>
      <c r="N319" s="99"/>
      <c r="O319" s="99"/>
      <c r="P319" s="99"/>
      <c r="Q319" s="99"/>
      <c r="R319" s="99"/>
      <c r="S319" s="99"/>
      <c r="T319" s="99"/>
      <c r="U319" s="99"/>
      <c r="V319" s="99"/>
      <c r="W319" s="99"/>
      <c r="X319" s="99"/>
      <c r="Y319" s="99"/>
      <c r="Z319" s="99"/>
      <c r="AA319" s="99"/>
      <c r="AB319" s="99"/>
      <c r="AC319" s="99"/>
      <c r="AD319" s="99"/>
      <c r="AE319" s="99"/>
      <c r="AF319" s="99"/>
      <c r="AG319" s="99"/>
      <c r="AH319" s="99"/>
      <c r="AI319" s="99"/>
      <c r="AJ319" s="99"/>
      <c r="AK319" s="99"/>
      <c r="AL319" s="99"/>
      <c r="AM319" s="99"/>
      <c r="AN319" s="99"/>
      <c r="AO319" s="99"/>
      <c r="AP319" s="99"/>
      <c r="AQ319" s="99"/>
      <c r="AR319" s="99"/>
      <c r="AS319" s="99"/>
      <c r="AT319" s="99"/>
      <c r="AU319" s="99"/>
      <c r="AV319" s="99"/>
      <c r="AW319" s="99"/>
      <c r="AX319" s="99"/>
      <c r="AY319" s="99"/>
      <c r="AZ319" s="99"/>
      <c r="BA319" s="99"/>
      <c r="BB319" s="95"/>
      <c r="BC319" s="95"/>
      <c r="BD319" s="95"/>
      <c r="BE319" s="95"/>
      <c r="BF319" s="95"/>
      <c r="BG319" s="95"/>
      <c r="BH319" s="95"/>
      <c r="BI319" s="95"/>
      <c r="BJ319" s="95"/>
      <c r="BK319" s="95"/>
      <c r="BM319" s="86">
        <f t="shared" si="4"/>
        <v>0</v>
      </c>
    </row>
    <row r="320" spans="1:65" ht="17.25" thickBot="1" x14ac:dyDescent="0.25">
      <c r="A320" s="79">
        <v>319</v>
      </c>
      <c r="B320" s="95"/>
      <c r="C320" s="103"/>
      <c r="E320" s="95"/>
      <c r="F320" s="99"/>
      <c r="G320" s="104"/>
      <c r="H320" s="104"/>
      <c r="I320" s="99"/>
      <c r="J320" s="99"/>
      <c r="K320" s="99"/>
      <c r="L320" s="99"/>
      <c r="M320" s="99"/>
      <c r="N320" s="99"/>
      <c r="O320" s="99"/>
      <c r="P320" s="99"/>
      <c r="Q320" s="99"/>
      <c r="R320" s="99"/>
      <c r="S320" s="99"/>
      <c r="T320" s="99"/>
      <c r="U320" s="99"/>
      <c r="V320" s="99"/>
      <c r="W320" s="99"/>
      <c r="X320" s="99"/>
      <c r="Y320" s="99"/>
      <c r="Z320" s="99"/>
      <c r="AA320" s="99"/>
      <c r="AB320" s="99"/>
      <c r="AC320" s="99"/>
      <c r="AD320" s="99"/>
      <c r="AE320" s="99"/>
      <c r="AF320" s="99"/>
      <c r="AG320" s="99"/>
      <c r="AH320" s="99"/>
      <c r="AI320" s="99"/>
      <c r="AJ320" s="99"/>
      <c r="AK320" s="99"/>
      <c r="AL320" s="99"/>
      <c r="AM320" s="99"/>
      <c r="AN320" s="99"/>
      <c r="AO320" s="99"/>
      <c r="AP320" s="99"/>
      <c r="AQ320" s="99"/>
      <c r="AR320" s="99"/>
      <c r="AS320" s="99"/>
      <c r="AT320" s="99"/>
      <c r="AU320" s="99"/>
      <c r="AV320" s="99"/>
      <c r="AW320" s="99"/>
      <c r="AX320" s="99"/>
      <c r="AY320" s="99"/>
      <c r="AZ320" s="99"/>
      <c r="BA320" s="99"/>
      <c r="BB320" s="95"/>
      <c r="BC320" s="95"/>
      <c r="BD320" s="95"/>
      <c r="BE320" s="95"/>
      <c r="BF320" s="95"/>
      <c r="BG320" s="95"/>
      <c r="BH320" s="95"/>
      <c r="BI320" s="95"/>
      <c r="BJ320" s="95"/>
      <c r="BK320" s="95"/>
      <c r="BM320" s="86">
        <f t="shared" si="4"/>
        <v>0</v>
      </c>
    </row>
    <row r="321" spans="1:65" ht="17.25" thickBot="1" x14ac:dyDescent="0.25">
      <c r="A321" s="78">
        <v>320</v>
      </c>
      <c r="B321" s="95"/>
      <c r="C321" s="103"/>
      <c r="E321" s="95"/>
      <c r="F321" s="99"/>
      <c r="G321" s="104"/>
      <c r="H321" s="104"/>
      <c r="I321" s="99"/>
      <c r="J321" s="99"/>
      <c r="K321" s="99"/>
      <c r="L321" s="99"/>
      <c r="M321" s="99"/>
      <c r="N321" s="99"/>
      <c r="O321" s="99"/>
      <c r="P321" s="99"/>
      <c r="Q321" s="99"/>
      <c r="R321" s="99"/>
      <c r="S321" s="99"/>
      <c r="T321" s="99"/>
      <c r="U321" s="99"/>
      <c r="V321" s="99"/>
      <c r="W321" s="99"/>
      <c r="X321" s="99"/>
      <c r="Y321" s="99"/>
      <c r="Z321" s="99"/>
      <c r="AA321" s="99"/>
      <c r="AB321" s="99"/>
      <c r="AC321" s="99"/>
      <c r="AD321" s="99"/>
      <c r="AE321" s="99"/>
      <c r="AF321" s="99"/>
      <c r="AG321" s="99"/>
      <c r="AH321" s="99"/>
      <c r="AI321" s="99"/>
      <c r="AJ321" s="99"/>
      <c r="AK321" s="99"/>
      <c r="AL321" s="99"/>
      <c r="AM321" s="99"/>
      <c r="AN321" s="99"/>
      <c r="AO321" s="99"/>
      <c r="AP321" s="99"/>
      <c r="AQ321" s="99"/>
      <c r="AR321" s="99"/>
      <c r="AS321" s="99"/>
      <c r="AT321" s="99"/>
      <c r="AU321" s="99"/>
      <c r="AV321" s="99"/>
      <c r="AW321" s="99"/>
      <c r="AX321" s="99"/>
      <c r="AY321" s="99"/>
      <c r="AZ321" s="99"/>
      <c r="BA321" s="99"/>
      <c r="BB321" s="95"/>
      <c r="BC321" s="95"/>
      <c r="BD321" s="95"/>
      <c r="BE321" s="95"/>
      <c r="BF321" s="95"/>
      <c r="BG321" s="95"/>
      <c r="BH321" s="95"/>
      <c r="BI321" s="95"/>
      <c r="BJ321" s="95"/>
      <c r="BK321" s="95"/>
      <c r="BM321" s="86">
        <f t="shared" si="4"/>
        <v>0</v>
      </c>
    </row>
    <row r="322" spans="1:65" ht="17.25" thickBot="1" x14ac:dyDescent="0.25">
      <c r="A322" s="79">
        <v>321</v>
      </c>
      <c r="B322" s="95"/>
      <c r="C322" s="103"/>
      <c r="E322" s="95"/>
      <c r="F322" s="99"/>
      <c r="G322" s="104"/>
      <c r="H322" s="104"/>
      <c r="I322" s="99"/>
      <c r="J322" s="99"/>
      <c r="K322" s="99"/>
      <c r="L322" s="99"/>
      <c r="M322" s="99"/>
      <c r="N322" s="99"/>
      <c r="O322" s="99"/>
      <c r="P322" s="99"/>
      <c r="Q322" s="99"/>
      <c r="R322" s="99"/>
      <c r="S322" s="99"/>
      <c r="T322" s="99"/>
      <c r="U322" s="99"/>
      <c r="V322" s="99"/>
      <c r="W322" s="99"/>
      <c r="X322" s="99"/>
      <c r="Y322" s="99"/>
      <c r="Z322" s="99"/>
      <c r="AA322" s="99"/>
      <c r="AB322" s="99"/>
      <c r="AC322" s="99"/>
      <c r="AD322" s="99"/>
      <c r="AE322" s="99"/>
      <c r="AF322" s="99"/>
      <c r="AG322" s="99"/>
      <c r="AH322" s="99"/>
      <c r="AI322" s="99"/>
      <c r="AJ322" s="99"/>
      <c r="AK322" s="99"/>
      <c r="AL322" s="99"/>
      <c r="AM322" s="99"/>
      <c r="AN322" s="99"/>
      <c r="AO322" s="99"/>
      <c r="AP322" s="99"/>
      <c r="AQ322" s="99"/>
      <c r="AR322" s="99"/>
      <c r="AS322" s="99"/>
      <c r="AT322" s="99"/>
      <c r="AU322" s="99"/>
      <c r="AV322" s="99"/>
      <c r="AW322" s="99"/>
      <c r="AX322" s="99"/>
      <c r="AY322" s="99"/>
      <c r="AZ322" s="99"/>
      <c r="BA322" s="99"/>
      <c r="BB322" s="95"/>
      <c r="BC322" s="95"/>
      <c r="BD322" s="95"/>
      <c r="BE322" s="95"/>
      <c r="BF322" s="95"/>
      <c r="BG322" s="95"/>
      <c r="BH322" s="95"/>
      <c r="BI322" s="95"/>
      <c r="BJ322" s="95"/>
      <c r="BK322" s="95"/>
      <c r="BM322" s="86">
        <f t="shared" si="4"/>
        <v>0</v>
      </c>
    </row>
    <row r="323" spans="1:65" ht="17.25" thickBot="1" x14ac:dyDescent="0.25">
      <c r="A323" s="78">
        <v>322</v>
      </c>
      <c r="B323" s="95"/>
      <c r="C323" s="103"/>
      <c r="E323" s="95"/>
      <c r="F323" s="99"/>
      <c r="G323" s="104"/>
      <c r="H323" s="104"/>
      <c r="I323" s="99"/>
      <c r="J323" s="99"/>
      <c r="K323" s="99"/>
      <c r="L323" s="99"/>
      <c r="M323" s="99"/>
      <c r="N323" s="99"/>
      <c r="O323" s="99"/>
      <c r="P323" s="99"/>
      <c r="Q323" s="99"/>
      <c r="R323" s="99"/>
      <c r="S323" s="99"/>
      <c r="T323" s="99"/>
      <c r="U323" s="99"/>
      <c r="V323" s="99"/>
      <c r="W323" s="99"/>
      <c r="X323" s="99"/>
      <c r="Y323" s="99"/>
      <c r="Z323" s="99"/>
      <c r="AA323" s="99"/>
      <c r="AB323" s="99"/>
      <c r="AC323" s="99"/>
      <c r="AD323" s="99"/>
      <c r="AE323" s="99"/>
      <c r="AF323" s="99"/>
      <c r="AG323" s="99"/>
      <c r="AH323" s="99"/>
      <c r="AI323" s="99"/>
      <c r="AJ323" s="99"/>
      <c r="AK323" s="99"/>
      <c r="AL323" s="99"/>
      <c r="AM323" s="99"/>
      <c r="AN323" s="99"/>
      <c r="AO323" s="99"/>
      <c r="AP323" s="99"/>
      <c r="AQ323" s="99"/>
      <c r="AR323" s="99"/>
      <c r="AS323" s="99"/>
      <c r="AT323" s="99"/>
      <c r="AU323" s="99"/>
      <c r="AV323" s="99"/>
      <c r="AW323" s="99"/>
      <c r="AX323" s="99"/>
      <c r="AY323" s="99"/>
      <c r="AZ323" s="99"/>
      <c r="BA323" s="99"/>
      <c r="BB323" s="95"/>
      <c r="BC323" s="95"/>
      <c r="BD323" s="95"/>
      <c r="BE323" s="95"/>
      <c r="BF323" s="95"/>
      <c r="BG323" s="95"/>
      <c r="BH323" s="95"/>
      <c r="BI323" s="95"/>
      <c r="BJ323" s="95"/>
      <c r="BK323" s="95"/>
      <c r="BM323" s="86">
        <f t="shared" si="4"/>
        <v>0</v>
      </c>
    </row>
    <row r="324" spans="1:65" ht="17.25" thickBot="1" x14ac:dyDescent="0.25">
      <c r="A324" s="79">
        <v>323</v>
      </c>
      <c r="B324" s="95"/>
      <c r="C324" s="103"/>
      <c r="E324" s="95"/>
      <c r="F324" s="99"/>
      <c r="G324" s="104"/>
      <c r="H324" s="104"/>
      <c r="I324" s="99"/>
      <c r="J324" s="99"/>
      <c r="K324" s="99"/>
      <c r="L324" s="99"/>
      <c r="M324" s="99"/>
      <c r="N324" s="99"/>
      <c r="O324" s="99"/>
      <c r="P324" s="99"/>
      <c r="Q324" s="99"/>
      <c r="R324" s="99"/>
      <c r="S324" s="99"/>
      <c r="T324" s="99"/>
      <c r="U324" s="99"/>
      <c r="V324" s="99"/>
      <c r="W324" s="99"/>
      <c r="X324" s="99"/>
      <c r="Y324" s="99"/>
      <c r="Z324" s="99"/>
      <c r="AA324" s="99"/>
      <c r="AB324" s="99"/>
      <c r="AC324" s="99"/>
      <c r="AD324" s="99"/>
      <c r="AE324" s="99"/>
      <c r="AF324" s="99"/>
      <c r="AG324" s="99"/>
      <c r="AH324" s="99"/>
      <c r="AI324" s="99"/>
      <c r="AJ324" s="99"/>
      <c r="AK324" s="99"/>
      <c r="AL324" s="99"/>
      <c r="AM324" s="99"/>
      <c r="AN324" s="99"/>
      <c r="AO324" s="99"/>
      <c r="AP324" s="99"/>
      <c r="AQ324" s="99"/>
      <c r="AR324" s="99"/>
      <c r="AS324" s="99"/>
      <c r="AT324" s="99"/>
      <c r="AU324" s="99"/>
      <c r="AV324" s="99"/>
      <c r="AW324" s="99"/>
      <c r="AX324" s="99"/>
      <c r="AY324" s="99"/>
      <c r="AZ324" s="99"/>
      <c r="BA324" s="99"/>
      <c r="BB324" s="95"/>
      <c r="BC324" s="95"/>
      <c r="BD324" s="95"/>
      <c r="BE324" s="95"/>
      <c r="BF324" s="95"/>
      <c r="BG324" s="95"/>
      <c r="BH324" s="95"/>
      <c r="BI324" s="95"/>
      <c r="BJ324" s="95"/>
      <c r="BK324" s="95"/>
      <c r="BM324" s="86">
        <f t="shared" ref="BM324:BM387" si="5">COUNTIF(I324:BI324,"*")</f>
        <v>0</v>
      </c>
    </row>
    <row r="325" spans="1:65" ht="17.25" thickBot="1" x14ac:dyDescent="0.25">
      <c r="A325" s="78">
        <v>324</v>
      </c>
      <c r="B325" s="95"/>
      <c r="C325" s="103"/>
      <c r="E325" s="95"/>
      <c r="F325" s="99"/>
      <c r="G325" s="104"/>
      <c r="H325" s="104"/>
      <c r="I325" s="99"/>
      <c r="J325" s="99"/>
      <c r="K325" s="99"/>
      <c r="L325" s="99"/>
      <c r="M325" s="99"/>
      <c r="N325" s="99"/>
      <c r="O325" s="99"/>
      <c r="P325" s="99"/>
      <c r="Q325" s="99"/>
      <c r="R325" s="99"/>
      <c r="S325" s="99"/>
      <c r="T325" s="99"/>
      <c r="U325" s="99"/>
      <c r="V325" s="99"/>
      <c r="W325" s="99"/>
      <c r="X325" s="99"/>
      <c r="Y325" s="99"/>
      <c r="Z325" s="99"/>
      <c r="AA325" s="99"/>
      <c r="AB325" s="99"/>
      <c r="AC325" s="99"/>
      <c r="AD325" s="99"/>
      <c r="AE325" s="99"/>
      <c r="AF325" s="99"/>
      <c r="AG325" s="99"/>
      <c r="AH325" s="99"/>
      <c r="AI325" s="99"/>
      <c r="AJ325" s="99"/>
      <c r="AK325" s="99"/>
      <c r="AL325" s="99"/>
      <c r="AM325" s="99"/>
      <c r="AN325" s="99"/>
      <c r="AO325" s="99"/>
      <c r="AP325" s="99"/>
      <c r="AQ325" s="99"/>
      <c r="AR325" s="99"/>
      <c r="AS325" s="99"/>
      <c r="AT325" s="99"/>
      <c r="AU325" s="99"/>
      <c r="AV325" s="99"/>
      <c r="AW325" s="99"/>
      <c r="AX325" s="99"/>
      <c r="AY325" s="99"/>
      <c r="AZ325" s="99"/>
      <c r="BA325" s="99"/>
      <c r="BB325" s="95"/>
      <c r="BC325" s="95"/>
      <c r="BD325" s="95"/>
      <c r="BE325" s="95"/>
      <c r="BF325" s="95"/>
      <c r="BG325" s="95"/>
      <c r="BH325" s="95"/>
      <c r="BI325" s="95"/>
      <c r="BJ325" s="95"/>
      <c r="BK325" s="95"/>
      <c r="BM325" s="86">
        <f t="shared" si="5"/>
        <v>0</v>
      </c>
    </row>
    <row r="326" spans="1:65" ht="17.25" thickBot="1" x14ac:dyDescent="0.25">
      <c r="A326" s="79">
        <v>325</v>
      </c>
      <c r="B326" s="95"/>
      <c r="C326" s="103"/>
      <c r="D326" s="95"/>
      <c r="E326" s="95"/>
      <c r="F326" s="99"/>
      <c r="G326" s="104"/>
      <c r="H326" s="104"/>
      <c r="I326" s="99"/>
      <c r="J326" s="99"/>
      <c r="K326" s="99"/>
      <c r="L326" s="99"/>
      <c r="M326" s="99"/>
      <c r="N326" s="99"/>
      <c r="O326" s="99"/>
      <c r="P326" s="99"/>
      <c r="Q326" s="99"/>
      <c r="R326" s="99"/>
      <c r="S326" s="99"/>
      <c r="T326" s="99"/>
      <c r="U326" s="99"/>
      <c r="V326" s="99"/>
      <c r="W326" s="99"/>
      <c r="X326" s="99"/>
      <c r="Y326" s="99"/>
      <c r="Z326" s="99"/>
      <c r="AA326" s="99"/>
      <c r="AB326" s="99"/>
      <c r="AC326" s="99"/>
      <c r="AD326" s="99"/>
      <c r="AE326" s="99"/>
      <c r="AF326" s="99"/>
      <c r="AG326" s="99"/>
      <c r="AH326" s="99"/>
      <c r="AI326" s="99"/>
      <c r="AJ326" s="99"/>
      <c r="AK326" s="99"/>
      <c r="AL326" s="99"/>
      <c r="AM326" s="99"/>
      <c r="AN326" s="99"/>
      <c r="AO326" s="99"/>
      <c r="AP326" s="99"/>
      <c r="AQ326" s="99"/>
      <c r="AR326" s="99"/>
      <c r="AS326" s="99"/>
      <c r="AT326" s="99"/>
      <c r="AU326" s="99"/>
      <c r="AV326" s="99"/>
      <c r="AW326" s="99"/>
      <c r="AX326" s="99"/>
      <c r="AY326" s="99"/>
      <c r="AZ326" s="99"/>
      <c r="BA326" s="99"/>
      <c r="BB326" s="95"/>
      <c r="BC326" s="95"/>
      <c r="BD326" s="95"/>
      <c r="BE326" s="95"/>
      <c r="BF326" s="95"/>
      <c r="BG326" s="95"/>
      <c r="BH326" s="95"/>
      <c r="BI326" s="95"/>
      <c r="BJ326" s="95"/>
      <c r="BK326" s="95"/>
      <c r="BM326" s="86">
        <f t="shared" si="5"/>
        <v>0</v>
      </c>
    </row>
    <row r="327" spans="1:65" ht="17.25" thickBot="1" x14ac:dyDescent="0.25">
      <c r="A327" s="78">
        <v>326</v>
      </c>
      <c r="B327" s="86"/>
      <c r="C327" s="103"/>
      <c r="F327" s="99"/>
      <c r="G327" s="104"/>
      <c r="H327" s="104"/>
      <c r="I327" s="99"/>
      <c r="J327" s="99"/>
      <c r="K327" s="99"/>
      <c r="L327" s="99"/>
      <c r="M327" s="99"/>
      <c r="N327" s="99"/>
      <c r="O327" s="99"/>
      <c r="P327" s="99"/>
      <c r="Q327" s="99"/>
      <c r="R327" s="99"/>
      <c r="S327" s="99"/>
      <c r="T327" s="99"/>
      <c r="U327" s="99"/>
      <c r="V327" s="99"/>
      <c r="W327" s="99"/>
      <c r="X327" s="99"/>
      <c r="Y327" s="99"/>
      <c r="Z327" s="99"/>
      <c r="AA327" s="99"/>
      <c r="AB327" s="99"/>
      <c r="AC327" s="99"/>
      <c r="AD327" s="99"/>
      <c r="AE327" s="99"/>
      <c r="AF327" s="99"/>
      <c r="AG327" s="99"/>
      <c r="AH327" s="99"/>
      <c r="AI327" s="99"/>
      <c r="AJ327" s="99"/>
      <c r="AK327" s="99"/>
      <c r="AL327" s="99"/>
      <c r="AM327" s="99"/>
      <c r="AN327" s="99"/>
      <c r="AO327" s="99"/>
      <c r="AP327" s="99"/>
      <c r="AQ327" s="99"/>
      <c r="AR327" s="99"/>
      <c r="AS327" s="99"/>
      <c r="AT327" s="99"/>
      <c r="AU327" s="99"/>
      <c r="AV327" s="99"/>
      <c r="AW327" s="99"/>
      <c r="AX327" s="99"/>
      <c r="AY327" s="99"/>
      <c r="AZ327" s="99"/>
      <c r="BA327" s="99"/>
      <c r="BM327" s="86">
        <f t="shared" si="5"/>
        <v>0</v>
      </c>
    </row>
    <row r="328" spans="1:65" ht="17.25" thickBot="1" x14ac:dyDescent="0.25">
      <c r="A328" s="79">
        <v>327</v>
      </c>
      <c r="B328" s="86"/>
      <c r="C328" s="103"/>
      <c r="F328" s="99"/>
      <c r="G328" s="104"/>
      <c r="H328" s="104"/>
      <c r="I328" s="99"/>
      <c r="J328" s="99"/>
      <c r="K328" s="99"/>
      <c r="L328" s="99"/>
      <c r="M328" s="99"/>
      <c r="N328" s="99"/>
      <c r="O328" s="99"/>
      <c r="P328" s="99"/>
      <c r="Q328" s="99"/>
      <c r="R328" s="99"/>
      <c r="S328" s="99"/>
      <c r="T328" s="99"/>
      <c r="U328" s="99"/>
      <c r="V328" s="99"/>
      <c r="W328" s="99"/>
      <c r="X328" s="99"/>
      <c r="Y328" s="99"/>
      <c r="Z328" s="99"/>
      <c r="AA328" s="99"/>
      <c r="AB328" s="99"/>
      <c r="AC328" s="99"/>
      <c r="AD328" s="99"/>
      <c r="AE328" s="99"/>
      <c r="AF328" s="99"/>
      <c r="AG328" s="99"/>
      <c r="AH328" s="99"/>
      <c r="AI328" s="99"/>
      <c r="AJ328" s="99"/>
      <c r="AK328" s="99"/>
      <c r="AL328" s="99"/>
      <c r="AM328" s="99"/>
      <c r="AN328" s="99"/>
      <c r="AO328" s="99"/>
      <c r="AP328" s="99"/>
      <c r="AQ328" s="99"/>
      <c r="AR328" s="99"/>
      <c r="AS328" s="99"/>
      <c r="AT328" s="99"/>
      <c r="AU328" s="99"/>
      <c r="AV328" s="99"/>
      <c r="AW328" s="99"/>
      <c r="AX328" s="99"/>
      <c r="AY328" s="99"/>
      <c r="AZ328" s="99"/>
      <c r="BA328" s="99"/>
      <c r="BM328" s="86">
        <f t="shared" si="5"/>
        <v>0</v>
      </c>
    </row>
    <row r="329" spans="1:65" ht="17.25" thickBot="1" x14ac:dyDescent="0.25">
      <c r="A329" s="78">
        <v>328</v>
      </c>
      <c r="B329" s="86"/>
      <c r="C329" s="103"/>
      <c r="F329" s="99"/>
      <c r="G329" s="104"/>
      <c r="H329" s="104"/>
      <c r="I329" s="99"/>
      <c r="J329" s="99"/>
      <c r="K329" s="99"/>
      <c r="L329" s="99"/>
      <c r="M329" s="99"/>
      <c r="N329" s="99"/>
      <c r="O329" s="99"/>
      <c r="P329" s="99"/>
      <c r="Q329" s="99"/>
      <c r="R329" s="99"/>
      <c r="S329" s="99"/>
      <c r="T329" s="99"/>
      <c r="U329" s="99"/>
      <c r="V329" s="99"/>
      <c r="W329" s="99"/>
      <c r="X329" s="99"/>
      <c r="Y329" s="99"/>
      <c r="Z329" s="99"/>
      <c r="AA329" s="99"/>
      <c r="AB329" s="99"/>
      <c r="AC329" s="99"/>
      <c r="AD329" s="99"/>
      <c r="AE329" s="99"/>
      <c r="AF329" s="99"/>
      <c r="AG329" s="99"/>
      <c r="AH329" s="99"/>
      <c r="AI329" s="99"/>
      <c r="AJ329" s="99"/>
      <c r="AK329" s="99"/>
      <c r="AL329" s="99"/>
      <c r="AM329" s="99"/>
      <c r="AN329" s="99"/>
      <c r="AO329" s="99"/>
      <c r="AP329" s="99"/>
      <c r="AQ329" s="99"/>
      <c r="AR329" s="99"/>
      <c r="AS329" s="99"/>
      <c r="AT329" s="99"/>
      <c r="AU329" s="99"/>
      <c r="AV329" s="99"/>
      <c r="AW329" s="99"/>
      <c r="AX329" s="99"/>
      <c r="AY329" s="99"/>
      <c r="AZ329" s="99"/>
      <c r="BA329" s="99"/>
      <c r="BM329" s="86">
        <f t="shared" si="5"/>
        <v>0</v>
      </c>
    </row>
    <row r="330" spans="1:65" ht="17.25" thickBot="1" x14ac:dyDescent="0.25">
      <c r="A330" s="79">
        <v>329</v>
      </c>
      <c r="B330" s="86"/>
      <c r="C330" s="103"/>
      <c r="F330" s="99"/>
      <c r="G330" s="104"/>
      <c r="H330" s="104"/>
      <c r="I330" s="99"/>
      <c r="J330" s="99"/>
      <c r="K330" s="99"/>
      <c r="L330" s="99"/>
      <c r="M330" s="99"/>
      <c r="N330" s="99"/>
      <c r="O330" s="99"/>
      <c r="P330" s="99"/>
      <c r="Q330" s="99"/>
      <c r="R330" s="99"/>
      <c r="S330" s="99"/>
      <c r="T330" s="99"/>
      <c r="U330" s="99"/>
      <c r="V330" s="99"/>
      <c r="W330" s="99"/>
      <c r="X330" s="99"/>
      <c r="Y330" s="99"/>
      <c r="Z330" s="99"/>
      <c r="AA330" s="99"/>
      <c r="AB330" s="99"/>
      <c r="AC330" s="99"/>
      <c r="AD330" s="99"/>
      <c r="AE330" s="99"/>
      <c r="AF330" s="99"/>
      <c r="AG330" s="99"/>
      <c r="AH330" s="99"/>
      <c r="AI330" s="99"/>
      <c r="AJ330" s="99"/>
      <c r="AK330" s="99"/>
      <c r="AL330" s="99"/>
      <c r="AM330" s="99"/>
      <c r="AN330" s="99"/>
      <c r="AO330" s="99"/>
      <c r="AP330" s="99"/>
      <c r="AQ330" s="99"/>
      <c r="AR330" s="99"/>
      <c r="AS330" s="99"/>
      <c r="AT330" s="99"/>
      <c r="AU330" s="99"/>
      <c r="AV330" s="99"/>
      <c r="AW330" s="99"/>
      <c r="AX330" s="99"/>
      <c r="AY330" s="99"/>
      <c r="AZ330" s="99"/>
      <c r="BA330" s="99"/>
      <c r="BM330" s="86">
        <f t="shared" si="5"/>
        <v>0</v>
      </c>
    </row>
    <row r="331" spans="1:65" ht="17.25" thickBot="1" x14ac:dyDescent="0.25">
      <c r="A331" s="78">
        <v>330</v>
      </c>
      <c r="B331" s="86"/>
      <c r="C331" s="103"/>
      <c r="F331" s="99"/>
      <c r="G331" s="104"/>
      <c r="H331" s="104"/>
      <c r="I331" s="99"/>
      <c r="J331" s="99"/>
      <c r="K331" s="99"/>
      <c r="L331" s="99"/>
      <c r="M331" s="99"/>
      <c r="N331" s="99"/>
      <c r="O331" s="99"/>
      <c r="P331" s="99"/>
      <c r="Q331" s="99"/>
      <c r="R331" s="99"/>
      <c r="S331" s="99"/>
      <c r="T331" s="99"/>
      <c r="U331" s="99"/>
      <c r="V331" s="99"/>
      <c r="W331" s="99"/>
      <c r="X331" s="99"/>
      <c r="Y331" s="99"/>
      <c r="Z331" s="99"/>
      <c r="AA331" s="99"/>
      <c r="AB331" s="99"/>
      <c r="AC331" s="99"/>
      <c r="AD331" s="99"/>
      <c r="AE331" s="99"/>
      <c r="AF331" s="99"/>
      <c r="AG331" s="99"/>
      <c r="AH331" s="99"/>
      <c r="AI331" s="99"/>
      <c r="AJ331" s="99"/>
      <c r="AK331" s="99"/>
      <c r="AL331" s="99"/>
      <c r="AM331" s="99"/>
      <c r="AN331" s="99"/>
      <c r="AO331" s="99"/>
      <c r="AP331" s="99"/>
      <c r="AQ331" s="99"/>
      <c r="AR331" s="99"/>
      <c r="AS331" s="99"/>
      <c r="AT331" s="99"/>
      <c r="AU331" s="99"/>
      <c r="AV331" s="99"/>
      <c r="AW331" s="99"/>
      <c r="AX331" s="99"/>
      <c r="AY331" s="99"/>
      <c r="AZ331" s="99"/>
      <c r="BA331" s="99"/>
      <c r="BM331" s="86">
        <f t="shared" si="5"/>
        <v>0</v>
      </c>
    </row>
    <row r="332" spans="1:65" ht="17.25" thickBot="1" x14ac:dyDescent="0.25">
      <c r="A332" s="79">
        <v>331</v>
      </c>
      <c r="B332" s="86"/>
      <c r="C332" s="105"/>
      <c r="F332" s="99"/>
      <c r="G332" s="104"/>
      <c r="H332" s="104"/>
      <c r="I332" s="99"/>
      <c r="J332" s="99"/>
      <c r="K332" s="99"/>
      <c r="L332" s="99"/>
      <c r="M332" s="99"/>
      <c r="N332" s="99"/>
      <c r="O332" s="99"/>
      <c r="P332" s="99"/>
      <c r="Q332" s="99"/>
      <c r="R332" s="99"/>
      <c r="S332" s="99"/>
      <c r="T332" s="99"/>
      <c r="U332" s="99"/>
      <c r="V332" s="99"/>
      <c r="W332" s="99"/>
      <c r="X332" s="99"/>
      <c r="Y332" s="99"/>
      <c r="Z332" s="99"/>
      <c r="AA332" s="99"/>
      <c r="AB332" s="99"/>
      <c r="AC332" s="99"/>
      <c r="AD332" s="99"/>
      <c r="AE332" s="99"/>
      <c r="AF332" s="99"/>
      <c r="AG332" s="99"/>
      <c r="AH332" s="99"/>
      <c r="AI332" s="99"/>
      <c r="AJ332" s="99"/>
      <c r="AK332" s="99"/>
      <c r="AL332" s="99"/>
      <c r="AM332" s="99"/>
      <c r="AN332" s="99"/>
      <c r="AO332" s="99"/>
      <c r="AP332" s="99"/>
      <c r="AQ332" s="99"/>
      <c r="AR332" s="99"/>
      <c r="AS332" s="99"/>
      <c r="AT332" s="99"/>
      <c r="AU332" s="99"/>
      <c r="AV332" s="99"/>
      <c r="AW332" s="99"/>
      <c r="AX332" s="99"/>
      <c r="AY332" s="99"/>
      <c r="AZ332" s="99"/>
      <c r="BA332" s="99"/>
      <c r="BM332" s="86">
        <f t="shared" si="5"/>
        <v>0</v>
      </c>
    </row>
    <row r="333" spans="1:65" ht="17.25" thickBot="1" x14ac:dyDescent="0.25">
      <c r="A333" s="78">
        <v>332</v>
      </c>
      <c r="B333" s="79"/>
      <c r="C333" s="104"/>
      <c r="D333" s="79"/>
      <c r="F333" s="99"/>
      <c r="G333" s="104"/>
      <c r="H333" s="104"/>
      <c r="I333" s="99"/>
      <c r="J333" s="99"/>
      <c r="K333" s="99"/>
      <c r="L333" s="99"/>
      <c r="M333" s="99"/>
      <c r="N333" s="99"/>
      <c r="O333" s="99"/>
      <c r="P333" s="99"/>
      <c r="Q333" s="99"/>
      <c r="R333" s="99"/>
      <c r="S333" s="99"/>
      <c r="T333" s="99"/>
      <c r="U333" s="99"/>
      <c r="V333" s="99"/>
      <c r="W333" s="99"/>
      <c r="X333" s="99"/>
      <c r="Y333" s="99"/>
      <c r="Z333" s="99"/>
      <c r="AA333" s="99"/>
      <c r="AB333" s="99"/>
      <c r="AC333" s="99"/>
      <c r="AD333" s="99"/>
      <c r="AE333" s="99"/>
      <c r="AF333" s="99"/>
      <c r="AG333" s="99"/>
      <c r="AH333" s="99"/>
      <c r="AI333" s="99"/>
      <c r="AJ333" s="99"/>
      <c r="AK333" s="99"/>
      <c r="AL333" s="99"/>
      <c r="AM333" s="99"/>
      <c r="AN333" s="99"/>
      <c r="AO333" s="99"/>
      <c r="AP333" s="99"/>
      <c r="AQ333" s="99"/>
      <c r="AR333" s="99"/>
      <c r="AS333" s="99"/>
      <c r="AT333" s="99"/>
      <c r="AU333" s="99"/>
      <c r="AV333" s="99"/>
      <c r="AW333" s="99"/>
      <c r="AX333" s="99"/>
      <c r="AY333" s="99"/>
      <c r="AZ333" s="99"/>
      <c r="BA333" s="99"/>
      <c r="BM333" s="86">
        <f t="shared" si="5"/>
        <v>0</v>
      </c>
    </row>
    <row r="334" spans="1:65" ht="17.25" thickBot="1" x14ac:dyDescent="0.25">
      <c r="A334" s="79">
        <v>333</v>
      </c>
      <c r="B334" s="79"/>
      <c r="C334" s="104"/>
      <c r="D334" s="79"/>
      <c r="F334" s="99"/>
      <c r="G334" s="104"/>
      <c r="H334" s="104"/>
      <c r="I334" s="99"/>
      <c r="J334" s="99"/>
      <c r="K334" s="99"/>
      <c r="L334" s="99"/>
      <c r="M334" s="99"/>
      <c r="N334" s="99"/>
      <c r="O334" s="99"/>
      <c r="P334" s="99"/>
      <c r="Q334" s="99"/>
      <c r="R334" s="99"/>
      <c r="S334" s="99"/>
      <c r="T334" s="99"/>
      <c r="U334" s="99"/>
      <c r="V334" s="99"/>
      <c r="W334" s="99"/>
      <c r="X334" s="99"/>
      <c r="Y334" s="99"/>
      <c r="Z334" s="99"/>
      <c r="AA334" s="99"/>
      <c r="AB334" s="99"/>
      <c r="AC334" s="99"/>
      <c r="AD334" s="99"/>
      <c r="AE334" s="99"/>
      <c r="AF334" s="99"/>
      <c r="AG334" s="99"/>
      <c r="AH334" s="99"/>
      <c r="AI334" s="99"/>
      <c r="AJ334" s="99"/>
      <c r="AK334" s="99"/>
      <c r="AL334" s="99"/>
      <c r="AM334" s="99"/>
      <c r="AN334" s="99"/>
      <c r="AO334" s="99"/>
      <c r="AP334" s="99"/>
      <c r="AQ334" s="99"/>
      <c r="AR334" s="99"/>
      <c r="AS334" s="99"/>
      <c r="AT334" s="99"/>
      <c r="AU334" s="99"/>
      <c r="AV334" s="99"/>
      <c r="AW334" s="99"/>
      <c r="AX334" s="99"/>
      <c r="AY334" s="99"/>
      <c r="AZ334" s="99"/>
      <c r="BA334" s="99"/>
      <c r="BM334" s="86">
        <f t="shared" si="5"/>
        <v>0</v>
      </c>
    </row>
    <row r="335" spans="1:65" ht="17.25" thickBot="1" x14ac:dyDescent="0.25">
      <c r="A335" s="78">
        <v>334</v>
      </c>
      <c r="B335" s="79"/>
      <c r="C335" s="104"/>
      <c r="D335" s="79"/>
      <c r="F335" s="99"/>
      <c r="G335" s="104"/>
      <c r="H335" s="104"/>
      <c r="I335" s="99"/>
      <c r="J335" s="99"/>
      <c r="K335" s="99"/>
      <c r="L335" s="99"/>
      <c r="M335" s="99"/>
      <c r="N335" s="99"/>
      <c r="O335" s="99"/>
      <c r="P335" s="99"/>
      <c r="Q335" s="99"/>
      <c r="R335" s="99"/>
      <c r="S335" s="99"/>
      <c r="T335" s="99"/>
      <c r="U335" s="99"/>
      <c r="V335" s="99"/>
      <c r="W335" s="99"/>
      <c r="X335" s="99"/>
      <c r="Y335" s="99"/>
      <c r="Z335" s="99"/>
      <c r="AA335" s="99"/>
      <c r="AB335" s="99"/>
      <c r="AC335" s="99"/>
      <c r="AD335" s="99"/>
      <c r="AE335" s="99"/>
      <c r="AF335" s="99"/>
      <c r="AG335" s="99"/>
      <c r="AH335" s="99"/>
      <c r="AI335" s="99"/>
      <c r="AJ335" s="99"/>
      <c r="AK335" s="99"/>
      <c r="AL335" s="99"/>
      <c r="AM335" s="99"/>
      <c r="AN335" s="99"/>
      <c r="AO335" s="99"/>
      <c r="AP335" s="99"/>
      <c r="AQ335" s="99"/>
      <c r="AR335" s="99"/>
      <c r="AS335" s="99"/>
      <c r="AT335" s="99"/>
      <c r="AU335" s="99"/>
      <c r="AV335" s="99"/>
      <c r="AW335" s="99"/>
      <c r="AX335" s="99"/>
      <c r="AY335" s="99"/>
      <c r="AZ335" s="99"/>
      <c r="BA335" s="99"/>
      <c r="BM335" s="86">
        <f t="shared" si="5"/>
        <v>0</v>
      </c>
    </row>
    <row r="336" spans="1:65" ht="17.25" thickBot="1" x14ac:dyDescent="0.25">
      <c r="A336" s="79">
        <v>335</v>
      </c>
      <c r="B336" s="79"/>
      <c r="C336" s="104"/>
      <c r="D336" s="79"/>
      <c r="F336" s="99"/>
      <c r="G336" s="104"/>
      <c r="H336" s="104"/>
      <c r="I336" s="99"/>
      <c r="J336" s="99"/>
      <c r="K336" s="99"/>
      <c r="L336" s="99"/>
      <c r="M336" s="99"/>
      <c r="N336" s="99"/>
      <c r="O336" s="99"/>
      <c r="P336" s="99"/>
      <c r="Q336" s="99"/>
      <c r="R336" s="99"/>
      <c r="S336" s="99"/>
      <c r="T336" s="99"/>
      <c r="U336" s="99"/>
      <c r="V336" s="99"/>
      <c r="W336" s="99"/>
      <c r="X336" s="99"/>
      <c r="Y336" s="99"/>
      <c r="Z336" s="99"/>
      <c r="AA336" s="99"/>
      <c r="AB336" s="99"/>
      <c r="AC336" s="99"/>
      <c r="AD336" s="99"/>
      <c r="AE336" s="99"/>
      <c r="AF336" s="99"/>
      <c r="AG336" s="99"/>
      <c r="AH336" s="99"/>
      <c r="AI336" s="99"/>
      <c r="AJ336" s="99"/>
      <c r="AK336" s="99"/>
      <c r="AL336" s="99"/>
      <c r="AM336" s="99"/>
      <c r="AN336" s="99"/>
      <c r="AO336" s="99"/>
      <c r="AP336" s="99"/>
      <c r="AQ336" s="99"/>
      <c r="AR336" s="99"/>
      <c r="AS336" s="99"/>
      <c r="AT336" s="99"/>
      <c r="AU336" s="99"/>
      <c r="AV336" s="99"/>
      <c r="AW336" s="99"/>
      <c r="AX336" s="99"/>
      <c r="AY336" s="99"/>
      <c r="AZ336" s="99"/>
      <c r="BA336" s="99"/>
      <c r="BM336" s="86">
        <f t="shared" si="5"/>
        <v>0</v>
      </c>
    </row>
    <row r="337" spans="1:65" ht="17.25" thickBot="1" x14ac:dyDescent="0.25">
      <c r="A337" s="78">
        <v>336</v>
      </c>
      <c r="B337" s="79"/>
      <c r="C337" s="104"/>
      <c r="D337" s="79"/>
      <c r="F337" s="99"/>
      <c r="G337" s="104"/>
      <c r="H337" s="104"/>
      <c r="I337" s="99"/>
      <c r="J337" s="99"/>
      <c r="K337" s="99"/>
      <c r="L337" s="99"/>
      <c r="M337" s="99"/>
      <c r="N337" s="99"/>
      <c r="O337" s="99"/>
      <c r="P337" s="99"/>
      <c r="Q337" s="99"/>
      <c r="R337" s="99"/>
      <c r="S337" s="99"/>
      <c r="T337" s="99"/>
      <c r="U337" s="99"/>
      <c r="V337" s="99"/>
      <c r="W337" s="99"/>
      <c r="X337" s="99"/>
      <c r="Y337" s="99"/>
      <c r="Z337" s="99"/>
      <c r="AA337" s="99"/>
      <c r="AB337" s="99"/>
      <c r="AC337" s="99"/>
      <c r="AD337" s="99"/>
      <c r="AE337" s="99"/>
      <c r="AF337" s="99"/>
      <c r="AG337" s="99"/>
      <c r="AH337" s="99"/>
      <c r="AI337" s="99"/>
      <c r="AJ337" s="99"/>
      <c r="AK337" s="99"/>
      <c r="AL337" s="99"/>
      <c r="AM337" s="99"/>
      <c r="AN337" s="99"/>
      <c r="AO337" s="99"/>
      <c r="AP337" s="99"/>
      <c r="AQ337" s="99"/>
      <c r="AR337" s="99"/>
      <c r="AS337" s="99"/>
      <c r="AT337" s="99"/>
      <c r="AU337" s="99"/>
      <c r="AV337" s="99"/>
      <c r="AW337" s="99"/>
      <c r="AX337" s="99"/>
      <c r="AY337" s="99"/>
      <c r="AZ337" s="99"/>
      <c r="BA337" s="99"/>
      <c r="BM337" s="86">
        <f t="shared" si="5"/>
        <v>0</v>
      </c>
    </row>
    <row r="338" spans="1:65" ht="17.25" thickBot="1" x14ac:dyDescent="0.25">
      <c r="A338" s="79">
        <v>337</v>
      </c>
      <c r="B338" s="79"/>
      <c r="C338" s="104"/>
      <c r="D338" s="79"/>
      <c r="F338" s="99"/>
      <c r="G338" s="104"/>
      <c r="H338" s="104"/>
      <c r="I338" s="99"/>
      <c r="J338" s="99"/>
      <c r="K338" s="99"/>
      <c r="L338" s="99"/>
      <c r="M338" s="99"/>
      <c r="N338" s="99"/>
      <c r="O338" s="99"/>
      <c r="P338" s="99"/>
      <c r="Q338" s="99"/>
      <c r="R338" s="99"/>
      <c r="S338" s="99"/>
      <c r="T338" s="99"/>
      <c r="U338" s="99"/>
      <c r="V338" s="99"/>
      <c r="W338" s="99"/>
      <c r="X338" s="99"/>
      <c r="Y338" s="99"/>
      <c r="Z338" s="99"/>
      <c r="AA338" s="99"/>
      <c r="AB338" s="99"/>
      <c r="AC338" s="99"/>
      <c r="AD338" s="99"/>
      <c r="AE338" s="99"/>
      <c r="AF338" s="99"/>
      <c r="AG338" s="99"/>
      <c r="AH338" s="99"/>
      <c r="AI338" s="99"/>
      <c r="AJ338" s="99"/>
      <c r="AK338" s="99"/>
      <c r="AL338" s="99"/>
      <c r="AM338" s="99"/>
      <c r="AN338" s="99"/>
      <c r="AO338" s="99"/>
      <c r="AP338" s="99"/>
      <c r="AQ338" s="99"/>
      <c r="AR338" s="99"/>
      <c r="AS338" s="99"/>
      <c r="AT338" s="99"/>
      <c r="AU338" s="99"/>
      <c r="AV338" s="99"/>
      <c r="AW338" s="99"/>
      <c r="AX338" s="99"/>
      <c r="AY338" s="99"/>
      <c r="AZ338" s="99"/>
      <c r="BA338" s="99"/>
      <c r="BM338" s="86">
        <f t="shared" si="5"/>
        <v>0</v>
      </c>
    </row>
    <row r="339" spans="1:65" ht="17.25" thickBot="1" x14ac:dyDescent="0.25">
      <c r="A339" s="78">
        <v>338</v>
      </c>
      <c r="B339" s="79"/>
      <c r="C339" s="104"/>
      <c r="D339" s="79"/>
      <c r="F339" s="99"/>
      <c r="G339" s="104"/>
      <c r="H339" s="104"/>
      <c r="I339" s="99"/>
      <c r="J339" s="99"/>
      <c r="K339" s="99"/>
      <c r="L339" s="99"/>
      <c r="M339" s="99"/>
      <c r="N339" s="99"/>
      <c r="O339" s="99"/>
      <c r="P339" s="99"/>
      <c r="Q339" s="99"/>
      <c r="R339" s="99"/>
      <c r="S339" s="99"/>
      <c r="T339" s="99"/>
      <c r="U339" s="99"/>
      <c r="V339" s="99"/>
      <c r="W339" s="99"/>
      <c r="X339" s="99"/>
      <c r="Y339" s="99"/>
      <c r="Z339" s="99"/>
      <c r="AA339" s="99"/>
      <c r="AB339" s="99"/>
      <c r="AC339" s="99"/>
      <c r="AD339" s="99"/>
      <c r="AE339" s="99"/>
      <c r="AF339" s="99"/>
      <c r="AG339" s="99"/>
      <c r="AH339" s="99"/>
      <c r="AI339" s="99"/>
      <c r="AJ339" s="99"/>
      <c r="AK339" s="99"/>
      <c r="AL339" s="99"/>
      <c r="AM339" s="99"/>
      <c r="AN339" s="99"/>
      <c r="AO339" s="99"/>
      <c r="AP339" s="99"/>
      <c r="AQ339" s="99"/>
      <c r="AR339" s="99"/>
      <c r="AS339" s="99"/>
      <c r="AT339" s="99"/>
      <c r="AU339" s="99"/>
      <c r="AV339" s="99"/>
      <c r="AW339" s="99"/>
      <c r="AX339" s="99"/>
      <c r="AY339" s="99"/>
      <c r="AZ339" s="99"/>
      <c r="BA339" s="99"/>
      <c r="BM339" s="86">
        <f t="shared" si="5"/>
        <v>0</v>
      </c>
    </row>
    <row r="340" spans="1:65" ht="17.25" thickBot="1" x14ac:dyDescent="0.25">
      <c r="A340" s="79">
        <v>339</v>
      </c>
      <c r="B340" s="79"/>
      <c r="C340" s="104"/>
      <c r="D340" s="79"/>
      <c r="F340" s="99"/>
      <c r="G340" s="104"/>
      <c r="H340" s="104"/>
      <c r="I340" s="99"/>
      <c r="J340" s="99"/>
      <c r="K340" s="99"/>
      <c r="L340" s="99"/>
      <c r="M340" s="99"/>
      <c r="N340" s="99"/>
      <c r="O340" s="99"/>
      <c r="P340" s="99"/>
      <c r="Q340" s="99"/>
      <c r="R340" s="99"/>
      <c r="S340" s="99"/>
      <c r="T340" s="99"/>
      <c r="U340" s="99"/>
      <c r="V340" s="99"/>
      <c r="W340" s="99"/>
      <c r="X340" s="99"/>
      <c r="Y340" s="99"/>
      <c r="Z340" s="99"/>
      <c r="AA340" s="99"/>
      <c r="AB340" s="99"/>
      <c r="AC340" s="99"/>
      <c r="AD340" s="99"/>
      <c r="AE340" s="99"/>
      <c r="AF340" s="99"/>
      <c r="AG340" s="99"/>
      <c r="AH340" s="99"/>
      <c r="AI340" s="99"/>
      <c r="AJ340" s="99"/>
      <c r="AK340" s="99"/>
      <c r="AL340" s="99"/>
      <c r="AM340" s="99"/>
      <c r="AN340" s="99"/>
      <c r="AO340" s="99"/>
      <c r="AP340" s="99"/>
      <c r="AQ340" s="99"/>
      <c r="AR340" s="99"/>
      <c r="AS340" s="99"/>
      <c r="AT340" s="99"/>
      <c r="AU340" s="99"/>
      <c r="AV340" s="99"/>
      <c r="AW340" s="99"/>
      <c r="AX340" s="99"/>
      <c r="AY340" s="99"/>
      <c r="AZ340" s="99"/>
      <c r="BA340" s="99"/>
      <c r="BM340" s="86">
        <f t="shared" si="5"/>
        <v>0</v>
      </c>
    </row>
    <row r="341" spans="1:65" ht="17.25" thickBot="1" x14ac:dyDescent="0.25">
      <c r="A341" s="78">
        <v>340</v>
      </c>
      <c r="B341" s="79"/>
      <c r="C341" s="104"/>
      <c r="D341" s="79"/>
      <c r="F341" s="99"/>
      <c r="G341" s="104"/>
      <c r="H341" s="104"/>
      <c r="I341" s="99"/>
      <c r="J341" s="99"/>
      <c r="K341" s="99"/>
      <c r="L341" s="99"/>
      <c r="M341" s="99"/>
      <c r="N341" s="99"/>
      <c r="O341" s="99"/>
      <c r="P341" s="99"/>
      <c r="Q341" s="99"/>
      <c r="R341" s="99"/>
      <c r="S341" s="99"/>
      <c r="T341" s="99"/>
      <c r="U341" s="99"/>
      <c r="V341" s="99"/>
      <c r="W341" s="99"/>
      <c r="X341" s="99"/>
      <c r="Y341" s="99"/>
      <c r="Z341" s="99"/>
      <c r="AA341" s="99"/>
      <c r="AB341" s="99"/>
      <c r="AC341" s="99"/>
      <c r="AD341" s="99"/>
      <c r="AE341" s="99"/>
      <c r="AF341" s="99"/>
      <c r="AG341" s="99"/>
      <c r="AH341" s="99"/>
      <c r="AI341" s="99"/>
      <c r="AJ341" s="99"/>
      <c r="AK341" s="99"/>
      <c r="AL341" s="99"/>
      <c r="AM341" s="99"/>
      <c r="AN341" s="99"/>
      <c r="AO341" s="99"/>
      <c r="AP341" s="99"/>
      <c r="AQ341" s="99"/>
      <c r="AR341" s="99"/>
      <c r="AS341" s="99"/>
      <c r="AT341" s="99"/>
      <c r="AU341" s="99"/>
      <c r="AV341" s="99"/>
      <c r="AW341" s="99"/>
      <c r="AX341" s="99"/>
      <c r="AY341" s="99"/>
      <c r="AZ341" s="99"/>
      <c r="BA341" s="99"/>
      <c r="BM341" s="86">
        <f t="shared" si="5"/>
        <v>0</v>
      </c>
    </row>
    <row r="342" spans="1:65" ht="17.25" thickBot="1" x14ac:dyDescent="0.25">
      <c r="A342" s="79">
        <v>341</v>
      </c>
      <c r="B342" s="79"/>
      <c r="C342" s="104"/>
      <c r="D342" s="79"/>
      <c r="F342" s="99"/>
      <c r="G342" s="104"/>
      <c r="H342" s="104"/>
      <c r="I342" s="99"/>
      <c r="J342" s="99"/>
      <c r="K342" s="99"/>
      <c r="L342" s="99"/>
      <c r="M342" s="99"/>
      <c r="N342" s="99"/>
      <c r="O342" s="99"/>
      <c r="P342" s="99"/>
      <c r="Q342" s="99"/>
      <c r="R342" s="99"/>
      <c r="S342" s="99"/>
      <c r="T342" s="99"/>
      <c r="U342" s="99"/>
      <c r="V342" s="99"/>
      <c r="W342" s="99"/>
      <c r="X342" s="99"/>
      <c r="Y342" s="99"/>
      <c r="Z342" s="99"/>
      <c r="AA342" s="99"/>
      <c r="AB342" s="99"/>
      <c r="AC342" s="99"/>
      <c r="AD342" s="99"/>
      <c r="AE342" s="99"/>
      <c r="AF342" s="99"/>
      <c r="AG342" s="99"/>
      <c r="AH342" s="99"/>
      <c r="AI342" s="99"/>
      <c r="AJ342" s="99"/>
      <c r="AK342" s="99"/>
      <c r="AL342" s="99"/>
      <c r="AM342" s="99"/>
      <c r="AN342" s="99"/>
      <c r="AO342" s="99"/>
      <c r="AP342" s="99"/>
      <c r="AQ342" s="99"/>
      <c r="AR342" s="99"/>
      <c r="AS342" s="99"/>
      <c r="AT342" s="99"/>
      <c r="AU342" s="99"/>
      <c r="AV342" s="99"/>
      <c r="AW342" s="99"/>
      <c r="AX342" s="99"/>
      <c r="AY342" s="99"/>
      <c r="AZ342" s="99"/>
      <c r="BA342" s="99"/>
      <c r="BM342" s="86">
        <f t="shared" si="5"/>
        <v>0</v>
      </c>
    </row>
    <row r="343" spans="1:65" ht="17.25" thickBot="1" x14ac:dyDescent="0.25">
      <c r="A343" s="78">
        <v>342</v>
      </c>
      <c r="B343" s="79"/>
      <c r="C343" s="104"/>
      <c r="D343" s="79"/>
      <c r="F343" s="99"/>
      <c r="G343" s="104"/>
      <c r="H343" s="104"/>
      <c r="I343" s="99"/>
      <c r="J343" s="99"/>
      <c r="K343" s="99"/>
      <c r="L343" s="99"/>
      <c r="M343" s="99"/>
      <c r="N343" s="99"/>
      <c r="O343" s="99"/>
      <c r="P343" s="99"/>
      <c r="Q343" s="99"/>
      <c r="R343" s="99"/>
      <c r="S343" s="99"/>
      <c r="T343" s="99"/>
      <c r="U343" s="99"/>
      <c r="V343" s="99"/>
      <c r="W343" s="99"/>
      <c r="X343" s="99"/>
      <c r="Y343" s="99"/>
      <c r="Z343" s="99"/>
      <c r="AA343" s="99"/>
      <c r="AB343" s="99"/>
      <c r="AC343" s="99"/>
      <c r="AD343" s="99"/>
      <c r="AE343" s="99"/>
      <c r="AF343" s="99"/>
      <c r="AG343" s="99"/>
      <c r="AH343" s="99"/>
      <c r="AI343" s="99"/>
      <c r="AJ343" s="99"/>
      <c r="AK343" s="99"/>
      <c r="AL343" s="99"/>
      <c r="AM343" s="99"/>
      <c r="AN343" s="99"/>
      <c r="AO343" s="99"/>
      <c r="AP343" s="99"/>
      <c r="AQ343" s="99"/>
      <c r="AR343" s="99"/>
      <c r="AS343" s="99"/>
      <c r="AT343" s="99"/>
      <c r="AU343" s="99"/>
      <c r="AV343" s="99"/>
      <c r="AW343" s="99"/>
      <c r="AX343" s="99"/>
      <c r="AY343" s="99"/>
      <c r="AZ343" s="99"/>
      <c r="BA343" s="99"/>
      <c r="BM343" s="86">
        <f t="shared" si="5"/>
        <v>0</v>
      </c>
    </row>
    <row r="344" spans="1:65" ht="17.25" thickBot="1" x14ac:dyDescent="0.25">
      <c r="A344" s="79">
        <v>343</v>
      </c>
      <c r="B344" s="79"/>
      <c r="C344" s="104"/>
      <c r="D344" s="79"/>
      <c r="F344" s="99"/>
      <c r="G344" s="104"/>
      <c r="H344" s="104"/>
      <c r="I344" s="99"/>
      <c r="J344" s="99"/>
      <c r="K344" s="99"/>
      <c r="L344" s="99"/>
      <c r="M344" s="99"/>
      <c r="N344" s="99"/>
      <c r="O344" s="99"/>
      <c r="P344" s="99"/>
      <c r="Q344" s="99"/>
      <c r="R344" s="99"/>
      <c r="S344" s="99"/>
      <c r="T344" s="99"/>
      <c r="U344" s="99"/>
      <c r="V344" s="99"/>
      <c r="W344" s="99"/>
      <c r="X344" s="99"/>
      <c r="Y344" s="99"/>
      <c r="Z344" s="99"/>
      <c r="AA344" s="99"/>
      <c r="AB344" s="99"/>
      <c r="AC344" s="99"/>
      <c r="AD344" s="99"/>
      <c r="AE344" s="99"/>
      <c r="AF344" s="99"/>
      <c r="AG344" s="99"/>
      <c r="AH344" s="99"/>
      <c r="AI344" s="99"/>
      <c r="AJ344" s="99"/>
      <c r="AK344" s="99"/>
      <c r="AL344" s="99"/>
      <c r="AM344" s="99"/>
      <c r="AN344" s="99"/>
      <c r="AO344" s="99"/>
      <c r="AP344" s="99"/>
      <c r="AQ344" s="99"/>
      <c r="AR344" s="99"/>
      <c r="AS344" s="99"/>
      <c r="AT344" s="99"/>
      <c r="AU344" s="99"/>
      <c r="AV344" s="99"/>
      <c r="AW344" s="99"/>
      <c r="AX344" s="99"/>
      <c r="AY344" s="99"/>
      <c r="AZ344" s="99"/>
      <c r="BA344" s="99"/>
      <c r="BM344" s="86">
        <f t="shared" si="5"/>
        <v>0</v>
      </c>
    </row>
    <row r="345" spans="1:65" ht="17.25" thickBot="1" x14ac:dyDescent="0.25">
      <c r="A345" s="78">
        <v>344</v>
      </c>
      <c r="B345" s="79"/>
      <c r="C345" s="104"/>
      <c r="D345" s="79"/>
      <c r="F345" s="99"/>
      <c r="G345" s="104"/>
      <c r="H345" s="104"/>
      <c r="I345" s="99"/>
      <c r="J345" s="99"/>
      <c r="K345" s="99"/>
      <c r="L345" s="99"/>
      <c r="M345" s="99"/>
      <c r="N345" s="99"/>
      <c r="O345" s="99"/>
      <c r="P345" s="99"/>
      <c r="Q345" s="99"/>
      <c r="R345" s="99"/>
      <c r="S345" s="99"/>
      <c r="T345" s="99"/>
      <c r="U345" s="99"/>
      <c r="V345" s="99"/>
      <c r="W345" s="99"/>
      <c r="X345" s="99"/>
      <c r="Y345" s="99"/>
      <c r="Z345" s="99"/>
      <c r="AA345" s="99"/>
      <c r="AB345" s="99"/>
      <c r="AC345" s="99"/>
      <c r="AD345" s="99"/>
      <c r="AE345" s="99"/>
      <c r="AF345" s="99"/>
      <c r="AG345" s="99"/>
      <c r="AH345" s="99"/>
      <c r="AI345" s="99"/>
      <c r="AJ345" s="99"/>
      <c r="AK345" s="99"/>
      <c r="AL345" s="99"/>
      <c r="AM345" s="99"/>
      <c r="AN345" s="99"/>
      <c r="AO345" s="99"/>
      <c r="AP345" s="99"/>
      <c r="AQ345" s="99"/>
      <c r="AR345" s="99"/>
      <c r="AS345" s="99"/>
      <c r="AT345" s="99"/>
      <c r="AU345" s="99"/>
      <c r="AV345" s="99"/>
      <c r="AW345" s="99"/>
      <c r="AX345" s="99"/>
      <c r="AY345" s="99"/>
      <c r="AZ345" s="99"/>
      <c r="BA345" s="99"/>
      <c r="BM345" s="86">
        <f t="shared" si="5"/>
        <v>0</v>
      </c>
    </row>
    <row r="346" spans="1:65" ht="17.25" thickBot="1" x14ac:dyDescent="0.25">
      <c r="A346" s="79">
        <v>345</v>
      </c>
      <c r="B346" s="79"/>
      <c r="C346" s="104"/>
      <c r="D346" s="79"/>
      <c r="F346" s="99"/>
      <c r="G346" s="104"/>
      <c r="H346" s="104"/>
      <c r="I346" s="99"/>
      <c r="J346" s="99"/>
      <c r="K346" s="99"/>
      <c r="L346" s="99"/>
      <c r="M346" s="99"/>
      <c r="N346" s="99"/>
      <c r="O346" s="99"/>
      <c r="P346" s="99"/>
      <c r="Q346" s="99"/>
      <c r="R346" s="99"/>
      <c r="S346" s="99"/>
      <c r="T346" s="99"/>
      <c r="U346" s="99"/>
      <c r="V346" s="99"/>
      <c r="W346" s="99"/>
      <c r="X346" s="99"/>
      <c r="Y346" s="99"/>
      <c r="Z346" s="99"/>
      <c r="AA346" s="99"/>
      <c r="AB346" s="99"/>
      <c r="AC346" s="99"/>
      <c r="AD346" s="99"/>
      <c r="AE346" s="99"/>
      <c r="AF346" s="99"/>
      <c r="AG346" s="99"/>
      <c r="AH346" s="99"/>
      <c r="AI346" s="99"/>
      <c r="AJ346" s="99"/>
      <c r="AK346" s="99"/>
      <c r="AL346" s="99"/>
      <c r="AM346" s="99"/>
      <c r="AN346" s="99"/>
      <c r="AO346" s="99"/>
      <c r="AP346" s="99"/>
      <c r="AQ346" s="99"/>
      <c r="AR346" s="99"/>
      <c r="AS346" s="99"/>
      <c r="AT346" s="99"/>
      <c r="AU346" s="99"/>
      <c r="AV346" s="99"/>
      <c r="AW346" s="99"/>
      <c r="AX346" s="99"/>
      <c r="AY346" s="99"/>
      <c r="AZ346" s="99"/>
      <c r="BA346" s="99"/>
      <c r="BM346" s="86">
        <f t="shared" si="5"/>
        <v>0</v>
      </c>
    </row>
    <row r="347" spans="1:65" ht="17.25" thickBot="1" x14ac:dyDescent="0.25">
      <c r="A347" s="78">
        <v>346</v>
      </c>
      <c r="B347" s="79"/>
      <c r="C347" s="104"/>
      <c r="D347" s="79"/>
      <c r="F347" s="99"/>
      <c r="G347" s="104"/>
      <c r="H347" s="104"/>
      <c r="I347" s="99"/>
      <c r="J347" s="99"/>
      <c r="K347" s="99"/>
      <c r="L347" s="99"/>
      <c r="M347" s="99"/>
      <c r="N347" s="99"/>
      <c r="O347" s="99"/>
      <c r="P347" s="99"/>
      <c r="Q347" s="99"/>
      <c r="R347" s="99"/>
      <c r="S347" s="99"/>
      <c r="T347" s="99"/>
      <c r="U347" s="99"/>
      <c r="V347" s="99"/>
      <c r="W347" s="99"/>
      <c r="X347" s="99"/>
      <c r="Y347" s="99"/>
      <c r="Z347" s="99"/>
      <c r="AA347" s="99"/>
      <c r="AB347" s="99"/>
      <c r="AC347" s="99"/>
      <c r="AD347" s="99"/>
      <c r="AE347" s="99"/>
      <c r="AF347" s="99"/>
      <c r="AG347" s="99"/>
      <c r="AH347" s="99"/>
      <c r="AI347" s="99"/>
      <c r="AJ347" s="99"/>
      <c r="AK347" s="99"/>
      <c r="AL347" s="99"/>
      <c r="AM347" s="99"/>
      <c r="AN347" s="99"/>
      <c r="AO347" s="99"/>
      <c r="AP347" s="99"/>
      <c r="AQ347" s="99"/>
      <c r="AR347" s="99"/>
      <c r="AS347" s="99"/>
      <c r="AT347" s="99"/>
      <c r="AU347" s="99"/>
      <c r="AV347" s="99"/>
      <c r="AW347" s="99"/>
      <c r="AX347" s="99"/>
      <c r="AY347" s="99"/>
      <c r="AZ347" s="99"/>
      <c r="BA347" s="99"/>
      <c r="BM347" s="86">
        <f t="shared" si="5"/>
        <v>0</v>
      </c>
    </row>
    <row r="348" spans="1:65" ht="17.25" thickBot="1" x14ac:dyDescent="0.25">
      <c r="A348" s="79">
        <v>347</v>
      </c>
      <c r="B348" s="79"/>
      <c r="C348" s="104"/>
      <c r="D348" s="79"/>
      <c r="F348" s="99"/>
      <c r="G348" s="104"/>
      <c r="H348" s="104"/>
      <c r="I348" s="99"/>
      <c r="J348" s="99"/>
      <c r="K348" s="99"/>
      <c r="L348" s="99"/>
      <c r="M348" s="99"/>
      <c r="N348" s="99"/>
      <c r="O348" s="99"/>
      <c r="P348" s="99"/>
      <c r="Q348" s="99"/>
      <c r="R348" s="99"/>
      <c r="S348" s="99"/>
      <c r="T348" s="99"/>
      <c r="U348" s="99"/>
      <c r="V348" s="99"/>
      <c r="W348" s="99"/>
      <c r="X348" s="99"/>
      <c r="Y348" s="99"/>
      <c r="Z348" s="99"/>
      <c r="AA348" s="99"/>
      <c r="AB348" s="99"/>
      <c r="AC348" s="99"/>
      <c r="AD348" s="99"/>
      <c r="AE348" s="99"/>
      <c r="AF348" s="99"/>
      <c r="AG348" s="99"/>
      <c r="AH348" s="99"/>
      <c r="AI348" s="99"/>
      <c r="AJ348" s="99"/>
      <c r="AK348" s="99"/>
      <c r="AL348" s="99"/>
      <c r="AM348" s="99"/>
      <c r="AN348" s="99"/>
      <c r="AO348" s="99"/>
      <c r="AP348" s="99"/>
      <c r="AQ348" s="99"/>
      <c r="AR348" s="99"/>
      <c r="AS348" s="99"/>
      <c r="AT348" s="99"/>
      <c r="AU348" s="99"/>
      <c r="AV348" s="99"/>
      <c r="AW348" s="99"/>
      <c r="AX348" s="99"/>
      <c r="AY348" s="99"/>
      <c r="AZ348" s="99"/>
      <c r="BA348" s="99"/>
      <c r="BM348" s="86">
        <f t="shared" si="5"/>
        <v>0</v>
      </c>
    </row>
    <row r="349" spans="1:65" ht="17.25" thickBot="1" x14ac:dyDescent="0.25">
      <c r="A349" s="78">
        <v>348</v>
      </c>
      <c r="B349" s="79"/>
      <c r="C349" s="104"/>
      <c r="D349" s="79"/>
      <c r="F349" s="99"/>
      <c r="G349" s="104"/>
      <c r="H349" s="104"/>
      <c r="I349" s="99"/>
      <c r="J349" s="99"/>
      <c r="K349" s="99"/>
      <c r="L349" s="99"/>
      <c r="M349" s="99"/>
      <c r="N349" s="99"/>
      <c r="O349" s="99"/>
      <c r="P349" s="99"/>
      <c r="Q349" s="99"/>
      <c r="R349" s="99"/>
      <c r="S349" s="99"/>
      <c r="T349" s="99"/>
      <c r="U349" s="99"/>
      <c r="V349" s="99"/>
      <c r="W349" s="99"/>
      <c r="X349" s="99"/>
      <c r="Y349" s="99"/>
      <c r="Z349" s="99"/>
      <c r="AA349" s="99"/>
      <c r="AB349" s="99"/>
      <c r="AC349" s="99"/>
      <c r="AD349" s="99"/>
      <c r="AE349" s="99"/>
      <c r="AF349" s="99"/>
      <c r="AG349" s="99"/>
      <c r="AH349" s="99"/>
      <c r="AI349" s="99"/>
      <c r="AJ349" s="99"/>
      <c r="AK349" s="99"/>
      <c r="AL349" s="99"/>
      <c r="AM349" s="99"/>
      <c r="AN349" s="99"/>
      <c r="AO349" s="99"/>
      <c r="AP349" s="99"/>
      <c r="AQ349" s="99"/>
      <c r="AR349" s="99"/>
      <c r="AS349" s="99"/>
      <c r="AT349" s="99"/>
      <c r="AU349" s="99"/>
      <c r="AV349" s="99"/>
      <c r="AW349" s="99"/>
      <c r="AX349" s="99"/>
      <c r="AY349" s="99"/>
      <c r="AZ349" s="99"/>
      <c r="BA349" s="99"/>
      <c r="BM349" s="86">
        <f t="shared" si="5"/>
        <v>0</v>
      </c>
    </row>
    <row r="350" spans="1:65" ht="17.25" thickBot="1" x14ac:dyDescent="0.25">
      <c r="A350" s="79">
        <v>349</v>
      </c>
      <c r="B350" s="79"/>
      <c r="C350" s="104"/>
      <c r="D350" s="79"/>
      <c r="F350" s="99"/>
      <c r="G350" s="104"/>
      <c r="H350" s="104"/>
      <c r="I350" s="99"/>
      <c r="J350" s="99"/>
      <c r="K350" s="99"/>
      <c r="L350" s="99"/>
      <c r="M350" s="99"/>
      <c r="N350" s="99"/>
      <c r="O350" s="99"/>
      <c r="P350" s="99"/>
      <c r="Q350" s="99"/>
      <c r="R350" s="99"/>
      <c r="S350" s="99"/>
      <c r="T350" s="99"/>
      <c r="U350" s="99"/>
      <c r="V350" s="99"/>
      <c r="W350" s="99"/>
      <c r="X350" s="99"/>
      <c r="Y350" s="99"/>
      <c r="Z350" s="99"/>
      <c r="AA350" s="99"/>
      <c r="AB350" s="99"/>
      <c r="AC350" s="99"/>
      <c r="AD350" s="99"/>
      <c r="AE350" s="99"/>
      <c r="AF350" s="99"/>
      <c r="AG350" s="99"/>
      <c r="AH350" s="99"/>
      <c r="AI350" s="99"/>
      <c r="AJ350" s="99"/>
      <c r="AK350" s="99"/>
      <c r="AL350" s="99"/>
      <c r="AM350" s="99"/>
      <c r="AN350" s="99"/>
      <c r="AO350" s="99"/>
      <c r="AP350" s="99"/>
      <c r="AQ350" s="99"/>
      <c r="AR350" s="99"/>
      <c r="AS350" s="99"/>
      <c r="AT350" s="99"/>
      <c r="AU350" s="99"/>
      <c r="AV350" s="99"/>
      <c r="AW350" s="99"/>
      <c r="AX350" s="99"/>
      <c r="AY350" s="99"/>
      <c r="AZ350" s="99"/>
      <c r="BA350" s="99"/>
      <c r="BM350" s="86">
        <f t="shared" si="5"/>
        <v>0</v>
      </c>
    </row>
    <row r="351" spans="1:65" ht="17.25" thickBot="1" x14ac:dyDescent="0.25">
      <c r="A351" s="78">
        <v>350</v>
      </c>
      <c r="B351" s="79"/>
      <c r="C351" s="104"/>
      <c r="D351" s="79"/>
      <c r="F351" s="99"/>
      <c r="G351" s="104"/>
      <c r="H351" s="104"/>
      <c r="I351" s="99"/>
      <c r="J351" s="99"/>
      <c r="K351" s="99"/>
      <c r="L351" s="99"/>
      <c r="M351" s="99"/>
      <c r="N351" s="99"/>
      <c r="O351" s="99"/>
      <c r="P351" s="99"/>
      <c r="Q351" s="99"/>
      <c r="R351" s="99"/>
      <c r="S351" s="99"/>
      <c r="T351" s="99"/>
      <c r="U351" s="99"/>
      <c r="V351" s="99"/>
      <c r="W351" s="99"/>
      <c r="X351" s="99"/>
      <c r="Y351" s="99"/>
      <c r="Z351" s="99"/>
      <c r="AA351" s="99"/>
      <c r="AB351" s="99"/>
      <c r="AC351" s="99"/>
      <c r="AD351" s="99"/>
      <c r="AE351" s="99"/>
      <c r="AF351" s="99"/>
      <c r="AG351" s="99"/>
      <c r="AH351" s="99"/>
      <c r="AI351" s="99"/>
      <c r="AJ351" s="99"/>
      <c r="AK351" s="99"/>
      <c r="AL351" s="99"/>
      <c r="AM351" s="99"/>
      <c r="AN351" s="99"/>
      <c r="AO351" s="99"/>
      <c r="AP351" s="99"/>
      <c r="AQ351" s="99"/>
      <c r="AR351" s="99"/>
      <c r="AS351" s="99"/>
      <c r="AT351" s="99"/>
      <c r="AU351" s="99"/>
      <c r="AV351" s="99"/>
      <c r="AW351" s="99"/>
      <c r="AX351" s="99"/>
      <c r="AY351" s="99"/>
      <c r="AZ351" s="99"/>
      <c r="BA351" s="99"/>
      <c r="BM351" s="86">
        <f t="shared" si="5"/>
        <v>0</v>
      </c>
    </row>
    <row r="352" spans="1:65" ht="17.25" thickBot="1" x14ac:dyDescent="0.25">
      <c r="A352" s="79">
        <v>351</v>
      </c>
      <c r="B352" s="79"/>
      <c r="C352" s="104"/>
      <c r="D352" s="79"/>
      <c r="F352" s="99"/>
      <c r="G352" s="104"/>
      <c r="H352" s="104"/>
      <c r="I352" s="99"/>
      <c r="J352" s="99"/>
      <c r="K352" s="99"/>
      <c r="L352" s="99"/>
      <c r="M352" s="99"/>
      <c r="N352" s="99"/>
      <c r="O352" s="99"/>
      <c r="P352" s="99"/>
      <c r="Q352" s="99"/>
      <c r="R352" s="99"/>
      <c r="S352" s="99"/>
      <c r="T352" s="99"/>
      <c r="U352" s="99"/>
      <c r="V352" s="99"/>
      <c r="W352" s="99"/>
      <c r="X352" s="99"/>
      <c r="Y352" s="99"/>
      <c r="Z352" s="99"/>
      <c r="AA352" s="99"/>
      <c r="AB352" s="99"/>
      <c r="AC352" s="99"/>
      <c r="AD352" s="99"/>
      <c r="AE352" s="99"/>
      <c r="AF352" s="99"/>
      <c r="AG352" s="99"/>
      <c r="AH352" s="99"/>
      <c r="AI352" s="99"/>
      <c r="AJ352" s="99"/>
      <c r="AK352" s="99"/>
      <c r="AL352" s="99"/>
      <c r="AM352" s="99"/>
      <c r="AN352" s="99"/>
      <c r="AO352" s="99"/>
      <c r="AP352" s="99"/>
      <c r="AQ352" s="99"/>
      <c r="AR352" s="99"/>
      <c r="AS352" s="99"/>
      <c r="AT352" s="99"/>
      <c r="AU352" s="99"/>
      <c r="AV352" s="99"/>
      <c r="AW352" s="99"/>
      <c r="AX352" s="99"/>
      <c r="AY352" s="99"/>
      <c r="AZ352" s="99"/>
      <c r="BA352" s="99"/>
      <c r="BM352" s="86">
        <f t="shared" si="5"/>
        <v>0</v>
      </c>
    </row>
    <row r="353" spans="1:65" ht="17.25" thickBot="1" x14ac:dyDescent="0.25">
      <c r="A353" s="78">
        <v>352</v>
      </c>
      <c r="B353" s="86"/>
      <c r="C353" s="104"/>
      <c r="F353" s="99"/>
      <c r="G353" s="104"/>
      <c r="H353" s="104"/>
      <c r="I353" s="99"/>
      <c r="J353" s="99"/>
      <c r="K353" s="99"/>
      <c r="L353" s="99"/>
      <c r="M353" s="99"/>
      <c r="N353" s="99"/>
      <c r="O353" s="99"/>
      <c r="P353" s="99"/>
      <c r="Q353" s="99"/>
      <c r="R353" s="99"/>
      <c r="S353" s="99"/>
      <c r="T353" s="99"/>
      <c r="U353" s="99"/>
      <c r="V353" s="99"/>
      <c r="W353" s="99"/>
      <c r="X353" s="99"/>
      <c r="Y353" s="99"/>
      <c r="Z353" s="99"/>
      <c r="AA353" s="99"/>
      <c r="AB353" s="99"/>
      <c r="AC353" s="99"/>
      <c r="AD353" s="99"/>
      <c r="AE353" s="99"/>
      <c r="AF353" s="99"/>
      <c r="AG353" s="99"/>
      <c r="AH353" s="99"/>
      <c r="AI353" s="99"/>
      <c r="AJ353" s="99"/>
      <c r="AK353" s="99"/>
      <c r="AL353" s="99"/>
      <c r="AM353" s="99"/>
      <c r="AN353" s="99"/>
      <c r="AO353" s="99"/>
      <c r="AP353" s="99"/>
      <c r="AQ353" s="99"/>
      <c r="AR353" s="99"/>
      <c r="AS353" s="99"/>
      <c r="AT353" s="99"/>
      <c r="AU353" s="99"/>
      <c r="AV353" s="99"/>
      <c r="AW353" s="99"/>
      <c r="AX353" s="99"/>
      <c r="AY353" s="99"/>
      <c r="AZ353" s="99"/>
      <c r="BA353" s="99"/>
      <c r="BM353" s="86">
        <f t="shared" si="5"/>
        <v>0</v>
      </c>
    </row>
    <row r="354" spans="1:65" ht="17.25" thickBot="1" x14ac:dyDescent="0.25">
      <c r="A354" s="79">
        <v>353</v>
      </c>
      <c r="B354" s="86"/>
      <c r="C354" s="104"/>
      <c r="F354" s="99"/>
      <c r="G354" s="104"/>
      <c r="H354" s="104"/>
      <c r="I354" s="99"/>
      <c r="J354" s="99"/>
      <c r="K354" s="99"/>
      <c r="L354" s="99"/>
      <c r="M354" s="99"/>
      <c r="N354" s="99"/>
      <c r="O354" s="99"/>
      <c r="P354" s="99"/>
      <c r="Q354" s="99"/>
      <c r="R354" s="99"/>
      <c r="S354" s="99"/>
      <c r="T354" s="99"/>
      <c r="U354" s="99"/>
      <c r="V354" s="99"/>
      <c r="W354" s="99"/>
      <c r="X354" s="99"/>
      <c r="Y354" s="99"/>
      <c r="Z354" s="99"/>
      <c r="AA354" s="99"/>
      <c r="AB354" s="99"/>
      <c r="AC354" s="99"/>
      <c r="AD354" s="99"/>
      <c r="AE354" s="99"/>
      <c r="AF354" s="99"/>
      <c r="AG354" s="99"/>
      <c r="AH354" s="99"/>
      <c r="AI354" s="99"/>
      <c r="AJ354" s="99"/>
      <c r="AK354" s="99"/>
      <c r="AL354" s="99"/>
      <c r="AM354" s="99"/>
      <c r="AN354" s="99"/>
      <c r="AO354" s="99"/>
      <c r="AP354" s="99"/>
      <c r="AQ354" s="99"/>
      <c r="AR354" s="99"/>
      <c r="AS354" s="99"/>
      <c r="AT354" s="99"/>
      <c r="AU354" s="99"/>
      <c r="AV354" s="99"/>
      <c r="AW354" s="99"/>
      <c r="AX354" s="99"/>
      <c r="AY354" s="99"/>
      <c r="AZ354" s="99"/>
      <c r="BA354" s="99"/>
      <c r="BM354" s="86">
        <f t="shared" si="5"/>
        <v>0</v>
      </c>
    </row>
    <row r="355" spans="1:65" ht="17.25" thickBot="1" x14ac:dyDescent="0.25">
      <c r="A355" s="78">
        <v>354</v>
      </c>
      <c r="B355" s="86"/>
      <c r="C355" s="103"/>
      <c r="F355" s="99"/>
      <c r="G355" s="104"/>
      <c r="H355" s="104"/>
      <c r="I355" s="99"/>
      <c r="J355" s="99"/>
      <c r="K355" s="99"/>
      <c r="L355" s="99"/>
      <c r="M355" s="99"/>
      <c r="N355" s="99"/>
      <c r="O355" s="99"/>
      <c r="P355" s="99"/>
      <c r="Q355" s="99"/>
      <c r="R355" s="99"/>
      <c r="S355" s="99"/>
      <c r="T355" s="99"/>
      <c r="U355" s="99"/>
      <c r="V355" s="99"/>
      <c r="W355" s="99"/>
      <c r="X355" s="99"/>
      <c r="Y355" s="99"/>
      <c r="Z355" s="99"/>
      <c r="AA355" s="99"/>
      <c r="AB355" s="99"/>
      <c r="AC355" s="99"/>
      <c r="AD355" s="99"/>
      <c r="AE355" s="99"/>
      <c r="AF355" s="99"/>
      <c r="AG355" s="99"/>
      <c r="AH355" s="99"/>
      <c r="AI355" s="99"/>
      <c r="AJ355" s="99"/>
      <c r="AK355" s="99"/>
      <c r="AL355" s="99"/>
      <c r="AM355" s="99"/>
      <c r="AN355" s="99"/>
      <c r="AO355" s="99"/>
      <c r="AP355" s="99"/>
      <c r="AQ355" s="99"/>
      <c r="AR355" s="99"/>
      <c r="AS355" s="99"/>
      <c r="AT355" s="99"/>
      <c r="AU355" s="99"/>
      <c r="AV355" s="99"/>
      <c r="AW355" s="99"/>
      <c r="AX355" s="99"/>
      <c r="AY355" s="99"/>
      <c r="AZ355" s="99"/>
      <c r="BA355" s="99"/>
      <c r="BM355" s="86">
        <f t="shared" si="5"/>
        <v>0</v>
      </c>
    </row>
    <row r="356" spans="1:65" ht="17.25" thickBot="1" x14ac:dyDescent="0.25">
      <c r="A356" s="79">
        <v>355</v>
      </c>
      <c r="B356" s="86"/>
      <c r="C356" s="103"/>
      <c r="F356" s="99"/>
      <c r="G356" s="104"/>
      <c r="H356" s="104"/>
      <c r="I356" s="99"/>
      <c r="J356" s="99"/>
      <c r="K356" s="99"/>
      <c r="L356" s="99"/>
      <c r="M356" s="99"/>
      <c r="N356" s="99"/>
      <c r="O356" s="99"/>
      <c r="P356" s="99"/>
      <c r="Q356" s="99"/>
      <c r="R356" s="99"/>
      <c r="S356" s="99"/>
      <c r="T356" s="99"/>
      <c r="U356" s="99"/>
      <c r="V356" s="99"/>
      <c r="W356" s="99"/>
      <c r="X356" s="99"/>
      <c r="Y356" s="99"/>
      <c r="Z356" s="99"/>
      <c r="AA356" s="99"/>
      <c r="AB356" s="99"/>
      <c r="AC356" s="99"/>
      <c r="AD356" s="99"/>
      <c r="AE356" s="99"/>
      <c r="AF356" s="99"/>
      <c r="AG356" s="99"/>
      <c r="AH356" s="99"/>
      <c r="AI356" s="99"/>
      <c r="AJ356" s="99"/>
      <c r="AK356" s="99"/>
      <c r="AL356" s="99"/>
      <c r="AM356" s="99"/>
      <c r="AN356" s="99"/>
      <c r="AO356" s="99"/>
      <c r="AP356" s="99"/>
      <c r="AQ356" s="99"/>
      <c r="AR356" s="99"/>
      <c r="AS356" s="99"/>
      <c r="AT356" s="99"/>
      <c r="AU356" s="99"/>
      <c r="AV356" s="99"/>
      <c r="AW356" s="99"/>
      <c r="AX356" s="99"/>
      <c r="AY356" s="99"/>
      <c r="AZ356" s="99"/>
      <c r="BA356" s="99"/>
      <c r="BM356" s="86">
        <f t="shared" si="5"/>
        <v>0</v>
      </c>
    </row>
    <row r="357" spans="1:65" ht="17.25" thickBot="1" x14ac:dyDescent="0.25">
      <c r="A357" s="78">
        <v>356</v>
      </c>
      <c r="B357" s="86"/>
      <c r="C357" s="103"/>
      <c r="F357" s="99"/>
      <c r="G357" s="104"/>
      <c r="H357" s="104"/>
      <c r="I357" s="99"/>
      <c r="J357" s="99"/>
      <c r="K357" s="99"/>
      <c r="L357" s="99"/>
      <c r="M357" s="99"/>
      <c r="N357" s="99"/>
      <c r="O357" s="99"/>
      <c r="P357" s="99"/>
      <c r="Q357" s="99"/>
      <c r="R357" s="99"/>
      <c r="S357" s="99"/>
      <c r="T357" s="99"/>
      <c r="U357" s="99"/>
      <c r="V357" s="99"/>
      <c r="W357" s="99"/>
      <c r="X357" s="99"/>
      <c r="Y357" s="99"/>
      <c r="Z357" s="99"/>
      <c r="AA357" s="99"/>
      <c r="AB357" s="99"/>
      <c r="AC357" s="99"/>
      <c r="AD357" s="99"/>
      <c r="AE357" s="99"/>
      <c r="AF357" s="99"/>
      <c r="AG357" s="99"/>
      <c r="AH357" s="99"/>
      <c r="AI357" s="99"/>
      <c r="AJ357" s="99"/>
      <c r="AK357" s="99"/>
      <c r="AL357" s="99"/>
      <c r="AM357" s="99"/>
      <c r="AN357" s="99"/>
      <c r="AO357" s="99"/>
      <c r="AP357" s="99"/>
      <c r="AQ357" s="99"/>
      <c r="AR357" s="99"/>
      <c r="AS357" s="99"/>
      <c r="AT357" s="99"/>
      <c r="AU357" s="99"/>
      <c r="AV357" s="99"/>
      <c r="AW357" s="99"/>
      <c r="AX357" s="99"/>
      <c r="AY357" s="99"/>
      <c r="AZ357" s="99"/>
      <c r="BA357" s="99"/>
      <c r="BM357" s="86">
        <f t="shared" si="5"/>
        <v>0</v>
      </c>
    </row>
    <row r="358" spans="1:65" ht="17.25" thickBot="1" x14ac:dyDescent="0.25">
      <c r="A358" s="79">
        <v>357</v>
      </c>
      <c r="B358" s="86"/>
      <c r="C358" s="103"/>
      <c r="F358" s="99"/>
      <c r="G358" s="104"/>
      <c r="H358" s="104"/>
      <c r="I358" s="99"/>
      <c r="J358" s="99"/>
      <c r="K358" s="99"/>
      <c r="L358" s="99"/>
      <c r="M358" s="99"/>
      <c r="N358" s="99"/>
      <c r="O358" s="99"/>
      <c r="P358" s="99"/>
      <c r="Q358" s="99"/>
      <c r="R358" s="99"/>
      <c r="S358" s="99"/>
      <c r="T358" s="99"/>
      <c r="U358" s="99"/>
      <c r="V358" s="99"/>
      <c r="W358" s="99"/>
      <c r="X358" s="99"/>
      <c r="Y358" s="99"/>
      <c r="Z358" s="99"/>
      <c r="AA358" s="99"/>
      <c r="AB358" s="99"/>
      <c r="AC358" s="99"/>
      <c r="AD358" s="99"/>
      <c r="AE358" s="99"/>
      <c r="AF358" s="99"/>
      <c r="AG358" s="99"/>
      <c r="AH358" s="99"/>
      <c r="AI358" s="99"/>
      <c r="AJ358" s="99"/>
      <c r="AK358" s="99"/>
      <c r="AL358" s="99"/>
      <c r="AM358" s="99"/>
      <c r="AN358" s="99"/>
      <c r="AO358" s="99"/>
      <c r="AP358" s="99"/>
      <c r="AQ358" s="99"/>
      <c r="AR358" s="99"/>
      <c r="AS358" s="99"/>
      <c r="AT358" s="99"/>
      <c r="AU358" s="99"/>
      <c r="AV358" s="99"/>
      <c r="AW358" s="99"/>
      <c r="AX358" s="99"/>
      <c r="AY358" s="99"/>
      <c r="AZ358" s="99"/>
      <c r="BA358" s="99"/>
      <c r="BM358" s="86">
        <f t="shared" si="5"/>
        <v>0</v>
      </c>
    </row>
    <row r="359" spans="1:65" ht="17.25" thickBot="1" x14ac:dyDescent="0.25">
      <c r="A359" s="78">
        <v>358</v>
      </c>
      <c r="B359" s="86"/>
      <c r="C359" s="103"/>
      <c r="F359" s="99"/>
      <c r="G359" s="104"/>
      <c r="H359" s="104"/>
      <c r="I359" s="99"/>
      <c r="J359" s="99"/>
      <c r="K359" s="99"/>
      <c r="L359" s="99"/>
      <c r="M359" s="99"/>
      <c r="N359" s="99"/>
      <c r="O359" s="99"/>
      <c r="P359" s="99"/>
      <c r="Q359" s="99"/>
      <c r="R359" s="99"/>
      <c r="S359" s="99"/>
      <c r="T359" s="99"/>
      <c r="U359" s="99"/>
      <c r="V359" s="99"/>
      <c r="W359" s="99"/>
      <c r="X359" s="99"/>
      <c r="Y359" s="99"/>
      <c r="Z359" s="99"/>
      <c r="AA359" s="99"/>
      <c r="AB359" s="99"/>
      <c r="AC359" s="99"/>
      <c r="AD359" s="99"/>
      <c r="AE359" s="99"/>
      <c r="AF359" s="99"/>
      <c r="AG359" s="99"/>
      <c r="AH359" s="99"/>
      <c r="AI359" s="99"/>
      <c r="AJ359" s="99"/>
      <c r="AK359" s="99"/>
      <c r="AL359" s="99"/>
      <c r="AM359" s="99"/>
      <c r="AN359" s="99"/>
      <c r="AO359" s="99"/>
      <c r="AP359" s="99"/>
      <c r="AQ359" s="99"/>
      <c r="AR359" s="99"/>
      <c r="AS359" s="99"/>
      <c r="AT359" s="99"/>
      <c r="AU359" s="99"/>
      <c r="AV359" s="99"/>
      <c r="AW359" s="99"/>
      <c r="AX359" s="99"/>
      <c r="AY359" s="99"/>
      <c r="AZ359" s="99"/>
      <c r="BA359" s="99"/>
      <c r="BM359" s="86">
        <f t="shared" si="5"/>
        <v>0</v>
      </c>
    </row>
    <row r="360" spans="1:65" ht="17.25" thickBot="1" x14ac:dyDescent="0.25">
      <c r="A360" s="79">
        <v>359</v>
      </c>
      <c r="B360" s="86"/>
      <c r="C360" s="103"/>
      <c r="F360" s="99"/>
      <c r="G360" s="104"/>
      <c r="H360" s="104"/>
      <c r="I360" s="99"/>
      <c r="J360" s="99"/>
      <c r="K360" s="99"/>
      <c r="L360" s="99"/>
      <c r="M360" s="99"/>
      <c r="N360" s="99"/>
      <c r="O360" s="99"/>
      <c r="P360" s="99"/>
      <c r="Q360" s="99"/>
      <c r="R360" s="99"/>
      <c r="S360" s="99"/>
      <c r="T360" s="99"/>
      <c r="U360" s="99"/>
      <c r="V360" s="99"/>
      <c r="W360" s="99"/>
      <c r="X360" s="99"/>
      <c r="Y360" s="99"/>
      <c r="Z360" s="99"/>
      <c r="AA360" s="99"/>
      <c r="AB360" s="99"/>
      <c r="AC360" s="99"/>
      <c r="AD360" s="99"/>
      <c r="AE360" s="99"/>
      <c r="AF360" s="99"/>
      <c r="AG360" s="99"/>
      <c r="AH360" s="99"/>
      <c r="AI360" s="99"/>
      <c r="AJ360" s="99"/>
      <c r="AK360" s="99"/>
      <c r="AL360" s="99"/>
      <c r="AM360" s="99"/>
      <c r="AN360" s="99"/>
      <c r="AO360" s="99"/>
      <c r="AP360" s="99"/>
      <c r="AQ360" s="99"/>
      <c r="AR360" s="99"/>
      <c r="AS360" s="99"/>
      <c r="AT360" s="99"/>
      <c r="AU360" s="99"/>
      <c r="AV360" s="99"/>
      <c r="AW360" s="99"/>
      <c r="AX360" s="99"/>
      <c r="AY360" s="99"/>
      <c r="AZ360" s="99"/>
      <c r="BA360" s="99"/>
      <c r="BM360" s="86">
        <f t="shared" si="5"/>
        <v>0</v>
      </c>
    </row>
    <row r="361" spans="1:65" ht="17.25" thickBot="1" x14ac:dyDescent="0.25">
      <c r="A361" s="78">
        <v>360</v>
      </c>
      <c r="B361" s="86"/>
      <c r="C361" s="103"/>
      <c r="F361" s="99"/>
      <c r="G361" s="104"/>
      <c r="H361" s="104"/>
      <c r="I361" s="99"/>
      <c r="J361" s="99"/>
      <c r="K361" s="99"/>
      <c r="L361" s="99"/>
      <c r="M361" s="99"/>
      <c r="N361" s="99"/>
      <c r="O361" s="99"/>
      <c r="P361" s="99"/>
      <c r="Q361" s="99"/>
      <c r="R361" s="99"/>
      <c r="S361" s="99"/>
      <c r="T361" s="99"/>
      <c r="U361" s="99"/>
      <c r="V361" s="99"/>
      <c r="W361" s="99"/>
      <c r="X361" s="99"/>
      <c r="Y361" s="99"/>
      <c r="Z361" s="99"/>
      <c r="AA361" s="99"/>
      <c r="AB361" s="99"/>
      <c r="AC361" s="99"/>
      <c r="AD361" s="99"/>
      <c r="AE361" s="99"/>
      <c r="AF361" s="99"/>
      <c r="AG361" s="99"/>
      <c r="AH361" s="99"/>
      <c r="AI361" s="99"/>
      <c r="AJ361" s="99"/>
      <c r="AK361" s="99"/>
      <c r="AL361" s="99"/>
      <c r="AM361" s="99"/>
      <c r="AN361" s="99"/>
      <c r="AO361" s="99"/>
      <c r="AP361" s="99"/>
      <c r="AQ361" s="99"/>
      <c r="AR361" s="99"/>
      <c r="AS361" s="99"/>
      <c r="AT361" s="99"/>
      <c r="AU361" s="99"/>
      <c r="AV361" s="99"/>
      <c r="AW361" s="99"/>
      <c r="AX361" s="99"/>
      <c r="AY361" s="99"/>
      <c r="AZ361" s="99"/>
      <c r="BA361" s="99"/>
      <c r="BM361" s="86">
        <f t="shared" si="5"/>
        <v>0</v>
      </c>
    </row>
    <row r="362" spans="1:65" ht="17.25" thickBot="1" x14ac:dyDescent="0.25">
      <c r="A362" s="79">
        <v>361</v>
      </c>
      <c r="B362" s="86"/>
      <c r="C362" s="103"/>
      <c r="F362" s="99"/>
      <c r="G362" s="104"/>
      <c r="H362" s="104"/>
      <c r="I362" s="99"/>
      <c r="J362" s="99"/>
      <c r="K362" s="99"/>
      <c r="L362" s="99"/>
      <c r="M362" s="99"/>
      <c r="N362" s="99"/>
      <c r="O362" s="99"/>
      <c r="P362" s="99"/>
      <c r="Q362" s="99"/>
      <c r="R362" s="99"/>
      <c r="S362" s="99"/>
      <c r="T362" s="99"/>
      <c r="U362" s="99"/>
      <c r="V362" s="99"/>
      <c r="W362" s="99"/>
      <c r="X362" s="99"/>
      <c r="Y362" s="99"/>
      <c r="Z362" s="99"/>
      <c r="AA362" s="99"/>
      <c r="AB362" s="99"/>
      <c r="AC362" s="99"/>
      <c r="AD362" s="99"/>
      <c r="AE362" s="99"/>
      <c r="AF362" s="99"/>
      <c r="AG362" s="99"/>
      <c r="AH362" s="99"/>
      <c r="AI362" s="99"/>
      <c r="AJ362" s="99"/>
      <c r="AK362" s="99"/>
      <c r="AL362" s="99"/>
      <c r="AM362" s="99"/>
      <c r="AN362" s="99"/>
      <c r="AO362" s="99"/>
      <c r="AP362" s="99"/>
      <c r="AQ362" s="99"/>
      <c r="AR362" s="99"/>
      <c r="AS362" s="99"/>
      <c r="AT362" s="99"/>
      <c r="AU362" s="99"/>
      <c r="AV362" s="99"/>
      <c r="AW362" s="99"/>
      <c r="AX362" s="99"/>
      <c r="AY362" s="99"/>
      <c r="AZ362" s="99"/>
      <c r="BA362" s="99"/>
      <c r="BM362" s="86">
        <f t="shared" si="5"/>
        <v>0</v>
      </c>
    </row>
    <row r="363" spans="1:65" ht="17.25" thickBot="1" x14ac:dyDescent="0.25">
      <c r="A363" s="78">
        <v>362</v>
      </c>
      <c r="B363" s="86"/>
      <c r="C363" s="103"/>
      <c r="F363" s="99"/>
      <c r="G363" s="104"/>
      <c r="H363" s="104"/>
      <c r="I363" s="99"/>
      <c r="J363" s="99"/>
      <c r="K363" s="99"/>
      <c r="L363" s="99"/>
      <c r="M363" s="99"/>
      <c r="N363" s="99"/>
      <c r="O363" s="99"/>
      <c r="P363" s="99"/>
      <c r="Q363" s="99"/>
      <c r="R363" s="99"/>
      <c r="S363" s="99"/>
      <c r="T363" s="99"/>
      <c r="U363" s="99"/>
      <c r="V363" s="99"/>
      <c r="W363" s="99"/>
      <c r="X363" s="99"/>
      <c r="Y363" s="99"/>
      <c r="Z363" s="99"/>
      <c r="AA363" s="99"/>
      <c r="AB363" s="99"/>
      <c r="AC363" s="99"/>
      <c r="AD363" s="99"/>
      <c r="AE363" s="99"/>
      <c r="AF363" s="99"/>
      <c r="AG363" s="99"/>
      <c r="AH363" s="99"/>
      <c r="AI363" s="99"/>
      <c r="AJ363" s="99"/>
      <c r="AK363" s="99"/>
      <c r="AL363" s="99"/>
      <c r="AM363" s="99"/>
      <c r="AN363" s="99"/>
      <c r="AO363" s="99"/>
      <c r="AP363" s="99"/>
      <c r="AQ363" s="99"/>
      <c r="AR363" s="99"/>
      <c r="AS363" s="99"/>
      <c r="AT363" s="99"/>
      <c r="AU363" s="99"/>
      <c r="AV363" s="99"/>
      <c r="AW363" s="99"/>
      <c r="AX363" s="99"/>
      <c r="AY363" s="99"/>
      <c r="AZ363" s="99"/>
      <c r="BA363" s="99"/>
      <c r="BM363" s="86">
        <f t="shared" si="5"/>
        <v>0</v>
      </c>
    </row>
    <row r="364" spans="1:65" ht="17.25" thickBot="1" x14ac:dyDescent="0.25">
      <c r="A364" s="79">
        <v>363</v>
      </c>
      <c r="B364" s="86"/>
      <c r="C364" s="103"/>
      <c r="F364" s="99"/>
      <c r="G364" s="104"/>
      <c r="H364" s="104"/>
      <c r="I364" s="99"/>
      <c r="J364" s="99"/>
      <c r="K364" s="99"/>
      <c r="L364" s="99"/>
      <c r="M364" s="99"/>
      <c r="N364" s="99"/>
      <c r="O364" s="99"/>
      <c r="P364" s="99"/>
      <c r="Q364" s="99"/>
      <c r="R364" s="99"/>
      <c r="S364" s="99"/>
      <c r="T364" s="99"/>
      <c r="U364" s="99"/>
      <c r="V364" s="99"/>
      <c r="W364" s="99"/>
      <c r="X364" s="99"/>
      <c r="Y364" s="99"/>
      <c r="Z364" s="99"/>
      <c r="AA364" s="99"/>
      <c r="AB364" s="99"/>
      <c r="AC364" s="99"/>
      <c r="AD364" s="99"/>
      <c r="AE364" s="99"/>
      <c r="AF364" s="99"/>
      <c r="AG364" s="99"/>
      <c r="AH364" s="99"/>
      <c r="AI364" s="99"/>
      <c r="AJ364" s="99"/>
      <c r="AK364" s="99"/>
      <c r="AL364" s="99"/>
      <c r="AM364" s="99"/>
      <c r="AN364" s="99"/>
      <c r="AO364" s="99"/>
      <c r="AP364" s="99"/>
      <c r="AQ364" s="99"/>
      <c r="AR364" s="99"/>
      <c r="AS364" s="99"/>
      <c r="AT364" s="99"/>
      <c r="AU364" s="99"/>
      <c r="AV364" s="99"/>
      <c r="AW364" s="99"/>
      <c r="AX364" s="99"/>
      <c r="AY364" s="99"/>
      <c r="AZ364" s="99"/>
      <c r="BA364" s="99"/>
      <c r="BM364" s="86">
        <f t="shared" si="5"/>
        <v>0</v>
      </c>
    </row>
    <row r="365" spans="1:65" ht="17.25" thickBot="1" x14ac:dyDescent="0.25">
      <c r="A365" s="78">
        <v>364</v>
      </c>
      <c r="B365" s="86"/>
      <c r="C365" s="103"/>
      <c r="F365" s="99"/>
      <c r="G365" s="104"/>
      <c r="H365" s="104"/>
      <c r="I365" s="99"/>
      <c r="J365" s="99"/>
      <c r="K365" s="99"/>
      <c r="L365" s="99"/>
      <c r="M365" s="99"/>
      <c r="N365" s="99"/>
      <c r="O365" s="99"/>
      <c r="P365" s="99"/>
      <c r="Q365" s="99"/>
      <c r="R365" s="99"/>
      <c r="S365" s="99"/>
      <c r="T365" s="99"/>
      <c r="U365" s="99"/>
      <c r="V365" s="99"/>
      <c r="W365" s="99"/>
      <c r="X365" s="99"/>
      <c r="Y365" s="99"/>
      <c r="Z365" s="99"/>
      <c r="AA365" s="99"/>
      <c r="AB365" s="99"/>
      <c r="AC365" s="99"/>
      <c r="AD365" s="99"/>
      <c r="AE365" s="99"/>
      <c r="AF365" s="99"/>
      <c r="AG365" s="99"/>
      <c r="AH365" s="99"/>
      <c r="AI365" s="99"/>
      <c r="AJ365" s="99"/>
      <c r="AK365" s="99"/>
      <c r="AL365" s="99"/>
      <c r="AM365" s="99"/>
      <c r="AN365" s="99"/>
      <c r="AO365" s="99"/>
      <c r="AP365" s="99"/>
      <c r="AQ365" s="99"/>
      <c r="AR365" s="99"/>
      <c r="AS365" s="99"/>
      <c r="AT365" s="99"/>
      <c r="AU365" s="99"/>
      <c r="AV365" s="99"/>
      <c r="AW365" s="99"/>
      <c r="AX365" s="99"/>
      <c r="AY365" s="99"/>
      <c r="AZ365" s="99"/>
      <c r="BA365" s="99"/>
      <c r="BM365" s="86">
        <f t="shared" si="5"/>
        <v>0</v>
      </c>
    </row>
    <row r="366" spans="1:65" ht="17.25" thickBot="1" x14ac:dyDescent="0.25">
      <c r="A366" s="79">
        <v>365</v>
      </c>
      <c r="B366" s="86"/>
      <c r="C366" s="103"/>
      <c r="F366" s="99"/>
      <c r="G366" s="104"/>
      <c r="H366" s="104"/>
      <c r="I366" s="99"/>
      <c r="J366" s="99"/>
      <c r="K366" s="99"/>
      <c r="L366" s="99"/>
      <c r="M366" s="99"/>
      <c r="N366" s="99"/>
      <c r="O366" s="99"/>
      <c r="P366" s="99"/>
      <c r="Q366" s="99"/>
      <c r="R366" s="99"/>
      <c r="S366" s="99"/>
      <c r="T366" s="99"/>
      <c r="U366" s="99"/>
      <c r="V366" s="99"/>
      <c r="W366" s="99"/>
      <c r="X366" s="99"/>
      <c r="Y366" s="99"/>
      <c r="Z366" s="99"/>
      <c r="AA366" s="99"/>
      <c r="AB366" s="99"/>
      <c r="AC366" s="99"/>
      <c r="AD366" s="99"/>
      <c r="AE366" s="99"/>
      <c r="AF366" s="99"/>
      <c r="AG366" s="99"/>
      <c r="AH366" s="99"/>
      <c r="AI366" s="99"/>
      <c r="AJ366" s="99"/>
      <c r="AK366" s="99"/>
      <c r="AL366" s="99"/>
      <c r="AM366" s="99"/>
      <c r="AN366" s="99"/>
      <c r="AO366" s="99"/>
      <c r="AP366" s="99"/>
      <c r="AQ366" s="99"/>
      <c r="AR366" s="99"/>
      <c r="AS366" s="99"/>
      <c r="AT366" s="99"/>
      <c r="AU366" s="99"/>
      <c r="AV366" s="99"/>
      <c r="AW366" s="99"/>
      <c r="AX366" s="99"/>
      <c r="AY366" s="99"/>
      <c r="AZ366" s="99"/>
      <c r="BA366" s="99"/>
      <c r="BM366" s="86">
        <f t="shared" si="5"/>
        <v>0</v>
      </c>
    </row>
    <row r="367" spans="1:65" ht="17.25" thickBot="1" x14ac:dyDescent="0.25">
      <c r="A367" s="78">
        <v>366</v>
      </c>
      <c r="B367" s="86"/>
      <c r="C367" s="103"/>
      <c r="F367" s="99"/>
      <c r="G367" s="104"/>
      <c r="H367" s="104"/>
      <c r="I367" s="99"/>
      <c r="J367" s="99"/>
      <c r="K367" s="99"/>
      <c r="L367" s="99"/>
      <c r="M367" s="99"/>
      <c r="N367" s="99"/>
      <c r="O367" s="99"/>
      <c r="P367" s="99"/>
      <c r="Q367" s="99"/>
      <c r="R367" s="99"/>
      <c r="S367" s="99"/>
      <c r="T367" s="99"/>
      <c r="U367" s="99"/>
      <c r="V367" s="99"/>
      <c r="W367" s="99"/>
      <c r="X367" s="99"/>
      <c r="Y367" s="99"/>
      <c r="Z367" s="99"/>
      <c r="AA367" s="99"/>
      <c r="AB367" s="99"/>
      <c r="AC367" s="99"/>
      <c r="AD367" s="99"/>
      <c r="AE367" s="99"/>
      <c r="AF367" s="99"/>
      <c r="AG367" s="99"/>
      <c r="AH367" s="99"/>
      <c r="AI367" s="99"/>
      <c r="AJ367" s="99"/>
      <c r="AK367" s="99"/>
      <c r="AL367" s="99"/>
      <c r="AM367" s="99"/>
      <c r="AN367" s="99"/>
      <c r="AO367" s="99"/>
      <c r="AP367" s="99"/>
      <c r="AQ367" s="99"/>
      <c r="AR367" s="99"/>
      <c r="AS367" s="99"/>
      <c r="AT367" s="99"/>
      <c r="AU367" s="99"/>
      <c r="AV367" s="99"/>
      <c r="AW367" s="99"/>
      <c r="AX367" s="99"/>
      <c r="AY367" s="99"/>
      <c r="AZ367" s="99"/>
      <c r="BA367" s="99"/>
      <c r="BM367" s="86">
        <f t="shared" si="5"/>
        <v>0</v>
      </c>
    </row>
    <row r="368" spans="1:65" ht="17.25" thickBot="1" x14ac:dyDescent="0.25">
      <c r="A368" s="79">
        <v>367</v>
      </c>
      <c r="B368" s="86"/>
      <c r="C368" s="103"/>
      <c r="F368" s="99"/>
      <c r="G368" s="104"/>
      <c r="H368" s="104"/>
      <c r="I368" s="99"/>
      <c r="J368" s="99"/>
      <c r="K368" s="99"/>
      <c r="L368" s="99"/>
      <c r="M368" s="99"/>
      <c r="N368" s="99"/>
      <c r="O368" s="99"/>
      <c r="P368" s="99"/>
      <c r="Q368" s="99"/>
      <c r="R368" s="99"/>
      <c r="S368" s="99"/>
      <c r="T368" s="99"/>
      <c r="U368" s="99"/>
      <c r="V368" s="99"/>
      <c r="W368" s="99"/>
      <c r="X368" s="99"/>
      <c r="Y368" s="99"/>
      <c r="Z368" s="99"/>
      <c r="AA368" s="99"/>
      <c r="AB368" s="99"/>
      <c r="AC368" s="99"/>
      <c r="AD368" s="99"/>
      <c r="AE368" s="99"/>
      <c r="AF368" s="99"/>
      <c r="AG368" s="99"/>
      <c r="AH368" s="99"/>
      <c r="AI368" s="99"/>
      <c r="AJ368" s="99"/>
      <c r="AK368" s="99"/>
      <c r="AL368" s="99"/>
      <c r="AM368" s="99"/>
      <c r="AN368" s="99"/>
      <c r="AO368" s="99"/>
      <c r="AP368" s="99"/>
      <c r="AQ368" s="99"/>
      <c r="AR368" s="99"/>
      <c r="AS368" s="99"/>
      <c r="AT368" s="99"/>
      <c r="AU368" s="99"/>
      <c r="AV368" s="99"/>
      <c r="AW368" s="99"/>
      <c r="AX368" s="99"/>
      <c r="AY368" s="99"/>
      <c r="AZ368" s="99"/>
      <c r="BA368" s="99"/>
      <c r="BM368" s="86">
        <f t="shared" si="5"/>
        <v>0</v>
      </c>
    </row>
    <row r="369" spans="1:65" ht="17.25" thickBot="1" x14ac:dyDescent="0.25">
      <c r="A369" s="78">
        <v>368</v>
      </c>
      <c r="B369" s="86"/>
      <c r="C369" s="103"/>
      <c r="F369" s="99"/>
      <c r="G369" s="104"/>
      <c r="H369" s="104"/>
      <c r="I369" s="99"/>
      <c r="J369" s="99"/>
      <c r="K369" s="99"/>
      <c r="L369" s="99"/>
      <c r="M369" s="99"/>
      <c r="N369" s="99"/>
      <c r="O369" s="99"/>
      <c r="P369" s="99"/>
      <c r="Q369" s="99"/>
      <c r="R369" s="99"/>
      <c r="S369" s="99"/>
      <c r="T369" s="99"/>
      <c r="U369" s="99"/>
      <c r="V369" s="99"/>
      <c r="W369" s="99"/>
      <c r="X369" s="99"/>
      <c r="Y369" s="99"/>
      <c r="Z369" s="99"/>
      <c r="AA369" s="99"/>
      <c r="AB369" s="99"/>
      <c r="AC369" s="99"/>
      <c r="AD369" s="99"/>
      <c r="AE369" s="99"/>
      <c r="AF369" s="99"/>
      <c r="AG369" s="99"/>
      <c r="AH369" s="99"/>
      <c r="AI369" s="99"/>
      <c r="AJ369" s="99"/>
      <c r="AK369" s="99"/>
      <c r="AL369" s="99"/>
      <c r="AM369" s="99"/>
      <c r="AN369" s="99"/>
      <c r="AO369" s="99"/>
      <c r="AP369" s="99"/>
      <c r="AQ369" s="99"/>
      <c r="AR369" s="99"/>
      <c r="AS369" s="99"/>
      <c r="AT369" s="99"/>
      <c r="AU369" s="99"/>
      <c r="AV369" s="99"/>
      <c r="AW369" s="99"/>
      <c r="AX369" s="99"/>
      <c r="AY369" s="99"/>
      <c r="AZ369" s="99"/>
      <c r="BA369" s="99"/>
      <c r="BM369" s="86">
        <f t="shared" si="5"/>
        <v>0</v>
      </c>
    </row>
    <row r="370" spans="1:65" ht="17.25" thickBot="1" x14ac:dyDescent="0.25">
      <c r="A370" s="79">
        <v>369</v>
      </c>
      <c r="B370" s="86"/>
      <c r="C370" s="103"/>
      <c r="F370" s="99"/>
      <c r="G370" s="104"/>
      <c r="H370" s="104"/>
      <c r="I370" s="99"/>
      <c r="J370" s="99"/>
      <c r="K370" s="99"/>
      <c r="L370" s="99"/>
      <c r="M370" s="99"/>
      <c r="N370" s="99"/>
      <c r="O370" s="99"/>
      <c r="P370" s="99"/>
      <c r="Q370" s="99"/>
      <c r="R370" s="99"/>
      <c r="S370" s="99"/>
      <c r="T370" s="99"/>
      <c r="U370" s="99"/>
      <c r="V370" s="99"/>
      <c r="W370" s="99"/>
      <c r="X370" s="99"/>
      <c r="Y370" s="99"/>
      <c r="Z370" s="99"/>
      <c r="AA370" s="99"/>
      <c r="AB370" s="99"/>
      <c r="AC370" s="99"/>
      <c r="AD370" s="99"/>
      <c r="AE370" s="99"/>
      <c r="AF370" s="99"/>
      <c r="AG370" s="99"/>
      <c r="AH370" s="99"/>
      <c r="AI370" s="99"/>
      <c r="AJ370" s="99"/>
      <c r="AK370" s="99"/>
      <c r="AL370" s="99"/>
      <c r="AM370" s="99"/>
      <c r="AN370" s="99"/>
      <c r="AO370" s="99"/>
      <c r="AP370" s="99"/>
      <c r="AQ370" s="99"/>
      <c r="AR370" s="99"/>
      <c r="AS370" s="99"/>
      <c r="AT370" s="99"/>
      <c r="AU370" s="99"/>
      <c r="AV370" s="99"/>
      <c r="AW370" s="99"/>
      <c r="AX370" s="99"/>
      <c r="AY370" s="99"/>
      <c r="AZ370" s="99"/>
      <c r="BA370" s="99"/>
      <c r="BM370" s="86">
        <f t="shared" si="5"/>
        <v>0</v>
      </c>
    </row>
    <row r="371" spans="1:65" ht="17.25" thickBot="1" x14ac:dyDescent="0.25">
      <c r="A371" s="78">
        <v>370</v>
      </c>
      <c r="B371" s="86"/>
      <c r="C371" s="103"/>
      <c r="F371" s="99"/>
      <c r="G371" s="104"/>
      <c r="H371" s="104"/>
      <c r="I371" s="99"/>
      <c r="J371" s="99"/>
      <c r="K371" s="99"/>
      <c r="L371" s="99"/>
      <c r="M371" s="99"/>
      <c r="N371" s="99"/>
      <c r="O371" s="99"/>
      <c r="P371" s="99"/>
      <c r="Q371" s="99"/>
      <c r="R371" s="99"/>
      <c r="S371" s="99"/>
      <c r="T371" s="99"/>
      <c r="U371" s="99"/>
      <c r="V371" s="99"/>
      <c r="W371" s="99"/>
      <c r="X371" s="99"/>
      <c r="Y371" s="99"/>
      <c r="Z371" s="99"/>
      <c r="AA371" s="99"/>
      <c r="AB371" s="99"/>
      <c r="AC371" s="99"/>
      <c r="AD371" s="99"/>
      <c r="AE371" s="99"/>
      <c r="AF371" s="99"/>
      <c r="AG371" s="99"/>
      <c r="AH371" s="99"/>
      <c r="AI371" s="99"/>
      <c r="AJ371" s="99"/>
      <c r="AK371" s="99"/>
      <c r="AL371" s="99"/>
      <c r="AM371" s="99"/>
      <c r="AN371" s="99"/>
      <c r="AO371" s="99"/>
      <c r="AP371" s="99"/>
      <c r="AQ371" s="99"/>
      <c r="AR371" s="99"/>
      <c r="AS371" s="99"/>
      <c r="AT371" s="99"/>
      <c r="AU371" s="99"/>
      <c r="AV371" s="99"/>
      <c r="AW371" s="99"/>
      <c r="AX371" s="99"/>
      <c r="AY371" s="99"/>
      <c r="AZ371" s="99"/>
      <c r="BA371" s="99"/>
      <c r="BM371" s="86">
        <f t="shared" si="5"/>
        <v>0</v>
      </c>
    </row>
    <row r="372" spans="1:65" ht="17.25" thickBot="1" x14ac:dyDescent="0.25">
      <c r="A372" s="79">
        <v>371</v>
      </c>
      <c r="B372" s="86"/>
      <c r="C372" s="103"/>
      <c r="F372" s="99"/>
      <c r="G372" s="104"/>
      <c r="H372" s="104"/>
      <c r="I372" s="99"/>
      <c r="J372" s="99"/>
      <c r="K372" s="99"/>
      <c r="L372" s="99"/>
      <c r="M372" s="99"/>
      <c r="N372" s="99"/>
      <c r="O372" s="99"/>
      <c r="P372" s="99"/>
      <c r="Q372" s="99"/>
      <c r="R372" s="99"/>
      <c r="S372" s="99"/>
      <c r="T372" s="99"/>
      <c r="U372" s="99"/>
      <c r="V372" s="99"/>
      <c r="W372" s="99"/>
      <c r="X372" s="99"/>
      <c r="Y372" s="99"/>
      <c r="Z372" s="99"/>
      <c r="AA372" s="99"/>
      <c r="AB372" s="99"/>
      <c r="AC372" s="99"/>
      <c r="AD372" s="99"/>
      <c r="AE372" s="99"/>
      <c r="AF372" s="99"/>
      <c r="AG372" s="99"/>
      <c r="AH372" s="99"/>
      <c r="AI372" s="99"/>
      <c r="AJ372" s="99"/>
      <c r="AK372" s="99"/>
      <c r="AL372" s="99"/>
      <c r="AM372" s="99"/>
      <c r="AN372" s="99"/>
      <c r="AO372" s="99"/>
      <c r="AP372" s="99"/>
      <c r="AQ372" s="99"/>
      <c r="AR372" s="99"/>
      <c r="AS372" s="99"/>
      <c r="AT372" s="99"/>
      <c r="AU372" s="99"/>
      <c r="AV372" s="99"/>
      <c r="AW372" s="99"/>
      <c r="AX372" s="99"/>
      <c r="AY372" s="99"/>
      <c r="AZ372" s="99"/>
      <c r="BA372" s="99"/>
      <c r="BM372" s="86">
        <f t="shared" si="5"/>
        <v>0</v>
      </c>
    </row>
    <row r="373" spans="1:65" ht="17.25" thickBot="1" x14ac:dyDescent="0.25">
      <c r="A373" s="78">
        <v>372</v>
      </c>
      <c r="B373" s="86"/>
      <c r="C373" s="103"/>
      <c r="F373" s="99"/>
      <c r="G373" s="104"/>
      <c r="H373" s="104"/>
      <c r="I373" s="99"/>
      <c r="J373" s="99"/>
      <c r="K373" s="99"/>
      <c r="L373" s="99"/>
      <c r="M373" s="99"/>
      <c r="N373" s="99"/>
      <c r="O373" s="99"/>
      <c r="P373" s="99"/>
      <c r="Q373" s="99"/>
      <c r="R373" s="99"/>
      <c r="S373" s="99"/>
      <c r="T373" s="99"/>
      <c r="U373" s="99"/>
      <c r="V373" s="99"/>
      <c r="W373" s="99"/>
      <c r="X373" s="99"/>
      <c r="Y373" s="99"/>
      <c r="Z373" s="99"/>
      <c r="AA373" s="99"/>
      <c r="AB373" s="99"/>
      <c r="AC373" s="99"/>
      <c r="AD373" s="99"/>
      <c r="AE373" s="99"/>
      <c r="AF373" s="99"/>
      <c r="AG373" s="99"/>
      <c r="AH373" s="99"/>
      <c r="AI373" s="99"/>
      <c r="AJ373" s="99"/>
      <c r="AK373" s="99"/>
      <c r="AL373" s="99"/>
      <c r="AM373" s="99"/>
      <c r="AN373" s="99"/>
      <c r="AO373" s="99"/>
      <c r="AP373" s="99"/>
      <c r="AQ373" s="99"/>
      <c r="AR373" s="99"/>
      <c r="AS373" s="99"/>
      <c r="AT373" s="99"/>
      <c r="AU373" s="99"/>
      <c r="AV373" s="99"/>
      <c r="AW373" s="99"/>
      <c r="AX373" s="99"/>
      <c r="AY373" s="99"/>
      <c r="AZ373" s="99"/>
      <c r="BA373" s="99"/>
      <c r="BM373" s="86">
        <f t="shared" si="5"/>
        <v>0</v>
      </c>
    </row>
    <row r="374" spans="1:65" ht="17.25" thickBot="1" x14ac:dyDescent="0.25">
      <c r="A374" s="79">
        <v>373</v>
      </c>
      <c r="B374" s="86"/>
      <c r="C374" s="103"/>
      <c r="F374" s="99"/>
      <c r="G374" s="104"/>
      <c r="H374" s="104"/>
      <c r="I374" s="99"/>
      <c r="J374" s="99"/>
      <c r="K374" s="99"/>
      <c r="L374" s="99"/>
      <c r="M374" s="99"/>
      <c r="N374" s="99"/>
      <c r="O374" s="99"/>
      <c r="P374" s="99"/>
      <c r="Q374" s="99"/>
      <c r="R374" s="99"/>
      <c r="S374" s="99"/>
      <c r="T374" s="99"/>
      <c r="U374" s="99"/>
      <c r="V374" s="99"/>
      <c r="W374" s="99"/>
      <c r="X374" s="99"/>
      <c r="Y374" s="99"/>
      <c r="Z374" s="99"/>
      <c r="AA374" s="99"/>
      <c r="AB374" s="99"/>
      <c r="AC374" s="99"/>
      <c r="AD374" s="99"/>
      <c r="AE374" s="99"/>
      <c r="AF374" s="99"/>
      <c r="AG374" s="99"/>
      <c r="AH374" s="99"/>
      <c r="AI374" s="99"/>
      <c r="AJ374" s="99"/>
      <c r="AK374" s="99"/>
      <c r="AL374" s="99"/>
      <c r="AM374" s="99"/>
      <c r="AN374" s="99"/>
      <c r="AO374" s="99"/>
      <c r="AP374" s="99"/>
      <c r="AQ374" s="99"/>
      <c r="AR374" s="99"/>
      <c r="AS374" s="99"/>
      <c r="AT374" s="99"/>
      <c r="AU374" s="99"/>
      <c r="AV374" s="99"/>
      <c r="AW374" s="99"/>
      <c r="AX374" s="99"/>
      <c r="AY374" s="99"/>
      <c r="AZ374" s="99"/>
      <c r="BA374" s="99"/>
      <c r="BM374" s="86">
        <f t="shared" si="5"/>
        <v>0</v>
      </c>
    </row>
    <row r="375" spans="1:65" ht="17.25" thickBot="1" x14ac:dyDescent="0.25">
      <c r="A375" s="78">
        <v>374</v>
      </c>
      <c r="B375" s="86"/>
      <c r="C375" s="103"/>
      <c r="F375" s="99"/>
      <c r="G375" s="104"/>
      <c r="H375" s="104"/>
      <c r="I375" s="99"/>
      <c r="J375" s="99"/>
      <c r="K375" s="99"/>
      <c r="L375" s="99"/>
      <c r="M375" s="99"/>
      <c r="N375" s="99"/>
      <c r="O375" s="99"/>
      <c r="P375" s="99"/>
      <c r="Q375" s="99"/>
      <c r="R375" s="99"/>
      <c r="S375" s="99"/>
      <c r="T375" s="99"/>
      <c r="U375" s="99"/>
      <c r="V375" s="99"/>
      <c r="W375" s="99"/>
      <c r="X375" s="99"/>
      <c r="Y375" s="99"/>
      <c r="Z375" s="99"/>
      <c r="AA375" s="99"/>
      <c r="AB375" s="99"/>
      <c r="AC375" s="99"/>
      <c r="AD375" s="99"/>
      <c r="AE375" s="99"/>
      <c r="AF375" s="99"/>
      <c r="AG375" s="99"/>
      <c r="AH375" s="99"/>
      <c r="AI375" s="99"/>
      <c r="AJ375" s="99"/>
      <c r="AK375" s="99"/>
      <c r="AL375" s="99"/>
      <c r="AM375" s="99"/>
      <c r="AN375" s="99"/>
      <c r="AO375" s="99"/>
      <c r="AP375" s="99"/>
      <c r="AQ375" s="99"/>
      <c r="AR375" s="99"/>
      <c r="AS375" s="99"/>
      <c r="AT375" s="99"/>
      <c r="AU375" s="99"/>
      <c r="AV375" s="99"/>
      <c r="AW375" s="99"/>
      <c r="AX375" s="99"/>
      <c r="AY375" s="99"/>
      <c r="AZ375" s="99"/>
      <c r="BA375" s="99"/>
      <c r="BM375" s="86">
        <f t="shared" si="5"/>
        <v>0</v>
      </c>
    </row>
    <row r="376" spans="1:65" ht="17.25" thickBot="1" x14ac:dyDescent="0.25">
      <c r="A376" s="79">
        <v>375</v>
      </c>
      <c r="B376" s="86"/>
      <c r="C376" s="103"/>
      <c r="F376" s="99"/>
      <c r="G376" s="104"/>
      <c r="H376" s="104"/>
      <c r="I376" s="99"/>
      <c r="J376" s="99"/>
      <c r="K376" s="99"/>
      <c r="L376" s="99"/>
      <c r="M376" s="99"/>
      <c r="N376" s="99"/>
      <c r="O376" s="99"/>
      <c r="P376" s="99"/>
      <c r="Q376" s="99"/>
      <c r="R376" s="99"/>
      <c r="S376" s="99"/>
      <c r="T376" s="99"/>
      <c r="U376" s="99"/>
      <c r="V376" s="99"/>
      <c r="W376" s="99"/>
      <c r="X376" s="99"/>
      <c r="Y376" s="99"/>
      <c r="Z376" s="99"/>
      <c r="AA376" s="99"/>
      <c r="AB376" s="99"/>
      <c r="AC376" s="99"/>
      <c r="AD376" s="99"/>
      <c r="AE376" s="99"/>
      <c r="AF376" s="99"/>
      <c r="AG376" s="99"/>
      <c r="AH376" s="99"/>
      <c r="AI376" s="99"/>
      <c r="AJ376" s="99"/>
      <c r="AK376" s="99"/>
      <c r="AL376" s="99"/>
      <c r="AM376" s="99"/>
      <c r="AN376" s="99"/>
      <c r="AO376" s="99"/>
      <c r="AP376" s="99"/>
      <c r="AQ376" s="99"/>
      <c r="AR376" s="99"/>
      <c r="AS376" s="99"/>
      <c r="AT376" s="99"/>
      <c r="AU376" s="99"/>
      <c r="AV376" s="99"/>
      <c r="AW376" s="99"/>
      <c r="AX376" s="99"/>
      <c r="AY376" s="99"/>
      <c r="AZ376" s="99"/>
      <c r="BA376" s="99"/>
      <c r="BM376" s="86">
        <f t="shared" si="5"/>
        <v>0</v>
      </c>
    </row>
    <row r="377" spans="1:65" ht="17.25" thickBot="1" x14ac:dyDescent="0.25">
      <c r="A377" s="78">
        <v>376</v>
      </c>
      <c r="B377" s="86"/>
      <c r="C377" s="103"/>
      <c r="D377" s="86"/>
      <c r="E377" s="86"/>
      <c r="F377" s="99"/>
      <c r="G377" s="104"/>
      <c r="H377" s="104"/>
      <c r="I377" s="99"/>
      <c r="J377" s="99"/>
      <c r="K377" s="99"/>
      <c r="L377" s="99"/>
      <c r="M377" s="99"/>
      <c r="N377" s="99"/>
      <c r="O377" s="99"/>
      <c r="P377" s="99"/>
      <c r="Q377" s="99"/>
      <c r="R377" s="99"/>
      <c r="S377" s="99"/>
      <c r="T377" s="99"/>
      <c r="U377" s="99"/>
      <c r="V377" s="99"/>
      <c r="W377" s="99"/>
      <c r="X377" s="99"/>
      <c r="Y377" s="99"/>
      <c r="Z377" s="99"/>
      <c r="AA377" s="99"/>
      <c r="AB377" s="99"/>
      <c r="AC377" s="99"/>
      <c r="AD377" s="99"/>
      <c r="AE377" s="99"/>
      <c r="AF377" s="99"/>
      <c r="AG377" s="99"/>
      <c r="AH377" s="99"/>
      <c r="AI377" s="99"/>
      <c r="AJ377" s="99"/>
      <c r="AK377" s="99"/>
      <c r="AL377" s="99"/>
      <c r="AM377" s="99"/>
      <c r="AN377" s="99"/>
      <c r="AO377" s="99"/>
      <c r="AP377" s="99"/>
      <c r="AQ377" s="99"/>
      <c r="AR377" s="99"/>
      <c r="AS377" s="99"/>
      <c r="AT377" s="99"/>
      <c r="AU377" s="99"/>
      <c r="AV377" s="99"/>
      <c r="AW377" s="99"/>
      <c r="AX377" s="99"/>
      <c r="AY377" s="99"/>
      <c r="AZ377" s="99"/>
      <c r="BA377" s="99"/>
      <c r="BM377" s="86">
        <f t="shared" si="5"/>
        <v>0</v>
      </c>
    </row>
    <row r="378" spans="1:65" ht="17.25" thickBot="1" x14ac:dyDescent="0.25">
      <c r="A378" s="79">
        <v>377</v>
      </c>
      <c r="B378" s="86"/>
      <c r="C378" s="103"/>
      <c r="F378" s="99"/>
      <c r="G378" s="104"/>
      <c r="H378" s="104"/>
      <c r="I378" s="99"/>
      <c r="J378" s="99"/>
      <c r="K378" s="99"/>
      <c r="L378" s="99"/>
      <c r="M378" s="99"/>
      <c r="N378" s="99"/>
      <c r="O378" s="99"/>
      <c r="P378" s="99"/>
      <c r="Q378" s="99"/>
      <c r="R378" s="99"/>
      <c r="S378" s="99"/>
      <c r="T378" s="99"/>
      <c r="U378" s="99"/>
      <c r="V378" s="99"/>
      <c r="W378" s="99"/>
      <c r="X378" s="99"/>
      <c r="Y378" s="99"/>
      <c r="Z378" s="99"/>
      <c r="AA378" s="99"/>
      <c r="AB378" s="99"/>
      <c r="AC378" s="99"/>
      <c r="AD378" s="99"/>
      <c r="AE378" s="99"/>
      <c r="AF378" s="99"/>
      <c r="AG378" s="99"/>
      <c r="AH378" s="99"/>
      <c r="AI378" s="99"/>
      <c r="AJ378" s="99"/>
      <c r="AK378" s="99"/>
      <c r="AL378" s="99"/>
      <c r="AM378" s="99"/>
      <c r="AN378" s="99"/>
      <c r="AO378" s="99"/>
      <c r="AP378" s="99"/>
      <c r="AQ378" s="99"/>
      <c r="AR378" s="99"/>
      <c r="AS378" s="99"/>
      <c r="AT378" s="99"/>
      <c r="AU378" s="99"/>
      <c r="AV378" s="99"/>
      <c r="AW378" s="99"/>
      <c r="AX378" s="99"/>
      <c r="AY378" s="99"/>
      <c r="AZ378" s="99"/>
      <c r="BA378" s="99"/>
      <c r="BM378" s="86">
        <f t="shared" si="5"/>
        <v>0</v>
      </c>
    </row>
    <row r="379" spans="1:65" ht="17.25" thickBot="1" x14ac:dyDescent="0.25">
      <c r="A379" s="78">
        <v>378</v>
      </c>
      <c r="B379" s="86"/>
      <c r="C379" s="103"/>
      <c r="F379" s="99"/>
      <c r="G379" s="104"/>
      <c r="H379" s="104"/>
      <c r="I379" s="99"/>
      <c r="J379" s="99"/>
      <c r="K379" s="99"/>
      <c r="L379" s="99"/>
      <c r="M379" s="99"/>
      <c r="N379" s="99"/>
      <c r="O379" s="99"/>
      <c r="P379" s="99"/>
      <c r="Q379" s="99"/>
      <c r="R379" s="99"/>
      <c r="S379" s="99"/>
      <c r="T379" s="99"/>
      <c r="U379" s="99"/>
      <c r="V379" s="99"/>
      <c r="W379" s="99"/>
      <c r="X379" s="99"/>
      <c r="Y379" s="99"/>
      <c r="Z379" s="99"/>
      <c r="AA379" s="99"/>
      <c r="AB379" s="99"/>
      <c r="AC379" s="99"/>
      <c r="AD379" s="99"/>
      <c r="AE379" s="99"/>
      <c r="AF379" s="99"/>
      <c r="AG379" s="99"/>
      <c r="AH379" s="99"/>
      <c r="AI379" s="99"/>
      <c r="AJ379" s="99"/>
      <c r="AK379" s="99"/>
      <c r="AL379" s="99"/>
      <c r="AM379" s="99"/>
      <c r="AN379" s="99"/>
      <c r="AO379" s="99"/>
      <c r="AP379" s="99"/>
      <c r="AQ379" s="99"/>
      <c r="AR379" s="99"/>
      <c r="AS379" s="99"/>
      <c r="AT379" s="99"/>
      <c r="AU379" s="99"/>
      <c r="AV379" s="99"/>
      <c r="AW379" s="99"/>
      <c r="AX379" s="99"/>
      <c r="AY379" s="99"/>
      <c r="AZ379" s="99"/>
      <c r="BA379" s="99"/>
      <c r="BM379" s="86">
        <f t="shared" si="5"/>
        <v>0</v>
      </c>
    </row>
    <row r="380" spans="1:65" ht="17.25" thickBot="1" x14ac:dyDescent="0.25">
      <c r="A380" s="79">
        <v>379</v>
      </c>
      <c r="B380" s="86"/>
      <c r="C380" s="103"/>
      <c r="F380" s="99"/>
      <c r="G380" s="104"/>
      <c r="H380" s="104"/>
      <c r="I380" s="99"/>
      <c r="J380" s="99"/>
      <c r="K380" s="99"/>
      <c r="L380" s="99"/>
      <c r="M380" s="99"/>
      <c r="N380" s="99"/>
      <c r="O380" s="99"/>
      <c r="P380" s="99"/>
      <c r="Q380" s="99"/>
      <c r="R380" s="99"/>
      <c r="S380" s="99"/>
      <c r="T380" s="99"/>
      <c r="U380" s="99"/>
      <c r="V380" s="99"/>
      <c r="W380" s="99"/>
      <c r="X380" s="99"/>
      <c r="Y380" s="99"/>
      <c r="Z380" s="99"/>
      <c r="AA380" s="99"/>
      <c r="AB380" s="99"/>
      <c r="AC380" s="99"/>
      <c r="AD380" s="99"/>
      <c r="AE380" s="99"/>
      <c r="AF380" s="99"/>
      <c r="AG380" s="99"/>
      <c r="AH380" s="99"/>
      <c r="AI380" s="99"/>
      <c r="AJ380" s="99"/>
      <c r="AK380" s="99"/>
      <c r="AL380" s="99"/>
      <c r="AM380" s="99"/>
      <c r="AN380" s="99"/>
      <c r="AO380" s="99"/>
      <c r="AP380" s="99"/>
      <c r="AQ380" s="99"/>
      <c r="AR380" s="99"/>
      <c r="AS380" s="99"/>
      <c r="AT380" s="99"/>
      <c r="AU380" s="99"/>
      <c r="AV380" s="99"/>
      <c r="AW380" s="99"/>
      <c r="AX380" s="99"/>
      <c r="AY380" s="99"/>
      <c r="AZ380" s="99"/>
      <c r="BA380" s="99"/>
      <c r="BM380" s="86">
        <f t="shared" si="5"/>
        <v>0</v>
      </c>
    </row>
    <row r="381" spans="1:65" ht="17.25" thickBot="1" x14ac:dyDescent="0.25">
      <c r="A381" s="78">
        <v>380</v>
      </c>
      <c r="B381" s="86"/>
      <c r="C381" s="103"/>
      <c r="F381" s="99"/>
      <c r="G381" s="104"/>
      <c r="H381" s="104"/>
      <c r="I381" s="99"/>
      <c r="J381" s="99"/>
      <c r="K381" s="99"/>
      <c r="L381" s="99"/>
      <c r="M381" s="99"/>
      <c r="N381" s="99"/>
      <c r="O381" s="99"/>
      <c r="P381" s="99"/>
      <c r="Q381" s="99"/>
      <c r="R381" s="99"/>
      <c r="S381" s="99"/>
      <c r="T381" s="99"/>
      <c r="U381" s="99"/>
      <c r="V381" s="99"/>
      <c r="W381" s="99"/>
      <c r="X381" s="99"/>
      <c r="Y381" s="99"/>
      <c r="Z381" s="99"/>
      <c r="AA381" s="99"/>
      <c r="AB381" s="99"/>
      <c r="AC381" s="99"/>
      <c r="AD381" s="99"/>
      <c r="AE381" s="99"/>
      <c r="AF381" s="99"/>
      <c r="AG381" s="99"/>
      <c r="AH381" s="99"/>
      <c r="AI381" s="99"/>
      <c r="AJ381" s="99"/>
      <c r="AK381" s="99"/>
      <c r="AL381" s="99"/>
      <c r="AM381" s="99"/>
      <c r="AN381" s="99"/>
      <c r="AO381" s="99"/>
      <c r="AP381" s="99"/>
      <c r="AQ381" s="99"/>
      <c r="AR381" s="99"/>
      <c r="AS381" s="99"/>
      <c r="AT381" s="99"/>
      <c r="AU381" s="99"/>
      <c r="AV381" s="99"/>
      <c r="AW381" s="99"/>
      <c r="AX381" s="99"/>
      <c r="AY381" s="99"/>
      <c r="AZ381" s="99"/>
      <c r="BA381" s="99"/>
      <c r="BM381" s="86">
        <f t="shared" si="5"/>
        <v>0</v>
      </c>
    </row>
    <row r="382" spans="1:65" ht="17.25" thickBot="1" x14ac:dyDescent="0.25">
      <c r="A382" s="79">
        <v>381</v>
      </c>
      <c r="B382" s="86"/>
      <c r="C382" s="103"/>
      <c r="F382" s="99"/>
      <c r="G382" s="104"/>
      <c r="H382" s="104"/>
      <c r="I382" s="99"/>
      <c r="J382" s="99"/>
      <c r="K382" s="99"/>
      <c r="L382" s="99"/>
      <c r="M382" s="99"/>
      <c r="N382" s="99"/>
      <c r="O382" s="99"/>
      <c r="P382" s="99"/>
      <c r="Q382" s="99"/>
      <c r="R382" s="99"/>
      <c r="S382" s="99"/>
      <c r="T382" s="99"/>
      <c r="U382" s="99"/>
      <c r="V382" s="99"/>
      <c r="W382" s="99"/>
      <c r="X382" s="99"/>
      <c r="Y382" s="99"/>
      <c r="Z382" s="99"/>
      <c r="AA382" s="99"/>
      <c r="AB382" s="99"/>
      <c r="AC382" s="99"/>
      <c r="AD382" s="99"/>
      <c r="AE382" s="99"/>
      <c r="AF382" s="99"/>
      <c r="AG382" s="99"/>
      <c r="AH382" s="99"/>
      <c r="AI382" s="99"/>
      <c r="AJ382" s="99"/>
      <c r="AK382" s="99"/>
      <c r="AL382" s="99"/>
      <c r="AM382" s="99"/>
      <c r="AN382" s="99"/>
      <c r="AO382" s="99"/>
      <c r="AP382" s="99"/>
      <c r="AQ382" s="99"/>
      <c r="AR382" s="99"/>
      <c r="AS382" s="99"/>
      <c r="AT382" s="99"/>
      <c r="AU382" s="99"/>
      <c r="AV382" s="99"/>
      <c r="AW382" s="99"/>
      <c r="AX382" s="99"/>
      <c r="AY382" s="99"/>
      <c r="AZ382" s="99"/>
      <c r="BA382" s="99"/>
      <c r="BM382" s="86">
        <f t="shared" si="5"/>
        <v>0</v>
      </c>
    </row>
    <row r="383" spans="1:65" ht="17.25" thickBot="1" x14ac:dyDescent="0.25">
      <c r="A383" s="78">
        <v>382</v>
      </c>
      <c r="B383" s="86"/>
      <c r="C383" s="103"/>
      <c r="F383" s="99"/>
      <c r="G383" s="104"/>
      <c r="H383" s="104"/>
      <c r="I383" s="99"/>
      <c r="J383" s="99"/>
      <c r="K383" s="99"/>
      <c r="L383" s="99"/>
      <c r="M383" s="99"/>
      <c r="N383" s="99"/>
      <c r="O383" s="99"/>
      <c r="P383" s="99"/>
      <c r="Q383" s="99"/>
      <c r="R383" s="99"/>
      <c r="S383" s="99"/>
      <c r="T383" s="99"/>
      <c r="U383" s="99"/>
      <c r="V383" s="99"/>
      <c r="W383" s="99"/>
      <c r="X383" s="99"/>
      <c r="Y383" s="99"/>
      <c r="Z383" s="99"/>
      <c r="AA383" s="99"/>
      <c r="AB383" s="99"/>
      <c r="AC383" s="99"/>
      <c r="AD383" s="99"/>
      <c r="AE383" s="99"/>
      <c r="AF383" s="99"/>
      <c r="AG383" s="99"/>
      <c r="AH383" s="99"/>
      <c r="AI383" s="99"/>
      <c r="AJ383" s="99"/>
      <c r="AK383" s="99"/>
      <c r="AL383" s="99"/>
      <c r="AM383" s="99"/>
      <c r="AN383" s="99"/>
      <c r="AO383" s="99"/>
      <c r="AP383" s="99"/>
      <c r="AQ383" s="99"/>
      <c r="AR383" s="99"/>
      <c r="AS383" s="99"/>
      <c r="AT383" s="99"/>
      <c r="AU383" s="99"/>
      <c r="AV383" s="99"/>
      <c r="AW383" s="99"/>
      <c r="AX383" s="99"/>
      <c r="AY383" s="99"/>
      <c r="AZ383" s="99"/>
      <c r="BA383" s="99"/>
      <c r="BM383" s="86">
        <f t="shared" si="5"/>
        <v>0</v>
      </c>
    </row>
    <row r="384" spans="1:65" ht="17.25" thickBot="1" x14ac:dyDescent="0.25">
      <c r="A384" s="79">
        <v>383</v>
      </c>
      <c r="B384" s="86"/>
      <c r="C384" s="103"/>
      <c r="F384" s="99"/>
      <c r="G384" s="104"/>
      <c r="H384" s="104"/>
      <c r="I384" s="99"/>
      <c r="J384" s="99"/>
      <c r="K384" s="99"/>
      <c r="L384" s="99"/>
      <c r="M384" s="99"/>
      <c r="N384" s="99"/>
      <c r="O384" s="99"/>
      <c r="P384" s="99"/>
      <c r="Q384" s="99"/>
      <c r="R384" s="99"/>
      <c r="S384" s="99"/>
      <c r="T384" s="99"/>
      <c r="U384" s="99"/>
      <c r="V384" s="99"/>
      <c r="W384" s="99"/>
      <c r="X384" s="99"/>
      <c r="Y384" s="99"/>
      <c r="Z384" s="99"/>
      <c r="AA384" s="99"/>
      <c r="AB384" s="99"/>
      <c r="AC384" s="99"/>
      <c r="AD384" s="99"/>
      <c r="AE384" s="99"/>
      <c r="AF384" s="99"/>
      <c r="AG384" s="99"/>
      <c r="AH384" s="99"/>
      <c r="AI384" s="99"/>
      <c r="AJ384" s="99"/>
      <c r="AK384" s="99"/>
      <c r="AL384" s="99"/>
      <c r="AM384" s="99"/>
      <c r="AN384" s="99"/>
      <c r="AO384" s="99"/>
      <c r="AP384" s="99"/>
      <c r="AQ384" s="99"/>
      <c r="AR384" s="99"/>
      <c r="AS384" s="99"/>
      <c r="AT384" s="99"/>
      <c r="AU384" s="99"/>
      <c r="AV384" s="99"/>
      <c r="AW384" s="99"/>
      <c r="AX384" s="99"/>
      <c r="AY384" s="99"/>
      <c r="AZ384" s="99"/>
      <c r="BA384" s="99"/>
      <c r="BM384" s="86">
        <f t="shared" si="5"/>
        <v>0</v>
      </c>
    </row>
    <row r="385" spans="1:65" ht="17.25" thickBot="1" x14ac:dyDescent="0.25">
      <c r="A385" s="78">
        <v>384</v>
      </c>
      <c r="B385" s="86"/>
      <c r="C385" s="103"/>
      <c r="F385" s="99"/>
      <c r="G385" s="104"/>
      <c r="H385" s="104"/>
      <c r="I385" s="99"/>
      <c r="J385" s="99"/>
      <c r="K385" s="99"/>
      <c r="L385" s="99"/>
      <c r="M385" s="99"/>
      <c r="N385" s="99"/>
      <c r="O385" s="99"/>
      <c r="P385" s="99"/>
      <c r="Q385" s="99"/>
      <c r="R385" s="99"/>
      <c r="S385" s="99"/>
      <c r="T385" s="99"/>
      <c r="U385" s="99"/>
      <c r="V385" s="99"/>
      <c r="W385" s="99"/>
      <c r="X385" s="99"/>
      <c r="Y385" s="99"/>
      <c r="Z385" s="99"/>
      <c r="AA385" s="99"/>
      <c r="AB385" s="99"/>
      <c r="AC385" s="99"/>
      <c r="AD385" s="99"/>
      <c r="AE385" s="99"/>
      <c r="AF385" s="99"/>
      <c r="AG385" s="99"/>
      <c r="AH385" s="99"/>
      <c r="AI385" s="99"/>
      <c r="AJ385" s="99"/>
      <c r="AK385" s="99"/>
      <c r="AL385" s="99"/>
      <c r="AM385" s="99"/>
      <c r="AN385" s="99"/>
      <c r="AO385" s="99"/>
      <c r="AP385" s="99"/>
      <c r="AQ385" s="99"/>
      <c r="AR385" s="99"/>
      <c r="AS385" s="99"/>
      <c r="AT385" s="99"/>
      <c r="AU385" s="99"/>
      <c r="AV385" s="99"/>
      <c r="AW385" s="99"/>
      <c r="AX385" s="99"/>
      <c r="AY385" s="99"/>
      <c r="AZ385" s="99"/>
      <c r="BA385" s="99"/>
      <c r="BM385" s="86">
        <f t="shared" si="5"/>
        <v>0</v>
      </c>
    </row>
    <row r="386" spans="1:65" ht="17.25" thickBot="1" x14ac:dyDescent="0.25">
      <c r="A386" s="79">
        <v>385</v>
      </c>
      <c r="B386" s="86"/>
      <c r="C386" s="103"/>
      <c r="F386" s="99"/>
      <c r="G386" s="104"/>
      <c r="H386" s="104"/>
      <c r="I386" s="99"/>
      <c r="J386" s="99"/>
      <c r="K386" s="99"/>
      <c r="L386" s="99"/>
      <c r="M386" s="99"/>
      <c r="N386" s="99"/>
      <c r="O386" s="99"/>
      <c r="P386" s="99"/>
      <c r="Q386" s="99"/>
      <c r="R386" s="99"/>
      <c r="S386" s="99"/>
      <c r="T386" s="99"/>
      <c r="U386" s="99"/>
      <c r="V386" s="99"/>
      <c r="W386" s="99"/>
      <c r="X386" s="99"/>
      <c r="Y386" s="99"/>
      <c r="Z386" s="99"/>
      <c r="AA386" s="99"/>
      <c r="AB386" s="99"/>
      <c r="AC386" s="99"/>
      <c r="AD386" s="99"/>
      <c r="AE386" s="99"/>
      <c r="AF386" s="99"/>
      <c r="AG386" s="99"/>
      <c r="AH386" s="99"/>
      <c r="AI386" s="99"/>
      <c r="AJ386" s="99"/>
      <c r="AK386" s="99"/>
      <c r="AL386" s="99"/>
      <c r="AM386" s="99"/>
      <c r="AN386" s="99"/>
      <c r="AO386" s="99"/>
      <c r="AP386" s="99"/>
      <c r="AQ386" s="99"/>
      <c r="AR386" s="99"/>
      <c r="AS386" s="99"/>
      <c r="AT386" s="99"/>
      <c r="AU386" s="99"/>
      <c r="AV386" s="99"/>
      <c r="AW386" s="99"/>
      <c r="AX386" s="99"/>
      <c r="AY386" s="99"/>
      <c r="AZ386" s="99"/>
      <c r="BA386" s="99"/>
      <c r="BM386" s="86">
        <f t="shared" si="5"/>
        <v>0</v>
      </c>
    </row>
    <row r="387" spans="1:65" ht="17.25" thickBot="1" x14ac:dyDescent="0.25">
      <c r="A387" s="78">
        <v>386</v>
      </c>
      <c r="B387" s="86"/>
      <c r="C387" s="103"/>
      <c r="F387" s="99"/>
      <c r="G387" s="104"/>
      <c r="H387" s="104"/>
      <c r="I387" s="99"/>
      <c r="J387" s="99"/>
      <c r="K387" s="99"/>
      <c r="L387" s="99"/>
      <c r="M387" s="99"/>
      <c r="N387" s="99"/>
      <c r="O387" s="99"/>
      <c r="P387" s="99"/>
      <c r="Q387" s="99"/>
      <c r="R387" s="99"/>
      <c r="S387" s="99"/>
      <c r="T387" s="99"/>
      <c r="U387" s="99"/>
      <c r="V387" s="99"/>
      <c r="W387" s="99"/>
      <c r="X387" s="99"/>
      <c r="Y387" s="99"/>
      <c r="Z387" s="99"/>
      <c r="AA387" s="99"/>
      <c r="AB387" s="99"/>
      <c r="AC387" s="99"/>
      <c r="AD387" s="99"/>
      <c r="AE387" s="99"/>
      <c r="AF387" s="99"/>
      <c r="AG387" s="99"/>
      <c r="AH387" s="99"/>
      <c r="AI387" s="99"/>
      <c r="AJ387" s="99"/>
      <c r="AK387" s="99"/>
      <c r="AL387" s="99"/>
      <c r="AM387" s="99"/>
      <c r="AN387" s="99"/>
      <c r="AO387" s="99"/>
      <c r="AP387" s="99"/>
      <c r="AQ387" s="99"/>
      <c r="AR387" s="99"/>
      <c r="AS387" s="99"/>
      <c r="AT387" s="99"/>
      <c r="AU387" s="99"/>
      <c r="AV387" s="99"/>
      <c r="AW387" s="99"/>
      <c r="AX387" s="99"/>
      <c r="AY387" s="99"/>
      <c r="AZ387" s="99"/>
      <c r="BA387" s="99"/>
      <c r="BM387" s="86">
        <f t="shared" si="5"/>
        <v>0</v>
      </c>
    </row>
    <row r="388" spans="1:65" ht="17.25" thickBot="1" x14ac:dyDescent="0.25">
      <c r="A388" s="79">
        <v>387</v>
      </c>
      <c r="B388" s="86"/>
      <c r="C388" s="103"/>
      <c r="F388" s="99"/>
      <c r="G388" s="104"/>
      <c r="H388" s="104"/>
      <c r="I388" s="99"/>
      <c r="J388" s="99"/>
      <c r="K388" s="99"/>
      <c r="L388" s="99"/>
      <c r="M388" s="99"/>
      <c r="N388" s="99"/>
      <c r="O388" s="99"/>
      <c r="P388" s="99"/>
      <c r="Q388" s="99"/>
      <c r="R388" s="99"/>
      <c r="S388" s="99"/>
      <c r="T388" s="99"/>
      <c r="U388" s="99"/>
      <c r="V388" s="99"/>
      <c r="W388" s="99"/>
      <c r="X388" s="99"/>
      <c r="Y388" s="99"/>
      <c r="Z388" s="99"/>
      <c r="AA388" s="99"/>
      <c r="AB388" s="99"/>
      <c r="AC388" s="99"/>
      <c r="AD388" s="99"/>
      <c r="AE388" s="99"/>
      <c r="AF388" s="99"/>
      <c r="AG388" s="99"/>
      <c r="AH388" s="99"/>
      <c r="AI388" s="99"/>
      <c r="AJ388" s="99"/>
      <c r="AK388" s="99"/>
      <c r="AL388" s="99"/>
      <c r="AM388" s="99"/>
      <c r="AN388" s="99"/>
      <c r="AO388" s="99"/>
      <c r="AP388" s="99"/>
      <c r="AQ388" s="99"/>
      <c r="AR388" s="99"/>
      <c r="AS388" s="99"/>
      <c r="AT388" s="99"/>
      <c r="AU388" s="99"/>
      <c r="AV388" s="99"/>
      <c r="AW388" s="99"/>
      <c r="AX388" s="99"/>
      <c r="AY388" s="99"/>
      <c r="AZ388" s="99"/>
      <c r="BA388" s="99"/>
      <c r="BM388" s="86">
        <f t="shared" ref="BM388:BM451" si="6">COUNTIF(I388:BI388,"*")</f>
        <v>0</v>
      </c>
    </row>
    <row r="389" spans="1:65" ht="17.25" thickBot="1" x14ac:dyDescent="0.25">
      <c r="A389" s="78">
        <v>388</v>
      </c>
      <c r="B389" s="86"/>
      <c r="C389" s="103"/>
      <c r="F389" s="99"/>
      <c r="G389" s="104"/>
      <c r="H389" s="104"/>
      <c r="I389" s="99"/>
      <c r="J389" s="99"/>
      <c r="K389" s="99"/>
      <c r="L389" s="99"/>
      <c r="M389" s="99"/>
      <c r="N389" s="99"/>
      <c r="O389" s="99"/>
      <c r="P389" s="99"/>
      <c r="Q389" s="99"/>
      <c r="R389" s="99"/>
      <c r="S389" s="99"/>
      <c r="T389" s="99"/>
      <c r="U389" s="99"/>
      <c r="V389" s="99"/>
      <c r="W389" s="99"/>
      <c r="X389" s="99"/>
      <c r="Y389" s="99"/>
      <c r="Z389" s="99"/>
      <c r="AA389" s="99"/>
      <c r="AB389" s="99"/>
      <c r="AC389" s="99"/>
      <c r="AD389" s="99"/>
      <c r="AE389" s="99"/>
      <c r="AF389" s="99"/>
      <c r="AG389" s="99"/>
      <c r="AH389" s="99"/>
      <c r="AI389" s="99"/>
      <c r="AJ389" s="99"/>
      <c r="AK389" s="99"/>
      <c r="AL389" s="99"/>
      <c r="AM389" s="99"/>
      <c r="AN389" s="99"/>
      <c r="AO389" s="99"/>
      <c r="AP389" s="99"/>
      <c r="AQ389" s="99"/>
      <c r="AR389" s="99"/>
      <c r="AS389" s="99"/>
      <c r="AT389" s="99"/>
      <c r="AU389" s="99"/>
      <c r="AV389" s="99"/>
      <c r="AW389" s="99"/>
      <c r="AX389" s="99"/>
      <c r="AY389" s="99"/>
      <c r="AZ389" s="99"/>
      <c r="BA389" s="99"/>
      <c r="BM389" s="86">
        <f t="shared" si="6"/>
        <v>0</v>
      </c>
    </row>
    <row r="390" spans="1:65" ht="17.25" thickBot="1" x14ac:dyDescent="0.25">
      <c r="A390" s="79">
        <v>389</v>
      </c>
      <c r="B390" s="86"/>
      <c r="C390" s="103"/>
      <c r="F390" s="99"/>
      <c r="G390" s="104"/>
      <c r="H390" s="104"/>
      <c r="I390" s="99"/>
      <c r="J390" s="99"/>
      <c r="K390" s="99"/>
      <c r="L390" s="99"/>
      <c r="M390" s="99"/>
      <c r="N390" s="99"/>
      <c r="O390" s="99"/>
      <c r="P390" s="99"/>
      <c r="Q390" s="99"/>
      <c r="R390" s="99"/>
      <c r="S390" s="99"/>
      <c r="T390" s="99"/>
      <c r="U390" s="99"/>
      <c r="V390" s="99"/>
      <c r="W390" s="99"/>
      <c r="X390" s="99"/>
      <c r="Y390" s="99"/>
      <c r="Z390" s="99"/>
      <c r="AA390" s="99"/>
      <c r="AB390" s="99"/>
      <c r="AC390" s="99"/>
      <c r="AD390" s="99"/>
      <c r="AE390" s="99"/>
      <c r="AF390" s="99"/>
      <c r="AG390" s="99"/>
      <c r="AH390" s="99"/>
      <c r="AI390" s="99"/>
      <c r="AJ390" s="99"/>
      <c r="AK390" s="99"/>
      <c r="AL390" s="99"/>
      <c r="AM390" s="99"/>
      <c r="AN390" s="99"/>
      <c r="AO390" s="99"/>
      <c r="AP390" s="99"/>
      <c r="AQ390" s="99"/>
      <c r="AR390" s="99"/>
      <c r="AS390" s="99"/>
      <c r="AT390" s="99"/>
      <c r="AU390" s="99"/>
      <c r="AV390" s="99"/>
      <c r="AW390" s="99"/>
      <c r="AX390" s="99"/>
      <c r="AY390" s="99"/>
      <c r="AZ390" s="99"/>
      <c r="BA390" s="99"/>
      <c r="BM390" s="86">
        <f t="shared" si="6"/>
        <v>0</v>
      </c>
    </row>
    <row r="391" spans="1:65" ht="17.25" thickBot="1" x14ac:dyDescent="0.25">
      <c r="A391" s="78">
        <v>390</v>
      </c>
      <c r="B391" s="86"/>
      <c r="C391" s="103"/>
      <c r="F391" s="99"/>
      <c r="G391" s="104"/>
      <c r="H391" s="104"/>
      <c r="I391" s="99"/>
      <c r="J391" s="99"/>
      <c r="K391" s="99"/>
      <c r="L391" s="99"/>
      <c r="M391" s="99"/>
      <c r="N391" s="99"/>
      <c r="O391" s="99"/>
      <c r="P391" s="99"/>
      <c r="Q391" s="99"/>
      <c r="R391" s="99"/>
      <c r="S391" s="99"/>
      <c r="T391" s="99"/>
      <c r="U391" s="99"/>
      <c r="V391" s="99"/>
      <c r="W391" s="99"/>
      <c r="X391" s="99"/>
      <c r="Y391" s="99"/>
      <c r="Z391" s="99"/>
      <c r="AA391" s="99"/>
      <c r="AB391" s="99"/>
      <c r="AC391" s="99"/>
      <c r="AD391" s="99"/>
      <c r="AE391" s="99"/>
      <c r="AF391" s="99"/>
      <c r="AG391" s="99"/>
      <c r="AH391" s="99"/>
      <c r="AI391" s="99"/>
      <c r="AJ391" s="99"/>
      <c r="AK391" s="99"/>
      <c r="AL391" s="99"/>
      <c r="AM391" s="99"/>
      <c r="AN391" s="99"/>
      <c r="AO391" s="99"/>
      <c r="AP391" s="99"/>
      <c r="AQ391" s="99"/>
      <c r="AR391" s="99"/>
      <c r="AS391" s="99"/>
      <c r="AT391" s="99"/>
      <c r="AU391" s="99"/>
      <c r="AV391" s="99"/>
      <c r="AW391" s="99"/>
      <c r="AX391" s="99"/>
      <c r="AY391" s="99"/>
      <c r="AZ391" s="99"/>
      <c r="BA391" s="99"/>
      <c r="BM391" s="86">
        <f t="shared" si="6"/>
        <v>0</v>
      </c>
    </row>
    <row r="392" spans="1:65" ht="17.25" thickBot="1" x14ac:dyDescent="0.25">
      <c r="A392" s="79">
        <v>391</v>
      </c>
      <c r="B392" s="86"/>
      <c r="C392" s="103"/>
      <c r="F392" s="99"/>
      <c r="G392" s="104"/>
      <c r="H392" s="104"/>
      <c r="I392" s="99"/>
      <c r="J392" s="99"/>
      <c r="K392" s="99"/>
      <c r="L392" s="99"/>
      <c r="M392" s="99"/>
      <c r="N392" s="99"/>
      <c r="O392" s="99"/>
      <c r="P392" s="99"/>
      <c r="Q392" s="99"/>
      <c r="R392" s="99"/>
      <c r="S392" s="99"/>
      <c r="T392" s="99"/>
      <c r="U392" s="99"/>
      <c r="V392" s="99"/>
      <c r="W392" s="99"/>
      <c r="X392" s="99"/>
      <c r="Y392" s="99"/>
      <c r="Z392" s="99"/>
      <c r="AA392" s="99"/>
      <c r="AB392" s="99"/>
      <c r="AC392" s="99"/>
      <c r="AD392" s="99"/>
      <c r="AE392" s="99"/>
      <c r="AF392" s="99"/>
      <c r="AG392" s="99"/>
      <c r="AH392" s="99"/>
      <c r="AI392" s="99"/>
      <c r="AJ392" s="99"/>
      <c r="AK392" s="99"/>
      <c r="AL392" s="99"/>
      <c r="AM392" s="99"/>
      <c r="AN392" s="99"/>
      <c r="AO392" s="99"/>
      <c r="AP392" s="99"/>
      <c r="AQ392" s="99"/>
      <c r="AR392" s="99"/>
      <c r="AS392" s="99"/>
      <c r="AT392" s="99"/>
      <c r="AU392" s="99"/>
      <c r="AV392" s="99"/>
      <c r="AW392" s="99"/>
      <c r="AX392" s="99"/>
      <c r="AY392" s="99"/>
      <c r="AZ392" s="99"/>
      <c r="BA392" s="99"/>
      <c r="BM392" s="86">
        <f t="shared" si="6"/>
        <v>0</v>
      </c>
    </row>
    <row r="393" spans="1:65" ht="17.25" thickBot="1" x14ac:dyDescent="0.25">
      <c r="A393" s="78">
        <v>392</v>
      </c>
      <c r="B393" s="86"/>
      <c r="C393" s="103"/>
      <c r="F393" s="99"/>
      <c r="G393" s="104"/>
      <c r="H393" s="104"/>
      <c r="I393" s="99"/>
      <c r="J393" s="99"/>
      <c r="K393" s="99"/>
      <c r="L393" s="99"/>
      <c r="M393" s="99"/>
      <c r="N393" s="99"/>
      <c r="O393" s="99"/>
      <c r="P393" s="99"/>
      <c r="Q393" s="99"/>
      <c r="R393" s="99"/>
      <c r="S393" s="99"/>
      <c r="T393" s="99"/>
      <c r="U393" s="99"/>
      <c r="V393" s="99"/>
      <c r="W393" s="99"/>
      <c r="X393" s="99"/>
      <c r="Y393" s="99"/>
      <c r="Z393" s="99"/>
      <c r="AA393" s="99"/>
      <c r="AB393" s="99"/>
      <c r="AC393" s="99"/>
      <c r="AD393" s="99"/>
      <c r="AE393" s="99"/>
      <c r="AF393" s="99"/>
      <c r="AG393" s="99"/>
      <c r="AH393" s="99"/>
      <c r="AI393" s="99"/>
      <c r="AJ393" s="99"/>
      <c r="AK393" s="99"/>
      <c r="AL393" s="99"/>
      <c r="AM393" s="99"/>
      <c r="AN393" s="99"/>
      <c r="AO393" s="99"/>
      <c r="AP393" s="99"/>
      <c r="AQ393" s="99"/>
      <c r="AR393" s="99"/>
      <c r="AS393" s="99"/>
      <c r="AT393" s="99"/>
      <c r="AU393" s="99"/>
      <c r="AV393" s="99"/>
      <c r="AW393" s="99"/>
      <c r="AX393" s="99"/>
      <c r="AY393" s="99"/>
      <c r="AZ393" s="99"/>
      <c r="BA393" s="99"/>
      <c r="BM393" s="86">
        <f t="shared" si="6"/>
        <v>0</v>
      </c>
    </row>
    <row r="394" spans="1:65" ht="17.25" thickBot="1" x14ac:dyDescent="0.25">
      <c r="A394" s="79">
        <v>393</v>
      </c>
      <c r="B394" s="86"/>
      <c r="C394" s="103"/>
      <c r="F394" s="99"/>
      <c r="G394" s="104"/>
      <c r="H394" s="104"/>
      <c r="I394" s="99"/>
      <c r="J394" s="99"/>
      <c r="K394" s="99"/>
      <c r="L394" s="99"/>
      <c r="M394" s="99"/>
      <c r="N394" s="99"/>
      <c r="O394" s="99"/>
      <c r="P394" s="99"/>
      <c r="Q394" s="99"/>
      <c r="R394" s="99"/>
      <c r="S394" s="99"/>
      <c r="T394" s="99"/>
      <c r="U394" s="99"/>
      <c r="V394" s="99"/>
      <c r="W394" s="99"/>
      <c r="X394" s="99"/>
      <c r="Y394" s="99"/>
      <c r="Z394" s="99"/>
      <c r="AA394" s="99"/>
      <c r="AB394" s="99"/>
      <c r="AC394" s="99"/>
      <c r="AD394" s="99"/>
      <c r="AE394" s="99"/>
      <c r="AF394" s="99"/>
      <c r="AG394" s="99"/>
      <c r="AH394" s="99"/>
      <c r="AI394" s="99"/>
      <c r="AJ394" s="99"/>
      <c r="AK394" s="99"/>
      <c r="AL394" s="99"/>
      <c r="AM394" s="99"/>
      <c r="AN394" s="99"/>
      <c r="AO394" s="99"/>
      <c r="AP394" s="99"/>
      <c r="AQ394" s="99"/>
      <c r="AR394" s="99"/>
      <c r="AS394" s="99"/>
      <c r="AT394" s="99"/>
      <c r="AU394" s="99"/>
      <c r="AV394" s="99"/>
      <c r="AW394" s="99"/>
      <c r="AX394" s="99"/>
      <c r="AY394" s="99"/>
      <c r="AZ394" s="99"/>
      <c r="BA394" s="99"/>
      <c r="BM394" s="86">
        <f t="shared" si="6"/>
        <v>0</v>
      </c>
    </row>
    <row r="395" spans="1:65" ht="17.25" thickBot="1" x14ac:dyDescent="0.25">
      <c r="A395" s="78">
        <v>394</v>
      </c>
      <c r="B395" s="86"/>
      <c r="C395" s="103"/>
      <c r="F395" s="99"/>
      <c r="G395" s="104"/>
      <c r="H395" s="104"/>
      <c r="I395" s="99"/>
      <c r="J395" s="99"/>
      <c r="K395" s="99"/>
      <c r="L395" s="99"/>
      <c r="M395" s="99"/>
      <c r="N395" s="99"/>
      <c r="O395" s="99"/>
      <c r="P395" s="99"/>
      <c r="Q395" s="99"/>
      <c r="R395" s="99"/>
      <c r="S395" s="99"/>
      <c r="T395" s="99"/>
      <c r="U395" s="99"/>
      <c r="V395" s="99"/>
      <c r="W395" s="99"/>
      <c r="X395" s="99"/>
      <c r="Y395" s="99"/>
      <c r="Z395" s="99"/>
      <c r="AA395" s="99"/>
      <c r="AB395" s="99"/>
      <c r="AC395" s="99"/>
      <c r="AD395" s="99"/>
      <c r="AE395" s="99"/>
      <c r="AF395" s="99"/>
      <c r="AG395" s="99"/>
      <c r="AH395" s="99"/>
      <c r="AI395" s="99"/>
      <c r="AJ395" s="99"/>
      <c r="AK395" s="99"/>
      <c r="AL395" s="99"/>
      <c r="AM395" s="99"/>
      <c r="AN395" s="99"/>
      <c r="AO395" s="99"/>
      <c r="AP395" s="99"/>
      <c r="AQ395" s="99"/>
      <c r="AR395" s="99"/>
      <c r="AS395" s="99"/>
      <c r="AT395" s="99"/>
      <c r="AU395" s="99"/>
      <c r="AV395" s="99"/>
      <c r="AW395" s="99"/>
      <c r="AX395" s="99"/>
      <c r="AY395" s="99"/>
      <c r="AZ395" s="99"/>
      <c r="BA395" s="99"/>
      <c r="BM395" s="86">
        <f t="shared" si="6"/>
        <v>0</v>
      </c>
    </row>
    <row r="396" spans="1:65" ht="17.25" thickBot="1" x14ac:dyDescent="0.25">
      <c r="A396" s="79">
        <v>395</v>
      </c>
      <c r="B396" s="86"/>
      <c r="C396" s="103"/>
      <c r="F396" s="99"/>
      <c r="G396" s="104"/>
      <c r="H396" s="104"/>
      <c r="I396" s="99"/>
      <c r="J396" s="99"/>
      <c r="K396" s="99"/>
      <c r="L396" s="99"/>
      <c r="M396" s="99"/>
      <c r="N396" s="99"/>
      <c r="O396" s="99"/>
      <c r="P396" s="99"/>
      <c r="Q396" s="99"/>
      <c r="R396" s="99"/>
      <c r="S396" s="99"/>
      <c r="T396" s="99"/>
      <c r="U396" s="99"/>
      <c r="V396" s="99"/>
      <c r="W396" s="99"/>
      <c r="X396" s="99"/>
      <c r="Y396" s="99"/>
      <c r="Z396" s="99"/>
      <c r="AA396" s="99"/>
      <c r="AB396" s="99"/>
      <c r="AC396" s="99"/>
      <c r="AD396" s="99"/>
      <c r="AE396" s="99"/>
      <c r="AF396" s="99"/>
      <c r="AG396" s="99"/>
      <c r="AH396" s="99"/>
      <c r="AI396" s="99"/>
      <c r="AJ396" s="99"/>
      <c r="AK396" s="99"/>
      <c r="AL396" s="99"/>
      <c r="AM396" s="99"/>
      <c r="AN396" s="99"/>
      <c r="AO396" s="99"/>
      <c r="AP396" s="99"/>
      <c r="AQ396" s="99"/>
      <c r="AR396" s="99"/>
      <c r="AS396" s="99"/>
      <c r="AT396" s="99"/>
      <c r="AU396" s="99"/>
      <c r="AV396" s="99"/>
      <c r="AW396" s="99"/>
      <c r="AX396" s="99"/>
      <c r="AY396" s="99"/>
      <c r="AZ396" s="99"/>
      <c r="BA396" s="99"/>
      <c r="BM396" s="86">
        <f t="shared" si="6"/>
        <v>0</v>
      </c>
    </row>
    <row r="397" spans="1:65" ht="17.25" thickBot="1" x14ac:dyDescent="0.25">
      <c r="A397" s="78">
        <v>396</v>
      </c>
      <c r="B397" s="86"/>
      <c r="C397" s="103"/>
      <c r="F397" s="99"/>
      <c r="G397" s="104"/>
      <c r="H397" s="104"/>
      <c r="I397" s="99"/>
      <c r="J397" s="99"/>
      <c r="K397" s="99"/>
      <c r="L397" s="99"/>
      <c r="M397" s="99"/>
      <c r="N397" s="99"/>
      <c r="O397" s="99"/>
      <c r="P397" s="99"/>
      <c r="Q397" s="99"/>
      <c r="R397" s="99"/>
      <c r="S397" s="99"/>
      <c r="T397" s="99"/>
      <c r="U397" s="99"/>
      <c r="V397" s="99"/>
      <c r="W397" s="99"/>
      <c r="X397" s="99"/>
      <c r="Y397" s="99"/>
      <c r="Z397" s="99"/>
      <c r="AA397" s="99"/>
      <c r="AB397" s="99"/>
      <c r="AC397" s="99"/>
      <c r="AD397" s="99"/>
      <c r="AE397" s="99"/>
      <c r="AF397" s="99"/>
      <c r="AG397" s="99"/>
      <c r="AH397" s="99"/>
      <c r="AI397" s="99"/>
      <c r="AJ397" s="99"/>
      <c r="AK397" s="99"/>
      <c r="AL397" s="99"/>
      <c r="AM397" s="99"/>
      <c r="AN397" s="99"/>
      <c r="AO397" s="99"/>
      <c r="AP397" s="99"/>
      <c r="AQ397" s="99"/>
      <c r="AR397" s="99"/>
      <c r="AS397" s="99"/>
      <c r="AT397" s="99"/>
      <c r="AU397" s="99"/>
      <c r="AV397" s="99"/>
      <c r="AW397" s="99"/>
      <c r="AX397" s="99"/>
      <c r="AY397" s="99"/>
      <c r="AZ397" s="99"/>
      <c r="BA397" s="99"/>
      <c r="BM397" s="86">
        <f t="shared" si="6"/>
        <v>0</v>
      </c>
    </row>
    <row r="398" spans="1:65" ht="17.25" thickBot="1" x14ac:dyDescent="0.25">
      <c r="A398" s="79">
        <v>397</v>
      </c>
      <c r="B398" s="86"/>
      <c r="C398" s="103"/>
      <c r="F398" s="99"/>
      <c r="G398" s="104"/>
      <c r="H398" s="104"/>
      <c r="I398" s="99"/>
      <c r="J398" s="99"/>
      <c r="K398" s="99"/>
      <c r="L398" s="99"/>
      <c r="M398" s="99"/>
      <c r="N398" s="99"/>
      <c r="O398" s="99"/>
      <c r="P398" s="99"/>
      <c r="Q398" s="99"/>
      <c r="R398" s="99"/>
      <c r="S398" s="99"/>
      <c r="T398" s="99"/>
      <c r="U398" s="99"/>
      <c r="V398" s="99"/>
      <c r="W398" s="99"/>
      <c r="X398" s="99"/>
      <c r="Y398" s="99"/>
      <c r="Z398" s="99"/>
      <c r="AA398" s="99"/>
      <c r="AB398" s="99"/>
      <c r="AC398" s="99"/>
      <c r="AD398" s="99"/>
      <c r="AE398" s="99"/>
      <c r="AF398" s="99"/>
      <c r="AG398" s="99"/>
      <c r="AH398" s="99"/>
      <c r="AI398" s="99"/>
      <c r="AJ398" s="99"/>
      <c r="AK398" s="99"/>
      <c r="AL398" s="99"/>
      <c r="AM398" s="99"/>
      <c r="AN398" s="99"/>
      <c r="AO398" s="99"/>
      <c r="AP398" s="99"/>
      <c r="AQ398" s="99"/>
      <c r="AR398" s="99"/>
      <c r="AS398" s="99"/>
      <c r="AT398" s="99"/>
      <c r="AU398" s="99"/>
      <c r="AV398" s="99"/>
      <c r="AW398" s="99"/>
      <c r="AX398" s="99"/>
      <c r="AY398" s="99"/>
      <c r="AZ398" s="99"/>
      <c r="BA398" s="99"/>
      <c r="BM398" s="86">
        <f t="shared" si="6"/>
        <v>0</v>
      </c>
    </row>
    <row r="399" spans="1:65" ht="17.25" thickBot="1" x14ac:dyDescent="0.25">
      <c r="A399" s="78">
        <v>398</v>
      </c>
      <c r="B399" s="86"/>
      <c r="C399" s="103"/>
      <c r="F399" s="99"/>
      <c r="G399" s="104"/>
      <c r="H399" s="104"/>
      <c r="I399" s="99"/>
      <c r="J399" s="99"/>
      <c r="K399" s="99"/>
      <c r="L399" s="99"/>
      <c r="M399" s="99"/>
      <c r="N399" s="99"/>
      <c r="O399" s="99"/>
      <c r="P399" s="99"/>
      <c r="Q399" s="99"/>
      <c r="R399" s="99"/>
      <c r="S399" s="99"/>
      <c r="T399" s="99"/>
      <c r="U399" s="99"/>
      <c r="V399" s="99"/>
      <c r="W399" s="99"/>
      <c r="X399" s="99"/>
      <c r="Y399" s="99"/>
      <c r="Z399" s="99"/>
      <c r="AA399" s="99"/>
      <c r="AB399" s="99"/>
      <c r="AC399" s="99"/>
      <c r="AD399" s="99"/>
      <c r="AE399" s="99"/>
      <c r="AF399" s="99"/>
      <c r="AG399" s="99"/>
      <c r="AH399" s="99"/>
      <c r="AI399" s="99"/>
      <c r="AJ399" s="99"/>
      <c r="AK399" s="99"/>
      <c r="AL399" s="99"/>
      <c r="AM399" s="99"/>
      <c r="AN399" s="99"/>
      <c r="AO399" s="99"/>
      <c r="AP399" s="99"/>
      <c r="AQ399" s="99"/>
      <c r="AR399" s="99"/>
      <c r="AS399" s="99"/>
      <c r="AT399" s="99"/>
      <c r="AU399" s="99"/>
      <c r="AV399" s="99"/>
      <c r="AW399" s="99"/>
      <c r="AX399" s="99"/>
      <c r="AY399" s="99"/>
      <c r="AZ399" s="99"/>
      <c r="BA399" s="99"/>
      <c r="BM399" s="86">
        <f t="shared" si="6"/>
        <v>0</v>
      </c>
    </row>
    <row r="400" spans="1:65" ht="17.25" thickBot="1" x14ac:dyDescent="0.25">
      <c r="A400" s="79">
        <v>399</v>
      </c>
      <c r="B400" s="86"/>
      <c r="C400" s="103"/>
      <c r="F400" s="99"/>
      <c r="G400" s="104"/>
      <c r="H400" s="104"/>
      <c r="I400" s="99"/>
      <c r="J400" s="99"/>
      <c r="K400" s="99"/>
      <c r="L400" s="99"/>
      <c r="M400" s="99"/>
      <c r="N400" s="99"/>
      <c r="O400" s="99"/>
      <c r="P400" s="99"/>
      <c r="Q400" s="99"/>
      <c r="R400" s="99"/>
      <c r="S400" s="99"/>
      <c r="T400" s="99"/>
      <c r="U400" s="99"/>
      <c r="V400" s="99"/>
      <c r="W400" s="99"/>
      <c r="X400" s="99"/>
      <c r="Y400" s="99"/>
      <c r="Z400" s="99"/>
      <c r="AA400" s="99"/>
      <c r="AB400" s="99"/>
      <c r="AC400" s="99"/>
      <c r="AD400" s="99"/>
      <c r="AE400" s="99"/>
      <c r="AF400" s="99"/>
      <c r="AG400" s="99"/>
      <c r="AH400" s="99"/>
      <c r="AI400" s="99"/>
      <c r="AJ400" s="99"/>
      <c r="AK400" s="99"/>
      <c r="AL400" s="99"/>
      <c r="AM400" s="99"/>
      <c r="AN400" s="99"/>
      <c r="AO400" s="99"/>
      <c r="AP400" s="99"/>
      <c r="AQ400" s="99"/>
      <c r="AR400" s="99"/>
      <c r="AS400" s="99"/>
      <c r="AT400" s="99"/>
      <c r="AU400" s="99"/>
      <c r="AV400" s="99"/>
      <c r="AW400" s="99"/>
      <c r="AX400" s="99"/>
      <c r="AY400" s="99"/>
      <c r="AZ400" s="99"/>
      <c r="BA400" s="99"/>
      <c r="BM400" s="86">
        <f t="shared" si="6"/>
        <v>0</v>
      </c>
    </row>
    <row r="401" spans="1:65" ht="17.25" thickBot="1" x14ac:dyDescent="0.25">
      <c r="A401" s="78">
        <v>400</v>
      </c>
      <c r="B401" s="86"/>
      <c r="C401" s="103"/>
      <c r="F401" s="99"/>
      <c r="G401" s="104"/>
      <c r="H401" s="104"/>
      <c r="I401" s="99"/>
      <c r="J401" s="99"/>
      <c r="K401" s="99"/>
      <c r="L401" s="99"/>
      <c r="M401" s="99"/>
      <c r="N401" s="99"/>
      <c r="O401" s="99"/>
      <c r="P401" s="99"/>
      <c r="Q401" s="99"/>
      <c r="R401" s="99"/>
      <c r="S401" s="99"/>
      <c r="T401" s="99"/>
      <c r="U401" s="99"/>
      <c r="V401" s="99"/>
      <c r="W401" s="99"/>
      <c r="X401" s="99"/>
      <c r="Y401" s="99"/>
      <c r="Z401" s="99"/>
      <c r="AA401" s="99"/>
      <c r="AB401" s="99"/>
      <c r="AC401" s="99"/>
      <c r="AD401" s="99"/>
      <c r="AE401" s="99"/>
      <c r="AF401" s="99"/>
      <c r="AG401" s="99"/>
      <c r="AH401" s="99"/>
      <c r="AI401" s="99"/>
      <c r="AJ401" s="99"/>
      <c r="AK401" s="99"/>
      <c r="AL401" s="99"/>
      <c r="AM401" s="99"/>
      <c r="AN401" s="99"/>
      <c r="AO401" s="99"/>
      <c r="AP401" s="99"/>
      <c r="AQ401" s="99"/>
      <c r="AR401" s="99"/>
      <c r="AS401" s="99"/>
      <c r="AT401" s="99"/>
      <c r="AU401" s="99"/>
      <c r="AV401" s="99"/>
      <c r="AW401" s="99"/>
      <c r="AX401" s="99"/>
      <c r="AY401" s="99"/>
      <c r="AZ401" s="99"/>
      <c r="BA401" s="99"/>
      <c r="BM401" s="86">
        <f t="shared" si="6"/>
        <v>0</v>
      </c>
    </row>
    <row r="402" spans="1:65" ht="17.25" thickBot="1" x14ac:dyDescent="0.25">
      <c r="A402" s="79">
        <v>401</v>
      </c>
      <c r="B402" s="86"/>
      <c r="C402" s="103"/>
      <c r="F402" s="99"/>
      <c r="G402" s="104"/>
      <c r="H402" s="104"/>
      <c r="I402" s="99"/>
      <c r="J402" s="99"/>
      <c r="K402" s="99"/>
      <c r="L402" s="99"/>
      <c r="M402" s="99"/>
      <c r="N402" s="99"/>
      <c r="O402" s="99"/>
      <c r="P402" s="99"/>
      <c r="Q402" s="99"/>
      <c r="R402" s="99"/>
      <c r="S402" s="99"/>
      <c r="T402" s="99"/>
      <c r="U402" s="99"/>
      <c r="V402" s="99"/>
      <c r="W402" s="99"/>
      <c r="X402" s="99"/>
      <c r="Y402" s="99"/>
      <c r="Z402" s="99"/>
      <c r="AA402" s="99"/>
      <c r="AB402" s="99"/>
      <c r="AC402" s="99"/>
      <c r="AD402" s="99"/>
      <c r="AE402" s="99"/>
      <c r="AF402" s="99"/>
      <c r="AG402" s="99"/>
      <c r="AH402" s="99"/>
      <c r="AI402" s="99"/>
      <c r="AJ402" s="99"/>
      <c r="AK402" s="99"/>
      <c r="AL402" s="99"/>
      <c r="AM402" s="99"/>
      <c r="AN402" s="99"/>
      <c r="AO402" s="99"/>
      <c r="AP402" s="99"/>
      <c r="AQ402" s="99"/>
      <c r="AR402" s="99"/>
      <c r="AS402" s="99"/>
      <c r="AT402" s="99"/>
      <c r="AU402" s="99"/>
      <c r="AV402" s="99"/>
      <c r="AW402" s="99"/>
      <c r="AX402" s="99"/>
      <c r="AY402" s="99"/>
      <c r="AZ402" s="99"/>
      <c r="BA402" s="99"/>
      <c r="BM402" s="86">
        <f t="shared" si="6"/>
        <v>0</v>
      </c>
    </row>
    <row r="403" spans="1:65" ht="17.25" thickBot="1" x14ac:dyDescent="0.25">
      <c r="A403" s="78">
        <v>402</v>
      </c>
      <c r="B403" s="86"/>
      <c r="C403" s="103"/>
      <c r="F403" s="99"/>
      <c r="G403" s="104"/>
      <c r="H403" s="104"/>
      <c r="I403" s="99"/>
      <c r="J403" s="99"/>
      <c r="K403" s="99"/>
      <c r="L403" s="99"/>
      <c r="M403" s="99"/>
      <c r="N403" s="99"/>
      <c r="O403" s="99"/>
      <c r="P403" s="99"/>
      <c r="Q403" s="99"/>
      <c r="R403" s="99"/>
      <c r="S403" s="99"/>
      <c r="T403" s="99"/>
      <c r="U403" s="99"/>
      <c r="V403" s="99"/>
      <c r="W403" s="99"/>
      <c r="X403" s="99"/>
      <c r="Y403" s="99"/>
      <c r="Z403" s="99"/>
      <c r="AA403" s="99"/>
      <c r="AB403" s="99"/>
      <c r="AC403" s="99"/>
      <c r="AD403" s="99"/>
      <c r="AE403" s="99"/>
      <c r="AF403" s="99"/>
      <c r="AG403" s="99"/>
      <c r="AH403" s="99"/>
      <c r="AI403" s="99"/>
      <c r="AJ403" s="99"/>
      <c r="AK403" s="99"/>
      <c r="AL403" s="99"/>
      <c r="AM403" s="99"/>
      <c r="AN403" s="99"/>
      <c r="AO403" s="99"/>
      <c r="AP403" s="99"/>
      <c r="AQ403" s="99"/>
      <c r="AR403" s="99"/>
      <c r="AS403" s="99"/>
      <c r="AT403" s="99"/>
      <c r="AU403" s="99"/>
      <c r="AV403" s="99"/>
      <c r="AW403" s="99"/>
      <c r="AX403" s="99"/>
      <c r="AY403" s="99"/>
      <c r="AZ403" s="99"/>
      <c r="BA403" s="99"/>
      <c r="BM403" s="86">
        <f t="shared" si="6"/>
        <v>0</v>
      </c>
    </row>
    <row r="404" spans="1:65" ht="17.25" thickBot="1" x14ac:dyDescent="0.25">
      <c r="A404" s="79">
        <v>403</v>
      </c>
      <c r="B404" s="86"/>
      <c r="C404" s="103"/>
      <c r="F404" s="99"/>
      <c r="G404" s="104"/>
      <c r="H404" s="104"/>
      <c r="I404" s="99"/>
      <c r="J404" s="99"/>
      <c r="K404" s="99"/>
      <c r="L404" s="99"/>
      <c r="M404" s="99"/>
      <c r="N404" s="99"/>
      <c r="O404" s="99"/>
      <c r="P404" s="99"/>
      <c r="Q404" s="99"/>
      <c r="R404" s="99"/>
      <c r="S404" s="99"/>
      <c r="T404" s="99"/>
      <c r="U404" s="99"/>
      <c r="V404" s="99"/>
      <c r="W404" s="99"/>
      <c r="X404" s="99"/>
      <c r="Y404" s="99"/>
      <c r="Z404" s="99"/>
      <c r="AA404" s="99"/>
      <c r="AB404" s="99"/>
      <c r="AC404" s="99"/>
      <c r="AD404" s="99"/>
      <c r="AE404" s="99"/>
      <c r="AF404" s="99"/>
      <c r="AG404" s="99"/>
      <c r="AH404" s="99"/>
      <c r="AI404" s="99"/>
      <c r="AJ404" s="99"/>
      <c r="AK404" s="99"/>
      <c r="AL404" s="99"/>
      <c r="AM404" s="99"/>
      <c r="AN404" s="99"/>
      <c r="AO404" s="99"/>
      <c r="AP404" s="99"/>
      <c r="AQ404" s="99"/>
      <c r="AR404" s="99"/>
      <c r="AS404" s="99"/>
      <c r="AT404" s="99"/>
      <c r="AU404" s="99"/>
      <c r="AV404" s="99"/>
      <c r="AW404" s="99"/>
      <c r="AX404" s="99"/>
      <c r="AY404" s="99"/>
      <c r="AZ404" s="99"/>
      <c r="BA404" s="99"/>
      <c r="BM404" s="86">
        <f t="shared" si="6"/>
        <v>0</v>
      </c>
    </row>
    <row r="405" spans="1:65" ht="17.25" thickBot="1" x14ac:dyDescent="0.25">
      <c r="A405" s="78">
        <v>404</v>
      </c>
      <c r="B405" s="86"/>
      <c r="C405" s="103"/>
      <c r="F405" s="110"/>
      <c r="G405" s="109"/>
      <c r="H405" s="109"/>
      <c r="I405" s="99"/>
      <c r="J405" s="99"/>
      <c r="K405" s="99"/>
      <c r="L405" s="99"/>
      <c r="M405" s="99"/>
      <c r="N405" s="99"/>
      <c r="O405" s="99"/>
      <c r="P405" s="99"/>
      <c r="Q405" s="99"/>
      <c r="R405" s="99"/>
      <c r="S405" s="99"/>
      <c r="T405" s="99"/>
      <c r="U405" s="99"/>
      <c r="V405" s="99"/>
      <c r="W405" s="99"/>
      <c r="X405" s="99"/>
      <c r="Y405" s="99"/>
      <c r="Z405" s="99"/>
      <c r="AA405" s="99"/>
      <c r="AB405" s="99"/>
      <c r="AC405" s="99"/>
      <c r="AD405" s="99"/>
      <c r="AE405" s="99"/>
      <c r="AF405" s="99"/>
      <c r="AG405" s="99"/>
      <c r="AH405" s="99"/>
      <c r="AI405" s="99"/>
      <c r="AJ405" s="99"/>
      <c r="AK405" s="99"/>
      <c r="AL405" s="99"/>
      <c r="AM405" s="99"/>
      <c r="AN405" s="99"/>
      <c r="AO405" s="99"/>
      <c r="AP405" s="99"/>
      <c r="AQ405" s="99"/>
      <c r="AR405" s="99"/>
      <c r="AS405" s="99"/>
      <c r="AT405" s="99"/>
      <c r="AU405" s="99"/>
      <c r="AV405" s="99"/>
      <c r="AW405" s="99"/>
      <c r="AX405" s="99"/>
      <c r="AY405" s="99"/>
      <c r="AZ405" s="99"/>
      <c r="BA405" s="99"/>
      <c r="BB405" s="99"/>
      <c r="BC405" s="99"/>
      <c r="BD405" s="99"/>
      <c r="BE405" s="99"/>
      <c r="BF405" s="99"/>
      <c r="BG405" s="99"/>
      <c r="BH405" s="99"/>
      <c r="BI405" s="99"/>
      <c r="BJ405" s="99"/>
      <c r="BM405" s="86">
        <f t="shared" si="6"/>
        <v>0</v>
      </c>
    </row>
    <row r="406" spans="1:65" x14ac:dyDescent="0.2">
      <c r="A406" s="79">
        <v>405</v>
      </c>
      <c r="B406" s="79"/>
      <c r="BM406" s="86">
        <f t="shared" si="6"/>
        <v>0</v>
      </c>
    </row>
    <row r="407" spans="1:65" x14ac:dyDescent="0.2">
      <c r="A407" s="78">
        <v>406</v>
      </c>
      <c r="B407" s="79" t="str">
        <f t="shared" ref="B407:B421" si="7">"6"&amp;F407&amp;IF(G407&lt;10,"0"&amp;G407,G407)</f>
        <v>60</v>
      </c>
      <c r="BM407" s="86">
        <f t="shared" si="6"/>
        <v>0</v>
      </c>
    </row>
    <row r="408" spans="1:65" x14ac:dyDescent="0.2">
      <c r="A408" s="79">
        <v>407</v>
      </c>
      <c r="B408" s="79" t="str">
        <f t="shared" si="7"/>
        <v>60</v>
      </c>
      <c r="BM408" s="86">
        <f t="shared" si="6"/>
        <v>0</v>
      </c>
    </row>
    <row r="409" spans="1:65" x14ac:dyDescent="0.2">
      <c r="A409" s="78">
        <v>408</v>
      </c>
      <c r="B409" s="79" t="str">
        <f t="shared" si="7"/>
        <v>60</v>
      </c>
      <c r="BM409" s="86">
        <f t="shared" si="6"/>
        <v>0</v>
      </c>
    </row>
    <row r="410" spans="1:65" x14ac:dyDescent="0.2">
      <c r="A410" s="79">
        <v>409</v>
      </c>
      <c r="B410" s="79" t="str">
        <f t="shared" si="7"/>
        <v>60</v>
      </c>
      <c r="BM410" s="86">
        <f t="shared" si="6"/>
        <v>0</v>
      </c>
    </row>
    <row r="411" spans="1:65" x14ac:dyDescent="0.2">
      <c r="A411" s="78">
        <v>410</v>
      </c>
      <c r="B411" s="79" t="str">
        <f t="shared" si="7"/>
        <v>60</v>
      </c>
      <c r="BM411" s="86">
        <f t="shared" si="6"/>
        <v>0</v>
      </c>
    </row>
    <row r="412" spans="1:65" x14ac:dyDescent="0.2">
      <c r="A412" s="79">
        <v>411</v>
      </c>
      <c r="B412" s="79" t="str">
        <f t="shared" si="7"/>
        <v>60</v>
      </c>
      <c r="BM412" s="86">
        <f t="shared" si="6"/>
        <v>0</v>
      </c>
    </row>
    <row r="413" spans="1:65" x14ac:dyDescent="0.2">
      <c r="A413" s="78">
        <v>412</v>
      </c>
      <c r="B413" s="79" t="str">
        <f t="shared" si="7"/>
        <v>60</v>
      </c>
      <c r="BM413" s="86">
        <f t="shared" si="6"/>
        <v>0</v>
      </c>
    </row>
    <row r="414" spans="1:65" x14ac:dyDescent="0.2">
      <c r="A414" s="79">
        <v>413</v>
      </c>
      <c r="B414" s="79" t="str">
        <f t="shared" si="7"/>
        <v>60</v>
      </c>
      <c r="BM414" s="86">
        <f t="shared" si="6"/>
        <v>0</v>
      </c>
    </row>
    <row r="415" spans="1:65" x14ac:dyDescent="0.2">
      <c r="A415" s="78">
        <v>414</v>
      </c>
      <c r="B415" s="79" t="str">
        <f t="shared" si="7"/>
        <v>60</v>
      </c>
      <c r="BM415" s="86">
        <f t="shared" si="6"/>
        <v>0</v>
      </c>
    </row>
    <row r="416" spans="1:65" x14ac:dyDescent="0.2">
      <c r="A416" s="79">
        <v>415</v>
      </c>
      <c r="B416" s="79" t="str">
        <f t="shared" si="7"/>
        <v>60</v>
      </c>
      <c r="BM416" s="86">
        <f t="shared" si="6"/>
        <v>0</v>
      </c>
    </row>
    <row r="417" spans="1:65" x14ac:dyDescent="0.2">
      <c r="A417" s="78">
        <v>416</v>
      </c>
      <c r="B417" s="79" t="str">
        <f t="shared" si="7"/>
        <v>60</v>
      </c>
      <c r="BM417" s="86">
        <f t="shared" si="6"/>
        <v>0</v>
      </c>
    </row>
    <row r="418" spans="1:65" x14ac:dyDescent="0.2">
      <c r="A418" s="79">
        <v>417</v>
      </c>
      <c r="B418" s="79" t="str">
        <f t="shared" si="7"/>
        <v>60</v>
      </c>
      <c r="BM418" s="86">
        <f t="shared" si="6"/>
        <v>0</v>
      </c>
    </row>
    <row r="419" spans="1:65" x14ac:dyDescent="0.2">
      <c r="A419" s="78">
        <v>418</v>
      </c>
      <c r="B419" s="79" t="str">
        <f t="shared" si="7"/>
        <v>60</v>
      </c>
      <c r="BM419" s="86">
        <f t="shared" si="6"/>
        <v>0</v>
      </c>
    </row>
    <row r="420" spans="1:65" x14ac:dyDescent="0.2">
      <c r="A420" s="79">
        <v>419</v>
      </c>
      <c r="B420" s="79" t="str">
        <f t="shared" si="7"/>
        <v>60</v>
      </c>
      <c r="BM420" s="86">
        <f t="shared" si="6"/>
        <v>0</v>
      </c>
    </row>
    <row r="421" spans="1:65" x14ac:dyDescent="0.2">
      <c r="A421" s="78">
        <v>420</v>
      </c>
      <c r="B421" s="79" t="str">
        <f t="shared" si="7"/>
        <v>60</v>
      </c>
      <c r="BM421" s="86">
        <f t="shared" si="6"/>
        <v>0</v>
      </c>
    </row>
    <row r="422" spans="1:65" x14ac:dyDescent="0.2">
      <c r="A422" s="79">
        <v>421</v>
      </c>
      <c r="B422" s="79" t="str">
        <f t="shared" ref="B422:B485" si="8">"6"&amp;F422&amp;IF(G422&lt;10,"0"&amp;G422,G422)</f>
        <v>60</v>
      </c>
      <c r="BM422" s="86">
        <f t="shared" si="6"/>
        <v>0</v>
      </c>
    </row>
    <row r="423" spans="1:65" x14ac:dyDescent="0.2">
      <c r="A423" s="78">
        <v>422</v>
      </c>
      <c r="B423" s="79" t="str">
        <f t="shared" si="8"/>
        <v>60</v>
      </c>
      <c r="BM423" s="86">
        <f t="shared" si="6"/>
        <v>0</v>
      </c>
    </row>
    <row r="424" spans="1:65" x14ac:dyDescent="0.2">
      <c r="A424" s="79">
        <v>423</v>
      </c>
      <c r="B424" s="79" t="str">
        <f t="shared" si="8"/>
        <v>60</v>
      </c>
      <c r="BM424" s="86">
        <f t="shared" si="6"/>
        <v>0</v>
      </c>
    </row>
    <row r="425" spans="1:65" x14ac:dyDescent="0.2">
      <c r="A425" s="78">
        <v>424</v>
      </c>
      <c r="B425" s="79" t="str">
        <f t="shared" si="8"/>
        <v>60</v>
      </c>
      <c r="BM425" s="86">
        <f t="shared" si="6"/>
        <v>0</v>
      </c>
    </row>
    <row r="426" spans="1:65" x14ac:dyDescent="0.2">
      <c r="A426" s="79">
        <v>425</v>
      </c>
      <c r="B426" s="79" t="str">
        <f t="shared" si="8"/>
        <v>60</v>
      </c>
      <c r="BM426" s="86">
        <f t="shared" si="6"/>
        <v>0</v>
      </c>
    </row>
    <row r="427" spans="1:65" x14ac:dyDescent="0.2">
      <c r="A427" s="78">
        <v>426</v>
      </c>
      <c r="B427" s="79" t="str">
        <f t="shared" si="8"/>
        <v>60</v>
      </c>
      <c r="BM427" s="86">
        <f t="shared" si="6"/>
        <v>0</v>
      </c>
    </row>
    <row r="428" spans="1:65" x14ac:dyDescent="0.2">
      <c r="A428" s="79">
        <v>427</v>
      </c>
      <c r="B428" s="79" t="str">
        <f t="shared" si="8"/>
        <v>60</v>
      </c>
      <c r="BM428" s="86">
        <f t="shared" si="6"/>
        <v>0</v>
      </c>
    </row>
    <row r="429" spans="1:65" x14ac:dyDescent="0.2">
      <c r="A429" s="78">
        <v>428</v>
      </c>
      <c r="B429" s="79" t="str">
        <f t="shared" si="8"/>
        <v>60</v>
      </c>
      <c r="BM429" s="86">
        <f t="shared" si="6"/>
        <v>0</v>
      </c>
    </row>
    <row r="430" spans="1:65" x14ac:dyDescent="0.2">
      <c r="A430" s="79">
        <v>429</v>
      </c>
      <c r="B430" s="79" t="str">
        <f t="shared" si="8"/>
        <v>60</v>
      </c>
      <c r="BM430" s="86">
        <f t="shared" si="6"/>
        <v>0</v>
      </c>
    </row>
    <row r="431" spans="1:65" x14ac:dyDescent="0.2">
      <c r="A431" s="78">
        <v>430</v>
      </c>
      <c r="B431" s="79" t="str">
        <f t="shared" si="8"/>
        <v>60</v>
      </c>
      <c r="BM431" s="86">
        <f t="shared" si="6"/>
        <v>0</v>
      </c>
    </row>
    <row r="432" spans="1:65" x14ac:dyDescent="0.2">
      <c r="A432" s="79">
        <v>431</v>
      </c>
      <c r="B432" s="79" t="str">
        <f t="shared" si="8"/>
        <v>60</v>
      </c>
      <c r="BM432" s="86">
        <f t="shared" si="6"/>
        <v>0</v>
      </c>
    </row>
    <row r="433" spans="1:65" x14ac:dyDescent="0.2">
      <c r="A433" s="78">
        <v>432</v>
      </c>
      <c r="B433" s="79" t="str">
        <f t="shared" si="8"/>
        <v>60</v>
      </c>
      <c r="BM433" s="86">
        <f t="shared" si="6"/>
        <v>0</v>
      </c>
    </row>
    <row r="434" spans="1:65" x14ac:dyDescent="0.2">
      <c r="A434" s="79">
        <v>433</v>
      </c>
      <c r="B434" s="79" t="str">
        <f t="shared" si="8"/>
        <v>60</v>
      </c>
      <c r="BM434" s="86">
        <f t="shared" si="6"/>
        <v>0</v>
      </c>
    </row>
    <row r="435" spans="1:65" x14ac:dyDescent="0.2">
      <c r="A435" s="78">
        <v>434</v>
      </c>
      <c r="B435" s="79" t="str">
        <f t="shared" si="8"/>
        <v>60</v>
      </c>
      <c r="BM435" s="86">
        <f t="shared" si="6"/>
        <v>0</v>
      </c>
    </row>
    <row r="436" spans="1:65" x14ac:dyDescent="0.2">
      <c r="A436" s="79">
        <v>435</v>
      </c>
      <c r="B436" s="79" t="str">
        <f t="shared" si="8"/>
        <v>60</v>
      </c>
      <c r="BM436" s="86">
        <f t="shared" si="6"/>
        <v>0</v>
      </c>
    </row>
    <row r="437" spans="1:65" x14ac:dyDescent="0.2">
      <c r="A437" s="78">
        <v>436</v>
      </c>
      <c r="B437" s="79" t="str">
        <f t="shared" si="8"/>
        <v>60</v>
      </c>
      <c r="BM437" s="86">
        <f t="shared" si="6"/>
        <v>0</v>
      </c>
    </row>
    <row r="438" spans="1:65" x14ac:dyDescent="0.2">
      <c r="A438" s="79">
        <v>437</v>
      </c>
      <c r="B438" s="79" t="str">
        <f t="shared" si="8"/>
        <v>60</v>
      </c>
      <c r="BM438" s="86">
        <f t="shared" si="6"/>
        <v>0</v>
      </c>
    </row>
    <row r="439" spans="1:65" x14ac:dyDescent="0.2">
      <c r="A439" s="78">
        <v>438</v>
      </c>
      <c r="B439" s="79" t="str">
        <f t="shared" si="8"/>
        <v>60</v>
      </c>
      <c r="BM439" s="86">
        <f t="shared" si="6"/>
        <v>0</v>
      </c>
    </row>
    <row r="440" spans="1:65" x14ac:dyDescent="0.2">
      <c r="A440" s="79">
        <v>439</v>
      </c>
      <c r="B440" s="79" t="str">
        <f t="shared" si="8"/>
        <v>60</v>
      </c>
      <c r="BM440" s="86">
        <f t="shared" si="6"/>
        <v>0</v>
      </c>
    </row>
    <row r="441" spans="1:65" x14ac:dyDescent="0.2">
      <c r="A441" s="78">
        <v>440</v>
      </c>
      <c r="B441" s="79" t="str">
        <f t="shared" si="8"/>
        <v>60</v>
      </c>
      <c r="BM441" s="86">
        <f t="shared" si="6"/>
        <v>0</v>
      </c>
    </row>
    <row r="442" spans="1:65" x14ac:dyDescent="0.2">
      <c r="A442" s="79">
        <v>441</v>
      </c>
      <c r="B442" s="79" t="str">
        <f t="shared" si="8"/>
        <v>60</v>
      </c>
      <c r="BM442" s="86">
        <f t="shared" si="6"/>
        <v>0</v>
      </c>
    </row>
    <row r="443" spans="1:65" x14ac:dyDescent="0.2">
      <c r="A443" s="78">
        <v>442</v>
      </c>
      <c r="B443" s="79" t="str">
        <f t="shared" si="8"/>
        <v>60</v>
      </c>
      <c r="BM443" s="86">
        <f t="shared" si="6"/>
        <v>0</v>
      </c>
    </row>
    <row r="444" spans="1:65" x14ac:dyDescent="0.2">
      <c r="A444" s="79">
        <v>443</v>
      </c>
      <c r="B444" s="79" t="str">
        <f t="shared" si="8"/>
        <v>60</v>
      </c>
      <c r="BM444" s="86">
        <f t="shared" si="6"/>
        <v>0</v>
      </c>
    </row>
    <row r="445" spans="1:65" x14ac:dyDescent="0.2">
      <c r="A445" s="78">
        <v>444</v>
      </c>
      <c r="B445" s="79" t="str">
        <f t="shared" si="8"/>
        <v>60</v>
      </c>
      <c r="BM445" s="86">
        <f t="shared" si="6"/>
        <v>0</v>
      </c>
    </row>
    <row r="446" spans="1:65" x14ac:dyDescent="0.2">
      <c r="A446" s="79">
        <v>445</v>
      </c>
      <c r="B446" s="79" t="str">
        <f t="shared" si="8"/>
        <v>60</v>
      </c>
      <c r="BM446" s="86">
        <f t="shared" si="6"/>
        <v>0</v>
      </c>
    </row>
    <row r="447" spans="1:65" x14ac:dyDescent="0.2">
      <c r="A447" s="78">
        <v>446</v>
      </c>
      <c r="B447" s="79" t="str">
        <f t="shared" si="8"/>
        <v>60</v>
      </c>
      <c r="BM447" s="86">
        <f t="shared" si="6"/>
        <v>0</v>
      </c>
    </row>
    <row r="448" spans="1:65" x14ac:dyDescent="0.2">
      <c r="A448" s="79">
        <v>447</v>
      </c>
      <c r="B448" s="79" t="str">
        <f t="shared" si="8"/>
        <v>60</v>
      </c>
      <c r="BM448" s="86">
        <f t="shared" si="6"/>
        <v>0</v>
      </c>
    </row>
    <row r="449" spans="1:65" x14ac:dyDescent="0.2">
      <c r="A449" s="78">
        <v>448</v>
      </c>
      <c r="B449" s="79" t="str">
        <f t="shared" si="8"/>
        <v>60</v>
      </c>
      <c r="BM449" s="86">
        <f t="shared" si="6"/>
        <v>0</v>
      </c>
    </row>
    <row r="450" spans="1:65" x14ac:dyDescent="0.2">
      <c r="A450" s="79">
        <v>449</v>
      </c>
      <c r="B450" s="79" t="str">
        <f t="shared" si="8"/>
        <v>60</v>
      </c>
      <c r="BM450" s="86">
        <f t="shared" si="6"/>
        <v>0</v>
      </c>
    </row>
    <row r="451" spans="1:65" x14ac:dyDescent="0.2">
      <c r="A451" s="78">
        <v>450</v>
      </c>
      <c r="B451" s="79" t="str">
        <f t="shared" si="8"/>
        <v>60</v>
      </c>
      <c r="BM451" s="86">
        <f t="shared" si="6"/>
        <v>0</v>
      </c>
    </row>
    <row r="452" spans="1:65" x14ac:dyDescent="0.2">
      <c r="A452" s="79">
        <v>451</v>
      </c>
      <c r="B452" s="79" t="str">
        <f t="shared" si="8"/>
        <v>60</v>
      </c>
      <c r="BM452" s="86">
        <f t="shared" ref="BM452:BM500" si="9">COUNTIF(I452:BI452,"*")</f>
        <v>0</v>
      </c>
    </row>
    <row r="453" spans="1:65" x14ac:dyDescent="0.2">
      <c r="A453" s="78">
        <v>452</v>
      </c>
      <c r="B453" s="79" t="str">
        <f t="shared" si="8"/>
        <v>60</v>
      </c>
      <c r="BM453" s="86">
        <f t="shared" si="9"/>
        <v>0</v>
      </c>
    </row>
    <row r="454" spans="1:65" x14ac:dyDescent="0.2">
      <c r="A454" s="79">
        <v>453</v>
      </c>
      <c r="B454" s="79" t="str">
        <f t="shared" si="8"/>
        <v>60</v>
      </c>
      <c r="BM454" s="86">
        <f t="shared" si="9"/>
        <v>0</v>
      </c>
    </row>
    <row r="455" spans="1:65" x14ac:dyDescent="0.2">
      <c r="A455" s="78">
        <v>454</v>
      </c>
      <c r="B455" s="79" t="str">
        <f t="shared" si="8"/>
        <v>60</v>
      </c>
      <c r="BM455" s="86">
        <f t="shared" si="9"/>
        <v>0</v>
      </c>
    </row>
    <row r="456" spans="1:65" x14ac:dyDescent="0.2">
      <c r="A456" s="79">
        <v>455</v>
      </c>
      <c r="B456" s="79" t="str">
        <f t="shared" si="8"/>
        <v>60</v>
      </c>
      <c r="BM456" s="86">
        <f t="shared" si="9"/>
        <v>0</v>
      </c>
    </row>
    <row r="457" spans="1:65" x14ac:dyDescent="0.2">
      <c r="A457" s="78">
        <v>456</v>
      </c>
      <c r="B457" s="79" t="str">
        <f t="shared" si="8"/>
        <v>60</v>
      </c>
      <c r="BM457" s="86">
        <f t="shared" si="9"/>
        <v>0</v>
      </c>
    </row>
    <row r="458" spans="1:65" x14ac:dyDescent="0.2">
      <c r="A458" s="79">
        <v>457</v>
      </c>
      <c r="B458" s="79" t="str">
        <f t="shared" si="8"/>
        <v>60</v>
      </c>
      <c r="BM458" s="86">
        <f t="shared" si="9"/>
        <v>0</v>
      </c>
    </row>
    <row r="459" spans="1:65" x14ac:dyDescent="0.2">
      <c r="A459" s="78">
        <v>458</v>
      </c>
      <c r="B459" s="79" t="str">
        <f t="shared" si="8"/>
        <v>60</v>
      </c>
      <c r="BM459" s="86">
        <f t="shared" si="9"/>
        <v>0</v>
      </c>
    </row>
    <row r="460" spans="1:65" x14ac:dyDescent="0.2">
      <c r="A460" s="79">
        <v>459</v>
      </c>
      <c r="B460" s="79" t="str">
        <f t="shared" si="8"/>
        <v>60</v>
      </c>
      <c r="BM460" s="86">
        <f t="shared" si="9"/>
        <v>0</v>
      </c>
    </row>
    <row r="461" spans="1:65" x14ac:dyDescent="0.2">
      <c r="A461" s="78">
        <v>460</v>
      </c>
      <c r="B461" s="79" t="str">
        <f t="shared" si="8"/>
        <v>60</v>
      </c>
      <c r="BM461" s="86">
        <f t="shared" si="9"/>
        <v>0</v>
      </c>
    </row>
    <row r="462" spans="1:65" x14ac:dyDescent="0.2">
      <c r="A462" s="79">
        <v>461</v>
      </c>
      <c r="B462" s="79" t="str">
        <f t="shared" si="8"/>
        <v>60</v>
      </c>
      <c r="BM462" s="86">
        <f t="shared" si="9"/>
        <v>0</v>
      </c>
    </row>
    <row r="463" spans="1:65" x14ac:dyDescent="0.2">
      <c r="A463" s="78">
        <v>462</v>
      </c>
      <c r="B463" s="79" t="str">
        <f t="shared" si="8"/>
        <v>60</v>
      </c>
      <c r="BM463" s="86">
        <f t="shared" si="9"/>
        <v>0</v>
      </c>
    </row>
    <row r="464" spans="1:65" x14ac:dyDescent="0.2">
      <c r="A464" s="79">
        <v>463</v>
      </c>
      <c r="B464" s="79" t="str">
        <f t="shared" si="8"/>
        <v>60</v>
      </c>
      <c r="BM464" s="86">
        <f t="shared" si="9"/>
        <v>0</v>
      </c>
    </row>
    <row r="465" spans="1:65" x14ac:dyDescent="0.2">
      <c r="A465" s="78">
        <v>464</v>
      </c>
      <c r="B465" s="79" t="str">
        <f t="shared" si="8"/>
        <v>60</v>
      </c>
      <c r="BM465" s="86">
        <f t="shared" si="9"/>
        <v>0</v>
      </c>
    </row>
    <row r="466" spans="1:65" x14ac:dyDescent="0.2">
      <c r="A466" s="79">
        <v>465</v>
      </c>
      <c r="B466" s="79" t="str">
        <f t="shared" si="8"/>
        <v>60</v>
      </c>
      <c r="BM466" s="86">
        <f t="shared" si="9"/>
        <v>0</v>
      </c>
    </row>
    <row r="467" spans="1:65" x14ac:dyDescent="0.2">
      <c r="A467" s="78">
        <v>466</v>
      </c>
      <c r="B467" s="79" t="str">
        <f t="shared" si="8"/>
        <v>60</v>
      </c>
      <c r="BM467" s="86">
        <f t="shared" si="9"/>
        <v>0</v>
      </c>
    </row>
    <row r="468" spans="1:65" x14ac:dyDescent="0.2">
      <c r="A468" s="79">
        <v>467</v>
      </c>
      <c r="B468" s="79" t="str">
        <f t="shared" si="8"/>
        <v>60</v>
      </c>
      <c r="BM468" s="86">
        <f t="shared" si="9"/>
        <v>0</v>
      </c>
    </row>
    <row r="469" spans="1:65" x14ac:dyDescent="0.2">
      <c r="A469" s="78">
        <v>468</v>
      </c>
      <c r="B469" s="79" t="str">
        <f t="shared" si="8"/>
        <v>60</v>
      </c>
      <c r="BM469" s="86">
        <f t="shared" si="9"/>
        <v>0</v>
      </c>
    </row>
    <row r="470" spans="1:65" x14ac:dyDescent="0.2">
      <c r="A470" s="79">
        <v>469</v>
      </c>
      <c r="B470" s="79" t="str">
        <f t="shared" si="8"/>
        <v>60</v>
      </c>
      <c r="BM470" s="86">
        <f t="shared" si="9"/>
        <v>0</v>
      </c>
    </row>
    <row r="471" spans="1:65" x14ac:dyDescent="0.2">
      <c r="A471" s="78">
        <v>470</v>
      </c>
      <c r="B471" s="79" t="str">
        <f t="shared" si="8"/>
        <v>60</v>
      </c>
      <c r="BM471" s="86">
        <f t="shared" si="9"/>
        <v>0</v>
      </c>
    </row>
    <row r="472" spans="1:65" x14ac:dyDescent="0.2">
      <c r="A472" s="79">
        <v>471</v>
      </c>
      <c r="B472" s="79" t="str">
        <f t="shared" si="8"/>
        <v>60</v>
      </c>
      <c r="BM472" s="86">
        <f t="shared" si="9"/>
        <v>0</v>
      </c>
    </row>
    <row r="473" spans="1:65" x14ac:dyDescent="0.2">
      <c r="A473" s="78">
        <v>472</v>
      </c>
      <c r="B473" s="79" t="str">
        <f t="shared" si="8"/>
        <v>60</v>
      </c>
      <c r="BM473" s="86">
        <f t="shared" si="9"/>
        <v>0</v>
      </c>
    </row>
    <row r="474" spans="1:65" x14ac:dyDescent="0.2">
      <c r="A474" s="79">
        <v>473</v>
      </c>
      <c r="B474" s="79" t="str">
        <f t="shared" si="8"/>
        <v>60</v>
      </c>
      <c r="BM474" s="86">
        <f t="shared" si="9"/>
        <v>0</v>
      </c>
    </row>
    <row r="475" spans="1:65" x14ac:dyDescent="0.2">
      <c r="A475" s="78">
        <v>474</v>
      </c>
      <c r="B475" s="79" t="str">
        <f t="shared" si="8"/>
        <v>60</v>
      </c>
      <c r="BM475" s="86">
        <f t="shared" si="9"/>
        <v>0</v>
      </c>
    </row>
    <row r="476" spans="1:65" x14ac:dyDescent="0.2">
      <c r="A476" s="79">
        <v>475</v>
      </c>
      <c r="B476" s="79" t="str">
        <f t="shared" si="8"/>
        <v>60</v>
      </c>
      <c r="BM476" s="86">
        <f t="shared" si="9"/>
        <v>0</v>
      </c>
    </row>
    <row r="477" spans="1:65" x14ac:dyDescent="0.2">
      <c r="A477" s="78">
        <v>476</v>
      </c>
      <c r="B477" s="79" t="str">
        <f t="shared" si="8"/>
        <v>60</v>
      </c>
      <c r="BM477" s="86">
        <f t="shared" si="9"/>
        <v>0</v>
      </c>
    </row>
    <row r="478" spans="1:65" x14ac:dyDescent="0.2">
      <c r="A478" s="79">
        <v>477</v>
      </c>
      <c r="B478" s="79" t="str">
        <f t="shared" si="8"/>
        <v>60</v>
      </c>
      <c r="BM478" s="86">
        <f t="shared" si="9"/>
        <v>0</v>
      </c>
    </row>
    <row r="479" spans="1:65" x14ac:dyDescent="0.2">
      <c r="A479" s="78">
        <v>478</v>
      </c>
      <c r="B479" s="79" t="str">
        <f t="shared" si="8"/>
        <v>60</v>
      </c>
      <c r="BM479" s="86">
        <f t="shared" si="9"/>
        <v>0</v>
      </c>
    </row>
    <row r="480" spans="1:65" x14ac:dyDescent="0.2">
      <c r="A480" s="79">
        <v>479</v>
      </c>
      <c r="B480" s="79" t="str">
        <f t="shared" si="8"/>
        <v>60</v>
      </c>
      <c r="BM480" s="86">
        <f t="shared" si="9"/>
        <v>0</v>
      </c>
    </row>
    <row r="481" spans="1:65" x14ac:dyDescent="0.2">
      <c r="A481" s="78">
        <v>480</v>
      </c>
      <c r="B481" s="79" t="str">
        <f t="shared" si="8"/>
        <v>60</v>
      </c>
      <c r="BM481" s="86">
        <f t="shared" si="9"/>
        <v>0</v>
      </c>
    </row>
    <row r="482" spans="1:65" x14ac:dyDescent="0.2">
      <c r="A482" s="79">
        <v>481</v>
      </c>
      <c r="B482" s="79" t="str">
        <f t="shared" si="8"/>
        <v>60</v>
      </c>
      <c r="BM482" s="86">
        <f t="shared" si="9"/>
        <v>0</v>
      </c>
    </row>
    <row r="483" spans="1:65" x14ac:dyDescent="0.2">
      <c r="A483" s="78">
        <v>482</v>
      </c>
      <c r="B483" s="79" t="str">
        <f t="shared" si="8"/>
        <v>60</v>
      </c>
      <c r="BM483" s="86">
        <f t="shared" si="9"/>
        <v>0</v>
      </c>
    </row>
    <row r="484" spans="1:65" x14ac:dyDescent="0.2">
      <c r="A484" s="79">
        <v>483</v>
      </c>
      <c r="B484" s="79" t="str">
        <f t="shared" si="8"/>
        <v>60</v>
      </c>
      <c r="BM484" s="86">
        <f t="shared" si="9"/>
        <v>0</v>
      </c>
    </row>
    <row r="485" spans="1:65" x14ac:dyDescent="0.2">
      <c r="A485" s="78">
        <v>484</v>
      </c>
      <c r="B485" s="79" t="str">
        <f t="shared" si="8"/>
        <v>60</v>
      </c>
      <c r="BM485" s="86">
        <f t="shared" si="9"/>
        <v>0</v>
      </c>
    </row>
    <row r="486" spans="1:65" x14ac:dyDescent="0.2">
      <c r="A486" s="79">
        <v>485</v>
      </c>
      <c r="B486" s="79" t="str">
        <f t="shared" ref="B486:B496" si="10">"6"&amp;F486&amp;IF(G486&lt;10,"0"&amp;G486,G486)</f>
        <v>60</v>
      </c>
      <c r="BM486" s="86">
        <f t="shared" si="9"/>
        <v>0</v>
      </c>
    </row>
    <row r="487" spans="1:65" x14ac:dyDescent="0.2">
      <c r="A487" s="78">
        <v>486</v>
      </c>
      <c r="B487" s="79" t="str">
        <f t="shared" si="10"/>
        <v>60</v>
      </c>
      <c r="BM487" s="86">
        <f t="shared" si="9"/>
        <v>0</v>
      </c>
    </row>
    <row r="488" spans="1:65" x14ac:dyDescent="0.2">
      <c r="A488" s="79">
        <v>487</v>
      </c>
      <c r="B488" s="79" t="str">
        <f t="shared" si="10"/>
        <v>60</v>
      </c>
      <c r="BM488" s="86">
        <f t="shared" si="9"/>
        <v>0</v>
      </c>
    </row>
    <row r="489" spans="1:65" x14ac:dyDescent="0.2">
      <c r="A489" s="78">
        <v>488</v>
      </c>
      <c r="B489" s="79" t="str">
        <f t="shared" si="10"/>
        <v>60</v>
      </c>
      <c r="BM489" s="86">
        <f t="shared" si="9"/>
        <v>0</v>
      </c>
    </row>
    <row r="490" spans="1:65" x14ac:dyDescent="0.2">
      <c r="A490" s="79">
        <v>489</v>
      </c>
      <c r="B490" s="79" t="str">
        <f t="shared" si="10"/>
        <v>60</v>
      </c>
      <c r="BM490" s="86">
        <f t="shared" si="9"/>
        <v>0</v>
      </c>
    </row>
    <row r="491" spans="1:65" x14ac:dyDescent="0.2">
      <c r="A491" s="78">
        <v>490</v>
      </c>
      <c r="B491" s="79" t="str">
        <f t="shared" si="10"/>
        <v>60</v>
      </c>
      <c r="BM491" s="86">
        <f t="shared" si="9"/>
        <v>0</v>
      </c>
    </row>
    <row r="492" spans="1:65" x14ac:dyDescent="0.2">
      <c r="A492" s="79">
        <v>491</v>
      </c>
      <c r="B492" s="79" t="str">
        <f t="shared" si="10"/>
        <v>60</v>
      </c>
      <c r="BM492" s="86">
        <f t="shared" si="9"/>
        <v>0</v>
      </c>
    </row>
    <row r="493" spans="1:65" x14ac:dyDescent="0.2">
      <c r="A493" s="78">
        <v>492</v>
      </c>
      <c r="B493" s="79" t="str">
        <f t="shared" si="10"/>
        <v>60</v>
      </c>
      <c r="BM493" s="86">
        <f t="shared" si="9"/>
        <v>0</v>
      </c>
    </row>
    <row r="494" spans="1:65" x14ac:dyDescent="0.2">
      <c r="A494" s="79">
        <v>493</v>
      </c>
      <c r="B494" s="79" t="str">
        <f t="shared" si="10"/>
        <v>60</v>
      </c>
      <c r="BM494" s="86">
        <f t="shared" si="9"/>
        <v>0</v>
      </c>
    </row>
    <row r="495" spans="1:65" x14ac:dyDescent="0.2">
      <c r="A495" s="78">
        <v>494</v>
      </c>
      <c r="B495" s="79" t="str">
        <f t="shared" si="10"/>
        <v>60</v>
      </c>
      <c r="BM495" s="86">
        <f t="shared" si="9"/>
        <v>0</v>
      </c>
    </row>
    <row r="496" spans="1:65" x14ac:dyDescent="0.2">
      <c r="A496" s="79">
        <v>495</v>
      </c>
      <c r="B496" s="79" t="str">
        <f t="shared" si="10"/>
        <v>60</v>
      </c>
      <c r="BM496" s="86">
        <f t="shared" si="9"/>
        <v>0</v>
      </c>
    </row>
    <row r="497" spans="1:65" x14ac:dyDescent="0.2">
      <c r="A497" s="78">
        <v>496</v>
      </c>
      <c r="BM497" s="86">
        <f t="shared" si="9"/>
        <v>0</v>
      </c>
    </row>
    <row r="498" spans="1:65" x14ac:dyDescent="0.2">
      <c r="A498" s="79">
        <v>497</v>
      </c>
      <c r="BM498" s="86">
        <f t="shared" si="9"/>
        <v>0</v>
      </c>
    </row>
    <row r="499" spans="1:65" x14ac:dyDescent="0.25">
      <c r="BM499" s="86">
        <f t="shared" si="9"/>
        <v>0</v>
      </c>
    </row>
    <row r="500" spans="1:65" x14ac:dyDescent="0.25">
      <c r="BM500" s="86">
        <f t="shared" si="9"/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I65"/>
  <sheetViews>
    <sheetView topLeftCell="A52" zoomScale="130" zoomScaleNormal="130" workbookViewId="0">
      <selection activeCell="H5" sqref="H5"/>
    </sheetView>
  </sheetViews>
  <sheetFormatPr defaultColWidth="8.875" defaultRowHeight="16.5" x14ac:dyDescent="0.25"/>
  <cols>
    <col min="1" max="1" width="9" style="43"/>
    <col min="2" max="3" width="5.625" style="43" customWidth="1"/>
    <col min="4" max="4" width="44" style="43" customWidth="1"/>
    <col min="5" max="5" width="6.625" style="43" customWidth="1"/>
    <col min="6" max="7" width="5.625" style="43" customWidth="1"/>
    <col min="8" max="8" width="30.625" style="43" customWidth="1"/>
    <col min="9" max="9" width="3.625" style="43" customWidth="1"/>
  </cols>
  <sheetData>
    <row r="1" spans="1:8" x14ac:dyDescent="0.25">
      <c r="E1" s="43" t="s">
        <v>224</v>
      </c>
    </row>
    <row r="2" spans="1:8" ht="16.5" customHeight="1" x14ac:dyDescent="0.25">
      <c r="A2" s="43" t="str">
        <f>B2&amp;C2</f>
        <v>1A1</v>
      </c>
      <c r="B2" s="52" t="s">
        <v>220</v>
      </c>
      <c r="C2" s="52">
        <v>1</v>
      </c>
      <c r="D2" s="53" t="s">
        <v>150</v>
      </c>
      <c r="E2" s="53" t="s">
        <v>225</v>
      </c>
      <c r="F2" s="55"/>
      <c r="G2" s="52"/>
      <c r="H2" s="52" t="s">
        <v>226</v>
      </c>
    </row>
    <row r="3" spans="1:8" ht="16.5" customHeight="1" x14ac:dyDescent="0.25">
      <c r="A3" s="43" t="str">
        <f t="shared" ref="A3:A65" si="0">B3&amp;C3</f>
        <v>1A2</v>
      </c>
      <c r="B3" s="52" t="s">
        <v>220</v>
      </c>
      <c r="C3" s="52">
        <v>2</v>
      </c>
      <c r="D3" s="53" t="s">
        <v>154</v>
      </c>
      <c r="E3" s="53" t="s">
        <v>225</v>
      </c>
      <c r="F3" s="55" t="s">
        <v>239</v>
      </c>
      <c r="G3" s="52"/>
      <c r="H3" s="52" t="s">
        <v>227</v>
      </c>
    </row>
    <row r="4" spans="1:8" ht="16.5" customHeight="1" x14ac:dyDescent="0.25">
      <c r="A4" s="43" t="str">
        <f t="shared" si="0"/>
        <v>1A3</v>
      </c>
      <c r="B4" s="52" t="s">
        <v>148</v>
      </c>
      <c r="C4" s="52">
        <v>3</v>
      </c>
      <c r="D4" s="53" t="s">
        <v>158</v>
      </c>
      <c r="E4" s="53" t="s">
        <v>242</v>
      </c>
      <c r="F4" s="53" t="s">
        <v>238</v>
      </c>
      <c r="G4" s="52"/>
      <c r="H4" s="52" t="s">
        <v>228</v>
      </c>
    </row>
    <row r="5" spans="1:8" ht="16.5" customHeight="1" x14ac:dyDescent="0.25">
      <c r="A5" s="43" t="str">
        <f t="shared" si="0"/>
        <v>1A4</v>
      </c>
      <c r="B5" s="52" t="s">
        <v>148</v>
      </c>
      <c r="C5" s="52">
        <v>4</v>
      </c>
      <c r="D5" s="53" t="s">
        <v>162</v>
      </c>
      <c r="E5" s="53" t="s">
        <v>237</v>
      </c>
      <c r="F5" s="55" t="s">
        <v>239</v>
      </c>
      <c r="G5" s="52"/>
      <c r="H5" s="52" t="s">
        <v>229</v>
      </c>
    </row>
    <row r="6" spans="1:8" ht="16.5" customHeight="1" x14ac:dyDescent="0.25">
      <c r="A6" s="43" t="str">
        <f t="shared" si="0"/>
        <v>1A5</v>
      </c>
      <c r="B6" s="52" t="s">
        <v>148</v>
      </c>
      <c r="C6" s="52">
        <v>5</v>
      </c>
      <c r="D6" s="53" t="s">
        <v>166</v>
      </c>
      <c r="E6" s="53" t="s">
        <v>230</v>
      </c>
      <c r="F6" s="55"/>
      <c r="G6" s="52"/>
      <c r="H6" s="52" t="s">
        <v>278</v>
      </c>
    </row>
    <row r="7" spans="1:8" ht="16.5" customHeight="1" x14ac:dyDescent="0.25">
      <c r="A7" s="43" t="str">
        <f t="shared" si="0"/>
        <v>1A6</v>
      </c>
      <c r="B7" s="52" t="s">
        <v>148</v>
      </c>
      <c r="C7" s="52">
        <v>6</v>
      </c>
      <c r="D7" s="53" t="s">
        <v>170</v>
      </c>
      <c r="E7" s="53" t="s">
        <v>243</v>
      </c>
      <c r="F7" s="55"/>
      <c r="G7" s="52"/>
      <c r="H7" s="52" t="s">
        <v>279</v>
      </c>
    </row>
    <row r="8" spans="1:8" ht="16.5" customHeight="1" x14ac:dyDescent="0.25">
      <c r="A8" s="43" t="str">
        <f t="shared" si="0"/>
        <v>1B7</v>
      </c>
      <c r="B8" s="53" t="s">
        <v>221</v>
      </c>
      <c r="C8" s="53">
        <v>7</v>
      </c>
      <c r="D8" s="53" t="s">
        <v>151</v>
      </c>
      <c r="E8" s="52" t="s">
        <v>246</v>
      </c>
      <c r="F8" s="55"/>
      <c r="G8" s="52"/>
      <c r="H8" s="52" t="s">
        <v>280</v>
      </c>
    </row>
    <row r="9" spans="1:8" ht="16.5" customHeight="1" x14ac:dyDescent="0.25">
      <c r="A9" s="43" t="str">
        <f t="shared" si="0"/>
        <v>1B8</v>
      </c>
      <c r="B9" s="53" t="s">
        <v>221</v>
      </c>
      <c r="C9" s="53">
        <v>8</v>
      </c>
      <c r="D9" s="53" t="s">
        <v>155</v>
      </c>
      <c r="E9" s="52" t="s">
        <v>247</v>
      </c>
      <c r="F9" s="55"/>
      <c r="G9" s="52"/>
      <c r="H9" s="52" t="s">
        <v>231</v>
      </c>
    </row>
    <row r="10" spans="1:8" ht="16.5" customHeight="1" x14ac:dyDescent="0.25">
      <c r="A10" s="43" t="str">
        <f t="shared" si="0"/>
        <v>1B9</v>
      </c>
      <c r="B10" s="53" t="s">
        <v>149</v>
      </c>
      <c r="C10" s="53">
        <v>9</v>
      </c>
      <c r="D10" s="53" t="s">
        <v>159</v>
      </c>
      <c r="E10" s="52" t="s">
        <v>241</v>
      </c>
      <c r="F10" s="55"/>
      <c r="G10" s="52"/>
      <c r="H10" s="52" t="s">
        <v>232</v>
      </c>
    </row>
    <row r="11" spans="1:8" ht="16.5" customHeight="1" x14ac:dyDescent="0.25">
      <c r="A11" s="43" t="str">
        <f t="shared" si="0"/>
        <v>1B10</v>
      </c>
      <c r="B11" s="53" t="s">
        <v>149</v>
      </c>
      <c r="C11" s="53">
        <v>10</v>
      </c>
      <c r="D11" s="53" t="s">
        <v>163</v>
      </c>
      <c r="E11" s="52" t="s">
        <v>248</v>
      </c>
      <c r="F11" s="55"/>
      <c r="G11" s="52"/>
      <c r="H11" s="52" t="s">
        <v>233</v>
      </c>
    </row>
    <row r="12" spans="1:8" ht="16.5" customHeight="1" x14ac:dyDescent="0.25">
      <c r="A12" s="43" t="str">
        <f t="shared" si="0"/>
        <v>1B11</v>
      </c>
      <c r="B12" s="53" t="s">
        <v>149</v>
      </c>
      <c r="C12" s="53">
        <v>11</v>
      </c>
      <c r="D12" s="53" t="s">
        <v>167</v>
      </c>
      <c r="E12" s="52" t="s">
        <v>248</v>
      </c>
      <c r="F12" s="55"/>
      <c r="G12" s="52"/>
      <c r="H12" s="52" t="s">
        <v>234</v>
      </c>
    </row>
    <row r="13" spans="1:8" ht="16.5" customHeight="1" x14ac:dyDescent="0.25">
      <c r="A13" s="43" t="str">
        <f t="shared" si="0"/>
        <v>1B12</v>
      </c>
      <c r="B13" s="53" t="s">
        <v>149</v>
      </c>
      <c r="C13" s="53">
        <v>12</v>
      </c>
      <c r="D13" s="53" t="s">
        <v>171</v>
      </c>
      <c r="E13" s="52" t="s">
        <v>249</v>
      </c>
      <c r="F13" s="55"/>
      <c r="G13" s="52"/>
      <c r="H13" s="52" t="s">
        <v>285</v>
      </c>
    </row>
    <row r="14" spans="1:8" ht="16.5" customHeight="1" x14ac:dyDescent="0.25">
      <c r="A14" s="43" t="str">
        <f t="shared" si="0"/>
        <v>2A1</v>
      </c>
      <c r="B14" s="54" t="s">
        <v>222</v>
      </c>
      <c r="C14" s="52">
        <v>1</v>
      </c>
      <c r="D14" s="53" t="s">
        <v>152</v>
      </c>
      <c r="E14" s="53" t="s">
        <v>237</v>
      </c>
      <c r="F14" s="55" t="s">
        <v>239</v>
      </c>
      <c r="G14" s="52"/>
      <c r="H14" s="52"/>
    </row>
    <row r="15" spans="1:8" ht="16.5" customHeight="1" x14ac:dyDescent="0.25">
      <c r="A15" s="43" t="str">
        <f t="shared" si="0"/>
        <v>2A2</v>
      </c>
      <c r="B15" s="54" t="s">
        <v>222</v>
      </c>
      <c r="C15" s="52">
        <v>2</v>
      </c>
      <c r="D15" s="53" t="s">
        <v>156</v>
      </c>
      <c r="E15" s="53" t="s">
        <v>237</v>
      </c>
      <c r="F15" s="55"/>
      <c r="G15" s="52"/>
      <c r="H15" s="52" t="s">
        <v>235</v>
      </c>
    </row>
    <row r="16" spans="1:8" ht="16.5" customHeight="1" x14ac:dyDescent="0.25">
      <c r="A16" s="43" t="str">
        <f t="shared" si="0"/>
        <v>2A3</v>
      </c>
      <c r="B16" s="54" t="s">
        <v>222</v>
      </c>
      <c r="C16" s="52">
        <v>3</v>
      </c>
      <c r="D16" s="53" t="s">
        <v>160</v>
      </c>
      <c r="E16" s="53" t="s">
        <v>237</v>
      </c>
      <c r="F16" s="55"/>
      <c r="G16" s="52"/>
      <c r="H16" s="52" t="s">
        <v>236</v>
      </c>
    </row>
    <row r="17" spans="1:8" ht="16.5" customHeight="1" x14ac:dyDescent="0.25">
      <c r="A17" s="43" t="str">
        <f t="shared" si="0"/>
        <v>2A4</v>
      </c>
      <c r="B17" s="54" t="s">
        <v>222</v>
      </c>
      <c r="C17" s="52">
        <v>4</v>
      </c>
      <c r="D17" s="53" t="s">
        <v>164</v>
      </c>
      <c r="E17" s="53" t="s">
        <v>237</v>
      </c>
      <c r="F17" s="55"/>
      <c r="G17" s="52"/>
      <c r="H17" s="52"/>
    </row>
    <row r="18" spans="1:8" ht="16.5" customHeight="1" x14ac:dyDescent="0.25">
      <c r="A18" s="43" t="str">
        <f t="shared" si="0"/>
        <v>2A5</v>
      </c>
      <c r="B18" s="54" t="s">
        <v>222</v>
      </c>
      <c r="C18" s="52">
        <v>5</v>
      </c>
      <c r="D18" s="53" t="s">
        <v>168</v>
      </c>
      <c r="E18" s="53" t="s">
        <v>237</v>
      </c>
      <c r="F18" s="55"/>
      <c r="G18" s="52"/>
      <c r="H18" s="52"/>
    </row>
    <row r="19" spans="1:8" ht="16.5" customHeight="1" x14ac:dyDescent="0.25">
      <c r="A19" s="43" t="str">
        <f t="shared" si="0"/>
        <v>2A6</v>
      </c>
      <c r="B19" s="54" t="s">
        <v>222</v>
      </c>
      <c r="C19" s="52">
        <v>6</v>
      </c>
      <c r="D19" s="53" t="s">
        <v>172</v>
      </c>
      <c r="E19" s="53" t="s">
        <v>242</v>
      </c>
      <c r="F19" s="55" t="s">
        <v>239</v>
      </c>
      <c r="G19" s="52"/>
      <c r="H19" s="52"/>
    </row>
    <row r="20" spans="1:8" ht="16.5" customHeight="1" x14ac:dyDescent="0.25">
      <c r="A20" s="43" t="str">
        <f t="shared" si="0"/>
        <v>2A7</v>
      </c>
      <c r="B20" s="54" t="s">
        <v>222</v>
      </c>
      <c r="C20" s="53">
        <v>7</v>
      </c>
      <c r="D20" s="53" t="s">
        <v>173</v>
      </c>
      <c r="E20" s="53" t="s">
        <v>250</v>
      </c>
      <c r="F20" s="55"/>
      <c r="G20" s="52"/>
      <c r="H20" s="52"/>
    </row>
    <row r="21" spans="1:8" ht="16.5" customHeight="1" x14ac:dyDescent="0.25">
      <c r="A21" s="43" t="str">
        <f t="shared" si="0"/>
        <v>2B8</v>
      </c>
      <c r="B21" s="53" t="s">
        <v>223</v>
      </c>
      <c r="C21" s="53">
        <v>8</v>
      </c>
      <c r="D21" s="53" t="s">
        <v>153</v>
      </c>
      <c r="E21" s="52" t="s">
        <v>248</v>
      </c>
      <c r="F21" s="55"/>
      <c r="G21" s="52"/>
      <c r="H21" s="52"/>
    </row>
    <row r="22" spans="1:8" ht="16.5" customHeight="1" x14ac:dyDescent="0.25">
      <c r="A22" s="43" t="str">
        <f t="shared" si="0"/>
        <v>2B9</v>
      </c>
      <c r="B22" s="53" t="s">
        <v>223</v>
      </c>
      <c r="C22" s="53">
        <v>9</v>
      </c>
      <c r="D22" s="53" t="s">
        <v>157</v>
      </c>
      <c r="E22" s="52" t="s">
        <v>248</v>
      </c>
      <c r="F22" s="55"/>
      <c r="G22" s="52"/>
      <c r="H22" s="52"/>
    </row>
    <row r="23" spans="1:8" ht="16.5" customHeight="1" x14ac:dyDescent="0.25">
      <c r="A23" s="43" t="str">
        <f t="shared" si="0"/>
        <v>2B10</v>
      </c>
      <c r="B23" s="53" t="s">
        <v>223</v>
      </c>
      <c r="C23" s="53">
        <v>10</v>
      </c>
      <c r="D23" s="53" t="s">
        <v>161</v>
      </c>
      <c r="E23" s="52" t="s">
        <v>252</v>
      </c>
      <c r="F23" s="55"/>
      <c r="G23" s="52"/>
      <c r="H23" s="52"/>
    </row>
    <row r="24" spans="1:8" ht="16.5" customHeight="1" x14ac:dyDescent="0.25">
      <c r="A24" s="43" t="str">
        <f t="shared" si="0"/>
        <v>2B11</v>
      </c>
      <c r="B24" s="53" t="s">
        <v>223</v>
      </c>
      <c r="C24" s="53">
        <v>11</v>
      </c>
      <c r="D24" s="53" t="s">
        <v>165</v>
      </c>
      <c r="E24" s="52" t="s">
        <v>253</v>
      </c>
      <c r="F24" s="55"/>
      <c r="G24" s="52"/>
      <c r="H24" s="52"/>
    </row>
    <row r="25" spans="1:8" ht="16.5" customHeight="1" x14ac:dyDescent="0.25">
      <c r="A25" s="43" t="str">
        <f t="shared" si="0"/>
        <v>2B12</v>
      </c>
      <c r="B25" s="53" t="s">
        <v>223</v>
      </c>
      <c r="C25" s="64">
        <v>12</v>
      </c>
      <c r="D25" s="64" t="s">
        <v>169</v>
      </c>
      <c r="E25" s="65" t="s">
        <v>244</v>
      </c>
      <c r="F25" s="55"/>
      <c r="G25" s="52"/>
      <c r="H25" s="52"/>
    </row>
    <row r="26" spans="1:8" ht="16.5" customHeight="1" x14ac:dyDescent="0.25">
      <c r="A26" s="43" t="str">
        <f t="shared" si="0"/>
        <v>3A1</v>
      </c>
      <c r="B26" s="53" t="s">
        <v>174</v>
      </c>
      <c r="C26" s="65">
        <v>1</v>
      </c>
      <c r="D26" s="64" t="s">
        <v>178</v>
      </c>
      <c r="E26" s="64" t="s">
        <v>252</v>
      </c>
      <c r="F26" s="55"/>
      <c r="G26" s="52"/>
      <c r="H26" s="52"/>
    </row>
    <row r="27" spans="1:8" ht="16.5" customHeight="1" x14ac:dyDescent="0.25">
      <c r="A27" s="43" t="str">
        <f t="shared" si="0"/>
        <v>3A2</v>
      </c>
      <c r="B27" s="53" t="s">
        <v>174</v>
      </c>
      <c r="C27" s="65">
        <v>2</v>
      </c>
      <c r="D27" s="64" t="s">
        <v>182</v>
      </c>
      <c r="E27" s="64" t="s">
        <v>252</v>
      </c>
      <c r="F27" s="55"/>
      <c r="G27" s="52"/>
      <c r="H27" s="52"/>
    </row>
    <row r="28" spans="1:8" ht="16.5" customHeight="1" x14ac:dyDescent="0.25">
      <c r="A28" s="43" t="str">
        <f t="shared" si="0"/>
        <v>3A3</v>
      </c>
      <c r="B28" s="53" t="s">
        <v>174</v>
      </c>
      <c r="C28" s="65">
        <v>3</v>
      </c>
      <c r="D28" s="64" t="s">
        <v>186</v>
      </c>
      <c r="E28" s="64" t="s">
        <v>230</v>
      </c>
    </row>
    <row r="29" spans="1:8" ht="16.5" customHeight="1" x14ac:dyDescent="0.25">
      <c r="A29" s="43" t="str">
        <f t="shared" si="0"/>
        <v>3A4</v>
      </c>
      <c r="B29" s="53" t="s">
        <v>174</v>
      </c>
      <c r="C29" s="65">
        <v>4</v>
      </c>
      <c r="D29" s="64" t="s">
        <v>190</v>
      </c>
      <c r="E29" s="64" t="s">
        <v>252</v>
      </c>
    </row>
    <row r="30" spans="1:8" ht="16.5" customHeight="1" x14ac:dyDescent="0.25">
      <c r="A30" s="43" t="str">
        <f t="shared" si="0"/>
        <v>3A5</v>
      </c>
      <c r="B30" s="53" t="s">
        <v>174</v>
      </c>
      <c r="C30" s="65">
        <v>5</v>
      </c>
      <c r="D30" s="64" t="s">
        <v>194</v>
      </c>
      <c r="E30" s="64" t="s">
        <v>264</v>
      </c>
    </row>
    <row r="31" spans="1:8" ht="16.5" customHeight="1" x14ac:dyDescent="0.25">
      <c r="A31" s="43" t="str">
        <f t="shared" si="0"/>
        <v>3A6</v>
      </c>
      <c r="B31" s="53" t="s">
        <v>174</v>
      </c>
      <c r="C31" s="65">
        <v>6</v>
      </c>
      <c r="D31" s="64" t="s">
        <v>198</v>
      </c>
      <c r="E31" s="64" t="s">
        <v>251</v>
      </c>
    </row>
    <row r="32" spans="1:8" ht="16.5" customHeight="1" x14ac:dyDescent="0.25">
      <c r="A32" s="43" t="str">
        <f t="shared" si="0"/>
        <v>3A7</v>
      </c>
      <c r="B32" s="53" t="s">
        <v>174</v>
      </c>
      <c r="C32" s="64">
        <v>7</v>
      </c>
      <c r="D32" s="64" t="s">
        <v>201</v>
      </c>
      <c r="E32" s="64" t="s">
        <v>254</v>
      </c>
    </row>
    <row r="33" spans="1:6" ht="16.5" customHeight="1" x14ac:dyDescent="0.25">
      <c r="A33" s="43" t="str">
        <f t="shared" si="0"/>
        <v>3B8</v>
      </c>
      <c r="B33" s="53" t="s">
        <v>175</v>
      </c>
      <c r="C33" s="64">
        <v>8</v>
      </c>
      <c r="D33" s="64" t="s">
        <v>179</v>
      </c>
      <c r="E33" s="65" t="s">
        <v>254</v>
      </c>
    </row>
    <row r="34" spans="1:6" ht="16.5" customHeight="1" x14ac:dyDescent="0.25">
      <c r="A34" s="43" t="str">
        <f t="shared" si="0"/>
        <v>3B9</v>
      </c>
      <c r="B34" s="53" t="s">
        <v>175</v>
      </c>
      <c r="C34" s="64">
        <v>9</v>
      </c>
      <c r="D34" s="64" t="s">
        <v>183</v>
      </c>
      <c r="E34" s="65" t="s">
        <v>255</v>
      </c>
    </row>
    <row r="35" spans="1:6" ht="16.5" customHeight="1" x14ac:dyDescent="0.25">
      <c r="A35" s="43" t="str">
        <f t="shared" si="0"/>
        <v>3B10</v>
      </c>
      <c r="B35" s="53" t="s">
        <v>175</v>
      </c>
      <c r="C35" s="64">
        <v>10</v>
      </c>
      <c r="D35" s="64" t="s">
        <v>187</v>
      </c>
      <c r="E35" s="65" t="s">
        <v>245</v>
      </c>
    </row>
    <row r="36" spans="1:6" ht="16.5" customHeight="1" x14ac:dyDescent="0.25">
      <c r="A36" s="43" t="str">
        <f t="shared" si="0"/>
        <v>3B11</v>
      </c>
      <c r="B36" s="53" t="s">
        <v>175</v>
      </c>
      <c r="C36" s="64">
        <v>11</v>
      </c>
      <c r="D36" s="64" t="s">
        <v>191</v>
      </c>
      <c r="E36" s="65" t="s">
        <v>253</v>
      </c>
    </row>
    <row r="37" spans="1:6" ht="16.5" customHeight="1" x14ac:dyDescent="0.25">
      <c r="A37" s="43" t="str">
        <f t="shared" si="0"/>
        <v>3B12</v>
      </c>
      <c r="B37" s="53" t="s">
        <v>175</v>
      </c>
      <c r="C37" s="64">
        <v>12</v>
      </c>
      <c r="D37" s="64" t="s">
        <v>195</v>
      </c>
      <c r="E37" s="65" t="s">
        <v>256</v>
      </c>
    </row>
    <row r="38" spans="1:6" ht="16.5" customHeight="1" x14ac:dyDescent="0.25">
      <c r="A38" s="43" t="str">
        <f t="shared" si="0"/>
        <v>4A1</v>
      </c>
      <c r="B38" s="53" t="s">
        <v>176</v>
      </c>
      <c r="C38" s="65">
        <v>1</v>
      </c>
      <c r="D38" s="64" t="s">
        <v>180</v>
      </c>
      <c r="E38" s="64" t="s">
        <v>257</v>
      </c>
    </row>
    <row r="39" spans="1:6" ht="16.5" customHeight="1" x14ac:dyDescent="0.25">
      <c r="A39" s="43" t="str">
        <f t="shared" si="0"/>
        <v>4A2</v>
      </c>
      <c r="B39" s="53" t="s">
        <v>176</v>
      </c>
      <c r="C39" s="65">
        <v>2</v>
      </c>
      <c r="D39" s="64" t="s">
        <v>184</v>
      </c>
      <c r="E39" s="64" t="s">
        <v>256</v>
      </c>
    </row>
    <row r="40" spans="1:6" ht="16.5" customHeight="1" x14ac:dyDescent="0.25">
      <c r="A40" s="43" t="str">
        <f t="shared" si="0"/>
        <v>4A3</v>
      </c>
      <c r="B40" s="53" t="s">
        <v>176</v>
      </c>
      <c r="C40" s="65">
        <v>3</v>
      </c>
      <c r="D40" s="64" t="s">
        <v>188</v>
      </c>
      <c r="E40" s="64" t="s">
        <v>257</v>
      </c>
    </row>
    <row r="41" spans="1:6" ht="16.5" customHeight="1" x14ac:dyDescent="0.25">
      <c r="A41" s="43" t="str">
        <f t="shared" si="0"/>
        <v>4A4</v>
      </c>
      <c r="B41" s="53" t="s">
        <v>176</v>
      </c>
      <c r="C41" s="65">
        <v>4</v>
      </c>
      <c r="D41" s="64" t="s">
        <v>192</v>
      </c>
      <c r="E41" s="64" t="s">
        <v>257</v>
      </c>
    </row>
    <row r="42" spans="1:6" ht="16.5" customHeight="1" x14ac:dyDescent="0.25">
      <c r="A42" s="43" t="str">
        <f t="shared" si="0"/>
        <v>4A5</v>
      </c>
      <c r="B42" s="53" t="s">
        <v>176</v>
      </c>
      <c r="C42" s="65">
        <v>5</v>
      </c>
      <c r="D42" s="64" t="s">
        <v>196</v>
      </c>
      <c r="E42" s="64" t="s">
        <v>258</v>
      </c>
      <c r="F42" s="56" t="s">
        <v>240</v>
      </c>
    </row>
    <row r="43" spans="1:6" ht="16.5" customHeight="1" x14ac:dyDescent="0.25">
      <c r="A43" s="43" t="str">
        <f t="shared" si="0"/>
        <v>4A6</v>
      </c>
      <c r="B43" s="53" t="s">
        <v>176</v>
      </c>
      <c r="C43" s="65">
        <v>6</v>
      </c>
      <c r="D43" s="64" t="s">
        <v>199</v>
      </c>
      <c r="E43" s="64" t="s">
        <v>257</v>
      </c>
    </row>
    <row r="44" spans="1:6" ht="16.5" customHeight="1" x14ac:dyDescent="0.25">
      <c r="A44" s="43" t="str">
        <f t="shared" si="0"/>
        <v>4B7</v>
      </c>
      <c r="B44" s="53" t="s">
        <v>177</v>
      </c>
      <c r="C44" s="64">
        <v>7</v>
      </c>
      <c r="D44" s="64" t="s">
        <v>181</v>
      </c>
      <c r="E44" s="65" t="s">
        <v>257</v>
      </c>
    </row>
    <row r="45" spans="1:6" ht="16.5" customHeight="1" x14ac:dyDescent="0.25">
      <c r="A45" s="43" t="str">
        <f t="shared" si="0"/>
        <v>4B8</v>
      </c>
      <c r="B45" s="53" t="s">
        <v>177</v>
      </c>
      <c r="C45" s="64">
        <v>8</v>
      </c>
      <c r="D45" s="64" t="s">
        <v>185</v>
      </c>
      <c r="E45" s="65" t="s">
        <v>259</v>
      </c>
    </row>
    <row r="46" spans="1:6" ht="16.5" customHeight="1" x14ac:dyDescent="0.25">
      <c r="A46" s="43" t="str">
        <f t="shared" si="0"/>
        <v>4B9</v>
      </c>
      <c r="B46" s="53" t="s">
        <v>177</v>
      </c>
      <c r="C46" s="64">
        <v>9</v>
      </c>
      <c r="D46" s="64" t="s">
        <v>189</v>
      </c>
      <c r="E46" s="65" t="s">
        <v>257</v>
      </c>
    </row>
    <row r="47" spans="1:6" ht="16.5" customHeight="1" x14ac:dyDescent="0.25">
      <c r="A47" s="43" t="str">
        <f t="shared" si="0"/>
        <v>4B10</v>
      </c>
      <c r="B47" s="53" t="s">
        <v>177</v>
      </c>
      <c r="C47" s="64">
        <v>10</v>
      </c>
      <c r="D47" s="64" t="s">
        <v>193</v>
      </c>
      <c r="E47" s="65" t="s">
        <v>260</v>
      </c>
    </row>
    <row r="48" spans="1:6" ht="16.5" customHeight="1" x14ac:dyDescent="0.25">
      <c r="A48" s="43" t="str">
        <f t="shared" si="0"/>
        <v>4B11</v>
      </c>
      <c r="B48" s="53" t="s">
        <v>177</v>
      </c>
      <c r="C48" s="64">
        <v>11</v>
      </c>
      <c r="D48" s="64" t="s">
        <v>197</v>
      </c>
      <c r="E48" s="65" t="s">
        <v>260</v>
      </c>
    </row>
    <row r="49" spans="1:6" ht="16.5" customHeight="1" x14ac:dyDescent="0.25">
      <c r="A49" s="43" t="str">
        <f t="shared" si="0"/>
        <v>4B12</v>
      </c>
      <c r="B49" s="53" t="s">
        <v>177</v>
      </c>
      <c r="C49" s="64">
        <v>12</v>
      </c>
      <c r="D49" s="64" t="s">
        <v>200</v>
      </c>
      <c r="E49" s="65" t="s">
        <v>261</v>
      </c>
    </row>
    <row r="50" spans="1:6" ht="16.5" customHeight="1" x14ac:dyDescent="0.25">
      <c r="A50" s="43" t="str">
        <f t="shared" si="0"/>
        <v>5A1</v>
      </c>
      <c r="B50" s="53" t="s">
        <v>202</v>
      </c>
      <c r="C50" s="65">
        <v>1</v>
      </c>
      <c r="D50" s="64" t="s">
        <v>204</v>
      </c>
      <c r="E50" s="64" t="s">
        <v>259</v>
      </c>
    </row>
    <row r="51" spans="1:6" ht="16.5" customHeight="1" x14ac:dyDescent="0.25">
      <c r="A51" s="43" t="str">
        <f t="shared" si="0"/>
        <v>5A2</v>
      </c>
      <c r="B51" s="53" t="s">
        <v>202</v>
      </c>
      <c r="C51" s="65">
        <v>2</v>
      </c>
      <c r="D51" s="64" t="s">
        <v>208</v>
      </c>
      <c r="E51" s="64" t="s">
        <v>259</v>
      </c>
    </row>
    <row r="52" spans="1:6" ht="16.5" customHeight="1" x14ac:dyDescent="0.25">
      <c r="A52" s="43" t="str">
        <f t="shared" si="0"/>
        <v>5A3</v>
      </c>
      <c r="B52" s="53" t="s">
        <v>202</v>
      </c>
      <c r="C52" s="65">
        <v>3</v>
      </c>
      <c r="D52" s="64" t="s">
        <v>212</v>
      </c>
      <c r="E52" s="64" t="s">
        <v>262</v>
      </c>
    </row>
    <row r="53" spans="1:6" ht="16.5" customHeight="1" x14ac:dyDescent="0.25">
      <c r="A53" s="43" t="str">
        <f t="shared" si="0"/>
        <v>5A4</v>
      </c>
      <c r="B53" s="53" t="s">
        <v>202</v>
      </c>
      <c r="C53" s="65">
        <v>4</v>
      </c>
      <c r="D53" s="64" t="s">
        <v>214</v>
      </c>
      <c r="E53" s="64" t="s">
        <v>263</v>
      </c>
    </row>
    <row r="54" spans="1:6" ht="16.5" customHeight="1" x14ac:dyDescent="0.25">
      <c r="A54" s="43" t="str">
        <f t="shared" si="0"/>
        <v>5A5</v>
      </c>
      <c r="B54" s="53" t="s">
        <v>202</v>
      </c>
      <c r="C54" s="65">
        <v>5</v>
      </c>
      <c r="D54" s="64" t="s">
        <v>216</v>
      </c>
      <c r="E54" s="64" t="s">
        <v>265</v>
      </c>
    </row>
    <row r="55" spans="1:6" ht="16.5" customHeight="1" x14ac:dyDescent="0.25">
      <c r="A55" s="43" t="str">
        <f t="shared" si="0"/>
        <v>5B6</v>
      </c>
      <c r="B55" s="53" t="s">
        <v>203</v>
      </c>
      <c r="C55" s="65">
        <v>6</v>
      </c>
      <c r="D55" s="64" t="s">
        <v>205</v>
      </c>
      <c r="E55" s="65" t="s">
        <v>230</v>
      </c>
    </row>
    <row r="56" spans="1:6" ht="16.5" customHeight="1" x14ac:dyDescent="0.25">
      <c r="A56" s="43" t="str">
        <f t="shared" si="0"/>
        <v>5B7</v>
      </c>
      <c r="B56" s="53" t="s">
        <v>203</v>
      </c>
      <c r="C56" s="64">
        <v>7</v>
      </c>
      <c r="D56" s="64" t="s">
        <v>209</v>
      </c>
      <c r="E56" s="65" t="s">
        <v>266</v>
      </c>
    </row>
    <row r="57" spans="1:6" ht="16.5" customHeight="1" x14ac:dyDescent="0.25">
      <c r="A57" s="43" t="str">
        <f t="shared" si="0"/>
        <v>5B8</v>
      </c>
      <c r="B57" s="53" t="s">
        <v>203</v>
      </c>
      <c r="C57" s="65">
        <v>8</v>
      </c>
      <c r="D57" s="64" t="s">
        <v>213</v>
      </c>
      <c r="E57" s="66" t="s">
        <v>259</v>
      </c>
    </row>
    <row r="58" spans="1:6" ht="16.5" customHeight="1" x14ac:dyDescent="0.25">
      <c r="A58" s="43" t="str">
        <f t="shared" si="0"/>
        <v>5B9</v>
      </c>
      <c r="B58" s="53" t="s">
        <v>203</v>
      </c>
      <c r="C58" s="64">
        <v>9</v>
      </c>
      <c r="D58" s="64" t="s">
        <v>215</v>
      </c>
      <c r="E58" s="65" t="s">
        <v>261</v>
      </c>
    </row>
    <row r="59" spans="1:6" ht="16.5" customHeight="1" x14ac:dyDescent="0.25">
      <c r="A59" s="43" t="str">
        <f t="shared" si="0"/>
        <v>5B10</v>
      </c>
      <c r="B59" s="53" t="s">
        <v>203</v>
      </c>
      <c r="C59" s="65">
        <v>10</v>
      </c>
      <c r="D59" s="64" t="s">
        <v>217</v>
      </c>
      <c r="E59" s="65" t="s">
        <v>267</v>
      </c>
      <c r="F59" s="43" t="s">
        <v>268</v>
      </c>
    </row>
    <row r="60" spans="1:6" ht="16.5" customHeight="1" x14ac:dyDescent="0.25">
      <c r="A60" s="43" t="str">
        <f t="shared" si="0"/>
        <v>5B11</v>
      </c>
      <c r="B60" s="53" t="s">
        <v>203</v>
      </c>
      <c r="C60" s="64">
        <v>11</v>
      </c>
      <c r="D60" s="64" t="s">
        <v>218</v>
      </c>
      <c r="E60" s="65" t="s">
        <v>269</v>
      </c>
    </row>
    <row r="61" spans="1:6" ht="16.5" customHeight="1" x14ac:dyDescent="0.25">
      <c r="A61" s="43" t="str">
        <f t="shared" si="0"/>
        <v>5B12</v>
      </c>
      <c r="B61" s="53" t="s">
        <v>203</v>
      </c>
      <c r="C61" s="65">
        <v>12</v>
      </c>
      <c r="D61" s="64" t="s">
        <v>219</v>
      </c>
      <c r="E61" s="65" t="s">
        <v>270</v>
      </c>
    </row>
    <row r="62" spans="1:6" ht="16.5" customHeight="1" x14ac:dyDescent="0.25">
      <c r="A62" s="43" t="str">
        <f t="shared" si="0"/>
        <v>6A1</v>
      </c>
      <c r="B62" s="53" t="s">
        <v>271</v>
      </c>
      <c r="C62" s="64">
        <v>1</v>
      </c>
      <c r="D62" s="64" t="s">
        <v>206</v>
      </c>
      <c r="E62" s="64" t="s">
        <v>257</v>
      </c>
    </row>
    <row r="63" spans="1:6" ht="16.5" customHeight="1" x14ac:dyDescent="0.25">
      <c r="A63" s="43" t="str">
        <f t="shared" si="0"/>
        <v>6A3</v>
      </c>
      <c r="B63" s="53" t="s">
        <v>271</v>
      </c>
      <c r="C63" s="64">
        <v>3</v>
      </c>
      <c r="D63" s="64" t="s">
        <v>210</v>
      </c>
      <c r="E63" s="64" t="s">
        <v>259</v>
      </c>
    </row>
    <row r="64" spans="1:6" ht="16.5" customHeight="1" x14ac:dyDescent="0.25">
      <c r="A64" s="43" t="str">
        <f t="shared" si="0"/>
        <v>6A2</v>
      </c>
      <c r="B64" s="53" t="s">
        <v>271</v>
      </c>
      <c r="C64" s="64">
        <v>2</v>
      </c>
      <c r="D64" s="64" t="s">
        <v>207</v>
      </c>
      <c r="E64" s="65" t="s">
        <v>257</v>
      </c>
    </row>
    <row r="65" spans="1:5" ht="16.5" customHeight="1" x14ac:dyDescent="0.25">
      <c r="A65" s="43" t="str">
        <f t="shared" si="0"/>
        <v>6A4</v>
      </c>
      <c r="B65" s="53" t="s">
        <v>271</v>
      </c>
      <c r="C65" s="64">
        <v>4</v>
      </c>
      <c r="D65" s="64" t="s">
        <v>211</v>
      </c>
      <c r="E65" s="65" t="s">
        <v>269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AS874"/>
  <sheetViews>
    <sheetView zoomScale="85" zoomScaleNormal="8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T9" sqref="T9"/>
    </sheetView>
  </sheetViews>
  <sheetFormatPr defaultColWidth="9" defaultRowHeight="16.5" x14ac:dyDescent="0.25"/>
  <cols>
    <col min="1" max="30" width="9" style="77"/>
    <col min="31" max="31" width="12" style="77" customWidth="1"/>
    <col min="32" max="32" width="5.625" style="77" customWidth="1"/>
    <col min="33" max="33" width="7" style="77" customWidth="1"/>
    <col min="34" max="16384" width="9" style="77"/>
  </cols>
  <sheetData>
    <row r="1" spans="1:45" x14ac:dyDescent="0.25">
      <c r="A1" s="77" t="s">
        <v>147</v>
      </c>
      <c r="D1" s="57"/>
      <c r="E1" s="57"/>
      <c r="F1" s="57" t="s">
        <v>0</v>
      </c>
      <c r="I1" s="77" t="s">
        <v>330</v>
      </c>
      <c r="J1" s="77" t="s">
        <v>331</v>
      </c>
      <c r="L1" s="77" t="s">
        <v>144</v>
      </c>
      <c r="N1" s="77" t="s">
        <v>145</v>
      </c>
      <c r="P1" s="77" t="s">
        <v>142</v>
      </c>
      <c r="R1" s="77" t="s">
        <v>141</v>
      </c>
      <c r="T1" s="77" t="s">
        <v>327</v>
      </c>
      <c r="U1" s="77" t="s">
        <v>328</v>
      </c>
      <c r="V1" s="77" t="s">
        <v>329</v>
      </c>
      <c r="AF1" s="77" t="s">
        <v>323</v>
      </c>
    </row>
    <row r="2" spans="1:45" x14ac:dyDescent="0.25">
      <c r="A2" s="77" t="str">
        <f t="shared" ref="A2:A65" si="0">C2&amp;IF(D2&lt;10,"0"&amp;D2,D2)</f>
        <v>200301</v>
      </c>
      <c r="B2" s="77" t="str">
        <f t="shared" ref="B2:B65" si="1">P2&amp;Q2&amp;R2</f>
        <v>1A4</v>
      </c>
      <c r="C2" s="77">
        <v>2003</v>
      </c>
      <c r="D2" s="44">
        <v>1</v>
      </c>
      <c r="E2" s="44"/>
      <c r="F2" s="44" t="s">
        <v>7</v>
      </c>
      <c r="I2" s="77" t="str">
        <f t="shared" ref="I2:I65" si="2">"F." &amp; P2 &amp; " Ch "&amp;R2</f>
        <v>F.1 Ch 4</v>
      </c>
      <c r="J2" s="77" t="s">
        <v>9</v>
      </c>
      <c r="L2" s="77">
        <v>2</v>
      </c>
      <c r="N2" s="77" t="str">
        <f>VLOOKUP(B2,'Topic with sorted table '!A:E,5,FALSE)</f>
        <v>A1</v>
      </c>
      <c r="P2" s="48">
        <v>1</v>
      </c>
      <c r="Q2" s="77" t="s">
        <v>272</v>
      </c>
      <c r="R2" s="77">
        <v>4</v>
      </c>
      <c r="AB2" s="77" t="s">
        <v>132</v>
      </c>
      <c r="AD2" s="77" t="s">
        <v>283</v>
      </c>
      <c r="AE2" s="77" t="s">
        <v>282</v>
      </c>
      <c r="AN2" s="77" t="s">
        <v>132</v>
      </c>
      <c r="AP2" s="77" t="s">
        <v>283</v>
      </c>
      <c r="AQ2" s="77" t="s">
        <v>282</v>
      </c>
    </row>
    <row r="3" spans="1:45" ht="16.5" customHeight="1" x14ac:dyDescent="0.25">
      <c r="A3" s="77" t="str">
        <f t="shared" si="0"/>
        <v>200302</v>
      </c>
      <c r="B3" s="77" t="str">
        <f t="shared" si="1"/>
        <v>4A4</v>
      </c>
      <c r="C3" s="77">
        <v>2003</v>
      </c>
      <c r="D3" s="44">
        <v>2</v>
      </c>
      <c r="E3" s="44"/>
      <c r="F3" s="44" t="s">
        <v>7</v>
      </c>
      <c r="I3" s="77" t="str">
        <f t="shared" si="2"/>
        <v>F.4 Ch 4</v>
      </c>
      <c r="J3" s="77" t="s">
        <v>12</v>
      </c>
      <c r="L3" s="77">
        <v>2</v>
      </c>
      <c r="N3" s="77" t="str">
        <f>VLOOKUP(B3,'Topic with sorted table '!A:E,5,FALSE)</f>
        <v>A3</v>
      </c>
      <c r="P3" s="49">
        <v>4</v>
      </c>
      <c r="Q3" s="77" t="s">
        <v>272</v>
      </c>
      <c r="R3" s="77">
        <v>4</v>
      </c>
      <c r="Z3" s="77" t="s">
        <v>126</v>
      </c>
      <c r="AB3" s="77">
        <f>COUNTIF(P:P,1)</f>
        <v>58</v>
      </c>
      <c r="AD3" s="77">
        <v>2.87</v>
      </c>
      <c r="AE3" s="67">
        <f t="shared" ref="AE3:AE9" si="3">AB3/$AB$10*100</f>
        <v>7.2409488139825218</v>
      </c>
      <c r="AK3" s="68" t="s">
        <v>324</v>
      </c>
      <c r="AL3" s="77">
        <v>1</v>
      </c>
      <c r="AN3" s="77">
        <f>COUNTIF($P$488:P869,AL3)</f>
        <v>19</v>
      </c>
      <c r="AP3" s="77">
        <v>2.87</v>
      </c>
      <c r="AQ3" s="67">
        <f t="shared" ref="AQ3:AQ9" si="4">AN3/$AN$10*100</f>
        <v>5.9561128526645764</v>
      </c>
    </row>
    <row r="4" spans="1:45" ht="16.5" customHeight="1" x14ac:dyDescent="0.25">
      <c r="A4" s="77" t="str">
        <f t="shared" si="0"/>
        <v>200303</v>
      </c>
      <c r="B4" s="77" t="str">
        <f t="shared" si="1"/>
        <v>2A4</v>
      </c>
      <c r="C4" s="77">
        <v>2003</v>
      </c>
      <c r="D4" s="44">
        <v>3</v>
      </c>
      <c r="E4" s="44"/>
      <c r="F4" s="44" t="s">
        <v>13</v>
      </c>
      <c r="I4" s="77" t="str">
        <f t="shared" si="2"/>
        <v>F.2 Ch 4</v>
      </c>
      <c r="L4" s="77">
        <v>2</v>
      </c>
      <c r="N4" s="77" t="str">
        <f>VLOOKUP(B4,'Topic with sorted table '!A:E,5,FALSE)</f>
        <v>A1</v>
      </c>
      <c r="P4" s="46">
        <v>2</v>
      </c>
      <c r="Q4" s="77" t="s">
        <v>272</v>
      </c>
      <c r="R4" s="77">
        <v>4</v>
      </c>
      <c r="Z4" s="77" t="s">
        <v>127</v>
      </c>
      <c r="AB4" s="77">
        <f>COUNTIF(P:P,2)</f>
        <v>148</v>
      </c>
      <c r="AD4" s="77">
        <v>2.7890000000000001</v>
      </c>
      <c r="AE4" s="67">
        <f t="shared" si="3"/>
        <v>18.476903870162296</v>
      </c>
      <c r="AK4" s="68" t="s">
        <v>324</v>
      </c>
      <c r="AL4" s="77">
        <v>2</v>
      </c>
      <c r="AN4" s="77">
        <f>COUNTIF($P$488:P870,AL4)</f>
        <v>59</v>
      </c>
      <c r="AP4" s="77">
        <v>2.7890000000000001</v>
      </c>
      <c r="AQ4" s="67">
        <f t="shared" si="4"/>
        <v>18.495297805642632</v>
      </c>
    </row>
    <row r="5" spans="1:45" ht="16.5" customHeight="1" x14ac:dyDescent="0.25">
      <c r="A5" s="77" t="str">
        <f t="shared" si="0"/>
        <v>200304</v>
      </c>
      <c r="B5" s="77" t="str">
        <f t="shared" si="1"/>
        <v>3A2</v>
      </c>
      <c r="C5" s="77">
        <v>2003</v>
      </c>
      <c r="D5" s="44">
        <v>4</v>
      </c>
      <c r="E5" s="44"/>
      <c r="F5" s="44" t="s">
        <v>13</v>
      </c>
      <c r="I5" s="77" t="str">
        <f t="shared" si="2"/>
        <v>F.3 Ch 2</v>
      </c>
      <c r="L5" s="77">
        <v>2</v>
      </c>
      <c r="N5" s="77" t="str">
        <f>VLOOKUP(B5,'Topic with sorted table '!A:E,5,FALSE)</f>
        <v>A2</v>
      </c>
      <c r="P5" s="47">
        <v>3</v>
      </c>
      <c r="Q5" s="77" t="s">
        <v>272</v>
      </c>
      <c r="R5" s="77">
        <v>2</v>
      </c>
      <c r="Z5" s="77" t="s">
        <v>128</v>
      </c>
      <c r="AB5" s="77">
        <f>COUNTIF(P:P,3)</f>
        <v>148</v>
      </c>
      <c r="AD5" s="77">
        <v>3.28</v>
      </c>
      <c r="AE5" s="67">
        <f t="shared" si="3"/>
        <v>18.476903870162296</v>
      </c>
      <c r="AK5" s="68" t="s">
        <v>324</v>
      </c>
      <c r="AL5" s="77">
        <v>3</v>
      </c>
      <c r="AN5" s="77">
        <f>COUNTIF($P$488:P871,AL5)</f>
        <v>54</v>
      </c>
      <c r="AP5" s="77">
        <v>3.28</v>
      </c>
      <c r="AQ5" s="67">
        <f t="shared" si="4"/>
        <v>16.927899686520377</v>
      </c>
      <c r="AR5" s="67">
        <f>SUM(AQ3:AQ5)</f>
        <v>41.379310344827587</v>
      </c>
    </row>
    <row r="6" spans="1:45" ht="16.5" customHeight="1" x14ac:dyDescent="0.25">
      <c r="A6" s="77" t="str">
        <f t="shared" si="0"/>
        <v>200305</v>
      </c>
      <c r="B6" s="77" t="str">
        <f t="shared" si="1"/>
        <v>4A3</v>
      </c>
      <c r="C6" s="77">
        <v>2003</v>
      </c>
      <c r="D6" s="44">
        <v>5</v>
      </c>
      <c r="E6" s="44"/>
      <c r="F6" s="44" t="s">
        <v>7</v>
      </c>
      <c r="I6" s="77" t="str">
        <f t="shared" si="2"/>
        <v>F.4 Ch 3</v>
      </c>
      <c r="L6" s="77">
        <v>4</v>
      </c>
      <c r="N6" s="77" t="str">
        <f>VLOOKUP(B6,'Topic with sorted table '!A:E,5,FALSE)</f>
        <v>A3</v>
      </c>
      <c r="P6" s="49">
        <v>4</v>
      </c>
      <c r="Q6" s="77" t="s">
        <v>272</v>
      </c>
      <c r="R6" s="77">
        <v>3</v>
      </c>
      <c r="Z6" s="77" t="s">
        <v>129</v>
      </c>
      <c r="AB6" s="77">
        <f>COUNTIF(P:P,4)</f>
        <v>204</v>
      </c>
      <c r="AD6" s="77">
        <v>3.552</v>
      </c>
      <c r="AE6" s="67">
        <f t="shared" si="3"/>
        <v>25.468164794007492</v>
      </c>
      <c r="AK6" s="68" t="s">
        <v>324</v>
      </c>
      <c r="AL6" s="77">
        <v>4</v>
      </c>
      <c r="AN6" s="77">
        <f>COUNTIF($P$488:P872,AL6)</f>
        <v>78</v>
      </c>
      <c r="AP6" s="77">
        <v>3.552</v>
      </c>
      <c r="AQ6" s="67">
        <f t="shared" si="4"/>
        <v>24.451410658307211</v>
      </c>
    </row>
    <row r="7" spans="1:45" ht="16.5" customHeight="1" x14ac:dyDescent="0.25">
      <c r="A7" s="77" t="str">
        <f t="shared" si="0"/>
        <v>200306</v>
      </c>
      <c r="B7" s="77" t="str">
        <f t="shared" si="1"/>
        <v>2A3</v>
      </c>
      <c r="C7" s="77">
        <v>2003</v>
      </c>
      <c r="D7" s="45">
        <v>6</v>
      </c>
      <c r="E7" s="45"/>
      <c r="F7" s="45" t="s">
        <v>13</v>
      </c>
      <c r="I7" s="77" t="str">
        <f t="shared" si="2"/>
        <v>F.2 Ch 3</v>
      </c>
      <c r="L7" s="77">
        <v>3</v>
      </c>
      <c r="N7" s="77" t="str">
        <f>VLOOKUP(B7,'Topic with sorted table '!A:E,5,FALSE)</f>
        <v>A1</v>
      </c>
      <c r="P7" s="46">
        <v>2</v>
      </c>
      <c r="Q7" s="77" t="s">
        <v>272</v>
      </c>
      <c r="R7" s="77">
        <v>3</v>
      </c>
      <c r="Z7" s="77" t="s">
        <v>130</v>
      </c>
      <c r="AB7" s="77">
        <f>COUNTIF(P:P,5)</f>
        <v>188</v>
      </c>
      <c r="AD7" s="77">
        <v>3.5139999999999998</v>
      </c>
      <c r="AE7" s="67">
        <f t="shared" si="3"/>
        <v>23.470661672908864</v>
      </c>
      <c r="AK7" s="68" t="s">
        <v>324</v>
      </c>
      <c r="AL7" s="77">
        <v>5</v>
      </c>
      <c r="AN7" s="77">
        <f>COUNTIF($P$488:P873,AL7)</f>
        <v>87</v>
      </c>
      <c r="AP7" s="77">
        <v>3.5139999999999998</v>
      </c>
      <c r="AQ7" s="67">
        <f t="shared" si="4"/>
        <v>27.27272727272727</v>
      </c>
    </row>
    <row r="8" spans="1:45" ht="16.5" customHeight="1" x14ac:dyDescent="0.25">
      <c r="A8" s="77" t="str">
        <f t="shared" si="0"/>
        <v>200307</v>
      </c>
      <c r="B8" s="77" t="str">
        <f t="shared" si="1"/>
        <v>5A1</v>
      </c>
      <c r="C8" s="77">
        <v>2003</v>
      </c>
      <c r="D8" s="45">
        <v>7</v>
      </c>
      <c r="E8" s="45"/>
      <c r="F8" s="45" t="s">
        <v>23</v>
      </c>
      <c r="I8" s="77" t="str">
        <f t="shared" si="2"/>
        <v>F.5 Ch 1</v>
      </c>
      <c r="L8" s="77">
        <v>4</v>
      </c>
      <c r="N8" s="77" t="str">
        <f>VLOOKUP(B8,'Topic with sorted table '!A:E,5,FALSE)</f>
        <v>A4</v>
      </c>
      <c r="P8" s="50">
        <v>5</v>
      </c>
      <c r="Q8" s="77" t="s">
        <v>272</v>
      </c>
      <c r="R8" s="77">
        <v>1</v>
      </c>
      <c r="Z8" s="77" t="s">
        <v>131</v>
      </c>
      <c r="AB8" s="77">
        <f>COUNTIF(P:P,6)</f>
        <v>52</v>
      </c>
      <c r="AD8" s="77">
        <v>3.6480000000000001</v>
      </c>
      <c r="AE8" s="67">
        <f t="shared" si="3"/>
        <v>6.4918851435705376</v>
      </c>
      <c r="AK8" s="68" t="s">
        <v>324</v>
      </c>
      <c r="AL8" s="77">
        <v>6</v>
      </c>
      <c r="AN8" s="77">
        <f>COUNTIF($P$488:P874,AL8)</f>
        <v>18</v>
      </c>
      <c r="AP8" s="77">
        <v>3.6480000000000001</v>
      </c>
      <c r="AQ8" s="67">
        <f t="shared" si="4"/>
        <v>5.6426332288401255</v>
      </c>
    </row>
    <row r="9" spans="1:45" ht="16.5" customHeight="1" x14ac:dyDescent="0.25">
      <c r="A9" s="77" t="str">
        <f t="shared" si="0"/>
        <v>200308</v>
      </c>
      <c r="B9" s="77" t="str">
        <f t="shared" si="1"/>
        <v>3A4</v>
      </c>
      <c r="C9" s="77">
        <v>2003</v>
      </c>
      <c r="D9" s="45">
        <v>8</v>
      </c>
      <c r="E9" s="45"/>
      <c r="F9" s="45" t="s">
        <v>23</v>
      </c>
      <c r="I9" s="77" t="str">
        <f t="shared" si="2"/>
        <v>F.3 Ch 4</v>
      </c>
      <c r="J9" s="77" t="s">
        <v>27</v>
      </c>
      <c r="L9" s="77">
        <v>3</v>
      </c>
      <c r="N9" s="77" t="str">
        <f>VLOOKUP(B9,'Topic with sorted table '!A:E,5,FALSE)</f>
        <v>A2</v>
      </c>
      <c r="P9" s="47">
        <v>3</v>
      </c>
      <c r="Q9" s="77" t="s">
        <v>272</v>
      </c>
      <c r="R9" s="77">
        <v>4</v>
      </c>
      <c r="Z9" s="77" t="s">
        <v>133</v>
      </c>
      <c r="AB9" s="77">
        <f>COUNTIF(P:P,0)</f>
        <v>3</v>
      </c>
      <c r="AE9" s="67">
        <f t="shared" si="3"/>
        <v>0.37453183520599254</v>
      </c>
      <c r="AL9" s="77" t="s">
        <v>133</v>
      </c>
      <c r="AN9" s="77">
        <f>COUNTIF(AB:AB,0)</f>
        <v>4</v>
      </c>
      <c r="AQ9" s="67">
        <f t="shared" si="4"/>
        <v>1.2539184952978055</v>
      </c>
    </row>
    <row r="10" spans="1:45" ht="16.5" customHeight="1" x14ac:dyDescent="0.25">
      <c r="A10" s="77" t="str">
        <f t="shared" si="0"/>
        <v>200309</v>
      </c>
      <c r="B10" s="77" t="str">
        <f t="shared" si="1"/>
        <v>2A1</v>
      </c>
      <c r="C10" s="77">
        <v>2003</v>
      </c>
      <c r="D10" s="45">
        <v>9</v>
      </c>
      <c r="E10" s="45"/>
      <c r="F10" s="45" t="s">
        <v>7</v>
      </c>
      <c r="I10" s="77" t="str">
        <f t="shared" si="2"/>
        <v>F.2 Ch 1</v>
      </c>
      <c r="L10" s="77">
        <v>2</v>
      </c>
      <c r="N10" s="77" t="str">
        <f>VLOOKUP(B10,'Topic with sorted table '!A:E,5,FALSE)</f>
        <v>A1</v>
      </c>
      <c r="P10" s="46">
        <v>2</v>
      </c>
      <c r="Q10" s="77" t="s">
        <v>272</v>
      </c>
      <c r="R10" s="77">
        <v>1</v>
      </c>
      <c r="Z10" s="77" t="s">
        <v>134</v>
      </c>
      <c r="AB10" s="77">
        <f>SUM(AB3:AB9)</f>
        <v>801</v>
      </c>
      <c r="AE10" s="67"/>
      <c r="AL10" s="77" t="s">
        <v>134</v>
      </c>
      <c r="AN10" s="77">
        <f>SUM(AN3:AN9)</f>
        <v>319</v>
      </c>
      <c r="AQ10" s="77">
        <f>SUM(AQ3:AQ9)</f>
        <v>100</v>
      </c>
    </row>
    <row r="11" spans="1:45" ht="16.5" customHeight="1" x14ac:dyDescent="0.25">
      <c r="A11" s="77" t="str">
        <f t="shared" si="0"/>
        <v>200310</v>
      </c>
      <c r="B11" s="77" t="str">
        <f t="shared" si="1"/>
        <v>6A2</v>
      </c>
      <c r="C11" s="77">
        <v>2003</v>
      </c>
      <c r="D11" s="45">
        <v>10</v>
      </c>
      <c r="E11" s="45"/>
      <c r="F11" s="45" t="s">
        <v>23</v>
      </c>
      <c r="I11" s="77" t="str">
        <f t="shared" si="2"/>
        <v>F.6 Ch 2</v>
      </c>
      <c r="L11" s="77">
        <v>5</v>
      </c>
      <c r="N11" s="77" t="str">
        <f>VLOOKUP(B11,'Topic with sorted table '!A:E,5,FALSE)</f>
        <v>A3</v>
      </c>
      <c r="P11" s="51">
        <v>6</v>
      </c>
      <c r="Q11" s="77" t="s">
        <v>272</v>
      </c>
      <c r="R11" s="77">
        <v>2</v>
      </c>
      <c r="AD11" s="77" t="s">
        <v>291</v>
      </c>
      <c r="AE11" s="67"/>
      <c r="AG11" s="77" t="s">
        <v>284</v>
      </c>
      <c r="AP11" s="77" t="s">
        <v>291</v>
      </c>
      <c r="AQ11" s="67"/>
      <c r="AS11" s="77" t="s">
        <v>284</v>
      </c>
    </row>
    <row r="12" spans="1:45" ht="16.5" customHeight="1" x14ac:dyDescent="0.25">
      <c r="A12" s="77" t="str">
        <f t="shared" si="0"/>
        <v>200311</v>
      </c>
      <c r="B12" s="77" t="str">
        <f t="shared" si="1"/>
        <v>3A3</v>
      </c>
      <c r="C12" s="77">
        <v>2003</v>
      </c>
      <c r="D12" s="44">
        <v>11</v>
      </c>
      <c r="E12" s="44"/>
      <c r="F12" s="44" t="s">
        <v>19</v>
      </c>
      <c r="I12" s="77" t="str">
        <f t="shared" si="2"/>
        <v>F.3 Ch 3</v>
      </c>
      <c r="L12" s="77">
        <v>2</v>
      </c>
      <c r="N12" s="77" t="str">
        <f>VLOOKUP(B12,'Topic with sorted table '!A:E,5,FALSE)</f>
        <v>DA</v>
      </c>
      <c r="P12" s="47">
        <v>3</v>
      </c>
      <c r="Q12" s="77" t="s">
        <v>272</v>
      </c>
      <c r="R12" s="77">
        <v>3</v>
      </c>
      <c r="Z12" s="77" t="s">
        <v>225</v>
      </c>
      <c r="AB12" s="77">
        <f>COUNTIF(N:N,"A1")</f>
        <v>95</v>
      </c>
      <c r="AD12" s="77">
        <v>2.5</v>
      </c>
      <c r="AE12" s="67">
        <f t="shared" ref="AE12:AE35" si="5">AB12/$AB$10*100</f>
        <v>11.860174781523096</v>
      </c>
      <c r="AG12" s="77">
        <f t="shared" ref="AG12:AG35" si="6">AE12/AD12</f>
        <v>4.7440699126092385</v>
      </c>
      <c r="AL12" s="77" t="s">
        <v>225</v>
      </c>
      <c r="AN12" s="77">
        <f>COUNTIF($N$488:N869,AL12)</f>
        <v>41</v>
      </c>
      <c r="AP12" s="77">
        <v>2.5</v>
      </c>
      <c r="AQ12" s="67">
        <f t="shared" ref="AQ12:AQ35" si="7">AN12/$AN$10*100</f>
        <v>12.852664576802509</v>
      </c>
      <c r="AS12" s="77">
        <f t="shared" ref="AS12:AS35" si="8">AQ12/AP12</f>
        <v>5.1410658307210033</v>
      </c>
    </row>
    <row r="13" spans="1:45" ht="16.5" customHeight="1" x14ac:dyDescent="0.25">
      <c r="A13" s="77" t="str">
        <f t="shared" si="0"/>
        <v>200312</v>
      </c>
      <c r="B13" s="77" t="str">
        <f t="shared" si="1"/>
        <v>3A3</v>
      </c>
      <c r="C13" s="77">
        <v>2003</v>
      </c>
      <c r="D13" s="44">
        <v>12</v>
      </c>
      <c r="E13" s="44"/>
      <c r="F13" s="44" t="s">
        <v>23</v>
      </c>
      <c r="I13" s="77" t="str">
        <f t="shared" si="2"/>
        <v>F.3 Ch 3</v>
      </c>
      <c r="L13" s="77">
        <v>2</v>
      </c>
      <c r="N13" s="77" t="str">
        <f>VLOOKUP(B13,'Topic with sorted table '!A:E,5,FALSE)</f>
        <v>DA</v>
      </c>
      <c r="P13" s="47">
        <v>3</v>
      </c>
      <c r="Q13" s="77" t="s">
        <v>272</v>
      </c>
      <c r="R13" s="77">
        <v>3</v>
      </c>
      <c r="Z13" s="77" t="s">
        <v>252</v>
      </c>
      <c r="AB13" s="77">
        <f>COUNTIF(N:N,"A2")</f>
        <v>47</v>
      </c>
      <c r="AD13" s="77">
        <v>2.8</v>
      </c>
      <c r="AE13" s="67">
        <f t="shared" si="5"/>
        <v>5.8676654182272161</v>
      </c>
      <c r="AG13" s="77">
        <f t="shared" si="6"/>
        <v>2.0955947922240057</v>
      </c>
      <c r="AL13" s="77" t="s">
        <v>252</v>
      </c>
      <c r="AN13" s="77">
        <f>COUNTIF($N$488:N870,AL13)</f>
        <v>22</v>
      </c>
      <c r="AP13" s="77">
        <v>2.8</v>
      </c>
      <c r="AQ13" s="67">
        <f t="shared" si="7"/>
        <v>6.8965517241379306</v>
      </c>
      <c r="AS13" s="77">
        <f t="shared" si="8"/>
        <v>2.4630541871921183</v>
      </c>
    </row>
    <row r="14" spans="1:45" ht="16.5" customHeight="1" x14ac:dyDescent="0.25">
      <c r="A14" s="77" t="str">
        <f t="shared" si="0"/>
        <v>200313</v>
      </c>
      <c r="B14" s="77" t="str">
        <f t="shared" si="1"/>
        <v>3A2</v>
      </c>
      <c r="C14" s="77">
        <v>2003</v>
      </c>
      <c r="D14" s="44">
        <v>13</v>
      </c>
      <c r="E14" s="44"/>
      <c r="F14" s="44" t="s">
        <v>23</v>
      </c>
      <c r="I14" s="77" t="str">
        <f t="shared" si="2"/>
        <v>F.3 Ch 2</v>
      </c>
      <c r="J14" s="77" t="s">
        <v>35</v>
      </c>
      <c r="L14" s="77">
        <v>2</v>
      </c>
      <c r="N14" s="77" t="str">
        <f>VLOOKUP(B14,'Topic with sorted table '!A:E,5,FALSE)</f>
        <v>A2</v>
      </c>
      <c r="P14" s="47">
        <v>3</v>
      </c>
      <c r="Q14" s="77" t="s">
        <v>272</v>
      </c>
      <c r="R14" s="77">
        <v>2</v>
      </c>
      <c r="Z14" s="77" t="s">
        <v>257</v>
      </c>
      <c r="AB14" s="77">
        <f>COUNTIF(N:N,"A3")</f>
        <v>107</v>
      </c>
      <c r="AD14" s="77">
        <v>3.2</v>
      </c>
      <c r="AE14" s="67">
        <f t="shared" si="5"/>
        <v>13.358302122347066</v>
      </c>
      <c r="AG14" s="77">
        <f t="shared" si="6"/>
        <v>4.1744694132334574</v>
      </c>
      <c r="AL14" s="77" t="s">
        <v>257</v>
      </c>
      <c r="AN14" s="77">
        <f>COUNTIF($N$488:N871,AL14)</f>
        <v>39</v>
      </c>
      <c r="AP14" s="77">
        <v>3.2</v>
      </c>
      <c r="AQ14" s="67">
        <f t="shared" si="7"/>
        <v>12.225705329153605</v>
      </c>
      <c r="AS14" s="77">
        <f t="shared" si="8"/>
        <v>3.8205329153605017</v>
      </c>
    </row>
    <row r="15" spans="1:45" ht="16.5" customHeight="1" x14ac:dyDescent="0.25">
      <c r="A15" s="77" t="str">
        <f t="shared" si="0"/>
        <v>200314</v>
      </c>
      <c r="B15" s="77" t="str">
        <f t="shared" si="1"/>
        <v>5B6</v>
      </c>
      <c r="C15" s="77">
        <v>2003</v>
      </c>
      <c r="D15" s="44">
        <v>14</v>
      </c>
      <c r="E15" s="44"/>
      <c r="F15" s="44" t="s">
        <v>13</v>
      </c>
      <c r="I15" s="77" t="str">
        <f t="shared" si="2"/>
        <v>F.5 Ch 6</v>
      </c>
      <c r="L15" s="77">
        <v>3</v>
      </c>
      <c r="N15" s="77" t="str">
        <f>VLOOKUP(B15,'Topic with sorted table '!A:E,5,FALSE)</f>
        <v>DA</v>
      </c>
      <c r="P15" s="50">
        <v>5</v>
      </c>
      <c r="Q15" s="77" t="s">
        <v>273</v>
      </c>
      <c r="R15" s="77">
        <v>6</v>
      </c>
      <c r="Z15" s="77" t="s">
        <v>258</v>
      </c>
      <c r="AB15" s="77">
        <f>COUNTIF(N:N,"A4")</f>
        <v>69</v>
      </c>
      <c r="AD15" s="77">
        <v>3.7</v>
      </c>
      <c r="AE15" s="67">
        <f t="shared" si="5"/>
        <v>8.6142322097378283</v>
      </c>
      <c r="AG15" s="77">
        <f t="shared" si="6"/>
        <v>2.3281708674967101</v>
      </c>
      <c r="AL15" s="77" t="s">
        <v>258</v>
      </c>
      <c r="AN15" s="77">
        <f>COUNTIF($N$488:N872,AL15)</f>
        <v>37</v>
      </c>
      <c r="AP15" s="77">
        <v>3.7</v>
      </c>
      <c r="AQ15" s="67">
        <f t="shared" si="7"/>
        <v>11.598746081504702</v>
      </c>
      <c r="AR15" s="67">
        <f>SUM(AQ12:AQ15)</f>
        <v>43.573667711598745</v>
      </c>
      <c r="AS15" s="77">
        <f t="shared" si="8"/>
        <v>3.134796238244514</v>
      </c>
    </row>
    <row r="16" spans="1:45" ht="16.5" customHeight="1" x14ac:dyDescent="0.25">
      <c r="A16" s="77" t="str">
        <f t="shared" si="0"/>
        <v>200315</v>
      </c>
      <c r="B16" s="77" t="str">
        <f t="shared" si="1"/>
        <v>2A6</v>
      </c>
      <c r="C16" s="77">
        <v>2003</v>
      </c>
      <c r="D16" s="44">
        <v>15</v>
      </c>
      <c r="E16" s="44"/>
      <c r="F16" s="44" t="s">
        <v>23</v>
      </c>
      <c r="I16" s="77" t="str">
        <f t="shared" si="2"/>
        <v>F.2 Ch 6</v>
      </c>
      <c r="L16" s="77">
        <v>5</v>
      </c>
      <c r="N16" s="77" t="str">
        <f>VLOOKUP(B16,'Topic with sorted table '!A:E,5,FALSE)</f>
        <v>A1</v>
      </c>
      <c r="P16" s="46">
        <v>2</v>
      </c>
      <c r="Q16" s="77" t="s">
        <v>272</v>
      </c>
      <c r="R16" s="77">
        <v>6</v>
      </c>
      <c r="Z16" s="77" t="s">
        <v>247</v>
      </c>
      <c r="AB16" s="77">
        <f>COUNTIF(N:N,"AG1")</f>
        <v>13</v>
      </c>
      <c r="AD16" s="77">
        <v>4.0999999999999996</v>
      </c>
      <c r="AE16" s="67">
        <f t="shared" si="5"/>
        <v>1.6229712858926344</v>
      </c>
      <c r="AG16" s="77">
        <f t="shared" si="6"/>
        <v>0.3958466550957645</v>
      </c>
      <c r="AL16" s="77" t="s">
        <v>247</v>
      </c>
      <c r="AN16" s="77">
        <f>COUNTIF($N$488:N873,AL16)</f>
        <v>7</v>
      </c>
      <c r="AP16" s="77">
        <v>4.0999999999999996</v>
      </c>
      <c r="AQ16" s="67">
        <f t="shared" si="7"/>
        <v>2.1943573667711598</v>
      </c>
      <c r="AS16" s="77">
        <f t="shared" si="8"/>
        <v>0.5352091138466244</v>
      </c>
    </row>
    <row r="17" spans="1:45" ht="16.5" customHeight="1" x14ac:dyDescent="0.25">
      <c r="A17" s="77" t="str">
        <f t="shared" si="0"/>
        <v>200316</v>
      </c>
      <c r="B17" s="77" t="str">
        <f t="shared" si="1"/>
        <v>2B8</v>
      </c>
      <c r="C17" s="77">
        <v>2003</v>
      </c>
      <c r="D17" s="45">
        <v>16</v>
      </c>
      <c r="E17" s="45"/>
      <c r="F17" s="45" t="s">
        <v>23</v>
      </c>
      <c r="I17" s="77" t="str">
        <f t="shared" si="2"/>
        <v>F.2 Ch 8</v>
      </c>
      <c r="J17" s="77" t="s">
        <v>41</v>
      </c>
      <c r="L17" s="77">
        <v>4</v>
      </c>
      <c r="N17" s="77" t="str">
        <f>VLOOKUP(B17,'Topic with sorted table '!A:E,5,FALSE)</f>
        <v>DG1</v>
      </c>
      <c r="P17" s="46">
        <v>2</v>
      </c>
      <c r="Q17" s="77" t="s">
        <v>273</v>
      </c>
      <c r="R17" s="77">
        <v>8</v>
      </c>
      <c r="Z17" s="77" t="s">
        <v>256</v>
      </c>
      <c r="AB17" s="77">
        <f>COUNTIF(N:N,"AG2")</f>
        <v>31</v>
      </c>
      <c r="AD17" s="77">
        <v>3.6</v>
      </c>
      <c r="AE17" s="67">
        <f t="shared" si="5"/>
        <v>3.8701622971285889</v>
      </c>
      <c r="AG17" s="77">
        <f t="shared" si="6"/>
        <v>1.0750450825357192</v>
      </c>
      <c r="AL17" s="77" t="s">
        <v>256</v>
      </c>
      <c r="AN17" s="77">
        <f>COUNTIF($N$488:N874,AL17)</f>
        <v>7</v>
      </c>
      <c r="AP17" s="77">
        <v>3.6</v>
      </c>
      <c r="AQ17" s="67">
        <f t="shared" si="7"/>
        <v>2.1943573667711598</v>
      </c>
      <c r="AS17" s="77">
        <f t="shared" si="8"/>
        <v>0.60954371299198884</v>
      </c>
    </row>
    <row r="18" spans="1:45" ht="16.5" customHeight="1" x14ac:dyDescent="0.25">
      <c r="A18" s="77" t="str">
        <f t="shared" si="0"/>
        <v>200317</v>
      </c>
      <c r="B18" s="77" t="str">
        <f t="shared" si="1"/>
        <v>3A7</v>
      </c>
      <c r="C18" s="77">
        <v>2003</v>
      </c>
      <c r="D18" s="45">
        <v>17</v>
      </c>
      <c r="E18" s="45"/>
      <c r="F18" s="45" t="s">
        <v>19</v>
      </c>
      <c r="I18" s="77" t="str">
        <f t="shared" si="2"/>
        <v>F.3 Ch 7</v>
      </c>
      <c r="L18" s="77">
        <v>4</v>
      </c>
      <c r="N18" s="77" t="str">
        <f>VLOOKUP(B18,'Topic with sorted table '!A:E,5,FALSE)</f>
        <v>DG2</v>
      </c>
      <c r="P18" s="47">
        <v>3</v>
      </c>
      <c r="Q18" s="77" t="s">
        <v>272</v>
      </c>
      <c r="R18" s="77">
        <v>7</v>
      </c>
      <c r="Z18" s="77" t="s">
        <v>266</v>
      </c>
      <c r="AB18" s="77">
        <f>COUNTIF(N:N,"AG3")</f>
        <v>26</v>
      </c>
      <c r="AD18" s="77">
        <v>4.3</v>
      </c>
      <c r="AE18" s="67">
        <f t="shared" si="5"/>
        <v>3.2459425717852688</v>
      </c>
      <c r="AG18" s="77">
        <f t="shared" si="6"/>
        <v>0.75487036553145792</v>
      </c>
      <c r="AL18" s="77" t="s">
        <v>266</v>
      </c>
      <c r="AN18" s="77">
        <f>COUNTIF($N$488:N875,AL18)</f>
        <v>11</v>
      </c>
      <c r="AP18" s="77">
        <v>4.3</v>
      </c>
      <c r="AQ18" s="67">
        <f t="shared" si="7"/>
        <v>3.4482758620689653</v>
      </c>
      <c r="AR18" s="67">
        <f>SUM(AQ16:AQ18)</f>
        <v>7.8369905956112849</v>
      </c>
      <c r="AS18" s="77">
        <f t="shared" si="8"/>
        <v>0.80192461908580592</v>
      </c>
    </row>
    <row r="19" spans="1:45" ht="16.5" customHeight="1" x14ac:dyDescent="0.25">
      <c r="A19" s="77" t="str">
        <f t="shared" si="0"/>
        <v>200318</v>
      </c>
      <c r="B19" s="77" t="str">
        <f t="shared" si="1"/>
        <v>3A7</v>
      </c>
      <c r="C19" s="77">
        <v>2003</v>
      </c>
      <c r="D19" s="45">
        <v>18</v>
      </c>
      <c r="E19" s="45"/>
      <c r="F19" s="45" t="s">
        <v>19</v>
      </c>
      <c r="I19" s="77" t="str">
        <f t="shared" si="2"/>
        <v>F.3 Ch 7</v>
      </c>
      <c r="L19" s="77">
        <v>3</v>
      </c>
      <c r="N19" s="77" t="str">
        <f>VLOOKUP(B19,'Topic with sorted table '!A:E,5,FALSE)</f>
        <v>DG2</v>
      </c>
      <c r="P19" s="47">
        <v>3</v>
      </c>
      <c r="Q19" s="77" t="s">
        <v>272</v>
      </c>
      <c r="R19" s="77">
        <v>7</v>
      </c>
      <c r="Z19" s="77" t="s">
        <v>230</v>
      </c>
      <c r="AB19" s="77">
        <f>COUNTIF(N:N,"DA")</f>
        <v>39</v>
      </c>
      <c r="AD19" s="77">
        <v>2.7</v>
      </c>
      <c r="AE19" s="67">
        <f t="shared" si="5"/>
        <v>4.868913857677903</v>
      </c>
      <c r="AG19" s="77">
        <f t="shared" si="6"/>
        <v>1.8033014287695937</v>
      </c>
      <c r="AL19" s="77" t="s">
        <v>230</v>
      </c>
      <c r="AN19" s="77">
        <f>COUNTIF($N$488:N876,AL19)</f>
        <v>16</v>
      </c>
      <c r="AP19" s="77">
        <v>2.7</v>
      </c>
      <c r="AQ19" s="67">
        <f t="shared" si="7"/>
        <v>5.0156739811912221</v>
      </c>
      <c r="AS19" s="77">
        <f t="shared" si="8"/>
        <v>1.8576570300708228</v>
      </c>
    </row>
    <row r="20" spans="1:45" ht="16.5" customHeight="1" x14ac:dyDescent="0.25">
      <c r="A20" s="77" t="str">
        <f t="shared" si="0"/>
        <v>200319</v>
      </c>
      <c r="B20" s="77" t="str">
        <f t="shared" si="1"/>
        <v>2B12</v>
      </c>
      <c r="C20" s="77">
        <v>2003</v>
      </c>
      <c r="D20" s="45">
        <v>19</v>
      </c>
      <c r="E20" s="45"/>
      <c r="F20" s="45" t="s">
        <v>13</v>
      </c>
      <c r="I20" s="77" t="str">
        <f t="shared" si="2"/>
        <v>F.2 Ch 12</v>
      </c>
      <c r="L20" s="77">
        <v>3</v>
      </c>
      <c r="N20" s="77" t="str">
        <f>VLOOKUP(B20,'Topic with sorted table '!A:E,5,FALSE)</f>
        <v>VA1</v>
      </c>
      <c r="P20" s="46">
        <v>2</v>
      </c>
      <c r="Q20" s="77" t="s">
        <v>273</v>
      </c>
      <c r="R20" s="77">
        <v>12</v>
      </c>
      <c r="Z20" s="77" t="s">
        <v>248</v>
      </c>
      <c r="AB20" s="77">
        <f>COUNTIF(N:N,"DG1")</f>
        <v>20</v>
      </c>
      <c r="AD20" s="77">
        <v>3.25</v>
      </c>
      <c r="AE20" s="67">
        <f t="shared" si="5"/>
        <v>2.4968789013732833</v>
      </c>
      <c r="AG20" s="77">
        <f t="shared" si="6"/>
        <v>0.76827043119177951</v>
      </c>
      <c r="AL20" s="77" t="s">
        <v>248</v>
      </c>
      <c r="AN20" s="77">
        <f>COUNTIF($N$488:N877,AL20)</f>
        <v>6</v>
      </c>
      <c r="AP20" s="77">
        <v>3.25</v>
      </c>
      <c r="AQ20" s="67">
        <f t="shared" si="7"/>
        <v>1.8808777429467085</v>
      </c>
      <c r="AS20" s="77">
        <f t="shared" si="8"/>
        <v>0.57873161321437183</v>
      </c>
    </row>
    <row r="21" spans="1:45" ht="16.5" customHeight="1" x14ac:dyDescent="0.25">
      <c r="A21" s="77" t="str">
        <f t="shared" si="0"/>
        <v>200320</v>
      </c>
      <c r="B21" s="77" t="str">
        <f t="shared" si="1"/>
        <v>3B10</v>
      </c>
      <c r="C21" s="77">
        <v>2003</v>
      </c>
      <c r="D21" s="45">
        <v>20</v>
      </c>
      <c r="E21" s="45"/>
      <c r="F21" s="45" t="s">
        <v>7</v>
      </c>
      <c r="I21" s="77" t="str">
        <f t="shared" si="2"/>
        <v>F.3 Ch 10</v>
      </c>
      <c r="L21" s="77">
        <v>2</v>
      </c>
      <c r="N21" s="77" t="str">
        <f>VLOOKUP(B21,'Topic with sorted table '!A:E,5,FALSE)</f>
        <v>VA2</v>
      </c>
      <c r="P21" s="47">
        <v>3</v>
      </c>
      <c r="Q21" s="77" t="s">
        <v>273</v>
      </c>
      <c r="R21" s="77">
        <v>10</v>
      </c>
      <c r="Z21" s="77" t="s">
        <v>254</v>
      </c>
      <c r="AB21" s="77">
        <f>COUNTIF(N:N,"DG2")</f>
        <v>26</v>
      </c>
      <c r="AD21" s="77">
        <v>3.8</v>
      </c>
      <c r="AE21" s="67">
        <f t="shared" si="5"/>
        <v>3.2459425717852688</v>
      </c>
      <c r="AG21" s="77">
        <f t="shared" si="6"/>
        <v>0.85419541362770235</v>
      </c>
      <c r="AL21" s="77" t="s">
        <v>254</v>
      </c>
      <c r="AN21" s="77">
        <f>COUNTIF($N$488:N878,AL21)</f>
        <v>10</v>
      </c>
      <c r="AP21" s="77">
        <v>3.8</v>
      </c>
      <c r="AQ21" s="67">
        <f t="shared" si="7"/>
        <v>3.1347962382445136</v>
      </c>
      <c r="AS21" s="77">
        <f t="shared" si="8"/>
        <v>0.82494637848539831</v>
      </c>
    </row>
    <row r="22" spans="1:45" ht="16.5" customHeight="1" x14ac:dyDescent="0.25">
      <c r="A22" s="77" t="str">
        <f t="shared" si="0"/>
        <v>200321</v>
      </c>
      <c r="B22" s="77" t="str">
        <f t="shared" si="1"/>
        <v>3B10</v>
      </c>
      <c r="C22" s="77">
        <v>2003</v>
      </c>
      <c r="D22" s="44">
        <v>21</v>
      </c>
      <c r="E22" s="44"/>
      <c r="F22" s="44" t="s">
        <v>7</v>
      </c>
      <c r="I22" s="77" t="str">
        <f t="shared" si="2"/>
        <v>F.3 Ch 10</v>
      </c>
      <c r="L22" s="77">
        <v>3</v>
      </c>
      <c r="N22" s="77" t="str">
        <f>VLOOKUP(B22,'Topic with sorted table '!A:E,5,FALSE)</f>
        <v>VA2</v>
      </c>
      <c r="P22" s="47">
        <v>3</v>
      </c>
      <c r="Q22" s="77" t="s">
        <v>273</v>
      </c>
      <c r="R22" s="77">
        <v>10</v>
      </c>
      <c r="Z22" s="77" t="s">
        <v>260</v>
      </c>
      <c r="AB22" s="77">
        <f>COUNTIF(N:N,"DG3")</f>
        <v>42</v>
      </c>
      <c r="AD22" s="77">
        <v>3.7</v>
      </c>
      <c r="AE22" s="67">
        <f t="shared" si="5"/>
        <v>5.2434456928838955</v>
      </c>
      <c r="AG22" s="77">
        <f t="shared" si="6"/>
        <v>1.417147484563215</v>
      </c>
      <c r="AL22" s="77" t="s">
        <v>260</v>
      </c>
      <c r="AN22" s="77">
        <f>COUNTIF($N$488:N879,AL22)</f>
        <v>17</v>
      </c>
      <c r="AP22" s="77">
        <v>3.7</v>
      </c>
      <c r="AQ22" s="67">
        <f t="shared" si="7"/>
        <v>5.3291536050156738</v>
      </c>
      <c r="AR22" s="67">
        <f>SUM(AQ20:AQ22)</f>
        <v>10.344827586206897</v>
      </c>
      <c r="AS22" s="77">
        <f t="shared" si="8"/>
        <v>1.4403117851393712</v>
      </c>
    </row>
    <row r="23" spans="1:45" ht="16.5" customHeight="1" x14ac:dyDescent="0.25">
      <c r="A23" s="77" t="str">
        <f t="shared" si="0"/>
        <v>200322</v>
      </c>
      <c r="B23" s="77" t="str">
        <f t="shared" si="1"/>
        <v>4B12</v>
      </c>
      <c r="C23" s="77">
        <v>2003</v>
      </c>
      <c r="D23" s="44">
        <v>22</v>
      </c>
      <c r="E23" s="44"/>
      <c r="F23" s="44" t="s">
        <v>19</v>
      </c>
      <c r="I23" s="77" t="str">
        <f t="shared" si="2"/>
        <v>F.4 Ch 12</v>
      </c>
      <c r="L23" s="77">
        <v>2</v>
      </c>
      <c r="N23" s="77" t="str">
        <f>VLOOKUP(B23,'Topic with sorted table '!A:E,5,FALSE)</f>
        <v>T2</v>
      </c>
      <c r="P23" s="49">
        <v>4</v>
      </c>
      <c r="Q23" s="77" t="s">
        <v>273</v>
      </c>
      <c r="R23" s="77">
        <v>12</v>
      </c>
      <c r="Z23" s="77" t="s">
        <v>240</v>
      </c>
      <c r="AB23" s="77">
        <f>COUNTIF(N:N,"G")</f>
        <v>18</v>
      </c>
      <c r="AD23" s="77">
        <v>4</v>
      </c>
      <c r="AE23" s="67">
        <f t="shared" si="5"/>
        <v>2.2471910112359552</v>
      </c>
      <c r="AG23" s="77">
        <f t="shared" si="6"/>
        <v>0.5617977528089888</v>
      </c>
      <c r="AL23" s="77" t="s">
        <v>240</v>
      </c>
      <c r="AN23" s="77">
        <f>COUNTIF($N$488:N880,AL23)</f>
        <v>9</v>
      </c>
      <c r="AP23" s="77">
        <v>4</v>
      </c>
      <c r="AQ23" s="67">
        <f t="shared" si="7"/>
        <v>2.8213166144200628</v>
      </c>
      <c r="AS23" s="77">
        <f t="shared" si="8"/>
        <v>0.70532915360501569</v>
      </c>
    </row>
    <row r="24" spans="1:45" ht="16.5" customHeight="1" x14ac:dyDescent="0.25">
      <c r="A24" s="77" t="str">
        <f t="shared" si="0"/>
        <v>200323</v>
      </c>
      <c r="B24" s="77" t="str">
        <f t="shared" si="1"/>
        <v>3B11</v>
      </c>
      <c r="C24" s="77">
        <v>2003</v>
      </c>
      <c r="D24" s="44">
        <v>23</v>
      </c>
      <c r="E24" s="44"/>
      <c r="F24" s="44" t="s">
        <v>19</v>
      </c>
      <c r="I24" s="77" t="str">
        <f t="shared" si="2"/>
        <v>F.3 Ch 11</v>
      </c>
      <c r="L24" s="77">
        <v>2</v>
      </c>
      <c r="N24" s="77" t="str">
        <f>VLOOKUP(B24,'Topic with sorted table '!A:E,5,FALSE)</f>
        <v>T1</v>
      </c>
      <c r="P24" s="47">
        <v>3</v>
      </c>
      <c r="Q24" s="77" t="s">
        <v>273</v>
      </c>
      <c r="R24" s="77">
        <v>11</v>
      </c>
      <c r="Z24" s="77" t="s">
        <v>241</v>
      </c>
      <c r="AB24" s="77">
        <f>COUNTIF(N:N,"Geo")</f>
        <v>14</v>
      </c>
      <c r="AD24" s="77">
        <v>2.2000000000000002</v>
      </c>
      <c r="AE24" s="67">
        <f t="shared" si="5"/>
        <v>1.7478152309612984</v>
      </c>
      <c r="AG24" s="77">
        <f t="shared" si="6"/>
        <v>0.79446146861877198</v>
      </c>
      <c r="AL24" s="77" t="s">
        <v>241</v>
      </c>
      <c r="AN24" s="77">
        <f>COUNTIF($N$488:N881,AL24)</f>
        <v>3</v>
      </c>
      <c r="AP24" s="77">
        <v>2.2000000000000002</v>
      </c>
      <c r="AQ24" s="67">
        <f t="shared" si="7"/>
        <v>0.94043887147335425</v>
      </c>
      <c r="AS24" s="77">
        <f t="shared" si="8"/>
        <v>0.42747221430607008</v>
      </c>
    </row>
    <row r="25" spans="1:45" ht="16.5" customHeight="1" x14ac:dyDescent="0.25">
      <c r="A25" s="77" t="str">
        <f t="shared" si="0"/>
        <v>200324</v>
      </c>
      <c r="B25" s="77" t="str">
        <f t="shared" si="1"/>
        <v>5B9</v>
      </c>
      <c r="C25" s="77">
        <v>2003</v>
      </c>
      <c r="D25" s="44">
        <v>24</v>
      </c>
      <c r="E25" s="44"/>
      <c r="F25" s="44" t="s">
        <v>19</v>
      </c>
      <c r="I25" s="77" t="str">
        <f t="shared" si="2"/>
        <v>F.5 Ch 9</v>
      </c>
      <c r="L25" s="77">
        <v>2</v>
      </c>
      <c r="N25" s="77" t="str">
        <f>VLOOKUP(B25,'Topic with sorted table '!A:E,5,FALSE)</f>
        <v>T2</v>
      </c>
      <c r="P25" s="50">
        <v>5</v>
      </c>
      <c r="Q25" s="77" t="s">
        <v>273</v>
      </c>
      <c r="R25" s="77">
        <v>9</v>
      </c>
      <c r="Z25" s="77" t="s">
        <v>263</v>
      </c>
      <c r="AB25" s="77">
        <f>COUNTIF(N:N,"P2")</f>
        <v>39</v>
      </c>
      <c r="AD25" s="77">
        <v>3.37</v>
      </c>
      <c r="AE25" s="67">
        <f t="shared" si="5"/>
        <v>4.868913857677903</v>
      </c>
      <c r="AG25" s="77">
        <f t="shared" si="6"/>
        <v>1.444781560141811</v>
      </c>
      <c r="AL25" s="77" t="s">
        <v>263</v>
      </c>
      <c r="AN25" s="77">
        <f>COUNTIF($N$488:N882,AL25)</f>
        <v>19</v>
      </c>
      <c r="AP25" s="77">
        <v>3.37</v>
      </c>
      <c r="AQ25" s="67">
        <f t="shared" si="7"/>
        <v>5.9561128526645764</v>
      </c>
      <c r="AS25" s="77">
        <f t="shared" si="8"/>
        <v>1.7673925378826636</v>
      </c>
    </row>
    <row r="26" spans="1:45" ht="16.5" customHeight="1" x14ac:dyDescent="0.25">
      <c r="A26" s="77" t="str">
        <f t="shared" si="0"/>
        <v>200325</v>
      </c>
      <c r="B26" s="77" t="str">
        <f t="shared" si="1"/>
        <v>4B10</v>
      </c>
      <c r="C26" s="77">
        <v>2003</v>
      </c>
      <c r="D26" s="44">
        <v>25</v>
      </c>
      <c r="E26" s="44"/>
      <c r="F26" s="44" t="s">
        <v>7</v>
      </c>
      <c r="I26" s="77" t="str">
        <f t="shared" si="2"/>
        <v>F.4 Ch 10</v>
      </c>
      <c r="L26" s="77">
        <v>2</v>
      </c>
      <c r="N26" s="77" t="str">
        <f>VLOOKUP(B26,'Topic with sorted table '!A:E,5,FALSE)</f>
        <v>DG3</v>
      </c>
      <c r="P26" s="49">
        <v>4</v>
      </c>
      <c r="Q26" s="77" t="s">
        <v>273</v>
      </c>
      <c r="R26" s="77">
        <v>10</v>
      </c>
      <c r="Z26" s="77" t="s">
        <v>249</v>
      </c>
      <c r="AB26" s="77">
        <f>COUNTIF(N:N,"S1")</f>
        <v>11</v>
      </c>
      <c r="AD26" s="77">
        <v>2.63</v>
      </c>
      <c r="AE26" s="67">
        <f t="shared" si="5"/>
        <v>1.3732833957553059</v>
      </c>
      <c r="AG26" s="77">
        <f t="shared" si="6"/>
        <v>0.52216098697920377</v>
      </c>
      <c r="AL26" s="77" t="s">
        <v>249</v>
      </c>
      <c r="AN26" s="77">
        <f>COUNTIF($N$488:N883,AL26)</f>
        <v>5</v>
      </c>
      <c r="AP26" s="77">
        <v>2.63</v>
      </c>
      <c r="AQ26" s="67">
        <f t="shared" si="7"/>
        <v>1.5673981191222568</v>
      </c>
      <c r="AS26" s="77">
        <f t="shared" si="8"/>
        <v>0.59596886658640946</v>
      </c>
    </row>
    <row r="27" spans="1:45" ht="16.5" customHeight="1" x14ac:dyDescent="0.25">
      <c r="A27" s="77" t="str">
        <f t="shared" si="0"/>
        <v>200326</v>
      </c>
      <c r="B27" s="77" t="str">
        <f t="shared" si="1"/>
        <v>2B11</v>
      </c>
      <c r="C27" s="77">
        <v>2003</v>
      </c>
      <c r="D27" s="45">
        <v>26</v>
      </c>
      <c r="E27" s="45"/>
      <c r="F27" s="45" t="s">
        <v>19</v>
      </c>
      <c r="I27" s="77" t="str">
        <f t="shared" si="2"/>
        <v>F.2 Ch 11</v>
      </c>
      <c r="L27" s="77">
        <v>2</v>
      </c>
      <c r="N27" s="77" t="str">
        <f>VLOOKUP(B27,'Topic with sorted table '!A:E,5,FALSE)</f>
        <v>T1</v>
      </c>
      <c r="P27" s="46">
        <v>2</v>
      </c>
      <c r="Q27" s="77" t="s">
        <v>273</v>
      </c>
      <c r="R27" s="77">
        <v>11</v>
      </c>
      <c r="Z27" s="77" t="s">
        <v>250</v>
      </c>
      <c r="AB27" s="77">
        <f>COUNTIF(N:N,"S2")</f>
        <v>19</v>
      </c>
      <c r="AD27" s="77">
        <v>2.83</v>
      </c>
      <c r="AE27" s="67">
        <f t="shared" si="5"/>
        <v>2.3720349563046192</v>
      </c>
      <c r="AG27" s="77">
        <f t="shared" si="6"/>
        <v>0.83817489622071351</v>
      </c>
      <c r="AL27" s="77" t="s">
        <v>250</v>
      </c>
      <c r="AN27" s="77">
        <f>COUNTIF($N$488:N884,AL27)</f>
        <v>9</v>
      </c>
      <c r="AP27" s="77">
        <v>2.83</v>
      </c>
      <c r="AQ27" s="67">
        <f t="shared" si="7"/>
        <v>2.8213166144200628</v>
      </c>
      <c r="AS27" s="77">
        <f t="shared" si="8"/>
        <v>0.99693166587281368</v>
      </c>
    </row>
    <row r="28" spans="1:45" x14ac:dyDescent="0.25">
      <c r="A28" s="77" t="str">
        <f t="shared" si="0"/>
        <v>200327</v>
      </c>
      <c r="B28" s="77" t="str">
        <f t="shared" si="1"/>
        <v>1B11</v>
      </c>
      <c r="C28" s="77">
        <v>2003</v>
      </c>
      <c r="D28" s="45">
        <v>27</v>
      </c>
      <c r="E28" s="45"/>
      <c r="F28" s="45" t="s">
        <v>13</v>
      </c>
      <c r="I28" s="77" t="str">
        <f t="shared" si="2"/>
        <v>F.1 Ch 11</v>
      </c>
      <c r="L28" s="77">
        <v>5</v>
      </c>
      <c r="N28" s="77" t="str">
        <f>VLOOKUP(B28,'Topic with sorted table '!A:E,5,FALSE)</f>
        <v>DG1</v>
      </c>
      <c r="P28" s="48">
        <v>1</v>
      </c>
      <c r="Q28" s="77" t="s">
        <v>273</v>
      </c>
      <c r="R28" s="77">
        <v>11</v>
      </c>
      <c r="Z28" s="77" t="s">
        <v>269</v>
      </c>
      <c r="AB28" s="77">
        <f>COUNTIF(N:N,"S3")</f>
        <v>17</v>
      </c>
      <c r="AD28" s="77">
        <v>2.8</v>
      </c>
      <c r="AE28" s="67">
        <f t="shared" si="5"/>
        <v>2.1223470661672907</v>
      </c>
      <c r="AG28" s="77">
        <f t="shared" si="6"/>
        <v>0.75798109505974676</v>
      </c>
      <c r="AL28" s="77" t="s">
        <v>269</v>
      </c>
      <c r="AN28" s="77">
        <f>COUNTIF($N$488:N885,AL28)</f>
        <v>5</v>
      </c>
      <c r="AP28" s="77">
        <v>2.8</v>
      </c>
      <c r="AQ28" s="67">
        <f t="shared" si="7"/>
        <v>1.5673981191222568</v>
      </c>
      <c r="AS28" s="77">
        <f t="shared" si="8"/>
        <v>0.55978504254366312</v>
      </c>
    </row>
    <row r="29" spans="1:45" ht="16.5" customHeight="1" x14ac:dyDescent="0.25">
      <c r="A29" s="77" t="str">
        <f t="shared" si="0"/>
        <v>200328</v>
      </c>
      <c r="B29" s="77" t="str">
        <f t="shared" si="1"/>
        <v>3A7</v>
      </c>
      <c r="C29" s="77">
        <v>2003</v>
      </c>
      <c r="D29" s="44">
        <v>28</v>
      </c>
      <c r="E29" s="44"/>
      <c r="F29" s="44" t="s">
        <v>7</v>
      </c>
      <c r="I29" s="77" t="str">
        <f t="shared" si="2"/>
        <v>F.3 Ch 7</v>
      </c>
      <c r="L29" s="77">
        <v>4</v>
      </c>
      <c r="N29" s="77" t="str">
        <f>VLOOKUP(B29,'Topic with sorted table '!A:E,5,FALSE)</f>
        <v>DG2</v>
      </c>
      <c r="P29" s="47">
        <v>3</v>
      </c>
      <c r="Q29" s="77" t="s">
        <v>272</v>
      </c>
      <c r="R29" s="77">
        <v>7</v>
      </c>
      <c r="Z29" s="77" t="s">
        <v>270</v>
      </c>
      <c r="AB29" s="77">
        <f>COUNTIF(N:N,"S4")</f>
        <v>15</v>
      </c>
      <c r="AD29" s="77">
        <v>3</v>
      </c>
      <c r="AE29" s="67">
        <f t="shared" si="5"/>
        <v>1.8726591760299627</v>
      </c>
      <c r="AG29" s="77">
        <f t="shared" si="6"/>
        <v>0.62421972534332093</v>
      </c>
      <c r="AL29" s="77" t="s">
        <v>270</v>
      </c>
      <c r="AN29" s="77">
        <f>COUNTIF($N$488:N886,AL29)</f>
        <v>11</v>
      </c>
      <c r="AP29" s="77">
        <v>3</v>
      </c>
      <c r="AQ29" s="67">
        <f t="shared" si="7"/>
        <v>3.4482758620689653</v>
      </c>
      <c r="AR29" s="67">
        <f>SUM(AQ26:AQ29)</f>
        <v>9.4043887147335425</v>
      </c>
      <c r="AS29" s="77">
        <f t="shared" si="8"/>
        <v>1.1494252873563218</v>
      </c>
    </row>
    <row r="30" spans="1:45" ht="16.5" customHeight="1" x14ac:dyDescent="0.25">
      <c r="A30" s="77" t="str">
        <f t="shared" si="0"/>
        <v>200329</v>
      </c>
      <c r="B30" s="77" t="str">
        <f t="shared" si="1"/>
        <v>4A2</v>
      </c>
      <c r="C30" s="77">
        <v>2003</v>
      </c>
      <c r="D30" s="44">
        <v>29</v>
      </c>
      <c r="E30" s="44"/>
      <c r="F30" s="44" t="s">
        <v>13</v>
      </c>
      <c r="I30" s="77" t="str">
        <f t="shared" si="2"/>
        <v>F.4 Ch 2</v>
      </c>
      <c r="L30" s="77">
        <v>3</v>
      </c>
      <c r="N30" s="77" t="str">
        <f>VLOOKUP(B30,'Topic with sorted table '!A:E,5,FALSE)</f>
        <v>AG2</v>
      </c>
      <c r="P30" s="49">
        <v>4</v>
      </c>
      <c r="Q30" s="77" t="s">
        <v>272</v>
      </c>
      <c r="R30" s="77">
        <v>2</v>
      </c>
      <c r="Z30" s="77" t="s">
        <v>253</v>
      </c>
      <c r="AB30" s="77">
        <f>COUNTIF(N:N,"T1")</f>
        <v>27</v>
      </c>
      <c r="AD30" s="77">
        <v>3.4</v>
      </c>
      <c r="AE30" s="67">
        <f t="shared" si="5"/>
        <v>3.3707865168539324</v>
      </c>
      <c r="AG30" s="77">
        <f t="shared" si="6"/>
        <v>0.99140779907468601</v>
      </c>
      <c r="AL30" s="77" t="s">
        <v>253</v>
      </c>
      <c r="AN30" s="77">
        <f>COUNTIF($N$488:N887,AL30)</f>
        <v>3</v>
      </c>
      <c r="AP30" s="77">
        <v>3.4</v>
      </c>
      <c r="AQ30" s="67">
        <f t="shared" si="7"/>
        <v>0.94043887147335425</v>
      </c>
      <c r="AS30" s="77">
        <f t="shared" si="8"/>
        <v>0.27659966808039832</v>
      </c>
    </row>
    <row r="31" spans="1:45" ht="16.5" customHeight="1" x14ac:dyDescent="0.25">
      <c r="A31" s="77" t="str">
        <f t="shared" si="0"/>
        <v>200330</v>
      </c>
      <c r="B31" s="77" t="str">
        <f t="shared" si="1"/>
        <v>4A2</v>
      </c>
      <c r="C31" s="77">
        <v>2003</v>
      </c>
      <c r="D31" s="44">
        <v>30</v>
      </c>
      <c r="E31" s="44"/>
      <c r="F31" s="44" t="s">
        <v>13</v>
      </c>
      <c r="I31" s="77" t="str">
        <f t="shared" si="2"/>
        <v>F.4 Ch 2</v>
      </c>
      <c r="L31" s="77">
        <v>3</v>
      </c>
      <c r="N31" s="77" t="str">
        <f>VLOOKUP(B31,'Topic with sorted table '!A:E,5,FALSE)</f>
        <v>AG2</v>
      </c>
      <c r="P31" s="49">
        <v>4</v>
      </c>
      <c r="Q31" s="77" t="s">
        <v>272</v>
      </c>
      <c r="R31" s="77">
        <v>2</v>
      </c>
      <c r="Z31" s="77" t="s">
        <v>261</v>
      </c>
      <c r="AB31" s="77">
        <f>COUNTIF(N:N,"T2")</f>
        <v>49</v>
      </c>
      <c r="AD31" s="77">
        <v>3.42</v>
      </c>
      <c r="AE31" s="67">
        <f t="shared" si="5"/>
        <v>6.1173533083645442</v>
      </c>
      <c r="AG31" s="77">
        <f t="shared" si="6"/>
        <v>1.7886997977674106</v>
      </c>
      <c r="AL31" s="77" t="s">
        <v>261</v>
      </c>
      <c r="AN31" s="77">
        <f>COUNTIF($N$488:N888,AL31)</f>
        <v>15</v>
      </c>
      <c r="AP31" s="77">
        <v>3.42</v>
      </c>
      <c r="AQ31" s="67">
        <f t="shared" si="7"/>
        <v>4.7021943573667713</v>
      </c>
      <c r="AR31" s="67">
        <f>SUM(AQ30:AQ31)</f>
        <v>5.6426332288401255</v>
      </c>
      <c r="AS31" s="77">
        <f t="shared" si="8"/>
        <v>1.3749106308089976</v>
      </c>
    </row>
    <row r="32" spans="1:45" ht="16.5" customHeight="1" x14ac:dyDescent="0.25">
      <c r="A32" s="77" t="str">
        <f t="shared" si="0"/>
        <v>200331</v>
      </c>
      <c r="B32" s="77" t="str">
        <f t="shared" si="1"/>
        <v>5B8</v>
      </c>
      <c r="C32" s="77">
        <v>2003</v>
      </c>
      <c r="D32" s="44">
        <v>31</v>
      </c>
      <c r="E32" s="44"/>
      <c r="F32" s="44" t="s">
        <v>13</v>
      </c>
      <c r="I32" s="77" t="str">
        <f t="shared" si="2"/>
        <v>F.5 Ch 8</v>
      </c>
      <c r="L32" s="77">
        <v>5</v>
      </c>
      <c r="N32" s="77" t="str">
        <f>VLOOKUP(B32,'Topic with sorted table '!A:E,5,FALSE)</f>
        <v>A4</v>
      </c>
      <c r="P32" s="50">
        <v>5</v>
      </c>
      <c r="Q32" s="77" t="s">
        <v>273</v>
      </c>
      <c r="R32" s="77">
        <v>8</v>
      </c>
      <c r="Z32" s="77" t="s">
        <v>244</v>
      </c>
      <c r="AB32" s="77">
        <f>COUNTIF(N:N,"VA1")</f>
        <v>18</v>
      </c>
      <c r="AD32" s="77">
        <v>3.15</v>
      </c>
      <c r="AE32" s="67">
        <f t="shared" si="5"/>
        <v>2.2471910112359552</v>
      </c>
      <c r="AG32" s="77">
        <f t="shared" si="6"/>
        <v>0.71339397182093822</v>
      </c>
      <c r="AL32" s="77" t="s">
        <v>244</v>
      </c>
      <c r="AN32" s="77">
        <f>COUNTIF($N$488:N889,AL32)</f>
        <v>7</v>
      </c>
      <c r="AP32" s="77">
        <v>3.15</v>
      </c>
      <c r="AQ32" s="67">
        <f t="shared" si="7"/>
        <v>2.1943573667711598</v>
      </c>
      <c r="AS32" s="77">
        <f t="shared" si="8"/>
        <v>0.69662138627655867</v>
      </c>
    </row>
    <row r="33" spans="1:45" ht="16.5" customHeight="1" x14ac:dyDescent="0.25">
      <c r="A33" s="77" t="str">
        <f t="shared" si="0"/>
        <v>200332</v>
      </c>
      <c r="B33" s="77" t="str">
        <f t="shared" si="1"/>
        <v>5B12</v>
      </c>
      <c r="C33" s="77">
        <v>2003</v>
      </c>
      <c r="D33" s="44">
        <v>32</v>
      </c>
      <c r="E33" s="44"/>
      <c r="F33" s="44" t="s">
        <v>19</v>
      </c>
      <c r="I33" s="77" t="str">
        <f t="shared" si="2"/>
        <v>F.5 Ch 12</v>
      </c>
      <c r="L33" s="77">
        <v>2</v>
      </c>
      <c r="N33" s="77" t="str">
        <f>VLOOKUP(B33,'Topic with sorted table '!A:E,5,FALSE)</f>
        <v>S4</v>
      </c>
      <c r="P33" s="50">
        <v>5</v>
      </c>
      <c r="Q33" s="77" t="s">
        <v>273</v>
      </c>
      <c r="R33" s="77">
        <v>12</v>
      </c>
      <c r="Z33" s="77" t="s">
        <v>245</v>
      </c>
      <c r="AB33" s="77">
        <f>COUNTIF(N:N,"VA2")</f>
        <v>32</v>
      </c>
      <c r="AD33" s="77">
        <v>3.65</v>
      </c>
      <c r="AE33" s="67">
        <f t="shared" si="5"/>
        <v>3.9950062421972534</v>
      </c>
      <c r="AG33" s="77">
        <f t="shared" si="6"/>
        <v>1.0945222581362339</v>
      </c>
      <c r="AL33" s="77" t="s">
        <v>245</v>
      </c>
      <c r="AN33" s="77">
        <f>COUNTIF($N$488:N890,AL33)</f>
        <v>10</v>
      </c>
      <c r="AP33" s="77">
        <v>3.65</v>
      </c>
      <c r="AQ33" s="67">
        <f t="shared" si="7"/>
        <v>3.1347962382445136</v>
      </c>
      <c r="AR33" s="67">
        <f>SUM(AQ32:AQ33)</f>
        <v>5.3291536050156729</v>
      </c>
      <c r="AS33" s="77">
        <f t="shared" si="8"/>
        <v>0.85884828445055172</v>
      </c>
    </row>
    <row r="34" spans="1:45" ht="16.5" customHeight="1" x14ac:dyDescent="0.25">
      <c r="A34" s="77" t="str">
        <f t="shared" si="0"/>
        <v>200333</v>
      </c>
      <c r="B34" s="77" t="str">
        <f t="shared" si="1"/>
        <v>3A6</v>
      </c>
      <c r="C34" s="77">
        <v>2003</v>
      </c>
      <c r="D34" s="45">
        <v>33</v>
      </c>
      <c r="E34" s="45"/>
      <c r="F34" s="45" t="s">
        <v>19</v>
      </c>
      <c r="I34" s="77" t="str">
        <f t="shared" si="2"/>
        <v>F.3 Ch 6</v>
      </c>
      <c r="L34" s="77">
        <v>4</v>
      </c>
      <c r="N34" s="77" t="str">
        <f>VLOOKUP(B34,'Topic with sorted table '!A:E,5,FALSE)</f>
        <v>S2</v>
      </c>
      <c r="P34" s="47">
        <v>3</v>
      </c>
      <c r="Q34" s="77" t="s">
        <v>272</v>
      </c>
      <c r="R34" s="77">
        <v>6</v>
      </c>
      <c r="Z34" s="77" t="s">
        <v>255</v>
      </c>
      <c r="AB34" s="77">
        <f>COUNTIF(N:N,"3D1")</f>
        <v>7</v>
      </c>
      <c r="AD34" s="77">
        <v>3.5</v>
      </c>
      <c r="AE34" s="67">
        <f t="shared" si="5"/>
        <v>0.87390761548064921</v>
      </c>
      <c r="AG34" s="77">
        <f t="shared" si="6"/>
        <v>0.24968789013732834</v>
      </c>
      <c r="AL34" s="77" t="s">
        <v>255</v>
      </c>
      <c r="AN34" s="77">
        <f>COUNTIF($N$488:N891,AL34)</f>
        <v>0</v>
      </c>
      <c r="AP34" s="77">
        <v>3.5</v>
      </c>
      <c r="AQ34" s="67">
        <f t="shared" si="7"/>
        <v>0</v>
      </c>
      <c r="AS34" s="77">
        <f t="shared" si="8"/>
        <v>0</v>
      </c>
    </row>
    <row r="35" spans="1:45" ht="16.5" customHeight="1" x14ac:dyDescent="0.25">
      <c r="A35" s="77" t="str">
        <f t="shared" si="0"/>
        <v>200334</v>
      </c>
      <c r="B35" s="77" t="str">
        <f t="shared" si="1"/>
        <v>5A5</v>
      </c>
      <c r="C35" s="77">
        <v>2003</v>
      </c>
      <c r="D35" s="45">
        <v>34</v>
      </c>
      <c r="E35" s="45"/>
      <c r="F35" s="45" t="s">
        <v>7</v>
      </c>
      <c r="I35" s="77" t="str">
        <f t="shared" si="2"/>
        <v>F.5 Ch 5</v>
      </c>
      <c r="L35" s="77">
        <v>5</v>
      </c>
      <c r="N35" s="77" t="str">
        <f>VLOOKUP(B35,'Topic with sorted table '!A:E,5,FALSE)</f>
        <v>P2</v>
      </c>
      <c r="P35" s="50">
        <v>5</v>
      </c>
      <c r="Q35" s="77" t="s">
        <v>272</v>
      </c>
      <c r="R35" s="77">
        <v>5</v>
      </c>
      <c r="Z35" s="77" t="s">
        <v>267</v>
      </c>
      <c r="AB35" s="77">
        <f>COUNTIF(N:N,"3D2")</f>
        <v>17</v>
      </c>
      <c r="AD35" s="77">
        <v>4.5</v>
      </c>
      <c r="AE35" s="67">
        <f t="shared" si="5"/>
        <v>2.1223470661672907</v>
      </c>
      <c r="AG35" s="77">
        <f t="shared" si="6"/>
        <v>0.47163268137050907</v>
      </c>
      <c r="AL35" s="77" t="s">
        <v>267</v>
      </c>
      <c r="AN35" s="77">
        <f>COUNTIF($N$488:N892,AL35)</f>
        <v>6</v>
      </c>
      <c r="AP35" s="77">
        <v>4.5</v>
      </c>
      <c r="AQ35" s="67">
        <f t="shared" si="7"/>
        <v>1.8808777429467085</v>
      </c>
      <c r="AR35" s="67">
        <f>SUM(AQ34:AQ35)</f>
        <v>1.8808777429467085</v>
      </c>
      <c r="AS35" s="77">
        <f t="shared" si="8"/>
        <v>0.41797283176593525</v>
      </c>
    </row>
    <row r="36" spans="1:45" ht="16.5" customHeight="1" x14ac:dyDescent="0.25">
      <c r="A36" s="77" t="str">
        <f t="shared" si="0"/>
        <v>200335</v>
      </c>
      <c r="B36" s="77" t="str">
        <f t="shared" si="1"/>
        <v>5A5</v>
      </c>
      <c r="C36" s="77">
        <v>2003</v>
      </c>
      <c r="D36" s="45">
        <v>35</v>
      </c>
      <c r="E36" s="45"/>
      <c r="F36" s="45" t="s">
        <v>23</v>
      </c>
      <c r="I36" s="77" t="str">
        <f t="shared" si="2"/>
        <v>F.5 Ch 5</v>
      </c>
      <c r="L36" s="77">
        <v>2</v>
      </c>
      <c r="N36" s="77" t="str">
        <f>VLOOKUP(B36,'Topic with sorted table '!A:E,5,FALSE)</f>
        <v>P2</v>
      </c>
      <c r="P36" s="50">
        <v>5</v>
      </c>
      <c r="Q36" s="77" t="s">
        <v>272</v>
      </c>
      <c r="R36" s="77">
        <v>5</v>
      </c>
      <c r="Z36" s="77" t="s">
        <v>281</v>
      </c>
      <c r="AB36" s="77">
        <f>SUM(AB12:AB35)</f>
        <v>798</v>
      </c>
      <c r="AL36" s="77" t="s">
        <v>281</v>
      </c>
      <c r="AN36" s="77">
        <f>SUM(AN12:AN35)</f>
        <v>315</v>
      </c>
      <c r="AQ36" s="67">
        <f>SUM(AQ12:AQ35)</f>
        <v>98.74608150470219</v>
      </c>
    </row>
    <row r="37" spans="1:45" ht="16.5" customHeight="1" x14ac:dyDescent="0.25">
      <c r="A37" s="77" t="str">
        <f t="shared" si="0"/>
        <v>200336</v>
      </c>
      <c r="B37" s="77" t="str">
        <f t="shared" si="1"/>
        <v>3A6</v>
      </c>
      <c r="C37" s="77">
        <v>2003</v>
      </c>
      <c r="D37" s="45">
        <v>36</v>
      </c>
      <c r="E37" s="45"/>
      <c r="F37" s="45" t="s">
        <v>7</v>
      </c>
      <c r="I37" s="77" t="str">
        <f t="shared" si="2"/>
        <v>F.3 Ch 6</v>
      </c>
      <c r="L37" s="77">
        <v>4</v>
      </c>
      <c r="N37" s="77" t="str">
        <f>VLOOKUP(B37,'Topic with sorted table '!A:E,5,FALSE)</f>
        <v>S2</v>
      </c>
      <c r="P37" s="47">
        <v>3</v>
      </c>
      <c r="Q37" s="77" t="s">
        <v>272</v>
      </c>
      <c r="R37" s="77">
        <v>6</v>
      </c>
    </row>
    <row r="38" spans="1:45" ht="16.5" customHeight="1" x14ac:dyDescent="0.25">
      <c r="A38" s="77" t="str">
        <f t="shared" si="0"/>
        <v>200337</v>
      </c>
      <c r="B38" s="77" t="str">
        <f t="shared" si="1"/>
        <v>4B9</v>
      </c>
      <c r="C38" s="77">
        <v>2003</v>
      </c>
      <c r="D38" s="45">
        <v>37</v>
      </c>
      <c r="E38" s="45"/>
      <c r="F38" s="45" t="s">
        <v>19</v>
      </c>
      <c r="I38" s="77" t="str">
        <f t="shared" si="2"/>
        <v>F.4 Ch 9</v>
      </c>
      <c r="L38" s="77">
        <v>3</v>
      </c>
      <c r="N38" s="77" t="str">
        <f>VLOOKUP(B38,'Topic with sorted table '!A:E,5,FALSE)</f>
        <v>A3</v>
      </c>
      <c r="P38" s="49">
        <v>4</v>
      </c>
      <c r="Q38" s="77" t="s">
        <v>273</v>
      </c>
      <c r="R38" s="77">
        <v>9</v>
      </c>
      <c r="Z38" s="77" t="s">
        <v>306</v>
      </c>
      <c r="AB38" s="77">
        <f t="shared" ref="AB38:AB73" si="9">COUNTIF(I:I,Z38)</f>
        <v>2</v>
      </c>
      <c r="AE38" s="77" t="s">
        <v>316</v>
      </c>
      <c r="AG38" s="77">
        <f t="shared" ref="AG38:AG67" si="10">COUNTIF(I:I,AE38)</f>
        <v>7</v>
      </c>
      <c r="AL38" s="77" t="s">
        <v>306</v>
      </c>
      <c r="AN38" s="77">
        <f>COUNTIF($I$488:I900,AL38)</f>
        <v>0</v>
      </c>
      <c r="AQ38" s="77" t="s">
        <v>316</v>
      </c>
      <c r="AS38" s="77">
        <f>COUNTIF($I$488:I900,AQ38)</f>
        <v>7</v>
      </c>
    </row>
    <row r="39" spans="1:45" ht="16.5" customHeight="1" x14ac:dyDescent="0.25">
      <c r="A39" s="77" t="str">
        <f t="shared" si="0"/>
        <v>200338</v>
      </c>
      <c r="B39" s="77" t="str">
        <f t="shared" si="1"/>
        <v>4B9</v>
      </c>
      <c r="C39" s="77">
        <v>2003</v>
      </c>
      <c r="D39" s="44">
        <v>38</v>
      </c>
      <c r="E39" s="44"/>
      <c r="F39" s="44" t="s">
        <v>7</v>
      </c>
      <c r="I39" s="77" t="str">
        <f t="shared" si="2"/>
        <v>F.4 Ch 9</v>
      </c>
      <c r="L39" s="77">
        <v>2</v>
      </c>
      <c r="N39" s="77" t="str">
        <f>VLOOKUP(B39,'Topic with sorted table '!A:E,5,FALSE)</f>
        <v>A3</v>
      </c>
      <c r="P39" s="49">
        <v>4</v>
      </c>
      <c r="Q39" s="77" t="s">
        <v>273</v>
      </c>
      <c r="R39" s="77">
        <v>9</v>
      </c>
      <c r="Z39" s="77" t="s">
        <v>307</v>
      </c>
      <c r="AB39" s="77">
        <f t="shared" si="9"/>
        <v>2</v>
      </c>
      <c r="AE39" s="77" t="s">
        <v>289</v>
      </c>
      <c r="AG39" s="77">
        <f t="shared" si="10"/>
        <v>28</v>
      </c>
      <c r="AL39" s="77" t="s">
        <v>307</v>
      </c>
      <c r="AN39" s="77">
        <f>COUNTIF($I$488:I901,AL39)</f>
        <v>0</v>
      </c>
      <c r="AQ39" s="77" t="s">
        <v>289</v>
      </c>
      <c r="AS39" s="77">
        <f>COUNTIF($I$488:I901,AQ39)</f>
        <v>7</v>
      </c>
    </row>
    <row r="40" spans="1:45" ht="16.5" customHeight="1" x14ac:dyDescent="0.25">
      <c r="A40" s="77" t="str">
        <f t="shared" si="0"/>
        <v>200339</v>
      </c>
      <c r="B40" s="77" t="str">
        <f t="shared" si="1"/>
        <v>3A1</v>
      </c>
      <c r="C40" s="77">
        <v>2003</v>
      </c>
      <c r="D40" s="44">
        <v>39</v>
      </c>
      <c r="E40" s="44"/>
      <c r="F40" s="44" t="s">
        <v>23</v>
      </c>
      <c r="I40" s="77" t="str">
        <f t="shared" si="2"/>
        <v>F.3 Ch 1</v>
      </c>
      <c r="L40" s="77">
        <v>3</v>
      </c>
      <c r="N40" s="77" t="str">
        <f>VLOOKUP(B40,'Topic with sorted table '!A:E,5,FALSE)</f>
        <v>A2</v>
      </c>
      <c r="P40" s="47">
        <v>3</v>
      </c>
      <c r="Q40" s="77" t="s">
        <v>272</v>
      </c>
      <c r="R40" s="77">
        <v>1</v>
      </c>
      <c r="Z40" s="77" t="s">
        <v>65</v>
      </c>
      <c r="AB40" s="77">
        <f t="shared" si="9"/>
        <v>6</v>
      </c>
      <c r="AE40" s="77" t="s">
        <v>18</v>
      </c>
      <c r="AG40" s="77">
        <f t="shared" si="10"/>
        <v>20</v>
      </c>
      <c r="AL40" s="77" t="s">
        <v>65</v>
      </c>
      <c r="AN40" s="77">
        <f>COUNTIF($I$488:I902,AL40)</f>
        <v>3</v>
      </c>
      <c r="AQ40" s="77" t="s">
        <v>18</v>
      </c>
      <c r="AS40" s="77">
        <f>COUNTIF($I$488:I902,AQ40)</f>
        <v>9</v>
      </c>
    </row>
    <row r="41" spans="1:45" ht="16.5" customHeight="1" x14ac:dyDescent="0.25">
      <c r="A41" s="77" t="str">
        <f t="shared" si="0"/>
        <v>200340</v>
      </c>
      <c r="B41" s="77" t="str">
        <f t="shared" si="1"/>
        <v>4B8</v>
      </c>
      <c r="C41" s="77">
        <v>2003</v>
      </c>
      <c r="D41" s="44">
        <v>40</v>
      </c>
      <c r="E41" s="44"/>
      <c r="F41" s="44" t="s">
        <v>13</v>
      </c>
      <c r="I41" s="77" t="str">
        <f t="shared" si="2"/>
        <v>F.4 Ch 8</v>
      </c>
      <c r="L41" s="77">
        <v>2</v>
      </c>
      <c r="N41" s="77" t="str">
        <f>VLOOKUP(B41,'Topic with sorted table '!A:E,5,FALSE)</f>
        <v>A4</v>
      </c>
      <c r="P41" s="49">
        <v>4</v>
      </c>
      <c r="Q41" s="77" t="s">
        <v>273</v>
      </c>
      <c r="R41" s="77">
        <v>8</v>
      </c>
      <c r="Z41" s="77" t="s">
        <v>325</v>
      </c>
      <c r="AB41" s="77">
        <f t="shared" si="9"/>
        <v>4</v>
      </c>
      <c r="AE41" s="77" t="s">
        <v>9</v>
      </c>
      <c r="AG41" s="77">
        <f t="shared" si="10"/>
        <v>9</v>
      </c>
      <c r="AL41" s="77" t="s">
        <v>325</v>
      </c>
      <c r="AN41" s="77">
        <f>COUNTIF($I$488:I903,AL41)</f>
        <v>0</v>
      </c>
      <c r="AQ41" s="77" t="s">
        <v>9</v>
      </c>
      <c r="AS41" s="77">
        <f>COUNTIF($I$488:I903,AQ41)</f>
        <v>0</v>
      </c>
    </row>
    <row r="42" spans="1:45" ht="16.5" customHeight="1" x14ac:dyDescent="0.25">
      <c r="A42" s="77" t="str">
        <f t="shared" si="0"/>
        <v>200341</v>
      </c>
      <c r="B42" s="77" t="str">
        <f t="shared" si="1"/>
        <v>4A3</v>
      </c>
      <c r="C42" s="77">
        <v>2003</v>
      </c>
      <c r="D42" s="44">
        <v>41</v>
      </c>
      <c r="E42" s="44"/>
      <c r="F42" s="44" t="s">
        <v>7</v>
      </c>
      <c r="I42" s="77" t="str">
        <f t="shared" si="2"/>
        <v>F.4 Ch 3</v>
      </c>
      <c r="L42" s="77">
        <v>4</v>
      </c>
      <c r="N42" s="77" t="str">
        <f>VLOOKUP(B42,'Topic with sorted table '!A:E,5,FALSE)</f>
        <v>A3</v>
      </c>
      <c r="P42" s="49">
        <v>4</v>
      </c>
      <c r="Q42" s="77" t="s">
        <v>272</v>
      </c>
      <c r="R42" s="77">
        <v>3</v>
      </c>
      <c r="Z42" s="77" t="s">
        <v>308</v>
      </c>
      <c r="AB42" s="77">
        <f t="shared" si="9"/>
        <v>0</v>
      </c>
      <c r="AE42" s="77" t="s">
        <v>81</v>
      </c>
      <c r="AG42" s="77">
        <f t="shared" si="10"/>
        <v>17</v>
      </c>
      <c r="AL42" s="77" t="s">
        <v>308</v>
      </c>
      <c r="AN42" s="77">
        <f>COUNTIF($I$488:I904,AL42)</f>
        <v>0</v>
      </c>
      <c r="AQ42" s="77" t="s">
        <v>81</v>
      </c>
      <c r="AS42" s="77">
        <f>COUNTIF($I$488:I904,AQ42)</f>
        <v>9</v>
      </c>
    </row>
    <row r="43" spans="1:45" ht="16.5" customHeight="1" x14ac:dyDescent="0.25">
      <c r="A43" s="77" t="str">
        <f t="shared" si="0"/>
        <v>200342</v>
      </c>
      <c r="B43" s="77" t="str">
        <f t="shared" si="1"/>
        <v>4A5</v>
      </c>
      <c r="C43" s="77">
        <v>2003</v>
      </c>
      <c r="D43" s="44">
        <v>42</v>
      </c>
      <c r="E43" s="44"/>
      <c r="F43" s="44" t="s">
        <v>7</v>
      </c>
      <c r="I43" s="77" t="str">
        <f t="shared" si="2"/>
        <v>F.4 Ch 5</v>
      </c>
      <c r="L43" s="77">
        <v>4</v>
      </c>
      <c r="N43" s="77" t="str">
        <f>VLOOKUP(B43,'Topic with sorted table '!A:E,5,FALSE)</f>
        <v>A4</v>
      </c>
      <c r="P43" s="49">
        <v>4</v>
      </c>
      <c r="Q43" s="77" t="s">
        <v>272</v>
      </c>
      <c r="R43" s="77">
        <v>5</v>
      </c>
      <c r="Z43" s="77" t="s">
        <v>309</v>
      </c>
      <c r="AB43" s="77">
        <f t="shared" si="9"/>
        <v>0</v>
      </c>
      <c r="AE43" s="77" t="s">
        <v>100</v>
      </c>
      <c r="AG43" s="77">
        <f t="shared" si="10"/>
        <v>12</v>
      </c>
      <c r="AL43" s="77" t="s">
        <v>309</v>
      </c>
      <c r="AN43" s="77">
        <f>COUNTIF($I$488:I905,AL43)</f>
        <v>0</v>
      </c>
      <c r="AQ43" s="77" t="s">
        <v>100</v>
      </c>
      <c r="AS43" s="77">
        <f>COUNTIF($I$488:I905,AQ43)</f>
        <v>5</v>
      </c>
    </row>
    <row r="44" spans="1:45" ht="16.5" customHeight="1" x14ac:dyDescent="0.25">
      <c r="A44" s="77" t="str">
        <f t="shared" si="0"/>
        <v>200343</v>
      </c>
      <c r="B44" s="77" t="str">
        <f t="shared" si="1"/>
        <v>6A3</v>
      </c>
      <c r="C44" s="77">
        <v>2003</v>
      </c>
      <c r="D44" s="45">
        <v>43</v>
      </c>
      <c r="E44" s="45"/>
      <c r="F44" s="45" t="s">
        <v>23</v>
      </c>
      <c r="I44" s="77" t="str">
        <f t="shared" si="2"/>
        <v>F.6 Ch 3</v>
      </c>
      <c r="L44" s="77">
        <v>4</v>
      </c>
      <c r="N44" s="77" t="str">
        <f>VLOOKUP(B44,'Topic with sorted table '!A:E,5,FALSE)</f>
        <v>A4</v>
      </c>
      <c r="P44" s="51">
        <v>6</v>
      </c>
      <c r="Q44" s="77" t="s">
        <v>272</v>
      </c>
      <c r="R44" s="77">
        <v>3</v>
      </c>
      <c r="Z44" s="77" t="s">
        <v>102</v>
      </c>
      <c r="AB44" s="77">
        <f t="shared" si="9"/>
        <v>4</v>
      </c>
      <c r="AE44" s="77" t="s">
        <v>88</v>
      </c>
      <c r="AG44" s="77">
        <f t="shared" si="10"/>
        <v>6</v>
      </c>
      <c r="AL44" s="77" t="s">
        <v>102</v>
      </c>
      <c r="AN44" s="77">
        <f>COUNTIF($I$488:I906,AL44)</f>
        <v>1</v>
      </c>
      <c r="AQ44" s="77" t="s">
        <v>88</v>
      </c>
      <c r="AS44" s="77">
        <f>COUNTIF($I$488:I906,AQ44)</f>
        <v>1</v>
      </c>
    </row>
    <row r="45" spans="1:45" ht="16.5" customHeight="1" x14ac:dyDescent="0.25">
      <c r="A45" s="77" t="str">
        <f t="shared" si="0"/>
        <v>200344</v>
      </c>
      <c r="B45" s="77" t="str">
        <f t="shared" si="1"/>
        <v>3B10</v>
      </c>
      <c r="C45" s="77">
        <v>2003</v>
      </c>
      <c r="D45" s="45">
        <v>44</v>
      </c>
      <c r="E45" s="45"/>
      <c r="F45" s="45" t="s">
        <v>23</v>
      </c>
      <c r="I45" s="77" t="str">
        <f t="shared" si="2"/>
        <v>F.3 Ch 10</v>
      </c>
      <c r="L45" s="77">
        <v>5</v>
      </c>
      <c r="N45" s="77" t="str">
        <f>VLOOKUP(B45,'Topic with sorted table '!A:E,5,FALSE)</f>
        <v>VA2</v>
      </c>
      <c r="P45" s="47">
        <v>3</v>
      </c>
      <c r="Q45" s="77" t="s">
        <v>273</v>
      </c>
      <c r="R45" s="77">
        <v>10</v>
      </c>
      <c r="Z45" s="77" t="s">
        <v>96</v>
      </c>
      <c r="AB45" s="77">
        <f t="shared" si="9"/>
        <v>13</v>
      </c>
      <c r="AE45" s="77" t="s">
        <v>35</v>
      </c>
      <c r="AG45" s="77">
        <f t="shared" si="10"/>
        <v>16</v>
      </c>
      <c r="AL45" s="77" t="s">
        <v>96</v>
      </c>
      <c r="AN45" s="77">
        <f>COUNTIF($I$488:I907,AL45)</f>
        <v>7</v>
      </c>
      <c r="AQ45" s="77" t="s">
        <v>35</v>
      </c>
      <c r="AS45" s="77">
        <f>COUNTIF($I$488:I907,AQ45)</f>
        <v>9</v>
      </c>
    </row>
    <row r="46" spans="1:45" ht="16.5" customHeight="1" x14ac:dyDescent="0.25">
      <c r="A46" s="77" t="str">
        <f t="shared" si="0"/>
        <v>200345</v>
      </c>
      <c r="B46" s="77" t="str">
        <f t="shared" si="1"/>
        <v>4B12</v>
      </c>
      <c r="C46" s="77">
        <v>2003</v>
      </c>
      <c r="D46" s="45">
        <v>45</v>
      </c>
      <c r="E46" s="45"/>
      <c r="F46" s="45" t="s">
        <v>19</v>
      </c>
      <c r="I46" s="77" t="str">
        <f t="shared" si="2"/>
        <v>F.4 Ch 12</v>
      </c>
      <c r="L46" s="77">
        <v>4</v>
      </c>
      <c r="N46" s="77" t="str">
        <f>VLOOKUP(B46,'Topic with sorted table '!A:E,5,FALSE)</f>
        <v>T2</v>
      </c>
      <c r="P46" s="49">
        <v>4</v>
      </c>
      <c r="Q46" s="77" t="s">
        <v>273</v>
      </c>
      <c r="R46" s="77">
        <v>12</v>
      </c>
      <c r="Z46" s="77" t="s">
        <v>95</v>
      </c>
      <c r="AB46" s="77">
        <f t="shared" si="9"/>
        <v>14</v>
      </c>
      <c r="AE46" s="77" t="s">
        <v>30</v>
      </c>
      <c r="AG46" s="77">
        <f t="shared" si="10"/>
        <v>18</v>
      </c>
      <c r="AL46" s="77" t="s">
        <v>95</v>
      </c>
      <c r="AN46" s="77">
        <f>COUNTIF($I$488:I908,AL46)</f>
        <v>3</v>
      </c>
      <c r="AQ46" s="77" t="s">
        <v>30</v>
      </c>
      <c r="AS46" s="77">
        <f>COUNTIF($I$488:I908,AQ46)</f>
        <v>5</v>
      </c>
    </row>
    <row r="47" spans="1:45" ht="16.5" customHeight="1" x14ac:dyDescent="0.25">
      <c r="A47" s="77" t="str">
        <f t="shared" si="0"/>
        <v>200346</v>
      </c>
      <c r="B47" s="77" t="str">
        <f t="shared" si="1"/>
        <v>4B12</v>
      </c>
      <c r="C47" s="77">
        <v>2003</v>
      </c>
      <c r="D47" s="45">
        <v>46</v>
      </c>
      <c r="E47" s="45"/>
      <c r="F47" s="45" t="s">
        <v>19</v>
      </c>
      <c r="I47" s="77" t="str">
        <f t="shared" si="2"/>
        <v>F.4 Ch 12</v>
      </c>
      <c r="L47" s="77">
        <v>4</v>
      </c>
      <c r="N47" s="77" t="str">
        <f>VLOOKUP(B47,'Topic with sorted table '!A:E,5,FALSE)</f>
        <v>T2</v>
      </c>
      <c r="P47" s="49">
        <v>4</v>
      </c>
      <c r="Q47" s="77" t="s">
        <v>273</v>
      </c>
      <c r="R47" s="77">
        <v>12</v>
      </c>
      <c r="Z47" s="77" t="s">
        <v>310</v>
      </c>
      <c r="AB47" s="77">
        <f t="shared" si="9"/>
        <v>0</v>
      </c>
      <c r="AE47" s="77" t="s">
        <v>55</v>
      </c>
      <c r="AG47" s="77">
        <f t="shared" si="10"/>
        <v>1</v>
      </c>
      <c r="AL47" s="77" t="s">
        <v>310</v>
      </c>
      <c r="AN47" s="77">
        <f>COUNTIF($I$488:I909,AL47)</f>
        <v>0</v>
      </c>
      <c r="AQ47" s="77" t="s">
        <v>55</v>
      </c>
      <c r="AS47" s="77">
        <f>COUNTIF($I$488:I909,AQ47)</f>
        <v>0</v>
      </c>
    </row>
    <row r="48" spans="1:45" ht="16.5" customHeight="1" x14ac:dyDescent="0.25">
      <c r="A48" s="77" t="str">
        <f t="shared" si="0"/>
        <v>200347</v>
      </c>
      <c r="B48" s="77" t="str">
        <f t="shared" si="1"/>
        <v>0</v>
      </c>
      <c r="C48" s="77">
        <v>2003</v>
      </c>
      <c r="D48" s="45">
        <v>47</v>
      </c>
      <c r="E48" s="45"/>
      <c r="F48" s="45" t="s">
        <v>13</v>
      </c>
      <c r="I48" s="77" t="s">
        <v>49</v>
      </c>
      <c r="L48" s="77">
        <v>2</v>
      </c>
      <c r="N48" s="77" t="e">
        <f>VLOOKUP(B48,'Topic with sorted table '!A:E,5,FALSE)</f>
        <v>#N/A</v>
      </c>
      <c r="P48" s="77">
        <v>0</v>
      </c>
      <c r="Z48" s="77" t="s">
        <v>85</v>
      </c>
      <c r="AB48" s="77">
        <f t="shared" si="9"/>
        <v>2</v>
      </c>
      <c r="AE48" s="77" t="s">
        <v>54</v>
      </c>
      <c r="AG48" s="77">
        <f t="shared" si="10"/>
        <v>41</v>
      </c>
      <c r="AL48" s="77" t="s">
        <v>85</v>
      </c>
      <c r="AN48" s="77">
        <f>COUNTIF($I$488:I910,AL48)</f>
        <v>0</v>
      </c>
      <c r="AQ48" s="77" t="s">
        <v>54</v>
      </c>
      <c r="AS48" s="77">
        <f>COUNTIF($I$488:I910,AQ48)</f>
        <v>17</v>
      </c>
    </row>
    <row r="49" spans="1:45" ht="16.5" customHeight="1" x14ac:dyDescent="0.25">
      <c r="A49" s="77" t="str">
        <f t="shared" si="0"/>
        <v>200348</v>
      </c>
      <c r="B49" s="77" t="str">
        <f t="shared" si="1"/>
        <v>3B9</v>
      </c>
      <c r="C49" s="77">
        <v>2003</v>
      </c>
      <c r="D49" s="44">
        <v>48</v>
      </c>
      <c r="E49" s="44"/>
      <c r="F49" s="44" t="s">
        <v>13</v>
      </c>
      <c r="I49" s="77" t="str">
        <f t="shared" si="2"/>
        <v>F.3 Ch 9</v>
      </c>
      <c r="L49" s="77">
        <v>4</v>
      </c>
      <c r="N49" s="77" t="str">
        <f>VLOOKUP(B49,'Topic with sorted table '!A:E,5,FALSE)</f>
        <v>3D1</v>
      </c>
      <c r="P49" s="47">
        <v>3</v>
      </c>
      <c r="Q49" s="77" t="s">
        <v>273</v>
      </c>
      <c r="R49" s="77">
        <v>9</v>
      </c>
      <c r="Z49" s="77" t="s">
        <v>63</v>
      </c>
      <c r="AB49" s="77">
        <f t="shared" si="9"/>
        <v>11</v>
      </c>
      <c r="AE49" s="77" t="s">
        <v>45</v>
      </c>
      <c r="AG49" s="77">
        <f t="shared" si="10"/>
        <v>29</v>
      </c>
      <c r="AL49" s="77" t="s">
        <v>63</v>
      </c>
      <c r="AN49" s="77">
        <f>COUNTIF($I$488:I911,AL49)</f>
        <v>5</v>
      </c>
      <c r="AQ49" s="77" t="s">
        <v>45</v>
      </c>
      <c r="AS49" s="77">
        <f>COUNTIF($I$488:I911,AQ49)</f>
        <v>9</v>
      </c>
    </row>
    <row r="50" spans="1:45" ht="16.5" customHeight="1" x14ac:dyDescent="0.25">
      <c r="A50" s="77" t="str">
        <f t="shared" si="0"/>
        <v>200349</v>
      </c>
      <c r="B50" s="77" t="str">
        <f t="shared" si="1"/>
        <v>5B9</v>
      </c>
      <c r="C50" s="77">
        <v>2003</v>
      </c>
      <c r="D50" s="44">
        <v>49</v>
      </c>
      <c r="E50" s="44"/>
      <c r="F50" s="44" t="s">
        <v>23</v>
      </c>
      <c r="I50" s="77" t="str">
        <f t="shared" si="2"/>
        <v>F.5 Ch 9</v>
      </c>
      <c r="L50" s="77">
        <v>5</v>
      </c>
      <c r="N50" s="77" t="str">
        <f>VLOOKUP(B50,'Topic with sorted table '!A:E,5,FALSE)</f>
        <v>T2</v>
      </c>
      <c r="P50" s="50">
        <v>5</v>
      </c>
      <c r="Q50" s="77" t="s">
        <v>273</v>
      </c>
      <c r="R50" s="77">
        <v>9</v>
      </c>
      <c r="Z50" s="77" t="s">
        <v>311</v>
      </c>
      <c r="AB50" s="77">
        <f t="shared" si="9"/>
        <v>13</v>
      </c>
      <c r="AE50" s="77" t="s">
        <v>317</v>
      </c>
      <c r="AG50" s="77">
        <f t="shared" si="10"/>
        <v>3</v>
      </c>
      <c r="AL50" s="77" t="s">
        <v>311</v>
      </c>
      <c r="AN50" s="77">
        <f>COUNTIF($I$488:I912,AL50)</f>
        <v>9</v>
      </c>
      <c r="AQ50" s="77" t="s">
        <v>317</v>
      </c>
      <c r="AS50" s="77">
        <f>COUNTIF($I$488:I912,AQ50)</f>
        <v>1</v>
      </c>
    </row>
    <row r="51" spans="1:45" ht="16.5" customHeight="1" x14ac:dyDescent="0.25">
      <c r="A51" s="77" t="str">
        <f t="shared" si="0"/>
        <v>200350</v>
      </c>
      <c r="B51" s="77" t="str">
        <f t="shared" si="1"/>
        <v>4B11</v>
      </c>
      <c r="C51" s="77">
        <v>2003</v>
      </c>
      <c r="D51" s="44">
        <v>50</v>
      </c>
      <c r="E51" s="44"/>
      <c r="F51" s="44" t="s">
        <v>7</v>
      </c>
      <c r="I51" s="77" t="str">
        <f t="shared" si="2"/>
        <v>F.4 Ch 11</v>
      </c>
      <c r="L51" s="77">
        <v>4</v>
      </c>
      <c r="N51" s="77" t="str">
        <f>VLOOKUP(B51,'Topic with sorted table '!A:E,5,FALSE)</f>
        <v>DG3</v>
      </c>
      <c r="P51" s="49">
        <v>4</v>
      </c>
      <c r="Q51" s="77" t="s">
        <v>273</v>
      </c>
      <c r="R51" s="77">
        <v>11</v>
      </c>
      <c r="Z51" s="77" t="s">
        <v>312</v>
      </c>
      <c r="AB51" s="77">
        <f t="shared" si="9"/>
        <v>18</v>
      </c>
      <c r="AE51" s="77" t="s">
        <v>318</v>
      </c>
      <c r="AG51" s="77">
        <f t="shared" si="10"/>
        <v>11</v>
      </c>
      <c r="AL51" s="77" t="s">
        <v>312</v>
      </c>
      <c r="AN51" s="77">
        <f>COUNTIF($I$488:I913,AL51)</f>
        <v>6</v>
      </c>
      <c r="AQ51" s="77" t="s">
        <v>318</v>
      </c>
      <c r="AS51" s="77">
        <f>COUNTIF($I$488:I913,AQ51)</f>
        <v>8</v>
      </c>
    </row>
    <row r="52" spans="1:45" ht="16.5" customHeight="1" x14ac:dyDescent="0.25">
      <c r="A52" s="77" t="str">
        <f t="shared" si="0"/>
        <v>200351</v>
      </c>
      <c r="B52" s="77" t="str">
        <f t="shared" si="1"/>
        <v>4B11</v>
      </c>
      <c r="C52" s="77">
        <v>2003</v>
      </c>
      <c r="D52" s="44">
        <v>51</v>
      </c>
      <c r="E52" s="44"/>
      <c r="F52" s="44" t="s">
        <v>19</v>
      </c>
      <c r="I52" s="77" t="str">
        <f t="shared" si="2"/>
        <v>F.4 Ch 11</v>
      </c>
      <c r="L52" s="77">
        <v>5</v>
      </c>
      <c r="N52" s="77" t="str">
        <f>VLOOKUP(B52,'Topic with sorted table '!A:E,5,FALSE)</f>
        <v>DG3</v>
      </c>
      <c r="P52" s="49">
        <v>4</v>
      </c>
      <c r="Q52" s="77" t="s">
        <v>273</v>
      </c>
      <c r="R52" s="77">
        <v>11</v>
      </c>
      <c r="Z52" s="77" t="s">
        <v>21</v>
      </c>
      <c r="AB52" s="77">
        <f t="shared" si="9"/>
        <v>13</v>
      </c>
      <c r="AE52" s="77" t="s">
        <v>99</v>
      </c>
      <c r="AG52" s="77">
        <f t="shared" si="10"/>
        <v>18</v>
      </c>
      <c r="AL52" s="77" t="s">
        <v>21</v>
      </c>
      <c r="AN52" s="77">
        <f>COUNTIF($I$488:I914,AL52)</f>
        <v>7</v>
      </c>
      <c r="AQ52" s="77" t="s">
        <v>99</v>
      </c>
      <c r="AS52" s="77">
        <f>COUNTIF($I$488:I914,AQ52)</f>
        <v>9</v>
      </c>
    </row>
    <row r="53" spans="1:45" ht="16.5" customHeight="1" x14ac:dyDescent="0.25">
      <c r="A53" s="77" t="str">
        <f t="shared" si="0"/>
        <v>200352</v>
      </c>
      <c r="B53" s="77" t="str">
        <f t="shared" si="1"/>
        <v>4B11</v>
      </c>
      <c r="C53" s="77">
        <v>2003</v>
      </c>
      <c r="D53" s="44">
        <v>52</v>
      </c>
      <c r="E53" s="44"/>
      <c r="F53" s="44" t="s">
        <v>13</v>
      </c>
      <c r="I53" s="77" t="str">
        <f t="shared" si="2"/>
        <v>F.4 Ch 11</v>
      </c>
      <c r="L53" s="77">
        <v>4</v>
      </c>
      <c r="N53" s="77" t="str">
        <f>VLOOKUP(B53,'Topic with sorted table '!A:E,5,FALSE)</f>
        <v>DG3</v>
      </c>
      <c r="P53" s="49">
        <v>4</v>
      </c>
      <c r="Q53" s="77" t="s">
        <v>273</v>
      </c>
      <c r="R53" s="77">
        <v>11</v>
      </c>
      <c r="Z53" s="77" t="s">
        <v>15</v>
      </c>
      <c r="AB53" s="77">
        <f t="shared" si="9"/>
        <v>12</v>
      </c>
      <c r="AE53" s="77" t="s">
        <v>115</v>
      </c>
      <c r="AG53" s="77">
        <f t="shared" si="10"/>
        <v>5</v>
      </c>
      <c r="AL53" s="77" t="s">
        <v>15</v>
      </c>
      <c r="AN53" s="77">
        <f>COUNTIF($I$488:I915,AL53)</f>
        <v>4</v>
      </c>
      <c r="AQ53" s="77" t="s">
        <v>115</v>
      </c>
      <c r="AS53" s="77">
        <f>COUNTIF($I$488:I915,AQ53)</f>
        <v>5</v>
      </c>
    </row>
    <row r="54" spans="1:45" ht="16.5" customHeight="1" x14ac:dyDescent="0.25">
      <c r="A54" s="77" t="str">
        <f t="shared" si="0"/>
        <v>200353</v>
      </c>
      <c r="B54" s="77" t="str">
        <f t="shared" si="1"/>
        <v>3B10</v>
      </c>
      <c r="C54" s="77">
        <v>2003</v>
      </c>
      <c r="D54" s="45">
        <v>53</v>
      </c>
      <c r="E54" s="45"/>
      <c r="F54" s="45" t="s">
        <v>23</v>
      </c>
      <c r="I54" s="77" t="str">
        <f t="shared" si="2"/>
        <v>F.3 Ch 10</v>
      </c>
      <c r="L54" s="77">
        <v>5</v>
      </c>
      <c r="N54" s="77" t="str">
        <f>VLOOKUP(B54,'Topic with sorted table '!A:E,5,FALSE)</f>
        <v>VA2</v>
      </c>
      <c r="P54" s="47">
        <v>3</v>
      </c>
      <c r="Q54" s="77" t="s">
        <v>273</v>
      </c>
      <c r="R54" s="77">
        <v>10</v>
      </c>
      <c r="Z54" s="77" t="s">
        <v>104</v>
      </c>
      <c r="AB54" s="77">
        <f t="shared" si="9"/>
        <v>6</v>
      </c>
      <c r="AE54" s="77" t="s">
        <v>83</v>
      </c>
      <c r="AG54" s="77">
        <f t="shared" si="10"/>
        <v>34</v>
      </c>
      <c r="AL54" s="77" t="s">
        <v>104</v>
      </c>
      <c r="AN54" s="77">
        <f>COUNTIF($I$488:I916,AL54)</f>
        <v>4</v>
      </c>
      <c r="AQ54" s="77" t="s">
        <v>83</v>
      </c>
      <c r="AS54" s="77">
        <f>COUNTIF($I$488:I916,AQ54)</f>
        <v>14</v>
      </c>
    </row>
    <row r="55" spans="1:45" ht="16.5" customHeight="1" x14ac:dyDescent="0.25">
      <c r="A55" s="77" t="str">
        <f t="shared" si="0"/>
        <v>200354</v>
      </c>
      <c r="B55" s="77" t="str">
        <f t="shared" si="1"/>
        <v>5B7</v>
      </c>
      <c r="C55" s="77">
        <v>2003</v>
      </c>
      <c r="D55" s="45">
        <v>54</v>
      </c>
      <c r="E55" s="45"/>
      <c r="F55" s="45" t="s">
        <v>19</v>
      </c>
      <c r="I55" s="77" t="str">
        <f t="shared" si="2"/>
        <v>F.5 Ch 7</v>
      </c>
      <c r="L55" s="77">
        <v>4</v>
      </c>
      <c r="N55" s="77" t="str">
        <f>VLOOKUP(B55,'Topic with sorted table '!A:E,5,FALSE)</f>
        <v>AG3</v>
      </c>
      <c r="P55" s="50">
        <v>5</v>
      </c>
      <c r="Q55" s="77" t="s">
        <v>273</v>
      </c>
      <c r="R55" s="77">
        <v>7</v>
      </c>
      <c r="Z55" s="77" t="s">
        <v>38</v>
      </c>
      <c r="AB55" s="77">
        <f t="shared" si="9"/>
        <v>19</v>
      </c>
      <c r="AE55" s="77" t="s">
        <v>68</v>
      </c>
      <c r="AG55" s="77">
        <f t="shared" si="10"/>
        <v>17</v>
      </c>
      <c r="AL55" s="77" t="s">
        <v>38</v>
      </c>
      <c r="AN55" s="77">
        <f>COUNTIF($I$488:I917,AL55)</f>
        <v>8</v>
      </c>
      <c r="AQ55" s="77" t="s">
        <v>68</v>
      </c>
      <c r="AS55" s="77">
        <f>COUNTIF($I$488:I917,AQ55)</f>
        <v>7</v>
      </c>
    </row>
    <row r="56" spans="1:45" ht="16.5" customHeight="1" x14ac:dyDescent="0.25">
      <c r="A56" s="77" t="str">
        <f t="shared" si="0"/>
        <v>200401</v>
      </c>
      <c r="B56" s="77" t="str">
        <f t="shared" si="1"/>
        <v>3A2</v>
      </c>
      <c r="C56" s="77">
        <v>2004</v>
      </c>
      <c r="D56" s="44">
        <v>1</v>
      </c>
      <c r="E56" s="44"/>
      <c r="F56" s="44" t="s">
        <v>7</v>
      </c>
      <c r="I56" s="77" t="str">
        <f t="shared" si="2"/>
        <v>F.3 Ch 2</v>
      </c>
      <c r="L56" s="77">
        <v>4</v>
      </c>
      <c r="N56" s="77" t="str">
        <f>VLOOKUP(B56,'Topic with sorted table '!A:E,5,FALSE)</f>
        <v>A2</v>
      </c>
      <c r="P56" s="47">
        <v>3</v>
      </c>
      <c r="Q56" s="77" t="s">
        <v>272</v>
      </c>
      <c r="R56" s="77">
        <v>2</v>
      </c>
      <c r="Z56" s="77" t="s">
        <v>109</v>
      </c>
      <c r="AB56" s="77">
        <f t="shared" si="9"/>
        <v>4</v>
      </c>
      <c r="AE56" s="77" t="s">
        <v>59</v>
      </c>
      <c r="AG56" s="77">
        <f t="shared" si="10"/>
        <v>26</v>
      </c>
      <c r="AL56" s="77" t="s">
        <v>109</v>
      </c>
      <c r="AN56" s="77">
        <f>COUNTIF($I$488:I918,AL56)</f>
        <v>2</v>
      </c>
      <c r="AQ56" s="77" t="s">
        <v>59</v>
      </c>
      <c r="AS56" s="77">
        <f>COUNTIF($I$488:I918,AQ56)</f>
        <v>11</v>
      </c>
    </row>
    <row r="57" spans="1:45" ht="16.5" customHeight="1" x14ac:dyDescent="0.25">
      <c r="A57" s="77" t="str">
        <f t="shared" si="0"/>
        <v>200402</v>
      </c>
      <c r="B57" s="77" t="str">
        <f t="shared" si="1"/>
        <v>2A4</v>
      </c>
      <c r="C57" s="77">
        <v>2004</v>
      </c>
      <c r="D57" s="44">
        <v>2</v>
      </c>
      <c r="E57" s="44"/>
      <c r="F57" s="44" t="s">
        <v>13</v>
      </c>
      <c r="I57" s="77" t="str">
        <f t="shared" si="2"/>
        <v>F.2 Ch 4</v>
      </c>
      <c r="L57" s="77">
        <v>2</v>
      </c>
      <c r="N57" s="77" t="str">
        <f>VLOOKUP(B57,'Topic with sorted table '!A:E,5,FALSE)</f>
        <v>A1</v>
      </c>
      <c r="P57" s="46">
        <v>2</v>
      </c>
      <c r="Q57" s="77" t="s">
        <v>272</v>
      </c>
      <c r="R57" s="77">
        <v>4</v>
      </c>
      <c r="Z57" s="77" t="s">
        <v>40</v>
      </c>
      <c r="AB57" s="77">
        <f t="shared" si="9"/>
        <v>13</v>
      </c>
      <c r="AE57" s="77" t="s">
        <v>78</v>
      </c>
      <c r="AG57" s="77">
        <f t="shared" si="10"/>
        <v>7</v>
      </c>
      <c r="AL57" s="77" t="s">
        <v>40</v>
      </c>
      <c r="AN57" s="77">
        <f>COUNTIF($I$488:I919,AL57)</f>
        <v>6</v>
      </c>
      <c r="AQ57" s="77" t="s">
        <v>78</v>
      </c>
      <c r="AS57" s="77">
        <f>COUNTIF($I$488:I919,AQ57)</f>
        <v>5</v>
      </c>
    </row>
    <row r="58" spans="1:45" ht="16.5" customHeight="1" x14ac:dyDescent="0.25">
      <c r="A58" s="77" t="str">
        <f t="shared" si="0"/>
        <v>200403</v>
      </c>
      <c r="B58" s="77" t="str">
        <f t="shared" si="1"/>
        <v>4A4</v>
      </c>
      <c r="C58" s="77">
        <v>2004</v>
      </c>
      <c r="D58" s="44">
        <v>3</v>
      </c>
      <c r="E58" s="44"/>
      <c r="F58" s="44" t="s">
        <v>7</v>
      </c>
      <c r="I58" s="77" t="str">
        <f t="shared" si="2"/>
        <v>F.4 Ch 4</v>
      </c>
      <c r="L58" s="77">
        <v>3</v>
      </c>
      <c r="N58" s="77" t="str">
        <f>VLOOKUP(B58,'Topic with sorted table '!A:E,5,FALSE)</f>
        <v>A3</v>
      </c>
      <c r="P58" s="49">
        <v>4</v>
      </c>
      <c r="Q58" s="77" t="s">
        <v>272</v>
      </c>
      <c r="R58" s="77">
        <v>4</v>
      </c>
      <c r="Z58" s="77" t="s">
        <v>74</v>
      </c>
      <c r="AB58" s="77">
        <f t="shared" si="9"/>
        <v>5</v>
      </c>
      <c r="AE58" s="77" t="s">
        <v>41</v>
      </c>
      <c r="AG58" s="77">
        <f t="shared" si="10"/>
        <v>20</v>
      </c>
      <c r="AL58" s="77" t="s">
        <v>74</v>
      </c>
      <c r="AN58" s="77">
        <f>COUNTIF($I$488:I920,AL58)</f>
        <v>0</v>
      </c>
      <c r="AQ58" s="77" t="s">
        <v>41</v>
      </c>
      <c r="AS58" s="77">
        <f>COUNTIF($I$488:I920,AQ58)</f>
        <v>6</v>
      </c>
    </row>
    <row r="59" spans="1:45" ht="16.5" customHeight="1" x14ac:dyDescent="0.25">
      <c r="A59" s="77" t="str">
        <f t="shared" si="0"/>
        <v>200404</v>
      </c>
      <c r="B59" s="77" t="str">
        <f t="shared" si="1"/>
        <v>2B10</v>
      </c>
      <c r="C59" s="77">
        <v>2004</v>
      </c>
      <c r="D59" s="44">
        <v>4</v>
      </c>
      <c r="E59" s="44"/>
      <c r="F59" s="44" t="s">
        <v>13</v>
      </c>
      <c r="I59" s="77" t="str">
        <f t="shared" si="2"/>
        <v>F.2 Ch 10</v>
      </c>
      <c r="L59" s="77">
        <v>2</v>
      </c>
      <c r="N59" s="77" t="str">
        <f>VLOOKUP(B59,'Topic with sorted table '!A:E,5,FALSE)</f>
        <v>A2</v>
      </c>
      <c r="P59" s="46">
        <v>2</v>
      </c>
      <c r="Q59" s="77" t="s">
        <v>273</v>
      </c>
      <c r="R59" s="77">
        <v>10</v>
      </c>
      <c r="Z59" s="77" t="s">
        <v>91</v>
      </c>
      <c r="AB59" s="77">
        <f t="shared" si="9"/>
        <v>11</v>
      </c>
      <c r="AE59" s="77" t="s">
        <v>92</v>
      </c>
      <c r="AG59" s="77">
        <f t="shared" si="10"/>
        <v>17</v>
      </c>
      <c r="AL59" s="77" t="s">
        <v>91</v>
      </c>
      <c r="AN59" s="77">
        <f>COUNTIF($I$488:I921,AL59)</f>
        <v>5</v>
      </c>
      <c r="AQ59" s="77" t="s">
        <v>92</v>
      </c>
      <c r="AS59" s="77">
        <f>COUNTIF($I$488:I921,AQ59)</f>
        <v>6</v>
      </c>
    </row>
    <row r="60" spans="1:45" ht="16.5" customHeight="1" x14ac:dyDescent="0.25">
      <c r="A60" s="77" t="str">
        <f t="shared" si="0"/>
        <v>200405</v>
      </c>
      <c r="B60" s="77" t="str">
        <f t="shared" si="1"/>
        <v>4A5</v>
      </c>
      <c r="C60" s="77">
        <v>2004</v>
      </c>
      <c r="D60" s="44">
        <v>5</v>
      </c>
      <c r="E60" s="44"/>
      <c r="F60" s="44" t="s">
        <v>7</v>
      </c>
      <c r="I60" s="77" t="str">
        <f t="shared" si="2"/>
        <v>F.4 Ch 5</v>
      </c>
      <c r="L60" s="77">
        <v>2</v>
      </c>
      <c r="N60" s="77" t="str">
        <f>VLOOKUP(B60,'Topic with sorted table '!A:E,5,FALSE)</f>
        <v>A4</v>
      </c>
      <c r="P60" s="49">
        <v>4</v>
      </c>
      <c r="Q60" s="77" t="s">
        <v>272</v>
      </c>
      <c r="R60" s="77">
        <v>5</v>
      </c>
      <c r="Z60" s="77" t="s">
        <v>57</v>
      </c>
      <c r="AB60" s="77">
        <f t="shared" si="9"/>
        <v>20</v>
      </c>
      <c r="AE60" s="77" t="s">
        <v>87</v>
      </c>
      <c r="AG60" s="77">
        <f t="shared" si="10"/>
        <v>15</v>
      </c>
      <c r="AL60" s="77" t="s">
        <v>57</v>
      </c>
      <c r="AN60" s="77">
        <f>COUNTIF($I$488:I922,AL60)</f>
        <v>2</v>
      </c>
      <c r="AQ60" s="77" t="s">
        <v>87</v>
      </c>
      <c r="AS60" s="77">
        <f>COUNTIF($I$488:I922,AQ60)</f>
        <v>4</v>
      </c>
    </row>
    <row r="61" spans="1:45" ht="16.5" customHeight="1" x14ac:dyDescent="0.25">
      <c r="A61" s="77" t="str">
        <f t="shared" si="0"/>
        <v>200406</v>
      </c>
      <c r="B61" s="77" t="str">
        <f t="shared" si="1"/>
        <v>4A3</v>
      </c>
      <c r="C61" s="77">
        <v>2004</v>
      </c>
      <c r="D61" s="45">
        <v>6</v>
      </c>
      <c r="E61" s="45"/>
      <c r="F61" s="45" t="s">
        <v>7</v>
      </c>
      <c r="I61" s="77" t="str">
        <f t="shared" si="2"/>
        <v>F.4 Ch 3</v>
      </c>
      <c r="L61" s="77">
        <v>5</v>
      </c>
      <c r="N61" s="77" t="str">
        <f>VLOOKUP(B61,'Topic with sorted table '!A:E,5,FALSE)</f>
        <v>A3</v>
      </c>
      <c r="P61" s="49">
        <v>4</v>
      </c>
      <c r="Q61" s="77" t="s">
        <v>272</v>
      </c>
      <c r="R61" s="77">
        <v>3</v>
      </c>
      <c r="Z61" s="77" t="s">
        <v>46</v>
      </c>
      <c r="AB61" s="77">
        <f t="shared" si="9"/>
        <v>14</v>
      </c>
      <c r="AE61" s="77" t="s">
        <v>20</v>
      </c>
      <c r="AG61" s="77">
        <f t="shared" si="10"/>
        <v>15</v>
      </c>
      <c r="AL61" s="77" t="s">
        <v>46</v>
      </c>
      <c r="AN61" s="77">
        <f>COUNTIF($I$488:I923,AL61)</f>
        <v>6</v>
      </c>
      <c r="AQ61" s="77" t="s">
        <v>20</v>
      </c>
      <c r="AS61" s="77">
        <f>COUNTIF($I$488:I923,AQ61)</f>
        <v>11</v>
      </c>
    </row>
    <row r="62" spans="1:45" ht="16.5" customHeight="1" x14ac:dyDescent="0.25">
      <c r="A62" s="77" t="str">
        <f t="shared" si="0"/>
        <v>200407</v>
      </c>
      <c r="B62" s="77" t="str">
        <f t="shared" si="1"/>
        <v>4A3</v>
      </c>
      <c r="C62" s="77">
        <v>2004</v>
      </c>
      <c r="D62" s="45">
        <v>7</v>
      </c>
      <c r="E62" s="45"/>
      <c r="F62" s="45" t="s">
        <v>23</v>
      </c>
      <c r="I62" s="77" t="str">
        <f t="shared" si="2"/>
        <v>F.4 Ch 3</v>
      </c>
      <c r="L62" s="77">
        <v>2</v>
      </c>
      <c r="N62" s="77" t="str">
        <f>VLOOKUP(B62,'Topic with sorted table '!A:E,5,FALSE)</f>
        <v>A3</v>
      </c>
      <c r="P62" s="49">
        <v>4</v>
      </c>
      <c r="Q62" s="77" t="s">
        <v>272</v>
      </c>
      <c r="R62" s="77">
        <v>3</v>
      </c>
      <c r="Z62" s="77" t="s">
        <v>313</v>
      </c>
      <c r="AB62" s="77">
        <f t="shared" si="9"/>
        <v>4</v>
      </c>
      <c r="AE62" s="77" t="s">
        <v>319</v>
      </c>
      <c r="AG62" s="77">
        <f t="shared" si="10"/>
        <v>22</v>
      </c>
      <c r="AL62" s="77" t="s">
        <v>313</v>
      </c>
      <c r="AN62" s="77">
        <f>COUNTIF($I$488:I924,AL62)</f>
        <v>3</v>
      </c>
      <c r="AQ62" s="77" t="s">
        <v>319</v>
      </c>
      <c r="AS62" s="77">
        <f>COUNTIF($I$488:I924,AQ62)</f>
        <v>9</v>
      </c>
    </row>
    <row r="63" spans="1:45" ht="16.5" customHeight="1" x14ac:dyDescent="0.25">
      <c r="A63" s="77" t="str">
        <f t="shared" si="0"/>
        <v>200408</v>
      </c>
      <c r="B63" s="77" t="str">
        <f t="shared" si="1"/>
        <v>5A1</v>
      </c>
      <c r="C63" s="77">
        <v>2004</v>
      </c>
      <c r="D63" s="45">
        <v>8</v>
      </c>
      <c r="E63" s="45"/>
      <c r="F63" s="45" t="s">
        <v>23</v>
      </c>
      <c r="I63" s="77" t="str">
        <f t="shared" si="2"/>
        <v>F.5 Ch 1</v>
      </c>
      <c r="L63" s="77">
        <v>3</v>
      </c>
      <c r="N63" s="77" t="str">
        <f>VLOOKUP(B63,'Topic with sorted table '!A:E,5,FALSE)</f>
        <v>A4</v>
      </c>
      <c r="P63" s="50">
        <v>5</v>
      </c>
      <c r="Q63" s="77" t="s">
        <v>272</v>
      </c>
      <c r="R63" s="77">
        <v>1</v>
      </c>
      <c r="Z63" s="77" t="s">
        <v>314</v>
      </c>
      <c r="AB63" s="77">
        <f t="shared" si="9"/>
        <v>25</v>
      </c>
      <c r="AE63" s="77" t="s">
        <v>322</v>
      </c>
      <c r="AG63" s="77">
        <f t="shared" si="10"/>
        <v>0</v>
      </c>
      <c r="AL63" s="77" t="s">
        <v>314</v>
      </c>
      <c r="AN63" s="77">
        <f>COUNTIF($I$488:I925,AL63)</f>
        <v>13</v>
      </c>
      <c r="AQ63" s="77" t="s">
        <v>322</v>
      </c>
      <c r="AS63" s="77">
        <f>COUNTIF($I$488:I925,AQ63)</f>
        <v>0</v>
      </c>
    </row>
    <row r="64" spans="1:45" ht="16.5" customHeight="1" x14ac:dyDescent="0.25">
      <c r="A64" s="77" t="str">
        <f t="shared" si="0"/>
        <v>200409</v>
      </c>
      <c r="B64" s="77" t="str">
        <f t="shared" si="1"/>
        <v>5A2</v>
      </c>
      <c r="C64" s="77">
        <v>2004</v>
      </c>
      <c r="D64" s="45">
        <v>9</v>
      </c>
      <c r="E64" s="45"/>
      <c r="F64" s="45" t="s">
        <v>13</v>
      </c>
      <c r="I64" s="77" t="str">
        <f t="shared" si="2"/>
        <v>F.5 Ch 2</v>
      </c>
      <c r="L64" s="77">
        <v>5</v>
      </c>
      <c r="N64" s="77" t="str">
        <f>VLOOKUP(B64,'Topic with sorted table '!A:E,5,FALSE)</f>
        <v>A4</v>
      </c>
      <c r="P64" s="50">
        <v>5</v>
      </c>
      <c r="Q64" s="77" t="s">
        <v>272</v>
      </c>
      <c r="R64" s="77">
        <v>2</v>
      </c>
      <c r="Z64" s="77" t="s">
        <v>32</v>
      </c>
      <c r="AB64" s="77">
        <f t="shared" si="9"/>
        <v>22</v>
      </c>
      <c r="AE64" s="77" t="s">
        <v>320</v>
      </c>
      <c r="AG64" s="77">
        <f t="shared" si="10"/>
        <v>13</v>
      </c>
      <c r="AL64" s="77" t="s">
        <v>32</v>
      </c>
      <c r="AN64" s="77">
        <f>COUNTIF($I$488:I926,AL64)</f>
        <v>9</v>
      </c>
      <c r="AQ64" s="77" t="s">
        <v>320</v>
      </c>
      <c r="AS64" s="77">
        <f>COUNTIF($I$488:I926,AQ64)</f>
        <v>3</v>
      </c>
    </row>
    <row r="65" spans="1:45" ht="16.5" customHeight="1" x14ac:dyDescent="0.25">
      <c r="A65" s="77" t="str">
        <f t="shared" si="0"/>
        <v>200410</v>
      </c>
      <c r="B65" s="77" t="str">
        <f t="shared" si="1"/>
        <v>2A3</v>
      </c>
      <c r="C65" s="77">
        <v>2004</v>
      </c>
      <c r="D65" s="45">
        <v>10</v>
      </c>
      <c r="E65" s="45"/>
      <c r="F65" s="45" t="s">
        <v>19</v>
      </c>
      <c r="I65" s="77" t="str">
        <f t="shared" si="2"/>
        <v>F.2 Ch 3</v>
      </c>
      <c r="L65" s="77">
        <v>3</v>
      </c>
      <c r="N65" s="77" t="str">
        <f>VLOOKUP(B65,'Topic with sorted table '!A:E,5,FALSE)</f>
        <v>A1</v>
      </c>
      <c r="P65" s="46">
        <v>2</v>
      </c>
      <c r="Q65" s="77" t="s">
        <v>272</v>
      </c>
      <c r="R65" s="77">
        <v>3</v>
      </c>
      <c r="Z65" s="77" t="s">
        <v>26</v>
      </c>
      <c r="AB65" s="77">
        <f t="shared" si="9"/>
        <v>7</v>
      </c>
      <c r="AE65" s="77" t="s">
        <v>101</v>
      </c>
      <c r="AG65" s="77">
        <f t="shared" si="10"/>
        <v>15</v>
      </c>
      <c r="AL65" s="77" t="s">
        <v>26</v>
      </c>
      <c r="AN65" s="77">
        <f>COUNTIF($I$488:I927,AL65)</f>
        <v>1</v>
      </c>
      <c r="AQ65" s="77" t="s">
        <v>101</v>
      </c>
      <c r="AS65" s="77">
        <f>COUNTIF($I$488:I927,AQ65)</f>
        <v>5</v>
      </c>
    </row>
    <row r="66" spans="1:45" ht="16.5" customHeight="1" x14ac:dyDescent="0.25">
      <c r="A66" s="77" t="str">
        <f t="shared" ref="A66:A129" si="11">C66&amp;IF(D66&lt;10,"0"&amp;D66,D66)</f>
        <v>200411</v>
      </c>
      <c r="B66" s="77" t="str">
        <f t="shared" ref="B66:B129" si="12">P66&amp;Q66&amp;R66</f>
        <v>6A1</v>
      </c>
      <c r="C66" s="77">
        <v>2004</v>
      </c>
      <c r="D66" s="44">
        <v>11</v>
      </c>
      <c r="E66" s="44"/>
      <c r="F66" s="44" t="s">
        <v>19</v>
      </c>
      <c r="I66" s="77" t="str">
        <f t="shared" ref="I66:I129" si="13">"F." &amp; P66 &amp; " Ch "&amp;R66</f>
        <v>F.6 Ch 1</v>
      </c>
      <c r="L66" s="77">
        <v>2</v>
      </c>
      <c r="N66" s="77" t="str">
        <f>VLOOKUP(B66,'Topic with sorted table '!A:E,5,FALSE)</f>
        <v>A3</v>
      </c>
      <c r="P66" s="51">
        <v>6</v>
      </c>
      <c r="Q66" s="77" t="s">
        <v>272</v>
      </c>
      <c r="R66" s="77">
        <v>1</v>
      </c>
      <c r="Z66" s="77" t="s">
        <v>315</v>
      </c>
      <c r="AB66" s="77">
        <f t="shared" si="9"/>
        <v>0</v>
      </c>
      <c r="AE66" s="77" t="s">
        <v>321</v>
      </c>
      <c r="AG66" s="77">
        <f t="shared" si="10"/>
        <v>2</v>
      </c>
      <c r="AL66" s="77" t="s">
        <v>315</v>
      </c>
      <c r="AN66" s="77">
        <f>COUNTIF($I$488:I928,AL66)</f>
        <v>0</v>
      </c>
      <c r="AQ66" s="77" t="s">
        <v>321</v>
      </c>
      <c r="AS66" s="77">
        <f>COUNTIF($I$488:I928,AQ66)</f>
        <v>1</v>
      </c>
    </row>
    <row r="67" spans="1:45" ht="16.5" customHeight="1" x14ac:dyDescent="0.25">
      <c r="A67" s="77" t="str">
        <f t="shared" si="11"/>
        <v>200412</v>
      </c>
      <c r="B67" s="77" t="str">
        <f t="shared" si="12"/>
        <v>1A3</v>
      </c>
      <c r="C67" s="77">
        <v>2004</v>
      </c>
      <c r="D67" s="44">
        <v>12</v>
      </c>
      <c r="E67" s="44"/>
      <c r="F67" s="44" t="s">
        <v>19</v>
      </c>
      <c r="I67" s="77" t="str">
        <f t="shared" si="13"/>
        <v>F.1 Ch 3</v>
      </c>
      <c r="L67" s="77">
        <v>2</v>
      </c>
      <c r="N67" s="77" t="str">
        <f>VLOOKUP(B67,'Topic with sorted table '!A:E,5,FALSE)</f>
        <v>A1</v>
      </c>
      <c r="P67" s="48">
        <v>1</v>
      </c>
      <c r="Q67" s="77" t="s">
        <v>272</v>
      </c>
      <c r="R67" s="77">
        <v>3</v>
      </c>
      <c r="Z67" s="77" t="s">
        <v>22</v>
      </c>
      <c r="AB67" s="77">
        <f t="shared" si="9"/>
        <v>15</v>
      </c>
      <c r="AE67" s="77" t="s">
        <v>49</v>
      </c>
      <c r="AG67" s="77">
        <f t="shared" si="10"/>
        <v>3</v>
      </c>
      <c r="AL67" s="77" t="s">
        <v>22</v>
      </c>
      <c r="AN67" s="77">
        <f>COUNTIF($I$488:I929,AL67)</f>
        <v>7</v>
      </c>
      <c r="AQ67" s="77" t="s">
        <v>49</v>
      </c>
      <c r="AS67" s="77">
        <f>COUNTIF($I$488:I929,AQ67)</f>
        <v>0</v>
      </c>
    </row>
    <row r="68" spans="1:45" ht="16.5" customHeight="1" x14ac:dyDescent="0.25">
      <c r="A68" s="77" t="str">
        <f t="shared" si="11"/>
        <v>200413</v>
      </c>
      <c r="B68" s="77" t="str">
        <f t="shared" si="12"/>
        <v>2A6</v>
      </c>
      <c r="C68" s="77">
        <v>2004</v>
      </c>
      <c r="D68" s="44">
        <v>13</v>
      </c>
      <c r="E68" s="44"/>
      <c r="F68" s="44" t="s">
        <v>7</v>
      </c>
      <c r="I68" s="77" t="str">
        <f t="shared" si="13"/>
        <v>F.2 Ch 6</v>
      </c>
      <c r="L68" s="77">
        <v>2</v>
      </c>
      <c r="N68" s="77" t="str">
        <f>VLOOKUP(B68,'Topic with sorted table '!A:E,5,FALSE)</f>
        <v>A1</v>
      </c>
      <c r="P68" s="46">
        <v>2</v>
      </c>
      <c r="Q68" s="77" t="s">
        <v>272</v>
      </c>
      <c r="R68" s="77">
        <v>6</v>
      </c>
      <c r="Z68" s="77" t="s">
        <v>43</v>
      </c>
      <c r="AB68" s="77">
        <f t="shared" si="9"/>
        <v>15</v>
      </c>
      <c r="AL68" s="77" t="s">
        <v>43</v>
      </c>
      <c r="AN68" s="77">
        <f>COUNTIF($I$488:I930,AL68)</f>
        <v>4</v>
      </c>
    </row>
    <row r="69" spans="1:45" ht="16.5" customHeight="1" x14ac:dyDescent="0.25">
      <c r="A69" s="77" t="str">
        <f t="shared" si="11"/>
        <v>200414</v>
      </c>
      <c r="B69" s="77" t="str">
        <f t="shared" si="12"/>
        <v>2A6</v>
      </c>
      <c r="C69" s="77">
        <v>2004</v>
      </c>
      <c r="D69" s="44">
        <v>14</v>
      </c>
      <c r="E69" s="44"/>
      <c r="F69" s="44" t="s">
        <v>7</v>
      </c>
      <c r="I69" s="77" t="str">
        <f t="shared" si="13"/>
        <v>F.2 Ch 6</v>
      </c>
      <c r="L69" s="77">
        <v>2</v>
      </c>
      <c r="N69" s="77" t="str">
        <f>VLOOKUP(B69,'Topic with sorted table '!A:E,5,FALSE)</f>
        <v>A1</v>
      </c>
      <c r="P69" s="46">
        <v>2</v>
      </c>
      <c r="Q69" s="77" t="s">
        <v>272</v>
      </c>
      <c r="R69" s="77">
        <v>6</v>
      </c>
      <c r="Z69" s="77" t="s">
        <v>69</v>
      </c>
      <c r="AB69" s="77">
        <f t="shared" si="9"/>
        <v>11</v>
      </c>
      <c r="AL69" s="77" t="s">
        <v>69</v>
      </c>
      <c r="AN69" s="77">
        <f>COUNTIF($I$488:I931,AL69)</f>
        <v>6</v>
      </c>
    </row>
    <row r="70" spans="1:45" ht="16.5" customHeight="1" x14ac:dyDescent="0.25">
      <c r="A70" s="77" t="str">
        <f t="shared" si="11"/>
        <v>200415</v>
      </c>
      <c r="B70" s="77" t="str">
        <f t="shared" si="12"/>
        <v>2A6</v>
      </c>
      <c r="C70" s="77">
        <v>2004</v>
      </c>
      <c r="D70" s="44">
        <v>15</v>
      </c>
      <c r="E70" s="44"/>
      <c r="F70" s="44" t="s">
        <v>19</v>
      </c>
      <c r="I70" s="77" t="str">
        <f t="shared" si="13"/>
        <v>F.2 Ch 6</v>
      </c>
      <c r="L70" s="77">
        <v>3</v>
      </c>
      <c r="N70" s="77" t="str">
        <f>VLOOKUP(B70,'Topic with sorted table '!A:E,5,FALSE)</f>
        <v>A1</v>
      </c>
      <c r="P70" s="46">
        <v>2</v>
      </c>
      <c r="Q70" s="77" t="s">
        <v>272</v>
      </c>
      <c r="R70" s="77">
        <v>6</v>
      </c>
      <c r="Z70" s="77" t="s">
        <v>51</v>
      </c>
      <c r="AB70" s="77">
        <f t="shared" si="9"/>
        <v>7</v>
      </c>
      <c r="AE70" s="77" t="s">
        <v>281</v>
      </c>
      <c r="AG70" s="77">
        <f>SUM(AB38:AB73,AG38:AG67)</f>
        <v>801</v>
      </c>
      <c r="AL70" s="77" t="s">
        <v>51</v>
      </c>
      <c r="AN70" s="77">
        <f>COUNTIF($I$488:I932,AL70)</f>
        <v>0</v>
      </c>
      <c r="AQ70" s="77" t="s">
        <v>281</v>
      </c>
      <c r="AS70" s="77">
        <f>SUM(AN38:AN73,AS38:AS67)</f>
        <v>315</v>
      </c>
    </row>
    <row r="71" spans="1:45" ht="16.5" customHeight="1" x14ac:dyDescent="0.25">
      <c r="A71" s="77" t="str">
        <f t="shared" si="11"/>
        <v>200416</v>
      </c>
      <c r="B71" s="77" t="str">
        <f t="shared" si="12"/>
        <v>5B6</v>
      </c>
      <c r="C71" s="77">
        <v>2004</v>
      </c>
      <c r="D71" s="45">
        <v>16</v>
      </c>
      <c r="E71" s="45"/>
      <c r="F71" s="45" t="s">
        <v>13</v>
      </c>
      <c r="I71" s="77" t="str">
        <f t="shared" si="13"/>
        <v>F.5 Ch 6</v>
      </c>
      <c r="L71" s="77">
        <v>2</v>
      </c>
      <c r="N71" s="77" t="str">
        <f>VLOOKUP(B71,'Topic with sorted table '!A:E,5,FALSE)</f>
        <v>DA</v>
      </c>
      <c r="P71" s="50">
        <v>5</v>
      </c>
      <c r="Q71" s="77" t="s">
        <v>273</v>
      </c>
      <c r="R71" s="77">
        <v>6</v>
      </c>
      <c r="Z71" s="77" t="s">
        <v>50</v>
      </c>
      <c r="AB71" s="77">
        <f t="shared" si="9"/>
        <v>32</v>
      </c>
      <c r="AL71" s="77" t="s">
        <v>50</v>
      </c>
      <c r="AN71" s="77">
        <f>COUNTIF($I$488:I933,AL71)</f>
        <v>10</v>
      </c>
    </row>
    <row r="72" spans="1:45" ht="16.5" customHeight="1" x14ac:dyDescent="0.25">
      <c r="A72" s="77" t="str">
        <f t="shared" si="11"/>
        <v>200417</v>
      </c>
      <c r="B72" s="77" t="str">
        <f t="shared" si="12"/>
        <v>3B8</v>
      </c>
      <c r="C72" s="77">
        <v>2004</v>
      </c>
      <c r="D72" s="45">
        <v>17</v>
      </c>
      <c r="E72" s="45"/>
      <c r="F72" s="45" t="s">
        <v>7</v>
      </c>
      <c r="I72" s="77" t="str">
        <f t="shared" si="13"/>
        <v>F.3 Ch 8</v>
      </c>
      <c r="L72" s="77">
        <v>4</v>
      </c>
      <c r="N72" s="77" t="str">
        <f>VLOOKUP(B72,'Topic with sorted table '!A:E,5,FALSE)</f>
        <v>DG2</v>
      </c>
      <c r="P72" s="47">
        <v>3</v>
      </c>
      <c r="Q72" s="77" t="s">
        <v>273</v>
      </c>
      <c r="R72" s="77">
        <v>8</v>
      </c>
      <c r="Z72" s="77" t="s">
        <v>53</v>
      </c>
      <c r="AB72" s="77">
        <f t="shared" si="9"/>
        <v>7</v>
      </c>
      <c r="AL72" s="77" t="s">
        <v>53</v>
      </c>
      <c r="AN72" s="77">
        <f>COUNTIF($I$488:I934,AL72)</f>
        <v>1</v>
      </c>
    </row>
    <row r="73" spans="1:45" ht="16.5" customHeight="1" x14ac:dyDescent="0.25">
      <c r="A73" s="77" t="str">
        <f t="shared" si="11"/>
        <v>200418</v>
      </c>
      <c r="B73" s="77" t="str">
        <f t="shared" si="12"/>
        <v>3A7</v>
      </c>
      <c r="C73" s="77">
        <v>2004</v>
      </c>
      <c r="D73" s="45">
        <v>18</v>
      </c>
      <c r="E73" s="45"/>
      <c r="F73" s="45" t="s">
        <v>23</v>
      </c>
      <c r="I73" s="77" t="str">
        <f t="shared" si="13"/>
        <v>F.3 Ch 7</v>
      </c>
      <c r="L73" s="77">
        <v>5</v>
      </c>
      <c r="N73" s="77" t="str">
        <f>VLOOKUP(B73,'Topic with sorted table '!A:E,5,FALSE)</f>
        <v>DG2</v>
      </c>
      <c r="P73" s="47">
        <v>3</v>
      </c>
      <c r="Q73" s="77" t="s">
        <v>272</v>
      </c>
      <c r="R73" s="77">
        <v>7</v>
      </c>
      <c r="Z73" s="77" t="s">
        <v>80</v>
      </c>
      <c r="AB73" s="77">
        <f t="shared" si="9"/>
        <v>3</v>
      </c>
      <c r="AL73" s="77" t="s">
        <v>80</v>
      </c>
      <c r="AN73" s="77">
        <f>COUNTIF($I$488:I935,AL73)</f>
        <v>0</v>
      </c>
    </row>
    <row r="74" spans="1:45" ht="16.5" customHeight="1" x14ac:dyDescent="0.25">
      <c r="A74" s="77" t="str">
        <f t="shared" si="11"/>
        <v>200419</v>
      </c>
      <c r="B74" s="77" t="str">
        <f t="shared" si="12"/>
        <v>2B8</v>
      </c>
      <c r="C74" s="77">
        <v>2004</v>
      </c>
      <c r="D74" s="45">
        <v>19</v>
      </c>
      <c r="E74" s="45"/>
      <c r="F74" s="45" t="s">
        <v>19</v>
      </c>
      <c r="I74" s="77" t="str">
        <f t="shared" si="13"/>
        <v>F.2 Ch 8</v>
      </c>
      <c r="L74" s="77">
        <v>4</v>
      </c>
      <c r="N74" s="77" t="str">
        <f>VLOOKUP(B74,'Topic with sorted table '!A:E,5,FALSE)</f>
        <v>DG1</v>
      </c>
      <c r="P74" s="46">
        <v>2</v>
      </c>
      <c r="Q74" s="77" t="s">
        <v>273</v>
      </c>
      <c r="R74" s="77">
        <v>8</v>
      </c>
    </row>
    <row r="75" spans="1:45" ht="16.5" customHeight="1" x14ac:dyDescent="0.25">
      <c r="A75" s="77" t="str">
        <f t="shared" si="11"/>
        <v>200420</v>
      </c>
      <c r="B75" s="77" t="str">
        <f t="shared" si="12"/>
        <v>4B12</v>
      </c>
      <c r="C75" s="77">
        <v>2004</v>
      </c>
      <c r="D75" s="45">
        <v>20</v>
      </c>
      <c r="E75" s="45"/>
      <c r="F75" s="45" t="s">
        <v>7</v>
      </c>
      <c r="I75" s="77" t="str">
        <f t="shared" si="13"/>
        <v>F.4 Ch 12</v>
      </c>
      <c r="L75" s="77">
        <v>3</v>
      </c>
      <c r="N75" s="77" t="str">
        <f>VLOOKUP(B75,'Topic with sorted table '!A:E,5,FALSE)</f>
        <v>T2</v>
      </c>
      <c r="P75" s="49">
        <v>4</v>
      </c>
      <c r="Q75" s="77" t="s">
        <v>273</v>
      </c>
      <c r="R75" s="77">
        <v>12</v>
      </c>
    </row>
    <row r="76" spans="1:45" ht="16.5" customHeight="1" x14ac:dyDescent="0.25">
      <c r="A76" s="77" t="str">
        <f t="shared" si="11"/>
        <v>200421</v>
      </c>
      <c r="B76" s="77" t="str">
        <f t="shared" si="12"/>
        <v>5B9</v>
      </c>
      <c r="C76" s="77">
        <v>2004</v>
      </c>
      <c r="D76" s="44">
        <v>21</v>
      </c>
      <c r="E76" s="44"/>
      <c r="F76" s="44" t="s">
        <v>19</v>
      </c>
      <c r="I76" s="77" t="str">
        <f t="shared" si="13"/>
        <v>F.5 Ch 9</v>
      </c>
      <c r="L76" s="77">
        <v>2</v>
      </c>
      <c r="N76" s="77" t="str">
        <f>VLOOKUP(B76,'Topic with sorted table '!A:E,5,FALSE)</f>
        <v>T2</v>
      </c>
      <c r="P76" s="50">
        <v>5</v>
      </c>
      <c r="Q76" s="77" t="s">
        <v>273</v>
      </c>
      <c r="R76" s="77">
        <v>9</v>
      </c>
    </row>
    <row r="77" spans="1:45" ht="16.5" customHeight="1" x14ac:dyDescent="0.25">
      <c r="A77" s="77" t="str">
        <f t="shared" si="11"/>
        <v>200422</v>
      </c>
      <c r="B77" s="77" t="str">
        <f t="shared" si="12"/>
        <v>5B9</v>
      </c>
      <c r="C77" s="77">
        <v>2004</v>
      </c>
      <c r="D77" s="44">
        <v>22</v>
      </c>
      <c r="E77" s="44"/>
      <c r="F77" s="44" t="s">
        <v>23</v>
      </c>
      <c r="I77" s="77" t="str">
        <f t="shared" si="13"/>
        <v>F.5 Ch 9</v>
      </c>
      <c r="L77" s="77">
        <v>2</v>
      </c>
      <c r="N77" s="77" t="str">
        <f>VLOOKUP(B77,'Topic with sorted table '!A:E,5,FALSE)</f>
        <v>T2</v>
      </c>
      <c r="P77" s="50">
        <v>5</v>
      </c>
      <c r="Q77" s="77" t="s">
        <v>273</v>
      </c>
      <c r="R77" s="77">
        <v>9</v>
      </c>
    </row>
    <row r="78" spans="1:45" ht="16.5" customHeight="1" x14ac:dyDescent="0.25">
      <c r="A78" s="77" t="str">
        <f t="shared" si="11"/>
        <v>200423</v>
      </c>
      <c r="B78" s="77" t="str">
        <f t="shared" si="12"/>
        <v>4B11</v>
      </c>
      <c r="C78" s="77">
        <v>2004</v>
      </c>
      <c r="D78" s="44">
        <v>23</v>
      </c>
      <c r="E78" s="44"/>
      <c r="F78" s="44" t="s">
        <v>19</v>
      </c>
      <c r="I78" s="77" t="str">
        <f t="shared" si="13"/>
        <v>F.4 Ch 11</v>
      </c>
      <c r="L78" s="77">
        <v>5</v>
      </c>
      <c r="N78" s="77" t="str">
        <f>VLOOKUP(B78,'Topic with sorted table '!A:E,5,FALSE)</f>
        <v>DG3</v>
      </c>
      <c r="P78" s="49">
        <v>4</v>
      </c>
      <c r="Q78" s="77" t="s">
        <v>273</v>
      </c>
      <c r="R78" s="77">
        <v>11</v>
      </c>
    </row>
    <row r="79" spans="1:45" ht="16.5" customHeight="1" x14ac:dyDescent="0.25">
      <c r="A79" s="77" t="str">
        <f t="shared" si="11"/>
        <v>200424</v>
      </c>
      <c r="B79" s="77" t="str">
        <f t="shared" si="12"/>
        <v>4B11</v>
      </c>
      <c r="C79" s="77">
        <v>2004</v>
      </c>
      <c r="D79" s="44">
        <v>24</v>
      </c>
      <c r="E79" s="44"/>
      <c r="F79" s="44" t="s">
        <v>23</v>
      </c>
      <c r="I79" s="77" t="str">
        <f t="shared" si="13"/>
        <v>F.4 Ch 11</v>
      </c>
      <c r="L79" s="77">
        <v>2</v>
      </c>
      <c r="N79" s="77" t="str">
        <f>VLOOKUP(B79,'Topic with sorted table '!A:E,5,FALSE)</f>
        <v>DG3</v>
      </c>
      <c r="P79" s="49">
        <v>4</v>
      </c>
      <c r="Q79" s="77" t="s">
        <v>273</v>
      </c>
      <c r="R79" s="77">
        <v>11</v>
      </c>
    </row>
    <row r="80" spans="1:45" ht="16.5" customHeight="1" x14ac:dyDescent="0.25">
      <c r="A80" s="77" t="str">
        <f t="shared" si="11"/>
        <v>200425</v>
      </c>
      <c r="B80" s="77" t="str">
        <f t="shared" si="12"/>
        <v>4B11</v>
      </c>
      <c r="C80" s="77">
        <v>2004</v>
      </c>
      <c r="D80" s="44">
        <v>25</v>
      </c>
      <c r="E80" s="44"/>
      <c r="F80" s="44" t="s">
        <v>7</v>
      </c>
      <c r="I80" s="77" t="str">
        <f t="shared" si="13"/>
        <v>F.4 Ch 11</v>
      </c>
      <c r="L80" s="77">
        <v>3</v>
      </c>
      <c r="N80" s="77" t="str">
        <f>VLOOKUP(B80,'Topic with sorted table '!A:E,5,FALSE)</f>
        <v>DG3</v>
      </c>
      <c r="P80" s="49">
        <v>4</v>
      </c>
      <c r="Q80" s="77" t="s">
        <v>273</v>
      </c>
      <c r="R80" s="77">
        <v>11</v>
      </c>
    </row>
    <row r="81" spans="1:18" ht="16.5" customHeight="1" x14ac:dyDescent="0.25">
      <c r="A81" s="77" t="str">
        <f t="shared" si="11"/>
        <v>200426</v>
      </c>
      <c r="B81" s="77" t="str">
        <f t="shared" si="12"/>
        <v>4B11</v>
      </c>
      <c r="C81" s="77">
        <v>2004</v>
      </c>
      <c r="D81" s="45">
        <v>26</v>
      </c>
      <c r="E81" s="45"/>
      <c r="F81" s="45" t="s">
        <v>13</v>
      </c>
      <c r="I81" s="77" t="str">
        <f t="shared" si="13"/>
        <v>F.4 Ch 11</v>
      </c>
      <c r="L81" s="77">
        <v>5</v>
      </c>
      <c r="N81" s="77" t="str">
        <f>VLOOKUP(B81,'Topic with sorted table '!A:E,5,FALSE)</f>
        <v>DG3</v>
      </c>
      <c r="P81" s="49">
        <v>4</v>
      </c>
      <c r="Q81" s="77" t="s">
        <v>273</v>
      </c>
      <c r="R81" s="77">
        <v>11</v>
      </c>
    </row>
    <row r="82" spans="1:18" ht="16.5" customHeight="1" x14ac:dyDescent="0.25">
      <c r="A82" s="77" t="str">
        <f t="shared" si="11"/>
        <v>200427</v>
      </c>
      <c r="B82" s="77" t="str">
        <f t="shared" si="12"/>
        <v>2B9</v>
      </c>
      <c r="C82" s="77">
        <v>2004</v>
      </c>
      <c r="D82" s="45">
        <v>27</v>
      </c>
      <c r="E82" s="45"/>
      <c r="F82" s="45" t="s">
        <v>19</v>
      </c>
      <c r="I82" s="77" t="str">
        <f t="shared" si="13"/>
        <v>F.2 Ch 9</v>
      </c>
      <c r="L82" s="77">
        <v>2</v>
      </c>
      <c r="N82" s="77" t="str">
        <f>VLOOKUP(B82,'Topic with sorted table '!A:E,5,FALSE)</f>
        <v>DG1</v>
      </c>
      <c r="P82" s="46">
        <v>2</v>
      </c>
      <c r="Q82" s="77" t="s">
        <v>273</v>
      </c>
      <c r="R82" s="77">
        <v>9</v>
      </c>
    </row>
    <row r="83" spans="1:18" ht="16.5" customHeight="1" x14ac:dyDescent="0.25">
      <c r="A83" s="77" t="str">
        <f t="shared" si="11"/>
        <v>200428</v>
      </c>
      <c r="B83" s="77" t="str">
        <f t="shared" si="12"/>
        <v>3B10</v>
      </c>
      <c r="C83" s="77">
        <v>2004</v>
      </c>
      <c r="D83" s="44">
        <v>28</v>
      </c>
      <c r="E83" s="44"/>
      <c r="F83" s="44" t="s">
        <v>23</v>
      </c>
      <c r="I83" s="77" t="str">
        <f t="shared" si="13"/>
        <v>F.3 Ch 10</v>
      </c>
      <c r="L83" s="77">
        <v>3</v>
      </c>
      <c r="N83" s="77" t="str">
        <f>VLOOKUP(B83,'Topic with sorted table '!A:E,5,FALSE)</f>
        <v>VA2</v>
      </c>
      <c r="P83" s="47">
        <v>3</v>
      </c>
      <c r="Q83" s="77" t="s">
        <v>273</v>
      </c>
      <c r="R83" s="77">
        <v>10</v>
      </c>
    </row>
    <row r="84" spans="1:18" ht="16.5" customHeight="1" x14ac:dyDescent="0.25">
      <c r="A84" s="77" t="str">
        <f t="shared" si="11"/>
        <v>200429</v>
      </c>
      <c r="B84" s="77" t="str">
        <f t="shared" si="12"/>
        <v>4A2</v>
      </c>
      <c r="C84" s="77">
        <v>2004</v>
      </c>
      <c r="D84" s="44">
        <v>29</v>
      </c>
      <c r="E84" s="44"/>
      <c r="F84" s="44" t="s">
        <v>23</v>
      </c>
      <c r="I84" s="77" t="str">
        <f t="shared" si="13"/>
        <v>F.4 Ch 2</v>
      </c>
      <c r="L84" s="77">
        <v>5</v>
      </c>
      <c r="N84" s="77" t="str">
        <f>VLOOKUP(B84,'Topic with sorted table '!A:E,5,FALSE)</f>
        <v>AG2</v>
      </c>
      <c r="P84" s="49">
        <v>4</v>
      </c>
      <c r="Q84" s="77" t="s">
        <v>272</v>
      </c>
      <c r="R84" s="77">
        <v>2</v>
      </c>
    </row>
    <row r="85" spans="1:18" ht="16.5" customHeight="1" x14ac:dyDescent="0.25">
      <c r="A85" s="77" t="str">
        <f t="shared" si="11"/>
        <v>200430</v>
      </c>
      <c r="B85" s="77" t="str">
        <f t="shared" si="12"/>
        <v>4A2</v>
      </c>
      <c r="C85" s="77">
        <v>2004</v>
      </c>
      <c r="D85" s="44">
        <v>30</v>
      </c>
      <c r="E85" s="44"/>
      <c r="F85" s="44" t="s">
        <v>13</v>
      </c>
      <c r="I85" s="77" t="str">
        <f t="shared" si="13"/>
        <v>F.4 Ch 2</v>
      </c>
      <c r="L85" s="77">
        <v>3</v>
      </c>
      <c r="N85" s="77" t="str">
        <f>VLOOKUP(B85,'Topic with sorted table '!A:E,5,FALSE)</f>
        <v>AG2</v>
      </c>
      <c r="P85" s="49">
        <v>4</v>
      </c>
      <c r="Q85" s="77" t="s">
        <v>272</v>
      </c>
      <c r="R85" s="77">
        <v>2</v>
      </c>
    </row>
    <row r="86" spans="1:18" ht="16.5" customHeight="1" x14ac:dyDescent="0.25">
      <c r="A86" s="77" t="str">
        <f t="shared" si="11"/>
        <v>200431</v>
      </c>
      <c r="B86" s="77" t="str">
        <f t="shared" si="12"/>
        <v>3B12</v>
      </c>
      <c r="C86" s="77">
        <v>2004</v>
      </c>
      <c r="D86" s="44">
        <v>31</v>
      </c>
      <c r="E86" s="44"/>
      <c r="F86" s="44" t="s">
        <v>19</v>
      </c>
      <c r="I86" s="77" t="str">
        <f t="shared" si="13"/>
        <v>F.3 Ch 12</v>
      </c>
      <c r="L86" s="77">
        <v>2</v>
      </c>
      <c r="N86" s="77" t="str">
        <f>VLOOKUP(B86,'Topic with sorted table '!A:E,5,FALSE)</f>
        <v>AG2</v>
      </c>
      <c r="P86" s="47">
        <v>3</v>
      </c>
      <c r="Q86" s="77" t="s">
        <v>273</v>
      </c>
      <c r="R86" s="77">
        <v>12</v>
      </c>
    </row>
    <row r="87" spans="1:18" ht="16.5" customHeight="1" x14ac:dyDescent="0.25">
      <c r="A87" s="77" t="str">
        <f t="shared" si="11"/>
        <v>200432</v>
      </c>
      <c r="B87" s="77" t="str">
        <f t="shared" si="12"/>
        <v>3A6</v>
      </c>
      <c r="C87" s="77">
        <v>2004</v>
      </c>
      <c r="D87" s="44">
        <v>32</v>
      </c>
      <c r="E87" s="44"/>
      <c r="F87" s="44" t="s">
        <v>13</v>
      </c>
      <c r="I87" s="77" t="str">
        <f t="shared" si="13"/>
        <v>F.3 Ch 6</v>
      </c>
      <c r="L87" s="77">
        <v>2</v>
      </c>
      <c r="N87" s="77" t="str">
        <f>VLOOKUP(B87,'Topic with sorted table '!A:E,5,FALSE)</f>
        <v>S2</v>
      </c>
      <c r="P87" s="47">
        <v>3</v>
      </c>
      <c r="Q87" s="77" t="s">
        <v>272</v>
      </c>
      <c r="R87" s="77">
        <v>6</v>
      </c>
    </row>
    <row r="88" spans="1:18" ht="16.5" customHeight="1" x14ac:dyDescent="0.25">
      <c r="A88" s="77" t="str">
        <f t="shared" si="11"/>
        <v>200433</v>
      </c>
      <c r="B88" s="77" t="str">
        <f t="shared" si="12"/>
        <v>5A5</v>
      </c>
      <c r="C88" s="77">
        <v>2004</v>
      </c>
      <c r="D88" s="45">
        <v>33</v>
      </c>
      <c r="E88" s="45"/>
      <c r="F88" s="45" t="s">
        <v>19</v>
      </c>
      <c r="I88" s="77" t="str">
        <f t="shared" si="13"/>
        <v>F.5 Ch 5</v>
      </c>
      <c r="L88" s="77">
        <v>2</v>
      </c>
      <c r="N88" s="77" t="str">
        <f>VLOOKUP(B88,'Topic with sorted table '!A:E,5,FALSE)</f>
        <v>P2</v>
      </c>
      <c r="P88" s="50">
        <v>5</v>
      </c>
      <c r="Q88" s="77" t="s">
        <v>272</v>
      </c>
      <c r="R88" s="77">
        <v>5</v>
      </c>
    </row>
    <row r="89" spans="1:18" ht="16.5" customHeight="1" x14ac:dyDescent="0.25">
      <c r="A89" s="77" t="str">
        <f t="shared" si="11"/>
        <v>200434</v>
      </c>
      <c r="B89" s="77" t="str">
        <f t="shared" si="12"/>
        <v>5A5</v>
      </c>
      <c r="C89" s="77">
        <v>2004</v>
      </c>
      <c r="D89" s="45">
        <v>34</v>
      </c>
      <c r="E89" s="45"/>
      <c r="F89" s="45" t="s">
        <v>19</v>
      </c>
      <c r="I89" s="77" t="str">
        <f t="shared" si="13"/>
        <v>F.5 Ch 5</v>
      </c>
      <c r="L89" s="77">
        <v>4</v>
      </c>
      <c r="N89" s="77" t="str">
        <f>VLOOKUP(B89,'Topic with sorted table '!A:E,5,FALSE)</f>
        <v>P2</v>
      </c>
      <c r="P89" s="50">
        <v>5</v>
      </c>
      <c r="Q89" s="77" t="s">
        <v>272</v>
      </c>
      <c r="R89" s="77">
        <v>5</v>
      </c>
    </row>
    <row r="90" spans="1:18" ht="16.5" customHeight="1" x14ac:dyDescent="0.25">
      <c r="A90" s="77" t="str">
        <f t="shared" si="11"/>
        <v>200435</v>
      </c>
      <c r="B90" s="77" t="str">
        <f t="shared" si="12"/>
        <v>1B12</v>
      </c>
      <c r="C90" s="77">
        <v>2004</v>
      </c>
      <c r="D90" s="45">
        <v>35</v>
      </c>
      <c r="E90" s="45"/>
      <c r="F90" s="45" t="s">
        <v>13</v>
      </c>
      <c r="I90" s="77" t="str">
        <f t="shared" si="13"/>
        <v>F.1 Ch 12</v>
      </c>
      <c r="L90" s="77">
        <v>2</v>
      </c>
      <c r="N90" s="77" t="str">
        <f>VLOOKUP(B90,'Topic with sorted table '!A:E,5,FALSE)</f>
        <v>S1</v>
      </c>
      <c r="P90" s="48">
        <v>1</v>
      </c>
      <c r="Q90" s="77" t="s">
        <v>273</v>
      </c>
      <c r="R90" s="77">
        <v>12</v>
      </c>
    </row>
    <row r="91" spans="1:18" ht="16.5" customHeight="1" x14ac:dyDescent="0.25">
      <c r="A91" s="77" t="str">
        <f t="shared" si="11"/>
        <v>200436</v>
      </c>
      <c r="B91" s="77" t="str">
        <f t="shared" si="12"/>
        <v>5B12</v>
      </c>
      <c r="C91" s="77">
        <v>2004</v>
      </c>
      <c r="D91" s="45">
        <v>36</v>
      </c>
      <c r="E91" s="45"/>
      <c r="F91" s="45" t="s">
        <v>7</v>
      </c>
      <c r="I91" s="77" t="str">
        <f t="shared" si="13"/>
        <v>F.5 Ch 12</v>
      </c>
      <c r="L91" s="77">
        <v>2</v>
      </c>
      <c r="N91" s="77" t="str">
        <f>VLOOKUP(B91,'Topic with sorted table '!A:E,5,FALSE)</f>
        <v>S4</v>
      </c>
      <c r="P91" s="50">
        <v>5</v>
      </c>
      <c r="Q91" s="77" t="s">
        <v>273</v>
      </c>
      <c r="R91" s="77">
        <v>12</v>
      </c>
    </row>
    <row r="92" spans="1:18" ht="16.5" customHeight="1" x14ac:dyDescent="0.25">
      <c r="A92" s="77" t="str">
        <f t="shared" si="11"/>
        <v>200437</v>
      </c>
      <c r="B92" s="77" t="str">
        <f t="shared" si="12"/>
        <v>4B9</v>
      </c>
      <c r="C92" s="77">
        <v>2004</v>
      </c>
      <c r="D92" s="45">
        <v>37</v>
      </c>
      <c r="E92" s="45"/>
      <c r="F92" s="45" t="s">
        <v>23</v>
      </c>
      <c r="I92" s="77" t="str">
        <f t="shared" si="13"/>
        <v>F.4 Ch 9</v>
      </c>
      <c r="L92" s="77">
        <v>4</v>
      </c>
      <c r="N92" s="77" t="str">
        <f>VLOOKUP(B92,'Topic with sorted table '!A:E,5,FALSE)</f>
        <v>A3</v>
      </c>
      <c r="P92" s="49">
        <v>4</v>
      </c>
      <c r="Q92" s="77" t="s">
        <v>273</v>
      </c>
      <c r="R92" s="77">
        <v>9</v>
      </c>
    </row>
    <row r="93" spans="1:18" ht="16.5" customHeight="1" x14ac:dyDescent="0.25">
      <c r="A93" s="77" t="str">
        <f t="shared" si="11"/>
        <v>200438</v>
      </c>
      <c r="B93" s="77" t="str">
        <f t="shared" si="12"/>
        <v>4B9</v>
      </c>
      <c r="C93" s="77">
        <v>2004</v>
      </c>
      <c r="D93" s="44">
        <v>38</v>
      </c>
      <c r="E93" s="44"/>
      <c r="F93" s="44" t="s">
        <v>23</v>
      </c>
      <c r="I93" s="77" t="str">
        <f t="shared" si="13"/>
        <v>F.4 Ch 9</v>
      </c>
      <c r="L93" s="77">
        <v>4</v>
      </c>
      <c r="N93" s="77" t="str">
        <f>VLOOKUP(B93,'Topic with sorted table '!A:E,5,FALSE)</f>
        <v>A3</v>
      </c>
      <c r="P93" s="49">
        <v>4</v>
      </c>
      <c r="Q93" s="77" t="s">
        <v>273</v>
      </c>
      <c r="R93" s="77">
        <v>9</v>
      </c>
    </row>
    <row r="94" spans="1:18" ht="16.5" customHeight="1" x14ac:dyDescent="0.25">
      <c r="A94" s="77" t="str">
        <f t="shared" si="11"/>
        <v>200439</v>
      </c>
      <c r="B94" s="77" t="str">
        <f t="shared" si="12"/>
        <v>4B8</v>
      </c>
      <c r="C94" s="77">
        <v>2004</v>
      </c>
      <c r="D94" s="44">
        <v>39</v>
      </c>
      <c r="E94" s="44"/>
      <c r="F94" s="44" t="s">
        <v>13</v>
      </c>
      <c r="I94" s="77" t="str">
        <f t="shared" si="13"/>
        <v>F.4 Ch 8</v>
      </c>
      <c r="L94" s="77">
        <v>4</v>
      </c>
      <c r="N94" s="77" t="str">
        <f>VLOOKUP(B94,'Topic with sorted table '!A:E,5,FALSE)</f>
        <v>A4</v>
      </c>
      <c r="P94" s="49">
        <v>4</v>
      </c>
      <c r="Q94" s="77" t="s">
        <v>273</v>
      </c>
      <c r="R94" s="77">
        <v>8</v>
      </c>
    </row>
    <row r="95" spans="1:18" ht="16.5" customHeight="1" x14ac:dyDescent="0.25">
      <c r="A95" s="77" t="str">
        <f t="shared" si="11"/>
        <v>200440</v>
      </c>
      <c r="B95" s="77" t="str">
        <f t="shared" si="12"/>
        <v>4A6</v>
      </c>
      <c r="C95" s="77">
        <v>2004</v>
      </c>
      <c r="D95" s="44">
        <v>40</v>
      </c>
      <c r="E95" s="44"/>
      <c r="F95" s="44" t="s">
        <v>19</v>
      </c>
      <c r="I95" s="77" t="str">
        <f t="shared" si="13"/>
        <v>F.4 Ch 6</v>
      </c>
      <c r="L95" s="77">
        <v>3</v>
      </c>
      <c r="N95" s="77" t="str">
        <f>VLOOKUP(B95,'Topic with sorted table '!A:E,5,FALSE)</f>
        <v>A3</v>
      </c>
      <c r="P95" s="49">
        <v>4</v>
      </c>
      <c r="Q95" s="77" t="s">
        <v>272</v>
      </c>
      <c r="R95" s="77">
        <v>6</v>
      </c>
    </row>
    <row r="96" spans="1:18" ht="16.5" customHeight="1" x14ac:dyDescent="0.25">
      <c r="A96" s="77" t="str">
        <f t="shared" si="11"/>
        <v>200441</v>
      </c>
      <c r="B96" s="77" t="str">
        <f t="shared" si="12"/>
        <v>0</v>
      </c>
      <c r="C96" s="77">
        <v>2004</v>
      </c>
      <c r="D96" s="44">
        <v>41</v>
      </c>
      <c r="E96" s="44"/>
      <c r="F96" s="44" t="s">
        <v>7</v>
      </c>
      <c r="I96" s="77" t="s">
        <v>49</v>
      </c>
      <c r="L96" s="77">
        <v>4</v>
      </c>
      <c r="N96" s="77" t="e">
        <f>VLOOKUP(B96,'Topic with sorted table '!A:E,5,FALSE)</f>
        <v>#N/A</v>
      </c>
      <c r="P96" s="77">
        <v>0</v>
      </c>
    </row>
    <row r="97" spans="1:18" ht="16.5" customHeight="1" x14ac:dyDescent="0.25">
      <c r="A97" s="77" t="str">
        <f t="shared" si="11"/>
        <v>200442</v>
      </c>
      <c r="B97" s="77" t="str">
        <f t="shared" si="12"/>
        <v>4A3</v>
      </c>
      <c r="C97" s="77">
        <v>2004</v>
      </c>
      <c r="D97" s="44">
        <v>42</v>
      </c>
      <c r="E97" s="44"/>
      <c r="F97" s="44" t="s">
        <v>7</v>
      </c>
      <c r="I97" s="77" t="str">
        <f t="shared" si="13"/>
        <v>F.4 Ch 3</v>
      </c>
      <c r="L97" s="77">
        <v>4</v>
      </c>
      <c r="N97" s="77" t="str">
        <f>VLOOKUP(B97,'Topic with sorted table '!A:E,5,FALSE)</f>
        <v>A3</v>
      </c>
      <c r="P97" s="49">
        <v>4</v>
      </c>
      <c r="Q97" s="77" t="s">
        <v>272</v>
      </c>
      <c r="R97" s="77">
        <v>3</v>
      </c>
    </row>
    <row r="98" spans="1:18" ht="16.5" customHeight="1" x14ac:dyDescent="0.25">
      <c r="A98" s="77" t="str">
        <f t="shared" si="11"/>
        <v>200443</v>
      </c>
      <c r="B98" s="77" t="str">
        <f t="shared" si="12"/>
        <v>6A3</v>
      </c>
      <c r="C98" s="77">
        <v>2004</v>
      </c>
      <c r="D98" s="45">
        <v>43</v>
      </c>
      <c r="E98" s="45"/>
      <c r="F98" s="45" t="s">
        <v>23</v>
      </c>
      <c r="I98" s="77" t="str">
        <f t="shared" si="13"/>
        <v>F.6 Ch 3</v>
      </c>
      <c r="L98" s="77">
        <v>4</v>
      </c>
      <c r="N98" s="77" t="str">
        <f>VLOOKUP(B98,'Topic with sorted table '!A:E,5,FALSE)</f>
        <v>A4</v>
      </c>
      <c r="P98" s="51">
        <v>6</v>
      </c>
      <c r="Q98" s="77" t="s">
        <v>272</v>
      </c>
      <c r="R98" s="77">
        <v>3</v>
      </c>
    </row>
    <row r="99" spans="1:18" ht="16.5" customHeight="1" x14ac:dyDescent="0.25">
      <c r="A99" s="77" t="str">
        <f t="shared" si="11"/>
        <v>200444</v>
      </c>
      <c r="B99" s="77" t="str">
        <f t="shared" si="12"/>
        <v>6A2</v>
      </c>
      <c r="C99" s="77">
        <v>2004</v>
      </c>
      <c r="D99" s="45">
        <v>44</v>
      </c>
      <c r="E99" s="45"/>
      <c r="F99" s="45" t="s">
        <v>13</v>
      </c>
      <c r="I99" s="77" t="str">
        <f t="shared" si="13"/>
        <v>F.6 Ch 2</v>
      </c>
      <c r="L99" s="77">
        <v>2</v>
      </c>
      <c r="N99" s="77" t="str">
        <f>VLOOKUP(B99,'Topic with sorted table '!A:E,5,FALSE)</f>
        <v>A3</v>
      </c>
      <c r="P99" s="51">
        <v>6</v>
      </c>
      <c r="Q99" s="77" t="s">
        <v>272</v>
      </c>
      <c r="R99" s="77">
        <v>2</v>
      </c>
    </row>
    <row r="100" spans="1:18" ht="16.5" customHeight="1" x14ac:dyDescent="0.25">
      <c r="A100" s="77" t="str">
        <f t="shared" si="11"/>
        <v>200445</v>
      </c>
      <c r="B100" s="77" t="str">
        <f t="shared" si="12"/>
        <v>2B12</v>
      </c>
      <c r="C100" s="77">
        <v>2004</v>
      </c>
      <c r="D100" s="45">
        <v>45</v>
      </c>
      <c r="E100" s="45"/>
      <c r="F100" s="45" t="s">
        <v>13</v>
      </c>
      <c r="I100" s="77" t="str">
        <f t="shared" si="13"/>
        <v>F.2 Ch 12</v>
      </c>
      <c r="L100" s="77">
        <v>5</v>
      </c>
      <c r="N100" s="77" t="str">
        <f>VLOOKUP(B100,'Topic with sorted table '!A:E,5,FALSE)</f>
        <v>VA1</v>
      </c>
      <c r="P100" s="46">
        <v>2</v>
      </c>
      <c r="Q100" s="77" t="s">
        <v>273</v>
      </c>
      <c r="R100" s="77">
        <v>12</v>
      </c>
    </row>
    <row r="101" spans="1:18" ht="16.5" customHeight="1" x14ac:dyDescent="0.25">
      <c r="A101" s="77" t="str">
        <f t="shared" si="11"/>
        <v>200446</v>
      </c>
      <c r="B101" s="77" t="str">
        <f t="shared" si="12"/>
        <v>2B11</v>
      </c>
      <c r="C101" s="77">
        <v>2004</v>
      </c>
      <c r="D101" s="45">
        <v>46</v>
      </c>
      <c r="E101" s="45"/>
      <c r="F101" s="45" t="s">
        <v>13</v>
      </c>
      <c r="I101" s="77" t="str">
        <f t="shared" si="13"/>
        <v>F.2 Ch 11</v>
      </c>
      <c r="L101" s="77">
        <v>4</v>
      </c>
      <c r="N101" s="77" t="str">
        <f>VLOOKUP(B101,'Topic with sorted table '!A:E,5,FALSE)</f>
        <v>T1</v>
      </c>
      <c r="P101" s="46">
        <v>2</v>
      </c>
      <c r="Q101" s="77" t="s">
        <v>273</v>
      </c>
      <c r="R101" s="77">
        <v>11</v>
      </c>
    </row>
    <row r="102" spans="1:18" ht="16.5" customHeight="1" x14ac:dyDescent="0.25">
      <c r="A102" s="77" t="str">
        <f t="shared" si="11"/>
        <v>200447</v>
      </c>
      <c r="B102" s="77" t="str">
        <f t="shared" si="12"/>
        <v>4B12</v>
      </c>
      <c r="C102" s="77">
        <v>2004</v>
      </c>
      <c r="D102" s="45">
        <v>47</v>
      </c>
      <c r="E102" s="45"/>
      <c r="F102" s="45" t="s">
        <v>13</v>
      </c>
      <c r="I102" s="77" t="str">
        <f t="shared" si="13"/>
        <v>F.4 Ch 12</v>
      </c>
      <c r="L102" s="77">
        <v>5</v>
      </c>
      <c r="N102" s="77" t="str">
        <f>VLOOKUP(B102,'Topic with sorted table '!A:E,5,FALSE)</f>
        <v>T2</v>
      </c>
      <c r="P102" s="49">
        <v>4</v>
      </c>
      <c r="Q102" s="77" t="s">
        <v>273</v>
      </c>
      <c r="R102" s="77">
        <v>12</v>
      </c>
    </row>
    <row r="103" spans="1:18" ht="16.5" customHeight="1" x14ac:dyDescent="0.25">
      <c r="A103" s="77" t="str">
        <f t="shared" si="11"/>
        <v>200448</v>
      </c>
      <c r="B103" s="77" t="str">
        <f t="shared" si="12"/>
        <v>5B10</v>
      </c>
      <c r="C103" s="77">
        <v>2004</v>
      </c>
      <c r="D103" s="44">
        <v>48</v>
      </c>
      <c r="E103" s="44"/>
      <c r="F103" s="44" t="s">
        <v>23</v>
      </c>
      <c r="I103" s="77" t="str">
        <f t="shared" si="13"/>
        <v>F.5 Ch 10</v>
      </c>
      <c r="L103" s="77">
        <v>4</v>
      </c>
      <c r="N103" s="77" t="str">
        <f>VLOOKUP(B103,'Topic with sorted table '!A:E,5,FALSE)</f>
        <v>3D2</v>
      </c>
      <c r="P103" s="50">
        <v>5</v>
      </c>
      <c r="Q103" s="77" t="s">
        <v>273</v>
      </c>
      <c r="R103" s="77">
        <v>10</v>
      </c>
    </row>
    <row r="104" spans="1:18" ht="16.5" customHeight="1" x14ac:dyDescent="0.25">
      <c r="A104" s="77" t="str">
        <f t="shared" si="11"/>
        <v>200449</v>
      </c>
      <c r="B104" s="77" t="str">
        <f t="shared" si="12"/>
        <v>5B10</v>
      </c>
      <c r="C104" s="77">
        <v>2004</v>
      </c>
      <c r="D104" s="44">
        <v>49</v>
      </c>
      <c r="E104" s="44"/>
      <c r="F104" s="44" t="s">
        <v>23</v>
      </c>
      <c r="I104" s="77" t="str">
        <f t="shared" si="13"/>
        <v>F.5 Ch 10</v>
      </c>
      <c r="L104" s="77">
        <v>3</v>
      </c>
      <c r="N104" s="77" t="str">
        <f>VLOOKUP(B104,'Topic with sorted table '!A:E,5,FALSE)</f>
        <v>3D2</v>
      </c>
      <c r="P104" s="50">
        <v>5</v>
      </c>
      <c r="Q104" s="77" t="s">
        <v>273</v>
      </c>
      <c r="R104" s="77">
        <v>10</v>
      </c>
    </row>
    <row r="105" spans="1:18" ht="16.5" customHeight="1" x14ac:dyDescent="0.25">
      <c r="A105" s="77" t="str">
        <f t="shared" si="11"/>
        <v>200450</v>
      </c>
      <c r="B105" s="77" t="str">
        <f t="shared" si="12"/>
        <v>4B11</v>
      </c>
      <c r="C105" s="77">
        <v>2004</v>
      </c>
      <c r="D105" s="44">
        <v>50</v>
      </c>
      <c r="E105" s="44"/>
      <c r="F105" s="44" t="s">
        <v>13</v>
      </c>
      <c r="I105" s="77" t="str">
        <f t="shared" si="13"/>
        <v>F.4 Ch 11</v>
      </c>
      <c r="L105" s="77">
        <v>5</v>
      </c>
      <c r="N105" s="77" t="str">
        <f>VLOOKUP(B105,'Topic with sorted table '!A:E,5,FALSE)</f>
        <v>DG3</v>
      </c>
      <c r="P105" s="49">
        <v>4</v>
      </c>
      <c r="Q105" s="77" t="s">
        <v>273</v>
      </c>
      <c r="R105" s="77">
        <v>11</v>
      </c>
    </row>
    <row r="106" spans="1:18" ht="16.5" customHeight="1" x14ac:dyDescent="0.25">
      <c r="A106" s="77" t="str">
        <f t="shared" si="11"/>
        <v>200451</v>
      </c>
      <c r="B106" s="77" t="str">
        <f t="shared" si="12"/>
        <v>4B11</v>
      </c>
      <c r="C106" s="77">
        <v>2004</v>
      </c>
      <c r="D106" s="44">
        <v>51</v>
      </c>
      <c r="E106" s="44"/>
      <c r="F106" s="44" t="s">
        <v>19</v>
      </c>
      <c r="I106" s="77" t="str">
        <f t="shared" si="13"/>
        <v>F.4 Ch 11</v>
      </c>
      <c r="L106" s="77">
        <v>4</v>
      </c>
      <c r="N106" s="77" t="str">
        <f>VLOOKUP(B106,'Topic with sorted table '!A:E,5,FALSE)</f>
        <v>DG3</v>
      </c>
      <c r="P106" s="49">
        <v>4</v>
      </c>
      <c r="Q106" s="77" t="s">
        <v>273</v>
      </c>
      <c r="R106" s="77">
        <v>11</v>
      </c>
    </row>
    <row r="107" spans="1:18" ht="16.5" customHeight="1" x14ac:dyDescent="0.25">
      <c r="A107" s="77" t="str">
        <f t="shared" si="11"/>
        <v>200452</v>
      </c>
      <c r="B107" s="77" t="str">
        <f t="shared" si="12"/>
        <v>5B7</v>
      </c>
      <c r="C107" s="77">
        <v>2004</v>
      </c>
      <c r="D107" s="44">
        <v>52</v>
      </c>
      <c r="E107" s="44"/>
      <c r="F107" s="44" t="s">
        <v>23</v>
      </c>
      <c r="I107" s="77" t="str">
        <f t="shared" si="13"/>
        <v>F.5 Ch 7</v>
      </c>
      <c r="L107" s="77">
        <v>5</v>
      </c>
      <c r="N107" s="77" t="str">
        <f>VLOOKUP(B107,'Topic with sorted table '!A:E,5,FALSE)</f>
        <v>AG3</v>
      </c>
      <c r="P107" s="50">
        <v>5</v>
      </c>
      <c r="Q107" s="77" t="s">
        <v>273</v>
      </c>
      <c r="R107" s="77">
        <v>7</v>
      </c>
    </row>
    <row r="108" spans="1:18" ht="16.5" customHeight="1" x14ac:dyDescent="0.25">
      <c r="A108" s="77" t="str">
        <f t="shared" si="11"/>
        <v>200453</v>
      </c>
      <c r="B108" s="77" t="str">
        <f t="shared" si="12"/>
        <v>5B7</v>
      </c>
      <c r="C108" s="77">
        <v>2004</v>
      </c>
      <c r="D108" s="45">
        <v>53</v>
      </c>
      <c r="E108" s="45"/>
      <c r="F108" s="45" t="s">
        <v>7</v>
      </c>
      <c r="I108" s="77" t="str">
        <f t="shared" si="13"/>
        <v>F.5 Ch 7</v>
      </c>
      <c r="L108" s="77">
        <v>4</v>
      </c>
      <c r="N108" s="77" t="str">
        <f>VLOOKUP(B108,'Topic with sorted table '!A:E,5,FALSE)</f>
        <v>AG3</v>
      </c>
      <c r="P108" s="50">
        <v>5</v>
      </c>
      <c r="Q108" s="77" t="s">
        <v>273</v>
      </c>
      <c r="R108" s="77">
        <v>7</v>
      </c>
    </row>
    <row r="109" spans="1:18" ht="16.5" customHeight="1" x14ac:dyDescent="0.25">
      <c r="A109" s="77" t="str">
        <f t="shared" si="11"/>
        <v>200454</v>
      </c>
      <c r="B109" s="77" t="str">
        <f t="shared" si="12"/>
        <v>0</v>
      </c>
      <c r="C109" s="77">
        <v>2004</v>
      </c>
      <c r="D109" s="45">
        <v>54</v>
      </c>
      <c r="E109" s="45"/>
      <c r="F109" s="45" t="s">
        <v>7</v>
      </c>
      <c r="I109" s="77" t="s">
        <v>49</v>
      </c>
      <c r="L109" s="77">
        <v>4</v>
      </c>
      <c r="N109" s="77" t="e">
        <f>VLOOKUP(B109,'Topic with sorted table '!A:E,5,FALSE)</f>
        <v>#N/A</v>
      </c>
      <c r="P109" s="77">
        <v>0</v>
      </c>
    </row>
    <row r="110" spans="1:18" ht="16.5" customHeight="1" x14ac:dyDescent="0.25">
      <c r="A110" s="77" t="str">
        <f t="shared" si="11"/>
        <v>200501</v>
      </c>
      <c r="B110" s="77" t="str">
        <f t="shared" si="12"/>
        <v>2A2</v>
      </c>
      <c r="C110" s="77">
        <v>2005</v>
      </c>
      <c r="D110" s="44">
        <v>1</v>
      </c>
      <c r="E110" s="44"/>
      <c r="F110" s="44" t="s">
        <v>19</v>
      </c>
      <c r="I110" s="77" t="str">
        <f t="shared" si="13"/>
        <v>F.2 Ch 2</v>
      </c>
      <c r="L110" s="77">
        <v>2</v>
      </c>
      <c r="N110" s="77" t="str">
        <f>VLOOKUP(B110,'Topic with sorted table '!A:E,5,FALSE)</f>
        <v>A1</v>
      </c>
      <c r="P110" s="46">
        <v>2</v>
      </c>
      <c r="Q110" s="77" t="s">
        <v>272</v>
      </c>
      <c r="R110" s="77">
        <v>2</v>
      </c>
    </row>
    <row r="111" spans="1:18" ht="16.5" customHeight="1" x14ac:dyDescent="0.25">
      <c r="A111" s="77" t="str">
        <f t="shared" si="11"/>
        <v>200502</v>
      </c>
      <c r="B111" s="77" t="str">
        <f t="shared" si="12"/>
        <v>2A4</v>
      </c>
      <c r="C111" s="77">
        <v>2005</v>
      </c>
      <c r="D111" s="44">
        <v>2</v>
      </c>
      <c r="E111" s="44"/>
      <c r="F111" s="44" t="s">
        <v>23</v>
      </c>
      <c r="I111" s="77" t="str">
        <f t="shared" si="13"/>
        <v>F.2 Ch 4</v>
      </c>
      <c r="L111" s="77">
        <v>2</v>
      </c>
      <c r="N111" s="77" t="str">
        <f>VLOOKUP(B111,'Topic with sorted table '!A:E,5,FALSE)</f>
        <v>A1</v>
      </c>
      <c r="P111" s="46">
        <v>2</v>
      </c>
      <c r="Q111" s="77" t="s">
        <v>272</v>
      </c>
      <c r="R111" s="77">
        <v>4</v>
      </c>
    </row>
    <row r="112" spans="1:18" ht="16.5" customHeight="1" x14ac:dyDescent="0.25">
      <c r="A112" s="77" t="str">
        <f t="shared" si="11"/>
        <v>200503</v>
      </c>
      <c r="B112" s="77" t="str">
        <f t="shared" si="12"/>
        <v>4A4</v>
      </c>
      <c r="C112" s="77">
        <v>2005</v>
      </c>
      <c r="D112" s="44">
        <v>3</v>
      </c>
      <c r="E112" s="44"/>
      <c r="F112" s="44" t="s">
        <v>13</v>
      </c>
      <c r="I112" s="77" t="str">
        <f t="shared" si="13"/>
        <v>F.4 Ch 4</v>
      </c>
      <c r="L112" s="77">
        <v>2</v>
      </c>
      <c r="N112" s="77" t="str">
        <f>VLOOKUP(B112,'Topic with sorted table '!A:E,5,FALSE)</f>
        <v>A3</v>
      </c>
      <c r="P112" s="49">
        <v>4</v>
      </c>
      <c r="Q112" s="77" t="s">
        <v>272</v>
      </c>
      <c r="R112" s="77">
        <v>4</v>
      </c>
    </row>
    <row r="113" spans="1:18" ht="16.5" customHeight="1" x14ac:dyDescent="0.25">
      <c r="A113" s="77" t="str">
        <f t="shared" si="11"/>
        <v>200504</v>
      </c>
      <c r="B113" s="77" t="str">
        <f t="shared" si="12"/>
        <v>2A2</v>
      </c>
      <c r="C113" s="77">
        <v>2005</v>
      </c>
      <c r="D113" s="44">
        <v>4</v>
      </c>
      <c r="E113" s="44"/>
      <c r="F113" s="44" t="s">
        <v>23</v>
      </c>
      <c r="I113" s="77" t="str">
        <f t="shared" si="13"/>
        <v>F.2 Ch 2</v>
      </c>
      <c r="L113" s="77">
        <v>2</v>
      </c>
      <c r="N113" s="77" t="str">
        <f>VLOOKUP(B113,'Topic with sorted table '!A:E,5,FALSE)</f>
        <v>A1</v>
      </c>
      <c r="P113" s="46">
        <v>2</v>
      </c>
      <c r="Q113" s="77" t="s">
        <v>272</v>
      </c>
      <c r="R113" s="77">
        <v>2</v>
      </c>
    </row>
    <row r="114" spans="1:18" ht="16.5" customHeight="1" x14ac:dyDescent="0.25">
      <c r="A114" s="77" t="str">
        <f t="shared" si="11"/>
        <v>200505</v>
      </c>
      <c r="B114" s="77" t="str">
        <f t="shared" si="12"/>
        <v>1A4</v>
      </c>
      <c r="C114" s="77">
        <v>2005</v>
      </c>
      <c r="D114" s="44">
        <v>5</v>
      </c>
      <c r="E114" s="44"/>
      <c r="F114" s="44" t="s">
        <v>19</v>
      </c>
      <c r="I114" s="77" t="str">
        <f t="shared" si="13"/>
        <v>F.1 Ch 4</v>
      </c>
      <c r="L114" s="77">
        <v>2</v>
      </c>
      <c r="N114" s="77" t="str">
        <f>VLOOKUP(B114,'Topic with sorted table '!A:E,5,FALSE)</f>
        <v>A1</v>
      </c>
      <c r="P114" s="48">
        <v>1</v>
      </c>
      <c r="Q114" s="77" t="s">
        <v>272</v>
      </c>
      <c r="R114" s="77">
        <v>4</v>
      </c>
    </row>
    <row r="115" spans="1:18" ht="16.5" customHeight="1" x14ac:dyDescent="0.25">
      <c r="A115" s="77" t="str">
        <f t="shared" si="11"/>
        <v>200506</v>
      </c>
      <c r="B115" s="77" t="str">
        <f t="shared" si="12"/>
        <v>4A5</v>
      </c>
      <c r="C115" s="77">
        <v>2005</v>
      </c>
      <c r="D115" s="45">
        <v>6</v>
      </c>
      <c r="E115" s="45"/>
      <c r="F115" s="45" t="s">
        <v>23</v>
      </c>
      <c r="I115" s="77" t="str">
        <f t="shared" si="13"/>
        <v>F.4 Ch 5</v>
      </c>
      <c r="L115" s="77">
        <v>2</v>
      </c>
      <c r="N115" s="77" t="str">
        <f>VLOOKUP(B115,'Topic with sorted table '!A:E,5,FALSE)</f>
        <v>A4</v>
      </c>
      <c r="P115" s="49">
        <v>4</v>
      </c>
      <c r="Q115" s="77" t="s">
        <v>272</v>
      </c>
      <c r="R115" s="77">
        <v>5</v>
      </c>
    </row>
    <row r="116" spans="1:18" ht="16.5" customHeight="1" x14ac:dyDescent="0.25">
      <c r="A116" s="77" t="str">
        <f t="shared" si="11"/>
        <v>200507</v>
      </c>
      <c r="B116" s="77" t="str">
        <f t="shared" si="12"/>
        <v>4A3</v>
      </c>
      <c r="C116" s="77">
        <v>2005</v>
      </c>
      <c r="D116" s="45">
        <v>7</v>
      </c>
      <c r="E116" s="45"/>
      <c r="F116" s="45" t="s">
        <v>23</v>
      </c>
      <c r="I116" s="77" t="str">
        <f t="shared" si="13"/>
        <v>F.4 Ch 3</v>
      </c>
      <c r="L116" s="77">
        <v>4</v>
      </c>
      <c r="N116" s="77" t="str">
        <f>VLOOKUP(B116,'Topic with sorted table '!A:E,5,FALSE)</f>
        <v>A3</v>
      </c>
      <c r="P116" s="49">
        <v>4</v>
      </c>
      <c r="Q116" s="77" t="s">
        <v>272</v>
      </c>
      <c r="R116" s="77">
        <v>3</v>
      </c>
    </row>
    <row r="117" spans="1:18" ht="16.5" customHeight="1" x14ac:dyDescent="0.25">
      <c r="A117" s="77" t="str">
        <f t="shared" si="11"/>
        <v>200508</v>
      </c>
      <c r="B117" s="77" t="str">
        <f t="shared" si="12"/>
        <v>4A3</v>
      </c>
      <c r="C117" s="77">
        <v>2005</v>
      </c>
      <c r="D117" s="45">
        <v>8</v>
      </c>
      <c r="E117" s="45"/>
      <c r="F117" s="45" t="s">
        <v>7</v>
      </c>
      <c r="I117" s="77" t="str">
        <f t="shared" si="13"/>
        <v>F.4 Ch 3</v>
      </c>
      <c r="L117" s="77">
        <v>2</v>
      </c>
      <c r="N117" s="77" t="str">
        <f>VLOOKUP(B117,'Topic with sorted table '!A:E,5,FALSE)</f>
        <v>A3</v>
      </c>
      <c r="P117" s="49">
        <v>4</v>
      </c>
      <c r="Q117" s="77" t="s">
        <v>272</v>
      </c>
      <c r="R117" s="77">
        <v>3</v>
      </c>
    </row>
    <row r="118" spans="1:18" ht="16.5" customHeight="1" x14ac:dyDescent="0.25">
      <c r="A118" s="77" t="str">
        <f t="shared" si="11"/>
        <v>200509</v>
      </c>
      <c r="B118" s="77" t="str">
        <f t="shared" si="12"/>
        <v>3A4</v>
      </c>
      <c r="C118" s="77">
        <v>2005</v>
      </c>
      <c r="D118" s="45">
        <v>9</v>
      </c>
      <c r="E118" s="45"/>
      <c r="F118" s="45" t="s">
        <v>13</v>
      </c>
      <c r="I118" s="77" t="str">
        <f t="shared" si="13"/>
        <v>F.3 Ch 4</v>
      </c>
      <c r="L118" s="77">
        <v>2</v>
      </c>
      <c r="N118" s="77" t="str">
        <f>VLOOKUP(B118,'Topic with sorted table '!A:E,5,FALSE)</f>
        <v>A2</v>
      </c>
      <c r="P118" s="47">
        <v>3</v>
      </c>
      <c r="Q118" s="77" t="s">
        <v>272</v>
      </c>
      <c r="R118" s="77">
        <v>4</v>
      </c>
    </row>
    <row r="119" spans="1:18" ht="16.5" customHeight="1" x14ac:dyDescent="0.25">
      <c r="A119" s="77" t="str">
        <f t="shared" si="11"/>
        <v>200510</v>
      </c>
      <c r="B119" s="77" t="str">
        <f t="shared" si="12"/>
        <v>2A3</v>
      </c>
      <c r="C119" s="77">
        <v>2005</v>
      </c>
      <c r="D119" s="45">
        <v>10</v>
      </c>
      <c r="E119" s="45"/>
      <c r="F119" s="45" t="s">
        <v>23</v>
      </c>
      <c r="I119" s="77" t="str">
        <f t="shared" si="13"/>
        <v>F.2 Ch 3</v>
      </c>
      <c r="L119" s="77">
        <v>2</v>
      </c>
      <c r="N119" s="77" t="str">
        <f>VLOOKUP(B119,'Topic with sorted table '!A:E,5,FALSE)</f>
        <v>A1</v>
      </c>
      <c r="P119" s="46">
        <v>2</v>
      </c>
      <c r="Q119" s="77" t="s">
        <v>272</v>
      </c>
      <c r="R119" s="77">
        <v>3</v>
      </c>
    </row>
    <row r="120" spans="1:18" ht="16.5" customHeight="1" x14ac:dyDescent="0.25">
      <c r="A120" s="77" t="str">
        <f t="shared" si="11"/>
        <v>200511</v>
      </c>
      <c r="B120" s="77" t="str">
        <f t="shared" si="12"/>
        <v>6A2</v>
      </c>
      <c r="C120" s="77">
        <v>2005</v>
      </c>
      <c r="D120" s="44">
        <v>11</v>
      </c>
      <c r="E120" s="44"/>
      <c r="F120" s="44" t="s">
        <v>19</v>
      </c>
      <c r="I120" s="77" t="str">
        <f t="shared" si="13"/>
        <v>F.6 Ch 2</v>
      </c>
      <c r="L120" s="77">
        <v>2</v>
      </c>
      <c r="N120" s="77" t="str">
        <f>VLOOKUP(B120,'Topic with sorted table '!A:E,5,FALSE)</f>
        <v>A3</v>
      </c>
      <c r="P120" s="51">
        <v>6</v>
      </c>
      <c r="Q120" s="77" t="s">
        <v>272</v>
      </c>
      <c r="R120" s="77">
        <v>2</v>
      </c>
    </row>
    <row r="121" spans="1:18" ht="16.5" customHeight="1" x14ac:dyDescent="0.25">
      <c r="A121" s="77" t="str">
        <f t="shared" si="11"/>
        <v>200512</v>
      </c>
      <c r="B121" s="77" t="str">
        <f t="shared" si="12"/>
        <v>3A3</v>
      </c>
      <c r="C121" s="77">
        <v>2005</v>
      </c>
      <c r="D121" s="44">
        <v>12</v>
      </c>
      <c r="E121" s="44"/>
      <c r="F121" s="44" t="s">
        <v>23</v>
      </c>
      <c r="I121" s="77" t="str">
        <f t="shared" si="13"/>
        <v>F.3 Ch 3</v>
      </c>
      <c r="L121" s="77">
        <v>5</v>
      </c>
      <c r="N121" s="77" t="str">
        <f>VLOOKUP(B121,'Topic with sorted table '!A:E,5,FALSE)</f>
        <v>DA</v>
      </c>
      <c r="P121" s="47">
        <v>3</v>
      </c>
      <c r="Q121" s="77" t="s">
        <v>272</v>
      </c>
      <c r="R121" s="77">
        <v>3</v>
      </c>
    </row>
    <row r="122" spans="1:18" ht="16.5" customHeight="1" x14ac:dyDescent="0.25">
      <c r="A122" s="77" t="str">
        <f t="shared" si="11"/>
        <v>200513</v>
      </c>
      <c r="B122" s="77" t="str">
        <f t="shared" si="12"/>
        <v>2A6</v>
      </c>
      <c r="C122" s="77">
        <v>2005</v>
      </c>
      <c r="D122" s="44">
        <v>13</v>
      </c>
      <c r="E122" s="44"/>
      <c r="F122" s="44" t="s">
        <v>7</v>
      </c>
      <c r="I122" s="77" t="str">
        <f t="shared" si="13"/>
        <v>F.2 Ch 6</v>
      </c>
      <c r="L122" s="77">
        <v>2</v>
      </c>
      <c r="N122" s="77" t="str">
        <f>VLOOKUP(B122,'Topic with sorted table '!A:E,5,FALSE)</f>
        <v>A1</v>
      </c>
      <c r="P122" s="46">
        <v>2</v>
      </c>
      <c r="Q122" s="77" t="s">
        <v>272</v>
      </c>
      <c r="R122" s="77">
        <v>6</v>
      </c>
    </row>
    <row r="123" spans="1:18" ht="16.5" customHeight="1" x14ac:dyDescent="0.25">
      <c r="A123" s="77" t="str">
        <f t="shared" si="11"/>
        <v>200514</v>
      </c>
      <c r="B123" s="77" t="str">
        <f t="shared" si="12"/>
        <v>5B6</v>
      </c>
      <c r="C123" s="77">
        <v>2005</v>
      </c>
      <c r="D123" s="44">
        <v>14</v>
      </c>
      <c r="E123" s="44"/>
      <c r="F123" s="44" t="s">
        <v>7</v>
      </c>
      <c r="I123" s="77" t="str">
        <f t="shared" si="13"/>
        <v>F.5 Ch 6</v>
      </c>
      <c r="L123" s="77">
        <v>3</v>
      </c>
      <c r="N123" s="77" t="str">
        <f>VLOOKUP(B123,'Topic with sorted table '!A:E,5,FALSE)</f>
        <v>DA</v>
      </c>
      <c r="P123" s="50">
        <v>5</v>
      </c>
      <c r="Q123" s="77" t="s">
        <v>273</v>
      </c>
      <c r="R123" s="77">
        <v>6</v>
      </c>
    </row>
    <row r="124" spans="1:18" ht="16.5" customHeight="1" x14ac:dyDescent="0.25">
      <c r="A124" s="77" t="str">
        <f t="shared" si="11"/>
        <v>200515</v>
      </c>
      <c r="B124" s="77" t="str">
        <f t="shared" si="12"/>
        <v>3B11</v>
      </c>
      <c r="C124" s="77">
        <v>2005</v>
      </c>
      <c r="D124" s="44">
        <v>15</v>
      </c>
      <c r="E124" s="44"/>
      <c r="F124" s="44" t="s">
        <v>23</v>
      </c>
      <c r="I124" s="77" t="str">
        <f t="shared" si="13"/>
        <v>F.3 Ch 11</v>
      </c>
      <c r="L124" s="77">
        <v>3</v>
      </c>
      <c r="N124" s="77" t="str">
        <f>VLOOKUP(B124,'Topic with sorted table '!A:E,5,FALSE)</f>
        <v>T1</v>
      </c>
      <c r="P124" s="47">
        <v>3</v>
      </c>
      <c r="Q124" s="77" t="s">
        <v>273</v>
      </c>
      <c r="R124" s="77">
        <v>11</v>
      </c>
    </row>
    <row r="125" spans="1:18" ht="16.5" customHeight="1" x14ac:dyDescent="0.25">
      <c r="A125" s="77" t="str">
        <f t="shared" si="11"/>
        <v>200516</v>
      </c>
      <c r="B125" s="77" t="str">
        <f t="shared" si="12"/>
        <v>5B9</v>
      </c>
      <c r="C125" s="77">
        <v>2005</v>
      </c>
      <c r="D125" s="45">
        <v>16</v>
      </c>
      <c r="E125" s="45"/>
      <c r="F125" s="45" t="s">
        <v>19</v>
      </c>
      <c r="I125" s="77" t="str">
        <f t="shared" si="13"/>
        <v>F.5 Ch 9</v>
      </c>
      <c r="L125" s="77">
        <v>4</v>
      </c>
      <c r="N125" s="77" t="str">
        <f>VLOOKUP(B125,'Topic with sorted table '!A:E,5,FALSE)</f>
        <v>T2</v>
      </c>
      <c r="P125" s="50">
        <v>5</v>
      </c>
      <c r="Q125" s="77" t="s">
        <v>273</v>
      </c>
      <c r="R125" s="77">
        <v>9</v>
      </c>
    </row>
    <row r="126" spans="1:18" ht="16.5" customHeight="1" x14ac:dyDescent="0.25">
      <c r="A126" s="77" t="str">
        <f t="shared" si="11"/>
        <v>200517</v>
      </c>
      <c r="B126" s="77" t="str">
        <f t="shared" si="12"/>
        <v>3B10</v>
      </c>
      <c r="C126" s="77">
        <v>2005</v>
      </c>
      <c r="D126" s="45">
        <v>17</v>
      </c>
      <c r="E126" s="45"/>
      <c r="F126" s="45" t="s">
        <v>23</v>
      </c>
      <c r="I126" s="77" t="str">
        <f t="shared" si="13"/>
        <v>F.3 Ch 10</v>
      </c>
      <c r="L126" s="77">
        <v>4</v>
      </c>
      <c r="N126" s="77" t="str">
        <f>VLOOKUP(B126,'Topic with sorted table '!A:E,5,FALSE)</f>
        <v>VA2</v>
      </c>
      <c r="P126" s="47">
        <v>3</v>
      </c>
      <c r="Q126" s="77" t="s">
        <v>273</v>
      </c>
      <c r="R126" s="77">
        <v>10</v>
      </c>
    </row>
    <row r="127" spans="1:18" ht="16.5" customHeight="1" x14ac:dyDescent="0.25">
      <c r="A127" s="77" t="str">
        <f t="shared" si="11"/>
        <v>200518</v>
      </c>
      <c r="B127" s="77" t="str">
        <f t="shared" si="12"/>
        <v>5B9</v>
      </c>
      <c r="C127" s="77">
        <v>2005</v>
      </c>
      <c r="D127" s="45">
        <v>18</v>
      </c>
      <c r="E127" s="45"/>
      <c r="F127" s="45" t="s">
        <v>7</v>
      </c>
      <c r="I127" s="77" t="str">
        <f t="shared" si="13"/>
        <v>F.5 Ch 9</v>
      </c>
      <c r="L127" s="77">
        <v>2</v>
      </c>
      <c r="N127" s="77" t="str">
        <f>VLOOKUP(B127,'Topic with sorted table '!A:E,5,FALSE)</f>
        <v>T2</v>
      </c>
      <c r="P127" s="50">
        <v>5</v>
      </c>
      <c r="Q127" s="77" t="s">
        <v>273</v>
      </c>
      <c r="R127" s="77">
        <v>9</v>
      </c>
    </row>
    <row r="128" spans="1:18" ht="16.5" customHeight="1" x14ac:dyDescent="0.25">
      <c r="A128" s="77" t="str">
        <f t="shared" si="11"/>
        <v>200519</v>
      </c>
      <c r="B128" s="77" t="str">
        <f t="shared" si="12"/>
        <v>2B12</v>
      </c>
      <c r="C128" s="77">
        <v>2005</v>
      </c>
      <c r="D128" s="45">
        <v>19</v>
      </c>
      <c r="E128" s="45"/>
      <c r="F128" s="45" t="s">
        <v>19</v>
      </c>
      <c r="I128" s="77" t="str">
        <f t="shared" si="13"/>
        <v>F.2 Ch 12</v>
      </c>
      <c r="L128" s="77">
        <v>3</v>
      </c>
      <c r="N128" s="77" t="str">
        <f>VLOOKUP(B128,'Topic with sorted table '!A:E,5,FALSE)</f>
        <v>VA1</v>
      </c>
      <c r="P128" s="46">
        <v>2</v>
      </c>
      <c r="Q128" s="77" t="s">
        <v>273</v>
      </c>
      <c r="R128" s="77">
        <v>12</v>
      </c>
    </row>
    <row r="129" spans="1:18" ht="16.5" customHeight="1" x14ac:dyDescent="0.25">
      <c r="A129" s="77" t="str">
        <f t="shared" si="11"/>
        <v>200520</v>
      </c>
      <c r="B129" s="77" t="str">
        <f t="shared" si="12"/>
        <v>4B12</v>
      </c>
      <c r="C129" s="77">
        <v>2005</v>
      </c>
      <c r="D129" s="45">
        <v>20</v>
      </c>
      <c r="E129" s="45"/>
      <c r="F129" s="45" t="s">
        <v>7</v>
      </c>
      <c r="I129" s="77" t="str">
        <f t="shared" si="13"/>
        <v>F.4 Ch 12</v>
      </c>
      <c r="L129" s="77">
        <v>4</v>
      </c>
      <c r="N129" s="77" t="str">
        <f>VLOOKUP(B129,'Topic with sorted table '!A:E,5,FALSE)</f>
        <v>T2</v>
      </c>
      <c r="P129" s="49">
        <v>4</v>
      </c>
      <c r="Q129" s="77" t="s">
        <v>273</v>
      </c>
      <c r="R129" s="77">
        <v>12</v>
      </c>
    </row>
    <row r="130" spans="1:18" ht="16.5" customHeight="1" x14ac:dyDescent="0.25">
      <c r="A130" s="77" t="str">
        <f t="shared" ref="A130:A193" si="14">C130&amp;IF(D130&lt;10,"0"&amp;D130,D130)</f>
        <v>200521</v>
      </c>
      <c r="B130" s="77" t="str">
        <f t="shared" ref="B130:B193" si="15">P130&amp;Q130&amp;R130</f>
        <v>5B9</v>
      </c>
      <c r="C130" s="77">
        <v>2005</v>
      </c>
      <c r="D130" s="44">
        <v>21</v>
      </c>
      <c r="E130" s="44"/>
      <c r="F130" s="44" t="s">
        <v>7</v>
      </c>
      <c r="I130" s="77" t="str">
        <f t="shared" ref="I130:I193" si="16">"F." &amp; P130 &amp; " Ch "&amp;R130</f>
        <v>F.5 Ch 9</v>
      </c>
      <c r="L130" s="77">
        <v>2</v>
      </c>
      <c r="N130" s="77" t="str">
        <f>VLOOKUP(B130,'Topic with sorted table '!A:E,5,FALSE)</f>
        <v>T2</v>
      </c>
      <c r="P130" s="50">
        <v>5</v>
      </c>
      <c r="Q130" s="77" t="s">
        <v>273</v>
      </c>
      <c r="R130" s="77">
        <v>9</v>
      </c>
    </row>
    <row r="131" spans="1:18" ht="16.5" customHeight="1" x14ac:dyDescent="0.25">
      <c r="A131" s="77" t="str">
        <f t="shared" si="14"/>
        <v>200522</v>
      </c>
      <c r="B131" s="77" t="str">
        <f t="shared" si="15"/>
        <v>5B9</v>
      </c>
      <c r="C131" s="77">
        <v>2005</v>
      </c>
      <c r="D131" s="44">
        <v>22</v>
      </c>
      <c r="E131" s="44"/>
      <c r="F131" s="44" t="s">
        <v>7</v>
      </c>
      <c r="I131" s="77" t="str">
        <f t="shared" si="16"/>
        <v>F.5 Ch 9</v>
      </c>
      <c r="L131" s="77">
        <v>2</v>
      </c>
      <c r="N131" s="77" t="str">
        <f>VLOOKUP(B131,'Topic with sorted table '!A:E,5,FALSE)</f>
        <v>T2</v>
      </c>
      <c r="P131" s="50">
        <v>5</v>
      </c>
      <c r="Q131" s="77" t="s">
        <v>273</v>
      </c>
      <c r="R131" s="77">
        <v>9</v>
      </c>
    </row>
    <row r="132" spans="1:18" ht="16.5" customHeight="1" x14ac:dyDescent="0.25">
      <c r="A132" s="77" t="str">
        <f t="shared" si="14"/>
        <v>200523</v>
      </c>
      <c r="B132" s="77" t="str">
        <f t="shared" si="15"/>
        <v>5B9</v>
      </c>
      <c r="C132" s="77">
        <v>2005</v>
      </c>
      <c r="D132" s="44">
        <v>23</v>
      </c>
      <c r="E132" s="44"/>
      <c r="F132" s="44" t="s">
        <v>19</v>
      </c>
      <c r="I132" s="77" t="str">
        <f t="shared" si="16"/>
        <v>F.5 Ch 9</v>
      </c>
      <c r="L132" s="77">
        <v>3</v>
      </c>
      <c r="N132" s="77" t="str">
        <f>VLOOKUP(B132,'Topic with sorted table '!A:E,5,FALSE)</f>
        <v>T2</v>
      </c>
      <c r="P132" s="50">
        <v>5</v>
      </c>
      <c r="Q132" s="77" t="s">
        <v>273</v>
      </c>
      <c r="R132" s="77">
        <v>9</v>
      </c>
    </row>
    <row r="133" spans="1:18" ht="16.5" customHeight="1" x14ac:dyDescent="0.25">
      <c r="A133" s="77" t="str">
        <f t="shared" si="14"/>
        <v>200524</v>
      </c>
      <c r="B133" s="77" t="str">
        <f t="shared" si="15"/>
        <v>4B11</v>
      </c>
      <c r="C133" s="77">
        <v>2005</v>
      </c>
      <c r="D133" s="44">
        <v>24</v>
      </c>
      <c r="E133" s="44"/>
      <c r="F133" s="44" t="s">
        <v>7</v>
      </c>
      <c r="I133" s="77" t="str">
        <f t="shared" si="16"/>
        <v>F.4 Ch 11</v>
      </c>
      <c r="L133" s="77">
        <v>4</v>
      </c>
      <c r="N133" s="77" t="str">
        <f>VLOOKUP(B133,'Topic with sorted table '!A:E,5,FALSE)</f>
        <v>DG3</v>
      </c>
      <c r="P133" s="49">
        <v>4</v>
      </c>
      <c r="Q133" s="77" t="s">
        <v>273</v>
      </c>
      <c r="R133" s="77">
        <v>11</v>
      </c>
    </row>
    <row r="134" spans="1:18" ht="16.5" customHeight="1" x14ac:dyDescent="0.25">
      <c r="A134" s="77" t="str">
        <f t="shared" si="14"/>
        <v>200525</v>
      </c>
      <c r="B134" s="77" t="str">
        <f t="shared" si="15"/>
        <v>4B11</v>
      </c>
      <c r="C134" s="77">
        <v>2005</v>
      </c>
      <c r="D134" s="44">
        <v>25</v>
      </c>
      <c r="E134" s="44"/>
      <c r="F134" s="44" t="s">
        <v>13</v>
      </c>
      <c r="I134" s="77" t="str">
        <f t="shared" si="16"/>
        <v>F.4 Ch 11</v>
      </c>
      <c r="L134" s="77">
        <v>4</v>
      </c>
      <c r="N134" s="77" t="str">
        <f>VLOOKUP(B134,'Topic with sorted table '!A:E,5,FALSE)</f>
        <v>DG3</v>
      </c>
      <c r="P134" s="49">
        <v>4</v>
      </c>
      <c r="Q134" s="77" t="s">
        <v>273</v>
      </c>
      <c r="R134" s="77">
        <v>11</v>
      </c>
    </row>
    <row r="135" spans="1:18" ht="16.5" customHeight="1" x14ac:dyDescent="0.25">
      <c r="A135" s="77" t="str">
        <f t="shared" si="14"/>
        <v>200526</v>
      </c>
      <c r="B135" s="77" t="str">
        <f t="shared" si="15"/>
        <v>1B11</v>
      </c>
      <c r="C135" s="77">
        <v>2005</v>
      </c>
      <c r="D135" s="45">
        <v>26</v>
      </c>
      <c r="E135" s="45"/>
      <c r="F135" s="45" t="s">
        <v>7</v>
      </c>
      <c r="I135" s="77" t="str">
        <f t="shared" si="16"/>
        <v>F.1 Ch 11</v>
      </c>
      <c r="L135" s="77">
        <v>4</v>
      </c>
      <c r="N135" s="77" t="str">
        <f>VLOOKUP(B135,'Topic with sorted table '!A:E,5,FALSE)</f>
        <v>DG1</v>
      </c>
      <c r="P135" s="48">
        <v>1</v>
      </c>
      <c r="Q135" s="77" t="s">
        <v>273</v>
      </c>
      <c r="R135" s="77">
        <v>11</v>
      </c>
    </row>
    <row r="136" spans="1:18" ht="16.5" customHeight="1" x14ac:dyDescent="0.25">
      <c r="A136" s="77" t="str">
        <f t="shared" si="14"/>
        <v>200527</v>
      </c>
      <c r="B136" s="77" t="str">
        <f t="shared" si="15"/>
        <v>3B8</v>
      </c>
      <c r="C136" s="77">
        <v>2005</v>
      </c>
      <c r="D136" s="45">
        <v>27</v>
      </c>
      <c r="E136" s="45"/>
      <c r="F136" s="45" t="s">
        <v>19</v>
      </c>
      <c r="I136" s="77" t="str">
        <f t="shared" si="16"/>
        <v>F.3 Ch 8</v>
      </c>
      <c r="L136" s="77">
        <v>2</v>
      </c>
      <c r="N136" s="77" t="str">
        <f>VLOOKUP(B136,'Topic with sorted table '!A:E,5,FALSE)</f>
        <v>DG2</v>
      </c>
      <c r="P136" s="47">
        <v>3</v>
      </c>
      <c r="Q136" s="77" t="s">
        <v>273</v>
      </c>
      <c r="R136" s="77">
        <v>8</v>
      </c>
    </row>
    <row r="137" spans="1:18" ht="16.5" customHeight="1" x14ac:dyDescent="0.25">
      <c r="A137" s="77" t="str">
        <f t="shared" si="14"/>
        <v>200528</v>
      </c>
      <c r="B137" s="77" t="str">
        <f t="shared" si="15"/>
        <v>2B9</v>
      </c>
      <c r="C137" s="77">
        <v>2005</v>
      </c>
      <c r="D137" s="44">
        <v>28</v>
      </c>
      <c r="E137" s="44"/>
      <c r="F137" s="44" t="s">
        <v>7</v>
      </c>
      <c r="I137" s="77" t="str">
        <f t="shared" si="16"/>
        <v>F.2 Ch 9</v>
      </c>
      <c r="L137" s="77">
        <v>2</v>
      </c>
      <c r="N137" s="77" t="str">
        <f>VLOOKUP(B137,'Topic with sorted table '!A:E,5,FALSE)</f>
        <v>DG1</v>
      </c>
      <c r="P137" s="46">
        <v>2</v>
      </c>
      <c r="Q137" s="77" t="s">
        <v>273</v>
      </c>
      <c r="R137" s="77">
        <v>9</v>
      </c>
    </row>
    <row r="138" spans="1:18" ht="16.5" customHeight="1" x14ac:dyDescent="0.25">
      <c r="A138" s="77" t="str">
        <f t="shared" si="14"/>
        <v>200529</v>
      </c>
      <c r="B138" s="77" t="str">
        <f t="shared" si="15"/>
        <v>3B10</v>
      </c>
      <c r="C138" s="77">
        <v>2005</v>
      </c>
      <c r="D138" s="44">
        <v>29</v>
      </c>
      <c r="E138" s="44"/>
      <c r="F138" s="44" t="s">
        <v>7</v>
      </c>
      <c r="I138" s="77" t="str">
        <f t="shared" si="16"/>
        <v>F.3 Ch 10</v>
      </c>
      <c r="L138" s="77">
        <v>5</v>
      </c>
      <c r="N138" s="77" t="str">
        <f>VLOOKUP(B138,'Topic with sorted table '!A:E,5,FALSE)</f>
        <v>VA2</v>
      </c>
      <c r="P138" s="47">
        <v>3</v>
      </c>
      <c r="Q138" s="77" t="s">
        <v>273</v>
      </c>
      <c r="R138" s="77">
        <v>10</v>
      </c>
    </row>
    <row r="139" spans="1:18" ht="16.5" customHeight="1" x14ac:dyDescent="0.25">
      <c r="A139" s="77" t="str">
        <f t="shared" si="14"/>
        <v>200530</v>
      </c>
      <c r="B139" s="77" t="str">
        <f t="shared" si="15"/>
        <v>2B10</v>
      </c>
      <c r="C139" s="77">
        <v>2005</v>
      </c>
      <c r="D139" s="44">
        <v>30</v>
      </c>
      <c r="E139" s="44"/>
      <c r="F139" s="44" t="s">
        <v>23</v>
      </c>
      <c r="I139" s="77" t="str">
        <f t="shared" si="16"/>
        <v>F.2 Ch 10</v>
      </c>
      <c r="L139" s="77">
        <v>4</v>
      </c>
      <c r="N139" s="77" t="str">
        <f>VLOOKUP(B139,'Topic with sorted table '!A:E,5,FALSE)</f>
        <v>A2</v>
      </c>
      <c r="P139" s="46">
        <v>2</v>
      </c>
      <c r="Q139" s="77" t="s">
        <v>273</v>
      </c>
      <c r="R139" s="77">
        <v>10</v>
      </c>
    </row>
    <row r="140" spans="1:18" ht="16.5" customHeight="1" x14ac:dyDescent="0.25">
      <c r="A140" s="77" t="str">
        <f t="shared" si="14"/>
        <v>200531</v>
      </c>
      <c r="B140" s="77" t="str">
        <f t="shared" si="15"/>
        <v>5B8</v>
      </c>
      <c r="C140" s="77">
        <v>2005</v>
      </c>
      <c r="D140" s="44">
        <v>31</v>
      </c>
      <c r="E140" s="44"/>
      <c r="F140" s="44" t="s">
        <v>13</v>
      </c>
      <c r="I140" s="77" t="str">
        <f t="shared" si="16"/>
        <v>F.5 Ch 8</v>
      </c>
      <c r="L140" s="77">
        <v>5</v>
      </c>
      <c r="N140" s="77" t="str">
        <f>VLOOKUP(B140,'Topic with sorted table '!A:E,5,FALSE)</f>
        <v>A4</v>
      </c>
      <c r="P140" s="50">
        <v>5</v>
      </c>
      <c r="Q140" s="77" t="s">
        <v>273</v>
      </c>
      <c r="R140" s="77">
        <v>8</v>
      </c>
    </row>
    <row r="141" spans="1:18" ht="16.5" customHeight="1" x14ac:dyDescent="0.25">
      <c r="A141" s="77" t="str">
        <f t="shared" si="14"/>
        <v>200532</v>
      </c>
      <c r="B141" s="77" t="str">
        <f t="shared" si="15"/>
        <v>3B12</v>
      </c>
      <c r="C141" s="77">
        <v>2005</v>
      </c>
      <c r="D141" s="44">
        <v>32</v>
      </c>
      <c r="E141" s="44"/>
      <c r="F141" s="44" t="s">
        <v>7</v>
      </c>
      <c r="I141" s="77" t="str">
        <f t="shared" si="16"/>
        <v>F.3 Ch 12</v>
      </c>
      <c r="L141" s="77">
        <v>2</v>
      </c>
      <c r="N141" s="77" t="str">
        <f>VLOOKUP(B141,'Topic with sorted table '!A:E,5,FALSE)</f>
        <v>AG2</v>
      </c>
      <c r="P141" s="47">
        <v>3</v>
      </c>
      <c r="Q141" s="77" t="s">
        <v>273</v>
      </c>
      <c r="R141" s="77">
        <v>12</v>
      </c>
    </row>
    <row r="142" spans="1:18" ht="16.5" customHeight="1" x14ac:dyDescent="0.25">
      <c r="A142" s="77" t="str">
        <f t="shared" si="14"/>
        <v>200533</v>
      </c>
      <c r="B142" s="77" t="str">
        <f t="shared" si="15"/>
        <v>4A2</v>
      </c>
      <c r="C142" s="77">
        <v>2005</v>
      </c>
      <c r="D142" s="45">
        <v>33</v>
      </c>
      <c r="E142" s="45"/>
      <c r="F142" s="45" t="s">
        <v>23</v>
      </c>
      <c r="I142" s="77" t="str">
        <f t="shared" si="16"/>
        <v>F.4 Ch 2</v>
      </c>
      <c r="L142" s="77">
        <v>3</v>
      </c>
      <c r="N142" s="77" t="str">
        <f>VLOOKUP(B142,'Topic with sorted table '!A:E,5,FALSE)</f>
        <v>AG2</v>
      </c>
      <c r="P142" s="49">
        <v>4</v>
      </c>
      <c r="Q142" s="77" t="s">
        <v>272</v>
      </c>
      <c r="R142" s="77">
        <v>2</v>
      </c>
    </row>
    <row r="143" spans="1:18" ht="16.5" customHeight="1" x14ac:dyDescent="0.25">
      <c r="A143" s="77" t="str">
        <f t="shared" si="14"/>
        <v>200534</v>
      </c>
      <c r="B143" s="77" t="str">
        <f t="shared" si="15"/>
        <v>3A6</v>
      </c>
      <c r="C143" s="77">
        <v>2005</v>
      </c>
      <c r="D143" s="45">
        <v>34</v>
      </c>
      <c r="E143" s="45"/>
      <c r="F143" s="45" t="s">
        <v>13</v>
      </c>
      <c r="I143" s="77" t="str">
        <f t="shared" si="16"/>
        <v>F.3 Ch 6</v>
      </c>
      <c r="L143" s="77">
        <v>3</v>
      </c>
      <c r="N143" s="77" t="str">
        <f>VLOOKUP(B143,'Topic with sorted table '!A:E,5,FALSE)</f>
        <v>S2</v>
      </c>
      <c r="P143" s="47">
        <v>3</v>
      </c>
      <c r="Q143" s="77" t="s">
        <v>272</v>
      </c>
      <c r="R143" s="77">
        <v>6</v>
      </c>
    </row>
    <row r="144" spans="1:18" ht="16.5" customHeight="1" x14ac:dyDescent="0.25">
      <c r="A144" s="77" t="str">
        <f t="shared" si="14"/>
        <v>200535</v>
      </c>
      <c r="B144" s="77" t="str">
        <f t="shared" si="15"/>
        <v>5A5</v>
      </c>
      <c r="C144" s="77">
        <v>2005</v>
      </c>
      <c r="D144" s="45">
        <v>35</v>
      </c>
      <c r="E144" s="45"/>
      <c r="F144" s="45" t="s">
        <v>23</v>
      </c>
      <c r="I144" s="77" t="str">
        <f t="shared" si="16"/>
        <v>F.5 Ch 5</v>
      </c>
      <c r="L144" s="77">
        <v>4</v>
      </c>
      <c r="N144" s="77" t="str">
        <f>VLOOKUP(B144,'Topic with sorted table '!A:E,5,FALSE)</f>
        <v>P2</v>
      </c>
      <c r="P144" s="50">
        <v>5</v>
      </c>
      <c r="Q144" s="77" t="s">
        <v>272</v>
      </c>
      <c r="R144" s="77">
        <v>5</v>
      </c>
    </row>
    <row r="145" spans="1:18" ht="16.5" customHeight="1" x14ac:dyDescent="0.25">
      <c r="A145" s="77" t="str">
        <f t="shared" si="14"/>
        <v>200536</v>
      </c>
      <c r="B145" s="77" t="str">
        <f t="shared" si="15"/>
        <v>5A5</v>
      </c>
      <c r="C145" s="77">
        <v>2005</v>
      </c>
      <c r="D145" s="45">
        <v>36</v>
      </c>
      <c r="E145" s="45"/>
      <c r="F145" s="45" t="s">
        <v>13</v>
      </c>
      <c r="I145" s="77" t="str">
        <f t="shared" si="16"/>
        <v>F.5 Ch 5</v>
      </c>
      <c r="L145" s="77">
        <v>5</v>
      </c>
      <c r="N145" s="77" t="str">
        <f>VLOOKUP(B145,'Topic with sorted table '!A:E,5,FALSE)</f>
        <v>P2</v>
      </c>
      <c r="P145" s="50">
        <v>5</v>
      </c>
      <c r="Q145" s="77" t="s">
        <v>272</v>
      </c>
      <c r="R145" s="77">
        <v>5</v>
      </c>
    </row>
    <row r="146" spans="1:18" ht="16.5" customHeight="1" x14ac:dyDescent="0.25">
      <c r="A146" s="77" t="str">
        <f t="shared" si="14"/>
        <v>200537</v>
      </c>
      <c r="B146" s="77" t="str">
        <f t="shared" si="15"/>
        <v>4B9</v>
      </c>
      <c r="C146" s="77">
        <v>2005</v>
      </c>
      <c r="D146" s="45">
        <v>37</v>
      </c>
      <c r="E146" s="45"/>
      <c r="F146" s="45" t="s">
        <v>23</v>
      </c>
      <c r="I146" s="77" t="str">
        <f t="shared" si="16"/>
        <v>F.4 Ch 9</v>
      </c>
      <c r="L146" s="77">
        <v>4</v>
      </c>
      <c r="N146" s="77" t="str">
        <f>VLOOKUP(B146,'Topic with sorted table '!A:E,5,FALSE)</f>
        <v>A3</v>
      </c>
      <c r="P146" s="49">
        <v>4</v>
      </c>
      <c r="Q146" s="77" t="s">
        <v>273</v>
      </c>
      <c r="R146" s="77">
        <v>9</v>
      </c>
    </row>
    <row r="147" spans="1:18" ht="16.5" customHeight="1" x14ac:dyDescent="0.25">
      <c r="A147" s="77" t="str">
        <f t="shared" si="14"/>
        <v>200538</v>
      </c>
      <c r="B147" s="77" t="str">
        <f t="shared" si="15"/>
        <v>4B9</v>
      </c>
      <c r="C147" s="77">
        <v>2005</v>
      </c>
      <c r="D147" s="44">
        <v>38</v>
      </c>
      <c r="E147" s="44"/>
      <c r="F147" s="44" t="s">
        <v>13</v>
      </c>
      <c r="I147" s="77" t="str">
        <f t="shared" si="16"/>
        <v>F.4 Ch 9</v>
      </c>
      <c r="L147" s="77">
        <v>2</v>
      </c>
      <c r="N147" s="77" t="str">
        <f>VLOOKUP(B147,'Topic with sorted table '!A:E,5,FALSE)</f>
        <v>A3</v>
      </c>
      <c r="P147" s="49">
        <v>4</v>
      </c>
      <c r="Q147" s="77" t="s">
        <v>273</v>
      </c>
      <c r="R147" s="77">
        <v>9</v>
      </c>
    </row>
    <row r="148" spans="1:18" ht="16.5" customHeight="1" x14ac:dyDescent="0.25">
      <c r="A148" s="77" t="str">
        <f t="shared" si="14"/>
        <v>200539</v>
      </c>
      <c r="B148" s="77" t="str">
        <f t="shared" si="15"/>
        <v>4B8</v>
      </c>
      <c r="C148" s="77">
        <v>2005</v>
      </c>
      <c r="D148" s="44">
        <v>39</v>
      </c>
      <c r="E148" s="44"/>
      <c r="F148" s="44" t="s">
        <v>23</v>
      </c>
      <c r="I148" s="77" t="str">
        <f t="shared" si="16"/>
        <v>F.4 Ch 8</v>
      </c>
      <c r="L148" s="77">
        <v>2</v>
      </c>
      <c r="N148" s="77" t="str">
        <f>VLOOKUP(B148,'Topic with sorted table '!A:E,5,FALSE)</f>
        <v>A4</v>
      </c>
      <c r="P148" s="49">
        <v>4</v>
      </c>
      <c r="Q148" s="77" t="s">
        <v>273</v>
      </c>
      <c r="R148" s="77">
        <v>8</v>
      </c>
    </row>
    <row r="149" spans="1:18" ht="16.5" customHeight="1" x14ac:dyDescent="0.25">
      <c r="A149" s="77" t="str">
        <f t="shared" si="14"/>
        <v>200540</v>
      </c>
      <c r="B149" s="77" t="str">
        <f t="shared" si="15"/>
        <v>4A6</v>
      </c>
      <c r="C149" s="77">
        <v>2005</v>
      </c>
      <c r="D149" s="44">
        <v>40</v>
      </c>
      <c r="E149" s="44"/>
      <c r="F149" s="44" t="s">
        <v>13</v>
      </c>
      <c r="I149" s="77" t="str">
        <f t="shared" si="16"/>
        <v>F.4 Ch 6</v>
      </c>
      <c r="L149" s="77">
        <v>4</v>
      </c>
      <c r="N149" s="77" t="str">
        <f>VLOOKUP(B149,'Topic with sorted table '!A:E,5,FALSE)</f>
        <v>A3</v>
      </c>
      <c r="P149" s="49">
        <v>4</v>
      </c>
      <c r="Q149" s="77" t="s">
        <v>272</v>
      </c>
      <c r="R149" s="77">
        <v>6</v>
      </c>
    </row>
    <row r="150" spans="1:18" ht="16.5" customHeight="1" x14ac:dyDescent="0.25">
      <c r="A150" s="77" t="str">
        <f t="shared" si="14"/>
        <v>200541</v>
      </c>
      <c r="B150" s="77" t="str">
        <f t="shared" si="15"/>
        <v>6A3</v>
      </c>
      <c r="C150" s="77">
        <v>2005</v>
      </c>
      <c r="D150" s="44">
        <v>41</v>
      </c>
      <c r="E150" s="44"/>
      <c r="F150" s="44" t="s">
        <v>7</v>
      </c>
      <c r="I150" s="77" t="str">
        <f t="shared" si="16"/>
        <v>F.6 Ch 3</v>
      </c>
      <c r="L150" s="77">
        <v>3</v>
      </c>
      <c r="N150" s="77" t="str">
        <f>VLOOKUP(B150,'Topic with sorted table '!A:E,5,FALSE)</f>
        <v>A4</v>
      </c>
      <c r="P150" s="51">
        <v>6</v>
      </c>
      <c r="Q150" s="77" t="s">
        <v>272</v>
      </c>
      <c r="R150" s="77">
        <v>3</v>
      </c>
    </row>
    <row r="151" spans="1:18" ht="16.5" customHeight="1" x14ac:dyDescent="0.25">
      <c r="A151" s="77" t="str">
        <f t="shared" si="14"/>
        <v>200542</v>
      </c>
      <c r="B151" s="77" t="str">
        <f t="shared" si="15"/>
        <v>6A1</v>
      </c>
      <c r="C151" s="77">
        <v>2005</v>
      </c>
      <c r="D151" s="44">
        <v>42</v>
      </c>
      <c r="E151" s="44"/>
      <c r="F151" s="44" t="s">
        <v>13</v>
      </c>
      <c r="I151" s="77" t="str">
        <f t="shared" si="16"/>
        <v>F.6 Ch 1</v>
      </c>
      <c r="L151" s="77">
        <v>3</v>
      </c>
      <c r="N151" s="77" t="str">
        <f>VLOOKUP(B151,'Topic with sorted table '!A:E,5,FALSE)</f>
        <v>A3</v>
      </c>
      <c r="P151" s="51">
        <v>6</v>
      </c>
      <c r="Q151" s="77" t="s">
        <v>272</v>
      </c>
      <c r="R151" s="77">
        <v>1</v>
      </c>
    </row>
    <row r="152" spans="1:18" ht="16.5" customHeight="1" x14ac:dyDescent="0.25">
      <c r="A152" s="77" t="str">
        <f t="shared" si="14"/>
        <v>200543</v>
      </c>
      <c r="B152" s="77" t="str">
        <f t="shared" si="15"/>
        <v>3B10</v>
      </c>
      <c r="C152" s="77">
        <v>2005</v>
      </c>
      <c r="D152" s="45">
        <v>43</v>
      </c>
      <c r="E152" s="45"/>
      <c r="F152" s="45" t="s">
        <v>19</v>
      </c>
      <c r="I152" s="77" t="str">
        <f t="shared" si="16"/>
        <v>F.3 Ch 10</v>
      </c>
      <c r="L152" s="77">
        <v>5</v>
      </c>
      <c r="N152" s="77" t="str">
        <f>VLOOKUP(B152,'Topic with sorted table '!A:E,5,FALSE)</f>
        <v>VA2</v>
      </c>
      <c r="P152" s="47">
        <v>3</v>
      </c>
      <c r="Q152" s="77" t="s">
        <v>273</v>
      </c>
      <c r="R152" s="77">
        <v>10</v>
      </c>
    </row>
    <row r="153" spans="1:18" ht="16.5" customHeight="1" x14ac:dyDescent="0.25">
      <c r="A153" s="77" t="str">
        <f t="shared" si="14"/>
        <v>200544</v>
      </c>
      <c r="B153" s="77" t="str">
        <f t="shared" si="15"/>
        <v>4B12</v>
      </c>
      <c r="C153" s="77">
        <v>2005</v>
      </c>
      <c r="D153" s="45">
        <v>44</v>
      </c>
      <c r="E153" s="45"/>
      <c r="F153" s="45" t="s">
        <v>13</v>
      </c>
      <c r="I153" s="77" t="str">
        <f t="shared" si="16"/>
        <v>F.4 Ch 12</v>
      </c>
      <c r="L153" s="77">
        <v>5</v>
      </c>
      <c r="N153" s="77" t="str">
        <f>VLOOKUP(B153,'Topic with sorted table '!A:E,5,FALSE)</f>
        <v>T2</v>
      </c>
      <c r="P153" s="49">
        <v>4</v>
      </c>
      <c r="Q153" s="77" t="s">
        <v>273</v>
      </c>
      <c r="R153" s="77">
        <v>12</v>
      </c>
    </row>
    <row r="154" spans="1:18" ht="16.5" customHeight="1" x14ac:dyDescent="0.25">
      <c r="A154" s="77" t="str">
        <f t="shared" si="14"/>
        <v>200545</v>
      </c>
      <c r="B154" s="77" t="str">
        <f t="shared" si="15"/>
        <v>4B12</v>
      </c>
      <c r="C154" s="77">
        <v>2005</v>
      </c>
      <c r="D154" s="45">
        <v>45</v>
      </c>
      <c r="E154" s="45"/>
      <c r="F154" s="45" t="s">
        <v>13</v>
      </c>
      <c r="I154" s="77" t="str">
        <f t="shared" si="16"/>
        <v>F.4 Ch 12</v>
      </c>
      <c r="L154" s="77">
        <v>3</v>
      </c>
      <c r="N154" s="77" t="str">
        <f>VLOOKUP(B154,'Topic with sorted table '!A:E,5,FALSE)</f>
        <v>T2</v>
      </c>
      <c r="P154" s="49">
        <v>4</v>
      </c>
      <c r="Q154" s="77" t="s">
        <v>273</v>
      </c>
      <c r="R154" s="77">
        <v>12</v>
      </c>
    </row>
    <row r="155" spans="1:18" ht="16.5" customHeight="1" x14ac:dyDescent="0.25">
      <c r="A155" s="77" t="str">
        <f t="shared" si="14"/>
        <v>200546</v>
      </c>
      <c r="B155" s="77" t="str">
        <f t="shared" si="15"/>
        <v>4B12</v>
      </c>
      <c r="C155" s="77">
        <v>2005</v>
      </c>
      <c r="D155" s="45">
        <v>46</v>
      </c>
      <c r="E155" s="45"/>
      <c r="F155" s="45" t="s">
        <v>19</v>
      </c>
      <c r="I155" s="77" t="str">
        <f t="shared" si="16"/>
        <v>F.4 Ch 12</v>
      </c>
      <c r="L155" s="77">
        <v>5</v>
      </c>
      <c r="N155" s="77" t="str">
        <f>VLOOKUP(B155,'Topic with sorted table '!A:E,5,FALSE)</f>
        <v>T2</v>
      </c>
      <c r="P155" s="49">
        <v>4</v>
      </c>
      <c r="Q155" s="77" t="s">
        <v>273</v>
      </c>
      <c r="R155" s="77">
        <v>12</v>
      </c>
    </row>
    <row r="156" spans="1:18" ht="16.5" customHeight="1" x14ac:dyDescent="0.25">
      <c r="A156" s="77" t="str">
        <f t="shared" si="14"/>
        <v>200547</v>
      </c>
      <c r="B156" s="77" t="str">
        <f t="shared" si="15"/>
        <v>5B10</v>
      </c>
      <c r="C156" s="77">
        <v>2005</v>
      </c>
      <c r="D156" s="45">
        <v>47</v>
      </c>
      <c r="E156" s="45"/>
      <c r="F156" s="45" t="s">
        <v>19</v>
      </c>
      <c r="I156" s="77" t="str">
        <f t="shared" si="16"/>
        <v>F.5 Ch 10</v>
      </c>
      <c r="L156" s="77">
        <v>3</v>
      </c>
      <c r="N156" s="77" t="str">
        <f>VLOOKUP(B156,'Topic with sorted table '!A:E,5,FALSE)</f>
        <v>3D2</v>
      </c>
      <c r="P156" s="50">
        <v>5</v>
      </c>
      <c r="Q156" s="77" t="s">
        <v>273</v>
      </c>
      <c r="R156" s="77">
        <v>10</v>
      </c>
    </row>
    <row r="157" spans="1:18" ht="16.5" customHeight="1" x14ac:dyDescent="0.25">
      <c r="A157" s="77" t="str">
        <f t="shared" si="14"/>
        <v>200548</v>
      </c>
      <c r="B157" s="77" t="str">
        <f t="shared" si="15"/>
        <v>5B10</v>
      </c>
      <c r="C157" s="77">
        <v>2005</v>
      </c>
      <c r="D157" s="44">
        <v>48</v>
      </c>
      <c r="E157" s="44"/>
      <c r="F157" s="44" t="s">
        <v>19</v>
      </c>
      <c r="I157" s="77" t="str">
        <f t="shared" si="16"/>
        <v>F.5 Ch 10</v>
      </c>
      <c r="L157" s="77">
        <v>4</v>
      </c>
      <c r="N157" s="77" t="str">
        <f>VLOOKUP(B157,'Topic with sorted table '!A:E,5,FALSE)</f>
        <v>3D2</v>
      </c>
      <c r="P157" s="50">
        <v>5</v>
      </c>
      <c r="Q157" s="77" t="s">
        <v>273</v>
      </c>
      <c r="R157" s="77">
        <v>10</v>
      </c>
    </row>
    <row r="158" spans="1:18" ht="16.5" customHeight="1" x14ac:dyDescent="0.25">
      <c r="A158" s="77" t="str">
        <f t="shared" si="14"/>
        <v>200549</v>
      </c>
      <c r="B158" s="77" t="str">
        <f t="shared" si="15"/>
        <v>4B11</v>
      </c>
      <c r="C158" s="77">
        <v>2005</v>
      </c>
      <c r="D158" s="44">
        <v>49</v>
      </c>
      <c r="E158" s="44"/>
      <c r="F158" s="44" t="s">
        <v>13</v>
      </c>
      <c r="I158" s="77" t="str">
        <f t="shared" si="16"/>
        <v>F.4 Ch 11</v>
      </c>
      <c r="L158" s="77">
        <v>4</v>
      </c>
      <c r="N158" s="77" t="str">
        <f>VLOOKUP(B158,'Topic with sorted table '!A:E,5,FALSE)</f>
        <v>DG3</v>
      </c>
      <c r="P158" s="49">
        <v>4</v>
      </c>
      <c r="Q158" s="77" t="s">
        <v>273</v>
      </c>
      <c r="R158" s="77">
        <v>11</v>
      </c>
    </row>
    <row r="159" spans="1:18" ht="16.5" customHeight="1" x14ac:dyDescent="0.25">
      <c r="A159" s="77" t="str">
        <f t="shared" si="14"/>
        <v>200550</v>
      </c>
      <c r="B159" s="77" t="str">
        <f t="shared" si="15"/>
        <v>4B11</v>
      </c>
      <c r="C159" s="77">
        <v>2005</v>
      </c>
      <c r="D159" s="44">
        <v>50</v>
      </c>
      <c r="E159" s="44"/>
      <c r="F159" s="44" t="s">
        <v>19</v>
      </c>
      <c r="I159" s="77" t="str">
        <f t="shared" si="16"/>
        <v>F.4 Ch 11</v>
      </c>
      <c r="L159" s="77">
        <v>5</v>
      </c>
      <c r="N159" s="77" t="str">
        <f>VLOOKUP(B159,'Topic with sorted table '!A:E,5,FALSE)</f>
        <v>DG3</v>
      </c>
      <c r="P159" s="49">
        <v>4</v>
      </c>
      <c r="Q159" s="77" t="s">
        <v>273</v>
      </c>
      <c r="R159" s="77">
        <v>11</v>
      </c>
    </row>
    <row r="160" spans="1:18" ht="16.5" customHeight="1" x14ac:dyDescent="0.25">
      <c r="A160" s="77" t="str">
        <f t="shared" si="14"/>
        <v>200551</v>
      </c>
      <c r="B160" s="77" t="str">
        <f t="shared" si="15"/>
        <v>4B11</v>
      </c>
      <c r="C160" s="77">
        <v>2005</v>
      </c>
      <c r="D160" s="44">
        <v>51</v>
      </c>
      <c r="E160" s="44"/>
      <c r="F160" s="44" t="s">
        <v>19</v>
      </c>
      <c r="I160" s="77" t="str">
        <f t="shared" si="16"/>
        <v>F.4 Ch 11</v>
      </c>
      <c r="L160" s="77">
        <v>5</v>
      </c>
      <c r="N160" s="77" t="str">
        <f>VLOOKUP(B160,'Topic with sorted table '!A:E,5,FALSE)</f>
        <v>DG3</v>
      </c>
      <c r="P160" s="49">
        <v>4</v>
      </c>
      <c r="Q160" s="77" t="s">
        <v>273</v>
      </c>
      <c r="R160" s="77">
        <v>11</v>
      </c>
    </row>
    <row r="161" spans="1:18" ht="16.5" customHeight="1" x14ac:dyDescent="0.25">
      <c r="A161" s="77" t="str">
        <f t="shared" si="14"/>
        <v>200552</v>
      </c>
      <c r="B161" s="77" t="str">
        <f t="shared" si="15"/>
        <v>3B10</v>
      </c>
      <c r="C161" s="77">
        <v>2005</v>
      </c>
      <c r="D161" s="44">
        <v>52</v>
      </c>
      <c r="E161" s="44"/>
      <c r="F161" s="44" t="s">
        <v>7</v>
      </c>
      <c r="I161" s="77" t="str">
        <f t="shared" si="16"/>
        <v>F.3 Ch 10</v>
      </c>
      <c r="L161" s="77">
        <v>4</v>
      </c>
      <c r="N161" s="77" t="str">
        <f>VLOOKUP(B161,'Topic with sorted table '!A:E,5,FALSE)</f>
        <v>VA2</v>
      </c>
      <c r="P161" s="47">
        <v>3</v>
      </c>
      <c r="Q161" s="77" t="s">
        <v>273</v>
      </c>
      <c r="R161" s="77">
        <v>10</v>
      </c>
    </row>
    <row r="162" spans="1:18" ht="16.5" customHeight="1" x14ac:dyDescent="0.25">
      <c r="A162" s="77" t="str">
        <f t="shared" si="14"/>
        <v>200553</v>
      </c>
      <c r="B162" s="77" t="str">
        <f t="shared" si="15"/>
        <v>5B7</v>
      </c>
      <c r="C162" s="77">
        <v>2005</v>
      </c>
      <c r="D162" s="45">
        <v>53</v>
      </c>
      <c r="E162" s="45"/>
      <c r="F162" s="45" t="s">
        <v>19</v>
      </c>
      <c r="I162" s="77" t="str">
        <f t="shared" si="16"/>
        <v>F.5 Ch 7</v>
      </c>
      <c r="L162" s="77">
        <v>4</v>
      </c>
      <c r="N162" s="77" t="str">
        <f>VLOOKUP(B162,'Topic with sorted table '!A:E,5,FALSE)</f>
        <v>AG3</v>
      </c>
      <c r="P162" s="50">
        <v>5</v>
      </c>
      <c r="Q162" s="77" t="s">
        <v>273</v>
      </c>
      <c r="R162" s="77">
        <v>7</v>
      </c>
    </row>
    <row r="163" spans="1:18" ht="16.5" customHeight="1" x14ac:dyDescent="0.25">
      <c r="A163" s="77" t="str">
        <f t="shared" si="14"/>
        <v>200554</v>
      </c>
      <c r="B163" s="77" t="str">
        <f t="shared" si="15"/>
        <v>5B7</v>
      </c>
      <c r="C163" s="77">
        <v>2005</v>
      </c>
      <c r="D163" s="45">
        <v>54</v>
      </c>
      <c r="E163" s="45"/>
      <c r="F163" s="45" t="s">
        <v>13</v>
      </c>
      <c r="I163" s="77" t="str">
        <f t="shared" si="16"/>
        <v>F.5 Ch 7</v>
      </c>
      <c r="L163" s="77">
        <v>5</v>
      </c>
      <c r="N163" s="77" t="str">
        <f>VLOOKUP(B163,'Topic with sorted table '!A:E,5,FALSE)</f>
        <v>AG3</v>
      </c>
      <c r="P163" s="50">
        <v>5</v>
      </c>
      <c r="Q163" s="77" t="s">
        <v>273</v>
      </c>
      <c r="R163" s="77">
        <v>7</v>
      </c>
    </row>
    <row r="164" spans="1:18" ht="16.5" customHeight="1" x14ac:dyDescent="0.25">
      <c r="A164" s="77" t="str">
        <f t="shared" si="14"/>
        <v>200601</v>
      </c>
      <c r="B164" s="77" t="str">
        <f t="shared" si="15"/>
        <v>2A2</v>
      </c>
      <c r="C164" s="77">
        <v>2006</v>
      </c>
      <c r="D164" s="44">
        <v>1</v>
      </c>
      <c r="E164" s="44"/>
      <c r="F164" s="44" t="s">
        <v>19</v>
      </c>
      <c r="I164" s="77" t="str">
        <f t="shared" si="16"/>
        <v>F.2 Ch 2</v>
      </c>
      <c r="L164" s="77">
        <v>2</v>
      </c>
      <c r="N164" s="77" t="str">
        <f>VLOOKUP(B164,'Topic with sorted table '!A:E,5,FALSE)</f>
        <v>A1</v>
      </c>
      <c r="P164" s="46">
        <v>2</v>
      </c>
      <c r="Q164" s="77" t="s">
        <v>272</v>
      </c>
      <c r="R164" s="77">
        <v>2</v>
      </c>
    </row>
    <row r="165" spans="1:18" ht="16.5" customHeight="1" x14ac:dyDescent="0.25">
      <c r="A165" s="77" t="str">
        <f t="shared" si="14"/>
        <v>200602</v>
      </c>
      <c r="B165" s="77" t="str">
        <f t="shared" si="15"/>
        <v>2A4</v>
      </c>
      <c r="C165" s="77">
        <v>2006</v>
      </c>
      <c r="D165" s="44">
        <v>2</v>
      </c>
      <c r="E165" s="44"/>
      <c r="F165" s="44" t="s">
        <v>7</v>
      </c>
      <c r="I165" s="77" t="str">
        <f t="shared" si="16"/>
        <v>F.2 Ch 4</v>
      </c>
      <c r="L165" s="77">
        <v>2</v>
      </c>
      <c r="N165" s="77" t="str">
        <f>VLOOKUP(B165,'Topic with sorted table '!A:E,5,FALSE)</f>
        <v>A1</v>
      </c>
      <c r="P165" s="46">
        <v>2</v>
      </c>
      <c r="Q165" s="77" t="s">
        <v>272</v>
      </c>
      <c r="R165" s="77">
        <v>4</v>
      </c>
    </row>
    <row r="166" spans="1:18" ht="16.5" customHeight="1" x14ac:dyDescent="0.25">
      <c r="A166" s="77" t="str">
        <f t="shared" si="14"/>
        <v>200603</v>
      </c>
      <c r="B166" s="77" t="str">
        <f t="shared" si="15"/>
        <v>4B9</v>
      </c>
      <c r="C166" s="77">
        <v>2006</v>
      </c>
      <c r="D166" s="44">
        <v>3</v>
      </c>
      <c r="E166" s="44"/>
      <c r="F166" s="44" t="s">
        <v>13</v>
      </c>
      <c r="I166" s="77" t="str">
        <f t="shared" si="16"/>
        <v>F.4 Ch 9</v>
      </c>
      <c r="L166" s="77">
        <v>3</v>
      </c>
      <c r="N166" s="77" t="str">
        <f>VLOOKUP(B166,'Topic with sorted table '!A:E,5,FALSE)</f>
        <v>A3</v>
      </c>
      <c r="P166" s="49">
        <v>4</v>
      </c>
      <c r="Q166" s="77" t="s">
        <v>273</v>
      </c>
      <c r="R166" s="77">
        <v>9</v>
      </c>
    </row>
    <row r="167" spans="1:18" ht="16.5" customHeight="1" x14ac:dyDescent="0.25">
      <c r="A167" s="77" t="str">
        <f t="shared" si="14"/>
        <v>200604</v>
      </c>
      <c r="B167" s="77" t="str">
        <f t="shared" si="15"/>
        <v>2A2</v>
      </c>
      <c r="C167" s="77">
        <v>2006</v>
      </c>
      <c r="D167" s="44">
        <v>4</v>
      </c>
      <c r="E167" s="44"/>
      <c r="F167" s="44" t="s">
        <v>13</v>
      </c>
      <c r="I167" s="77" t="str">
        <f t="shared" si="16"/>
        <v>F.2 Ch 2</v>
      </c>
      <c r="L167" s="77">
        <v>2</v>
      </c>
      <c r="N167" s="77" t="str">
        <f>VLOOKUP(B167,'Topic with sorted table '!A:E,5,FALSE)</f>
        <v>A1</v>
      </c>
      <c r="P167" s="46">
        <v>2</v>
      </c>
      <c r="Q167" s="77" t="s">
        <v>272</v>
      </c>
      <c r="R167" s="77">
        <v>2</v>
      </c>
    </row>
    <row r="168" spans="1:18" ht="16.5" customHeight="1" x14ac:dyDescent="0.25">
      <c r="A168" s="77" t="str">
        <f t="shared" si="14"/>
        <v>200605</v>
      </c>
      <c r="B168" s="77" t="str">
        <f t="shared" si="15"/>
        <v>4A4</v>
      </c>
      <c r="C168" s="77">
        <v>2006</v>
      </c>
      <c r="D168" s="44">
        <v>5</v>
      </c>
      <c r="E168" s="44"/>
      <c r="F168" s="44" t="s">
        <v>13</v>
      </c>
      <c r="I168" s="77" t="str">
        <f t="shared" si="16"/>
        <v>F.4 Ch 4</v>
      </c>
      <c r="L168" s="77">
        <v>2</v>
      </c>
      <c r="N168" s="77" t="str">
        <f>VLOOKUP(B168,'Topic with sorted table '!A:E,5,FALSE)</f>
        <v>A3</v>
      </c>
      <c r="P168" s="49">
        <v>4</v>
      </c>
      <c r="Q168" s="77" t="s">
        <v>272</v>
      </c>
      <c r="R168" s="77">
        <v>4</v>
      </c>
    </row>
    <row r="169" spans="1:18" ht="16.5" customHeight="1" x14ac:dyDescent="0.25">
      <c r="A169" s="77" t="str">
        <f t="shared" si="14"/>
        <v>200606</v>
      </c>
      <c r="B169" s="77" t="str">
        <f t="shared" si="15"/>
        <v>2A3</v>
      </c>
      <c r="C169" s="77">
        <v>2006</v>
      </c>
      <c r="D169" s="45">
        <v>6</v>
      </c>
      <c r="E169" s="45"/>
      <c r="F169" s="45" t="s">
        <v>19</v>
      </c>
      <c r="I169" s="77" t="str">
        <f t="shared" si="16"/>
        <v>F.2 Ch 3</v>
      </c>
      <c r="L169" s="77">
        <v>3</v>
      </c>
      <c r="N169" s="77" t="str">
        <f>VLOOKUP(B169,'Topic with sorted table '!A:E,5,FALSE)</f>
        <v>A1</v>
      </c>
      <c r="P169" s="46">
        <v>2</v>
      </c>
      <c r="Q169" s="77" t="s">
        <v>272</v>
      </c>
      <c r="R169" s="77">
        <v>3</v>
      </c>
    </row>
    <row r="170" spans="1:18" ht="16.5" customHeight="1" x14ac:dyDescent="0.25">
      <c r="A170" s="77" t="str">
        <f t="shared" si="14"/>
        <v>200607</v>
      </c>
      <c r="B170" s="77" t="str">
        <f t="shared" si="15"/>
        <v>4A3</v>
      </c>
      <c r="C170" s="77">
        <v>2006</v>
      </c>
      <c r="D170" s="45">
        <v>7</v>
      </c>
      <c r="E170" s="45"/>
      <c r="F170" s="45" t="s">
        <v>13</v>
      </c>
      <c r="I170" s="77" t="str">
        <f t="shared" si="16"/>
        <v>F.4 Ch 3</v>
      </c>
      <c r="L170" s="77">
        <v>4</v>
      </c>
      <c r="N170" s="77" t="str">
        <f>VLOOKUP(B170,'Topic with sorted table '!A:E,5,FALSE)</f>
        <v>A3</v>
      </c>
      <c r="P170" s="49">
        <v>4</v>
      </c>
      <c r="Q170" s="77" t="s">
        <v>272</v>
      </c>
      <c r="R170" s="77">
        <v>3</v>
      </c>
    </row>
    <row r="171" spans="1:18" ht="16.5" customHeight="1" x14ac:dyDescent="0.25">
      <c r="A171" s="77" t="str">
        <f t="shared" si="14"/>
        <v>200608</v>
      </c>
      <c r="B171" s="77" t="str">
        <f t="shared" si="15"/>
        <v>4A3</v>
      </c>
      <c r="C171" s="77">
        <v>2006</v>
      </c>
      <c r="D171" s="45">
        <v>8</v>
      </c>
      <c r="E171" s="45"/>
      <c r="F171" s="45" t="s">
        <v>23</v>
      </c>
      <c r="I171" s="77" t="str">
        <f t="shared" si="16"/>
        <v>F.4 Ch 3</v>
      </c>
      <c r="L171" s="77">
        <v>2</v>
      </c>
      <c r="N171" s="77" t="str">
        <f>VLOOKUP(B171,'Topic with sorted table '!A:E,5,FALSE)</f>
        <v>A3</v>
      </c>
      <c r="P171" s="49">
        <v>4</v>
      </c>
      <c r="Q171" s="77" t="s">
        <v>272</v>
      </c>
      <c r="R171" s="77">
        <v>3</v>
      </c>
    </row>
    <row r="172" spans="1:18" ht="16.5" customHeight="1" x14ac:dyDescent="0.25">
      <c r="A172" s="77" t="str">
        <f t="shared" si="14"/>
        <v>200609</v>
      </c>
      <c r="B172" s="77" t="str">
        <f t="shared" si="15"/>
        <v>4A3</v>
      </c>
      <c r="C172" s="77">
        <v>2006</v>
      </c>
      <c r="D172" s="45">
        <v>9</v>
      </c>
      <c r="E172" s="45"/>
      <c r="F172" s="45" t="s">
        <v>13</v>
      </c>
      <c r="I172" s="77" t="str">
        <f t="shared" si="16"/>
        <v>F.4 Ch 3</v>
      </c>
      <c r="L172" s="77">
        <v>5</v>
      </c>
      <c r="N172" s="77" t="str">
        <f>VLOOKUP(B172,'Topic with sorted table '!A:E,5,FALSE)</f>
        <v>A3</v>
      </c>
      <c r="P172" s="49">
        <v>4</v>
      </c>
      <c r="Q172" s="77" t="s">
        <v>272</v>
      </c>
      <c r="R172" s="77">
        <v>3</v>
      </c>
    </row>
    <row r="173" spans="1:18" ht="16.5" customHeight="1" x14ac:dyDescent="0.25">
      <c r="A173" s="77" t="str">
        <f t="shared" si="14"/>
        <v>200610</v>
      </c>
      <c r="B173" s="77" t="str">
        <f t="shared" si="15"/>
        <v>1A3</v>
      </c>
      <c r="C173" s="77">
        <v>2006</v>
      </c>
      <c r="D173" s="45">
        <v>10</v>
      </c>
      <c r="E173" s="45"/>
      <c r="F173" s="45" t="s">
        <v>19</v>
      </c>
      <c r="I173" s="77" t="str">
        <f t="shared" si="16"/>
        <v>F.1 Ch 3</v>
      </c>
      <c r="L173" s="77">
        <v>2</v>
      </c>
      <c r="N173" s="77" t="str">
        <f>VLOOKUP(B173,'Topic with sorted table '!A:E,5,FALSE)</f>
        <v>A1</v>
      </c>
      <c r="P173" s="48">
        <v>1</v>
      </c>
      <c r="Q173" s="77" t="s">
        <v>272</v>
      </c>
      <c r="R173" s="77">
        <v>3</v>
      </c>
    </row>
    <row r="174" spans="1:18" ht="16.5" customHeight="1" x14ac:dyDescent="0.25">
      <c r="A174" s="77" t="str">
        <f t="shared" si="14"/>
        <v>200611</v>
      </c>
      <c r="B174" s="77" t="str">
        <f t="shared" si="15"/>
        <v>3A3</v>
      </c>
      <c r="C174" s="77">
        <v>2006</v>
      </c>
      <c r="D174" s="44">
        <v>11</v>
      </c>
      <c r="E174" s="44"/>
      <c r="F174" s="44" t="s">
        <v>7</v>
      </c>
      <c r="I174" s="77" t="str">
        <f t="shared" si="16"/>
        <v>F.3 Ch 3</v>
      </c>
      <c r="L174" s="77">
        <v>2</v>
      </c>
      <c r="N174" s="77" t="str">
        <f>VLOOKUP(B174,'Topic with sorted table '!A:E,5,FALSE)</f>
        <v>DA</v>
      </c>
      <c r="P174" s="47">
        <v>3</v>
      </c>
      <c r="Q174" s="77" t="s">
        <v>272</v>
      </c>
      <c r="R174" s="77">
        <v>3</v>
      </c>
    </row>
    <row r="175" spans="1:18" ht="16.5" customHeight="1" x14ac:dyDescent="0.25">
      <c r="A175" s="77" t="str">
        <f t="shared" si="14"/>
        <v>200612</v>
      </c>
      <c r="B175" s="77" t="str">
        <f t="shared" si="15"/>
        <v>6A1</v>
      </c>
      <c r="C175" s="77">
        <v>2006</v>
      </c>
      <c r="D175" s="44">
        <v>12</v>
      </c>
      <c r="E175" s="44"/>
      <c r="F175" s="44" t="s">
        <v>7</v>
      </c>
      <c r="I175" s="77" t="str">
        <f t="shared" si="16"/>
        <v>F.6 Ch 1</v>
      </c>
      <c r="L175" s="77">
        <v>2</v>
      </c>
      <c r="N175" s="77" t="str">
        <f>VLOOKUP(B175,'Topic with sorted table '!A:E,5,FALSE)</f>
        <v>A3</v>
      </c>
      <c r="P175" s="51">
        <v>6</v>
      </c>
      <c r="Q175" s="77" t="s">
        <v>272</v>
      </c>
      <c r="R175" s="77">
        <v>1</v>
      </c>
    </row>
    <row r="176" spans="1:18" ht="16.5" customHeight="1" x14ac:dyDescent="0.25">
      <c r="A176" s="77" t="str">
        <f t="shared" si="14"/>
        <v>200613</v>
      </c>
      <c r="B176" s="77" t="str">
        <f t="shared" si="15"/>
        <v>2A6</v>
      </c>
      <c r="C176" s="77">
        <v>2006</v>
      </c>
      <c r="D176" s="44">
        <v>13</v>
      </c>
      <c r="E176" s="44"/>
      <c r="F176" s="44" t="s">
        <v>23</v>
      </c>
      <c r="I176" s="77" t="str">
        <f t="shared" si="16"/>
        <v>F.2 Ch 6</v>
      </c>
      <c r="L176" s="77">
        <v>3</v>
      </c>
      <c r="N176" s="77" t="str">
        <f>VLOOKUP(B176,'Topic with sorted table '!A:E,5,FALSE)</f>
        <v>A1</v>
      </c>
      <c r="P176" s="46">
        <v>2</v>
      </c>
      <c r="Q176" s="77" t="s">
        <v>272</v>
      </c>
      <c r="R176" s="77">
        <v>6</v>
      </c>
    </row>
    <row r="177" spans="1:18" ht="16.5" customHeight="1" x14ac:dyDescent="0.25">
      <c r="A177" s="77" t="str">
        <f t="shared" si="14"/>
        <v>200614</v>
      </c>
      <c r="B177" s="77" t="str">
        <f t="shared" si="15"/>
        <v>5B6</v>
      </c>
      <c r="C177" s="77">
        <v>2006</v>
      </c>
      <c r="D177" s="44">
        <v>14</v>
      </c>
      <c r="E177" s="44"/>
      <c r="F177" s="44" t="s">
        <v>23</v>
      </c>
      <c r="I177" s="77" t="str">
        <f t="shared" si="16"/>
        <v>F.5 Ch 6</v>
      </c>
      <c r="L177" s="77">
        <v>4</v>
      </c>
      <c r="N177" s="77" t="str">
        <f>VLOOKUP(B177,'Topic with sorted table '!A:E,5,FALSE)</f>
        <v>DA</v>
      </c>
      <c r="P177" s="50">
        <v>5</v>
      </c>
      <c r="Q177" s="77" t="s">
        <v>273</v>
      </c>
      <c r="R177" s="77">
        <v>6</v>
      </c>
    </row>
    <row r="178" spans="1:18" ht="16.5" customHeight="1" x14ac:dyDescent="0.25">
      <c r="A178" s="77" t="str">
        <f t="shared" si="14"/>
        <v>200615</v>
      </c>
      <c r="B178" s="77" t="str">
        <f t="shared" si="15"/>
        <v>2A6</v>
      </c>
      <c r="C178" s="77">
        <v>2006</v>
      </c>
      <c r="D178" s="44">
        <v>15</v>
      </c>
      <c r="E178" s="44"/>
      <c r="F178" s="44" t="s">
        <v>7</v>
      </c>
      <c r="I178" s="77" t="str">
        <f t="shared" si="16"/>
        <v>F.2 Ch 6</v>
      </c>
      <c r="L178" s="77">
        <v>4</v>
      </c>
      <c r="N178" s="77" t="str">
        <f>VLOOKUP(B178,'Topic with sorted table '!A:E,5,FALSE)</f>
        <v>A1</v>
      </c>
      <c r="P178" s="46">
        <v>2</v>
      </c>
      <c r="Q178" s="77" t="s">
        <v>272</v>
      </c>
      <c r="R178" s="77">
        <v>6</v>
      </c>
    </row>
    <row r="179" spans="1:18" ht="16.5" customHeight="1" x14ac:dyDescent="0.25">
      <c r="A179" s="77" t="str">
        <f t="shared" si="14"/>
        <v>200616</v>
      </c>
      <c r="B179" s="77" t="str">
        <f t="shared" si="15"/>
        <v>3B11</v>
      </c>
      <c r="C179" s="77">
        <v>2006</v>
      </c>
      <c r="D179" s="45">
        <v>16</v>
      </c>
      <c r="E179" s="45"/>
      <c r="F179" s="45" t="s">
        <v>13</v>
      </c>
      <c r="I179" s="77" t="str">
        <f t="shared" si="16"/>
        <v>F.3 Ch 11</v>
      </c>
      <c r="L179" s="77">
        <v>4</v>
      </c>
      <c r="N179" s="77" t="str">
        <f>VLOOKUP(B179,'Topic with sorted table '!A:E,5,FALSE)</f>
        <v>T1</v>
      </c>
      <c r="P179" s="47">
        <v>3</v>
      </c>
      <c r="Q179" s="77" t="s">
        <v>273</v>
      </c>
      <c r="R179" s="77">
        <v>11</v>
      </c>
    </row>
    <row r="180" spans="1:18" ht="16.5" customHeight="1" x14ac:dyDescent="0.25">
      <c r="A180" s="77" t="str">
        <f t="shared" si="14"/>
        <v>200617</v>
      </c>
      <c r="B180" s="77" t="str">
        <f t="shared" si="15"/>
        <v>2B10</v>
      </c>
      <c r="C180" s="77">
        <v>2006</v>
      </c>
      <c r="D180" s="45">
        <v>17</v>
      </c>
      <c r="E180" s="45"/>
      <c r="F180" s="45" t="s">
        <v>13</v>
      </c>
      <c r="I180" s="77" t="str">
        <f t="shared" si="16"/>
        <v>F.2 Ch 10</v>
      </c>
      <c r="L180" s="77">
        <v>2</v>
      </c>
      <c r="N180" s="77" t="str">
        <f>VLOOKUP(B180,'Topic with sorted table '!A:E,5,FALSE)</f>
        <v>A2</v>
      </c>
      <c r="P180" s="46">
        <v>2</v>
      </c>
      <c r="Q180" s="77" t="s">
        <v>273</v>
      </c>
      <c r="R180" s="77">
        <v>10</v>
      </c>
    </row>
    <row r="181" spans="1:18" ht="16.5" customHeight="1" x14ac:dyDescent="0.25">
      <c r="A181" s="77" t="str">
        <f t="shared" si="14"/>
        <v>200618</v>
      </c>
      <c r="B181" s="77" t="str">
        <f t="shared" si="15"/>
        <v>3B10</v>
      </c>
      <c r="C181" s="77">
        <v>2006</v>
      </c>
      <c r="D181" s="45">
        <v>18</v>
      </c>
      <c r="E181" s="45"/>
      <c r="F181" s="45" t="s">
        <v>19</v>
      </c>
      <c r="I181" s="77" t="str">
        <f t="shared" si="16"/>
        <v>F.3 Ch 10</v>
      </c>
      <c r="L181" s="77">
        <v>2</v>
      </c>
      <c r="N181" s="77" t="str">
        <f>VLOOKUP(B181,'Topic with sorted table '!A:E,5,FALSE)</f>
        <v>VA2</v>
      </c>
      <c r="P181" s="47">
        <v>3</v>
      </c>
      <c r="Q181" s="77" t="s">
        <v>273</v>
      </c>
      <c r="R181" s="77">
        <v>10</v>
      </c>
    </row>
    <row r="182" spans="1:18" ht="16.5" customHeight="1" x14ac:dyDescent="0.25">
      <c r="A182" s="77" t="str">
        <f t="shared" si="14"/>
        <v>200619</v>
      </c>
      <c r="B182" s="77" t="str">
        <f t="shared" si="15"/>
        <v>2B12</v>
      </c>
      <c r="C182" s="77">
        <v>2006</v>
      </c>
      <c r="D182" s="45">
        <v>19</v>
      </c>
      <c r="E182" s="45"/>
      <c r="F182" s="45" t="s">
        <v>7</v>
      </c>
      <c r="I182" s="77" t="str">
        <f t="shared" si="16"/>
        <v>F.2 Ch 12</v>
      </c>
      <c r="J182" s="77" t="s">
        <v>91</v>
      </c>
      <c r="L182" s="77">
        <v>4</v>
      </c>
      <c r="N182" s="77" t="str">
        <f>VLOOKUP(B182,'Topic with sorted table '!A:E,5,FALSE)</f>
        <v>VA1</v>
      </c>
      <c r="P182" s="46">
        <v>2</v>
      </c>
      <c r="Q182" s="77" t="s">
        <v>273</v>
      </c>
      <c r="R182" s="77">
        <v>12</v>
      </c>
    </row>
    <row r="183" spans="1:18" ht="16.5" customHeight="1" x14ac:dyDescent="0.25">
      <c r="A183" s="77" t="str">
        <f t="shared" si="14"/>
        <v>200620</v>
      </c>
      <c r="B183" s="77" t="str">
        <f t="shared" si="15"/>
        <v>3B10</v>
      </c>
      <c r="C183" s="77">
        <v>2006</v>
      </c>
      <c r="D183" s="45">
        <v>20</v>
      </c>
      <c r="E183" s="45"/>
      <c r="F183" s="45" t="s">
        <v>13</v>
      </c>
      <c r="I183" s="77" t="str">
        <f t="shared" si="16"/>
        <v>F.3 Ch 10</v>
      </c>
      <c r="L183" s="77">
        <v>2</v>
      </c>
      <c r="N183" s="77" t="str">
        <f>VLOOKUP(B183,'Topic with sorted table '!A:E,5,FALSE)</f>
        <v>VA2</v>
      </c>
      <c r="P183" s="47">
        <v>3</v>
      </c>
      <c r="Q183" s="77" t="s">
        <v>273</v>
      </c>
      <c r="R183" s="77">
        <v>10</v>
      </c>
    </row>
    <row r="184" spans="1:18" ht="16.5" customHeight="1" x14ac:dyDescent="0.25">
      <c r="A184" s="77" t="str">
        <f t="shared" si="14"/>
        <v>200621</v>
      </c>
      <c r="B184" s="77" t="str">
        <f t="shared" si="15"/>
        <v>2B11</v>
      </c>
      <c r="C184" s="77">
        <v>2006</v>
      </c>
      <c r="D184" s="44">
        <v>21</v>
      </c>
      <c r="E184" s="44"/>
      <c r="F184" s="44" t="s">
        <v>23</v>
      </c>
      <c r="I184" s="77" t="str">
        <f t="shared" si="16"/>
        <v>F.2 Ch 11</v>
      </c>
      <c r="L184" s="77">
        <v>3</v>
      </c>
      <c r="N184" s="77" t="str">
        <f>VLOOKUP(B184,'Topic with sorted table '!A:E,5,FALSE)</f>
        <v>T1</v>
      </c>
      <c r="P184" s="46">
        <v>2</v>
      </c>
      <c r="Q184" s="77" t="s">
        <v>273</v>
      </c>
      <c r="R184" s="77">
        <v>11</v>
      </c>
    </row>
    <row r="185" spans="1:18" ht="16.5" customHeight="1" x14ac:dyDescent="0.25">
      <c r="A185" s="77" t="str">
        <f t="shared" si="14"/>
        <v>200622</v>
      </c>
      <c r="B185" s="77" t="str">
        <f t="shared" si="15"/>
        <v>4B12</v>
      </c>
      <c r="C185" s="77">
        <v>2006</v>
      </c>
      <c r="D185" s="44">
        <v>22</v>
      </c>
      <c r="E185" s="44"/>
      <c r="F185" s="44" t="s">
        <v>23</v>
      </c>
      <c r="I185" s="77" t="str">
        <f t="shared" si="16"/>
        <v>F.4 Ch 12</v>
      </c>
      <c r="L185" s="77">
        <v>4</v>
      </c>
      <c r="N185" s="77" t="str">
        <f>VLOOKUP(B185,'Topic with sorted table '!A:E,5,FALSE)</f>
        <v>T2</v>
      </c>
      <c r="P185" s="49">
        <v>4</v>
      </c>
      <c r="Q185" s="77" t="s">
        <v>273</v>
      </c>
      <c r="R185" s="77">
        <v>12</v>
      </c>
    </row>
    <row r="186" spans="1:18" ht="16.5" customHeight="1" x14ac:dyDescent="0.25">
      <c r="A186" s="77" t="str">
        <f t="shared" si="14"/>
        <v>200623</v>
      </c>
      <c r="B186" s="77" t="str">
        <f t="shared" si="15"/>
        <v>2B11</v>
      </c>
      <c r="C186" s="77">
        <v>2006</v>
      </c>
      <c r="D186" s="44">
        <v>23</v>
      </c>
      <c r="E186" s="44"/>
      <c r="F186" s="44" t="s">
        <v>7</v>
      </c>
      <c r="I186" s="77" t="str">
        <f t="shared" si="16"/>
        <v>F.2 Ch 11</v>
      </c>
      <c r="L186" s="77">
        <v>2</v>
      </c>
      <c r="N186" s="77" t="str">
        <f>VLOOKUP(B186,'Topic with sorted table '!A:E,5,FALSE)</f>
        <v>T1</v>
      </c>
      <c r="P186" s="46">
        <v>2</v>
      </c>
      <c r="Q186" s="77" t="s">
        <v>273</v>
      </c>
      <c r="R186" s="77">
        <v>11</v>
      </c>
    </row>
    <row r="187" spans="1:18" ht="16.5" customHeight="1" x14ac:dyDescent="0.25">
      <c r="A187" s="77" t="str">
        <f t="shared" si="14"/>
        <v>200624</v>
      </c>
      <c r="B187" s="77" t="str">
        <f t="shared" si="15"/>
        <v>5B10</v>
      </c>
      <c r="C187" s="77">
        <v>2006</v>
      </c>
      <c r="D187" s="44">
        <v>24</v>
      </c>
      <c r="E187" s="44"/>
      <c r="F187" s="44" t="s">
        <v>19</v>
      </c>
      <c r="I187" s="77" t="str">
        <f t="shared" si="16"/>
        <v>F.5 Ch 10</v>
      </c>
      <c r="L187" s="77">
        <v>5</v>
      </c>
      <c r="N187" s="77" t="str">
        <f>VLOOKUP(B187,'Topic with sorted table '!A:E,5,FALSE)</f>
        <v>3D2</v>
      </c>
      <c r="P187" s="50">
        <v>5</v>
      </c>
      <c r="Q187" s="77" t="s">
        <v>273</v>
      </c>
      <c r="R187" s="77">
        <v>10</v>
      </c>
    </row>
    <row r="188" spans="1:18" ht="16.5" customHeight="1" x14ac:dyDescent="0.25">
      <c r="A188" s="77" t="str">
        <f t="shared" si="14"/>
        <v>200625</v>
      </c>
      <c r="B188" s="77" t="str">
        <f t="shared" si="15"/>
        <v>1B9</v>
      </c>
      <c r="C188" s="77">
        <v>2006</v>
      </c>
      <c r="D188" s="44">
        <v>25</v>
      </c>
      <c r="E188" s="44"/>
      <c r="F188" s="44" t="s">
        <v>23</v>
      </c>
      <c r="I188" s="77" t="str">
        <f t="shared" si="16"/>
        <v>F.1 Ch 9</v>
      </c>
      <c r="L188" s="77">
        <v>2</v>
      </c>
      <c r="N188" s="77" t="str">
        <f>VLOOKUP(B188,'Topic with sorted table '!A:E,5,FALSE)</f>
        <v>Geo</v>
      </c>
      <c r="P188" s="48">
        <v>1</v>
      </c>
      <c r="Q188" s="77" t="s">
        <v>273</v>
      </c>
      <c r="R188" s="77">
        <v>9</v>
      </c>
    </row>
    <row r="189" spans="1:18" ht="16.5" customHeight="1" x14ac:dyDescent="0.25">
      <c r="A189" s="77" t="str">
        <f t="shared" si="14"/>
        <v>200626</v>
      </c>
      <c r="B189" s="77" t="str">
        <f t="shared" si="15"/>
        <v>3B10</v>
      </c>
      <c r="C189" s="77">
        <v>2006</v>
      </c>
      <c r="D189" s="45">
        <v>26</v>
      </c>
      <c r="E189" s="45"/>
      <c r="F189" s="45" t="s">
        <v>23</v>
      </c>
      <c r="I189" s="77" t="str">
        <f t="shared" si="16"/>
        <v>F.3 Ch 10</v>
      </c>
      <c r="L189" s="77">
        <v>2</v>
      </c>
      <c r="N189" s="77" t="str">
        <f>VLOOKUP(B189,'Topic with sorted table '!A:E,5,FALSE)</f>
        <v>VA2</v>
      </c>
      <c r="P189" s="47">
        <v>3</v>
      </c>
      <c r="Q189" s="77" t="s">
        <v>273</v>
      </c>
      <c r="R189" s="77">
        <v>10</v>
      </c>
    </row>
    <row r="190" spans="1:18" ht="16.5" customHeight="1" x14ac:dyDescent="0.25">
      <c r="A190" s="77" t="str">
        <f t="shared" si="14"/>
        <v>200627</v>
      </c>
      <c r="B190" s="77" t="str">
        <f t="shared" si="15"/>
        <v>2B10</v>
      </c>
      <c r="C190" s="77">
        <v>2006</v>
      </c>
      <c r="D190" s="45">
        <v>27</v>
      </c>
      <c r="E190" s="45"/>
      <c r="F190" s="45" t="s">
        <v>7</v>
      </c>
      <c r="I190" s="77" t="str">
        <f t="shared" si="16"/>
        <v>F.2 Ch 10</v>
      </c>
      <c r="J190" s="77" t="s">
        <v>326</v>
      </c>
      <c r="L190" s="77">
        <v>4</v>
      </c>
      <c r="N190" s="77" t="str">
        <f>VLOOKUP(B190,'Topic with sorted table '!A:E,5,FALSE)</f>
        <v>A2</v>
      </c>
      <c r="P190" s="48">
        <v>2</v>
      </c>
      <c r="Q190" s="77" t="s">
        <v>273</v>
      </c>
      <c r="R190" s="77">
        <v>10</v>
      </c>
    </row>
    <row r="191" spans="1:18" ht="16.5" customHeight="1" x14ac:dyDescent="0.25">
      <c r="A191" s="77" t="str">
        <f t="shared" si="14"/>
        <v>200628</v>
      </c>
      <c r="B191" s="77" t="str">
        <f t="shared" si="15"/>
        <v>4A2</v>
      </c>
      <c r="C191" s="77">
        <v>2006</v>
      </c>
      <c r="D191" s="44">
        <v>28</v>
      </c>
      <c r="E191" s="44"/>
      <c r="F191" s="44" t="s">
        <v>7</v>
      </c>
      <c r="I191" s="77" t="str">
        <f t="shared" si="16"/>
        <v>F.4 Ch 2</v>
      </c>
      <c r="L191" s="77">
        <v>4</v>
      </c>
      <c r="N191" s="77" t="str">
        <f>VLOOKUP(B191,'Topic with sorted table '!A:E,5,FALSE)</f>
        <v>AG2</v>
      </c>
      <c r="P191" s="49">
        <v>4</v>
      </c>
      <c r="Q191" s="77" t="s">
        <v>272</v>
      </c>
      <c r="R191" s="77">
        <v>2</v>
      </c>
    </row>
    <row r="192" spans="1:18" ht="16.5" customHeight="1" x14ac:dyDescent="0.25">
      <c r="A192" s="77" t="str">
        <f t="shared" si="14"/>
        <v>200629</v>
      </c>
      <c r="B192" s="77" t="str">
        <f t="shared" si="15"/>
        <v>4A2</v>
      </c>
      <c r="C192" s="77">
        <v>2006</v>
      </c>
      <c r="D192" s="44">
        <v>29</v>
      </c>
      <c r="E192" s="44"/>
      <c r="F192" s="44" t="s">
        <v>23</v>
      </c>
      <c r="I192" s="77" t="str">
        <f t="shared" si="16"/>
        <v>F.4 Ch 2</v>
      </c>
      <c r="L192" s="77">
        <v>3</v>
      </c>
      <c r="N192" s="77" t="str">
        <f>VLOOKUP(B192,'Topic with sorted table '!A:E,5,FALSE)</f>
        <v>AG2</v>
      </c>
      <c r="P192" s="49">
        <v>4</v>
      </c>
      <c r="Q192" s="77" t="s">
        <v>272</v>
      </c>
      <c r="R192" s="77">
        <v>2</v>
      </c>
    </row>
    <row r="193" spans="1:18" ht="16.5" customHeight="1" x14ac:dyDescent="0.25">
      <c r="A193" s="77" t="str">
        <f t="shared" si="14"/>
        <v>200630</v>
      </c>
      <c r="B193" s="77" t="str">
        <f t="shared" si="15"/>
        <v>4A2</v>
      </c>
      <c r="C193" s="77">
        <v>2006</v>
      </c>
      <c r="D193" s="44">
        <v>30</v>
      </c>
      <c r="E193" s="44"/>
      <c r="F193" s="44" t="s">
        <v>13</v>
      </c>
      <c r="I193" s="77" t="str">
        <f t="shared" si="16"/>
        <v>F.4 Ch 2</v>
      </c>
      <c r="L193" s="77">
        <v>3</v>
      </c>
      <c r="N193" s="77" t="str">
        <f>VLOOKUP(B193,'Topic with sorted table '!A:E,5,FALSE)</f>
        <v>AG2</v>
      </c>
      <c r="P193" s="49">
        <v>4</v>
      </c>
      <c r="Q193" s="77" t="s">
        <v>272</v>
      </c>
      <c r="R193" s="77">
        <v>2</v>
      </c>
    </row>
    <row r="194" spans="1:18" ht="16.5" customHeight="1" x14ac:dyDescent="0.25">
      <c r="A194" s="77" t="str">
        <f t="shared" ref="A194:A257" si="17">C194&amp;IF(D194&lt;10,"0"&amp;D194,D194)</f>
        <v>200631</v>
      </c>
      <c r="B194" s="77" t="str">
        <f t="shared" ref="B194:B257" si="18">P194&amp;Q194&amp;R194</f>
        <v>4A2</v>
      </c>
      <c r="C194" s="77">
        <v>2006</v>
      </c>
      <c r="D194" s="44">
        <v>31</v>
      </c>
      <c r="E194" s="44"/>
      <c r="F194" s="44" t="s">
        <v>23</v>
      </c>
      <c r="I194" s="77" t="str">
        <f t="shared" ref="I194:I257" si="19">"F." &amp; P194 &amp; " Ch "&amp;R194</f>
        <v>F.4 Ch 2</v>
      </c>
      <c r="J194" s="77" t="s">
        <v>18</v>
      </c>
      <c r="L194" s="77">
        <v>5</v>
      </c>
      <c r="N194" s="77" t="str">
        <f>VLOOKUP(B194,'Topic with sorted table '!A:E,5,FALSE)</f>
        <v>AG2</v>
      </c>
      <c r="P194" s="49">
        <v>4</v>
      </c>
      <c r="Q194" s="77" t="s">
        <v>272</v>
      </c>
      <c r="R194" s="77">
        <v>2</v>
      </c>
    </row>
    <row r="195" spans="1:18" ht="16.5" customHeight="1" x14ac:dyDescent="0.25">
      <c r="A195" s="77" t="str">
        <f t="shared" si="17"/>
        <v>200632</v>
      </c>
      <c r="B195" s="77" t="str">
        <f t="shared" si="18"/>
        <v>5A5</v>
      </c>
      <c r="C195" s="77">
        <v>2006</v>
      </c>
      <c r="D195" s="44">
        <v>32</v>
      </c>
      <c r="E195" s="44"/>
      <c r="F195" s="44" t="s">
        <v>19</v>
      </c>
      <c r="I195" s="77" t="str">
        <f t="shared" si="19"/>
        <v>F.5 Ch 5</v>
      </c>
      <c r="L195" s="77">
        <v>2</v>
      </c>
      <c r="N195" s="77" t="str">
        <f>VLOOKUP(B195,'Topic with sorted table '!A:E,5,FALSE)</f>
        <v>P2</v>
      </c>
      <c r="P195" s="50">
        <v>5</v>
      </c>
      <c r="Q195" s="77" t="s">
        <v>272</v>
      </c>
      <c r="R195" s="77">
        <v>5</v>
      </c>
    </row>
    <row r="196" spans="1:18" ht="16.5" customHeight="1" x14ac:dyDescent="0.25">
      <c r="A196" s="77" t="str">
        <f t="shared" si="17"/>
        <v>200633</v>
      </c>
      <c r="B196" s="77" t="str">
        <f t="shared" si="18"/>
        <v>5A5</v>
      </c>
      <c r="C196" s="77">
        <v>2006</v>
      </c>
      <c r="D196" s="45">
        <v>33</v>
      </c>
      <c r="E196" s="45"/>
      <c r="F196" s="45" t="s">
        <v>7</v>
      </c>
      <c r="I196" s="77" t="str">
        <f t="shared" si="19"/>
        <v>F.5 Ch 5</v>
      </c>
      <c r="L196" s="77">
        <v>5</v>
      </c>
      <c r="N196" s="77" t="str">
        <f>VLOOKUP(B196,'Topic with sorted table '!A:E,5,FALSE)</f>
        <v>P2</v>
      </c>
      <c r="P196" s="50">
        <v>5</v>
      </c>
      <c r="Q196" s="77" t="s">
        <v>272</v>
      </c>
      <c r="R196" s="77">
        <v>5</v>
      </c>
    </row>
    <row r="197" spans="1:18" ht="16.5" customHeight="1" x14ac:dyDescent="0.25">
      <c r="A197" s="77" t="str">
        <f t="shared" si="17"/>
        <v>200634</v>
      </c>
      <c r="B197" s="77" t="str">
        <f t="shared" si="18"/>
        <v>3A7</v>
      </c>
      <c r="C197" s="77">
        <v>2006</v>
      </c>
      <c r="D197" s="45">
        <v>34</v>
      </c>
      <c r="E197" s="45"/>
      <c r="F197" s="45" t="s">
        <v>19</v>
      </c>
      <c r="I197" s="77" t="str">
        <f t="shared" si="19"/>
        <v>F.3 Ch 7</v>
      </c>
      <c r="L197" s="77">
        <v>2</v>
      </c>
      <c r="N197" s="77" t="str">
        <f>VLOOKUP(B197,'Topic with sorted table '!A:E,5,FALSE)</f>
        <v>DG2</v>
      </c>
      <c r="P197" s="47">
        <v>3</v>
      </c>
      <c r="Q197" s="77" t="s">
        <v>272</v>
      </c>
      <c r="R197" s="77">
        <v>7</v>
      </c>
    </row>
    <row r="198" spans="1:18" ht="16.5" customHeight="1" x14ac:dyDescent="0.25">
      <c r="A198" s="77" t="str">
        <f t="shared" si="17"/>
        <v>200635</v>
      </c>
      <c r="B198" s="77" t="str">
        <f t="shared" si="18"/>
        <v>5B11</v>
      </c>
      <c r="C198" s="77">
        <v>2006</v>
      </c>
      <c r="D198" s="45">
        <v>35</v>
      </c>
      <c r="E198" s="45"/>
      <c r="F198" s="45" t="s">
        <v>7</v>
      </c>
      <c r="I198" s="77" t="str">
        <f t="shared" si="19"/>
        <v>F.5 Ch 11</v>
      </c>
      <c r="L198" s="77">
        <v>2</v>
      </c>
      <c r="N198" s="77" t="str">
        <f>VLOOKUP(B198,'Topic with sorted table '!A:E,5,FALSE)</f>
        <v>S3</v>
      </c>
      <c r="P198" s="50">
        <v>5</v>
      </c>
      <c r="Q198" s="77" t="s">
        <v>273</v>
      </c>
      <c r="R198" s="77">
        <v>11</v>
      </c>
    </row>
    <row r="199" spans="1:18" ht="16.5" customHeight="1" x14ac:dyDescent="0.25">
      <c r="A199" s="77" t="str">
        <f t="shared" si="17"/>
        <v>200636</v>
      </c>
      <c r="B199" s="77" t="str">
        <f t="shared" si="18"/>
        <v>1B12</v>
      </c>
      <c r="C199" s="77">
        <v>2006</v>
      </c>
      <c r="D199" s="45">
        <v>36</v>
      </c>
      <c r="E199" s="45"/>
      <c r="F199" s="45" t="s">
        <v>19</v>
      </c>
      <c r="I199" s="77" t="str">
        <f t="shared" si="19"/>
        <v>F.1 Ch 12</v>
      </c>
      <c r="J199" s="77" t="s">
        <v>139</v>
      </c>
      <c r="L199" s="77">
        <v>2</v>
      </c>
      <c r="N199" s="77" t="str">
        <f>VLOOKUP(B199,'Topic with sorted table '!A:E,5,FALSE)</f>
        <v>S1</v>
      </c>
      <c r="P199" s="48">
        <v>1</v>
      </c>
      <c r="Q199" s="77" t="s">
        <v>273</v>
      </c>
      <c r="R199" s="77">
        <v>12</v>
      </c>
    </row>
    <row r="200" spans="1:18" ht="16.5" customHeight="1" x14ac:dyDescent="0.25">
      <c r="A200" s="77" t="str">
        <f t="shared" si="17"/>
        <v>200637</v>
      </c>
      <c r="B200" s="77" t="str">
        <f t="shared" si="18"/>
        <v>4B7</v>
      </c>
      <c r="C200" s="77">
        <v>2006</v>
      </c>
      <c r="D200" s="45">
        <v>37</v>
      </c>
      <c r="E200" s="45"/>
      <c r="F200" s="45" t="s">
        <v>19</v>
      </c>
      <c r="I200" s="77" t="str">
        <f t="shared" si="19"/>
        <v>F.4 Ch 7</v>
      </c>
      <c r="L200" s="77">
        <v>2</v>
      </c>
      <c r="N200" s="77" t="str">
        <f>VLOOKUP(B200,'Topic with sorted table '!A:E,5,FALSE)</f>
        <v>A3</v>
      </c>
      <c r="P200" s="49">
        <v>4</v>
      </c>
      <c r="Q200" s="77" t="s">
        <v>273</v>
      </c>
      <c r="R200" s="77">
        <v>7</v>
      </c>
    </row>
    <row r="201" spans="1:18" ht="16.5" customHeight="1" x14ac:dyDescent="0.25">
      <c r="A201" s="77" t="str">
        <f t="shared" si="17"/>
        <v>200638</v>
      </c>
      <c r="B201" s="77" t="str">
        <f t="shared" si="18"/>
        <v>4B8</v>
      </c>
      <c r="C201" s="77">
        <v>2006</v>
      </c>
      <c r="D201" s="44">
        <v>38</v>
      </c>
      <c r="E201" s="44"/>
      <c r="F201" s="44" t="s">
        <v>13</v>
      </c>
      <c r="I201" s="77" t="str">
        <f t="shared" si="19"/>
        <v>F.4 Ch 8</v>
      </c>
      <c r="L201" s="77">
        <v>4</v>
      </c>
      <c r="N201" s="77" t="str">
        <f>VLOOKUP(B201,'Topic with sorted table '!A:E,5,FALSE)</f>
        <v>A4</v>
      </c>
      <c r="P201" s="49">
        <v>4</v>
      </c>
      <c r="Q201" s="77" t="s">
        <v>273</v>
      </c>
      <c r="R201" s="77">
        <v>8</v>
      </c>
    </row>
    <row r="202" spans="1:18" ht="16.5" customHeight="1" x14ac:dyDescent="0.25">
      <c r="A202" s="77" t="str">
        <f t="shared" si="17"/>
        <v>200639</v>
      </c>
      <c r="B202" s="77" t="str">
        <f t="shared" si="18"/>
        <v>3A2</v>
      </c>
      <c r="C202" s="77">
        <v>2006</v>
      </c>
      <c r="D202" s="44">
        <v>39</v>
      </c>
      <c r="E202" s="44"/>
      <c r="F202" s="44" t="s">
        <v>7</v>
      </c>
      <c r="I202" s="77" t="str">
        <f t="shared" si="19"/>
        <v>F.3 Ch 2</v>
      </c>
      <c r="L202" s="77">
        <v>4</v>
      </c>
      <c r="N202" s="77" t="str">
        <f>VLOOKUP(B202,'Topic with sorted table '!A:E,5,FALSE)</f>
        <v>A2</v>
      </c>
      <c r="P202" s="47">
        <v>3</v>
      </c>
      <c r="Q202" s="77" t="s">
        <v>272</v>
      </c>
      <c r="R202" s="77">
        <v>2</v>
      </c>
    </row>
    <row r="203" spans="1:18" ht="16.5" customHeight="1" x14ac:dyDescent="0.25">
      <c r="A203" s="77" t="str">
        <f t="shared" si="17"/>
        <v>200640</v>
      </c>
      <c r="B203" s="77" t="str">
        <f t="shared" si="18"/>
        <v>4A6</v>
      </c>
      <c r="C203" s="77">
        <v>2006</v>
      </c>
      <c r="D203" s="44">
        <v>40</v>
      </c>
      <c r="E203" s="44"/>
      <c r="F203" s="44" t="s">
        <v>19</v>
      </c>
      <c r="I203" s="77" t="str">
        <f t="shared" si="19"/>
        <v>F.4 Ch 6</v>
      </c>
      <c r="L203" s="77">
        <v>4</v>
      </c>
      <c r="N203" s="77" t="str">
        <f>VLOOKUP(B203,'Topic with sorted table '!A:E,5,FALSE)</f>
        <v>A3</v>
      </c>
      <c r="P203" s="49">
        <v>4</v>
      </c>
      <c r="Q203" s="77" t="s">
        <v>272</v>
      </c>
      <c r="R203" s="77">
        <v>6</v>
      </c>
    </row>
    <row r="204" spans="1:18" ht="16.5" customHeight="1" x14ac:dyDescent="0.25">
      <c r="A204" s="77" t="str">
        <f t="shared" si="17"/>
        <v>200641</v>
      </c>
      <c r="B204" s="77" t="str">
        <f t="shared" si="18"/>
        <v>6A3</v>
      </c>
      <c r="C204" s="77">
        <v>2006</v>
      </c>
      <c r="D204" s="44">
        <v>41</v>
      </c>
      <c r="E204" s="44"/>
      <c r="F204" s="44" t="s">
        <v>7</v>
      </c>
      <c r="I204" s="77" t="str">
        <f t="shared" si="19"/>
        <v>F.6 Ch 3</v>
      </c>
      <c r="L204" s="77">
        <v>4</v>
      </c>
      <c r="N204" s="77" t="str">
        <f>VLOOKUP(B204,'Topic with sorted table '!A:E,5,FALSE)</f>
        <v>A4</v>
      </c>
      <c r="P204" s="51">
        <v>6</v>
      </c>
      <c r="Q204" s="77" t="s">
        <v>272</v>
      </c>
      <c r="R204" s="77">
        <v>3</v>
      </c>
    </row>
    <row r="205" spans="1:18" ht="16.5" customHeight="1" x14ac:dyDescent="0.25">
      <c r="A205" s="77" t="str">
        <f t="shared" si="17"/>
        <v>200642</v>
      </c>
      <c r="B205" s="77" t="str">
        <f t="shared" si="18"/>
        <v>6A1</v>
      </c>
      <c r="C205" s="77">
        <v>2006</v>
      </c>
      <c r="D205" s="44">
        <v>42</v>
      </c>
      <c r="E205" s="44"/>
      <c r="F205" s="44" t="s">
        <v>23</v>
      </c>
      <c r="I205" s="77" t="str">
        <f t="shared" si="19"/>
        <v>F.6 Ch 1</v>
      </c>
      <c r="L205" s="77">
        <v>3</v>
      </c>
      <c r="N205" s="77" t="str">
        <f>VLOOKUP(B205,'Topic with sorted table '!A:E,5,FALSE)</f>
        <v>A3</v>
      </c>
      <c r="P205" s="51">
        <v>6</v>
      </c>
      <c r="Q205" s="77" t="s">
        <v>272</v>
      </c>
      <c r="R205" s="77">
        <v>1</v>
      </c>
    </row>
    <row r="206" spans="1:18" ht="16.5" customHeight="1" x14ac:dyDescent="0.25">
      <c r="A206" s="77" t="str">
        <f t="shared" si="17"/>
        <v>200643</v>
      </c>
      <c r="B206" s="77" t="str">
        <f t="shared" si="18"/>
        <v>6A1</v>
      </c>
      <c r="C206" s="77">
        <v>2006</v>
      </c>
      <c r="D206" s="45">
        <v>43</v>
      </c>
      <c r="E206" s="45"/>
      <c r="F206" s="45" t="s">
        <v>13</v>
      </c>
      <c r="I206" s="77" t="str">
        <f t="shared" si="19"/>
        <v>F.6 Ch 1</v>
      </c>
      <c r="L206" s="77">
        <v>5</v>
      </c>
      <c r="N206" s="77" t="str">
        <f>VLOOKUP(B206,'Topic with sorted table '!A:E,5,FALSE)</f>
        <v>A3</v>
      </c>
      <c r="P206" s="51">
        <v>6</v>
      </c>
      <c r="Q206" s="77" t="s">
        <v>272</v>
      </c>
      <c r="R206" s="77">
        <v>1</v>
      </c>
    </row>
    <row r="207" spans="1:18" ht="16.5" customHeight="1" x14ac:dyDescent="0.25">
      <c r="A207" s="77" t="str">
        <f t="shared" si="17"/>
        <v>200644</v>
      </c>
      <c r="B207" s="77" t="str">
        <f t="shared" si="18"/>
        <v>5B10</v>
      </c>
      <c r="C207" s="77">
        <v>2006</v>
      </c>
      <c r="D207" s="45">
        <v>44</v>
      </c>
      <c r="E207" s="45"/>
      <c r="F207" s="45" t="s">
        <v>13</v>
      </c>
      <c r="I207" s="77" t="str">
        <f t="shared" si="19"/>
        <v>F.5 Ch 10</v>
      </c>
      <c r="L207" s="77">
        <v>5</v>
      </c>
      <c r="N207" s="77" t="str">
        <f>VLOOKUP(B207,'Topic with sorted table '!A:E,5,FALSE)</f>
        <v>3D2</v>
      </c>
      <c r="P207" s="50">
        <v>5</v>
      </c>
      <c r="Q207" s="77" t="s">
        <v>273</v>
      </c>
      <c r="R207" s="77">
        <v>10</v>
      </c>
    </row>
    <row r="208" spans="1:18" ht="16.5" customHeight="1" x14ac:dyDescent="0.25">
      <c r="A208" s="77" t="str">
        <f t="shared" si="17"/>
        <v>200645</v>
      </c>
      <c r="B208" s="77" t="str">
        <f t="shared" si="18"/>
        <v>5B10</v>
      </c>
      <c r="C208" s="77">
        <v>2006</v>
      </c>
      <c r="D208" s="45">
        <v>45</v>
      </c>
      <c r="E208" s="45"/>
      <c r="F208" s="45" t="s">
        <v>7</v>
      </c>
      <c r="I208" s="77" t="str">
        <f t="shared" si="19"/>
        <v>F.5 Ch 10</v>
      </c>
      <c r="L208" s="77">
        <v>5</v>
      </c>
      <c r="N208" s="77" t="str">
        <f>VLOOKUP(B208,'Topic with sorted table '!A:E,5,FALSE)</f>
        <v>3D2</v>
      </c>
      <c r="P208" s="50">
        <v>5</v>
      </c>
      <c r="Q208" s="77" t="s">
        <v>273</v>
      </c>
      <c r="R208" s="77">
        <v>10</v>
      </c>
    </row>
    <row r="209" spans="1:18" ht="16.5" customHeight="1" x14ac:dyDescent="0.25">
      <c r="A209" s="77" t="str">
        <f t="shared" si="17"/>
        <v>200646</v>
      </c>
      <c r="B209" s="77" t="str">
        <f t="shared" si="18"/>
        <v>4B12</v>
      </c>
      <c r="C209" s="77">
        <v>2006</v>
      </c>
      <c r="D209" s="45">
        <v>46</v>
      </c>
      <c r="E209" s="45"/>
      <c r="F209" s="45" t="s">
        <v>19</v>
      </c>
      <c r="I209" s="77" t="str">
        <f t="shared" si="19"/>
        <v>F.4 Ch 12</v>
      </c>
      <c r="L209" s="77">
        <v>3</v>
      </c>
      <c r="N209" s="77" t="str">
        <f>VLOOKUP(B209,'Topic with sorted table '!A:E,5,FALSE)</f>
        <v>T2</v>
      </c>
      <c r="P209" s="49">
        <v>4</v>
      </c>
      <c r="Q209" s="77" t="s">
        <v>273</v>
      </c>
      <c r="R209" s="77">
        <v>12</v>
      </c>
    </row>
    <row r="210" spans="1:18" ht="16.5" customHeight="1" x14ac:dyDescent="0.25">
      <c r="A210" s="77" t="str">
        <f t="shared" si="17"/>
        <v>200647</v>
      </c>
      <c r="B210" s="77" t="str">
        <f t="shared" si="18"/>
        <v>4B12</v>
      </c>
      <c r="C210" s="77">
        <v>2006</v>
      </c>
      <c r="D210" s="45">
        <v>47</v>
      </c>
      <c r="E210" s="45"/>
      <c r="F210" s="45" t="s">
        <v>19</v>
      </c>
      <c r="I210" s="77" t="str">
        <f t="shared" si="19"/>
        <v>F.4 Ch 12</v>
      </c>
      <c r="L210" s="77">
        <v>4</v>
      </c>
      <c r="N210" s="77" t="str">
        <f>VLOOKUP(B210,'Topic with sorted table '!A:E,5,FALSE)</f>
        <v>T2</v>
      </c>
      <c r="P210" s="49">
        <v>4</v>
      </c>
      <c r="Q210" s="77" t="s">
        <v>273</v>
      </c>
      <c r="R210" s="77">
        <v>12</v>
      </c>
    </row>
    <row r="211" spans="1:18" ht="16.5" customHeight="1" x14ac:dyDescent="0.25">
      <c r="A211" s="77" t="str">
        <f t="shared" si="17"/>
        <v>200648</v>
      </c>
      <c r="B211" s="77" t="str">
        <f t="shared" si="18"/>
        <v>3A7</v>
      </c>
      <c r="C211" s="77">
        <v>2006</v>
      </c>
      <c r="D211" s="44">
        <v>48</v>
      </c>
      <c r="E211" s="44"/>
      <c r="F211" s="44" t="s">
        <v>23</v>
      </c>
      <c r="I211" s="77" t="str">
        <f t="shared" si="19"/>
        <v>F.3 Ch 7</v>
      </c>
      <c r="J211" s="77" t="s">
        <v>94</v>
      </c>
      <c r="L211" s="77">
        <v>5</v>
      </c>
      <c r="N211" s="77" t="str">
        <f>VLOOKUP(B211,'Topic with sorted table '!A:E,5,FALSE)</f>
        <v>DG2</v>
      </c>
      <c r="P211" s="47">
        <v>3</v>
      </c>
      <c r="Q211" s="77" t="s">
        <v>272</v>
      </c>
      <c r="R211" s="77">
        <v>7</v>
      </c>
    </row>
    <row r="212" spans="1:18" ht="16.5" customHeight="1" x14ac:dyDescent="0.25">
      <c r="A212" s="77" t="str">
        <f t="shared" si="17"/>
        <v>200649</v>
      </c>
      <c r="B212" s="77" t="str">
        <f t="shared" si="18"/>
        <v>3A7</v>
      </c>
      <c r="C212" s="77">
        <v>2006</v>
      </c>
      <c r="D212" s="44">
        <v>49</v>
      </c>
      <c r="E212" s="44"/>
      <c r="F212" s="44" t="s">
        <v>23</v>
      </c>
      <c r="I212" s="77" t="str">
        <f t="shared" si="19"/>
        <v>F.3 Ch 7</v>
      </c>
      <c r="L212" s="77">
        <v>5</v>
      </c>
      <c r="N212" s="77" t="str">
        <f>VLOOKUP(B212,'Topic with sorted table '!A:E,5,FALSE)</f>
        <v>DG2</v>
      </c>
      <c r="P212" s="47">
        <v>3</v>
      </c>
      <c r="Q212" s="77" t="s">
        <v>272</v>
      </c>
      <c r="R212" s="77">
        <v>7</v>
      </c>
    </row>
    <row r="213" spans="1:18" ht="16.5" customHeight="1" x14ac:dyDescent="0.25">
      <c r="A213" s="77" t="str">
        <f t="shared" si="17"/>
        <v>200650</v>
      </c>
      <c r="B213" s="77" t="str">
        <f t="shared" si="18"/>
        <v>5B7</v>
      </c>
      <c r="C213" s="77">
        <v>2006</v>
      </c>
      <c r="D213" s="44">
        <v>50</v>
      </c>
      <c r="E213" s="44"/>
      <c r="F213" s="44" t="s">
        <v>13</v>
      </c>
      <c r="I213" s="77" t="str">
        <f t="shared" si="19"/>
        <v>F.5 Ch 7</v>
      </c>
      <c r="L213" s="77">
        <v>4</v>
      </c>
      <c r="N213" s="77" t="str">
        <f>VLOOKUP(B213,'Topic with sorted table '!A:E,5,FALSE)</f>
        <v>AG3</v>
      </c>
      <c r="P213" s="50">
        <v>5</v>
      </c>
      <c r="Q213" s="77" t="s">
        <v>273</v>
      </c>
      <c r="R213" s="77">
        <v>7</v>
      </c>
    </row>
    <row r="214" spans="1:18" ht="16.5" customHeight="1" x14ac:dyDescent="0.25">
      <c r="A214" s="77" t="str">
        <f t="shared" si="17"/>
        <v>200651</v>
      </c>
      <c r="B214" s="77" t="str">
        <f t="shared" si="18"/>
        <v>5B7</v>
      </c>
      <c r="C214" s="77">
        <v>2006</v>
      </c>
      <c r="D214" s="44">
        <v>51</v>
      </c>
      <c r="E214" s="44"/>
      <c r="F214" s="44" t="s">
        <v>7</v>
      </c>
      <c r="I214" s="77" t="str">
        <f t="shared" si="19"/>
        <v>F.5 Ch 7</v>
      </c>
      <c r="L214" s="77">
        <v>4</v>
      </c>
      <c r="N214" s="77" t="str">
        <f>VLOOKUP(B214,'Topic with sorted table '!A:E,5,FALSE)</f>
        <v>AG3</v>
      </c>
      <c r="P214" s="50">
        <v>5</v>
      </c>
      <c r="Q214" s="77" t="s">
        <v>273</v>
      </c>
      <c r="R214" s="77">
        <v>7</v>
      </c>
    </row>
    <row r="215" spans="1:18" ht="16.5" customHeight="1" x14ac:dyDescent="0.25">
      <c r="A215" s="77" t="str">
        <f t="shared" si="17"/>
        <v>200652</v>
      </c>
      <c r="B215" s="77" t="str">
        <f t="shared" si="18"/>
        <v>5A5</v>
      </c>
      <c r="C215" s="77">
        <v>2006</v>
      </c>
      <c r="D215" s="44">
        <v>52</v>
      </c>
      <c r="E215" s="44"/>
      <c r="F215" s="44" t="s">
        <v>19</v>
      </c>
      <c r="I215" s="77" t="str">
        <f t="shared" si="19"/>
        <v>F.5 Ch 5</v>
      </c>
      <c r="L215" s="77">
        <v>3</v>
      </c>
      <c r="N215" s="77" t="str">
        <f>VLOOKUP(B215,'Topic with sorted table '!A:E,5,FALSE)</f>
        <v>P2</v>
      </c>
      <c r="P215" s="50">
        <v>5</v>
      </c>
      <c r="Q215" s="77" t="s">
        <v>272</v>
      </c>
      <c r="R215" s="77">
        <v>5</v>
      </c>
    </row>
    <row r="216" spans="1:18" ht="16.5" customHeight="1" x14ac:dyDescent="0.25">
      <c r="A216" s="77" t="str">
        <f t="shared" si="17"/>
        <v>200653</v>
      </c>
      <c r="B216" s="77" t="str">
        <f t="shared" si="18"/>
        <v>5A5</v>
      </c>
      <c r="C216" s="77">
        <v>2006</v>
      </c>
      <c r="D216" s="45">
        <v>53</v>
      </c>
      <c r="E216" s="45"/>
      <c r="F216" s="45" t="s">
        <v>19</v>
      </c>
      <c r="I216" s="77" t="str">
        <f t="shared" si="19"/>
        <v>F.5 Ch 5</v>
      </c>
      <c r="L216" s="77">
        <v>5</v>
      </c>
      <c r="N216" s="77" t="str">
        <f>VLOOKUP(B216,'Topic with sorted table '!A:E,5,FALSE)</f>
        <v>P2</v>
      </c>
      <c r="P216" s="50">
        <v>5</v>
      </c>
      <c r="Q216" s="77" t="s">
        <v>272</v>
      </c>
      <c r="R216" s="77">
        <v>5</v>
      </c>
    </row>
    <row r="217" spans="1:18" ht="16.5" customHeight="1" x14ac:dyDescent="0.25">
      <c r="A217" s="77" t="str">
        <f t="shared" si="17"/>
        <v>200654</v>
      </c>
      <c r="B217" s="77" t="str">
        <f t="shared" si="18"/>
        <v>5B12</v>
      </c>
      <c r="C217" s="77">
        <v>2006</v>
      </c>
      <c r="D217" s="45">
        <v>54</v>
      </c>
      <c r="E217" s="45"/>
      <c r="F217" s="45" t="s">
        <v>23</v>
      </c>
      <c r="I217" s="77" t="str">
        <f t="shared" si="19"/>
        <v>F.5 Ch 12</v>
      </c>
      <c r="L217" s="77">
        <v>3</v>
      </c>
      <c r="N217" s="77" t="str">
        <f>VLOOKUP(B217,'Topic with sorted table '!A:E,5,FALSE)</f>
        <v>S4</v>
      </c>
      <c r="P217" s="50">
        <v>5</v>
      </c>
      <c r="Q217" s="77" t="s">
        <v>273</v>
      </c>
      <c r="R217" s="77">
        <v>12</v>
      </c>
    </row>
    <row r="218" spans="1:18" ht="16.5" customHeight="1" x14ac:dyDescent="0.25">
      <c r="A218" s="77" t="str">
        <f t="shared" si="17"/>
        <v>200701</v>
      </c>
      <c r="B218" s="77" t="str">
        <f t="shared" si="18"/>
        <v>2A2</v>
      </c>
      <c r="C218" s="77">
        <v>2007</v>
      </c>
      <c r="D218" s="44">
        <v>1</v>
      </c>
      <c r="E218" s="44"/>
      <c r="F218" s="44" t="s">
        <v>13</v>
      </c>
      <c r="I218" s="77" t="str">
        <f t="shared" si="19"/>
        <v>F.2 Ch 2</v>
      </c>
      <c r="L218" s="77">
        <v>4</v>
      </c>
      <c r="N218" s="77" t="str">
        <f>VLOOKUP(B218,'Topic with sorted table '!A:E,5,FALSE)</f>
        <v>A1</v>
      </c>
      <c r="P218" s="46">
        <v>2</v>
      </c>
      <c r="Q218" s="77" t="s">
        <v>272</v>
      </c>
      <c r="R218" s="77">
        <v>2</v>
      </c>
    </row>
    <row r="219" spans="1:18" ht="16.5" customHeight="1" x14ac:dyDescent="0.25">
      <c r="A219" s="77" t="str">
        <f t="shared" si="17"/>
        <v>200702</v>
      </c>
      <c r="B219" s="77" t="str">
        <f t="shared" si="18"/>
        <v>4B9</v>
      </c>
      <c r="C219" s="77">
        <v>2007</v>
      </c>
      <c r="D219" s="44">
        <v>2</v>
      </c>
      <c r="E219" s="44"/>
      <c r="F219" s="44" t="s">
        <v>23</v>
      </c>
      <c r="I219" s="77" t="str">
        <f t="shared" si="19"/>
        <v>F.4 Ch 9</v>
      </c>
      <c r="L219" s="77">
        <v>3</v>
      </c>
      <c r="N219" s="77" t="str">
        <f>VLOOKUP(B219,'Topic with sorted table '!A:E,5,FALSE)</f>
        <v>A3</v>
      </c>
      <c r="P219" s="49">
        <v>4</v>
      </c>
      <c r="Q219" s="77" t="s">
        <v>273</v>
      </c>
      <c r="R219" s="77">
        <v>9</v>
      </c>
    </row>
    <row r="220" spans="1:18" ht="16.5" customHeight="1" x14ac:dyDescent="0.25">
      <c r="A220" s="77" t="str">
        <f t="shared" si="17"/>
        <v>200703</v>
      </c>
      <c r="B220" s="77" t="str">
        <f t="shared" si="18"/>
        <v>2A2</v>
      </c>
      <c r="C220" s="77">
        <v>2007</v>
      </c>
      <c r="D220" s="44">
        <v>3</v>
      </c>
      <c r="E220" s="44"/>
      <c r="F220" s="44" t="s">
        <v>13</v>
      </c>
      <c r="I220" s="77" t="str">
        <f t="shared" si="19"/>
        <v>F.2 Ch 2</v>
      </c>
      <c r="L220" s="77">
        <v>2</v>
      </c>
      <c r="N220" s="77" t="str">
        <f>VLOOKUP(B220,'Topic with sorted table '!A:E,5,FALSE)</f>
        <v>A1</v>
      </c>
      <c r="P220" s="46">
        <v>2</v>
      </c>
      <c r="Q220" s="77" t="s">
        <v>272</v>
      </c>
      <c r="R220" s="77">
        <v>2</v>
      </c>
    </row>
    <row r="221" spans="1:18" ht="16.5" customHeight="1" x14ac:dyDescent="0.25">
      <c r="A221" s="77" t="str">
        <f t="shared" si="17"/>
        <v>200704</v>
      </c>
      <c r="B221" s="77" t="str">
        <f t="shared" si="18"/>
        <v>1A2</v>
      </c>
      <c r="C221" s="77">
        <v>2007</v>
      </c>
      <c r="D221" s="44">
        <v>4</v>
      </c>
      <c r="E221" s="44"/>
      <c r="F221" s="44" t="s">
        <v>13</v>
      </c>
      <c r="I221" s="77" t="str">
        <f t="shared" si="19"/>
        <v>F.1 Ch 2</v>
      </c>
      <c r="L221" s="77">
        <v>4</v>
      </c>
      <c r="N221" s="77" t="str">
        <f>VLOOKUP(B221,'Topic with sorted table '!A:E,5,FALSE)</f>
        <v>A1</v>
      </c>
      <c r="P221" s="48">
        <v>1</v>
      </c>
      <c r="Q221" s="77" t="s">
        <v>272</v>
      </c>
      <c r="R221" s="77">
        <v>2</v>
      </c>
    </row>
    <row r="222" spans="1:18" ht="16.5" customHeight="1" x14ac:dyDescent="0.25">
      <c r="A222" s="77" t="str">
        <f t="shared" si="17"/>
        <v>200705</v>
      </c>
      <c r="B222" s="77" t="str">
        <f t="shared" si="18"/>
        <v>4A5</v>
      </c>
      <c r="C222" s="77">
        <v>2007</v>
      </c>
      <c r="D222" s="44">
        <v>5</v>
      </c>
      <c r="E222" s="44"/>
      <c r="F222" s="44" t="s">
        <v>23</v>
      </c>
      <c r="I222" s="77" t="str">
        <f t="shared" si="19"/>
        <v>F.4 Ch 5</v>
      </c>
      <c r="L222" s="77">
        <v>4</v>
      </c>
      <c r="N222" s="77" t="str">
        <f>VLOOKUP(B222,'Topic with sorted table '!A:E,5,FALSE)</f>
        <v>A4</v>
      </c>
      <c r="P222" s="49">
        <v>4</v>
      </c>
      <c r="Q222" s="77" t="s">
        <v>272</v>
      </c>
      <c r="R222" s="77">
        <v>5</v>
      </c>
    </row>
    <row r="223" spans="1:18" ht="16.5" customHeight="1" x14ac:dyDescent="0.25">
      <c r="A223" s="77" t="str">
        <f t="shared" si="17"/>
        <v>200706</v>
      </c>
      <c r="B223" s="77" t="str">
        <f t="shared" si="18"/>
        <v>3A4</v>
      </c>
      <c r="C223" s="77">
        <v>2007</v>
      </c>
      <c r="D223" s="45">
        <v>6</v>
      </c>
      <c r="E223" s="45"/>
      <c r="F223" s="45" t="s">
        <v>19</v>
      </c>
      <c r="I223" s="77" t="str">
        <f t="shared" si="19"/>
        <v>F.3 Ch 4</v>
      </c>
      <c r="L223" s="77">
        <v>2</v>
      </c>
      <c r="N223" s="77" t="str">
        <f>VLOOKUP(B223,'Topic with sorted table '!A:E,5,FALSE)</f>
        <v>A2</v>
      </c>
      <c r="P223" s="47">
        <v>3</v>
      </c>
      <c r="Q223" s="77" t="s">
        <v>272</v>
      </c>
      <c r="R223" s="77">
        <v>4</v>
      </c>
    </row>
    <row r="224" spans="1:18" ht="16.5" customHeight="1" x14ac:dyDescent="0.25">
      <c r="A224" s="77" t="str">
        <f t="shared" si="17"/>
        <v>200707</v>
      </c>
      <c r="B224" s="77" t="str">
        <f t="shared" si="18"/>
        <v>3A3</v>
      </c>
      <c r="C224" s="77">
        <v>2007</v>
      </c>
      <c r="D224" s="45">
        <v>7</v>
      </c>
      <c r="E224" s="45"/>
      <c r="F224" s="45" t="s">
        <v>19</v>
      </c>
      <c r="I224" s="77" t="str">
        <f t="shared" si="19"/>
        <v>F.3 Ch 3</v>
      </c>
      <c r="L224" s="77">
        <v>2</v>
      </c>
      <c r="N224" s="77" t="str">
        <f>VLOOKUP(B224,'Topic with sorted table '!A:E,5,FALSE)</f>
        <v>DA</v>
      </c>
      <c r="P224" s="47">
        <v>3</v>
      </c>
      <c r="Q224" s="77" t="s">
        <v>272</v>
      </c>
      <c r="R224" s="77">
        <v>3</v>
      </c>
    </row>
    <row r="225" spans="1:18" ht="16.5" customHeight="1" x14ac:dyDescent="0.25">
      <c r="A225" s="77" t="str">
        <f t="shared" si="17"/>
        <v>200708</v>
      </c>
      <c r="B225" s="77" t="str">
        <f t="shared" si="18"/>
        <v>4A4</v>
      </c>
      <c r="C225" s="77">
        <v>2007</v>
      </c>
      <c r="D225" s="45">
        <v>8</v>
      </c>
      <c r="E225" s="45"/>
      <c r="F225" s="45" t="s">
        <v>23</v>
      </c>
      <c r="I225" s="77" t="str">
        <f t="shared" si="19"/>
        <v>F.4 Ch 4</v>
      </c>
      <c r="L225" s="77">
        <v>2</v>
      </c>
      <c r="N225" s="77" t="str">
        <f>VLOOKUP(B225,'Topic with sorted table '!A:E,5,FALSE)</f>
        <v>A3</v>
      </c>
      <c r="P225" s="49">
        <v>4</v>
      </c>
      <c r="Q225" s="77" t="s">
        <v>272</v>
      </c>
      <c r="R225" s="77">
        <v>4</v>
      </c>
    </row>
    <row r="226" spans="1:18" ht="16.5" customHeight="1" x14ac:dyDescent="0.25">
      <c r="A226" s="77" t="str">
        <f t="shared" si="17"/>
        <v>200709</v>
      </c>
      <c r="B226" s="77" t="str">
        <f t="shared" si="18"/>
        <v>6A1</v>
      </c>
      <c r="C226" s="77">
        <v>2007</v>
      </c>
      <c r="D226" s="45">
        <v>9</v>
      </c>
      <c r="E226" s="45"/>
      <c r="F226" s="45" t="s">
        <v>13</v>
      </c>
      <c r="I226" s="77" t="str">
        <f t="shared" si="19"/>
        <v>F.6 Ch 1</v>
      </c>
      <c r="L226" s="77">
        <v>2</v>
      </c>
      <c r="N226" s="77" t="str">
        <f>VLOOKUP(B226,'Topic with sorted table '!A:E,5,FALSE)</f>
        <v>A3</v>
      </c>
      <c r="P226" s="51">
        <v>6</v>
      </c>
      <c r="Q226" s="77" t="s">
        <v>272</v>
      </c>
      <c r="R226" s="77">
        <v>1</v>
      </c>
    </row>
    <row r="227" spans="1:18" ht="16.5" customHeight="1" x14ac:dyDescent="0.25">
      <c r="A227" s="77" t="str">
        <f t="shared" si="17"/>
        <v>200710</v>
      </c>
      <c r="B227" s="77" t="str">
        <f t="shared" si="18"/>
        <v>3A3</v>
      </c>
      <c r="C227" s="77">
        <v>2007</v>
      </c>
      <c r="D227" s="45">
        <v>10</v>
      </c>
      <c r="E227" s="45"/>
      <c r="F227" s="45" t="s">
        <v>19</v>
      </c>
      <c r="I227" s="77" t="str">
        <f t="shared" si="19"/>
        <v>F.3 Ch 3</v>
      </c>
      <c r="L227" s="77">
        <v>2</v>
      </c>
      <c r="N227" s="77" t="str">
        <f>VLOOKUP(B227,'Topic with sorted table '!A:E,5,FALSE)</f>
        <v>DA</v>
      </c>
      <c r="P227" s="47">
        <v>3</v>
      </c>
      <c r="Q227" s="77" t="s">
        <v>272</v>
      </c>
      <c r="R227" s="77">
        <v>3</v>
      </c>
    </row>
    <row r="228" spans="1:18" ht="16.5" customHeight="1" x14ac:dyDescent="0.25">
      <c r="A228" s="77" t="str">
        <f t="shared" si="17"/>
        <v>200711</v>
      </c>
      <c r="B228" s="77" t="str">
        <f t="shared" si="18"/>
        <v>3A3</v>
      </c>
      <c r="C228" s="77">
        <v>2007</v>
      </c>
      <c r="D228" s="44">
        <v>11</v>
      </c>
      <c r="E228" s="44"/>
      <c r="F228" s="44" t="s">
        <v>23</v>
      </c>
      <c r="I228" s="77" t="str">
        <f t="shared" si="19"/>
        <v>F.3 Ch 3</v>
      </c>
      <c r="L228" s="77">
        <v>4</v>
      </c>
      <c r="N228" s="77" t="str">
        <f>VLOOKUP(B228,'Topic with sorted table '!A:E,5,FALSE)</f>
        <v>DA</v>
      </c>
      <c r="P228" s="47">
        <v>3</v>
      </c>
      <c r="Q228" s="77" t="s">
        <v>272</v>
      </c>
      <c r="R228" s="77">
        <v>3</v>
      </c>
    </row>
    <row r="229" spans="1:18" ht="16.5" customHeight="1" x14ac:dyDescent="0.25">
      <c r="A229" s="77" t="str">
        <f t="shared" si="17"/>
        <v>200712</v>
      </c>
      <c r="B229" s="77" t="str">
        <f t="shared" si="18"/>
        <v>2A1</v>
      </c>
      <c r="C229" s="77">
        <v>2007</v>
      </c>
      <c r="D229" s="44">
        <v>12</v>
      </c>
      <c r="E229" s="44"/>
      <c r="F229" s="44" t="s">
        <v>23</v>
      </c>
      <c r="I229" s="77" t="str">
        <f t="shared" si="19"/>
        <v>F.2 Ch 1</v>
      </c>
      <c r="L229" s="77">
        <v>2</v>
      </c>
      <c r="N229" s="77" t="str">
        <f>VLOOKUP(B229,'Topic with sorted table '!A:E,5,FALSE)</f>
        <v>A1</v>
      </c>
      <c r="P229" s="46">
        <v>2</v>
      </c>
      <c r="Q229" s="77" t="s">
        <v>272</v>
      </c>
      <c r="R229" s="77">
        <v>1</v>
      </c>
    </row>
    <row r="230" spans="1:18" ht="16.5" customHeight="1" x14ac:dyDescent="0.25">
      <c r="A230" s="77" t="str">
        <f t="shared" si="17"/>
        <v>200713</v>
      </c>
      <c r="B230" s="77" t="str">
        <f t="shared" si="18"/>
        <v>2A6</v>
      </c>
      <c r="C230" s="77">
        <v>2007</v>
      </c>
      <c r="D230" s="44">
        <v>13</v>
      </c>
      <c r="E230" s="44"/>
      <c r="F230" s="44" t="s">
        <v>13</v>
      </c>
      <c r="I230" s="77" t="str">
        <f t="shared" si="19"/>
        <v>F.2 Ch 6</v>
      </c>
      <c r="L230" s="77">
        <v>2</v>
      </c>
      <c r="N230" s="77" t="str">
        <f>VLOOKUP(B230,'Topic with sorted table '!A:E,5,FALSE)</f>
        <v>A1</v>
      </c>
      <c r="P230" s="46">
        <v>2</v>
      </c>
      <c r="Q230" s="77" t="s">
        <v>272</v>
      </c>
      <c r="R230" s="77">
        <v>6</v>
      </c>
    </row>
    <row r="231" spans="1:18" ht="16.5" customHeight="1" x14ac:dyDescent="0.25">
      <c r="A231" s="77" t="str">
        <f t="shared" si="17"/>
        <v>200714</v>
      </c>
      <c r="B231" s="77" t="str">
        <f t="shared" si="18"/>
        <v>5B6</v>
      </c>
      <c r="C231" s="77">
        <v>2007</v>
      </c>
      <c r="D231" s="44">
        <v>14</v>
      </c>
      <c r="E231" s="44"/>
      <c r="F231" s="44" t="s">
        <v>19</v>
      </c>
      <c r="I231" s="77" t="str">
        <f t="shared" si="19"/>
        <v>F.5 Ch 6</v>
      </c>
      <c r="L231" s="77">
        <v>2</v>
      </c>
      <c r="N231" s="77" t="str">
        <f>VLOOKUP(B231,'Topic with sorted table '!A:E,5,FALSE)</f>
        <v>DA</v>
      </c>
      <c r="P231" s="50">
        <v>5</v>
      </c>
      <c r="Q231" s="77" t="s">
        <v>273</v>
      </c>
      <c r="R231" s="77">
        <v>6</v>
      </c>
    </row>
    <row r="232" spans="1:18" ht="16.5" customHeight="1" x14ac:dyDescent="0.25">
      <c r="A232" s="77" t="str">
        <f t="shared" si="17"/>
        <v>200715</v>
      </c>
      <c r="B232" s="77" t="str">
        <f t="shared" si="18"/>
        <v>3B11</v>
      </c>
      <c r="C232" s="77">
        <v>2007</v>
      </c>
      <c r="D232" s="44">
        <v>15</v>
      </c>
      <c r="E232" s="44"/>
      <c r="F232" s="44" t="s">
        <v>7</v>
      </c>
      <c r="I232" s="77" t="str">
        <f t="shared" si="19"/>
        <v>F.3 Ch 11</v>
      </c>
      <c r="L232" s="77">
        <v>3</v>
      </c>
      <c r="N232" s="77" t="str">
        <f>VLOOKUP(B232,'Topic with sorted table '!A:E,5,FALSE)</f>
        <v>T1</v>
      </c>
      <c r="P232" s="47">
        <v>3</v>
      </c>
      <c r="Q232" s="77" t="s">
        <v>273</v>
      </c>
      <c r="R232" s="77">
        <v>11</v>
      </c>
    </row>
    <row r="233" spans="1:18" ht="16.5" customHeight="1" x14ac:dyDescent="0.25">
      <c r="A233" s="77" t="str">
        <f t="shared" si="17"/>
        <v>200716</v>
      </c>
      <c r="B233" s="77" t="str">
        <f t="shared" si="18"/>
        <v>2B12</v>
      </c>
      <c r="C233" s="77">
        <v>2007</v>
      </c>
      <c r="D233" s="45">
        <v>16</v>
      </c>
      <c r="E233" s="45"/>
      <c r="F233" s="45" t="s">
        <v>13</v>
      </c>
      <c r="I233" s="77" t="str">
        <f t="shared" si="19"/>
        <v>F.2 Ch 12</v>
      </c>
      <c r="L233" s="77">
        <v>4</v>
      </c>
      <c r="N233" s="77" t="str">
        <f>VLOOKUP(B233,'Topic with sorted table '!A:E,5,FALSE)</f>
        <v>VA1</v>
      </c>
      <c r="P233" s="46">
        <v>2</v>
      </c>
      <c r="Q233" s="77" t="s">
        <v>273</v>
      </c>
      <c r="R233" s="77">
        <v>12</v>
      </c>
    </row>
    <row r="234" spans="1:18" ht="16.5" customHeight="1" x14ac:dyDescent="0.25">
      <c r="A234" s="77" t="str">
        <f t="shared" si="17"/>
        <v>200717</v>
      </c>
      <c r="B234" s="77" t="str">
        <f t="shared" si="18"/>
        <v>1B7</v>
      </c>
      <c r="C234" s="77">
        <v>2007</v>
      </c>
      <c r="D234" s="45">
        <v>17</v>
      </c>
      <c r="E234" s="45"/>
      <c r="F234" s="45" t="s">
        <v>13</v>
      </c>
      <c r="I234" s="77" t="str">
        <f t="shared" si="19"/>
        <v>F.1 Ch 7</v>
      </c>
      <c r="L234" s="77">
        <v>2</v>
      </c>
      <c r="N234" s="77" t="str">
        <f>VLOOKUP(B234,'Topic with sorted table '!A:E,5,FALSE)</f>
        <v>VA1</v>
      </c>
      <c r="P234" s="48">
        <v>1</v>
      </c>
      <c r="Q234" s="77" t="s">
        <v>273</v>
      </c>
      <c r="R234" s="77">
        <v>7</v>
      </c>
    </row>
    <row r="235" spans="1:18" ht="16.5" customHeight="1" x14ac:dyDescent="0.25">
      <c r="A235" s="77" t="str">
        <f t="shared" si="17"/>
        <v>200718</v>
      </c>
      <c r="B235" s="77" t="str">
        <f t="shared" si="18"/>
        <v>3B10</v>
      </c>
      <c r="C235" s="77">
        <v>2007</v>
      </c>
      <c r="D235" s="45">
        <v>18</v>
      </c>
      <c r="E235" s="45"/>
      <c r="F235" s="45" t="s">
        <v>19</v>
      </c>
      <c r="I235" s="77" t="str">
        <f t="shared" si="19"/>
        <v>F.3 Ch 10</v>
      </c>
      <c r="L235" s="77">
        <v>5</v>
      </c>
      <c r="N235" s="77" t="str">
        <f>VLOOKUP(B235,'Topic with sorted table '!A:E,5,FALSE)</f>
        <v>VA2</v>
      </c>
      <c r="P235" s="47">
        <v>3</v>
      </c>
      <c r="Q235" s="77" t="s">
        <v>273</v>
      </c>
      <c r="R235" s="77">
        <v>10</v>
      </c>
    </row>
    <row r="236" spans="1:18" ht="16.5" customHeight="1" x14ac:dyDescent="0.25">
      <c r="A236" s="77" t="str">
        <f t="shared" si="17"/>
        <v>200719</v>
      </c>
      <c r="B236" s="77" t="str">
        <f t="shared" si="18"/>
        <v>3B10</v>
      </c>
      <c r="C236" s="77">
        <v>2007</v>
      </c>
      <c r="D236" s="45">
        <v>19</v>
      </c>
      <c r="E236" s="45"/>
      <c r="F236" s="45" t="s">
        <v>13</v>
      </c>
      <c r="I236" s="77" t="str">
        <f t="shared" si="19"/>
        <v>F.3 Ch 10</v>
      </c>
      <c r="L236" s="77">
        <v>5</v>
      </c>
      <c r="N236" s="77" t="str">
        <f>VLOOKUP(B236,'Topic with sorted table '!A:E,5,FALSE)</f>
        <v>VA2</v>
      </c>
      <c r="P236" s="47">
        <v>3</v>
      </c>
      <c r="Q236" s="77" t="s">
        <v>273</v>
      </c>
      <c r="R236" s="77">
        <v>10</v>
      </c>
    </row>
    <row r="237" spans="1:18" ht="16.5" customHeight="1" x14ac:dyDescent="0.25">
      <c r="A237" s="77" t="str">
        <f t="shared" si="17"/>
        <v>200720</v>
      </c>
      <c r="B237" s="77" t="str">
        <f t="shared" si="18"/>
        <v>4B12</v>
      </c>
      <c r="C237" s="77">
        <v>2007</v>
      </c>
      <c r="D237" s="45">
        <v>20</v>
      </c>
      <c r="E237" s="45"/>
      <c r="F237" s="45" t="s">
        <v>23</v>
      </c>
      <c r="I237" s="77" t="str">
        <f t="shared" si="19"/>
        <v>F.4 Ch 12</v>
      </c>
      <c r="L237" s="77">
        <v>3</v>
      </c>
      <c r="N237" s="77" t="str">
        <f>VLOOKUP(B237,'Topic with sorted table '!A:E,5,FALSE)</f>
        <v>T2</v>
      </c>
      <c r="P237" s="49">
        <v>4</v>
      </c>
      <c r="Q237" s="77" t="s">
        <v>273</v>
      </c>
      <c r="R237" s="77">
        <v>12</v>
      </c>
    </row>
    <row r="238" spans="1:18" ht="16.5" customHeight="1" x14ac:dyDescent="0.25">
      <c r="A238" s="77" t="str">
        <f t="shared" si="17"/>
        <v>200721</v>
      </c>
      <c r="B238" s="77" t="str">
        <f t="shared" si="18"/>
        <v>2B11</v>
      </c>
      <c r="C238" s="77">
        <v>2007</v>
      </c>
      <c r="D238" s="44">
        <v>21</v>
      </c>
      <c r="E238" s="44"/>
      <c r="F238" s="44" t="s">
        <v>23</v>
      </c>
      <c r="I238" s="77" t="str">
        <f t="shared" si="19"/>
        <v>F.2 Ch 11</v>
      </c>
      <c r="L238" s="77">
        <v>2</v>
      </c>
      <c r="N238" s="77" t="str">
        <f>VLOOKUP(B238,'Topic with sorted table '!A:E,5,FALSE)</f>
        <v>T1</v>
      </c>
      <c r="P238" s="46">
        <v>2</v>
      </c>
      <c r="Q238" s="77" t="s">
        <v>273</v>
      </c>
      <c r="R238" s="77">
        <v>11</v>
      </c>
    </row>
    <row r="239" spans="1:18" ht="16.5" customHeight="1" x14ac:dyDescent="0.25">
      <c r="A239" s="77" t="str">
        <f t="shared" si="17"/>
        <v>200722</v>
      </c>
      <c r="B239" s="77" t="str">
        <f t="shared" si="18"/>
        <v>4B12</v>
      </c>
      <c r="C239" s="77">
        <v>2007</v>
      </c>
      <c r="D239" s="44">
        <v>22</v>
      </c>
      <c r="E239" s="44"/>
      <c r="F239" s="44" t="s">
        <v>23</v>
      </c>
      <c r="I239" s="77" t="str">
        <f t="shared" si="19"/>
        <v>F.4 Ch 12</v>
      </c>
      <c r="L239" s="77">
        <v>2</v>
      </c>
      <c r="N239" s="77" t="str">
        <f>VLOOKUP(B239,'Topic with sorted table '!A:E,5,FALSE)</f>
        <v>T2</v>
      </c>
      <c r="P239" s="49">
        <v>4</v>
      </c>
      <c r="Q239" s="77" t="s">
        <v>273</v>
      </c>
      <c r="R239" s="77">
        <v>12</v>
      </c>
    </row>
    <row r="240" spans="1:18" ht="16.5" customHeight="1" x14ac:dyDescent="0.25">
      <c r="A240" s="77" t="str">
        <f t="shared" si="17"/>
        <v>200723</v>
      </c>
      <c r="B240" s="77" t="str">
        <f t="shared" si="18"/>
        <v>3B11</v>
      </c>
      <c r="C240" s="77">
        <v>2007</v>
      </c>
      <c r="D240" s="44">
        <v>23</v>
      </c>
      <c r="E240" s="44"/>
      <c r="F240" s="44" t="s">
        <v>19</v>
      </c>
      <c r="I240" s="77" t="str">
        <f t="shared" si="19"/>
        <v>F.3 Ch 11</v>
      </c>
      <c r="L240" s="77">
        <v>4</v>
      </c>
      <c r="N240" s="77" t="str">
        <f>VLOOKUP(B240,'Topic with sorted table '!A:E,5,FALSE)</f>
        <v>T1</v>
      </c>
      <c r="P240" s="47">
        <v>3</v>
      </c>
      <c r="Q240" s="77" t="s">
        <v>273</v>
      </c>
      <c r="R240" s="77">
        <v>11</v>
      </c>
    </row>
    <row r="241" spans="1:18" ht="16.5" customHeight="1" x14ac:dyDescent="0.25">
      <c r="A241" s="77" t="str">
        <f t="shared" si="17"/>
        <v>200724</v>
      </c>
      <c r="B241" s="77" t="str">
        <f t="shared" si="18"/>
        <v>3B9</v>
      </c>
      <c r="C241" s="77">
        <v>2007</v>
      </c>
      <c r="D241" s="44">
        <v>24</v>
      </c>
      <c r="E241" s="44"/>
      <c r="F241" s="44" t="s">
        <v>23</v>
      </c>
      <c r="I241" s="77" t="str">
        <f t="shared" si="19"/>
        <v>F.3 Ch 9</v>
      </c>
      <c r="L241" s="77">
        <v>3</v>
      </c>
      <c r="N241" s="77" t="str">
        <f>VLOOKUP(B241,'Topic with sorted table '!A:E,5,FALSE)</f>
        <v>3D1</v>
      </c>
      <c r="P241" s="47">
        <v>3</v>
      </c>
      <c r="Q241" s="77" t="s">
        <v>273</v>
      </c>
      <c r="R241" s="77">
        <v>9</v>
      </c>
    </row>
    <row r="242" spans="1:18" ht="16.5" customHeight="1" x14ac:dyDescent="0.25">
      <c r="A242" s="77" t="str">
        <f t="shared" si="17"/>
        <v>200725</v>
      </c>
      <c r="B242" s="77" t="str">
        <f t="shared" si="18"/>
        <v>1B9</v>
      </c>
      <c r="C242" s="77">
        <v>2007</v>
      </c>
      <c r="D242" s="44">
        <v>25</v>
      </c>
      <c r="E242" s="44"/>
      <c r="F242" s="44" t="s">
        <v>7</v>
      </c>
      <c r="I242" s="77" t="str">
        <f t="shared" si="19"/>
        <v>F.1 Ch 9</v>
      </c>
      <c r="L242" s="77">
        <v>2</v>
      </c>
      <c r="N242" s="77" t="str">
        <f>VLOOKUP(B242,'Topic with sorted table '!A:E,5,FALSE)</f>
        <v>Geo</v>
      </c>
      <c r="P242" s="48">
        <v>1</v>
      </c>
      <c r="Q242" s="77" t="s">
        <v>273</v>
      </c>
      <c r="R242" s="77">
        <v>9</v>
      </c>
    </row>
    <row r="243" spans="1:18" ht="16.5" customHeight="1" x14ac:dyDescent="0.25">
      <c r="A243" s="77" t="str">
        <f t="shared" si="17"/>
        <v>200726</v>
      </c>
      <c r="B243" s="77" t="str">
        <f t="shared" si="18"/>
        <v>1B9</v>
      </c>
      <c r="C243" s="77">
        <v>2007</v>
      </c>
      <c r="D243" s="45">
        <v>26</v>
      </c>
      <c r="E243" s="45"/>
      <c r="F243" s="45" t="s">
        <v>19</v>
      </c>
      <c r="I243" s="77" t="str">
        <f t="shared" si="19"/>
        <v>F.1 Ch 9</v>
      </c>
      <c r="L243" s="77">
        <v>2</v>
      </c>
      <c r="N243" s="77" t="str">
        <f>VLOOKUP(B243,'Topic with sorted table '!A:E,5,FALSE)</f>
        <v>Geo</v>
      </c>
      <c r="P243" s="48">
        <v>1</v>
      </c>
      <c r="Q243" s="77" t="s">
        <v>273</v>
      </c>
      <c r="R243" s="77">
        <v>9</v>
      </c>
    </row>
    <row r="244" spans="1:18" ht="16.5" customHeight="1" x14ac:dyDescent="0.25">
      <c r="A244" s="77" t="str">
        <f t="shared" si="17"/>
        <v>200727</v>
      </c>
      <c r="B244" s="77" t="str">
        <f t="shared" si="18"/>
        <v>2B8</v>
      </c>
      <c r="C244" s="77">
        <v>2007</v>
      </c>
      <c r="D244" s="45">
        <v>27</v>
      </c>
      <c r="E244" s="45"/>
      <c r="F244" s="45" t="s">
        <v>23</v>
      </c>
      <c r="I244" s="77" t="str">
        <f t="shared" si="19"/>
        <v>F.2 Ch 8</v>
      </c>
      <c r="L244" s="77">
        <v>5</v>
      </c>
      <c r="N244" s="77" t="str">
        <f>VLOOKUP(B244,'Topic with sorted table '!A:E,5,FALSE)</f>
        <v>DG1</v>
      </c>
      <c r="P244" s="46">
        <v>2</v>
      </c>
      <c r="Q244" s="77" t="s">
        <v>273</v>
      </c>
      <c r="R244" s="77">
        <v>8</v>
      </c>
    </row>
    <row r="245" spans="1:18" ht="16.5" customHeight="1" x14ac:dyDescent="0.25">
      <c r="A245" s="77" t="str">
        <f t="shared" si="17"/>
        <v>200728</v>
      </c>
      <c r="B245" s="77" t="str">
        <f t="shared" si="18"/>
        <v>3A7</v>
      </c>
      <c r="C245" s="77">
        <v>2007</v>
      </c>
      <c r="D245" s="44">
        <v>28</v>
      </c>
      <c r="E245" s="44"/>
      <c r="F245" s="44" t="s">
        <v>19</v>
      </c>
      <c r="I245" s="77" t="str">
        <f t="shared" si="19"/>
        <v>F.3 Ch 7</v>
      </c>
      <c r="L245" s="77">
        <v>2</v>
      </c>
      <c r="N245" s="77" t="str">
        <f>VLOOKUP(B245,'Topic with sorted table '!A:E,5,FALSE)</f>
        <v>DG2</v>
      </c>
      <c r="P245" s="47">
        <v>3</v>
      </c>
      <c r="Q245" s="77" t="s">
        <v>272</v>
      </c>
      <c r="R245" s="77">
        <v>7</v>
      </c>
    </row>
    <row r="246" spans="1:18" ht="16.5" customHeight="1" x14ac:dyDescent="0.25">
      <c r="A246" s="77" t="str">
        <f t="shared" si="17"/>
        <v>200729</v>
      </c>
      <c r="B246" s="77" t="str">
        <f t="shared" si="18"/>
        <v>1B8</v>
      </c>
      <c r="C246" s="77">
        <v>2007</v>
      </c>
      <c r="D246" s="44">
        <v>29</v>
      </c>
      <c r="E246" s="44"/>
      <c r="F246" s="44" t="s">
        <v>7</v>
      </c>
      <c r="I246" s="77" t="str">
        <f t="shared" si="19"/>
        <v>F.1 Ch 8</v>
      </c>
      <c r="L246" s="77">
        <v>3</v>
      </c>
      <c r="N246" s="77" t="str">
        <f>VLOOKUP(B246,'Topic with sorted table '!A:E,5,FALSE)</f>
        <v>AG1</v>
      </c>
      <c r="P246" s="48">
        <v>1</v>
      </c>
      <c r="Q246" s="77" t="s">
        <v>273</v>
      </c>
      <c r="R246" s="77">
        <v>8</v>
      </c>
    </row>
    <row r="247" spans="1:18" ht="16.5" customHeight="1" x14ac:dyDescent="0.25">
      <c r="A247" s="77" t="str">
        <f t="shared" si="17"/>
        <v>200730</v>
      </c>
      <c r="B247" s="77" t="str">
        <f t="shared" si="18"/>
        <v>1B8</v>
      </c>
      <c r="C247" s="77">
        <v>2007</v>
      </c>
      <c r="D247" s="44">
        <v>30</v>
      </c>
      <c r="E247" s="44"/>
      <c r="F247" s="44" t="s">
        <v>7</v>
      </c>
      <c r="I247" s="77" t="str">
        <f t="shared" si="19"/>
        <v>F.1 Ch 8</v>
      </c>
      <c r="J247" s="77" t="s">
        <v>135</v>
      </c>
      <c r="L247" s="77">
        <v>5</v>
      </c>
      <c r="N247" s="77" t="str">
        <f>VLOOKUP(B247,'Topic with sorted table '!A:E,5,FALSE)</f>
        <v>AG1</v>
      </c>
      <c r="P247" s="48">
        <v>1</v>
      </c>
      <c r="Q247" s="77" t="s">
        <v>273</v>
      </c>
      <c r="R247" s="77">
        <v>8</v>
      </c>
    </row>
    <row r="248" spans="1:18" ht="16.5" customHeight="1" x14ac:dyDescent="0.25">
      <c r="A248" s="77" t="str">
        <f t="shared" si="17"/>
        <v>200731</v>
      </c>
      <c r="B248" s="77" t="str">
        <f t="shared" si="18"/>
        <v>4A2</v>
      </c>
      <c r="C248" s="77">
        <v>2007</v>
      </c>
      <c r="D248" s="44">
        <v>31</v>
      </c>
      <c r="E248" s="44"/>
      <c r="F248" s="44" t="s">
        <v>23</v>
      </c>
      <c r="I248" s="77" t="str">
        <f t="shared" si="19"/>
        <v>F.4 Ch 2</v>
      </c>
      <c r="L248" s="77">
        <v>4</v>
      </c>
      <c r="N248" s="77" t="str">
        <f>VLOOKUP(B248,'Topic with sorted table '!A:E,5,FALSE)</f>
        <v>AG2</v>
      </c>
      <c r="P248" s="49">
        <v>4</v>
      </c>
      <c r="Q248" s="77" t="s">
        <v>272</v>
      </c>
      <c r="R248" s="77">
        <v>2</v>
      </c>
    </row>
    <row r="249" spans="1:18" ht="16.5" customHeight="1" x14ac:dyDescent="0.25">
      <c r="A249" s="77" t="str">
        <f t="shared" si="17"/>
        <v>200732</v>
      </c>
      <c r="B249" s="77" t="str">
        <f t="shared" si="18"/>
        <v>4A2</v>
      </c>
      <c r="C249" s="77">
        <v>2007</v>
      </c>
      <c r="D249" s="44">
        <v>32</v>
      </c>
      <c r="E249" s="44"/>
      <c r="F249" s="44" t="s">
        <v>13</v>
      </c>
      <c r="I249" s="77" t="str">
        <f t="shared" si="19"/>
        <v>F.4 Ch 2</v>
      </c>
      <c r="L249" s="77">
        <v>5</v>
      </c>
      <c r="N249" s="77" t="str">
        <f>VLOOKUP(B249,'Topic with sorted table '!A:E,5,FALSE)</f>
        <v>AG2</v>
      </c>
      <c r="P249" s="49">
        <v>4</v>
      </c>
      <c r="Q249" s="77" t="s">
        <v>272</v>
      </c>
      <c r="R249" s="77">
        <v>2</v>
      </c>
    </row>
    <row r="250" spans="1:18" ht="16.5" customHeight="1" x14ac:dyDescent="0.25">
      <c r="A250" s="77" t="str">
        <f t="shared" si="17"/>
        <v>200733</v>
      </c>
      <c r="B250" s="77" t="str">
        <f t="shared" si="18"/>
        <v>5A5</v>
      </c>
      <c r="C250" s="77">
        <v>2007</v>
      </c>
      <c r="D250" s="45">
        <v>33</v>
      </c>
      <c r="E250" s="45"/>
      <c r="F250" s="45" t="s">
        <v>13</v>
      </c>
      <c r="I250" s="77" t="str">
        <f t="shared" si="19"/>
        <v>F.5 Ch 5</v>
      </c>
      <c r="L250" s="77">
        <v>5</v>
      </c>
      <c r="N250" s="77" t="str">
        <f>VLOOKUP(B250,'Topic with sorted table '!A:E,5,FALSE)</f>
        <v>P2</v>
      </c>
      <c r="P250" s="50">
        <v>5</v>
      </c>
      <c r="Q250" s="77" t="s">
        <v>272</v>
      </c>
      <c r="R250" s="77">
        <v>5</v>
      </c>
    </row>
    <row r="251" spans="1:18" ht="16.5" customHeight="1" x14ac:dyDescent="0.25">
      <c r="A251" s="77" t="str">
        <f t="shared" si="17"/>
        <v>200734</v>
      </c>
      <c r="B251" s="77" t="str">
        <f t="shared" si="18"/>
        <v>3A6</v>
      </c>
      <c r="C251" s="77">
        <v>2007</v>
      </c>
      <c r="D251" s="45">
        <v>34</v>
      </c>
      <c r="E251" s="45"/>
      <c r="F251" s="45" t="s">
        <v>7</v>
      </c>
      <c r="I251" s="77" t="str">
        <f t="shared" si="19"/>
        <v>F.3 Ch 6</v>
      </c>
      <c r="L251" s="77">
        <v>2</v>
      </c>
      <c r="N251" s="77" t="str">
        <f>VLOOKUP(B251,'Topic with sorted table '!A:E,5,FALSE)</f>
        <v>S2</v>
      </c>
      <c r="P251" s="47">
        <v>3</v>
      </c>
      <c r="Q251" s="77" t="s">
        <v>272</v>
      </c>
      <c r="R251" s="77">
        <v>6</v>
      </c>
    </row>
    <row r="252" spans="1:18" ht="16.5" customHeight="1" x14ac:dyDescent="0.25">
      <c r="A252" s="77" t="str">
        <f t="shared" si="17"/>
        <v>200735</v>
      </c>
      <c r="B252" s="77" t="str">
        <f t="shared" si="18"/>
        <v>5B11</v>
      </c>
      <c r="C252" s="77">
        <v>2007</v>
      </c>
      <c r="D252" s="45">
        <v>35</v>
      </c>
      <c r="E252" s="45"/>
      <c r="F252" s="45" t="s">
        <v>19</v>
      </c>
      <c r="I252" s="77" t="str">
        <f t="shared" si="19"/>
        <v>F.5 Ch 11</v>
      </c>
      <c r="L252" s="77">
        <v>3</v>
      </c>
      <c r="N252" s="77" t="str">
        <f>VLOOKUP(B252,'Topic with sorted table '!A:E,5,FALSE)</f>
        <v>S3</v>
      </c>
      <c r="P252" s="50">
        <v>5</v>
      </c>
      <c r="Q252" s="77" t="s">
        <v>273</v>
      </c>
      <c r="R252" s="77">
        <v>11</v>
      </c>
    </row>
    <row r="253" spans="1:18" ht="16.5" customHeight="1" x14ac:dyDescent="0.25">
      <c r="A253" s="77" t="str">
        <f t="shared" si="17"/>
        <v>200736</v>
      </c>
      <c r="B253" s="77" t="str">
        <f t="shared" si="18"/>
        <v>5B11</v>
      </c>
      <c r="C253" s="77">
        <v>2007</v>
      </c>
      <c r="D253" s="45">
        <v>36</v>
      </c>
      <c r="E253" s="45"/>
      <c r="F253" s="45" t="s">
        <v>7</v>
      </c>
      <c r="I253" s="77" t="str">
        <f t="shared" si="19"/>
        <v>F.5 Ch 11</v>
      </c>
      <c r="L253" s="77">
        <v>2</v>
      </c>
      <c r="N253" s="77" t="str">
        <f>VLOOKUP(B253,'Topic with sorted table '!A:E,5,FALSE)</f>
        <v>S3</v>
      </c>
      <c r="P253" s="50">
        <v>5</v>
      </c>
      <c r="Q253" s="77" t="s">
        <v>273</v>
      </c>
      <c r="R253" s="77">
        <v>11</v>
      </c>
    </row>
    <row r="254" spans="1:18" ht="16.5" customHeight="1" x14ac:dyDescent="0.25">
      <c r="A254" s="77" t="str">
        <f t="shared" si="17"/>
        <v>200737</v>
      </c>
      <c r="B254" s="77" t="str">
        <f t="shared" si="18"/>
        <v>4B9</v>
      </c>
      <c r="C254" s="77">
        <v>2007</v>
      </c>
      <c r="D254" s="45">
        <v>37</v>
      </c>
      <c r="E254" s="45"/>
      <c r="F254" s="45" t="s">
        <v>7</v>
      </c>
      <c r="I254" s="77" t="str">
        <f t="shared" si="19"/>
        <v>F.4 Ch 9</v>
      </c>
      <c r="L254" s="77">
        <v>3</v>
      </c>
      <c r="N254" s="77" t="str">
        <f>VLOOKUP(B254,'Topic with sorted table '!A:E,5,FALSE)</f>
        <v>A3</v>
      </c>
      <c r="P254" s="49">
        <v>4</v>
      </c>
      <c r="Q254" s="77" t="s">
        <v>273</v>
      </c>
      <c r="R254" s="77">
        <v>9</v>
      </c>
    </row>
    <row r="255" spans="1:18" ht="16.5" customHeight="1" x14ac:dyDescent="0.25">
      <c r="A255" s="77" t="str">
        <f t="shared" si="17"/>
        <v>200738</v>
      </c>
      <c r="B255" s="77" t="str">
        <f t="shared" si="18"/>
        <v>5A3</v>
      </c>
      <c r="C255" s="77">
        <v>2007</v>
      </c>
      <c r="D255" s="44">
        <v>38</v>
      </c>
      <c r="E255" s="44"/>
      <c r="F255" s="44" t="s">
        <v>23</v>
      </c>
      <c r="I255" s="77" t="str">
        <f t="shared" si="19"/>
        <v>F.5 Ch 3</v>
      </c>
      <c r="L255" s="77">
        <v>4</v>
      </c>
      <c r="N255" s="77" t="str">
        <f>VLOOKUP(B255,'Topic with sorted table '!A:E,5,FALSE)</f>
        <v>G</v>
      </c>
      <c r="P255" s="50">
        <v>5</v>
      </c>
      <c r="Q255" s="77" t="s">
        <v>272</v>
      </c>
      <c r="R255" s="77">
        <v>3</v>
      </c>
    </row>
    <row r="256" spans="1:18" ht="16.5" customHeight="1" x14ac:dyDescent="0.25">
      <c r="A256" s="77" t="str">
        <f t="shared" si="17"/>
        <v>200739</v>
      </c>
      <c r="B256" s="77" t="str">
        <f t="shared" si="18"/>
        <v>4B8</v>
      </c>
      <c r="C256" s="77">
        <v>2007</v>
      </c>
      <c r="D256" s="44">
        <v>39</v>
      </c>
      <c r="E256" s="44"/>
      <c r="F256" s="44" t="s">
        <v>19</v>
      </c>
      <c r="I256" s="77" t="str">
        <f t="shared" si="19"/>
        <v>F.4 Ch 8</v>
      </c>
      <c r="L256" s="77">
        <v>4</v>
      </c>
      <c r="N256" s="77" t="str">
        <f>VLOOKUP(B256,'Topic with sorted table '!A:E,5,FALSE)</f>
        <v>A4</v>
      </c>
      <c r="P256" s="49">
        <v>4</v>
      </c>
      <c r="Q256" s="77" t="s">
        <v>273</v>
      </c>
      <c r="R256" s="77">
        <v>8</v>
      </c>
    </row>
    <row r="257" spans="1:18" ht="16.5" customHeight="1" x14ac:dyDescent="0.25">
      <c r="A257" s="77" t="str">
        <f t="shared" si="17"/>
        <v>200740</v>
      </c>
      <c r="B257" s="77" t="str">
        <f t="shared" si="18"/>
        <v>4A6</v>
      </c>
      <c r="C257" s="77">
        <v>2007</v>
      </c>
      <c r="D257" s="44">
        <v>40</v>
      </c>
      <c r="E257" s="44"/>
      <c r="F257" s="44" t="s">
        <v>13</v>
      </c>
      <c r="I257" s="77" t="str">
        <f t="shared" si="19"/>
        <v>F.4 Ch 6</v>
      </c>
      <c r="L257" s="77">
        <v>5</v>
      </c>
      <c r="N257" s="77" t="str">
        <f>VLOOKUP(B257,'Topic with sorted table '!A:E,5,FALSE)</f>
        <v>A3</v>
      </c>
      <c r="P257" s="49">
        <v>4</v>
      </c>
      <c r="Q257" s="77" t="s">
        <v>272</v>
      </c>
      <c r="R257" s="77">
        <v>6</v>
      </c>
    </row>
    <row r="258" spans="1:18" ht="16.5" customHeight="1" x14ac:dyDescent="0.25">
      <c r="A258" s="77" t="str">
        <f t="shared" ref="A258:A321" si="20">C258&amp;IF(D258&lt;10,"0"&amp;D258,D258)</f>
        <v>200741</v>
      </c>
      <c r="B258" s="77" t="str">
        <f t="shared" ref="B258:B321" si="21">P258&amp;Q258&amp;R258</f>
        <v>3A2</v>
      </c>
      <c r="C258" s="77">
        <v>2007</v>
      </c>
      <c r="D258" s="44">
        <v>41</v>
      </c>
      <c r="E258" s="44"/>
      <c r="F258" s="44" t="s">
        <v>13</v>
      </c>
      <c r="I258" s="77" t="str">
        <f t="shared" ref="I258:I321" si="22">"F." &amp; P258 &amp; " Ch "&amp;R258</f>
        <v>F.3 Ch 2</v>
      </c>
      <c r="L258" s="77">
        <v>4</v>
      </c>
      <c r="N258" s="77" t="str">
        <f>VLOOKUP(B258,'Topic with sorted table '!A:E,5,FALSE)</f>
        <v>A2</v>
      </c>
      <c r="P258" s="47">
        <v>3</v>
      </c>
      <c r="Q258" s="77" t="s">
        <v>272</v>
      </c>
      <c r="R258" s="77">
        <v>2</v>
      </c>
    </row>
    <row r="259" spans="1:18" ht="16.5" customHeight="1" x14ac:dyDescent="0.25">
      <c r="A259" s="77" t="str">
        <f t="shared" si="20"/>
        <v>200742</v>
      </c>
      <c r="B259" s="77" t="str">
        <f t="shared" si="21"/>
        <v>5B11</v>
      </c>
      <c r="C259" s="77">
        <v>2007</v>
      </c>
      <c r="D259" s="44">
        <v>42</v>
      </c>
      <c r="E259" s="44"/>
      <c r="F259" s="44" t="s">
        <v>7</v>
      </c>
      <c r="I259" s="77" t="str">
        <f t="shared" si="22"/>
        <v>F.5 Ch 11</v>
      </c>
      <c r="L259" s="77">
        <v>5</v>
      </c>
      <c r="N259" s="77" t="str">
        <f>VLOOKUP(B259,'Topic with sorted table '!A:E,5,FALSE)</f>
        <v>S3</v>
      </c>
      <c r="P259" s="50">
        <v>5</v>
      </c>
      <c r="Q259" s="77" t="s">
        <v>273</v>
      </c>
      <c r="R259" s="77">
        <v>11</v>
      </c>
    </row>
    <row r="260" spans="1:18" ht="16.5" customHeight="1" x14ac:dyDescent="0.25">
      <c r="A260" s="77" t="str">
        <f t="shared" si="20"/>
        <v>200743</v>
      </c>
      <c r="B260" s="77" t="str">
        <f t="shared" si="21"/>
        <v>6A3</v>
      </c>
      <c r="C260" s="77">
        <v>2007</v>
      </c>
      <c r="D260" s="45">
        <v>43</v>
      </c>
      <c r="E260" s="45"/>
      <c r="F260" s="45" t="s">
        <v>19</v>
      </c>
      <c r="I260" s="77" t="str">
        <f t="shared" si="22"/>
        <v>F.6 Ch 3</v>
      </c>
      <c r="L260" s="77">
        <v>3</v>
      </c>
      <c r="N260" s="77" t="str">
        <f>VLOOKUP(B260,'Topic with sorted table '!A:E,5,FALSE)</f>
        <v>A4</v>
      </c>
      <c r="P260" s="51">
        <v>6</v>
      </c>
      <c r="Q260" s="77" t="s">
        <v>272</v>
      </c>
      <c r="R260" s="77">
        <v>3</v>
      </c>
    </row>
    <row r="261" spans="1:18" ht="16.5" customHeight="1" x14ac:dyDescent="0.25">
      <c r="A261" s="77" t="str">
        <f t="shared" si="20"/>
        <v>200744</v>
      </c>
      <c r="B261" s="77" t="str">
        <f t="shared" si="21"/>
        <v>6A1</v>
      </c>
      <c r="C261" s="77">
        <v>2007</v>
      </c>
      <c r="D261" s="45">
        <v>44</v>
      </c>
      <c r="E261" s="45"/>
      <c r="F261" s="45" t="s">
        <v>7</v>
      </c>
      <c r="I261" s="77" t="str">
        <f t="shared" si="22"/>
        <v>F.6 Ch 1</v>
      </c>
      <c r="L261" s="77">
        <v>3</v>
      </c>
      <c r="N261" s="77" t="str">
        <f>VLOOKUP(B261,'Topic with sorted table '!A:E,5,FALSE)</f>
        <v>A3</v>
      </c>
      <c r="P261" s="51">
        <v>6</v>
      </c>
      <c r="Q261" s="77" t="s">
        <v>272</v>
      </c>
      <c r="R261" s="77">
        <v>1</v>
      </c>
    </row>
    <row r="262" spans="1:18" ht="16.5" customHeight="1" x14ac:dyDescent="0.25">
      <c r="A262" s="77" t="str">
        <f t="shared" si="20"/>
        <v>200745</v>
      </c>
      <c r="B262" s="77" t="str">
        <f t="shared" si="21"/>
        <v>6A2</v>
      </c>
      <c r="C262" s="77">
        <v>2007</v>
      </c>
      <c r="D262" s="45">
        <v>45</v>
      </c>
      <c r="E262" s="45"/>
      <c r="F262" s="45" t="s">
        <v>7</v>
      </c>
      <c r="I262" s="77" t="str">
        <f t="shared" si="22"/>
        <v>F.6 Ch 2</v>
      </c>
      <c r="L262" s="77">
        <v>5</v>
      </c>
      <c r="N262" s="77" t="str">
        <f>VLOOKUP(B262,'Topic with sorted table '!A:E,5,FALSE)</f>
        <v>A3</v>
      </c>
      <c r="P262" s="51">
        <v>6</v>
      </c>
      <c r="Q262" s="77" t="s">
        <v>272</v>
      </c>
      <c r="R262" s="77">
        <v>2</v>
      </c>
    </row>
    <row r="263" spans="1:18" ht="16.5" customHeight="1" x14ac:dyDescent="0.25">
      <c r="A263" s="77" t="str">
        <f t="shared" si="20"/>
        <v>200746</v>
      </c>
      <c r="B263" s="77" t="str">
        <f t="shared" si="21"/>
        <v>5A3</v>
      </c>
      <c r="C263" s="77">
        <v>2007</v>
      </c>
      <c r="D263" s="45">
        <v>46</v>
      </c>
      <c r="E263" s="45"/>
      <c r="F263" s="45" t="s">
        <v>23</v>
      </c>
      <c r="I263" s="77" t="str">
        <f t="shared" si="22"/>
        <v>F.5 Ch 3</v>
      </c>
      <c r="L263" s="77">
        <v>4</v>
      </c>
      <c r="N263" s="77" t="str">
        <f>VLOOKUP(B263,'Topic with sorted table '!A:E,5,FALSE)</f>
        <v>G</v>
      </c>
      <c r="P263" s="50">
        <v>5</v>
      </c>
      <c r="Q263" s="77" t="s">
        <v>272</v>
      </c>
      <c r="R263" s="77">
        <v>3</v>
      </c>
    </row>
    <row r="264" spans="1:18" ht="16.5" customHeight="1" x14ac:dyDescent="0.25">
      <c r="A264" s="77" t="str">
        <f t="shared" si="20"/>
        <v>200747</v>
      </c>
      <c r="B264" s="77" t="str">
        <f t="shared" si="21"/>
        <v>5B9</v>
      </c>
      <c r="C264" s="77">
        <v>2007</v>
      </c>
      <c r="D264" s="45">
        <v>47</v>
      </c>
      <c r="E264" s="45"/>
      <c r="F264" s="45" t="s">
        <v>19</v>
      </c>
      <c r="I264" s="77" t="str">
        <f t="shared" si="22"/>
        <v>F.5 Ch 9</v>
      </c>
      <c r="L264" s="77">
        <v>2</v>
      </c>
      <c r="N264" s="77" t="str">
        <f>VLOOKUP(B264,'Topic with sorted table '!A:E,5,FALSE)</f>
        <v>T2</v>
      </c>
      <c r="P264" s="50">
        <v>5</v>
      </c>
      <c r="Q264" s="77" t="s">
        <v>273</v>
      </c>
      <c r="R264" s="77">
        <v>9</v>
      </c>
    </row>
    <row r="265" spans="1:18" ht="16.5" customHeight="1" x14ac:dyDescent="0.25">
      <c r="A265" s="77" t="str">
        <f t="shared" si="20"/>
        <v>200748</v>
      </c>
      <c r="B265" s="77" t="str">
        <f t="shared" si="21"/>
        <v>4B11</v>
      </c>
      <c r="C265" s="77">
        <v>2007</v>
      </c>
      <c r="D265" s="44">
        <v>48</v>
      </c>
      <c r="E265" s="44"/>
      <c r="F265" s="44" t="s">
        <v>13</v>
      </c>
      <c r="I265" s="77" t="str">
        <f t="shared" si="22"/>
        <v>F.4 Ch 11</v>
      </c>
      <c r="L265" s="77">
        <v>4</v>
      </c>
      <c r="N265" s="77" t="str">
        <f>VLOOKUP(B265,'Topic with sorted table '!A:E,5,FALSE)</f>
        <v>DG3</v>
      </c>
      <c r="P265" s="49">
        <v>4</v>
      </c>
      <c r="Q265" s="77" t="s">
        <v>273</v>
      </c>
      <c r="R265" s="77">
        <v>11</v>
      </c>
    </row>
    <row r="266" spans="1:18" ht="16.5" customHeight="1" x14ac:dyDescent="0.25">
      <c r="A266" s="77" t="str">
        <f t="shared" si="20"/>
        <v>200749</v>
      </c>
      <c r="B266" s="77" t="str">
        <f t="shared" si="21"/>
        <v>4B11</v>
      </c>
      <c r="C266" s="77">
        <v>2007</v>
      </c>
      <c r="D266" s="44">
        <v>49</v>
      </c>
      <c r="E266" s="44"/>
      <c r="F266" s="44" t="s">
        <v>13</v>
      </c>
      <c r="I266" s="77" t="str">
        <f t="shared" si="22"/>
        <v>F.4 Ch 11</v>
      </c>
      <c r="L266" s="77">
        <v>4</v>
      </c>
      <c r="N266" s="77" t="str">
        <f>VLOOKUP(B266,'Topic with sorted table '!A:E,5,FALSE)</f>
        <v>DG3</v>
      </c>
      <c r="P266" s="49">
        <v>4</v>
      </c>
      <c r="Q266" s="77" t="s">
        <v>273</v>
      </c>
      <c r="R266" s="77">
        <v>11</v>
      </c>
    </row>
    <row r="267" spans="1:18" ht="16.5" customHeight="1" x14ac:dyDescent="0.25">
      <c r="A267" s="77" t="str">
        <f t="shared" si="20"/>
        <v>200750</v>
      </c>
      <c r="B267" s="77" t="str">
        <f t="shared" si="21"/>
        <v>3A7</v>
      </c>
      <c r="C267" s="77">
        <v>2007</v>
      </c>
      <c r="D267" s="44">
        <v>50</v>
      </c>
      <c r="E267" s="44"/>
      <c r="F267" s="44" t="s">
        <v>7</v>
      </c>
      <c r="I267" s="77" t="str">
        <f t="shared" si="22"/>
        <v>F.3 Ch 7</v>
      </c>
      <c r="L267" s="77">
        <v>5</v>
      </c>
      <c r="N267" s="77" t="str">
        <f>VLOOKUP(B267,'Topic with sorted table '!A:E,5,FALSE)</f>
        <v>DG2</v>
      </c>
      <c r="P267" s="47">
        <v>3</v>
      </c>
      <c r="Q267" s="77" t="s">
        <v>272</v>
      </c>
      <c r="R267" s="77">
        <v>7</v>
      </c>
    </row>
    <row r="268" spans="1:18" ht="16.5" customHeight="1" x14ac:dyDescent="0.25">
      <c r="A268" s="77" t="str">
        <f t="shared" si="20"/>
        <v>200751</v>
      </c>
      <c r="B268" s="77" t="str">
        <f t="shared" si="21"/>
        <v>5B7</v>
      </c>
      <c r="C268" s="77">
        <v>2007</v>
      </c>
      <c r="D268" s="44">
        <v>51</v>
      </c>
      <c r="E268" s="44"/>
      <c r="F268" s="44" t="s">
        <v>7</v>
      </c>
      <c r="I268" s="77" t="str">
        <f t="shared" si="22"/>
        <v>F.5 Ch 7</v>
      </c>
      <c r="L268" s="77">
        <v>4</v>
      </c>
      <c r="N268" s="77" t="str">
        <f>VLOOKUP(B268,'Topic with sorted table '!A:E,5,FALSE)</f>
        <v>AG3</v>
      </c>
      <c r="P268" s="50">
        <v>5</v>
      </c>
      <c r="Q268" s="77" t="s">
        <v>273</v>
      </c>
      <c r="R268" s="77">
        <v>7</v>
      </c>
    </row>
    <row r="269" spans="1:18" ht="16.5" customHeight="1" x14ac:dyDescent="0.25">
      <c r="A269" s="77" t="str">
        <f t="shared" si="20"/>
        <v>200752</v>
      </c>
      <c r="B269" s="77" t="str">
        <f t="shared" si="21"/>
        <v>5B7</v>
      </c>
      <c r="C269" s="77">
        <v>2007</v>
      </c>
      <c r="D269" s="44">
        <v>52</v>
      </c>
      <c r="E269" s="44"/>
      <c r="F269" s="44" t="s">
        <v>7</v>
      </c>
      <c r="I269" s="77" t="str">
        <f t="shared" si="22"/>
        <v>F.5 Ch 7</v>
      </c>
      <c r="L269" s="77">
        <v>3</v>
      </c>
      <c r="N269" s="77" t="str">
        <f>VLOOKUP(B269,'Topic with sorted table '!A:E,5,FALSE)</f>
        <v>AG3</v>
      </c>
      <c r="P269" s="50">
        <v>5</v>
      </c>
      <c r="Q269" s="77" t="s">
        <v>273</v>
      </c>
      <c r="R269" s="77">
        <v>7</v>
      </c>
    </row>
    <row r="270" spans="1:18" ht="16.5" customHeight="1" x14ac:dyDescent="0.25">
      <c r="A270" s="77" t="str">
        <f t="shared" si="20"/>
        <v>200753</v>
      </c>
      <c r="B270" s="77" t="str">
        <f t="shared" si="21"/>
        <v>5A5</v>
      </c>
      <c r="C270" s="77">
        <v>2007</v>
      </c>
      <c r="D270" s="45">
        <v>53</v>
      </c>
      <c r="E270" s="45"/>
      <c r="F270" s="45" t="s">
        <v>19</v>
      </c>
      <c r="I270" s="77" t="str">
        <f t="shared" si="22"/>
        <v>F.5 Ch 5</v>
      </c>
      <c r="L270" s="77">
        <v>2</v>
      </c>
      <c r="N270" s="77" t="str">
        <f>VLOOKUP(B270,'Topic with sorted table '!A:E,5,FALSE)</f>
        <v>P2</v>
      </c>
      <c r="P270" s="50">
        <v>5</v>
      </c>
      <c r="Q270" s="77" t="s">
        <v>272</v>
      </c>
      <c r="R270" s="77">
        <v>5</v>
      </c>
    </row>
    <row r="271" spans="1:18" ht="16.5" customHeight="1" x14ac:dyDescent="0.25">
      <c r="A271" s="77" t="str">
        <f t="shared" si="20"/>
        <v>200754</v>
      </c>
      <c r="B271" s="77" t="str">
        <f t="shared" si="21"/>
        <v>5A5</v>
      </c>
      <c r="C271" s="77">
        <v>2007</v>
      </c>
      <c r="D271" s="45">
        <v>54</v>
      </c>
      <c r="E271" s="45"/>
      <c r="F271" s="45" t="s">
        <v>23</v>
      </c>
      <c r="I271" s="77" t="str">
        <f t="shared" si="22"/>
        <v>F.5 Ch 5</v>
      </c>
      <c r="L271" s="77">
        <v>4</v>
      </c>
      <c r="N271" s="77" t="str">
        <f>VLOOKUP(B271,'Topic with sorted table '!A:E,5,FALSE)</f>
        <v>P2</v>
      </c>
      <c r="P271" s="50">
        <v>5</v>
      </c>
      <c r="Q271" s="77" t="s">
        <v>272</v>
      </c>
      <c r="R271" s="77">
        <v>5</v>
      </c>
    </row>
    <row r="272" spans="1:18" ht="16.5" customHeight="1" x14ac:dyDescent="0.25">
      <c r="A272" s="77" t="str">
        <f t="shared" si="20"/>
        <v>200801</v>
      </c>
      <c r="B272" s="77" t="str">
        <f t="shared" si="21"/>
        <v>3A2</v>
      </c>
      <c r="C272" s="77">
        <v>2008</v>
      </c>
      <c r="D272" s="44">
        <v>1</v>
      </c>
      <c r="E272" s="44"/>
      <c r="F272" s="44" t="s">
        <v>19</v>
      </c>
      <c r="I272" s="77" t="str">
        <f t="shared" si="22"/>
        <v>F.3 Ch 2</v>
      </c>
      <c r="L272" s="77">
        <v>5</v>
      </c>
      <c r="N272" s="77" t="str">
        <f>VLOOKUP(B272,'Topic with sorted table '!A:E,5,FALSE)</f>
        <v>A2</v>
      </c>
      <c r="P272" s="47">
        <v>3</v>
      </c>
      <c r="Q272" s="77" t="s">
        <v>272</v>
      </c>
      <c r="R272" s="77">
        <v>2</v>
      </c>
    </row>
    <row r="273" spans="1:18" ht="16.5" customHeight="1" x14ac:dyDescent="0.25">
      <c r="A273" s="77" t="str">
        <f t="shared" si="20"/>
        <v>200802</v>
      </c>
      <c r="B273" s="77" t="str">
        <f t="shared" si="21"/>
        <v>2A4</v>
      </c>
      <c r="C273" s="77">
        <v>2008</v>
      </c>
      <c r="D273" s="44">
        <v>2</v>
      </c>
      <c r="E273" s="44"/>
      <c r="F273" s="44" t="s">
        <v>13</v>
      </c>
      <c r="I273" s="77" t="str">
        <f t="shared" si="22"/>
        <v>F.2 Ch 4</v>
      </c>
      <c r="L273" s="77">
        <v>2</v>
      </c>
      <c r="N273" s="77" t="str">
        <f>VLOOKUP(B273,'Topic with sorted table '!A:E,5,FALSE)</f>
        <v>A1</v>
      </c>
      <c r="P273" s="46">
        <v>2</v>
      </c>
      <c r="Q273" s="77" t="s">
        <v>272</v>
      </c>
      <c r="R273" s="77">
        <v>4</v>
      </c>
    </row>
    <row r="274" spans="1:18" ht="16.5" customHeight="1" x14ac:dyDescent="0.25">
      <c r="A274" s="77" t="str">
        <f t="shared" si="20"/>
        <v>200803</v>
      </c>
      <c r="B274" s="77" t="str">
        <f t="shared" si="21"/>
        <v>4B9</v>
      </c>
      <c r="C274" s="77">
        <v>2008</v>
      </c>
      <c r="D274" s="44">
        <v>3</v>
      </c>
      <c r="E274" s="44"/>
      <c r="F274" s="44" t="s">
        <v>13</v>
      </c>
      <c r="I274" s="77" t="str">
        <f t="shared" si="22"/>
        <v>F.4 Ch 9</v>
      </c>
      <c r="L274" s="77">
        <v>2</v>
      </c>
      <c r="N274" s="77" t="str">
        <f>VLOOKUP(B274,'Topic with sorted table '!A:E,5,FALSE)</f>
        <v>A3</v>
      </c>
      <c r="P274" s="49">
        <v>4</v>
      </c>
      <c r="Q274" s="77" t="s">
        <v>273</v>
      </c>
      <c r="R274" s="77">
        <v>9</v>
      </c>
    </row>
    <row r="275" spans="1:18" ht="16.5" customHeight="1" x14ac:dyDescent="0.25">
      <c r="A275" s="77" t="str">
        <f t="shared" si="20"/>
        <v>200804</v>
      </c>
      <c r="B275" s="77" t="str">
        <f t="shared" si="21"/>
        <v>2A2</v>
      </c>
      <c r="C275" s="77">
        <v>2008</v>
      </c>
      <c r="D275" s="44">
        <v>4</v>
      </c>
      <c r="E275" s="44"/>
      <c r="F275" s="44" t="s">
        <v>19</v>
      </c>
      <c r="I275" s="77" t="str">
        <f t="shared" si="22"/>
        <v>F.2 Ch 2</v>
      </c>
      <c r="L275" s="77">
        <v>2</v>
      </c>
      <c r="N275" s="77" t="str">
        <f>VLOOKUP(B275,'Topic with sorted table '!A:E,5,FALSE)</f>
        <v>A1</v>
      </c>
      <c r="P275" s="46">
        <v>2</v>
      </c>
      <c r="Q275" s="77" t="s">
        <v>272</v>
      </c>
      <c r="R275" s="77">
        <v>2</v>
      </c>
    </row>
    <row r="276" spans="1:18" ht="16.5" customHeight="1" x14ac:dyDescent="0.25">
      <c r="A276" s="77" t="str">
        <f t="shared" si="20"/>
        <v>200805</v>
      </c>
      <c r="B276" s="77" t="str">
        <f t="shared" si="21"/>
        <v>2A2</v>
      </c>
      <c r="C276" s="77">
        <v>2008</v>
      </c>
      <c r="D276" s="44">
        <v>5</v>
      </c>
      <c r="E276" s="44"/>
      <c r="F276" s="44" t="s">
        <v>7</v>
      </c>
      <c r="I276" s="77" t="str">
        <f t="shared" si="22"/>
        <v>F.2 Ch 2</v>
      </c>
      <c r="L276" s="77">
        <v>4</v>
      </c>
      <c r="N276" s="77" t="str">
        <f>VLOOKUP(B276,'Topic with sorted table '!A:E,5,FALSE)</f>
        <v>A1</v>
      </c>
      <c r="P276" s="46">
        <v>2</v>
      </c>
      <c r="Q276" s="77" t="s">
        <v>272</v>
      </c>
      <c r="R276" s="77">
        <v>2</v>
      </c>
    </row>
    <row r="277" spans="1:18" ht="16.5" customHeight="1" x14ac:dyDescent="0.25">
      <c r="A277" s="77" t="str">
        <f t="shared" si="20"/>
        <v>200806</v>
      </c>
      <c r="B277" s="77" t="str">
        <f t="shared" si="21"/>
        <v>4A4</v>
      </c>
      <c r="C277" s="77">
        <v>2008</v>
      </c>
      <c r="D277" s="45">
        <v>6</v>
      </c>
      <c r="E277" s="45"/>
      <c r="F277" s="45" t="s">
        <v>7</v>
      </c>
      <c r="I277" s="77" t="str">
        <f t="shared" si="22"/>
        <v>F.4 Ch 4</v>
      </c>
      <c r="L277" s="77">
        <v>2</v>
      </c>
      <c r="N277" s="77" t="str">
        <f>VLOOKUP(B277,'Topic with sorted table '!A:E,5,FALSE)</f>
        <v>A3</v>
      </c>
      <c r="P277" s="49">
        <v>4</v>
      </c>
      <c r="Q277" s="77" t="s">
        <v>272</v>
      </c>
      <c r="R277" s="77">
        <v>4</v>
      </c>
    </row>
    <row r="278" spans="1:18" ht="16.5" customHeight="1" x14ac:dyDescent="0.25">
      <c r="A278" s="77" t="str">
        <f t="shared" si="20"/>
        <v>200807</v>
      </c>
      <c r="B278" s="77" t="str">
        <f t="shared" si="21"/>
        <v>1B7</v>
      </c>
      <c r="C278" s="77">
        <v>2008</v>
      </c>
      <c r="D278" s="45">
        <v>7</v>
      </c>
      <c r="E278" s="45"/>
      <c r="F278" s="45" t="s">
        <v>7</v>
      </c>
      <c r="I278" s="77" t="str">
        <f t="shared" si="22"/>
        <v>F.1 Ch 7</v>
      </c>
      <c r="L278" s="77">
        <v>2</v>
      </c>
      <c r="N278" s="77" t="str">
        <f>VLOOKUP(B278,'Topic with sorted table '!A:E,5,FALSE)</f>
        <v>VA1</v>
      </c>
      <c r="P278" s="48">
        <v>1</v>
      </c>
      <c r="Q278" s="77" t="s">
        <v>273</v>
      </c>
      <c r="R278" s="77">
        <v>7</v>
      </c>
    </row>
    <row r="279" spans="1:18" ht="16.5" customHeight="1" x14ac:dyDescent="0.25">
      <c r="A279" s="77" t="str">
        <f t="shared" si="20"/>
        <v>200808</v>
      </c>
      <c r="B279" s="77" t="str">
        <f t="shared" si="21"/>
        <v>2A5</v>
      </c>
      <c r="C279" s="77">
        <v>2008</v>
      </c>
      <c r="D279" s="45">
        <v>8</v>
      </c>
      <c r="E279" s="45"/>
      <c r="F279" s="45" t="s">
        <v>23</v>
      </c>
      <c r="I279" s="77" t="str">
        <f t="shared" si="22"/>
        <v>F.2 Ch 5</v>
      </c>
      <c r="L279" s="77">
        <v>2</v>
      </c>
      <c r="N279" s="77" t="str">
        <f>VLOOKUP(B279,'Topic with sorted table '!A:E,5,FALSE)</f>
        <v>A1</v>
      </c>
      <c r="P279" s="46">
        <v>2</v>
      </c>
      <c r="Q279" s="77" t="s">
        <v>272</v>
      </c>
      <c r="R279" s="77">
        <v>5</v>
      </c>
    </row>
    <row r="280" spans="1:18" ht="16.5" customHeight="1" x14ac:dyDescent="0.25">
      <c r="A280" s="77" t="str">
        <f t="shared" si="20"/>
        <v>200809</v>
      </c>
      <c r="B280" s="77" t="str">
        <f t="shared" si="21"/>
        <v>4A5</v>
      </c>
      <c r="C280" s="77">
        <v>2008</v>
      </c>
      <c r="D280" s="45">
        <v>9</v>
      </c>
      <c r="E280" s="45"/>
      <c r="F280" s="45" t="s">
        <v>13</v>
      </c>
      <c r="I280" s="77" t="str">
        <f t="shared" si="22"/>
        <v>F.4 Ch 5</v>
      </c>
      <c r="L280" s="77">
        <v>5</v>
      </c>
      <c r="N280" s="77" t="str">
        <f>VLOOKUP(B280,'Topic with sorted table '!A:E,5,FALSE)</f>
        <v>A4</v>
      </c>
      <c r="P280" s="49">
        <v>4</v>
      </c>
      <c r="Q280" s="77" t="s">
        <v>272</v>
      </c>
      <c r="R280" s="77">
        <v>5</v>
      </c>
    </row>
    <row r="281" spans="1:18" ht="16.5" customHeight="1" x14ac:dyDescent="0.25">
      <c r="A281" s="77" t="str">
        <f t="shared" si="20"/>
        <v>200810</v>
      </c>
      <c r="B281" s="77" t="str">
        <f t="shared" si="21"/>
        <v>5A2</v>
      </c>
      <c r="C281" s="77">
        <v>2008</v>
      </c>
      <c r="D281" s="45">
        <v>10</v>
      </c>
      <c r="E281" s="45"/>
      <c r="F281" s="45" t="s">
        <v>13</v>
      </c>
      <c r="I281" s="77" t="str">
        <f t="shared" si="22"/>
        <v>F.5 Ch 2</v>
      </c>
      <c r="L281" s="77">
        <v>3</v>
      </c>
      <c r="N281" s="77" t="str">
        <f>VLOOKUP(B281,'Topic with sorted table '!A:E,5,FALSE)</f>
        <v>A4</v>
      </c>
      <c r="P281" s="50">
        <v>5</v>
      </c>
      <c r="Q281" s="77" t="s">
        <v>272</v>
      </c>
      <c r="R281" s="77">
        <v>2</v>
      </c>
    </row>
    <row r="282" spans="1:18" ht="16.5" customHeight="1" x14ac:dyDescent="0.25">
      <c r="A282" s="77" t="str">
        <f t="shared" si="20"/>
        <v>200811</v>
      </c>
      <c r="B282" s="77" t="str">
        <f t="shared" si="21"/>
        <v>6A1</v>
      </c>
      <c r="C282" s="77">
        <v>2008</v>
      </c>
      <c r="D282" s="44">
        <v>11</v>
      </c>
      <c r="E282" s="44"/>
      <c r="F282" s="44" t="s">
        <v>7</v>
      </c>
      <c r="I282" s="77" t="str">
        <f t="shared" si="22"/>
        <v>F.6 Ch 1</v>
      </c>
      <c r="L282" s="77">
        <v>2</v>
      </c>
      <c r="N282" s="77" t="str">
        <f>VLOOKUP(B282,'Topic with sorted table '!A:E,5,FALSE)</f>
        <v>A3</v>
      </c>
      <c r="P282" s="51">
        <v>6</v>
      </c>
      <c r="Q282" s="77" t="s">
        <v>272</v>
      </c>
      <c r="R282" s="77">
        <v>1</v>
      </c>
    </row>
    <row r="283" spans="1:18" ht="16.5" customHeight="1" x14ac:dyDescent="0.25">
      <c r="A283" s="77" t="str">
        <f t="shared" si="20"/>
        <v>200812</v>
      </c>
      <c r="B283" s="77" t="str">
        <f t="shared" si="21"/>
        <v>3A3</v>
      </c>
      <c r="C283" s="77">
        <v>2008</v>
      </c>
      <c r="D283" s="44">
        <v>12</v>
      </c>
      <c r="E283" s="44"/>
      <c r="F283" s="44" t="s">
        <v>13</v>
      </c>
      <c r="I283" s="77" t="str">
        <f t="shared" si="22"/>
        <v>F.3 Ch 3</v>
      </c>
      <c r="L283" s="77">
        <v>4</v>
      </c>
      <c r="N283" s="77" t="str">
        <f>VLOOKUP(B283,'Topic with sorted table '!A:E,5,FALSE)</f>
        <v>DA</v>
      </c>
      <c r="P283" s="47">
        <v>3</v>
      </c>
      <c r="Q283" s="77" t="s">
        <v>272</v>
      </c>
      <c r="R283" s="77">
        <v>3</v>
      </c>
    </row>
    <row r="284" spans="1:18" ht="16.5" customHeight="1" x14ac:dyDescent="0.25">
      <c r="A284" s="77" t="str">
        <f t="shared" si="20"/>
        <v>200813</v>
      </c>
      <c r="B284" s="77" t="str">
        <f t="shared" si="21"/>
        <v>2A6</v>
      </c>
      <c r="C284" s="77">
        <v>2008</v>
      </c>
      <c r="D284" s="44">
        <v>13</v>
      </c>
      <c r="E284" s="44"/>
      <c r="F284" s="44" t="s">
        <v>7</v>
      </c>
      <c r="I284" s="77" t="str">
        <f t="shared" si="22"/>
        <v>F.2 Ch 6</v>
      </c>
      <c r="L284" s="77">
        <v>3</v>
      </c>
      <c r="N284" s="77" t="str">
        <f>VLOOKUP(B284,'Topic with sorted table '!A:E,5,FALSE)</f>
        <v>A1</v>
      </c>
      <c r="P284" s="46">
        <v>2</v>
      </c>
      <c r="Q284" s="77" t="s">
        <v>272</v>
      </c>
      <c r="R284" s="77">
        <v>6</v>
      </c>
    </row>
    <row r="285" spans="1:18" ht="16.5" customHeight="1" x14ac:dyDescent="0.25">
      <c r="A285" s="77" t="str">
        <f t="shared" si="20"/>
        <v>200814</v>
      </c>
      <c r="B285" s="77" t="str">
        <f t="shared" si="21"/>
        <v>5B6</v>
      </c>
      <c r="C285" s="77">
        <v>2008</v>
      </c>
      <c r="D285" s="44">
        <v>14</v>
      </c>
      <c r="E285" s="44"/>
      <c r="F285" s="44" t="s">
        <v>23</v>
      </c>
      <c r="I285" s="77" t="str">
        <f t="shared" si="22"/>
        <v>F.5 Ch 6</v>
      </c>
      <c r="L285" s="77">
        <v>4</v>
      </c>
      <c r="N285" s="77" t="str">
        <f>VLOOKUP(B285,'Topic with sorted table '!A:E,5,FALSE)</f>
        <v>DA</v>
      </c>
      <c r="P285" s="50">
        <v>5</v>
      </c>
      <c r="Q285" s="77" t="s">
        <v>273</v>
      </c>
      <c r="R285" s="77">
        <v>6</v>
      </c>
    </row>
    <row r="286" spans="1:18" ht="16.5" customHeight="1" x14ac:dyDescent="0.25">
      <c r="A286" s="77" t="str">
        <f t="shared" si="20"/>
        <v>200815</v>
      </c>
      <c r="B286" s="77" t="str">
        <f t="shared" si="21"/>
        <v>5B6</v>
      </c>
      <c r="C286" s="77">
        <v>2008</v>
      </c>
      <c r="D286" s="44">
        <v>15</v>
      </c>
      <c r="E286" s="44"/>
      <c r="F286" s="44" t="s">
        <v>7</v>
      </c>
      <c r="I286" s="77" t="str">
        <f t="shared" si="22"/>
        <v>F.5 Ch 6</v>
      </c>
      <c r="J286" s="77" t="s">
        <v>9</v>
      </c>
      <c r="L286" s="77">
        <v>2</v>
      </c>
      <c r="N286" s="77" t="str">
        <f>VLOOKUP(B286,'Topic with sorted table '!A:E,5,FALSE)</f>
        <v>DA</v>
      </c>
      <c r="P286" s="50">
        <v>5</v>
      </c>
      <c r="Q286" s="77" t="s">
        <v>273</v>
      </c>
      <c r="R286" s="77">
        <v>6</v>
      </c>
    </row>
    <row r="287" spans="1:18" ht="16.5" customHeight="1" x14ac:dyDescent="0.25">
      <c r="A287" s="77" t="str">
        <f t="shared" si="20"/>
        <v>200816</v>
      </c>
      <c r="B287" s="77" t="str">
        <f t="shared" si="21"/>
        <v>3B10</v>
      </c>
      <c r="C287" s="77">
        <v>2008</v>
      </c>
      <c r="D287" s="45">
        <v>16</v>
      </c>
      <c r="E287" s="45"/>
      <c r="F287" s="45" t="s">
        <v>19</v>
      </c>
      <c r="I287" s="77" t="str">
        <f t="shared" si="22"/>
        <v>F.3 Ch 10</v>
      </c>
      <c r="J287" s="77" t="s">
        <v>28</v>
      </c>
      <c r="L287" s="77">
        <v>4</v>
      </c>
      <c r="N287" s="77" t="str">
        <f>VLOOKUP(B287,'Topic with sorted table '!A:E,5,FALSE)</f>
        <v>VA2</v>
      </c>
      <c r="P287" s="47">
        <v>3</v>
      </c>
      <c r="Q287" s="77" t="s">
        <v>273</v>
      </c>
      <c r="R287" s="77">
        <v>10</v>
      </c>
    </row>
    <row r="288" spans="1:18" ht="16.5" customHeight="1" x14ac:dyDescent="0.25">
      <c r="A288" s="77" t="str">
        <f t="shared" si="20"/>
        <v>200817</v>
      </c>
      <c r="B288" s="77" t="str">
        <f t="shared" si="21"/>
        <v>2B11</v>
      </c>
      <c r="C288" s="77">
        <v>2008</v>
      </c>
      <c r="D288" s="45">
        <v>17</v>
      </c>
      <c r="E288" s="45"/>
      <c r="F288" s="45" t="s">
        <v>7</v>
      </c>
      <c r="I288" s="77" t="str">
        <f t="shared" si="22"/>
        <v>F.2 Ch 11</v>
      </c>
      <c r="L288" s="77">
        <v>4</v>
      </c>
      <c r="N288" s="77" t="str">
        <f>VLOOKUP(B288,'Topic with sorted table '!A:E,5,FALSE)</f>
        <v>T1</v>
      </c>
      <c r="P288" s="46">
        <v>2</v>
      </c>
      <c r="Q288" s="77" t="s">
        <v>273</v>
      </c>
      <c r="R288" s="77">
        <v>11</v>
      </c>
    </row>
    <row r="289" spans="1:18" ht="16.5" customHeight="1" x14ac:dyDescent="0.25">
      <c r="A289" s="77" t="str">
        <f t="shared" si="20"/>
        <v>200818</v>
      </c>
      <c r="B289" s="77" t="str">
        <f t="shared" si="21"/>
        <v>3B10</v>
      </c>
      <c r="C289" s="77">
        <v>2008</v>
      </c>
      <c r="D289" s="45">
        <v>18</v>
      </c>
      <c r="E289" s="45"/>
      <c r="F289" s="45" t="s">
        <v>7</v>
      </c>
      <c r="I289" s="77" t="str">
        <f t="shared" si="22"/>
        <v>F.3 Ch 10</v>
      </c>
      <c r="L289" s="77">
        <v>3</v>
      </c>
      <c r="N289" s="77" t="str">
        <f>VLOOKUP(B289,'Topic with sorted table '!A:E,5,FALSE)</f>
        <v>VA2</v>
      </c>
      <c r="P289" s="47">
        <v>3</v>
      </c>
      <c r="Q289" s="77" t="s">
        <v>273</v>
      </c>
      <c r="R289" s="77">
        <v>10</v>
      </c>
    </row>
    <row r="290" spans="1:18" ht="16.5" customHeight="1" x14ac:dyDescent="0.25">
      <c r="A290" s="77" t="str">
        <f t="shared" si="20"/>
        <v>200819</v>
      </c>
      <c r="B290" s="77" t="str">
        <f t="shared" si="21"/>
        <v>1B7</v>
      </c>
      <c r="C290" s="77">
        <v>2008</v>
      </c>
      <c r="D290" s="45">
        <v>19</v>
      </c>
      <c r="E290" s="45"/>
      <c r="F290" s="45" t="s">
        <v>7</v>
      </c>
      <c r="I290" s="77" t="str">
        <f t="shared" si="22"/>
        <v>F.1 Ch 7</v>
      </c>
      <c r="L290" s="77">
        <v>2</v>
      </c>
      <c r="N290" s="77" t="str">
        <f>VLOOKUP(B290,'Topic with sorted table '!A:E,5,FALSE)</f>
        <v>VA1</v>
      </c>
      <c r="P290" s="48">
        <v>1</v>
      </c>
      <c r="Q290" s="77" t="s">
        <v>273</v>
      </c>
      <c r="R290" s="77">
        <v>7</v>
      </c>
    </row>
    <row r="291" spans="1:18" ht="16.5" customHeight="1" x14ac:dyDescent="0.25">
      <c r="A291" s="77" t="str">
        <f t="shared" si="20"/>
        <v>200820</v>
      </c>
      <c r="B291" s="77" t="str">
        <f t="shared" si="21"/>
        <v>2B12</v>
      </c>
      <c r="C291" s="77">
        <v>2008</v>
      </c>
      <c r="D291" s="45">
        <v>20</v>
      </c>
      <c r="E291" s="45"/>
      <c r="F291" s="45" t="s">
        <v>7</v>
      </c>
      <c r="I291" s="77" t="str">
        <f t="shared" si="22"/>
        <v>F.2 Ch 12</v>
      </c>
      <c r="L291" s="77">
        <v>3</v>
      </c>
      <c r="N291" s="77" t="str">
        <f>VLOOKUP(B291,'Topic with sorted table '!A:E,5,FALSE)</f>
        <v>VA1</v>
      </c>
      <c r="P291" s="46">
        <v>2</v>
      </c>
      <c r="Q291" s="77" t="s">
        <v>273</v>
      </c>
      <c r="R291" s="77">
        <v>12</v>
      </c>
    </row>
    <row r="292" spans="1:18" ht="16.5" customHeight="1" x14ac:dyDescent="0.25">
      <c r="A292" s="77" t="str">
        <f t="shared" si="20"/>
        <v>200821</v>
      </c>
      <c r="B292" s="77" t="str">
        <f t="shared" si="21"/>
        <v>3B10</v>
      </c>
      <c r="C292" s="77">
        <v>2008</v>
      </c>
      <c r="D292" s="44">
        <v>21</v>
      </c>
      <c r="E292" s="44"/>
      <c r="F292" s="44" t="s">
        <v>23</v>
      </c>
      <c r="I292" s="77" t="str">
        <f t="shared" si="22"/>
        <v>F.3 Ch 10</v>
      </c>
      <c r="L292" s="77">
        <v>4</v>
      </c>
      <c r="N292" s="77" t="str">
        <f>VLOOKUP(B292,'Topic with sorted table '!A:E,5,FALSE)</f>
        <v>VA2</v>
      </c>
      <c r="P292" s="47">
        <v>3</v>
      </c>
      <c r="Q292" s="77" t="s">
        <v>273</v>
      </c>
      <c r="R292" s="77">
        <v>10</v>
      </c>
    </row>
    <row r="293" spans="1:18" ht="16.5" customHeight="1" x14ac:dyDescent="0.25">
      <c r="A293" s="77" t="str">
        <f t="shared" si="20"/>
        <v>200822</v>
      </c>
      <c r="B293" s="77" t="str">
        <f t="shared" si="21"/>
        <v>2B11</v>
      </c>
      <c r="C293" s="77">
        <v>2008</v>
      </c>
      <c r="D293" s="44">
        <v>22</v>
      </c>
      <c r="E293" s="44"/>
      <c r="F293" s="44" t="s">
        <v>7</v>
      </c>
      <c r="I293" s="77" t="str">
        <f t="shared" si="22"/>
        <v>F.2 Ch 11</v>
      </c>
      <c r="L293" s="77">
        <v>3</v>
      </c>
      <c r="N293" s="77" t="str">
        <f>VLOOKUP(B293,'Topic with sorted table '!A:E,5,FALSE)</f>
        <v>T1</v>
      </c>
      <c r="P293" s="46">
        <v>2</v>
      </c>
      <c r="Q293" s="77" t="s">
        <v>273</v>
      </c>
      <c r="R293" s="77">
        <v>11</v>
      </c>
    </row>
    <row r="294" spans="1:18" ht="16.5" customHeight="1" x14ac:dyDescent="0.25">
      <c r="A294" s="77" t="str">
        <f t="shared" si="20"/>
        <v>200823</v>
      </c>
      <c r="B294" s="77" t="str">
        <f t="shared" si="21"/>
        <v>2B11</v>
      </c>
      <c r="C294" s="77">
        <v>2008</v>
      </c>
      <c r="D294" s="44">
        <v>23</v>
      </c>
      <c r="E294" s="44"/>
      <c r="F294" s="44" t="s">
        <v>13</v>
      </c>
      <c r="I294" s="77" t="str">
        <f t="shared" si="22"/>
        <v>F.2 Ch 11</v>
      </c>
      <c r="L294" s="77">
        <v>2</v>
      </c>
      <c r="N294" s="77" t="str">
        <f>VLOOKUP(B294,'Topic with sorted table '!A:E,5,FALSE)</f>
        <v>T1</v>
      </c>
      <c r="P294" s="46">
        <v>2</v>
      </c>
      <c r="Q294" s="77" t="s">
        <v>273</v>
      </c>
      <c r="R294" s="77">
        <v>11</v>
      </c>
    </row>
    <row r="295" spans="1:18" ht="16.5" customHeight="1" x14ac:dyDescent="0.25">
      <c r="A295" s="77" t="str">
        <f t="shared" si="20"/>
        <v>200824</v>
      </c>
      <c r="B295" s="77" t="str">
        <f t="shared" si="21"/>
        <v>5B9</v>
      </c>
      <c r="C295" s="77">
        <v>2008</v>
      </c>
      <c r="D295" s="44">
        <v>24</v>
      </c>
      <c r="E295" s="44"/>
      <c r="F295" s="44" t="s">
        <v>13</v>
      </c>
      <c r="I295" s="77" t="str">
        <f t="shared" si="22"/>
        <v>F.5 Ch 9</v>
      </c>
      <c r="L295" s="77">
        <v>2</v>
      </c>
      <c r="N295" s="77" t="str">
        <f>VLOOKUP(B295,'Topic with sorted table '!A:E,5,FALSE)</f>
        <v>T2</v>
      </c>
      <c r="P295" s="50">
        <v>5</v>
      </c>
      <c r="Q295" s="77" t="s">
        <v>273</v>
      </c>
      <c r="R295" s="77">
        <v>9</v>
      </c>
    </row>
    <row r="296" spans="1:18" ht="16.5" customHeight="1" x14ac:dyDescent="0.25">
      <c r="A296" s="77" t="str">
        <f t="shared" si="20"/>
        <v>200825</v>
      </c>
      <c r="B296" s="77" t="str">
        <f t="shared" si="21"/>
        <v>1B9</v>
      </c>
      <c r="C296" s="77">
        <v>2008</v>
      </c>
      <c r="D296" s="44">
        <v>25</v>
      </c>
      <c r="E296" s="44"/>
      <c r="F296" s="44" t="s">
        <v>13</v>
      </c>
      <c r="I296" s="77" t="str">
        <f t="shared" si="22"/>
        <v>F.1 Ch 9</v>
      </c>
      <c r="L296" s="77">
        <v>2</v>
      </c>
      <c r="N296" s="77" t="str">
        <f>VLOOKUP(B296,'Topic with sorted table '!A:E,5,FALSE)</f>
        <v>Geo</v>
      </c>
      <c r="P296" s="48">
        <v>1</v>
      </c>
      <c r="Q296" s="77" t="s">
        <v>273</v>
      </c>
      <c r="R296" s="77">
        <v>9</v>
      </c>
    </row>
    <row r="297" spans="1:18" ht="16.5" customHeight="1" x14ac:dyDescent="0.25">
      <c r="A297" s="77" t="str">
        <f t="shared" si="20"/>
        <v>200826</v>
      </c>
      <c r="B297" s="77" t="str">
        <f t="shared" si="21"/>
        <v>1B9</v>
      </c>
      <c r="C297" s="77">
        <v>2008</v>
      </c>
      <c r="D297" s="45">
        <v>26</v>
      </c>
      <c r="E297" s="45"/>
      <c r="F297" s="45" t="s">
        <v>23</v>
      </c>
      <c r="I297" s="77" t="str">
        <f t="shared" si="22"/>
        <v>F.1 Ch 9</v>
      </c>
      <c r="L297" s="77">
        <v>3</v>
      </c>
      <c r="N297" s="77" t="str">
        <f>VLOOKUP(B297,'Topic with sorted table '!A:E,5,FALSE)</f>
        <v>Geo</v>
      </c>
      <c r="P297" s="48">
        <v>1</v>
      </c>
      <c r="Q297" s="77" t="s">
        <v>273</v>
      </c>
      <c r="R297" s="77">
        <v>9</v>
      </c>
    </row>
    <row r="298" spans="1:18" ht="16.5" customHeight="1" x14ac:dyDescent="0.25">
      <c r="A298" s="77" t="str">
        <f t="shared" si="20"/>
        <v>200827</v>
      </c>
      <c r="B298" s="77" t="str">
        <f t="shared" si="21"/>
        <v>2B8</v>
      </c>
      <c r="C298" s="77">
        <v>2008</v>
      </c>
      <c r="D298" s="45">
        <v>27</v>
      </c>
      <c r="E298" s="45"/>
      <c r="F298" s="45" t="s">
        <v>19</v>
      </c>
      <c r="I298" s="77" t="str">
        <f t="shared" si="22"/>
        <v>F.2 Ch 8</v>
      </c>
      <c r="L298" s="77">
        <v>2</v>
      </c>
      <c r="N298" s="77" t="str">
        <f>VLOOKUP(B298,'Topic with sorted table '!A:E,5,FALSE)</f>
        <v>DG1</v>
      </c>
      <c r="P298" s="46">
        <v>2</v>
      </c>
      <c r="Q298" s="77" t="s">
        <v>273</v>
      </c>
      <c r="R298" s="77">
        <v>8</v>
      </c>
    </row>
    <row r="299" spans="1:18" ht="16.5" customHeight="1" x14ac:dyDescent="0.25">
      <c r="A299" s="77" t="str">
        <f t="shared" si="20"/>
        <v>200828</v>
      </c>
      <c r="B299" s="77" t="str">
        <f t="shared" si="21"/>
        <v>2B9</v>
      </c>
      <c r="C299" s="77">
        <v>2008</v>
      </c>
      <c r="D299" s="44">
        <v>28</v>
      </c>
      <c r="E299" s="44"/>
      <c r="F299" s="44" t="s">
        <v>23</v>
      </c>
      <c r="I299" s="77" t="str">
        <f t="shared" si="22"/>
        <v>F.2 Ch 9</v>
      </c>
      <c r="L299" s="77">
        <v>2</v>
      </c>
      <c r="N299" s="77" t="str">
        <f>VLOOKUP(B299,'Topic with sorted table '!A:E,5,FALSE)</f>
        <v>DG1</v>
      </c>
      <c r="P299" s="46">
        <v>2</v>
      </c>
      <c r="Q299" s="77" t="s">
        <v>273</v>
      </c>
      <c r="R299" s="77">
        <v>9</v>
      </c>
    </row>
    <row r="300" spans="1:18" ht="16.5" customHeight="1" x14ac:dyDescent="0.25">
      <c r="A300" s="77" t="str">
        <f t="shared" si="20"/>
        <v>200829</v>
      </c>
      <c r="B300" s="77" t="str">
        <f t="shared" si="21"/>
        <v>3B12</v>
      </c>
      <c r="C300" s="77">
        <v>2008</v>
      </c>
      <c r="D300" s="44">
        <v>29</v>
      </c>
      <c r="E300" s="44"/>
      <c r="F300" s="44" t="s">
        <v>19</v>
      </c>
      <c r="I300" s="77" t="str">
        <f t="shared" si="22"/>
        <v>F.3 Ch 12</v>
      </c>
      <c r="L300" s="77">
        <v>2</v>
      </c>
      <c r="N300" s="77" t="str">
        <f>VLOOKUP(B300,'Topic with sorted table '!A:E,5,FALSE)</f>
        <v>AG2</v>
      </c>
      <c r="P300" s="47">
        <v>3</v>
      </c>
      <c r="Q300" s="77" t="s">
        <v>273</v>
      </c>
      <c r="R300" s="77">
        <v>12</v>
      </c>
    </row>
    <row r="301" spans="1:18" ht="16.5" customHeight="1" x14ac:dyDescent="0.25">
      <c r="A301" s="77" t="str">
        <f t="shared" si="20"/>
        <v>200830</v>
      </c>
      <c r="B301" s="77" t="str">
        <f t="shared" si="21"/>
        <v>1B8</v>
      </c>
      <c r="C301" s="77">
        <v>2008</v>
      </c>
      <c r="D301" s="44">
        <v>30</v>
      </c>
      <c r="E301" s="44"/>
      <c r="F301" s="44" t="s">
        <v>7</v>
      </c>
      <c r="I301" s="77" t="str">
        <f t="shared" si="22"/>
        <v>F.1 Ch 8</v>
      </c>
      <c r="J301" s="77" t="s">
        <v>138</v>
      </c>
      <c r="L301" s="77">
        <v>4</v>
      </c>
      <c r="N301" s="77" t="str">
        <f>VLOOKUP(B301,'Topic with sorted table '!A:E,5,FALSE)</f>
        <v>AG1</v>
      </c>
      <c r="P301" s="48">
        <v>1</v>
      </c>
      <c r="Q301" s="77" t="s">
        <v>273</v>
      </c>
      <c r="R301" s="77">
        <v>8</v>
      </c>
    </row>
    <row r="302" spans="1:18" ht="16.5" customHeight="1" x14ac:dyDescent="0.25">
      <c r="A302" s="77" t="str">
        <f t="shared" si="20"/>
        <v>200831</v>
      </c>
      <c r="B302" s="77" t="str">
        <f t="shared" si="21"/>
        <v>4A2</v>
      </c>
      <c r="C302" s="77">
        <v>2008</v>
      </c>
      <c r="D302" s="44">
        <v>31</v>
      </c>
      <c r="E302" s="44"/>
      <c r="F302" s="44" t="s">
        <v>23</v>
      </c>
      <c r="I302" s="77" t="str">
        <f t="shared" si="22"/>
        <v>F.4 Ch 2</v>
      </c>
      <c r="L302" s="77">
        <v>4</v>
      </c>
      <c r="N302" s="77" t="str">
        <f>VLOOKUP(B302,'Topic with sorted table '!A:E,5,FALSE)</f>
        <v>AG2</v>
      </c>
      <c r="P302" s="49">
        <v>4</v>
      </c>
      <c r="Q302" s="77" t="s">
        <v>272</v>
      </c>
      <c r="R302" s="77">
        <v>2</v>
      </c>
    </row>
    <row r="303" spans="1:18" ht="16.5" customHeight="1" x14ac:dyDescent="0.25">
      <c r="A303" s="77" t="str">
        <f t="shared" si="20"/>
        <v>200832</v>
      </c>
      <c r="B303" s="77" t="str">
        <f t="shared" si="21"/>
        <v>4A2</v>
      </c>
      <c r="C303" s="77">
        <v>2008</v>
      </c>
      <c r="D303" s="44">
        <v>32</v>
      </c>
      <c r="E303" s="44"/>
      <c r="F303" s="44" t="s">
        <v>23</v>
      </c>
      <c r="I303" s="77" t="str">
        <f t="shared" si="22"/>
        <v>F.4 Ch 2</v>
      </c>
      <c r="L303" s="77">
        <v>4</v>
      </c>
      <c r="N303" s="77" t="str">
        <f>VLOOKUP(B303,'Topic with sorted table '!A:E,5,FALSE)</f>
        <v>AG2</v>
      </c>
      <c r="P303" s="49">
        <v>4</v>
      </c>
      <c r="Q303" s="77" t="s">
        <v>272</v>
      </c>
      <c r="R303" s="77">
        <v>2</v>
      </c>
    </row>
    <row r="304" spans="1:18" ht="16.5" customHeight="1" x14ac:dyDescent="0.25">
      <c r="A304" s="77" t="str">
        <f t="shared" si="20"/>
        <v>200833</v>
      </c>
      <c r="B304" s="77" t="str">
        <f t="shared" si="21"/>
        <v>5A5</v>
      </c>
      <c r="C304" s="77">
        <v>2008</v>
      </c>
      <c r="D304" s="45">
        <v>33</v>
      </c>
      <c r="E304" s="45"/>
      <c r="F304" s="45" t="s">
        <v>19</v>
      </c>
      <c r="I304" s="77" t="str">
        <f t="shared" si="22"/>
        <v>F.5 Ch 5</v>
      </c>
      <c r="L304" s="77">
        <v>4</v>
      </c>
      <c r="N304" s="77" t="str">
        <f>VLOOKUP(B304,'Topic with sorted table '!A:E,5,FALSE)</f>
        <v>P2</v>
      </c>
      <c r="P304" s="50">
        <v>5</v>
      </c>
      <c r="Q304" s="77" t="s">
        <v>272</v>
      </c>
      <c r="R304" s="77">
        <v>5</v>
      </c>
    </row>
    <row r="305" spans="1:18" ht="16.5" customHeight="1" x14ac:dyDescent="0.25">
      <c r="A305" s="77" t="str">
        <f t="shared" si="20"/>
        <v>200834</v>
      </c>
      <c r="B305" s="77" t="str">
        <f t="shared" si="21"/>
        <v>5B11</v>
      </c>
      <c r="C305" s="77">
        <v>2008</v>
      </c>
      <c r="D305" s="45">
        <v>34</v>
      </c>
      <c r="E305" s="45"/>
      <c r="F305" s="45" t="s">
        <v>23</v>
      </c>
      <c r="I305" s="77" t="str">
        <f t="shared" si="22"/>
        <v>F.5 Ch 11</v>
      </c>
      <c r="L305" s="77">
        <v>2</v>
      </c>
      <c r="N305" s="77" t="str">
        <f>VLOOKUP(B305,'Topic with sorted table '!A:E,5,FALSE)</f>
        <v>S3</v>
      </c>
      <c r="P305" s="50">
        <v>5</v>
      </c>
      <c r="Q305" s="77" t="s">
        <v>273</v>
      </c>
      <c r="R305" s="77">
        <v>11</v>
      </c>
    </row>
    <row r="306" spans="1:18" ht="16.5" customHeight="1" x14ac:dyDescent="0.25">
      <c r="A306" s="77" t="str">
        <f t="shared" si="20"/>
        <v>200835</v>
      </c>
      <c r="B306" s="77" t="str">
        <f t="shared" si="21"/>
        <v>5B11</v>
      </c>
      <c r="C306" s="77">
        <v>2008</v>
      </c>
      <c r="D306" s="45">
        <v>35</v>
      </c>
      <c r="E306" s="45"/>
      <c r="F306" s="45" t="s">
        <v>13</v>
      </c>
      <c r="I306" s="77" t="str">
        <f t="shared" si="22"/>
        <v>F.5 Ch 11</v>
      </c>
      <c r="L306" s="77">
        <v>5</v>
      </c>
      <c r="N306" s="77" t="str">
        <f>VLOOKUP(B306,'Topic with sorted table '!A:E,5,FALSE)</f>
        <v>S3</v>
      </c>
      <c r="P306" s="50">
        <v>5</v>
      </c>
      <c r="Q306" s="77" t="s">
        <v>273</v>
      </c>
      <c r="R306" s="77">
        <v>11</v>
      </c>
    </row>
    <row r="307" spans="1:18" ht="16.5" customHeight="1" x14ac:dyDescent="0.25">
      <c r="A307" s="77" t="str">
        <f t="shared" si="20"/>
        <v>200836</v>
      </c>
      <c r="B307" s="77" t="str">
        <f t="shared" si="21"/>
        <v>1B12</v>
      </c>
      <c r="C307" s="77">
        <v>2008</v>
      </c>
      <c r="D307" s="45">
        <v>36</v>
      </c>
      <c r="E307" s="45"/>
      <c r="F307" s="45" t="s">
        <v>13</v>
      </c>
      <c r="I307" s="77" t="str">
        <f t="shared" si="22"/>
        <v>F.1 Ch 12</v>
      </c>
      <c r="L307" s="77">
        <v>2</v>
      </c>
      <c r="N307" s="77" t="str">
        <f>VLOOKUP(B307,'Topic with sorted table '!A:E,5,FALSE)</f>
        <v>S1</v>
      </c>
      <c r="P307" s="48">
        <v>1</v>
      </c>
      <c r="Q307" s="77" t="s">
        <v>273</v>
      </c>
      <c r="R307" s="77">
        <v>12</v>
      </c>
    </row>
    <row r="308" spans="1:18" ht="16.5" customHeight="1" x14ac:dyDescent="0.25">
      <c r="A308" s="77" t="str">
        <f t="shared" si="20"/>
        <v>200837</v>
      </c>
      <c r="B308" s="77" t="str">
        <f t="shared" si="21"/>
        <v>5A3</v>
      </c>
      <c r="C308" s="77">
        <v>2008</v>
      </c>
      <c r="D308" s="45">
        <v>37</v>
      </c>
      <c r="E308" s="45"/>
      <c r="F308" s="45" t="s">
        <v>23</v>
      </c>
      <c r="I308" s="77" t="str">
        <f t="shared" si="22"/>
        <v>F.5 Ch 3</v>
      </c>
      <c r="L308" s="77">
        <v>3</v>
      </c>
      <c r="N308" s="77" t="str">
        <f>VLOOKUP(B308,'Topic with sorted table '!A:E,5,FALSE)</f>
        <v>G</v>
      </c>
      <c r="P308" s="50">
        <v>5</v>
      </c>
      <c r="Q308" s="77" t="s">
        <v>272</v>
      </c>
      <c r="R308" s="77">
        <v>3</v>
      </c>
    </row>
    <row r="309" spans="1:18" ht="16.5" customHeight="1" x14ac:dyDescent="0.25">
      <c r="A309" s="77" t="str">
        <f t="shared" si="20"/>
        <v>200838</v>
      </c>
      <c r="B309" s="77" t="str">
        <f t="shared" si="21"/>
        <v>4B7</v>
      </c>
      <c r="C309" s="77">
        <v>2008</v>
      </c>
      <c r="D309" s="44">
        <v>38</v>
      </c>
      <c r="E309" s="44"/>
      <c r="F309" s="44" t="s">
        <v>7</v>
      </c>
      <c r="I309" s="77" t="str">
        <f t="shared" si="22"/>
        <v>F.4 Ch 7</v>
      </c>
      <c r="L309" s="77">
        <v>3</v>
      </c>
      <c r="N309" s="77" t="str">
        <f>VLOOKUP(B309,'Topic with sorted table '!A:E,5,FALSE)</f>
        <v>A3</v>
      </c>
      <c r="P309" s="49">
        <v>4</v>
      </c>
      <c r="Q309" s="77" t="s">
        <v>273</v>
      </c>
      <c r="R309" s="77">
        <v>7</v>
      </c>
    </row>
    <row r="310" spans="1:18" ht="16.5" customHeight="1" x14ac:dyDescent="0.25">
      <c r="A310" s="77" t="str">
        <f t="shared" si="20"/>
        <v>200839</v>
      </c>
      <c r="B310" s="77" t="str">
        <f t="shared" si="21"/>
        <v>2B10</v>
      </c>
      <c r="C310" s="77">
        <v>2008</v>
      </c>
      <c r="D310" s="44">
        <v>39</v>
      </c>
      <c r="E310" s="44"/>
      <c r="F310" s="44" t="s">
        <v>13</v>
      </c>
      <c r="I310" s="77" t="str">
        <f t="shared" si="22"/>
        <v>F.2 Ch 10</v>
      </c>
      <c r="L310" s="77">
        <v>2</v>
      </c>
      <c r="N310" s="77" t="str">
        <f>VLOOKUP(B310,'Topic with sorted table '!A:E,5,FALSE)</f>
        <v>A2</v>
      </c>
      <c r="P310" s="46">
        <v>2</v>
      </c>
      <c r="Q310" s="77" t="s">
        <v>273</v>
      </c>
      <c r="R310" s="77">
        <v>10</v>
      </c>
    </row>
    <row r="311" spans="1:18" ht="16.5" customHeight="1" x14ac:dyDescent="0.25">
      <c r="A311" s="77" t="str">
        <f t="shared" si="20"/>
        <v>200840</v>
      </c>
      <c r="B311" s="77" t="str">
        <f t="shared" si="21"/>
        <v>3A2</v>
      </c>
      <c r="C311" s="77">
        <v>2008</v>
      </c>
      <c r="D311" s="44">
        <v>40</v>
      </c>
      <c r="E311" s="44"/>
      <c r="F311" s="44" t="s">
        <v>13</v>
      </c>
      <c r="I311" s="77" t="str">
        <f t="shared" si="22"/>
        <v>F.3 Ch 2</v>
      </c>
      <c r="L311" s="77">
        <v>4</v>
      </c>
      <c r="N311" s="77" t="str">
        <f>VLOOKUP(B311,'Topic with sorted table '!A:E,5,FALSE)</f>
        <v>A2</v>
      </c>
      <c r="P311" s="47">
        <v>3</v>
      </c>
      <c r="Q311" s="77" t="s">
        <v>272</v>
      </c>
      <c r="R311" s="77">
        <v>2</v>
      </c>
    </row>
    <row r="312" spans="1:18" ht="16.5" customHeight="1" x14ac:dyDescent="0.25">
      <c r="A312" s="77" t="str">
        <f t="shared" si="20"/>
        <v>200841</v>
      </c>
      <c r="B312" s="77" t="str">
        <f t="shared" si="21"/>
        <v>1A4</v>
      </c>
      <c r="C312" s="77">
        <v>2008</v>
      </c>
      <c r="D312" s="44">
        <v>41</v>
      </c>
      <c r="E312" s="44"/>
      <c r="F312" s="44" t="s">
        <v>19</v>
      </c>
      <c r="I312" s="77" t="str">
        <f t="shared" si="22"/>
        <v>F.1 Ch 4</v>
      </c>
      <c r="L312" s="77">
        <v>2</v>
      </c>
      <c r="N312" s="77" t="str">
        <f>VLOOKUP(B312,'Topic with sorted table '!A:E,5,FALSE)</f>
        <v>A1</v>
      </c>
      <c r="P312" s="48">
        <v>1</v>
      </c>
      <c r="Q312" s="77" t="s">
        <v>272</v>
      </c>
      <c r="R312" s="77">
        <v>4</v>
      </c>
    </row>
    <row r="313" spans="1:18" ht="16.5" customHeight="1" x14ac:dyDescent="0.25">
      <c r="A313" s="77" t="str">
        <f t="shared" si="20"/>
        <v>200842</v>
      </c>
      <c r="B313" s="77" t="str">
        <f t="shared" si="21"/>
        <v>6A3</v>
      </c>
      <c r="C313" s="77">
        <v>2008</v>
      </c>
      <c r="D313" s="44">
        <v>42</v>
      </c>
      <c r="E313" s="44"/>
      <c r="F313" s="44" t="s">
        <v>19</v>
      </c>
      <c r="I313" s="77" t="str">
        <f t="shared" si="22"/>
        <v>F.6 Ch 3</v>
      </c>
      <c r="L313" s="77">
        <v>5</v>
      </c>
      <c r="N313" s="77" t="str">
        <f>VLOOKUP(B313,'Topic with sorted table '!A:E,5,FALSE)</f>
        <v>A4</v>
      </c>
      <c r="P313" s="51">
        <v>6</v>
      </c>
      <c r="Q313" s="77" t="s">
        <v>272</v>
      </c>
      <c r="R313" s="77">
        <v>3</v>
      </c>
    </row>
    <row r="314" spans="1:18" ht="16.5" customHeight="1" x14ac:dyDescent="0.25">
      <c r="A314" s="77" t="str">
        <f t="shared" si="20"/>
        <v>200843</v>
      </c>
      <c r="B314" s="77" t="str">
        <f t="shared" si="21"/>
        <v>6A2</v>
      </c>
      <c r="C314" s="77">
        <v>2008</v>
      </c>
      <c r="D314" s="45">
        <v>43</v>
      </c>
      <c r="E314" s="45"/>
      <c r="F314" s="45" t="s">
        <v>19</v>
      </c>
      <c r="I314" s="77" t="str">
        <f t="shared" si="22"/>
        <v>F.6 Ch 2</v>
      </c>
      <c r="L314" s="77">
        <v>3</v>
      </c>
      <c r="N314" s="77" t="str">
        <f>VLOOKUP(B314,'Topic with sorted table '!A:E,5,FALSE)</f>
        <v>A3</v>
      </c>
      <c r="P314" s="51">
        <v>6</v>
      </c>
      <c r="Q314" s="77" t="s">
        <v>272</v>
      </c>
      <c r="R314" s="77">
        <v>2</v>
      </c>
    </row>
    <row r="315" spans="1:18" ht="16.5" customHeight="1" x14ac:dyDescent="0.25">
      <c r="A315" s="77" t="str">
        <f t="shared" si="20"/>
        <v>200844</v>
      </c>
      <c r="B315" s="77" t="str">
        <f t="shared" si="21"/>
        <v>6A2</v>
      </c>
      <c r="C315" s="77">
        <v>2008</v>
      </c>
      <c r="D315" s="45">
        <v>44</v>
      </c>
      <c r="E315" s="45"/>
      <c r="F315" s="45" t="s">
        <v>19</v>
      </c>
      <c r="I315" s="77" t="str">
        <f t="shared" si="22"/>
        <v>F.6 Ch 2</v>
      </c>
      <c r="L315" s="77">
        <v>4</v>
      </c>
      <c r="N315" s="77" t="str">
        <f>VLOOKUP(B315,'Topic with sorted table '!A:E,5,FALSE)</f>
        <v>A3</v>
      </c>
      <c r="P315" s="51">
        <v>6</v>
      </c>
      <c r="Q315" s="77" t="s">
        <v>272</v>
      </c>
      <c r="R315" s="77">
        <v>2</v>
      </c>
    </row>
    <row r="316" spans="1:18" ht="16.5" customHeight="1" x14ac:dyDescent="0.25">
      <c r="A316" s="77" t="str">
        <f t="shared" si="20"/>
        <v>200845</v>
      </c>
      <c r="B316" s="77" t="str">
        <f t="shared" si="21"/>
        <v>4B12</v>
      </c>
      <c r="C316" s="77">
        <v>2008</v>
      </c>
      <c r="D316" s="45">
        <v>45</v>
      </c>
      <c r="E316" s="45"/>
      <c r="F316" s="45" t="s">
        <v>19</v>
      </c>
      <c r="I316" s="77" t="str">
        <f t="shared" si="22"/>
        <v>F.4 Ch 12</v>
      </c>
      <c r="L316" s="77">
        <v>5</v>
      </c>
      <c r="N316" s="77" t="str">
        <f>VLOOKUP(B316,'Topic with sorted table '!A:E,5,FALSE)</f>
        <v>T2</v>
      </c>
      <c r="P316" s="49">
        <v>4</v>
      </c>
      <c r="Q316" s="77" t="s">
        <v>273</v>
      </c>
      <c r="R316" s="77">
        <v>12</v>
      </c>
    </row>
    <row r="317" spans="1:18" ht="16.5" customHeight="1" x14ac:dyDescent="0.25">
      <c r="A317" s="77" t="str">
        <f t="shared" si="20"/>
        <v>200846</v>
      </c>
      <c r="B317" s="77" t="str">
        <f t="shared" si="21"/>
        <v>5A3</v>
      </c>
      <c r="C317" s="77">
        <v>2008</v>
      </c>
      <c r="D317" s="45">
        <v>46</v>
      </c>
      <c r="E317" s="45"/>
      <c r="F317" s="45" t="s">
        <v>19</v>
      </c>
      <c r="I317" s="77" t="str">
        <f t="shared" si="22"/>
        <v>F.5 Ch 3</v>
      </c>
      <c r="L317" s="77">
        <v>5</v>
      </c>
      <c r="N317" s="77" t="str">
        <f>VLOOKUP(B317,'Topic with sorted table '!A:E,5,FALSE)</f>
        <v>G</v>
      </c>
      <c r="P317" s="50">
        <v>5</v>
      </c>
      <c r="Q317" s="77" t="s">
        <v>272</v>
      </c>
      <c r="R317" s="77">
        <v>3</v>
      </c>
    </row>
    <row r="318" spans="1:18" ht="16.5" customHeight="1" x14ac:dyDescent="0.25">
      <c r="A318" s="77" t="str">
        <f t="shared" si="20"/>
        <v>200847</v>
      </c>
      <c r="B318" s="77" t="str">
        <f t="shared" si="21"/>
        <v>4B12</v>
      </c>
      <c r="C318" s="77">
        <v>2008</v>
      </c>
      <c r="D318" s="45">
        <v>47</v>
      </c>
      <c r="E318" s="45"/>
      <c r="F318" s="45" t="s">
        <v>19</v>
      </c>
      <c r="I318" s="77" t="str">
        <f t="shared" si="22"/>
        <v>F.4 Ch 12</v>
      </c>
      <c r="L318" s="77">
        <v>4</v>
      </c>
      <c r="N318" s="77" t="str">
        <f>VLOOKUP(B318,'Topic with sorted table '!A:E,5,FALSE)</f>
        <v>T2</v>
      </c>
      <c r="P318" s="49">
        <v>4</v>
      </c>
      <c r="Q318" s="77" t="s">
        <v>273</v>
      </c>
      <c r="R318" s="77">
        <v>12</v>
      </c>
    </row>
    <row r="319" spans="1:18" ht="16.5" customHeight="1" x14ac:dyDescent="0.25">
      <c r="A319" s="77" t="str">
        <f t="shared" si="20"/>
        <v>200848</v>
      </c>
      <c r="B319" s="77" t="str">
        <f t="shared" si="21"/>
        <v>5B9</v>
      </c>
      <c r="C319" s="77">
        <v>2008</v>
      </c>
      <c r="D319" s="44">
        <v>48</v>
      </c>
      <c r="E319" s="44"/>
      <c r="F319" s="44" t="s">
        <v>23</v>
      </c>
      <c r="I319" s="77" t="str">
        <f t="shared" si="22"/>
        <v>F.5 Ch 9</v>
      </c>
      <c r="L319" s="77">
        <v>4</v>
      </c>
      <c r="N319" s="77" t="str">
        <f>VLOOKUP(B319,'Topic with sorted table '!A:E,5,FALSE)</f>
        <v>T2</v>
      </c>
      <c r="P319" s="50">
        <v>5</v>
      </c>
      <c r="Q319" s="77" t="s">
        <v>273</v>
      </c>
      <c r="R319" s="77">
        <v>9</v>
      </c>
    </row>
    <row r="320" spans="1:18" ht="16.5" customHeight="1" x14ac:dyDescent="0.25">
      <c r="A320" s="77" t="str">
        <f t="shared" si="20"/>
        <v>200849</v>
      </c>
      <c r="B320" s="77" t="str">
        <f t="shared" si="21"/>
        <v>5B10</v>
      </c>
      <c r="C320" s="77">
        <v>2008</v>
      </c>
      <c r="D320" s="44">
        <v>49</v>
      </c>
      <c r="E320" s="44"/>
      <c r="F320" s="44" t="s">
        <v>23</v>
      </c>
      <c r="I320" s="77" t="str">
        <f t="shared" si="22"/>
        <v>F.5 Ch 10</v>
      </c>
      <c r="L320" s="77">
        <v>5</v>
      </c>
      <c r="N320" s="77" t="str">
        <f>VLOOKUP(B320,'Topic with sorted table '!A:E,5,FALSE)</f>
        <v>3D2</v>
      </c>
      <c r="P320" s="50">
        <v>5</v>
      </c>
      <c r="Q320" s="77" t="s">
        <v>273</v>
      </c>
      <c r="R320" s="77">
        <v>10</v>
      </c>
    </row>
    <row r="321" spans="1:18" ht="16.5" customHeight="1" x14ac:dyDescent="0.25">
      <c r="A321" s="77" t="str">
        <f t="shared" si="20"/>
        <v>200850</v>
      </c>
      <c r="B321" s="77" t="str">
        <f t="shared" si="21"/>
        <v>4B11</v>
      </c>
      <c r="C321" s="77">
        <v>2008</v>
      </c>
      <c r="D321" s="44">
        <v>50</v>
      </c>
      <c r="E321" s="44"/>
      <c r="F321" s="44" t="s">
        <v>13</v>
      </c>
      <c r="I321" s="77" t="str">
        <f t="shared" si="22"/>
        <v>F.4 Ch 11</v>
      </c>
      <c r="L321" s="77">
        <v>5</v>
      </c>
      <c r="N321" s="77" t="str">
        <f>VLOOKUP(B321,'Topic with sorted table '!A:E,5,FALSE)</f>
        <v>DG3</v>
      </c>
      <c r="P321" s="49">
        <v>4</v>
      </c>
      <c r="Q321" s="77" t="s">
        <v>273</v>
      </c>
      <c r="R321" s="77">
        <v>11</v>
      </c>
    </row>
    <row r="322" spans="1:18" ht="16.5" customHeight="1" x14ac:dyDescent="0.25">
      <c r="A322" s="77" t="str">
        <f t="shared" ref="A322:A385" si="23">C322&amp;IF(D322&lt;10,"0"&amp;D322,D322)</f>
        <v>200851</v>
      </c>
      <c r="B322" s="77" t="str">
        <f t="shared" ref="B322:B385" si="24">P322&amp;Q322&amp;R322</f>
        <v>4B11</v>
      </c>
      <c r="C322" s="77">
        <v>2008</v>
      </c>
      <c r="D322" s="44">
        <v>51</v>
      </c>
      <c r="E322" s="44"/>
      <c r="F322" s="44" t="s">
        <v>19</v>
      </c>
      <c r="I322" s="77" t="str">
        <f t="shared" ref="I322:I385" si="25">"F." &amp; P322 &amp; " Ch "&amp;R322</f>
        <v>F.4 Ch 11</v>
      </c>
      <c r="J322" s="77" t="s">
        <v>50</v>
      </c>
      <c r="L322" s="77">
        <v>4</v>
      </c>
      <c r="N322" s="77" t="str">
        <f>VLOOKUP(B322,'Topic with sorted table '!A:E,5,FALSE)</f>
        <v>DG3</v>
      </c>
      <c r="P322" s="49">
        <v>4</v>
      </c>
      <c r="Q322" s="77" t="s">
        <v>273</v>
      </c>
      <c r="R322" s="77">
        <v>11</v>
      </c>
    </row>
    <row r="323" spans="1:18" ht="16.5" customHeight="1" x14ac:dyDescent="0.25">
      <c r="A323" s="77" t="str">
        <f t="shared" si="23"/>
        <v>200852</v>
      </c>
      <c r="B323" s="77" t="str">
        <f t="shared" si="24"/>
        <v>5B7</v>
      </c>
      <c r="C323" s="77">
        <v>2008</v>
      </c>
      <c r="D323" s="44">
        <v>52</v>
      </c>
      <c r="E323" s="44"/>
      <c r="F323" s="44" t="s">
        <v>23</v>
      </c>
      <c r="I323" s="77" t="str">
        <f t="shared" si="25"/>
        <v>F.5 Ch 7</v>
      </c>
      <c r="L323" s="77">
        <v>5</v>
      </c>
      <c r="N323" s="77" t="str">
        <f>VLOOKUP(B323,'Topic with sorted table '!A:E,5,FALSE)</f>
        <v>AG3</v>
      </c>
      <c r="P323" s="50">
        <v>5</v>
      </c>
      <c r="Q323" s="77" t="s">
        <v>273</v>
      </c>
      <c r="R323" s="77">
        <v>7</v>
      </c>
    </row>
    <row r="324" spans="1:18" ht="16.5" customHeight="1" x14ac:dyDescent="0.25">
      <c r="A324" s="77" t="str">
        <f t="shared" si="23"/>
        <v>200853</v>
      </c>
      <c r="B324" s="77" t="str">
        <f t="shared" si="24"/>
        <v>5A5</v>
      </c>
      <c r="C324" s="77">
        <v>2008</v>
      </c>
      <c r="D324" s="45">
        <v>53</v>
      </c>
      <c r="E324" s="45"/>
      <c r="F324" s="45" t="s">
        <v>23</v>
      </c>
      <c r="I324" s="77" t="str">
        <f t="shared" si="25"/>
        <v>F.5 Ch 5</v>
      </c>
      <c r="L324" s="77">
        <v>5</v>
      </c>
      <c r="N324" s="77" t="str">
        <f>VLOOKUP(B324,'Topic with sorted table '!A:E,5,FALSE)</f>
        <v>P2</v>
      </c>
      <c r="P324" s="50">
        <v>5</v>
      </c>
      <c r="Q324" s="77" t="s">
        <v>272</v>
      </c>
      <c r="R324" s="77">
        <v>5</v>
      </c>
    </row>
    <row r="325" spans="1:18" ht="16.5" customHeight="1" x14ac:dyDescent="0.25">
      <c r="A325" s="77" t="str">
        <f t="shared" si="23"/>
        <v>200854</v>
      </c>
      <c r="B325" s="77" t="str">
        <f t="shared" si="24"/>
        <v>1B12</v>
      </c>
      <c r="C325" s="77">
        <v>2008</v>
      </c>
      <c r="D325" s="45">
        <v>54</v>
      </c>
      <c r="E325" s="45"/>
      <c r="F325" s="45" t="s">
        <v>13</v>
      </c>
      <c r="I325" s="77" t="str">
        <f t="shared" si="25"/>
        <v>F.1 Ch 12</v>
      </c>
      <c r="L325" s="77">
        <v>3</v>
      </c>
      <c r="N325" s="77" t="str">
        <f>VLOOKUP(B325,'Topic with sorted table '!A:E,5,FALSE)</f>
        <v>S1</v>
      </c>
      <c r="P325" s="48">
        <v>1</v>
      </c>
      <c r="Q325" s="77" t="s">
        <v>273</v>
      </c>
      <c r="R325" s="77">
        <v>12</v>
      </c>
    </row>
    <row r="326" spans="1:18" ht="16.5" customHeight="1" x14ac:dyDescent="0.25">
      <c r="A326" s="77" t="str">
        <f t="shared" si="23"/>
        <v>200901</v>
      </c>
      <c r="B326" s="77" t="str">
        <f t="shared" si="24"/>
        <v>2A2</v>
      </c>
      <c r="C326" s="77">
        <v>2009</v>
      </c>
      <c r="D326" s="44">
        <v>1</v>
      </c>
      <c r="E326" s="44"/>
      <c r="F326" s="44" t="s">
        <v>19</v>
      </c>
      <c r="I326" s="77" t="str">
        <f t="shared" si="25"/>
        <v>F.2 Ch 2</v>
      </c>
      <c r="L326" s="77">
        <v>2</v>
      </c>
      <c r="N326" s="77" t="str">
        <f>VLOOKUP(B326,'Topic with sorted table '!A:E,5,FALSE)</f>
        <v>A1</v>
      </c>
      <c r="P326" s="46">
        <v>2</v>
      </c>
      <c r="Q326" s="77" t="s">
        <v>272</v>
      </c>
      <c r="R326" s="77">
        <v>2</v>
      </c>
    </row>
    <row r="327" spans="1:18" ht="16.5" customHeight="1" x14ac:dyDescent="0.25">
      <c r="A327" s="77" t="str">
        <f t="shared" si="23"/>
        <v>200902</v>
      </c>
      <c r="B327" s="77" t="str">
        <f t="shared" si="24"/>
        <v>2A4</v>
      </c>
      <c r="C327" s="77">
        <v>2009</v>
      </c>
      <c r="D327" s="44">
        <v>2</v>
      </c>
      <c r="E327" s="44"/>
      <c r="F327" s="44" t="s">
        <v>23</v>
      </c>
      <c r="I327" s="77" t="str">
        <f t="shared" si="25"/>
        <v>F.2 Ch 4</v>
      </c>
      <c r="L327" s="77">
        <v>2</v>
      </c>
      <c r="N327" s="77" t="str">
        <f>VLOOKUP(B327,'Topic with sorted table '!A:E,5,FALSE)</f>
        <v>A1</v>
      </c>
      <c r="P327" s="46">
        <v>2</v>
      </c>
      <c r="Q327" s="77" t="s">
        <v>272</v>
      </c>
      <c r="R327" s="77">
        <v>4</v>
      </c>
    </row>
    <row r="328" spans="1:18" ht="16.5" customHeight="1" x14ac:dyDescent="0.25">
      <c r="A328" s="77" t="str">
        <f t="shared" si="23"/>
        <v>200903</v>
      </c>
      <c r="B328" s="77" t="str">
        <f t="shared" si="24"/>
        <v>4B9</v>
      </c>
      <c r="C328" s="77">
        <v>2009</v>
      </c>
      <c r="D328" s="44">
        <v>3</v>
      </c>
      <c r="E328" s="44"/>
      <c r="F328" s="44" t="s">
        <v>23</v>
      </c>
      <c r="I328" s="77" t="str">
        <f t="shared" si="25"/>
        <v>F.4 Ch 9</v>
      </c>
      <c r="L328" s="77">
        <v>2</v>
      </c>
      <c r="N328" s="77" t="str">
        <f>VLOOKUP(B328,'Topic with sorted table '!A:E,5,FALSE)</f>
        <v>A3</v>
      </c>
      <c r="P328" s="49">
        <v>4</v>
      </c>
      <c r="Q328" s="77" t="s">
        <v>273</v>
      </c>
      <c r="R328" s="77">
        <v>9</v>
      </c>
    </row>
    <row r="329" spans="1:18" ht="16.5" customHeight="1" x14ac:dyDescent="0.25">
      <c r="A329" s="77" t="str">
        <f t="shared" si="23"/>
        <v>200904</v>
      </c>
      <c r="B329" s="77" t="str">
        <f t="shared" si="24"/>
        <v>2A2</v>
      </c>
      <c r="C329" s="77">
        <v>2009</v>
      </c>
      <c r="D329" s="44">
        <v>4</v>
      </c>
      <c r="E329" s="44"/>
      <c r="F329" s="44" t="s">
        <v>13</v>
      </c>
      <c r="I329" s="77" t="str">
        <f t="shared" si="25"/>
        <v>F.2 Ch 2</v>
      </c>
      <c r="L329" s="77">
        <v>2</v>
      </c>
      <c r="N329" s="77" t="str">
        <f>VLOOKUP(B329,'Topic with sorted table '!A:E,5,FALSE)</f>
        <v>A1</v>
      </c>
      <c r="P329" s="46">
        <v>2</v>
      </c>
      <c r="Q329" s="77" t="s">
        <v>272</v>
      </c>
      <c r="R329" s="77">
        <v>2</v>
      </c>
    </row>
    <row r="330" spans="1:18" ht="16.5" customHeight="1" x14ac:dyDescent="0.25">
      <c r="A330" s="77" t="str">
        <f t="shared" si="23"/>
        <v>200905</v>
      </c>
      <c r="B330" s="77" t="str">
        <f t="shared" si="24"/>
        <v>2A3</v>
      </c>
      <c r="C330" s="77">
        <v>2009</v>
      </c>
      <c r="D330" s="44">
        <v>5</v>
      </c>
      <c r="E330" s="44"/>
      <c r="F330" s="44" t="s">
        <v>13</v>
      </c>
      <c r="I330" s="77" t="str">
        <f t="shared" si="25"/>
        <v>F.2 Ch 3</v>
      </c>
      <c r="L330" s="77">
        <v>3</v>
      </c>
      <c r="N330" s="77" t="str">
        <f>VLOOKUP(B330,'Topic with sorted table '!A:E,5,FALSE)</f>
        <v>A1</v>
      </c>
      <c r="P330" s="46">
        <v>2</v>
      </c>
      <c r="Q330" s="77" t="s">
        <v>272</v>
      </c>
      <c r="R330" s="77">
        <v>3</v>
      </c>
    </row>
    <row r="331" spans="1:18" ht="16.5" customHeight="1" x14ac:dyDescent="0.25">
      <c r="A331" s="77" t="str">
        <f t="shared" si="23"/>
        <v>200906</v>
      </c>
      <c r="B331" s="77" t="str">
        <f t="shared" si="24"/>
        <v>4A4</v>
      </c>
      <c r="C331" s="77">
        <v>2009</v>
      </c>
      <c r="D331" s="45">
        <v>6</v>
      </c>
      <c r="E331" s="45"/>
      <c r="F331" s="45" t="s">
        <v>13</v>
      </c>
      <c r="I331" s="77" t="str">
        <f t="shared" si="25"/>
        <v>F.4 Ch 4</v>
      </c>
      <c r="L331" s="77">
        <v>2</v>
      </c>
      <c r="N331" s="77" t="str">
        <f>VLOOKUP(B331,'Topic with sorted table '!A:E,5,FALSE)</f>
        <v>A3</v>
      </c>
      <c r="P331" s="49">
        <v>4</v>
      </c>
      <c r="Q331" s="77" t="s">
        <v>272</v>
      </c>
      <c r="R331" s="77">
        <v>4</v>
      </c>
    </row>
    <row r="332" spans="1:18" ht="16.5" customHeight="1" x14ac:dyDescent="0.25">
      <c r="A332" s="77" t="str">
        <f t="shared" si="23"/>
        <v>200907</v>
      </c>
      <c r="B332" s="77" t="str">
        <f t="shared" si="24"/>
        <v>1A4</v>
      </c>
      <c r="C332" s="77">
        <v>2009</v>
      </c>
      <c r="D332" s="45">
        <v>7</v>
      </c>
      <c r="E332" s="45"/>
      <c r="F332" s="45" t="s">
        <v>19</v>
      </c>
      <c r="I332" s="77" t="str">
        <f t="shared" si="25"/>
        <v>F.1 Ch 4</v>
      </c>
      <c r="L332" s="77">
        <v>2</v>
      </c>
      <c r="N332" s="77" t="str">
        <f>VLOOKUP(B332,'Topic with sorted table '!A:E,5,FALSE)</f>
        <v>A1</v>
      </c>
      <c r="P332" s="48">
        <v>1</v>
      </c>
      <c r="Q332" s="77" t="s">
        <v>272</v>
      </c>
      <c r="R332" s="77">
        <v>4</v>
      </c>
    </row>
    <row r="333" spans="1:18" ht="16.5" customHeight="1" x14ac:dyDescent="0.25">
      <c r="A333" s="77" t="str">
        <f t="shared" si="23"/>
        <v>200908</v>
      </c>
      <c r="B333" s="77" t="str">
        <f t="shared" si="24"/>
        <v>4A3</v>
      </c>
      <c r="C333" s="77">
        <v>2009</v>
      </c>
      <c r="D333" s="45">
        <v>8</v>
      </c>
      <c r="E333" s="45"/>
      <c r="F333" s="45" t="s">
        <v>23</v>
      </c>
      <c r="I333" s="77" t="str">
        <f t="shared" si="25"/>
        <v>F.4 Ch 3</v>
      </c>
      <c r="L333" s="77">
        <v>3</v>
      </c>
      <c r="N333" s="77" t="str">
        <f>VLOOKUP(B333,'Topic with sorted table '!A:E,5,FALSE)</f>
        <v>A3</v>
      </c>
      <c r="P333" s="49">
        <v>4</v>
      </c>
      <c r="Q333" s="77" t="s">
        <v>272</v>
      </c>
      <c r="R333" s="77">
        <v>3</v>
      </c>
    </row>
    <row r="334" spans="1:18" ht="16.5" customHeight="1" x14ac:dyDescent="0.25">
      <c r="A334" s="77" t="str">
        <f t="shared" si="23"/>
        <v>200909</v>
      </c>
      <c r="B334" s="77" t="str">
        <f t="shared" si="24"/>
        <v>3A4</v>
      </c>
      <c r="C334" s="77">
        <v>2009</v>
      </c>
      <c r="D334" s="45">
        <v>9</v>
      </c>
      <c r="E334" s="45"/>
      <c r="F334" s="45" t="s">
        <v>19</v>
      </c>
      <c r="I334" s="77" t="str">
        <f t="shared" si="25"/>
        <v>F.3 Ch 4</v>
      </c>
      <c r="L334" s="77">
        <v>5</v>
      </c>
      <c r="N334" s="77" t="str">
        <f>VLOOKUP(B334,'Topic with sorted table '!A:E,5,FALSE)</f>
        <v>A2</v>
      </c>
      <c r="P334" s="47">
        <v>3</v>
      </c>
      <c r="Q334" s="77" t="s">
        <v>272</v>
      </c>
      <c r="R334" s="77">
        <v>4</v>
      </c>
    </row>
    <row r="335" spans="1:18" ht="16.5" customHeight="1" x14ac:dyDescent="0.25">
      <c r="A335" s="77" t="str">
        <f t="shared" si="23"/>
        <v>200910</v>
      </c>
      <c r="B335" s="77" t="str">
        <f t="shared" si="24"/>
        <v>1A3</v>
      </c>
      <c r="C335" s="77">
        <v>2009</v>
      </c>
      <c r="D335" s="45">
        <v>10</v>
      </c>
      <c r="E335" s="45"/>
      <c r="F335" s="45" t="s">
        <v>7</v>
      </c>
      <c r="I335" s="77" t="str">
        <f t="shared" si="25"/>
        <v>F.1 Ch 3</v>
      </c>
      <c r="L335" s="77">
        <v>2</v>
      </c>
      <c r="N335" s="77" t="str">
        <f>VLOOKUP(B335,'Topic with sorted table '!A:E,5,FALSE)</f>
        <v>A1</v>
      </c>
      <c r="P335" s="48">
        <v>1</v>
      </c>
      <c r="Q335" s="77" t="s">
        <v>272</v>
      </c>
      <c r="R335" s="77">
        <v>3</v>
      </c>
    </row>
    <row r="336" spans="1:18" ht="16.5" customHeight="1" x14ac:dyDescent="0.25">
      <c r="A336" s="77" t="str">
        <f t="shared" si="23"/>
        <v>200911</v>
      </c>
      <c r="B336" s="77" t="str">
        <f t="shared" si="24"/>
        <v>3A3</v>
      </c>
      <c r="C336" s="77">
        <v>2009</v>
      </c>
      <c r="D336" s="44">
        <v>11</v>
      </c>
      <c r="E336" s="44"/>
      <c r="F336" s="44" t="s">
        <v>19</v>
      </c>
      <c r="I336" s="77" t="str">
        <f t="shared" si="25"/>
        <v>F.3 Ch 3</v>
      </c>
      <c r="L336" s="77">
        <v>2</v>
      </c>
      <c r="N336" s="77" t="str">
        <f>VLOOKUP(B336,'Topic with sorted table '!A:E,5,FALSE)</f>
        <v>DA</v>
      </c>
      <c r="P336" s="47">
        <v>3</v>
      </c>
      <c r="Q336" s="77" t="s">
        <v>272</v>
      </c>
      <c r="R336" s="77">
        <v>3</v>
      </c>
    </row>
    <row r="337" spans="1:18" ht="16.5" customHeight="1" x14ac:dyDescent="0.25">
      <c r="A337" s="77" t="str">
        <f t="shared" si="23"/>
        <v>200912</v>
      </c>
      <c r="B337" s="77" t="str">
        <f t="shared" si="24"/>
        <v>6A1</v>
      </c>
      <c r="C337" s="77">
        <v>2009</v>
      </c>
      <c r="D337" s="44">
        <v>12</v>
      </c>
      <c r="E337" s="44"/>
      <c r="F337" s="44" t="s">
        <v>7</v>
      </c>
      <c r="I337" s="77" t="str">
        <f t="shared" si="25"/>
        <v>F.6 Ch 1</v>
      </c>
      <c r="L337" s="77">
        <v>4</v>
      </c>
      <c r="N337" s="77" t="str">
        <f>VLOOKUP(B337,'Topic with sorted table '!A:E,5,FALSE)</f>
        <v>A3</v>
      </c>
      <c r="P337" s="51">
        <v>6</v>
      </c>
      <c r="Q337" s="77" t="s">
        <v>272</v>
      </c>
      <c r="R337" s="77">
        <v>1</v>
      </c>
    </row>
    <row r="338" spans="1:18" ht="16.5" customHeight="1" x14ac:dyDescent="0.25">
      <c r="A338" s="77" t="str">
        <f t="shared" si="23"/>
        <v>200913</v>
      </c>
      <c r="B338" s="77" t="str">
        <f t="shared" si="24"/>
        <v>2A6</v>
      </c>
      <c r="C338" s="77">
        <v>2009</v>
      </c>
      <c r="D338" s="44">
        <v>13</v>
      </c>
      <c r="E338" s="44"/>
      <c r="F338" s="44" t="s">
        <v>7</v>
      </c>
      <c r="I338" s="77" t="str">
        <f t="shared" si="25"/>
        <v>F.2 Ch 6</v>
      </c>
      <c r="L338" s="77">
        <v>4</v>
      </c>
      <c r="N338" s="77" t="str">
        <f>VLOOKUP(B338,'Topic with sorted table '!A:E,5,FALSE)</f>
        <v>A1</v>
      </c>
      <c r="P338" s="46">
        <v>2</v>
      </c>
      <c r="Q338" s="77" t="s">
        <v>272</v>
      </c>
      <c r="R338" s="77">
        <v>6</v>
      </c>
    </row>
    <row r="339" spans="1:18" ht="16.5" customHeight="1" x14ac:dyDescent="0.25">
      <c r="A339" s="77" t="str">
        <f t="shared" si="23"/>
        <v>200914</v>
      </c>
      <c r="B339" s="77" t="str">
        <f t="shared" si="24"/>
        <v>5B6</v>
      </c>
      <c r="C339" s="77">
        <v>2009</v>
      </c>
      <c r="D339" s="44">
        <v>14</v>
      </c>
      <c r="E339" s="44"/>
      <c r="F339" s="44" t="s">
        <v>23</v>
      </c>
      <c r="I339" s="77" t="str">
        <f t="shared" si="25"/>
        <v>F.5 Ch 6</v>
      </c>
      <c r="L339" s="77">
        <v>3</v>
      </c>
      <c r="N339" s="77" t="str">
        <f>VLOOKUP(B339,'Topic with sorted table '!A:E,5,FALSE)</f>
        <v>DA</v>
      </c>
      <c r="P339" s="50">
        <v>5</v>
      </c>
      <c r="Q339" s="77" t="s">
        <v>273</v>
      </c>
      <c r="R339" s="77">
        <v>6</v>
      </c>
    </row>
    <row r="340" spans="1:18" ht="16.5" customHeight="1" x14ac:dyDescent="0.25">
      <c r="A340" s="77" t="str">
        <f t="shared" si="23"/>
        <v>200915</v>
      </c>
      <c r="B340" s="77" t="str">
        <f t="shared" si="24"/>
        <v>2A1</v>
      </c>
      <c r="C340" s="77">
        <v>2009</v>
      </c>
      <c r="D340" s="44">
        <v>15</v>
      </c>
      <c r="E340" s="44"/>
      <c r="F340" s="44" t="s">
        <v>23</v>
      </c>
      <c r="I340" s="77" t="str">
        <f t="shared" si="25"/>
        <v>F.2 Ch 1</v>
      </c>
      <c r="L340" s="77">
        <v>2</v>
      </c>
      <c r="N340" s="77" t="str">
        <f>VLOOKUP(B340,'Topic with sorted table '!A:E,5,FALSE)</f>
        <v>A1</v>
      </c>
      <c r="P340" s="46">
        <v>2</v>
      </c>
      <c r="Q340" s="77" t="s">
        <v>272</v>
      </c>
      <c r="R340" s="77">
        <v>1</v>
      </c>
    </row>
    <row r="341" spans="1:18" ht="16.5" customHeight="1" x14ac:dyDescent="0.25">
      <c r="A341" s="77" t="str">
        <f t="shared" si="23"/>
        <v>200916</v>
      </c>
      <c r="B341" s="77" t="str">
        <f t="shared" si="24"/>
        <v>3B11</v>
      </c>
      <c r="C341" s="77">
        <v>2009</v>
      </c>
      <c r="D341" s="45">
        <v>16</v>
      </c>
      <c r="E341" s="45"/>
      <c r="F341" s="45" t="s">
        <v>13</v>
      </c>
      <c r="I341" s="77" t="str">
        <f t="shared" si="25"/>
        <v>F.3 Ch 11</v>
      </c>
      <c r="L341" s="77">
        <v>4</v>
      </c>
      <c r="N341" s="77" t="str">
        <f>VLOOKUP(B341,'Topic with sorted table '!A:E,5,FALSE)</f>
        <v>T1</v>
      </c>
      <c r="P341" s="47">
        <v>3</v>
      </c>
      <c r="Q341" s="77" t="s">
        <v>273</v>
      </c>
      <c r="R341" s="77">
        <v>11</v>
      </c>
    </row>
    <row r="342" spans="1:18" ht="16.5" customHeight="1" x14ac:dyDescent="0.25">
      <c r="A342" s="77" t="str">
        <f t="shared" si="23"/>
        <v>200917</v>
      </c>
      <c r="B342" s="77" t="str">
        <f t="shared" si="24"/>
        <v>3B10</v>
      </c>
      <c r="C342" s="77">
        <v>2009</v>
      </c>
      <c r="D342" s="45">
        <v>17</v>
      </c>
      <c r="E342" s="45"/>
      <c r="F342" s="45" t="s">
        <v>19</v>
      </c>
      <c r="I342" s="77" t="str">
        <f t="shared" si="25"/>
        <v>F.3 Ch 10</v>
      </c>
      <c r="L342" s="77">
        <v>3</v>
      </c>
      <c r="N342" s="77" t="str">
        <f>VLOOKUP(B342,'Topic with sorted table '!A:E,5,FALSE)</f>
        <v>VA2</v>
      </c>
      <c r="P342" s="47">
        <v>3</v>
      </c>
      <c r="Q342" s="77" t="s">
        <v>273</v>
      </c>
      <c r="R342" s="77">
        <v>10</v>
      </c>
    </row>
    <row r="343" spans="1:18" ht="16.5" customHeight="1" x14ac:dyDescent="0.25">
      <c r="A343" s="77" t="str">
        <f t="shared" si="23"/>
        <v>200918</v>
      </c>
      <c r="B343" s="77" t="str">
        <f t="shared" si="24"/>
        <v>3B10</v>
      </c>
      <c r="C343" s="77">
        <v>2009</v>
      </c>
      <c r="D343" s="45">
        <v>18</v>
      </c>
      <c r="E343" s="45"/>
      <c r="F343" s="45" t="s">
        <v>19</v>
      </c>
      <c r="I343" s="77" t="str">
        <f t="shared" si="25"/>
        <v>F.3 Ch 10</v>
      </c>
      <c r="L343" s="77">
        <v>2</v>
      </c>
      <c r="N343" s="77" t="str">
        <f>VLOOKUP(B343,'Topic with sorted table '!A:E,5,FALSE)</f>
        <v>VA2</v>
      </c>
      <c r="P343" s="47">
        <v>3</v>
      </c>
      <c r="Q343" s="77" t="s">
        <v>273</v>
      </c>
      <c r="R343" s="77">
        <v>10</v>
      </c>
    </row>
    <row r="344" spans="1:18" ht="16.5" customHeight="1" x14ac:dyDescent="0.25">
      <c r="A344" s="77" t="str">
        <f t="shared" si="23"/>
        <v>200919</v>
      </c>
      <c r="B344" s="77" t="str">
        <f t="shared" si="24"/>
        <v>3B10</v>
      </c>
      <c r="C344" s="77">
        <v>2009</v>
      </c>
      <c r="D344" s="45">
        <v>19</v>
      </c>
      <c r="E344" s="45"/>
      <c r="F344" s="45" t="s">
        <v>13</v>
      </c>
      <c r="I344" s="77" t="str">
        <f t="shared" si="25"/>
        <v>F.3 Ch 10</v>
      </c>
      <c r="L344" s="77">
        <v>3</v>
      </c>
      <c r="N344" s="77" t="str">
        <f>VLOOKUP(B344,'Topic with sorted table '!A:E,5,FALSE)</f>
        <v>VA2</v>
      </c>
      <c r="P344" s="47">
        <v>3</v>
      </c>
      <c r="Q344" s="77" t="s">
        <v>273</v>
      </c>
      <c r="R344" s="77">
        <v>10</v>
      </c>
    </row>
    <row r="345" spans="1:18" ht="16.5" customHeight="1" x14ac:dyDescent="0.25">
      <c r="A345" s="77" t="str">
        <f t="shared" si="23"/>
        <v>200920</v>
      </c>
      <c r="B345" s="77" t="str">
        <f t="shared" si="24"/>
        <v>2B12</v>
      </c>
      <c r="C345" s="77">
        <v>2009</v>
      </c>
      <c r="D345" s="45">
        <v>20</v>
      </c>
      <c r="E345" s="45"/>
      <c r="F345" s="45" t="s">
        <v>7</v>
      </c>
      <c r="I345" s="77" t="str">
        <f t="shared" si="25"/>
        <v>F.2 Ch 12</v>
      </c>
      <c r="L345" s="77">
        <v>2</v>
      </c>
      <c r="N345" s="77" t="str">
        <f>VLOOKUP(B345,'Topic with sorted table '!A:E,5,FALSE)</f>
        <v>VA1</v>
      </c>
      <c r="P345" s="46">
        <v>2</v>
      </c>
      <c r="Q345" s="77" t="s">
        <v>273</v>
      </c>
      <c r="R345" s="77">
        <v>12</v>
      </c>
    </row>
    <row r="346" spans="1:18" ht="16.5" customHeight="1" x14ac:dyDescent="0.25">
      <c r="A346" s="77" t="str">
        <f t="shared" si="23"/>
        <v>200921</v>
      </c>
      <c r="B346" s="77" t="str">
        <f t="shared" si="24"/>
        <v>2B11</v>
      </c>
      <c r="C346" s="77">
        <v>2009</v>
      </c>
      <c r="D346" s="44">
        <v>21</v>
      </c>
      <c r="E346" s="44"/>
      <c r="F346" s="44" t="s">
        <v>23</v>
      </c>
      <c r="I346" s="77" t="str">
        <f t="shared" si="25"/>
        <v>F.2 Ch 11</v>
      </c>
      <c r="L346" s="77">
        <v>4</v>
      </c>
      <c r="N346" s="77" t="str">
        <f>VLOOKUP(B346,'Topic with sorted table '!A:E,5,FALSE)</f>
        <v>T1</v>
      </c>
      <c r="P346" s="46">
        <v>2</v>
      </c>
      <c r="Q346" s="77" t="s">
        <v>273</v>
      </c>
      <c r="R346" s="77">
        <v>11</v>
      </c>
    </row>
    <row r="347" spans="1:18" ht="16.5" customHeight="1" x14ac:dyDescent="0.25">
      <c r="A347" s="77" t="str">
        <f t="shared" si="23"/>
        <v>200922</v>
      </c>
      <c r="B347" s="77" t="str">
        <f t="shared" si="24"/>
        <v>2B11</v>
      </c>
      <c r="C347" s="77">
        <v>2009</v>
      </c>
      <c r="D347" s="44">
        <v>22</v>
      </c>
      <c r="E347" s="44"/>
      <c r="F347" s="44" t="s">
        <v>19</v>
      </c>
      <c r="I347" s="77" t="str">
        <f t="shared" si="25"/>
        <v>F.2 Ch 11</v>
      </c>
      <c r="J347" s="77" t="s">
        <v>91</v>
      </c>
      <c r="L347" s="77">
        <v>5</v>
      </c>
      <c r="N347" s="77" t="str">
        <f>VLOOKUP(B347,'Topic with sorted table '!A:E,5,FALSE)</f>
        <v>T1</v>
      </c>
      <c r="P347" s="46">
        <v>2</v>
      </c>
      <c r="Q347" s="77" t="s">
        <v>273</v>
      </c>
      <c r="R347" s="77">
        <v>11</v>
      </c>
    </row>
    <row r="348" spans="1:18" ht="16.5" customHeight="1" x14ac:dyDescent="0.25">
      <c r="A348" s="77" t="str">
        <f t="shared" si="23"/>
        <v>200923</v>
      </c>
      <c r="B348" s="77" t="str">
        <f t="shared" si="24"/>
        <v>2B11</v>
      </c>
      <c r="C348" s="77">
        <v>2009</v>
      </c>
      <c r="D348" s="44">
        <v>23</v>
      </c>
      <c r="E348" s="44"/>
      <c r="F348" s="44" t="s">
        <v>19</v>
      </c>
      <c r="I348" s="77" t="str">
        <f t="shared" si="25"/>
        <v>F.2 Ch 11</v>
      </c>
      <c r="L348" s="77">
        <v>4</v>
      </c>
      <c r="N348" s="77" t="str">
        <f>VLOOKUP(B348,'Topic with sorted table '!A:E,5,FALSE)</f>
        <v>T1</v>
      </c>
      <c r="P348" s="46">
        <v>2</v>
      </c>
      <c r="Q348" s="77" t="s">
        <v>273</v>
      </c>
      <c r="R348" s="77">
        <v>11</v>
      </c>
    </row>
    <row r="349" spans="1:18" ht="16.5" customHeight="1" x14ac:dyDescent="0.25">
      <c r="A349" s="77" t="str">
        <f t="shared" si="23"/>
        <v>200924</v>
      </c>
      <c r="B349" s="77" t="str">
        <f t="shared" si="24"/>
        <v>2B11</v>
      </c>
      <c r="C349" s="77">
        <v>2009</v>
      </c>
      <c r="D349" s="44">
        <v>24</v>
      </c>
      <c r="E349" s="44"/>
      <c r="F349" s="44" t="s">
        <v>7</v>
      </c>
      <c r="I349" s="77" t="str">
        <f t="shared" si="25"/>
        <v>F.2 Ch 11</v>
      </c>
      <c r="L349" s="77">
        <v>4</v>
      </c>
      <c r="N349" s="77" t="str">
        <f>VLOOKUP(B349,'Topic with sorted table '!A:E,5,FALSE)</f>
        <v>T1</v>
      </c>
      <c r="P349" s="46">
        <v>2</v>
      </c>
      <c r="Q349" s="77" t="s">
        <v>273</v>
      </c>
      <c r="R349" s="77">
        <v>11</v>
      </c>
    </row>
    <row r="350" spans="1:18" ht="16.5" customHeight="1" x14ac:dyDescent="0.25">
      <c r="A350" s="77" t="str">
        <f t="shared" si="23"/>
        <v>200925</v>
      </c>
      <c r="B350" s="77" t="str">
        <f t="shared" si="24"/>
        <v>5B9</v>
      </c>
      <c r="C350" s="77">
        <v>2009</v>
      </c>
      <c r="D350" s="44">
        <v>25</v>
      </c>
      <c r="E350" s="44"/>
      <c r="F350" s="44" t="s">
        <v>23</v>
      </c>
      <c r="I350" s="77" t="str">
        <f t="shared" si="25"/>
        <v>F.5 Ch 9</v>
      </c>
      <c r="L350" s="77">
        <v>4</v>
      </c>
      <c r="N350" s="77" t="str">
        <f>VLOOKUP(B350,'Topic with sorted table '!A:E,5,FALSE)</f>
        <v>T2</v>
      </c>
      <c r="P350" s="50">
        <v>5</v>
      </c>
      <c r="Q350" s="77" t="s">
        <v>273</v>
      </c>
      <c r="R350" s="77">
        <v>9</v>
      </c>
    </row>
    <row r="351" spans="1:18" ht="16.5" customHeight="1" x14ac:dyDescent="0.25">
      <c r="A351" s="77" t="str">
        <f t="shared" si="23"/>
        <v>200926</v>
      </c>
      <c r="B351" s="77" t="str">
        <f t="shared" si="24"/>
        <v>3B8</v>
      </c>
      <c r="C351" s="77">
        <v>2009</v>
      </c>
      <c r="D351" s="45">
        <v>26</v>
      </c>
      <c r="E351" s="45"/>
      <c r="F351" s="45" t="s">
        <v>13</v>
      </c>
      <c r="I351" s="77" t="str">
        <f t="shared" si="25"/>
        <v>F.3 Ch 8</v>
      </c>
      <c r="L351" s="77">
        <v>2</v>
      </c>
      <c r="N351" s="77" t="str">
        <f>VLOOKUP(B351,'Topic with sorted table '!A:E,5,FALSE)</f>
        <v>DG2</v>
      </c>
      <c r="P351" s="47">
        <v>3</v>
      </c>
      <c r="Q351" s="77" t="s">
        <v>273</v>
      </c>
      <c r="R351" s="77">
        <v>8</v>
      </c>
    </row>
    <row r="352" spans="1:18" ht="16.5" customHeight="1" x14ac:dyDescent="0.25">
      <c r="A352" s="77" t="str">
        <f t="shared" si="23"/>
        <v>200927</v>
      </c>
      <c r="B352" s="77" t="str">
        <f t="shared" si="24"/>
        <v>2B8</v>
      </c>
      <c r="C352" s="77">
        <v>2009</v>
      </c>
      <c r="D352" s="45">
        <v>27</v>
      </c>
      <c r="E352" s="45"/>
      <c r="F352" s="45" t="s">
        <v>13</v>
      </c>
      <c r="I352" s="77" t="str">
        <f t="shared" si="25"/>
        <v>F.2 Ch 8</v>
      </c>
      <c r="L352" s="77">
        <v>2</v>
      </c>
      <c r="N352" s="77" t="str">
        <f>VLOOKUP(B352,'Topic with sorted table '!A:E,5,FALSE)</f>
        <v>DG1</v>
      </c>
      <c r="P352" s="46">
        <v>2</v>
      </c>
      <c r="Q352" s="77" t="s">
        <v>273</v>
      </c>
      <c r="R352" s="77">
        <v>8</v>
      </c>
    </row>
    <row r="353" spans="1:18" ht="16.5" customHeight="1" x14ac:dyDescent="0.25">
      <c r="A353" s="77" t="str">
        <f t="shared" si="23"/>
        <v>200928</v>
      </c>
      <c r="B353" s="77" t="str">
        <f t="shared" si="24"/>
        <v>2B9</v>
      </c>
      <c r="C353" s="77">
        <v>2009</v>
      </c>
      <c r="D353" s="44">
        <v>28</v>
      </c>
      <c r="E353" s="44"/>
      <c r="F353" s="44" t="s">
        <v>7</v>
      </c>
      <c r="I353" s="77" t="str">
        <f t="shared" si="25"/>
        <v>F.2 Ch 9</v>
      </c>
      <c r="L353" s="77">
        <v>2</v>
      </c>
      <c r="N353" s="77" t="str">
        <f>VLOOKUP(B353,'Topic with sorted table '!A:E,5,FALSE)</f>
        <v>DG1</v>
      </c>
      <c r="P353" s="46">
        <v>2</v>
      </c>
      <c r="Q353" s="77" t="s">
        <v>273</v>
      </c>
      <c r="R353" s="77">
        <v>9</v>
      </c>
    </row>
    <row r="354" spans="1:18" ht="16.5" customHeight="1" x14ac:dyDescent="0.25">
      <c r="A354" s="77" t="str">
        <f t="shared" si="23"/>
        <v>200929</v>
      </c>
      <c r="B354" s="77" t="str">
        <f t="shared" si="24"/>
        <v>1B9</v>
      </c>
      <c r="C354" s="77">
        <v>2009</v>
      </c>
      <c r="D354" s="44">
        <v>29</v>
      </c>
      <c r="E354" s="44"/>
      <c r="F354" s="44" t="s">
        <v>13</v>
      </c>
      <c r="I354" s="77" t="str">
        <f t="shared" si="25"/>
        <v>F.1 Ch 9</v>
      </c>
      <c r="L354" s="77">
        <v>2</v>
      </c>
      <c r="N354" s="77" t="str">
        <f>VLOOKUP(B354,'Topic with sorted table '!A:E,5,FALSE)</f>
        <v>Geo</v>
      </c>
      <c r="P354" s="48">
        <v>1</v>
      </c>
      <c r="Q354" s="77" t="s">
        <v>273</v>
      </c>
      <c r="R354" s="77">
        <v>9</v>
      </c>
    </row>
    <row r="355" spans="1:18" ht="16.5" customHeight="1" x14ac:dyDescent="0.25">
      <c r="A355" s="77" t="str">
        <f t="shared" si="23"/>
        <v>200930</v>
      </c>
      <c r="B355" s="77" t="str">
        <f t="shared" si="24"/>
        <v>1B9</v>
      </c>
      <c r="C355" s="77">
        <v>2009</v>
      </c>
      <c r="D355" s="44">
        <v>30</v>
      </c>
      <c r="E355" s="44"/>
      <c r="F355" s="44" t="s">
        <v>23</v>
      </c>
      <c r="I355" s="77" t="str">
        <f t="shared" si="25"/>
        <v>F.1 Ch 9</v>
      </c>
      <c r="J355" s="77" t="s">
        <v>96</v>
      </c>
      <c r="L355" s="77">
        <v>3</v>
      </c>
      <c r="N355" s="77" t="str">
        <f>VLOOKUP(B355,'Topic with sorted table '!A:E,5,FALSE)</f>
        <v>Geo</v>
      </c>
      <c r="P355" s="48">
        <v>1</v>
      </c>
      <c r="Q355" s="77" t="s">
        <v>273</v>
      </c>
      <c r="R355" s="77">
        <v>9</v>
      </c>
    </row>
    <row r="356" spans="1:18" ht="16.5" customHeight="1" x14ac:dyDescent="0.25">
      <c r="A356" s="77" t="str">
        <f t="shared" si="23"/>
        <v>200931</v>
      </c>
      <c r="B356" s="77" t="str">
        <f t="shared" si="24"/>
        <v>4A2</v>
      </c>
      <c r="C356" s="77">
        <v>2009</v>
      </c>
      <c r="D356" s="44">
        <v>31</v>
      </c>
      <c r="E356" s="44"/>
      <c r="F356" s="44" t="s">
        <v>19</v>
      </c>
      <c r="I356" s="77" t="str">
        <f t="shared" si="25"/>
        <v>F.4 Ch 2</v>
      </c>
      <c r="L356" s="77">
        <v>4</v>
      </c>
      <c r="N356" s="77" t="str">
        <f>VLOOKUP(B356,'Topic with sorted table '!A:E,5,FALSE)</f>
        <v>AG2</v>
      </c>
      <c r="P356" s="49">
        <v>4</v>
      </c>
      <c r="Q356" s="77" t="s">
        <v>272</v>
      </c>
      <c r="R356" s="77">
        <v>2</v>
      </c>
    </row>
    <row r="357" spans="1:18" ht="16.5" customHeight="1" x14ac:dyDescent="0.25">
      <c r="A357" s="77" t="str">
        <f t="shared" si="23"/>
        <v>200932</v>
      </c>
      <c r="B357" s="77" t="str">
        <f t="shared" si="24"/>
        <v>4A2</v>
      </c>
      <c r="C357" s="77">
        <v>2009</v>
      </c>
      <c r="D357" s="44">
        <v>32</v>
      </c>
      <c r="E357" s="44"/>
      <c r="F357" s="44" t="s">
        <v>13</v>
      </c>
      <c r="I357" s="77" t="str">
        <f t="shared" si="25"/>
        <v>F.4 Ch 2</v>
      </c>
      <c r="L357" s="77">
        <v>3</v>
      </c>
      <c r="N357" s="77" t="str">
        <f>VLOOKUP(B357,'Topic with sorted table '!A:E,5,FALSE)</f>
        <v>AG2</v>
      </c>
      <c r="P357" s="49">
        <v>4</v>
      </c>
      <c r="Q357" s="77" t="s">
        <v>272</v>
      </c>
      <c r="R357" s="77">
        <v>2</v>
      </c>
    </row>
    <row r="358" spans="1:18" ht="16.5" customHeight="1" x14ac:dyDescent="0.25">
      <c r="A358" s="77" t="str">
        <f t="shared" si="23"/>
        <v>200933</v>
      </c>
      <c r="B358" s="77" t="str">
        <f t="shared" si="24"/>
        <v>4A2</v>
      </c>
      <c r="C358" s="77">
        <v>2009</v>
      </c>
      <c r="D358" s="45">
        <v>33</v>
      </c>
      <c r="E358" s="45"/>
      <c r="F358" s="45" t="s">
        <v>23</v>
      </c>
      <c r="I358" s="77" t="str">
        <f t="shared" si="25"/>
        <v>F.4 Ch 2</v>
      </c>
      <c r="L358" s="77">
        <v>5</v>
      </c>
      <c r="N358" s="77" t="str">
        <f>VLOOKUP(B358,'Topic with sorted table '!A:E,5,FALSE)</f>
        <v>AG2</v>
      </c>
      <c r="P358" s="49">
        <v>4</v>
      </c>
      <c r="Q358" s="77" t="s">
        <v>272</v>
      </c>
      <c r="R358" s="77">
        <v>2</v>
      </c>
    </row>
    <row r="359" spans="1:18" ht="16.5" customHeight="1" x14ac:dyDescent="0.25">
      <c r="A359" s="77" t="str">
        <f t="shared" si="23"/>
        <v>200934</v>
      </c>
      <c r="B359" s="77" t="str">
        <f t="shared" si="24"/>
        <v>5A5</v>
      </c>
      <c r="C359" s="77">
        <v>2009</v>
      </c>
      <c r="D359" s="45">
        <v>34</v>
      </c>
      <c r="E359" s="45"/>
      <c r="F359" s="45" t="s">
        <v>7</v>
      </c>
      <c r="I359" s="77" t="str">
        <f t="shared" si="25"/>
        <v>F.5 Ch 5</v>
      </c>
      <c r="L359" s="77">
        <v>2</v>
      </c>
      <c r="N359" s="77" t="str">
        <f>VLOOKUP(B359,'Topic with sorted table '!A:E,5,FALSE)</f>
        <v>P2</v>
      </c>
      <c r="P359" s="50">
        <v>5</v>
      </c>
      <c r="Q359" s="77" t="s">
        <v>272</v>
      </c>
      <c r="R359" s="77">
        <v>5</v>
      </c>
    </row>
    <row r="360" spans="1:18" ht="16.5" customHeight="1" x14ac:dyDescent="0.25">
      <c r="A360" s="77" t="str">
        <f t="shared" si="23"/>
        <v>200935</v>
      </c>
      <c r="B360" s="77" t="str">
        <f t="shared" si="24"/>
        <v>3A6</v>
      </c>
      <c r="C360" s="77">
        <v>2009</v>
      </c>
      <c r="D360" s="45">
        <v>35</v>
      </c>
      <c r="E360" s="45"/>
      <c r="F360" s="45" t="s">
        <v>7</v>
      </c>
      <c r="I360" s="77" t="str">
        <f t="shared" si="25"/>
        <v>F.3 Ch 6</v>
      </c>
      <c r="L360" s="77">
        <v>2</v>
      </c>
      <c r="N360" s="77" t="str">
        <f>VLOOKUP(B360,'Topic with sorted table '!A:E,5,FALSE)</f>
        <v>S2</v>
      </c>
      <c r="P360" s="47">
        <v>3</v>
      </c>
      <c r="Q360" s="77" t="s">
        <v>272</v>
      </c>
      <c r="R360" s="77">
        <v>6</v>
      </c>
    </row>
    <row r="361" spans="1:18" ht="16.5" customHeight="1" x14ac:dyDescent="0.25">
      <c r="A361" s="77" t="str">
        <f t="shared" si="23"/>
        <v>200936</v>
      </c>
      <c r="B361" s="77" t="str">
        <f t="shared" si="24"/>
        <v>5B11</v>
      </c>
      <c r="C361" s="77">
        <v>2009</v>
      </c>
      <c r="D361" s="45">
        <v>36</v>
      </c>
      <c r="E361" s="45"/>
      <c r="F361" s="45" t="s">
        <v>7</v>
      </c>
      <c r="I361" s="77" t="str">
        <f t="shared" si="25"/>
        <v>F.5 Ch 11</v>
      </c>
      <c r="L361" s="77">
        <v>2</v>
      </c>
      <c r="N361" s="77" t="str">
        <f>VLOOKUP(B361,'Topic with sorted table '!A:E,5,FALSE)</f>
        <v>S3</v>
      </c>
      <c r="P361" s="50">
        <v>5</v>
      </c>
      <c r="Q361" s="77" t="s">
        <v>273</v>
      </c>
      <c r="R361" s="77">
        <v>11</v>
      </c>
    </row>
    <row r="362" spans="1:18" ht="16.5" customHeight="1" x14ac:dyDescent="0.25">
      <c r="A362" s="77" t="str">
        <f t="shared" si="23"/>
        <v>200937</v>
      </c>
      <c r="B362" s="77" t="str">
        <f t="shared" si="24"/>
        <v>4A5</v>
      </c>
      <c r="C362" s="77">
        <v>2009</v>
      </c>
      <c r="D362" s="45">
        <v>37</v>
      </c>
      <c r="E362" s="45"/>
      <c r="F362" s="45" t="s">
        <v>23</v>
      </c>
      <c r="I362" s="77" t="str">
        <f t="shared" si="25"/>
        <v>F.4 Ch 5</v>
      </c>
      <c r="L362" s="77">
        <v>5</v>
      </c>
      <c r="N362" s="77" t="str">
        <f>VLOOKUP(B362,'Topic with sorted table '!A:E,5,FALSE)</f>
        <v>A4</v>
      </c>
      <c r="P362" s="49">
        <v>4</v>
      </c>
      <c r="Q362" s="77" t="s">
        <v>272</v>
      </c>
      <c r="R362" s="77">
        <v>5</v>
      </c>
    </row>
    <row r="363" spans="1:18" ht="16.5" customHeight="1" x14ac:dyDescent="0.25">
      <c r="A363" s="77" t="str">
        <f t="shared" si="23"/>
        <v>200938</v>
      </c>
      <c r="B363" s="77" t="str">
        <f t="shared" si="24"/>
        <v>4B8</v>
      </c>
      <c r="C363" s="77">
        <v>2009</v>
      </c>
      <c r="D363" s="44">
        <v>38</v>
      </c>
      <c r="E363" s="44"/>
      <c r="F363" s="44" t="s">
        <v>7</v>
      </c>
      <c r="I363" s="77" t="str">
        <f t="shared" si="25"/>
        <v>F.4 Ch 8</v>
      </c>
      <c r="L363" s="77">
        <v>4</v>
      </c>
      <c r="N363" s="77" t="str">
        <f>VLOOKUP(B363,'Topic with sorted table '!A:E,5,FALSE)</f>
        <v>A4</v>
      </c>
      <c r="P363" s="49">
        <v>4</v>
      </c>
      <c r="Q363" s="77" t="s">
        <v>273</v>
      </c>
      <c r="R363" s="77">
        <v>8</v>
      </c>
    </row>
    <row r="364" spans="1:18" ht="16.5" customHeight="1" x14ac:dyDescent="0.25">
      <c r="A364" s="77" t="str">
        <f t="shared" si="23"/>
        <v>200939</v>
      </c>
      <c r="B364" s="77" t="str">
        <f t="shared" si="24"/>
        <v>4B7</v>
      </c>
      <c r="C364" s="77">
        <v>2009</v>
      </c>
      <c r="D364" s="44">
        <v>39</v>
      </c>
      <c r="E364" s="44"/>
      <c r="F364" s="44" t="s">
        <v>23</v>
      </c>
      <c r="I364" s="77" t="str">
        <f t="shared" si="25"/>
        <v>F.4 Ch 7</v>
      </c>
      <c r="L364" s="77">
        <v>4</v>
      </c>
      <c r="N364" s="77" t="str">
        <f>VLOOKUP(B364,'Topic with sorted table '!A:E,5,FALSE)</f>
        <v>A3</v>
      </c>
      <c r="P364" s="49">
        <v>4</v>
      </c>
      <c r="Q364" s="77" t="s">
        <v>273</v>
      </c>
      <c r="R364" s="77">
        <v>7</v>
      </c>
    </row>
    <row r="365" spans="1:18" ht="16.5" customHeight="1" x14ac:dyDescent="0.25">
      <c r="A365" s="77" t="str">
        <f t="shared" si="23"/>
        <v>200940</v>
      </c>
      <c r="B365" s="77" t="str">
        <f t="shared" si="24"/>
        <v>3A2</v>
      </c>
      <c r="C365" s="77">
        <v>2009</v>
      </c>
      <c r="D365" s="44">
        <v>40</v>
      </c>
      <c r="E365" s="44"/>
      <c r="F365" s="44" t="s">
        <v>23</v>
      </c>
      <c r="I365" s="77" t="str">
        <f t="shared" si="25"/>
        <v>F.3 Ch 2</v>
      </c>
      <c r="L365" s="77">
        <v>4</v>
      </c>
      <c r="N365" s="77" t="str">
        <f>VLOOKUP(B365,'Topic with sorted table '!A:E,5,FALSE)</f>
        <v>A2</v>
      </c>
      <c r="P365" s="47">
        <v>3</v>
      </c>
      <c r="Q365" s="77" t="s">
        <v>272</v>
      </c>
      <c r="R365" s="77">
        <v>2</v>
      </c>
    </row>
    <row r="366" spans="1:18" ht="16.5" customHeight="1" x14ac:dyDescent="0.25">
      <c r="A366" s="77" t="str">
        <f t="shared" si="23"/>
        <v>200941</v>
      </c>
      <c r="B366" s="77" t="str">
        <f t="shared" si="24"/>
        <v>4A6</v>
      </c>
      <c r="C366" s="77">
        <v>2009</v>
      </c>
      <c r="D366" s="44">
        <v>41</v>
      </c>
      <c r="E366" s="44"/>
      <c r="F366" s="44" t="s">
        <v>13</v>
      </c>
      <c r="I366" s="77" t="str">
        <f t="shared" si="25"/>
        <v>F.4 Ch 6</v>
      </c>
      <c r="L366" s="77">
        <v>4</v>
      </c>
      <c r="N366" s="77" t="str">
        <f>VLOOKUP(B366,'Topic with sorted table '!A:E,5,FALSE)</f>
        <v>A3</v>
      </c>
      <c r="P366" s="49">
        <v>4</v>
      </c>
      <c r="Q366" s="77" t="s">
        <v>272</v>
      </c>
      <c r="R366" s="77">
        <v>6</v>
      </c>
    </row>
    <row r="367" spans="1:18" ht="16.5" customHeight="1" x14ac:dyDescent="0.25">
      <c r="A367" s="77" t="str">
        <f t="shared" si="23"/>
        <v>200942</v>
      </c>
      <c r="B367" s="77" t="str">
        <f t="shared" si="24"/>
        <v>6A1</v>
      </c>
      <c r="C367" s="77">
        <v>2009</v>
      </c>
      <c r="D367" s="44">
        <v>42</v>
      </c>
      <c r="E367" s="44"/>
      <c r="F367" s="44" t="s">
        <v>19</v>
      </c>
      <c r="I367" s="77" t="str">
        <f t="shared" si="25"/>
        <v>F.6 Ch 1</v>
      </c>
      <c r="L367" s="77">
        <v>4</v>
      </c>
      <c r="N367" s="77" t="str">
        <f>VLOOKUP(B367,'Topic with sorted table '!A:E,5,FALSE)</f>
        <v>A3</v>
      </c>
      <c r="P367" s="51">
        <v>6</v>
      </c>
      <c r="Q367" s="77" t="s">
        <v>272</v>
      </c>
      <c r="R367" s="77">
        <v>1</v>
      </c>
    </row>
    <row r="368" spans="1:18" ht="16.5" customHeight="1" x14ac:dyDescent="0.25">
      <c r="A368" s="77" t="str">
        <f t="shared" si="23"/>
        <v>200943</v>
      </c>
      <c r="B368" s="77" t="str">
        <f t="shared" si="24"/>
        <v>6A2</v>
      </c>
      <c r="C368" s="77">
        <v>2009</v>
      </c>
      <c r="D368" s="45">
        <v>43</v>
      </c>
      <c r="E368" s="45"/>
      <c r="F368" s="45" t="s">
        <v>13</v>
      </c>
      <c r="I368" s="77" t="str">
        <f t="shared" si="25"/>
        <v>F.6 Ch 2</v>
      </c>
      <c r="L368" s="77">
        <v>4</v>
      </c>
      <c r="N368" s="77" t="str">
        <f>VLOOKUP(B368,'Topic with sorted table '!A:E,5,FALSE)</f>
        <v>A3</v>
      </c>
      <c r="P368" s="51">
        <v>6</v>
      </c>
      <c r="Q368" s="77" t="s">
        <v>272</v>
      </c>
      <c r="R368" s="77">
        <v>2</v>
      </c>
    </row>
    <row r="369" spans="1:18" ht="16.5" customHeight="1" x14ac:dyDescent="0.25">
      <c r="A369" s="77" t="str">
        <f t="shared" si="23"/>
        <v>200944</v>
      </c>
      <c r="B369" s="77" t="str">
        <f t="shared" si="24"/>
        <v>6A3</v>
      </c>
      <c r="C369" s="77">
        <v>2009</v>
      </c>
      <c r="D369" s="45">
        <v>44</v>
      </c>
      <c r="E369" s="45"/>
      <c r="F369" s="45" t="s">
        <v>13</v>
      </c>
      <c r="I369" s="77" t="str">
        <f t="shared" si="25"/>
        <v>F.6 Ch 3</v>
      </c>
      <c r="L369" s="77">
        <v>4</v>
      </c>
      <c r="N369" s="77" t="str">
        <f>VLOOKUP(B369,'Topic with sorted table '!A:E,5,FALSE)</f>
        <v>A4</v>
      </c>
      <c r="P369" s="51">
        <v>6</v>
      </c>
      <c r="Q369" s="77" t="s">
        <v>272</v>
      </c>
      <c r="R369" s="77">
        <v>3</v>
      </c>
    </row>
    <row r="370" spans="1:18" ht="16.5" customHeight="1" x14ac:dyDescent="0.25">
      <c r="A370" s="77" t="str">
        <f t="shared" si="23"/>
        <v>200945</v>
      </c>
      <c r="B370" s="77" t="str">
        <f t="shared" si="24"/>
        <v>4B12</v>
      </c>
      <c r="C370" s="77">
        <v>2009</v>
      </c>
      <c r="D370" s="45">
        <v>45</v>
      </c>
      <c r="E370" s="45"/>
      <c r="F370" s="45" t="s">
        <v>19</v>
      </c>
      <c r="I370" s="77" t="str">
        <f t="shared" si="25"/>
        <v>F.4 Ch 12</v>
      </c>
      <c r="L370" s="77">
        <v>5</v>
      </c>
      <c r="N370" s="77" t="str">
        <f>VLOOKUP(B370,'Topic with sorted table '!A:E,5,FALSE)</f>
        <v>T2</v>
      </c>
      <c r="P370" s="49">
        <v>4</v>
      </c>
      <c r="Q370" s="77" t="s">
        <v>273</v>
      </c>
      <c r="R370" s="77">
        <v>12</v>
      </c>
    </row>
    <row r="371" spans="1:18" ht="16.5" customHeight="1" x14ac:dyDescent="0.25">
      <c r="A371" s="77" t="str">
        <f t="shared" si="23"/>
        <v>200946</v>
      </c>
      <c r="B371" s="77" t="str">
        <f t="shared" si="24"/>
        <v>5A3</v>
      </c>
      <c r="C371" s="77">
        <v>2009</v>
      </c>
      <c r="D371" s="45">
        <v>46</v>
      </c>
      <c r="E371" s="45"/>
      <c r="F371" s="45" t="s">
        <v>7</v>
      </c>
      <c r="I371" s="77" t="str">
        <f t="shared" si="25"/>
        <v>F.5 Ch 3</v>
      </c>
      <c r="L371" s="77">
        <v>3</v>
      </c>
      <c r="N371" s="77" t="str">
        <f>VLOOKUP(B371,'Topic with sorted table '!A:E,5,FALSE)</f>
        <v>G</v>
      </c>
      <c r="P371" s="50">
        <v>5</v>
      </c>
      <c r="Q371" s="77" t="s">
        <v>272</v>
      </c>
      <c r="R371" s="77">
        <v>3</v>
      </c>
    </row>
    <row r="372" spans="1:18" ht="16.5" customHeight="1" x14ac:dyDescent="0.25">
      <c r="A372" s="77" t="str">
        <f t="shared" si="23"/>
        <v>200947</v>
      </c>
      <c r="B372" s="77" t="str">
        <f t="shared" si="24"/>
        <v>5B10</v>
      </c>
      <c r="C372" s="77">
        <v>2009</v>
      </c>
      <c r="D372" s="45">
        <v>47</v>
      </c>
      <c r="E372" s="45"/>
      <c r="F372" s="45" t="s">
        <v>19</v>
      </c>
      <c r="I372" s="77" t="str">
        <f t="shared" si="25"/>
        <v>F.5 Ch 10</v>
      </c>
      <c r="L372" s="77">
        <v>5</v>
      </c>
      <c r="N372" s="77" t="str">
        <f>VLOOKUP(B372,'Topic with sorted table '!A:E,5,FALSE)</f>
        <v>3D2</v>
      </c>
      <c r="P372" s="50">
        <v>5</v>
      </c>
      <c r="Q372" s="77" t="s">
        <v>273</v>
      </c>
      <c r="R372" s="77">
        <v>10</v>
      </c>
    </row>
    <row r="373" spans="1:18" ht="16.5" customHeight="1" x14ac:dyDescent="0.25">
      <c r="A373" s="77" t="str">
        <f t="shared" si="23"/>
        <v>200948</v>
      </c>
      <c r="B373" s="77" t="str">
        <f t="shared" si="24"/>
        <v>4B11</v>
      </c>
      <c r="C373" s="77">
        <v>2009</v>
      </c>
      <c r="D373" s="44">
        <v>48</v>
      </c>
      <c r="E373" s="44"/>
      <c r="F373" s="44" t="s">
        <v>19</v>
      </c>
      <c r="I373" s="77" t="str">
        <f t="shared" si="25"/>
        <v>F.4 Ch 11</v>
      </c>
      <c r="L373" s="77">
        <v>5</v>
      </c>
      <c r="N373" s="77" t="str">
        <f>VLOOKUP(B373,'Topic with sorted table '!A:E,5,FALSE)</f>
        <v>DG3</v>
      </c>
      <c r="P373" s="49">
        <v>4</v>
      </c>
      <c r="Q373" s="77" t="s">
        <v>273</v>
      </c>
      <c r="R373" s="77">
        <v>11</v>
      </c>
    </row>
    <row r="374" spans="1:18" ht="16.5" customHeight="1" x14ac:dyDescent="0.25">
      <c r="A374" s="77" t="str">
        <f t="shared" si="23"/>
        <v>200949</v>
      </c>
      <c r="B374" s="77" t="str">
        <f t="shared" si="24"/>
        <v>4B11</v>
      </c>
      <c r="C374" s="77">
        <v>2009</v>
      </c>
      <c r="D374" s="44">
        <v>49</v>
      </c>
      <c r="E374" s="44"/>
      <c r="F374" s="44" t="s">
        <v>7</v>
      </c>
      <c r="I374" s="77" t="str">
        <f t="shared" si="25"/>
        <v>F.4 Ch 11</v>
      </c>
      <c r="L374" s="77">
        <v>2</v>
      </c>
      <c r="N374" s="77" t="str">
        <f>VLOOKUP(B374,'Topic with sorted table '!A:E,5,FALSE)</f>
        <v>DG3</v>
      </c>
      <c r="P374" s="49">
        <v>4</v>
      </c>
      <c r="Q374" s="77" t="s">
        <v>273</v>
      </c>
      <c r="R374" s="77">
        <v>11</v>
      </c>
    </row>
    <row r="375" spans="1:18" ht="16.5" customHeight="1" x14ac:dyDescent="0.25">
      <c r="A375" s="77" t="str">
        <f t="shared" si="23"/>
        <v>200950</v>
      </c>
      <c r="B375" s="77" t="str">
        <f t="shared" si="24"/>
        <v>5B7</v>
      </c>
      <c r="C375" s="77">
        <v>2009</v>
      </c>
      <c r="D375" s="44">
        <v>50</v>
      </c>
      <c r="E375" s="44"/>
      <c r="F375" s="44" t="s">
        <v>7</v>
      </c>
      <c r="I375" s="77" t="str">
        <f t="shared" si="25"/>
        <v>F.5 Ch 7</v>
      </c>
      <c r="L375" s="77">
        <v>5</v>
      </c>
      <c r="N375" s="77" t="str">
        <f>VLOOKUP(B375,'Topic with sorted table '!A:E,5,FALSE)</f>
        <v>AG3</v>
      </c>
      <c r="P375" s="50">
        <v>5</v>
      </c>
      <c r="Q375" s="77" t="s">
        <v>273</v>
      </c>
      <c r="R375" s="77">
        <v>7</v>
      </c>
    </row>
    <row r="376" spans="1:18" ht="16.5" customHeight="1" x14ac:dyDescent="0.25">
      <c r="A376" s="77" t="str">
        <f t="shared" si="23"/>
        <v>200951</v>
      </c>
      <c r="B376" s="77" t="str">
        <f t="shared" si="24"/>
        <v>3A7</v>
      </c>
      <c r="C376" s="77">
        <v>2009</v>
      </c>
      <c r="D376" s="44">
        <v>51</v>
      </c>
      <c r="E376" s="44"/>
      <c r="F376" s="44" t="s">
        <v>19</v>
      </c>
      <c r="I376" s="77" t="str">
        <f t="shared" si="25"/>
        <v>F.3 Ch 7</v>
      </c>
      <c r="L376" s="77">
        <v>3</v>
      </c>
      <c r="N376" s="77" t="str">
        <f>VLOOKUP(B376,'Topic with sorted table '!A:E,5,FALSE)</f>
        <v>DG2</v>
      </c>
      <c r="P376" s="47">
        <v>3</v>
      </c>
      <c r="Q376" s="77" t="s">
        <v>272</v>
      </c>
      <c r="R376" s="77">
        <v>7</v>
      </c>
    </row>
    <row r="377" spans="1:18" ht="16.5" customHeight="1" x14ac:dyDescent="0.25">
      <c r="A377" s="77" t="str">
        <f t="shared" si="23"/>
        <v>200952</v>
      </c>
      <c r="B377" s="77" t="str">
        <f t="shared" si="24"/>
        <v>3A7</v>
      </c>
      <c r="C377" s="77">
        <v>2009</v>
      </c>
      <c r="D377" s="44">
        <v>52</v>
      </c>
      <c r="E377" s="44"/>
      <c r="F377" s="44" t="s">
        <v>23</v>
      </c>
      <c r="I377" s="77" t="str">
        <f t="shared" si="25"/>
        <v>F.3 Ch 7</v>
      </c>
      <c r="L377" s="77">
        <v>5</v>
      </c>
      <c r="N377" s="77" t="str">
        <f>VLOOKUP(B377,'Topic with sorted table '!A:E,5,FALSE)</f>
        <v>DG2</v>
      </c>
      <c r="P377" s="47">
        <v>3</v>
      </c>
      <c r="Q377" s="77" t="s">
        <v>272</v>
      </c>
      <c r="R377" s="77">
        <v>7</v>
      </c>
    </row>
    <row r="378" spans="1:18" ht="16.5" customHeight="1" x14ac:dyDescent="0.25">
      <c r="A378" s="77" t="str">
        <f t="shared" si="23"/>
        <v>200953</v>
      </c>
      <c r="B378" s="77" t="str">
        <f t="shared" si="24"/>
        <v>5B7</v>
      </c>
      <c r="C378" s="77">
        <v>2009</v>
      </c>
      <c r="D378" s="45">
        <v>53</v>
      </c>
      <c r="E378" s="45"/>
      <c r="F378" s="45" t="s">
        <v>7</v>
      </c>
      <c r="I378" s="77" t="str">
        <f t="shared" si="25"/>
        <v>F.5 Ch 7</v>
      </c>
      <c r="L378" s="77">
        <v>5</v>
      </c>
      <c r="N378" s="77" t="str">
        <f>VLOOKUP(B378,'Topic with sorted table '!A:E,5,FALSE)</f>
        <v>AG3</v>
      </c>
      <c r="P378" s="50">
        <v>5</v>
      </c>
      <c r="Q378" s="77" t="s">
        <v>273</v>
      </c>
      <c r="R378" s="77">
        <v>7</v>
      </c>
    </row>
    <row r="379" spans="1:18" ht="16.5" customHeight="1" x14ac:dyDescent="0.25">
      <c r="A379" s="77" t="str">
        <f t="shared" si="23"/>
        <v>200954</v>
      </c>
      <c r="B379" s="77" t="str">
        <f t="shared" si="24"/>
        <v>1B12</v>
      </c>
      <c r="C379" s="77">
        <v>2009</v>
      </c>
      <c r="D379" s="45">
        <v>54</v>
      </c>
      <c r="E379" s="45"/>
      <c r="F379" s="45" t="s">
        <v>13</v>
      </c>
      <c r="I379" s="77" t="str">
        <f t="shared" si="25"/>
        <v>F.1 Ch 12</v>
      </c>
      <c r="L379" s="77">
        <v>3</v>
      </c>
      <c r="N379" s="77" t="str">
        <f>VLOOKUP(B379,'Topic with sorted table '!A:E,5,FALSE)</f>
        <v>S1</v>
      </c>
      <c r="P379" s="48">
        <v>1</v>
      </c>
      <c r="Q379" s="77" t="s">
        <v>273</v>
      </c>
      <c r="R379" s="77">
        <v>12</v>
      </c>
    </row>
    <row r="380" spans="1:18" ht="16.5" customHeight="1" x14ac:dyDescent="0.25">
      <c r="A380" s="77" t="str">
        <f t="shared" si="23"/>
        <v>201001</v>
      </c>
      <c r="B380" s="77" t="str">
        <f t="shared" si="24"/>
        <v>2A4</v>
      </c>
      <c r="C380" s="77">
        <v>2010</v>
      </c>
      <c r="D380" s="44">
        <v>1</v>
      </c>
      <c r="E380" s="44"/>
      <c r="F380" s="44" t="s">
        <v>7</v>
      </c>
      <c r="I380" s="77" t="str">
        <f t="shared" si="25"/>
        <v>F.2 Ch 4</v>
      </c>
      <c r="L380" s="77">
        <v>2</v>
      </c>
      <c r="N380" s="77" t="str">
        <f>VLOOKUP(B380,'Topic with sorted table '!A:E,5,FALSE)</f>
        <v>A1</v>
      </c>
      <c r="P380" s="46">
        <v>2</v>
      </c>
      <c r="Q380" s="77" t="s">
        <v>272</v>
      </c>
      <c r="R380" s="77">
        <v>4</v>
      </c>
    </row>
    <row r="381" spans="1:18" ht="16.5" customHeight="1" x14ac:dyDescent="0.25">
      <c r="A381" s="77" t="str">
        <f t="shared" si="23"/>
        <v>201002</v>
      </c>
      <c r="B381" s="77" t="str">
        <f t="shared" si="24"/>
        <v>3A2</v>
      </c>
      <c r="C381" s="77">
        <v>2010</v>
      </c>
      <c r="D381" s="44">
        <v>2</v>
      </c>
      <c r="E381" s="44"/>
      <c r="F381" s="44" t="s">
        <v>19</v>
      </c>
      <c r="I381" s="77" t="str">
        <f t="shared" si="25"/>
        <v>F.3 Ch 2</v>
      </c>
      <c r="L381" s="77">
        <v>3</v>
      </c>
      <c r="N381" s="77" t="str">
        <f>VLOOKUP(B381,'Topic with sorted table '!A:E,5,FALSE)</f>
        <v>A2</v>
      </c>
      <c r="P381" s="47">
        <v>3</v>
      </c>
      <c r="Q381" s="77" t="s">
        <v>272</v>
      </c>
      <c r="R381" s="77">
        <v>2</v>
      </c>
    </row>
    <row r="382" spans="1:18" ht="16.5" customHeight="1" x14ac:dyDescent="0.25">
      <c r="A382" s="77" t="str">
        <f t="shared" si="23"/>
        <v>201003</v>
      </c>
      <c r="B382" s="77" t="str">
        <f t="shared" si="24"/>
        <v>4B9</v>
      </c>
      <c r="C382" s="77">
        <v>2010</v>
      </c>
      <c r="D382" s="44">
        <v>3</v>
      </c>
      <c r="E382" s="44"/>
      <c r="F382" s="44" t="s">
        <v>23</v>
      </c>
      <c r="I382" s="77" t="str">
        <f t="shared" si="25"/>
        <v>F.4 Ch 9</v>
      </c>
      <c r="L382" s="77">
        <v>2</v>
      </c>
      <c r="N382" s="77" t="str">
        <f>VLOOKUP(B382,'Topic with sorted table '!A:E,5,FALSE)</f>
        <v>A3</v>
      </c>
      <c r="P382" s="49">
        <v>4</v>
      </c>
      <c r="Q382" s="77" t="s">
        <v>273</v>
      </c>
      <c r="R382" s="77">
        <v>9</v>
      </c>
    </row>
    <row r="383" spans="1:18" ht="16.5" customHeight="1" x14ac:dyDescent="0.25">
      <c r="A383" s="77" t="str">
        <f t="shared" si="23"/>
        <v>201004</v>
      </c>
      <c r="B383" s="77" t="str">
        <f t="shared" si="24"/>
        <v>2A2</v>
      </c>
      <c r="C383" s="77">
        <v>2010</v>
      </c>
      <c r="D383" s="44">
        <v>4</v>
      </c>
      <c r="E383" s="44"/>
      <c r="F383" s="44" t="s">
        <v>19</v>
      </c>
      <c r="I383" s="77" t="str">
        <f t="shared" si="25"/>
        <v>F.2 Ch 2</v>
      </c>
      <c r="L383" s="77">
        <v>2</v>
      </c>
      <c r="N383" s="77" t="str">
        <f>VLOOKUP(B383,'Topic with sorted table '!A:E,5,FALSE)</f>
        <v>A1</v>
      </c>
      <c r="P383" s="46">
        <v>2</v>
      </c>
      <c r="Q383" s="77" t="s">
        <v>272</v>
      </c>
      <c r="R383" s="77">
        <v>2</v>
      </c>
    </row>
    <row r="384" spans="1:18" ht="16.5" customHeight="1" x14ac:dyDescent="0.25">
      <c r="A384" s="77" t="str">
        <f t="shared" si="23"/>
        <v>201005</v>
      </c>
      <c r="B384" s="77" t="str">
        <f t="shared" si="24"/>
        <v>2A3</v>
      </c>
      <c r="C384" s="77">
        <v>2010</v>
      </c>
      <c r="D384" s="44">
        <v>5</v>
      </c>
      <c r="E384" s="44"/>
      <c r="F384" s="44" t="s">
        <v>23</v>
      </c>
      <c r="I384" s="77" t="str">
        <f t="shared" si="25"/>
        <v>F.2 Ch 3</v>
      </c>
      <c r="L384" s="77">
        <v>2</v>
      </c>
      <c r="N384" s="77" t="str">
        <f>VLOOKUP(B384,'Topic with sorted table '!A:E,5,FALSE)</f>
        <v>A1</v>
      </c>
      <c r="P384" s="46">
        <v>2</v>
      </c>
      <c r="Q384" s="77" t="s">
        <v>272</v>
      </c>
      <c r="R384" s="77">
        <v>3</v>
      </c>
    </row>
    <row r="385" spans="1:18" ht="16.5" customHeight="1" x14ac:dyDescent="0.25">
      <c r="A385" s="77" t="str">
        <f t="shared" si="23"/>
        <v>201006</v>
      </c>
      <c r="B385" s="77" t="str">
        <f t="shared" si="24"/>
        <v>4A4</v>
      </c>
      <c r="C385" s="77">
        <v>2010</v>
      </c>
      <c r="D385" s="45">
        <v>6</v>
      </c>
      <c r="E385" s="45"/>
      <c r="F385" s="45" t="s">
        <v>7</v>
      </c>
      <c r="I385" s="77" t="str">
        <f t="shared" si="25"/>
        <v>F.4 Ch 4</v>
      </c>
      <c r="L385" s="77">
        <v>2</v>
      </c>
      <c r="N385" s="77" t="str">
        <f>VLOOKUP(B385,'Topic with sorted table '!A:E,5,FALSE)</f>
        <v>A3</v>
      </c>
      <c r="P385" s="49">
        <v>4</v>
      </c>
      <c r="Q385" s="77" t="s">
        <v>272</v>
      </c>
      <c r="R385" s="77">
        <v>4</v>
      </c>
    </row>
    <row r="386" spans="1:18" ht="16.5" customHeight="1" x14ac:dyDescent="0.25">
      <c r="A386" s="77" t="str">
        <f t="shared" ref="A386:A449" si="26">C386&amp;IF(D386&lt;10,"0"&amp;D386,D386)</f>
        <v>201007</v>
      </c>
      <c r="B386" s="77" t="str">
        <f t="shared" ref="B386:B449" si="27">P386&amp;Q386&amp;R386</f>
        <v>1A2</v>
      </c>
      <c r="C386" s="77">
        <v>2010</v>
      </c>
      <c r="D386" s="45">
        <v>7</v>
      </c>
      <c r="E386" s="45"/>
      <c r="F386" s="45" t="s">
        <v>23</v>
      </c>
      <c r="I386" s="77" t="str">
        <f t="shared" ref="I386:I449" si="28">"F." &amp; P386 &amp; " Ch "&amp;R386</f>
        <v>F.1 Ch 2</v>
      </c>
      <c r="L386" s="77">
        <v>4</v>
      </c>
      <c r="N386" s="77" t="str">
        <f>VLOOKUP(B386,'Topic with sorted table '!A:E,5,FALSE)</f>
        <v>A1</v>
      </c>
      <c r="P386" s="48">
        <v>1</v>
      </c>
      <c r="Q386" s="77" t="s">
        <v>272</v>
      </c>
      <c r="R386" s="77">
        <v>2</v>
      </c>
    </row>
    <row r="387" spans="1:18" ht="16.5" customHeight="1" x14ac:dyDescent="0.25">
      <c r="A387" s="77" t="str">
        <f t="shared" si="26"/>
        <v>201008</v>
      </c>
      <c r="B387" s="77" t="str">
        <f t="shared" si="27"/>
        <v>2A5</v>
      </c>
      <c r="C387" s="77">
        <v>2010</v>
      </c>
      <c r="D387" s="45">
        <v>8</v>
      </c>
      <c r="E387" s="45"/>
      <c r="F387" s="45" t="s">
        <v>13</v>
      </c>
      <c r="I387" s="77" t="str">
        <f t="shared" si="28"/>
        <v>F.2 Ch 5</v>
      </c>
      <c r="L387" s="77">
        <v>2</v>
      </c>
      <c r="N387" s="77" t="str">
        <f>VLOOKUP(B387,'Topic with sorted table '!A:E,5,FALSE)</f>
        <v>A1</v>
      </c>
      <c r="P387" s="46">
        <v>2</v>
      </c>
      <c r="Q387" s="77" t="s">
        <v>272</v>
      </c>
      <c r="R387" s="77">
        <v>5</v>
      </c>
    </row>
    <row r="388" spans="1:18" ht="16.5" customHeight="1" x14ac:dyDescent="0.25">
      <c r="A388" s="77" t="str">
        <f t="shared" si="26"/>
        <v>201009</v>
      </c>
      <c r="B388" s="77" t="str">
        <f t="shared" si="27"/>
        <v>4A5</v>
      </c>
      <c r="C388" s="77">
        <v>2010</v>
      </c>
      <c r="D388" s="45">
        <v>9</v>
      </c>
      <c r="E388" s="45"/>
      <c r="F388" s="45" t="s">
        <v>7</v>
      </c>
      <c r="I388" s="77" t="str">
        <f t="shared" si="28"/>
        <v>F.4 Ch 5</v>
      </c>
      <c r="L388" s="77">
        <v>3</v>
      </c>
      <c r="N388" s="77" t="str">
        <f>VLOOKUP(B388,'Topic with sorted table '!A:E,5,FALSE)</f>
        <v>A4</v>
      </c>
      <c r="P388" s="49">
        <v>4</v>
      </c>
      <c r="Q388" s="77" t="s">
        <v>272</v>
      </c>
      <c r="R388" s="77">
        <v>5</v>
      </c>
    </row>
    <row r="389" spans="1:18" ht="16.5" customHeight="1" x14ac:dyDescent="0.25">
      <c r="A389" s="77" t="str">
        <f t="shared" si="26"/>
        <v>201010</v>
      </c>
      <c r="B389" s="77" t="str">
        <f t="shared" si="27"/>
        <v>5A2</v>
      </c>
      <c r="C389" s="77">
        <v>2010</v>
      </c>
      <c r="D389" s="45">
        <v>10</v>
      </c>
      <c r="E389" s="45"/>
      <c r="F389" s="45" t="s">
        <v>23</v>
      </c>
      <c r="I389" s="77" t="str">
        <f t="shared" si="28"/>
        <v>F.5 Ch 2</v>
      </c>
      <c r="L389" s="77">
        <v>4</v>
      </c>
      <c r="N389" s="77" t="str">
        <f>VLOOKUP(B389,'Topic with sorted table '!A:E,5,FALSE)</f>
        <v>A4</v>
      </c>
      <c r="P389" s="50">
        <v>5</v>
      </c>
      <c r="Q389" s="77" t="s">
        <v>272</v>
      </c>
      <c r="R389" s="77">
        <v>2</v>
      </c>
    </row>
    <row r="390" spans="1:18" ht="16.5" customHeight="1" x14ac:dyDescent="0.25">
      <c r="A390" s="77" t="str">
        <f t="shared" si="26"/>
        <v>201011</v>
      </c>
      <c r="B390" s="77" t="str">
        <f t="shared" si="27"/>
        <v>1A1</v>
      </c>
      <c r="C390" s="77">
        <v>2010</v>
      </c>
      <c r="D390" s="44">
        <v>11</v>
      </c>
      <c r="E390" s="44"/>
      <c r="F390" s="44" t="s">
        <v>19</v>
      </c>
      <c r="I390" s="77" t="str">
        <f t="shared" si="28"/>
        <v>F.1 Ch 1</v>
      </c>
      <c r="L390" s="77">
        <v>4</v>
      </c>
      <c r="N390" s="77" t="str">
        <f>VLOOKUP(B390,'Topic with sorted table '!A:E,5,FALSE)</f>
        <v>A1</v>
      </c>
      <c r="P390" s="48">
        <v>1</v>
      </c>
      <c r="Q390" s="77" t="s">
        <v>272</v>
      </c>
      <c r="R390" s="77">
        <v>1</v>
      </c>
    </row>
    <row r="391" spans="1:18" ht="16.5" customHeight="1" x14ac:dyDescent="0.25">
      <c r="A391" s="77" t="str">
        <f t="shared" si="26"/>
        <v>201012</v>
      </c>
      <c r="B391" s="77" t="str">
        <f t="shared" si="27"/>
        <v>6A1</v>
      </c>
      <c r="C391" s="77">
        <v>2010</v>
      </c>
      <c r="D391" s="44">
        <v>12</v>
      </c>
      <c r="E391" s="44"/>
      <c r="F391" s="44" t="s">
        <v>23</v>
      </c>
      <c r="I391" s="77" t="str">
        <f t="shared" si="28"/>
        <v>F.6 Ch 1</v>
      </c>
      <c r="L391" s="77">
        <v>4</v>
      </c>
      <c r="N391" s="77" t="str">
        <f>VLOOKUP(B391,'Topic with sorted table '!A:E,5,FALSE)</f>
        <v>A3</v>
      </c>
      <c r="P391" s="51">
        <v>6</v>
      </c>
      <c r="Q391" s="77" t="s">
        <v>272</v>
      </c>
      <c r="R391" s="77">
        <v>1</v>
      </c>
    </row>
    <row r="392" spans="1:18" ht="16.5" customHeight="1" x14ac:dyDescent="0.25">
      <c r="A392" s="77" t="str">
        <f t="shared" si="26"/>
        <v>201013</v>
      </c>
      <c r="B392" s="77" t="str">
        <f t="shared" si="27"/>
        <v>3A3</v>
      </c>
      <c r="C392" s="77">
        <v>2010</v>
      </c>
      <c r="D392" s="44">
        <v>13</v>
      </c>
      <c r="E392" s="44"/>
      <c r="F392" s="44" t="s">
        <v>13</v>
      </c>
      <c r="I392" s="77" t="str">
        <f t="shared" si="28"/>
        <v>F.3 Ch 3</v>
      </c>
      <c r="L392" s="77">
        <v>5</v>
      </c>
      <c r="N392" s="77" t="str">
        <f>VLOOKUP(B392,'Topic with sorted table '!A:E,5,FALSE)</f>
        <v>DA</v>
      </c>
      <c r="P392" s="47">
        <v>3</v>
      </c>
      <c r="Q392" s="77" t="s">
        <v>272</v>
      </c>
      <c r="R392" s="77">
        <v>3</v>
      </c>
    </row>
    <row r="393" spans="1:18" ht="16.5" customHeight="1" x14ac:dyDescent="0.25">
      <c r="A393" s="77" t="str">
        <f t="shared" si="26"/>
        <v>201014</v>
      </c>
      <c r="B393" s="77" t="str">
        <f t="shared" si="27"/>
        <v>3A3</v>
      </c>
      <c r="C393" s="77">
        <v>2010</v>
      </c>
      <c r="D393" s="44">
        <v>14</v>
      </c>
      <c r="E393" s="44"/>
      <c r="F393" s="44" t="s">
        <v>23</v>
      </c>
      <c r="I393" s="77" t="str">
        <f t="shared" si="28"/>
        <v>F.3 Ch 3</v>
      </c>
      <c r="L393" s="77">
        <v>3</v>
      </c>
      <c r="N393" s="77" t="str">
        <f>VLOOKUP(B393,'Topic with sorted table '!A:E,5,FALSE)</f>
        <v>DA</v>
      </c>
      <c r="P393" s="47">
        <v>3</v>
      </c>
      <c r="Q393" s="77" t="s">
        <v>272</v>
      </c>
      <c r="R393" s="77">
        <v>3</v>
      </c>
    </row>
    <row r="394" spans="1:18" ht="16.5" customHeight="1" x14ac:dyDescent="0.25">
      <c r="A394" s="77" t="str">
        <f t="shared" si="26"/>
        <v>201015</v>
      </c>
      <c r="B394" s="77" t="str">
        <f t="shared" si="27"/>
        <v>2A7</v>
      </c>
      <c r="C394" s="77">
        <v>2010</v>
      </c>
      <c r="D394" s="44">
        <v>15</v>
      </c>
      <c r="E394" s="44"/>
      <c r="F394" s="44" t="s">
        <v>19</v>
      </c>
      <c r="I394" s="77" t="str">
        <f t="shared" si="28"/>
        <v>F.2 Ch 7</v>
      </c>
      <c r="L394" s="77">
        <v>2</v>
      </c>
      <c r="N394" s="77" t="str">
        <f>VLOOKUP(B394,'Topic with sorted table '!A:E,5,FALSE)</f>
        <v>S2</v>
      </c>
      <c r="P394" s="46">
        <v>2</v>
      </c>
      <c r="Q394" s="77" t="s">
        <v>272</v>
      </c>
      <c r="R394" s="77">
        <v>7</v>
      </c>
    </row>
    <row r="395" spans="1:18" ht="16.5" customHeight="1" x14ac:dyDescent="0.25">
      <c r="A395" s="77" t="str">
        <f t="shared" si="26"/>
        <v>201016</v>
      </c>
      <c r="B395" s="77" t="str">
        <f t="shared" si="27"/>
        <v>5B6</v>
      </c>
      <c r="C395" s="77">
        <v>2010</v>
      </c>
      <c r="D395" s="45">
        <v>16</v>
      </c>
      <c r="E395" s="45"/>
      <c r="F395" s="45" t="s">
        <v>13</v>
      </c>
      <c r="I395" s="77" t="str">
        <f t="shared" si="28"/>
        <v>F.5 Ch 6</v>
      </c>
      <c r="L395" s="77">
        <v>4</v>
      </c>
      <c r="N395" s="77" t="str">
        <f>VLOOKUP(B395,'Topic with sorted table '!A:E,5,FALSE)</f>
        <v>DA</v>
      </c>
      <c r="P395" s="50">
        <v>5</v>
      </c>
      <c r="Q395" s="77" t="s">
        <v>273</v>
      </c>
      <c r="R395" s="77">
        <v>6</v>
      </c>
    </row>
    <row r="396" spans="1:18" ht="16.5" customHeight="1" x14ac:dyDescent="0.25">
      <c r="A396" s="77" t="str">
        <f t="shared" si="26"/>
        <v>201017</v>
      </c>
      <c r="B396" s="77" t="str">
        <f t="shared" si="27"/>
        <v>2A1</v>
      </c>
      <c r="C396" s="77">
        <v>2010</v>
      </c>
      <c r="D396" s="45">
        <v>17</v>
      </c>
      <c r="E396" s="45"/>
      <c r="F396" s="45" t="s">
        <v>19</v>
      </c>
      <c r="I396" s="77" t="str">
        <f t="shared" si="28"/>
        <v>F.2 Ch 1</v>
      </c>
      <c r="L396" s="77">
        <v>2</v>
      </c>
      <c r="N396" s="77" t="str">
        <f>VLOOKUP(B396,'Topic with sorted table '!A:E,5,FALSE)</f>
        <v>A1</v>
      </c>
      <c r="P396" s="46">
        <v>2</v>
      </c>
      <c r="Q396" s="77" t="s">
        <v>272</v>
      </c>
      <c r="R396" s="77">
        <v>1</v>
      </c>
    </row>
    <row r="397" spans="1:18" ht="16.5" customHeight="1" x14ac:dyDescent="0.25">
      <c r="A397" s="77" t="str">
        <f t="shared" si="26"/>
        <v>201018</v>
      </c>
      <c r="B397" s="77" t="str">
        <f t="shared" si="27"/>
        <v>3B9</v>
      </c>
      <c r="C397" s="77">
        <v>2010</v>
      </c>
      <c r="D397" s="45">
        <v>18</v>
      </c>
      <c r="E397" s="45"/>
      <c r="F397" s="45" t="s">
        <v>7</v>
      </c>
      <c r="I397" s="77" t="str">
        <f t="shared" si="28"/>
        <v>F.3 Ch 9</v>
      </c>
      <c r="L397" s="77">
        <v>4</v>
      </c>
      <c r="N397" s="77" t="str">
        <f>VLOOKUP(B397,'Topic with sorted table '!A:E,5,FALSE)</f>
        <v>3D1</v>
      </c>
      <c r="P397" s="47">
        <v>3</v>
      </c>
      <c r="Q397" s="77" t="s">
        <v>273</v>
      </c>
      <c r="R397" s="77">
        <v>9</v>
      </c>
    </row>
    <row r="398" spans="1:18" ht="16.5" customHeight="1" x14ac:dyDescent="0.25">
      <c r="A398" s="77" t="str">
        <f t="shared" si="26"/>
        <v>201019</v>
      </c>
      <c r="B398" s="77" t="str">
        <f t="shared" si="27"/>
        <v>3B9</v>
      </c>
      <c r="C398" s="77">
        <v>2010</v>
      </c>
      <c r="D398" s="45">
        <v>19</v>
      </c>
      <c r="E398" s="45"/>
      <c r="F398" s="45" t="s">
        <v>7</v>
      </c>
      <c r="I398" s="77" t="str">
        <f t="shared" si="28"/>
        <v>F.3 Ch 9</v>
      </c>
      <c r="L398" s="77">
        <v>3</v>
      </c>
      <c r="N398" s="77" t="str">
        <f>VLOOKUP(B398,'Topic with sorted table '!A:E,5,FALSE)</f>
        <v>3D1</v>
      </c>
      <c r="P398" s="47">
        <v>3</v>
      </c>
      <c r="Q398" s="77" t="s">
        <v>273</v>
      </c>
      <c r="R398" s="77">
        <v>9</v>
      </c>
    </row>
    <row r="399" spans="1:18" ht="16.5" customHeight="1" x14ac:dyDescent="0.25">
      <c r="A399" s="77" t="str">
        <f t="shared" si="26"/>
        <v>201020</v>
      </c>
      <c r="B399" s="77" t="str">
        <f t="shared" si="27"/>
        <v>2B11</v>
      </c>
      <c r="C399" s="77">
        <v>2010</v>
      </c>
      <c r="D399" s="45">
        <v>20</v>
      </c>
      <c r="E399" s="45"/>
      <c r="F399" s="45" t="s">
        <v>13</v>
      </c>
      <c r="I399" s="77" t="str">
        <f t="shared" si="28"/>
        <v>F.2 Ch 11</v>
      </c>
      <c r="J399" s="77" t="s">
        <v>46</v>
      </c>
      <c r="L399" s="77">
        <v>4</v>
      </c>
      <c r="N399" s="77" t="str">
        <f>VLOOKUP(B399,'Topic with sorted table '!A:E,5,FALSE)</f>
        <v>T1</v>
      </c>
      <c r="P399" s="46">
        <v>2</v>
      </c>
      <c r="Q399" s="77" t="s">
        <v>273</v>
      </c>
      <c r="R399" s="77">
        <v>11</v>
      </c>
    </row>
    <row r="400" spans="1:18" ht="16.5" customHeight="1" x14ac:dyDescent="0.25">
      <c r="A400" s="77" t="str">
        <f t="shared" si="26"/>
        <v>201021</v>
      </c>
      <c r="B400" s="77" t="str">
        <f t="shared" si="27"/>
        <v>2B11</v>
      </c>
      <c r="C400" s="77">
        <v>2010</v>
      </c>
      <c r="D400" s="44">
        <v>21</v>
      </c>
      <c r="E400" s="44"/>
      <c r="F400" s="44" t="s">
        <v>19</v>
      </c>
      <c r="I400" s="77" t="str">
        <f t="shared" si="28"/>
        <v>F.2 Ch 11</v>
      </c>
      <c r="L400" s="77">
        <v>2</v>
      </c>
      <c r="N400" s="77" t="str">
        <f>VLOOKUP(B400,'Topic with sorted table '!A:E,5,FALSE)</f>
        <v>T1</v>
      </c>
      <c r="P400" s="46">
        <v>2</v>
      </c>
      <c r="Q400" s="77" t="s">
        <v>273</v>
      </c>
      <c r="R400" s="77">
        <v>11</v>
      </c>
    </row>
    <row r="401" spans="1:18" ht="16.5" customHeight="1" x14ac:dyDescent="0.25">
      <c r="A401" s="77" t="str">
        <f t="shared" si="26"/>
        <v>201022</v>
      </c>
      <c r="B401" s="77" t="str">
        <f t="shared" si="27"/>
        <v>4B12</v>
      </c>
      <c r="C401" s="77">
        <v>2010</v>
      </c>
      <c r="D401" s="44">
        <v>22</v>
      </c>
      <c r="E401" s="44"/>
      <c r="F401" s="44" t="s">
        <v>23</v>
      </c>
      <c r="I401" s="77" t="str">
        <f t="shared" si="28"/>
        <v>F.4 Ch 12</v>
      </c>
      <c r="L401" s="77">
        <v>3</v>
      </c>
      <c r="N401" s="77" t="str">
        <f>VLOOKUP(B401,'Topic with sorted table '!A:E,5,FALSE)</f>
        <v>T2</v>
      </c>
      <c r="P401" s="49">
        <v>4</v>
      </c>
      <c r="Q401" s="77" t="s">
        <v>273</v>
      </c>
      <c r="R401" s="77">
        <v>12</v>
      </c>
    </row>
    <row r="402" spans="1:18" ht="16.5" customHeight="1" x14ac:dyDescent="0.25">
      <c r="A402" s="77" t="str">
        <f t="shared" si="26"/>
        <v>201023</v>
      </c>
      <c r="B402" s="77" t="str">
        <f t="shared" si="27"/>
        <v>3B9</v>
      </c>
      <c r="C402" s="77">
        <v>2010</v>
      </c>
      <c r="D402" s="44">
        <v>23</v>
      </c>
      <c r="E402" s="44"/>
      <c r="F402" s="44" t="s">
        <v>13</v>
      </c>
      <c r="I402" s="77" t="str">
        <f t="shared" si="28"/>
        <v>F.3 Ch 9</v>
      </c>
      <c r="L402" s="77">
        <v>5</v>
      </c>
      <c r="N402" s="77" t="str">
        <f>VLOOKUP(B402,'Topic with sorted table '!A:E,5,FALSE)</f>
        <v>3D1</v>
      </c>
      <c r="P402" s="47">
        <v>3</v>
      </c>
      <c r="Q402" s="77" t="s">
        <v>273</v>
      </c>
      <c r="R402" s="77">
        <v>9</v>
      </c>
    </row>
    <row r="403" spans="1:18" ht="16.5" customHeight="1" x14ac:dyDescent="0.25">
      <c r="A403" s="77" t="str">
        <f t="shared" si="26"/>
        <v>201024</v>
      </c>
      <c r="B403" s="77" t="str">
        <f t="shared" si="27"/>
        <v>1B9</v>
      </c>
      <c r="C403" s="77">
        <v>2010</v>
      </c>
      <c r="D403" s="44">
        <v>24</v>
      </c>
      <c r="E403" s="44"/>
      <c r="F403" s="44" t="s">
        <v>19</v>
      </c>
      <c r="I403" s="77" t="str">
        <f t="shared" si="28"/>
        <v>F.1 Ch 9</v>
      </c>
      <c r="L403" s="77">
        <v>2</v>
      </c>
      <c r="N403" s="77" t="str">
        <f>VLOOKUP(B403,'Topic with sorted table '!A:E,5,FALSE)</f>
        <v>Geo</v>
      </c>
      <c r="P403" s="48">
        <v>1</v>
      </c>
      <c r="Q403" s="77" t="s">
        <v>273</v>
      </c>
      <c r="R403" s="77">
        <v>9</v>
      </c>
    </row>
    <row r="404" spans="1:18" ht="16.5" customHeight="1" x14ac:dyDescent="0.25">
      <c r="A404" s="77" t="str">
        <f t="shared" si="26"/>
        <v>201025</v>
      </c>
      <c r="B404" s="77" t="str">
        <f t="shared" si="27"/>
        <v>1B9</v>
      </c>
      <c r="C404" s="77">
        <v>2010</v>
      </c>
      <c r="D404" s="44">
        <v>25</v>
      </c>
      <c r="E404" s="44"/>
      <c r="F404" s="44" t="s">
        <v>13</v>
      </c>
      <c r="I404" s="77" t="str">
        <f t="shared" si="28"/>
        <v>F.1 Ch 9</v>
      </c>
      <c r="L404" s="77">
        <v>2</v>
      </c>
      <c r="N404" s="77" t="str">
        <f>VLOOKUP(B404,'Topic with sorted table '!A:E,5,FALSE)</f>
        <v>Geo</v>
      </c>
      <c r="P404" s="48">
        <v>1</v>
      </c>
      <c r="Q404" s="77" t="s">
        <v>273</v>
      </c>
      <c r="R404" s="77">
        <v>9</v>
      </c>
    </row>
    <row r="405" spans="1:18" ht="16.5" customHeight="1" x14ac:dyDescent="0.25">
      <c r="A405" s="77" t="str">
        <f t="shared" si="26"/>
        <v>201026</v>
      </c>
      <c r="B405" s="77" t="str">
        <f t="shared" si="27"/>
        <v>2B11</v>
      </c>
      <c r="C405" s="77">
        <v>2010</v>
      </c>
      <c r="D405" s="45">
        <v>26</v>
      </c>
      <c r="E405" s="45"/>
      <c r="F405" s="45" t="s">
        <v>7</v>
      </c>
      <c r="I405" s="77" t="str">
        <f t="shared" si="28"/>
        <v>F.2 Ch 11</v>
      </c>
      <c r="J405" s="77" t="s">
        <v>109</v>
      </c>
      <c r="L405" s="77">
        <v>4</v>
      </c>
      <c r="N405" s="77" t="str">
        <f>VLOOKUP(B405,'Topic with sorted table '!A:E,5,FALSE)</f>
        <v>T1</v>
      </c>
      <c r="P405" s="46">
        <v>2</v>
      </c>
      <c r="Q405" s="77" t="s">
        <v>273</v>
      </c>
      <c r="R405" s="77">
        <v>11</v>
      </c>
    </row>
    <row r="406" spans="1:18" ht="16.5" customHeight="1" x14ac:dyDescent="0.25">
      <c r="A406" s="77" t="str">
        <f t="shared" si="26"/>
        <v>201027</v>
      </c>
      <c r="B406" s="77" t="str">
        <f t="shared" si="27"/>
        <v>2B8</v>
      </c>
      <c r="C406" s="77">
        <v>2010</v>
      </c>
      <c r="D406" s="45">
        <v>27</v>
      </c>
      <c r="E406" s="45"/>
      <c r="F406" s="45" t="s">
        <v>7</v>
      </c>
      <c r="I406" s="77" t="str">
        <f t="shared" si="28"/>
        <v>F.2 Ch 8</v>
      </c>
      <c r="L406" s="77">
        <v>2</v>
      </c>
      <c r="N406" s="77" t="str">
        <f>VLOOKUP(B406,'Topic with sorted table '!A:E,5,FALSE)</f>
        <v>DG1</v>
      </c>
      <c r="P406" s="46">
        <v>2</v>
      </c>
      <c r="Q406" s="77" t="s">
        <v>273</v>
      </c>
      <c r="R406" s="77">
        <v>8</v>
      </c>
    </row>
    <row r="407" spans="1:18" ht="16.5" customHeight="1" x14ac:dyDescent="0.25">
      <c r="A407" s="77" t="str">
        <f t="shared" si="26"/>
        <v>201028</v>
      </c>
      <c r="B407" s="77" t="str">
        <f t="shared" si="27"/>
        <v>3B9</v>
      </c>
      <c r="C407" s="77">
        <v>2010</v>
      </c>
      <c r="D407" s="44">
        <v>28</v>
      </c>
      <c r="E407" s="44"/>
      <c r="F407" s="44" t="s">
        <v>23</v>
      </c>
      <c r="I407" s="77" t="str">
        <f t="shared" si="28"/>
        <v>F.3 Ch 9</v>
      </c>
      <c r="L407" s="77">
        <v>2</v>
      </c>
      <c r="N407" s="77" t="str">
        <f>VLOOKUP(B407,'Topic with sorted table '!A:E,5,FALSE)</f>
        <v>3D1</v>
      </c>
      <c r="P407" s="47">
        <v>3</v>
      </c>
      <c r="Q407" s="77" t="s">
        <v>273</v>
      </c>
      <c r="R407" s="77">
        <v>9</v>
      </c>
    </row>
    <row r="408" spans="1:18" ht="16.5" customHeight="1" x14ac:dyDescent="0.25">
      <c r="A408" s="77" t="str">
        <f t="shared" si="26"/>
        <v>201029</v>
      </c>
      <c r="B408" s="77" t="str">
        <f t="shared" si="27"/>
        <v>4A2</v>
      </c>
      <c r="C408" s="77">
        <v>2010</v>
      </c>
      <c r="D408" s="44">
        <v>29</v>
      </c>
      <c r="E408" s="44"/>
      <c r="F408" s="44" t="s">
        <v>19</v>
      </c>
      <c r="I408" s="77" t="str">
        <f t="shared" si="28"/>
        <v>F.4 Ch 2</v>
      </c>
      <c r="L408" s="77">
        <v>4</v>
      </c>
      <c r="N408" s="77" t="str">
        <f>VLOOKUP(B408,'Topic with sorted table '!A:E,5,FALSE)</f>
        <v>AG2</v>
      </c>
      <c r="P408" s="49">
        <v>4</v>
      </c>
      <c r="Q408" s="77" t="s">
        <v>272</v>
      </c>
      <c r="R408" s="77">
        <v>2</v>
      </c>
    </row>
    <row r="409" spans="1:18" ht="16.5" customHeight="1" x14ac:dyDescent="0.25">
      <c r="A409" s="77" t="str">
        <f t="shared" si="26"/>
        <v>201030</v>
      </c>
      <c r="B409" s="77" t="str">
        <f t="shared" si="27"/>
        <v>1B8</v>
      </c>
      <c r="C409" s="77">
        <v>2010</v>
      </c>
      <c r="D409" s="44">
        <v>30</v>
      </c>
      <c r="E409" s="44"/>
      <c r="F409" s="44" t="s">
        <v>7</v>
      </c>
      <c r="I409" s="77" t="str">
        <f t="shared" si="28"/>
        <v>F.1 Ch 8</v>
      </c>
      <c r="L409" s="77">
        <v>4</v>
      </c>
      <c r="N409" s="77" t="str">
        <f>VLOOKUP(B409,'Topic with sorted table '!A:E,5,FALSE)</f>
        <v>AG1</v>
      </c>
      <c r="P409" s="48">
        <v>1</v>
      </c>
      <c r="Q409" s="77" t="s">
        <v>273</v>
      </c>
      <c r="R409" s="77">
        <v>8</v>
      </c>
    </row>
    <row r="410" spans="1:18" ht="16.5" customHeight="1" x14ac:dyDescent="0.25">
      <c r="A410" s="77" t="str">
        <f t="shared" si="26"/>
        <v>201031</v>
      </c>
      <c r="B410" s="77" t="str">
        <f t="shared" si="27"/>
        <v>4A2</v>
      </c>
      <c r="C410" s="77">
        <v>2010</v>
      </c>
      <c r="D410" s="44">
        <v>31</v>
      </c>
      <c r="E410" s="44"/>
      <c r="F410" s="44" t="s">
        <v>23</v>
      </c>
      <c r="I410" s="77" t="str">
        <f t="shared" si="28"/>
        <v>F.4 Ch 2</v>
      </c>
      <c r="L410" s="77">
        <v>3</v>
      </c>
      <c r="N410" s="77" t="str">
        <f>VLOOKUP(B410,'Topic with sorted table '!A:E,5,FALSE)</f>
        <v>AG2</v>
      </c>
      <c r="P410" s="49">
        <v>4</v>
      </c>
      <c r="Q410" s="77" t="s">
        <v>272</v>
      </c>
      <c r="R410" s="77">
        <v>2</v>
      </c>
    </row>
    <row r="411" spans="1:18" ht="16.5" customHeight="1" x14ac:dyDescent="0.25">
      <c r="A411" s="77" t="str">
        <f t="shared" si="26"/>
        <v>201032</v>
      </c>
      <c r="B411" s="77" t="str">
        <f t="shared" si="27"/>
        <v>4A2</v>
      </c>
      <c r="C411" s="77">
        <v>2010</v>
      </c>
      <c r="D411" s="44">
        <v>32</v>
      </c>
      <c r="E411" s="44"/>
      <c r="F411" s="44" t="s">
        <v>19</v>
      </c>
      <c r="I411" s="77" t="str">
        <f t="shared" si="28"/>
        <v>F.4 Ch 2</v>
      </c>
      <c r="L411" s="77">
        <v>5</v>
      </c>
      <c r="N411" s="77" t="str">
        <f>VLOOKUP(B411,'Topic with sorted table '!A:E,5,FALSE)</f>
        <v>AG2</v>
      </c>
      <c r="P411" s="49">
        <v>4</v>
      </c>
      <c r="Q411" s="77" t="s">
        <v>272</v>
      </c>
      <c r="R411" s="77">
        <v>2</v>
      </c>
    </row>
    <row r="412" spans="1:18" ht="16.5" customHeight="1" x14ac:dyDescent="0.25">
      <c r="A412" s="77" t="str">
        <f t="shared" si="26"/>
        <v>201033</v>
      </c>
      <c r="B412" s="77" t="str">
        <f t="shared" si="27"/>
        <v>5A5</v>
      </c>
      <c r="C412" s="77">
        <v>2010</v>
      </c>
      <c r="D412" s="45">
        <v>33</v>
      </c>
      <c r="E412" s="45"/>
      <c r="F412" s="45" t="s">
        <v>7</v>
      </c>
      <c r="I412" s="77" t="str">
        <f t="shared" si="28"/>
        <v>F.5 Ch 5</v>
      </c>
      <c r="L412" s="77">
        <v>2</v>
      </c>
      <c r="N412" s="77" t="str">
        <f>VLOOKUP(B412,'Topic with sorted table '!A:E,5,FALSE)</f>
        <v>P2</v>
      </c>
      <c r="P412" s="50">
        <v>5</v>
      </c>
      <c r="Q412" s="77" t="s">
        <v>272</v>
      </c>
      <c r="R412" s="77">
        <v>5</v>
      </c>
    </row>
    <row r="413" spans="1:18" ht="16.5" customHeight="1" x14ac:dyDescent="0.25">
      <c r="A413" s="77" t="str">
        <f t="shared" si="26"/>
        <v>201034</v>
      </c>
      <c r="B413" s="77" t="str">
        <f t="shared" si="27"/>
        <v>5B11</v>
      </c>
      <c r="C413" s="77">
        <v>2010</v>
      </c>
      <c r="D413" s="45">
        <v>34</v>
      </c>
      <c r="E413" s="45"/>
      <c r="F413" s="45" t="s">
        <v>13</v>
      </c>
      <c r="I413" s="77" t="str">
        <f t="shared" si="28"/>
        <v>F.5 Ch 11</v>
      </c>
      <c r="L413" s="77">
        <v>3</v>
      </c>
      <c r="N413" s="77" t="str">
        <f>VLOOKUP(B413,'Topic with sorted table '!A:E,5,FALSE)</f>
        <v>S3</v>
      </c>
      <c r="P413" s="50">
        <v>5</v>
      </c>
      <c r="Q413" s="77" t="s">
        <v>273</v>
      </c>
      <c r="R413" s="77">
        <v>11</v>
      </c>
    </row>
    <row r="414" spans="1:18" ht="16.5" customHeight="1" x14ac:dyDescent="0.25">
      <c r="A414" s="77" t="str">
        <f t="shared" si="26"/>
        <v>201035</v>
      </c>
      <c r="B414" s="77" t="str">
        <f t="shared" si="27"/>
        <v>5B12</v>
      </c>
      <c r="C414" s="77">
        <v>2010</v>
      </c>
      <c r="D414" s="45">
        <v>35</v>
      </c>
      <c r="E414" s="45"/>
      <c r="F414" s="45" t="s">
        <v>13</v>
      </c>
      <c r="I414" s="77" t="str">
        <f t="shared" si="28"/>
        <v>F.5 Ch 12</v>
      </c>
      <c r="L414" s="77">
        <v>2</v>
      </c>
      <c r="N414" s="77" t="str">
        <f>VLOOKUP(B414,'Topic with sorted table '!A:E,5,FALSE)</f>
        <v>S4</v>
      </c>
      <c r="P414" s="50">
        <v>5</v>
      </c>
      <c r="Q414" s="77" t="s">
        <v>273</v>
      </c>
      <c r="R414" s="77">
        <v>12</v>
      </c>
    </row>
    <row r="415" spans="1:18" ht="16.5" customHeight="1" x14ac:dyDescent="0.25">
      <c r="A415" s="77" t="str">
        <f t="shared" si="26"/>
        <v>201036</v>
      </c>
      <c r="B415" s="77" t="str">
        <f t="shared" si="27"/>
        <v>5B11</v>
      </c>
      <c r="C415" s="77">
        <v>2010</v>
      </c>
      <c r="D415" s="45">
        <v>36</v>
      </c>
      <c r="E415" s="45"/>
      <c r="F415" s="45" t="s">
        <v>13</v>
      </c>
      <c r="I415" s="77" t="str">
        <f t="shared" si="28"/>
        <v>F.5 Ch 11</v>
      </c>
      <c r="L415" s="77">
        <v>2</v>
      </c>
      <c r="N415" s="77" t="str">
        <f>VLOOKUP(B415,'Topic with sorted table '!A:E,5,FALSE)</f>
        <v>S3</v>
      </c>
      <c r="P415" s="50">
        <v>5</v>
      </c>
      <c r="Q415" s="77" t="s">
        <v>273</v>
      </c>
      <c r="R415" s="77">
        <v>11</v>
      </c>
    </row>
    <row r="416" spans="1:18" ht="16.5" customHeight="1" x14ac:dyDescent="0.25">
      <c r="A416" s="77" t="str">
        <f t="shared" si="26"/>
        <v>201037</v>
      </c>
      <c r="B416" s="77" t="str">
        <f t="shared" si="27"/>
        <v>5A3</v>
      </c>
      <c r="C416" s="77">
        <v>2010</v>
      </c>
      <c r="D416" s="45">
        <v>37</v>
      </c>
      <c r="E416" s="45"/>
      <c r="F416" s="45" t="s">
        <v>7</v>
      </c>
      <c r="I416" s="77" t="str">
        <f t="shared" si="28"/>
        <v>F.5 Ch 3</v>
      </c>
      <c r="L416" s="77">
        <v>4</v>
      </c>
      <c r="N416" s="77" t="str">
        <f>VLOOKUP(B416,'Topic with sorted table '!A:E,5,FALSE)</f>
        <v>G</v>
      </c>
      <c r="P416" s="50">
        <v>5</v>
      </c>
      <c r="Q416" s="77" t="s">
        <v>272</v>
      </c>
      <c r="R416" s="77">
        <v>3</v>
      </c>
    </row>
    <row r="417" spans="1:18" ht="16.5" customHeight="1" x14ac:dyDescent="0.25">
      <c r="A417" s="77" t="str">
        <f t="shared" si="26"/>
        <v>201038</v>
      </c>
      <c r="B417" s="77" t="str">
        <f t="shared" si="27"/>
        <v>4B7</v>
      </c>
      <c r="C417" s="77">
        <v>2010</v>
      </c>
      <c r="D417" s="44">
        <v>38</v>
      </c>
      <c r="E417" s="44"/>
      <c r="F417" s="44" t="s">
        <v>13</v>
      </c>
      <c r="I417" s="77" t="str">
        <f t="shared" si="28"/>
        <v>F.4 Ch 7</v>
      </c>
      <c r="J417" s="77" t="s">
        <v>35</v>
      </c>
      <c r="L417" s="77">
        <v>5</v>
      </c>
      <c r="N417" s="77" t="str">
        <f>VLOOKUP(B417,'Topic with sorted table '!A:E,5,FALSE)</f>
        <v>A3</v>
      </c>
      <c r="P417" s="49">
        <v>4</v>
      </c>
      <c r="Q417" s="77" t="s">
        <v>273</v>
      </c>
      <c r="R417" s="77">
        <v>7</v>
      </c>
    </row>
    <row r="418" spans="1:18" ht="16.5" customHeight="1" x14ac:dyDescent="0.25">
      <c r="A418" s="77" t="str">
        <f t="shared" si="26"/>
        <v>201039</v>
      </c>
      <c r="B418" s="77" t="str">
        <f t="shared" si="27"/>
        <v>4B9</v>
      </c>
      <c r="C418" s="77">
        <v>2010</v>
      </c>
      <c r="D418" s="44">
        <v>39</v>
      </c>
      <c r="E418" s="44"/>
      <c r="F418" s="44" t="s">
        <v>7</v>
      </c>
      <c r="I418" s="77" t="str">
        <f t="shared" si="28"/>
        <v>F.4 Ch 9</v>
      </c>
      <c r="L418" s="77">
        <v>4</v>
      </c>
      <c r="N418" s="77" t="str">
        <f>VLOOKUP(B418,'Topic with sorted table '!A:E,5,FALSE)</f>
        <v>A3</v>
      </c>
      <c r="P418" s="49">
        <v>4</v>
      </c>
      <c r="Q418" s="77" t="s">
        <v>273</v>
      </c>
      <c r="R418" s="77">
        <v>9</v>
      </c>
    </row>
    <row r="419" spans="1:18" ht="16.5" customHeight="1" x14ac:dyDescent="0.25">
      <c r="A419" s="77" t="str">
        <f t="shared" si="26"/>
        <v>201040</v>
      </c>
      <c r="B419" s="77" t="str">
        <f t="shared" si="27"/>
        <v>3A2</v>
      </c>
      <c r="C419" s="77">
        <v>2010</v>
      </c>
      <c r="D419" s="44">
        <v>40</v>
      </c>
      <c r="E419" s="44"/>
      <c r="F419" s="44" t="s">
        <v>23</v>
      </c>
      <c r="I419" s="77" t="str">
        <f t="shared" si="28"/>
        <v>F.3 Ch 2</v>
      </c>
      <c r="L419" s="77">
        <v>3</v>
      </c>
      <c r="N419" s="77" t="str">
        <f>VLOOKUP(B419,'Topic with sorted table '!A:E,5,FALSE)</f>
        <v>A2</v>
      </c>
      <c r="P419" s="47">
        <v>3</v>
      </c>
      <c r="Q419" s="77" t="s">
        <v>272</v>
      </c>
      <c r="R419" s="77">
        <v>2</v>
      </c>
    </row>
    <row r="420" spans="1:18" ht="16.5" customHeight="1" x14ac:dyDescent="0.25">
      <c r="A420" s="77" t="str">
        <f t="shared" si="26"/>
        <v>201041</v>
      </c>
      <c r="B420" s="77" t="str">
        <f t="shared" si="27"/>
        <v>4A6</v>
      </c>
      <c r="C420" s="77">
        <v>2010</v>
      </c>
      <c r="D420" s="44">
        <v>41</v>
      </c>
      <c r="E420" s="44"/>
      <c r="F420" s="44" t="s">
        <v>13</v>
      </c>
      <c r="I420" s="77" t="str">
        <f t="shared" si="28"/>
        <v>F.4 Ch 6</v>
      </c>
      <c r="L420" s="77">
        <v>2</v>
      </c>
      <c r="N420" s="77" t="str">
        <f>VLOOKUP(B420,'Topic with sorted table '!A:E,5,FALSE)</f>
        <v>A3</v>
      </c>
      <c r="P420" s="49">
        <v>4</v>
      </c>
      <c r="Q420" s="77" t="s">
        <v>272</v>
      </c>
      <c r="R420" s="77">
        <v>6</v>
      </c>
    </row>
    <row r="421" spans="1:18" ht="16.5" customHeight="1" x14ac:dyDescent="0.25">
      <c r="A421" s="77" t="str">
        <f t="shared" si="26"/>
        <v>201042</v>
      </c>
      <c r="B421" s="77" t="str">
        <f t="shared" si="27"/>
        <v>6A3</v>
      </c>
      <c r="C421" s="77">
        <v>2010</v>
      </c>
      <c r="D421" s="44">
        <v>42</v>
      </c>
      <c r="E421" s="44"/>
      <c r="F421" s="44" t="s">
        <v>7</v>
      </c>
      <c r="I421" s="77" t="str">
        <f t="shared" si="28"/>
        <v>F.6 Ch 3</v>
      </c>
      <c r="L421" s="77">
        <v>4</v>
      </c>
      <c r="N421" s="77" t="str">
        <f>VLOOKUP(B421,'Topic with sorted table '!A:E,5,FALSE)</f>
        <v>A4</v>
      </c>
      <c r="P421" s="51">
        <v>6</v>
      </c>
      <c r="Q421" s="77" t="s">
        <v>272</v>
      </c>
      <c r="R421" s="77">
        <v>3</v>
      </c>
    </row>
    <row r="422" spans="1:18" ht="16.5" customHeight="1" x14ac:dyDescent="0.25">
      <c r="A422" s="77" t="str">
        <f t="shared" si="26"/>
        <v>201043</v>
      </c>
      <c r="B422" s="77" t="str">
        <f t="shared" si="27"/>
        <v>6A2</v>
      </c>
      <c r="C422" s="77">
        <v>2010</v>
      </c>
      <c r="D422" s="45">
        <v>43</v>
      </c>
      <c r="E422" s="45"/>
      <c r="F422" s="45" t="s">
        <v>19</v>
      </c>
      <c r="I422" s="77" t="str">
        <f t="shared" si="28"/>
        <v>F.6 Ch 2</v>
      </c>
      <c r="L422" s="77">
        <v>3</v>
      </c>
      <c r="N422" s="77" t="str">
        <f>VLOOKUP(B422,'Topic with sorted table '!A:E,5,FALSE)</f>
        <v>A3</v>
      </c>
      <c r="P422" s="51">
        <v>6</v>
      </c>
      <c r="Q422" s="77" t="s">
        <v>272</v>
      </c>
      <c r="R422" s="77">
        <v>2</v>
      </c>
    </row>
    <row r="423" spans="1:18" ht="16.5" customHeight="1" x14ac:dyDescent="0.25">
      <c r="A423" s="77" t="str">
        <f t="shared" si="26"/>
        <v>201044</v>
      </c>
      <c r="B423" s="77" t="str">
        <f t="shared" si="27"/>
        <v>6A2</v>
      </c>
      <c r="C423" s="77">
        <v>2010</v>
      </c>
      <c r="D423" s="45">
        <v>44</v>
      </c>
      <c r="E423" s="45"/>
      <c r="F423" s="45" t="s">
        <v>7</v>
      </c>
      <c r="I423" s="77" t="str">
        <f t="shared" si="28"/>
        <v>F.6 Ch 2</v>
      </c>
      <c r="L423" s="77">
        <v>5</v>
      </c>
      <c r="N423" s="77" t="str">
        <f>VLOOKUP(B423,'Topic with sorted table '!A:E,5,FALSE)</f>
        <v>A3</v>
      </c>
      <c r="P423" s="51">
        <v>6</v>
      </c>
      <c r="Q423" s="77" t="s">
        <v>272</v>
      </c>
      <c r="R423" s="77">
        <v>2</v>
      </c>
    </row>
    <row r="424" spans="1:18" ht="16.5" customHeight="1" x14ac:dyDescent="0.25">
      <c r="A424" s="77" t="str">
        <f t="shared" si="26"/>
        <v>201045</v>
      </c>
      <c r="B424" s="77" t="str">
        <f t="shared" si="27"/>
        <v>5A3</v>
      </c>
      <c r="C424" s="77">
        <v>2010</v>
      </c>
      <c r="D424" s="45">
        <v>45</v>
      </c>
      <c r="E424" s="45"/>
      <c r="F424" s="45" t="s">
        <v>19</v>
      </c>
      <c r="I424" s="77" t="str">
        <f t="shared" si="28"/>
        <v>F.5 Ch 3</v>
      </c>
      <c r="L424" s="77">
        <v>4</v>
      </c>
      <c r="N424" s="77" t="str">
        <f>VLOOKUP(B424,'Topic with sorted table '!A:E,5,FALSE)</f>
        <v>G</v>
      </c>
      <c r="P424" s="50">
        <v>5</v>
      </c>
      <c r="Q424" s="77" t="s">
        <v>272</v>
      </c>
      <c r="R424" s="77">
        <v>3</v>
      </c>
    </row>
    <row r="425" spans="1:18" ht="16.5" customHeight="1" x14ac:dyDescent="0.25">
      <c r="A425" s="77" t="str">
        <f t="shared" si="26"/>
        <v>201046</v>
      </c>
      <c r="B425" s="77" t="str">
        <f t="shared" si="27"/>
        <v>4B12</v>
      </c>
      <c r="C425" s="77">
        <v>2010</v>
      </c>
      <c r="D425" s="45">
        <v>46</v>
      </c>
      <c r="E425" s="45"/>
      <c r="F425" s="45" t="s">
        <v>19</v>
      </c>
      <c r="I425" s="77" t="str">
        <f t="shared" si="28"/>
        <v>F.4 Ch 12</v>
      </c>
      <c r="L425" s="77">
        <v>5</v>
      </c>
      <c r="N425" s="77" t="str">
        <f>VLOOKUP(B425,'Topic with sorted table '!A:E,5,FALSE)</f>
        <v>T2</v>
      </c>
      <c r="P425" s="49">
        <v>4</v>
      </c>
      <c r="Q425" s="77" t="s">
        <v>273</v>
      </c>
      <c r="R425" s="77">
        <v>12</v>
      </c>
    </row>
    <row r="426" spans="1:18" ht="16.5" customHeight="1" x14ac:dyDescent="0.25">
      <c r="A426" s="77" t="str">
        <f t="shared" si="26"/>
        <v>201047</v>
      </c>
      <c r="B426" s="77" t="str">
        <f t="shared" si="27"/>
        <v>2B11</v>
      </c>
      <c r="C426" s="77">
        <v>2010</v>
      </c>
      <c r="D426" s="45">
        <v>47</v>
      </c>
      <c r="E426" s="45"/>
      <c r="F426" s="45" t="s">
        <v>23</v>
      </c>
      <c r="I426" s="77" t="str">
        <f t="shared" si="28"/>
        <v>F.2 Ch 11</v>
      </c>
      <c r="L426" s="77">
        <v>5</v>
      </c>
      <c r="N426" s="77" t="str">
        <f>VLOOKUP(B426,'Topic with sorted table '!A:E,5,FALSE)</f>
        <v>T1</v>
      </c>
      <c r="P426" s="46">
        <v>2</v>
      </c>
      <c r="Q426" s="77" t="s">
        <v>273</v>
      </c>
      <c r="R426" s="77">
        <v>11</v>
      </c>
    </row>
    <row r="427" spans="1:18" ht="16.5" customHeight="1" x14ac:dyDescent="0.25">
      <c r="A427" s="77" t="str">
        <f t="shared" si="26"/>
        <v>201048</v>
      </c>
      <c r="B427" s="77" t="str">
        <f t="shared" si="27"/>
        <v>5B10</v>
      </c>
      <c r="C427" s="77">
        <v>2010</v>
      </c>
      <c r="D427" s="44">
        <v>48</v>
      </c>
      <c r="E427" s="44"/>
      <c r="F427" s="44" t="s">
        <v>23</v>
      </c>
      <c r="I427" s="77" t="str">
        <f t="shared" si="28"/>
        <v>F.5 Ch 10</v>
      </c>
      <c r="L427" s="77">
        <v>5</v>
      </c>
      <c r="N427" s="77" t="str">
        <f>VLOOKUP(B427,'Topic with sorted table '!A:E,5,FALSE)</f>
        <v>3D2</v>
      </c>
      <c r="P427" s="50">
        <v>5</v>
      </c>
      <c r="Q427" s="77" t="s">
        <v>273</v>
      </c>
      <c r="R427" s="77">
        <v>10</v>
      </c>
    </row>
    <row r="428" spans="1:18" ht="16.5" customHeight="1" x14ac:dyDescent="0.25">
      <c r="A428" s="77" t="str">
        <f t="shared" si="26"/>
        <v>201049</v>
      </c>
      <c r="B428" s="77" t="str">
        <f t="shared" si="27"/>
        <v>4B11</v>
      </c>
      <c r="C428" s="77">
        <v>2010</v>
      </c>
      <c r="D428" s="44">
        <v>49</v>
      </c>
      <c r="E428" s="44"/>
      <c r="F428" s="44" t="s">
        <v>19</v>
      </c>
      <c r="I428" s="77" t="str">
        <f t="shared" si="28"/>
        <v>F.4 Ch 11</v>
      </c>
      <c r="J428" s="77" t="s">
        <v>57</v>
      </c>
      <c r="L428" s="77">
        <v>5</v>
      </c>
      <c r="N428" s="77" t="str">
        <f>VLOOKUP(B428,'Topic with sorted table '!A:E,5,FALSE)</f>
        <v>DG3</v>
      </c>
      <c r="P428" s="49">
        <v>4</v>
      </c>
      <c r="Q428" s="77" t="s">
        <v>273</v>
      </c>
      <c r="R428" s="77">
        <v>11</v>
      </c>
    </row>
    <row r="429" spans="1:18" ht="16.5" customHeight="1" x14ac:dyDescent="0.25">
      <c r="A429" s="77" t="str">
        <f t="shared" si="26"/>
        <v>201050</v>
      </c>
      <c r="B429" s="77" t="str">
        <f t="shared" si="27"/>
        <v>4B11</v>
      </c>
      <c r="C429" s="77">
        <v>2010</v>
      </c>
      <c r="D429" s="44">
        <v>50</v>
      </c>
      <c r="E429" s="44"/>
      <c r="F429" s="44" t="s">
        <v>7</v>
      </c>
      <c r="I429" s="77" t="str">
        <f t="shared" si="28"/>
        <v>F.4 Ch 11</v>
      </c>
      <c r="L429" s="77">
        <v>2</v>
      </c>
      <c r="N429" s="77" t="str">
        <f>VLOOKUP(B429,'Topic with sorted table '!A:E,5,FALSE)</f>
        <v>DG3</v>
      </c>
      <c r="P429" s="49">
        <v>4</v>
      </c>
      <c r="Q429" s="77" t="s">
        <v>273</v>
      </c>
      <c r="R429" s="77">
        <v>11</v>
      </c>
    </row>
    <row r="430" spans="1:18" ht="16.5" customHeight="1" x14ac:dyDescent="0.25">
      <c r="A430" s="77" t="str">
        <f t="shared" si="26"/>
        <v>201051</v>
      </c>
      <c r="B430" s="77" t="str">
        <f t="shared" si="27"/>
        <v>5B7</v>
      </c>
      <c r="C430" s="77">
        <v>2010</v>
      </c>
      <c r="D430" s="44">
        <v>51</v>
      </c>
      <c r="E430" s="44"/>
      <c r="F430" s="44" t="s">
        <v>13</v>
      </c>
      <c r="I430" s="77" t="str">
        <f t="shared" si="28"/>
        <v>F.5 Ch 7</v>
      </c>
      <c r="L430" s="77">
        <v>5</v>
      </c>
      <c r="N430" s="77" t="str">
        <f>VLOOKUP(B430,'Topic with sorted table '!A:E,5,FALSE)</f>
        <v>AG3</v>
      </c>
      <c r="P430" s="50">
        <v>5</v>
      </c>
      <c r="Q430" s="77" t="s">
        <v>273</v>
      </c>
      <c r="R430" s="77">
        <v>7</v>
      </c>
    </row>
    <row r="431" spans="1:18" ht="16.5" customHeight="1" x14ac:dyDescent="0.25">
      <c r="A431" s="77" t="str">
        <f t="shared" si="26"/>
        <v>201052</v>
      </c>
      <c r="B431" s="77" t="str">
        <f t="shared" si="27"/>
        <v>5B7</v>
      </c>
      <c r="C431" s="77">
        <v>2010</v>
      </c>
      <c r="D431" s="44">
        <v>52</v>
      </c>
      <c r="E431" s="44"/>
      <c r="F431" s="44" t="s">
        <v>23</v>
      </c>
      <c r="I431" s="77" t="str">
        <f t="shared" si="28"/>
        <v>F.5 Ch 7</v>
      </c>
      <c r="L431" s="77">
        <v>4</v>
      </c>
      <c r="N431" s="77" t="str">
        <f>VLOOKUP(B431,'Topic with sorted table '!A:E,5,FALSE)</f>
        <v>AG3</v>
      </c>
      <c r="P431" s="50">
        <v>5</v>
      </c>
      <c r="Q431" s="77" t="s">
        <v>273</v>
      </c>
      <c r="R431" s="77">
        <v>7</v>
      </c>
    </row>
    <row r="432" spans="1:18" ht="16.5" customHeight="1" x14ac:dyDescent="0.25">
      <c r="A432" s="77" t="str">
        <f t="shared" si="26"/>
        <v>201053</v>
      </c>
      <c r="B432" s="77" t="str">
        <f t="shared" si="27"/>
        <v>5A5</v>
      </c>
      <c r="C432" s="77">
        <v>2010</v>
      </c>
      <c r="D432" s="45">
        <v>53</v>
      </c>
      <c r="E432" s="45"/>
      <c r="F432" s="45" t="s">
        <v>13</v>
      </c>
      <c r="I432" s="77" t="str">
        <f t="shared" si="28"/>
        <v>F.5 Ch 5</v>
      </c>
      <c r="L432" s="77">
        <v>3</v>
      </c>
      <c r="N432" s="77" t="str">
        <f>VLOOKUP(B432,'Topic with sorted table '!A:E,5,FALSE)</f>
        <v>P2</v>
      </c>
      <c r="P432" s="50">
        <v>5</v>
      </c>
      <c r="Q432" s="77" t="s">
        <v>272</v>
      </c>
      <c r="R432" s="77">
        <v>5</v>
      </c>
    </row>
    <row r="433" spans="1:18" ht="16.5" customHeight="1" x14ac:dyDescent="0.25">
      <c r="A433" s="77" t="str">
        <f t="shared" si="26"/>
        <v>201054</v>
      </c>
      <c r="B433" s="77" t="str">
        <f t="shared" si="27"/>
        <v>1B12</v>
      </c>
      <c r="C433" s="77">
        <v>2010</v>
      </c>
      <c r="D433" s="45">
        <v>54</v>
      </c>
      <c r="E433" s="45"/>
      <c r="F433" s="45" t="s">
        <v>19</v>
      </c>
      <c r="I433" s="77" t="str">
        <f t="shared" si="28"/>
        <v>F.1 Ch 12</v>
      </c>
      <c r="L433" s="77">
        <v>2</v>
      </c>
      <c r="N433" s="77" t="str">
        <f>VLOOKUP(B433,'Topic with sorted table '!A:E,5,FALSE)</f>
        <v>S1</v>
      </c>
      <c r="P433" s="48">
        <v>1</v>
      </c>
      <c r="Q433" s="77" t="s">
        <v>273</v>
      </c>
      <c r="R433" s="77">
        <v>12</v>
      </c>
    </row>
    <row r="434" spans="1:18" ht="16.5" customHeight="1" x14ac:dyDescent="0.25">
      <c r="A434" s="77" t="str">
        <f t="shared" si="26"/>
        <v>201101</v>
      </c>
      <c r="B434" s="77" t="str">
        <f t="shared" si="27"/>
        <v>3A2</v>
      </c>
      <c r="C434" s="77">
        <v>2011</v>
      </c>
      <c r="D434" s="44">
        <v>1</v>
      </c>
      <c r="E434" s="44"/>
      <c r="F434" s="44" t="s">
        <v>272</v>
      </c>
      <c r="I434" s="77" t="str">
        <f t="shared" si="28"/>
        <v>F.3 Ch 2</v>
      </c>
      <c r="L434" s="77">
        <v>3</v>
      </c>
      <c r="N434" s="77" t="str">
        <f>VLOOKUP(B434,'Topic with sorted table '!A:E,5,FALSE)</f>
        <v>A2</v>
      </c>
      <c r="P434" s="47">
        <v>3</v>
      </c>
      <c r="Q434" s="77" t="s">
        <v>272</v>
      </c>
      <c r="R434" s="77">
        <v>2</v>
      </c>
    </row>
    <row r="435" spans="1:18" ht="16.5" customHeight="1" x14ac:dyDescent="0.25">
      <c r="A435" s="77" t="str">
        <f t="shared" si="26"/>
        <v>201102</v>
      </c>
      <c r="B435" s="77" t="str">
        <f t="shared" si="27"/>
        <v>2A4</v>
      </c>
      <c r="C435" s="77">
        <v>2011</v>
      </c>
      <c r="D435" s="44">
        <v>2</v>
      </c>
      <c r="E435" s="44"/>
      <c r="F435" s="44" t="s">
        <v>272</v>
      </c>
      <c r="I435" s="77" t="str">
        <f t="shared" si="28"/>
        <v>F.2 Ch 4</v>
      </c>
      <c r="L435" s="77">
        <v>3</v>
      </c>
      <c r="N435" s="77" t="str">
        <f>VLOOKUP(B435,'Topic with sorted table '!A:E,5,FALSE)</f>
        <v>A1</v>
      </c>
      <c r="P435" s="46">
        <v>2</v>
      </c>
      <c r="Q435" s="77" t="s">
        <v>272</v>
      </c>
      <c r="R435" s="77">
        <v>4</v>
      </c>
    </row>
    <row r="436" spans="1:18" ht="16.5" customHeight="1" x14ac:dyDescent="0.25">
      <c r="A436" s="77" t="str">
        <f t="shared" si="26"/>
        <v>201103</v>
      </c>
      <c r="B436" s="77" t="str">
        <f t="shared" si="27"/>
        <v>2A2</v>
      </c>
      <c r="C436" s="77">
        <v>2011</v>
      </c>
      <c r="D436" s="44">
        <v>3</v>
      </c>
      <c r="E436" s="44"/>
      <c r="F436" s="44" t="s">
        <v>286</v>
      </c>
      <c r="I436" s="77" t="str">
        <f t="shared" si="28"/>
        <v>F.2 Ch 2</v>
      </c>
      <c r="L436" s="77">
        <v>2</v>
      </c>
      <c r="N436" s="77" t="str">
        <f>VLOOKUP(B436,'Topic with sorted table '!A:E,5,FALSE)</f>
        <v>A1</v>
      </c>
      <c r="P436" s="46">
        <v>2</v>
      </c>
      <c r="Q436" s="77" t="s">
        <v>272</v>
      </c>
      <c r="R436" s="77">
        <v>2</v>
      </c>
    </row>
    <row r="437" spans="1:18" ht="16.5" customHeight="1" x14ac:dyDescent="0.25">
      <c r="A437" s="77" t="str">
        <f t="shared" si="26"/>
        <v>201104</v>
      </c>
      <c r="B437" s="77" t="str">
        <f t="shared" si="27"/>
        <v>3A4</v>
      </c>
      <c r="C437" s="77">
        <v>2011</v>
      </c>
      <c r="D437" s="44">
        <v>4</v>
      </c>
      <c r="E437" s="44"/>
      <c r="F437" s="44" t="s">
        <v>273</v>
      </c>
      <c r="I437" s="77" t="str">
        <f t="shared" si="28"/>
        <v>F.3 Ch 4</v>
      </c>
      <c r="L437" s="77">
        <v>7</v>
      </c>
      <c r="N437" s="77" t="str">
        <f>VLOOKUP(B437,'Topic with sorted table '!A:E,5,FALSE)</f>
        <v>A2</v>
      </c>
      <c r="P437" s="47">
        <v>3</v>
      </c>
      <c r="Q437" s="77" t="s">
        <v>272</v>
      </c>
      <c r="R437" s="77">
        <v>4</v>
      </c>
    </row>
    <row r="438" spans="1:18" ht="16.5" customHeight="1" x14ac:dyDescent="0.25">
      <c r="A438" s="77" t="str">
        <f t="shared" si="26"/>
        <v>201105</v>
      </c>
      <c r="B438" s="77" t="str">
        <f t="shared" si="27"/>
        <v>3A4</v>
      </c>
      <c r="C438" s="77">
        <v>2011</v>
      </c>
      <c r="D438" s="44">
        <v>5</v>
      </c>
      <c r="E438" s="44"/>
      <c r="F438" s="44" t="s">
        <v>272</v>
      </c>
      <c r="I438" s="77" t="str">
        <f t="shared" si="28"/>
        <v>F.3 Ch 4</v>
      </c>
      <c r="L438" s="77">
        <v>2</v>
      </c>
      <c r="N438" s="77" t="str">
        <f>VLOOKUP(B438,'Topic with sorted table '!A:E,5,FALSE)</f>
        <v>A2</v>
      </c>
      <c r="P438" s="47">
        <v>3</v>
      </c>
      <c r="Q438" s="77" t="s">
        <v>272</v>
      </c>
      <c r="R438" s="77">
        <v>4</v>
      </c>
    </row>
    <row r="439" spans="1:18" ht="16.5" customHeight="1" x14ac:dyDescent="0.25">
      <c r="A439" s="77" t="str">
        <f t="shared" si="26"/>
        <v>201106</v>
      </c>
      <c r="B439" s="77" t="str">
        <f t="shared" si="27"/>
        <v>2A6</v>
      </c>
      <c r="C439" s="77">
        <v>2011</v>
      </c>
      <c r="D439" s="45">
        <v>6</v>
      </c>
      <c r="E439" s="45"/>
      <c r="F439" s="45" t="s">
        <v>287</v>
      </c>
      <c r="I439" s="77" t="str">
        <f t="shared" si="28"/>
        <v>F.2 Ch 6</v>
      </c>
      <c r="L439" s="77">
        <v>2</v>
      </c>
      <c r="N439" s="77" t="str">
        <f>VLOOKUP(B439,'Topic with sorted table '!A:E,5,FALSE)</f>
        <v>A1</v>
      </c>
      <c r="P439" s="46">
        <v>2</v>
      </c>
      <c r="Q439" s="77" t="s">
        <v>272</v>
      </c>
      <c r="R439" s="77">
        <v>6</v>
      </c>
    </row>
    <row r="440" spans="1:18" ht="16.5" customHeight="1" x14ac:dyDescent="0.25">
      <c r="A440" s="77" t="str">
        <f t="shared" si="26"/>
        <v>201107</v>
      </c>
      <c r="B440" s="77" t="str">
        <f t="shared" si="27"/>
        <v>4A5</v>
      </c>
      <c r="C440" s="77">
        <v>2011</v>
      </c>
      <c r="D440" s="45">
        <v>7</v>
      </c>
      <c r="E440" s="45"/>
      <c r="F440" s="45" t="s">
        <v>272</v>
      </c>
      <c r="I440" s="77" t="str">
        <f t="shared" si="28"/>
        <v>F.4 Ch 5</v>
      </c>
      <c r="L440" s="77">
        <v>4</v>
      </c>
      <c r="N440" s="77" t="str">
        <f>VLOOKUP(B440,'Topic with sorted table '!A:E,5,FALSE)</f>
        <v>A4</v>
      </c>
      <c r="P440" s="49">
        <v>4</v>
      </c>
      <c r="Q440" s="77" t="s">
        <v>272</v>
      </c>
      <c r="R440" s="77">
        <v>5</v>
      </c>
    </row>
    <row r="441" spans="1:18" ht="16.5" customHeight="1" x14ac:dyDescent="0.25">
      <c r="A441" s="77" t="str">
        <f t="shared" si="26"/>
        <v>201108</v>
      </c>
      <c r="B441" s="77" t="str">
        <f t="shared" si="27"/>
        <v>4A4</v>
      </c>
      <c r="C441" s="77">
        <v>2011</v>
      </c>
      <c r="D441" s="45">
        <v>8</v>
      </c>
      <c r="E441" s="45"/>
      <c r="F441" s="45" t="s">
        <v>272</v>
      </c>
      <c r="I441" s="77" t="str">
        <f t="shared" si="28"/>
        <v>F.4 Ch 4</v>
      </c>
      <c r="L441" s="77">
        <v>2</v>
      </c>
      <c r="N441" s="77" t="str">
        <f>VLOOKUP(B441,'Topic with sorted table '!A:E,5,FALSE)</f>
        <v>A3</v>
      </c>
      <c r="P441" s="49">
        <v>4</v>
      </c>
      <c r="Q441" s="77" t="s">
        <v>272</v>
      </c>
      <c r="R441" s="77">
        <v>4</v>
      </c>
    </row>
    <row r="442" spans="1:18" ht="16.5" customHeight="1" x14ac:dyDescent="0.25">
      <c r="A442" s="77" t="str">
        <f t="shared" si="26"/>
        <v>201109</v>
      </c>
      <c r="B442" s="77" t="str">
        <f t="shared" si="27"/>
        <v>6A1</v>
      </c>
      <c r="C442" s="77">
        <v>2011</v>
      </c>
      <c r="D442" s="45">
        <v>9</v>
      </c>
      <c r="E442" s="45"/>
      <c r="F442" s="45" t="s">
        <v>273</v>
      </c>
      <c r="I442" s="77" t="str">
        <f t="shared" si="28"/>
        <v>F.6 Ch 1</v>
      </c>
      <c r="L442" s="77">
        <v>2</v>
      </c>
      <c r="N442" s="77" t="str">
        <f>VLOOKUP(B442,'Topic with sorted table '!A:E,5,FALSE)</f>
        <v>A3</v>
      </c>
      <c r="P442" s="51">
        <v>6</v>
      </c>
      <c r="Q442" s="77" t="s">
        <v>272</v>
      </c>
      <c r="R442" s="77">
        <v>1</v>
      </c>
    </row>
    <row r="443" spans="1:18" ht="16.5" customHeight="1" x14ac:dyDescent="0.25">
      <c r="A443" s="77" t="str">
        <f t="shared" si="26"/>
        <v>201110</v>
      </c>
      <c r="B443" s="77" t="str">
        <f t="shared" si="27"/>
        <v>3A3</v>
      </c>
      <c r="C443" s="77">
        <v>2011</v>
      </c>
      <c r="D443" s="45">
        <v>10</v>
      </c>
      <c r="E443" s="45"/>
      <c r="F443" s="45" t="s">
        <v>287</v>
      </c>
      <c r="I443" s="77" t="str">
        <f t="shared" si="28"/>
        <v>F.3 Ch 3</v>
      </c>
      <c r="L443" s="77">
        <v>3</v>
      </c>
      <c r="N443" s="77" t="str">
        <f>VLOOKUP(B443,'Topic with sorted table '!A:E,5,FALSE)</f>
        <v>DA</v>
      </c>
      <c r="P443" s="47">
        <v>3</v>
      </c>
      <c r="Q443" s="77" t="s">
        <v>272</v>
      </c>
      <c r="R443" s="77">
        <v>3</v>
      </c>
    </row>
    <row r="444" spans="1:18" ht="16.5" customHeight="1" x14ac:dyDescent="0.25">
      <c r="A444" s="77" t="str">
        <f t="shared" si="26"/>
        <v>201111</v>
      </c>
      <c r="B444" s="77" t="str">
        <f t="shared" si="27"/>
        <v>3A3</v>
      </c>
      <c r="C444" s="77">
        <v>2011</v>
      </c>
      <c r="D444" s="44">
        <v>11</v>
      </c>
      <c r="E444" s="44"/>
      <c r="F444" s="44" t="s">
        <v>273</v>
      </c>
      <c r="I444" s="77" t="str">
        <f t="shared" si="28"/>
        <v>F.3 Ch 3</v>
      </c>
      <c r="L444" s="77">
        <v>2</v>
      </c>
      <c r="N444" s="77" t="str">
        <f>VLOOKUP(B444,'Topic with sorted table '!A:E,5,FALSE)</f>
        <v>DA</v>
      </c>
      <c r="P444" s="47">
        <v>3</v>
      </c>
      <c r="Q444" s="77" t="s">
        <v>272</v>
      </c>
      <c r="R444" s="77">
        <v>3</v>
      </c>
    </row>
    <row r="445" spans="1:18" ht="16.5" customHeight="1" x14ac:dyDescent="0.25">
      <c r="A445" s="77" t="str">
        <f t="shared" si="26"/>
        <v>201112</v>
      </c>
      <c r="B445" s="77" t="str">
        <f t="shared" si="27"/>
        <v>2A7</v>
      </c>
      <c r="C445" s="77">
        <v>2011</v>
      </c>
      <c r="D445" s="44">
        <v>12</v>
      </c>
      <c r="E445" s="44"/>
      <c r="F445" s="44" t="s">
        <v>273</v>
      </c>
      <c r="I445" s="77" t="str">
        <f t="shared" si="28"/>
        <v>F.2 Ch 7</v>
      </c>
      <c r="L445" s="77">
        <v>3</v>
      </c>
      <c r="N445" s="77" t="str">
        <f>VLOOKUP(B445,'Topic with sorted table '!A:E,5,FALSE)</f>
        <v>S2</v>
      </c>
      <c r="P445" s="46">
        <v>2</v>
      </c>
      <c r="Q445" s="77" t="s">
        <v>272</v>
      </c>
      <c r="R445" s="77">
        <v>7</v>
      </c>
    </row>
    <row r="446" spans="1:18" ht="16.5" customHeight="1" x14ac:dyDescent="0.25">
      <c r="A446" s="77" t="str">
        <f t="shared" si="26"/>
        <v>201113</v>
      </c>
      <c r="B446" s="77" t="str">
        <f t="shared" si="27"/>
        <v>5B6</v>
      </c>
      <c r="C446" s="77">
        <v>2011</v>
      </c>
      <c r="D446" s="44">
        <v>13</v>
      </c>
      <c r="E446" s="44"/>
      <c r="F446" s="44" t="s">
        <v>287</v>
      </c>
      <c r="I446" s="77" t="str">
        <f t="shared" si="28"/>
        <v>F.5 Ch 6</v>
      </c>
      <c r="L446" s="77">
        <v>2</v>
      </c>
      <c r="N446" s="77" t="str">
        <f>VLOOKUP(B446,'Topic with sorted table '!A:E,5,FALSE)</f>
        <v>DA</v>
      </c>
      <c r="P446" s="50">
        <v>5</v>
      </c>
      <c r="Q446" s="77" t="s">
        <v>273</v>
      </c>
      <c r="R446" s="77">
        <v>6</v>
      </c>
    </row>
    <row r="447" spans="1:18" ht="16.5" customHeight="1" x14ac:dyDescent="0.25">
      <c r="A447" s="77" t="str">
        <f t="shared" si="26"/>
        <v>201114</v>
      </c>
      <c r="B447" s="77" t="str">
        <f t="shared" si="27"/>
        <v>1A1</v>
      </c>
      <c r="C447" s="77">
        <v>2011</v>
      </c>
      <c r="D447" s="44">
        <v>14</v>
      </c>
      <c r="E447" s="44"/>
      <c r="F447" s="44" t="s">
        <v>273</v>
      </c>
      <c r="I447" s="77" t="str">
        <f t="shared" si="28"/>
        <v>F.1 Ch 1</v>
      </c>
      <c r="L447" s="77">
        <v>2</v>
      </c>
      <c r="N447" s="77" t="str">
        <f>VLOOKUP(B447,'Topic with sorted table '!A:E,5,FALSE)</f>
        <v>A1</v>
      </c>
      <c r="P447" s="48">
        <v>1</v>
      </c>
      <c r="Q447" s="77" t="s">
        <v>272</v>
      </c>
      <c r="R447" s="77">
        <v>1</v>
      </c>
    </row>
    <row r="448" spans="1:18" ht="16.5" customHeight="1" x14ac:dyDescent="0.25">
      <c r="A448" s="77" t="str">
        <f t="shared" si="26"/>
        <v>201115</v>
      </c>
      <c r="B448" s="77" t="str">
        <f t="shared" si="27"/>
        <v>2B10</v>
      </c>
      <c r="C448" s="77">
        <v>2011</v>
      </c>
      <c r="D448" s="44">
        <v>15</v>
      </c>
      <c r="E448" s="44"/>
      <c r="F448" s="44" t="s">
        <v>272</v>
      </c>
      <c r="I448" s="77" t="str">
        <f t="shared" si="28"/>
        <v>F.2 Ch 10</v>
      </c>
      <c r="L448" s="77">
        <v>2</v>
      </c>
      <c r="N448" s="77" t="str">
        <f>VLOOKUP(B448,'Topic with sorted table '!A:E,5,FALSE)</f>
        <v>A2</v>
      </c>
      <c r="P448" s="46">
        <v>2</v>
      </c>
      <c r="Q448" s="77" t="s">
        <v>273</v>
      </c>
      <c r="R448" s="77">
        <v>10</v>
      </c>
    </row>
    <row r="449" spans="1:18" ht="16.5" customHeight="1" x14ac:dyDescent="0.25">
      <c r="A449" s="77" t="str">
        <f t="shared" si="26"/>
        <v>201116</v>
      </c>
      <c r="B449" s="77" t="str">
        <f t="shared" si="27"/>
        <v>2B12</v>
      </c>
      <c r="C449" s="77">
        <v>2011</v>
      </c>
      <c r="D449" s="45">
        <v>16</v>
      </c>
      <c r="E449" s="45"/>
      <c r="F449" s="45" t="s">
        <v>287</v>
      </c>
      <c r="I449" s="77" t="str">
        <f t="shared" si="28"/>
        <v>F.2 Ch 12</v>
      </c>
      <c r="L449" s="77">
        <v>4</v>
      </c>
      <c r="N449" s="77" t="str">
        <f>VLOOKUP(B449,'Topic with sorted table '!A:E,5,FALSE)</f>
        <v>VA1</v>
      </c>
      <c r="P449" s="46">
        <v>2</v>
      </c>
      <c r="Q449" s="77" t="s">
        <v>273</v>
      </c>
      <c r="R449" s="77">
        <v>12</v>
      </c>
    </row>
    <row r="450" spans="1:18" ht="16.5" customHeight="1" x14ac:dyDescent="0.25">
      <c r="A450" s="77" t="str">
        <f t="shared" ref="A450:A513" si="29">C450&amp;IF(D450&lt;10,"0"&amp;D450,D450)</f>
        <v>201117</v>
      </c>
      <c r="B450" s="77" t="str">
        <f t="shared" ref="B450:B513" si="30">P450&amp;Q450&amp;R450</f>
        <v>3B10</v>
      </c>
      <c r="C450" s="77">
        <v>2011</v>
      </c>
      <c r="D450" s="45">
        <v>17</v>
      </c>
      <c r="E450" s="45"/>
      <c r="F450" s="45" t="s">
        <v>287</v>
      </c>
      <c r="I450" s="77" t="str">
        <f t="shared" ref="I450:I513" si="31">"F." &amp; P450 &amp; " Ch "&amp;R450</f>
        <v>F.3 Ch 10</v>
      </c>
      <c r="L450" s="77">
        <v>2</v>
      </c>
      <c r="N450" s="77" t="str">
        <f>VLOOKUP(B450,'Topic with sorted table '!A:E,5,FALSE)</f>
        <v>VA2</v>
      </c>
      <c r="P450" s="47">
        <v>3</v>
      </c>
      <c r="Q450" s="77" t="s">
        <v>273</v>
      </c>
      <c r="R450" s="77">
        <v>10</v>
      </c>
    </row>
    <row r="451" spans="1:18" ht="16.5" customHeight="1" x14ac:dyDescent="0.25">
      <c r="A451" s="77" t="str">
        <f t="shared" si="29"/>
        <v>201118</v>
      </c>
      <c r="B451" s="77" t="str">
        <f t="shared" si="30"/>
        <v>3B10</v>
      </c>
      <c r="C451" s="77">
        <v>2011</v>
      </c>
      <c r="D451" s="45">
        <v>18</v>
      </c>
      <c r="E451" s="45"/>
      <c r="F451" s="45" t="s">
        <v>273</v>
      </c>
      <c r="I451" s="77" t="str">
        <f t="shared" si="31"/>
        <v>F.3 Ch 10</v>
      </c>
      <c r="L451" s="77">
        <v>5</v>
      </c>
      <c r="N451" s="77" t="str">
        <f>VLOOKUP(B451,'Topic with sorted table '!A:E,5,FALSE)</f>
        <v>VA2</v>
      </c>
      <c r="P451" s="47">
        <v>3</v>
      </c>
      <c r="Q451" s="77" t="s">
        <v>273</v>
      </c>
      <c r="R451" s="77">
        <v>10</v>
      </c>
    </row>
    <row r="452" spans="1:18" ht="16.5" customHeight="1" x14ac:dyDescent="0.25">
      <c r="A452" s="77" t="str">
        <f t="shared" si="29"/>
        <v>201119</v>
      </c>
      <c r="B452" s="77" t="str">
        <f t="shared" si="30"/>
        <v>3B8</v>
      </c>
      <c r="C452" s="77">
        <v>2011</v>
      </c>
      <c r="D452" s="45">
        <v>19</v>
      </c>
      <c r="E452" s="45"/>
      <c r="F452" s="45" t="s">
        <v>286</v>
      </c>
      <c r="I452" s="77" t="str">
        <f t="shared" si="31"/>
        <v>F.3 Ch 8</v>
      </c>
      <c r="L452" s="77">
        <v>7</v>
      </c>
      <c r="N452" s="77" t="str">
        <f>VLOOKUP(B452,'Topic with sorted table '!A:E,5,FALSE)</f>
        <v>DG2</v>
      </c>
      <c r="P452" s="47">
        <v>3</v>
      </c>
      <c r="Q452" s="77" t="s">
        <v>273</v>
      </c>
      <c r="R452" s="77">
        <v>8</v>
      </c>
    </row>
    <row r="453" spans="1:18" ht="16.5" customHeight="1" x14ac:dyDescent="0.25">
      <c r="A453" s="77" t="str">
        <f t="shared" si="29"/>
        <v>201120</v>
      </c>
      <c r="B453" s="77" t="str">
        <f t="shared" si="30"/>
        <v>4B12</v>
      </c>
      <c r="C453" s="77">
        <v>2011</v>
      </c>
      <c r="D453" s="45">
        <v>20</v>
      </c>
      <c r="E453" s="45"/>
      <c r="F453" s="45" t="s">
        <v>286</v>
      </c>
      <c r="I453" s="77" t="str">
        <f t="shared" si="31"/>
        <v>F.4 Ch 12</v>
      </c>
      <c r="L453" s="77">
        <v>5</v>
      </c>
      <c r="N453" s="77" t="str">
        <f>VLOOKUP(B453,'Topic with sorted table '!A:E,5,FALSE)</f>
        <v>T2</v>
      </c>
      <c r="P453" s="49">
        <v>4</v>
      </c>
      <c r="Q453" s="77" t="s">
        <v>273</v>
      </c>
      <c r="R453" s="77">
        <v>12</v>
      </c>
    </row>
    <row r="454" spans="1:18" ht="16.5" customHeight="1" x14ac:dyDescent="0.25">
      <c r="A454" s="77" t="str">
        <f t="shared" si="29"/>
        <v>201121</v>
      </c>
      <c r="B454" s="77" t="str">
        <f t="shared" si="30"/>
        <v>2B11</v>
      </c>
      <c r="C454" s="77">
        <v>2011</v>
      </c>
      <c r="D454" s="44">
        <v>21</v>
      </c>
      <c r="E454" s="44"/>
      <c r="F454" s="44" t="s">
        <v>286</v>
      </c>
      <c r="I454" s="77" t="str">
        <f t="shared" si="31"/>
        <v>F.2 Ch 11</v>
      </c>
      <c r="L454" s="77">
        <v>2</v>
      </c>
      <c r="N454" s="77" t="str">
        <f>VLOOKUP(B454,'Topic with sorted table '!A:E,5,FALSE)</f>
        <v>T1</v>
      </c>
      <c r="P454" s="46">
        <v>2</v>
      </c>
      <c r="Q454" s="77" t="s">
        <v>273</v>
      </c>
      <c r="R454" s="77">
        <v>11</v>
      </c>
    </row>
    <row r="455" spans="1:18" ht="16.5" customHeight="1" x14ac:dyDescent="0.25">
      <c r="A455" s="77" t="str">
        <f t="shared" si="29"/>
        <v>201122</v>
      </c>
      <c r="B455" s="77" t="str">
        <f t="shared" si="30"/>
        <v>2B11</v>
      </c>
      <c r="C455" s="77">
        <v>2011</v>
      </c>
      <c r="D455" s="44">
        <v>22</v>
      </c>
      <c r="E455" s="44"/>
      <c r="F455" s="44" t="s">
        <v>287</v>
      </c>
      <c r="I455" s="77" t="str">
        <f t="shared" si="31"/>
        <v>F.2 Ch 11</v>
      </c>
      <c r="L455" s="77">
        <v>2</v>
      </c>
      <c r="N455" s="77" t="str">
        <f>VLOOKUP(B455,'Topic with sorted table '!A:E,5,FALSE)</f>
        <v>T1</v>
      </c>
      <c r="P455" s="46">
        <v>2</v>
      </c>
      <c r="Q455" s="77" t="s">
        <v>273</v>
      </c>
      <c r="R455" s="77">
        <v>11</v>
      </c>
    </row>
    <row r="456" spans="1:18" ht="16.5" customHeight="1" x14ac:dyDescent="0.25">
      <c r="A456" s="77" t="str">
        <f t="shared" si="29"/>
        <v>201123</v>
      </c>
      <c r="B456" s="77" t="str">
        <f t="shared" si="30"/>
        <v>2B9</v>
      </c>
      <c r="C456" s="77">
        <v>2011</v>
      </c>
      <c r="D456" s="44">
        <v>23</v>
      </c>
      <c r="E456" s="44"/>
      <c r="F456" s="44" t="s">
        <v>273</v>
      </c>
      <c r="I456" s="77" t="str">
        <f t="shared" si="31"/>
        <v>F.2 Ch 9</v>
      </c>
      <c r="L456" s="77">
        <v>2</v>
      </c>
      <c r="N456" s="77" t="str">
        <f>VLOOKUP(B456,'Topic with sorted table '!A:E,5,FALSE)</f>
        <v>DG1</v>
      </c>
      <c r="P456" s="46">
        <v>2</v>
      </c>
      <c r="Q456" s="77" t="s">
        <v>273</v>
      </c>
      <c r="R456" s="77">
        <v>9</v>
      </c>
    </row>
    <row r="457" spans="1:18" ht="16.5" customHeight="1" x14ac:dyDescent="0.25">
      <c r="A457" s="77" t="str">
        <f t="shared" si="29"/>
        <v>201124</v>
      </c>
      <c r="B457" s="77" t="str">
        <f t="shared" si="30"/>
        <v>3B9</v>
      </c>
      <c r="C457" s="77">
        <v>2011</v>
      </c>
      <c r="D457" s="44">
        <v>24</v>
      </c>
      <c r="E457" s="44"/>
      <c r="F457" s="44" t="s">
        <v>287</v>
      </c>
      <c r="I457" s="77" t="str">
        <f t="shared" si="31"/>
        <v>F.3 Ch 9</v>
      </c>
      <c r="L457" s="77">
        <v>3</v>
      </c>
      <c r="N457" s="77" t="str">
        <f>VLOOKUP(B457,'Topic with sorted table '!A:E,5,FALSE)</f>
        <v>3D1</v>
      </c>
      <c r="P457" s="47">
        <v>3</v>
      </c>
      <c r="Q457" s="77" t="s">
        <v>273</v>
      </c>
      <c r="R457" s="77">
        <v>9</v>
      </c>
    </row>
    <row r="458" spans="1:18" ht="16.5" customHeight="1" x14ac:dyDescent="0.25">
      <c r="A458" s="77" t="str">
        <f t="shared" si="29"/>
        <v>201125</v>
      </c>
      <c r="B458" s="77" t="str">
        <f t="shared" si="30"/>
        <v>1B9</v>
      </c>
      <c r="C458" s="77">
        <v>2011</v>
      </c>
      <c r="D458" s="44">
        <v>25</v>
      </c>
      <c r="E458" s="44"/>
      <c r="F458" s="44" t="s">
        <v>272</v>
      </c>
      <c r="I458" s="77" t="str">
        <f t="shared" si="31"/>
        <v>F.1 Ch 9</v>
      </c>
      <c r="L458" s="77">
        <v>2</v>
      </c>
      <c r="N458" s="77" t="str">
        <f>VLOOKUP(B458,'Topic with sorted table '!A:E,5,FALSE)</f>
        <v>Geo</v>
      </c>
      <c r="P458" s="48">
        <v>1</v>
      </c>
      <c r="Q458" s="77" t="s">
        <v>273</v>
      </c>
      <c r="R458" s="77">
        <v>9</v>
      </c>
    </row>
    <row r="459" spans="1:18" ht="16.5" customHeight="1" x14ac:dyDescent="0.25">
      <c r="A459" s="77" t="str">
        <f t="shared" si="29"/>
        <v>201126</v>
      </c>
      <c r="B459" s="77" t="str">
        <f t="shared" si="30"/>
        <v>1B9</v>
      </c>
      <c r="C459" s="77">
        <v>2011</v>
      </c>
      <c r="D459" s="45">
        <v>26</v>
      </c>
      <c r="E459" s="45"/>
      <c r="F459" s="45" t="s">
        <v>272</v>
      </c>
      <c r="I459" s="77" t="str">
        <f t="shared" si="31"/>
        <v>F.1 Ch 9</v>
      </c>
      <c r="L459" s="77">
        <v>2</v>
      </c>
      <c r="N459" s="77" t="str">
        <f>VLOOKUP(B459,'Topic with sorted table '!A:E,5,FALSE)</f>
        <v>Geo</v>
      </c>
      <c r="P459" s="48">
        <v>1</v>
      </c>
      <c r="Q459" s="77" t="s">
        <v>273</v>
      </c>
      <c r="R459" s="77">
        <v>9</v>
      </c>
    </row>
    <row r="460" spans="1:18" ht="16.5" customHeight="1" x14ac:dyDescent="0.25">
      <c r="A460" s="77" t="str">
        <f t="shared" si="29"/>
        <v>201127</v>
      </c>
      <c r="B460" s="77" t="str">
        <f t="shared" si="30"/>
        <v>3B8</v>
      </c>
      <c r="C460" s="77">
        <v>2011</v>
      </c>
      <c r="D460" s="45">
        <v>27</v>
      </c>
      <c r="E460" s="45"/>
      <c r="F460" s="45" t="s">
        <v>287</v>
      </c>
      <c r="I460" s="77" t="str">
        <f t="shared" si="31"/>
        <v>F.3 Ch 8</v>
      </c>
      <c r="L460" s="77">
        <v>3</v>
      </c>
      <c r="N460" s="77" t="str">
        <f>VLOOKUP(B460,'Topic with sorted table '!A:E,5,FALSE)</f>
        <v>DG2</v>
      </c>
      <c r="P460" s="47">
        <v>3</v>
      </c>
      <c r="Q460" s="77" t="s">
        <v>273</v>
      </c>
      <c r="R460" s="77">
        <v>8</v>
      </c>
    </row>
    <row r="461" spans="1:18" ht="16.5" customHeight="1" x14ac:dyDescent="0.25">
      <c r="A461" s="77" t="str">
        <f t="shared" si="29"/>
        <v>201128</v>
      </c>
      <c r="B461" s="77" t="str">
        <f t="shared" si="30"/>
        <v>2B8</v>
      </c>
      <c r="C461" s="77">
        <v>2011</v>
      </c>
      <c r="D461" s="45">
        <v>28</v>
      </c>
      <c r="E461" s="45"/>
      <c r="F461" s="45" t="s">
        <v>287</v>
      </c>
      <c r="I461" s="77" t="str">
        <f t="shared" si="31"/>
        <v>F.2 Ch 8</v>
      </c>
      <c r="L461" s="77">
        <v>4</v>
      </c>
      <c r="N461" s="77" t="str">
        <f>VLOOKUP(B461,'Topic with sorted table '!A:E,5,FALSE)</f>
        <v>DG1</v>
      </c>
      <c r="P461" s="46">
        <v>2</v>
      </c>
      <c r="Q461" s="77" t="s">
        <v>273</v>
      </c>
      <c r="R461" s="77">
        <v>8</v>
      </c>
    </row>
    <row r="462" spans="1:18" ht="16.5" customHeight="1" x14ac:dyDescent="0.25">
      <c r="A462" s="77" t="str">
        <f t="shared" si="29"/>
        <v>201129</v>
      </c>
      <c r="B462" s="77" t="str">
        <f t="shared" si="30"/>
        <v>1B8</v>
      </c>
      <c r="C462" s="77">
        <v>2011</v>
      </c>
      <c r="D462" s="45">
        <v>29</v>
      </c>
      <c r="E462" s="45"/>
      <c r="F462" s="45" t="s">
        <v>273</v>
      </c>
      <c r="I462" s="77" t="str">
        <f t="shared" si="31"/>
        <v>F.1 Ch 8</v>
      </c>
      <c r="L462" s="77">
        <v>2</v>
      </c>
      <c r="N462" s="77" t="str">
        <f>VLOOKUP(B462,'Topic with sorted table '!A:E,5,FALSE)</f>
        <v>AG1</v>
      </c>
      <c r="P462" s="48">
        <v>1</v>
      </c>
      <c r="Q462" s="77" t="s">
        <v>273</v>
      </c>
      <c r="R462" s="77">
        <v>8</v>
      </c>
    </row>
    <row r="463" spans="1:18" ht="16.5" customHeight="1" x14ac:dyDescent="0.25">
      <c r="A463" s="77" t="str">
        <f t="shared" si="29"/>
        <v>201130</v>
      </c>
      <c r="B463" s="77" t="str">
        <f t="shared" si="30"/>
        <v>1B8</v>
      </c>
      <c r="C463" s="77">
        <v>2011</v>
      </c>
      <c r="D463" s="45">
        <v>30</v>
      </c>
      <c r="E463" s="45"/>
      <c r="F463" s="45" t="s">
        <v>286</v>
      </c>
      <c r="I463" s="77" t="str">
        <f t="shared" si="31"/>
        <v>F.1 Ch 8</v>
      </c>
      <c r="L463" s="77">
        <v>5</v>
      </c>
      <c r="N463" s="77" t="str">
        <f>VLOOKUP(B463,'Topic with sorted table '!A:E,5,FALSE)</f>
        <v>AG1</v>
      </c>
      <c r="P463" s="48">
        <v>1</v>
      </c>
      <c r="Q463" s="77" t="s">
        <v>273</v>
      </c>
      <c r="R463" s="77">
        <v>8</v>
      </c>
    </row>
    <row r="464" spans="1:18" ht="16.5" customHeight="1" x14ac:dyDescent="0.25">
      <c r="A464" s="77" t="str">
        <f t="shared" si="29"/>
        <v>201131</v>
      </c>
      <c r="B464" s="77" t="str">
        <f t="shared" si="30"/>
        <v>4A2</v>
      </c>
      <c r="C464" s="77">
        <v>2011</v>
      </c>
      <c r="D464" s="44">
        <v>31</v>
      </c>
      <c r="E464" s="44"/>
      <c r="F464" s="44" t="s">
        <v>286</v>
      </c>
      <c r="I464" s="77" t="str">
        <f t="shared" si="31"/>
        <v>F.4 Ch 2</v>
      </c>
      <c r="L464" s="77">
        <v>5</v>
      </c>
      <c r="N464" s="77" t="str">
        <f>VLOOKUP(B464,'Topic with sorted table '!A:E,5,FALSE)</f>
        <v>AG2</v>
      </c>
      <c r="P464" s="49">
        <v>4</v>
      </c>
      <c r="Q464" s="77" t="s">
        <v>272</v>
      </c>
      <c r="R464" s="77">
        <v>2</v>
      </c>
    </row>
    <row r="465" spans="1:18" ht="16.5" customHeight="1" x14ac:dyDescent="0.25">
      <c r="A465" s="77" t="str">
        <f t="shared" si="29"/>
        <v>201132</v>
      </c>
      <c r="B465" s="77" t="str">
        <f t="shared" si="30"/>
        <v>4A2</v>
      </c>
      <c r="C465" s="77">
        <v>2011</v>
      </c>
      <c r="D465" s="44">
        <v>32</v>
      </c>
      <c r="E465" s="44"/>
      <c r="F465" s="44" t="s">
        <v>286</v>
      </c>
      <c r="I465" s="77" t="str">
        <f t="shared" si="31"/>
        <v>F.4 Ch 2</v>
      </c>
      <c r="L465" s="77">
        <v>5</v>
      </c>
      <c r="N465" s="77" t="str">
        <f>VLOOKUP(B465,'Topic with sorted table '!A:E,5,FALSE)</f>
        <v>AG2</v>
      </c>
      <c r="P465" s="49">
        <v>4</v>
      </c>
      <c r="Q465" s="77" t="s">
        <v>272</v>
      </c>
      <c r="R465" s="77">
        <v>2</v>
      </c>
    </row>
    <row r="466" spans="1:18" ht="16.5" customHeight="1" x14ac:dyDescent="0.25">
      <c r="A466" s="77" t="str">
        <f t="shared" si="29"/>
        <v>201133</v>
      </c>
      <c r="B466" s="77" t="str">
        <f t="shared" si="30"/>
        <v>5A5</v>
      </c>
      <c r="C466" s="77">
        <v>2011</v>
      </c>
      <c r="D466" s="44">
        <v>33</v>
      </c>
      <c r="E466" s="44"/>
      <c r="F466" s="44" t="s">
        <v>272</v>
      </c>
      <c r="I466" s="77" t="str">
        <f t="shared" si="31"/>
        <v>F.5 Ch 5</v>
      </c>
      <c r="L466" s="77">
        <v>3</v>
      </c>
      <c r="N466" s="77" t="str">
        <f>VLOOKUP(B466,'Topic with sorted table '!A:E,5,FALSE)</f>
        <v>P2</v>
      </c>
      <c r="P466" s="50">
        <v>5</v>
      </c>
      <c r="Q466" s="77" t="s">
        <v>272</v>
      </c>
      <c r="R466" s="77">
        <v>5</v>
      </c>
    </row>
    <row r="467" spans="1:18" ht="16.5" customHeight="1" x14ac:dyDescent="0.25">
      <c r="A467" s="77" t="str">
        <f t="shared" si="29"/>
        <v>201134</v>
      </c>
      <c r="B467" s="77" t="str">
        <f t="shared" si="30"/>
        <v>3A6</v>
      </c>
      <c r="C467" s="77">
        <v>2011</v>
      </c>
      <c r="D467" s="44">
        <v>34</v>
      </c>
      <c r="E467" s="44"/>
      <c r="F467" s="44" t="s">
        <v>273</v>
      </c>
      <c r="I467" s="77" t="str">
        <f t="shared" si="31"/>
        <v>F.3 Ch 6</v>
      </c>
      <c r="L467" s="77">
        <v>2</v>
      </c>
      <c r="N467" s="77" t="str">
        <f>VLOOKUP(B467,'Topic with sorted table '!A:E,5,FALSE)</f>
        <v>S2</v>
      </c>
      <c r="P467" s="47">
        <v>3</v>
      </c>
      <c r="Q467" s="77" t="s">
        <v>272</v>
      </c>
      <c r="R467" s="77">
        <v>6</v>
      </c>
    </row>
    <row r="468" spans="1:18" ht="16.5" customHeight="1" x14ac:dyDescent="0.25">
      <c r="A468" s="77" t="str">
        <f t="shared" si="29"/>
        <v>201135</v>
      </c>
      <c r="B468" s="77" t="str">
        <f t="shared" si="30"/>
        <v>5B11</v>
      </c>
      <c r="C468" s="77">
        <v>2011</v>
      </c>
      <c r="D468" s="44">
        <v>35</v>
      </c>
      <c r="E468" s="44"/>
      <c r="F468" s="44" t="s">
        <v>286</v>
      </c>
      <c r="I468" s="77" t="str">
        <f t="shared" si="31"/>
        <v>F.5 Ch 11</v>
      </c>
      <c r="L468" s="77">
        <v>2</v>
      </c>
      <c r="N468" s="77" t="str">
        <f>VLOOKUP(B468,'Topic with sorted table '!A:E,5,FALSE)</f>
        <v>S3</v>
      </c>
      <c r="P468" s="50">
        <v>5</v>
      </c>
      <c r="Q468" s="77" t="s">
        <v>273</v>
      </c>
      <c r="R468" s="77">
        <v>11</v>
      </c>
    </row>
    <row r="469" spans="1:18" ht="16.5" customHeight="1" x14ac:dyDescent="0.25">
      <c r="A469" s="77" t="str">
        <f t="shared" si="29"/>
        <v>201136</v>
      </c>
      <c r="B469" s="77" t="str">
        <f t="shared" si="30"/>
        <v>5B11</v>
      </c>
      <c r="C469" s="77">
        <v>2011</v>
      </c>
      <c r="D469" s="45">
        <v>36</v>
      </c>
      <c r="E469" s="45"/>
      <c r="F469" s="45" t="s">
        <v>286</v>
      </c>
      <c r="I469" s="77" t="str">
        <f t="shared" si="31"/>
        <v>F.5 Ch 11</v>
      </c>
      <c r="L469" s="77">
        <v>3</v>
      </c>
      <c r="N469" s="77" t="str">
        <f>VLOOKUP(B469,'Topic with sorted table '!A:E,5,FALSE)</f>
        <v>S3</v>
      </c>
      <c r="P469" s="50">
        <v>5</v>
      </c>
      <c r="Q469" s="77" t="s">
        <v>273</v>
      </c>
      <c r="R469" s="77">
        <v>11</v>
      </c>
    </row>
    <row r="470" spans="1:18" ht="16.5" customHeight="1" x14ac:dyDescent="0.25">
      <c r="A470" s="77" t="str">
        <f t="shared" si="29"/>
        <v>201137</v>
      </c>
      <c r="B470" s="77" t="str">
        <f t="shared" si="30"/>
        <v>5A3</v>
      </c>
      <c r="C470" s="77">
        <v>2011</v>
      </c>
      <c r="D470" s="45">
        <v>37</v>
      </c>
      <c r="E470" s="45"/>
      <c r="F470" s="45" t="s">
        <v>286</v>
      </c>
      <c r="I470" s="77" t="str">
        <f t="shared" si="31"/>
        <v>F.5 Ch 3</v>
      </c>
      <c r="L470" s="77">
        <v>6</v>
      </c>
      <c r="N470" s="77" t="str">
        <f>VLOOKUP(B470,'Topic with sorted table '!A:E,5,FALSE)</f>
        <v>G</v>
      </c>
      <c r="P470" s="50">
        <v>5</v>
      </c>
      <c r="Q470" s="77" t="s">
        <v>272</v>
      </c>
      <c r="R470" s="77">
        <v>3</v>
      </c>
    </row>
    <row r="471" spans="1:18" ht="16.5" customHeight="1" x14ac:dyDescent="0.25">
      <c r="A471" s="77" t="str">
        <f t="shared" si="29"/>
        <v>201138</v>
      </c>
      <c r="B471" s="77" t="str">
        <f t="shared" si="30"/>
        <v>4B7</v>
      </c>
      <c r="C471" s="77">
        <v>2011</v>
      </c>
      <c r="D471" s="45">
        <v>38</v>
      </c>
      <c r="E471" s="45"/>
      <c r="F471" s="45" t="s">
        <v>273</v>
      </c>
      <c r="I471" s="77" t="str">
        <f t="shared" si="31"/>
        <v>F.4 Ch 7</v>
      </c>
      <c r="L471" s="77">
        <v>2</v>
      </c>
      <c r="N471" s="77" t="str">
        <f>VLOOKUP(B471,'Topic with sorted table '!A:E,5,FALSE)</f>
        <v>A3</v>
      </c>
      <c r="P471" s="49">
        <v>4</v>
      </c>
      <c r="Q471" s="77" t="s">
        <v>273</v>
      </c>
      <c r="R471" s="77">
        <v>7</v>
      </c>
    </row>
    <row r="472" spans="1:18" ht="16.5" customHeight="1" x14ac:dyDescent="0.25">
      <c r="A472" s="77" t="str">
        <f t="shared" si="29"/>
        <v>201139</v>
      </c>
      <c r="B472" s="77" t="str">
        <f t="shared" si="30"/>
        <v>4B8</v>
      </c>
      <c r="C472" s="77">
        <v>2011</v>
      </c>
      <c r="D472" s="45">
        <v>39</v>
      </c>
      <c r="E472" s="45"/>
      <c r="F472" s="45" t="s">
        <v>287</v>
      </c>
      <c r="I472" s="77" t="str">
        <f t="shared" si="31"/>
        <v>F.4 Ch 8</v>
      </c>
      <c r="L472" s="77">
        <v>5</v>
      </c>
      <c r="N472" s="77" t="str">
        <f>VLOOKUP(B472,'Topic with sorted table '!A:E,5,FALSE)</f>
        <v>A4</v>
      </c>
      <c r="P472" s="49">
        <v>4</v>
      </c>
      <c r="Q472" s="77" t="s">
        <v>273</v>
      </c>
      <c r="R472" s="77">
        <v>8</v>
      </c>
    </row>
    <row r="473" spans="1:18" ht="16.5" customHeight="1" x14ac:dyDescent="0.25">
      <c r="A473" s="77" t="str">
        <f t="shared" si="29"/>
        <v>201140</v>
      </c>
      <c r="B473" s="77" t="str">
        <f t="shared" si="30"/>
        <v>4A6</v>
      </c>
      <c r="C473" s="77">
        <v>2011</v>
      </c>
      <c r="D473" s="45">
        <v>40</v>
      </c>
      <c r="E473" s="45"/>
      <c r="F473" s="45" t="s">
        <v>286</v>
      </c>
      <c r="I473" s="77" t="str">
        <f t="shared" si="31"/>
        <v>F.4 Ch 6</v>
      </c>
      <c r="L473" s="77">
        <v>5</v>
      </c>
      <c r="N473" s="77" t="str">
        <f>VLOOKUP(B473,'Topic with sorted table '!A:E,5,FALSE)</f>
        <v>A3</v>
      </c>
      <c r="P473" s="49">
        <v>4</v>
      </c>
      <c r="Q473" s="77" t="s">
        <v>272</v>
      </c>
      <c r="R473" s="77">
        <v>6</v>
      </c>
    </row>
    <row r="474" spans="1:18" ht="16.5" customHeight="1" x14ac:dyDescent="0.25">
      <c r="A474" s="77" t="str">
        <f t="shared" si="29"/>
        <v>201141</v>
      </c>
      <c r="B474" s="77" t="str">
        <f t="shared" si="30"/>
        <v>3A2</v>
      </c>
      <c r="C474" s="77">
        <v>2011</v>
      </c>
      <c r="D474" s="44">
        <v>41</v>
      </c>
      <c r="E474" s="44"/>
      <c r="F474" s="44" t="s">
        <v>272</v>
      </c>
      <c r="I474" s="77" t="str">
        <f t="shared" si="31"/>
        <v>F.3 Ch 2</v>
      </c>
      <c r="L474" s="77">
        <v>4</v>
      </c>
      <c r="N474" s="77" t="str">
        <f>VLOOKUP(B474,'Topic with sorted table '!A:E,5,FALSE)</f>
        <v>A2</v>
      </c>
      <c r="P474" s="47">
        <v>3</v>
      </c>
      <c r="Q474" s="77" t="s">
        <v>272</v>
      </c>
      <c r="R474" s="77">
        <v>2</v>
      </c>
    </row>
    <row r="475" spans="1:18" ht="16.5" customHeight="1" x14ac:dyDescent="0.25">
      <c r="A475" s="77" t="str">
        <f t="shared" si="29"/>
        <v>201142</v>
      </c>
      <c r="B475" s="77" t="str">
        <f t="shared" si="30"/>
        <v>6A3</v>
      </c>
      <c r="C475" s="77">
        <v>2011</v>
      </c>
      <c r="D475" s="44">
        <v>42</v>
      </c>
      <c r="E475" s="44"/>
      <c r="F475" s="44" t="s">
        <v>272</v>
      </c>
      <c r="I475" s="77" t="str">
        <f t="shared" si="31"/>
        <v>F.6 Ch 3</v>
      </c>
      <c r="L475" s="77">
        <v>5</v>
      </c>
      <c r="N475" s="77" t="str">
        <f>VLOOKUP(B475,'Topic with sorted table '!A:E,5,FALSE)</f>
        <v>A4</v>
      </c>
      <c r="P475" s="51">
        <v>6</v>
      </c>
      <c r="Q475" s="77" t="s">
        <v>272</v>
      </c>
      <c r="R475" s="77">
        <v>3</v>
      </c>
    </row>
    <row r="476" spans="1:18" ht="16.5" customHeight="1" x14ac:dyDescent="0.25">
      <c r="A476" s="77" t="str">
        <f t="shared" si="29"/>
        <v>201143</v>
      </c>
      <c r="B476" s="77" t="str">
        <f t="shared" si="30"/>
        <v>6A3</v>
      </c>
      <c r="C476" s="77">
        <v>2011</v>
      </c>
      <c r="D476" s="44">
        <v>43</v>
      </c>
      <c r="E476" s="44"/>
      <c r="F476" s="44" t="s">
        <v>273</v>
      </c>
      <c r="I476" s="77" t="str">
        <f t="shared" si="31"/>
        <v>F.6 Ch 3</v>
      </c>
      <c r="L476" s="77">
        <v>4</v>
      </c>
      <c r="N476" s="77" t="str">
        <f>VLOOKUP(B476,'Topic with sorted table '!A:E,5,FALSE)</f>
        <v>A4</v>
      </c>
      <c r="P476" s="51">
        <v>6</v>
      </c>
      <c r="Q476" s="77" t="s">
        <v>272</v>
      </c>
      <c r="R476" s="77">
        <v>3</v>
      </c>
    </row>
    <row r="477" spans="1:18" ht="16.5" customHeight="1" x14ac:dyDescent="0.25">
      <c r="A477" s="77" t="str">
        <f t="shared" si="29"/>
        <v>201144</v>
      </c>
      <c r="B477" s="77" t="str">
        <f t="shared" si="30"/>
        <v>6A1</v>
      </c>
      <c r="C477" s="77">
        <v>2011</v>
      </c>
      <c r="D477" s="44">
        <v>44</v>
      </c>
      <c r="E477" s="44"/>
      <c r="F477" s="44" t="s">
        <v>287</v>
      </c>
      <c r="I477" s="77" t="str">
        <f t="shared" si="31"/>
        <v>F.6 Ch 1</v>
      </c>
      <c r="L477" s="77">
        <v>3</v>
      </c>
      <c r="N477" s="77" t="str">
        <f>VLOOKUP(B477,'Topic with sorted table '!A:E,5,FALSE)</f>
        <v>A3</v>
      </c>
      <c r="P477" s="51">
        <v>6</v>
      </c>
      <c r="Q477" s="77" t="s">
        <v>272</v>
      </c>
      <c r="R477" s="77">
        <v>1</v>
      </c>
    </row>
    <row r="478" spans="1:18" ht="16.5" customHeight="1" x14ac:dyDescent="0.25">
      <c r="A478" s="77" t="str">
        <f t="shared" si="29"/>
        <v>201145</v>
      </c>
      <c r="B478" s="77" t="str">
        <f t="shared" si="30"/>
        <v>6A2</v>
      </c>
      <c r="C478" s="77">
        <v>2011</v>
      </c>
      <c r="D478" s="44">
        <v>45</v>
      </c>
      <c r="E478" s="44"/>
      <c r="F478" s="44" t="s">
        <v>287</v>
      </c>
      <c r="I478" s="77" t="str">
        <f t="shared" si="31"/>
        <v>F.6 Ch 2</v>
      </c>
      <c r="L478" s="77">
        <v>4</v>
      </c>
      <c r="N478" s="77" t="str">
        <f>VLOOKUP(B478,'Topic with sorted table '!A:E,5,FALSE)</f>
        <v>A3</v>
      </c>
      <c r="P478" s="51">
        <v>6</v>
      </c>
      <c r="Q478" s="77" t="s">
        <v>272</v>
      </c>
      <c r="R478" s="77">
        <v>2</v>
      </c>
    </row>
    <row r="479" spans="1:18" ht="16.5" customHeight="1" x14ac:dyDescent="0.25">
      <c r="A479" s="77" t="str">
        <f t="shared" si="29"/>
        <v>201146</v>
      </c>
      <c r="B479" s="77" t="str">
        <f t="shared" si="30"/>
        <v>5A3</v>
      </c>
      <c r="C479" s="77">
        <v>2011</v>
      </c>
      <c r="D479" s="45">
        <v>46</v>
      </c>
      <c r="E479" s="45"/>
      <c r="F479" s="45" t="s">
        <v>286</v>
      </c>
      <c r="I479" s="77" t="str">
        <f t="shared" si="31"/>
        <v>F.5 Ch 3</v>
      </c>
      <c r="L479" s="77">
        <v>7</v>
      </c>
      <c r="N479" s="77" t="str">
        <f>VLOOKUP(B479,'Topic with sorted table '!A:E,5,FALSE)</f>
        <v>G</v>
      </c>
      <c r="P479" s="50">
        <v>5</v>
      </c>
      <c r="Q479" s="77" t="s">
        <v>272</v>
      </c>
      <c r="R479" s="77">
        <v>3</v>
      </c>
    </row>
    <row r="480" spans="1:18" ht="16.5" customHeight="1" x14ac:dyDescent="0.25">
      <c r="A480" s="77" t="str">
        <f t="shared" si="29"/>
        <v>201147</v>
      </c>
      <c r="B480" s="77" t="str">
        <f t="shared" si="30"/>
        <v>5B9</v>
      </c>
      <c r="C480" s="77">
        <v>2011</v>
      </c>
      <c r="D480" s="45">
        <v>47</v>
      </c>
      <c r="E480" s="45"/>
      <c r="F480" s="45" t="s">
        <v>272</v>
      </c>
      <c r="I480" s="77" t="str">
        <f t="shared" si="31"/>
        <v>F.5 Ch 9</v>
      </c>
      <c r="L480" s="77">
        <v>6</v>
      </c>
      <c r="N480" s="77" t="str">
        <f>VLOOKUP(B480,'Topic with sorted table '!A:E,5,FALSE)</f>
        <v>T2</v>
      </c>
      <c r="P480" s="50">
        <v>5</v>
      </c>
      <c r="Q480" s="77" t="s">
        <v>273</v>
      </c>
      <c r="R480" s="77">
        <v>9</v>
      </c>
    </row>
    <row r="481" spans="1:18" ht="16.5" customHeight="1" x14ac:dyDescent="0.25">
      <c r="A481" s="77" t="str">
        <f t="shared" si="29"/>
        <v>201148</v>
      </c>
      <c r="B481" s="77" t="str">
        <f t="shared" si="30"/>
        <v>4B11</v>
      </c>
      <c r="C481" s="77">
        <v>2011</v>
      </c>
      <c r="D481" s="45">
        <v>48</v>
      </c>
      <c r="E481" s="45"/>
      <c r="F481" s="45" t="s">
        <v>286</v>
      </c>
      <c r="I481" s="77" t="str">
        <f t="shared" si="31"/>
        <v>F.4 Ch 11</v>
      </c>
      <c r="L481" s="77">
        <v>3</v>
      </c>
      <c r="N481" s="77" t="str">
        <f>VLOOKUP(B481,'Topic with sorted table '!A:E,5,FALSE)</f>
        <v>DG3</v>
      </c>
      <c r="P481" s="49">
        <v>4</v>
      </c>
      <c r="Q481" s="77" t="s">
        <v>273</v>
      </c>
      <c r="R481" s="77">
        <v>11</v>
      </c>
    </row>
    <row r="482" spans="1:18" ht="16.5" customHeight="1" x14ac:dyDescent="0.25">
      <c r="A482" s="77" t="str">
        <f t="shared" si="29"/>
        <v>201149</v>
      </c>
      <c r="B482" s="77" t="str">
        <f t="shared" si="30"/>
        <v>4B11</v>
      </c>
      <c r="C482" s="77">
        <v>2011</v>
      </c>
      <c r="D482" s="45">
        <v>49</v>
      </c>
      <c r="E482" s="45"/>
      <c r="F482" s="45" t="s">
        <v>287</v>
      </c>
      <c r="I482" s="77" t="str">
        <f t="shared" si="31"/>
        <v>F.4 Ch 11</v>
      </c>
      <c r="L482" s="77">
        <v>3</v>
      </c>
      <c r="N482" s="77" t="str">
        <f>VLOOKUP(B482,'Topic with sorted table '!A:E,5,FALSE)</f>
        <v>DG3</v>
      </c>
      <c r="P482" s="49">
        <v>4</v>
      </c>
      <c r="Q482" s="77" t="s">
        <v>273</v>
      </c>
      <c r="R482" s="77">
        <v>11</v>
      </c>
    </row>
    <row r="483" spans="1:18" ht="16.5" customHeight="1" x14ac:dyDescent="0.25">
      <c r="A483" s="77" t="str">
        <f t="shared" si="29"/>
        <v>201150</v>
      </c>
      <c r="B483" s="77" t="str">
        <f t="shared" si="30"/>
        <v>5B10</v>
      </c>
      <c r="C483" s="77">
        <v>2011</v>
      </c>
      <c r="D483" s="45">
        <v>50</v>
      </c>
      <c r="E483" s="45"/>
      <c r="F483" s="45" t="s">
        <v>273</v>
      </c>
      <c r="I483" s="77" t="str">
        <f t="shared" si="31"/>
        <v>F.5 Ch 10</v>
      </c>
      <c r="L483" s="77">
        <v>5</v>
      </c>
      <c r="N483" s="77" t="str">
        <f>VLOOKUP(B483,'Topic with sorted table '!A:E,5,FALSE)</f>
        <v>3D2</v>
      </c>
      <c r="P483" s="50">
        <v>5</v>
      </c>
      <c r="Q483" s="77" t="s">
        <v>273</v>
      </c>
      <c r="R483" s="77">
        <v>10</v>
      </c>
    </row>
    <row r="484" spans="1:18" ht="16.5" customHeight="1" x14ac:dyDescent="0.25">
      <c r="A484" s="77" t="str">
        <f t="shared" si="29"/>
        <v>201151</v>
      </c>
      <c r="B484" s="77" t="str">
        <f t="shared" si="30"/>
        <v>5B7</v>
      </c>
      <c r="C484" s="77">
        <v>2011</v>
      </c>
      <c r="D484" s="44">
        <v>51</v>
      </c>
      <c r="E484" s="44"/>
      <c r="F484" s="44" t="s">
        <v>273</v>
      </c>
      <c r="I484" s="77" t="str">
        <f t="shared" si="31"/>
        <v>F.5 Ch 7</v>
      </c>
      <c r="L484" s="77">
        <v>5</v>
      </c>
      <c r="N484" s="77" t="str">
        <f>VLOOKUP(B484,'Topic with sorted table '!A:E,5,FALSE)</f>
        <v>AG3</v>
      </c>
      <c r="P484" s="50">
        <v>5</v>
      </c>
      <c r="Q484" s="77" t="s">
        <v>273</v>
      </c>
      <c r="R484" s="77">
        <v>7</v>
      </c>
    </row>
    <row r="485" spans="1:18" ht="16.5" customHeight="1" x14ac:dyDescent="0.25">
      <c r="A485" s="77" t="str">
        <f t="shared" si="29"/>
        <v>201152</v>
      </c>
      <c r="B485" s="77" t="str">
        <f t="shared" si="30"/>
        <v>5A5</v>
      </c>
      <c r="C485" s="77">
        <v>2011</v>
      </c>
      <c r="D485" s="44">
        <v>52</v>
      </c>
      <c r="E485" s="44"/>
      <c r="F485" s="44" t="s">
        <v>287</v>
      </c>
      <c r="I485" s="77" t="str">
        <f t="shared" si="31"/>
        <v>F.5 Ch 5</v>
      </c>
      <c r="L485" s="77">
        <v>4</v>
      </c>
      <c r="N485" s="77" t="str">
        <f>VLOOKUP(B485,'Topic with sorted table '!A:E,5,FALSE)</f>
        <v>P2</v>
      </c>
      <c r="P485" s="50">
        <v>5</v>
      </c>
      <c r="Q485" s="77" t="s">
        <v>272</v>
      </c>
      <c r="R485" s="77">
        <v>5</v>
      </c>
    </row>
    <row r="486" spans="1:18" ht="16.5" customHeight="1" x14ac:dyDescent="0.25">
      <c r="A486" s="77" t="str">
        <f t="shared" si="29"/>
        <v>201153</v>
      </c>
      <c r="B486" s="77" t="str">
        <f t="shared" si="30"/>
        <v>6A4</v>
      </c>
      <c r="C486" s="77">
        <v>2011</v>
      </c>
      <c r="D486" s="44">
        <v>53</v>
      </c>
      <c r="E486" s="44"/>
      <c r="F486" s="44" t="s">
        <v>272</v>
      </c>
      <c r="I486" s="77" t="str">
        <f t="shared" si="31"/>
        <v>F.6 Ch 4</v>
      </c>
      <c r="L486" s="77">
        <v>6</v>
      </c>
      <c r="N486" s="77" t="str">
        <f>VLOOKUP(B486,'Topic with sorted table '!A:E,5,FALSE)</f>
        <v>S3</v>
      </c>
      <c r="P486" s="51">
        <v>6</v>
      </c>
      <c r="Q486" s="77" t="s">
        <v>272</v>
      </c>
      <c r="R486" s="77">
        <v>4</v>
      </c>
    </row>
    <row r="487" spans="1:18" ht="16.5" customHeight="1" x14ac:dyDescent="0.25">
      <c r="A487" s="77" t="str">
        <f t="shared" si="29"/>
        <v>201154</v>
      </c>
      <c r="B487" s="77" t="str">
        <f t="shared" si="30"/>
        <v>3A6</v>
      </c>
      <c r="C487" s="77">
        <v>2011</v>
      </c>
      <c r="D487" s="44">
        <v>54</v>
      </c>
      <c r="E487" s="44"/>
      <c r="F487" s="44" t="s">
        <v>273</v>
      </c>
      <c r="I487" s="77" t="str">
        <f t="shared" si="31"/>
        <v>F.3 Ch 6</v>
      </c>
      <c r="L487" s="77">
        <v>4</v>
      </c>
      <c r="N487" s="77" t="str">
        <f>VLOOKUP(B487,'Topic with sorted table '!A:E,5,FALSE)</f>
        <v>S2</v>
      </c>
      <c r="P487" s="47">
        <v>3</v>
      </c>
      <c r="Q487" s="77" t="s">
        <v>272</v>
      </c>
      <c r="R487" s="77">
        <v>6</v>
      </c>
    </row>
    <row r="488" spans="1:18" ht="16.5" customHeight="1" x14ac:dyDescent="0.25">
      <c r="A488" s="77" t="str">
        <f t="shared" si="29"/>
        <v>201201</v>
      </c>
      <c r="B488" s="77" t="str">
        <f t="shared" si="30"/>
        <v>2A2</v>
      </c>
      <c r="C488" s="77">
        <v>2012</v>
      </c>
      <c r="D488" s="44">
        <v>1</v>
      </c>
      <c r="E488" s="44"/>
      <c r="F488" s="44" t="s">
        <v>7</v>
      </c>
      <c r="I488" s="77" t="str">
        <f t="shared" si="31"/>
        <v>F.2 Ch 2</v>
      </c>
      <c r="L488" s="77">
        <v>2</v>
      </c>
      <c r="N488" s="77" t="str">
        <f>VLOOKUP(B488,'Topic with sorted table '!A:E,5,FALSE)</f>
        <v>A1</v>
      </c>
      <c r="P488" s="46">
        <v>2</v>
      </c>
      <c r="Q488" s="77" t="s">
        <v>272</v>
      </c>
      <c r="R488" s="77">
        <v>2</v>
      </c>
    </row>
    <row r="489" spans="1:18" ht="16.5" customHeight="1" x14ac:dyDescent="0.25">
      <c r="A489" s="77" t="str">
        <f t="shared" si="29"/>
        <v>201202</v>
      </c>
      <c r="B489" s="77" t="str">
        <f t="shared" si="30"/>
        <v>2A2</v>
      </c>
      <c r="C489" s="77">
        <v>2012</v>
      </c>
      <c r="D489" s="44">
        <v>2</v>
      </c>
      <c r="E489" s="44"/>
      <c r="F489" s="44" t="s">
        <v>23</v>
      </c>
      <c r="I489" s="77" t="str">
        <f t="shared" si="31"/>
        <v>F.2 Ch 2</v>
      </c>
      <c r="L489" s="77">
        <v>2</v>
      </c>
      <c r="N489" s="77" t="str">
        <f>VLOOKUP(B489,'Topic with sorted table '!A:E,5,FALSE)</f>
        <v>A1</v>
      </c>
      <c r="P489" s="46">
        <v>2</v>
      </c>
      <c r="Q489" s="77" t="s">
        <v>272</v>
      </c>
      <c r="R489" s="77">
        <v>2</v>
      </c>
    </row>
    <row r="490" spans="1:18" ht="16.5" customHeight="1" x14ac:dyDescent="0.25">
      <c r="A490" s="77" t="str">
        <f t="shared" si="29"/>
        <v>201203</v>
      </c>
      <c r="B490" s="77" t="str">
        <f t="shared" si="30"/>
        <v>2A3</v>
      </c>
      <c r="C490" s="77">
        <v>2012</v>
      </c>
      <c r="D490" s="44">
        <v>3</v>
      </c>
      <c r="E490" s="44"/>
      <c r="F490" s="44" t="s">
        <v>7</v>
      </c>
      <c r="I490" s="77" t="str">
        <f t="shared" si="31"/>
        <v>F.2 Ch 3</v>
      </c>
      <c r="L490" s="77">
        <v>3</v>
      </c>
      <c r="N490" s="77" t="str">
        <f>VLOOKUP(B490,'Topic with sorted table '!A:E,5,FALSE)</f>
        <v>A1</v>
      </c>
      <c r="P490" s="46">
        <v>2</v>
      </c>
      <c r="Q490" s="77" t="s">
        <v>272</v>
      </c>
      <c r="R490" s="77">
        <v>3</v>
      </c>
    </row>
    <row r="491" spans="1:18" ht="16.5" customHeight="1" x14ac:dyDescent="0.25">
      <c r="A491" s="77" t="str">
        <f t="shared" si="29"/>
        <v>201204</v>
      </c>
      <c r="B491" s="77" t="str">
        <f t="shared" si="30"/>
        <v>4A6</v>
      </c>
      <c r="C491" s="77">
        <v>2012</v>
      </c>
      <c r="D491" s="44">
        <v>4</v>
      </c>
      <c r="E491" s="44"/>
      <c r="F491" s="44" t="s">
        <v>19</v>
      </c>
      <c r="I491" s="77" t="str">
        <f t="shared" si="31"/>
        <v>F.4 Ch 6</v>
      </c>
      <c r="L491" s="77">
        <v>2</v>
      </c>
      <c r="N491" s="77" t="str">
        <f>VLOOKUP(B491,'Topic with sorted table '!A:E,5,FALSE)</f>
        <v>A3</v>
      </c>
      <c r="P491" s="49">
        <v>4</v>
      </c>
      <c r="Q491" s="77" t="s">
        <v>272</v>
      </c>
      <c r="R491" s="77">
        <v>6</v>
      </c>
    </row>
    <row r="492" spans="1:18" ht="16.5" customHeight="1" x14ac:dyDescent="0.25">
      <c r="A492" s="77" t="str">
        <f t="shared" si="29"/>
        <v>201205</v>
      </c>
      <c r="B492" s="77" t="str">
        <f t="shared" si="30"/>
        <v>2A5</v>
      </c>
      <c r="C492" s="77">
        <v>2012</v>
      </c>
      <c r="D492" s="44">
        <v>5</v>
      </c>
      <c r="E492" s="44"/>
      <c r="F492" s="44" t="s">
        <v>19</v>
      </c>
      <c r="I492" s="77" t="str">
        <f t="shared" si="31"/>
        <v>F.2 Ch 5</v>
      </c>
      <c r="L492" s="77">
        <v>2</v>
      </c>
      <c r="N492" s="77" t="str">
        <f>VLOOKUP(B492,'Topic with sorted table '!A:E,5,FALSE)</f>
        <v>A1</v>
      </c>
      <c r="P492" s="46">
        <v>2</v>
      </c>
      <c r="Q492" s="77" t="s">
        <v>272</v>
      </c>
      <c r="R492" s="77">
        <v>5</v>
      </c>
    </row>
    <row r="493" spans="1:18" ht="16.5" customHeight="1" x14ac:dyDescent="0.25">
      <c r="A493" s="77" t="str">
        <f t="shared" si="29"/>
        <v>201206</v>
      </c>
      <c r="B493" s="77" t="str">
        <f t="shared" si="30"/>
        <v>4A5</v>
      </c>
      <c r="C493" s="77">
        <v>2012</v>
      </c>
      <c r="D493" s="45">
        <v>6</v>
      </c>
      <c r="E493" s="45"/>
      <c r="F493" s="45" t="s">
        <v>23</v>
      </c>
      <c r="I493" s="77" t="str">
        <f t="shared" si="31"/>
        <v>F.4 Ch 5</v>
      </c>
      <c r="L493" s="77">
        <v>4</v>
      </c>
      <c r="N493" s="77" t="str">
        <f>VLOOKUP(B493,'Topic with sorted table '!A:E,5,FALSE)</f>
        <v>A4</v>
      </c>
      <c r="P493" s="49">
        <v>4</v>
      </c>
      <c r="Q493" s="77" t="s">
        <v>272</v>
      </c>
      <c r="R493" s="77">
        <v>5</v>
      </c>
    </row>
    <row r="494" spans="1:18" ht="16.5" customHeight="1" x14ac:dyDescent="0.25">
      <c r="A494" s="77" t="str">
        <f t="shared" si="29"/>
        <v>201207</v>
      </c>
      <c r="B494" s="77" t="str">
        <f t="shared" si="30"/>
        <v>5A2</v>
      </c>
      <c r="C494" s="77">
        <v>2012</v>
      </c>
      <c r="D494" s="45">
        <v>7</v>
      </c>
      <c r="E494" s="45"/>
      <c r="F494" s="45" t="s">
        <v>7</v>
      </c>
      <c r="I494" s="77" t="str">
        <f t="shared" si="31"/>
        <v>F.5 Ch 2</v>
      </c>
      <c r="L494" s="77">
        <v>3</v>
      </c>
      <c r="N494" s="77" t="str">
        <f>VLOOKUP(B494,'Topic with sorted table '!A:E,5,FALSE)</f>
        <v>A4</v>
      </c>
      <c r="P494" s="50">
        <v>5</v>
      </c>
      <c r="Q494" s="77" t="s">
        <v>272</v>
      </c>
      <c r="R494" s="77">
        <v>2</v>
      </c>
    </row>
    <row r="495" spans="1:18" ht="16.5" customHeight="1" x14ac:dyDescent="0.25">
      <c r="A495" s="77" t="str">
        <f t="shared" si="29"/>
        <v>201208</v>
      </c>
      <c r="B495" s="77" t="str">
        <f t="shared" si="30"/>
        <v>3A3</v>
      </c>
      <c r="C495" s="77">
        <v>2012</v>
      </c>
      <c r="D495" s="45">
        <v>8</v>
      </c>
      <c r="E495" s="45"/>
      <c r="F495" s="45" t="s">
        <v>23</v>
      </c>
      <c r="I495" s="77" t="str">
        <f t="shared" si="31"/>
        <v>F.3 Ch 3</v>
      </c>
      <c r="L495" s="77">
        <v>2</v>
      </c>
      <c r="N495" s="77" t="str">
        <f>VLOOKUP(B495,'Topic with sorted table '!A:E,5,FALSE)</f>
        <v>DA</v>
      </c>
      <c r="P495" s="47">
        <v>3</v>
      </c>
      <c r="Q495" s="77" t="s">
        <v>272</v>
      </c>
      <c r="R495" s="77">
        <v>3</v>
      </c>
    </row>
    <row r="496" spans="1:18" ht="16.5" customHeight="1" x14ac:dyDescent="0.25">
      <c r="A496" s="77" t="str">
        <f t="shared" si="29"/>
        <v>201209</v>
      </c>
      <c r="B496" s="77" t="str">
        <f t="shared" si="30"/>
        <v>2A6</v>
      </c>
      <c r="C496" s="77">
        <v>2012</v>
      </c>
      <c r="D496" s="45">
        <v>9</v>
      </c>
      <c r="E496" s="45"/>
      <c r="F496" s="45" t="s">
        <v>13</v>
      </c>
      <c r="I496" s="77" t="str">
        <f t="shared" si="31"/>
        <v>F.2 Ch 6</v>
      </c>
      <c r="L496" s="77">
        <v>2</v>
      </c>
      <c r="N496" s="77" t="str">
        <f>VLOOKUP(B496,'Topic with sorted table '!A:E,5,FALSE)</f>
        <v>A1</v>
      </c>
      <c r="P496" s="46">
        <v>2</v>
      </c>
      <c r="Q496" s="77" t="s">
        <v>272</v>
      </c>
      <c r="R496" s="77">
        <v>6</v>
      </c>
    </row>
    <row r="497" spans="1:18" ht="16.5" customHeight="1" x14ac:dyDescent="0.25">
      <c r="A497" s="77" t="str">
        <f t="shared" si="29"/>
        <v>201210</v>
      </c>
      <c r="B497" s="77" t="str">
        <f t="shared" si="30"/>
        <v>5B6</v>
      </c>
      <c r="C497" s="77">
        <v>2012</v>
      </c>
      <c r="D497" s="45">
        <v>10</v>
      </c>
      <c r="E497" s="45"/>
      <c r="F497" s="45" t="s">
        <v>23</v>
      </c>
      <c r="I497" s="77" t="str">
        <f t="shared" si="31"/>
        <v>F.5 Ch 6</v>
      </c>
      <c r="L497" s="77">
        <v>3</v>
      </c>
      <c r="N497" s="77" t="str">
        <f>VLOOKUP(B497,'Topic with sorted table '!A:E,5,FALSE)</f>
        <v>DA</v>
      </c>
      <c r="P497" s="50">
        <v>5</v>
      </c>
      <c r="Q497" s="77" t="s">
        <v>273</v>
      </c>
      <c r="R497" s="77">
        <v>6</v>
      </c>
    </row>
    <row r="498" spans="1:18" ht="16.5" customHeight="1" x14ac:dyDescent="0.25">
      <c r="A498" s="77" t="str">
        <f t="shared" si="29"/>
        <v>201211</v>
      </c>
      <c r="B498" s="77" t="str">
        <f t="shared" si="30"/>
        <v>3A6</v>
      </c>
      <c r="C498" s="77">
        <v>2012</v>
      </c>
      <c r="D498" s="44">
        <v>11</v>
      </c>
      <c r="E498" s="44"/>
      <c r="F498" s="44" t="s">
        <v>7</v>
      </c>
      <c r="I498" s="77" t="str">
        <f t="shared" si="31"/>
        <v>F.3 Ch 6</v>
      </c>
      <c r="L498" s="77">
        <v>2</v>
      </c>
      <c r="N498" s="77" t="str">
        <f>VLOOKUP(B498,'Topic with sorted table '!A:E,5,FALSE)</f>
        <v>S2</v>
      </c>
      <c r="P498" s="47">
        <v>3</v>
      </c>
      <c r="Q498" s="77" t="s">
        <v>272</v>
      </c>
      <c r="R498" s="77">
        <v>6</v>
      </c>
    </row>
    <row r="499" spans="1:18" ht="16.5" customHeight="1" x14ac:dyDescent="0.25">
      <c r="A499" s="77" t="str">
        <f t="shared" si="29"/>
        <v>201212</v>
      </c>
      <c r="B499" s="77" t="str">
        <f t="shared" si="30"/>
        <v>6A1</v>
      </c>
      <c r="C499" s="77">
        <v>2012</v>
      </c>
      <c r="D499" s="44">
        <v>12</v>
      </c>
      <c r="E499" s="44"/>
      <c r="F499" s="44" t="s">
        <v>19</v>
      </c>
      <c r="I499" s="77" t="str">
        <f t="shared" si="31"/>
        <v>F.6 Ch 1</v>
      </c>
      <c r="L499" s="77">
        <v>2</v>
      </c>
      <c r="N499" s="77" t="str">
        <f>VLOOKUP(B499,'Topic with sorted table '!A:E,5,FALSE)</f>
        <v>A3</v>
      </c>
      <c r="P499" s="51">
        <v>6</v>
      </c>
      <c r="Q499" s="77" t="s">
        <v>272</v>
      </c>
      <c r="R499" s="77">
        <v>1</v>
      </c>
    </row>
    <row r="500" spans="1:18" ht="16.5" customHeight="1" x14ac:dyDescent="0.25">
      <c r="A500" s="77" t="str">
        <f t="shared" si="29"/>
        <v>201213</v>
      </c>
      <c r="B500" s="77" t="str">
        <f t="shared" si="30"/>
        <v>2A1</v>
      </c>
      <c r="C500" s="77">
        <v>2012</v>
      </c>
      <c r="D500" s="44">
        <v>13</v>
      </c>
      <c r="E500" s="44"/>
      <c r="F500" s="44" t="s">
        <v>23</v>
      </c>
      <c r="I500" s="77" t="str">
        <f t="shared" si="31"/>
        <v>F.2 Ch 1</v>
      </c>
      <c r="L500" s="77">
        <v>2</v>
      </c>
      <c r="N500" s="77" t="str">
        <f>VLOOKUP(B500,'Topic with sorted table '!A:E,5,FALSE)</f>
        <v>A1</v>
      </c>
      <c r="P500" s="46">
        <v>2</v>
      </c>
      <c r="Q500" s="77" t="s">
        <v>272</v>
      </c>
      <c r="R500" s="77">
        <v>1</v>
      </c>
    </row>
    <row r="501" spans="1:18" ht="16.5" customHeight="1" x14ac:dyDescent="0.25">
      <c r="A501" s="77" t="str">
        <f t="shared" si="29"/>
        <v>201214</v>
      </c>
      <c r="B501" s="77" t="str">
        <f t="shared" si="30"/>
        <v>2A1</v>
      </c>
      <c r="C501" s="77">
        <v>2012</v>
      </c>
      <c r="D501" s="44">
        <v>14</v>
      </c>
      <c r="E501" s="44"/>
      <c r="F501" s="44" t="s">
        <v>19</v>
      </c>
      <c r="I501" s="77" t="str">
        <f t="shared" si="31"/>
        <v>F.2 Ch 1</v>
      </c>
      <c r="L501" s="77">
        <v>4</v>
      </c>
      <c r="N501" s="77" t="str">
        <f>VLOOKUP(B501,'Topic with sorted table '!A:E,5,FALSE)</f>
        <v>A1</v>
      </c>
      <c r="P501" s="46">
        <v>2</v>
      </c>
      <c r="Q501" s="77" t="s">
        <v>272</v>
      </c>
      <c r="R501" s="77">
        <v>1</v>
      </c>
    </row>
    <row r="502" spans="1:18" ht="16.5" customHeight="1" x14ac:dyDescent="0.25">
      <c r="A502" s="77" t="str">
        <f t="shared" si="29"/>
        <v>201215</v>
      </c>
      <c r="B502" s="77" t="str">
        <f t="shared" si="30"/>
        <v>2B10</v>
      </c>
      <c r="C502" s="77">
        <v>2012</v>
      </c>
      <c r="D502" s="44">
        <v>15</v>
      </c>
      <c r="E502" s="44"/>
      <c r="F502" s="44" t="s">
        <v>13</v>
      </c>
      <c r="I502" s="77" t="str">
        <f t="shared" si="31"/>
        <v>F.2 Ch 10</v>
      </c>
      <c r="L502" s="77">
        <v>2</v>
      </c>
      <c r="N502" s="77" t="str">
        <f>VLOOKUP(B502,'Topic with sorted table '!A:E,5,FALSE)</f>
        <v>A2</v>
      </c>
      <c r="P502" s="46">
        <v>2</v>
      </c>
      <c r="Q502" s="77" t="s">
        <v>273</v>
      </c>
      <c r="R502" s="77">
        <v>10</v>
      </c>
    </row>
    <row r="503" spans="1:18" ht="16.5" customHeight="1" x14ac:dyDescent="0.25">
      <c r="A503" s="77" t="str">
        <f t="shared" si="29"/>
        <v>201216</v>
      </c>
      <c r="B503" s="77" t="str">
        <f t="shared" si="30"/>
        <v>2B12</v>
      </c>
      <c r="C503" s="77">
        <v>2012</v>
      </c>
      <c r="D503" s="45">
        <v>16</v>
      </c>
      <c r="E503" s="45"/>
      <c r="F503" s="45" t="s">
        <v>19</v>
      </c>
      <c r="I503" s="77" t="str">
        <f t="shared" si="31"/>
        <v>F.2 Ch 12</v>
      </c>
      <c r="L503" s="77">
        <v>2</v>
      </c>
      <c r="N503" s="77" t="str">
        <f>VLOOKUP(B503,'Topic with sorted table '!A:E,5,FALSE)</f>
        <v>VA1</v>
      </c>
      <c r="P503" s="46">
        <v>2</v>
      </c>
      <c r="Q503" s="77" t="s">
        <v>273</v>
      </c>
      <c r="R503" s="77">
        <v>12</v>
      </c>
    </row>
    <row r="504" spans="1:18" ht="16.5" customHeight="1" x14ac:dyDescent="0.25">
      <c r="A504" s="77" t="str">
        <f t="shared" si="29"/>
        <v>201217</v>
      </c>
      <c r="B504" s="77" t="str">
        <f t="shared" si="30"/>
        <v>3B10</v>
      </c>
      <c r="C504" s="77">
        <v>2012</v>
      </c>
      <c r="D504" s="45">
        <v>17</v>
      </c>
      <c r="E504" s="45"/>
      <c r="F504" s="45" t="s">
        <v>19</v>
      </c>
      <c r="I504" s="77" t="str">
        <f t="shared" si="31"/>
        <v>F.3 Ch 10</v>
      </c>
      <c r="L504" s="77">
        <v>5</v>
      </c>
      <c r="N504" s="77" t="str">
        <f>VLOOKUP(B504,'Topic with sorted table '!A:E,5,FALSE)</f>
        <v>VA2</v>
      </c>
      <c r="P504" s="47">
        <v>3</v>
      </c>
      <c r="Q504" s="77" t="s">
        <v>273</v>
      </c>
      <c r="R504" s="77">
        <v>10</v>
      </c>
    </row>
    <row r="505" spans="1:18" ht="16.5" customHeight="1" x14ac:dyDescent="0.25">
      <c r="A505" s="77" t="str">
        <f t="shared" si="29"/>
        <v>201218</v>
      </c>
      <c r="B505" s="77" t="str">
        <f t="shared" si="30"/>
        <v>2B10</v>
      </c>
      <c r="C505" s="77">
        <v>2012</v>
      </c>
      <c r="D505" s="45">
        <v>18</v>
      </c>
      <c r="E505" s="45"/>
      <c r="F505" s="45" t="s">
        <v>13</v>
      </c>
      <c r="I505" s="77" t="str">
        <f t="shared" si="31"/>
        <v>F.2 Ch 10</v>
      </c>
      <c r="L505" s="77">
        <v>2</v>
      </c>
      <c r="N505" s="77" t="str">
        <f>VLOOKUP(B505,'Topic with sorted table '!A:E,5,FALSE)</f>
        <v>A2</v>
      </c>
      <c r="P505" s="46">
        <v>2</v>
      </c>
      <c r="Q505" s="77" t="s">
        <v>273</v>
      </c>
      <c r="R505" s="77">
        <v>10</v>
      </c>
    </row>
    <row r="506" spans="1:18" ht="16.5" customHeight="1" x14ac:dyDescent="0.25">
      <c r="A506" s="77" t="str">
        <f t="shared" si="29"/>
        <v>201219</v>
      </c>
      <c r="B506" s="77" t="str">
        <f t="shared" si="30"/>
        <v>4B12</v>
      </c>
      <c r="C506" s="77">
        <v>2012</v>
      </c>
      <c r="D506" s="45">
        <v>19</v>
      </c>
      <c r="E506" s="45"/>
      <c r="F506" s="45" t="s">
        <v>7</v>
      </c>
      <c r="I506" s="77" t="str">
        <f t="shared" si="31"/>
        <v>F.4 Ch 12</v>
      </c>
      <c r="L506" s="77">
        <v>4</v>
      </c>
      <c r="N506" s="77" t="str">
        <f>VLOOKUP(B506,'Topic with sorted table '!A:E,5,FALSE)</f>
        <v>T2</v>
      </c>
      <c r="P506" s="49">
        <v>4</v>
      </c>
      <c r="Q506" s="77" t="s">
        <v>273</v>
      </c>
      <c r="R506" s="77">
        <v>12</v>
      </c>
    </row>
    <row r="507" spans="1:18" ht="16.5" customHeight="1" x14ac:dyDescent="0.25">
      <c r="A507" s="77" t="str">
        <f t="shared" si="29"/>
        <v>201220</v>
      </c>
      <c r="B507" s="77" t="str">
        <f t="shared" si="30"/>
        <v>4B11</v>
      </c>
      <c r="C507" s="77">
        <v>2012</v>
      </c>
      <c r="D507" s="45">
        <v>20</v>
      </c>
      <c r="E507" s="45"/>
      <c r="F507" s="45" t="s">
        <v>7</v>
      </c>
      <c r="I507" s="77" t="str">
        <f t="shared" si="31"/>
        <v>F.4 Ch 11</v>
      </c>
      <c r="L507" s="77">
        <v>2</v>
      </c>
      <c r="N507" s="77" t="str">
        <f>VLOOKUP(B507,'Topic with sorted table '!A:E,5,FALSE)</f>
        <v>DG3</v>
      </c>
      <c r="P507" s="49">
        <v>4</v>
      </c>
      <c r="Q507" s="77" t="s">
        <v>273</v>
      </c>
      <c r="R507" s="77">
        <v>11</v>
      </c>
    </row>
    <row r="508" spans="1:18" ht="16.5" customHeight="1" x14ac:dyDescent="0.25">
      <c r="A508" s="77" t="str">
        <f t="shared" si="29"/>
        <v>201221</v>
      </c>
      <c r="B508" s="77" t="str">
        <f t="shared" si="30"/>
        <v>2B12</v>
      </c>
      <c r="C508" s="77">
        <v>2012</v>
      </c>
      <c r="D508" s="44">
        <v>21</v>
      </c>
      <c r="E508" s="44"/>
      <c r="F508" s="44" t="s">
        <v>23</v>
      </c>
      <c r="I508" s="77" t="str">
        <f t="shared" si="31"/>
        <v>F.2 Ch 12</v>
      </c>
      <c r="J508" s="77" t="s">
        <v>41</v>
      </c>
      <c r="L508" s="77">
        <v>4</v>
      </c>
      <c r="N508" s="77" t="str">
        <f>VLOOKUP(B508,'Topic with sorted table '!A:E,5,FALSE)</f>
        <v>VA1</v>
      </c>
      <c r="P508" s="46">
        <v>2</v>
      </c>
      <c r="Q508" s="77" t="s">
        <v>273</v>
      </c>
      <c r="R508" s="77">
        <v>12</v>
      </c>
    </row>
    <row r="509" spans="1:18" ht="16.5" customHeight="1" x14ac:dyDescent="0.25">
      <c r="A509" s="77" t="str">
        <f t="shared" si="29"/>
        <v>201222</v>
      </c>
      <c r="B509" s="77" t="str">
        <f t="shared" si="30"/>
        <v>2B8</v>
      </c>
      <c r="C509" s="77">
        <v>2012</v>
      </c>
      <c r="D509" s="44">
        <v>22</v>
      </c>
      <c r="E509" s="44"/>
      <c r="F509" s="44" t="s">
        <v>13</v>
      </c>
      <c r="I509" s="77" t="str">
        <f t="shared" si="31"/>
        <v>F.2 Ch 8</v>
      </c>
      <c r="L509" s="77">
        <v>5</v>
      </c>
      <c r="N509" s="77" t="str">
        <f>VLOOKUP(B509,'Topic with sorted table '!A:E,5,FALSE)</f>
        <v>DG1</v>
      </c>
      <c r="P509" s="46">
        <v>2</v>
      </c>
      <c r="Q509" s="77" t="s">
        <v>273</v>
      </c>
      <c r="R509" s="77">
        <v>8</v>
      </c>
    </row>
    <row r="510" spans="1:18" ht="16.5" customHeight="1" x14ac:dyDescent="0.25">
      <c r="A510" s="77" t="str">
        <f t="shared" si="29"/>
        <v>201223</v>
      </c>
      <c r="B510" s="77" t="str">
        <f t="shared" si="30"/>
        <v>1B8</v>
      </c>
      <c r="C510" s="77">
        <v>2012</v>
      </c>
      <c r="D510" s="44">
        <v>23</v>
      </c>
      <c r="E510" s="44"/>
      <c r="F510" s="44" t="s">
        <v>23</v>
      </c>
      <c r="I510" s="77" t="str">
        <f t="shared" si="31"/>
        <v>F.1 Ch 8</v>
      </c>
      <c r="L510" s="77">
        <v>5</v>
      </c>
      <c r="N510" s="77" t="str">
        <f>VLOOKUP(B510,'Topic with sorted table '!A:E,5,FALSE)</f>
        <v>AG1</v>
      </c>
      <c r="P510" s="48">
        <v>1</v>
      </c>
      <c r="Q510" s="77" t="s">
        <v>273</v>
      </c>
      <c r="R510" s="77">
        <v>8</v>
      </c>
    </row>
    <row r="511" spans="1:18" ht="16.5" customHeight="1" x14ac:dyDescent="0.25">
      <c r="A511" s="77" t="str">
        <f t="shared" si="29"/>
        <v>201224</v>
      </c>
      <c r="B511" s="77" t="str">
        <f t="shared" si="30"/>
        <v>5B9</v>
      </c>
      <c r="C511" s="77">
        <v>2012</v>
      </c>
      <c r="D511" s="44">
        <v>24</v>
      </c>
      <c r="E511" s="44"/>
      <c r="F511" s="44" t="s">
        <v>13</v>
      </c>
      <c r="I511" s="77" t="str">
        <f t="shared" si="31"/>
        <v>F.5 Ch 9</v>
      </c>
      <c r="L511" s="77">
        <v>2</v>
      </c>
      <c r="N511" s="77" t="str">
        <f>VLOOKUP(B511,'Topic with sorted table '!A:E,5,FALSE)</f>
        <v>T2</v>
      </c>
      <c r="P511" s="50">
        <v>5</v>
      </c>
      <c r="Q511" s="77" t="s">
        <v>273</v>
      </c>
      <c r="R511" s="77">
        <v>9</v>
      </c>
    </row>
    <row r="512" spans="1:18" ht="16.5" customHeight="1" x14ac:dyDescent="0.25">
      <c r="A512" s="77" t="str">
        <f t="shared" si="29"/>
        <v>201225</v>
      </c>
      <c r="B512" s="77" t="str">
        <f t="shared" si="30"/>
        <v>1B8</v>
      </c>
      <c r="C512" s="77">
        <v>2012</v>
      </c>
      <c r="D512" s="44">
        <v>25</v>
      </c>
      <c r="E512" s="44"/>
      <c r="F512" s="44" t="s">
        <v>7</v>
      </c>
      <c r="I512" s="77" t="str">
        <f t="shared" si="31"/>
        <v>F.1 Ch 8</v>
      </c>
      <c r="L512" s="77">
        <v>5</v>
      </c>
      <c r="N512" s="77" t="str">
        <f>VLOOKUP(B512,'Topic with sorted table '!A:E,5,FALSE)</f>
        <v>AG1</v>
      </c>
      <c r="P512" s="48">
        <v>1</v>
      </c>
      <c r="Q512" s="77" t="s">
        <v>273</v>
      </c>
      <c r="R512" s="77">
        <v>8</v>
      </c>
    </row>
    <row r="513" spans="1:18" ht="16.5" customHeight="1" x14ac:dyDescent="0.25">
      <c r="A513" s="77" t="str">
        <f t="shared" si="29"/>
        <v>201226</v>
      </c>
      <c r="B513" s="77" t="str">
        <f t="shared" si="30"/>
        <v>4A2</v>
      </c>
      <c r="C513" s="77">
        <v>2012</v>
      </c>
      <c r="D513" s="44">
        <v>26</v>
      </c>
      <c r="E513" s="44"/>
      <c r="F513" s="44" t="s">
        <v>13</v>
      </c>
      <c r="I513" s="77" t="str">
        <f t="shared" si="31"/>
        <v>F.4 Ch 2</v>
      </c>
      <c r="L513" s="77">
        <v>3</v>
      </c>
      <c r="N513" s="77" t="str">
        <f>VLOOKUP(B513,'Topic with sorted table '!A:E,5,FALSE)</f>
        <v>AG2</v>
      </c>
      <c r="P513" s="49">
        <v>4</v>
      </c>
      <c r="Q513" s="77" t="s">
        <v>272</v>
      </c>
      <c r="R513" s="77">
        <v>2</v>
      </c>
    </row>
    <row r="514" spans="1:18" ht="16.5" customHeight="1" x14ac:dyDescent="0.25">
      <c r="A514" s="77" t="str">
        <f t="shared" ref="A514:A577" si="32">C514&amp;IF(D514&lt;10,"0"&amp;D514,D514)</f>
        <v>201227</v>
      </c>
      <c r="B514" s="77" t="str">
        <f t="shared" ref="B514:B577" si="33">P514&amp;Q514&amp;R514</f>
        <v>5B7</v>
      </c>
      <c r="C514" s="77">
        <v>2012</v>
      </c>
      <c r="D514" s="44">
        <v>27</v>
      </c>
      <c r="E514" s="44"/>
      <c r="F514" s="44" t="s">
        <v>13</v>
      </c>
      <c r="I514" s="77" t="str">
        <f t="shared" ref="I514:I577" si="34">"F." &amp; P514 &amp; " Ch "&amp;R514</f>
        <v>F.5 Ch 7</v>
      </c>
      <c r="L514" s="77">
        <v>4</v>
      </c>
      <c r="N514" s="77" t="str">
        <f>VLOOKUP(B514,'Topic with sorted table '!A:E,5,FALSE)</f>
        <v>AG3</v>
      </c>
      <c r="P514" s="50">
        <v>5</v>
      </c>
      <c r="Q514" s="77" t="s">
        <v>273</v>
      </c>
      <c r="R514" s="77">
        <v>7</v>
      </c>
    </row>
    <row r="515" spans="1:18" ht="16.5" customHeight="1" x14ac:dyDescent="0.25">
      <c r="A515" s="77" t="str">
        <f t="shared" si="32"/>
        <v>201228</v>
      </c>
      <c r="B515" s="77" t="str">
        <f t="shared" si="33"/>
        <v>5A5</v>
      </c>
      <c r="C515" s="77">
        <v>2012</v>
      </c>
      <c r="D515" s="45">
        <v>28</v>
      </c>
      <c r="E515" s="45"/>
      <c r="F515" s="45" t="s">
        <v>19</v>
      </c>
      <c r="I515" s="77" t="str">
        <f t="shared" si="34"/>
        <v>F.5 Ch 5</v>
      </c>
      <c r="L515" s="77">
        <v>3</v>
      </c>
      <c r="N515" s="77" t="str">
        <f>VLOOKUP(B515,'Topic with sorted table '!A:E,5,FALSE)</f>
        <v>P2</v>
      </c>
      <c r="P515" s="50">
        <v>5</v>
      </c>
      <c r="Q515" s="77" t="s">
        <v>272</v>
      </c>
      <c r="R515" s="77">
        <v>5</v>
      </c>
    </row>
    <row r="516" spans="1:18" ht="16.5" customHeight="1" x14ac:dyDescent="0.25">
      <c r="A516" s="77" t="str">
        <f t="shared" si="32"/>
        <v>201229</v>
      </c>
      <c r="B516" s="77" t="str">
        <f t="shared" si="33"/>
        <v>5B12</v>
      </c>
      <c r="C516" s="77">
        <v>2012</v>
      </c>
      <c r="D516" s="45">
        <v>29</v>
      </c>
      <c r="E516" s="45"/>
      <c r="F516" s="45" t="s">
        <v>19</v>
      </c>
      <c r="I516" s="77" t="str">
        <f t="shared" si="34"/>
        <v>F.5 Ch 12</v>
      </c>
      <c r="L516" s="77">
        <v>2</v>
      </c>
      <c r="N516" s="77" t="str">
        <f>VLOOKUP(B516,'Topic with sorted table '!A:E,5,FALSE)</f>
        <v>S4</v>
      </c>
      <c r="P516" s="50">
        <v>5</v>
      </c>
      <c r="Q516" s="77" t="s">
        <v>273</v>
      </c>
      <c r="R516" s="77">
        <v>12</v>
      </c>
    </row>
    <row r="517" spans="1:18" ht="16.5" customHeight="1" x14ac:dyDescent="0.25">
      <c r="A517" s="77" t="str">
        <f t="shared" si="32"/>
        <v>201230</v>
      </c>
      <c r="B517" s="77" t="str">
        <f t="shared" si="33"/>
        <v>3A6</v>
      </c>
      <c r="C517" s="77">
        <v>2012</v>
      </c>
      <c r="D517" s="45">
        <v>30</v>
      </c>
      <c r="E517" s="45"/>
      <c r="F517" s="45" t="s">
        <v>23</v>
      </c>
      <c r="I517" s="77" t="str">
        <f t="shared" si="34"/>
        <v>F.3 Ch 6</v>
      </c>
      <c r="L517" s="77">
        <v>4</v>
      </c>
      <c r="N517" s="77" t="str">
        <f>VLOOKUP(B517,'Topic with sorted table '!A:E,5,FALSE)</f>
        <v>S2</v>
      </c>
      <c r="P517" s="47">
        <v>3</v>
      </c>
      <c r="Q517" s="77" t="s">
        <v>272</v>
      </c>
      <c r="R517" s="77">
        <v>6</v>
      </c>
    </row>
    <row r="518" spans="1:18" ht="16.5" customHeight="1" x14ac:dyDescent="0.25">
      <c r="A518" s="77" t="str">
        <f t="shared" si="32"/>
        <v>201231</v>
      </c>
      <c r="B518" s="77" t="str">
        <f t="shared" si="33"/>
        <v>4B9</v>
      </c>
      <c r="C518" s="77">
        <v>2012</v>
      </c>
      <c r="D518" s="45">
        <v>31</v>
      </c>
      <c r="E518" s="45"/>
      <c r="F518" s="45" t="s">
        <v>19</v>
      </c>
      <c r="I518" s="77" t="str">
        <f t="shared" si="34"/>
        <v>F.4 Ch 9</v>
      </c>
      <c r="L518" s="77">
        <v>3</v>
      </c>
      <c r="N518" s="77" t="str">
        <f>VLOOKUP(B518,'Topic with sorted table '!A:E,5,FALSE)</f>
        <v>A3</v>
      </c>
      <c r="P518" s="49">
        <v>4</v>
      </c>
      <c r="Q518" s="77" t="s">
        <v>273</v>
      </c>
      <c r="R518" s="77">
        <v>9</v>
      </c>
    </row>
    <row r="519" spans="1:18" ht="16.5" customHeight="1" x14ac:dyDescent="0.25">
      <c r="A519" s="77" t="str">
        <f t="shared" si="32"/>
        <v>201232</v>
      </c>
      <c r="B519" s="77" t="str">
        <f t="shared" si="33"/>
        <v>4B8</v>
      </c>
      <c r="C519" s="77">
        <v>2012</v>
      </c>
      <c r="D519" s="45">
        <v>32</v>
      </c>
      <c r="E519" s="45"/>
      <c r="F519" s="45" t="s">
        <v>7</v>
      </c>
      <c r="I519" s="77" t="str">
        <f t="shared" si="34"/>
        <v>F.4 Ch 8</v>
      </c>
      <c r="J519" s="77" t="s">
        <v>14</v>
      </c>
      <c r="L519" s="77">
        <v>5</v>
      </c>
      <c r="N519" s="77" t="str">
        <f>VLOOKUP(B519,'Topic with sorted table '!A:E,5,FALSE)</f>
        <v>A4</v>
      </c>
      <c r="P519" s="49">
        <v>4</v>
      </c>
      <c r="Q519" s="77" t="s">
        <v>273</v>
      </c>
      <c r="R519" s="77">
        <v>8</v>
      </c>
    </row>
    <row r="520" spans="1:18" ht="16.5" customHeight="1" x14ac:dyDescent="0.25">
      <c r="A520" s="77" t="str">
        <f t="shared" si="32"/>
        <v>201233</v>
      </c>
      <c r="B520" s="77" t="str">
        <f t="shared" si="33"/>
        <v>3A2</v>
      </c>
      <c r="C520" s="77">
        <v>2012</v>
      </c>
      <c r="D520" s="44">
        <v>33</v>
      </c>
      <c r="E520" s="44"/>
      <c r="F520" s="44" t="s">
        <v>13</v>
      </c>
      <c r="I520" s="77" t="str">
        <f t="shared" si="34"/>
        <v>F.3 Ch 2</v>
      </c>
      <c r="L520" s="77">
        <v>2</v>
      </c>
      <c r="N520" s="77" t="str">
        <f>VLOOKUP(B520,'Topic with sorted table '!A:E,5,FALSE)</f>
        <v>A2</v>
      </c>
      <c r="P520" s="47">
        <v>3</v>
      </c>
      <c r="Q520" s="77" t="s">
        <v>272</v>
      </c>
      <c r="R520" s="77">
        <v>2</v>
      </c>
    </row>
    <row r="521" spans="1:18" ht="16.5" customHeight="1" x14ac:dyDescent="0.25">
      <c r="A521" s="77" t="str">
        <f t="shared" si="32"/>
        <v>201234</v>
      </c>
      <c r="B521" s="77" t="str">
        <f t="shared" si="33"/>
        <v>4A5</v>
      </c>
      <c r="C521" s="77">
        <v>2012</v>
      </c>
      <c r="D521" s="44">
        <v>34</v>
      </c>
      <c r="E521" s="44"/>
      <c r="F521" s="44" t="s">
        <v>7</v>
      </c>
      <c r="I521" s="77" t="str">
        <f t="shared" si="34"/>
        <v>F.4 Ch 5</v>
      </c>
      <c r="L521" s="77">
        <v>4</v>
      </c>
      <c r="N521" s="77" t="str">
        <f>VLOOKUP(B521,'Topic with sorted table '!A:E,5,FALSE)</f>
        <v>A4</v>
      </c>
      <c r="P521" s="49">
        <v>4</v>
      </c>
      <c r="Q521" s="77" t="s">
        <v>272</v>
      </c>
      <c r="R521" s="77">
        <v>5</v>
      </c>
    </row>
    <row r="522" spans="1:18" ht="16.5" customHeight="1" x14ac:dyDescent="0.25">
      <c r="A522" s="77" t="str">
        <f t="shared" si="32"/>
        <v>201235</v>
      </c>
      <c r="B522" s="77" t="str">
        <f t="shared" si="33"/>
        <v>4A1</v>
      </c>
      <c r="C522" s="77">
        <v>2012</v>
      </c>
      <c r="D522" s="44">
        <v>35</v>
      </c>
      <c r="E522" s="44"/>
      <c r="F522" s="44" t="s">
        <v>13</v>
      </c>
      <c r="I522" s="77" t="str">
        <f t="shared" si="34"/>
        <v>F.4 Ch 1</v>
      </c>
      <c r="L522" s="77">
        <v>4</v>
      </c>
      <c r="N522" s="77" t="str">
        <f>VLOOKUP(B522,'Topic with sorted table '!A:E,5,FALSE)</f>
        <v>A3</v>
      </c>
      <c r="P522" s="49">
        <v>4</v>
      </c>
      <c r="Q522" s="77" t="s">
        <v>272</v>
      </c>
      <c r="R522" s="77">
        <v>1</v>
      </c>
    </row>
    <row r="523" spans="1:18" ht="16.5" customHeight="1" x14ac:dyDescent="0.25">
      <c r="A523" s="77" t="str">
        <f t="shared" si="32"/>
        <v>201236</v>
      </c>
      <c r="B523" s="77" t="str">
        <f t="shared" si="33"/>
        <v>6A3</v>
      </c>
      <c r="C523" s="77">
        <v>2012</v>
      </c>
      <c r="D523" s="44">
        <v>36</v>
      </c>
      <c r="E523" s="44"/>
      <c r="F523" s="44" t="s">
        <v>23</v>
      </c>
      <c r="I523" s="77" t="str">
        <f t="shared" si="34"/>
        <v>F.6 Ch 3</v>
      </c>
      <c r="L523" s="77">
        <v>5</v>
      </c>
      <c r="N523" s="77" t="str">
        <f>VLOOKUP(B523,'Topic with sorted table '!A:E,5,FALSE)</f>
        <v>A4</v>
      </c>
      <c r="P523" s="51">
        <v>6</v>
      </c>
      <c r="Q523" s="77" t="s">
        <v>272</v>
      </c>
      <c r="R523" s="77">
        <v>3</v>
      </c>
    </row>
    <row r="524" spans="1:18" ht="16.5" customHeight="1" x14ac:dyDescent="0.25">
      <c r="A524" s="77" t="str">
        <f t="shared" si="32"/>
        <v>201237</v>
      </c>
      <c r="B524" s="77" t="str">
        <f t="shared" si="33"/>
        <v>6A1</v>
      </c>
      <c r="C524" s="77">
        <v>2012</v>
      </c>
      <c r="D524" s="44">
        <v>37</v>
      </c>
      <c r="E524" s="44"/>
      <c r="F524" s="44" t="s">
        <v>13</v>
      </c>
      <c r="I524" s="77" t="str">
        <f t="shared" si="34"/>
        <v>F.6 Ch 1</v>
      </c>
      <c r="L524" s="77">
        <v>5</v>
      </c>
      <c r="N524" s="77" t="str">
        <f>VLOOKUP(B524,'Topic with sorted table '!A:E,5,FALSE)</f>
        <v>A3</v>
      </c>
      <c r="P524" s="51">
        <v>6</v>
      </c>
      <c r="Q524" s="77" t="s">
        <v>272</v>
      </c>
      <c r="R524" s="77">
        <v>1</v>
      </c>
    </row>
    <row r="525" spans="1:18" ht="16.5" customHeight="1" x14ac:dyDescent="0.25">
      <c r="A525" s="77" t="str">
        <f t="shared" si="32"/>
        <v>201238</v>
      </c>
      <c r="B525" s="77" t="str">
        <f t="shared" si="33"/>
        <v>5A3</v>
      </c>
      <c r="C525" s="77">
        <v>2012</v>
      </c>
      <c r="D525" s="45">
        <v>38</v>
      </c>
      <c r="E525" s="45"/>
      <c r="F525" s="45" t="s">
        <v>7</v>
      </c>
      <c r="I525" s="77" t="str">
        <f t="shared" si="34"/>
        <v>F.5 Ch 3</v>
      </c>
      <c r="L525" s="77">
        <v>3</v>
      </c>
      <c r="N525" s="77" t="str">
        <f>VLOOKUP(B525,'Topic with sorted table '!A:E,5,FALSE)</f>
        <v>G</v>
      </c>
      <c r="P525" s="50">
        <v>5</v>
      </c>
      <c r="Q525" s="77" t="s">
        <v>272</v>
      </c>
      <c r="R525" s="77">
        <v>3</v>
      </c>
    </row>
    <row r="526" spans="1:18" ht="16.5" customHeight="1" x14ac:dyDescent="0.25">
      <c r="A526" s="77" t="str">
        <f t="shared" si="32"/>
        <v>201239</v>
      </c>
      <c r="B526" s="77" t="str">
        <f t="shared" si="33"/>
        <v>5A3</v>
      </c>
      <c r="C526" s="77">
        <v>2012</v>
      </c>
      <c r="D526" s="45">
        <v>39</v>
      </c>
      <c r="E526" s="45"/>
      <c r="F526" s="45" t="s">
        <v>23</v>
      </c>
      <c r="I526" s="77" t="str">
        <f t="shared" si="34"/>
        <v>F.5 Ch 3</v>
      </c>
      <c r="L526" s="77">
        <v>4</v>
      </c>
      <c r="N526" s="77" t="str">
        <f>VLOOKUP(B526,'Topic with sorted table '!A:E,5,FALSE)</f>
        <v>G</v>
      </c>
      <c r="P526" s="50">
        <v>5</v>
      </c>
      <c r="Q526" s="77" t="s">
        <v>272</v>
      </c>
      <c r="R526" s="77">
        <v>3</v>
      </c>
    </row>
    <row r="527" spans="1:18" ht="16.5" customHeight="1" x14ac:dyDescent="0.25">
      <c r="A527" s="77" t="str">
        <f t="shared" si="32"/>
        <v>201240</v>
      </c>
      <c r="B527" s="77" t="str">
        <f t="shared" si="33"/>
        <v>5B10</v>
      </c>
      <c r="C527" s="77">
        <v>2012</v>
      </c>
      <c r="D527" s="45">
        <v>40</v>
      </c>
      <c r="E527" s="45"/>
      <c r="F527" s="45" t="s">
        <v>23</v>
      </c>
      <c r="I527" s="77" t="str">
        <f t="shared" si="34"/>
        <v>F.5 Ch 10</v>
      </c>
      <c r="L527" s="77">
        <v>5</v>
      </c>
      <c r="N527" s="77" t="str">
        <f>VLOOKUP(B527,'Topic with sorted table '!A:E,5,FALSE)</f>
        <v>3D2</v>
      </c>
      <c r="P527" s="50">
        <v>5</v>
      </c>
      <c r="Q527" s="77" t="s">
        <v>273</v>
      </c>
      <c r="R527" s="77">
        <v>10</v>
      </c>
    </row>
    <row r="528" spans="1:18" ht="16.5" customHeight="1" x14ac:dyDescent="0.25">
      <c r="A528" s="77" t="str">
        <f t="shared" si="32"/>
        <v>201241</v>
      </c>
      <c r="B528" s="77" t="str">
        <f t="shared" si="33"/>
        <v>4B11</v>
      </c>
      <c r="C528" s="77">
        <v>2012</v>
      </c>
      <c r="D528" s="45">
        <v>41</v>
      </c>
      <c r="E528" s="45"/>
      <c r="F528" s="45" t="s">
        <v>7</v>
      </c>
      <c r="I528" s="77" t="str">
        <f t="shared" si="34"/>
        <v>F.4 Ch 11</v>
      </c>
      <c r="L528" s="77">
        <v>4</v>
      </c>
      <c r="N528" s="77" t="str">
        <f>VLOOKUP(B528,'Topic with sorted table '!A:E,5,FALSE)</f>
        <v>DG3</v>
      </c>
      <c r="P528" s="49">
        <v>4</v>
      </c>
      <c r="Q528" s="77" t="s">
        <v>273</v>
      </c>
      <c r="R528" s="77">
        <v>11</v>
      </c>
    </row>
    <row r="529" spans="1:18" ht="16.5" customHeight="1" x14ac:dyDescent="0.25">
      <c r="A529" s="77" t="str">
        <f t="shared" si="32"/>
        <v>201242</v>
      </c>
      <c r="B529" s="77" t="str">
        <f t="shared" si="33"/>
        <v>5B7</v>
      </c>
      <c r="C529" s="77">
        <v>2012</v>
      </c>
      <c r="D529" s="45">
        <v>42</v>
      </c>
      <c r="E529" s="45"/>
      <c r="F529" s="45" t="s">
        <v>19</v>
      </c>
      <c r="I529" s="77" t="str">
        <f t="shared" si="34"/>
        <v>F.5 Ch 7</v>
      </c>
      <c r="L529" s="77">
        <v>5</v>
      </c>
      <c r="N529" s="77" t="str">
        <f>VLOOKUP(B529,'Topic with sorted table '!A:E,5,FALSE)</f>
        <v>AG3</v>
      </c>
      <c r="P529" s="50">
        <v>5</v>
      </c>
      <c r="Q529" s="77" t="s">
        <v>273</v>
      </c>
      <c r="R529" s="77">
        <v>7</v>
      </c>
    </row>
    <row r="530" spans="1:18" ht="16.5" customHeight="1" x14ac:dyDescent="0.25">
      <c r="A530" s="77" t="str">
        <f t="shared" si="32"/>
        <v>201243</v>
      </c>
      <c r="B530" s="77" t="str">
        <f t="shared" si="33"/>
        <v>5A4</v>
      </c>
      <c r="C530" s="77">
        <v>2012</v>
      </c>
      <c r="D530" s="44">
        <v>43</v>
      </c>
      <c r="E530" s="44"/>
      <c r="F530" s="44" t="s">
        <v>19</v>
      </c>
      <c r="I530" s="77" t="str">
        <f t="shared" si="34"/>
        <v>F.5 Ch 4</v>
      </c>
      <c r="L530" s="77">
        <v>4</v>
      </c>
      <c r="N530" s="77" t="str">
        <f>VLOOKUP(B530,'Topic with sorted table '!A:E,5,FALSE)</f>
        <v>P2</v>
      </c>
      <c r="P530" s="50">
        <v>5</v>
      </c>
      <c r="Q530" s="77" t="s">
        <v>272</v>
      </c>
      <c r="R530" s="77">
        <v>4</v>
      </c>
    </row>
    <row r="531" spans="1:18" ht="16.5" customHeight="1" x14ac:dyDescent="0.25">
      <c r="A531" s="77" t="str">
        <f t="shared" si="32"/>
        <v>201244</v>
      </c>
      <c r="B531" s="77" t="str">
        <f t="shared" si="33"/>
        <v>5A5</v>
      </c>
      <c r="C531" s="77">
        <v>2012</v>
      </c>
      <c r="D531" s="44">
        <v>44</v>
      </c>
      <c r="E531" s="44"/>
      <c r="F531" s="44" t="s">
        <v>23</v>
      </c>
      <c r="I531" s="77" t="str">
        <f t="shared" si="34"/>
        <v>F.5 Ch 5</v>
      </c>
      <c r="L531" s="77">
        <v>3</v>
      </c>
      <c r="N531" s="77" t="str">
        <f>VLOOKUP(B531,'Topic with sorted table '!A:E,5,FALSE)</f>
        <v>P2</v>
      </c>
      <c r="P531" s="50">
        <v>5</v>
      </c>
      <c r="Q531" s="77" t="s">
        <v>272</v>
      </c>
      <c r="R531" s="77">
        <v>5</v>
      </c>
    </row>
    <row r="532" spans="1:18" ht="16.5" customHeight="1" x14ac:dyDescent="0.25">
      <c r="A532" s="77" t="str">
        <f t="shared" si="32"/>
        <v>201245</v>
      </c>
      <c r="B532" s="77" t="str">
        <f t="shared" si="33"/>
        <v>5B12</v>
      </c>
      <c r="C532" s="77">
        <v>2012</v>
      </c>
      <c r="D532" s="44">
        <v>45</v>
      </c>
      <c r="E532" s="44"/>
      <c r="F532" s="44" t="s">
        <v>13</v>
      </c>
      <c r="I532" s="77" t="str">
        <f t="shared" si="34"/>
        <v>F.5 Ch 12</v>
      </c>
      <c r="L532" s="77">
        <v>5</v>
      </c>
      <c r="N532" s="77" t="str">
        <f>VLOOKUP(B532,'Topic with sorted table '!A:E,5,FALSE)</f>
        <v>S4</v>
      </c>
      <c r="P532" s="50">
        <v>5</v>
      </c>
      <c r="Q532" s="77" t="s">
        <v>273</v>
      </c>
      <c r="R532" s="77">
        <v>12</v>
      </c>
    </row>
    <row r="533" spans="1:18" ht="16.5" customHeight="1" x14ac:dyDescent="0.25">
      <c r="A533" s="77" t="str">
        <f t="shared" si="32"/>
        <v>201301</v>
      </c>
      <c r="B533" s="77" t="str">
        <f t="shared" si="33"/>
        <v>3A2</v>
      </c>
      <c r="C533" s="77">
        <v>2013</v>
      </c>
      <c r="D533" s="44">
        <v>1</v>
      </c>
      <c r="E533" s="44"/>
      <c r="F533" s="44" t="s">
        <v>19</v>
      </c>
      <c r="I533" s="77" t="str">
        <f t="shared" si="34"/>
        <v>F.3 Ch 2</v>
      </c>
      <c r="L533" s="77">
        <v>2</v>
      </c>
      <c r="N533" s="77" t="str">
        <f>VLOOKUP(B533,'Topic with sorted table '!A:E,5,FALSE)</f>
        <v>A2</v>
      </c>
      <c r="P533" s="47">
        <v>3</v>
      </c>
      <c r="Q533" s="77" t="s">
        <v>272</v>
      </c>
      <c r="R533" s="77">
        <v>2</v>
      </c>
    </row>
    <row r="534" spans="1:18" ht="16.5" customHeight="1" x14ac:dyDescent="0.25">
      <c r="A534" s="77" t="str">
        <f t="shared" si="32"/>
        <v>201302</v>
      </c>
      <c r="B534" s="77" t="str">
        <f t="shared" si="33"/>
        <v>2A4</v>
      </c>
      <c r="C534" s="77">
        <v>2013</v>
      </c>
      <c r="D534" s="44">
        <v>2</v>
      </c>
      <c r="E534" s="44"/>
      <c r="F534" s="44" t="s">
        <v>23</v>
      </c>
      <c r="I534" s="77" t="str">
        <f t="shared" si="34"/>
        <v>F.2 Ch 4</v>
      </c>
      <c r="L534" s="77">
        <v>2</v>
      </c>
      <c r="N534" s="77" t="str">
        <f>VLOOKUP(B534,'Topic with sorted table '!A:E,5,FALSE)</f>
        <v>A1</v>
      </c>
      <c r="P534" s="46">
        <v>2</v>
      </c>
      <c r="Q534" s="77" t="s">
        <v>272</v>
      </c>
      <c r="R534" s="77">
        <v>4</v>
      </c>
    </row>
    <row r="535" spans="1:18" ht="16.5" customHeight="1" x14ac:dyDescent="0.25">
      <c r="A535" s="77" t="str">
        <f t="shared" si="32"/>
        <v>201303</v>
      </c>
      <c r="B535" s="77" t="str">
        <f t="shared" si="33"/>
        <v>2A2</v>
      </c>
      <c r="C535" s="77">
        <v>2013</v>
      </c>
      <c r="D535" s="44">
        <v>3</v>
      </c>
      <c r="E535" s="44"/>
      <c r="F535" s="44" t="s">
        <v>23</v>
      </c>
      <c r="I535" s="77" t="str">
        <f t="shared" si="34"/>
        <v>F.2 Ch 2</v>
      </c>
      <c r="L535" s="77">
        <v>2</v>
      </c>
      <c r="N535" s="77" t="str">
        <f>VLOOKUP(B535,'Topic with sorted table '!A:E,5,FALSE)</f>
        <v>A1</v>
      </c>
      <c r="P535" s="46">
        <v>2</v>
      </c>
      <c r="Q535" s="77" t="s">
        <v>272</v>
      </c>
      <c r="R535" s="77">
        <v>2</v>
      </c>
    </row>
    <row r="536" spans="1:18" ht="16.5" customHeight="1" x14ac:dyDescent="0.25">
      <c r="A536" s="77" t="str">
        <f t="shared" si="32"/>
        <v>201304</v>
      </c>
      <c r="B536" s="77" t="str">
        <f t="shared" si="33"/>
        <v>2A1</v>
      </c>
      <c r="C536" s="77">
        <v>2013</v>
      </c>
      <c r="D536" s="44">
        <v>4</v>
      </c>
      <c r="E536" s="44"/>
      <c r="F536" s="44" t="s">
        <v>7</v>
      </c>
      <c r="I536" s="77" t="str">
        <f t="shared" si="34"/>
        <v>F.2 Ch 1</v>
      </c>
      <c r="L536" s="77">
        <v>2</v>
      </c>
      <c r="N536" s="77" t="str">
        <f>VLOOKUP(B536,'Topic with sorted table '!A:E,5,FALSE)</f>
        <v>A1</v>
      </c>
      <c r="P536" s="46">
        <v>2</v>
      </c>
      <c r="Q536" s="77" t="s">
        <v>272</v>
      </c>
      <c r="R536" s="77">
        <v>1</v>
      </c>
    </row>
    <row r="537" spans="1:18" ht="16.5" customHeight="1" x14ac:dyDescent="0.25">
      <c r="A537" s="77" t="str">
        <f t="shared" si="32"/>
        <v>201305</v>
      </c>
      <c r="B537" s="77" t="str">
        <f t="shared" si="33"/>
        <v>5A2</v>
      </c>
      <c r="C537" s="77">
        <v>2013</v>
      </c>
      <c r="D537" s="44">
        <v>5</v>
      </c>
      <c r="E537" s="44"/>
      <c r="F537" s="44" t="s">
        <v>13</v>
      </c>
      <c r="I537" s="77" t="str">
        <f t="shared" si="34"/>
        <v>F.5 Ch 2</v>
      </c>
      <c r="L537" s="77">
        <v>4</v>
      </c>
      <c r="N537" s="77" t="str">
        <f>VLOOKUP(B537,'Topic with sorted table '!A:E,5,FALSE)</f>
        <v>A4</v>
      </c>
      <c r="P537" s="50">
        <v>5</v>
      </c>
      <c r="Q537" s="77" t="s">
        <v>272</v>
      </c>
      <c r="R537" s="77">
        <v>2</v>
      </c>
    </row>
    <row r="538" spans="1:18" ht="16.5" customHeight="1" x14ac:dyDescent="0.25">
      <c r="A538" s="77" t="str">
        <f t="shared" si="32"/>
        <v>201306</v>
      </c>
      <c r="B538" s="77" t="str">
        <f t="shared" si="33"/>
        <v>4A3</v>
      </c>
      <c r="C538" s="77">
        <v>2013</v>
      </c>
      <c r="D538" s="45">
        <v>6</v>
      </c>
      <c r="E538" s="45"/>
      <c r="F538" s="45" t="s">
        <v>7</v>
      </c>
      <c r="I538" s="77" t="str">
        <f t="shared" si="34"/>
        <v>F.4 Ch 3</v>
      </c>
      <c r="L538" s="77">
        <v>2</v>
      </c>
      <c r="N538" s="77" t="str">
        <f>VLOOKUP(B538,'Topic with sorted table '!A:E,5,FALSE)</f>
        <v>A3</v>
      </c>
      <c r="P538" s="49">
        <v>4</v>
      </c>
      <c r="Q538" s="77" t="s">
        <v>272</v>
      </c>
      <c r="R538" s="77">
        <v>3</v>
      </c>
    </row>
    <row r="539" spans="1:18" ht="16.5" customHeight="1" x14ac:dyDescent="0.25">
      <c r="A539" s="77" t="str">
        <f t="shared" si="32"/>
        <v>201307</v>
      </c>
      <c r="B539" s="77" t="str">
        <f t="shared" si="33"/>
        <v>4A5</v>
      </c>
      <c r="C539" s="77">
        <v>2013</v>
      </c>
      <c r="D539" s="45">
        <v>7</v>
      </c>
      <c r="E539" s="45"/>
      <c r="F539" s="45" t="s">
        <v>19</v>
      </c>
      <c r="I539" s="77" t="str">
        <f t="shared" si="34"/>
        <v>F.4 Ch 5</v>
      </c>
      <c r="L539" s="77">
        <v>2</v>
      </c>
      <c r="N539" s="77" t="str">
        <f>VLOOKUP(B539,'Topic with sorted table '!A:E,5,FALSE)</f>
        <v>A4</v>
      </c>
      <c r="P539" s="49">
        <v>4</v>
      </c>
      <c r="Q539" s="77" t="s">
        <v>272</v>
      </c>
      <c r="R539" s="77">
        <v>5</v>
      </c>
    </row>
    <row r="540" spans="1:18" ht="16.5" customHeight="1" x14ac:dyDescent="0.25">
      <c r="A540" s="77" t="str">
        <f t="shared" si="32"/>
        <v>201308</v>
      </c>
      <c r="B540" s="77" t="str">
        <f t="shared" si="33"/>
        <v>2A3</v>
      </c>
      <c r="C540" s="77">
        <v>2013</v>
      </c>
      <c r="D540" s="45">
        <v>8</v>
      </c>
      <c r="E540" s="45"/>
      <c r="F540" s="45" t="s">
        <v>13</v>
      </c>
      <c r="I540" s="77" t="str">
        <f t="shared" si="34"/>
        <v>F.2 Ch 3</v>
      </c>
      <c r="J540" s="77" t="s">
        <v>38</v>
      </c>
      <c r="L540" s="77">
        <v>2</v>
      </c>
      <c r="N540" s="77" t="str">
        <f>VLOOKUP(B540,'Topic with sorted table '!A:E,5,FALSE)</f>
        <v>A1</v>
      </c>
      <c r="P540" s="46">
        <v>2</v>
      </c>
      <c r="Q540" s="77" t="s">
        <v>272</v>
      </c>
      <c r="R540" s="77">
        <v>3</v>
      </c>
    </row>
    <row r="541" spans="1:18" ht="16.5" customHeight="1" x14ac:dyDescent="0.25">
      <c r="A541" s="77" t="str">
        <f t="shared" si="32"/>
        <v>201309</v>
      </c>
      <c r="B541" s="77" t="str">
        <f t="shared" si="33"/>
        <v>4A6</v>
      </c>
      <c r="C541" s="77">
        <v>2013</v>
      </c>
      <c r="D541" s="45">
        <v>9</v>
      </c>
      <c r="E541" s="45"/>
      <c r="F541" s="45" t="s">
        <v>23</v>
      </c>
      <c r="I541" s="77" t="str">
        <f t="shared" si="34"/>
        <v>F.4 Ch 6</v>
      </c>
      <c r="L541" s="77">
        <v>2</v>
      </c>
      <c r="N541" s="77" t="str">
        <f>VLOOKUP(B541,'Topic with sorted table '!A:E,5,FALSE)</f>
        <v>A3</v>
      </c>
      <c r="P541" s="49">
        <v>4</v>
      </c>
      <c r="Q541" s="77" t="s">
        <v>272</v>
      </c>
      <c r="R541" s="77">
        <v>6</v>
      </c>
    </row>
    <row r="542" spans="1:18" ht="16.5" customHeight="1" x14ac:dyDescent="0.25">
      <c r="A542" s="77" t="str">
        <f t="shared" si="32"/>
        <v>201310</v>
      </c>
      <c r="B542" s="77" t="str">
        <f t="shared" si="33"/>
        <v>3A3</v>
      </c>
      <c r="C542" s="77">
        <v>2013</v>
      </c>
      <c r="D542" s="45">
        <v>10</v>
      </c>
      <c r="E542" s="45"/>
      <c r="F542" s="45" t="s">
        <v>13</v>
      </c>
      <c r="I542" s="77" t="str">
        <f t="shared" si="34"/>
        <v>F.3 Ch 3</v>
      </c>
      <c r="L542" s="77">
        <v>4</v>
      </c>
      <c r="N542" s="77" t="str">
        <f>VLOOKUP(B542,'Topic with sorted table '!A:E,5,FALSE)</f>
        <v>DA</v>
      </c>
      <c r="P542" s="47">
        <v>3</v>
      </c>
      <c r="Q542" s="77" t="s">
        <v>272</v>
      </c>
      <c r="R542" s="77">
        <v>3</v>
      </c>
    </row>
    <row r="543" spans="1:18" ht="16.5" customHeight="1" x14ac:dyDescent="0.25">
      <c r="A543" s="77" t="str">
        <f t="shared" si="32"/>
        <v>201311</v>
      </c>
      <c r="B543" s="77" t="str">
        <f t="shared" si="33"/>
        <v>3A3</v>
      </c>
      <c r="C543" s="77">
        <v>2013</v>
      </c>
      <c r="D543" s="44">
        <v>11</v>
      </c>
      <c r="E543" s="44"/>
      <c r="F543" s="44" t="s">
        <v>23</v>
      </c>
      <c r="I543" s="77" t="str">
        <f t="shared" si="34"/>
        <v>F.3 Ch 3</v>
      </c>
      <c r="L543" s="77">
        <v>2</v>
      </c>
      <c r="N543" s="77" t="str">
        <f>VLOOKUP(B543,'Topic with sorted table '!A:E,5,FALSE)</f>
        <v>DA</v>
      </c>
      <c r="P543" s="47">
        <v>3</v>
      </c>
      <c r="Q543" s="77" t="s">
        <v>272</v>
      </c>
      <c r="R543" s="77">
        <v>3</v>
      </c>
    </row>
    <row r="544" spans="1:18" ht="16.5" customHeight="1" x14ac:dyDescent="0.25">
      <c r="A544" s="77" t="str">
        <f t="shared" si="32"/>
        <v>201312</v>
      </c>
      <c r="B544" s="77" t="str">
        <f t="shared" si="33"/>
        <v>2A6</v>
      </c>
      <c r="C544" s="77">
        <v>2013</v>
      </c>
      <c r="D544" s="44">
        <v>12</v>
      </c>
      <c r="E544" s="44"/>
      <c r="F544" s="44" t="s">
        <v>7</v>
      </c>
      <c r="I544" s="77" t="str">
        <f t="shared" si="34"/>
        <v>F.2 Ch 6</v>
      </c>
      <c r="L544" s="77">
        <v>5</v>
      </c>
      <c r="N544" s="77" t="str">
        <f>VLOOKUP(B544,'Topic with sorted table '!A:E,5,FALSE)</f>
        <v>A1</v>
      </c>
      <c r="P544" s="46">
        <v>2</v>
      </c>
      <c r="Q544" s="77" t="s">
        <v>272</v>
      </c>
      <c r="R544" s="77">
        <v>6</v>
      </c>
    </row>
    <row r="545" spans="1:18" ht="16.5" customHeight="1" x14ac:dyDescent="0.25">
      <c r="A545" s="77" t="str">
        <f t="shared" si="32"/>
        <v>201313</v>
      </c>
      <c r="B545" s="77" t="str">
        <f t="shared" si="33"/>
        <v>5B6</v>
      </c>
      <c r="C545" s="77">
        <v>2013</v>
      </c>
      <c r="D545" s="44">
        <v>13</v>
      </c>
      <c r="E545" s="44"/>
      <c r="F545" s="44" t="s">
        <v>7</v>
      </c>
      <c r="I545" s="77" t="str">
        <f t="shared" si="34"/>
        <v>F.5 Ch 6</v>
      </c>
      <c r="L545" s="77">
        <v>2</v>
      </c>
      <c r="N545" s="77" t="str">
        <f>VLOOKUP(B545,'Topic with sorted table '!A:E,5,FALSE)</f>
        <v>DA</v>
      </c>
      <c r="P545" s="50">
        <v>5</v>
      </c>
      <c r="Q545" s="77" t="s">
        <v>273</v>
      </c>
      <c r="R545" s="77">
        <v>6</v>
      </c>
    </row>
    <row r="546" spans="1:18" ht="16.5" customHeight="1" x14ac:dyDescent="0.25">
      <c r="A546" s="77" t="str">
        <f t="shared" si="32"/>
        <v>201314</v>
      </c>
      <c r="B546" s="77" t="str">
        <f t="shared" si="33"/>
        <v>4A2</v>
      </c>
      <c r="C546" s="77">
        <v>2013</v>
      </c>
      <c r="D546" s="44">
        <v>14</v>
      </c>
      <c r="E546" s="44"/>
      <c r="F546" s="44" t="s">
        <v>23</v>
      </c>
      <c r="I546" s="77" t="str">
        <f t="shared" si="34"/>
        <v>F.4 Ch 2</v>
      </c>
      <c r="L546" s="77">
        <v>5</v>
      </c>
      <c r="N546" s="77" t="str">
        <f>VLOOKUP(B546,'Topic with sorted table '!A:E,5,FALSE)</f>
        <v>AG2</v>
      </c>
      <c r="P546" s="49">
        <v>4</v>
      </c>
      <c r="Q546" s="77" t="s">
        <v>272</v>
      </c>
      <c r="R546" s="77">
        <v>2</v>
      </c>
    </row>
    <row r="547" spans="1:18" ht="16.5" customHeight="1" x14ac:dyDescent="0.25">
      <c r="A547" s="77" t="str">
        <f t="shared" si="32"/>
        <v>201315</v>
      </c>
      <c r="B547" s="77" t="str">
        <f t="shared" si="33"/>
        <v>1B9</v>
      </c>
      <c r="C547" s="77">
        <v>2013</v>
      </c>
      <c r="D547" s="44">
        <v>15</v>
      </c>
      <c r="E547" s="44"/>
      <c r="F547" s="44" t="s">
        <v>19</v>
      </c>
      <c r="I547" s="77" t="str">
        <f t="shared" si="34"/>
        <v>F.1 Ch 9</v>
      </c>
      <c r="L547" s="77">
        <v>2</v>
      </c>
      <c r="N547" s="77" t="str">
        <f>VLOOKUP(B547,'Topic with sorted table '!A:E,5,FALSE)</f>
        <v>Geo</v>
      </c>
      <c r="P547" s="48">
        <v>1</v>
      </c>
      <c r="Q547" s="77" t="s">
        <v>273</v>
      </c>
      <c r="R547" s="77">
        <v>9</v>
      </c>
    </row>
    <row r="548" spans="1:18" ht="16.5" customHeight="1" x14ac:dyDescent="0.25">
      <c r="A548" s="77" t="str">
        <f t="shared" si="32"/>
        <v>201316</v>
      </c>
      <c r="B548" s="77" t="str">
        <f t="shared" si="33"/>
        <v>2B12</v>
      </c>
      <c r="C548" s="77">
        <v>2013</v>
      </c>
      <c r="D548" s="45">
        <v>16</v>
      </c>
      <c r="E548" s="45"/>
      <c r="F548" s="45" t="s">
        <v>19</v>
      </c>
      <c r="I548" s="77" t="str">
        <f t="shared" si="34"/>
        <v>F.2 Ch 12</v>
      </c>
      <c r="J548" s="77" t="s">
        <v>41</v>
      </c>
      <c r="L548" s="77">
        <v>5</v>
      </c>
      <c r="N548" s="77" t="str">
        <f>VLOOKUP(B548,'Topic with sorted table '!A:E,5,FALSE)</f>
        <v>VA1</v>
      </c>
      <c r="P548" s="46">
        <v>2</v>
      </c>
      <c r="Q548" s="77" t="s">
        <v>273</v>
      </c>
      <c r="R548" s="77">
        <v>12</v>
      </c>
    </row>
    <row r="549" spans="1:18" ht="16.5" customHeight="1" x14ac:dyDescent="0.25">
      <c r="A549" s="77" t="str">
        <f t="shared" si="32"/>
        <v>201317</v>
      </c>
      <c r="B549" s="77" t="str">
        <f t="shared" si="33"/>
        <v>3B10</v>
      </c>
      <c r="C549" s="77">
        <v>2013</v>
      </c>
      <c r="D549" s="45">
        <v>17</v>
      </c>
      <c r="E549" s="45"/>
      <c r="F549" s="45" t="s">
        <v>19</v>
      </c>
      <c r="I549" s="77" t="str">
        <f t="shared" si="34"/>
        <v>F.3 Ch 10</v>
      </c>
      <c r="L549" s="77">
        <v>3</v>
      </c>
      <c r="N549" s="77" t="str">
        <f>VLOOKUP(B549,'Topic with sorted table '!A:E,5,FALSE)</f>
        <v>VA2</v>
      </c>
      <c r="P549" s="47">
        <v>3</v>
      </c>
      <c r="Q549" s="77" t="s">
        <v>273</v>
      </c>
      <c r="R549" s="77">
        <v>10</v>
      </c>
    </row>
    <row r="550" spans="1:18" ht="16.5" customHeight="1" x14ac:dyDescent="0.25">
      <c r="A550" s="77" t="str">
        <f t="shared" si="32"/>
        <v>201318</v>
      </c>
      <c r="B550" s="77" t="str">
        <f t="shared" si="33"/>
        <v>3B10</v>
      </c>
      <c r="C550" s="77">
        <v>2013</v>
      </c>
      <c r="D550" s="45">
        <v>18</v>
      </c>
      <c r="E550" s="45"/>
      <c r="F550" s="45" t="s">
        <v>7</v>
      </c>
      <c r="I550" s="77" t="str">
        <f t="shared" si="34"/>
        <v>F.3 Ch 10</v>
      </c>
      <c r="J550" s="77" t="s">
        <v>69</v>
      </c>
      <c r="L550" s="77">
        <v>4</v>
      </c>
      <c r="N550" s="77" t="str">
        <f>VLOOKUP(B550,'Topic with sorted table '!A:E,5,FALSE)</f>
        <v>VA2</v>
      </c>
      <c r="P550" s="47">
        <v>3</v>
      </c>
      <c r="Q550" s="77" t="s">
        <v>273</v>
      </c>
      <c r="R550" s="77">
        <v>10</v>
      </c>
    </row>
    <row r="551" spans="1:18" ht="16.5" customHeight="1" x14ac:dyDescent="0.25">
      <c r="A551" s="77" t="str">
        <f t="shared" si="32"/>
        <v>201319</v>
      </c>
      <c r="B551" s="77" t="str">
        <f t="shared" si="33"/>
        <v>4B11</v>
      </c>
      <c r="C551" s="77">
        <v>2013</v>
      </c>
      <c r="D551" s="45">
        <v>19</v>
      </c>
      <c r="E551" s="45"/>
      <c r="F551" s="45" t="s">
        <v>7</v>
      </c>
      <c r="I551" s="77" t="str">
        <f t="shared" si="34"/>
        <v>F.4 Ch 11</v>
      </c>
      <c r="L551" s="77">
        <v>3</v>
      </c>
      <c r="N551" s="77" t="str">
        <f>VLOOKUP(B551,'Topic with sorted table '!A:E,5,FALSE)</f>
        <v>DG3</v>
      </c>
      <c r="P551" s="49">
        <v>4</v>
      </c>
      <c r="Q551" s="77" t="s">
        <v>273</v>
      </c>
      <c r="R551" s="77">
        <v>11</v>
      </c>
    </row>
    <row r="552" spans="1:18" ht="16.5" customHeight="1" x14ac:dyDescent="0.25">
      <c r="A552" s="77" t="str">
        <f t="shared" si="32"/>
        <v>201320</v>
      </c>
      <c r="B552" s="77" t="str">
        <f t="shared" si="33"/>
        <v>3B11</v>
      </c>
      <c r="C552" s="77">
        <v>2013</v>
      </c>
      <c r="D552" s="45">
        <v>20</v>
      </c>
      <c r="E552" s="45"/>
      <c r="F552" s="45" t="s">
        <v>23</v>
      </c>
      <c r="I552" s="77" t="str">
        <f t="shared" si="34"/>
        <v>F.3 Ch 11</v>
      </c>
      <c r="L552" s="77">
        <v>3</v>
      </c>
      <c r="N552" s="77" t="str">
        <f>VLOOKUP(B552,'Topic with sorted table '!A:E,5,FALSE)</f>
        <v>T1</v>
      </c>
      <c r="P552" s="47">
        <v>3</v>
      </c>
      <c r="Q552" s="77" t="s">
        <v>273</v>
      </c>
      <c r="R552" s="77">
        <v>11</v>
      </c>
    </row>
    <row r="553" spans="1:18" ht="16.5" customHeight="1" x14ac:dyDescent="0.25">
      <c r="A553" s="77" t="str">
        <f t="shared" si="32"/>
        <v>201321</v>
      </c>
      <c r="B553" s="77" t="str">
        <f t="shared" si="33"/>
        <v>2B8</v>
      </c>
      <c r="C553" s="77">
        <v>2013</v>
      </c>
      <c r="D553" s="44">
        <v>21</v>
      </c>
      <c r="E553" s="44"/>
      <c r="F553" s="44" t="s">
        <v>7</v>
      </c>
      <c r="I553" s="77" t="str">
        <f t="shared" si="34"/>
        <v>F.2 Ch 8</v>
      </c>
      <c r="J553" s="77" t="s">
        <v>95</v>
      </c>
      <c r="L553" s="77">
        <v>4</v>
      </c>
      <c r="N553" s="77" t="str">
        <f>VLOOKUP(B553,'Topic with sorted table '!A:E,5,FALSE)</f>
        <v>DG1</v>
      </c>
      <c r="P553" s="46">
        <v>2</v>
      </c>
      <c r="Q553" s="77" t="s">
        <v>273</v>
      </c>
      <c r="R553" s="77">
        <v>8</v>
      </c>
    </row>
    <row r="554" spans="1:18" ht="16.5" customHeight="1" x14ac:dyDescent="0.25">
      <c r="A554" s="77" t="str">
        <f t="shared" si="32"/>
        <v>201322</v>
      </c>
      <c r="B554" s="77" t="str">
        <f t="shared" si="33"/>
        <v>2A6</v>
      </c>
      <c r="C554" s="77">
        <v>2013</v>
      </c>
      <c r="D554" s="44">
        <v>22</v>
      </c>
      <c r="E554" s="44"/>
      <c r="F554" s="44" t="s">
        <v>13</v>
      </c>
      <c r="I554" s="77" t="str">
        <f t="shared" si="34"/>
        <v>F.2 Ch 6</v>
      </c>
      <c r="J554" s="77" t="s">
        <v>41</v>
      </c>
      <c r="L554" s="77">
        <v>4</v>
      </c>
      <c r="N554" s="77" t="str">
        <f>VLOOKUP(B554,'Topic with sorted table '!A:E,5,FALSE)</f>
        <v>A1</v>
      </c>
      <c r="P554" s="46">
        <v>2</v>
      </c>
      <c r="Q554" s="77" t="s">
        <v>272</v>
      </c>
      <c r="R554" s="77">
        <v>6</v>
      </c>
    </row>
    <row r="555" spans="1:18" ht="16.5" customHeight="1" x14ac:dyDescent="0.25">
      <c r="A555" s="77" t="str">
        <f t="shared" si="32"/>
        <v>201323</v>
      </c>
      <c r="B555" s="77" t="str">
        <f t="shared" si="33"/>
        <v>4B12</v>
      </c>
      <c r="C555" s="77">
        <v>2013</v>
      </c>
      <c r="D555" s="44">
        <v>23</v>
      </c>
      <c r="E555" s="44"/>
      <c r="F555" s="44" t="s">
        <v>19</v>
      </c>
      <c r="I555" s="77" t="str">
        <f t="shared" si="34"/>
        <v>F.4 Ch 12</v>
      </c>
      <c r="L555" s="77">
        <v>3</v>
      </c>
      <c r="N555" s="77" t="str">
        <f>VLOOKUP(B555,'Topic with sorted table '!A:E,5,FALSE)</f>
        <v>T2</v>
      </c>
      <c r="P555" s="49">
        <v>4</v>
      </c>
      <c r="Q555" s="77" t="s">
        <v>273</v>
      </c>
      <c r="R555" s="77">
        <v>12</v>
      </c>
    </row>
    <row r="556" spans="1:18" ht="16.5" customHeight="1" x14ac:dyDescent="0.25">
      <c r="A556" s="77" t="str">
        <f t="shared" si="32"/>
        <v>201324</v>
      </c>
      <c r="B556" s="77" t="str">
        <f t="shared" si="33"/>
        <v>5B8</v>
      </c>
      <c r="C556" s="77">
        <v>2013</v>
      </c>
      <c r="D556" s="44">
        <v>24</v>
      </c>
      <c r="E556" s="44"/>
      <c r="F556" s="44" t="s">
        <v>13</v>
      </c>
      <c r="I556" s="77" t="str">
        <f t="shared" si="34"/>
        <v>F.5 Ch 8</v>
      </c>
      <c r="L556" s="77">
        <v>3</v>
      </c>
      <c r="N556" s="77" t="str">
        <f>VLOOKUP(B556,'Topic with sorted table '!A:E,5,FALSE)</f>
        <v>A4</v>
      </c>
      <c r="P556" s="50">
        <v>5</v>
      </c>
      <c r="Q556" s="77" t="s">
        <v>273</v>
      </c>
      <c r="R556" s="77">
        <v>8</v>
      </c>
    </row>
    <row r="557" spans="1:18" ht="16.5" customHeight="1" x14ac:dyDescent="0.25">
      <c r="A557" s="77" t="str">
        <f t="shared" si="32"/>
        <v>201325</v>
      </c>
      <c r="B557" s="77" t="str">
        <f t="shared" si="33"/>
        <v>5B7</v>
      </c>
      <c r="C557" s="77">
        <v>2013</v>
      </c>
      <c r="D557" s="44">
        <v>25</v>
      </c>
      <c r="E557" s="44"/>
      <c r="F557" s="44" t="s">
        <v>23</v>
      </c>
      <c r="I557" s="77" t="str">
        <f t="shared" si="34"/>
        <v>F.5 Ch 7</v>
      </c>
      <c r="L557" s="77">
        <v>5</v>
      </c>
      <c r="N557" s="77" t="str">
        <f>VLOOKUP(B557,'Topic with sorted table '!A:E,5,FALSE)</f>
        <v>AG3</v>
      </c>
      <c r="P557" s="50">
        <v>5</v>
      </c>
      <c r="Q557" s="77" t="s">
        <v>273</v>
      </c>
      <c r="R557" s="77">
        <v>7</v>
      </c>
    </row>
    <row r="558" spans="1:18" ht="16.5" customHeight="1" x14ac:dyDescent="0.25">
      <c r="A558" s="77" t="str">
        <f t="shared" si="32"/>
        <v>201326</v>
      </c>
      <c r="B558" s="77" t="str">
        <f t="shared" si="33"/>
        <v>5A5</v>
      </c>
      <c r="C558" s="77">
        <v>2013</v>
      </c>
      <c r="D558" s="44">
        <v>26</v>
      </c>
      <c r="E558" s="44"/>
      <c r="F558" s="44" t="s">
        <v>13</v>
      </c>
      <c r="I558" s="77" t="str">
        <f t="shared" si="34"/>
        <v>F.5 Ch 5</v>
      </c>
      <c r="L558" s="77">
        <v>4</v>
      </c>
      <c r="N558" s="77" t="str">
        <f>VLOOKUP(B558,'Topic with sorted table '!A:E,5,FALSE)</f>
        <v>P2</v>
      </c>
      <c r="P558" s="50">
        <v>5</v>
      </c>
      <c r="Q558" s="77" t="s">
        <v>272</v>
      </c>
      <c r="R558" s="77">
        <v>5</v>
      </c>
    </row>
    <row r="559" spans="1:18" ht="16.5" customHeight="1" x14ac:dyDescent="0.25">
      <c r="A559" s="77" t="str">
        <f t="shared" si="32"/>
        <v>201327</v>
      </c>
      <c r="B559" s="77" t="str">
        <f t="shared" si="33"/>
        <v>3A6</v>
      </c>
      <c r="C559" s="77">
        <v>2013</v>
      </c>
      <c r="D559" s="44">
        <v>27</v>
      </c>
      <c r="E559" s="44"/>
      <c r="F559" s="44" t="s">
        <v>19</v>
      </c>
      <c r="I559" s="77" t="str">
        <f t="shared" si="34"/>
        <v>F.3 Ch 6</v>
      </c>
      <c r="L559" s="77">
        <v>2</v>
      </c>
      <c r="N559" s="77" t="str">
        <f>VLOOKUP(B559,'Topic with sorted table '!A:E,5,FALSE)</f>
        <v>S2</v>
      </c>
      <c r="P559" s="47">
        <v>3</v>
      </c>
      <c r="Q559" s="77" t="s">
        <v>272</v>
      </c>
      <c r="R559" s="77">
        <v>6</v>
      </c>
    </row>
    <row r="560" spans="1:18" ht="16.5" customHeight="1" x14ac:dyDescent="0.25">
      <c r="A560" s="77" t="str">
        <f t="shared" si="32"/>
        <v>201328</v>
      </c>
      <c r="B560" s="77" t="str">
        <f t="shared" si="33"/>
        <v>1B12</v>
      </c>
      <c r="C560" s="77">
        <v>2013</v>
      </c>
      <c r="D560" s="45">
        <v>28</v>
      </c>
      <c r="E560" s="45"/>
      <c r="F560" s="45" t="s">
        <v>13</v>
      </c>
      <c r="I560" s="77" t="str">
        <f t="shared" si="34"/>
        <v>F.1 Ch 12</v>
      </c>
      <c r="J560" s="77" t="s">
        <v>68</v>
      </c>
      <c r="L560" s="77">
        <v>2</v>
      </c>
      <c r="N560" s="77" t="str">
        <f>VLOOKUP(B560,'Topic with sorted table '!A:E,5,FALSE)</f>
        <v>S1</v>
      </c>
      <c r="P560" s="48">
        <v>1</v>
      </c>
      <c r="Q560" s="77" t="s">
        <v>273</v>
      </c>
      <c r="R560" s="77">
        <v>12</v>
      </c>
    </row>
    <row r="561" spans="1:18" ht="16.5" customHeight="1" x14ac:dyDescent="0.25">
      <c r="A561" s="77" t="str">
        <f t="shared" si="32"/>
        <v>201329</v>
      </c>
      <c r="B561" s="77" t="str">
        <f t="shared" si="33"/>
        <v>1B12</v>
      </c>
      <c r="C561" s="77">
        <v>2013</v>
      </c>
      <c r="D561" s="45">
        <v>29</v>
      </c>
      <c r="E561" s="45"/>
      <c r="F561" s="45" t="s">
        <v>23</v>
      </c>
      <c r="I561" s="77" t="str">
        <f t="shared" si="34"/>
        <v>F.1 Ch 12</v>
      </c>
      <c r="J561" s="77" t="s">
        <v>20</v>
      </c>
      <c r="L561" s="77">
        <v>3</v>
      </c>
      <c r="N561" s="77" t="str">
        <f>VLOOKUP(B561,'Topic with sorted table '!A:E,5,FALSE)</f>
        <v>S1</v>
      </c>
      <c r="P561" s="48">
        <v>1</v>
      </c>
      <c r="Q561" s="77" t="s">
        <v>273</v>
      </c>
      <c r="R561" s="77">
        <v>12</v>
      </c>
    </row>
    <row r="562" spans="1:18" ht="16.5" customHeight="1" x14ac:dyDescent="0.25">
      <c r="A562" s="77" t="str">
        <f t="shared" si="32"/>
        <v>201330</v>
      </c>
      <c r="B562" s="77" t="str">
        <f t="shared" si="33"/>
        <v>1B12</v>
      </c>
      <c r="C562" s="77">
        <v>2013</v>
      </c>
      <c r="D562" s="45">
        <v>30</v>
      </c>
      <c r="E562" s="45"/>
      <c r="F562" s="45" t="s">
        <v>19</v>
      </c>
      <c r="I562" s="77" t="str">
        <f t="shared" si="34"/>
        <v>F.1 Ch 12</v>
      </c>
      <c r="J562" s="77" t="s">
        <v>20</v>
      </c>
      <c r="L562" s="77">
        <v>3</v>
      </c>
      <c r="N562" s="77" t="str">
        <f>VLOOKUP(B562,'Topic with sorted table '!A:E,5,FALSE)</f>
        <v>S1</v>
      </c>
      <c r="P562" s="48">
        <v>1</v>
      </c>
      <c r="Q562" s="77" t="s">
        <v>273</v>
      </c>
      <c r="R562" s="77">
        <v>12</v>
      </c>
    </row>
    <row r="563" spans="1:18" ht="16.5" customHeight="1" x14ac:dyDescent="0.25">
      <c r="A563" s="77" t="str">
        <f t="shared" si="32"/>
        <v>201331</v>
      </c>
      <c r="B563" s="77" t="str">
        <f t="shared" si="33"/>
        <v>3A2</v>
      </c>
      <c r="C563" s="77">
        <v>2013</v>
      </c>
      <c r="D563" s="45">
        <v>31</v>
      </c>
      <c r="E563" s="45"/>
      <c r="F563" s="45" t="s">
        <v>19</v>
      </c>
      <c r="I563" s="77" t="str">
        <f t="shared" si="34"/>
        <v>F.3 Ch 2</v>
      </c>
      <c r="J563" s="77" t="s">
        <v>30</v>
      </c>
      <c r="L563" s="77">
        <v>3</v>
      </c>
      <c r="N563" s="77" t="str">
        <f>VLOOKUP(B563,'Topic with sorted table '!A:E,5,FALSE)</f>
        <v>A2</v>
      </c>
      <c r="P563" s="47">
        <v>3</v>
      </c>
      <c r="Q563" s="77" t="s">
        <v>272</v>
      </c>
      <c r="R563" s="77">
        <v>2</v>
      </c>
    </row>
    <row r="564" spans="1:18" ht="16.5" customHeight="1" x14ac:dyDescent="0.25">
      <c r="A564" s="77" t="str">
        <f t="shared" si="32"/>
        <v>201332</v>
      </c>
      <c r="B564" s="77" t="str">
        <f t="shared" si="33"/>
        <v>4B8</v>
      </c>
      <c r="C564" s="77">
        <v>2013</v>
      </c>
      <c r="D564" s="45">
        <v>32</v>
      </c>
      <c r="E564" s="45"/>
      <c r="F564" s="45" t="s">
        <v>19</v>
      </c>
      <c r="I564" s="77" t="str">
        <f t="shared" si="34"/>
        <v>F.4 Ch 8</v>
      </c>
      <c r="J564" s="77" t="s">
        <v>14</v>
      </c>
      <c r="L564" s="77">
        <v>4</v>
      </c>
      <c r="N564" s="77" t="str">
        <f>VLOOKUP(B564,'Topic with sorted table '!A:E,5,FALSE)</f>
        <v>A4</v>
      </c>
      <c r="P564" s="49">
        <v>4</v>
      </c>
      <c r="Q564" s="77" t="s">
        <v>273</v>
      </c>
      <c r="R564" s="77">
        <v>8</v>
      </c>
    </row>
    <row r="565" spans="1:18" ht="16.5" customHeight="1" x14ac:dyDescent="0.25">
      <c r="A565" s="77" t="str">
        <f t="shared" si="32"/>
        <v>201333</v>
      </c>
      <c r="B565" s="77" t="str">
        <f t="shared" si="33"/>
        <v>3A2</v>
      </c>
      <c r="C565" s="77">
        <v>2013</v>
      </c>
      <c r="D565" s="44">
        <v>33</v>
      </c>
      <c r="E565" s="44"/>
      <c r="F565" s="44" t="s">
        <v>13</v>
      </c>
      <c r="I565" s="77" t="str">
        <f t="shared" si="34"/>
        <v>F.3 Ch 2</v>
      </c>
      <c r="L565" s="77">
        <v>2</v>
      </c>
      <c r="N565" s="77" t="str">
        <f>VLOOKUP(B565,'Topic with sorted table '!A:E,5,FALSE)</f>
        <v>A2</v>
      </c>
      <c r="P565" s="47">
        <v>3</v>
      </c>
      <c r="Q565" s="77" t="s">
        <v>272</v>
      </c>
      <c r="R565" s="77">
        <v>2</v>
      </c>
    </row>
    <row r="566" spans="1:18" ht="16.5" customHeight="1" x14ac:dyDescent="0.25">
      <c r="A566" s="77" t="str">
        <f t="shared" si="32"/>
        <v>201334</v>
      </c>
      <c r="B566" s="77" t="str">
        <f t="shared" si="33"/>
        <v>4B8</v>
      </c>
      <c r="C566" s="77">
        <v>2013</v>
      </c>
      <c r="D566" s="44">
        <v>34</v>
      </c>
      <c r="E566" s="44"/>
      <c r="F566" s="44" t="s">
        <v>23</v>
      </c>
      <c r="I566" s="77" t="str">
        <f t="shared" si="34"/>
        <v>F.4 Ch 8</v>
      </c>
      <c r="J566" s="77" t="s">
        <v>20</v>
      </c>
      <c r="L566" s="77">
        <v>5</v>
      </c>
      <c r="N566" s="77" t="str">
        <f>VLOOKUP(B566,'Topic with sorted table '!A:E,5,FALSE)</f>
        <v>A4</v>
      </c>
      <c r="P566" s="49">
        <v>4</v>
      </c>
      <c r="Q566" s="77" t="s">
        <v>273</v>
      </c>
      <c r="R566" s="77">
        <v>8</v>
      </c>
    </row>
    <row r="567" spans="1:18" ht="16.5" customHeight="1" x14ac:dyDescent="0.25">
      <c r="A567" s="77" t="str">
        <f t="shared" si="32"/>
        <v>201335</v>
      </c>
      <c r="B567" s="77" t="str">
        <f t="shared" si="33"/>
        <v>4A3</v>
      </c>
      <c r="C567" s="77">
        <v>2013</v>
      </c>
      <c r="D567" s="44">
        <v>35</v>
      </c>
      <c r="E567" s="44"/>
      <c r="F567" s="44" t="s">
        <v>23</v>
      </c>
      <c r="I567" s="77" t="str">
        <f t="shared" si="34"/>
        <v>F.4 Ch 3</v>
      </c>
      <c r="L567" s="77">
        <v>4</v>
      </c>
      <c r="N567" s="77" t="str">
        <f>VLOOKUP(B567,'Topic with sorted table '!A:E,5,FALSE)</f>
        <v>A3</v>
      </c>
      <c r="P567" s="49">
        <v>4</v>
      </c>
      <c r="Q567" s="77" t="s">
        <v>272</v>
      </c>
      <c r="R567" s="77">
        <v>3</v>
      </c>
    </row>
    <row r="568" spans="1:18" ht="16.5" customHeight="1" x14ac:dyDescent="0.25">
      <c r="A568" s="77" t="str">
        <f t="shared" si="32"/>
        <v>201336</v>
      </c>
      <c r="B568" s="77" t="str">
        <f t="shared" si="33"/>
        <v>4A1</v>
      </c>
      <c r="C568" s="77">
        <v>2013</v>
      </c>
      <c r="D568" s="44">
        <v>36</v>
      </c>
      <c r="E568" s="44"/>
      <c r="F568" s="44" t="s">
        <v>13</v>
      </c>
      <c r="I568" s="77" t="str">
        <f t="shared" si="34"/>
        <v>F.4 Ch 1</v>
      </c>
      <c r="L568" s="77">
        <v>2</v>
      </c>
      <c r="N568" s="77" t="str">
        <f>VLOOKUP(B568,'Topic with sorted table '!A:E,5,FALSE)</f>
        <v>A3</v>
      </c>
      <c r="P568" s="49">
        <v>4</v>
      </c>
      <c r="Q568" s="77" t="s">
        <v>272</v>
      </c>
      <c r="R568" s="77">
        <v>1</v>
      </c>
    </row>
    <row r="569" spans="1:18" ht="16.5" customHeight="1" x14ac:dyDescent="0.25">
      <c r="A569" s="77" t="str">
        <f t="shared" si="32"/>
        <v>201337</v>
      </c>
      <c r="B569" s="77" t="str">
        <f t="shared" si="33"/>
        <v>6A3</v>
      </c>
      <c r="C569" s="77">
        <v>2013</v>
      </c>
      <c r="D569" s="44">
        <v>37</v>
      </c>
      <c r="E569" s="44"/>
      <c r="F569" s="44" t="s">
        <v>7</v>
      </c>
      <c r="I569" s="77" t="str">
        <f t="shared" si="34"/>
        <v>F.6 Ch 3</v>
      </c>
      <c r="L569" s="77">
        <v>4</v>
      </c>
      <c r="N569" s="77" t="str">
        <f>VLOOKUP(B569,'Topic with sorted table '!A:E,5,FALSE)</f>
        <v>A4</v>
      </c>
      <c r="P569" s="51">
        <v>6</v>
      </c>
      <c r="Q569" s="77" t="s">
        <v>272</v>
      </c>
      <c r="R569" s="77">
        <v>3</v>
      </c>
    </row>
    <row r="570" spans="1:18" ht="16.5" customHeight="1" x14ac:dyDescent="0.25">
      <c r="A570" s="77" t="str">
        <f t="shared" si="32"/>
        <v>201338</v>
      </c>
      <c r="B570" s="77" t="str">
        <f t="shared" si="33"/>
        <v>6A1</v>
      </c>
      <c r="C570" s="77">
        <v>2013</v>
      </c>
      <c r="D570" s="45">
        <v>38</v>
      </c>
      <c r="E570" s="45"/>
      <c r="F570" s="45" t="s">
        <v>7</v>
      </c>
      <c r="I570" s="77" t="str">
        <f t="shared" si="34"/>
        <v>F.6 Ch 1</v>
      </c>
      <c r="L570" s="77">
        <v>4</v>
      </c>
      <c r="N570" s="77" t="str">
        <f>VLOOKUP(B570,'Topic with sorted table '!A:E,5,FALSE)</f>
        <v>A3</v>
      </c>
      <c r="P570" s="51">
        <v>6</v>
      </c>
      <c r="Q570" s="77" t="s">
        <v>272</v>
      </c>
      <c r="R570" s="77">
        <v>1</v>
      </c>
    </row>
    <row r="571" spans="1:18" ht="16.5" customHeight="1" x14ac:dyDescent="0.25">
      <c r="A571" s="77" t="str">
        <f t="shared" si="32"/>
        <v>201339</v>
      </c>
      <c r="B571" s="77" t="str">
        <f t="shared" si="33"/>
        <v>5A3</v>
      </c>
      <c r="C571" s="77">
        <v>2013</v>
      </c>
      <c r="D571" s="45">
        <v>39</v>
      </c>
      <c r="E571" s="45"/>
      <c r="F571" s="45" t="s">
        <v>13</v>
      </c>
      <c r="I571" s="77" t="str">
        <f t="shared" si="34"/>
        <v>F.5 Ch 3</v>
      </c>
      <c r="J571" s="77" t="s">
        <v>120</v>
      </c>
      <c r="L571" s="77">
        <v>5</v>
      </c>
      <c r="N571" s="77" t="str">
        <f>VLOOKUP(B571,'Topic with sorted table '!A:E,5,FALSE)</f>
        <v>G</v>
      </c>
      <c r="P571" s="50">
        <v>5</v>
      </c>
      <c r="Q571" s="77" t="s">
        <v>272</v>
      </c>
      <c r="R571" s="77">
        <v>3</v>
      </c>
    </row>
    <row r="572" spans="1:18" ht="16.5" customHeight="1" x14ac:dyDescent="0.25">
      <c r="A572" s="77" t="str">
        <f t="shared" si="32"/>
        <v>201340</v>
      </c>
      <c r="B572" s="77" t="str">
        <f t="shared" si="33"/>
        <v>5B10</v>
      </c>
      <c r="C572" s="77">
        <v>2013</v>
      </c>
      <c r="D572" s="45">
        <v>40</v>
      </c>
      <c r="E572" s="45"/>
      <c r="F572" s="45" t="s">
        <v>19</v>
      </c>
      <c r="I572" s="77" t="str">
        <f t="shared" si="34"/>
        <v>F.5 Ch 10</v>
      </c>
      <c r="L572" s="77">
        <v>5</v>
      </c>
      <c r="N572" s="77" t="str">
        <f>VLOOKUP(B572,'Topic with sorted table '!A:E,5,FALSE)</f>
        <v>3D2</v>
      </c>
      <c r="P572" s="50">
        <v>5</v>
      </c>
      <c r="Q572" s="77" t="s">
        <v>273</v>
      </c>
      <c r="R572" s="77">
        <v>10</v>
      </c>
    </row>
    <row r="573" spans="1:18" ht="16.5" customHeight="1" x14ac:dyDescent="0.25">
      <c r="A573" s="77" t="str">
        <f t="shared" si="32"/>
        <v>201341</v>
      </c>
      <c r="B573" s="77" t="str">
        <f t="shared" si="33"/>
        <v>3A7</v>
      </c>
      <c r="C573" s="77">
        <v>2013</v>
      </c>
      <c r="D573" s="45">
        <v>41</v>
      </c>
      <c r="E573" s="45"/>
      <c r="F573" s="45" t="s">
        <v>23</v>
      </c>
      <c r="I573" s="77" t="str">
        <f t="shared" si="34"/>
        <v>F.3 Ch 7</v>
      </c>
      <c r="J573" s="77" t="s">
        <v>54</v>
      </c>
      <c r="L573" s="77">
        <v>4</v>
      </c>
      <c r="N573" s="77" t="str">
        <f>VLOOKUP(B573,'Topic with sorted table '!A:E,5,FALSE)</f>
        <v>DG2</v>
      </c>
      <c r="P573" s="47">
        <v>3</v>
      </c>
      <c r="Q573" s="77" t="s">
        <v>272</v>
      </c>
      <c r="R573" s="77">
        <v>7</v>
      </c>
    </row>
    <row r="574" spans="1:18" ht="16.5" customHeight="1" x14ac:dyDescent="0.25">
      <c r="A574" s="77" t="str">
        <f t="shared" si="32"/>
        <v>201342</v>
      </c>
      <c r="B574" s="77" t="str">
        <f t="shared" si="33"/>
        <v>5B7</v>
      </c>
      <c r="C574" s="77">
        <v>2013</v>
      </c>
      <c r="D574" s="45">
        <v>42</v>
      </c>
      <c r="E574" s="45"/>
      <c r="F574" s="45" t="s">
        <v>19</v>
      </c>
      <c r="I574" s="77" t="str">
        <f t="shared" si="34"/>
        <v>F.5 Ch 7</v>
      </c>
      <c r="L574" s="77">
        <v>5</v>
      </c>
      <c r="N574" s="77" t="str">
        <f>VLOOKUP(B574,'Topic with sorted table '!A:E,5,FALSE)</f>
        <v>AG3</v>
      </c>
      <c r="P574" s="50">
        <v>5</v>
      </c>
      <c r="Q574" s="77" t="s">
        <v>273</v>
      </c>
      <c r="R574" s="77">
        <v>7</v>
      </c>
    </row>
    <row r="575" spans="1:18" ht="16.5" customHeight="1" x14ac:dyDescent="0.25">
      <c r="A575" s="77" t="str">
        <f t="shared" si="32"/>
        <v>201343</v>
      </c>
      <c r="B575" s="77" t="str">
        <f t="shared" si="33"/>
        <v>3A7</v>
      </c>
      <c r="C575" s="77">
        <v>2013</v>
      </c>
      <c r="D575" s="44">
        <v>43</v>
      </c>
      <c r="E575" s="44"/>
      <c r="F575" s="44" t="s">
        <v>13</v>
      </c>
      <c r="I575" s="77" t="str">
        <f t="shared" si="34"/>
        <v>F.3 Ch 7</v>
      </c>
      <c r="J575" s="77" t="s">
        <v>96</v>
      </c>
      <c r="L575" s="77">
        <v>5</v>
      </c>
      <c r="N575" s="77" t="str">
        <f>VLOOKUP(B575,'Topic with sorted table '!A:E,5,FALSE)</f>
        <v>DG2</v>
      </c>
      <c r="P575" s="47">
        <v>3</v>
      </c>
      <c r="Q575" s="77" t="s">
        <v>272</v>
      </c>
      <c r="R575" s="77">
        <v>7</v>
      </c>
    </row>
    <row r="576" spans="1:18" ht="16.5" customHeight="1" x14ac:dyDescent="0.25">
      <c r="A576" s="77" t="str">
        <f t="shared" si="32"/>
        <v>201344</v>
      </c>
      <c r="B576" s="77" t="str">
        <f t="shared" si="33"/>
        <v>5A4</v>
      </c>
      <c r="C576" s="77">
        <v>2013</v>
      </c>
      <c r="D576" s="44">
        <v>44</v>
      </c>
      <c r="E576" s="44"/>
      <c r="F576" s="44" t="s">
        <v>7</v>
      </c>
      <c r="I576" s="77" t="str">
        <f t="shared" si="34"/>
        <v>F.5 Ch 4</v>
      </c>
      <c r="L576" s="77">
        <v>2</v>
      </c>
      <c r="N576" s="77" t="str">
        <f>VLOOKUP(B576,'Topic with sorted table '!A:E,5,FALSE)</f>
        <v>P2</v>
      </c>
      <c r="P576" s="50">
        <v>5</v>
      </c>
      <c r="Q576" s="77" t="s">
        <v>272</v>
      </c>
      <c r="R576" s="77">
        <v>4</v>
      </c>
    </row>
    <row r="577" spans="1:18" ht="16.5" customHeight="1" x14ac:dyDescent="0.25">
      <c r="A577" s="77" t="str">
        <f t="shared" si="32"/>
        <v>201345</v>
      </c>
      <c r="B577" s="77" t="str">
        <f t="shared" si="33"/>
        <v>5B12</v>
      </c>
      <c r="C577" s="77">
        <v>2013</v>
      </c>
      <c r="D577" s="44">
        <v>45</v>
      </c>
      <c r="E577" s="44"/>
      <c r="F577" s="44" t="s">
        <v>7</v>
      </c>
      <c r="I577" s="77" t="str">
        <f t="shared" si="34"/>
        <v>F.5 Ch 12</v>
      </c>
      <c r="L577" s="77">
        <v>5</v>
      </c>
      <c r="N577" s="77" t="str">
        <f>VLOOKUP(B577,'Topic with sorted table '!A:E,5,FALSE)</f>
        <v>S4</v>
      </c>
      <c r="P577" s="50">
        <v>5</v>
      </c>
      <c r="Q577" s="77" t="s">
        <v>273</v>
      </c>
      <c r="R577" s="77">
        <v>12</v>
      </c>
    </row>
    <row r="578" spans="1:18" ht="16.5" customHeight="1" x14ac:dyDescent="0.25">
      <c r="A578" s="77" t="str">
        <f t="shared" ref="A578:A641" si="35">C578&amp;IF(D578&lt;10,"0"&amp;D578,D578)</f>
        <v>201401</v>
      </c>
      <c r="B578" s="77" t="str">
        <f t="shared" ref="B578:B641" si="36">P578&amp;Q578&amp;R578</f>
        <v>3A2</v>
      </c>
      <c r="C578" s="77">
        <v>2014</v>
      </c>
      <c r="D578" s="44">
        <v>1</v>
      </c>
      <c r="E578" s="44"/>
      <c r="F578" s="44" t="s">
        <v>19</v>
      </c>
      <c r="I578" s="77" t="str">
        <f t="shared" ref="I578:I641" si="37">"F." &amp; P578 &amp; " Ch "&amp;R578</f>
        <v>F.3 Ch 2</v>
      </c>
      <c r="L578" s="77">
        <v>2</v>
      </c>
      <c r="N578" s="77" t="str">
        <f>VLOOKUP(B578,'Topic with sorted table '!A:E,5,FALSE)</f>
        <v>A2</v>
      </c>
      <c r="P578" s="47">
        <v>3</v>
      </c>
      <c r="Q578" s="77" t="s">
        <v>272</v>
      </c>
      <c r="R578" s="77">
        <v>2</v>
      </c>
    </row>
    <row r="579" spans="1:18" ht="16.5" customHeight="1" x14ac:dyDescent="0.25">
      <c r="A579" s="77" t="str">
        <f t="shared" si="35"/>
        <v>201402</v>
      </c>
      <c r="B579" s="77" t="str">
        <f t="shared" si="36"/>
        <v>2A2</v>
      </c>
      <c r="C579" s="77">
        <v>2014</v>
      </c>
      <c r="D579" s="44">
        <v>2</v>
      </c>
      <c r="E579" s="44"/>
      <c r="F579" s="44" t="s">
        <v>13</v>
      </c>
      <c r="I579" s="77" t="str">
        <f t="shared" si="37"/>
        <v>F.2 Ch 2</v>
      </c>
      <c r="L579" s="77">
        <v>2</v>
      </c>
      <c r="N579" s="77" t="str">
        <f>VLOOKUP(B579,'Topic with sorted table '!A:E,5,FALSE)</f>
        <v>A1</v>
      </c>
      <c r="P579" s="46">
        <v>2</v>
      </c>
      <c r="Q579" s="77" t="s">
        <v>272</v>
      </c>
      <c r="R579" s="77">
        <v>2</v>
      </c>
    </row>
    <row r="580" spans="1:18" ht="16.5" customHeight="1" x14ac:dyDescent="0.25">
      <c r="A580" s="77" t="str">
        <f t="shared" si="35"/>
        <v>201403</v>
      </c>
      <c r="B580" s="77" t="str">
        <f t="shared" si="36"/>
        <v>2A3</v>
      </c>
      <c r="C580" s="77">
        <v>2014</v>
      </c>
      <c r="D580" s="44">
        <v>3</v>
      </c>
      <c r="E580" s="44"/>
      <c r="F580" s="44" t="s">
        <v>19</v>
      </c>
      <c r="I580" s="77" t="str">
        <f t="shared" si="37"/>
        <v>F.2 Ch 3</v>
      </c>
      <c r="L580" s="77">
        <v>2</v>
      </c>
      <c r="N580" s="77" t="str">
        <f>VLOOKUP(B580,'Topic with sorted table '!A:E,5,FALSE)</f>
        <v>A1</v>
      </c>
      <c r="P580" s="46">
        <v>2</v>
      </c>
      <c r="Q580" s="77" t="s">
        <v>272</v>
      </c>
      <c r="R580" s="77">
        <v>3</v>
      </c>
    </row>
    <row r="581" spans="1:18" ht="16.5" customHeight="1" x14ac:dyDescent="0.25">
      <c r="A581" s="77" t="str">
        <f t="shared" si="35"/>
        <v>201404</v>
      </c>
      <c r="B581" s="77" t="str">
        <f t="shared" si="36"/>
        <v>4A3</v>
      </c>
      <c r="C581" s="77">
        <v>2014</v>
      </c>
      <c r="D581" s="44">
        <v>4</v>
      </c>
      <c r="E581" s="44"/>
      <c r="F581" s="44" t="s">
        <v>19</v>
      </c>
      <c r="I581" s="77" t="str">
        <f t="shared" si="37"/>
        <v>F.4 Ch 3</v>
      </c>
      <c r="L581" s="77">
        <v>2</v>
      </c>
      <c r="N581" s="77" t="str">
        <f>VLOOKUP(B581,'Topic with sorted table '!A:E,5,FALSE)</f>
        <v>A3</v>
      </c>
      <c r="P581" s="49">
        <v>4</v>
      </c>
      <c r="Q581" s="77" t="s">
        <v>272</v>
      </c>
      <c r="R581" s="77">
        <v>3</v>
      </c>
    </row>
    <row r="582" spans="1:18" ht="16.5" customHeight="1" x14ac:dyDescent="0.25">
      <c r="A582" s="77" t="str">
        <f t="shared" si="35"/>
        <v>201405</v>
      </c>
      <c r="B582" s="77" t="str">
        <f t="shared" si="36"/>
        <v>4A5</v>
      </c>
      <c r="C582" s="77">
        <v>2014</v>
      </c>
      <c r="D582" s="44">
        <v>5</v>
      </c>
      <c r="E582" s="44"/>
      <c r="F582" s="44" t="s">
        <v>7</v>
      </c>
      <c r="I582" s="77" t="str">
        <f t="shared" si="37"/>
        <v>F.4 Ch 5</v>
      </c>
      <c r="L582" s="77">
        <v>2</v>
      </c>
      <c r="N582" s="77" t="str">
        <f>VLOOKUP(B582,'Topic with sorted table '!A:E,5,FALSE)</f>
        <v>A4</v>
      </c>
      <c r="P582" s="49">
        <v>4</v>
      </c>
      <c r="Q582" s="77" t="s">
        <v>272</v>
      </c>
      <c r="R582" s="77">
        <v>5</v>
      </c>
    </row>
    <row r="583" spans="1:18" ht="16.5" customHeight="1" x14ac:dyDescent="0.25">
      <c r="A583" s="77" t="str">
        <f t="shared" si="35"/>
        <v>201406</v>
      </c>
      <c r="B583" s="77" t="str">
        <f t="shared" si="36"/>
        <v>3A4</v>
      </c>
      <c r="C583" s="77">
        <v>2014</v>
      </c>
      <c r="D583" s="45">
        <v>6</v>
      </c>
      <c r="E583" s="45"/>
      <c r="F583" s="45" t="s">
        <v>23</v>
      </c>
      <c r="I583" s="77" t="str">
        <f t="shared" si="37"/>
        <v>F.3 Ch 4</v>
      </c>
      <c r="L583" s="77">
        <v>4</v>
      </c>
      <c r="N583" s="77" t="str">
        <f>VLOOKUP(B583,'Topic with sorted table '!A:E,5,FALSE)</f>
        <v>A2</v>
      </c>
      <c r="P583" s="47">
        <v>3</v>
      </c>
      <c r="Q583" s="77" t="s">
        <v>272</v>
      </c>
      <c r="R583" s="77">
        <v>4</v>
      </c>
    </row>
    <row r="584" spans="1:18" ht="16.5" customHeight="1" x14ac:dyDescent="0.25">
      <c r="A584" s="77" t="str">
        <f t="shared" si="35"/>
        <v>201407</v>
      </c>
      <c r="B584" s="77" t="str">
        <f t="shared" si="36"/>
        <v>5A2</v>
      </c>
      <c r="C584" s="77">
        <v>2014</v>
      </c>
      <c r="D584" s="45">
        <v>7</v>
      </c>
      <c r="E584" s="45"/>
      <c r="F584" s="45" t="s">
        <v>7</v>
      </c>
      <c r="I584" s="77" t="str">
        <f t="shared" si="37"/>
        <v>F.5 Ch 2</v>
      </c>
      <c r="L584" s="77">
        <v>2</v>
      </c>
      <c r="N584" s="77" t="str">
        <f>VLOOKUP(B584,'Topic with sorted table '!A:E,5,FALSE)</f>
        <v>A4</v>
      </c>
      <c r="P584" s="50">
        <v>5</v>
      </c>
      <c r="Q584" s="77" t="s">
        <v>272</v>
      </c>
      <c r="R584" s="77">
        <v>2</v>
      </c>
    </row>
    <row r="585" spans="1:18" ht="16.5" customHeight="1" x14ac:dyDescent="0.25">
      <c r="A585" s="77" t="str">
        <f t="shared" si="35"/>
        <v>201408</v>
      </c>
      <c r="B585" s="77" t="str">
        <f t="shared" si="36"/>
        <v>2A5</v>
      </c>
      <c r="C585" s="77">
        <v>2014</v>
      </c>
      <c r="D585" s="45">
        <v>8</v>
      </c>
      <c r="E585" s="45"/>
      <c r="F585" s="45" t="s">
        <v>13</v>
      </c>
      <c r="I585" s="77" t="str">
        <f t="shared" si="37"/>
        <v>F.2 Ch 5</v>
      </c>
      <c r="L585" s="77">
        <v>2</v>
      </c>
      <c r="N585" s="77" t="str">
        <f>VLOOKUP(B585,'Topic with sorted table '!A:E,5,FALSE)</f>
        <v>A1</v>
      </c>
      <c r="P585" s="46">
        <v>2</v>
      </c>
      <c r="Q585" s="77" t="s">
        <v>272</v>
      </c>
      <c r="R585" s="77">
        <v>5</v>
      </c>
    </row>
    <row r="586" spans="1:18" ht="16.5" customHeight="1" x14ac:dyDescent="0.25">
      <c r="A586" s="77" t="str">
        <f t="shared" si="35"/>
        <v>201409</v>
      </c>
      <c r="B586" s="77" t="str">
        <f t="shared" si="36"/>
        <v>1A3</v>
      </c>
      <c r="C586" s="77">
        <v>2014</v>
      </c>
      <c r="D586" s="45">
        <v>9</v>
      </c>
      <c r="E586" s="45"/>
      <c r="F586" s="45" t="s">
        <v>13</v>
      </c>
      <c r="I586" s="77" t="str">
        <f t="shared" si="37"/>
        <v>F.1 Ch 3</v>
      </c>
      <c r="L586" s="77">
        <v>2</v>
      </c>
      <c r="N586" s="77" t="str">
        <f>VLOOKUP(B586,'Topic with sorted table '!A:E,5,FALSE)</f>
        <v>A1</v>
      </c>
      <c r="P586" s="48">
        <v>1</v>
      </c>
      <c r="Q586" s="77" t="s">
        <v>272</v>
      </c>
      <c r="R586" s="77">
        <v>3</v>
      </c>
    </row>
    <row r="587" spans="1:18" ht="16.5" customHeight="1" x14ac:dyDescent="0.25">
      <c r="A587" s="77" t="str">
        <f t="shared" si="35"/>
        <v>201410</v>
      </c>
      <c r="B587" s="77" t="str">
        <f t="shared" si="36"/>
        <v>1A3</v>
      </c>
      <c r="C587" s="77">
        <v>2014</v>
      </c>
      <c r="D587" s="45">
        <v>10</v>
      </c>
      <c r="E587" s="45"/>
      <c r="F587" s="45" t="s">
        <v>7</v>
      </c>
      <c r="I587" s="77" t="str">
        <f t="shared" si="37"/>
        <v>F.1 Ch 3</v>
      </c>
      <c r="J587" s="77" t="s">
        <v>46</v>
      </c>
      <c r="L587" s="77">
        <v>4</v>
      </c>
      <c r="N587" s="77" t="str">
        <f>VLOOKUP(B587,'Topic with sorted table '!A:E,5,FALSE)</f>
        <v>A1</v>
      </c>
      <c r="P587" s="48">
        <v>1</v>
      </c>
      <c r="Q587" s="77" t="s">
        <v>272</v>
      </c>
      <c r="R587" s="77">
        <v>3</v>
      </c>
    </row>
    <row r="588" spans="1:18" ht="16.5" customHeight="1" x14ac:dyDescent="0.25">
      <c r="A588" s="77" t="str">
        <f t="shared" si="35"/>
        <v>201411</v>
      </c>
      <c r="B588" s="77" t="str">
        <f t="shared" si="36"/>
        <v>2A1</v>
      </c>
      <c r="C588" s="77">
        <v>2014</v>
      </c>
      <c r="D588" s="44">
        <v>11</v>
      </c>
      <c r="E588" s="44"/>
      <c r="F588" s="44" t="s">
        <v>13</v>
      </c>
      <c r="I588" s="77" t="str">
        <f t="shared" si="37"/>
        <v>F.2 Ch 1</v>
      </c>
      <c r="L588" s="77">
        <v>3</v>
      </c>
      <c r="N588" s="77" t="str">
        <f>VLOOKUP(B588,'Topic with sorted table '!A:E,5,FALSE)</f>
        <v>A1</v>
      </c>
      <c r="P588" s="46">
        <v>2</v>
      </c>
      <c r="Q588" s="77" t="s">
        <v>272</v>
      </c>
      <c r="R588" s="77">
        <v>1</v>
      </c>
    </row>
    <row r="589" spans="1:18" ht="16.5" customHeight="1" x14ac:dyDescent="0.25">
      <c r="A589" s="77" t="str">
        <f t="shared" si="35"/>
        <v>201412</v>
      </c>
      <c r="B589" s="77" t="str">
        <f t="shared" si="36"/>
        <v>2A6</v>
      </c>
      <c r="C589" s="77">
        <v>2014</v>
      </c>
      <c r="D589" s="44">
        <v>12</v>
      </c>
      <c r="E589" s="44"/>
      <c r="F589" s="44" t="s">
        <v>23</v>
      </c>
      <c r="I589" s="77" t="str">
        <f t="shared" si="37"/>
        <v>F.2 Ch 6</v>
      </c>
      <c r="J589" s="77" t="s">
        <v>26</v>
      </c>
      <c r="L589" s="77">
        <v>3</v>
      </c>
      <c r="N589" s="77" t="str">
        <f>VLOOKUP(B589,'Topic with sorted table '!A:E,5,FALSE)</f>
        <v>A1</v>
      </c>
      <c r="P589" s="46">
        <v>2</v>
      </c>
      <c r="Q589" s="77" t="s">
        <v>272</v>
      </c>
      <c r="R589" s="77">
        <v>6</v>
      </c>
    </row>
    <row r="590" spans="1:18" ht="16.5" customHeight="1" x14ac:dyDescent="0.25">
      <c r="A590" s="77" t="str">
        <f t="shared" si="35"/>
        <v>201413</v>
      </c>
      <c r="B590" s="77" t="str">
        <f t="shared" si="36"/>
        <v>5B6</v>
      </c>
      <c r="C590" s="77">
        <v>2014</v>
      </c>
      <c r="D590" s="44">
        <v>13</v>
      </c>
      <c r="E590" s="44"/>
      <c r="F590" s="44" t="s">
        <v>7</v>
      </c>
      <c r="I590" s="77" t="str">
        <f t="shared" si="37"/>
        <v>F.5 Ch 6</v>
      </c>
      <c r="L590" s="77">
        <v>2</v>
      </c>
      <c r="N590" s="77" t="str">
        <f>VLOOKUP(B590,'Topic with sorted table '!A:E,5,FALSE)</f>
        <v>DA</v>
      </c>
      <c r="P590" s="50">
        <v>5</v>
      </c>
      <c r="Q590" s="77" t="s">
        <v>273</v>
      </c>
      <c r="R590" s="77">
        <v>6</v>
      </c>
    </row>
    <row r="591" spans="1:18" ht="16.5" customHeight="1" x14ac:dyDescent="0.25">
      <c r="A591" s="77" t="str">
        <f t="shared" si="35"/>
        <v>201414</v>
      </c>
      <c r="B591" s="77" t="str">
        <f t="shared" si="36"/>
        <v>6A1</v>
      </c>
      <c r="C591" s="77">
        <v>2014</v>
      </c>
      <c r="D591" s="44">
        <v>14</v>
      </c>
      <c r="E591" s="44"/>
      <c r="F591" s="44" t="s">
        <v>23</v>
      </c>
      <c r="I591" s="77" t="str">
        <f t="shared" si="37"/>
        <v>F.6 Ch 1</v>
      </c>
      <c r="L591" s="77">
        <v>4</v>
      </c>
      <c r="N591" s="77" t="str">
        <f>VLOOKUP(B591,'Topic with sorted table '!A:E,5,FALSE)</f>
        <v>A3</v>
      </c>
      <c r="P591" s="51">
        <v>6</v>
      </c>
      <c r="Q591" s="77" t="s">
        <v>272</v>
      </c>
      <c r="R591" s="77">
        <v>1</v>
      </c>
    </row>
    <row r="592" spans="1:18" ht="16.5" customHeight="1" x14ac:dyDescent="0.25">
      <c r="A592" s="77" t="str">
        <f t="shared" si="35"/>
        <v>201415</v>
      </c>
      <c r="B592" s="77" t="str">
        <f t="shared" si="36"/>
        <v>5B9</v>
      </c>
      <c r="C592" s="77">
        <v>2014</v>
      </c>
      <c r="D592" s="44">
        <v>15</v>
      </c>
      <c r="E592" s="44"/>
      <c r="F592" s="44" t="s">
        <v>7</v>
      </c>
      <c r="I592" s="77" t="str">
        <f t="shared" si="37"/>
        <v>F.5 Ch 9</v>
      </c>
      <c r="L592" s="77">
        <v>2</v>
      </c>
      <c r="N592" s="77" t="str">
        <f>VLOOKUP(B592,'Topic with sorted table '!A:E,5,FALSE)</f>
        <v>T2</v>
      </c>
      <c r="P592" s="50">
        <v>5</v>
      </c>
      <c r="Q592" s="77" t="s">
        <v>273</v>
      </c>
      <c r="R592" s="77">
        <v>9</v>
      </c>
    </row>
    <row r="593" spans="1:18" ht="16.5" customHeight="1" x14ac:dyDescent="0.25">
      <c r="A593" s="77" t="str">
        <f t="shared" si="35"/>
        <v>201416</v>
      </c>
      <c r="B593" s="77" t="str">
        <f t="shared" si="36"/>
        <v>3B8</v>
      </c>
      <c r="C593" s="77">
        <v>2014</v>
      </c>
      <c r="D593" s="45">
        <v>16</v>
      </c>
      <c r="E593" s="45"/>
      <c r="F593" s="45" t="s">
        <v>7</v>
      </c>
      <c r="I593" s="77" t="str">
        <f t="shared" si="37"/>
        <v>F.3 Ch 8</v>
      </c>
      <c r="L593" s="77">
        <v>5</v>
      </c>
      <c r="N593" s="77" t="str">
        <f>VLOOKUP(B593,'Topic with sorted table '!A:E,5,FALSE)</f>
        <v>DG2</v>
      </c>
      <c r="P593" s="47">
        <v>3</v>
      </c>
      <c r="Q593" s="77" t="s">
        <v>273</v>
      </c>
      <c r="R593" s="77">
        <v>8</v>
      </c>
    </row>
    <row r="594" spans="1:18" ht="16.5" customHeight="1" x14ac:dyDescent="0.25">
      <c r="A594" s="77" t="str">
        <f t="shared" si="35"/>
        <v>201417</v>
      </c>
      <c r="B594" s="77" t="str">
        <f t="shared" si="36"/>
        <v>3B10</v>
      </c>
      <c r="C594" s="77">
        <v>2014</v>
      </c>
      <c r="D594" s="45">
        <v>17</v>
      </c>
      <c r="E594" s="45"/>
      <c r="F594" s="45" t="s">
        <v>23</v>
      </c>
      <c r="I594" s="77" t="str">
        <f t="shared" si="37"/>
        <v>F.3 Ch 10</v>
      </c>
      <c r="L594" s="77">
        <v>5</v>
      </c>
      <c r="N594" s="77" t="str">
        <f>VLOOKUP(B594,'Topic with sorted table '!A:E,5,FALSE)</f>
        <v>VA2</v>
      </c>
      <c r="P594" s="47">
        <v>3</v>
      </c>
      <c r="Q594" s="77" t="s">
        <v>273</v>
      </c>
      <c r="R594" s="77">
        <v>10</v>
      </c>
    </row>
    <row r="595" spans="1:18" ht="16.5" customHeight="1" x14ac:dyDescent="0.25">
      <c r="A595" s="77" t="str">
        <f t="shared" si="35"/>
        <v>201418</v>
      </c>
      <c r="B595" s="77" t="str">
        <f t="shared" si="36"/>
        <v>2B11</v>
      </c>
      <c r="C595" s="77">
        <v>2014</v>
      </c>
      <c r="D595" s="45">
        <v>18</v>
      </c>
      <c r="E595" s="45"/>
      <c r="F595" s="45" t="s">
        <v>13</v>
      </c>
      <c r="I595" s="77" t="str">
        <f t="shared" si="37"/>
        <v>F.2 Ch 11</v>
      </c>
      <c r="L595" s="77">
        <v>5</v>
      </c>
      <c r="N595" s="77" t="str">
        <f>VLOOKUP(B595,'Topic with sorted table '!A:E,5,FALSE)</f>
        <v>T1</v>
      </c>
      <c r="P595" s="46">
        <v>2</v>
      </c>
      <c r="Q595" s="77" t="s">
        <v>273</v>
      </c>
      <c r="R595" s="77">
        <v>11</v>
      </c>
    </row>
    <row r="596" spans="1:18" ht="16.5" customHeight="1" x14ac:dyDescent="0.25">
      <c r="A596" s="77" t="str">
        <f t="shared" si="35"/>
        <v>201419</v>
      </c>
      <c r="B596" s="77" t="str">
        <f t="shared" si="36"/>
        <v>4B12</v>
      </c>
      <c r="C596" s="77">
        <v>2014</v>
      </c>
      <c r="D596" s="45">
        <v>19</v>
      </c>
      <c r="E596" s="45"/>
      <c r="F596" s="45" t="s">
        <v>13</v>
      </c>
      <c r="I596" s="77" t="str">
        <f t="shared" si="37"/>
        <v>F.4 Ch 12</v>
      </c>
      <c r="L596" s="77">
        <v>4</v>
      </c>
      <c r="N596" s="77" t="str">
        <f>VLOOKUP(B596,'Topic with sorted table '!A:E,5,FALSE)</f>
        <v>T2</v>
      </c>
      <c r="P596" s="49">
        <v>4</v>
      </c>
      <c r="Q596" s="77" t="s">
        <v>273</v>
      </c>
      <c r="R596" s="77">
        <v>12</v>
      </c>
    </row>
    <row r="597" spans="1:18" ht="16.5" customHeight="1" x14ac:dyDescent="0.25">
      <c r="A597" s="77" t="str">
        <f t="shared" si="35"/>
        <v>201420</v>
      </c>
      <c r="B597" s="77" t="str">
        <f t="shared" si="36"/>
        <v>4B11</v>
      </c>
      <c r="C597" s="77">
        <v>2014</v>
      </c>
      <c r="D597" s="45">
        <v>20</v>
      </c>
      <c r="E597" s="45"/>
      <c r="F597" s="45" t="s">
        <v>19</v>
      </c>
      <c r="I597" s="77" t="str">
        <f t="shared" si="37"/>
        <v>F.4 Ch 11</v>
      </c>
      <c r="L597" s="77">
        <v>2</v>
      </c>
      <c r="N597" s="77" t="str">
        <f>VLOOKUP(B597,'Topic with sorted table '!A:E,5,FALSE)</f>
        <v>DG3</v>
      </c>
      <c r="P597" s="49">
        <v>4</v>
      </c>
      <c r="Q597" s="77" t="s">
        <v>273</v>
      </c>
      <c r="R597" s="77">
        <v>11</v>
      </c>
    </row>
    <row r="598" spans="1:18" ht="16.5" customHeight="1" x14ac:dyDescent="0.25">
      <c r="A598" s="77" t="str">
        <f t="shared" si="35"/>
        <v>201421</v>
      </c>
      <c r="B598" s="77" t="str">
        <f t="shared" si="36"/>
        <v>4B11</v>
      </c>
      <c r="C598" s="77">
        <v>2014</v>
      </c>
      <c r="D598" s="44">
        <v>21</v>
      </c>
      <c r="E598" s="44"/>
      <c r="F598" s="44" t="s">
        <v>13</v>
      </c>
      <c r="I598" s="77" t="str">
        <f t="shared" si="37"/>
        <v>F.4 Ch 11</v>
      </c>
      <c r="L598" s="77">
        <v>5</v>
      </c>
      <c r="N598" s="77" t="str">
        <f>VLOOKUP(B598,'Topic with sorted table '!A:E,5,FALSE)</f>
        <v>DG3</v>
      </c>
      <c r="P598" s="49">
        <v>4</v>
      </c>
      <c r="Q598" s="77" t="s">
        <v>273</v>
      </c>
      <c r="R598" s="77">
        <v>11</v>
      </c>
    </row>
    <row r="599" spans="1:18" ht="16.5" customHeight="1" x14ac:dyDescent="0.25">
      <c r="A599" s="77" t="str">
        <f t="shared" si="35"/>
        <v>201422</v>
      </c>
      <c r="B599" s="77" t="str">
        <f t="shared" si="36"/>
        <v>2B8</v>
      </c>
      <c r="C599" s="77">
        <v>2014</v>
      </c>
      <c r="D599" s="44">
        <v>22</v>
      </c>
      <c r="E599" s="44"/>
      <c r="F599" s="44" t="s">
        <v>7</v>
      </c>
      <c r="I599" s="77" t="str">
        <f t="shared" si="37"/>
        <v>F.2 Ch 8</v>
      </c>
      <c r="J599" s="77" t="s">
        <v>95</v>
      </c>
      <c r="L599" s="77">
        <v>3</v>
      </c>
      <c r="N599" s="77" t="str">
        <f>VLOOKUP(B599,'Topic with sorted table '!A:E,5,FALSE)</f>
        <v>DG1</v>
      </c>
      <c r="P599" s="46">
        <v>2</v>
      </c>
      <c r="Q599" s="77" t="s">
        <v>273</v>
      </c>
      <c r="R599" s="77">
        <v>8</v>
      </c>
    </row>
    <row r="600" spans="1:18" ht="16.5" customHeight="1" x14ac:dyDescent="0.25">
      <c r="A600" s="77" t="str">
        <f t="shared" si="35"/>
        <v>201423</v>
      </c>
      <c r="B600" s="77" t="str">
        <f t="shared" si="36"/>
        <v>1B8</v>
      </c>
      <c r="C600" s="77">
        <v>2014</v>
      </c>
      <c r="D600" s="44">
        <v>23</v>
      </c>
      <c r="E600" s="44"/>
      <c r="F600" s="44" t="s">
        <v>19</v>
      </c>
      <c r="I600" s="77" t="str">
        <f t="shared" si="37"/>
        <v>F.1 Ch 8</v>
      </c>
      <c r="L600" s="77">
        <v>3</v>
      </c>
      <c r="N600" s="77" t="str">
        <f>VLOOKUP(B600,'Topic with sorted table '!A:E,5,FALSE)</f>
        <v>AG1</v>
      </c>
      <c r="P600" s="48">
        <v>1</v>
      </c>
      <c r="Q600" s="77" t="s">
        <v>273</v>
      </c>
      <c r="R600" s="77">
        <v>8</v>
      </c>
    </row>
    <row r="601" spans="1:18" ht="16.5" customHeight="1" x14ac:dyDescent="0.25">
      <c r="A601" s="77" t="str">
        <f t="shared" si="35"/>
        <v>201424</v>
      </c>
      <c r="B601" s="77" t="str">
        <f t="shared" si="36"/>
        <v>5B8</v>
      </c>
      <c r="C601" s="77">
        <v>2014</v>
      </c>
      <c r="D601" s="44">
        <v>24</v>
      </c>
      <c r="E601" s="44"/>
      <c r="F601" s="44" t="s">
        <v>23</v>
      </c>
      <c r="I601" s="77" t="str">
        <f t="shared" si="37"/>
        <v>F.5 Ch 8</v>
      </c>
      <c r="L601" s="77">
        <v>2</v>
      </c>
      <c r="N601" s="77" t="str">
        <f>VLOOKUP(B601,'Topic with sorted table '!A:E,5,FALSE)</f>
        <v>A4</v>
      </c>
      <c r="P601" s="50">
        <v>5</v>
      </c>
      <c r="Q601" s="77" t="s">
        <v>273</v>
      </c>
      <c r="R601" s="77">
        <v>8</v>
      </c>
    </row>
    <row r="602" spans="1:18" ht="16.5" customHeight="1" x14ac:dyDescent="0.25">
      <c r="A602" s="77" t="str">
        <f t="shared" si="35"/>
        <v>201425</v>
      </c>
      <c r="B602" s="77" t="str">
        <f t="shared" si="36"/>
        <v>4A2</v>
      </c>
      <c r="C602" s="77">
        <v>2014</v>
      </c>
      <c r="D602" s="44">
        <v>25</v>
      </c>
      <c r="E602" s="44"/>
      <c r="F602" s="44" t="s">
        <v>23</v>
      </c>
      <c r="I602" s="77" t="str">
        <f t="shared" si="37"/>
        <v>F.4 Ch 2</v>
      </c>
      <c r="L602" s="77">
        <v>4</v>
      </c>
      <c r="N602" s="77" t="str">
        <f>VLOOKUP(B602,'Topic with sorted table '!A:E,5,FALSE)</f>
        <v>AG2</v>
      </c>
      <c r="P602" s="49">
        <v>4</v>
      </c>
      <c r="Q602" s="77" t="s">
        <v>272</v>
      </c>
      <c r="R602" s="77">
        <v>2</v>
      </c>
    </row>
    <row r="603" spans="1:18" ht="16.5" customHeight="1" x14ac:dyDescent="0.25">
      <c r="A603" s="77" t="str">
        <f t="shared" si="35"/>
        <v>201426</v>
      </c>
      <c r="B603" s="77" t="str">
        <f t="shared" si="36"/>
        <v>5B8</v>
      </c>
      <c r="C603" s="77">
        <v>2014</v>
      </c>
      <c r="D603" s="44">
        <v>26</v>
      </c>
      <c r="E603" s="44"/>
      <c r="F603" s="44" t="s">
        <v>13</v>
      </c>
      <c r="I603" s="77" t="str">
        <f t="shared" si="37"/>
        <v>F.5 Ch 8</v>
      </c>
      <c r="J603" s="77" t="s">
        <v>14</v>
      </c>
      <c r="L603" s="77">
        <v>4</v>
      </c>
      <c r="N603" s="77" t="str">
        <f>VLOOKUP(B603,'Topic with sorted table '!A:E,5,FALSE)</f>
        <v>A4</v>
      </c>
      <c r="P603" s="50">
        <v>5</v>
      </c>
      <c r="Q603" s="77" t="s">
        <v>273</v>
      </c>
      <c r="R603" s="77">
        <v>8</v>
      </c>
    </row>
    <row r="604" spans="1:18" ht="16.5" customHeight="1" x14ac:dyDescent="0.25">
      <c r="A604" s="77" t="str">
        <f t="shared" si="35"/>
        <v>201427</v>
      </c>
      <c r="B604" s="77" t="str">
        <f t="shared" si="36"/>
        <v>5A5</v>
      </c>
      <c r="C604" s="77">
        <v>2014</v>
      </c>
      <c r="D604" s="44">
        <v>27</v>
      </c>
      <c r="E604" s="44"/>
      <c r="F604" s="44" t="s">
        <v>19</v>
      </c>
      <c r="I604" s="77" t="str">
        <f t="shared" si="37"/>
        <v>F.5 Ch 5</v>
      </c>
      <c r="L604" s="77">
        <v>2</v>
      </c>
      <c r="N604" s="77" t="str">
        <f>VLOOKUP(B604,'Topic with sorted table '!A:E,5,FALSE)</f>
        <v>P2</v>
      </c>
      <c r="P604" s="50">
        <v>5</v>
      </c>
      <c r="Q604" s="77" t="s">
        <v>272</v>
      </c>
      <c r="R604" s="77">
        <v>5</v>
      </c>
    </row>
    <row r="605" spans="1:18" ht="16.5" customHeight="1" x14ac:dyDescent="0.25">
      <c r="A605" s="77" t="str">
        <f t="shared" si="35"/>
        <v>201428</v>
      </c>
      <c r="B605" s="77" t="str">
        <f t="shared" si="36"/>
        <v>3A6</v>
      </c>
      <c r="C605" s="77">
        <v>2014</v>
      </c>
      <c r="D605" s="45">
        <v>28</v>
      </c>
      <c r="E605" s="45"/>
      <c r="F605" s="45" t="s">
        <v>23</v>
      </c>
      <c r="I605" s="77" t="str">
        <f t="shared" si="37"/>
        <v>F.3 Ch 6</v>
      </c>
      <c r="L605" s="77">
        <v>2</v>
      </c>
      <c r="N605" s="77" t="str">
        <f>VLOOKUP(B605,'Topic with sorted table '!A:E,5,FALSE)</f>
        <v>S2</v>
      </c>
      <c r="P605" s="47">
        <v>3</v>
      </c>
      <c r="Q605" s="77" t="s">
        <v>272</v>
      </c>
      <c r="R605" s="77">
        <v>6</v>
      </c>
    </row>
    <row r="606" spans="1:18" ht="16.5" customHeight="1" x14ac:dyDescent="0.25">
      <c r="A606" s="77" t="str">
        <f t="shared" si="35"/>
        <v>201429</v>
      </c>
      <c r="B606" s="77" t="str">
        <f t="shared" si="36"/>
        <v>1B12</v>
      </c>
      <c r="C606" s="77">
        <v>2014</v>
      </c>
      <c r="D606" s="45">
        <v>29</v>
      </c>
      <c r="E606" s="45"/>
      <c r="F606" s="45" t="s">
        <v>7</v>
      </c>
      <c r="I606" s="77" t="str">
        <f t="shared" si="37"/>
        <v>F.1 Ch 12</v>
      </c>
      <c r="L606" s="77">
        <v>2</v>
      </c>
      <c r="N606" s="77" t="str">
        <f>VLOOKUP(B606,'Topic with sorted table '!A:E,5,FALSE)</f>
        <v>S1</v>
      </c>
      <c r="P606" s="48">
        <v>1</v>
      </c>
      <c r="Q606" s="77" t="s">
        <v>273</v>
      </c>
      <c r="R606" s="77">
        <v>12</v>
      </c>
    </row>
    <row r="607" spans="1:18" ht="16.5" customHeight="1" x14ac:dyDescent="0.25">
      <c r="A607" s="77" t="str">
        <f t="shared" si="35"/>
        <v>201430</v>
      </c>
      <c r="B607" s="77" t="str">
        <f t="shared" si="36"/>
        <v>1B12</v>
      </c>
      <c r="C607" s="77">
        <v>2014</v>
      </c>
      <c r="D607" s="45">
        <v>30</v>
      </c>
      <c r="E607" s="45"/>
      <c r="F607" s="45" t="s">
        <v>19</v>
      </c>
      <c r="I607" s="77" t="str">
        <f t="shared" si="37"/>
        <v>F.1 Ch 12</v>
      </c>
      <c r="J607" s="77" t="s">
        <v>20</v>
      </c>
      <c r="L607" s="77">
        <v>5</v>
      </c>
      <c r="N607" s="77" t="str">
        <f>VLOOKUP(B607,'Topic with sorted table '!A:E,5,FALSE)</f>
        <v>S1</v>
      </c>
      <c r="P607" s="48">
        <v>1</v>
      </c>
      <c r="Q607" s="77" t="s">
        <v>273</v>
      </c>
      <c r="R607" s="77">
        <v>12</v>
      </c>
    </row>
    <row r="608" spans="1:18" ht="16.5" customHeight="1" x14ac:dyDescent="0.25">
      <c r="A608" s="77" t="str">
        <f t="shared" si="35"/>
        <v>201431</v>
      </c>
      <c r="B608" s="77" t="str">
        <f t="shared" si="36"/>
        <v>4B9</v>
      </c>
      <c r="C608" s="77">
        <v>2014</v>
      </c>
      <c r="D608" s="45">
        <v>31</v>
      </c>
      <c r="E608" s="45"/>
      <c r="F608" s="45" t="s">
        <v>13</v>
      </c>
      <c r="I608" s="77" t="str">
        <f t="shared" si="37"/>
        <v>F.4 Ch 9</v>
      </c>
      <c r="L608" s="77">
        <v>3</v>
      </c>
      <c r="N608" s="77" t="str">
        <f>VLOOKUP(B608,'Topic with sorted table '!A:E,5,FALSE)</f>
        <v>A3</v>
      </c>
      <c r="P608" s="49">
        <v>4</v>
      </c>
      <c r="Q608" s="77" t="s">
        <v>273</v>
      </c>
      <c r="R608" s="77">
        <v>9</v>
      </c>
    </row>
    <row r="609" spans="1:18" ht="16.5" customHeight="1" x14ac:dyDescent="0.25">
      <c r="A609" s="77" t="str">
        <f t="shared" si="35"/>
        <v>201432</v>
      </c>
      <c r="B609" s="77" t="str">
        <f t="shared" si="36"/>
        <v>4B7</v>
      </c>
      <c r="C609" s="77">
        <v>2014</v>
      </c>
      <c r="D609" s="45">
        <v>32</v>
      </c>
      <c r="E609" s="45"/>
      <c r="F609" s="45" t="s">
        <v>7</v>
      </c>
      <c r="I609" s="77" t="str">
        <f t="shared" si="37"/>
        <v>F.4 Ch 7</v>
      </c>
      <c r="J609" s="77" t="s">
        <v>35</v>
      </c>
      <c r="L609" s="77">
        <v>5</v>
      </c>
      <c r="N609" s="77" t="str">
        <f>VLOOKUP(B609,'Topic with sorted table '!A:E,5,FALSE)</f>
        <v>A3</v>
      </c>
      <c r="P609" s="49">
        <v>4</v>
      </c>
      <c r="Q609" s="77" t="s">
        <v>273</v>
      </c>
      <c r="R609" s="77">
        <v>7</v>
      </c>
    </row>
    <row r="610" spans="1:18" ht="16.5" customHeight="1" x14ac:dyDescent="0.25">
      <c r="A610" s="77" t="str">
        <f t="shared" si="35"/>
        <v>201433</v>
      </c>
      <c r="B610" s="77" t="str">
        <f t="shared" si="36"/>
        <v>4B8</v>
      </c>
      <c r="C610" s="77">
        <v>2014</v>
      </c>
      <c r="D610" s="44">
        <v>33</v>
      </c>
      <c r="E610" s="44"/>
      <c r="F610" s="44" t="s">
        <v>19</v>
      </c>
      <c r="I610" s="77" t="str">
        <f t="shared" si="37"/>
        <v>F.4 Ch 8</v>
      </c>
      <c r="L610" s="77">
        <v>4</v>
      </c>
      <c r="N610" s="77" t="str">
        <f>VLOOKUP(B610,'Topic with sorted table '!A:E,5,FALSE)</f>
        <v>A4</v>
      </c>
      <c r="P610" s="49">
        <v>4</v>
      </c>
      <c r="Q610" s="77" t="s">
        <v>273</v>
      </c>
      <c r="R610" s="77">
        <v>8</v>
      </c>
    </row>
    <row r="611" spans="1:18" ht="16.5" customHeight="1" x14ac:dyDescent="0.25">
      <c r="A611" s="77" t="str">
        <f t="shared" si="35"/>
        <v>201434</v>
      </c>
      <c r="B611" s="77" t="str">
        <f t="shared" si="36"/>
        <v>3A2</v>
      </c>
      <c r="C611" s="77">
        <v>2014</v>
      </c>
      <c r="D611" s="44">
        <v>34</v>
      </c>
      <c r="E611" s="44"/>
      <c r="F611" s="44" t="s">
        <v>7</v>
      </c>
      <c r="I611" s="77" t="str">
        <f t="shared" si="37"/>
        <v>F.3 Ch 2</v>
      </c>
      <c r="L611" s="77">
        <v>4</v>
      </c>
      <c r="N611" s="77" t="str">
        <f>VLOOKUP(B611,'Topic with sorted table '!A:E,5,FALSE)</f>
        <v>A2</v>
      </c>
      <c r="P611" s="47">
        <v>3</v>
      </c>
      <c r="Q611" s="77" t="s">
        <v>272</v>
      </c>
      <c r="R611" s="77">
        <v>2</v>
      </c>
    </row>
    <row r="612" spans="1:18" ht="16.5" customHeight="1" x14ac:dyDescent="0.25">
      <c r="A612" s="77" t="str">
        <f t="shared" si="35"/>
        <v>201435</v>
      </c>
      <c r="B612" s="77" t="str">
        <f t="shared" si="36"/>
        <v>4A5</v>
      </c>
      <c r="C612" s="77">
        <v>2014</v>
      </c>
      <c r="D612" s="44">
        <v>35</v>
      </c>
      <c r="E612" s="44"/>
      <c r="F612" s="44" t="s">
        <v>23</v>
      </c>
      <c r="I612" s="77" t="str">
        <f t="shared" si="37"/>
        <v>F.4 Ch 5</v>
      </c>
      <c r="L612" s="77">
        <v>4</v>
      </c>
      <c r="N612" s="77" t="str">
        <f>VLOOKUP(B612,'Topic with sorted table '!A:E,5,FALSE)</f>
        <v>A4</v>
      </c>
      <c r="P612" s="49">
        <v>4</v>
      </c>
      <c r="Q612" s="77" t="s">
        <v>272</v>
      </c>
      <c r="R612" s="77">
        <v>5</v>
      </c>
    </row>
    <row r="613" spans="1:18" ht="16.5" customHeight="1" x14ac:dyDescent="0.25">
      <c r="A613" s="77" t="str">
        <f t="shared" si="35"/>
        <v>201436</v>
      </c>
      <c r="B613" s="77" t="str">
        <f t="shared" si="36"/>
        <v>4A1</v>
      </c>
      <c r="C613" s="77">
        <v>2014</v>
      </c>
      <c r="D613" s="44">
        <v>36</v>
      </c>
      <c r="E613" s="44"/>
      <c r="F613" s="44" t="s">
        <v>13</v>
      </c>
      <c r="I613" s="77" t="str">
        <f t="shared" si="37"/>
        <v>F.4 Ch 1</v>
      </c>
      <c r="L613" s="77">
        <v>4</v>
      </c>
      <c r="N613" s="77" t="str">
        <f>VLOOKUP(B613,'Topic with sorted table '!A:E,5,FALSE)</f>
        <v>A3</v>
      </c>
      <c r="P613" s="49">
        <v>4</v>
      </c>
      <c r="Q613" s="77" t="s">
        <v>272</v>
      </c>
      <c r="R613" s="77">
        <v>1</v>
      </c>
    </row>
    <row r="614" spans="1:18" ht="16.5" customHeight="1" x14ac:dyDescent="0.25">
      <c r="A614" s="77" t="str">
        <f t="shared" si="35"/>
        <v>201437</v>
      </c>
      <c r="B614" s="77" t="str">
        <f t="shared" si="36"/>
        <v>6A2</v>
      </c>
      <c r="C614" s="77">
        <v>2014</v>
      </c>
      <c r="D614" s="44">
        <v>37</v>
      </c>
      <c r="E614" s="44"/>
      <c r="F614" s="44" t="s">
        <v>19</v>
      </c>
      <c r="I614" s="77" t="str">
        <f t="shared" si="37"/>
        <v>F.6 Ch 2</v>
      </c>
      <c r="L614" s="77">
        <v>3</v>
      </c>
      <c r="N614" s="77" t="str">
        <f>VLOOKUP(B614,'Topic with sorted table '!A:E,5,FALSE)</f>
        <v>A3</v>
      </c>
      <c r="P614" s="51">
        <v>6</v>
      </c>
      <c r="Q614" s="77" t="s">
        <v>272</v>
      </c>
      <c r="R614" s="77">
        <v>2</v>
      </c>
    </row>
    <row r="615" spans="1:18" ht="16.5" customHeight="1" x14ac:dyDescent="0.25">
      <c r="A615" s="77" t="str">
        <f t="shared" si="35"/>
        <v>201438</v>
      </c>
      <c r="B615" s="77" t="str">
        <f t="shared" si="36"/>
        <v>5A3</v>
      </c>
      <c r="C615" s="77">
        <v>2014</v>
      </c>
      <c r="D615" s="45">
        <v>38</v>
      </c>
      <c r="E615" s="45"/>
      <c r="F615" s="45" t="s">
        <v>13</v>
      </c>
      <c r="I615" s="77" t="str">
        <f t="shared" si="37"/>
        <v>F.5 Ch 3</v>
      </c>
      <c r="L615" s="77">
        <v>5</v>
      </c>
      <c r="N615" s="77" t="str">
        <f>VLOOKUP(B615,'Topic with sorted table '!A:E,5,FALSE)</f>
        <v>G</v>
      </c>
      <c r="P615" s="50">
        <v>5</v>
      </c>
      <c r="Q615" s="77" t="s">
        <v>272</v>
      </c>
      <c r="R615" s="77">
        <v>3</v>
      </c>
    </row>
    <row r="616" spans="1:18" ht="16.5" customHeight="1" x14ac:dyDescent="0.25">
      <c r="A616" s="77" t="str">
        <f t="shared" si="35"/>
        <v>201439</v>
      </c>
      <c r="B616" s="77" t="str">
        <f t="shared" si="36"/>
        <v>4B12</v>
      </c>
      <c r="C616" s="77">
        <v>2014</v>
      </c>
      <c r="D616" s="45">
        <v>39</v>
      </c>
      <c r="E616" s="45"/>
      <c r="F616" s="45" t="s">
        <v>23</v>
      </c>
      <c r="I616" s="77" t="str">
        <f t="shared" si="37"/>
        <v>F.4 Ch 12</v>
      </c>
      <c r="J616" s="77" t="s">
        <v>120</v>
      </c>
      <c r="L616" s="77">
        <v>5</v>
      </c>
      <c r="N616" s="77" t="str">
        <f>VLOOKUP(B616,'Topic with sorted table '!A:E,5,FALSE)</f>
        <v>T2</v>
      </c>
      <c r="P616" s="49">
        <v>4</v>
      </c>
      <c r="Q616" s="77" t="s">
        <v>273</v>
      </c>
      <c r="R616" s="77">
        <v>12</v>
      </c>
    </row>
    <row r="617" spans="1:18" ht="16.5" customHeight="1" x14ac:dyDescent="0.25">
      <c r="A617" s="77" t="str">
        <f t="shared" si="35"/>
        <v>201440</v>
      </c>
      <c r="B617" s="77" t="str">
        <f t="shared" si="36"/>
        <v>5B10</v>
      </c>
      <c r="C617" s="77">
        <v>2014</v>
      </c>
      <c r="D617" s="45">
        <v>40</v>
      </c>
      <c r="E617" s="45"/>
      <c r="F617" s="45" t="s">
        <v>23</v>
      </c>
      <c r="I617" s="77" t="str">
        <f t="shared" si="37"/>
        <v>F.5 Ch 10</v>
      </c>
      <c r="L617" s="77">
        <v>5</v>
      </c>
      <c r="N617" s="77" t="str">
        <f>VLOOKUP(B617,'Topic with sorted table '!A:E,5,FALSE)</f>
        <v>3D2</v>
      </c>
      <c r="P617" s="50">
        <v>5</v>
      </c>
      <c r="Q617" s="77" t="s">
        <v>273</v>
      </c>
      <c r="R617" s="77">
        <v>10</v>
      </c>
    </row>
    <row r="618" spans="1:18" ht="16.5" customHeight="1" x14ac:dyDescent="0.25">
      <c r="A618" s="77" t="str">
        <f t="shared" si="35"/>
        <v>201441</v>
      </c>
      <c r="B618" s="77" t="str">
        <f t="shared" si="36"/>
        <v>4B11</v>
      </c>
      <c r="C618" s="77">
        <v>2014</v>
      </c>
      <c r="D618" s="45">
        <v>41</v>
      </c>
      <c r="E618" s="45"/>
      <c r="F618" s="45" t="s">
        <v>7</v>
      </c>
      <c r="I618" s="77" t="str">
        <f t="shared" si="37"/>
        <v>F.4 Ch 11</v>
      </c>
      <c r="J618" s="77" t="s">
        <v>54</v>
      </c>
      <c r="L618" s="77">
        <v>4</v>
      </c>
      <c r="N618" s="77" t="str">
        <f>VLOOKUP(B618,'Topic with sorted table '!A:E,5,FALSE)</f>
        <v>DG3</v>
      </c>
      <c r="P618" s="49">
        <v>4</v>
      </c>
      <c r="Q618" s="77" t="s">
        <v>273</v>
      </c>
      <c r="R618" s="77">
        <v>11</v>
      </c>
    </row>
    <row r="619" spans="1:18" ht="16.5" customHeight="1" x14ac:dyDescent="0.25">
      <c r="A619" s="77" t="str">
        <f t="shared" si="35"/>
        <v>201442</v>
      </c>
      <c r="B619" s="77" t="str">
        <f t="shared" si="36"/>
        <v>5B7</v>
      </c>
      <c r="C619" s="77">
        <v>2014</v>
      </c>
      <c r="D619" s="45">
        <v>42</v>
      </c>
      <c r="E619" s="45"/>
      <c r="F619" s="45" t="s">
        <v>7</v>
      </c>
      <c r="I619" s="77" t="str">
        <f t="shared" si="37"/>
        <v>F.5 Ch 7</v>
      </c>
      <c r="L619" s="77">
        <v>5</v>
      </c>
      <c r="N619" s="77" t="str">
        <f>VLOOKUP(B619,'Topic with sorted table '!A:E,5,FALSE)</f>
        <v>AG3</v>
      </c>
      <c r="P619" s="50">
        <v>5</v>
      </c>
      <c r="Q619" s="77" t="s">
        <v>273</v>
      </c>
      <c r="R619" s="77">
        <v>7</v>
      </c>
    </row>
    <row r="620" spans="1:18" ht="16.5" customHeight="1" x14ac:dyDescent="0.25">
      <c r="A620" s="77" t="str">
        <f t="shared" si="35"/>
        <v>201443</v>
      </c>
      <c r="B620" s="77" t="str">
        <f t="shared" si="36"/>
        <v>5A4</v>
      </c>
      <c r="C620" s="77">
        <v>2014</v>
      </c>
      <c r="D620" s="44">
        <v>43</v>
      </c>
      <c r="E620" s="44"/>
      <c r="F620" s="44" t="s">
        <v>19</v>
      </c>
      <c r="I620" s="77" t="str">
        <f t="shared" si="37"/>
        <v>F.5 Ch 4</v>
      </c>
      <c r="L620" s="77">
        <v>2</v>
      </c>
      <c r="N620" s="77" t="str">
        <f>VLOOKUP(B620,'Topic with sorted table '!A:E,5,FALSE)</f>
        <v>P2</v>
      </c>
      <c r="P620" s="50">
        <v>5</v>
      </c>
      <c r="Q620" s="77" t="s">
        <v>272</v>
      </c>
      <c r="R620" s="77">
        <v>4</v>
      </c>
    </row>
    <row r="621" spans="1:18" ht="16.5" customHeight="1" x14ac:dyDescent="0.25">
      <c r="A621" s="77" t="str">
        <f t="shared" si="35"/>
        <v>201444</v>
      </c>
      <c r="B621" s="77" t="str">
        <f t="shared" si="36"/>
        <v>5B12</v>
      </c>
      <c r="C621" s="77">
        <v>2014</v>
      </c>
      <c r="D621" s="44">
        <v>44</v>
      </c>
      <c r="E621" s="44"/>
      <c r="F621" s="44" t="s">
        <v>23</v>
      </c>
      <c r="I621" s="77" t="str">
        <f t="shared" si="37"/>
        <v>F.5 Ch 12</v>
      </c>
      <c r="L621" s="77">
        <v>3</v>
      </c>
      <c r="N621" s="77" t="str">
        <f>VLOOKUP(B621,'Topic with sorted table '!A:E,5,FALSE)</f>
        <v>S4</v>
      </c>
      <c r="P621" s="50">
        <v>5</v>
      </c>
      <c r="Q621" s="77" t="s">
        <v>273</v>
      </c>
      <c r="R621" s="77">
        <v>12</v>
      </c>
    </row>
    <row r="622" spans="1:18" ht="16.5" customHeight="1" x14ac:dyDescent="0.25">
      <c r="A622" s="77" t="str">
        <f t="shared" si="35"/>
        <v>201445</v>
      </c>
      <c r="B622" s="77" t="str">
        <f t="shared" si="36"/>
        <v>5B12</v>
      </c>
      <c r="C622" s="77">
        <v>2014</v>
      </c>
      <c r="D622" s="44">
        <v>45</v>
      </c>
      <c r="E622" s="44"/>
      <c r="F622" s="44" t="s">
        <v>19</v>
      </c>
      <c r="I622" s="77" t="str">
        <f t="shared" si="37"/>
        <v>F.5 Ch 12</v>
      </c>
      <c r="L622" s="77">
        <v>3</v>
      </c>
      <c r="N622" s="77" t="str">
        <f>VLOOKUP(B622,'Topic with sorted table '!A:E,5,FALSE)</f>
        <v>S4</v>
      </c>
      <c r="P622" s="50">
        <v>5</v>
      </c>
      <c r="Q622" s="77" t="s">
        <v>273</v>
      </c>
      <c r="R622" s="77">
        <v>12</v>
      </c>
    </row>
    <row r="623" spans="1:18" ht="16.5" customHeight="1" x14ac:dyDescent="0.25">
      <c r="A623" s="77" t="str">
        <f t="shared" si="35"/>
        <v>201501</v>
      </c>
      <c r="B623" s="77" t="str">
        <f t="shared" si="36"/>
        <v>2A2</v>
      </c>
      <c r="C623" s="77">
        <v>2015</v>
      </c>
      <c r="D623" s="44">
        <v>1</v>
      </c>
      <c r="E623" s="44"/>
      <c r="F623" s="44" t="s">
        <v>23</v>
      </c>
      <c r="I623" s="77" t="str">
        <f t="shared" si="37"/>
        <v>F.2 Ch 2</v>
      </c>
      <c r="L623" s="77">
        <v>2</v>
      </c>
      <c r="N623" s="77" t="str">
        <f>VLOOKUP(B623,'Topic with sorted table '!A:E,5,FALSE)</f>
        <v>A1</v>
      </c>
      <c r="P623" s="46">
        <v>2</v>
      </c>
      <c r="Q623" s="77" t="s">
        <v>272</v>
      </c>
      <c r="R623" s="77">
        <v>2</v>
      </c>
    </row>
    <row r="624" spans="1:18" ht="16.5" customHeight="1" x14ac:dyDescent="0.25">
      <c r="A624" s="77" t="str">
        <f t="shared" si="35"/>
        <v>201502</v>
      </c>
      <c r="B624" s="77" t="str">
        <f t="shared" si="36"/>
        <v>3A2</v>
      </c>
      <c r="C624" s="77">
        <v>2015</v>
      </c>
      <c r="D624" s="44">
        <v>2</v>
      </c>
      <c r="E624" s="44"/>
      <c r="F624" s="44" t="s">
        <v>23</v>
      </c>
      <c r="I624" s="77" t="str">
        <f t="shared" si="37"/>
        <v>F.3 Ch 2</v>
      </c>
      <c r="L624" s="77">
        <v>2</v>
      </c>
      <c r="N624" s="77" t="str">
        <f>VLOOKUP(B624,'Topic with sorted table '!A:E,5,FALSE)</f>
        <v>A2</v>
      </c>
      <c r="P624" s="47">
        <v>3</v>
      </c>
      <c r="Q624" s="77" t="s">
        <v>272</v>
      </c>
      <c r="R624" s="77">
        <v>2</v>
      </c>
    </row>
    <row r="625" spans="1:18" ht="16.5" customHeight="1" x14ac:dyDescent="0.25">
      <c r="A625" s="77" t="str">
        <f t="shared" si="35"/>
        <v>201503</v>
      </c>
      <c r="B625" s="77" t="str">
        <f t="shared" si="36"/>
        <v>2A5</v>
      </c>
      <c r="C625" s="77">
        <v>2015</v>
      </c>
      <c r="D625" s="44">
        <v>3</v>
      </c>
      <c r="E625" s="44"/>
      <c r="F625" s="44" t="s">
        <v>13</v>
      </c>
      <c r="I625" s="77" t="str">
        <f t="shared" si="37"/>
        <v>F.2 Ch 5</v>
      </c>
      <c r="L625" s="77">
        <v>2</v>
      </c>
      <c r="N625" s="77" t="str">
        <f>VLOOKUP(B625,'Topic with sorted table '!A:E,5,FALSE)</f>
        <v>A1</v>
      </c>
      <c r="P625" s="46">
        <v>2</v>
      </c>
      <c r="Q625" s="77" t="s">
        <v>272</v>
      </c>
      <c r="R625" s="77">
        <v>5</v>
      </c>
    </row>
    <row r="626" spans="1:18" ht="16.5" customHeight="1" x14ac:dyDescent="0.25">
      <c r="A626" s="77" t="str">
        <f t="shared" si="35"/>
        <v>201504</v>
      </c>
      <c r="B626" s="77" t="str">
        <f t="shared" si="36"/>
        <v>2A1</v>
      </c>
      <c r="C626" s="77">
        <v>2015</v>
      </c>
      <c r="D626" s="44">
        <v>4</v>
      </c>
      <c r="E626" s="44"/>
      <c r="F626" s="44" t="s">
        <v>23</v>
      </c>
      <c r="I626" s="77" t="str">
        <f t="shared" si="37"/>
        <v>F.2 Ch 1</v>
      </c>
      <c r="L626" s="77">
        <v>2</v>
      </c>
      <c r="N626" s="77" t="str">
        <f>VLOOKUP(B626,'Topic with sorted table '!A:E,5,FALSE)</f>
        <v>A1</v>
      </c>
      <c r="P626" s="46">
        <v>2</v>
      </c>
      <c r="Q626" s="77" t="s">
        <v>272</v>
      </c>
      <c r="R626" s="77">
        <v>1</v>
      </c>
    </row>
    <row r="627" spans="1:18" ht="16.5" customHeight="1" x14ac:dyDescent="0.25">
      <c r="A627" s="77" t="str">
        <f t="shared" si="35"/>
        <v>201505</v>
      </c>
      <c r="B627" s="77" t="str">
        <f t="shared" si="36"/>
        <v>2A3</v>
      </c>
      <c r="C627" s="77">
        <v>2015</v>
      </c>
      <c r="D627" s="44">
        <v>5</v>
      </c>
      <c r="E627" s="44"/>
      <c r="F627" s="44" t="s">
        <v>19</v>
      </c>
      <c r="I627" s="77" t="str">
        <f t="shared" si="37"/>
        <v>F.2 Ch 3</v>
      </c>
      <c r="L627" s="77">
        <v>3</v>
      </c>
      <c r="N627" s="77" t="str">
        <f>VLOOKUP(B627,'Topic with sorted table '!A:E,5,FALSE)</f>
        <v>A1</v>
      </c>
      <c r="P627" s="46">
        <v>2</v>
      </c>
      <c r="Q627" s="77" t="s">
        <v>272</v>
      </c>
      <c r="R627" s="77">
        <v>3</v>
      </c>
    </row>
    <row r="628" spans="1:18" ht="16.5" customHeight="1" x14ac:dyDescent="0.25">
      <c r="A628" s="77" t="str">
        <f t="shared" si="35"/>
        <v>201506</v>
      </c>
      <c r="B628" s="77" t="str">
        <f t="shared" si="36"/>
        <v>5A2</v>
      </c>
      <c r="C628" s="77">
        <v>2015</v>
      </c>
      <c r="D628" s="45">
        <v>6</v>
      </c>
      <c r="E628" s="45"/>
      <c r="F628" s="45" t="s">
        <v>13</v>
      </c>
      <c r="I628" s="77" t="str">
        <f t="shared" si="37"/>
        <v>F.5 Ch 2</v>
      </c>
      <c r="L628" s="77">
        <v>3</v>
      </c>
      <c r="N628" s="77" t="str">
        <f>VLOOKUP(B628,'Topic with sorted table '!A:E,5,FALSE)</f>
        <v>A4</v>
      </c>
      <c r="P628" s="50">
        <v>5</v>
      </c>
      <c r="Q628" s="77" t="s">
        <v>272</v>
      </c>
      <c r="R628" s="77">
        <v>2</v>
      </c>
    </row>
    <row r="629" spans="1:18" ht="16.5" customHeight="1" x14ac:dyDescent="0.25">
      <c r="A629" s="77" t="str">
        <f t="shared" si="35"/>
        <v>201507</v>
      </c>
      <c r="B629" s="77" t="str">
        <f t="shared" si="36"/>
        <v>4A3</v>
      </c>
      <c r="C629" s="77">
        <v>2015</v>
      </c>
      <c r="D629" s="45">
        <v>7</v>
      </c>
      <c r="E629" s="45"/>
      <c r="F629" s="45" t="s">
        <v>13</v>
      </c>
      <c r="I629" s="77" t="str">
        <f t="shared" si="37"/>
        <v>F.4 Ch 3</v>
      </c>
      <c r="L629" s="77">
        <v>3</v>
      </c>
      <c r="N629" s="77" t="str">
        <f>VLOOKUP(B629,'Topic with sorted table '!A:E,5,FALSE)</f>
        <v>A3</v>
      </c>
      <c r="P629" s="49">
        <v>4</v>
      </c>
      <c r="Q629" s="77" t="s">
        <v>272</v>
      </c>
      <c r="R629" s="77">
        <v>3</v>
      </c>
    </row>
    <row r="630" spans="1:18" ht="16.5" customHeight="1" x14ac:dyDescent="0.25">
      <c r="A630" s="77" t="str">
        <f t="shared" si="35"/>
        <v>201508</v>
      </c>
      <c r="B630" s="77" t="str">
        <f t="shared" si="36"/>
        <v>4A5</v>
      </c>
      <c r="C630" s="77">
        <v>2015</v>
      </c>
      <c r="D630" s="45">
        <v>8</v>
      </c>
      <c r="E630" s="45"/>
      <c r="F630" s="45" t="s">
        <v>23</v>
      </c>
      <c r="I630" s="77" t="str">
        <f t="shared" si="37"/>
        <v>F.4 Ch 5</v>
      </c>
      <c r="L630" s="77">
        <v>4</v>
      </c>
      <c r="N630" s="77" t="str">
        <f>VLOOKUP(B630,'Topic with sorted table '!A:E,5,FALSE)</f>
        <v>A4</v>
      </c>
      <c r="P630" s="49">
        <v>4</v>
      </c>
      <c r="Q630" s="77" t="s">
        <v>272</v>
      </c>
      <c r="R630" s="77">
        <v>5</v>
      </c>
    </row>
    <row r="631" spans="1:18" ht="16.5" customHeight="1" x14ac:dyDescent="0.25">
      <c r="A631" s="77" t="str">
        <f t="shared" si="35"/>
        <v>201509</v>
      </c>
      <c r="B631" s="77" t="str">
        <f t="shared" si="36"/>
        <v>3A3</v>
      </c>
      <c r="C631" s="77">
        <v>2015</v>
      </c>
      <c r="D631" s="45">
        <v>9</v>
      </c>
      <c r="E631" s="45"/>
      <c r="F631" s="45" t="s">
        <v>19</v>
      </c>
      <c r="I631" s="77" t="str">
        <f t="shared" si="37"/>
        <v>F.3 Ch 3</v>
      </c>
      <c r="L631" s="77">
        <v>2</v>
      </c>
      <c r="N631" s="77" t="str">
        <f>VLOOKUP(B631,'Topic with sorted table '!A:E,5,FALSE)</f>
        <v>DA</v>
      </c>
      <c r="P631" s="47">
        <v>3</v>
      </c>
      <c r="Q631" s="77" t="s">
        <v>272</v>
      </c>
      <c r="R631" s="77">
        <v>3</v>
      </c>
    </row>
    <row r="632" spans="1:18" ht="16.5" customHeight="1" x14ac:dyDescent="0.25">
      <c r="A632" s="77" t="str">
        <f t="shared" si="35"/>
        <v>201510</v>
      </c>
      <c r="B632" s="77" t="str">
        <f t="shared" si="36"/>
        <v>3A3</v>
      </c>
      <c r="C632" s="77">
        <v>2015</v>
      </c>
      <c r="D632" s="45">
        <v>10</v>
      </c>
      <c r="E632" s="45"/>
      <c r="F632" s="45" t="s">
        <v>23</v>
      </c>
      <c r="I632" s="77" t="str">
        <f t="shared" si="37"/>
        <v>F.3 Ch 3</v>
      </c>
      <c r="L632" s="77">
        <v>2</v>
      </c>
      <c r="N632" s="77" t="str">
        <f>VLOOKUP(B632,'Topic with sorted table '!A:E,5,FALSE)</f>
        <v>DA</v>
      </c>
      <c r="P632" s="47">
        <v>3</v>
      </c>
      <c r="Q632" s="77" t="s">
        <v>272</v>
      </c>
      <c r="R632" s="77">
        <v>3</v>
      </c>
    </row>
    <row r="633" spans="1:18" ht="16.5" customHeight="1" x14ac:dyDescent="0.25">
      <c r="A633" s="77" t="str">
        <f t="shared" si="35"/>
        <v>201511</v>
      </c>
      <c r="B633" s="77" t="str">
        <f t="shared" si="36"/>
        <v>2A6</v>
      </c>
      <c r="C633" s="77">
        <v>2015</v>
      </c>
      <c r="D633" s="44">
        <v>11</v>
      </c>
      <c r="E633" s="44"/>
      <c r="F633" s="44" t="s">
        <v>7</v>
      </c>
      <c r="I633" s="77" t="str">
        <f t="shared" si="37"/>
        <v>F.2 Ch 6</v>
      </c>
      <c r="L633" s="77">
        <v>2</v>
      </c>
      <c r="N633" s="77" t="str">
        <f>VLOOKUP(B633,'Topic with sorted table '!A:E,5,FALSE)</f>
        <v>A1</v>
      </c>
      <c r="P633" s="46">
        <v>2</v>
      </c>
      <c r="Q633" s="77" t="s">
        <v>272</v>
      </c>
      <c r="R633" s="77">
        <v>6</v>
      </c>
    </row>
    <row r="634" spans="1:18" ht="16.5" customHeight="1" x14ac:dyDescent="0.25">
      <c r="A634" s="77" t="str">
        <f t="shared" si="35"/>
        <v>201512</v>
      </c>
      <c r="B634" s="77" t="str">
        <f t="shared" si="36"/>
        <v>5B6</v>
      </c>
      <c r="C634" s="77">
        <v>2015</v>
      </c>
      <c r="D634" s="44">
        <v>12</v>
      </c>
      <c r="E634" s="44"/>
      <c r="F634" s="44" t="s">
        <v>23</v>
      </c>
      <c r="I634" s="77" t="str">
        <f t="shared" si="37"/>
        <v>F.5 Ch 6</v>
      </c>
      <c r="J634" s="77" t="s">
        <v>104</v>
      </c>
      <c r="L634" s="77">
        <v>2</v>
      </c>
      <c r="N634" s="77" t="str">
        <f>VLOOKUP(B634,'Topic with sorted table '!A:E,5,FALSE)</f>
        <v>DA</v>
      </c>
      <c r="P634" s="50">
        <v>5</v>
      </c>
      <c r="Q634" s="77" t="s">
        <v>273</v>
      </c>
      <c r="R634" s="77">
        <v>6</v>
      </c>
    </row>
    <row r="635" spans="1:18" ht="16.5" customHeight="1" x14ac:dyDescent="0.25">
      <c r="A635" s="77" t="str">
        <f t="shared" si="35"/>
        <v>201513</v>
      </c>
      <c r="B635" s="77" t="str">
        <f t="shared" si="36"/>
        <v>3A1</v>
      </c>
      <c r="C635" s="77">
        <v>2015</v>
      </c>
      <c r="D635" s="44">
        <v>13</v>
      </c>
      <c r="E635" s="44"/>
      <c r="F635" s="44" t="s">
        <v>19</v>
      </c>
      <c r="I635" s="77" t="str">
        <f t="shared" si="37"/>
        <v>F.3 Ch 1</v>
      </c>
      <c r="L635" s="77">
        <v>2</v>
      </c>
      <c r="N635" s="77" t="str">
        <f>VLOOKUP(B635,'Topic with sorted table '!A:E,5,FALSE)</f>
        <v>A2</v>
      </c>
      <c r="P635" s="47">
        <v>3</v>
      </c>
      <c r="Q635" s="77" t="s">
        <v>272</v>
      </c>
      <c r="R635" s="77">
        <v>1</v>
      </c>
    </row>
    <row r="636" spans="1:18" ht="16.5" customHeight="1" x14ac:dyDescent="0.25">
      <c r="A636" s="77" t="str">
        <f t="shared" si="35"/>
        <v>201514</v>
      </c>
      <c r="B636" s="77" t="str">
        <f t="shared" si="36"/>
        <v>2A1</v>
      </c>
      <c r="C636" s="77">
        <v>2015</v>
      </c>
      <c r="D636" s="44">
        <v>14</v>
      </c>
      <c r="E636" s="44"/>
      <c r="F636" s="44" t="s">
        <v>7</v>
      </c>
      <c r="I636" s="77" t="str">
        <f t="shared" si="37"/>
        <v>F.2 Ch 1</v>
      </c>
      <c r="L636" s="77">
        <v>4</v>
      </c>
      <c r="N636" s="77" t="str">
        <f>VLOOKUP(B636,'Topic with sorted table '!A:E,5,FALSE)</f>
        <v>A1</v>
      </c>
      <c r="P636" s="46">
        <v>2</v>
      </c>
      <c r="Q636" s="77" t="s">
        <v>272</v>
      </c>
      <c r="R636" s="77">
        <v>1</v>
      </c>
    </row>
    <row r="637" spans="1:18" ht="16.5" customHeight="1" x14ac:dyDescent="0.25">
      <c r="A637" s="77" t="str">
        <f t="shared" si="35"/>
        <v>201515</v>
      </c>
      <c r="B637" s="77" t="str">
        <f t="shared" si="36"/>
        <v>2B10</v>
      </c>
      <c r="C637" s="77">
        <v>2015</v>
      </c>
      <c r="D637" s="44">
        <v>15</v>
      </c>
      <c r="E637" s="44"/>
      <c r="F637" s="44" t="s">
        <v>7</v>
      </c>
      <c r="I637" s="77" t="str">
        <f t="shared" si="37"/>
        <v>F.2 Ch 10</v>
      </c>
      <c r="L637" s="77">
        <v>2</v>
      </c>
      <c r="N637" s="77" t="str">
        <f>VLOOKUP(B637,'Topic with sorted table '!A:E,5,FALSE)</f>
        <v>A2</v>
      </c>
      <c r="P637" s="46">
        <v>2</v>
      </c>
      <c r="Q637" s="77" t="s">
        <v>273</v>
      </c>
      <c r="R637" s="77">
        <v>10</v>
      </c>
    </row>
    <row r="638" spans="1:18" ht="16.5" customHeight="1" x14ac:dyDescent="0.25">
      <c r="A638" s="77" t="str">
        <f t="shared" si="35"/>
        <v>201516</v>
      </c>
      <c r="B638" s="77" t="str">
        <f t="shared" si="36"/>
        <v>3B10</v>
      </c>
      <c r="C638" s="77">
        <v>2015</v>
      </c>
      <c r="D638" s="45">
        <v>16</v>
      </c>
      <c r="E638" s="45"/>
      <c r="F638" s="45" t="s">
        <v>19</v>
      </c>
      <c r="I638" s="77" t="str">
        <f t="shared" si="37"/>
        <v>F.3 Ch 10</v>
      </c>
      <c r="L638" s="77">
        <v>2</v>
      </c>
      <c r="N638" s="77" t="str">
        <f>VLOOKUP(B638,'Topic with sorted table '!A:E,5,FALSE)</f>
        <v>VA2</v>
      </c>
      <c r="P638" s="47">
        <v>3</v>
      </c>
      <c r="Q638" s="77" t="s">
        <v>273</v>
      </c>
      <c r="R638" s="77">
        <v>10</v>
      </c>
    </row>
    <row r="639" spans="1:18" ht="16.5" customHeight="1" x14ac:dyDescent="0.25">
      <c r="A639" s="77" t="str">
        <f t="shared" si="35"/>
        <v>201517</v>
      </c>
      <c r="B639" s="77" t="str">
        <f t="shared" si="36"/>
        <v>3B10</v>
      </c>
      <c r="C639" s="77">
        <v>2015</v>
      </c>
      <c r="D639" s="45">
        <v>17</v>
      </c>
      <c r="E639" s="45"/>
      <c r="F639" s="45" t="s">
        <v>23</v>
      </c>
      <c r="I639" s="77" t="str">
        <f t="shared" si="37"/>
        <v>F.3 Ch 10</v>
      </c>
      <c r="J639" s="77" t="s">
        <v>69</v>
      </c>
      <c r="L639" s="77">
        <v>5</v>
      </c>
      <c r="N639" s="77" t="str">
        <f>VLOOKUP(B639,'Topic with sorted table '!A:E,5,FALSE)</f>
        <v>VA2</v>
      </c>
      <c r="P639" s="47">
        <v>3</v>
      </c>
      <c r="Q639" s="77" t="s">
        <v>273</v>
      </c>
      <c r="R639" s="77">
        <v>10</v>
      </c>
    </row>
    <row r="640" spans="1:18" ht="16.5" customHeight="1" x14ac:dyDescent="0.25">
      <c r="A640" s="77" t="str">
        <f t="shared" si="35"/>
        <v>201518</v>
      </c>
      <c r="B640" s="77" t="str">
        <f t="shared" si="36"/>
        <v>2B11</v>
      </c>
      <c r="C640" s="77">
        <v>2015</v>
      </c>
      <c r="D640" s="45">
        <v>18</v>
      </c>
      <c r="E640" s="45"/>
      <c r="F640" s="45" t="s">
        <v>13</v>
      </c>
      <c r="I640" s="77" t="str">
        <f t="shared" si="37"/>
        <v>F.2 Ch 11</v>
      </c>
      <c r="L640" s="77">
        <v>4</v>
      </c>
      <c r="N640" s="77" t="str">
        <f>VLOOKUP(B640,'Topic with sorted table '!A:E,5,FALSE)</f>
        <v>T1</v>
      </c>
      <c r="P640" s="46">
        <v>2</v>
      </c>
      <c r="Q640" s="77" t="s">
        <v>273</v>
      </c>
      <c r="R640" s="77">
        <v>11</v>
      </c>
    </row>
    <row r="641" spans="1:18" ht="16.5" customHeight="1" x14ac:dyDescent="0.25">
      <c r="A641" s="77" t="str">
        <f t="shared" si="35"/>
        <v>201519</v>
      </c>
      <c r="B641" s="77" t="str">
        <f t="shared" si="36"/>
        <v>4B12</v>
      </c>
      <c r="C641" s="77">
        <v>2015</v>
      </c>
      <c r="D641" s="45">
        <v>19</v>
      </c>
      <c r="E641" s="45"/>
      <c r="F641" s="45" t="s">
        <v>7</v>
      </c>
      <c r="I641" s="77" t="str">
        <f t="shared" si="37"/>
        <v>F.4 Ch 12</v>
      </c>
      <c r="L641" s="77">
        <v>3</v>
      </c>
      <c r="N641" s="77" t="str">
        <f>VLOOKUP(B641,'Topic with sorted table '!A:E,5,FALSE)</f>
        <v>T2</v>
      </c>
      <c r="P641" s="49">
        <v>4</v>
      </c>
      <c r="Q641" s="77" t="s">
        <v>273</v>
      </c>
      <c r="R641" s="77">
        <v>12</v>
      </c>
    </row>
    <row r="642" spans="1:18" ht="16.5" customHeight="1" x14ac:dyDescent="0.25">
      <c r="A642" s="77" t="str">
        <f t="shared" ref="A642:A705" si="38">C642&amp;IF(D642&lt;10,"0"&amp;D642,D642)</f>
        <v>201520</v>
      </c>
      <c r="B642" s="77" t="str">
        <f t="shared" ref="B642:B705" si="39">P642&amp;Q642&amp;R642</f>
        <v>4B11</v>
      </c>
      <c r="C642" s="77">
        <v>2015</v>
      </c>
      <c r="D642" s="45">
        <v>20</v>
      </c>
      <c r="E642" s="45"/>
      <c r="F642" s="45" t="s">
        <v>7</v>
      </c>
      <c r="I642" s="77" t="str">
        <f t="shared" ref="I642:I705" si="40">"F." &amp; P642 &amp; " Ch "&amp;R642</f>
        <v>F.4 Ch 11</v>
      </c>
      <c r="L642" s="77">
        <v>3</v>
      </c>
      <c r="N642" s="77" t="str">
        <f>VLOOKUP(B642,'Topic with sorted table '!A:E,5,FALSE)</f>
        <v>DG3</v>
      </c>
      <c r="P642" s="49">
        <v>4</v>
      </c>
      <c r="Q642" s="77" t="s">
        <v>273</v>
      </c>
      <c r="R642" s="77">
        <v>11</v>
      </c>
    </row>
    <row r="643" spans="1:18" ht="16.5" customHeight="1" x14ac:dyDescent="0.25">
      <c r="A643" s="77" t="str">
        <f t="shared" si="38"/>
        <v>201521</v>
      </c>
      <c r="B643" s="77" t="str">
        <f t="shared" si="39"/>
        <v>4B11</v>
      </c>
      <c r="C643" s="77">
        <v>2015</v>
      </c>
      <c r="D643" s="44">
        <v>21</v>
      </c>
      <c r="E643" s="44"/>
      <c r="F643" s="44" t="s">
        <v>19</v>
      </c>
      <c r="I643" s="77" t="str">
        <f t="shared" si="40"/>
        <v>F.4 Ch 11</v>
      </c>
      <c r="J643" s="77" t="s">
        <v>46</v>
      </c>
      <c r="L643" s="77">
        <v>2</v>
      </c>
      <c r="N643" s="77" t="str">
        <f>VLOOKUP(B643,'Topic with sorted table '!A:E,5,FALSE)</f>
        <v>DG3</v>
      </c>
      <c r="P643" s="49">
        <v>4</v>
      </c>
      <c r="Q643" s="77" t="s">
        <v>273</v>
      </c>
      <c r="R643" s="77">
        <v>11</v>
      </c>
    </row>
    <row r="644" spans="1:18" ht="16.5" customHeight="1" x14ac:dyDescent="0.25">
      <c r="A644" s="77" t="str">
        <f t="shared" si="38"/>
        <v>201522</v>
      </c>
      <c r="B644" s="77" t="str">
        <f t="shared" si="39"/>
        <v>2B8</v>
      </c>
      <c r="C644" s="77">
        <v>2015</v>
      </c>
      <c r="D644" s="44">
        <v>22</v>
      </c>
      <c r="E644" s="44"/>
      <c r="F644" s="44" t="s">
        <v>13</v>
      </c>
      <c r="I644" s="77" t="str">
        <f t="shared" si="40"/>
        <v>F.2 Ch 8</v>
      </c>
      <c r="J644" s="77" t="s">
        <v>95</v>
      </c>
      <c r="L644" s="77">
        <v>4</v>
      </c>
      <c r="N644" s="77" t="str">
        <f>VLOOKUP(B644,'Topic with sorted table '!A:E,5,FALSE)</f>
        <v>DG1</v>
      </c>
      <c r="P644" s="46">
        <v>2</v>
      </c>
      <c r="Q644" s="77" t="s">
        <v>273</v>
      </c>
      <c r="R644" s="77">
        <v>8</v>
      </c>
    </row>
    <row r="645" spans="1:18" ht="16.5" customHeight="1" x14ac:dyDescent="0.25">
      <c r="A645" s="77" t="str">
        <f t="shared" si="38"/>
        <v>201523</v>
      </c>
      <c r="B645" s="77" t="str">
        <f t="shared" si="39"/>
        <v>1B8</v>
      </c>
      <c r="C645" s="77">
        <v>2015</v>
      </c>
      <c r="D645" s="44">
        <v>23</v>
      </c>
      <c r="E645" s="44"/>
      <c r="F645" s="44" t="s">
        <v>7</v>
      </c>
      <c r="I645" s="77" t="str">
        <f t="shared" si="40"/>
        <v>F.1 Ch 8</v>
      </c>
      <c r="L645" s="77">
        <v>4</v>
      </c>
      <c r="N645" s="77" t="str">
        <f>VLOOKUP(B645,'Topic with sorted table '!A:E,5,FALSE)</f>
        <v>AG1</v>
      </c>
      <c r="P645" s="48">
        <v>1</v>
      </c>
      <c r="Q645" s="77" t="s">
        <v>273</v>
      </c>
      <c r="R645" s="77">
        <v>8</v>
      </c>
    </row>
    <row r="646" spans="1:18" ht="16.5" customHeight="1" x14ac:dyDescent="0.25">
      <c r="A646" s="77" t="str">
        <f t="shared" si="38"/>
        <v>201524</v>
      </c>
      <c r="B646" s="77" t="str">
        <f t="shared" si="39"/>
        <v>5B8</v>
      </c>
      <c r="C646" s="77">
        <v>2015</v>
      </c>
      <c r="D646" s="44">
        <v>24</v>
      </c>
      <c r="E646" s="44"/>
      <c r="F646" s="44" t="s">
        <v>13</v>
      </c>
      <c r="I646" s="77" t="str">
        <f t="shared" si="40"/>
        <v>F.5 Ch 8</v>
      </c>
      <c r="L646" s="77">
        <v>2</v>
      </c>
      <c r="N646" s="77" t="str">
        <f>VLOOKUP(B646,'Topic with sorted table '!A:E,5,FALSE)</f>
        <v>A4</v>
      </c>
      <c r="P646" s="50">
        <v>5</v>
      </c>
      <c r="Q646" s="77" t="s">
        <v>273</v>
      </c>
      <c r="R646" s="77">
        <v>8</v>
      </c>
    </row>
    <row r="647" spans="1:18" ht="16.5" customHeight="1" x14ac:dyDescent="0.25">
      <c r="A647" s="77" t="str">
        <f t="shared" si="38"/>
        <v>201525</v>
      </c>
      <c r="B647" s="77" t="str">
        <f t="shared" si="39"/>
        <v>4A2</v>
      </c>
      <c r="C647" s="77">
        <v>2015</v>
      </c>
      <c r="D647" s="44">
        <v>25</v>
      </c>
      <c r="E647" s="44"/>
      <c r="F647" s="44" t="s">
        <v>19</v>
      </c>
      <c r="I647" s="77" t="str">
        <f t="shared" si="40"/>
        <v>F.4 Ch 2</v>
      </c>
      <c r="L647" s="77">
        <v>5</v>
      </c>
      <c r="N647" s="77" t="str">
        <f>VLOOKUP(B647,'Topic with sorted table '!A:E,5,FALSE)</f>
        <v>AG2</v>
      </c>
      <c r="P647" s="49">
        <v>4</v>
      </c>
      <c r="Q647" s="77" t="s">
        <v>272</v>
      </c>
      <c r="R647" s="77">
        <v>2</v>
      </c>
    </row>
    <row r="648" spans="1:18" ht="16.5" customHeight="1" x14ac:dyDescent="0.25">
      <c r="A648" s="77" t="str">
        <f t="shared" si="38"/>
        <v>201526</v>
      </c>
      <c r="B648" s="77" t="str">
        <f t="shared" si="39"/>
        <v>5B7</v>
      </c>
      <c r="C648" s="77">
        <v>2015</v>
      </c>
      <c r="D648" s="44">
        <v>26</v>
      </c>
      <c r="E648" s="44"/>
      <c r="F648" s="44" t="s">
        <v>7</v>
      </c>
      <c r="I648" s="77" t="str">
        <f t="shared" si="40"/>
        <v>F.5 Ch 7</v>
      </c>
      <c r="L648" s="77">
        <v>2</v>
      </c>
      <c r="N648" s="77" t="str">
        <f>VLOOKUP(B648,'Topic with sorted table '!A:E,5,FALSE)</f>
        <v>AG3</v>
      </c>
      <c r="P648" s="50">
        <v>5</v>
      </c>
      <c r="Q648" s="77" t="s">
        <v>273</v>
      </c>
      <c r="R648" s="77">
        <v>7</v>
      </c>
    </row>
    <row r="649" spans="1:18" ht="16.5" customHeight="1" x14ac:dyDescent="0.25">
      <c r="A649" s="77" t="str">
        <f t="shared" si="38"/>
        <v>201527</v>
      </c>
      <c r="B649" s="77" t="str">
        <f t="shared" si="39"/>
        <v>5A5</v>
      </c>
      <c r="C649" s="77">
        <v>2015</v>
      </c>
      <c r="D649" s="44">
        <v>27</v>
      </c>
      <c r="E649" s="44"/>
      <c r="F649" s="44" t="s">
        <v>13</v>
      </c>
      <c r="I649" s="77" t="str">
        <f t="shared" si="40"/>
        <v>F.5 Ch 5</v>
      </c>
      <c r="L649" s="77">
        <v>4</v>
      </c>
      <c r="N649" s="77" t="str">
        <f>VLOOKUP(B649,'Topic with sorted table '!A:E,5,FALSE)</f>
        <v>P2</v>
      </c>
      <c r="P649" s="50">
        <v>5</v>
      </c>
      <c r="Q649" s="77" t="s">
        <v>272</v>
      </c>
      <c r="R649" s="77">
        <v>5</v>
      </c>
    </row>
    <row r="650" spans="1:18" ht="16.5" customHeight="1" x14ac:dyDescent="0.25">
      <c r="A650" s="77" t="str">
        <f t="shared" si="38"/>
        <v>201528</v>
      </c>
      <c r="B650" s="77" t="str">
        <f t="shared" si="39"/>
        <v>5A5</v>
      </c>
      <c r="C650" s="77">
        <v>2015</v>
      </c>
      <c r="D650" s="45">
        <v>28</v>
      </c>
      <c r="E650" s="45"/>
      <c r="F650" s="45" t="s">
        <v>19</v>
      </c>
      <c r="I650" s="77" t="str">
        <f t="shared" si="40"/>
        <v>F.5 Ch 5</v>
      </c>
      <c r="J650" s="77" t="s">
        <v>63</v>
      </c>
      <c r="L650" s="77">
        <v>2</v>
      </c>
      <c r="N650" s="77" t="str">
        <f>VLOOKUP(B650,'Topic with sorted table '!A:E,5,FALSE)</f>
        <v>P2</v>
      </c>
      <c r="P650" s="50">
        <v>5</v>
      </c>
      <c r="Q650" s="77" t="s">
        <v>272</v>
      </c>
      <c r="R650" s="77">
        <v>5</v>
      </c>
    </row>
    <row r="651" spans="1:18" ht="16.5" customHeight="1" x14ac:dyDescent="0.25">
      <c r="A651" s="77" t="str">
        <f t="shared" si="38"/>
        <v>201529</v>
      </c>
      <c r="B651" s="77" t="str">
        <f t="shared" si="39"/>
        <v>5B12</v>
      </c>
      <c r="C651" s="77">
        <v>2015</v>
      </c>
      <c r="D651" s="45">
        <v>29</v>
      </c>
      <c r="E651" s="45"/>
      <c r="F651" s="45" t="s">
        <v>13</v>
      </c>
      <c r="I651" s="77" t="str">
        <f t="shared" si="40"/>
        <v>F.5 Ch 12</v>
      </c>
      <c r="L651" s="77">
        <v>2</v>
      </c>
      <c r="N651" s="77" t="str">
        <f>VLOOKUP(B651,'Topic with sorted table '!A:E,5,FALSE)</f>
        <v>S4</v>
      </c>
      <c r="P651" s="50">
        <v>5</v>
      </c>
      <c r="Q651" s="77" t="s">
        <v>273</v>
      </c>
      <c r="R651" s="77">
        <v>12</v>
      </c>
    </row>
    <row r="652" spans="1:18" ht="16.5" customHeight="1" x14ac:dyDescent="0.25">
      <c r="A652" s="77" t="str">
        <f t="shared" si="38"/>
        <v>201530</v>
      </c>
      <c r="B652" s="77" t="str">
        <f t="shared" si="39"/>
        <v>3A6</v>
      </c>
      <c r="C652" s="77">
        <v>2015</v>
      </c>
      <c r="D652" s="45">
        <v>30</v>
      </c>
      <c r="E652" s="45"/>
      <c r="F652" s="45" t="s">
        <v>19</v>
      </c>
      <c r="I652" s="77" t="str">
        <f t="shared" si="40"/>
        <v>F.3 Ch 6</v>
      </c>
      <c r="L652" s="77">
        <v>5</v>
      </c>
      <c r="N652" s="77" t="str">
        <f>VLOOKUP(B652,'Topic with sorted table '!A:E,5,FALSE)</f>
        <v>S2</v>
      </c>
      <c r="P652" s="47">
        <v>3</v>
      </c>
      <c r="Q652" s="77" t="s">
        <v>272</v>
      </c>
      <c r="R652" s="77">
        <v>6</v>
      </c>
    </row>
    <row r="653" spans="1:18" ht="16.5" customHeight="1" x14ac:dyDescent="0.25">
      <c r="A653" s="77" t="str">
        <f t="shared" si="38"/>
        <v>201531</v>
      </c>
      <c r="B653" s="77" t="str">
        <f t="shared" si="39"/>
        <v>4B9</v>
      </c>
      <c r="C653" s="77">
        <v>2015</v>
      </c>
      <c r="D653" s="45">
        <v>31</v>
      </c>
      <c r="E653" s="45"/>
      <c r="F653" s="45" t="s">
        <v>7</v>
      </c>
      <c r="I653" s="77" t="str">
        <f t="shared" si="40"/>
        <v>F.4 Ch 9</v>
      </c>
      <c r="L653" s="77">
        <v>3</v>
      </c>
      <c r="N653" s="77" t="str">
        <f>VLOOKUP(B653,'Topic with sorted table '!A:E,5,FALSE)</f>
        <v>A3</v>
      </c>
      <c r="P653" s="49">
        <v>4</v>
      </c>
      <c r="Q653" s="77" t="s">
        <v>273</v>
      </c>
      <c r="R653" s="77">
        <v>9</v>
      </c>
    </row>
    <row r="654" spans="1:18" ht="16.5" customHeight="1" x14ac:dyDescent="0.25">
      <c r="A654" s="77" t="str">
        <f t="shared" si="38"/>
        <v>201532</v>
      </c>
      <c r="B654" s="77" t="str">
        <f t="shared" si="39"/>
        <v>4B8</v>
      </c>
      <c r="C654" s="77">
        <v>2015</v>
      </c>
      <c r="D654" s="45">
        <v>32</v>
      </c>
      <c r="E654" s="45"/>
      <c r="F654" s="45" t="s">
        <v>13</v>
      </c>
      <c r="I654" s="77" t="str">
        <f t="shared" si="40"/>
        <v>F.4 Ch 8</v>
      </c>
      <c r="J654" s="77" t="s">
        <v>14</v>
      </c>
      <c r="L654" s="77">
        <v>5</v>
      </c>
      <c r="N654" s="77" t="str">
        <f>VLOOKUP(B654,'Topic with sorted table '!A:E,5,FALSE)</f>
        <v>A4</v>
      </c>
      <c r="P654" s="49">
        <v>4</v>
      </c>
      <c r="Q654" s="77" t="s">
        <v>273</v>
      </c>
      <c r="R654" s="77">
        <v>8</v>
      </c>
    </row>
    <row r="655" spans="1:18" ht="16.5" customHeight="1" x14ac:dyDescent="0.25">
      <c r="A655" s="77" t="str">
        <f t="shared" si="38"/>
        <v>201533</v>
      </c>
      <c r="B655" s="77" t="str">
        <f t="shared" si="39"/>
        <v>3A2</v>
      </c>
      <c r="C655" s="77">
        <v>2015</v>
      </c>
      <c r="D655" s="44">
        <v>33</v>
      </c>
      <c r="E655" s="44"/>
      <c r="F655" s="44" t="s">
        <v>13</v>
      </c>
      <c r="I655" s="77" t="str">
        <f t="shared" si="40"/>
        <v>F.3 Ch 2</v>
      </c>
      <c r="L655" s="77">
        <v>3</v>
      </c>
      <c r="N655" s="77" t="str">
        <f>VLOOKUP(B655,'Topic with sorted table '!A:E,5,FALSE)</f>
        <v>A2</v>
      </c>
      <c r="P655" s="47">
        <v>3</v>
      </c>
      <c r="Q655" s="77" t="s">
        <v>272</v>
      </c>
      <c r="R655" s="77">
        <v>2</v>
      </c>
    </row>
    <row r="656" spans="1:18" ht="16.5" customHeight="1" x14ac:dyDescent="0.25">
      <c r="A656" s="77" t="str">
        <f t="shared" si="38"/>
        <v>201534</v>
      </c>
      <c r="B656" s="77" t="str">
        <f t="shared" si="39"/>
        <v>4A3</v>
      </c>
      <c r="C656" s="77">
        <v>2015</v>
      </c>
      <c r="D656" s="44">
        <v>34</v>
      </c>
      <c r="E656" s="44"/>
      <c r="F656" s="44" t="s">
        <v>19</v>
      </c>
      <c r="I656" s="77" t="str">
        <f t="shared" si="40"/>
        <v>F.4 Ch 3</v>
      </c>
      <c r="L656" s="77">
        <v>3</v>
      </c>
      <c r="N656" s="77" t="str">
        <f>VLOOKUP(B656,'Topic with sorted table '!A:E,5,FALSE)</f>
        <v>A3</v>
      </c>
      <c r="P656" s="49">
        <v>4</v>
      </c>
      <c r="Q656" s="77" t="s">
        <v>272</v>
      </c>
      <c r="R656" s="77">
        <v>3</v>
      </c>
    </row>
    <row r="657" spans="1:18" ht="16.5" customHeight="1" x14ac:dyDescent="0.25">
      <c r="A657" s="77" t="str">
        <f t="shared" si="38"/>
        <v>201535</v>
      </c>
      <c r="B657" s="77" t="str">
        <f t="shared" si="39"/>
        <v>4A1</v>
      </c>
      <c r="C657" s="77">
        <v>2015</v>
      </c>
      <c r="D657" s="44">
        <v>35</v>
      </c>
      <c r="E657" s="44"/>
      <c r="F657" s="44" t="s">
        <v>7</v>
      </c>
      <c r="I657" s="77" t="str">
        <f t="shared" si="40"/>
        <v>F.4 Ch 1</v>
      </c>
      <c r="L657" s="77">
        <v>4</v>
      </c>
      <c r="N657" s="77" t="str">
        <f>VLOOKUP(B657,'Topic with sorted table '!A:E,5,FALSE)</f>
        <v>A3</v>
      </c>
      <c r="P657" s="49">
        <v>4</v>
      </c>
      <c r="Q657" s="77" t="s">
        <v>272</v>
      </c>
      <c r="R657" s="77">
        <v>1</v>
      </c>
    </row>
    <row r="658" spans="1:18" ht="16.5" customHeight="1" x14ac:dyDescent="0.25">
      <c r="A658" s="77" t="str">
        <f t="shared" si="38"/>
        <v>201536</v>
      </c>
      <c r="B658" s="77" t="str">
        <f t="shared" si="39"/>
        <v>6A3</v>
      </c>
      <c r="C658" s="77">
        <v>2015</v>
      </c>
      <c r="D658" s="44">
        <v>36</v>
      </c>
      <c r="E658" s="44"/>
      <c r="F658" s="44" t="s">
        <v>23</v>
      </c>
      <c r="I658" s="77" t="str">
        <f t="shared" si="40"/>
        <v>F.6 Ch 3</v>
      </c>
      <c r="L658" s="77">
        <v>5</v>
      </c>
      <c r="N658" s="77" t="str">
        <f>VLOOKUP(B658,'Topic with sorted table '!A:E,5,FALSE)</f>
        <v>A4</v>
      </c>
      <c r="P658" s="51">
        <v>6</v>
      </c>
      <c r="Q658" s="77" t="s">
        <v>272</v>
      </c>
      <c r="R658" s="77">
        <v>3</v>
      </c>
    </row>
    <row r="659" spans="1:18" ht="16.5" customHeight="1" x14ac:dyDescent="0.25">
      <c r="A659" s="77" t="str">
        <f t="shared" si="38"/>
        <v>201537</v>
      </c>
      <c r="B659" s="77" t="str">
        <f t="shared" si="39"/>
        <v>6A2</v>
      </c>
      <c r="C659" s="77">
        <v>2015</v>
      </c>
      <c r="D659" s="44">
        <v>37</v>
      </c>
      <c r="E659" s="44"/>
      <c r="F659" s="44" t="s">
        <v>23</v>
      </c>
      <c r="I659" s="77" t="str">
        <f t="shared" si="40"/>
        <v>F.6 Ch 2</v>
      </c>
      <c r="L659" s="77">
        <v>5</v>
      </c>
      <c r="N659" s="77" t="str">
        <f>VLOOKUP(B659,'Topic with sorted table '!A:E,5,FALSE)</f>
        <v>A3</v>
      </c>
      <c r="P659" s="51">
        <v>6</v>
      </c>
      <c r="Q659" s="77" t="s">
        <v>272</v>
      </c>
      <c r="R659" s="77">
        <v>2</v>
      </c>
    </row>
    <row r="660" spans="1:18" ht="16.5" customHeight="1" x14ac:dyDescent="0.25">
      <c r="A660" s="77" t="str">
        <f t="shared" si="38"/>
        <v>201538</v>
      </c>
      <c r="B660" s="77" t="str">
        <f t="shared" si="39"/>
        <v>4B12</v>
      </c>
      <c r="C660" s="77">
        <v>2015</v>
      </c>
      <c r="D660" s="45">
        <v>38</v>
      </c>
      <c r="E660" s="45"/>
      <c r="F660" s="45" t="s">
        <v>19</v>
      </c>
      <c r="I660" s="77" t="str">
        <f t="shared" si="40"/>
        <v>F.4 Ch 12</v>
      </c>
      <c r="L660" s="77">
        <v>5</v>
      </c>
      <c r="N660" s="77" t="str">
        <f>VLOOKUP(B660,'Topic with sorted table '!A:E,5,FALSE)</f>
        <v>T2</v>
      </c>
      <c r="P660" s="49">
        <v>4</v>
      </c>
      <c r="Q660" s="77" t="s">
        <v>273</v>
      </c>
      <c r="R660" s="77">
        <v>12</v>
      </c>
    </row>
    <row r="661" spans="1:18" ht="16.5" customHeight="1" x14ac:dyDescent="0.25">
      <c r="A661" s="77" t="str">
        <f t="shared" si="38"/>
        <v>201539</v>
      </c>
      <c r="B661" s="77" t="str">
        <f t="shared" si="39"/>
        <v>5A3</v>
      </c>
      <c r="C661" s="77">
        <v>2015</v>
      </c>
      <c r="D661" s="45">
        <v>39</v>
      </c>
      <c r="E661" s="45"/>
      <c r="F661" s="45" t="s">
        <v>23</v>
      </c>
      <c r="I661" s="77" t="str">
        <f t="shared" si="40"/>
        <v>F.5 Ch 3</v>
      </c>
      <c r="L661" s="77">
        <v>4</v>
      </c>
      <c r="N661" s="77" t="str">
        <f>VLOOKUP(B661,'Topic with sorted table '!A:E,5,FALSE)</f>
        <v>G</v>
      </c>
      <c r="P661" s="50">
        <v>5</v>
      </c>
      <c r="Q661" s="77" t="s">
        <v>272</v>
      </c>
      <c r="R661" s="77">
        <v>3</v>
      </c>
    </row>
    <row r="662" spans="1:18" ht="16.5" customHeight="1" x14ac:dyDescent="0.25">
      <c r="A662" s="77" t="str">
        <f t="shared" si="38"/>
        <v>201540</v>
      </c>
      <c r="B662" s="77" t="str">
        <f t="shared" si="39"/>
        <v>4B11</v>
      </c>
      <c r="C662" s="77">
        <v>2015</v>
      </c>
      <c r="D662" s="45">
        <v>40</v>
      </c>
      <c r="E662" s="45"/>
      <c r="F662" s="45" t="s">
        <v>7</v>
      </c>
      <c r="I662" s="77" t="str">
        <f t="shared" si="40"/>
        <v>F.4 Ch 11</v>
      </c>
      <c r="L662" s="77">
        <v>4</v>
      </c>
      <c r="N662" s="77" t="str">
        <f>VLOOKUP(B662,'Topic with sorted table '!A:E,5,FALSE)</f>
        <v>DG3</v>
      </c>
      <c r="P662" s="49">
        <v>4</v>
      </c>
      <c r="Q662" s="77" t="s">
        <v>273</v>
      </c>
      <c r="R662" s="77">
        <v>11</v>
      </c>
    </row>
    <row r="663" spans="1:18" ht="16.5" customHeight="1" x14ac:dyDescent="0.25">
      <c r="A663" s="77" t="str">
        <f t="shared" si="38"/>
        <v>201541</v>
      </c>
      <c r="B663" s="77" t="str">
        <f t="shared" si="39"/>
        <v>5B7</v>
      </c>
      <c r="C663" s="77">
        <v>2015</v>
      </c>
      <c r="D663" s="45">
        <v>41</v>
      </c>
      <c r="E663" s="45"/>
      <c r="F663" s="45" t="s">
        <v>19</v>
      </c>
      <c r="I663" s="77" t="str">
        <f t="shared" si="40"/>
        <v>F.5 Ch 7</v>
      </c>
      <c r="J663" s="77" t="s">
        <v>14</v>
      </c>
      <c r="L663" s="77">
        <v>5</v>
      </c>
      <c r="N663" s="77" t="str">
        <f>VLOOKUP(B663,'Topic with sorted table '!A:E,5,FALSE)</f>
        <v>AG3</v>
      </c>
      <c r="P663" s="50">
        <v>5</v>
      </c>
      <c r="Q663" s="77" t="s">
        <v>273</v>
      </c>
      <c r="R663" s="77">
        <v>7</v>
      </c>
    </row>
    <row r="664" spans="1:18" ht="16.5" customHeight="1" x14ac:dyDescent="0.25">
      <c r="A664" s="77" t="str">
        <f t="shared" si="38"/>
        <v>201542</v>
      </c>
      <c r="B664" s="77" t="str">
        <f t="shared" si="39"/>
        <v>3A7</v>
      </c>
      <c r="C664" s="77">
        <v>2015</v>
      </c>
      <c r="D664" s="45">
        <v>42</v>
      </c>
      <c r="E664" s="45"/>
      <c r="F664" s="45" t="s">
        <v>13</v>
      </c>
      <c r="I664" s="77" t="str">
        <f t="shared" si="40"/>
        <v>F.3 Ch 7</v>
      </c>
      <c r="J664" s="77" t="s">
        <v>80</v>
      </c>
      <c r="L664" s="77">
        <v>5</v>
      </c>
      <c r="N664" s="77" t="str">
        <f>VLOOKUP(B664,'Topic with sorted table '!A:E,5,FALSE)</f>
        <v>DG2</v>
      </c>
      <c r="P664" s="47">
        <v>3</v>
      </c>
      <c r="Q664" s="77" t="s">
        <v>272</v>
      </c>
      <c r="R664" s="77">
        <v>7</v>
      </c>
    </row>
    <row r="665" spans="1:18" ht="16.5" customHeight="1" x14ac:dyDescent="0.25">
      <c r="A665" s="77" t="str">
        <f t="shared" si="38"/>
        <v>201543</v>
      </c>
      <c r="B665" s="77" t="str">
        <f t="shared" si="39"/>
        <v>5A4</v>
      </c>
      <c r="C665" s="77">
        <v>2015</v>
      </c>
      <c r="D665" s="44">
        <v>43</v>
      </c>
      <c r="E665" s="44"/>
      <c r="F665" s="44" t="s">
        <v>7</v>
      </c>
      <c r="I665" s="77" t="str">
        <f t="shared" si="40"/>
        <v>F.5 Ch 4</v>
      </c>
      <c r="L665" s="77">
        <v>4</v>
      </c>
      <c r="N665" s="77" t="str">
        <f>VLOOKUP(B665,'Topic with sorted table '!A:E,5,FALSE)</f>
        <v>P2</v>
      </c>
      <c r="P665" s="50">
        <v>5</v>
      </c>
      <c r="Q665" s="77" t="s">
        <v>272</v>
      </c>
      <c r="R665" s="77">
        <v>4</v>
      </c>
    </row>
    <row r="666" spans="1:18" ht="16.5" customHeight="1" x14ac:dyDescent="0.25">
      <c r="A666" s="77" t="str">
        <f t="shared" si="38"/>
        <v>201544</v>
      </c>
      <c r="B666" s="77" t="str">
        <f t="shared" si="39"/>
        <v>5A5</v>
      </c>
      <c r="C666" s="77">
        <v>2015</v>
      </c>
      <c r="D666" s="44">
        <v>44</v>
      </c>
      <c r="E666" s="44"/>
      <c r="F666" s="44" t="s">
        <v>23</v>
      </c>
      <c r="I666" s="77" t="str">
        <f t="shared" si="40"/>
        <v>F.5 Ch 5</v>
      </c>
      <c r="L666" s="77">
        <v>4</v>
      </c>
      <c r="N666" s="77" t="str">
        <f>VLOOKUP(B666,'Topic with sorted table '!A:E,5,FALSE)</f>
        <v>P2</v>
      </c>
      <c r="P666" s="50">
        <v>5</v>
      </c>
      <c r="Q666" s="77" t="s">
        <v>272</v>
      </c>
      <c r="R666" s="77">
        <v>5</v>
      </c>
    </row>
    <row r="667" spans="1:18" ht="16.5" customHeight="1" x14ac:dyDescent="0.25">
      <c r="A667" s="77" t="str">
        <f t="shared" si="38"/>
        <v>201545</v>
      </c>
      <c r="B667" s="77" t="str">
        <f t="shared" si="39"/>
        <v>5B12</v>
      </c>
      <c r="C667" s="77">
        <v>2015</v>
      </c>
      <c r="D667" s="44">
        <v>45</v>
      </c>
      <c r="E667" s="44"/>
      <c r="F667" s="44" t="s">
        <v>19</v>
      </c>
      <c r="I667" s="77" t="str">
        <f t="shared" si="40"/>
        <v>F.5 Ch 12</v>
      </c>
      <c r="J667" s="77" t="s">
        <v>22</v>
      </c>
      <c r="L667" s="77">
        <v>5</v>
      </c>
      <c r="N667" s="77" t="str">
        <f>VLOOKUP(B667,'Topic with sorted table '!A:E,5,FALSE)</f>
        <v>S4</v>
      </c>
      <c r="P667" s="50">
        <v>5</v>
      </c>
      <c r="Q667" s="77" t="s">
        <v>273</v>
      </c>
      <c r="R667" s="77">
        <v>12</v>
      </c>
    </row>
    <row r="668" spans="1:18" ht="16.5" customHeight="1" x14ac:dyDescent="0.25">
      <c r="A668" s="77" t="str">
        <f t="shared" si="38"/>
        <v>201601</v>
      </c>
      <c r="B668" s="77" t="str">
        <f t="shared" si="39"/>
        <v>3A2</v>
      </c>
      <c r="C668" s="77">
        <v>2016</v>
      </c>
      <c r="D668" s="44">
        <v>1</v>
      </c>
      <c r="E668" s="44"/>
      <c r="F668" s="44" t="s">
        <v>272</v>
      </c>
      <c r="I668" s="77" t="str">
        <f t="shared" si="40"/>
        <v>F.3 Ch 2</v>
      </c>
      <c r="N668" s="77" t="str">
        <f>VLOOKUP(B668,'Topic with sorted table '!A:E,5,FALSE)</f>
        <v>A2</v>
      </c>
      <c r="P668" s="47">
        <v>3</v>
      </c>
      <c r="Q668" s="77" t="s">
        <v>272</v>
      </c>
      <c r="R668" s="77">
        <v>2</v>
      </c>
    </row>
    <row r="669" spans="1:18" ht="16.5" customHeight="1" x14ac:dyDescent="0.25">
      <c r="A669" s="77" t="str">
        <f t="shared" si="38"/>
        <v>201602</v>
      </c>
      <c r="B669" s="77" t="str">
        <f t="shared" si="39"/>
        <v>2A4</v>
      </c>
      <c r="C669" s="77">
        <v>2016</v>
      </c>
      <c r="D669" s="44">
        <v>2</v>
      </c>
      <c r="E669" s="44"/>
      <c r="F669" s="44" t="s">
        <v>272</v>
      </c>
      <c r="I669" s="77" t="str">
        <f t="shared" si="40"/>
        <v>F.2 Ch 4</v>
      </c>
      <c r="N669" s="77" t="str">
        <f>VLOOKUP(B669,'Topic with sorted table '!A:E,5,FALSE)</f>
        <v>A1</v>
      </c>
      <c r="P669" s="46">
        <v>2</v>
      </c>
      <c r="Q669" s="77" t="s">
        <v>272</v>
      </c>
      <c r="R669" s="77">
        <v>4</v>
      </c>
    </row>
    <row r="670" spans="1:18" ht="16.5" customHeight="1" x14ac:dyDescent="0.25">
      <c r="A670" s="77" t="str">
        <f t="shared" si="38"/>
        <v>201603</v>
      </c>
      <c r="B670" s="77" t="str">
        <f t="shared" si="39"/>
        <v>3A1</v>
      </c>
      <c r="C670" s="77">
        <v>2016</v>
      </c>
      <c r="D670" s="44">
        <v>3</v>
      </c>
      <c r="E670" s="44"/>
      <c r="F670" s="44" t="s">
        <v>286</v>
      </c>
      <c r="I670" s="77" t="str">
        <f t="shared" si="40"/>
        <v>F.3 Ch 1</v>
      </c>
      <c r="N670" s="77" t="str">
        <f>VLOOKUP(B670,'Topic with sorted table '!A:E,5,FALSE)</f>
        <v>A2</v>
      </c>
      <c r="P670" s="47">
        <v>3</v>
      </c>
      <c r="Q670" s="77" t="s">
        <v>272</v>
      </c>
      <c r="R670" s="77">
        <v>1</v>
      </c>
    </row>
    <row r="671" spans="1:18" ht="16.5" customHeight="1" x14ac:dyDescent="0.25">
      <c r="A671" s="77" t="str">
        <f t="shared" si="38"/>
        <v>201604</v>
      </c>
      <c r="B671" s="77" t="str">
        <f t="shared" si="39"/>
        <v>2A1</v>
      </c>
      <c r="C671" s="77">
        <v>2016</v>
      </c>
      <c r="D671" s="44">
        <v>4</v>
      </c>
      <c r="E671" s="44"/>
      <c r="F671" s="44" t="s">
        <v>287</v>
      </c>
      <c r="I671" s="77" t="str">
        <f t="shared" si="40"/>
        <v>F.2 Ch 1</v>
      </c>
      <c r="N671" s="77" t="str">
        <f>VLOOKUP(B671,'Topic with sorted table '!A:E,5,FALSE)</f>
        <v>A1</v>
      </c>
      <c r="P671" s="46">
        <v>2</v>
      </c>
      <c r="Q671" s="77" t="s">
        <v>272</v>
      </c>
      <c r="R671" s="77">
        <v>1</v>
      </c>
    </row>
    <row r="672" spans="1:18" ht="16.5" customHeight="1" x14ac:dyDescent="0.25">
      <c r="A672" s="77" t="str">
        <f t="shared" si="38"/>
        <v>201605</v>
      </c>
      <c r="B672" s="77" t="str">
        <f t="shared" si="39"/>
        <v>2A6</v>
      </c>
      <c r="C672" s="77">
        <v>2016</v>
      </c>
      <c r="D672" s="44">
        <v>5</v>
      </c>
      <c r="E672" s="44"/>
      <c r="F672" s="44" t="s">
        <v>272</v>
      </c>
      <c r="I672" s="77" t="str">
        <f t="shared" si="40"/>
        <v>F.2 Ch 6</v>
      </c>
      <c r="N672" s="77" t="str">
        <f>VLOOKUP(B672,'Topic with sorted table '!A:E,5,FALSE)</f>
        <v>A1</v>
      </c>
      <c r="P672" s="46">
        <v>2</v>
      </c>
      <c r="Q672" s="77" t="s">
        <v>272</v>
      </c>
      <c r="R672" s="77">
        <v>6</v>
      </c>
    </row>
    <row r="673" spans="1:18" ht="16.5" customHeight="1" x14ac:dyDescent="0.25">
      <c r="A673" s="77" t="str">
        <f t="shared" si="38"/>
        <v>201606</v>
      </c>
      <c r="B673" s="77" t="str">
        <f t="shared" si="39"/>
        <v>4A6</v>
      </c>
      <c r="C673" s="77">
        <v>2016</v>
      </c>
      <c r="D673" s="45">
        <v>6</v>
      </c>
      <c r="E673" s="45"/>
      <c r="F673" s="45" t="s">
        <v>273</v>
      </c>
      <c r="I673" s="77" t="str">
        <f t="shared" si="40"/>
        <v>F.4 Ch 6</v>
      </c>
      <c r="N673" s="77" t="str">
        <f>VLOOKUP(B673,'Topic with sorted table '!A:E,5,FALSE)</f>
        <v>A3</v>
      </c>
      <c r="P673" s="49">
        <v>4</v>
      </c>
      <c r="Q673" s="77" t="s">
        <v>272</v>
      </c>
      <c r="R673" s="77">
        <v>6</v>
      </c>
    </row>
    <row r="674" spans="1:18" ht="16.5" customHeight="1" x14ac:dyDescent="0.25">
      <c r="A674" s="77" t="str">
        <f t="shared" si="38"/>
        <v>201607</v>
      </c>
      <c r="B674" s="77" t="str">
        <f t="shared" si="39"/>
        <v>5A2</v>
      </c>
      <c r="C674" s="77">
        <v>2016</v>
      </c>
      <c r="D674" s="45">
        <v>7</v>
      </c>
      <c r="E674" s="45"/>
      <c r="F674" s="45" t="s">
        <v>272</v>
      </c>
      <c r="I674" s="77" t="str">
        <f t="shared" si="40"/>
        <v>F.5 Ch 2</v>
      </c>
      <c r="N674" s="77" t="str">
        <f>VLOOKUP(B674,'Topic with sorted table '!A:E,5,FALSE)</f>
        <v>A4</v>
      </c>
      <c r="P674" s="50">
        <v>5</v>
      </c>
      <c r="Q674" s="77" t="s">
        <v>272</v>
      </c>
      <c r="R674" s="77">
        <v>2</v>
      </c>
    </row>
    <row r="675" spans="1:18" ht="16.5" customHeight="1" x14ac:dyDescent="0.25">
      <c r="A675" s="77" t="str">
        <f t="shared" si="38"/>
        <v>201608</v>
      </c>
      <c r="B675" s="77" t="str">
        <f t="shared" si="39"/>
        <v>4A3</v>
      </c>
      <c r="C675" s="77">
        <v>2016</v>
      </c>
      <c r="D675" s="45">
        <v>8</v>
      </c>
      <c r="E675" s="45"/>
      <c r="F675" s="45" t="s">
        <v>287</v>
      </c>
      <c r="I675" s="77" t="str">
        <f t="shared" si="40"/>
        <v>F.4 Ch 3</v>
      </c>
      <c r="N675" s="77" t="str">
        <f>VLOOKUP(B675,'Topic with sorted table '!A:E,5,FALSE)</f>
        <v>A3</v>
      </c>
      <c r="P675" s="49">
        <v>4</v>
      </c>
      <c r="Q675" s="77" t="s">
        <v>272</v>
      </c>
      <c r="R675" s="77">
        <v>3</v>
      </c>
    </row>
    <row r="676" spans="1:18" ht="16.5" customHeight="1" x14ac:dyDescent="0.25">
      <c r="A676" s="77" t="str">
        <f t="shared" si="38"/>
        <v>201609</v>
      </c>
      <c r="B676" s="77" t="str">
        <f t="shared" si="39"/>
        <v>4A5</v>
      </c>
      <c r="C676" s="77">
        <v>2016</v>
      </c>
      <c r="D676" s="45">
        <v>9</v>
      </c>
      <c r="E676" s="45"/>
      <c r="F676" s="45" t="s">
        <v>286</v>
      </c>
      <c r="I676" s="77" t="str">
        <f t="shared" si="40"/>
        <v>F.4 Ch 5</v>
      </c>
      <c r="N676" s="77" t="str">
        <f>VLOOKUP(B676,'Topic with sorted table '!A:E,5,FALSE)</f>
        <v>A4</v>
      </c>
      <c r="P676" s="49">
        <v>4</v>
      </c>
      <c r="Q676" s="77" t="s">
        <v>272</v>
      </c>
      <c r="R676" s="77">
        <v>5</v>
      </c>
    </row>
    <row r="677" spans="1:18" ht="16.5" customHeight="1" x14ac:dyDescent="0.25">
      <c r="A677" s="77" t="str">
        <f t="shared" si="38"/>
        <v>201610</v>
      </c>
      <c r="B677" s="77" t="str">
        <f t="shared" si="39"/>
        <v>3A3</v>
      </c>
      <c r="C677" s="77">
        <v>2016</v>
      </c>
      <c r="D677" s="45">
        <v>10</v>
      </c>
      <c r="E677" s="45"/>
      <c r="F677" s="45" t="s">
        <v>287</v>
      </c>
      <c r="I677" s="77" t="str">
        <f t="shared" si="40"/>
        <v>F.3 Ch 3</v>
      </c>
      <c r="N677" s="77" t="str">
        <f>VLOOKUP(B677,'Topic with sorted table '!A:E,5,FALSE)</f>
        <v>DA</v>
      </c>
      <c r="P677" s="47">
        <v>3</v>
      </c>
      <c r="Q677" s="77" t="s">
        <v>272</v>
      </c>
      <c r="R677" s="77">
        <v>3</v>
      </c>
    </row>
    <row r="678" spans="1:18" ht="16.5" customHeight="1" x14ac:dyDescent="0.25">
      <c r="A678" s="77" t="str">
        <f t="shared" si="38"/>
        <v>201611</v>
      </c>
      <c r="B678" s="77" t="str">
        <f t="shared" si="39"/>
        <v>2A6</v>
      </c>
      <c r="C678" s="77">
        <v>2016</v>
      </c>
      <c r="D678" s="44">
        <v>11</v>
      </c>
      <c r="E678" s="44"/>
      <c r="F678" s="44" t="s">
        <v>286</v>
      </c>
      <c r="I678" s="77" t="str">
        <f t="shared" si="40"/>
        <v>F.2 Ch 6</v>
      </c>
      <c r="N678" s="77" t="str">
        <f>VLOOKUP(B678,'Topic with sorted table '!A:E,5,FALSE)</f>
        <v>A1</v>
      </c>
      <c r="P678" s="46">
        <v>2</v>
      </c>
      <c r="Q678" s="77" t="s">
        <v>272</v>
      </c>
      <c r="R678" s="77">
        <v>6</v>
      </c>
    </row>
    <row r="679" spans="1:18" ht="16.5" customHeight="1" x14ac:dyDescent="0.25">
      <c r="A679" s="77" t="str">
        <f t="shared" si="38"/>
        <v>201612</v>
      </c>
      <c r="B679" s="77" t="str">
        <f t="shared" si="39"/>
        <v>5B6</v>
      </c>
      <c r="C679" s="77">
        <v>2016</v>
      </c>
      <c r="D679" s="44">
        <v>12</v>
      </c>
      <c r="E679" s="44"/>
      <c r="F679" s="44" t="s">
        <v>286</v>
      </c>
      <c r="I679" s="77" t="str">
        <f t="shared" si="40"/>
        <v>F.5 Ch 6</v>
      </c>
      <c r="N679" s="77" t="str">
        <f>VLOOKUP(B679,'Topic with sorted table '!A:E,5,FALSE)</f>
        <v>DA</v>
      </c>
      <c r="P679" s="50">
        <v>5</v>
      </c>
      <c r="Q679" s="77" t="s">
        <v>273</v>
      </c>
      <c r="R679" s="77">
        <v>6</v>
      </c>
    </row>
    <row r="680" spans="1:18" ht="16.5" customHeight="1" x14ac:dyDescent="0.25">
      <c r="A680" s="77" t="str">
        <f t="shared" si="38"/>
        <v>201613</v>
      </c>
      <c r="B680" s="77" t="str">
        <f t="shared" si="39"/>
        <v>2A5</v>
      </c>
      <c r="C680" s="77">
        <v>2016</v>
      </c>
      <c r="D680" s="44">
        <v>13</v>
      </c>
      <c r="E680" s="44"/>
      <c r="F680" s="44" t="s">
        <v>272</v>
      </c>
      <c r="I680" s="77" t="str">
        <f t="shared" si="40"/>
        <v>F.2 Ch 5</v>
      </c>
      <c r="N680" s="77" t="str">
        <f>VLOOKUP(B680,'Topic with sorted table '!A:E,5,FALSE)</f>
        <v>A1</v>
      </c>
      <c r="P680" s="46">
        <v>2</v>
      </c>
      <c r="Q680" s="77" t="s">
        <v>272</v>
      </c>
      <c r="R680" s="77">
        <v>5</v>
      </c>
    </row>
    <row r="681" spans="1:18" ht="16.5" customHeight="1" x14ac:dyDescent="0.25">
      <c r="A681" s="77" t="str">
        <f t="shared" si="38"/>
        <v>201614</v>
      </c>
      <c r="B681" s="77" t="str">
        <f t="shared" si="39"/>
        <v>6A1</v>
      </c>
      <c r="C681" s="77">
        <v>2016</v>
      </c>
      <c r="D681" s="44">
        <v>14</v>
      </c>
      <c r="E681" s="44"/>
      <c r="F681" s="44" t="s">
        <v>287</v>
      </c>
      <c r="I681" s="77" t="str">
        <f t="shared" si="40"/>
        <v>F.6 Ch 1</v>
      </c>
      <c r="N681" s="77" t="str">
        <f>VLOOKUP(B681,'Topic with sorted table '!A:E,5,FALSE)</f>
        <v>A3</v>
      </c>
      <c r="P681" s="51">
        <v>6</v>
      </c>
      <c r="Q681" s="77" t="s">
        <v>272</v>
      </c>
      <c r="R681" s="77">
        <v>1</v>
      </c>
    </row>
    <row r="682" spans="1:18" ht="16.5" customHeight="1" x14ac:dyDescent="0.25">
      <c r="A682" s="77" t="str">
        <f t="shared" si="38"/>
        <v>201615</v>
      </c>
      <c r="B682" s="77" t="str">
        <f t="shared" si="39"/>
        <v>2B8</v>
      </c>
      <c r="C682" s="77">
        <v>2016</v>
      </c>
      <c r="D682" s="44">
        <v>15</v>
      </c>
      <c r="E682" s="44"/>
      <c r="F682" s="44" t="s">
        <v>273</v>
      </c>
      <c r="I682" s="77" t="str">
        <f t="shared" si="40"/>
        <v>F.2 Ch 8</v>
      </c>
      <c r="N682" s="77" t="str">
        <f>VLOOKUP(B682,'Topic with sorted table '!A:E,5,FALSE)</f>
        <v>DG1</v>
      </c>
      <c r="P682" s="46">
        <v>2</v>
      </c>
      <c r="Q682" s="77" t="s">
        <v>273</v>
      </c>
      <c r="R682" s="77">
        <v>8</v>
      </c>
    </row>
    <row r="683" spans="1:18" ht="16.5" customHeight="1" x14ac:dyDescent="0.25">
      <c r="A683" s="77" t="str">
        <f t="shared" si="38"/>
        <v>201616</v>
      </c>
      <c r="B683" s="77" t="str">
        <f t="shared" si="39"/>
        <v>5B9</v>
      </c>
      <c r="C683" s="77">
        <v>2016</v>
      </c>
      <c r="D683" s="45">
        <v>16</v>
      </c>
      <c r="E683" s="45"/>
      <c r="F683" s="45" t="s">
        <v>286</v>
      </c>
      <c r="I683" s="77" t="str">
        <f t="shared" si="40"/>
        <v>F.5 Ch 9</v>
      </c>
      <c r="N683" s="77" t="str">
        <f>VLOOKUP(B683,'Topic with sorted table '!A:E,5,FALSE)</f>
        <v>T2</v>
      </c>
      <c r="P683" s="50">
        <v>5</v>
      </c>
      <c r="Q683" s="77" t="s">
        <v>273</v>
      </c>
      <c r="R683" s="77">
        <v>9</v>
      </c>
    </row>
    <row r="684" spans="1:18" ht="16.5" customHeight="1" x14ac:dyDescent="0.25">
      <c r="A684" s="77" t="str">
        <f t="shared" si="38"/>
        <v>201617</v>
      </c>
      <c r="B684" s="77" t="str">
        <f t="shared" si="39"/>
        <v>3B8</v>
      </c>
      <c r="C684" s="77">
        <v>2016</v>
      </c>
      <c r="D684" s="45">
        <v>17</v>
      </c>
      <c r="E684" s="45"/>
      <c r="F684" s="45" t="s">
        <v>272</v>
      </c>
      <c r="I684" s="77" t="str">
        <f t="shared" si="40"/>
        <v>F.3 Ch 8</v>
      </c>
      <c r="N684" s="77" t="str">
        <f>VLOOKUP(B684,'Topic with sorted table '!A:E,5,FALSE)</f>
        <v>DG2</v>
      </c>
      <c r="P684" s="47">
        <v>3</v>
      </c>
      <c r="Q684" s="77" t="s">
        <v>273</v>
      </c>
      <c r="R684" s="77">
        <v>8</v>
      </c>
    </row>
    <row r="685" spans="1:18" ht="16.5" customHeight="1" x14ac:dyDescent="0.25">
      <c r="A685" s="77" t="str">
        <f t="shared" si="38"/>
        <v>201618</v>
      </c>
      <c r="B685" s="77" t="str">
        <f t="shared" si="39"/>
        <v>1B7</v>
      </c>
      <c r="C685" s="77">
        <v>2016</v>
      </c>
      <c r="D685" s="45">
        <v>18</v>
      </c>
      <c r="E685" s="45"/>
      <c r="F685" s="45" t="s">
        <v>287</v>
      </c>
      <c r="I685" s="77" t="str">
        <f t="shared" si="40"/>
        <v>F.1 Ch 7</v>
      </c>
      <c r="N685" s="77" t="str">
        <f>VLOOKUP(B685,'Topic with sorted table '!A:E,5,FALSE)</f>
        <v>VA1</v>
      </c>
      <c r="P685" s="48">
        <v>1</v>
      </c>
      <c r="Q685" s="77" t="s">
        <v>273</v>
      </c>
      <c r="R685" s="77">
        <v>7</v>
      </c>
    </row>
    <row r="686" spans="1:18" ht="16.5" customHeight="1" x14ac:dyDescent="0.25">
      <c r="A686" s="77" t="str">
        <f t="shared" si="38"/>
        <v>201619</v>
      </c>
      <c r="B686" s="77" t="str">
        <f t="shared" si="39"/>
        <v>2B12</v>
      </c>
      <c r="C686" s="77">
        <v>2016</v>
      </c>
      <c r="D686" s="45">
        <v>19</v>
      </c>
      <c r="E686" s="45"/>
      <c r="F686" s="45" t="s">
        <v>272</v>
      </c>
      <c r="I686" s="77" t="str">
        <f t="shared" si="40"/>
        <v>F.2 Ch 12</v>
      </c>
      <c r="N686" s="77" t="str">
        <f>VLOOKUP(B686,'Topic with sorted table '!A:E,5,FALSE)</f>
        <v>VA1</v>
      </c>
      <c r="P686" s="46">
        <v>2</v>
      </c>
      <c r="Q686" s="77" t="s">
        <v>273</v>
      </c>
      <c r="R686" s="77">
        <v>12</v>
      </c>
    </row>
    <row r="687" spans="1:18" ht="16.5" customHeight="1" x14ac:dyDescent="0.25">
      <c r="A687" s="77" t="str">
        <f t="shared" si="38"/>
        <v>201620</v>
      </c>
      <c r="B687" s="77" t="str">
        <f t="shared" si="39"/>
        <v>3B10</v>
      </c>
      <c r="C687" s="77">
        <v>2016</v>
      </c>
      <c r="D687" s="45">
        <v>20</v>
      </c>
      <c r="E687" s="45"/>
      <c r="F687" s="45" t="s">
        <v>287</v>
      </c>
      <c r="I687" s="77" t="str">
        <f t="shared" si="40"/>
        <v>F.3 Ch 10</v>
      </c>
      <c r="N687" s="77" t="str">
        <f>VLOOKUP(B687,'Topic with sorted table '!A:E,5,FALSE)</f>
        <v>VA2</v>
      </c>
      <c r="P687" s="47">
        <v>3</v>
      </c>
      <c r="Q687" s="77" t="s">
        <v>273</v>
      </c>
      <c r="R687" s="77">
        <v>10</v>
      </c>
    </row>
    <row r="688" spans="1:18" ht="16.5" customHeight="1" x14ac:dyDescent="0.25">
      <c r="A688" s="77" t="str">
        <f t="shared" si="38"/>
        <v>201621</v>
      </c>
      <c r="B688" s="77" t="str">
        <f t="shared" si="39"/>
        <v>5B9</v>
      </c>
      <c r="C688" s="77">
        <v>2016</v>
      </c>
      <c r="D688" s="44">
        <v>21</v>
      </c>
      <c r="E688" s="44"/>
      <c r="F688" s="44" t="s">
        <v>273</v>
      </c>
      <c r="I688" s="77" t="str">
        <f t="shared" si="40"/>
        <v>F.5 Ch 9</v>
      </c>
      <c r="N688" s="77" t="str">
        <f>VLOOKUP(B688,'Topic with sorted table '!A:E,5,FALSE)</f>
        <v>T2</v>
      </c>
      <c r="P688" s="50">
        <v>5</v>
      </c>
      <c r="Q688" s="77" t="s">
        <v>273</v>
      </c>
      <c r="R688" s="77">
        <v>9</v>
      </c>
    </row>
    <row r="689" spans="1:18" ht="16.5" customHeight="1" x14ac:dyDescent="0.25">
      <c r="A689" s="77" t="str">
        <f t="shared" si="38"/>
        <v>201622</v>
      </c>
      <c r="B689" s="77" t="str">
        <f t="shared" si="39"/>
        <v>4B11</v>
      </c>
      <c r="C689" s="77">
        <v>2016</v>
      </c>
      <c r="D689" s="44">
        <v>22</v>
      </c>
      <c r="E689" s="44"/>
      <c r="F689" s="44" t="s">
        <v>286</v>
      </c>
      <c r="I689" s="77" t="str">
        <f t="shared" si="40"/>
        <v>F.4 Ch 11</v>
      </c>
      <c r="J689" s="77" t="s">
        <v>288</v>
      </c>
      <c r="N689" s="77" t="str">
        <f>VLOOKUP(B689,'Topic with sorted table '!A:E,5,FALSE)</f>
        <v>DG3</v>
      </c>
      <c r="P689" s="49">
        <v>4</v>
      </c>
      <c r="Q689" s="77" t="s">
        <v>273</v>
      </c>
      <c r="R689" s="77">
        <v>11</v>
      </c>
    </row>
    <row r="690" spans="1:18" ht="16.5" customHeight="1" x14ac:dyDescent="0.25">
      <c r="A690" s="77" t="str">
        <f t="shared" si="38"/>
        <v>201623</v>
      </c>
      <c r="B690" s="77" t="str">
        <f t="shared" si="39"/>
        <v>1B9</v>
      </c>
      <c r="C690" s="77">
        <v>2016</v>
      </c>
      <c r="D690" s="44">
        <v>23</v>
      </c>
      <c r="E690" s="44"/>
      <c r="F690" s="44" t="s">
        <v>272</v>
      </c>
      <c r="I690" s="77" t="str">
        <f t="shared" si="40"/>
        <v>F.1 Ch 9</v>
      </c>
      <c r="N690" s="77" t="str">
        <f>VLOOKUP(B690,'Topic with sorted table '!A:E,5,FALSE)</f>
        <v>Geo</v>
      </c>
      <c r="P690" s="48">
        <v>1</v>
      </c>
      <c r="Q690" s="77" t="s">
        <v>273</v>
      </c>
      <c r="R690" s="77">
        <v>9</v>
      </c>
    </row>
    <row r="691" spans="1:18" ht="16.5" customHeight="1" x14ac:dyDescent="0.25">
      <c r="A691" s="77" t="str">
        <f t="shared" si="38"/>
        <v>201624</v>
      </c>
      <c r="B691" s="77" t="str">
        <f t="shared" si="39"/>
        <v>2B8</v>
      </c>
      <c r="C691" s="77">
        <v>2016</v>
      </c>
      <c r="D691" s="44">
        <v>24</v>
      </c>
      <c r="E691" s="44"/>
      <c r="F691" s="44" t="s">
        <v>273</v>
      </c>
      <c r="I691" s="77" t="str">
        <f t="shared" si="40"/>
        <v>F.2 Ch 8</v>
      </c>
      <c r="N691" s="77" t="str">
        <f>VLOOKUP(B691,'Topic with sorted table '!A:E,5,FALSE)</f>
        <v>DG1</v>
      </c>
      <c r="P691" s="46">
        <v>2</v>
      </c>
      <c r="Q691" s="77" t="s">
        <v>273</v>
      </c>
      <c r="R691" s="77">
        <v>8</v>
      </c>
    </row>
    <row r="692" spans="1:18" ht="16.5" customHeight="1" x14ac:dyDescent="0.25">
      <c r="A692" s="77" t="str">
        <f t="shared" si="38"/>
        <v>201625</v>
      </c>
      <c r="B692" s="77" t="str">
        <f t="shared" si="39"/>
        <v>4A2</v>
      </c>
      <c r="C692" s="77">
        <v>2016</v>
      </c>
      <c r="D692" s="44">
        <v>25</v>
      </c>
      <c r="E692" s="44"/>
      <c r="F692" s="44" t="s">
        <v>286</v>
      </c>
      <c r="I692" s="77" t="str">
        <f t="shared" si="40"/>
        <v>F.4 Ch 2</v>
      </c>
      <c r="N692" s="77" t="str">
        <f>VLOOKUP(B692,'Topic with sorted table '!A:E,5,FALSE)</f>
        <v>AG2</v>
      </c>
      <c r="P692" s="49">
        <v>4</v>
      </c>
      <c r="Q692" s="77" t="s">
        <v>272</v>
      </c>
      <c r="R692" s="77">
        <v>2</v>
      </c>
    </row>
    <row r="693" spans="1:18" ht="16.5" customHeight="1" x14ac:dyDescent="0.25">
      <c r="A693" s="77" t="str">
        <f t="shared" si="38"/>
        <v>201626</v>
      </c>
      <c r="B693" s="77" t="str">
        <f t="shared" si="39"/>
        <v>5B8</v>
      </c>
      <c r="C693" s="77">
        <v>2016</v>
      </c>
      <c r="D693" s="45">
        <v>26</v>
      </c>
      <c r="E693" s="45"/>
      <c r="F693" s="45" t="s">
        <v>273</v>
      </c>
      <c r="I693" s="77" t="str">
        <f t="shared" si="40"/>
        <v>F.5 Ch 8</v>
      </c>
      <c r="J693" s="77" t="s">
        <v>289</v>
      </c>
      <c r="N693" s="77" t="str">
        <f>VLOOKUP(B693,'Topic with sorted table '!A:E,5,FALSE)</f>
        <v>A4</v>
      </c>
      <c r="P693" s="50">
        <v>5</v>
      </c>
      <c r="Q693" s="77" t="s">
        <v>273</v>
      </c>
      <c r="R693" s="77">
        <v>8</v>
      </c>
    </row>
    <row r="694" spans="1:18" ht="16.5" customHeight="1" x14ac:dyDescent="0.25">
      <c r="A694" s="77" t="str">
        <f t="shared" si="38"/>
        <v>201627</v>
      </c>
      <c r="B694" s="77" t="str">
        <f t="shared" si="39"/>
        <v>5B7</v>
      </c>
      <c r="C694" s="77">
        <v>2016</v>
      </c>
      <c r="D694" s="45">
        <v>27</v>
      </c>
      <c r="E694" s="45"/>
      <c r="F694" s="45" t="s">
        <v>287</v>
      </c>
      <c r="I694" s="77" t="str">
        <f t="shared" si="40"/>
        <v>F.5 Ch 7</v>
      </c>
      <c r="N694" s="77" t="str">
        <f>VLOOKUP(B694,'Topic with sorted table '!A:E,5,FALSE)</f>
        <v>AG3</v>
      </c>
      <c r="P694" s="50">
        <v>5</v>
      </c>
      <c r="Q694" s="77" t="s">
        <v>273</v>
      </c>
      <c r="R694" s="77">
        <v>7</v>
      </c>
    </row>
    <row r="695" spans="1:18" ht="16.5" customHeight="1" x14ac:dyDescent="0.25">
      <c r="A695" s="77" t="str">
        <f t="shared" si="38"/>
        <v>201628</v>
      </c>
      <c r="B695" s="77" t="str">
        <f t="shared" si="39"/>
        <v>5A5</v>
      </c>
      <c r="C695" s="77">
        <v>2016</v>
      </c>
      <c r="D695" s="45">
        <v>28</v>
      </c>
      <c r="E695" s="45"/>
      <c r="F695" s="45" t="s">
        <v>287</v>
      </c>
      <c r="I695" s="77" t="str">
        <f t="shared" si="40"/>
        <v>F.5 Ch 5</v>
      </c>
      <c r="N695" s="77" t="str">
        <f>VLOOKUP(B695,'Topic with sorted table '!A:E,5,FALSE)</f>
        <v>P2</v>
      </c>
      <c r="P695" s="50">
        <v>5</v>
      </c>
      <c r="Q695" s="77" t="s">
        <v>272</v>
      </c>
      <c r="R695" s="77">
        <v>5</v>
      </c>
    </row>
    <row r="696" spans="1:18" ht="16.5" customHeight="1" x14ac:dyDescent="0.25">
      <c r="A696" s="77" t="str">
        <f t="shared" si="38"/>
        <v>201629</v>
      </c>
      <c r="B696" s="77" t="str">
        <f t="shared" si="39"/>
        <v>5A5</v>
      </c>
      <c r="C696" s="77">
        <v>2016</v>
      </c>
      <c r="D696" s="45">
        <v>29</v>
      </c>
      <c r="E696" s="45"/>
      <c r="F696" s="45" t="s">
        <v>273</v>
      </c>
      <c r="I696" s="77" t="str">
        <f t="shared" si="40"/>
        <v>F.5 Ch 5</v>
      </c>
      <c r="J696" s="77" t="s">
        <v>290</v>
      </c>
      <c r="N696" s="77" t="str">
        <f>VLOOKUP(B696,'Topic with sorted table '!A:E,5,FALSE)</f>
        <v>P2</v>
      </c>
      <c r="P696" s="50">
        <v>5</v>
      </c>
      <c r="Q696" s="77" t="s">
        <v>272</v>
      </c>
      <c r="R696" s="77">
        <v>5</v>
      </c>
    </row>
    <row r="697" spans="1:18" ht="16.5" customHeight="1" x14ac:dyDescent="0.25">
      <c r="A697" s="77" t="str">
        <f t="shared" si="38"/>
        <v>201630</v>
      </c>
      <c r="B697" s="77" t="str">
        <f t="shared" si="39"/>
        <v>3A6</v>
      </c>
      <c r="C697" s="77">
        <v>2016</v>
      </c>
      <c r="D697" s="45">
        <v>30</v>
      </c>
      <c r="E697" s="45"/>
      <c r="F697" s="45" t="s">
        <v>273</v>
      </c>
      <c r="I697" s="77" t="str">
        <f t="shared" si="40"/>
        <v>F.3 Ch 6</v>
      </c>
      <c r="N697" s="77" t="str">
        <f>VLOOKUP(B697,'Topic with sorted table '!A:E,5,FALSE)</f>
        <v>S2</v>
      </c>
      <c r="P697" s="47">
        <v>3</v>
      </c>
      <c r="Q697" s="77" t="s">
        <v>272</v>
      </c>
      <c r="R697" s="77">
        <v>6</v>
      </c>
    </row>
    <row r="698" spans="1:18" ht="16.5" customHeight="1" x14ac:dyDescent="0.25">
      <c r="A698" s="77" t="str">
        <f t="shared" si="38"/>
        <v>201631</v>
      </c>
      <c r="B698" s="77" t="str">
        <f t="shared" si="39"/>
        <v>4B9</v>
      </c>
      <c r="C698" s="77">
        <v>2016</v>
      </c>
      <c r="D698" s="44">
        <v>31</v>
      </c>
      <c r="E698" s="44"/>
      <c r="F698" s="44" t="s">
        <v>287</v>
      </c>
      <c r="I698" s="77" t="str">
        <f t="shared" si="40"/>
        <v>F.4 Ch 9</v>
      </c>
      <c r="N698" s="77" t="str">
        <f>VLOOKUP(B698,'Topic with sorted table '!A:E,5,FALSE)</f>
        <v>A3</v>
      </c>
      <c r="P698" s="49">
        <v>4</v>
      </c>
      <c r="Q698" s="77" t="s">
        <v>273</v>
      </c>
      <c r="R698" s="77">
        <v>9</v>
      </c>
    </row>
    <row r="699" spans="1:18" ht="16.5" customHeight="1" x14ac:dyDescent="0.25">
      <c r="A699" s="77" t="str">
        <f t="shared" si="38"/>
        <v>201632</v>
      </c>
      <c r="B699" s="77" t="str">
        <f t="shared" si="39"/>
        <v>4B8</v>
      </c>
      <c r="C699" s="77">
        <v>2016</v>
      </c>
      <c r="D699" s="44">
        <v>32</v>
      </c>
      <c r="E699" s="44"/>
      <c r="F699" s="44" t="s">
        <v>286</v>
      </c>
      <c r="I699" s="77" t="str">
        <f t="shared" si="40"/>
        <v>F.4 Ch 8</v>
      </c>
      <c r="J699" s="77" t="s">
        <v>14</v>
      </c>
      <c r="N699" s="77" t="str">
        <f>VLOOKUP(B699,'Topic with sorted table '!A:E,5,FALSE)</f>
        <v>A4</v>
      </c>
      <c r="P699" s="49">
        <v>4</v>
      </c>
      <c r="Q699" s="77" t="s">
        <v>273</v>
      </c>
      <c r="R699" s="77">
        <v>8</v>
      </c>
    </row>
    <row r="700" spans="1:18" ht="16.5" customHeight="1" x14ac:dyDescent="0.25">
      <c r="A700" s="77" t="str">
        <f t="shared" si="38"/>
        <v>201633</v>
      </c>
      <c r="B700" s="77" t="str">
        <f t="shared" si="39"/>
        <v>3A2</v>
      </c>
      <c r="C700" s="77">
        <v>2016</v>
      </c>
      <c r="D700" s="44">
        <v>33</v>
      </c>
      <c r="E700" s="44"/>
      <c r="F700" s="44" t="s">
        <v>272</v>
      </c>
      <c r="I700" s="77" t="str">
        <f t="shared" si="40"/>
        <v>F.3 Ch 2</v>
      </c>
      <c r="N700" s="77" t="str">
        <f>VLOOKUP(B700,'Topic with sorted table '!A:E,5,FALSE)</f>
        <v>A2</v>
      </c>
      <c r="P700" s="47">
        <v>3</v>
      </c>
      <c r="Q700" s="77" t="s">
        <v>272</v>
      </c>
      <c r="R700" s="77">
        <v>2</v>
      </c>
    </row>
    <row r="701" spans="1:18" ht="16.5" customHeight="1" x14ac:dyDescent="0.25">
      <c r="A701" s="77" t="str">
        <f t="shared" si="38"/>
        <v>201634</v>
      </c>
      <c r="B701" s="77" t="str">
        <f t="shared" si="39"/>
        <v>4A1</v>
      </c>
      <c r="C701" s="77">
        <v>2016</v>
      </c>
      <c r="D701" s="44">
        <v>34</v>
      </c>
      <c r="E701" s="44"/>
      <c r="F701" s="44" t="s">
        <v>273</v>
      </c>
      <c r="I701" s="77" t="str">
        <f t="shared" si="40"/>
        <v>F.4 Ch 1</v>
      </c>
      <c r="N701" s="77" t="str">
        <f>VLOOKUP(B701,'Topic with sorted table '!A:E,5,FALSE)</f>
        <v>A3</v>
      </c>
      <c r="P701" s="49">
        <v>4</v>
      </c>
      <c r="Q701" s="77" t="s">
        <v>272</v>
      </c>
      <c r="R701" s="77">
        <v>1</v>
      </c>
    </row>
    <row r="702" spans="1:18" ht="16.5" customHeight="1" x14ac:dyDescent="0.25">
      <c r="A702" s="77" t="str">
        <f t="shared" si="38"/>
        <v>201635</v>
      </c>
      <c r="B702" s="77" t="str">
        <f t="shared" si="39"/>
        <v>6A3</v>
      </c>
      <c r="C702" s="77">
        <v>2016</v>
      </c>
      <c r="D702" s="44">
        <v>35</v>
      </c>
      <c r="E702" s="44"/>
      <c r="F702" s="44" t="s">
        <v>286</v>
      </c>
      <c r="I702" s="77" t="str">
        <f t="shared" si="40"/>
        <v>F.6 Ch 3</v>
      </c>
      <c r="N702" s="77" t="str">
        <f>VLOOKUP(B702,'Topic with sorted table '!A:E,5,FALSE)</f>
        <v>A4</v>
      </c>
      <c r="P702" s="51">
        <v>6</v>
      </c>
      <c r="Q702" s="77" t="s">
        <v>272</v>
      </c>
      <c r="R702" s="77">
        <v>3</v>
      </c>
    </row>
    <row r="703" spans="1:18" ht="16.5" customHeight="1" x14ac:dyDescent="0.25">
      <c r="A703" s="77" t="str">
        <f t="shared" si="38"/>
        <v>201636</v>
      </c>
      <c r="B703" s="77" t="str">
        <f t="shared" si="39"/>
        <v>6A1</v>
      </c>
      <c r="C703" s="77">
        <v>2016</v>
      </c>
      <c r="D703" s="45">
        <v>36</v>
      </c>
      <c r="E703" s="45"/>
      <c r="F703" s="45" t="s">
        <v>273</v>
      </c>
      <c r="I703" s="77" t="str">
        <f t="shared" si="40"/>
        <v>F.6 Ch 1</v>
      </c>
      <c r="N703" s="77" t="str">
        <f>VLOOKUP(B703,'Topic with sorted table '!A:E,5,FALSE)</f>
        <v>A3</v>
      </c>
      <c r="P703" s="51">
        <v>6</v>
      </c>
      <c r="Q703" s="77" t="s">
        <v>272</v>
      </c>
      <c r="R703" s="77">
        <v>1</v>
      </c>
    </row>
    <row r="704" spans="1:18" ht="16.5" customHeight="1" x14ac:dyDescent="0.25">
      <c r="A704" s="77" t="str">
        <f t="shared" si="38"/>
        <v>201637</v>
      </c>
      <c r="B704" s="77" t="str">
        <f t="shared" si="39"/>
        <v>5A3</v>
      </c>
      <c r="C704" s="77">
        <v>2016</v>
      </c>
      <c r="D704" s="45">
        <v>37</v>
      </c>
      <c r="E704" s="45"/>
      <c r="F704" s="45" t="s">
        <v>272</v>
      </c>
      <c r="I704" s="77" t="str">
        <f t="shared" si="40"/>
        <v>F.5 Ch 3</v>
      </c>
      <c r="N704" s="77" t="str">
        <f>VLOOKUP(B704,'Topic with sorted table '!A:E,5,FALSE)</f>
        <v>G</v>
      </c>
      <c r="P704" s="50">
        <v>5</v>
      </c>
      <c r="Q704" s="77" t="s">
        <v>272</v>
      </c>
      <c r="R704" s="77">
        <v>3</v>
      </c>
    </row>
    <row r="705" spans="1:18" ht="16.5" customHeight="1" x14ac:dyDescent="0.25">
      <c r="A705" s="77" t="str">
        <f t="shared" si="38"/>
        <v>201638</v>
      </c>
      <c r="B705" s="77" t="str">
        <f t="shared" si="39"/>
        <v>5A1</v>
      </c>
      <c r="C705" s="77">
        <v>2016</v>
      </c>
      <c r="D705" s="45">
        <v>38</v>
      </c>
      <c r="E705" s="45"/>
      <c r="F705" s="45" t="s">
        <v>273</v>
      </c>
      <c r="I705" s="77" t="str">
        <f t="shared" si="40"/>
        <v>F.5 Ch 1</v>
      </c>
      <c r="N705" s="77" t="str">
        <f>VLOOKUP(B705,'Topic with sorted table '!A:E,5,FALSE)</f>
        <v>A4</v>
      </c>
      <c r="P705" s="50">
        <v>5</v>
      </c>
      <c r="Q705" s="77" t="s">
        <v>272</v>
      </c>
      <c r="R705" s="77">
        <v>1</v>
      </c>
    </row>
    <row r="706" spans="1:18" ht="16.5" customHeight="1" x14ac:dyDescent="0.25">
      <c r="A706" s="77" t="str">
        <f t="shared" ref="A706:A769" si="41">C706&amp;IF(D706&lt;10,"0"&amp;D706,D706)</f>
        <v>201639</v>
      </c>
      <c r="B706" s="77" t="str">
        <f t="shared" ref="B706:B769" si="42">P706&amp;Q706&amp;R706</f>
        <v>5B10</v>
      </c>
      <c r="C706" s="77">
        <v>2016</v>
      </c>
      <c r="D706" s="45">
        <v>39</v>
      </c>
      <c r="E706" s="45"/>
      <c r="F706" s="45" t="s">
        <v>272</v>
      </c>
      <c r="I706" s="77" t="str">
        <f t="shared" ref="I706:I769" si="43">"F." &amp; P706 &amp; " Ch "&amp;R706</f>
        <v>F.5 Ch 10</v>
      </c>
      <c r="N706" s="77" t="str">
        <f>VLOOKUP(B706,'Topic with sorted table '!A:E,5,FALSE)</f>
        <v>3D2</v>
      </c>
      <c r="P706" s="50">
        <v>5</v>
      </c>
      <c r="Q706" s="77" t="s">
        <v>273</v>
      </c>
      <c r="R706" s="77">
        <v>10</v>
      </c>
    </row>
    <row r="707" spans="1:18" ht="16.5" customHeight="1" x14ac:dyDescent="0.25">
      <c r="A707" s="77" t="str">
        <f t="shared" si="41"/>
        <v>201640</v>
      </c>
      <c r="B707" s="77" t="str">
        <f t="shared" si="42"/>
        <v>4B11</v>
      </c>
      <c r="C707" s="77">
        <v>2016</v>
      </c>
      <c r="D707" s="45">
        <v>40</v>
      </c>
      <c r="E707" s="45"/>
      <c r="F707" s="45" t="s">
        <v>286</v>
      </c>
      <c r="I707" s="77" t="str">
        <f t="shared" si="43"/>
        <v>F.4 Ch 11</v>
      </c>
      <c r="N707" s="77" t="str">
        <f>VLOOKUP(B707,'Topic with sorted table '!A:E,5,FALSE)</f>
        <v>DG3</v>
      </c>
      <c r="P707" s="49">
        <v>4</v>
      </c>
      <c r="Q707" s="77" t="s">
        <v>273</v>
      </c>
      <c r="R707" s="77">
        <v>11</v>
      </c>
    </row>
    <row r="708" spans="1:18" ht="16.5" customHeight="1" x14ac:dyDescent="0.25">
      <c r="A708" s="77" t="str">
        <f t="shared" si="41"/>
        <v>201641</v>
      </c>
      <c r="B708" s="77" t="str">
        <f t="shared" si="42"/>
        <v>5B7</v>
      </c>
      <c r="C708" s="77">
        <v>2016</v>
      </c>
      <c r="D708" s="44">
        <v>41</v>
      </c>
      <c r="E708" s="44"/>
      <c r="F708" s="44" t="s">
        <v>287</v>
      </c>
      <c r="I708" s="77" t="str">
        <f t="shared" si="43"/>
        <v>F.5 Ch 7</v>
      </c>
      <c r="J708" s="77" t="s">
        <v>14</v>
      </c>
      <c r="N708" s="77" t="str">
        <f>VLOOKUP(B708,'Topic with sorted table '!A:E,5,FALSE)</f>
        <v>AG3</v>
      </c>
      <c r="P708" s="50">
        <v>5</v>
      </c>
      <c r="Q708" s="77" t="s">
        <v>273</v>
      </c>
      <c r="R708" s="77">
        <v>7</v>
      </c>
    </row>
    <row r="709" spans="1:18" ht="16.5" customHeight="1" x14ac:dyDescent="0.25">
      <c r="A709" s="77" t="str">
        <f t="shared" si="41"/>
        <v>201642</v>
      </c>
      <c r="B709" s="77" t="str">
        <f t="shared" si="42"/>
        <v>5A5</v>
      </c>
      <c r="C709" s="77">
        <v>2016</v>
      </c>
      <c r="D709" s="44">
        <v>42</v>
      </c>
      <c r="E709" s="44"/>
      <c r="F709" s="44" t="s">
        <v>272</v>
      </c>
      <c r="I709" s="77" t="str">
        <f t="shared" si="43"/>
        <v>F.5 Ch 5</v>
      </c>
      <c r="N709" s="77" t="str">
        <f>VLOOKUP(B709,'Topic with sorted table '!A:E,5,FALSE)</f>
        <v>P2</v>
      </c>
      <c r="P709" s="50">
        <v>5</v>
      </c>
      <c r="Q709" s="77" t="s">
        <v>272</v>
      </c>
      <c r="R709" s="77">
        <v>5</v>
      </c>
    </row>
    <row r="710" spans="1:18" ht="16.5" customHeight="1" x14ac:dyDescent="0.25">
      <c r="A710" s="77" t="str">
        <f t="shared" si="41"/>
        <v>201643</v>
      </c>
      <c r="B710" s="77" t="str">
        <f t="shared" si="42"/>
        <v>5A4</v>
      </c>
      <c r="C710" s="77">
        <v>2016</v>
      </c>
      <c r="D710" s="44">
        <v>43</v>
      </c>
      <c r="E710" s="44"/>
      <c r="F710" s="44" t="s">
        <v>286</v>
      </c>
      <c r="I710" s="77" t="str">
        <f t="shared" si="43"/>
        <v>F.5 Ch 4</v>
      </c>
      <c r="N710" s="77" t="str">
        <f>VLOOKUP(B710,'Topic with sorted table '!A:E,5,FALSE)</f>
        <v>P2</v>
      </c>
      <c r="P710" s="50">
        <v>5</v>
      </c>
      <c r="Q710" s="77" t="s">
        <v>272</v>
      </c>
      <c r="R710" s="77">
        <v>4</v>
      </c>
    </row>
    <row r="711" spans="1:18" ht="16.5" customHeight="1" x14ac:dyDescent="0.25">
      <c r="A711" s="77" t="str">
        <f t="shared" si="41"/>
        <v>201644</v>
      </c>
      <c r="B711" s="77" t="str">
        <f t="shared" si="42"/>
        <v>5B11</v>
      </c>
      <c r="C711" s="77">
        <v>2016</v>
      </c>
      <c r="D711" s="44">
        <v>44</v>
      </c>
      <c r="E711" s="44"/>
      <c r="F711" s="44" t="s">
        <v>273</v>
      </c>
      <c r="I711" s="77" t="str">
        <f t="shared" si="43"/>
        <v>F.5 Ch 11</v>
      </c>
      <c r="J711" s="77" t="s">
        <v>20</v>
      </c>
      <c r="N711" s="77" t="str">
        <f>VLOOKUP(B711,'Topic with sorted table '!A:E,5,FALSE)</f>
        <v>S3</v>
      </c>
      <c r="P711" s="50">
        <v>5</v>
      </c>
      <c r="Q711" s="77" t="s">
        <v>273</v>
      </c>
      <c r="R711" s="77">
        <v>11</v>
      </c>
    </row>
    <row r="712" spans="1:18" ht="16.5" customHeight="1" x14ac:dyDescent="0.25">
      <c r="A712" s="77" t="str">
        <f t="shared" si="41"/>
        <v>201645</v>
      </c>
      <c r="B712" s="77" t="str">
        <f t="shared" si="42"/>
        <v>5B12</v>
      </c>
      <c r="C712" s="77">
        <v>2016</v>
      </c>
      <c r="D712" s="44">
        <v>45</v>
      </c>
      <c r="E712" s="44"/>
      <c r="F712" s="44" t="s">
        <v>287</v>
      </c>
      <c r="I712" s="77" t="str">
        <f t="shared" si="43"/>
        <v>F.5 Ch 12</v>
      </c>
      <c r="N712" s="77" t="str">
        <f>VLOOKUP(B712,'Topic with sorted table '!A:E,5,FALSE)</f>
        <v>S4</v>
      </c>
      <c r="P712" s="50">
        <v>5</v>
      </c>
      <c r="Q712" s="77" t="s">
        <v>273</v>
      </c>
      <c r="R712" s="77">
        <v>12</v>
      </c>
    </row>
    <row r="713" spans="1:18" ht="16.5" customHeight="1" x14ac:dyDescent="0.25">
      <c r="A713" s="77" t="str">
        <f t="shared" si="41"/>
        <v>2012pp01</v>
      </c>
      <c r="B713" s="77" t="str">
        <f t="shared" si="42"/>
        <v>2A3</v>
      </c>
      <c r="C713" s="77" t="s">
        <v>124</v>
      </c>
      <c r="D713" s="44">
        <v>1</v>
      </c>
      <c r="E713" s="44"/>
      <c r="F713" s="44" t="s">
        <v>13</v>
      </c>
      <c r="I713" s="77" t="str">
        <f t="shared" si="43"/>
        <v>F.2 Ch 3</v>
      </c>
      <c r="N713" s="77" t="str">
        <f>VLOOKUP(B713,'Topic with sorted table '!A:E,5,FALSE)</f>
        <v>A1</v>
      </c>
      <c r="P713" s="46">
        <v>2</v>
      </c>
      <c r="Q713" s="77" t="s">
        <v>272</v>
      </c>
      <c r="R713" s="77">
        <v>3</v>
      </c>
    </row>
    <row r="714" spans="1:18" ht="16.5" customHeight="1" x14ac:dyDescent="0.25">
      <c r="A714" s="77" t="str">
        <f t="shared" si="41"/>
        <v>2012pp02</v>
      </c>
      <c r="B714" s="77" t="str">
        <f t="shared" si="42"/>
        <v>2A4</v>
      </c>
      <c r="C714" s="77" t="s">
        <v>125</v>
      </c>
      <c r="D714" s="44">
        <v>2</v>
      </c>
      <c r="E714" s="44"/>
      <c r="F714" s="44" t="s">
        <v>7</v>
      </c>
      <c r="I714" s="77" t="str">
        <f t="shared" si="43"/>
        <v>F.2 Ch 4</v>
      </c>
      <c r="N714" s="77" t="str">
        <f>VLOOKUP(B714,'Topic with sorted table '!A:E,5,FALSE)</f>
        <v>A1</v>
      </c>
      <c r="P714" s="46">
        <v>2</v>
      </c>
      <c r="Q714" s="77" t="s">
        <v>272</v>
      </c>
      <c r="R714" s="77">
        <v>4</v>
      </c>
    </row>
    <row r="715" spans="1:18" ht="16.5" customHeight="1" x14ac:dyDescent="0.25">
      <c r="A715" s="77" t="str">
        <f t="shared" si="41"/>
        <v>2012pp03</v>
      </c>
      <c r="B715" s="77" t="str">
        <f t="shared" si="42"/>
        <v>2A2</v>
      </c>
      <c r="C715" s="77" t="s">
        <v>116</v>
      </c>
      <c r="D715" s="44">
        <v>3</v>
      </c>
      <c r="E715" s="44"/>
      <c r="F715" s="44" t="s">
        <v>13</v>
      </c>
      <c r="I715" s="77" t="str">
        <f t="shared" si="43"/>
        <v>F.2 Ch 2</v>
      </c>
      <c r="N715" s="77" t="str">
        <f>VLOOKUP(B715,'Topic with sorted table '!A:E,5,FALSE)</f>
        <v>A1</v>
      </c>
      <c r="P715" s="46">
        <v>2</v>
      </c>
      <c r="Q715" s="77" t="s">
        <v>272</v>
      </c>
      <c r="R715" s="77">
        <v>2</v>
      </c>
    </row>
    <row r="716" spans="1:18" ht="16.5" customHeight="1" x14ac:dyDescent="0.25">
      <c r="A716" s="77" t="str">
        <f t="shared" si="41"/>
        <v>2012pp04</v>
      </c>
      <c r="B716" s="77" t="str">
        <f t="shared" si="42"/>
        <v>2A3</v>
      </c>
      <c r="C716" s="77" t="s">
        <v>116</v>
      </c>
      <c r="D716" s="44">
        <v>4</v>
      </c>
      <c r="E716" s="44"/>
      <c r="F716" s="44" t="s">
        <v>23</v>
      </c>
      <c r="I716" s="77" t="str">
        <f t="shared" si="43"/>
        <v>F.2 Ch 3</v>
      </c>
      <c r="N716" s="77" t="str">
        <f>VLOOKUP(B716,'Topic with sorted table '!A:E,5,FALSE)</f>
        <v>A1</v>
      </c>
      <c r="P716" s="46">
        <v>2</v>
      </c>
      <c r="Q716" s="77" t="s">
        <v>272</v>
      </c>
      <c r="R716" s="77">
        <v>3</v>
      </c>
    </row>
    <row r="717" spans="1:18" ht="16.5" customHeight="1" x14ac:dyDescent="0.25">
      <c r="A717" s="77" t="str">
        <f t="shared" si="41"/>
        <v>2012pp05</v>
      </c>
      <c r="B717" s="77" t="str">
        <f t="shared" si="42"/>
        <v>4A6</v>
      </c>
      <c r="C717" s="77" t="s">
        <v>116</v>
      </c>
      <c r="D717" s="44">
        <v>5</v>
      </c>
      <c r="E717" s="44"/>
      <c r="F717" s="44" t="s">
        <v>23</v>
      </c>
      <c r="I717" s="77" t="str">
        <f t="shared" si="43"/>
        <v>F.4 Ch 6</v>
      </c>
      <c r="N717" s="77" t="str">
        <f>VLOOKUP(B717,'Topic with sorted table '!A:E,5,FALSE)</f>
        <v>A3</v>
      </c>
      <c r="P717" s="49">
        <v>4</v>
      </c>
      <c r="Q717" s="77" t="s">
        <v>272</v>
      </c>
      <c r="R717" s="77">
        <v>6</v>
      </c>
    </row>
    <row r="718" spans="1:18" ht="16.5" customHeight="1" x14ac:dyDescent="0.25">
      <c r="A718" s="77" t="str">
        <f t="shared" si="41"/>
        <v>2012pp06</v>
      </c>
      <c r="B718" s="77" t="str">
        <f t="shared" si="42"/>
        <v>4A3</v>
      </c>
      <c r="C718" s="77" t="s">
        <v>116</v>
      </c>
      <c r="D718" s="45">
        <v>6</v>
      </c>
      <c r="E718" s="45"/>
      <c r="F718" s="45" t="s">
        <v>7</v>
      </c>
      <c r="I718" s="77" t="str">
        <f t="shared" si="43"/>
        <v>F.4 Ch 3</v>
      </c>
      <c r="N718" s="77" t="str">
        <f>VLOOKUP(B718,'Topic with sorted table '!A:E,5,FALSE)</f>
        <v>A3</v>
      </c>
      <c r="P718" s="49">
        <v>4</v>
      </c>
      <c r="Q718" s="77" t="s">
        <v>272</v>
      </c>
      <c r="R718" s="77">
        <v>3</v>
      </c>
    </row>
    <row r="719" spans="1:18" ht="16.5" customHeight="1" x14ac:dyDescent="0.25">
      <c r="A719" s="77" t="str">
        <f t="shared" si="41"/>
        <v>2012pp07</v>
      </c>
      <c r="B719" s="77" t="str">
        <f t="shared" si="42"/>
        <v>4A2</v>
      </c>
      <c r="C719" s="77" t="s">
        <v>116</v>
      </c>
      <c r="D719" s="45">
        <v>7</v>
      </c>
      <c r="E719" s="45"/>
      <c r="F719" s="45" t="s">
        <v>19</v>
      </c>
      <c r="I719" s="77" t="str">
        <f t="shared" si="43"/>
        <v>F.4 Ch 2</v>
      </c>
      <c r="N719" s="77" t="str">
        <f>VLOOKUP(B719,'Topic with sorted table '!A:E,5,FALSE)</f>
        <v>AG2</v>
      </c>
      <c r="P719" s="49">
        <v>4</v>
      </c>
      <c r="Q719" s="77" t="s">
        <v>272</v>
      </c>
      <c r="R719" s="77">
        <v>2</v>
      </c>
    </row>
    <row r="720" spans="1:18" ht="16.5" customHeight="1" x14ac:dyDescent="0.25">
      <c r="A720" s="77" t="str">
        <f t="shared" si="41"/>
        <v>2012pp08</v>
      </c>
      <c r="B720" s="77" t="str">
        <f t="shared" si="42"/>
        <v>4A5</v>
      </c>
      <c r="C720" s="77" t="s">
        <v>116</v>
      </c>
      <c r="D720" s="45">
        <v>8</v>
      </c>
      <c r="E720" s="45"/>
      <c r="F720" s="45" t="s">
        <v>23</v>
      </c>
      <c r="I720" s="77" t="str">
        <f t="shared" si="43"/>
        <v>F.4 Ch 5</v>
      </c>
      <c r="N720" s="77" t="str">
        <f>VLOOKUP(B720,'Topic with sorted table '!A:E,5,FALSE)</f>
        <v>A4</v>
      </c>
      <c r="P720" s="49">
        <v>4</v>
      </c>
      <c r="Q720" s="77" t="s">
        <v>272</v>
      </c>
      <c r="R720" s="77">
        <v>5</v>
      </c>
    </row>
    <row r="721" spans="1:18" ht="16.5" customHeight="1" x14ac:dyDescent="0.25">
      <c r="A721" s="77" t="str">
        <f t="shared" si="41"/>
        <v>2012pp09</v>
      </c>
      <c r="B721" s="77" t="str">
        <f t="shared" si="42"/>
        <v>5A2</v>
      </c>
      <c r="C721" s="77" t="s">
        <v>116</v>
      </c>
      <c r="D721" s="45">
        <v>9</v>
      </c>
      <c r="E721" s="45"/>
      <c r="F721" s="45" t="s">
        <v>13</v>
      </c>
      <c r="I721" s="77" t="str">
        <f t="shared" si="43"/>
        <v>F.5 Ch 2</v>
      </c>
      <c r="N721" s="77" t="str">
        <f>VLOOKUP(B721,'Topic with sorted table '!A:E,5,FALSE)</f>
        <v>A4</v>
      </c>
      <c r="P721" s="50">
        <v>5</v>
      </c>
      <c r="Q721" s="77" t="s">
        <v>272</v>
      </c>
      <c r="R721" s="77">
        <v>2</v>
      </c>
    </row>
    <row r="722" spans="1:18" ht="16.5" customHeight="1" x14ac:dyDescent="0.25">
      <c r="A722" s="77" t="str">
        <f t="shared" si="41"/>
        <v>2012pp10</v>
      </c>
      <c r="B722" s="77" t="str">
        <f t="shared" si="42"/>
        <v>1A3</v>
      </c>
      <c r="C722" s="77" t="s">
        <v>116</v>
      </c>
      <c r="D722" s="45">
        <v>10</v>
      </c>
      <c r="E722" s="45"/>
      <c r="F722" s="45" t="s">
        <v>19</v>
      </c>
      <c r="I722" s="77" t="str">
        <f t="shared" si="43"/>
        <v>F.1 Ch 3</v>
      </c>
      <c r="N722" s="77" t="str">
        <f>VLOOKUP(B722,'Topic with sorted table '!A:E,5,FALSE)</f>
        <v>A1</v>
      </c>
      <c r="P722" s="48">
        <v>1</v>
      </c>
      <c r="Q722" s="77" t="s">
        <v>272</v>
      </c>
      <c r="R722" s="77">
        <v>3</v>
      </c>
    </row>
    <row r="723" spans="1:18" ht="16.5" customHeight="1" x14ac:dyDescent="0.25">
      <c r="A723" s="77" t="str">
        <f t="shared" si="41"/>
        <v>2012pp11</v>
      </c>
      <c r="B723" s="77" t="str">
        <f t="shared" si="42"/>
        <v>3A3</v>
      </c>
      <c r="C723" s="77" t="s">
        <v>116</v>
      </c>
      <c r="D723" s="44">
        <v>11</v>
      </c>
      <c r="E723" s="44"/>
      <c r="F723" s="44" t="s">
        <v>23</v>
      </c>
      <c r="I723" s="77" t="str">
        <f t="shared" si="43"/>
        <v>F.3 Ch 3</v>
      </c>
      <c r="J723" s="77" t="s">
        <v>46</v>
      </c>
      <c r="N723" s="77" t="str">
        <f>VLOOKUP(B723,'Topic with sorted table '!A:E,5,FALSE)</f>
        <v>DA</v>
      </c>
      <c r="P723" s="47">
        <v>3</v>
      </c>
      <c r="Q723" s="77" t="s">
        <v>272</v>
      </c>
      <c r="R723" s="77">
        <v>3</v>
      </c>
    </row>
    <row r="724" spans="1:18" ht="16.5" customHeight="1" x14ac:dyDescent="0.25">
      <c r="A724" s="77" t="str">
        <f t="shared" si="41"/>
        <v>2012pp12</v>
      </c>
      <c r="B724" s="77" t="str">
        <f t="shared" si="42"/>
        <v>2A6</v>
      </c>
      <c r="C724" s="77" t="s">
        <v>116</v>
      </c>
      <c r="D724" s="44">
        <v>12</v>
      </c>
      <c r="E724" s="44"/>
      <c r="F724" s="44" t="s">
        <v>13</v>
      </c>
      <c r="I724" s="77" t="str">
        <f t="shared" si="43"/>
        <v>F.2 Ch 6</v>
      </c>
      <c r="N724" s="77" t="str">
        <f>VLOOKUP(B724,'Topic with sorted table '!A:E,5,FALSE)</f>
        <v>A1</v>
      </c>
      <c r="P724" s="46">
        <v>2</v>
      </c>
      <c r="Q724" s="77" t="s">
        <v>272</v>
      </c>
      <c r="R724" s="77">
        <v>6</v>
      </c>
    </row>
    <row r="725" spans="1:18" ht="16.5" customHeight="1" x14ac:dyDescent="0.25">
      <c r="A725" s="77" t="str">
        <f t="shared" si="41"/>
        <v>2012pp13</v>
      </c>
      <c r="B725" s="77" t="str">
        <f t="shared" si="42"/>
        <v>5B6</v>
      </c>
      <c r="C725" s="77" t="s">
        <v>116</v>
      </c>
      <c r="D725" s="44">
        <v>13</v>
      </c>
      <c r="E725" s="44"/>
      <c r="F725" s="44" t="s">
        <v>13</v>
      </c>
      <c r="I725" s="77" t="str">
        <f t="shared" si="43"/>
        <v>F.5 Ch 6</v>
      </c>
      <c r="N725" s="77" t="str">
        <f>VLOOKUP(B725,'Topic with sorted table '!A:E,5,FALSE)</f>
        <v>DA</v>
      </c>
      <c r="P725" s="50">
        <v>5</v>
      </c>
      <c r="Q725" s="77" t="s">
        <v>273</v>
      </c>
      <c r="R725" s="77">
        <v>6</v>
      </c>
    </row>
    <row r="726" spans="1:18" ht="16.5" customHeight="1" x14ac:dyDescent="0.25">
      <c r="A726" s="77" t="str">
        <f t="shared" si="41"/>
        <v>2012pp14</v>
      </c>
      <c r="B726" s="77" t="str">
        <f t="shared" si="42"/>
        <v>2A1</v>
      </c>
      <c r="C726" s="77" t="s">
        <v>116</v>
      </c>
      <c r="D726" s="44">
        <v>14</v>
      </c>
      <c r="E726" s="44"/>
      <c r="F726" s="44" t="s">
        <v>19</v>
      </c>
      <c r="I726" s="77" t="str">
        <f t="shared" si="43"/>
        <v>F.2 Ch 1</v>
      </c>
      <c r="N726" s="77" t="str">
        <f>VLOOKUP(B726,'Topic with sorted table '!A:E,5,FALSE)</f>
        <v>A1</v>
      </c>
      <c r="P726" s="46">
        <v>2</v>
      </c>
      <c r="Q726" s="77" t="s">
        <v>272</v>
      </c>
      <c r="R726" s="77">
        <v>1</v>
      </c>
    </row>
    <row r="727" spans="1:18" ht="16.5" customHeight="1" x14ac:dyDescent="0.25">
      <c r="A727" s="77" t="str">
        <f t="shared" si="41"/>
        <v>2012pp15</v>
      </c>
      <c r="B727" s="77" t="str">
        <f t="shared" si="42"/>
        <v>2B12</v>
      </c>
      <c r="C727" s="77" t="s">
        <v>116</v>
      </c>
      <c r="D727" s="44">
        <v>15</v>
      </c>
      <c r="E727" s="44"/>
      <c r="F727" s="44" t="s">
        <v>7</v>
      </c>
      <c r="I727" s="77" t="str">
        <f t="shared" si="43"/>
        <v>F.2 Ch 12</v>
      </c>
      <c r="N727" s="77" t="str">
        <f>VLOOKUP(B727,'Topic with sorted table '!A:E,5,FALSE)</f>
        <v>VA1</v>
      </c>
      <c r="P727" s="46">
        <v>2</v>
      </c>
      <c r="Q727" s="77" t="s">
        <v>273</v>
      </c>
      <c r="R727" s="77">
        <v>12</v>
      </c>
    </row>
    <row r="728" spans="1:18" ht="16.5" customHeight="1" x14ac:dyDescent="0.25">
      <c r="A728" s="77" t="str">
        <f t="shared" si="41"/>
        <v>2012pp16</v>
      </c>
      <c r="B728" s="77" t="str">
        <f t="shared" si="42"/>
        <v>3B10</v>
      </c>
      <c r="C728" s="77" t="s">
        <v>116</v>
      </c>
      <c r="D728" s="45">
        <v>16</v>
      </c>
      <c r="E728" s="45"/>
      <c r="F728" s="45" t="s">
        <v>23</v>
      </c>
      <c r="I728" s="77" t="str">
        <f t="shared" si="43"/>
        <v>F.3 Ch 10</v>
      </c>
      <c r="N728" s="77" t="str">
        <f>VLOOKUP(B728,'Topic with sorted table '!A:E,5,FALSE)</f>
        <v>VA2</v>
      </c>
      <c r="P728" s="47">
        <v>3</v>
      </c>
      <c r="Q728" s="77" t="s">
        <v>273</v>
      </c>
      <c r="R728" s="77">
        <v>10</v>
      </c>
    </row>
    <row r="729" spans="1:18" ht="16.5" customHeight="1" x14ac:dyDescent="0.25">
      <c r="A729" s="77" t="str">
        <f t="shared" si="41"/>
        <v>2012pp17</v>
      </c>
      <c r="B729" s="77" t="str">
        <f t="shared" si="42"/>
        <v>3B10</v>
      </c>
      <c r="C729" s="77" t="s">
        <v>116</v>
      </c>
      <c r="D729" s="45">
        <v>17</v>
      </c>
      <c r="E729" s="45"/>
      <c r="F729" s="45" t="s">
        <v>7</v>
      </c>
      <c r="I729" s="77" t="str">
        <f t="shared" si="43"/>
        <v>F.3 Ch 10</v>
      </c>
      <c r="N729" s="77" t="str">
        <f>VLOOKUP(B729,'Topic with sorted table '!A:E,5,FALSE)</f>
        <v>VA2</v>
      </c>
      <c r="P729" s="47">
        <v>3</v>
      </c>
      <c r="Q729" s="77" t="s">
        <v>273</v>
      </c>
      <c r="R729" s="77">
        <v>10</v>
      </c>
    </row>
    <row r="730" spans="1:18" ht="16.5" customHeight="1" x14ac:dyDescent="0.25">
      <c r="A730" s="77" t="str">
        <f t="shared" si="41"/>
        <v>2012pp18</v>
      </c>
      <c r="B730" s="77" t="str">
        <f t="shared" si="42"/>
        <v>2B10</v>
      </c>
      <c r="C730" s="77" t="s">
        <v>116</v>
      </c>
      <c r="D730" s="45">
        <v>18</v>
      </c>
      <c r="E730" s="45"/>
      <c r="F730" s="45" t="s">
        <v>13</v>
      </c>
      <c r="I730" s="77" t="str">
        <f t="shared" si="43"/>
        <v>F.2 Ch 10</v>
      </c>
      <c r="N730" s="77" t="str">
        <f>VLOOKUP(B730,'Topic with sorted table '!A:E,5,FALSE)</f>
        <v>A2</v>
      </c>
      <c r="P730" s="46">
        <v>2</v>
      </c>
      <c r="Q730" s="77" t="s">
        <v>273</v>
      </c>
      <c r="R730" s="77">
        <v>10</v>
      </c>
    </row>
    <row r="731" spans="1:18" ht="16.5" customHeight="1" x14ac:dyDescent="0.25">
      <c r="A731" s="77" t="str">
        <f t="shared" si="41"/>
        <v>2012pp19</v>
      </c>
      <c r="B731" s="77" t="str">
        <f t="shared" si="42"/>
        <v>3A7</v>
      </c>
      <c r="C731" s="77" t="s">
        <v>116</v>
      </c>
      <c r="D731" s="45">
        <v>19</v>
      </c>
      <c r="E731" s="45"/>
      <c r="F731" s="45" t="s">
        <v>23</v>
      </c>
      <c r="I731" s="77" t="str">
        <f t="shared" si="43"/>
        <v>F.3 Ch 7</v>
      </c>
      <c r="N731" s="77" t="str">
        <f>VLOOKUP(B731,'Topic with sorted table '!A:E,5,FALSE)</f>
        <v>DG2</v>
      </c>
      <c r="P731" s="47">
        <v>3</v>
      </c>
      <c r="Q731" s="77" t="s">
        <v>272</v>
      </c>
      <c r="R731" s="77">
        <v>7</v>
      </c>
    </row>
    <row r="732" spans="1:18" ht="16.5" customHeight="1" x14ac:dyDescent="0.25">
      <c r="A732" s="77" t="str">
        <f t="shared" si="41"/>
        <v>2012pp20</v>
      </c>
      <c r="B732" s="77" t="str">
        <f t="shared" si="42"/>
        <v>4B11</v>
      </c>
      <c r="C732" s="77" t="s">
        <v>116</v>
      </c>
      <c r="D732" s="45">
        <v>20</v>
      </c>
      <c r="E732" s="45"/>
      <c r="F732" s="45" t="s">
        <v>7</v>
      </c>
      <c r="I732" s="77" t="str">
        <f t="shared" si="43"/>
        <v>F.4 Ch 11</v>
      </c>
      <c r="N732" s="77" t="str">
        <f>VLOOKUP(B732,'Topic with sorted table '!A:E,5,FALSE)</f>
        <v>DG3</v>
      </c>
      <c r="P732" s="49">
        <v>4</v>
      </c>
      <c r="Q732" s="77" t="s">
        <v>273</v>
      </c>
      <c r="R732" s="77">
        <v>11</v>
      </c>
    </row>
    <row r="733" spans="1:18" ht="16.5" customHeight="1" x14ac:dyDescent="0.25">
      <c r="A733" s="77" t="str">
        <f t="shared" si="41"/>
        <v>2012pp21</v>
      </c>
      <c r="B733" s="77" t="str">
        <f t="shared" si="42"/>
        <v>4B11</v>
      </c>
      <c r="C733" s="77" t="s">
        <v>116</v>
      </c>
      <c r="D733" s="44">
        <v>21</v>
      </c>
      <c r="E733" s="44"/>
      <c r="F733" s="44" t="s">
        <v>7</v>
      </c>
      <c r="I733" s="77" t="str">
        <f t="shared" si="43"/>
        <v>F.4 Ch 11</v>
      </c>
      <c r="N733" s="77" t="str">
        <f>VLOOKUP(B733,'Topic with sorted table '!A:E,5,FALSE)</f>
        <v>DG3</v>
      </c>
      <c r="P733" s="49">
        <v>4</v>
      </c>
      <c r="Q733" s="77" t="s">
        <v>273</v>
      </c>
      <c r="R733" s="77">
        <v>11</v>
      </c>
    </row>
    <row r="734" spans="1:18" ht="16.5" customHeight="1" x14ac:dyDescent="0.25">
      <c r="A734" s="77" t="str">
        <f t="shared" si="41"/>
        <v>2012pp22</v>
      </c>
      <c r="B734" s="77" t="str">
        <f t="shared" si="42"/>
        <v>3B8</v>
      </c>
      <c r="C734" s="77" t="s">
        <v>116</v>
      </c>
      <c r="D734" s="44">
        <v>22</v>
      </c>
      <c r="E734" s="44"/>
      <c r="F734" s="44" t="s">
        <v>19</v>
      </c>
      <c r="I734" s="77" t="str">
        <f t="shared" si="43"/>
        <v>F.3 Ch 8</v>
      </c>
      <c r="N734" s="77" t="str">
        <f>VLOOKUP(B734,'Topic with sorted table '!A:E,5,FALSE)</f>
        <v>DG2</v>
      </c>
      <c r="P734" s="47">
        <v>3</v>
      </c>
      <c r="Q734" s="77" t="s">
        <v>273</v>
      </c>
      <c r="R734" s="77">
        <v>8</v>
      </c>
    </row>
    <row r="735" spans="1:18" ht="16.5" customHeight="1" x14ac:dyDescent="0.25">
      <c r="A735" s="77" t="str">
        <f t="shared" si="41"/>
        <v>2012pp23</v>
      </c>
      <c r="B735" s="77" t="str">
        <f t="shared" si="42"/>
        <v>4B12</v>
      </c>
      <c r="C735" s="77" t="s">
        <v>123</v>
      </c>
      <c r="D735" s="44">
        <v>23</v>
      </c>
      <c r="E735" s="44"/>
      <c r="F735" s="44" t="s">
        <v>7</v>
      </c>
      <c r="I735" s="77" t="str">
        <f t="shared" si="43"/>
        <v>F.4 Ch 12</v>
      </c>
      <c r="N735" s="77" t="str">
        <f>VLOOKUP(B735,'Topic with sorted table '!A:E,5,FALSE)</f>
        <v>T2</v>
      </c>
      <c r="P735" s="49">
        <v>4</v>
      </c>
      <c r="Q735" s="77" t="s">
        <v>273</v>
      </c>
      <c r="R735" s="77">
        <v>12</v>
      </c>
    </row>
    <row r="736" spans="1:18" ht="16.5" customHeight="1" x14ac:dyDescent="0.25">
      <c r="A736" s="77" t="str">
        <f t="shared" si="41"/>
        <v>2012pp24</v>
      </c>
      <c r="B736" s="77" t="str">
        <f t="shared" si="42"/>
        <v>1B8</v>
      </c>
      <c r="C736" s="77" t="s">
        <v>125</v>
      </c>
      <c r="D736" s="44">
        <v>24</v>
      </c>
      <c r="E736" s="44"/>
      <c r="F736" s="44" t="s">
        <v>23</v>
      </c>
      <c r="I736" s="77" t="str">
        <f t="shared" si="43"/>
        <v>F.1 Ch 8</v>
      </c>
      <c r="N736" s="77" t="str">
        <f>VLOOKUP(B736,'Topic with sorted table '!A:E,5,FALSE)</f>
        <v>AG1</v>
      </c>
      <c r="P736" s="48">
        <v>1</v>
      </c>
      <c r="Q736" s="77" t="s">
        <v>273</v>
      </c>
      <c r="R736" s="77">
        <v>8</v>
      </c>
    </row>
    <row r="737" spans="1:18" ht="16.5" customHeight="1" x14ac:dyDescent="0.25">
      <c r="A737" s="77" t="str">
        <f t="shared" si="41"/>
        <v>2012pp25</v>
      </c>
      <c r="B737" s="77" t="str">
        <f t="shared" si="42"/>
        <v>1B8</v>
      </c>
      <c r="C737" s="77" t="s">
        <v>116</v>
      </c>
      <c r="D737" s="44">
        <v>25</v>
      </c>
      <c r="E737" s="44"/>
      <c r="F737" s="44" t="s">
        <v>19</v>
      </c>
      <c r="I737" s="77" t="str">
        <f t="shared" si="43"/>
        <v>F.1 Ch 8</v>
      </c>
      <c r="J737" s="77" t="s">
        <v>95</v>
      </c>
      <c r="N737" s="77" t="str">
        <f>VLOOKUP(B737,'Topic with sorted table '!A:E,5,FALSE)</f>
        <v>AG1</v>
      </c>
      <c r="P737" s="48">
        <v>1</v>
      </c>
      <c r="Q737" s="77" t="s">
        <v>273</v>
      </c>
      <c r="R737" s="77">
        <v>8</v>
      </c>
    </row>
    <row r="738" spans="1:18" ht="16.5" customHeight="1" x14ac:dyDescent="0.25">
      <c r="A738" s="77" t="str">
        <f t="shared" si="41"/>
        <v>2012pp26</v>
      </c>
      <c r="B738" s="77" t="str">
        <f t="shared" si="42"/>
        <v>4A2</v>
      </c>
      <c r="C738" s="77" t="s">
        <v>116</v>
      </c>
      <c r="D738" s="44">
        <v>26</v>
      </c>
      <c r="E738" s="44"/>
      <c r="F738" s="44" t="s">
        <v>23</v>
      </c>
      <c r="I738" s="77" t="str">
        <f t="shared" si="43"/>
        <v>F.4 Ch 2</v>
      </c>
      <c r="N738" s="77" t="str">
        <f>VLOOKUP(B738,'Topic with sorted table '!A:E,5,FALSE)</f>
        <v>AG2</v>
      </c>
      <c r="P738" s="49">
        <v>4</v>
      </c>
      <c r="Q738" s="77" t="s">
        <v>272</v>
      </c>
      <c r="R738" s="77">
        <v>2</v>
      </c>
    </row>
    <row r="739" spans="1:18" ht="16.5" customHeight="1" x14ac:dyDescent="0.25">
      <c r="A739" s="77" t="str">
        <f t="shared" si="41"/>
        <v>2012pp27</v>
      </c>
      <c r="B739" s="77" t="str">
        <f t="shared" si="42"/>
        <v>5B7</v>
      </c>
      <c r="C739" s="77" t="s">
        <v>116</v>
      </c>
      <c r="D739" s="44">
        <v>27</v>
      </c>
      <c r="E739" s="44"/>
      <c r="F739" s="44" t="s">
        <v>19</v>
      </c>
      <c r="I739" s="77" t="str">
        <f t="shared" si="43"/>
        <v>F.5 Ch 7</v>
      </c>
      <c r="N739" s="77" t="str">
        <f>VLOOKUP(B739,'Topic with sorted table '!A:E,5,FALSE)</f>
        <v>AG3</v>
      </c>
      <c r="P739" s="50">
        <v>5</v>
      </c>
      <c r="Q739" s="77" t="s">
        <v>273</v>
      </c>
      <c r="R739" s="77">
        <v>7</v>
      </c>
    </row>
    <row r="740" spans="1:18" ht="16.5" customHeight="1" x14ac:dyDescent="0.25">
      <c r="A740" s="77" t="str">
        <f t="shared" si="41"/>
        <v>2012pp28</v>
      </c>
      <c r="B740" s="77" t="str">
        <f t="shared" si="42"/>
        <v>5A5</v>
      </c>
      <c r="C740" s="77" t="s">
        <v>116</v>
      </c>
      <c r="D740" s="45">
        <v>28</v>
      </c>
      <c r="E740" s="45"/>
      <c r="F740" s="45" t="s">
        <v>13</v>
      </c>
      <c r="I740" s="77" t="str">
        <f t="shared" si="43"/>
        <v>F.5 Ch 5</v>
      </c>
      <c r="N740" s="77" t="str">
        <f>VLOOKUP(B740,'Topic with sorted table '!A:E,5,FALSE)</f>
        <v>P2</v>
      </c>
      <c r="P740" s="50">
        <v>5</v>
      </c>
      <c r="Q740" s="77" t="s">
        <v>272</v>
      </c>
      <c r="R740" s="77">
        <v>5</v>
      </c>
    </row>
    <row r="741" spans="1:18" ht="16.5" customHeight="1" x14ac:dyDescent="0.25">
      <c r="A741" s="77" t="str">
        <f t="shared" si="41"/>
        <v>2012pp29</v>
      </c>
      <c r="B741" s="77" t="str">
        <f t="shared" si="42"/>
        <v>5B11</v>
      </c>
      <c r="C741" s="77" t="s">
        <v>116</v>
      </c>
      <c r="D741" s="45">
        <v>29</v>
      </c>
      <c r="E741" s="45"/>
      <c r="F741" s="45" t="s">
        <v>19</v>
      </c>
      <c r="I741" s="77" t="str">
        <f t="shared" si="43"/>
        <v>F.5 Ch 11</v>
      </c>
      <c r="N741" s="77" t="str">
        <f>VLOOKUP(B741,'Topic with sorted table '!A:E,5,FALSE)</f>
        <v>S3</v>
      </c>
      <c r="P741" s="50">
        <v>5</v>
      </c>
      <c r="Q741" s="77" t="s">
        <v>273</v>
      </c>
      <c r="R741" s="77">
        <v>11</v>
      </c>
    </row>
    <row r="742" spans="1:18" ht="16.5" customHeight="1" x14ac:dyDescent="0.25">
      <c r="A742" s="77" t="str">
        <f t="shared" si="41"/>
        <v>2012pp30</v>
      </c>
      <c r="B742" s="77" t="str">
        <f t="shared" si="42"/>
        <v>2A7</v>
      </c>
      <c r="C742" s="77" t="s">
        <v>116</v>
      </c>
      <c r="D742" s="45">
        <v>30</v>
      </c>
      <c r="E742" s="45"/>
      <c r="F742" s="45" t="s">
        <v>7</v>
      </c>
      <c r="I742" s="77" t="str">
        <f t="shared" si="43"/>
        <v>F.2 Ch 7</v>
      </c>
      <c r="J742" s="77" t="s">
        <v>20</v>
      </c>
      <c r="N742" s="77" t="str">
        <f>VLOOKUP(B742,'Topic with sorted table '!A:E,5,FALSE)</f>
        <v>S2</v>
      </c>
      <c r="P742" s="46">
        <v>2</v>
      </c>
      <c r="Q742" s="77" t="s">
        <v>272</v>
      </c>
      <c r="R742" s="77">
        <v>7</v>
      </c>
    </row>
    <row r="743" spans="1:18" ht="16.5" customHeight="1" x14ac:dyDescent="0.25">
      <c r="A743" s="77" t="str">
        <f t="shared" si="41"/>
        <v>2012pp31</v>
      </c>
      <c r="B743" s="77" t="str">
        <f t="shared" si="42"/>
        <v>5A3</v>
      </c>
      <c r="C743" s="77" t="s">
        <v>116</v>
      </c>
      <c r="D743" s="45">
        <v>31</v>
      </c>
      <c r="E743" s="45"/>
      <c r="F743" s="45" t="s">
        <v>23</v>
      </c>
      <c r="I743" s="77" t="str">
        <f t="shared" si="43"/>
        <v>F.5 Ch 3</v>
      </c>
      <c r="N743" s="77" t="str">
        <f>VLOOKUP(B743,'Topic with sorted table '!A:E,5,FALSE)</f>
        <v>G</v>
      </c>
      <c r="P743" s="50">
        <v>5</v>
      </c>
      <c r="Q743" s="77" t="s">
        <v>272</v>
      </c>
      <c r="R743" s="77">
        <v>3</v>
      </c>
    </row>
    <row r="744" spans="1:18" ht="16.5" customHeight="1" x14ac:dyDescent="0.25">
      <c r="A744" s="77" t="str">
        <f t="shared" si="41"/>
        <v>2012pp32</v>
      </c>
      <c r="B744" s="77" t="str">
        <f t="shared" si="42"/>
        <v>3A2</v>
      </c>
      <c r="C744" s="77" t="s">
        <v>116</v>
      </c>
      <c r="D744" s="45">
        <v>32</v>
      </c>
      <c r="E744" s="45"/>
      <c r="F744" s="45" t="s">
        <v>19</v>
      </c>
      <c r="I744" s="77" t="str">
        <f t="shared" si="43"/>
        <v>F.3 Ch 2</v>
      </c>
      <c r="N744" s="77" t="str">
        <f>VLOOKUP(B744,'Topic with sorted table '!A:E,5,FALSE)</f>
        <v>A2</v>
      </c>
      <c r="P744" s="47">
        <v>3</v>
      </c>
      <c r="Q744" s="77" t="s">
        <v>272</v>
      </c>
      <c r="R744" s="77">
        <v>2</v>
      </c>
    </row>
    <row r="745" spans="1:18" ht="16.5" customHeight="1" x14ac:dyDescent="0.25">
      <c r="A745" s="77" t="str">
        <f t="shared" si="41"/>
        <v>2012pp33</v>
      </c>
      <c r="B745" s="77" t="str">
        <f t="shared" si="42"/>
        <v>4A3</v>
      </c>
      <c r="C745" s="77" t="s">
        <v>116</v>
      </c>
      <c r="D745" s="44">
        <v>33</v>
      </c>
      <c r="E745" s="44"/>
      <c r="F745" s="44" t="s">
        <v>7</v>
      </c>
      <c r="I745" s="77" t="str">
        <f t="shared" si="43"/>
        <v>F.4 Ch 3</v>
      </c>
      <c r="N745" s="77" t="str">
        <f>VLOOKUP(B745,'Topic with sorted table '!A:E,5,FALSE)</f>
        <v>A3</v>
      </c>
      <c r="P745" s="49">
        <v>4</v>
      </c>
      <c r="Q745" s="77" t="s">
        <v>272</v>
      </c>
      <c r="R745" s="77">
        <v>3</v>
      </c>
    </row>
    <row r="746" spans="1:18" ht="16.5" customHeight="1" x14ac:dyDescent="0.25">
      <c r="A746" s="77" t="str">
        <f t="shared" si="41"/>
        <v>2012pp34</v>
      </c>
      <c r="B746" s="77" t="str">
        <f t="shared" si="42"/>
        <v>4A1</v>
      </c>
      <c r="C746" s="77" t="s">
        <v>116</v>
      </c>
      <c r="D746" s="44">
        <v>34</v>
      </c>
      <c r="E746" s="44"/>
      <c r="F746" s="44" t="s">
        <v>23</v>
      </c>
      <c r="I746" s="77" t="str">
        <f t="shared" si="43"/>
        <v>F.4 Ch 1</v>
      </c>
      <c r="N746" s="77" t="str">
        <f>VLOOKUP(B746,'Topic with sorted table '!A:E,5,FALSE)</f>
        <v>A3</v>
      </c>
      <c r="P746" s="49">
        <v>4</v>
      </c>
      <c r="Q746" s="77" t="s">
        <v>272</v>
      </c>
      <c r="R746" s="77">
        <v>1</v>
      </c>
    </row>
    <row r="747" spans="1:18" ht="16.5" customHeight="1" x14ac:dyDescent="0.25">
      <c r="A747" s="77" t="str">
        <f t="shared" si="41"/>
        <v>2012pp35</v>
      </c>
      <c r="B747" s="77" t="str">
        <f t="shared" si="42"/>
        <v>6A1</v>
      </c>
      <c r="C747" s="77" t="s">
        <v>116</v>
      </c>
      <c r="D747" s="44">
        <v>35</v>
      </c>
      <c r="E747" s="44"/>
      <c r="F747" s="44" t="s">
        <v>13</v>
      </c>
      <c r="I747" s="77" t="str">
        <f t="shared" si="43"/>
        <v>F.6 Ch 1</v>
      </c>
      <c r="N747" s="77" t="str">
        <f>VLOOKUP(B747,'Topic with sorted table '!A:E,5,FALSE)</f>
        <v>A3</v>
      </c>
      <c r="P747" s="51">
        <v>6</v>
      </c>
      <c r="Q747" s="77" t="s">
        <v>272</v>
      </c>
      <c r="R747" s="77">
        <v>1</v>
      </c>
    </row>
    <row r="748" spans="1:18" ht="16.5" customHeight="1" x14ac:dyDescent="0.25">
      <c r="A748" s="77" t="str">
        <f t="shared" si="41"/>
        <v>2012pp36</v>
      </c>
      <c r="B748" s="77" t="str">
        <f t="shared" si="42"/>
        <v>4B8</v>
      </c>
      <c r="C748" s="77" t="s">
        <v>116</v>
      </c>
      <c r="D748" s="44">
        <v>36</v>
      </c>
      <c r="E748" s="44"/>
      <c r="F748" s="44" t="s">
        <v>19</v>
      </c>
      <c r="I748" s="77" t="str">
        <f t="shared" si="43"/>
        <v>F.4 Ch 8</v>
      </c>
      <c r="N748" s="77" t="str">
        <f>VLOOKUP(B748,'Topic with sorted table '!A:E,5,FALSE)</f>
        <v>A4</v>
      </c>
      <c r="P748" s="49">
        <v>4</v>
      </c>
      <c r="Q748" s="77" t="s">
        <v>273</v>
      </c>
      <c r="R748" s="77">
        <v>8</v>
      </c>
    </row>
    <row r="749" spans="1:18" ht="16.5" customHeight="1" x14ac:dyDescent="0.25">
      <c r="A749" s="77" t="str">
        <f t="shared" si="41"/>
        <v>2012pp37</v>
      </c>
      <c r="B749" s="77" t="str">
        <f t="shared" si="42"/>
        <v>4B8</v>
      </c>
      <c r="C749" s="77" t="s">
        <v>116</v>
      </c>
      <c r="D749" s="44">
        <v>37</v>
      </c>
      <c r="E749" s="44"/>
      <c r="F749" s="44" t="s">
        <v>13</v>
      </c>
      <c r="I749" s="77" t="str">
        <f t="shared" si="43"/>
        <v>F.4 Ch 8</v>
      </c>
      <c r="J749" s="77" t="s">
        <v>14</v>
      </c>
      <c r="N749" s="77" t="str">
        <f>VLOOKUP(B749,'Topic with sorted table '!A:E,5,FALSE)</f>
        <v>A4</v>
      </c>
      <c r="P749" s="49">
        <v>4</v>
      </c>
      <c r="Q749" s="77" t="s">
        <v>273</v>
      </c>
      <c r="R749" s="77">
        <v>8</v>
      </c>
    </row>
    <row r="750" spans="1:18" ht="16.5" customHeight="1" x14ac:dyDescent="0.25">
      <c r="A750" s="77" t="str">
        <f t="shared" si="41"/>
        <v>2012pp38</v>
      </c>
      <c r="B750" s="77" t="str">
        <f t="shared" si="42"/>
        <v>4B12</v>
      </c>
      <c r="C750" s="77" t="s">
        <v>116</v>
      </c>
      <c r="D750" s="45">
        <v>38</v>
      </c>
      <c r="E750" s="45"/>
      <c r="F750" s="45" t="s">
        <v>7</v>
      </c>
      <c r="I750" s="77" t="str">
        <f t="shared" si="43"/>
        <v>F.4 Ch 12</v>
      </c>
      <c r="N750" s="77" t="str">
        <f>VLOOKUP(B750,'Topic with sorted table '!A:E,5,FALSE)</f>
        <v>T2</v>
      </c>
      <c r="P750" s="49">
        <v>4</v>
      </c>
      <c r="Q750" s="77" t="s">
        <v>273</v>
      </c>
      <c r="R750" s="77">
        <v>12</v>
      </c>
    </row>
    <row r="751" spans="1:18" ht="16.5" customHeight="1" x14ac:dyDescent="0.25">
      <c r="A751" s="77" t="str">
        <f t="shared" si="41"/>
        <v>2012pp39</v>
      </c>
      <c r="B751" s="77" t="str">
        <f t="shared" si="42"/>
        <v>5B10</v>
      </c>
      <c r="C751" s="77" t="s">
        <v>116</v>
      </c>
      <c r="D751" s="45">
        <v>39</v>
      </c>
      <c r="E751" s="45"/>
      <c r="F751" s="45" t="s">
        <v>13</v>
      </c>
      <c r="I751" s="77" t="str">
        <f t="shared" si="43"/>
        <v>F.5 Ch 10</v>
      </c>
      <c r="N751" s="77" t="str">
        <f>VLOOKUP(B751,'Topic with sorted table '!A:E,5,FALSE)</f>
        <v>3D2</v>
      </c>
      <c r="P751" s="50">
        <v>5</v>
      </c>
      <c r="Q751" s="77" t="s">
        <v>273</v>
      </c>
      <c r="R751" s="77">
        <v>10</v>
      </c>
    </row>
    <row r="752" spans="1:18" ht="16.5" customHeight="1" x14ac:dyDescent="0.25">
      <c r="A752" s="77" t="str">
        <f t="shared" si="41"/>
        <v>2012pp40</v>
      </c>
      <c r="B752" s="77" t="str">
        <f t="shared" si="42"/>
        <v>4B11</v>
      </c>
      <c r="C752" s="77" t="s">
        <v>116</v>
      </c>
      <c r="D752" s="45">
        <v>40</v>
      </c>
      <c r="E752" s="45"/>
      <c r="F752" s="45" t="s">
        <v>7</v>
      </c>
      <c r="I752" s="77" t="str">
        <f t="shared" si="43"/>
        <v>F.4 Ch 11</v>
      </c>
      <c r="N752" s="77" t="str">
        <f>VLOOKUP(B752,'Topic with sorted table '!A:E,5,FALSE)</f>
        <v>DG3</v>
      </c>
      <c r="P752" s="49">
        <v>4</v>
      </c>
      <c r="Q752" s="77" t="s">
        <v>273</v>
      </c>
      <c r="R752" s="77">
        <v>11</v>
      </c>
    </row>
    <row r="753" spans="1:22" ht="16.5" customHeight="1" x14ac:dyDescent="0.25">
      <c r="A753" s="77" t="str">
        <f t="shared" si="41"/>
        <v>2012pp41</v>
      </c>
      <c r="B753" s="77" t="str">
        <f t="shared" si="42"/>
        <v>5B7</v>
      </c>
      <c r="C753" s="77" t="s">
        <v>116</v>
      </c>
      <c r="D753" s="45">
        <v>41</v>
      </c>
      <c r="E753" s="45"/>
      <c r="F753" s="45" t="s">
        <v>19</v>
      </c>
      <c r="I753" s="77" t="str">
        <f t="shared" si="43"/>
        <v>F.5 Ch 7</v>
      </c>
      <c r="N753" s="77" t="str">
        <f>VLOOKUP(B753,'Topic with sorted table '!A:E,5,FALSE)</f>
        <v>AG3</v>
      </c>
      <c r="P753" s="50">
        <v>5</v>
      </c>
      <c r="Q753" s="77" t="s">
        <v>273</v>
      </c>
      <c r="R753" s="77">
        <v>7</v>
      </c>
    </row>
    <row r="754" spans="1:22" ht="16.5" customHeight="1" x14ac:dyDescent="0.25">
      <c r="A754" s="77" t="str">
        <f t="shared" si="41"/>
        <v>2012pp42</v>
      </c>
      <c r="B754" s="77" t="str">
        <f t="shared" si="42"/>
        <v>3B8</v>
      </c>
      <c r="C754" s="77" t="s">
        <v>116</v>
      </c>
      <c r="D754" s="45">
        <v>42</v>
      </c>
      <c r="E754" s="45"/>
      <c r="F754" s="45" t="s">
        <v>13</v>
      </c>
      <c r="I754" s="77" t="str">
        <f t="shared" si="43"/>
        <v>F.3 Ch 8</v>
      </c>
      <c r="J754" s="77" t="s">
        <v>80</v>
      </c>
      <c r="N754" s="77" t="str">
        <f>VLOOKUP(B754,'Topic with sorted table '!A:E,5,FALSE)</f>
        <v>DG2</v>
      </c>
      <c r="P754" s="47">
        <v>3</v>
      </c>
      <c r="Q754" s="77" t="s">
        <v>273</v>
      </c>
      <c r="R754" s="77">
        <v>8</v>
      </c>
    </row>
    <row r="755" spans="1:22" ht="16.5" customHeight="1" x14ac:dyDescent="0.25">
      <c r="A755" s="77" t="str">
        <f t="shared" si="41"/>
        <v>2012pp43</v>
      </c>
      <c r="B755" s="77" t="str">
        <f t="shared" si="42"/>
        <v>5A5</v>
      </c>
      <c r="C755" s="77" t="s">
        <v>116</v>
      </c>
      <c r="D755" s="44">
        <v>43</v>
      </c>
      <c r="E755" s="44"/>
      <c r="F755" s="44" t="s">
        <v>19</v>
      </c>
      <c r="I755" s="77" t="str">
        <f t="shared" si="43"/>
        <v>F.5 Ch 5</v>
      </c>
      <c r="N755" s="77" t="str">
        <f>VLOOKUP(B755,'Topic with sorted table '!A:E,5,FALSE)</f>
        <v>P2</v>
      </c>
      <c r="P755" s="50">
        <v>5</v>
      </c>
      <c r="Q755" s="77" t="s">
        <v>272</v>
      </c>
      <c r="R755" s="77">
        <v>5</v>
      </c>
    </row>
    <row r="756" spans="1:22" ht="16.5" customHeight="1" x14ac:dyDescent="0.25">
      <c r="A756" s="77" t="str">
        <f t="shared" si="41"/>
        <v>2012pp44</v>
      </c>
      <c r="B756" s="77" t="str">
        <f t="shared" si="42"/>
        <v>5B12</v>
      </c>
      <c r="C756" s="77" t="s">
        <v>116</v>
      </c>
      <c r="D756" s="44">
        <v>44</v>
      </c>
      <c r="E756" s="44"/>
      <c r="F756" s="44" t="s">
        <v>23</v>
      </c>
      <c r="I756" s="77" t="str">
        <f t="shared" si="43"/>
        <v>F.5 Ch 12</v>
      </c>
      <c r="N756" s="77" t="str">
        <f>VLOOKUP(B756,'Topic with sorted table '!A:E,5,FALSE)</f>
        <v>S4</v>
      </c>
      <c r="P756" s="50">
        <v>5</v>
      </c>
      <c r="Q756" s="77" t="s">
        <v>273</v>
      </c>
      <c r="R756" s="77">
        <v>12</v>
      </c>
    </row>
    <row r="757" spans="1:22" ht="16.5" customHeight="1" x14ac:dyDescent="0.25">
      <c r="A757" s="77" t="str">
        <f t="shared" si="41"/>
        <v>2012pp45</v>
      </c>
      <c r="B757" s="77" t="str">
        <f t="shared" si="42"/>
        <v>5B12</v>
      </c>
      <c r="C757" s="77" t="s">
        <v>116</v>
      </c>
      <c r="D757" s="44">
        <v>45</v>
      </c>
      <c r="E757" s="44"/>
      <c r="F757" s="44" t="s">
        <v>7</v>
      </c>
      <c r="I757" s="77" t="str">
        <f t="shared" si="43"/>
        <v>F.5 Ch 12</v>
      </c>
      <c r="J757" s="77" t="s">
        <v>22</v>
      </c>
      <c r="N757" s="77" t="str">
        <f>VLOOKUP(B757,'Topic with sorted table '!A:E,5,FALSE)</f>
        <v>S4</v>
      </c>
      <c r="P757" s="50">
        <v>5</v>
      </c>
      <c r="Q757" s="77" t="s">
        <v>273</v>
      </c>
      <c r="R757" s="77">
        <v>12</v>
      </c>
    </row>
    <row r="758" spans="1:22" ht="16.5" customHeight="1" x14ac:dyDescent="0.25">
      <c r="A758" s="77" t="str">
        <f t="shared" si="41"/>
        <v>2012SP01</v>
      </c>
      <c r="B758" s="77" t="str">
        <f t="shared" si="42"/>
        <v>3A2</v>
      </c>
      <c r="C758" s="77" t="s">
        <v>293</v>
      </c>
      <c r="D758" s="44">
        <v>1</v>
      </c>
      <c r="E758" s="44"/>
      <c r="F758" s="44" t="s">
        <v>287</v>
      </c>
      <c r="I758" s="77" t="str">
        <f t="shared" si="43"/>
        <v>F.3 Ch 2</v>
      </c>
      <c r="N758" s="77" t="str">
        <f>VLOOKUP(B758,'Topic with sorted table '!A:E,5,FALSE)</f>
        <v>A2</v>
      </c>
      <c r="P758" s="47">
        <v>3</v>
      </c>
      <c r="Q758" s="77" t="s">
        <v>272</v>
      </c>
      <c r="R758" s="77">
        <v>2</v>
      </c>
    </row>
    <row r="759" spans="1:22" ht="16.5" customHeight="1" x14ac:dyDescent="0.25">
      <c r="A759" s="77" t="str">
        <f t="shared" si="41"/>
        <v>2012SP02</v>
      </c>
      <c r="B759" s="77" t="str">
        <f t="shared" si="42"/>
        <v>2A4</v>
      </c>
      <c r="C759" s="77" t="s">
        <v>293</v>
      </c>
      <c r="D759" s="44">
        <v>2</v>
      </c>
      <c r="E759" s="44"/>
      <c r="F759" s="44" t="s">
        <v>287</v>
      </c>
      <c r="I759" s="77" t="str">
        <f t="shared" si="43"/>
        <v>F.2 Ch 4</v>
      </c>
      <c r="N759" s="77" t="str">
        <f>VLOOKUP(B759,'Topic with sorted table '!A:E,5,FALSE)</f>
        <v>A1</v>
      </c>
      <c r="P759" s="46">
        <v>2</v>
      </c>
      <c r="Q759" s="77" t="s">
        <v>272</v>
      </c>
      <c r="R759" s="77">
        <v>4</v>
      </c>
    </row>
    <row r="760" spans="1:22" ht="16.5" customHeight="1" x14ac:dyDescent="0.25">
      <c r="A760" s="77" t="str">
        <f t="shared" si="41"/>
        <v>2012SP03</v>
      </c>
      <c r="B760" s="77" t="str">
        <f t="shared" si="42"/>
        <v>3A1</v>
      </c>
      <c r="C760" s="77" t="s">
        <v>292</v>
      </c>
      <c r="D760" s="44">
        <v>3</v>
      </c>
      <c r="E760" s="44"/>
      <c r="F760" s="44" t="s">
        <v>287</v>
      </c>
      <c r="I760" s="77" t="str">
        <f t="shared" si="43"/>
        <v>F.3 Ch 1</v>
      </c>
      <c r="N760" s="77" t="str">
        <f>VLOOKUP(B760,'Topic with sorted table '!A:E,5,FALSE)</f>
        <v>A2</v>
      </c>
      <c r="P760" s="47">
        <v>3</v>
      </c>
      <c r="Q760" s="77" t="s">
        <v>272</v>
      </c>
      <c r="R760" s="77">
        <v>1</v>
      </c>
    </row>
    <row r="761" spans="1:22" ht="16.5" customHeight="1" x14ac:dyDescent="0.25">
      <c r="A761" s="77" t="str">
        <f t="shared" si="41"/>
        <v>2012SP04</v>
      </c>
      <c r="B761" s="77" t="str">
        <f t="shared" si="42"/>
        <v>2A3</v>
      </c>
      <c r="C761" s="77" t="s">
        <v>292</v>
      </c>
      <c r="D761" s="44">
        <v>4</v>
      </c>
      <c r="E761" s="44"/>
      <c r="F761" s="44" t="s">
        <v>272</v>
      </c>
      <c r="I761" s="77" t="str">
        <f t="shared" si="43"/>
        <v>F.2 Ch 3</v>
      </c>
      <c r="N761" s="77" t="str">
        <f>VLOOKUP(B761,'Topic with sorted table '!A:E,5,FALSE)</f>
        <v>A1</v>
      </c>
      <c r="P761" s="46">
        <v>2</v>
      </c>
      <c r="Q761" s="77" t="s">
        <v>272</v>
      </c>
      <c r="R761" s="77">
        <v>3</v>
      </c>
    </row>
    <row r="762" spans="1:22" ht="16.5" customHeight="1" x14ac:dyDescent="0.25">
      <c r="A762" s="77" t="str">
        <f t="shared" si="41"/>
        <v>2012SP05</v>
      </c>
      <c r="B762" s="77" t="str">
        <f t="shared" si="42"/>
        <v>4A6</v>
      </c>
      <c r="C762" s="77" t="s">
        <v>292</v>
      </c>
      <c r="D762" s="44">
        <v>5</v>
      </c>
      <c r="E762" s="44"/>
      <c r="F762" s="44" t="s">
        <v>287</v>
      </c>
      <c r="I762" s="77" t="str">
        <f t="shared" si="43"/>
        <v>F.4 Ch 6</v>
      </c>
      <c r="N762" s="77" t="str">
        <f>VLOOKUP(B762,'Topic with sorted table '!A:E,5,FALSE)</f>
        <v>A3</v>
      </c>
      <c r="P762" s="49">
        <v>4</v>
      </c>
      <c r="Q762" s="77" t="s">
        <v>272</v>
      </c>
      <c r="R762" s="77">
        <v>6</v>
      </c>
    </row>
    <row r="763" spans="1:22" ht="16.5" customHeight="1" x14ac:dyDescent="0.25">
      <c r="A763" s="77" t="str">
        <f t="shared" si="41"/>
        <v>2012SP06</v>
      </c>
      <c r="B763" s="77" t="str">
        <f t="shared" si="42"/>
        <v>4A3</v>
      </c>
      <c r="C763" s="77" t="s">
        <v>292</v>
      </c>
      <c r="D763" s="45">
        <v>6</v>
      </c>
      <c r="E763" s="45"/>
      <c r="F763" s="45" t="s">
        <v>286</v>
      </c>
      <c r="I763" s="77" t="str">
        <f t="shared" si="43"/>
        <v>F.4 Ch 3</v>
      </c>
      <c r="N763" s="77" t="str">
        <f>VLOOKUP(B763,'Topic with sorted table '!A:E,5,FALSE)</f>
        <v>A3</v>
      </c>
      <c r="P763" s="49">
        <v>4</v>
      </c>
      <c r="Q763" s="77" t="s">
        <v>272</v>
      </c>
      <c r="R763" s="77">
        <v>3</v>
      </c>
    </row>
    <row r="764" spans="1:22" ht="16.5" customHeight="1" x14ac:dyDescent="0.25">
      <c r="A764" s="77" t="str">
        <f t="shared" si="41"/>
        <v>2012SP07</v>
      </c>
      <c r="B764" s="77" t="str">
        <f t="shared" si="42"/>
        <v>5A2</v>
      </c>
      <c r="C764" s="77" t="s">
        <v>292</v>
      </c>
      <c r="D764" s="45">
        <v>7</v>
      </c>
      <c r="E764" s="45"/>
      <c r="F764" s="45" t="s">
        <v>286</v>
      </c>
      <c r="I764" s="77" t="str">
        <f t="shared" si="43"/>
        <v>F.5 Ch 2</v>
      </c>
      <c r="N764" s="77" t="str">
        <f>VLOOKUP(B764,'Topic with sorted table '!A:E,5,FALSE)</f>
        <v>A4</v>
      </c>
      <c r="P764" s="50">
        <v>5</v>
      </c>
      <c r="Q764" s="77" t="s">
        <v>272</v>
      </c>
      <c r="R764" s="77">
        <v>2</v>
      </c>
    </row>
    <row r="765" spans="1:22" ht="16.5" customHeight="1" x14ac:dyDescent="0.25">
      <c r="A765" s="77" t="str">
        <f t="shared" si="41"/>
        <v>2012SP08</v>
      </c>
      <c r="B765" s="77" t="str">
        <f t="shared" si="42"/>
        <v>4A5</v>
      </c>
      <c r="C765" s="77" t="s">
        <v>292</v>
      </c>
      <c r="D765" s="45">
        <v>8</v>
      </c>
      <c r="E765" s="45"/>
      <c r="F765" s="45" t="s">
        <v>272</v>
      </c>
      <c r="I765" s="77" t="str">
        <f t="shared" si="43"/>
        <v>F.4 Ch 5</v>
      </c>
      <c r="J765" s="77" t="str">
        <f>"F." &amp; T765 &amp; " Ch "&amp;V765</f>
        <v>F.5 Ch 2</v>
      </c>
      <c r="N765" s="77" t="str">
        <f>VLOOKUP(B765,'Topic with sorted table '!A:E,5,FALSE)</f>
        <v>A4</v>
      </c>
      <c r="P765" s="49">
        <v>4</v>
      </c>
      <c r="Q765" s="77" t="s">
        <v>272</v>
      </c>
      <c r="R765" s="77">
        <v>5</v>
      </c>
      <c r="T765" s="77">
        <v>5</v>
      </c>
      <c r="U765" s="77" t="s">
        <v>272</v>
      </c>
      <c r="V765" s="77">
        <v>2</v>
      </c>
    </row>
    <row r="766" spans="1:22" ht="16.5" customHeight="1" x14ac:dyDescent="0.25">
      <c r="A766" s="77" t="str">
        <f t="shared" si="41"/>
        <v>2012SP09</v>
      </c>
      <c r="B766" s="77" t="str">
        <f t="shared" si="42"/>
        <v>5A2</v>
      </c>
      <c r="C766" s="77" t="s">
        <v>292</v>
      </c>
      <c r="D766" s="45">
        <v>9</v>
      </c>
      <c r="E766" s="45"/>
      <c r="F766" s="45" t="s">
        <v>287</v>
      </c>
      <c r="I766" s="77" t="str">
        <f t="shared" si="43"/>
        <v>F.5 Ch 2</v>
      </c>
      <c r="N766" s="77" t="str">
        <f>VLOOKUP(B766,'Topic with sorted table '!A:E,5,FALSE)</f>
        <v>A4</v>
      </c>
      <c r="P766" s="50">
        <v>5</v>
      </c>
      <c r="Q766" s="77" t="s">
        <v>272</v>
      </c>
      <c r="R766" s="77">
        <v>2</v>
      </c>
    </row>
    <row r="767" spans="1:22" ht="16.5" customHeight="1" x14ac:dyDescent="0.25">
      <c r="A767" s="77" t="str">
        <f t="shared" si="41"/>
        <v>2012SP10</v>
      </c>
      <c r="B767" s="77" t="str">
        <f t="shared" si="42"/>
        <v>3A3</v>
      </c>
      <c r="C767" s="77" t="s">
        <v>292</v>
      </c>
      <c r="D767" s="45">
        <v>10</v>
      </c>
      <c r="E767" s="45"/>
      <c r="F767" s="45" t="s">
        <v>272</v>
      </c>
      <c r="I767" s="77" t="str">
        <f t="shared" si="43"/>
        <v>F.3 Ch 3</v>
      </c>
      <c r="N767" s="77" t="str">
        <f>VLOOKUP(B767,'Topic with sorted table '!A:E,5,FALSE)</f>
        <v>DA</v>
      </c>
      <c r="P767" s="47">
        <v>3</v>
      </c>
      <c r="Q767" s="77" t="s">
        <v>272</v>
      </c>
      <c r="R767" s="77">
        <v>3</v>
      </c>
    </row>
    <row r="768" spans="1:22" ht="16.5" customHeight="1" x14ac:dyDescent="0.25">
      <c r="A768" s="77" t="str">
        <f t="shared" si="41"/>
        <v>2012SP11</v>
      </c>
      <c r="B768" s="77" t="str">
        <f t="shared" si="42"/>
        <v>6A1</v>
      </c>
      <c r="C768" s="77" t="s">
        <v>292</v>
      </c>
      <c r="D768" s="44">
        <v>11</v>
      </c>
      <c r="E768" s="44"/>
      <c r="F768" s="44" t="s">
        <v>287</v>
      </c>
      <c r="I768" s="77" t="str">
        <f t="shared" si="43"/>
        <v>F.6 Ch 1</v>
      </c>
      <c r="J768" s="77" t="str">
        <f>"F." &amp; T768 &amp; " Ch "&amp;V768</f>
        <v>F.6 Ch 2</v>
      </c>
      <c r="N768" s="77" t="str">
        <f>VLOOKUP(B768,'Topic with sorted table '!A:E,5,FALSE)</f>
        <v>A3</v>
      </c>
      <c r="P768" s="51">
        <v>6</v>
      </c>
      <c r="Q768" s="77" t="s">
        <v>272</v>
      </c>
      <c r="R768" s="77">
        <v>1</v>
      </c>
      <c r="T768" s="77">
        <v>6</v>
      </c>
      <c r="U768" s="77" t="s">
        <v>272</v>
      </c>
      <c r="V768" s="77">
        <v>2</v>
      </c>
    </row>
    <row r="769" spans="1:18" ht="16.5" customHeight="1" x14ac:dyDescent="0.25">
      <c r="A769" s="77" t="str">
        <f t="shared" si="41"/>
        <v>2012SP12</v>
      </c>
      <c r="B769" s="77" t="str">
        <f t="shared" si="42"/>
        <v>3A3</v>
      </c>
      <c r="C769" s="77" t="s">
        <v>292</v>
      </c>
      <c r="D769" s="44">
        <v>12</v>
      </c>
      <c r="E769" s="44"/>
      <c r="F769" s="44" t="s">
        <v>273</v>
      </c>
      <c r="I769" s="77" t="str">
        <f t="shared" si="43"/>
        <v>F.3 Ch 3</v>
      </c>
      <c r="N769" s="77" t="str">
        <f>VLOOKUP(B769,'Topic with sorted table '!A:E,5,FALSE)</f>
        <v>DA</v>
      </c>
      <c r="P769" s="47">
        <v>3</v>
      </c>
      <c r="Q769" s="77" t="s">
        <v>272</v>
      </c>
      <c r="R769" s="77">
        <v>3</v>
      </c>
    </row>
    <row r="770" spans="1:18" ht="16.5" customHeight="1" x14ac:dyDescent="0.25">
      <c r="A770" s="77" t="str">
        <f t="shared" ref="A770:A802" si="44">C770&amp;IF(D770&lt;10,"0"&amp;D770,D770)</f>
        <v>2012SP13</v>
      </c>
      <c r="B770" s="77" t="str">
        <f t="shared" ref="B770:B802" si="45">P770&amp;Q770&amp;R770</f>
        <v>2A7</v>
      </c>
      <c r="C770" s="77" t="s">
        <v>292</v>
      </c>
      <c r="D770" s="44">
        <v>13</v>
      </c>
      <c r="E770" s="44"/>
      <c r="F770" s="44" t="s">
        <v>286</v>
      </c>
      <c r="I770" s="77" t="str">
        <f t="shared" ref="I770:I802" si="46">"F." &amp; P770 &amp; " Ch "&amp;R770</f>
        <v>F.2 Ch 7</v>
      </c>
      <c r="N770" s="77" t="str">
        <f>VLOOKUP(B770,'Topic with sorted table '!A:E,5,FALSE)</f>
        <v>S2</v>
      </c>
      <c r="P770" s="46">
        <v>2</v>
      </c>
      <c r="Q770" s="77" t="s">
        <v>272</v>
      </c>
      <c r="R770" s="77">
        <v>7</v>
      </c>
    </row>
    <row r="771" spans="1:18" ht="16.5" customHeight="1" x14ac:dyDescent="0.25">
      <c r="A771" s="77" t="str">
        <f t="shared" si="44"/>
        <v>2012SP14</v>
      </c>
      <c r="B771" s="77" t="str">
        <f t="shared" si="45"/>
        <v>5B6</v>
      </c>
      <c r="C771" s="77" t="s">
        <v>292</v>
      </c>
      <c r="D771" s="44">
        <v>14</v>
      </c>
      <c r="E771" s="44"/>
      <c r="F771" s="44" t="s">
        <v>287</v>
      </c>
      <c r="I771" s="77" t="str">
        <f t="shared" si="46"/>
        <v>F.5 Ch 6</v>
      </c>
      <c r="N771" s="77" t="str">
        <f>VLOOKUP(B771,'Topic with sorted table '!A:E,5,FALSE)</f>
        <v>DA</v>
      </c>
      <c r="P771" s="50">
        <v>5</v>
      </c>
      <c r="Q771" s="77" t="s">
        <v>273</v>
      </c>
      <c r="R771" s="77">
        <v>6</v>
      </c>
    </row>
    <row r="772" spans="1:18" ht="16.5" customHeight="1" x14ac:dyDescent="0.25">
      <c r="A772" s="77" t="str">
        <f t="shared" si="44"/>
        <v>2012SP15</v>
      </c>
      <c r="B772" s="77" t="str">
        <f t="shared" si="45"/>
        <v>2A1</v>
      </c>
      <c r="C772" s="77" t="s">
        <v>292</v>
      </c>
      <c r="D772" s="44">
        <v>15</v>
      </c>
      <c r="E772" s="44"/>
      <c r="F772" s="44" t="s">
        <v>273</v>
      </c>
      <c r="I772" s="77" t="str">
        <f t="shared" si="46"/>
        <v>F.2 Ch 1</v>
      </c>
      <c r="N772" s="77" t="str">
        <f>VLOOKUP(B772,'Topic with sorted table '!A:E,5,FALSE)</f>
        <v>A1</v>
      </c>
      <c r="P772" s="46">
        <v>2</v>
      </c>
      <c r="Q772" s="77" t="s">
        <v>272</v>
      </c>
      <c r="R772" s="77">
        <v>1</v>
      </c>
    </row>
    <row r="773" spans="1:18" ht="16.5" customHeight="1" x14ac:dyDescent="0.25">
      <c r="A773" s="77" t="str">
        <f t="shared" si="44"/>
        <v>2012SP16</v>
      </c>
      <c r="B773" s="77" t="str">
        <f t="shared" si="45"/>
        <v>2B12</v>
      </c>
      <c r="C773" s="77" t="s">
        <v>292</v>
      </c>
      <c r="D773" s="45">
        <v>16</v>
      </c>
      <c r="E773" s="45"/>
      <c r="F773" s="45" t="s">
        <v>273</v>
      </c>
      <c r="I773" s="77" t="str">
        <f t="shared" si="46"/>
        <v>F.2 Ch 12</v>
      </c>
      <c r="N773" s="77" t="str">
        <f>VLOOKUP(B773,'Topic with sorted table '!A:E,5,FALSE)</f>
        <v>VA1</v>
      </c>
      <c r="P773" s="46">
        <v>2</v>
      </c>
      <c r="Q773" s="77" t="s">
        <v>273</v>
      </c>
      <c r="R773" s="77">
        <v>12</v>
      </c>
    </row>
    <row r="774" spans="1:18" ht="16.5" customHeight="1" x14ac:dyDescent="0.25">
      <c r="A774" s="77" t="str">
        <f t="shared" si="44"/>
        <v>2012SP17</v>
      </c>
      <c r="B774" s="77" t="str">
        <f t="shared" si="45"/>
        <v>3B10</v>
      </c>
      <c r="C774" s="77" t="s">
        <v>292</v>
      </c>
      <c r="D774" s="45">
        <v>17</v>
      </c>
      <c r="E774" s="45"/>
      <c r="F774" s="45" t="s">
        <v>272</v>
      </c>
      <c r="I774" s="77" t="str">
        <f t="shared" si="46"/>
        <v>F.3 Ch 10</v>
      </c>
      <c r="N774" s="77" t="str">
        <f>VLOOKUP(B774,'Topic with sorted table '!A:E,5,FALSE)</f>
        <v>VA2</v>
      </c>
      <c r="P774" s="47">
        <v>3</v>
      </c>
      <c r="Q774" s="77" t="s">
        <v>273</v>
      </c>
      <c r="R774" s="77">
        <v>10</v>
      </c>
    </row>
    <row r="775" spans="1:18" ht="16.5" customHeight="1" x14ac:dyDescent="0.25">
      <c r="A775" s="77" t="str">
        <f t="shared" si="44"/>
        <v>2012SP18</v>
      </c>
      <c r="B775" s="77" t="str">
        <f t="shared" si="45"/>
        <v>3B8</v>
      </c>
      <c r="C775" s="77" t="s">
        <v>292</v>
      </c>
      <c r="D775" s="45">
        <v>18</v>
      </c>
      <c r="E775" s="45"/>
      <c r="F775" s="45" t="s">
        <v>273</v>
      </c>
      <c r="I775" s="77" t="str">
        <f t="shared" si="46"/>
        <v>F.3 Ch 8</v>
      </c>
      <c r="N775" s="77" t="str">
        <f>VLOOKUP(B775,'Topic with sorted table '!A:E,5,FALSE)</f>
        <v>DG2</v>
      </c>
      <c r="P775" s="47">
        <v>3</v>
      </c>
      <c r="Q775" s="77" t="s">
        <v>273</v>
      </c>
      <c r="R775" s="77">
        <v>8</v>
      </c>
    </row>
    <row r="776" spans="1:18" ht="16.5" customHeight="1" x14ac:dyDescent="0.25">
      <c r="A776" s="77" t="str">
        <f t="shared" si="44"/>
        <v>2012SP19</v>
      </c>
      <c r="B776" s="77" t="str">
        <f t="shared" si="45"/>
        <v>4B12</v>
      </c>
      <c r="C776" s="77" t="s">
        <v>292</v>
      </c>
      <c r="D776" s="45">
        <v>19</v>
      </c>
      <c r="E776" s="45"/>
      <c r="F776" s="45" t="s">
        <v>272</v>
      </c>
      <c r="I776" s="77" t="str">
        <f t="shared" si="46"/>
        <v>F.4 Ch 12</v>
      </c>
      <c r="N776" s="77" t="str">
        <f>VLOOKUP(B776,'Topic with sorted table '!A:E,5,FALSE)</f>
        <v>T2</v>
      </c>
      <c r="P776" s="49">
        <v>4</v>
      </c>
      <c r="Q776" s="77" t="s">
        <v>273</v>
      </c>
      <c r="R776" s="77">
        <v>12</v>
      </c>
    </row>
    <row r="777" spans="1:18" ht="16.5" customHeight="1" x14ac:dyDescent="0.25">
      <c r="A777" s="77" t="str">
        <f t="shared" si="44"/>
        <v>2012SP20</v>
      </c>
      <c r="B777" s="77" t="str">
        <f t="shared" si="45"/>
        <v>2B10</v>
      </c>
      <c r="C777" s="77" t="s">
        <v>292</v>
      </c>
      <c r="D777" s="45">
        <v>20</v>
      </c>
      <c r="E777" s="45"/>
      <c r="F777" s="45" t="s">
        <v>272</v>
      </c>
      <c r="I777" s="77" t="str">
        <f t="shared" si="46"/>
        <v>F.2 Ch 10</v>
      </c>
      <c r="N777" s="77" t="str">
        <f>VLOOKUP(B777,'Topic with sorted table '!A:E,5,FALSE)</f>
        <v>A2</v>
      </c>
      <c r="P777" s="46">
        <v>2</v>
      </c>
      <c r="Q777" s="77" t="s">
        <v>273</v>
      </c>
      <c r="R777" s="77">
        <v>10</v>
      </c>
    </row>
    <row r="778" spans="1:18" ht="16.5" customHeight="1" x14ac:dyDescent="0.25">
      <c r="A778" s="77" t="str">
        <f t="shared" si="44"/>
        <v>2012SP21</v>
      </c>
      <c r="B778" s="77" t="str">
        <f t="shared" si="45"/>
        <v>4B11</v>
      </c>
      <c r="C778" s="77" t="s">
        <v>292</v>
      </c>
      <c r="D778" s="44">
        <v>21</v>
      </c>
      <c r="E778" s="44"/>
      <c r="F778" s="44" t="s">
        <v>273</v>
      </c>
      <c r="I778" s="77" t="str">
        <f t="shared" si="46"/>
        <v>F.4 Ch 11</v>
      </c>
      <c r="N778" s="77" t="str">
        <f>VLOOKUP(B778,'Topic with sorted table '!A:E,5,FALSE)</f>
        <v>DG3</v>
      </c>
      <c r="P778" s="49">
        <v>4</v>
      </c>
      <c r="Q778" s="77" t="s">
        <v>273</v>
      </c>
      <c r="R778" s="77">
        <v>11</v>
      </c>
    </row>
    <row r="779" spans="1:18" ht="16.5" customHeight="1" x14ac:dyDescent="0.25">
      <c r="A779" s="77" t="str">
        <f t="shared" si="44"/>
        <v>2012SP22</v>
      </c>
      <c r="B779" s="77" t="str">
        <f t="shared" si="45"/>
        <v>4B11</v>
      </c>
      <c r="C779" s="77" t="s">
        <v>292</v>
      </c>
      <c r="D779" s="44">
        <v>22</v>
      </c>
      <c r="E779" s="44"/>
      <c r="F779" s="44" t="s">
        <v>287</v>
      </c>
      <c r="I779" s="77" t="str">
        <f t="shared" si="46"/>
        <v>F.4 Ch 11</v>
      </c>
      <c r="N779" s="77" t="str">
        <f>VLOOKUP(B779,'Topic with sorted table '!A:E,5,FALSE)</f>
        <v>DG3</v>
      </c>
      <c r="P779" s="49">
        <v>4</v>
      </c>
      <c r="Q779" s="77" t="s">
        <v>273</v>
      </c>
      <c r="R779" s="77">
        <v>11</v>
      </c>
    </row>
    <row r="780" spans="1:18" ht="16.5" customHeight="1" x14ac:dyDescent="0.25">
      <c r="A780" s="77" t="str">
        <f t="shared" si="44"/>
        <v>2012SP23</v>
      </c>
      <c r="B780" s="77" t="str">
        <f t="shared" si="45"/>
        <v>3B8</v>
      </c>
      <c r="C780" s="77" t="s">
        <v>292</v>
      </c>
      <c r="D780" s="44">
        <v>23</v>
      </c>
      <c r="E780" s="44"/>
      <c r="F780" s="44" t="s">
        <v>273</v>
      </c>
      <c r="I780" s="77" t="str">
        <f t="shared" si="46"/>
        <v>F.3 Ch 8</v>
      </c>
      <c r="N780" s="77" t="str">
        <f>VLOOKUP(B780,'Topic with sorted table '!A:E,5,FALSE)</f>
        <v>DG2</v>
      </c>
      <c r="P780" s="47">
        <v>3</v>
      </c>
      <c r="Q780" s="77" t="s">
        <v>273</v>
      </c>
      <c r="R780" s="77">
        <v>8</v>
      </c>
    </row>
    <row r="781" spans="1:18" ht="16.5" customHeight="1" x14ac:dyDescent="0.25">
      <c r="A781" s="77" t="str">
        <f t="shared" si="44"/>
        <v>2012SP24</v>
      </c>
      <c r="B781" s="77" t="str">
        <f t="shared" si="45"/>
        <v>5B9</v>
      </c>
      <c r="C781" s="77" t="s">
        <v>292</v>
      </c>
      <c r="D781" s="44">
        <v>24</v>
      </c>
      <c r="E781" s="44"/>
      <c r="F781" s="44" t="s">
        <v>286</v>
      </c>
      <c r="I781" s="77" t="str">
        <f t="shared" si="46"/>
        <v>F.5 Ch 9</v>
      </c>
      <c r="N781" s="77" t="str">
        <f>VLOOKUP(B781,'Topic with sorted table '!A:E,5,FALSE)</f>
        <v>T2</v>
      </c>
      <c r="P781" s="50">
        <v>5</v>
      </c>
      <c r="Q781" s="77" t="s">
        <v>273</v>
      </c>
      <c r="R781" s="77">
        <v>9</v>
      </c>
    </row>
    <row r="782" spans="1:18" ht="16.5" customHeight="1" x14ac:dyDescent="0.25">
      <c r="A782" s="77" t="str">
        <f t="shared" si="44"/>
        <v>2012SP25</v>
      </c>
      <c r="B782" s="77" t="str">
        <f t="shared" si="45"/>
        <v>1B9</v>
      </c>
      <c r="C782" s="77" t="s">
        <v>292</v>
      </c>
      <c r="D782" s="44">
        <v>25</v>
      </c>
      <c r="E782" s="44"/>
      <c r="F782" s="44" t="s">
        <v>272</v>
      </c>
      <c r="I782" s="77" t="str">
        <f t="shared" si="46"/>
        <v>F.1 Ch 9</v>
      </c>
      <c r="N782" s="77" t="str">
        <f>VLOOKUP(B782,'Topic with sorted table '!A:E,5,FALSE)</f>
        <v>Geo</v>
      </c>
      <c r="P782" s="48">
        <v>1</v>
      </c>
      <c r="Q782" s="77" t="s">
        <v>273</v>
      </c>
      <c r="R782" s="77">
        <v>9</v>
      </c>
    </row>
    <row r="783" spans="1:18" ht="16.5" customHeight="1" x14ac:dyDescent="0.25">
      <c r="A783" s="77" t="str">
        <f t="shared" si="44"/>
        <v>2012SP26</v>
      </c>
      <c r="B783" s="77" t="str">
        <f t="shared" si="45"/>
        <v>1B8</v>
      </c>
      <c r="C783" s="77" t="s">
        <v>292</v>
      </c>
      <c r="D783" s="45">
        <v>26</v>
      </c>
      <c r="E783" s="45"/>
      <c r="F783" s="45" t="s">
        <v>286</v>
      </c>
      <c r="I783" s="77" t="str">
        <f t="shared" si="46"/>
        <v>F.1 Ch 8</v>
      </c>
      <c r="N783" s="77" t="str">
        <f>VLOOKUP(B783,'Topic with sorted table '!A:E,5,FALSE)</f>
        <v>AG1</v>
      </c>
      <c r="P783" s="48">
        <v>1</v>
      </c>
      <c r="Q783" s="77" t="s">
        <v>273</v>
      </c>
      <c r="R783" s="77">
        <v>8</v>
      </c>
    </row>
    <row r="784" spans="1:18" ht="16.5" customHeight="1" x14ac:dyDescent="0.25">
      <c r="A784" s="77" t="str">
        <f t="shared" si="44"/>
        <v>2012SP27</v>
      </c>
      <c r="B784" s="77" t="str">
        <f t="shared" si="45"/>
        <v>5B11</v>
      </c>
      <c r="C784" s="77" t="s">
        <v>292</v>
      </c>
      <c r="D784" s="45">
        <v>27</v>
      </c>
      <c r="E784" s="45"/>
      <c r="F784" s="45" t="s">
        <v>286</v>
      </c>
      <c r="I784" s="77" t="str">
        <f t="shared" si="46"/>
        <v>F.5 Ch 11</v>
      </c>
      <c r="N784" s="77" t="str">
        <f>VLOOKUP(B784,'Topic with sorted table '!A:E,5,FALSE)</f>
        <v>S3</v>
      </c>
      <c r="P784" s="50">
        <v>5</v>
      </c>
      <c r="Q784" s="77" t="s">
        <v>273</v>
      </c>
      <c r="R784" s="77">
        <v>11</v>
      </c>
    </row>
    <row r="785" spans="1:18" ht="16.5" customHeight="1" x14ac:dyDescent="0.25">
      <c r="A785" s="77" t="str">
        <f t="shared" si="44"/>
        <v>2012SP28</v>
      </c>
      <c r="B785" s="77" t="str">
        <f t="shared" si="45"/>
        <v>3A6</v>
      </c>
      <c r="C785" s="77" t="s">
        <v>292</v>
      </c>
      <c r="D785" s="45">
        <v>28</v>
      </c>
      <c r="E785" s="45"/>
      <c r="F785" s="45" t="s">
        <v>273</v>
      </c>
      <c r="I785" s="77" t="str">
        <f t="shared" si="46"/>
        <v>F.3 Ch 6</v>
      </c>
      <c r="N785" s="77" t="str">
        <f>VLOOKUP(B785,'Topic with sorted table '!A:E,5,FALSE)</f>
        <v>S2</v>
      </c>
      <c r="P785" s="47">
        <v>3</v>
      </c>
      <c r="Q785" s="77" t="s">
        <v>272</v>
      </c>
      <c r="R785" s="77">
        <v>6</v>
      </c>
    </row>
    <row r="786" spans="1:18" ht="16.5" customHeight="1" x14ac:dyDescent="0.25">
      <c r="A786" s="77" t="str">
        <f t="shared" si="44"/>
        <v>2012SP29</v>
      </c>
      <c r="B786" s="77" t="str">
        <f t="shared" si="45"/>
        <v>5B11</v>
      </c>
      <c r="C786" s="77" t="s">
        <v>292</v>
      </c>
      <c r="D786" s="45">
        <v>29</v>
      </c>
      <c r="E786" s="45"/>
      <c r="F786" s="45" t="s">
        <v>286</v>
      </c>
      <c r="I786" s="77" t="str">
        <f t="shared" si="46"/>
        <v>F.5 Ch 11</v>
      </c>
      <c r="N786" s="77" t="str">
        <f>VLOOKUP(B786,'Topic with sorted table '!A:E,5,FALSE)</f>
        <v>S3</v>
      </c>
      <c r="P786" s="50">
        <v>5</v>
      </c>
      <c r="Q786" s="77" t="s">
        <v>273</v>
      </c>
      <c r="R786" s="77">
        <v>11</v>
      </c>
    </row>
    <row r="787" spans="1:18" ht="16.5" customHeight="1" x14ac:dyDescent="0.25">
      <c r="A787" s="77" t="str">
        <f t="shared" si="44"/>
        <v>2012SP30</v>
      </c>
      <c r="B787" s="77" t="str">
        <f t="shared" si="45"/>
        <v>6A4</v>
      </c>
      <c r="C787" s="77" t="s">
        <v>292</v>
      </c>
      <c r="D787" s="45">
        <v>30</v>
      </c>
      <c r="E787" s="45"/>
      <c r="F787" s="45" t="s">
        <v>273</v>
      </c>
      <c r="I787" s="77" t="str">
        <f t="shared" si="46"/>
        <v>F.6 Ch 4</v>
      </c>
      <c r="N787" s="77" t="str">
        <f>VLOOKUP(B787,'Topic with sorted table '!A:E,5,FALSE)</f>
        <v>S3</v>
      </c>
      <c r="P787" s="51">
        <v>6</v>
      </c>
      <c r="Q787" s="77" t="s">
        <v>272</v>
      </c>
      <c r="R787" s="77">
        <v>4</v>
      </c>
    </row>
    <row r="788" spans="1:18" ht="16.5" customHeight="1" x14ac:dyDescent="0.25">
      <c r="A788" s="77" t="str">
        <f t="shared" si="44"/>
        <v>2012SP31</v>
      </c>
      <c r="B788" s="77" t="str">
        <f t="shared" si="45"/>
        <v>4B9</v>
      </c>
      <c r="C788" s="77" t="s">
        <v>292</v>
      </c>
      <c r="D788" s="44">
        <v>31</v>
      </c>
      <c r="E788" s="44"/>
      <c r="F788" s="44" t="s">
        <v>273</v>
      </c>
      <c r="I788" s="77" t="str">
        <f t="shared" si="46"/>
        <v>F.4 Ch 9</v>
      </c>
      <c r="N788" s="77" t="str">
        <f>VLOOKUP(B788,'Topic with sorted table '!A:E,5,FALSE)</f>
        <v>A3</v>
      </c>
      <c r="P788" s="49">
        <v>4</v>
      </c>
      <c r="Q788" s="77" t="s">
        <v>273</v>
      </c>
      <c r="R788" s="77">
        <v>9</v>
      </c>
    </row>
    <row r="789" spans="1:18" ht="16.5" customHeight="1" x14ac:dyDescent="0.25">
      <c r="A789" s="77" t="str">
        <f t="shared" si="44"/>
        <v>2012SP32</v>
      </c>
      <c r="B789" s="77" t="str">
        <f t="shared" si="45"/>
        <v>4B8</v>
      </c>
      <c r="C789" s="77" t="s">
        <v>292</v>
      </c>
      <c r="D789" s="44">
        <v>32</v>
      </c>
      <c r="E789" s="44"/>
      <c r="F789" s="44" t="s">
        <v>286</v>
      </c>
      <c r="I789" s="77" t="str">
        <f t="shared" si="46"/>
        <v>F.4 Ch 8</v>
      </c>
      <c r="N789" s="77" t="str">
        <f>VLOOKUP(B789,'Topic with sorted table '!A:E,5,FALSE)</f>
        <v>A4</v>
      </c>
      <c r="P789" s="49">
        <v>4</v>
      </c>
      <c r="Q789" s="77" t="s">
        <v>273</v>
      </c>
      <c r="R789" s="77">
        <v>8</v>
      </c>
    </row>
    <row r="790" spans="1:18" ht="16.5" customHeight="1" x14ac:dyDescent="0.25">
      <c r="A790" s="77" t="str">
        <f t="shared" si="44"/>
        <v>2012SP33</v>
      </c>
      <c r="B790" s="77" t="str">
        <f t="shared" si="45"/>
        <v>3A2</v>
      </c>
      <c r="C790" s="77" t="s">
        <v>292</v>
      </c>
      <c r="D790" s="44">
        <v>33</v>
      </c>
      <c r="E790" s="44"/>
      <c r="F790" s="44" t="s">
        <v>272</v>
      </c>
      <c r="I790" s="77" t="str">
        <f t="shared" si="46"/>
        <v>F.3 Ch 2</v>
      </c>
      <c r="N790" s="77" t="str">
        <f>VLOOKUP(B790,'Topic with sorted table '!A:E,5,FALSE)</f>
        <v>A2</v>
      </c>
      <c r="P790" s="47">
        <v>3</v>
      </c>
      <c r="Q790" s="77" t="s">
        <v>272</v>
      </c>
      <c r="R790" s="77">
        <v>2</v>
      </c>
    </row>
    <row r="791" spans="1:18" ht="16.5" customHeight="1" x14ac:dyDescent="0.25">
      <c r="A791" s="77" t="str">
        <f t="shared" si="44"/>
        <v>2012SP34</v>
      </c>
      <c r="B791" s="77" t="str">
        <f t="shared" si="45"/>
        <v>4A1</v>
      </c>
      <c r="C791" s="77" t="s">
        <v>292</v>
      </c>
      <c r="D791" s="44">
        <v>34</v>
      </c>
      <c r="E791" s="44"/>
      <c r="F791" s="44" t="s">
        <v>272</v>
      </c>
      <c r="I791" s="77" t="str">
        <f t="shared" si="46"/>
        <v>F.4 Ch 1</v>
      </c>
      <c r="N791" s="77" t="str">
        <f>VLOOKUP(B791,'Topic with sorted table '!A:E,5,FALSE)</f>
        <v>A3</v>
      </c>
      <c r="P791" s="49">
        <v>4</v>
      </c>
      <c r="Q791" s="77" t="s">
        <v>272</v>
      </c>
      <c r="R791" s="77">
        <v>1</v>
      </c>
    </row>
    <row r="792" spans="1:18" ht="16.5" customHeight="1" x14ac:dyDescent="0.25">
      <c r="A792" s="77" t="str">
        <f t="shared" si="44"/>
        <v>2012SP35</v>
      </c>
      <c r="B792" s="77" t="str">
        <f t="shared" si="45"/>
        <v>6A3</v>
      </c>
      <c r="C792" s="77" t="s">
        <v>292</v>
      </c>
      <c r="D792" s="44">
        <v>35</v>
      </c>
      <c r="E792" s="44"/>
      <c r="F792" s="44" t="s">
        <v>286</v>
      </c>
      <c r="I792" s="77" t="str">
        <f t="shared" si="46"/>
        <v>F.6 Ch 3</v>
      </c>
      <c r="N792" s="77" t="str">
        <f>VLOOKUP(B792,'Topic with sorted table '!A:E,5,FALSE)</f>
        <v>A4</v>
      </c>
      <c r="P792" s="51">
        <v>6</v>
      </c>
      <c r="Q792" s="77" t="s">
        <v>272</v>
      </c>
      <c r="R792" s="77">
        <v>3</v>
      </c>
    </row>
    <row r="793" spans="1:18" ht="16.5" customHeight="1" x14ac:dyDescent="0.25">
      <c r="A793" s="77" t="str">
        <f t="shared" si="44"/>
        <v>2012SP36</v>
      </c>
      <c r="B793" s="77" t="str">
        <f t="shared" si="45"/>
        <v>6A1</v>
      </c>
      <c r="C793" s="77" t="s">
        <v>292</v>
      </c>
      <c r="D793" s="45">
        <v>36</v>
      </c>
      <c r="E793" s="45"/>
      <c r="F793" s="45" t="s">
        <v>287</v>
      </c>
      <c r="I793" s="77" t="str">
        <f t="shared" si="46"/>
        <v>F.6 Ch 1</v>
      </c>
      <c r="N793" s="77" t="str">
        <f>VLOOKUP(B793,'Topic with sorted table '!A:E,5,FALSE)</f>
        <v>A3</v>
      </c>
      <c r="P793" s="51">
        <v>6</v>
      </c>
      <c r="Q793" s="77" t="s">
        <v>272</v>
      </c>
      <c r="R793" s="77">
        <v>1</v>
      </c>
    </row>
    <row r="794" spans="1:18" ht="16.5" customHeight="1" x14ac:dyDescent="0.25">
      <c r="A794" s="77" t="str">
        <f t="shared" si="44"/>
        <v>2012SP37</v>
      </c>
      <c r="B794" s="77" t="str">
        <f t="shared" si="45"/>
        <v>5A3</v>
      </c>
      <c r="C794" s="77" t="s">
        <v>292</v>
      </c>
      <c r="D794" s="45">
        <v>37</v>
      </c>
      <c r="E794" s="45"/>
      <c r="F794" s="45" t="s">
        <v>287</v>
      </c>
      <c r="I794" s="77" t="str">
        <f t="shared" si="46"/>
        <v>F.5 Ch 3</v>
      </c>
      <c r="N794" s="77" t="str">
        <f>VLOOKUP(B794,'Topic with sorted table '!A:E,5,FALSE)</f>
        <v>G</v>
      </c>
      <c r="P794" s="50">
        <v>5</v>
      </c>
      <c r="Q794" s="77" t="s">
        <v>272</v>
      </c>
      <c r="R794" s="77">
        <v>3</v>
      </c>
    </row>
    <row r="795" spans="1:18" ht="16.5" customHeight="1" x14ac:dyDescent="0.25">
      <c r="A795" s="77" t="str">
        <f t="shared" si="44"/>
        <v>2012SP38</v>
      </c>
      <c r="B795" s="77" t="str">
        <f t="shared" si="45"/>
        <v>5B9</v>
      </c>
      <c r="C795" s="77" t="s">
        <v>292</v>
      </c>
      <c r="D795" s="45">
        <v>38</v>
      </c>
      <c r="E795" s="45"/>
      <c r="F795" s="45" t="s">
        <v>272</v>
      </c>
      <c r="I795" s="77" t="str">
        <f t="shared" si="46"/>
        <v>F.5 Ch 9</v>
      </c>
      <c r="N795" s="77" t="str">
        <f>VLOOKUP(B795,'Topic with sorted table '!A:E,5,FALSE)</f>
        <v>T2</v>
      </c>
      <c r="P795" s="50">
        <v>5</v>
      </c>
      <c r="Q795" s="77" t="s">
        <v>273</v>
      </c>
      <c r="R795" s="77">
        <v>9</v>
      </c>
    </row>
    <row r="796" spans="1:18" ht="16.5" customHeight="1" x14ac:dyDescent="0.25">
      <c r="A796" s="77" t="str">
        <f t="shared" si="44"/>
        <v>2012SP39</v>
      </c>
      <c r="B796" s="77" t="str">
        <f t="shared" si="45"/>
        <v>6A2</v>
      </c>
      <c r="C796" s="77" t="s">
        <v>292</v>
      </c>
      <c r="D796" s="45">
        <v>39</v>
      </c>
      <c r="E796" s="45"/>
      <c r="F796" s="45" t="s">
        <v>272</v>
      </c>
      <c r="I796" s="77" t="str">
        <f t="shared" si="46"/>
        <v>F.6 Ch 2</v>
      </c>
      <c r="N796" s="77" t="str">
        <f>VLOOKUP(B796,'Topic with sorted table '!A:E,5,FALSE)</f>
        <v>A3</v>
      </c>
      <c r="P796" s="51">
        <v>6</v>
      </c>
      <c r="Q796" s="77" t="s">
        <v>272</v>
      </c>
      <c r="R796" s="77">
        <v>2</v>
      </c>
    </row>
    <row r="797" spans="1:18" ht="16.5" customHeight="1" x14ac:dyDescent="0.25">
      <c r="A797" s="77" t="str">
        <f t="shared" si="44"/>
        <v>2012SP40</v>
      </c>
      <c r="B797" s="77" t="str">
        <f t="shared" si="45"/>
        <v>5B10</v>
      </c>
      <c r="C797" s="77" t="s">
        <v>292</v>
      </c>
      <c r="D797" s="45">
        <v>40</v>
      </c>
      <c r="E797" s="45"/>
      <c r="F797" s="45" t="s">
        <v>287</v>
      </c>
      <c r="I797" s="77" t="str">
        <f t="shared" si="46"/>
        <v>F.5 Ch 10</v>
      </c>
      <c r="N797" s="77" t="str">
        <f>VLOOKUP(B797,'Topic with sorted table '!A:E,5,FALSE)</f>
        <v>3D2</v>
      </c>
      <c r="P797" s="50">
        <v>5</v>
      </c>
      <c r="Q797" s="77" t="s">
        <v>273</v>
      </c>
      <c r="R797" s="77">
        <v>10</v>
      </c>
    </row>
    <row r="798" spans="1:18" ht="16.5" customHeight="1" x14ac:dyDescent="0.25">
      <c r="A798" s="77" t="str">
        <f t="shared" si="44"/>
        <v>2012SP41</v>
      </c>
      <c r="B798" s="77" t="str">
        <f t="shared" si="45"/>
        <v>4B11</v>
      </c>
      <c r="C798" s="77" t="s">
        <v>292</v>
      </c>
      <c r="D798" s="44">
        <v>41</v>
      </c>
      <c r="E798" s="44"/>
      <c r="F798" s="44" t="s">
        <v>273</v>
      </c>
      <c r="I798" s="77" t="str">
        <f t="shared" si="46"/>
        <v>F.4 Ch 11</v>
      </c>
      <c r="N798" s="77" t="str">
        <f>VLOOKUP(B798,'Topic with sorted table '!A:E,5,FALSE)</f>
        <v>DG3</v>
      </c>
      <c r="P798" s="49">
        <v>4</v>
      </c>
      <c r="Q798" s="77" t="s">
        <v>273</v>
      </c>
      <c r="R798" s="77">
        <v>11</v>
      </c>
    </row>
    <row r="799" spans="1:18" ht="16.5" customHeight="1" x14ac:dyDescent="0.25">
      <c r="A799" s="77" t="str">
        <f t="shared" si="44"/>
        <v>2012SP42</v>
      </c>
      <c r="B799" s="77" t="str">
        <f t="shared" si="45"/>
        <v>5A3</v>
      </c>
      <c r="C799" s="77" t="s">
        <v>292</v>
      </c>
      <c r="D799" s="44">
        <v>42</v>
      </c>
      <c r="E799" s="44"/>
      <c r="F799" s="44" t="s">
        <v>273</v>
      </c>
      <c r="I799" s="77" t="str">
        <f t="shared" si="46"/>
        <v>F.5 Ch 3</v>
      </c>
      <c r="N799" s="77" t="str">
        <f>VLOOKUP(B799,'Topic with sorted table '!A:E,5,FALSE)</f>
        <v>G</v>
      </c>
      <c r="P799" s="50">
        <v>5</v>
      </c>
      <c r="Q799" s="77" t="s">
        <v>272</v>
      </c>
      <c r="R799" s="77">
        <v>3</v>
      </c>
    </row>
    <row r="800" spans="1:18" ht="16.5" customHeight="1" x14ac:dyDescent="0.25">
      <c r="A800" s="77" t="str">
        <f t="shared" si="44"/>
        <v>2012SP43</v>
      </c>
      <c r="B800" s="77" t="str">
        <f t="shared" si="45"/>
        <v>5A5</v>
      </c>
      <c r="C800" s="77" t="s">
        <v>292</v>
      </c>
      <c r="D800" s="44">
        <v>43</v>
      </c>
      <c r="E800" s="44"/>
      <c r="F800" s="44" t="s">
        <v>286</v>
      </c>
      <c r="I800" s="77" t="str">
        <f t="shared" si="46"/>
        <v>F.5 Ch 5</v>
      </c>
      <c r="N800" s="77" t="str">
        <f>VLOOKUP(B800,'Topic with sorted table '!A:E,5,FALSE)</f>
        <v>P2</v>
      </c>
      <c r="P800" s="50">
        <v>5</v>
      </c>
      <c r="Q800" s="77" t="s">
        <v>272</v>
      </c>
      <c r="R800" s="77">
        <v>5</v>
      </c>
    </row>
    <row r="801" spans="1:18" ht="16.5" customHeight="1" x14ac:dyDescent="0.25">
      <c r="A801" s="77" t="str">
        <f t="shared" si="44"/>
        <v>2012SP44</v>
      </c>
      <c r="B801" s="77" t="str">
        <f t="shared" si="45"/>
        <v>5A5</v>
      </c>
      <c r="C801" s="77" t="s">
        <v>292</v>
      </c>
      <c r="D801" s="44">
        <v>44</v>
      </c>
      <c r="E801" s="44"/>
      <c r="F801" s="44" t="s">
        <v>273</v>
      </c>
      <c r="I801" s="77" t="str">
        <f t="shared" si="46"/>
        <v>F.5 Ch 5</v>
      </c>
      <c r="N801" s="77" t="str">
        <f>VLOOKUP(B801,'Topic with sorted table '!A:E,5,FALSE)</f>
        <v>P2</v>
      </c>
      <c r="P801" s="50">
        <v>5</v>
      </c>
      <c r="Q801" s="77" t="s">
        <v>272</v>
      </c>
      <c r="R801" s="77">
        <v>5</v>
      </c>
    </row>
    <row r="802" spans="1:18" ht="16.5" customHeight="1" x14ac:dyDescent="0.25">
      <c r="A802" s="77" t="str">
        <f t="shared" si="44"/>
        <v>2012SP45</v>
      </c>
      <c r="B802" s="77" t="str">
        <f t="shared" si="45"/>
        <v>5B12</v>
      </c>
      <c r="C802" s="77" t="s">
        <v>292</v>
      </c>
      <c r="D802" s="44">
        <v>45</v>
      </c>
      <c r="E802" s="44"/>
      <c r="F802" s="44" t="s">
        <v>286</v>
      </c>
      <c r="I802" s="77" t="str">
        <f t="shared" si="46"/>
        <v>F.5 Ch 12</v>
      </c>
      <c r="N802" s="77" t="str">
        <f>VLOOKUP(B802,'Topic with sorted table '!A:E,5,FALSE)</f>
        <v>S4</v>
      </c>
      <c r="P802" s="50">
        <v>5</v>
      </c>
      <c r="Q802" s="77" t="s">
        <v>273</v>
      </c>
      <c r="R802" s="77">
        <v>12</v>
      </c>
    </row>
    <row r="803" spans="1:18" ht="16.5" customHeight="1" x14ac:dyDescent="0.25"/>
    <row r="804" spans="1:18" ht="16.5" customHeight="1" x14ac:dyDescent="0.25"/>
    <row r="805" spans="1:18" ht="16.5" customHeight="1" x14ac:dyDescent="0.25"/>
    <row r="806" spans="1:18" ht="16.5" customHeight="1" x14ac:dyDescent="0.25"/>
    <row r="807" spans="1:18" ht="16.5" customHeight="1" x14ac:dyDescent="0.25"/>
    <row r="808" spans="1:18" ht="16.5" customHeight="1" x14ac:dyDescent="0.25"/>
    <row r="809" spans="1:18" ht="16.5" customHeight="1" x14ac:dyDescent="0.25"/>
    <row r="810" spans="1:18" ht="16.5" customHeight="1" x14ac:dyDescent="0.25"/>
    <row r="811" spans="1:18" ht="16.5" customHeight="1" x14ac:dyDescent="0.25"/>
    <row r="812" spans="1:18" ht="16.5" customHeight="1" x14ac:dyDescent="0.25"/>
    <row r="813" spans="1:18" ht="16.5" customHeight="1" x14ac:dyDescent="0.25"/>
    <row r="814" spans="1:18" ht="16.5" customHeight="1" x14ac:dyDescent="0.25"/>
    <row r="815" spans="1:18" ht="16.5" customHeight="1" x14ac:dyDescent="0.25"/>
    <row r="816" spans="1:18" ht="16.5" customHeight="1" x14ac:dyDescent="0.25"/>
    <row r="817" ht="16.5" customHeight="1" x14ac:dyDescent="0.25"/>
    <row r="818" ht="16.5" customHeight="1" x14ac:dyDescent="0.25"/>
    <row r="819" ht="16.5" customHeight="1" x14ac:dyDescent="0.25"/>
    <row r="820" ht="16.5" customHeight="1" x14ac:dyDescent="0.25"/>
    <row r="821" ht="16.5" customHeight="1" x14ac:dyDescent="0.25"/>
    <row r="822" ht="16.5" customHeight="1" x14ac:dyDescent="0.25"/>
    <row r="823" ht="16.5" customHeight="1" x14ac:dyDescent="0.25"/>
    <row r="824" ht="16.5" customHeight="1" x14ac:dyDescent="0.25"/>
    <row r="825" ht="16.5" customHeight="1" x14ac:dyDescent="0.25"/>
    <row r="826" ht="16.5" customHeight="1" x14ac:dyDescent="0.25"/>
    <row r="827" ht="16.5" customHeight="1" x14ac:dyDescent="0.25"/>
    <row r="828" ht="16.5" customHeight="1" x14ac:dyDescent="0.25"/>
    <row r="829" ht="16.5" customHeight="1" x14ac:dyDescent="0.25"/>
    <row r="830" ht="16.5" customHeight="1" x14ac:dyDescent="0.25"/>
    <row r="831" ht="16.5" customHeight="1" x14ac:dyDescent="0.25"/>
    <row r="832" ht="16.5" customHeight="1" x14ac:dyDescent="0.25"/>
    <row r="833" ht="16.5" customHeight="1" x14ac:dyDescent="0.25"/>
    <row r="834" ht="16.5" customHeight="1" x14ac:dyDescent="0.25"/>
    <row r="835" ht="16.5" customHeight="1" x14ac:dyDescent="0.25"/>
    <row r="836" ht="16.5" customHeight="1" x14ac:dyDescent="0.25"/>
    <row r="837" ht="16.5" customHeight="1" x14ac:dyDescent="0.25"/>
    <row r="838" ht="16.5" customHeight="1" x14ac:dyDescent="0.25"/>
    <row r="839" ht="16.5" customHeight="1" x14ac:dyDescent="0.25"/>
    <row r="840" ht="16.5" customHeight="1" x14ac:dyDescent="0.25"/>
    <row r="841" ht="16.5" customHeight="1" x14ac:dyDescent="0.25"/>
    <row r="842" ht="16.5" customHeight="1" x14ac:dyDescent="0.25"/>
    <row r="843" ht="16.5" customHeight="1" x14ac:dyDescent="0.25"/>
    <row r="844" ht="16.5" customHeight="1" x14ac:dyDescent="0.25"/>
    <row r="845" ht="16.5" customHeight="1" x14ac:dyDescent="0.25"/>
    <row r="846" ht="16.5" customHeight="1" x14ac:dyDescent="0.25"/>
    <row r="847" ht="16.5" customHeight="1" x14ac:dyDescent="0.25"/>
    <row r="848" ht="16.5" customHeight="1" x14ac:dyDescent="0.25"/>
    <row r="849" ht="16.5" customHeight="1" x14ac:dyDescent="0.25"/>
    <row r="850" ht="16.5" customHeight="1" x14ac:dyDescent="0.25"/>
    <row r="851" ht="16.5" customHeight="1" x14ac:dyDescent="0.25"/>
    <row r="852" ht="16.5" customHeight="1" x14ac:dyDescent="0.25"/>
    <row r="853" ht="16.5" customHeight="1" x14ac:dyDescent="0.25"/>
    <row r="854" ht="16.5" customHeight="1" x14ac:dyDescent="0.25"/>
    <row r="855" ht="16.5" customHeight="1" x14ac:dyDescent="0.25"/>
    <row r="856" ht="16.5" customHeight="1" x14ac:dyDescent="0.25"/>
    <row r="857" ht="16.5" customHeight="1" x14ac:dyDescent="0.25"/>
    <row r="858" ht="16.5" customHeight="1" x14ac:dyDescent="0.25"/>
    <row r="859" ht="16.5" customHeight="1" x14ac:dyDescent="0.25"/>
    <row r="860" ht="16.5" customHeight="1" x14ac:dyDescent="0.25"/>
    <row r="861" ht="16.5" customHeight="1" x14ac:dyDescent="0.25"/>
    <row r="862" ht="16.5" customHeight="1" x14ac:dyDescent="0.25"/>
    <row r="863" ht="16.5" customHeight="1" x14ac:dyDescent="0.25"/>
    <row r="864" ht="16.5" customHeight="1" x14ac:dyDescent="0.25"/>
    <row r="865" ht="16.5" customHeight="1" x14ac:dyDescent="0.25"/>
    <row r="866" ht="16.5" customHeight="1" x14ac:dyDescent="0.25"/>
    <row r="867" ht="16.5" customHeight="1" x14ac:dyDescent="0.25"/>
    <row r="868" ht="16.5" customHeight="1" x14ac:dyDescent="0.25"/>
    <row r="869" ht="16.5" customHeight="1" x14ac:dyDescent="0.25"/>
    <row r="870" ht="16.5" customHeight="1" x14ac:dyDescent="0.25"/>
    <row r="871" ht="16.5" customHeight="1" x14ac:dyDescent="0.25"/>
    <row r="872" ht="16.5" customHeight="1" x14ac:dyDescent="0.25"/>
    <row r="873" ht="16.5" customHeight="1" x14ac:dyDescent="0.25"/>
    <row r="874" ht="16.5" customHeight="1" x14ac:dyDescent="0.25"/>
  </sheetData>
  <autoFilter ref="A1:R874" xr:uid="{00000000-0009-0000-0000-000002000000}">
    <sortState ref="A2:R874">
      <sortCondition ref="A1:A874"/>
    </sortState>
  </autoFilter>
  <phoneticPr fontId="2" type="noConversion"/>
  <conditionalFormatting sqref="AD12:AD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2:A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1"/>
  <dimension ref="A1:E1035"/>
  <sheetViews>
    <sheetView topLeftCell="A995" zoomScale="115" zoomScaleNormal="115" workbookViewId="0">
      <selection activeCell="C1035" sqref="C1035"/>
    </sheetView>
  </sheetViews>
  <sheetFormatPr defaultColWidth="8.875" defaultRowHeight="16.5" x14ac:dyDescent="0.25"/>
  <cols>
    <col min="1" max="2" width="8.625" style="77"/>
    <col min="3" max="3" width="84" customWidth="1"/>
    <col min="4" max="4" width="8.625" style="77"/>
  </cols>
  <sheetData>
    <row r="1" spans="2:5" x14ac:dyDescent="0.25">
      <c r="B1" s="85" t="s">
        <v>518</v>
      </c>
      <c r="C1" t="str">
        <f>"=="&amp;analysis!A2&amp;"=="&amp;"&lt;"&amp;analysis!C2&amp;"&gt; "&amp;" &lt;Q"&amp;analysis!D2&amp;"&gt; "&amp;" &lt;"&amp;analysis!C2 &amp;" Q"&amp;analysis!D2&amp;"&gt; "&amp;" &lt;F."&amp;analysis!P2&amp;"&gt; "&amp;" &lt;F."&amp;analysis!P2&amp;" Ch."&amp;analysis!R2&amp;"&gt; "&amp;" &lt;"&amp;analysis!N2&amp;"&gt; "&amp;" &lt;Lv"&amp;analysis!L2&amp;"&gt; "&amp;" **"&amp;analysis!F2&amp;"** "</f>
        <v xml:space="preserve">==200201==&lt;2002&gt;  &lt;Q1&gt;  &lt;2002 Q1&gt;  &lt;F.1&gt;  &lt;F.1 Ch.4&gt;  &lt;A1&gt;  &lt;Lv2&gt;  **D** </v>
      </c>
      <c r="D1" s="85" t="s">
        <v>519</v>
      </c>
      <c r="E1" s="84" t="str">
        <f>analysis!C2&amp;" Q"&amp;analysis!D2&amp;" &lt;F."&amp;analysis!P2&amp;" Ch."&amp;analysis!R2&amp;"&gt; "&amp;" &lt;Lv"&amp;analysis!L2&amp;"&gt; "</f>
        <v xml:space="preserve">2002 Q1 &lt;F.1 Ch.4&gt;  &lt;Lv2&gt; </v>
      </c>
    </row>
    <row r="2" spans="2:5" x14ac:dyDescent="0.25">
      <c r="B2" s="85" t="s">
        <v>518</v>
      </c>
      <c r="C2" s="77" t="str">
        <f>"=="&amp;analysis!A3&amp;"=="&amp;"&lt;"&amp;analysis!C3&amp;"&gt; "&amp;" &lt;Q"&amp;analysis!D3&amp;"&gt; "&amp;" &lt;"&amp;analysis!C3 &amp;" Q"&amp;analysis!D3&amp;"&gt; "&amp;" &lt;F."&amp;analysis!P3&amp;"&gt; "&amp;" &lt;F."&amp;analysis!P3&amp;" Ch."&amp;analysis!R3&amp;"&gt; "&amp;" &lt;"&amp;analysis!N3&amp;"&gt; "&amp;" &lt;Lv"&amp;analysis!L3&amp;"&gt; "&amp;" **"&amp;analysis!F3&amp;"** "</f>
        <v xml:space="preserve">==200202==&lt;2002&gt;  &lt;Q2&gt;  &lt;2002 Q2&gt;  &lt;F.4&gt;  &lt;F.4 Ch.3&gt;  &lt;A3&gt;  &lt;Lv2&gt;  **B** </v>
      </c>
      <c r="D2" s="85" t="s">
        <v>519</v>
      </c>
      <c r="E2" s="84" t="str">
        <f>analysis!C3&amp;" Q"&amp;analysis!D3&amp;" &lt;F."&amp;analysis!P3&amp;" Ch."&amp;analysis!R3&amp;"&gt; "&amp;" &lt;Lv"&amp;analysis!L3&amp;"&gt; "</f>
        <v xml:space="preserve">2002 Q2 &lt;F.4 Ch.3&gt;  &lt;Lv2&gt; </v>
      </c>
    </row>
    <row r="3" spans="2:5" x14ac:dyDescent="0.25">
      <c r="B3" s="85" t="s">
        <v>518</v>
      </c>
      <c r="C3" s="77" t="str">
        <f>"=="&amp;analysis!A4&amp;"=="&amp;"&lt;"&amp;analysis!C4&amp;"&gt; "&amp;" &lt;Q"&amp;analysis!D4&amp;"&gt; "&amp;" &lt;"&amp;analysis!C4 &amp;" Q"&amp;analysis!D4&amp;"&gt; "&amp;" &lt;F."&amp;analysis!P4&amp;"&gt; "&amp;" &lt;F."&amp;analysis!P4&amp;" Ch."&amp;analysis!R4&amp;"&gt; "&amp;" &lt;"&amp;analysis!N4&amp;"&gt; "&amp;" &lt;Lv"&amp;analysis!L4&amp;"&gt; "&amp;" **"&amp;analysis!F4&amp;"** "</f>
        <v xml:space="preserve">==200203==&lt;2002&gt;  &lt;Q3&gt;  &lt;2002 Q3&gt;  &lt;F.3&gt;  &lt;F.3 Ch.2&gt;  &lt;A2&gt;  &lt;Lv2&gt;  **A** </v>
      </c>
      <c r="D3" s="85" t="s">
        <v>519</v>
      </c>
      <c r="E3" s="84" t="str">
        <f>analysis!C4&amp;" Q"&amp;analysis!D4&amp;" &lt;F."&amp;analysis!P4&amp;" Ch."&amp;analysis!R4&amp;"&gt; "&amp;" &lt;Lv"&amp;analysis!L4&amp;"&gt; "</f>
        <v xml:space="preserve">2002 Q3 &lt;F.3 Ch.2&gt;  &lt;Lv2&gt; </v>
      </c>
    </row>
    <row r="4" spans="2:5" x14ac:dyDescent="0.25">
      <c r="B4" s="85" t="s">
        <v>518</v>
      </c>
      <c r="C4" s="77" t="str">
        <f>"=="&amp;analysis!A5&amp;"=="&amp;"&lt;"&amp;analysis!C5&amp;"&gt; "&amp;" &lt;Q"&amp;analysis!D5&amp;"&gt; "&amp;" &lt;"&amp;analysis!C5 &amp;" Q"&amp;analysis!D5&amp;"&gt; "&amp;" &lt;F."&amp;analysis!P5&amp;"&gt; "&amp;" &lt;F."&amp;analysis!P5&amp;" Ch."&amp;analysis!R5&amp;"&gt; "&amp;" &lt;"&amp;analysis!N5&amp;"&gt; "&amp;" &lt;Lv"&amp;analysis!L5&amp;"&gt; "&amp;" **"&amp;analysis!F5&amp;"** "</f>
        <v xml:space="preserve">==200204==&lt;2002&gt;  &lt;Q4&gt;  &lt;2002 Q4&gt;  &lt;F.4&gt;  &lt;F.4 Ch.2&gt;  &lt;AG2&gt;  &lt;Lv6&gt;  **D** </v>
      </c>
      <c r="D4" s="85" t="s">
        <v>519</v>
      </c>
      <c r="E4" s="84" t="str">
        <f>analysis!C5&amp;" Q"&amp;analysis!D5&amp;" &lt;F."&amp;analysis!P5&amp;" Ch."&amp;analysis!R5&amp;"&gt; "&amp;" &lt;Lv"&amp;analysis!L5&amp;"&gt; "</f>
        <v xml:space="preserve">2002 Q4 &lt;F.4 Ch.2&gt;  &lt;Lv6&gt; </v>
      </c>
    </row>
    <row r="5" spans="2:5" x14ac:dyDescent="0.25">
      <c r="B5" s="85" t="s">
        <v>518</v>
      </c>
      <c r="C5" s="77" t="str">
        <f>"=="&amp;analysis!A6&amp;"=="&amp;"&lt;"&amp;analysis!C6&amp;"&gt; "&amp;" &lt;Q"&amp;analysis!D6&amp;"&gt; "&amp;" &lt;"&amp;analysis!C6 &amp;" Q"&amp;analysis!D6&amp;"&gt; "&amp;" &lt;F."&amp;analysis!P6&amp;"&gt; "&amp;" &lt;F."&amp;analysis!P6&amp;" Ch."&amp;analysis!R6&amp;"&gt; "&amp;" &lt;"&amp;analysis!N6&amp;"&gt; "&amp;" &lt;Lv"&amp;analysis!L6&amp;"&gt; "&amp;" **"&amp;analysis!F6&amp;"** "</f>
        <v xml:space="preserve">==200205==&lt;2002&gt;  &lt;Q5&gt;  &lt;2002 Q5&gt;  &lt;F.4&gt;  &lt;F.4 Ch.5&gt;  &lt;A4&gt;  &lt;Lv3&gt;  **B** </v>
      </c>
      <c r="D5" s="85" t="s">
        <v>519</v>
      </c>
      <c r="E5" s="84" t="str">
        <f>analysis!C6&amp;" Q"&amp;analysis!D6&amp;" &lt;F."&amp;analysis!P6&amp;" Ch."&amp;analysis!R6&amp;"&gt; "&amp;" &lt;Lv"&amp;analysis!L6&amp;"&gt; "</f>
        <v xml:space="preserve">2002 Q5 &lt;F.4 Ch.5&gt;  &lt;Lv3&gt; </v>
      </c>
    </row>
    <row r="6" spans="2:5" x14ac:dyDescent="0.25">
      <c r="B6" s="85" t="s">
        <v>518</v>
      </c>
      <c r="C6" s="77" t="str">
        <f>"=="&amp;analysis!A7&amp;"=="&amp;"&lt;"&amp;analysis!C7&amp;"&gt; "&amp;" &lt;Q"&amp;analysis!D7&amp;"&gt; "&amp;" &lt;"&amp;analysis!C7 &amp;" Q"&amp;analysis!D7&amp;"&gt; "&amp;" &lt;F."&amp;analysis!P7&amp;"&gt; "&amp;" &lt;F."&amp;analysis!P7&amp;" Ch."&amp;analysis!R7&amp;"&gt; "&amp;" &lt;"&amp;analysis!N7&amp;"&gt; "&amp;" &lt;Lv"&amp;analysis!L7&amp;"&gt; "&amp;" **"&amp;analysis!F7&amp;"** "</f>
        <v xml:space="preserve">==200206==&lt;2002&gt;  &lt;Q6&gt;  &lt;2002 Q6&gt;  &lt;F.2&gt;  &lt;F.2 Ch.3&gt;  &lt;A1&gt;  &lt;Lv3&gt;  **A** </v>
      </c>
      <c r="D6" s="85" t="s">
        <v>519</v>
      </c>
      <c r="E6" s="84" t="str">
        <f>analysis!C7&amp;" Q"&amp;analysis!D7&amp;" &lt;F."&amp;analysis!P7&amp;" Ch."&amp;analysis!R7&amp;"&gt; "&amp;" &lt;Lv"&amp;analysis!L7&amp;"&gt; "</f>
        <v xml:space="preserve">2002 Q6 &lt;F.2 Ch.3&gt;  &lt;Lv3&gt; </v>
      </c>
    </row>
    <row r="7" spans="2:5" x14ac:dyDescent="0.25">
      <c r="B7" s="85" t="s">
        <v>518</v>
      </c>
      <c r="C7" s="77" t="str">
        <f>"=="&amp;analysis!A8&amp;"=="&amp;"&lt;"&amp;analysis!C8&amp;"&gt; "&amp;" &lt;Q"&amp;analysis!D8&amp;"&gt; "&amp;" &lt;"&amp;analysis!C8 &amp;" Q"&amp;analysis!D8&amp;"&gt; "&amp;" &lt;F."&amp;analysis!P8&amp;"&gt; "&amp;" &lt;F."&amp;analysis!P8&amp;" Ch."&amp;analysis!R8&amp;"&gt; "&amp;" &lt;"&amp;analysis!N8&amp;"&gt; "&amp;" &lt;Lv"&amp;analysis!L8&amp;"&gt; "&amp;" **"&amp;analysis!F8&amp;"** "</f>
        <v xml:space="preserve">==200207==&lt;2002&gt;  &lt;Q7&gt;  &lt;2002 Q7&gt;  &lt;F.4&gt;  &lt;F.4 Ch.3&gt;  &lt;A3&gt;  &lt;Lv2&gt;  **A** </v>
      </c>
      <c r="D7" s="85" t="s">
        <v>519</v>
      </c>
      <c r="E7" s="84" t="str">
        <f>analysis!C8&amp;" Q"&amp;analysis!D8&amp;" &lt;F."&amp;analysis!P8&amp;" Ch."&amp;analysis!R8&amp;"&gt; "&amp;" &lt;Lv"&amp;analysis!L8&amp;"&gt; "</f>
        <v xml:space="preserve">2002 Q7 &lt;F.4 Ch.3&gt;  &lt;Lv2&gt; </v>
      </c>
    </row>
    <row r="8" spans="2:5" x14ac:dyDescent="0.25">
      <c r="B8" s="85" t="s">
        <v>518</v>
      </c>
      <c r="C8" s="77" t="str">
        <f>"=="&amp;analysis!A9&amp;"=="&amp;"&lt;"&amp;analysis!C9&amp;"&gt; "&amp;" &lt;Q"&amp;analysis!D9&amp;"&gt; "&amp;" &lt;"&amp;analysis!C9 &amp;" Q"&amp;analysis!D9&amp;"&gt; "&amp;" &lt;F."&amp;analysis!P9&amp;"&gt; "&amp;" &lt;F."&amp;analysis!P9&amp;" Ch."&amp;analysis!R9&amp;"&gt; "&amp;" &lt;"&amp;analysis!N9&amp;"&gt; "&amp;" &lt;Lv"&amp;analysis!L9&amp;"&gt; "&amp;" **"&amp;analysis!F9&amp;"** "</f>
        <v xml:space="preserve">==200208==&lt;2002&gt;  &lt;Q8&gt;  &lt;2002 Q8&gt;  &lt;F.2&gt;  &lt;F.2 Ch.5&gt;  &lt;A1&gt;  &lt;Lv3&gt;  **D** </v>
      </c>
      <c r="D8" s="85" t="s">
        <v>519</v>
      </c>
      <c r="E8" s="84" t="str">
        <f>analysis!C9&amp;" Q"&amp;analysis!D9&amp;" &lt;F."&amp;analysis!P9&amp;" Ch."&amp;analysis!R9&amp;"&gt; "&amp;" &lt;Lv"&amp;analysis!L9&amp;"&gt; "</f>
        <v xml:space="preserve">2002 Q8 &lt;F.2 Ch.5&gt;  &lt;Lv3&gt; </v>
      </c>
    </row>
    <row r="9" spans="2:5" x14ac:dyDescent="0.25">
      <c r="B9" s="85" t="s">
        <v>518</v>
      </c>
      <c r="C9" s="77" t="str">
        <f>"=="&amp;analysis!A10&amp;"=="&amp;"&lt;"&amp;analysis!C10&amp;"&gt; "&amp;" &lt;Q"&amp;analysis!D10&amp;"&gt; "&amp;" &lt;"&amp;analysis!C10 &amp;" Q"&amp;analysis!D10&amp;"&gt; "&amp;" &lt;F."&amp;analysis!P10&amp;"&gt; "&amp;" &lt;F."&amp;analysis!P10&amp;" Ch."&amp;analysis!R10&amp;"&gt; "&amp;" &lt;"&amp;analysis!N10&amp;"&gt; "&amp;" &lt;Lv"&amp;analysis!L10&amp;"&gt; "&amp;" **"&amp;analysis!F10&amp;"** "</f>
        <v xml:space="preserve">==200209==&lt;2002&gt;  &lt;Q9&gt;  &lt;2002 Q9&gt;  &lt;F.5&gt;  &lt;F.5 Ch.2&gt;  &lt;A4&gt;  &lt;Lv2&gt;  **D** </v>
      </c>
      <c r="D9" s="85" t="s">
        <v>519</v>
      </c>
      <c r="E9" s="84" t="str">
        <f>analysis!C10&amp;" Q"&amp;analysis!D10&amp;" &lt;F."&amp;analysis!P10&amp;" Ch."&amp;analysis!R10&amp;"&gt; "&amp;" &lt;Lv"&amp;analysis!L10&amp;"&gt; "</f>
        <v xml:space="preserve">2002 Q9 &lt;F.5 Ch.2&gt;  &lt;Lv2&gt; </v>
      </c>
    </row>
    <row r="10" spans="2:5" x14ac:dyDescent="0.25">
      <c r="B10" s="85" t="s">
        <v>518</v>
      </c>
      <c r="C10" s="77" t="str">
        <f>"=="&amp;analysis!A11&amp;"=="&amp;"&lt;"&amp;analysis!C11&amp;"&gt; "&amp;" &lt;Q"&amp;analysis!D11&amp;"&gt; "&amp;" &lt;"&amp;analysis!C11 &amp;" Q"&amp;analysis!D11&amp;"&gt; "&amp;" &lt;F."&amp;analysis!P11&amp;"&gt; "&amp;" &lt;F."&amp;analysis!P11&amp;" Ch."&amp;analysis!R11&amp;"&gt; "&amp;" &lt;"&amp;analysis!N11&amp;"&gt; "&amp;" &lt;Lv"&amp;analysis!L11&amp;"&gt; "&amp;" **"&amp;analysis!F11&amp;"** "</f>
        <v xml:space="preserve">==200210==&lt;2002&gt;  &lt;Q10&gt;  &lt;2002 Q10&gt;  &lt;F.2&gt;  &lt;F.2 Ch.6&gt;  &lt;A1&gt;  &lt;Lv2&gt;  **B** </v>
      </c>
      <c r="D10" s="85" t="s">
        <v>519</v>
      </c>
      <c r="E10" s="84" t="str">
        <f>analysis!C11&amp;" Q"&amp;analysis!D11&amp;" &lt;F."&amp;analysis!P11&amp;" Ch."&amp;analysis!R11&amp;"&gt; "&amp;" &lt;Lv"&amp;analysis!L11&amp;"&gt; "</f>
        <v xml:space="preserve">2002 Q10 &lt;F.2 Ch.6&gt;  &lt;Lv2&gt; </v>
      </c>
    </row>
    <row r="11" spans="2:5" x14ac:dyDescent="0.25">
      <c r="B11" s="85" t="s">
        <v>518</v>
      </c>
      <c r="C11" s="77" t="str">
        <f>"=="&amp;analysis!A12&amp;"=="&amp;"&lt;"&amp;analysis!C12&amp;"&gt; "&amp;" &lt;Q"&amp;analysis!D12&amp;"&gt; "&amp;" &lt;"&amp;analysis!C12 &amp;" Q"&amp;analysis!D12&amp;"&gt; "&amp;" &lt;F."&amp;analysis!P12&amp;"&gt; "&amp;" &lt;F."&amp;analysis!P12&amp;" Ch."&amp;analysis!R12&amp;"&gt; "&amp;" &lt;"&amp;analysis!N12&amp;"&gt; "&amp;" &lt;Lv"&amp;analysis!L12&amp;"&gt; "&amp;" **"&amp;analysis!F12&amp;"** "</f>
        <v xml:space="preserve">==200211==&lt;2002&gt;  &lt;Q11&gt;  &lt;2002 Q11&gt;  &lt;F.6&gt;  &lt;F.6 Ch.1&gt;  &lt;A3&gt;  &lt;Lv2&gt;  **C** </v>
      </c>
      <c r="D11" s="85" t="s">
        <v>519</v>
      </c>
      <c r="E11" s="84" t="str">
        <f>analysis!C12&amp;" Q"&amp;analysis!D12&amp;" &lt;F."&amp;analysis!P12&amp;" Ch."&amp;analysis!R12&amp;"&gt; "&amp;" &lt;Lv"&amp;analysis!L12&amp;"&gt; "</f>
        <v xml:space="preserve">2002 Q11 &lt;F.6 Ch.1&gt;  &lt;Lv2&gt; </v>
      </c>
    </row>
    <row r="12" spans="2:5" x14ac:dyDescent="0.25">
      <c r="B12" s="85" t="s">
        <v>518</v>
      </c>
      <c r="C12" s="77" t="str">
        <f>"=="&amp;analysis!A13&amp;"=="&amp;"&lt;"&amp;analysis!C13&amp;"&gt; "&amp;" &lt;Q"&amp;analysis!D13&amp;"&gt; "&amp;" &lt;"&amp;analysis!C13 &amp;" Q"&amp;analysis!D13&amp;"&gt; "&amp;" &lt;F."&amp;analysis!P13&amp;"&gt; "&amp;" &lt;F."&amp;analysis!P13&amp;" Ch."&amp;analysis!R13&amp;"&gt; "&amp;" &lt;"&amp;analysis!N13&amp;"&gt; "&amp;" &lt;Lv"&amp;analysis!L13&amp;"&gt; "&amp;" **"&amp;analysis!F13&amp;"** "</f>
        <v xml:space="preserve">==200212==&lt;2002&gt;  &lt;Q12&gt;  &lt;2002 Q12&gt;  &lt;F.4&gt;  &lt;F.4 Ch.8&gt;  &lt;A4&gt;  &lt;Lv7&gt;  **C** </v>
      </c>
      <c r="D12" s="85" t="s">
        <v>519</v>
      </c>
      <c r="E12" s="84" t="str">
        <f>analysis!C13&amp;" Q"&amp;analysis!D13&amp;" &lt;F."&amp;analysis!P13&amp;" Ch."&amp;analysis!R13&amp;"&gt; "&amp;" &lt;Lv"&amp;analysis!L13&amp;"&gt; "</f>
        <v xml:space="preserve">2002 Q12 &lt;F.4 Ch.8&gt;  &lt;Lv7&gt; </v>
      </c>
    </row>
    <row r="13" spans="2:5" x14ac:dyDescent="0.25">
      <c r="B13" s="85" t="s">
        <v>518</v>
      </c>
      <c r="C13" s="77" t="str">
        <f>"=="&amp;analysis!A14&amp;"=="&amp;"&lt;"&amp;analysis!C14&amp;"&gt; "&amp;" &lt;Q"&amp;analysis!D14&amp;"&gt; "&amp;" &lt;"&amp;analysis!C14 &amp;" Q"&amp;analysis!D14&amp;"&gt; "&amp;" &lt;F."&amp;analysis!P14&amp;"&gt; "&amp;" &lt;F."&amp;analysis!P14&amp;" Ch."&amp;analysis!R14&amp;"&gt; "&amp;" &lt;"&amp;analysis!N14&amp;"&gt; "&amp;" &lt;Lv"&amp;analysis!L14&amp;"&gt; "&amp;" **"&amp;analysis!F14&amp;"** "</f>
        <v xml:space="preserve">==200213==&lt;2002&gt;  &lt;Q13&gt;  &lt;2002 Q13&gt;  &lt;F.2&gt;  &lt;F.2 Ch.6&gt;  &lt;A1&gt;  &lt;Lv4&gt;  **D** </v>
      </c>
      <c r="D13" s="85" t="s">
        <v>519</v>
      </c>
      <c r="E13" s="84" t="str">
        <f>analysis!C14&amp;" Q"&amp;analysis!D14&amp;" &lt;F."&amp;analysis!P14&amp;" Ch."&amp;analysis!R14&amp;"&gt; "&amp;" &lt;Lv"&amp;analysis!L14&amp;"&gt; "</f>
        <v xml:space="preserve">2002 Q13 &lt;F.2 Ch.6&gt;  &lt;Lv4&gt; </v>
      </c>
    </row>
    <row r="14" spans="2:5" x14ac:dyDescent="0.25">
      <c r="B14" s="85" t="s">
        <v>518</v>
      </c>
      <c r="C14" s="77" t="str">
        <f>"=="&amp;analysis!A15&amp;"=="&amp;"&lt;"&amp;analysis!C15&amp;"&gt; "&amp;" &lt;Q"&amp;analysis!D15&amp;"&gt; "&amp;" &lt;"&amp;analysis!C15 &amp;" Q"&amp;analysis!D15&amp;"&gt; "&amp;" &lt;F."&amp;analysis!P15&amp;"&gt; "&amp;" &lt;F."&amp;analysis!P15&amp;" Ch."&amp;analysis!R15&amp;"&gt; "&amp;" &lt;"&amp;analysis!N15&amp;"&gt; "&amp;" &lt;Lv"&amp;analysis!L15&amp;"&gt; "&amp;" **"&amp;analysis!F15&amp;"** "</f>
        <v xml:space="preserve">==200214==&lt;2002&gt;  &lt;Q14&gt;  &lt;2002 Q14&gt;  &lt;F.1&gt;  &lt;F.1 Ch.3&gt;  &lt;A1&gt;  &lt;Lv2&gt;  **A** </v>
      </c>
      <c r="D14" s="85" t="s">
        <v>519</v>
      </c>
      <c r="E14" s="84" t="str">
        <f>analysis!C15&amp;" Q"&amp;analysis!D15&amp;" &lt;F."&amp;analysis!P15&amp;" Ch."&amp;analysis!R15&amp;"&gt; "&amp;" &lt;Lv"&amp;analysis!L15&amp;"&gt; "</f>
        <v xml:space="preserve">2002 Q14 &lt;F.1 Ch.3&gt;  &lt;Lv2&gt; </v>
      </c>
    </row>
    <row r="15" spans="2:5" x14ac:dyDescent="0.25">
      <c r="B15" s="85" t="s">
        <v>518</v>
      </c>
      <c r="C15" s="77" t="str">
        <f>"=="&amp;analysis!A16&amp;"=="&amp;"&lt;"&amp;analysis!C16&amp;"&gt; "&amp;" &lt;Q"&amp;analysis!D16&amp;"&gt; "&amp;" &lt;"&amp;analysis!C16 &amp;" Q"&amp;analysis!D16&amp;"&gt; "&amp;" &lt;F."&amp;analysis!P16&amp;"&gt; "&amp;" &lt;F."&amp;analysis!P16&amp;" Ch."&amp;analysis!R16&amp;"&gt; "&amp;" &lt;"&amp;analysis!N16&amp;"&gt; "&amp;" &lt;Lv"&amp;analysis!L16&amp;"&gt; "&amp;" **"&amp;analysis!F16&amp;"** "</f>
        <v xml:space="preserve">==200215==&lt;2002&gt;  &lt;Q15&gt;  &lt;2002 Q15&gt;  &lt;F.5&gt;  &lt;F.5 Ch.6&gt;  &lt;DA&gt;  &lt;Lv6&gt;  **A** </v>
      </c>
      <c r="D15" s="85" t="s">
        <v>519</v>
      </c>
      <c r="E15" s="84" t="str">
        <f>analysis!C16&amp;" Q"&amp;analysis!D16&amp;" &lt;F."&amp;analysis!P16&amp;" Ch."&amp;analysis!R16&amp;"&gt; "&amp;" &lt;Lv"&amp;analysis!L16&amp;"&gt; "</f>
        <v xml:space="preserve">2002 Q15 &lt;F.5 Ch.6&gt;  &lt;Lv6&gt; </v>
      </c>
    </row>
    <row r="16" spans="2:5" x14ac:dyDescent="0.25">
      <c r="B16" s="85" t="s">
        <v>518</v>
      </c>
      <c r="C16" s="77" t="str">
        <f>"=="&amp;analysis!A17&amp;"=="&amp;"&lt;"&amp;analysis!C17&amp;"&gt; "&amp;" &lt;Q"&amp;analysis!D17&amp;"&gt; "&amp;" &lt;"&amp;analysis!C17 &amp;" Q"&amp;analysis!D17&amp;"&gt; "&amp;" &lt;F."&amp;analysis!P17&amp;"&gt; "&amp;" &lt;F."&amp;analysis!P17&amp;" Ch."&amp;analysis!R17&amp;"&gt; "&amp;" &lt;"&amp;analysis!N17&amp;"&gt; "&amp;" &lt;Lv"&amp;analysis!L17&amp;"&gt; "&amp;" **"&amp;analysis!F17&amp;"** "</f>
        <v xml:space="preserve">==200216==&lt;2002&gt;  &lt;Q16&gt;  &lt;2002 Q16&gt;  &lt;F.5&gt;  &lt;F.5 Ch.9&gt;  &lt;T2&gt;  &lt;Lv2&gt;  **A** </v>
      </c>
      <c r="D16" s="85" t="s">
        <v>519</v>
      </c>
      <c r="E16" s="84" t="str">
        <f>analysis!C17&amp;" Q"&amp;analysis!D17&amp;" &lt;F."&amp;analysis!P17&amp;" Ch."&amp;analysis!R17&amp;"&gt; "&amp;" &lt;Lv"&amp;analysis!L17&amp;"&gt; "</f>
        <v xml:space="preserve">2002 Q16 &lt;F.5 Ch.9&gt;  &lt;Lv2&gt; </v>
      </c>
    </row>
    <row r="17" spans="2:5" x14ac:dyDescent="0.25">
      <c r="B17" s="85" t="s">
        <v>518</v>
      </c>
      <c r="C17" s="77" t="str">
        <f>"=="&amp;analysis!A18&amp;"=="&amp;"&lt;"&amp;analysis!C18&amp;"&gt; "&amp;" &lt;Q"&amp;analysis!D18&amp;"&gt; "&amp;" &lt;"&amp;analysis!C18 &amp;" Q"&amp;analysis!D18&amp;"&gt; "&amp;" &lt;F."&amp;analysis!P18&amp;"&gt; "&amp;" &lt;F."&amp;analysis!P18&amp;" Ch."&amp;analysis!R18&amp;"&gt; "&amp;" &lt;"&amp;analysis!N18&amp;"&gt; "&amp;" &lt;Lv"&amp;analysis!L18&amp;"&gt; "&amp;" **"&amp;analysis!F18&amp;"** "</f>
        <v xml:space="preserve">==200217==&lt;2002&gt;  &lt;Q17&gt;  &lt;2002 Q17&gt;  &lt;F.4&gt;  &lt;F.4 Ch.11&gt;  &lt;DG3&gt;  &lt;Lv2&gt;  **B** </v>
      </c>
      <c r="D17" s="85" t="s">
        <v>519</v>
      </c>
      <c r="E17" s="84" t="str">
        <f>analysis!C18&amp;" Q"&amp;analysis!D18&amp;" &lt;F."&amp;analysis!P18&amp;" Ch."&amp;analysis!R18&amp;"&gt; "&amp;" &lt;Lv"&amp;analysis!L18&amp;"&gt; "</f>
        <v xml:space="preserve">2002 Q17 &lt;F.4 Ch.11&gt;  &lt;Lv2&gt; </v>
      </c>
    </row>
    <row r="18" spans="2:5" x14ac:dyDescent="0.25">
      <c r="B18" s="85" t="s">
        <v>518</v>
      </c>
      <c r="C18" s="77" t="str">
        <f>"=="&amp;analysis!A19&amp;"=="&amp;"&lt;"&amp;analysis!C19&amp;"&gt; "&amp;" &lt;Q"&amp;analysis!D19&amp;"&gt; "&amp;" &lt;"&amp;analysis!C19 &amp;" Q"&amp;analysis!D19&amp;"&gt; "&amp;" &lt;F."&amp;analysis!P19&amp;"&gt; "&amp;" &lt;F."&amp;analysis!P19&amp;" Ch."&amp;analysis!R19&amp;"&gt; "&amp;" &lt;"&amp;analysis!N19&amp;"&gt; "&amp;" &lt;Lv"&amp;analysis!L19&amp;"&gt; "&amp;" **"&amp;analysis!F19&amp;"** "</f>
        <v xml:space="preserve">==200218==&lt;2002&gt;  &lt;Q18&gt;  &lt;2002 Q18&gt;  &lt;F.5&gt;  &lt;F.5 Ch.9&gt;  &lt;T2&gt;  &lt;Lv2&gt;  **C** </v>
      </c>
      <c r="D18" s="85" t="s">
        <v>519</v>
      </c>
      <c r="E18" s="84" t="str">
        <f>analysis!C19&amp;" Q"&amp;analysis!D19&amp;" &lt;F."&amp;analysis!P19&amp;" Ch."&amp;analysis!R19&amp;"&gt; "&amp;" &lt;Lv"&amp;analysis!L19&amp;"&gt; "</f>
        <v xml:space="preserve">2002 Q18 &lt;F.5 Ch.9&gt;  &lt;Lv2&gt; </v>
      </c>
    </row>
    <row r="19" spans="2:5" x14ac:dyDescent="0.25">
      <c r="B19" s="85" t="s">
        <v>518</v>
      </c>
      <c r="C19" s="77" t="str">
        <f>"=="&amp;analysis!A20&amp;"=="&amp;"&lt;"&amp;analysis!C20&amp;"&gt; "&amp;" &lt;Q"&amp;analysis!D20&amp;"&gt; "&amp;" &lt;"&amp;analysis!C20 &amp;" Q"&amp;analysis!D20&amp;"&gt; "&amp;" &lt;F."&amp;analysis!P20&amp;"&gt; "&amp;" &lt;F."&amp;analysis!P20&amp;" Ch."&amp;analysis!R20&amp;"&gt; "&amp;" &lt;"&amp;analysis!N20&amp;"&gt; "&amp;" &lt;Lv"&amp;analysis!L20&amp;"&gt; "&amp;" **"&amp;analysis!F20&amp;"** "</f>
        <v xml:space="preserve">==200219==&lt;2002&gt;  &lt;Q19&gt;  &lt;2002 Q19&gt;  &lt;F.3&gt;  &lt;F.3 Ch.10&gt;  &lt;VA2&gt;  &lt;Lv2&gt;  **D** </v>
      </c>
      <c r="D19" s="85" t="s">
        <v>519</v>
      </c>
      <c r="E19" s="84" t="str">
        <f>analysis!C20&amp;" Q"&amp;analysis!D20&amp;" &lt;F."&amp;analysis!P20&amp;" Ch."&amp;analysis!R20&amp;"&gt; "&amp;" &lt;Lv"&amp;analysis!L20&amp;"&gt; "</f>
        <v xml:space="preserve">2002 Q19 &lt;F.3 Ch.10&gt;  &lt;Lv2&gt; </v>
      </c>
    </row>
    <row r="20" spans="2:5" x14ac:dyDescent="0.25">
      <c r="B20" s="85" t="s">
        <v>518</v>
      </c>
      <c r="C20" s="77" t="str">
        <f>"=="&amp;analysis!A21&amp;"=="&amp;"&lt;"&amp;analysis!C21&amp;"&gt; "&amp;" &lt;Q"&amp;analysis!D21&amp;"&gt; "&amp;" &lt;"&amp;analysis!C21 &amp;" Q"&amp;analysis!D21&amp;"&gt; "&amp;" &lt;F."&amp;analysis!P21&amp;"&gt; "&amp;" &lt;F."&amp;analysis!P21&amp;" Ch."&amp;analysis!R21&amp;"&gt; "&amp;" &lt;"&amp;analysis!N21&amp;"&gt; "&amp;" &lt;Lv"&amp;analysis!L21&amp;"&gt; "&amp;" **"&amp;analysis!F21&amp;"** "</f>
        <v xml:space="preserve">==200220==&lt;2002&gt;  &lt;Q20&gt;  &lt;2002 Q20&gt;  &lt;F.2&gt;  &lt;F.2 Ch.12&gt;  &lt;VA1&gt;  &lt;Lv3&gt;  **A** </v>
      </c>
      <c r="D20" s="85" t="s">
        <v>519</v>
      </c>
      <c r="E20" s="84" t="str">
        <f>analysis!C21&amp;" Q"&amp;analysis!D21&amp;" &lt;F."&amp;analysis!P21&amp;" Ch."&amp;analysis!R21&amp;"&gt; "&amp;" &lt;Lv"&amp;analysis!L21&amp;"&gt; "</f>
        <v xml:space="preserve">2002 Q20 &lt;F.2 Ch.12&gt;  &lt;Lv3&gt; </v>
      </c>
    </row>
    <row r="21" spans="2:5" x14ac:dyDescent="0.25">
      <c r="B21" s="85" t="s">
        <v>518</v>
      </c>
      <c r="C21" s="77" t="str">
        <f>"=="&amp;analysis!A22&amp;"=="&amp;"&lt;"&amp;analysis!C22&amp;"&gt; "&amp;" &lt;Q"&amp;analysis!D22&amp;"&gt; "&amp;" &lt;"&amp;analysis!C22 &amp;" Q"&amp;analysis!D22&amp;"&gt; "&amp;" &lt;F."&amp;analysis!P22&amp;"&gt; "&amp;" &lt;F."&amp;analysis!P22&amp;" Ch."&amp;analysis!R22&amp;"&gt; "&amp;" &lt;"&amp;analysis!N22&amp;"&gt; "&amp;" &lt;Lv"&amp;analysis!L22&amp;"&gt; "&amp;" **"&amp;analysis!F22&amp;"** "</f>
        <v xml:space="preserve">==200221==&lt;2002&gt;  &lt;Q21&gt;  &lt;2002 Q21&gt;  &lt;F.4&gt;  &lt;F.4 Ch.12&gt;  &lt;T2&gt;  &lt;Lv5&gt;  **C** </v>
      </c>
      <c r="D21" s="85" t="s">
        <v>519</v>
      </c>
      <c r="E21" s="84" t="str">
        <f>analysis!C22&amp;" Q"&amp;analysis!D22&amp;" &lt;F."&amp;analysis!P22&amp;" Ch."&amp;analysis!R22&amp;"&gt; "&amp;" &lt;Lv"&amp;analysis!L22&amp;"&gt; "</f>
        <v xml:space="preserve">2002 Q21 &lt;F.4 Ch.12&gt;  &lt;Lv5&gt; </v>
      </c>
    </row>
    <row r="22" spans="2:5" x14ac:dyDescent="0.25">
      <c r="B22" s="85" t="s">
        <v>518</v>
      </c>
      <c r="C22" s="77" t="str">
        <f>"=="&amp;analysis!A23&amp;"=="&amp;"&lt;"&amp;analysis!C23&amp;"&gt; "&amp;" &lt;Q"&amp;analysis!D23&amp;"&gt; "&amp;" &lt;"&amp;analysis!C23 &amp;" Q"&amp;analysis!D23&amp;"&gt; "&amp;" &lt;F."&amp;analysis!P23&amp;"&gt; "&amp;" &lt;F."&amp;analysis!P23&amp;" Ch."&amp;analysis!R23&amp;"&gt; "&amp;" &lt;"&amp;analysis!N23&amp;"&gt; "&amp;" &lt;Lv"&amp;analysis!L23&amp;"&gt; "&amp;" **"&amp;analysis!F23&amp;"** "</f>
        <v xml:space="preserve">==200222==&lt;2002&gt;  &lt;Q22&gt;  &lt;2002 Q22&gt;  &lt;F.4&gt;  &lt;F.4 Ch.12&gt;  &lt;T2&gt;  &lt;Lv2&gt;  **A** </v>
      </c>
      <c r="D22" s="85" t="s">
        <v>519</v>
      </c>
      <c r="E22" s="84" t="str">
        <f>analysis!C23&amp;" Q"&amp;analysis!D23&amp;" &lt;F."&amp;analysis!P23&amp;" Ch."&amp;analysis!R23&amp;"&gt; "&amp;" &lt;Lv"&amp;analysis!L23&amp;"&gt; "</f>
        <v xml:space="preserve">2002 Q22 &lt;F.4 Ch.12&gt;  &lt;Lv2&gt; </v>
      </c>
    </row>
    <row r="23" spans="2:5" x14ac:dyDescent="0.25">
      <c r="B23" s="85" t="s">
        <v>518</v>
      </c>
      <c r="C23" s="77" t="str">
        <f>"=="&amp;analysis!A24&amp;"=="&amp;"&lt;"&amp;analysis!C24&amp;"&gt; "&amp;" &lt;Q"&amp;analysis!D24&amp;"&gt; "&amp;" &lt;"&amp;analysis!C24 &amp;" Q"&amp;analysis!D24&amp;"&gt; "&amp;" &lt;F."&amp;analysis!P24&amp;"&gt; "&amp;" &lt;F."&amp;analysis!P24&amp;" Ch."&amp;analysis!R24&amp;"&gt; "&amp;" &lt;"&amp;analysis!N24&amp;"&gt; "&amp;" &lt;Lv"&amp;analysis!L24&amp;"&gt; "&amp;" **"&amp;analysis!F24&amp;"** "</f>
        <v xml:space="preserve">==200223==&lt;2002&gt;  &lt;Q23&gt;  &lt;2002 Q23&gt;  &lt;F.5&gt;  &lt;F.5 Ch.9&gt;  &lt;T2&gt;  &lt;Lv6&gt;  **B** </v>
      </c>
      <c r="D23" s="85" t="s">
        <v>519</v>
      </c>
      <c r="E23" s="84" t="str">
        <f>analysis!C24&amp;" Q"&amp;analysis!D24&amp;" &lt;F."&amp;analysis!P24&amp;" Ch."&amp;analysis!R24&amp;"&gt; "&amp;" &lt;Lv"&amp;analysis!L24&amp;"&gt; "</f>
        <v xml:space="preserve">2002 Q23 &lt;F.5 Ch.9&gt;  &lt;Lv6&gt; </v>
      </c>
    </row>
    <row r="24" spans="2:5" x14ac:dyDescent="0.25">
      <c r="B24" s="85" t="s">
        <v>518</v>
      </c>
      <c r="C24" s="77" t="str">
        <f>"=="&amp;analysis!A25&amp;"=="&amp;"&lt;"&amp;analysis!C25&amp;"&gt; "&amp;" &lt;Q"&amp;analysis!D25&amp;"&gt; "&amp;" &lt;"&amp;analysis!C25 &amp;" Q"&amp;analysis!D25&amp;"&gt; "&amp;" &lt;F."&amp;analysis!P25&amp;"&gt; "&amp;" &lt;F."&amp;analysis!P25&amp;" Ch."&amp;analysis!R25&amp;"&gt; "&amp;" &lt;"&amp;analysis!N25&amp;"&gt; "&amp;" &lt;Lv"&amp;analysis!L25&amp;"&gt; "&amp;" **"&amp;analysis!F25&amp;"** "</f>
        <v xml:space="preserve">==200224==&lt;2002&gt;  &lt;Q24&gt;  &lt;2002 Q24&gt;  &lt;F.3&gt;  &lt;F.3 Ch.11&gt;  &lt;T1&gt;  &lt;Lv7&gt;  **C** </v>
      </c>
      <c r="D24" s="85" t="s">
        <v>519</v>
      </c>
      <c r="E24" s="84" t="str">
        <f>analysis!C25&amp;" Q"&amp;analysis!D25&amp;" &lt;F."&amp;analysis!P25&amp;" Ch."&amp;analysis!R25&amp;"&gt; "&amp;" &lt;Lv"&amp;analysis!L25&amp;"&gt; "</f>
        <v xml:space="preserve">2002 Q24 &lt;F.3 Ch.11&gt;  &lt;Lv7&gt; </v>
      </c>
    </row>
    <row r="25" spans="2:5" x14ac:dyDescent="0.25">
      <c r="B25" s="85" t="s">
        <v>518</v>
      </c>
      <c r="C25" s="77" t="str">
        <f>"=="&amp;analysis!A26&amp;"=="&amp;"&lt;"&amp;analysis!C26&amp;"&gt; "&amp;" &lt;Q"&amp;analysis!D26&amp;"&gt; "&amp;" &lt;"&amp;analysis!C26 &amp;" Q"&amp;analysis!D26&amp;"&gt; "&amp;" &lt;F."&amp;analysis!P26&amp;"&gt; "&amp;" &lt;F."&amp;analysis!P26&amp;" Ch."&amp;analysis!R26&amp;"&gt; "&amp;" &lt;"&amp;analysis!N26&amp;"&gt; "&amp;" &lt;Lv"&amp;analysis!L26&amp;"&gt; "&amp;" **"&amp;analysis!F26&amp;"** "</f>
        <v xml:space="preserve">==200225==&lt;2002&gt;  &lt;Q25&gt;  &lt;2002 Q25&gt;  &lt;F.2&gt;  &lt;F.2 Ch.10&gt;  &lt;A2&gt;  &lt;Lv2&gt;  **B** </v>
      </c>
      <c r="D25" s="85" t="s">
        <v>519</v>
      </c>
      <c r="E25" s="84" t="str">
        <f>analysis!C26&amp;" Q"&amp;analysis!D26&amp;" &lt;F."&amp;analysis!P26&amp;" Ch."&amp;analysis!R26&amp;"&gt; "&amp;" &lt;Lv"&amp;analysis!L26&amp;"&gt; "</f>
        <v xml:space="preserve">2002 Q25 &lt;F.2 Ch.10&gt;  &lt;Lv2&gt; </v>
      </c>
    </row>
    <row r="26" spans="2:5" x14ac:dyDescent="0.25">
      <c r="B26" s="85" t="s">
        <v>518</v>
      </c>
      <c r="C26" s="77" t="str">
        <f>"=="&amp;analysis!A27&amp;"=="&amp;"&lt;"&amp;analysis!C27&amp;"&gt; "&amp;" &lt;Q"&amp;analysis!D27&amp;"&gt; "&amp;" &lt;"&amp;analysis!C27 &amp;" Q"&amp;analysis!D27&amp;"&gt; "&amp;" &lt;F."&amp;analysis!P27&amp;"&gt; "&amp;" &lt;F."&amp;analysis!P27&amp;" Ch."&amp;analysis!R27&amp;"&gt; "&amp;" &lt;"&amp;analysis!N27&amp;"&gt; "&amp;" &lt;Lv"&amp;analysis!L27&amp;"&gt; "&amp;" **"&amp;analysis!F27&amp;"** "</f>
        <v xml:space="preserve">==200226==&lt;2002&gt;  &lt;Q26&gt;  &lt;2002 Q26&gt;  &lt;F.1&gt;  &lt;F.1 Ch.11&gt;  &lt;DG1&gt;  &lt;Lv3&gt;  **D** </v>
      </c>
      <c r="D26" s="85" t="s">
        <v>519</v>
      </c>
      <c r="E26" s="84" t="str">
        <f>analysis!C27&amp;" Q"&amp;analysis!D27&amp;" &lt;F."&amp;analysis!P27&amp;" Ch."&amp;analysis!R27&amp;"&gt; "&amp;" &lt;Lv"&amp;analysis!L27&amp;"&gt; "</f>
        <v xml:space="preserve">2002 Q26 &lt;F.1 Ch.11&gt;  &lt;Lv3&gt; </v>
      </c>
    </row>
    <row r="27" spans="2:5" x14ac:dyDescent="0.25">
      <c r="B27" s="85" t="s">
        <v>518</v>
      </c>
      <c r="C27" s="77" t="str">
        <f>"=="&amp;analysis!A28&amp;"=="&amp;"&lt;"&amp;analysis!C28&amp;"&gt; "&amp;" &lt;Q"&amp;analysis!D28&amp;"&gt; "&amp;" &lt;"&amp;analysis!C28 &amp;" Q"&amp;analysis!D28&amp;"&gt; "&amp;" &lt;F."&amp;analysis!P28&amp;"&gt; "&amp;" &lt;F."&amp;analysis!P28&amp;" Ch."&amp;analysis!R28&amp;"&gt; "&amp;" &lt;"&amp;analysis!N28&amp;"&gt; "&amp;" &lt;Lv"&amp;analysis!L28&amp;"&gt; "&amp;" **"&amp;analysis!F28&amp;"** "</f>
        <v xml:space="preserve">==200227==&lt;2002&gt;  &lt;Q27&gt;  &lt;2002 Q27&gt;  &lt;F.2&gt;  &lt;F.2 Ch.8&gt;  &lt;DG1&gt;  &lt;Lv2&gt;  **B** </v>
      </c>
      <c r="D27" s="85" t="s">
        <v>519</v>
      </c>
      <c r="E27" s="84" t="str">
        <f>analysis!C28&amp;" Q"&amp;analysis!D28&amp;" &lt;F."&amp;analysis!P28&amp;" Ch."&amp;analysis!R28&amp;"&gt; "&amp;" &lt;Lv"&amp;analysis!L28&amp;"&gt; "</f>
        <v xml:space="preserve">2002 Q27 &lt;F.2 Ch.8&gt;  &lt;Lv2&gt; </v>
      </c>
    </row>
    <row r="28" spans="2:5" x14ac:dyDescent="0.25">
      <c r="B28" s="85" t="s">
        <v>518</v>
      </c>
      <c r="C28" s="77" t="str">
        <f>"=="&amp;analysis!A29&amp;"=="&amp;"&lt;"&amp;analysis!C29&amp;"&gt; "&amp;" &lt;Q"&amp;analysis!D29&amp;"&gt; "&amp;" &lt;"&amp;analysis!C29 &amp;" Q"&amp;analysis!D29&amp;"&gt; "&amp;" &lt;F."&amp;analysis!P29&amp;"&gt; "&amp;" &lt;F."&amp;analysis!P29&amp;" Ch."&amp;analysis!R29&amp;"&gt; "&amp;" &lt;"&amp;analysis!N29&amp;"&gt; "&amp;" &lt;Lv"&amp;analysis!L29&amp;"&gt; "&amp;" **"&amp;analysis!F29&amp;"** "</f>
        <v xml:space="preserve">==200228==&lt;2002&gt;  &lt;Q28&gt;  &lt;2002 Q28&gt;  &lt;F.4&gt;  &lt;F.4 Ch.10&gt;  &lt;DG3&gt;  &lt;Lv4&gt;  **B** </v>
      </c>
      <c r="D28" s="85" t="s">
        <v>519</v>
      </c>
      <c r="E28" s="84" t="str">
        <f>analysis!C29&amp;" Q"&amp;analysis!D29&amp;" &lt;F."&amp;analysis!P29&amp;" Ch."&amp;analysis!R29&amp;"&gt; "&amp;" &lt;Lv"&amp;analysis!L29&amp;"&gt; "</f>
        <v xml:space="preserve">2002 Q28 &lt;F.4 Ch.10&gt;  &lt;Lv4&gt; </v>
      </c>
    </row>
    <row r="29" spans="2:5" x14ac:dyDescent="0.25">
      <c r="B29" s="85" t="s">
        <v>518</v>
      </c>
      <c r="C29" s="77" t="str">
        <f>"=="&amp;analysis!A30&amp;"=="&amp;"&lt;"&amp;analysis!C30&amp;"&gt; "&amp;" &lt;Q"&amp;analysis!D30&amp;"&gt; "&amp;" &lt;"&amp;analysis!C30 &amp;" Q"&amp;analysis!D30&amp;"&gt; "&amp;" &lt;F."&amp;analysis!P30&amp;"&gt; "&amp;" &lt;F."&amp;analysis!P30&amp;" Ch."&amp;analysis!R30&amp;"&gt; "&amp;" &lt;"&amp;analysis!N30&amp;"&gt; "&amp;" &lt;Lv"&amp;analysis!L30&amp;"&gt; "&amp;" **"&amp;analysis!F30&amp;"** "</f>
        <v xml:space="preserve">==200229==&lt;2002&gt;  &lt;Q29&gt;  &lt;2002 Q29&gt;  &lt;F.4&gt;  &lt;F.4 Ch.10&gt;  &lt;DG3&gt;  &lt;Lv2&gt;  **B** </v>
      </c>
      <c r="D29" s="85" t="s">
        <v>519</v>
      </c>
      <c r="E29" s="84" t="str">
        <f>analysis!C30&amp;" Q"&amp;analysis!D30&amp;" &lt;F."&amp;analysis!P30&amp;" Ch."&amp;analysis!R30&amp;"&gt; "&amp;" &lt;Lv"&amp;analysis!L30&amp;"&gt; "</f>
        <v xml:space="preserve">2002 Q29 &lt;F.4 Ch.10&gt;  &lt;Lv2&gt; </v>
      </c>
    </row>
    <row r="30" spans="2:5" x14ac:dyDescent="0.25">
      <c r="B30" s="85" t="s">
        <v>518</v>
      </c>
      <c r="C30" s="77" t="str">
        <f>"=="&amp;analysis!A31&amp;"=="&amp;"&lt;"&amp;analysis!C31&amp;"&gt; "&amp;" &lt;Q"&amp;analysis!D31&amp;"&gt; "&amp;" &lt;"&amp;analysis!C31 &amp;" Q"&amp;analysis!D31&amp;"&gt; "&amp;" &lt;F."&amp;analysis!P31&amp;"&gt; "&amp;" &lt;F."&amp;analysis!P31&amp;" Ch."&amp;analysis!R31&amp;"&gt; "&amp;" &lt;"&amp;analysis!N31&amp;"&gt; "&amp;" &lt;Lv"&amp;analysis!L31&amp;"&gt; "&amp;" **"&amp;analysis!F31&amp;"** "</f>
        <v xml:space="preserve">==200230==&lt;2002&gt;  &lt;Q30&gt;  &lt;2002 Q30&gt;  &lt;F.4&gt;  &lt;F.4 Ch.3&gt;  &lt;A3&gt;  &lt;Lv4&gt;  **D** </v>
      </c>
      <c r="D30" s="85" t="s">
        <v>519</v>
      </c>
      <c r="E30" s="84" t="str">
        <f>analysis!C31&amp;" Q"&amp;analysis!D31&amp;" &lt;F."&amp;analysis!P31&amp;" Ch."&amp;analysis!R31&amp;"&gt; "&amp;" &lt;Lv"&amp;analysis!L31&amp;"&gt; "</f>
        <v xml:space="preserve">2002 Q30 &lt;F.4 Ch.3&gt;  &lt;Lv4&gt; </v>
      </c>
    </row>
    <row r="31" spans="2:5" x14ac:dyDescent="0.25">
      <c r="B31" s="85" t="s">
        <v>518</v>
      </c>
      <c r="C31" s="77" t="str">
        <f>"=="&amp;analysis!A32&amp;"=="&amp;"&lt;"&amp;analysis!C32&amp;"&gt; "&amp;" &lt;Q"&amp;analysis!D32&amp;"&gt; "&amp;" &lt;"&amp;analysis!C32 &amp;" Q"&amp;analysis!D32&amp;"&gt; "&amp;" &lt;F."&amp;analysis!P32&amp;"&gt; "&amp;" &lt;F."&amp;analysis!P32&amp;" Ch."&amp;analysis!R32&amp;"&gt; "&amp;" &lt;"&amp;analysis!N32&amp;"&gt; "&amp;" &lt;Lv"&amp;analysis!L32&amp;"&gt; "&amp;" **"&amp;analysis!F32&amp;"** "</f>
        <v xml:space="preserve">==200231==&lt;2002&gt;  &lt;Q31&gt;  &lt;2002 Q31&gt;  &lt;F.4&gt;  &lt;F.4 Ch.2&gt;  &lt;AG2&gt;  &lt;Lv7&gt;  **A** </v>
      </c>
      <c r="D31" s="85" t="s">
        <v>519</v>
      </c>
      <c r="E31" s="84" t="str">
        <f>analysis!C32&amp;" Q"&amp;analysis!D32&amp;" &lt;F."&amp;analysis!P32&amp;" Ch."&amp;analysis!R32&amp;"&gt; "&amp;" &lt;Lv"&amp;analysis!L32&amp;"&gt; "</f>
        <v xml:space="preserve">2002 Q31 &lt;F.4 Ch.2&gt;  &lt;Lv7&gt; </v>
      </c>
    </row>
    <row r="32" spans="2:5" x14ac:dyDescent="0.25">
      <c r="B32" s="85" t="s">
        <v>518</v>
      </c>
      <c r="C32" s="77" t="str">
        <f>"=="&amp;analysis!A33&amp;"=="&amp;"&lt;"&amp;analysis!C33&amp;"&gt; "&amp;" &lt;Q"&amp;analysis!D33&amp;"&gt; "&amp;" &lt;"&amp;analysis!C33 &amp;" Q"&amp;analysis!D33&amp;"&gt; "&amp;" &lt;F."&amp;analysis!P33&amp;"&gt; "&amp;" &lt;F."&amp;analysis!P33&amp;" Ch."&amp;analysis!R33&amp;"&gt; "&amp;" &lt;"&amp;analysis!N33&amp;"&gt; "&amp;" &lt;Lv"&amp;analysis!L33&amp;"&gt; "&amp;" **"&amp;analysis!F33&amp;"** "</f>
        <v xml:space="preserve">==200232==&lt;2002&gt;  &lt;Q32&gt;  &lt;2002 Q32&gt;  &lt;F.4&gt;  &lt;F.4 Ch.2&gt;  &lt;AG2&gt;  &lt;Lv2&gt;  **C** </v>
      </c>
      <c r="D32" s="85" t="s">
        <v>519</v>
      </c>
      <c r="E32" s="84" t="str">
        <f>analysis!C33&amp;" Q"&amp;analysis!D33&amp;" &lt;F."&amp;analysis!P33&amp;" Ch."&amp;analysis!R33&amp;"&gt; "&amp;" &lt;Lv"&amp;analysis!L33&amp;"&gt; "</f>
        <v xml:space="preserve">2002 Q32 &lt;F.4 Ch.2&gt;  &lt;Lv2&gt; </v>
      </c>
    </row>
    <row r="33" spans="2:5" x14ac:dyDescent="0.25">
      <c r="B33" s="85" t="s">
        <v>518</v>
      </c>
      <c r="C33" s="77" t="str">
        <f>"=="&amp;analysis!A34&amp;"=="&amp;"&lt;"&amp;analysis!C34&amp;"&gt; "&amp;" &lt;Q"&amp;analysis!D34&amp;"&gt; "&amp;" &lt;"&amp;analysis!C34 &amp;" Q"&amp;analysis!D34&amp;"&gt; "&amp;" &lt;F."&amp;analysis!P34&amp;"&gt; "&amp;" &lt;F."&amp;analysis!P34&amp;" Ch."&amp;analysis!R34&amp;"&gt; "&amp;" &lt;"&amp;analysis!N34&amp;"&gt; "&amp;" &lt;Lv"&amp;analysis!L34&amp;"&gt; "&amp;" **"&amp;analysis!F34&amp;"** "</f>
        <v xml:space="preserve">==200233==&lt;2002&gt;  &lt;Q33&gt;  &lt;2002 Q33&gt;  &lt;F.1&gt;  &lt;F.1 Ch.12&gt;  &lt;S1&gt;  &lt;Lv2&gt;  **A** </v>
      </c>
      <c r="D33" s="85" t="s">
        <v>519</v>
      </c>
      <c r="E33" s="84" t="str">
        <f>analysis!C34&amp;" Q"&amp;analysis!D34&amp;" &lt;F."&amp;analysis!P34&amp;" Ch."&amp;analysis!R34&amp;"&gt; "&amp;" &lt;Lv"&amp;analysis!L34&amp;"&gt; "</f>
        <v xml:space="preserve">2002 Q33 &lt;F.1 Ch.12&gt;  &lt;Lv2&gt; </v>
      </c>
    </row>
    <row r="34" spans="2:5" x14ac:dyDescent="0.25">
      <c r="B34" s="85" t="s">
        <v>518</v>
      </c>
      <c r="C34" s="77" t="str">
        <f>"=="&amp;analysis!A35&amp;"=="&amp;"&lt;"&amp;analysis!C35&amp;"&gt; "&amp;" &lt;Q"&amp;analysis!D35&amp;"&gt; "&amp;" &lt;"&amp;analysis!C35 &amp;" Q"&amp;analysis!D35&amp;"&gt; "&amp;" &lt;F."&amp;analysis!P35&amp;"&gt; "&amp;" &lt;F."&amp;analysis!P35&amp;" Ch."&amp;analysis!R35&amp;"&gt; "&amp;" &lt;"&amp;analysis!N35&amp;"&gt; "&amp;" &lt;Lv"&amp;analysis!L35&amp;"&gt; "&amp;" **"&amp;analysis!F35&amp;"** "</f>
        <v xml:space="preserve">==200234==&lt;2002&gt;  &lt;Q34&gt;  &lt;2002 Q34&gt;  &lt;F.3&gt;  &lt;F.3 Ch.6&gt;  &lt;S2&gt;  &lt;Lv3&gt;  **B** </v>
      </c>
      <c r="D34" s="85" t="s">
        <v>519</v>
      </c>
      <c r="E34" s="84" t="str">
        <f>analysis!C35&amp;" Q"&amp;analysis!D35&amp;" &lt;F."&amp;analysis!P35&amp;" Ch."&amp;analysis!R35&amp;"&gt; "&amp;" &lt;Lv"&amp;analysis!L35&amp;"&gt; "</f>
        <v xml:space="preserve">2002 Q34 &lt;F.3 Ch.6&gt;  &lt;Lv3&gt; </v>
      </c>
    </row>
    <row r="35" spans="2:5" x14ac:dyDescent="0.25">
      <c r="B35" s="85" t="s">
        <v>518</v>
      </c>
      <c r="C35" s="77" t="str">
        <f>"=="&amp;analysis!A36&amp;"=="&amp;"&lt;"&amp;analysis!C36&amp;"&gt; "&amp;" &lt;Q"&amp;analysis!D36&amp;"&gt; "&amp;" &lt;"&amp;analysis!C36 &amp;" Q"&amp;analysis!D36&amp;"&gt; "&amp;" &lt;F."&amp;analysis!P36&amp;"&gt; "&amp;" &lt;F."&amp;analysis!P36&amp;" Ch."&amp;analysis!R36&amp;"&gt; "&amp;" &lt;"&amp;analysis!N36&amp;"&gt; "&amp;" &lt;Lv"&amp;analysis!L36&amp;"&gt; "&amp;" **"&amp;analysis!F36&amp;"** "</f>
        <v xml:space="preserve">==200235==&lt;2002&gt;  &lt;Q35&gt;  &lt;2002 Q35&gt;  &lt;F.3&gt;  &lt;F.3 Ch.5&gt;  &lt;P1&gt;  &lt;Lv7&gt;  **C** </v>
      </c>
      <c r="D35" s="85" t="s">
        <v>519</v>
      </c>
      <c r="E35" s="84" t="str">
        <f>analysis!C36&amp;" Q"&amp;analysis!D36&amp;" &lt;F."&amp;analysis!P36&amp;" Ch."&amp;analysis!R36&amp;"&gt; "&amp;" &lt;Lv"&amp;analysis!L36&amp;"&gt; "</f>
        <v xml:space="preserve">2002 Q35 &lt;F.3 Ch.5&gt;  &lt;Lv7&gt; </v>
      </c>
    </row>
    <row r="36" spans="2:5" x14ac:dyDescent="0.25">
      <c r="B36" s="85" t="s">
        <v>518</v>
      </c>
      <c r="C36" s="77" t="str">
        <f>"=="&amp;analysis!A37&amp;"=="&amp;"&lt;"&amp;analysis!C37&amp;"&gt; "&amp;" &lt;Q"&amp;analysis!D37&amp;"&gt; "&amp;" &lt;"&amp;analysis!C37 &amp;" Q"&amp;analysis!D37&amp;"&gt; "&amp;" &lt;F."&amp;analysis!P37&amp;"&gt; "&amp;" &lt;F."&amp;analysis!P37&amp;" Ch."&amp;analysis!R37&amp;"&gt; "&amp;" &lt;"&amp;analysis!N37&amp;"&gt; "&amp;" &lt;Lv"&amp;analysis!L37&amp;"&gt; "&amp;" **"&amp;analysis!F37&amp;"** "</f>
        <v xml:space="preserve">==200236==&lt;2002&gt;  &lt;Q36&gt;  &lt;2002 Q36&gt;  &lt;F.5&gt;  &lt;F.5 Ch.5&gt;  &lt;P2&gt;  &lt;Lv4&gt;  **C** </v>
      </c>
      <c r="D36" s="85" t="s">
        <v>519</v>
      </c>
      <c r="E36" s="84" t="str">
        <f>analysis!C37&amp;" Q"&amp;analysis!D37&amp;" &lt;F."&amp;analysis!P37&amp;" Ch."&amp;analysis!R37&amp;"&gt; "&amp;" &lt;Lv"&amp;analysis!L37&amp;"&gt; "</f>
        <v xml:space="preserve">2002 Q36 &lt;F.5 Ch.5&gt;  &lt;Lv4&gt; </v>
      </c>
    </row>
    <row r="37" spans="2:5" x14ac:dyDescent="0.25">
      <c r="B37" s="85" t="s">
        <v>518</v>
      </c>
      <c r="C37" s="77" t="str">
        <f>"=="&amp;analysis!A38&amp;"=="&amp;"&lt;"&amp;analysis!C38&amp;"&gt; "&amp;" &lt;Q"&amp;analysis!D38&amp;"&gt; "&amp;" &lt;"&amp;analysis!C38 &amp;" Q"&amp;analysis!D38&amp;"&gt; "&amp;" &lt;F."&amp;analysis!P38&amp;"&gt; "&amp;" &lt;F."&amp;analysis!P38&amp;" Ch."&amp;analysis!R38&amp;"&gt; "&amp;" &lt;"&amp;analysis!N38&amp;"&gt; "&amp;" &lt;Lv"&amp;analysis!L38&amp;"&gt; "&amp;" **"&amp;analysis!F38&amp;"** "</f>
        <v xml:space="preserve">==200237==&lt;2002&gt;  &lt;Q37&gt;  &lt;2002 Q37&gt;  &lt;F.4&gt;  &lt;F.4 Ch.9&gt;  &lt;A3&gt;  &lt;Lv4&gt;  **D** </v>
      </c>
      <c r="D37" s="85" t="s">
        <v>519</v>
      </c>
      <c r="E37" s="84" t="str">
        <f>analysis!C38&amp;" Q"&amp;analysis!D38&amp;" &lt;F."&amp;analysis!P38&amp;" Ch."&amp;analysis!R38&amp;"&gt; "&amp;" &lt;Lv"&amp;analysis!L38&amp;"&gt; "</f>
        <v xml:space="preserve">2002 Q37 &lt;F.4 Ch.9&gt;  &lt;Lv4&gt; </v>
      </c>
    </row>
    <row r="38" spans="2:5" x14ac:dyDescent="0.25">
      <c r="B38" s="85" t="s">
        <v>518</v>
      </c>
      <c r="C38" s="77" t="str">
        <f>"=="&amp;analysis!A39&amp;"=="&amp;"&lt;"&amp;analysis!C39&amp;"&gt; "&amp;" &lt;Q"&amp;analysis!D39&amp;"&gt; "&amp;" &lt;"&amp;analysis!C39 &amp;" Q"&amp;analysis!D39&amp;"&gt; "&amp;" &lt;F."&amp;analysis!P39&amp;"&gt; "&amp;" &lt;F."&amp;analysis!P39&amp;" Ch."&amp;analysis!R39&amp;"&gt; "&amp;" &lt;"&amp;analysis!N39&amp;"&gt; "&amp;" &lt;Lv"&amp;analysis!L39&amp;"&gt; "&amp;" **"&amp;analysis!F39&amp;"** "</f>
        <v xml:space="preserve">==200238==&lt;2002&gt;  &lt;Q38&gt;  &lt;2002 Q38&gt;  &lt;F.4&gt;  &lt;F.4 Ch.6&gt;  &lt;A3&gt;  &lt;Lv4&gt;  **D** </v>
      </c>
      <c r="D38" s="85" t="s">
        <v>519</v>
      </c>
      <c r="E38" s="84" t="str">
        <f>analysis!C39&amp;" Q"&amp;analysis!D39&amp;" &lt;F."&amp;analysis!P39&amp;" Ch."&amp;analysis!R39&amp;"&gt; "&amp;" &lt;Lv"&amp;analysis!L39&amp;"&gt; "</f>
        <v xml:space="preserve">2002 Q38 &lt;F.4 Ch.6&gt;  &lt;Lv4&gt; </v>
      </c>
    </row>
    <row r="39" spans="2:5" x14ac:dyDescent="0.25">
      <c r="B39" s="85" t="s">
        <v>518</v>
      </c>
      <c r="C39" s="77" t="str">
        <f>"=="&amp;analysis!A40&amp;"=="&amp;"&lt;"&amp;analysis!C40&amp;"&gt; "&amp;" &lt;Q"&amp;analysis!D40&amp;"&gt; "&amp;" &lt;"&amp;analysis!C40 &amp;" Q"&amp;analysis!D40&amp;"&gt; "&amp;" &lt;F."&amp;analysis!P40&amp;"&gt; "&amp;" &lt;F."&amp;analysis!P40&amp;" Ch."&amp;analysis!R40&amp;"&gt; "&amp;" &lt;"&amp;analysis!N40&amp;"&gt; "&amp;" &lt;Lv"&amp;analysis!L40&amp;"&gt; "&amp;" **"&amp;analysis!F40&amp;"** "</f>
        <v xml:space="preserve">==200239==&lt;2002&gt;  &lt;Q39&gt;  &lt;2002 Q39&gt;  &lt;F.2&gt;  &lt;F.2 Ch.10&gt;  &lt;A2&gt;  &lt;Lv3&gt;  **B** </v>
      </c>
      <c r="D39" s="85" t="s">
        <v>519</v>
      </c>
      <c r="E39" s="84" t="str">
        <f>analysis!C40&amp;" Q"&amp;analysis!D40&amp;" &lt;F."&amp;analysis!P40&amp;" Ch."&amp;analysis!R40&amp;"&gt; "&amp;" &lt;Lv"&amp;analysis!L40&amp;"&gt; "</f>
        <v xml:space="preserve">2002 Q39 &lt;F.2 Ch.10&gt;  &lt;Lv3&gt; </v>
      </c>
    </row>
    <row r="40" spans="2:5" x14ac:dyDescent="0.25">
      <c r="B40" s="85" t="s">
        <v>518</v>
      </c>
      <c r="C40" s="77" t="str">
        <f>"=="&amp;analysis!A41&amp;"=="&amp;"&lt;"&amp;analysis!C41&amp;"&gt; "&amp;" &lt;Q"&amp;analysis!D41&amp;"&gt; "&amp;" &lt;"&amp;analysis!C41 &amp;" Q"&amp;analysis!D41&amp;"&gt; "&amp;" &lt;F."&amp;analysis!P41&amp;"&gt; "&amp;" &lt;F."&amp;analysis!P41&amp;" Ch."&amp;analysis!R41&amp;"&gt; "&amp;" &lt;"&amp;analysis!N41&amp;"&gt; "&amp;" &lt;Lv"&amp;analysis!L41&amp;"&gt; "&amp;" **"&amp;analysis!F41&amp;"** "</f>
        <v xml:space="preserve">==200240==&lt;2002&gt;  &lt;Q40&gt;  &lt;2002 Q40&gt;  &lt;F.4&gt;  &lt;F.4 Ch.8&gt;  &lt;A4&gt;  &lt;Lv6&gt;  **C** </v>
      </c>
      <c r="D40" s="85" t="s">
        <v>519</v>
      </c>
      <c r="E40" s="84" t="str">
        <f>analysis!C41&amp;" Q"&amp;analysis!D41&amp;" &lt;F."&amp;analysis!P41&amp;" Ch."&amp;analysis!R41&amp;"&gt; "&amp;" &lt;Lv"&amp;analysis!L41&amp;"&gt; "</f>
        <v xml:space="preserve">2002 Q40 &lt;F.4 Ch.8&gt;  &lt;Lv6&gt; </v>
      </c>
    </row>
    <row r="41" spans="2:5" x14ac:dyDescent="0.25">
      <c r="B41" s="85" t="s">
        <v>518</v>
      </c>
      <c r="C41" s="77" t="e">
        <f>"=="&amp;analysis!A42&amp;"=="&amp;"&lt;"&amp;analysis!C42&amp;"&gt; "&amp;" &lt;Q"&amp;analysis!D42&amp;"&gt; "&amp;" &lt;"&amp;analysis!C42 &amp;" Q"&amp;analysis!D42&amp;"&gt; "&amp;" &lt;F."&amp;analysis!P42&amp;"&gt; "&amp;" &lt;F."&amp;analysis!P42&amp;" Ch."&amp;analysis!R42&amp;"&gt; "&amp;" &lt;"&amp;analysis!N42&amp;"&gt; "&amp;" &lt;Lv"&amp;analysis!L42&amp;"&gt; "&amp;" **"&amp;analysis!F42&amp;"** "</f>
        <v>#N/A</v>
      </c>
      <c r="D41" s="85" t="s">
        <v>519</v>
      </c>
      <c r="E41" s="84" t="str">
        <f>analysis!C42&amp;" Q"&amp;analysis!D42&amp;" &lt;F."&amp;analysis!P42&amp;" Ch."&amp;analysis!R42&amp;"&gt; "&amp;" &lt;Lv"&amp;analysis!L42&amp;"&gt; "</f>
        <v xml:space="preserve">2002 Q41 &lt;F.0 Ch.0&gt;  &lt;Lv4&gt; </v>
      </c>
    </row>
    <row r="42" spans="2:5" x14ac:dyDescent="0.25">
      <c r="B42" s="85" t="s">
        <v>518</v>
      </c>
      <c r="C42" s="77" t="str">
        <f>"=="&amp;analysis!A43&amp;"=="&amp;"&lt;"&amp;analysis!C43&amp;"&gt; "&amp;" &lt;Q"&amp;analysis!D43&amp;"&gt; "&amp;" &lt;"&amp;analysis!C43 &amp;" Q"&amp;analysis!D43&amp;"&gt; "&amp;" &lt;F."&amp;analysis!P43&amp;"&gt; "&amp;" &lt;F."&amp;analysis!P43&amp;" Ch."&amp;analysis!R43&amp;"&gt; "&amp;" &lt;"&amp;analysis!N43&amp;"&gt; "&amp;" &lt;Lv"&amp;analysis!L43&amp;"&gt; "&amp;" **"&amp;analysis!F43&amp;"** "</f>
        <v xml:space="preserve">==200242==&lt;2002&gt;  &lt;Q42&gt;  &lt;2002 Q42&gt;  &lt;F.5&gt;  &lt;F.5 Ch.9&gt;  &lt;T2&gt;  &lt;Lv7&gt;  **B** </v>
      </c>
      <c r="D42" s="85" t="s">
        <v>519</v>
      </c>
      <c r="E42" s="84" t="str">
        <f>analysis!C43&amp;" Q"&amp;analysis!D43&amp;" &lt;F."&amp;analysis!P43&amp;" Ch."&amp;analysis!R43&amp;"&gt; "&amp;" &lt;Lv"&amp;analysis!L43&amp;"&gt; "</f>
        <v xml:space="preserve">2002 Q42 &lt;F.5 Ch.9&gt;  &lt;Lv7&gt; </v>
      </c>
    </row>
    <row r="43" spans="2:5" x14ac:dyDescent="0.25">
      <c r="B43" s="85" t="s">
        <v>518</v>
      </c>
      <c r="C43" s="77" t="str">
        <f>"=="&amp;analysis!A44&amp;"=="&amp;"&lt;"&amp;analysis!C44&amp;"&gt; "&amp;" &lt;Q"&amp;analysis!D44&amp;"&gt; "&amp;" &lt;"&amp;analysis!C44 &amp;" Q"&amp;analysis!D44&amp;"&gt; "&amp;" &lt;F."&amp;analysis!P44&amp;"&gt; "&amp;" &lt;F."&amp;analysis!P44&amp;" Ch."&amp;analysis!R44&amp;"&gt; "&amp;" &lt;"&amp;analysis!N44&amp;"&gt; "&amp;" &lt;Lv"&amp;analysis!L44&amp;"&gt; "&amp;" **"&amp;analysis!F44&amp;"** "</f>
        <v xml:space="preserve">==200243==&lt;2002&gt;  &lt;Q43&gt;  &lt;2002 Q43&gt;  &lt;F.6&gt;  &lt;F.6 Ch.2&gt;  &lt;A3&gt;  &lt;Lv5&gt;  **C** </v>
      </c>
      <c r="D43" s="85" t="s">
        <v>519</v>
      </c>
      <c r="E43" s="84" t="str">
        <f>analysis!C44&amp;" Q"&amp;analysis!D44&amp;" &lt;F."&amp;analysis!P44&amp;" Ch."&amp;analysis!R44&amp;"&gt; "&amp;" &lt;Lv"&amp;analysis!L44&amp;"&gt; "</f>
        <v xml:space="preserve">2002 Q43 &lt;F.6 Ch.2&gt;  &lt;Lv5&gt; </v>
      </c>
    </row>
    <row r="44" spans="2:5" x14ac:dyDescent="0.25">
      <c r="B44" s="85" t="s">
        <v>518</v>
      </c>
      <c r="C44" s="77" t="str">
        <f>"=="&amp;analysis!A45&amp;"=="&amp;"&lt;"&amp;analysis!C45&amp;"&gt; "&amp;" &lt;Q"&amp;analysis!D45&amp;"&gt; "&amp;" &lt;"&amp;analysis!C45 &amp;" Q"&amp;analysis!D45&amp;"&gt; "&amp;" &lt;F."&amp;analysis!P45&amp;"&gt; "&amp;" &lt;F."&amp;analysis!P45&amp;" Ch."&amp;analysis!R45&amp;"&gt; "&amp;" &lt;"&amp;analysis!N45&amp;"&gt; "&amp;" &lt;Lv"&amp;analysis!L45&amp;"&gt; "&amp;" **"&amp;analysis!F45&amp;"** "</f>
        <v xml:space="preserve">==200244==&lt;2002&gt;  &lt;Q44&gt;  &lt;2002 Q44&gt;  &lt;F.3&gt;  &lt;F.3 Ch.10&gt;  &lt;VA2&gt;  &lt;Lv7&gt;  **D** </v>
      </c>
      <c r="D44" s="85" t="s">
        <v>519</v>
      </c>
      <c r="E44" s="84" t="str">
        <f>analysis!C45&amp;" Q"&amp;analysis!D45&amp;" &lt;F."&amp;analysis!P45&amp;" Ch."&amp;analysis!R45&amp;"&gt; "&amp;" &lt;Lv"&amp;analysis!L45&amp;"&gt; "</f>
        <v xml:space="preserve">2002 Q44 &lt;F.3 Ch.10&gt;  &lt;Lv7&gt; </v>
      </c>
    </row>
    <row r="45" spans="2:5" x14ac:dyDescent="0.25">
      <c r="B45" s="85" t="s">
        <v>518</v>
      </c>
      <c r="C45" s="77" t="str">
        <f>"=="&amp;analysis!A46&amp;"=="&amp;"&lt;"&amp;analysis!C46&amp;"&gt; "&amp;" &lt;Q"&amp;analysis!D46&amp;"&gt; "&amp;" &lt;"&amp;analysis!C46 &amp;" Q"&amp;analysis!D46&amp;"&gt; "&amp;" &lt;F."&amp;analysis!P46&amp;"&gt; "&amp;" &lt;F."&amp;analysis!P46&amp;" Ch."&amp;analysis!R46&amp;"&gt; "&amp;" &lt;"&amp;analysis!N46&amp;"&gt; "&amp;" &lt;Lv"&amp;analysis!L46&amp;"&gt; "&amp;" **"&amp;analysis!F46&amp;"** "</f>
        <v xml:space="preserve">==200245==&lt;2002&gt;  &lt;Q45&gt;  &lt;2002 Q45&gt;  &lt;F.3&gt;  &lt;F.3 Ch.10&gt;  &lt;VA2&gt;  &lt;Lv7&gt;  **C** </v>
      </c>
      <c r="D45" s="85" t="s">
        <v>519</v>
      </c>
      <c r="E45" s="84" t="str">
        <f>analysis!C46&amp;" Q"&amp;analysis!D46&amp;" &lt;F."&amp;analysis!P46&amp;" Ch."&amp;analysis!R46&amp;"&gt; "&amp;" &lt;Lv"&amp;analysis!L46&amp;"&gt; "</f>
        <v xml:space="preserve">2002 Q45 &lt;F.3 Ch.10&gt;  &lt;Lv7&gt; </v>
      </c>
    </row>
    <row r="46" spans="2:5" x14ac:dyDescent="0.25">
      <c r="B46" s="85" t="s">
        <v>518</v>
      </c>
      <c r="C46" s="77" t="str">
        <f>"=="&amp;analysis!A47&amp;"=="&amp;"&lt;"&amp;analysis!C47&amp;"&gt; "&amp;" &lt;Q"&amp;analysis!D47&amp;"&gt; "&amp;" &lt;"&amp;analysis!C47 &amp;" Q"&amp;analysis!D47&amp;"&gt; "&amp;" &lt;F."&amp;analysis!P47&amp;"&gt; "&amp;" &lt;F."&amp;analysis!P47&amp;" Ch."&amp;analysis!R47&amp;"&gt; "&amp;" &lt;"&amp;analysis!N47&amp;"&gt; "&amp;" &lt;Lv"&amp;analysis!L47&amp;"&gt; "&amp;" **"&amp;analysis!F47&amp;"** "</f>
        <v xml:space="preserve">==200246==&lt;2002&gt;  &lt;Q46&gt;  &lt;2002 Q46&gt;  &lt;F.4&gt;  &lt;F.4 Ch.12&gt;  &lt;T2&gt;  &lt;Lv5&gt;  **A** </v>
      </c>
      <c r="D46" s="85" t="s">
        <v>519</v>
      </c>
      <c r="E46" s="84" t="str">
        <f>analysis!C47&amp;" Q"&amp;analysis!D47&amp;" &lt;F."&amp;analysis!P47&amp;" Ch."&amp;analysis!R47&amp;"&gt; "&amp;" &lt;Lv"&amp;analysis!L47&amp;"&gt; "</f>
        <v xml:space="preserve">2002 Q46 &lt;F.4 Ch.12&gt;  &lt;Lv5&gt; </v>
      </c>
    </row>
    <row r="47" spans="2:5" x14ac:dyDescent="0.25">
      <c r="B47" s="85" t="s">
        <v>518</v>
      </c>
      <c r="C47" s="77" t="e">
        <f>"=="&amp;analysis!A48&amp;"=="&amp;"&lt;"&amp;analysis!C48&amp;"&gt; "&amp;" &lt;Q"&amp;analysis!D48&amp;"&gt; "&amp;" &lt;"&amp;analysis!C48 &amp;" Q"&amp;analysis!D48&amp;"&gt; "&amp;" &lt;F."&amp;analysis!P48&amp;"&gt; "&amp;" &lt;F."&amp;analysis!P48&amp;" Ch."&amp;analysis!R48&amp;"&gt; "&amp;" &lt;"&amp;analysis!N48&amp;"&gt; "&amp;" &lt;Lv"&amp;analysis!L48&amp;"&gt; "&amp;" **"&amp;analysis!F48&amp;"** "</f>
        <v>#N/A</v>
      </c>
      <c r="D47" s="85" t="s">
        <v>519</v>
      </c>
      <c r="E47" s="84" t="str">
        <f>analysis!C48&amp;" Q"&amp;analysis!D48&amp;" &lt;F."&amp;analysis!P48&amp;" Ch."&amp;analysis!R48&amp;"&gt; "&amp;" &lt;Lv"&amp;analysis!L48&amp;"&gt; "</f>
        <v xml:space="preserve">2002 Q47 &lt;F.0 Ch.0&gt;  &lt;Lv7&gt; </v>
      </c>
    </row>
    <row r="48" spans="2:5" x14ac:dyDescent="0.25">
      <c r="B48" s="85" t="s">
        <v>518</v>
      </c>
      <c r="C48" s="77" t="str">
        <f>"=="&amp;analysis!A49&amp;"=="&amp;"&lt;"&amp;analysis!C49&amp;"&gt; "&amp;" &lt;Q"&amp;analysis!D49&amp;"&gt; "&amp;" &lt;"&amp;analysis!C49 &amp;" Q"&amp;analysis!D49&amp;"&gt; "&amp;" &lt;F."&amp;analysis!P49&amp;"&gt; "&amp;" &lt;F."&amp;analysis!P49&amp;" Ch."&amp;analysis!R49&amp;"&gt; "&amp;" &lt;"&amp;analysis!N49&amp;"&gt; "&amp;" &lt;Lv"&amp;analysis!L49&amp;"&gt; "&amp;" **"&amp;analysis!F49&amp;"** "</f>
        <v xml:space="preserve">==200248==&lt;2002&gt;  &lt;Q48&gt;  &lt;2002 Q48&gt;  &lt;F.4&gt;  &lt;F.4 Ch.12&gt;  &lt;T2&gt;  &lt;Lv7&gt;  **D** </v>
      </c>
      <c r="D48" s="85" t="s">
        <v>519</v>
      </c>
      <c r="E48" s="84" t="str">
        <f>analysis!C49&amp;" Q"&amp;analysis!D49&amp;" &lt;F."&amp;analysis!P49&amp;" Ch."&amp;analysis!R49&amp;"&gt; "&amp;" &lt;Lv"&amp;analysis!L49&amp;"&gt; "</f>
        <v xml:space="preserve">2002 Q48 &lt;F.4 Ch.12&gt;  &lt;Lv7&gt; </v>
      </c>
    </row>
    <row r="49" spans="2:5" x14ac:dyDescent="0.25">
      <c r="B49" s="85" t="s">
        <v>518</v>
      </c>
      <c r="C49" s="77" t="str">
        <f>"=="&amp;analysis!A50&amp;"=="&amp;"&lt;"&amp;analysis!C50&amp;"&gt; "&amp;" &lt;Q"&amp;analysis!D50&amp;"&gt; "&amp;" &lt;"&amp;analysis!C50 &amp;" Q"&amp;analysis!D50&amp;"&gt; "&amp;" &lt;F."&amp;analysis!P50&amp;"&gt; "&amp;" &lt;F."&amp;analysis!P50&amp;" Ch."&amp;analysis!R50&amp;"&gt; "&amp;" &lt;"&amp;analysis!N50&amp;"&gt; "&amp;" &lt;Lv"&amp;analysis!L50&amp;"&gt; "&amp;" **"&amp;analysis!F50&amp;"** "</f>
        <v xml:space="preserve">==200249==&lt;2002&gt;  &lt;Q49&gt;  &lt;2002 Q49&gt;  &lt;F.5&gt;  &lt;F.5 Ch.10&gt;  &lt;3D2&gt;  &lt;Lv6&gt;  **B** </v>
      </c>
      <c r="D49" s="85" t="s">
        <v>519</v>
      </c>
      <c r="E49" s="84" t="str">
        <f>analysis!C50&amp;" Q"&amp;analysis!D50&amp;" &lt;F."&amp;analysis!P50&amp;" Ch."&amp;analysis!R50&amp;"&gt; "&amp;" &lt;Lv"&amp;analysis!L50&amp;"&gt; "</f>
        <v xml:space="preserve">2002 Q49 &lt;F.5 Ch.10&gt;  &lt;Lv6&gt; </v>
      </c>
    </row>
    <row r="50" spans="2:5" x14ac:dyDescent="0.25">
      <c r="B50" s="85" t="s">
        <v>518</v>
      </c>
      <c r="C50" s="77" t="str">
        <f>"=="&amp;analysis!A51&amp;"=="&amp;"&lt;"&amp;analysis!C51&amp;"&gt; "&amp;" &lt;Q"&amp;analysis!D51&amp;"&gt; "&amp;" &lt;"&amp;analysis!C51 &amp;" Q"&amp;analysis!D51&amp;"&gt; "&amp;" &lt;F."&amp;analysis!P51&amp;"&gt; "&amp;" &lt;F."&amp;analysis!P51&amp;" Ch."&amp;analysis!R51&amp;"&gt; "&amp;" &lt;"&amp;analysis!N51&amp;"&gt; "&amp;" &lt;Lv"&amp;analysis!L51&amp;"&gt; "&amp;" **"&amp;analysis!F51&amp;"** "</f>
        <v xml:space="preserve">==200250==&lt;2002&gt;  &lt;Q50&gt;  &lt;2002 Q50&gt;  &lt;F.3&gt;  &lt;F.3 Ch.8&gt;  &lt;DG2&gt;  &lt;Lv4&gt;  **B** </v>
      </c>
      <c r="D50" s="85" t="s">
        <v>519</v>
      </c>
      <c r="E50" s="84" t="str">
        <f>analysis!C51&amp;" Q"&amp;analysis!D51&amp;" &lt;F."&amp;analysis!P51&amp;" Ch."&amp;analysis!R51&amp;"&gt; "&amp;" &lt;Lv"&amp;analysis!L51&amp;"&gt; "</f>
        <v xml:space="preserve">2002 Q50 &lt;F.3 Ch.8&gt;  &lt;Lv4&gt; </v>
      </c>
    </row>
    <row r="51" spans="2:5" x14ac:dyDescent="0.25">
      <c r="B51" s="85" t="s">
        <v>518</v>
      </c>
      <c r="C51" s="77" t="str">
        <f>"=="&amp;analysis!A52&amp;"=="&amp;"&lt;"&amp;analysis!C52&amp;"&gt; "&amp;" &lt;Q"&amp;analysis!D52&amp;"&gt; "&amp;" &lt;"&amp;analysis!C52 &amp;" Q"&amp;analysis!D52&amp;"&gt; "&amp;" &lt;F."&amp;analysis!P52&amp;"&gt; "&amp;" &lt;F."&amp;analysis!P52&amp;" Ch."&amp;analysis!R52&amp;"&gt; "&amp;" &lt;"&amp;analysis!N52&amp;"&gt; "&amp;" &lt;Lv"&amp;analysis!L52&amp;"&gt; "&amp;" **"&amp;analysis!F52&amp;"** "</f>
        <v xml:space="preserve">==200251==&lt;2002&gt;  &lt;Q51&gt;  &lt;2002 Q51&gt;  &lt;F.4&gt;  &lt;F.4 Ch.11&gt;  &lt;DG3&gt;  &lt;Lv6&gt;  **A** </v>
      </c>
      <c r="D51" s="85" t="s">
        <v>519</v>
      </c>
      <c r="E51" s="84" t="str">
        <f>analysis!C52&amp;" Q"&amp;analysis!D52&amp;" &lt;F."&amp;analysis!P52&amp;" Ch."&amp;analysis!R52&amp;"&gt; "&amp;" &lt;Lv"&amp;analysis!L52&amp;"&gt; "</f>
        <v xml:space="preserve">2002 Q51 &lt;F.4 Ch.11&gt;  &lt;Lv6&gt; </v>
      </c>
    </row>
    <row r="52" spans="2:5" x14ac:dyDescent="0.25">
      <c r="B52" s="85" t="s">
        <v>518</v>
      </c>
      <c r="C52" s="77" t="str">
        <f>"=="&amp;analysis!A53&amp;"=="&amp;"&lt;"&amp;analysis!C53&amp;"&gt; "&amp;" &lt;Q"&amp;analysis!D53&amp;"&gt; "&amp;" &lt;"&amp;analysis!C53 &amp;" Q"&amp;analysis!D53&amp;"&gt; "&amp;" &lt;F."&amp;analysis!P53&amp;"&gt; "&amp;" &lt;F."&amp;analysis!P53&amp;" Ch."&amp;analysis!R53&amp;"&gt; "&amp;" &lt;"&amp;analysis!N53&amp;"&gt; "&amp;" &lt;Lv"&amp;analysis!L53&amp;"&gt; "&amp;" **"&amp;analysis!F53&amp;"** "</f>
        <v xml:space="preserve">==200252==&lt;2002&gt;  &lt;Q52&gt;  &lt;2002 Q52&gt;  &lt;F.5&gt;  &lt;F.5 Ch.7&gt;  &lt;AG3&gt;  &lt;Lv7&gt;  **B** </v>
      </c>
      <c r="D52" s="85" t="s">
        <v>519</v>
      </c>
      <c r="E52" s="84" t="str">
        <f>analysis!C53&amp;" Q"&amp;analysis!D53&amp;" &lt;F."&amp;analysis!P53&amp;" Ch."&amp;analysis!R53&amp;"&gt; "&amp;" &lt;Lv"&amp;analysis!L53&amp;"&gt; "</f>
        <v xml:space="preserve">2002 Q52 &lt;F.5 Ch.7&gt;  &lt;Lv7&gt; </v>
      </c>
    </row>
    <row r="53" spans="2:5" x14ac:dyDescent="0.25">
      <c r="B53" s="85" t="s">
        <v>518</v>
      </c>
      <c r="C53" s="77" t="str">
        <f>"=="&amp;analysis!A54&amp;"=="&amp;"&lt;"&amp;analysis!C54&amp;"&gt; "&amp;" &lt;Q"&amp;analysis!D54&amp;"&gt; "&amp;" &lt;"&amp;analysis!C54 &amp;" Q"&amp;analysis!D54&amp;"&gt; "&amp;" &lt;F."&amp;analysis!P54&amp;"&gt; "&amp;" &lt;F."&amp;analysis!P54&amp;" Ch."&amp;analysis!R54&amp;"&gt; "&amp;" &lt;"&amp;analysis!N54&amp;"&gt; "&amp;" &lt;Lv"&amp;analysis!L54&amp;"&gt; "&amp;" **"&amp;analysis!F54&amp;"** "</f>
        <v xml:space="preserve">==200253==&lt;2002&gt;  &lt;Q53&gt;  &lt;2002 Q53&gt;  &lt;F.5&gt;  &lt;F.5 Ch.7&gt;  &lt;AG3&gt;  &lt;Lv3&gt;  **D** </v>
      </c>
      <c r="D53" s="85" t="s">
        <v>519</v>
      </c>
      <c r="E53" s="84" t="str">
        <f>analysis!C54&amp;" Q"&amp;analysis!D54&amp;" &lt;F."&amp;analysis!P54&amp;" Ch."&amp;analysis!R54&amp;"&gt; "&amp;" &lt;Lv"&amp;analysis!L54&amp;"&gt; "</f>
        <v xml:space="preserve">2002 Q53 &lt;F.5 Ch.7&gt;  &lt;Lv3&gt; </v>
      </c>
    </row>
    <row r="54" spans="2:5" x14ac:dyDescent="0.25">
      <c r="B54" s="85" t="s">
        <v>518</v>
      </c>
      <c r="C54" s="77" t="str">
        <f>"=="&amp;analysis!A55&amp;"=="&amp;"&lt;"&amp;analysis!C55&amp;"&gt; "&amp;" &lt;Q"&amp;analysis!D55&amp;"&gt; "&amp;" &lt;"&amp;analysis!C55 &amp;" Q"&amp;analysis!D55&amp;"&gt; "&amp;" &lt;F."&amp;analysis!P55&amp;"&gt; "&amp;" &lt;F."&amp;analysis!P55&amp;" Ch."&amp;analysis!R55&amp;"&gt; "&amp;" &lt;"&amp;analysis!N55&amp;"&gt; "&amp;" &lt;Lv"&amp;analysis!L55&amp;"&gt; "&amp;" **"&amp;analysis!F55&amp;"** "</f>
        <v xml:space="preserve">==200254==&lt;2002&gt;  &lt;Q54&gt;  &lt;2002 Q54&gt;  &lt;F.5&gt;  &lt;F.5 Ch.12&gt;  &lt;S4&gt;  &lt;Lv4&gt;  **C** </v>
      </c>
      <c r="D54" s="85" t="s">
        <v>519</v>
      </c>
      <c r="E54" s="84" t="str">
        <f>analysis!C55&amp;" Q"&amp;analysis!D55&amp;" &lt;F."&amp;analysis!P55&amp;" Ch."&amp;analysis!R55&amp;"&gt; "&amp;" &lt;Lv"&amp;analysis!L55&amp;"&gt; "</f>
        <v xml:space="preserve">2002 Q54 &lt;F.5 Ch.12&gt;  &lt;Lv4&gt; </v>
      </c>
    </row>
    <row r="55" spans="2:5" x14ac:dyDescent="0.25">
      <c r="B55" s="85" t="s">
        <v>518</v>
      </c>
      <c r="C55" s="77" t="str">
        <f>"=="&amp;analysis!A56&amp;"=="&amp;"&lt;"&amp;analysis!C56&amp;"&gt; "&amp;" &lt;Q"&amp;analysis!D56&amp;"&gt; "&amp;" &lt;"&amp;analysis!C56 &amp;" Q"&amp;analysis!D56&amp;"&gt; "&amp;" &lt;F."&amp;analysis!P56&amp;"&gt; "&amp;" &lt;F."&amp;analysis!P56&amp;" Ch."&amp;analysis!R56&amp;"&gt; "&amp;" &lt;"&amp;analysis!N56&amp;"&gt; "&amp;" &lt;Lv"&amp;analysis!L56&amp;"&gt; "&amp;" **"&amp;analysis!F56&amp;"** "</f>
        <v xml:space="preserve">==200301==&lt;2003&gt;  &lt;Q1&gt;  &lt;2003 Q1&gt;  &lt;F.4&gt;  &lt;F.4 Ch.4&gt;  &lt;A3&gt;  &lt;Lv2&gt;  **C** </v>
      </c>
      <c r="D55" s="85" t="s">
        <v>519</v>
      </c>
      <c r="E55" s="84" t="str">
        <f>analysis!C56&amp;" Q"&amp;analysis!D56&amp;" &lt;F."&amp;analysis!P56&amp;" Ch."&amp;analysis!R56&amp;"&gt; "&amp;" &lt;Lv"&amp;analysis!L56&amp;"&gt; "</f>
        <v xml:space="preserve">2003 Q1 &lt;F.4 Ch.4&gt;  &lt;Lv2&gt; </v>
      </c>
    </row>
    <row r="56" spans="2:5" x14ac:dyDescent="0.25">
      <c r="B56" s="85" t="s">
        <v>518</v>
      </c>
      <c r="C56" s="77" t="str">
        <f>"=="&amp;analysis!A57&amp;"=="&amp;"&lt;"&amp;analysis!C57&amp;"&gt; "&amp;" &lt;Q"&amp;analysis!D57&amp;"&gt; "&amp;" &lt;"&amp;analysis!C57 &amp;" Q"&amp;analysis!D57&amp;"&gt; "&amp;" &lt;F."&amp;analysis!P57&amp;"&gt; "&amp;" &lt;F."&amp;analysis!P57&amp;" Ch."&amp;analysis!R57&amp;"&gt; "&amp;" &lt;"&amp;analysis!N57&amp;"&gt; "&amp;" &lt;Lv"&amp;analysis!L57&amp;"&gt; "&amp;" **"&amp;analysis!F57&amp;"** "</f>
        <v xml:space="preserve">==200302==&lt;2003&gt;  &lt;Q2&gt;  &lt;2003 Q2&gt;  &lt;F.4&gt;  &lt;F.4 Ch.6&gt;  &lt;A3&gt;  &lt;Lv2&gt;  **C** </v>
      </c>
      <c r="D56" s="85" t="s">
        <v>519</v>
      </c>
      <c r="E56" s="84" t="str">
        <f>analysis!C57&amp;" Q"&amp;analysis!D57&amp;" &lt;F."&amp;analysis!P57&amp;" Ch."&amp;analysis!R57&amp;"&gt; "&amp;" &lt;Lv"&amp;analysis!L57&amp;"&gt; "</f>
        <v xml:space="preserve">2003 Q2 &lt;F.4 Ch.6&gt;  &lt;Lv2&gt; </v>
      </c>
    </row>
    <row r="57" spans="2:5" x14ac:dyDescent="0.25">
      <c r="B57" s="85" t="s">
        <v>518</v>
      </c>
      <c r="C57" s="77" t="str">
        <f>"=="&amp;analysis!A58&amp;"=="&amp;"&lt;"&amp;analysis!C58&amp;"&gt; "&amp;" &lt;Q"&amp;analysis!D58&amp;"&gt; "&amp;" &lt;"&amp;analysis!C58 &amp;" Q"&amp;analysis!D58&amp;"&gt; "&amp;" &lt;F."&amp;analysis!P58&amp;"&gt; "&amp;" &lt;F."&amp;analysis!P58&amp;" Ch."&amp;analysis!R58&amp;"&gt; "&amp;" &lt;"&amp;analysis!N58&amp;"&gt; "&amp;" &lt;Lv"&amp;analysis!L58&amp;"&gt; "&amp;" **"&amp;analysis!F58&amp;"** "</f>
        <v xml:space="preserve">==200303==&lt;2003&gt;  &lt;Q3&gt;  &lt;2003 Q3&gt;  &lt;F.2&gt;  &lt;F.2 Ch.4&gt;  &lt;A1&gt;  &lt;Lv2&gt;  **A** </v>
      </c>
      <c r="D57" s="85" t="s">
        <v>519</v>
      </c>
      <c r="E57" s="84" t="str">
        <f>analysis!C58&amp;" Q"&amp;analysis!D58&amp;" &lt;F."&amp;analysis!P58&amp;" Ch."&amp;analysis!R58&amp;"&gt; "&amp;" &lt;Lv"&amp;analysis!L58&amp;"&gt; "</f>
        <v xml:space="preserve">2003 Q3 &lt;F.2 Ch.4&gt;  &lt;Lv2&gt; </v>
      </c>
    </row>
    <row r="58" spans="2:5" x14ac:dyDescent="0.25">
      <c r="B58" s="85" t="s">
        <v>518</v>
      </c>
      <c r="C58" s="77" t="str">
        <f>"=="&amp;analysis!A59&amp;"=="&amp;"&lt;"&amp;analysis!C59&amp;"&gt; "&amp;" &lt;Q"&amp;analysis!D59&amp;"&gt; "&amp;" &lt;"&amp;analysis!C59 &amp;" Q"&amp;analysis!D59&amp;"&gt; "&amp;" &lt;F."&amp;analysis!P59&amp;"&gt; "&amp;" &lt;F."&amp;analysis!P59&amp;" Ch."&amp;analysis!R59&amp;"&gt; "&amp;" &lt;"&amp;analysis!N59&amp;"&gt; "&amp;" &lt;Lv"&amp;analysis!L59&amp;"&gt; "&amp;" **"&amp;analysis!F59&amp;"** "</f>
        <v xml:space="preserve">==200304==&lt;2003&gt;  &lt;Q4&gt;  &lt;2003 Q4&gt;  &lt;F.3&gt;  &lt;F.3 Ch.2&gt;  &lt;A2&gt;  &lt;Lv2&gt;  **A** </v>
      </c>
      <c r="D58" s="85" t="s">
        <v>519</v>
      </c>
      <c r="E58" s="84" t="str">
        <f>analysis!C59&amp;" Q"&amp;analysis!D59&amp;" &lt;F."&amp;analysis!P59&amp;" Ch."&amp;analysis!R59&amp;"&gt; "&amp;" &lt;Lv"&amp;analysis!L59&amp;"&gt; "</f>
        <v xml:space="preserve">2003 Q4 &lt;F.3 Ch.2&gt;  &lt;Lv2&gt; </v>
      </c>
    </row>
    <row r="59" spans="2:5" x14ac:dyDescent="0.25">
      <c r="B59" s="85" t="s">
        <v>518</v>
      </c>
      <c r="C59" s="77" t="str">
        <f>"=="&amp;analysis!A60&amp;"=="&amp;"&lt;"&amp;analysis!C60&amp;"&gt; "&amp;" &lt;Q"&amp;analysis!D60&amp;"&gt; "&amp;" &lt;"&amp;analysis!C60 &amp;" Q"&amp;analysis!D60&amp;"&gt; "&amp;" &lt;F."&amp;analysis!P60&amp;"&gt; "&amp;" &lt;F."&amp;analysis!P60&amp;" Ch."&amp;analysis!R60&amp;"&gt; "&amp;" &lt;"&amp;analysis!N60&amp;"&gt; "&amp;" &lt;Lv"&amp;analysis!L60&amp;"&gt; "&amp;" **"&amp;analysis!F60&amp;"** "</f>
        <v xml:space="preserve">==200305==&lt;2003&gt;  &lt;Q5&gt;  &lt;2003 Q5&gt;  &lt;F.4&gt;  &lt;F.4 Ch.3&gt;  &lt;A3&gt;  &lt;Lv4&gt;  **C** </v>
      </c>
      <c r="D59" s="85" t="s">
        <v>519</v>
      </c>
      <c r="E59" s="84" t="str">
        <f>analysis!C60&amp;" Q"&amp;analysis!D60&amp;" &lt;F."&amp;analysis!P60&amp;" Ch."&amp;analysis!R60&amp;"&gt; "&amp;" &lt;Lv"&amp;analysis!L60&amp;"&gt; "</f>
        <v xml:space="preserve">2003 Q5 &lt;F.4 Ch.3&gt;  &lt;Lv4&gt; </v>
      </c>
    </row>
    <row r="60" spans="2:5" x14ac:dyDescent="0.25">
      <c r="B60" s="85" t="s">
        <v>518</v>
      </c>
      <c r="C60" s="77" t="str">
        <f>"=="&amp;analysis!A61&amp;"=="&amp;"&lt;"&amp;analysis!C61&amp;"&gt; "&amp;" &lt;Q"&amp;analysis!D61&amp;"&gt; "&amp;" &lt;"&amp;analysis!C61 &amp;" Q"&amp;analysis!D61&amp;"&gt; "&amp;" &lt;F."&amp;analysis!P61&amp;"&gt; "&amp;" &lt;F."&amp;analysis!P61&amp;" Ch."&amp;analysis!R61&amp;"&gt; "&amp;" &lt;"&amp;analysis!N61&amp;"&gt; "&amp;" &lt;Lv"&amp;analysis!L61&amp;"&gt; "&amp;" **"&amp;analysis!F61&amp;"** "</f>
        <v xml:space="preserve">==200306==&lt;2003&gt;  &lt;Q6&gt;  &lt;2003 Q6&gt;  &lt;F.2&gt;  &lt;F.2 Ch.3&gt;  &lt;A1&gt;  &lt;Lv3&gt;  **A** </v>
      </c>
      <c r="D60" s="85" t="s">
        <v>519</v>
      </c>
      <c r="E60" s="84" t="str">
        <f>analysis!C61&amp;" Q"&amp;analysis!D61&amp;" &lt;F."&amp;analysis!P61&amp;" Ch."&amp;analysis!R61&amp;"&gt; "&amp;" &lt;Lv"&amp;analysis!L61&amp;"&gt; "</f>
        <v xml:space="preserve">2003 Q6 &lt;F.2 Ch.3&gt;  &lt;Lv3&gt; </v>
      </c>
    </row>
    <row r="61" spans="2:5" x14ac:dyDescent="0.25">
      <c r="B61" s="85" t="s">
        <v>518</v>
      </c>
      <c r="C61" s="77" t="str">
        <f>"=="&amp;analysis!A62&amp;"=="&amp;"&lt;"&amp;analysis!C62&amp;"&gt; "&amp;" &lt;Q"&amp;analysis!D62&amp;"&gt; "&amp;" &lt;"&amp;analysis!C62 &amp;" Q"&amp;analysis!D62&amp;"&gt; "&amp;" &lt;F."&amp;analysis!P62&amp;"&gt; "&amp;" &lt;F."&amp;analysis!P62&amp;" Ch."&amp;analysis!R62&amp;"&gt; "&amp;" &lt;"&amp;analysis!N62&amp;"&gt; "&amp;" &lt;Lv"&amp;analysis!L62&amp;"&gt; "&amp;" **"&amp;analysis!F62&amp;"** "</f>
        <v xml:space="preserve">==200307==&lt;2003&gt;  &lt;Q7&gt;  &lt;2003 Q7&gt;  &lt;F.5&gt;  &lt;F.5 Ch.1&gt;  &lt;A4&gt;  &lt;Lv4&gt;  **D** </v>
      </c>
      <c r="D61" s="85" t="s">
        <v>519</v>
      </c>
      <c r="E61" s="84" t="str">
        <f>analysis!C62&amp;" Q"&amp;analysis!D62&amp;" &lt;F."&amp;analysis!P62&amp;" Ch."&amp;analysis!R62&amp;"&gt; "&amp;" &lt;Lv"&amp;analysis!L62&amp;"&gt; "</f>
        <v xml:space="preserve">2003 Q7 &lt;F.5 Ch.1&gt;  &lt;Lv4&gt; </v>
      </c>
    </row>
    <row r="62" spans="2:5" x14ac:dyDescent="0.25">
      <c r="B62" s="85" t="s">
        <v>518</v>
      </c>
      <c r="C62" s="77" t="str">
        <f>"=="&amp;analysis!A63&amp;"=="&amp;"&lt;"&amp;analysis!C63&amp;"&gt; "&amp;" &lt;Q"&amp;analysis!D63&amp;"&gt; "&amp;" &lt;"&amp;analysis!C63 &amp;" Q"&amp;analysis!D63&amp;"&gt; "&amp;" &lt;F."&amp;analysis!P63&amp;"&gt; "&amp;" &lt;F."&amp;analysis!P63&amp;" Ch."&amp;analysis!R63&amp;"&gt; "&amp;" &lt;"&amp;analysis!N63&amp;"&gt; "&amp;" &lt;Lv"&amp;analysis!L63&amp;"&gt; "&amp;" **"&amp;analysis!F63&amp;"** "</f>
        <v xml:space="preserve">==200308==&lt;2003&gt;  &lt;Q8&gt;  &lt;2003 Q8&gt;  &lt;F.5&gt;  &lt;F.5 Ch.2&gt;  &lt;A4&gt;  &lt;Lv3&gt;  **D** </v>
      </c>
      <c r="D62" s="85" t="s">
        <v>519</v>
      </c>
      <c r="E62" s="84" t="str">
        <f>analysis!C63&amp;" Q"&amp;analysis!D63&amp;" &lt;F."&amp;analysis!P63&amp;" Ch."&amp;analysis!R63&amp;"&gt; "&amp;" &lt;Lv"&amp;analysis!L63&amp;"&gt; "</f>
        <v xml:space="preserve">2003 Q8 &lt;F.5 Ch.2&gt;  &lt;Lv3&gt; </v>
      </c>
    </row>
    <row r="63" spans="2:5" x14ac:dyDescent="0.25">
      <c r="B63" s="85" t="s">
        <v>518</v>
      </c>
      <c r="C63" s="77" t="str">
        <f>"=="&amp;analysis!A64&amp;"=="&amp;"&lt;"&amp;analysis!C64&amp;"&gt; "&amp;" &lt;Q"&amp;analysis!D64&amp;"&gt; "&amp;" &lt;"&amp;analysis!C64 &amp;" Q"&amp;analysis!D64&amp;"&gt; "&amp;" &lt;F."&amp;analysis!P64&amp;"&gt; "&amp;" &lt;F."&amp;analysis!P64&amp;" Ch."&amp;analysis!R64&amp;"&gt; "&amp;" &lt;"&amp;analysis!N64&amp;"&gt; "&amp;" &lt;Lv"&amp;analysis!L64&amp;"&gt; "&amp;" **"&amp;analysis!F64&amp;"** "</f>
        <v xml:space="preserve">==200309==&lt;2003&gt;  &lt;Q9&gt;  &lt;2003 Q9&gt;  &lt;F.2&gt;  &lt;F.2 Ch.1&gt;  &lt;A1&gt;  &lt;Lv2&gt;  **C** </v>
      </c>
      <c r="D63" s="85" t="s">
        <v>519</v>
      </c>
      <c r="E63" s="84" t="str">
        <f>analysis!C64&amp;" Q"&amp;analysis!D64&amp;" &lt;F."&amp;analysis!P64&amp;" Ch."&amp;analysis!R64&amp;"&gt; "&amp;" &lt;Lv"&amp;analysis!L64&amp;"&gt; "</f>
        <v xml:space="preserve">2003 Q9 &lt;F.2 Ch.1&gt;  &lt;Lv2&gt; </v>
      </c>
    </row>
    <row r="64" spans="2:5" x14ac:dyDescent="0.25">
      <c r="B64" s="85" t="s">
        <v>518</v>
      </c>
      <c r="C64" s="77" t="str">
        <f>"=="&amp;analysis!A65&amp;"=="&amp;"&lt;"&amp;analysis!C65&amp;"&gt; "&amp;" &lt;Q"&amp;analysis!D65&amp;"&gt; "&amp;" &lt;"&amp;analysis!C65 &amp;" Q"&amp;analysis!D65&amp;"&gt; "&amp;" &lt;F."&amp;analysis!P65&amp;"&gt; "&amp;" &lt;F."&amp;analysis!P65&amp;" Ch."&amp;analysis!R65&amp;"&gt; "&amp;" &lt;"&amp;analysis!N65&amp;"&gt; "&amp;" &lt;Lv"&amp;analysis!L65&amp;"&gt; "&amp;" **"&amp;analysis!F65&amp;"** "</f>
        <v xml:space="preserve">==200310==&lt;2003&gt;  &lt;Q10&gt;  &lt;2003 Q10&gt;  &lt;F.6&gt;  &lt;F.6 Ch.2&gt;  &lt;A3&gt;  &lt;Lv5&gt;  **D** </v>
      </c>
      <c r="D64" s="85" t="s">
        <v>519</v>
      </c>
      <c r="E64" s="84" t="str">
        <f>analysis!C65&amp;" Q"&amp;analysis!D65&amp;" &lt;F."&amp;analysis!P65&amp;" Ch."&amp;analysis!R65&amp;"&gt; "&amp;" &lt;Lv"&amp;analysis!L65&amp;"&gt; "</f>
        <v xml:space="preserve">2003 Q10 &lt;F.6 Ch.2&gt;  &lt;Lv5&gt; </v>
      </c>
    </row>
    <row r="65" spans="2:5" x14ac:dyDescent="0.25">
      <c r="B65" s="85" t="s">
        <v>518</v>
      </c>
      <c r="C65" s="77" t="str">
        <f>"=="&amp;analysis!A66&amp;"=="&amp;"&lt;"&amp;analysis!C66&amp;"&gt; "&amp;" &lt;Q"&amp;analysis!D66&amp;"&gt; "&amp;" &lt;"&amp;analysis!C66 &amp;" Q"&amp;analysis!D66&amp;"&gt; "&amp;" &lt;F."&amp;analysis!P66&amp;"&gt; "&amp;" &lt;F."&amp;analysis!P66&amp;" Ch."&amp;analysis!R66&amp;"&gt; "&amp;" &lt;"&amp;analysis!N66&amp;"&gt; "&amp;" &lt;Lv"&amp;analysis!L66&amp;"&gt; "&amp;" **"&amp;analysis!F66&amp;"** "</f>
        <v xml:space="preserve">==200311==&lt;2003&gt;  &lt;Q11&gt;  &lt;2003 Q11&gt;  &lt;F.3&gt;  &lt;F.3 Ch.3&gt;  &lt;DA&gt;  &lt;Lv2&gt;  **B** </v>
      </c>
      <c r="D65" s="85" t="s">
        <v>519</v>
      </c>
      <c r="E65" s="84" t="str">
        <f>analysis!C66&amp;" Q"&amp;analysis!D66&amp;" &lt;F."&amp;analysis!P66&amp;" Ch."&amp;analysis!R66&amp;"&gt; "&amp;" &lt;Lv"&amp;analysis!L66&amp;"&gt; "</f>
        <v xml:space="preserve">2003 Q11 &lt;F.3 Ch.3&gt;  &lt;Lv2&gt; </v>
      </c>
    </row>
    <row r="66" spans="2:5" x14ac:dyDescent="0.25">
      <c r="B66" s="85" t="s">
        <v>518</v>
      </c>
      <c r="C66" s="77" t="str">
        <f>"=="&amp;analysis!A67&amp;"=="&amp;"&lt;"&amp;analysis!C67&amp;"&gt; "&amp;" &lt;Q"&amp;analysis!D67&amp;"&gt; "&amp;" &lt;"&amp;analysis!C67 &amp;" Q"&amp;analysis!D67&amp;"&gt; "&amp;" &lt;F."&amp;analysis!P67&amp;"&gt; "&amp;" &lt;F."&amp;analysis!P67&amp;" Ch."&amp;analysis!R67&amp;"&gt; "&amp;" &lt;"&amp;analysis!N67&amp;"&gt; "&amp;" &lt;Lv"&amp;analysis!L67&amp;"&gt; "&amp;" **"&amp;analysis!F67&amp;"** "</f>
        <v xml:space="preserve">==200312==&lt;2003&gt;  &lt;Q12&gt;  &lt;2003 Q12&gt;  &lt;F.3&gt;  &lt;F.3 Ch.3&gt;  &lt;DA&gt;  &lt;Lv2&gt;  **D** </v>
      </c>
      <c r="D66" s="85" t="s">
        <v>519</v>
      </c>
      <c r="E66" s="84" t="str">
        <f>analysis!C67&amp;" Q"&amp;analysis!D67&amp;" &lt;F."&amp;analysis!P67&amp;" Ch."&amp;analysis!R67&amp;"&gt; "&amp;" &lt;Lv"&amp;analysis!L67&amp;"&gt; "</f>
        <v xml:space="preserve">2003 Q12 &lt;F.3 Ch.3&gt;  &lt;Lv2&gt; </v>
      </c>
    </row>
    <row r="67" spans="2:5" x14ac:dyDescent="0.25">
      <c r="B67" s="85" t="s">
        <v>518</v>
      </c>
      <c r="C67" s="77" t="str">
        <f>"=="&amp;analysis!A68&amp;"=="&amp;"&lt;"&amp;analysis!C68&amp;"&gt; "&amp;" &lt;Q"&amp;analysis!D68&amp;"&gt; "&amp;" &lt;"&amp;analysis!C68 &amp;" Q"&amp;analysis!D68&amp;"&gt; "&amp;" &lt;F."&amp;analysis!P68&amp;"&gt; "&amp;" &lt;F."&amp;analysis!P68&amp;" Ch."&amp;analysis!R68&amp;"&gt; "&amp;" &lt;"&amp;analysis!N68&amp;"&gt; "&amp;" &lt;Lv"&amp;analysis!L68&amp;"&gt; "&amp;" **"&amp;analysis!F68&amp;"** "</f>
        <v xml:space="preserve">==200313==&lt;2003&gt;  &lt;Q13&gt;  &lt;2003 Q13&gt;  &lt;F.3&gt;  &lt;F.3 Ch.2&gt;  &lt;A2&gt;  &lt;Lv2&gt;  **D** </v>
      </c>
      <c r="D67" s="85" t="s">
        <v>519</v>
      </c>
      <c r="E67" s="84" t="str">
        <f>analysis!C68&amp;" Q"&amp;analysis!D68&amp;" &lt;F."&amp;analysis!P68&amp;" Ch."&amp;analysis!R68&amp;"&gt; "&amp;" &lt;Lv"&amp;analysis!L68&amp;"&gt; "</f>
        <v xml:space="preserve">2003 Q13 &lt;F.3 Ch.2&gt;  &lt;Lv2&gt; </v>
      </c>
    </row>
    <row r="68" spans="2:5" x14ac:dyDescent="0.25">
      <c r="B68" s="85" t="s">
        <v>518</v>
      </c>
      <c r="C68" s="77" t="str">
        <f>"=="&amp;analysis!A69&amp;"=="&amp;"&lt;"&amp;analysis!C69&amp;"&gt; "&amp;" &lt;Q"&amp;analysis!D69&amp;"&gt; "&amp;" &lt;"&amp;analysis!C69 &amp;" Q"&amp;analysis!D69&amp;"&gt; "&amp;" &lt;F."&amp;analysis!P69&amp;"&gt; "&amp;" &lt;F."&amp;analysis!P69&amp;" Ch."&amp;analysis!R69&amp;"&gt; "&amp;" &lt;"&amp;analysis!N69&amp;"&gt; "&amp;" &lt;Lv"&amp;analysis!L69&amp;"&gt; "&amp;" **"&amp;analysis!F69&amp;"** "</f>
        <v xml:space="preserve">==200314==&lt;2003&gt;  &lt;Q14&gt;  &lt;2003 Q14&gt;  &lt;F.5&gt;  &lt;F.5 Ch.6&gt;  &lt;DA&gt;  &lt;Lv3&gt;  **A** </v>
      </c>
      <c r="D68" s="85" t="s">
        <v>519</v>
      </c>
      <c r="E68" s="84" t="str">
        <f>analysis!C69&amp;" Q"&amp;analysis!D69&amp;" &lt;F."&amp;analysis!P69&amp;" Ch."&amp;analysis!R69&amp;"&gt; "&amp;" &lt;Lv"&amp;analysis!L69&amp;"&gt; "</f>
        <v xml:space="preserve">2003 Q14 &lt;F.5 Ch.6&gt;  &lt;Lv3&gt; </v>
      </c>
    </row>
    <row r="69" spans="2:5" x14ac:dyDescent="0.25">
      <c r="B69" s="85" t="s">
        <v>518</v>
      </c>
      <c r="C69" s="77" t="str">
        <f>"=="&amp;analysis!A70&amp;"=="&amp;"&lt;"&amp;analysis!C70&amp;"&gt; "&amp;" &lt;Q"&amp;analysis!D70&amp;"&gt; "&amp;" &lt;"&amp;analysis!C70 &amp;" Q"&amp;analysis!D70&amp;"&gt; "&amp;" &lt;F."&amp;analysis!P70&amp;"&gt; "&amp;" &lt;F."&amp;analysis!P70&amp;" Ch."&amp;analysis!R70&amp;"&gt; "&amp;" &lt;"&amp;analysis!N70&amp;"&gt; "&amp;" &lt;Lv"&amp;analysis!L70&amp;"&gt; "&amp;" **"&amp;analysis!F70&amp;"** "</f>
        <v xml:space="preserve">==200315==&lt;2003&gt;  &lt;Q15&gt;  &lt;2003 Q15&gt;  &lt;F.2&gt;  &lt;F.2 Ch.6&gt;  &lt;A1&gt;  &lt;Lv5&gt;  **D** </v>
      </c>
      <c r="D69" s="85" t="s">
        <v>519</v>
      </c>
      <c r="E69" s="84" t="str">
        <f>analysis!C70&amp;" Q"&amp;analysis!D70&amp;" &lt;F."&amp;analysis!P70&amp;" Ch."&amp;analysis!R70&amp;"&gt; "&amp;" &lt;Lv"&amp;analysis!L70&amp;"&gt; "</f>
        <v xml:space="preserve">2003 Q15 &lt;F.2 Ch.6&gt;  &lt;Lv5&gt; </v>
      </c>
    </row>
    <row r="70" spans="2:5" x14ac:dyDescent="0.25">
      <c r="B70" s="85" t="s">
        <v>518</v>
      </c>
      <c r="C70" s="77" t="str">
        <f>"=="&amp;analysis!A71&amp;"=="&amp;"&lt;"&amp;analysis!C71&amp;"&gt; "&amp;" &lt;Q"&amp;analysis!D71&amp;"&gt; "&amp;" &lt;"&amp;analysis!C71 &amp;" Q"&amp;analysis!D71&amp;"&gt; "&amp;" &lt;F."&amp;analysis!P71&amp;"&gt; "&amp;" &lt;F."&amp;analysis!P71&amp;" Ch."&amp;analysis!R71&amp;"&gt; "&amp;" &lt;"&amp;analysis!N71&amp;"&gt; "&amp;" &lt;Lv"&amp;analysis!L71&amp;"&gt; "&amp;" **"&amp;analysis!F71&amp;"** "</f>
        <v xml:space="preserve">==200316==&lt;2003&gt;  &lt;Q16&gt;  &lt;2003 Q16&gt;  &lt;F.5&gt;  &lt;F.5 Ch.9&gt;  &lt;T2&gt;  &lt;Lv4&gt;  **D** </v>
      </c>
      <c r="D70" s="85" t="s">
        <v>519</v>
      </c>
      <c r="E70" s="84" t="str">
        <f>analysis!C71&amp;" Q"&amp;analysis!D71&amp;" &lt;F."&amp;analysis!P71&amp;" Ch."&amp;analysis!R71&amp;"&gt; "&amp;" &lt;Lv"&amp;analysis!L71&amp;"&gt; "</f>
        <v xml:space="preserve">2003 Q16 &lt;F.5 Ch.9&gt;  &lt;Lv4&gt; </v>
      </c>
    </row>
    <row r="71" spans="2:5" x14ac:dyDescent="0.25">
      <c r="B71" s="85" t="s">
        <v>518</v>
      </c>
      <c r="C71" s="77" t="str">
        <f>"=="&amp;analysis!A72&amp;"=="&amp;"&lt;"&amp;analysis!C72&amp;"&gt; "&amp;" &lt;Q"&amp;analysis!D72&amp;"&gt; "&amp;" &lt;"&amp;analysis!C72 &amp;" Q"&amp;analysis!D72&amp;"&gt; "&amp;" &lt;F."&amp;analysis!P72&amp;"&gt; "&amp;" &lt;F."&amp;analysis!P72&amp;" Ch."&amp;analysis!R72&amp;"&gt; "&amp;" &lt;"&amp;analysis!N72&amp;"&gt; "&amp;" &lt;Lv"&amp;analysis!L72&amp;"&gt; "&amp;" **"&amp;analysis!F72&amp;"** "</f>
        <v xml:space="preserve">==200317==&lt;2003&gt;  &lt;Q17&gt;  &lt;2003 Q17&gt;  &lt;F.3&gt;  &lt;F.3 Ch.8&gt;  &lt;DG2&gt;  &lt;Lv4&gt;  **B** </v>
      </c>
      <c r="D71" s="85" t="s">
        <v>519</v>
      </c>
      <c r="E71" s="84" t="str">
        <f>analysis!C72&amp;" Q"&amp;analysis!D72&amp;" &lt;F."&amp;analysis!P72&amp;" Ch."&amp;analysis!R72&amp;"&gt; "&amp;" &lt;Lv"&amp;analysis!L72&amp;"&gt; "</f>
        <v xml:space="preserve">2003 Q17 &lt;F.3 Ch.8&gt;  &lt;Lv4&gt; </v>
      </c>
    </row>
    <row r="72" spans="2:5" x14ac:dyDescent="0.25">
      <c r="B72" s="85" t="s">
        <v>518</v>
      </c>
      <c r="C72" s="77" t="str">
        <f>"=="&amp;analysis!A73&amp;"=="&amp;"&lt;"&amp;analysis!C73&amp;"&gt; "&amp;" &lt;Q"&amp;analysis!D73&amp;"&gt; "&amp;" &lt;"&amp;analysis!C73 &amp;" Q"&amp;analysis!D73&amp;"&gt; "&amp;" &lt;F."&amp;analysis!P73&amp;"&gt; "&amp;" &lt;F."&amp;analysis!P73&amp;" Ch."&amp;analysis!R73&amp;"&gt; "&amp;" &lt;"&amp;analysis!N73&amp;"&gt; "&amp;" &lt;Lv"&amp;analysis!L73&amp;"&gt; "&amp;" **"&amp;analysis!F73&amp;"** "</f>
        <v xml:space="preserve">==200318==&lt;2003&gt;  &lt;Q18&gt;  &lt;2003 Q18&gt;  &lt;F.3&gt;  &lt;F.3 Ch.8&gt;  &lt;DG2&gt;  &lt;Lv3&gt;  **B** </v>
      </c>
      <c r="D72" s="85" t="s">
        <v>519</v>
      </c>
      <c r="E72" s="84" t="str">
        <f>analysis!C73&amp;" Q"&amp;analysis!D73&amp;" &lt;F."&amp;analysis!P73&amp;" Ch."&amp;analysis!R73&amp;"&gt; "&amp;" &lt;Lv"&amp;analysis!L73&amp;"&gt; "</f>
        <v xml:space="preserve">2003 Q18 &lt;F.3 Ch.8&gt;  &lt;Lv3&gt; </v>
      </c>
    </row>
    <row r="73" spans="2:5" x14ac:dyDescent="0.25">
      <c r="B73" s="85" t="s">
        <v>518</v>
      </c>
      <c r="C73" s="77" t="str">
        <f>"=="&amp;analysis!A74&amp;"=="&amp;"&lt;"&amp;analysis!C74&amp;"&gt; "&amp;" &lt;Q"&amp;analysis!D74&amp;"&gt; "&amp;" &lt;"&amp;analysis!C74 &amp;" Q"&amp;analysis!D74&amp;"&gt; "&amp;" &lt;F."&amp;analysis!P74&amp;"&gt; "&amp;" &lt;F."&amp;analysis!P74&amp;" Ch."&amp;analysis!R74&amp;"&gt; "&amp;" &lt;"&amp;analysis!N74&amp;"&gt; "&amp;" &lt;Lv"&amp;analysis!L74&amp;"&gt; "&amp;" **"&amp;analysis!F74&amp;"** "</f>
        <v xml:space="preserve">==200319==&lt;2003&gt;  &lt;Q19&gt;  &lt;2003 Q19&gt;  &lt;F.2&gt;  &lt;F.2 Ch.12&gt;  &lt;VA1&gt;  &lt;Lv3&gt;  **A** </v>
      </c>
      <c r="D73" s="85" t="s">
        <v>519</v>
      </c>
      <c r="E73" s="84" t="str">
        <f>analysis!C74&amp;" Q"&amp;analysis!D74&amp;" &lt;F."&amp;analysis!P74&amp;" Ch."&amp;analysis!R74&amp;"&gt; "&amp;" &lt;Lv"&amp;analysis!L74&amp;"&gt; "</f>
        <v xml:space="preserve">2003 Q19 &lt;F.2 Ch.12&gt;  &lt;Lv3&gt; </v>
      </c>
    </row>
    <row r="74" spans="2:5" x14ac:dyDescent="0.25">
      <c r="B74" s="85" t="s">
        <v>518</v>
      </c>
      <c r="C74" s="77" t="str">
        <f>"=="&amp;analysis!A75&amp;"=="&amp;"&lt;"&amp;analysis!C75&amp;"&gt; "&amp;" &lt;Q"&amp;analysis!D75&amp;"&gt; "&amp;" &lt;"&amp;analysis!C75 &amp;" Q"&amp;analysis!D75&amp;"&gt; "&amp;" &lt;F."&amp;analysis!P75&amp;"&gt; "&amp;" &lt;F."&amp;analysis!P75&amp;" Ch."&amp;analysis!R75&amp;"&gt; "&amp;" &lt;"&amp;analysis!N75&amp;"&gt; "&amp;" &lt;Lv"&amp;analysis!L75&amp;"&gt; "&amp;" **"&amp;analysis!F75&amp;"** "</f>
        <v xml:space="preserve">==200320==&lt;2003&gt;  &lt;Q20&gt;  &lt;2003 Q20&gt;  &lt;F.3&gt;  &lt;F.3 Ch.10&gt;  &lt;VA2&gt;  &lt;Lv2&gt;  **C** </v>
      </c>
      <c r="D74" s="85" t="s">
        <v>519</v>
      </c>
      <c r="E74" s="84" t="str">
        <f>analysis!C75&amp;" Q"&amp;analysis!D75&amp;" &lt;F."&amp;analysis!P75&amp;" Ch."&amp;analysis!R75&amp;"&gt; "&amp;" &lt;Lv"&amp;analysis!L75&amp;"&gt; "</f>
        <v xml:space="preserve">2003 Q20 &lt;F.3 Ch.10&gt;  &lt;Lv2&gt; </v>
      </c>
    </row>
    <row r="75" spans="2:5" x14ac:dyDescent="0.25">
      <c r="B75" s="85" t="s">
        <v>518</v>
      </c>
      <c r="C75" s="77" t="str">
        <f>"=="&amp;analysis!A76&amp;"=="&amp;"&lt;"&amp;analysis!C76&amp;"&gt; "&amp;" &lt;Q"&amp;analysis!D76&amp;"&gt; "&amp;" &lt;"&amp;analysis!C76 &amp;" Q"&amp;analysis!D76&amp;"&gt; "&amp;" &lt;F."&amp;analysis!P76&amp;"&gt; "&amp;" &lt;F."&amp;analysis!P76&amp;" Ch."&amp;analysis!R76&amp;"&gt; "&amp;" &lt;"&amp;analysis!N76&amp;"&gt; "&amp;" &lt;Lv"&amp;analysis!L76&amp;"&gt; "&amp;" **"&amp;analysis!F76&amp;"** "</f>
        <v xml:space="preserve">==200321==&lt;2003&gt;  &lt;Q21&gt;  &lt;2003 Q21&gt;  &lt;F.3&gt;  &lt;F.3 Ch.10&gt;  &lt;VA2&gt;  &lt;Lv3&gt;  **C** </v>
      </c>
      <c r="D75" s="85" t="s">
        <v>519</v>
      </c>
      <c r="E75" s="84" t="str">
        <f>analysis!C76&amp;" Q"&amp;analysis!D76&amp;" &lt;F."&amp;analysis!P76&amp;" Ch."&amp;analysis!R76&amp;"&gt; "&amp;" &lt;Lv"&amp;analysis!L76&amp;"&gt; "</f>
        <v xml:space="preserve">2003 Q21 &lt;F.3 Ch.10&gt;  &lt;Lv3&gt; </v>
      </c>
    </row>
    <row r="76" spans="2:5" x14ac:dyDescent="0.25">
      <c r="B76" s="85" t="s">
        <v>518</v>
      </c>
      <c r="C76" s="77" t="str">
        <f>"=="&amp;analysis!A77&amp;"=="&amp;"&lt;"&amp;analysis!C77&amp;"&gt; "&amp;" &lt;Q"&amp;analysis!D77&amp;"&gt; "&amp;" &lt;"&amp;analysis!C77 &amp;" Q"&amp;analysis!D77&amp;"&gt; "&amp;" &lt;F."&amp;analysis!P77&amp;"&gt; "&amp;" &lt;F."&amp;analysis!P77&amp;" Ch."&amp;analysis!R77&amp;"&gt; "&amp;" &lt;"&amp;analysis!N77&amp;"&gt; "&amp;" &lt;Lv"&amp;analysis!L77&amp;"&gt; "&amp;" **"&amp;analysis!F77&amp;"** "</f>
        <v xml:space="preserve">==200322==&lt;2003&gt;  &lt;Q22&gt;  &lt;2003 Q22&gt;  &lt;F.4&gt;  &lt;F.4 Ch.12&gt;  &lt;T2&gt;  &lt;Lv2&gt;  **B** </v>
      </c>
      <c r="D76" s="85" t="s">
        <v>519</v>
      </c>
      <c r="E76" s="84" t="str">
        <f>analysis!C77&amp;" Q"&amp;analysis!D77&amp;" &lt;F."&amp;analysis!P77&amp;" Ch."&amp;analysis!R77&amp;"&gt; "&amp;" &lt;Lv"&amp;analysis!L77&amp;"&gt; "</f>
        <v xml:space="preserve">2003 Q22 &lt;F.4 Ch.12&gt;  &lt;Lv2&gt; </v>
      </c>
    </row>
    <row r="77" spans="2:5" x14ac:dyDescent="0.25">
      <c r="B77" s="85" t="s">
        <v>518</v>
      </c>
      <c r="C77" s="77" t="str">
        <f>"=="&amp;analysis!A78&amp;"=="&amp;"&lt;"&amp;analysis!C78&amp;"&gt; "&amp;" &lt;Q"&amp;analysis!D78&amp;"&gt; "&amp;" &lt;"&amp;analysis!C78 &amp;" Q"&amp;analysis!D78&amp;"&gt; "&amp;" &lt;F."&amp;analysis!P78&amp;"&gt; "&amp;" &lt;F."&amp;analysis!P78&amp;" Ch."&amp;analysis!R78&amp;"&gt; "&amp;" &lt;"&amp;analysis!N78&amp;"&gt; "&amp;" &lt;Lv"&amp;analysis!L78&amp;"&gt; "&amp;" **"&amp;analysis!F78&amp;"** "</f>
        <v xml:space="preserve">==200323==&lt;2003&gt;  &lt;Q23&gt;  &lt;2003 Q23&gt;  &lt;F.3&gt;  &lt;F.3 Ch.11&gt;  &lt;T1&gt;  &lt;Lv2&gt;  **B** </v>
      </c>
      <c r="D77" s="85" t="s">
        <v>519</v>
      </c>
      <c r="E77" s="84" t="str">
        <f>analysis!C78&amp;" Q"&amp;analysis!D78&amp;" &lt;F."&amp;analysis!P78&amp;" Ch."&amp;analysis!R78&amp;"&gt; "&amp;" &lt;Lv"&amp;analysis!L78&amp;"&gt; "</f>
        <v xml:space="preserve">2003 Q23 &lt;F.3 Ch.11&gt;  &lt;Lv2&gt; </v>
      </c>
    </row>
    <row r="78" spans="2:5" x14ac:dyDescent="0.25">
      <c r="B78" s="85" t="s">
        <v>518</v>
      </c>
      <c r="C78" s="77" t="str">
        <f>"=="&amp;analysis!A79&amp;"=="&amp;"&lt;"&amp;analysis!C79&amp;"&gt; "&amp;" &lt;Q"&amp;analysis!D79&amp;"&gt; "&amp;" &lt;"&amp;analysis!C79 &amp;" Q"&amp;analysis!D79&amp;"&gt; "&amp;" &lt;F."&amp;analysis!P79&amp;"&gt; "&amp;" &lt;F."&amp;analysis!P79&amp;" Ch."&amp;analysis!R79&amp;"&gt; "&amp;" &lt;"&amp;analysis!N79&amp;"&gt; "&amp;" &lt;Lv"&amp;analysis!L79&amp;"&gt; "&amp;" **"&amp;analysis!F79&amp;"** "</f>
        <v xml:space="preserve">==200324==&lt;2003&gt;  &lt;Q24&gt;  &lt;2003 Q24&gt;  &lt;F.5&gt;  &lt;F.5 Ch.9&gt;  &lt;T2&gt;  &lt;Lv2&gt;  **B** </v>
      </c>
      <c r="D78" s="85" t="s">
        <v>519</v>
      </c>
      <c r="E78" s="84" t="str">
        <f>analysis!C79&amp;" Q"&amp;analysis!D79&amp;" &lt;F."&amp;analysis!P79&amp;" Ch."&amp;analysis!R79&amp;"&gt; "&amp;" &lt;Lv"&amp;analysis!L79&amp;"&gt; "</f>
        <v xml:space="preserve">2003 Q24 &lt;F.5 Ch.9&gt;  &lt;Lv2&gt; </v>
      </c>
    </row>
    <row r="79" spans="2:5" x14ac:dyDescent="0.25">
      <c r="B79" s="85" t="s">
        <v>518</v>
      </c>
      <c r="C79" s="77" t="str">
        <f>"=="&amp;analysis!A80&amp;"=="&amp;"&lt;"&amp;analysis!C80&amp;"&gt; "&amp;" &lt;Q"&amp;analysis!D80&amp;"&gt; "&amp;" &lt;"&amp;analysis!C80 &amp;" Q"&amp;analysis!D80&amp;"&gt; "&amp;" &lt;F."&amp;analysis!P80&amp;"&gt; "&amp;" &lt;F."&amp;analysis!P80&amp;" Ch."&amp;analysis!R80&amp;"&gt; "&amp;" &lt;"&amp;analysis!N80&amp;"&gt; "&amp;" &lt;Lv"&amp;analysis!L80&amp;"&gt; "&amp;" **"&amp;analysis!F80&amp;"** "</f>
        <v xml:space="preserve">==200325==&lt;2003&gt;  &lt;Q25&gt;  &lt;2003 Q25&gt;  &lt;F.4&gt;  &lt;F.4 Ch.10&gt;  &lt;DG3&gt;  &lt;Lv2&gt;  **C** </v>
      </c>
      <c r="D79" s="85" t="s">
        <v>519</v>
      </c>
      <c r="E79" s="84" t="str">
        <f>analysis!C80&amp;" Q"&amp;analysis!D80&amp;" &lt;F."&amp;analysis!P80&amp;" Ch."&amp;analysis!R80&amp;"&gt; "&amp;" &lt;Lv"&amp;analysis!L80&amp;"&gt; "</f>
        <v xml:space="preserve">2003 Q25 &lt;F.4 Ch.10&gt;  &lt;Lv2&gt; </v>
      </c>
    </row>
    <row r="80" spans="2:5" x14ac:dyDescent="0.25">
      <c r="B80" s="85" t="s">
        <v>518</v>
      </c>
      <c r="C80" s="77" t="str">
        <f>"=="&amp;analysis!A81&amp;"=="&amp;"&lt;"&amp;analysis!C81&amp;"&gt; "&amp;" &lt;Q"&amp;analysis!D81&amp;"&gt; "&amp;" &lt;"&amp;analysis!C81 &amp;" Q"&amp;analysis!D81&amp;"&gt; "&amp;" &lt;F."&amp;analysis!P81&amp;"&gt; "&amp;" &lt;F."&amp;analysis!P81&amp;" Ch."&amp;analysis!R81&amp;"&gt; "&amp;" &lt;"&amp;analysis!N81&amp;"&gt; "&amp;" &lt;Lv"&amp;analysis!L81&amp;"&gt; "&amp;" **"&amp;analysis!F81&amp;"** "</f>
        <v xml:space="preserve">==200326==&lt;2003&gt;  &lt;Q26&gt;  &lt;2003 Q26&gt;  &lt;F.2&gt;  &lt;F.2 Ch.11&gt;  &lt;T1&gt;  &lt;Lv2&gt;  **B** </v>
      </c>
      <c r="D80" s="85" t="s">
        <v>519</v>
      </c>
      <c r="E80" s="84" t="str">
        <f>analysis!C81&amp;" Q"&amp;analysis!D81&amp;" &lt;F."&amp;analysis!P81&amp;" Ch."&amp;analysis!R81&amp;"&gt; "&amp;" &lt;Lv"&amp;analysis!L81&amp;"&gt; "</f>
        <v xml:space="preserve">2003 Q26 &lt;F.2 Ch.11&gt;  &lt;Lv2&gt; </v>
      </c>
    </row>
    <row r="81" spans="2:5" x14ac:dyDescent="0.25">
      <c r="B81" s="85" t="s">
        <v>518</v>
      </c>
      <c r="C81" s="77" t="str">
        <f>"=="&amp;analysis!A82&amp;"=="&amp;"&lt;"&amp;analysis!C82&amp;"&gt; "&amp;" &lt;Q"&amp;analysis!D82&amp;"&gt; "&amp;" &lt;"&amp;analysis!C82 &amp;" Q"&amp;analysis!D82&amp;"&gt; "&amp;" &lt;F."&amp;analysis!P82&amp;"&gt; "&amp;" &lt;F."&amp;analysis!P82&amp;" Ch."&amp;analysis!R82&amp;"&gt; "&amp;" &lt;"&amp;analysis!N82&amp;"&gt; "&amp;" &lt;Lv"&amp;analysis!L82&amp;"&gt; "&amp;" **"&amp;analysis!F82&amp;"** "</f>
        <v xml:space="preserve">==200327==&lt;2003&gt;  &lt;Q27&gt;  &lt;2003 Q27&gt;  &lt;F.1&gt;  &lt;F.1 Ch.11&gt;  &lt;DG1&gt;  &lt;Lv5&gt;  **A** </v>
      </c>
      <c r="D81" s="85" t="s">
        <v>519</v>
      </c>
      <c r="E81" s="84" t="str">
        <f>analysis!C82&amp;" Q"&amp;analysis!D82&amp;" &lt;F."&amp;analysis!P82&amp;" Ch."&amp;analysis!R82&amp;"&gt; "&amp;" &lt;Lv"&amp;analysis!L82&amp;"&gt; "</f>
        <v xml:space="preserve">2003 Q27 &lt;F.1 Ch.11&gt;  &lt;Lv5&gt; </v>
      </c>
    </row>
    <row r="82" spans="2:5" x14ac:dyDescent="0.25">
      <c r="B82" s="85" t="s">
        <v>518</v>
      </c>
      <c r="C82" s="77" t="str">
        <f>"=="&amp;analysis!A83&amp;"=="&amp;"&lt;"&amp;analysis!C83&amp;"&gt; "&amp;" &lt;Q"&amp;analysis!D83&amp;"&gt; "&amp;" &lt;"&amp;analysis!C83 &amp;" Q"&amp;analysis!D83&amp;"&gt; "&amp;" &lt;F."&amp;analysis!P83&amp;"&gt; "&amp;" &lt;F."&amp;analysis!P83&amp;" Ch."&amp;analysis!R83&amp;"&gt; "&amp;" &lt;"&amp;analysis!N83&amp;"&gt; "&amp;" &lt;Lv"&amp;analysis!L83&amp;"&gt; "&amp;" **"&amp;analysis!F83&amp;"** "</f>
        <v xml:space="preserve">==200328==&lt;2003&gt;  &lt;Q28&gt;  &lt;2003 Q28&gt;  &lt;F.3&gt;  &lt;F.3 Ch.8&gt;  &lt;DG2&gt;  &lt;Lv4&gt;  **C** </v>
      </c>
      <c r="D82" s="85" t="s">
        <v>519</v>
      </c>
      <c r="E82" s="84" t="str">
        <f>analysis!C83&amp;" Q"&amp;analysis!D83&amp;" &lt;F."&amp;analysis!P83&amp;" Ch."&amp;analysis!R83&amp;"&gt; "&amp;" &lt;Lv"&amp;analysis!L83&amp;"&gt; "</f>
        <v xml:space="preserve">2003 Q28 &lt;F.3 Ch.8&gt;  &lt;Lv4&gt; </v>
      </c>
    </row>
    <row r="83" spans="2:5" x14ac:dyDescent="0.25">
      <c r="B83" s="85" t="s">
        <v>518</v>
      </c>
      <c r="C83" s="77" t="str">
        <f>"=="&amp;analysis!A84&amp;"=="&amp;"&lt;"&amp;analysis!C84&amp;"&gt; "&amp;" &lt;Q"&amp;analysis!D84&amp;"&gt; "&amp;" &lt;"&amp;analysis!C84 &amp;" Q"&amp;analysis!D84&amp;"&gt; "&amp;" &lt;F."&amp;analysis!P84&amp;"&gt; "&amp;" &lt;F."&amp;analysis!P84&amp;" Ch."&amp;analysis!R84&amp;"&gt; "&amp;" &lt;"&amp;analysis!N84&amp;"&gt; "&amp;" &lt;Lv"&amp;analysis!L84&amp;"&gt; "&amp;" **"&amp;analysis!F84&amp;"** "</f>
        <v xml:space="preserve">==200329==&lt;2003&gt;  &lt;Q29&gt;  &lt;2003 Q29&gt;  &lt;F.4&gt;  &lt;F.4 Ch.2&gt;  &lt;AG2&gt;  &lt;Lv3&gt;  **A** </v>
      </c>
      <c r="D83" s="85" t="s">
        <v>519</v>
      </c>
      <c r="E83" s="84" t="str">
        <f>analysis!C84&amp;" Q"&amp;analysis!D84&amp;" &lt;F."&amp;analysis!P84&amp;" Ch."&amp;analysis!R84&amp;"&gt; "&amp;" &lt;Lv"&amp;analysis!L84&amp;"&gt; "</f>
        <v xml:space="preserve">2003 Q29 &lt;F.4 Ch.2&gt;  &lt;Lv3&gt; </v>
      </c>
    </row>
    <row r="84" spans="2:5" x14ac:dyDescent="0.25">
      <c r="B84" s="85" t="s">
        <v>518</v>
      </c>
      <c r="C84" s="77" t="str">
        <f>"=="&amp;analysis!A85&amp;"=="&amp;"&lt;"&amp;analysis!C85&amp;"&gt; "&amp;" &lt;Q"&amp;analysis!D85&amp;"&gt; "&amp;" &lt;"&amp;analysis!C85 &amp;" Q"&amp;analysis!D85&amp;"&gt; "&amp;" &lt;F."&amp;analysis!P85&amp;"&gt; "&amp;" &lt;F."&amp;analysis!P85&amp;" Ch."&amp;analysis!R85&amp;"&gt; "&amp;" &lt;"&amp;analysis!N85&amp;"&gt; "&amp;" &lt;Lv"&amp;analysis!L85&amp;"&gt; "&amp;" **"&amp;analysis!F85&amp;"** "</f>
        <v xml:space="preserve">==200330==&lt;2003&gt;  &lt;Q30&gt;  &lt;2003 Q30&gt;  &lt;F.4&gt;  &lt;F.4 Ch.2&gt;  &lt;AG2&gt;  &lt;Lv3&gt;  **A** </v>
      </c>
      <c r="D84" s="85" t="s">
        <v>519</v>
      </c>
      <c r="E84" s="84" t="str">
        <f>analysis!C85&amp;" Q"&amp;analysis!D85&amp;" &lt;F."&amp;analysis!P85&amp;" Ch."&amp;analysis!R85&amp;"&gt; "&amp;" &lt;Lv"&amp;analysis!L85&amp;"&gt; "</f>
        <v xml:space="preserve">2003 Q30 &lt;F.4 Ch.2&gt;  &lt;Lv3&gt; </v>
      </c>
    </row>
    <row r="85" spans="2:5" x14ac:dyDescent="0.25">
      <c r="B85" s="85" t="s">
        <v>518</v>
      </c>
      <c r="C85" s="77" t="str">
        <f>"=="&amp;analysis!A86&amp;"=="&amp;"&lt;"&amp;analysis!C86&amp;"&gt; "&amp;" &lt;Q"&amp;analysis!D86&amp;"&gt; "&amp;" &lt;"&amp;analysis!C86 &amp;" Q"&amp;analysis!D86&amp;"&gt; "&amp;" &lt;F."&amp;analysis!P86&amp;"&gt; "&amp;" &lt;F."&amp;analysis!P86&amp;" Ch."&amp;analysis!R86&amp;"&gt; "&amp;" &lt;"&amp;analysis!N86&amp;"&gt; "&amp;" &lt;Lv"&amp;analysis!L86&amp;"&gt; "&amp;" **"&amp;analysis!F86&amp;"** "</f>
        <v xml:space="preserve">==200331==&lt;2003&gt;  &lt;Q31&gt;  &lt;2003 Q31&gt;  &lt;F.5&gt;  &lt;F.5 Ch.8&gt;  &lt;A4&gt;  &lt;Lv5&gt;  **A** </v>
      </c>
      <c r="D85" s="85" t="s">
        <v>519</v>
      </c>
      <c r="E85" s="84" t="str">
        <f>analysis!C86&amp;" Q"&amp;analysis!D86&amp;" &lt;F."&amp;analysis!P86&amp;" Ch."&amp;analysis!R86&amp;"&gt; "&amp;" &lt;Lv"&amp;analysis!L86&amp;"&gt; "</f>
        <v xml:space="preserve">2003 Q31 &lt;F.5 Ch.8&gt;  &lt;Lv5&gt; </v>
      </c>
    </row>
    <row r="86" spans="2:5" x14ac:dyDescent="0.25">
      <c r="B86" s="85" t="s">
        <v>518</v>
      </c>
      <c r="C86" s="77" t="str">
        <f>"=="&amp;analysis!A87&amp;"=="&amp;"&lt;"&amp;analysis!C87&amp;"&gt; "&amp;" &lt;Q"&amp;analysis!D87&amp;"&gt; "&amp;" &lt;"&amp;analysis!C87 &amp;" Q"&amp;analysis!D87&amp;"&gt; "&amp;" &lt;F."&amp;analysis!P87&amp;"&gt; "&amp;" &lt;F."&amp;analysis!P87&amp;" Ch."&amp;analysis!R87&amp;"&gt; "&amp;" &lt;"&amp;analysis!N87&amp;"&gt; "&amp;" &lt;Lv"&amp;analysis!L87&amp;"&gt; "&amp;" **"&amp;analysis!F87&amp;"** "</f>
        <v xml:space="preserve">==200332==&lt;2003&gt;  &lt;Q32&gt;  &lt;2003 Q32&gt;  &lt;F.5&gt;  &lt;F.5 Ch.12&gt;  &lt;S4&gt;  &lt;Lv2&gt;  **B** </v>
      </c>
      <c r="D86" s="85" t="s">
        <v>519</v>
      </c>
      <c r="E86" s="84" t="str">
        <f>analysis!C87&amp;" Q"&amp;analysis!D87&amp;" &lt;F."&amp;analysis!P87&amp;" Ch."&amp;analysis!R87&amp;"&gt; "&amp;" &lt;Lv"&amp;analysis!L87&amp;"&gt; "</f>
        <v xml:space="preserve">2003 Q32 &lt;F.5 Ch.12&gt;  &lt;Lv2&gt; </v>
      </c>
    </row>
    <row r="87" spans="2:5" x14ac:dyDescent="0.25">
      <c r="B87" s="85" t="s">
        <v>518</v>
      </c>
      <c r="C87" s="77" t="str">
        <f>"=="&amp;analysis!A88&amp;"=="&amp;"&lt;"&amp;analysis!C88&amp;"&gt; "&amp;" &lt;Q"&amp;analysis!D88&amp;"&gt; "&amp;" &lt;"&amp;analysis!C88 &amp;" Q"&amp;analysis!D88&amp;"&gt; "&amp;" &lt;F."&amp;analysis!P88&amp;"&gt; "&amp;" &lt;F."&amp;analysis!P88&amp;" Ch."&amp;analysis!R88&amp;"&gt; "&amp;" &lt;"&amp;analysis!N88&amp;"&gt; "&amp;" &lt;Lv"&amp;analysis!L88&amp;"&gt; "&amp;" **"&amp;analysis!F88&amp;"** "</f>
        <v xml:space="preserve">==200333==&lt;2003&gt;  &lt;Q33&gt;  &lt;2003 Q33&gt;  &lt;F.3&gt;  &lt;F.3 Ch.6&gt;  &lt;S2&gt;  &lt;Lv4&gt;  **B** </v>
      </c>
      <c r="D87" s="85" t="s">
        <v>519</v>
      </c>
      <c r="E87" s="84" t="str">
        <f>analysis!C88&amp;" Q"&amp;analysis!D88&amp;" &lt;F."&amp;analysis!P88&amp;" Ch."&amp;analysis!R88&amp;"&gt; "&amp;" &lt;Lv"&amp;analysis!L88&amp;"&gt; "</f>
        <v xml:space="preserve">2003 Q33 &lt;F.3 Ch.6&gt;  &lt;Lv4&gt; </v>
      </c>
    </row>
    <row r="88" spans="2:5" x14ac:dyDescent="0.25">
      <c r="B88" s="85" t="s">
        <v>518</v>
      </c>
      <c r="C88" s="77" t="str">
        <f>"=="&amp;analysis!A89&amp;"=="&amp;"&lt;"&amp;analysis!C89&amp;"&gt; "&amp;" &lt;Q"&amp;analysis!D89&amp;"&gt; "&amp;" &lt;"&amp;analysis!C89 &amp;" Q"&amp;analysis!D89&amp;"&gt; "&amp;" &lt;F."&amp;analysis!P89&amp;"&gt; "&amp;" &lt;F."&amp;analysis!P89&amp;" Ch."&amp;analysis!R89&amp;"&gt; "&amp;" &lt;"&amp;analysis!N89&amp;"&gt; "&amp;" &lt;Lv"&amp;analysis!L89&amp;"&gt; "&amp;" **"&amp;analysis!F89&amp;"** "</f>
        <v xml:space="preserve">==200334==&lt;2003&gt;  &lt;Q34&gt;  &lt;2003 Q34&gt;  &lt;F.5&gt;  &lt;F.5 Ch.5&gt;  &lt;P2&gt;  &lt;Lv5&gt;  **C** </v>
      </c>
      <c r="D88" s="85" t="s">
        <v>519</v>
      </c>
      <c r="E88" s="84" t="str">
        <f>analysis!C89&amp;" Q"&amp;analysis!D89&amp;" &lt;F."&amp;analysis!P89&amp;" Ch."&amp;analysis!R89&amp;"&gt; "&amp;" &lt;Lv"&amp;analysis!L89&amp;"&gt; "</f>
        <v xml:space="preserve">2003 Q34 &lt;F.5 Ch.5&gt;  &lt;Lv5&gt; </v>
      </c>
    </row>
    <row r="89" spans="2:5" x14ac:dyDescent="0.25">
      <c r="B89" s="85" t="s">
        <v>518</v>
      </c>
      <c r="C89" s="77" t="str">
        <f>"=="&amp;analysis!A90&amp;"=="&amp;"&lt;"&amp;analysis!C90&amp;"&gt; "&amp;" &lt;Q"&amp;analysis!D90&amp;"&gt; "&amp;" &lt;"&amp;analysis!C90 &amp;" Q"&amp;analysis!D90&amp;"&gt; "&amp;" &lt;F."&amp;analysis!P90&amp;"&gt; "&amp;" &lt;F."&amp;analysis!P90&amp;" Ch."&amp;analysis!R90&amp;"&gt; "&amp;" &lt;"&amp;analysis!N90&amp;"&gt; "&amp;" &lt;Lv"&amp;analysis!L90&amp;"&gt; "&amp;" **"&amp;analysis!F90&amp;"** "</f>
        <v xml:space="preserve">==200335==&lt;2003&gt;  &lt;Q35&gt;  &lt;2003 Q35&gt;  &lt;F.5&gt;  &lt;F.5 Ch.5&gt;  &lt;P2&gt;  &lt;Lv2&gt;  **D** </v>
      </c>
      <c r="D89" s="85" t="s">
        <v>519</v>
      </c>
      <c r="E89" s="84" t="str">
        <f>analysis!C90&amp;" Q"&amp;analysis!D90&amp;" &lt;F."&amp;analysis!P90&amp;" Ch."&amp;analysis!R90&amp;"&gt; "&amp;" &lt;Lv"&amp;analysis!L90&amp;"&gt; "</f>
        <v xml:space="preserve">2003 Q35 &lt;F.5 Ch.5&gt;  &lt;Lv2&gt; </v>
      </c>
    </row>
    <row r="90" spans="2:5" x14ac:dyDescent="0.25">
      <c r="B90" s="85" t="s">
        <v>518</v>
      </c>
      <c r="C90" s="77" t="str">
        <f>"=="&amp;analysis!A91&amp;"=="&amp;"&lt;"&amp;analysis!C91&amp;"&gt; "&amp;" &lt;Q"&amp;analysis!D91&amp;"&gt; "&amp;" &lt;"&amp;analysis!C91 &amp;" Q"&amp;analysis!D91&amp;"&gt; "&amp;" &lt;F."&amp;analysis!P91&amp;"&gt; "&amp;" &lt;F."&amp;analysis!P91&amp;" Ch."&amp;analysis!R91&amp;"&gt; "&amp;" &lt;"&amp;analysis!N91&amp;"&gt; "&amp;" &lt;Lv"&amp;analysis!L91&amp;"&gt; "&amp;" **"&amp;analysis!F91&amp;"** "</f>
        <v xml:space="preserve">==200336==&lt;2003&gt;  &lt;Q36&gt;  &lt;2003 Q36&gt;  &lt;F.5&gt;  &lt;F.5 Ch.11&gt;  &lt;S3&gt;  &lt;Lv4&gt;  **C** </v>
      </c>
      <c r="D90" s="85" t="s">
        <v>519</v>
      </c>
      <c r="E90" s="84" t="str">
        <f>analysis!C91&amp;" Q"&amp;analysis!D91&amp;" &lt;F."&amp;analysis!P91&amp;" Ch."&amp;analysis!R91&amp;"&gt; "&amp;" &lt;Lv"&amp;analysis!L91&amp;"&gt; "</f>
        <v xml:space="preserve">2003 Q36 &lt;F.5 Ch.11&gt;  &lt;Lv4&gt; </v>
      </c>
    </row>
    <row r="91" spans="2:5" x14ac:dyDescent="0.25">
      <c r="B91" s="85" t="s">
        <v>518</v>
      </c>
      <c r="C91" s="77" t="str">
        <f>"=="&amp;analysis!A92&amp;"=="&amp;"&lt;"&amp;analysis!C92&amp;"&gt; "&amp;" &lt;Q"&amp;analysis!D92&amp;"&gt; "&amp;" &lt;"&amp;analysis!C92 &amp;" Q"&amp;analysis!D92&amp;"&gt; "&amp;" &lt;F."&amp;analysis!P92&amp;"&gt; "&amp;" &lt;F."&amp;analysis!P92&amp;" Ch."&amp;analysis!R92&amp;"&gt; "&amp;" &lt;"&amp;analysis!N92&amp;"&gt; "&amp;" &lt;Lv"&amp;analysis!L92&amp;"&gt; "&amp;" **"&amp;analysis!F92&amp;"** "</f>
        <v xml:space="preserve">==200337==&lt;2003&gt;  &lt;Q37&gt;  &lt;2003 Q37&gt;  &lt;F.4&gt;  &lt;F.4 Ch.9&gt;  &lt;A3&gt;  &lt;Lv3&gt;  **B** </v>
      </c>
      <c r="D91" s="85" t="s">
        <v>519</v>
      </c>
      <c r="E91" s="84" t="str">
        <f>analysis!C92&amp;" Q"&amp;analysis!D92&amp;" &lt;F."&amp;analysis!P92&amp;" Ch."&amp;analysis!R92&amp;"&gt; "&amp;" &lt;Lv"&amp;analysis!L92&amp;"&gt; "</f>
        <v xml:space="preserve">2003 Q37 &lt;F.4 Ch.9&gt;  &lt;Lv3&gt; </v>
      </c>
    </row>
    <row r="92" spans="2:5" x14ac:dyDescent="0.25">
      <c r="B92" s="85" t="s">
        <v>518</v>
      </c>
      <c r="C92" s="77" t="str">
        <f>"=="&amp;analysis!A93&amp;"=="&amp;"&lt;"&amp;analysis!C93&amp;"&gt; "&amp;" &lt;Q"&amp;analysis!D93&amp;"&gt; "&amp;" &lt;"&amp;analysis!C93 &amp;" Q"&amp;analysis!D93&amp;"&gt; "&amp;" &lt;F."&amp;analysis!P93&amp;"&gt; "&amp;" &lt;F."&amp;analysis!P93&amp;" Ch."&amp;analysis!R93&amp;"&gt; "&amp;" &lt;"&amp;analysis!N93&amp;"&gt; "&amp;" &lt;Lv"&amp;analysis!L93&amp;"&gt; "&amp;" **"&amp;analysis!F93&amp;"** "</f>
        <v xml:space="preserve">==200338==&lt;2003&gt;  &lt;Q38&gt;  &lt;2003 Q38&gt;  &lt;F.4&gt;  &lt;F.4 Ch.9&gt;  &lt;A3&gt;  &lt;Lv2&gt;  **C** </v>
      </c>
      <c r="D92" s="85" t="s">
        <v>519</v>
      </c>
      <c r="E92" s="84" t="str">
        <f>analysis!C93&amp;" Q"&amp;analysis!D93&amp;" &lt;F."&amp;analysis!P93&amp;" Ch."&amp;analysis!R93&amp;"&gt; "&amp;" &lt;Lv"&amp;analysis!L93&amp;"&gt; "</f>
        <v xml:space="preserve">2003 Q38 &lt;F.4 Ch.9&gt;  &lt;Lv2&gt; </v>
      </c>
    </row>
    <row r="93" spans="2:5" x14ac:dyDescent="0.25">
      <c r="B93" s="85" t="s">
        <v>518</v>
      </c>
      <c r="C93" s="77" t="str">
        <f>"=="&amp;analysis!A94&amp;"=="&amp;"&lt;"&amp;analysis!C94&amp;"&gt; "&amp;" &lt;Q"&amp;analysis!D94&amp;"&gt; "&amp;" &lt;"&amp;analysis!C94 &amp;" Q"&amp;analysis!D94&amp;"&gt; "&amp;" &lt;F."&amp;analysis!P94&amp;"&gt; "&amp;" &lt;F."&amp;analysis!P94&amp;" Ch."&amp;analysis!R94&amp;"&gt; "&amp;" &lt;"&amp;analysis!N94&amp;"&gt; "&amp;" &lt;Lv"&amp;analysis!L94&amp;"&gt; "&amp;" **"&amp;analysis!F94&amp;"** "</f>
        <v xml:space="preserve">==200339==&lt;2003&gt;  &lt;Q39&gt;  &lt;2003 Q39&gt;  &lt;F.3&gt;  &lt;F.3 Ch.1&gt;  &lt;A2&gt;  &lt;Lv3&gt;  **D** </v>
      </c>
      <c r="D93" s="85" t="s">
        <v>519</v>
      </c>
      <c r="E93" s="84" t="str">
        <f>analysis!C94&amp;" Q"&amp;analysis!D94&amp;" &lt;F."&amp;analysis!P94&amp;" Ch."&amp;analysis!R94&amp;"&gt; "&amp;" &lt;Lv"&amp;analysis!L94&amp;"&gt; "</f>
        <v xml:space="preserve">2003 Q39 &lt;F.3 Ch.1&gt;  &lt;Lv3&gt; </v>
      </c>
    </row>
    <row r="94" spans="2:5" x14ac:dyDescent="0.25">
      <c r="B94" s="85" t="s">
        <v>518</v>
      </c>
      <c r="C94" s="77" t="str">
        <f>"=="&amp;analysis!A95&amp;"=="&amp;"&lt;"&amp;analysis!C95&amp;"&gt; "&amp;" &lt;Q"&amp;analysis!D95&amp;"&gt; "&amp;" &lt;"&amp;analysis!C95 &amp;" Q"&amp;analysis!D95&amp;"&gt; "&amp;" &lt;F."&amp;analysis!P95&amp;"&gt; "&amp;" &lt;F."&amp;analysis!P95&amp;" Ch."&amp;analysis!R95&amp;"&gt; "&amp;" &lt;"&amp;analysis!N95&amp;"&gt; "&amp;" &lt;Lv"&amp;analysis!L95&amp;"&gt; "&amp;" **"&amp;analysis!F95&amp;"** "</f>
        <v xml:space="preserve">==200340==&lt;2003&gt;  &lt;Q40&gt;  &lt;2003 Q40&gt;  &lt;F.4&gt;  &lt;F.4 Ch.8&gt;  &lt;A4&gt;  &lt;Lv2&gt;  **A** </v>
      </c>
      <c r="D94" s="85" t="s">
        <v>519</v>
      </c>
      <c r="E94" s="84" t="str">
        <f>analysis!C95&amp;" Q"&amp;analysis!D95&amp;" &lt;F."&amp;analysis!P95&amp;" Ch."&amp;analysis!R95&amp;"&gt; "&amp;" &lt;Lv"&amp;analysis!L95&amp;"&gt; "</f>
        <v xml:space="preserve">2003 Q40 &lt;F.4 Ch.8&gt;  &lt;Lv2&gt; </v>
      </c>
    </row>
    <row r="95" spans="2:5" x14ac:dyDescent="0.25">
      <c r="B95" s="85" t="s">
        <v>518</v>
      </c>
      <c r="C95" s="77" t="str">
        <f>"=="&amp;analysis!A96&amp;"=="&amp;"&lt;"&amp;analysis!C96&amp;"&gt; "&amp;" &lt;Q"&amp;analysis!D96&amp;"&gt; "&amp;" &lt;"&amp;analysis!C96 &amp;" Q"&amp;analysis!D96&amp;"&gt; "&amp;" &lt;F."&amp;analysis!P96&amp;"&gt; "&amp;" &lt;F."&amp;analysis!P96&amp;" Ch."&amp;analysis!R96&amp;"&gt; "&amp;" &lt;"&amp;analysis!N96&amp;"&gt; "&amp;" &lt;Lv"&amp;analysis!L96&amp;"&gt; "&amp;" **"&amp;analysis!F96&amp;"** "</f>
        <v xml:space="preserve">==200341==&lt;2003&gt;  &lt;Q41&gt;  &lt;2003 Q41&gt;  &lt;F.4&gt;  &lt;F.4 Ch.3&gt;  &lt;A3&gt;  &lt;Lv4&gt;  **C** </v>
      </c>
      <c r="D95" s="85" t="s">
        <v>519</v>
      </c>
      <c r="E95" s="84" t="str">
        <f>analysis!C96&amp;" Q"&amp;analysis!D96&amp;" &lt;F."&amp;analysis!P96&amp;" Ch."&amp;analysis!R96&amp;"&gt; "&amp;" &lt;Lv"&amp;analysis!L96&amp;"&gt; "</f>
        <v xml:space="preserve">2003 Q41 &lt;F.4 Ch.3&gt;  &lt;Lv4&gt; </v>
      </c>
    </row>
    <row r="96" spans="2:5" x14ac:dyDescent="0.25">
      <c r="B96" s="85" t="s">
        <v>518</v>
      </c>
      <c r="C96" s="77" t="str">
        <f>"=="&amp;analysis!A97&amp;"=="&amp;"&lt;"&amp;analysis!C97&amp;"&gt; "&amp;" &lt;Q"&amp;analysis!D97&amp;"&gt; "&amp;" &lt;"&amp;analysis!C97 &amp;" Q"&amp;analysis!D97&amp;"&gt; "&amp;" &lt;F."&amp;analysis!P97&amp;"&gt; "&amp;" &lt;F."&amp;analysis!P97&amp;" Ch."&amp;analysis!R97&amp;"&gt; "&amp;" &lt;"&amp;analysis!N97&amp;"&gt; "&amp;" &lt;Lv"&amp;analysis!L97&amp;"&gt; "&amp;" **"&amp;analysis!F97&amp;"** "</f>
        <v xml:space="preserve">==200342==&lt;2003&gt;  &lt;Q42&gt;  &lt;2003 Q42&gt;  &lt;F.4&gt;  &lt;F.4 Ch.5&gt;  &lt;A4&gt;  &lt;Lv4&gt;  **C** </v>
      </c>
      <c r="D96" s="85" t="s">
        <v>519</v>
      </c>
      <c r="E96" s="84" t="str">
        <f>analysis!C97&amp;" Q"&amp;analysis!D97&amp;" &lt;F."&amp;analysis!P97&amp;" Ch."&amp;analysis!R97&amp;"&gt; "&amp;" &lt;Lv"&amp;analysis!L97&amp;"&gt; "</f>
        <v xml:space="preserve">2003 Q42 &lt;F.4 Ch.5&gt;  &lt;Lv4&gt; </v>
      </c>
    </row>
    <row r="97" spans="2:5" x14ac:dyDescent="0.25">
      <c r="B97" s="85" t="s">
        <v>518</v>
      </c>
      <c r="C97" s="77" t="str">
        <f>"=="&amp;analysis!A98&amp;"=="&amp;"&lt;"&amp;analysis!C98&amp;"&gt; "&amp;" &lt;Q"&amp;analysis!D98&amp;"&gt; "&amp;" &lt;"&amp;analysis!C98 &amp;" Q"&amp;analysis!D98&amp;"&gt; "&amp;" &lt;F."&amp;analysis!P98&amp;"&gt; "&amp;" &lt;F."&amp;analysis!P98&amp;" Ch."&amp;analysis!R98&amp;"&gt; "&amp;" &lt;"&amp;analysis!N98&amp;"&gt; "&amp;" &lt;Lv"&amp;analysis!L98&amp;"&gt; "&amp;" **"&amp;analysis!F98&amp;"** "</f>
        <v xml:space="preserve">==200343==&lt;2003&gt;  &lt;Q43&gt;  &lt;2003 Q43&gt;  &lt;F.6&gt;  &lt;F.6 Ch.3&gt;  &lt;A4&gt;  &lt;Lv4&gt;  **D** </v>
      </c>
      <c r="D97" s="85" t="s">
        <v>519</v>
      </c>
      <c r="E97" s="84" t="str">
        <f>analysis!C98&amp;" Q"&amp;analysis!D98&amp;" &lt;F."&amp;analysis!P98&amp;" Ch."&amp;analysis!R98&amp;"&gt; "&amp;" &lt;Lv"&amp;analysis!L98&amp;"&gt; "</f>
        <v xml:space="preserve">2003 Q43 &lt;F.6 Ch.3&gt;  &lt;Lv4&gt; </v>
      </c>
    </row>
    <row r="98" spans="2:5" x14ac:dyDescent="0.25">
      <c r="B98" s="85" t="s">
        <v>518</v>
      </c>
      <c r="C98" s="77" t="str">
        <f>"=="&amp;analysis!A99&amp;"=="&amp;"&lt;"&amp;analysis!C99&amp;"&gt; "&amp;" &lt;Q"&amp;analysis!D99&amp;"&gt; "&amp;" &lt;"&amp;analysis!C99 &amp;" Q"&amp;analysis!D99&amp;"&gt; "&amp;" &lt;F."&amp;analysis!P99&amp;"&gt; "&amp;" &lt;F."&amp;analysis!P99&amp;" Ch."&amp;analysis!R99&amp;"&gt; "&amp;" &lt;"&amp;analysis!N99&amp;"&gt; "&amp;" &lt;Lv"&amp;analysis!L99&amp;"&gt; "&amp;" **"&amp;analysis!F99&amp;"** "</f>
        <v xml:space="preserve">==200344==&lt;2003&gt;  &lt;Q44&gt;  &lt;2003 Q44&gt;  &lt;F.3&gt;  &lt;F.3 Ch.10&gt;  &lt;VA2&gt;  &lt;Lv5&gt;  **D** </v>
      </c>
      <c r="D98" s="85" t="s">
        <v>519</v>
      </c>
      <c r="E98" s="84" t="str">
        <f>analysis!C99&amp;" Q"&amp;analysis!D99&amp;" &lt;F."&amp;analysis!P99&amp;" Ch."&amp;analysis!R99&amp;"&gt; "&amp;" &lt;Lv"&amp;analysis!L99&amp;"&gt; "</f>
        <v xml:space="preserve">2003 Q44 &lt;F.3 Ch.10&gt;  &lt;Lv5&gt; </v>
      </c>
    </row>
    <row r="99" spans="2:5" x14ac:dyDescent="0.25">
      <c r="B99" s="85" t="s">
        <v>518</v>
      </c>
      <c r="C99" s="77" t="str">
        <f>"=="&amp;analysis!A100&amp;"=="&amp;"&lt;"&amp;analysis!C100&amp;"&gt; "&amp;" &lt;Q"&amp;analysis!D100&amp;"&gt; "&amp;" &lt;"&amp;analysis!C100 &amp;" Q"&amp;analysis!D100&amp;"&gt; "&amp;" &lt;F."&amp;analysis!P100&amp;"&gt; "&amp;" &lt;F."&amp;analysis!P100&amp;" Ch."&amp;analysis!R100&amp;"&gt; "&amp;" &lt;"&amp;analysis!N100&amp;"&gt; "&amp;" &lt;Lv"&amp;analysis!L100&amp;"&gt; "&amp;" **"&amp;analysis!F100&amp;"** "</f>
        <v xml:space="preserve">==200345==&lt;2003&gt;  &lt;Q45&gt;  &lt;2003 Q45&gt;  &lt;F.4&gt;  &lt;F.4 Ch.12&gt;  &lt;T2&gt;  &lt;Lv4&gt;  **B** </v>
      </c>
      <c r="D99" s="85" t="s">
        <v>519</v>
      </c>
      <c r="E99" s="84" t="str">
        <f>analysis!C100&amp;" Q"&amp;analysis!D100&amp;" &lt;F."&amp;analysis!P100&amp;" Ch."&amp;analysis!R100&amp;"&gt; "&amp;" &lt;Lv"&amp;analysis!L100&amp;"&gt; "</f>
        <v xml:space="preserve">2003 Q45 &lt;F.4 Ch.12&gt;  &lt;Lv4&gt; </v>
      </c>
    </row>
    <row r="100" spans="2:5" x14ac:dyDescent="0.25">
      <c r="B100" s="85" t="s">
        <v>518</v>
      </c>
      <c r="C100" s="77" t="str">
        <f>"=="&amp;analysis!A101&amp;"=="&amp;"&lt;"&amp;analysis!C101&amp;"&gt; "&amp;" &lt;Q"&amp;analysis!D101&amp;"&gt; "&amp;" &lt;"&amp;analysis!C101 &amp;" Q"&amp;analysis!D101&amp;"&gt; "&amp;" &lt;F."&amp;analysis!P101&amp;"&gt; "&amp;" &lt;F."&amp;analysis!P101&amp;" Ch."&amp;analysis!R101&amp;"&gt; "&amp;" &lt;"&amp;analysis!N101&amp;"&gt; "&amp;" &lt;Lv"&amp;analysis!L101&amp;"&gt; "&amp;" **"&amp;analysis!F101&amp;"** "</f>
        <v xml:space="preserve">==200346==&lt;2003&gt;  &lt;Q46&gt;  &lt;2003 Q46&gt;  &lt;F.4&gt;  &lt;F.4 Ch.12&gt;  &lt;T2&gt;  &lt;Lv4&gt;  **B** </v>
      </c>
      <c r="D100" s="85" t="s">
        <v>519</v>
      </c>
      <c r="E100" s="84" t="str">
        <f>analysis!C101&amp;" Q"&amp;analysis!D101&amp;" &lt;F."&amp;analysis!P101&amp;" Ch."&amp;analysis!R101&amp;"&gt; "&amp;" &lt;Lv"&amp;analysis!L101&amp;"&gt; "</f>
        <v xml:space="preserve">2003 Q46 &lt;F.4 Ch.12&gt;  &lt;Lv4&gt; </v>
      </c>
    </row>
    <row r="101" spans="2:5" x14ac:dyDescent="0.25">
      <c r="B101" s="85" t="s">
        <v>518</v>
      </c>
      <c r="C101" s="77" t="e">
        <f>"=="&amp;analysis!A102&amp;"=="&amp;"&lt;"&amp;analysis!C102&amp;"&gt; "&amp;" &lt;Q"&amp;analysis!D102&amp;"&gt; "&amp;" &lt;"&amp;analysis!C102 &amp;" Q"&amp;analysis!D102&amp;"&gt; "&amp;" &lt;F."&amp;analysis!P102&amp;"&gt; "&amp;" &lt;F."&amp;analysis!P102&amp;" Ch."&amp;analysis!R102&amp;"&gt; "&amp;" &lt;"&amp;analysis!N102&amp;"&gt; "&amp;" &lt;Lv"&amp;analysis!L102&amp;"&gt; "&amp;" **"&amp;analysis!F102&amp;"** "</f>
        <v>#N/A</v>
      </c>
      <c r="D101" s="85" t="s">
        <v>519</v>
      </c>
      <c r="E101" s="84" t="str">
        <f>analysis!C102&amp;" Q"&amp;analysis!D102&amp;" &lt;F."&amp;analysis!P102&amp;" Ch."&amp;analysis!R102&amp;"&gt; "&amp;" &lt;Lv"&amp;analysis!L102&amp;"&gt; "</f>
        <v xml:space="preserve">2003 Q47 &lt;F.0 Ch.&gt;  &lt;Lv2&gt; </v>
      </c>
    </row>
    <row r="102" spans="2:5" x14ac:dyDescent="0.25">
      <c r="B102" s="85" t="s">
        <v>518</v>
      </c>
      <c r="C102" s="77" t="str">
        <f>"=="&amp;analysis!A103&amp;"=="&amp;"&lt;"&amp;analysis!C103&amp;"&gt; "&amp;" &lt;Q"&amp;analysis!D103&amp;"&gt; "&amp;" &lt;"&amp;analysis!C103 &amp;" Q"&amp;analysis!D103&amp;"&gt; "&amp;" &lt;F."&amp;analysis!P103&amp;"&gt; "&amp;" &lt;F."&amp;analysis!P103&amp;" Ch."&amp;analysis!R103&amp;"&gt; "&amp;" &lt;"&amp;analysis!N103&amp;"&gt; "&amp;" &lt;Lv"&amp;analysis!L103&amp;"&gt; "&amp;" **"&amp;analysis!F103&amp;"** "</f>
        <v xml:space="preserve">==200348==&lt;2003&gt;  &lt;Q48&gt;  &lt;2003 Q48&gt;  &lt;F.3&gt;  &lt;F.3 Ch.9&gt;  &lt;3D1&gt;  &lt;Lv4&gt;  **A** </v>
      </c>
      <c r="D102" s="85" t="s">
        <v>519</v>
      </c>
      <c r="E102" s="84" t="str">
        <f>analysis!C103&amp;" Q"&amp;analysis!D103&amp;" &lt;F."&amp;analysis!P103&amp;" Ch."&amp;analysis!R103&amp;"&gt; "&amp;" &lt;Lv"&amp;analysis!L103&amp;"&gt; "</f>
        <v xml:space="preserve">2003 Q48 &lt;F.3 Ch.9&gt;  &lt;Lv4&gt; </v>
      </c>
    </row>
    <row r="103" spans="2:5" x14ac:dyDescent="0.25">
      <c r="B103" s="85" t="s">
        <v>518</v>
      </c>
      <c r="C103" s="77" t="str">
        <f>"=="&amp;analysis!A104&amp;"=="&amp;"&lt;"&amp;analysis!C104&amp;"&gt; "&amp;" &lt;Q"&amp;analysis!D104&amp;"&gt; "&amp;" &lt;"&amp;analysis!C104 &amp;" Q"&amp;analysis!D104&amp;"&gt; "&amp;" &lt;F."&amp;analysis!P104&amp;"&gt; "&amp;" &lt;F."&amp;analysis!P104&amp;" Ch."&amp;analysis!R104&amp;"&gt; "&amp;" &lt;"&amp;analysis!N104&amp;"&gt; "&amp;" &lt;Lv"&amp;analysis!L104&amp;"&gt; "&amp;" **"&amp;analysis!F104&amp;"** "</f>
        <v xml:space="preserve">==200349==&lt;2003&gt;  &lt;Q49&gt;  &lt;2003 Q49&gt;  &lt;F.5&gt;  &lt;F.5 Ch.9&gt;  &lt;T2&gt;  &lt;Lv5&gt;  **D** </v>
      </c>
      <c r="D103" s="85" t="s">
        <v>519</v>
      </c>
      <c r="E103" s="84" t="str">
        <f>analysis!C104&amp;" Q"&amp;analysis!D104&amp;" &lt;F."&amp;analysis!P104&amp;" Ch."&amp;analysis!R104&amp;"&gt; "&amp;" &lt;Lv"&amp;analysis!L104&amp;"&gt; "</f>
        <v xml:space="preserve">2003 Q49 &lt;F.5 Ch.9&gt;  &lt;Lv5&gt; </v>
      </c>
    </row>
    <row r="104" spans="2:5" x14ac:dyDescent="0.25">
      <c r="B104" s="85" t="s">
        <v>518</v>
      </c>
      <c r="C104" s="77" t="str">
        <f>"=="&amp;analysis!A105&amp;"=="&amp;"&lt;"&amp;analysis!C105&amp;"&gt; "&amp;" &lt;Q"&amp;analysis!D105&amp;"&gt; "&amp;" &lt;"&amp;analysis!C105 &amp;" Q"&amp;analysis!D105&amp;"&gt; "&amp;" &lt;F."&amp;analysis!P105&amp;"&gt; "&amp;" &lt;F."&amp;analysis!P105&amp;" Ch."&amp;analysis!R105&amp;"&gt; "&amp;" &lt;"&amp;analysis!N105&amp;"&gt; "&amp;" &lt;Lv"&amp;analysis!L105&amp;"&gt; "&amp;" **"&amp;analysis!F105&amp;"** "</f>
        <v xml:space="preserve">==200350==&lt;2003&gt;  &lt;Q50&gt;  &lt;2003 Q50&gt;  &lt;F.4&gt;  &lt;F.4 Ch.11&gt;  &lt;DG3&gt;  &lt;Lv4&gt;  **C** </v>
      </c>
      <c r="D104" s="85" t="s">
        <v>519</v>
      </c>
      <c r="E104" s="84" t="str">
        <f>analysis!C105&amp;" Q"&amp;analysis!D105&amp;" &lt;F."&amp;analysis!P105&amp;" Ch."&amp;analysis!R105&amp;"&gt; "&amp;" &lt;Lv"&amp;analysis!L105&amp;"&gt; "</f>
        <v xml:space="preserve">2003 Q50 &lt;F.4 Ch.11&gt;  &lt;Lv4&gt; </v>
      </c>
    </row>
    <row r="105" spans="2:5" x14ac:dyDescent="0.25">
      <c r="B105" s="85" t="s">
        <v>518</v>
      </c>
      <c r="C105" s="77" t="str">
        <f>"=="&amp;analysis!A106&amp;"=="&amp;"&lt;"&amp;analysis!C106&amp;"&gt; "&amp;" &lt;Q"&amp;analysis!D106&amp;"&gt; "&amp;" &lt;"&amp;analysis!C106 &amp;" Q"&amp;analysis!D106&amp;"&gt; "&amp;" &lt;F."&amp;analysis!P106&amp;"&gt; "&amp;" &lt;F."&amp;analysis!P106&amp;" Ch."&amp;analysis!R106&amp;"&gt; "&amp;" &lt;"&amp;analysis!N106&amp;"&gt; "&amp;" &lt;Lv"&amp;analysis!L106&amp;"&gt; "&amp;" **"&amp;analysis!F106&amp;"** "</f>
        <v xml:space="preserve">==200351==&lt;2003&gt;  &lt;Q51&gt;  &lt;2003 Q51&gt;  &lt;F.4&gt;  &lt;F.4 Ch.11&gt;  &lt;DG3&gt;  &lt;Lv5&gt;  **B** </v>
      </c>
      <c r="D105" s="85" t="s">
        <v>519</v>
      </c>
      <c r="E105" s="84" t="str">
        <f>analysis!C106&amp;" Q"&amp;analysis!D106&amp;" &lt;F."&amp;analysis!P106&amp;" Ch."&amp;analysis!R106&amp;"&gt; "&amp;" &lt;Lv"&amp;analysis!L106&amp;"&gt; "</f>
        <v xml:space="preserve">2003 Q51 &lt;F.4 Ch.11&gt;  &lt;Lv5&gt; </v>
      </c>
    </row>
    <row r="106" spans="2:5" x14ac:dyDescent="0.25">
      <c r="B106" s="85" t="s">
        <v>518</v>
      </c>
      <c r="C106" s="77" t="str">
        <f>"=="&amp;analysis!A107&amp;"=="&amp;"&lt;"&amp;analysis!C107&amp;"&gt; "&amp;" &lt;Q"&amp;analysis!D107&amp;"&gt; "&amp;" &lt;"&amp;analysis!C107 &amp;" Q"&amp;analysis!D107&amp;"&gt; "&amp;" &lt;F."&amp;analysis!P107&amp;"&gt; "&amp;" &lt;F."&amp;analysis!P107&amp;" Ch."&amp;analysis!R107&amp;"&gt; "&amp;" &lt;"&amp;analysis!N107&amp;"&gt; "&amp;" &lt;Lv"&amp;analysis!L107&amp;"&gt; "&amp;" **"&amp;analysis!F107&amp;"** "</f>
        <v xml:space="preserve">==200352==&lt;2003&gt;  &lt;Q52&gt;  &lt;2003 Q52&gt;  &lt;F.4&gt;  &lt;F.4 Ch.11&gt;  &lt;DG3&gt;  &lt;Lv4&gt;  **A** </v>
      </c>
      <c r="D106" s="85" t="s">
        <v>519</v>
      </c>
      <c r="E106" s="84" t="str">
        <f>analysis!C107&amp;" Q"&amp;analysis!D107&amp;" &lt;F."&amp;analysis!P107&amp;" Ch."&amp;analysis!R107&amp;"&gt; "&amp;" &lt;Lv"&amp;analysis!L107&amp;"&gt; "</f>
        <v xml:space="preserve">2003 Q52 &lt;F.4 Ch.11&gt;  &lt;Lv4&gt; </v>
      </c>
    </row>
    <row r="107" spans="2:5" x14ac:dyDescent="0.25">
      <c r="B107" s="85" t="s">
        <v>518</v>
      </c>
      <c r="C107" s="77" t="str">
        <f>"=="&amp;analysis!A108&amp;"=="&amp;"&lt;"&amp;analysis!C108&amp;"&gt; "&amp;" &lt;Q"&amp;analysis!D108&amp;"&gt; "&amp;" &lt;"&amp;analysis!C108 &amp;" Q"&amp;analysis!D108&amp;"&gt; "&amp;" &lt;F."&amp;analysis!P108&amp;"&gt; "&amp;" &lt;F."&amp;analysis!P108&amp;" Ch."&amp;analysis!R108&amp;"&gt; "&amp;" &lt;"&amp;analysis!N108&amp;"&gt; "&amp;" &lt;Lv"&amp;analysis!L108&amp;"&gt; "&amp;" **"&amp;analysis!F108&amp;"** "</f>
        <v xml:space="preserve">==200353==&lt;2003&gt;  &lt;Q53&gt;  &lt;2003 Q53&gt;  &lt;F.3&gt;  &lt;F.3 Ch.10&gt;  &lt;VA2&gt;  &lt;Lv5&gt;  **D** </v>
      </c>
      <c r="D107" s="85" t="s">
        <v>519</v>
      </c>
      <c r="E107" s="84" t="str">
        <f>analysis!C108&amp;" Q"&amp;analysis!D108&amp;" &lt;F."&amp;analysis!P108&amp;" Ch."&amp;analysis!R108&amp;"&gt; "&amp;" &lt;Lv"&amp;analysis!L108&amp;"&gt; "</f>
        <v xml:space="preserve">2003 Q53 &lt;F.3 Ch.10&gt;  &lt;Lv5&gt; </v>
      </c>
    </row>
    <row r="108" spans="2:5" x14ac:dyDescent="0.25">
      <c r="B108" s="85" t="s">
        <v>518</v>
      </c>
      <c r="C108" s="77" t="str">
        <f>"=="&amp;analysis!A109&amp;"=="&amp;"&lt;"&amp;analysis!C109&amp;"&gt; "&amp;" &lt;Q"&amp;analysis!D109&amp;"&gt; "&amp;" &lt;"&amp;analysis!C109 &amp;" Q"&amp;analysis!D109&amp;"&gt; "&amp;" &lt;F."&amp;analysis!P109&amp;"&gt; "&amp;" &lt;F."&amp;analysis!P109&amp;" Ch."&amp;analysis!R109&amp;"&gt; "&amp;" &lt;"&amp;analysis!N109&amp;"&gt; "&amp;" &lt;Lv"&amp;analysis!L109&amp;"&gt; "&amp;" **"&amp;analysis!F109&amp;"** "</f>
        <v xml:space="preserve">==200354==&lt;2003&gt;  &lt;Q54&gt;  &lt;2003 Q54&gt;  &lt;F.5&gt;  &lt;F.5 Ch.7&gt;  &lt;AG3&gt;  &lt;Lv4&gt;  **B** </v>
      </c>
      <c r="D108" s="85" t="s">
        <v>519</v>
      </c>
      <c r="E108" s="84" t="str">
        <f>analysis!C109&amp;" Q"&amp;analysis!D109&amp;" &lt;F."&amp;analysis!P109&amp;" Ch."&amp;analysis!R109&amp;"&gt; "&amp;" &lt;Lv"&amp;analysis!L109&amp;"&gt; "</f>
        <v xml:space="preserve">2003 Q54 &lt;F.5 Ch.7&gt;  &lt;Lv4&gt; </v>
      </c>
    </row>
    <row r="109" spans="2:5" x14ac:dyDescent="0.25">
      <c r="B109" s="85" t="s">
        <v>518</v>
      </c>
      <c r="C109" s="77" t="str">
        <f>"=="&amp;analysis!A110&amp;"=="&amp;"&lt;"&amp;analysis!C110&amp;"&gt; "&amp;" &lt;Q"&amp;analysis!D110&amp;"&gt; "&amp;" &lt;"&amp;analysis!C110 &amp;" Q"&amp;analysis!D110&amp;"&gt; "&amp;" &lt;F."&amp;analysis!P110&amp;"&gt; "&amp;" &lt;F."&amp;analysis!P110&amp;" Ch."&amp;analysis!R110&amp;"&gt; "&amp;" &lt;"&amp;analysis!N110&amp;"&gt; "&amp;" &lt;Lv"&amp;analysis!L110&amp;"&gt; "&amp;" **"&amp;analysis!F110&amp;"** "</f>
        <v xml:space="preserve">==200401==&lt;2004&gt;  &lt;Q1&gt;  &lt;2004 Q1&gt;  &lt;F.3&gt;  &lt;F.3 Ch.2&gt;  &lt;A2&gt;  &lt;Lv4&gt;  **C** </v>
      </c>
      <c r="D109" s="85" t="s">
        <v>519</v>
      </c>
      <c r="E109" s="84" t="str">
        <f>analysis!C110&amp;" Q"&amp;analysis!D110&amp;" &lt;F."&amp;analysis!P110&amp;" Ch."&amp;analysis!R110&amp;"&gt; "&amp;" &lt;Lv"&amp;analysis!L110&amp;"&gt; "</f>
        <v xml:space="preserve">2004 Q1 &lt;F.3 Ch.2&gt;  &lt;Lv4&gt; </v>
      </c>
    </row>
    <row r="110" spans="2:5" x14ac:dyDescent="0.25">
      <c r="B110" s="85" t="s">
        <v>518</v>
      </c>
      <c r="C110" s="77" t="str">
        <f>"=="&amp;analysis!A111&amp;"=="&amp;"&lt;"&amp;analysis!C111&amp;"&gt; "&amp;" &lt;Q"&amp;analysis!D111&amp;"&gt; "&amp;" &lt;"&amp;analysis!C111 &amp;" Q"&amp;analysis!D111&amp;"&gt; "&amp;" &lt;F."&amp;analysis!P111&amp;"&gt; "&amp;" &lt;F."&amp;analysis!P111&amp;" Ch."&amp;analysis!R111&amp;"&gt; "&amp;" &lt;"&amp;analysis!N111&amp;"&gt; "&amp;" &lt;Lv"&amp;analysis!L111&amp;"&gt; "&amp;" **"&amp;analysis!F111&amp;"** "</f>
        <v xml:space="preserve">==200402==&lt;2004&gt;  &lt;Q2&gt;  &lt;2004 Q2&gt;  &lt;F.2&gt;  &lt;F.2 Ch.4&gt;  &lt;A1&gt;  &lt;Lv2&gt;  **A** </v>
      </c>
      <c r="D110" s="85" t="s">
        <v>519</v>
      </c>
      <c r="E110" s="84" t="str">
        <f>analysis!C111&amp;" Q"&amp;analysis!D111&amp;" &lt;F."&amp;analysis!P111&amp;" Ch."&amp;analysis!R111&amp;"&gt; "&amp;" &lt;Lv"&amp;analysis!L111&amp;"&gt; "</f>
        <v xml:space="preserve">2004 Q2 &lt;F.2 Ch.4&gt;  &lt;Lv2&gt; </v>
      </c>
    </row>
    <row r="111" spans="2:5" x14ac:dyDescent="0.25">
      <c r="B111" s="85" t="s">
        <v>518</v>
      </c>
      <c r="C111" s="77" t="str">
        <f>"=="&amp;analysis!A112&amp;"=="&amp;"&lt;"&amp;analysis!C112&amp;"&gt; "&amp;" &lt;Q"&amp;analysis!D112&amp;"&gt; "&amp;" &lt;"&amp;analysis!C112 &amp;" Q"&amp;analysis!D112&amp;"&gt; "&amp;" &lt;F."&amp;analysis!P112&amp;"&gt; "&amp;" &lt;F."&amp;analysis!P112&amp;" Ch."&amp;analysis!R112&amp;"&gt; "&amp;" &lt;"&amp;analysis!N112&amp;"&gt; "&amp;" &lt;Lv"&amp;analysis!L112&amp;"&gt; "&amp;" **"&amp;analysis!F112&amp;"** "</f>
        <v xml:space="preserve">==200403==&lt;2004&gt;  &lt;Q3&gt;  &lt;2004 Q3&gt;  &lt;F.4&gt;  &lt;F.4 Ch.4&gt;  &lt;A3&gt;  &lt;Lv3&gt;  **C** </v>
      </c>
      <c r="D111" s="85" t="s">
        <v>519</v>
      </c>
      <c r="E111" s="84" t="str">
        <f>analysis!C112&amp;" Q"&amp;analysis!D112&amp;" &lt;F."&amp;analysis!P112&amp;" Ch."&amp;analysis!R112&amp;"&gt; "&amp;" &lt;Lv"&amp;analysis!L112&amp;"&gt; "</f>
        <v xml:space="preserve">2004 Q3 &lt;F.4 Ch.4&gt;  &lt;Lv3&gt; </v>
      </c>
    </row>
    <row r="112" spans="2:5" x14ac:dyDescent="0.25">
      <c r="B112" s="85" t="s">
        <v>518</v>
      </c>
      <c r="C112" s="77" t="str">
        <f>"=="&amp;analysis!A113&amp;"=="&amp;"&lt;"&amp;analysis!C113&amp;"&gt; "&amp;" &lt;Q"&amp;analysis!D113&amp;"&gt; "&amp;" &lt;"&amp;analysis!C113 &amp;" Q"&amp;analysis!D113&amp;"&gt; "&amp;" &lt;F."&amp;analysis!P113&amp;"&gt; "&amp;" &lt;F."&amp;analysis!P113&amp;" Ch."&amp;analysis!R113&amp;"&gt; "&amp;" &lt;"&amp;analysis!N113&amp;"&gt; "&amp;" &lt;Lv"&amp;analysis!L113&amp;"&gt; "&amp;" **"&amp;analysis!F113&amp;"** "</f>
        <v xml:space="preserve">==200404==&lt;2004&gt;  &lt;Q4&gt;  &lt;2004 Q4&gt;  &lt;F.2&gt;  &lt;F.2 Ch.10&gt;  &lt;A2&gt;  &lt;Lv2&gt;  **A** </v>
      </c>
      <c r="D112" s="85" t="s">
        <v>519</v>
      </c>
      <c r="E112" s="84" t="str">
        <f>analysis!C113&amp;" Q"&amp;analysis!D113&amp;" &lt;F."&amp;analysis!P113&amp;" Ch."&amp;analysis!R113&amp;"&gt; "&amp;" &lt;Lv"&amp;analysis!L113&amp;"&gt; "</f>
        <v xml:space="preserve">2004 Q4 &lt;F.2 Ch.10&gt;  &lt;Lv2&gt; </v>
      </c>
    </row>
    <row r="113" spans="2:5" x14ac:dyDescent="0.25">
      <c r="B113" s="85" t="s">
        <v>518</v>
      </c>
      <c r="C113" s="77" t="str">
        <f>"=="&amp;analysis!A114&amp;"=="&amp;"&lt;"&amp;analysis!C114&amp;"&gt; "&amp;" &lt;Q"&amp;analysis!D114&amp;"&gt; "&amp;" &lt;"&amp;analysis!C114 &amp;" Q"&amp;analysis!D114&amp;"&gt; "&amp;" &lt;F."&amp;analysis!P114&amp;"&gt; "&amp;" &lt;F."&amp;analysis!P114&amp;" Ch."&amp;analysis!R114&amp;"&gt; "&amp;" &lt;"&amp;analysis!N114&amp;"&gt; "&amp;" &lt;Lv"&amp;analysis!L114&amp;"&gt; "&amp;" **"&amp;analysis!F114&amp;"** "</f>
        <v xml:space="preserve">==200405==&lt;2004&gt;  &lt;Q5&gt;  &lt;2004 Q5&gt;  &lt;F.4&gt;  &lt;F.4 Ch.5&gt;  &lt;A4&gt;  &lt;Lv2&gt;  **C** </v>
      </c>
      <c r="D113" s="85" t="s">
        <v>519</v>
      </c>
      <c r="E113" s="84" t="str">
        <f>analysis!C114&amp;" Q"&amp;analysis!D114&amp;" &lt;F."&amp;analysis!P114&amp;" Ch."&amp;analysis!R114&amp;"&gt; "&amp;" &lt;Lv"&amp;analysis!L114&amp;"&gt; "</f>
        <v xml:space="preserve">2004 Q5 &lt;F.4 Ch.5&gt;  &lt;Lv2&gt; </v>
      </c>
    </row>
    <row r="114" spans="2:5" x14ac:dyDescent="0.25">
      <c r="B114" s="85" t="s">
        <v>518</v>
      </c>
      <c r="C114" s="77" t="str">
        <f>"=="&amp;analysis!A115&amp;"=="&amp;"&lt;"&amp;analysis!C115&amp;"&gt; "&amp;" &lt;Q"&amp;analysis!D115&amp;"&gt; "&amp;" &lt;"&amp;analysis!C115 &amp;" Q"&amp;analysis!D115&amp;"&gt; "&amp;" &lt;F."&amp;analysis!P115&amp;"&gt; "&amp;" &lt;F."&amp;analysis!P115&amp;" Ch."&amp;analysis!R115&amp;"&gt; "&amp;" &lt;"&amp;analysis!N115&amp;"&gt; "&amp;" &lt;Lv"&amp;analysis!L115&amp;"&gt; "&amp;" **"&amp;analysis!F115&amp;"** "</f>
        <v xml:space="preserve">==200406==&lt;2004&gt;  &lt;Q6&gt;  &lt;2004 Q6&gt;  &lt;F.4&gt;  &lt;F.4 Ch.3&gt;  &lt;A3&gt;  &lt;Lv5&gt;  **C** </v>
      </c>
      <c r="D114" s="85" t="s">
        <v>519</v>
      </c>
      <c r="E114" s="84" t="str">
        <f>analysis!C115&amp;" Q"&amp;analysis!D115&amp;" &lt;F."&amp;analysis!P115&amp;" Ch."&amp;analysis!R115&amp;"&gt; "&amp;" &lt;Lv"&amp;analysis!L115&amp;"&gt; "</f>
        <v xml:space="preserve">2004 Q6 &lt;F.4 Ch.3&gt;  &lt;Lv5&gt; </v>
      </c>
    </row>
    <row r="115" spans="2:5" x14ac:dyDescent="0.25">
      <c r="B115" s="85" t="s">
        <v>518</v>
      </c>
      <c r="C115" s="77" t="str">
        <f>"=="&amp;analysis!A116&amp;"=="&amp;"&lt;"&amp;analysis!C116&amp;"&gt; "&amp;" &lt;Q"&amp;analysis!D116&amp;"&gt; "&amp;" &lt;"&amp;analysis!C116 &amp;" Q"&amp;analysis!D116&amp;"&gt; "&amp;" &lt;F."&amp;analysis!P116&amp;"&gt; "&amp;" &lt;F."&amp;analysis!P116&amp;" Ch."&amp;analysis!R116&amp;"&gt; "&amp;" &lt;"&amp;analysis!N116&amp;"&gt; "&amp;" &lt;Lv"&amp;analysis!L116&amp;"&gt; "&amp;" **"&amp;analysis!F116&amp;"** "</f>
        <v xml:space="preserve">==200407==&lt;2004&gt;  &lt;Q7&gt;  &lt;2004 Q7&gt;  &lt;F.4&gt;  &lt;F.4 Ch.3&gt;  &lt;A3&gt;  &lt;Lv2&gt;  **D** </v>
      </c>
      <c r="D115" s="85" t="s">
        <v>519</v>
      </c>
      <c r="E115" s="84" t="str">
        <f>analysis!C116&amp;" Q"&amp;analysis!D116&amp;" &lt;F."&amp;analysis!P116&amp;" Ch."&amp;analysis!R116&amp;"&gt; "&amp;" &lt;Lv"&amp;analysis!L116&amp;"&gt; "</f>
        <v xml:space="preserve">2004 Q7 &lt;F.4 Ch.3&gt;  &lt;Lv2&gt; </v>
      </c>
    </row>
    <row r="116" spans="2:5" x14ac:dyDescent="0.25">
      <c r="B116" s="85" t="s">
        <v>518</v>
      </c>
      <c r="C116" s="77" t="str">
        <f>"=="&amp;analysis!A117&amp;"=="&amp;"&lt;"&amp;analysis!C117&amp;"&gt; "&amp;" &lt;Q"&amp;analysis!D117&amp;"&gt; "&amp;" &lt;"&amp;analysis!C117 &amp;" Q"&amp;analysis!D117&amp;"&gt; "&amp;" &lt;F."&amp;analysis!P117&amp;"&gt; "&amp;" &lt;F."&amp;analysis!P117&amp;" Ch."&amp;analysis!R117&amp;"&gt; "&amp;" &lt;"&amp;analysis!N117&amp;"&gt; "&amp;" &lt;Lv"&amp;analysis!L117&amp;"&gt; "&amp;" **"&amp;analysis!F117&amp;"** "</f>
        <v xml:space="preserve">==200408==&lt;2004&gt;  &lt;Q8&gt;  &lt;2004 Q8&gt;  &lt;F.5&gt;  &lt;F.5 Ch.1&gt;  &lt;A4&gt;  &lt;Lv3&gt;  **D** </v>
      </c>
      <c r="D116" s="85" t="s">
        <v>519</v>
      </c>
      <c r="E116" s="84" t="str">
        <f>analysis!C117&amp;" Q"&amp;analysis!D117&amp;" &lt;F."&amp;analysis!P117&amp;" Ch."&amp;analysis!R117&amp;"&gt; "&amp;" &lt;Lv"&amp;analysis!L117&amp;"&gt; "</f>
        <v xml:space="preserve">2004 Q8 &lt;F.5 Ch.1&gt;  &lt;Lv3&gt; </v>
      </c>
    </row>
    <row r="117" spans="2:5" x14ac:dyDescent="0.25">
      <c r="B117" s="85" t="s">
        <v>518</v>
      </c>
      <c r="C117" s="77" t="str">
        <f>"=="&amp;analysis!A118&amp;"=="&amp;"&lt;"&amp;analysis!C118&amp;"&gt; "&amp;" &lt;Q"&amp;analysis!D118&amp;"&gt; "&amp;" &lt;"&amp;analysis!C118 &amp;" Q"&amp;analysis!D118&amp;"&gt; "&amp;" &lt;F."&amp;analysis!P118&amp;"&gt; "&amp;" &lt;F."&amp;analysis!P118&amp;" Ch."&amp;analysis!R118&amp;"&gt; "&amp;" &lt;"&amp;analysis!N118&amp;"&gt; "&amp;" &lt;Lv"&amp;analysis!L118&amp;"&gt; "&amp;" **"&amp;analysis!F118&amp;"** "</f>
        <v xml:space="preserve">==200409==&lt;2004&gt;  &lt;Q9&gt;  &lt;2004 Q9&gt;  &lt;F.5&gt;  &lt;F.5 Ch.2&gt;  &lt;A4&gt;  &lt;Lv5&gt;  **A** </v>
      </c>
      <c r="D117" s="85" t="s">
        <v>519</v>
      </c>
      <c r="E117" s="84" t="str">
        <f>analysis!C118&amp;" Q"&amp;analysis!D118&amp;" &lt;F."&amp;analysis!P118&amp;" Ch."&amp;analysis!R118&amp;"&gt; "&amp;" &lt;Lv"&amp;analysis!L118&amp;"&gt; "</f>
        <v xml:space="preserve">2004 Q9 &lt;F.5 Ch.2&gt;  &lt;Lv5&gt; </v>
      </c>
    </row>
    <row r="118" spans="2:5" x14ac:dyDescent="0.25">
      <c r="B118" s="85" t="s">
        <v>518</v>
      </c>
      <c r="C118" s="77" t="str">
        <f>"=="&amp;analysis!A119&amp;"=="&amp;"&lt;"&amp;analysis!C119&amp;"&gt; "&amp;" &lt;Q"&amp;analysis!D119&amp;"&gt; "&amp;" &lt;"&amp;analysis!C119 &amp;" Q"&amp;analysis!D119&amp;"&gt; "&amp;" &lt;F."&amp;analysis!P119&amp;"&gt; "&amp;" &lt;F."&amp;analysis!P119&amp;" Ch."&amp;analysis!R119&amp;"&gt; "&amp;" &lt;"&amp;analysis!N119&amp;"&gt; "&amp;" &lt;Lv"&amp;analysis!L119&amp;"&gt; "&amp;" **"&amp;analysis!F119&amp;"** "</f>
        <v xml:space="preserve">==200410==&lt;2004&gt;  &lt;Q10&gt;  &lt;2004 Q10&gt;  &lt;F.2&gt;  &lt;F.2 Ch.3&gt;  &lt;A1&gt;  &lt;Lv3&gt;  **B** </v>
      </c>
      <c r="D118" s="85" t="s">
        <v>519</v>
      </c>
      <c r="E118" s="84" t="str">
        <f>analysis!C119&amp;" Q"&amp;analysis!D119&amp;" &lt;F."&amp;analysis!P119&amp;" Ch."&amp;analysis!R119&amp;"&gt; "&amp;" &lt;Lv"&amp;analysis!L119&amp;"&gt; "</f>
        <v xml:space="preserve">2004 Q10 &lt;F.2 Ch.3&gt;  &lt;Lv3&gt; </v>
      </c>
    </row>
    <row r="119" spans="2:5" x14ac:dyDescent="0.25">
      <c r="B119" s="85" t="s">
        <v>518</v>
      </c>
      <c r="C119" s="77" t="str">
        <f>"=="&amp;analysis!A120&amp;"=="&amp;"&lt;"&amp;analysis!C120&amp;"&gt; "&amp;" &lt;Q"&amp;analysis!D120&amp;"&gt; "&amp;" &lt;"&amp;analysis!C120 &amp;" Q"&amp;analysis!D120&amp;"&gt; "&amp;" &lt;F."&amp;analysis!P120&amp;"&gt; "&amp;" &lt;F."&amp;analysis!P120&amp;" Ch."&amp;analysis!R120&amp;"&gt; "&amp;" &lt;"&amp;analysis!N120&amp;"&gt; "&amp;" &lt;Lv"&amp;analysis!L120&amp;"&gt; "&amp;" **"&amp;analysis!F120&amp;"** "</f>
        <v xml:space="preserve">==200411==&lt;2004&gt;  &lt;Q11&gt;  &lt;2004 Q11&gt;  &lt;F.6&gt;  &lt;F.6 Ch.1&gt;  &lt;A3&gt;  &lt;Lv2&gt;  **B** </v>
      </c>
      <c r="D119" s="85" t="s">
        <v>519</v>
      </c>
      <c r="E119" s="84" t="str">
        <f>analysis!C120&amp;" Q"&amp;analysis!D120&amp;" &lt;F."&amp;analysis!P120&amp;" Ch."&amp;analysis!R120&amp;"&gt; "&amp;" &lt;Lv"&amp;analysis!L120&amp;"&gt; "</f>
        <v xml:space="preserve">2004 Q11 &lt;F.6 Ch.1&gt;  &lt;Lv2&gt; </v>
      </c>
    </row>
    <row r="120" spans="2:5" x14ac:dyDescent="0.25">
      <c r="B120" s="85" t="s">
        <v>518</v>
      </c>
      <c r="C120" s="77" t="str">
        <f>"=="&amp;analysis!A121&amp;"=="&amp;"&lt;"&amp;analysis!C121&amp;"&gt; "&amp;" &lt;Q"&amp;analysis!D121&amp;"&gt; "&amp;" &lt;"&amp;analysis!C121 &amp;" Q"&amp;analysis!D121&amp;"&gt; "&amp;" &lt;F."&amp;analysis!P121&amp;"&gt; "&amp;" &lt;F."&amp;analysis!P121&amp;" Ch."&amp;analysis!R121&amp;"&gt; "&amp;" &lt;"&amp;analysis!N121&amp;"&gt; "&amp;" &lt;Lv"&amp;analysis!L121&amp;"&gt; "&amp;" **"&amp;analysis!F121&amp;"** "</f>
        <v xml:space="preserve">==200412==&lt;2004&gt;  &lt;Q12&gt;  &lt;2004 Q12&gt;  &lt;F.1&gt;  &lt;F.1 Ch.3&gt;  &lt;A1&gt;  &lt;Lv2&gt;  **B** </v>
      </c>
      <c r="D120" s="85" t="s">
        <v>519</v>
      </c>
      <c r="E120" s="84" t="str">
        <f>analysis!C121&amp;" Q"&amp;analysis!D121&amp;" &lt;F."&amp;analysis!P121&amp;" Ch."&amp;analysis!R121&amp;"&gt; "&amp;" &lt;Lv"&amp;analysis!L121&amp;"&gt; "</f>
        <v xml:space="preserve">2004 Q12 &lt;F.1 Ch.3&gt;  &lt;Lv2&gt; </v>
      </c>
    </row>
    <row r="121" spans="2:5" x14ac:dyDescent="0.25">
      <c r="B121" s="85" t="s">
        <v>518</v>
      </c>
      <c r="C121" s="77" t="str">
        <f>"=="&amp;analysis!A122&amp;"=="&amp;"&lt;"&amp;analysis!C122&amp;"&gt; "&amp;" &lt;Q"&amp;analysis!D122&amp;"&gt; "&amp;" &lt;"&amp;analysis!C122 &amp;" Q"&amp;analysis!D122&amp;"&gt; "&amp;" &lt;F."&amp;analysis!P122&amp;"&gt; "&amp;" &lt;F."&amp;analysis!P122&amp;" Ch."&amp;analysis!R122&amp;"&gt; "&amp;" &lt;"&amp;analysis!N122&amp;"&gt; "&amp;" &lt;Lv"&amp;analysis!L122&amp;"&gt; "&amp;" **"&amp;analysis!F122&amp;"** "</f>
        <v xml:space="preserve">==200413==&lt;2004&gt;  &lt;Q13&gt;  &lt;2004 Q13&gt;  &lt;F.2&gt;  &lt;F.2 Ch.6&gt;  &lt;A1&gt;  &lt;Lv2&gt;  **C** </v>
      </c>
      <c r="D121" s="85" t="s">
        <v>519</v>
      </c>
      <c r="E121" s="84" t="str">
        <f>analysis!C122&amp;" Q"&amp;analysis!D122&amp;" &lt;F."&amp;analysis!P122&amp;" Ch."&amp;analysis!R122&amp;"&gt; "&amp;" &lt;Lv"&amp;analysis!L122&amp;"&gt; "</f>
        <v xml:space="preserve">2004 Q13 &lt;F.2 Ch.6&gt;  &lt;Lv2&gt; </v>
      </c>
    </row>
    <row r="122" spans="2:5" x14ac:dyDescent="0.25">
      <c r="B122" s="85" t="s">
        <v>518</v>
      </c>
      <c r="C122" s="77" t="str">
        <f>"=="&amp;analysis!A123&amp;"=="&amp;"&lt;"&amp;analysis!C123&amp;"&gt; "&amp;" &lt;Q"&amp;analysis!D123&amp;"&gt; "&amp;" &lt;"&amp;analysis!C123 &amp;" Q"&amp;analysis!D123&amp;"&gt; "&amp;" &lt;F."&amp;analysis!P123&amp;"&gt; "&amp;" &lt;F."&amp;analysis!P123&amp;" Ch."&amp;analysis!R123&amp;"&gt; "&amp;" &lt;"&amp;analysis!N123&amp;"&gt; "&amp;" &lt;Lv"&amp;analysis!L123&amp;"&gt; "&amp;" **"&amp;analysis!F123&amp;"** "</f>
        <v xml:space="preserve">==200414==&lt;2004&gt;  &lt;Q14&gt;  &lt;2004 Q14&gt;  &lt;F.2&gt;  &lt;F.2 Ch.6&gt;  &lt;A1&gt;  &lt;Lv2&gt;  **C** </v>
      </c>
      <c r="D122" s="85" t="s">
        <v>519</v>
      </c>
      <c r="E122" s="84" t="str">
        <f>analysis!C123&amp;" Q"&amp;analysis!D123&amp;" &lt;F."&amp;analysis!P123&amp;" Ch."&amp;analysis!R123&amp;"&gt; "&amp;" &lt;Lv"&amp;analysis!L123&amp;"&gt; "</f>
        <v xml:space="preserve">2004 Q14 &lt;F.2 Ch.6&gt;  &lt;Lv2&gt; </v>
      </c>
    </row>
    <row r="123" spans="2:5" x14ac:dyDescent="0.25">
      <c r="B123" s="85" t="s">
        <v>518</v>
      </c>
      <c r="C123" s="77" t="str">
        <f>"=="&amp;analysis!A124&amp;"=="&amp;"&lt;"&amp;analysis!C124&amp;"&gt; "&amp;" &lt;Q"&amp;analysis!D124&amp;"&gt; "&amp;" &lt;"&amp;analysis!C124 &amp;" Q"&amp;analysis!D124&amp;"&gt; "&amp;" &lt;F."&amp;analysis!P124&amp;"&gt; "&amp;" &lt;F."&amp;analysis!P124&amp;" Ch."&amp;analysis!R124&amp;"&gt; "&amp;" &lt;"&amp;analysis!N124&amp;"&gt; "&amp;" &lt;Lv"&amp;analysis!L124&amp;"&gt; "&amp;" **"&amp;analysis!F124&amp;"** "</f>
        <v xml:space="preserve">==200415==&lt;2004&gt;  &lt;Q15&gt;  &lt;2004 Q15&gt;  &lt;F.2&gt;  &lt;F.2 Ch.6&gt;  &lt;A1&gt;  &lt;Lv3&gt;  **B** </v>
      </c>
      <c r="D123" s="85" t="s">
        <v>519</v>
      </c>
      <c r="E123" s="84" t="str">
        <f>analysis!C124&amp;" Q"&amp;analysis!D124&amp;" &lt;F."&amp;analysis!P124&amp;" Ch."&amp;analysis!R124&amp;"&gt; "&amp;" &lt;Lv"&amp;analysis!L124&amp;"&gt; "</f>
        <v xml:space="preserve">2004 Q15 &lt;F.2 Ch.6&gt;  &lt;Lv3&gt; </v>
      </c>
    </row>
    <row r="124" spans="2:5" x14ac:dyDescent="0.25">
      <c r="B124" s="85" t="s">
        <v>518</v>
      </c>
      <c r="C124" s="77" t="str">
        <f>"=="&amp;analysis!A125&amp;"=="&amp;"&lt;"&amp;analysis!C125&amp;"&gt; "&amp;" &lt;Q"&amp;analysis!D125&amp;"&gt; "&amp;" &lt;"&amp;analysis!C125 &amp;" Q"&amp;analysis!D125&amp;"&gt; "&amp;" &lt;F."&amp;analysis!P125&amp;"&gt; "&amp;" &lt;F."&amp;analysis!P125&amp;" Ch."&amp;analysis!R125&amp;"&gt; "&amp;" &lt;"&amp;analysis!N125&amp;"&gt; "&amp;" &lt;Lv"&amp;analysis!L125&amp;"&gt; "&amp;" **"&amp;analysis!F125&amp;"** "</f>
        <v xml:space="preserve">==200416==&lt;2004&gt;  &lt;Q16&gt;  &lt;2004 Q16&gt;  &lt;F.5&gt;  &lt;F.5 Ch.6&gt;  &lt;DA&gt;  &lt;Lv2&gt;  **A** </v>
      </c>
      <c r="D124" s="85" t="s">
        <v>519</v>
      </c>
      <c r="E124" s="84" t="str">
        <f>analysis!C125&amp;" Q"&amp;analysis!D125&amp;" &lt;F."&amp;analysis!P125&amp;" Ch."&amp;analysis!R125&amp;"&gt; "&amp;" &lt;Lv"&amp;analysis!L125&amp;"&gt; "</f>
        <v xml:space="preserve">2004 Q16 &lt;F.5 Ch.6&gt;  &lt;Lv2&gt; </v>
      </c>
    </row>
    <row r="125" spans="2:5" x14ac:dyDescent="0.25">
      <c r="B125" s="85" t="s">
        <v>518</v>
      </c>
      <c r="C125" s="77" t="str">
        <f>"=="&amp;analysis!A126&amp;"=="&amp;"&lt;"&amp;analysis!C126&amp;"&gt; "&amp;" &lt;Q"&amp;analysis!D126&amp;"&gt; "&amp;" &lt;"&amp;analysis!C126 &amp;" Q"&amp;analysis!D126&amp;"&gt; "&amp;" &lt;F."&amp;analysis!P126&amp;"&gt; "&amp;" &lt;F."&amp;analysis!P126&amp;" Ch."&amp;analysis!R126&amp;"&gt; "&amp;" &lt;"&amp;analysis!N126&amp;"&gt; "&amp;" &lt;Lv"&amp;analysis!L126&amp;"&gt; "&amp;" **"&amp;analysis!F126&amp;"** "</f>
        <v xml:space="preserve">==200417==&lt;2004&gt;  &lt;Q17&gt;  &lt;2004 Q17&gt;  &lt;F.3&gt;  &lt;F.3 Ch.8&gt;  &lt;DG2&gt;  &lt;Lv4&gt;  **C** </v>
      </c>
      <c r="D125" s="85" t="s">
        <v>519</v>
      </c>
      <c r="E125" s="84" t="str">
        <f>analysis!C126&amp;" Q"&amp;analysis!D126&amp;" &lt;F."&amp;analysis!P126&amp;" Ch."&amp;analysis!R126&amp;"&gt; "&amp;" &lt;Lv"&amp;analysis!L126&amp;"&gt; "</f>
        <v xml:space="preserve">2004 Q17 &lt;F.3 Ch.8&gt;  &lt;Lv4&gt; </v>
      </c>
    </row>
    <row r="126" spans="2:5" x14ac:dyDescent="0.25">
      <c r="B126" s="85" t="s">
        <v>518</v>
      </c>
      <c r="C126" s="77" t="str">
        <f>"=="&amp;analysis!A127&amp;"=="&amp;"&lt;"&amp;analysis!C127&amp;"&gt; "&amp;" &lt;Q"&amp;analysis!D127&amp;"&gt; "&amp;" &lt;"&amp;analysis!C127 &amp;" Q"&amp;analysis!D127&amp;"&gt; "&amp;" &lt;F."&amp;analysis!P127&amp;"&gt; "&amp;" &lt;F."&amp;analysis!P127&amp;" Ch."&amp;analysis!R127&amp;"&gt; "&amp;" &lt;"&amp;analysis!N127&amp;"&gt; "&amp;" &lt;Lv"&amp;analysis!L127&amp;"&gt; "&amp;" **"&amp;analysis!F127&amp;"** "</f>
        <v xml:space="preserve">==200418==&lt;2004&gt;  &lt;Q18&gt;  &lt;2004 Q18&gt;  &lt;F.3&gt;  &lt;F.3 Ch.8&gt;  &lt;DG2&gt;  &lt;Lv5&gt;  **D** </v>
      </c>
      <c r="D126" s="85" t="s">
        <v>519</v>
      </c>
      <c r="E126" s="84" t="str">
        <f>analysis!C127&amp;" Q"&amp;analysis!D127&amp;" &lt;F."&amp;analysis!P127&amp;" Ch."&amp;analysis!R127&amp;"&gt; "&amp;" &lt;Lv"&amp;analysis!L127&amp;"&gt; "</f>
        <v xml:space="preserve">2004 Q18 &lt;F.3 Ch.8&gt;  &lt;Lv5&gt; </v>
      </c>
    </row>
    <row r="127" spans="2:5" x14ac:dyDescent="0.25">
      <c r="B127" s="85" t="s">
        <v>518</v>
      </c>
      <c r="C127" s="77" t="str">
        <f>"=="&amp;analysis!A128&amp;"=="&amp;"&lt;"&amp;analysis!C128&amp;"&gt; "&amp;" &lt;Q"&amp;analysis!D128&amp;"&gt; "&amp;" &lt;"&amp;analysis!C128 &amp;" Q"&amp;analysis!D128&amp;"&gt; "&amp;" &lt;F."&amp;analysis!P128&amp;"&gt; "&amp;" &lt;F."&amp;analysis!P128&amp;" Ch."&amp;analysis!R128&amp;"&gt; "&amp;" &lt;"&amp;analysis!N128&amp;"&gt; "&amp;" &lt;Lv"&amp;analysis!L128&amp;"&gt; "&amp;" **"&amp;analysis!F128&amp;"** "</f>
        <v xml:space="preserve">==200419==&lt;2004&gt;  &lt;Q19&gt;  &lt;2004 Q19&gt;  &lt;F.5&gt;  &lt;F.5 Ch.9&gt;  &lt;T2&gt;  &lt;Lv4&gt;  **B** </v>
      </c>
      <c r="D127" s="85" t="s">
        <v>519</v>
      </c>
      <c r="E127" s="84" t="str">
        <f>analysis!C128&amp;" Q"&amp;analysis!D128&amp;" &lt;F."&amp;analysis!P128&amp;" Ch."&amp;analysis!R128&amp;"&gt; "&amp;" &lt;Lv"&amp;analysis!L128&amp;"&gt; "</f>
        <v xml:space="preserve">2004 Q19 &lt;F.5 Ch.9&gt;  &lt;Lv4&gt; </v>
      </c>
    </row>
    <row r="128" spans="2:5" x14ac:dyDescent="0.25">
      <c r="B128" s="85" t="s">
        <v>518</v>
      </c>
      <c r="C128" s="77" t="str">
        <f>"=="&amp;analysis!A129&amp;"=="&amp;"&lt;"&amp;analysis!C129&amp;"&gt; "&amp;" &lt;Q"&amp;analysis!D129&amp;"&gt; "&amp;" &lt;"&amp;analysis!C129 &amp;" Q"&amp;analysis!D129&amp;"&gt; "&amp;" &lt;F."&amp;analysis!P129&amp;"&gt; "&amp;" &lt;F."&amp;analysis!P129&amp;" Ch."&amp;analysis!R129&amp;"&gt; "&amp;" &lt;"&amp;analysis!N129&amp;"&gt; "&amp;" &lt;Lv"&amp;analysis!L129&amp;"&gt; "&amp;" **"&amp;analysis!F129&amp;"** "</f>
        <v xml:space="preserve">==200420==&lt;2004&gt;  &lt;Q20&gt;  &lt;2004 Q20&gt;  &lt;F.4&gt;  &lt;F.4 Ch.12&gt;  &lt;T2&gt;  &lt;Lv3&gt;  **C** </v>
      </c>
      <c r="D128" s="85" t="s">
        <v>519</v>
      </c>
      <c r="E128" s="84" t="str">
        <f>analysis!C129&amp;" Q"&amp;analysis!D129&amp;" &lt;F."&amp;analysis!P129&amp;" Ch."&amp;analysis!R129&amp;"&gt; "&amp;" &lt;Lv"&amp;analysis!L129&amp;"&gt; "</f>
        <v xml:space="preserve">2004 Q20 &lt;F.4 Ch.12&gt;  &lt;Lv3&gt; </v>
      </c>
    </row>
    <row r="129" spans="2:5" x14ac:dyDescent="0.25">
      <c r="B129" s="85" t="s">
        <v>518</v>
      </c>
      <c r="C129" s="77" t="str">
        <f>"=="&amp;analysis!A130&amp;"=="&amp;"&lt;"&amp;analysis!C130&amp;"&gt; "&amp;" &lt;Q"&amp;analysis!D130&amp;"&gt; "&amp;" &lt;"&amp;analysis!C130 &amp;" Q"&amp;analysis!D130&amp;"&gt; "&amp;" &lt;F."&amp;analysis!P130&amp;"&gt; "&amp;" &lt;F."&amp;analysis!P130&amp;" Ch."&amp;analysis!R130&amp;"&gt; "&amp;" &lt;"&amp;analysis!N130&amp;"&gt; "&amp;" &lt;Lv"&amp;analysis!L130&amp;"&gt; "&amp;" **"&amp;analysis!F130&amp;"** "</f>
        <v xml:space="preserve">==200421==&lt;2004&gt;  &lt;Q21&gt;  &lt;2004 Q21&gt;  &lt;F.5&gt;  &lt;F.5 Ch.9&gt;  &lt;T2&gt;  &lt;Lv2&gt;  **B** </v>
      </c>
      <c r="D129" s="85" t="s">
        <v>519</v>
      </c>
      <c r="E129" s="84" t="str">
        <f>analysis!C130&amp;" Q"&amp;analysis!D130&amp;" &lt;F."&amp;analysis!P130&amp;" Ch."&amp;analysis!R130&amp;"&gt; "&amp;" &lt;Lv"&amp;analysis!L130&amp;"&gt; "</f>
        <v xml:space="preserve">2004 Q21 &lt;F.5 Ch.9&gt;  &lt;Lv2&gt; </v>
      </c>
    </row>
    <row r="130" spans="2:5" x14ac:dyDescent="0.25">
      <c r="B130" s="85" t="s">
        <v>518</v>
      </c>
      <c r="C130" s="77" t="str">
        <f>"=="&amp;analysis!A131&amp;"=="&amp;"&lt;"&amp;analysis!C131&amp;"&gt; "&amp;" &lt;Q"&amp;analysis!D131&amp;"&gt; "&amp;" &lt;"&amp;analysis!C131 &amp;" Q"&amp;analysis!D131&amp;"&gt; "&amp;" &lt;F."&amp;analysis!P131&amp;"&gt; "&amp;" &lt;F."&amp;analysis!P131&amp;" Ch."&amp;analysis!R131&amp;"&gt; "&amp;" &lt;"&amp;analysis!N131&amp;"&gt; "&amp;" &lt;Lv"&amp;analysis!L131&amp;"&gt; "&amp;" **"&amp;analysis!F131&amp;"** "</f>
        <v xml:space="preserve">==200422==&lt;2004&gt;  &lt;Q22&gt;  &lt;2004 Q22&gt;  &lt;F.2&gt;  &lt;F.2 Ch.11&gt;  &lt;T1&gt;  &lt;Lv2&gt;  **D** </v>
      </c>
      <c r="D130" s="85" t="s">
        <v>519</v>
      </c>
      <c r="E130" s="84" t="str">
        <f>analysis!C131&amp;" Q"&amp;analysis!D131&amp;" &lt;F."&amp;analysis!P131&amp;" Ch."&amp;analysis!R131&amp;"&gt; "&amp;" &lt;Lv"&amp;analysis!L131&amp;"&gt; "</f>
        <v xml:space="preserve">2004 Q22 &lt;F.2 Ch.11&gt;  &lt;Lv2&gt; </v>
      </c>
    </row>
    <row r="131" spans="2:5" x14ac:dyDescent="0.25">
      <c r="B131" s="85" t="s">
        <v>518</v>
      </c>
      <c r="C131" s="77" t="str">
        <f>"=="&amp;analysis!A132&amp;"=="&amp;"&lt;"&amp;analysis!C132&amp;"&gt; "&amp;" &lt;Q"&amp;analysis!D132&amp;"&gt; "&amp;" &lt;"&amp;analysis!C132 &amp;" Q"&amp;analysis!D132&amp;"&gt; "&amp;" &lt;F."&amp;analysis!P132&amp;"&gt; "&amp;" &lt;F."&amp;analysis!P132&amp;" Ch."&amp;analysis!R132&amp;"&gt; "&amp;" &lt;"&amp;analysis!N132&amp;"&gt; "&amp;" &lt;Lv"&amp;analysis!L132&amp;"&gt; "&amp;" **"&amp;analysis!F132&amp;"** "</f>
        <v xml:space="preserve">==200423==&lt;2004&gt;  &lt;Q23&gt;  &lt;2004 Q23&gt;  &lt;F.4&gt;  &lt;F.4 Ch.10&gt;  &lt;DG3&gt;  &lt;Lv5&gt;  **B** </v>
      </c>
      <c r="D131" s="85" t="s">
        <v>519</v>
      </c>
      <c r="E131" s="84" t="str">
        <f>analysis!C132&amp;" Q"&amp;analysis!D132&amp;" &lt;F."&amp;analysis!P132&amp;" Ch."&amp;analysis!R132&amp;"&gt; "&amp;" &lt;Lv"&amp;analysis!L132&amp;"&gt; "</f>
        <v xml:space="preserve">2004 Q23 &lt;F.4 Ch.10&gt;  &lt;Lv5&gt; </v>
      </c>
    </row>
    <row r="132" spans="2:5" x14ac:dyDescent="0.25">
      <c r="B132" s="85" t="s">
        <v>518</v>
      </c>
      <c r="C132" s="77" t="str">
        <f>"=="&amp;analysis!A133&amp;"=="&amp;"&lt;"&amp;analysis!C133&amp;"&gt; "&amp;" &lt;Q"&amp;analysis!D133&amp;"&gt; "&amp;" &lt;"&amp;analysis!C133 &amp;" Q"&amp;analysis!D133&amp;"&gt; "&amp;" &lt;F."&amp;analysis!P133&amp;"&gt; "&amp;" &lt;F."&amp;analysis!P133&amp;" Ch."&amp;analysis!R133&amp;"&gt; "&amp;" &lt;"&amp;analysis!N133&amp;"&gt; "&amp;" &lt;Lv"&amp;analysis!L133&amp;"&gt; "&amp;" **"&amp;analysis!F133&amp;"** "</f>
        <v xml:space="preserve">==200424==&lt;2004&gt;  &lt;Q24&gt;  &lt;2004 Q24&gt;  &lt;F.4&gt;  &lt;F.4 Ch.10&gt;  &lt;DG3&gt;  &lt;Lv2&gt;  **D** </v>
      </c>
      <c r="D132" s="85" t="s">
        <v>519</v>
      </c>
      <c r="E132" s="84" t="str">
        <f>analysis!C133&amp;" Q"&amp;analysis!D133&amp;" &lt;F."&amp;analysis!P133&amp;" Ch."&amp;analysis!R133&amp;"&gt; "&amp;" &lt;Lv"&amp;analysis!L133&amp;"&gt; "</f>
        <v xml:space="preserve">2004 Q24 &lt;F.4 Ch.10&gt;  &lt;Lv2&gt; </v>
      </c>
    </row>
    <row r="133" spans="2:5" x14ac:dyDescent="0.25">
      <c r="B133" s="85" t="s">
        <v>518</v>
      </c>
      <c r="C133" s="77" t="str">
        <f>"=="&amp;analysis!A134&amp;"=="&amp;"&lt;"&amp;analysis!C134&amp;"&gt; "&amp;" &lt;Q"&amp;analysis!D134&amp;"&gt; "&amp;" &lt;"&amp;analysis!C134 &amp;" Q"&amp;analysis!D134&amp;"&gt; "&amp;" &lt;F."&amp;analysis!P134&amp;"&gt; "&amp;" &lt;F."&amp;analysis!P134&amp;" Ch."&amp;analysis!R134&amp;"&gt; "&amp;" &lt;"&amp;analysis!N134&amp;"&gt; "&amp;" &lt;Lv"&amp;analysis!L134&amp;"&gt; "&amp;" **"&amp;analysis!F134&amp;"** "</f>
        <v xml:space="preserve">==200425==&lt;2004&gt;  &lt;Q25&gt;  &lt;2004 Q25&gt;  &lt;F.4&gt;  &lt;F.4 Ch.11&gt;  &lt;DG3&gt;  &lt;Lv3&gt;  **C** </v>
      </c>
      <c r="D133" s="85" t="s">
        <v>519</v>
      </c>
      <c r="E133" s="84" t="str">
        <f>analysis!C134&amp;" Q"&amp;analysis!D134&amp;" &lt;F."&amp;analysis!P134&amp;" Ch."&amp;analysis!R134&amp;"&gt; "&amp;" &lt;Lv"&amp;analysis!L134&amp;"&gt; "</f>
        <v xml:space="preserve">2004 Q25 &lt;F.4 Ch.11&gt;  &lt;Lv3&gt; </v>
      </c>
    </row>
    <row r="134" spans="2:5" x14ac:dyDescent="0.25">
      <c r="B134" s="85" t="s">
        <v>518</v>
      </c>
      <c r="C134" s="77" t="str">
        <f>"=="&amp;analysis!A135&amp;"=="&amp;"&lt;"&amp;analysis!C135&amp;"&gt; "&amp;" &lt;Q"&amp;analysis!D135&amp;"&gt; "&amp;" &lt;"&amp;analysis!C135 &amp;" Q"&amp;analysis!D135&amp;"&gt; "&amp;" &lt;F."&amp;analysis!P135&amp;"&gt; "&amp;" &lt;F."&amp;analysis!P135&amp;" Ch."&amp;analysis!R135&amp;"&gt; "&amp;" &lt;"&amp;analysis!N135&amp;"&gt; "&amp;" &lt;Lv"&amp;analysis!L135&amp;"&gt; "&amp;" **"&amp;analysis!F135&amp;"** "</f>
        <v xml:space="preserve">==200426==&lt;2004&gt;  &lt;Q26&gt;  &lt;2004 Q26&gt;  &lt;F.4&gt;  &lt;F.4 Ch.10&gt;  &lt;DG3&gt;  &lt;Lv5&gt;  **A** </v>
      </c>
      <c r="D134" s="85" t="s">
        <v>519</v>
      </c>
      <c r="E134" s="84" t="str">
        <f>analysis!C135&amp;" Q"&amp;analysis!D135&amp;" &lt;F."&amp;analysis!P135&amp;" Ch."&amp;analysis!R135&amp;"&gt; "&amp;" &lt;Lv"&amp;analysis!L135&amp;"&gt; "</f>
        <v xml:space="preserve">2004 Q26 &lt;F.4 Ch.10&gt;  &lt;Lv5&gt; </v>
      </c>
    </row>
    <row r="135" spans="2:5" x14ac:dyDescent="0.25">
      <c r="B135" s="85" t="s">
        <v>518</v>
      </c>
      <c r="C135" s="77" t="str">
        <f>"=="&amp;analysis!A136&amp;"=="&amp;"&lt;"&amp;analysis!C136&amp;"&gt; "&amp;" &lt;Q"&amp;analysis!D136&amp;"&gt; "&amp;" &lt;"&amp;analysis!C136 &amp;" Q"&amp;analysis!D136&amp;"&gt; "&amp;" &lt;F."&amp;analysis!P136&amp;"&gt; "&amp;" &lt;F."&amp;analysis!P136&amp;" Ch."&amp;analysis!R136&amp;"&gt; "&amp;" &lt;"&amp;analysis!N136&amp;"&gt; "&amp;" &lt;Lv"&amp;analysis!L136&amp;"&gt; "&amp;" **"&amp;analysis!F136&amp;"** "</f>
        <v xml:space="preserve">==200427==&lt;2004&gt;  &lt;Q27&gt;  &lt;2004 Q27&gt;  &lt;F.2&gt;  &lt;F.2 Ch.9&gt;  &lt;DG1&gt;  &lt;Lv2&gt;  **B** </v>
      </c>
      <c r="D135" s="85" t="s">
        <v>519</v>
      </c>
      <c r="E135" s="84" t="str">
        <f>analysis!C136&amp;" Q"&amp;analysis!D136&amp;" &lt;F."&amp;analysis!P136&amp;" Ch."&amp;analysis!R136&amp;"&gt; "&amp;" &lt;Lv"&amp;analysis!L136&amp;"&gt; "</f>
        <v xml:space="preserve">2004 Q27 &lt;F.2 Ch.9&gt;  &lt;Lv2&gt; </v>
      </c>
    </row>
    <row r="136" spans="2:5" x14ac:dyDescent="0.25">
      <c r="B136" s="85" t="s">
        <v>518</v>
      </c>
      <c r="C136" s="77" t="str">
        <f>"=="&amp;analysis!A137&amp;"=="&amp;"&lt;"&amp;analysis!C137&amp;"&gt; "&amp;" &lt;Q"&amp;analysis!D137&amp;"&gt; "&amp;" &lt;"&amp;analysis!C137 &amp;" Q"&amp;analysis!D137&amp;"&gt; "&amp;" &lt;F."&amp;analysis!P137&amp;"&gt; "&amp;" &lt;F."&amp;analysis!P137&amp;" Ch."&amp;analysis!R137&amp;"&gt; "&amp;" &lt;"&amp;analysis!N137&amp;"&gt; "&amp;" &lt;Lv"&amp;analysis!L137&amp;"&gt; "&amp;" **"&amp;analysis!F137&amp;"** "</f>
        <v xml:space="preserve">==200428==&lt;2004&gt;  &lt;Q28&gt;  &lt;2004 Q28&gt;  &lt;F.3&gt;  &lt;F.3 Ch.8&gt;  &lt;DG2&gt;  &lt;Lv3&gt;  **D** </v>
      </c>
      <c r="D136" s="85" t="s">
        <v>519</v>
      </c>
      <c r="E136" s="84" t="str">
        <f>analysis!C137&amp;" Q"&amp;analysis!D137&amp;" &lt;F."&amp;analysis!P137&amp;" Ch."&amp;analysis!R137&amp;"&gt; "&amp;" &lt;Lv"&amp;analysis!L137&amp;"&gt; "</f>
        <v xml:space="preserve">2004 Q28 &lt;F.3 Ch.8&gt;  &lt;Lv3&gt; </v>
      </c>
    </row>
    <row r="137" spans="2:5" x14ac:dyDescent="0.25">
      <c r="B137" s="85" t="s">
        <v>518</v>
      </c>
      <c r="C137" s="77" t="str">
        <f>"=="&amp;analysis!A138&amp;"=="&amp;"&lt;"&amp;analysis!C138&amp;"&gt; "&amp;" &lt;Q"&amp;analysis!D138&amp;"&gt; "&amp;" &lt;"&amp;analysis!C138 &amp;" Q"&amp;analysis!D138&amp;"&gt; "&amp;" &lt;F."&amp;analysis!P138&amp;"&gt; "&amp;" &lt;F."&amp;analysis!P138&amp;" Ch."&amp;analysis!R138&amp;"&gt; "&amp;" &lt;"&amp;analysis!N138&amp;"&gt; "&amp;" &lt;Lv"&amp;analysis!L138&amp;"&gt; "&amp;" **"&amp;analysis!F138&amp;"** "</f>
        <v xml:space="preserve">==200429==&lt;2004&gt;  &lt;Q29&gt;  &lt;2004 Q29&gt;  &lt;F.4&gt;  &lt;F.4 Ch.2&gt;  &lt;AG2&gt;  &lt;Lv5&gt;  **D** </v>
      </c>
      <c r="D137" s="85" t="s">
        <v>519</v>
      </c>
      <c r="E137" s="84" t="str">
        <f>analysis!C138&amp;" Q"&amp;analysis!D138&amp;" &lt;F."&amp;analysis!P138&amp;" Ch."&amp;analysis!R138&amp;"&gt; "&amp;" &lt;Lv"&amp;analysis!L138&amp;"&gt; "</f>
        <v xml:space="preserve">2004 Q29 &lt;F.4 Ch.2&gt;  &lt;Lv5&gt; </v>
      </c>
    </row>
    <row r="138" spans="2:5" x14ac:dyDescent="0.25">
      <c r="B138" s="85" t="s">
        <v>518</v>
      </c>
      <c r="C138" s="77" t="str">
        <f>"=="&amp;analysis!A139&amp;"=="&amp;"&lt;"&amp;analysis!C139&amp;"&gt; "&amp;" &lt;Q"&amp;analysis!D139&amp;"&gt; "&amp;" &lt;"&amp;analysis!C139 &amp;" Q"&amp;analysis!D139&amp;"&gt; "&amp;" &lt;F."&amp;analysis!P139&amp;"&gt; "&amp;" &lt;F."&amp;analysis!P139&amp;" Ch."&amp;analysis!R139&amp;"&gt; "&amp;" &lt;"&amp;analysis!N139&amp;"&gt; "&amp;" &lt;Lv"&amp;analysis!L139&amp;"&gt; "&amp;" **"&amp;analysis!F139&amp;"** "</f>
        <v xml:space="preserve">==200430==&lt;2004&gt;  &lt;Q30&gt;  &lt;2004 Q30&gt;  &lt;F.4&gt;  &lt;F.4 Ch.2&gt;  &lt;AG2&gt;  &lt;Lv3&gt;  **A** </v>
      </c>
      <c r="D138" s="85" t="s">
        <v>519</v>
      </c>
      <c r="E138" s="84" t="str">
        <f>analysis!C139&amp;" Q"&amp;analysis!D139&amp;" &lt;F."&amp;analysis!P139&amp;" Ch."&amp;analysis!R139&amp;"&gt; "&amp;" &lt;Lv"&amp;analysis!L139&amp;"&gt; "</f>
        <v xml:space="preserve">2004 Q30 &lt;F.4 Ch.2&gt;  &lt;Lv3&gt; </v>
      </c>
    </row>
    <row r="139" spans="2:5" x14ac:dyDescent="0.25">
      <c r="B139" s="85" t="s">
        <v>518</v>
      </c>
      <c r="C139" s="77" t="str">
        <f>"=="&amp;analysis!A140&amp;"=="&amp;"&lt;"&amp;analysis!C140&amp;"&gt; "&amp;" &lt;Q"&amp;analysis!D140&amp;"&gt; "&amp;" &lt;"&amp;analysis!C140 &amp;" Q"&amp;analysis!D140&amp;"&gt; "&amp;" &lt;F."&amp;analysis!P140&amp;"&gt; "&amp;" &lt;F."&amp;analysis!P140&amp;" Ch."&amp;analysis!R140&amp;"&gt; "&amp;" &lt;"&amp;analysis!N140&amp;"&gt; "&amp;" &lt;Lv"&amp;analysis!L140&amp;"&gt; "&amp;" **"&amp;analysis!F140&amp;"** "</f>
        <v xml:space="preserve">==200431==&lt;2004&gt;  &lt;Q31&gt;  &lt;2004 Q31&gt;  &lt;F.3&gt;  &lt;F.3 Ch.12&gt;  &lt;AG2&gt;  &lt;Lv2&gt;  **B** </v>
      </c>
      <c r="D139" s="85" t="s">
        <v>519</v>
      </c>
      <c r="E139" s="84" t="str">
        <f>analysis!C140&amp;" Q"&amp;analysis!D140&amp;" &lt;F."&amp;analysis!P140&amp;" Ch."&amp;analysis!R140&amp;"&gt; "&amp;" &lt;Lv"&amp;analysis!L140&amp;"&gt; "</f>
        <v xml:space="preserve">2004 Q31 &lt;F.3 Ch.12&gt;  &lt;Lv2&gt; </v>
      </c>
    </row>
    <row r="140" spans="2:5" x14ac:dyDescent="0.25">
      <c r="B140" s="85" t="s">
        <v>518</v>
      </c>
      <c r="C140" s="77" t="str">
        <f>"=="&amp;analysis!A141&amp;"=="&amp;"&lt;"&amp;analysis!C141&amp;"&gt; "&amp;" &lt;Q"&amp;analysis!D141&amp;"&gt; "&amp;" &lt;"&amp;analysis!C141 &amp;" Q"&amp;analysis!D141&amp;"&gt; "&amp;" &lt;F."&amp;analysis!P141&amp;"&gt; "&amp;" &lt;F."&amp;analysis!P141&amp;" Ch."&amp;analysis!R141&amp;"&gt; "&amp;" &lt;"&amp;analysis!N141&amp;"&gt; "&amp;" &lt;Lv"&amp;analysis!L141&amp;"&gt; "&amp;" **"&amp;analysis!F141&amp;"** "</f>
        <v xml:space="preserve">==200432==&lt;2004&gt;  &lt;Q32&gt;  &lt;2004 Q32&gt;  &lt;F.3&gt;  &lt;F.3 Ch.6&gt;  &lt;S2&gt;  &lt;Lv2&gt;  **A** </v>
      </c>
      <c r="D140" s="85" t="s">
        <v>519</v>
      </c>
      <c r="E140" s="84" t="str">
        <f>analysis!C141&amp;" Q"&amp;analysis!D141&amp;" &lt;F."&amp;analysis!P141&amp;" Ch."&amp;analysis!R141&amp;"&gt; "&amp;" &lt;Lv"&amp;analysis!L141&amp;"&gt; "</f>
        <v xml:space="preserve">2004 Q32 &lt;F.3 Ch.6&gt;  &lt;Lv2&gt; </v>
      </c>
    </row>
    <row r="141" spans="2:5" x14ac:dyDescent="0.25">
      <c r="B141" s="85" t="s">
        <v>518</v>
      </c>
      <c r="C141" s="77" t="str">
        <f>"=="&amp;analysis!A142&amp;"=="&amp;"&lt;"&amp;analysis!C142&amp;"&gt; "&amp;" &lt;Q"&amp;analysis!D142&amp;"&gt; "&amp;" &lt;"&amp;analysis!C142 &amp;" Q"&amp;analysis!D142&amp;"&gt; "&amp;" &lt;F."&amp;analysis!P142&amp;"&gt; "&amp;" &lt;F."&amp;analysis!P142&amp;" Ch."&amp;analysis!R142&amp;"&gt; "&amp;" &lt;"&amp;analysis!N142&amp;"&gt; "&amp;" &lt;Lv"&amp;analysis!L142&amp;"&gt; "&amp;" **"&amp;analysis!F142&amp;"** "</f>
        <v xml:space="preserve">==200433==&lt;2004&gt;  &lt;Q33&gt;  &lt;2004 Q33&gt;  &lt;F.5&gt;  &lt;F.5 Ch.5&gt;  &lt;P2&gt;  &lt;Lv2&gt;  **B** </v>
      </c>
      <c r="D141" s="85" t="s">
        <v>519</v>
      </c>
      <c r="E141" s="84" t="str">
        <f>analysis!C142&amp;" Q"&amp;analysis!D142&amp;" &lt;F."&amp;analysis!P142&amp;" Ch."&amp;analysis!R142&amp;"&gt; "&amp;" &lt;Lv"&amp;analysis!L142&amp;"&gt; "</f>
        <v xml:space="preserve">2004 Q33 &lt;F.5 Ch.5&gt;  &lt;Lv2&gt; </v>
      </c>
    </row>
    <row r="142" spans="2:5" x14ac:dyDescent="0.25">
      <c r="B142" s="85" t="s">
        <v>518</v>
      </c>
      <c r="C142" s="77" t="str">
        <f>"=="&amp;analysis!A143&amp;"=="&amp;"&lt;"&amp;analysis!C143&amp;"&gt; "&amp;" &lt;Q"&amp;analysis!D143&amp;"&gt; "&amp;" &lt;"&amp;analysis!C143 &amp;" Q"&amp;analysis!D143&amp;"&gt; "&amp;" &lt;F."&amp;analysis!P143&amp;"&gt; "&amp;" &lt;F."&amp;analysis!P143&amp;" Ch."&amp;analysis!R143&amp;"&gt; "&amp;" &lt;"&amp;analysis!N143&amp;"&gt; "&amp;" &lt;Lv"&amp;analysis!L143&amp;"&gt; "&amp;" **"&amp;analysis!F143&amp;"** "</f>
        <v xml:space="preserve">==200434==&lt;2004&gt;  &lt;Q34&gt;  &lt;2004 Q34&gt;  &lt;F.5&gt;  &lt;F.5 Ch.5&gt;  &lt;P2&gt;  &lt;Lv4&gt;  **B** </v>
      </c>
      <c r="D142" s="85" t="s">
        <v>519</v>
      </c>
      <c r="E142" s="84" t="str">
        <f>analysis!C143&amp;" Q"&amp;analysis!D143&amp;" &lt;F."&amp;analysis!P143&amp;" Ch."&amp;analysis!R143&amp;"&gt; "&amp;" &lt;Lv"&amp;analysis!L143&amp;"&gt; "</f>
        <v xml:space="preserve">2004 Q34 &lt;F.5 Ch.5&gt;  &lt;Lv4&gt; </v>
      </c>
    </row>
    <row r="143" spans="2:5" x14ac:dyDescent="0.25">
      <c r="B143" s="85" t="s">
        <v>518</v>
      </c>
      <c r="C143" s="77" t="str">
        <f>"=="&amp;analysis!A144&amp;"=="&amp;"&lt;"&amp;analysis!C144&amp;"&gt; "&amp;" &lt;Q"&amp;analysis!D144&amp;"&gt; "&amp;" &lt;"&amp;analysis!C144 &amp;" Q"&amp;analysis!D144&amp;"&gt; "&amp;" &lt;F."&amp;analysis!P144&amp;"&gt; "&amp;" &lt;F."&amp;analysis!P144&amp;" Ch."&amp;analysis!R144&amp;"&gt; "&amp;" &lt;"&amp;analysis!N144&amp;"&gt; "&amp;" &lt;Lv"&amp;analysis!L144&amp;"&gt; "&amp;" **"&amp;analysis!F144&amp;"** "</f>
        <v xml:space="preserve">==200435==&lt;2004&gt;  &lt;Q35&gt;  &lt;2004 Q35&gt;  &lt;F.1&gt;  &lt;F.1 Ch.12&gt;  &lt;S1&gt;  &lt;Lv2&gt;  **A** </v>
      </c>
      <c r="D143" s="85" t="s">
        <v>519</v>
      </c>
      <c r="E143" s="84" t="str">
        <f>analysis!C144&amp;" Q"&amp;analysis!D144&amp;" &lt;F."&amp;analysis!P144&amp;" Ch."&amp;analysis!R144&amp;"&gt; "&amp;" &lt;Lv"&amp;analysis!L144&amp;"&gt; "</f>
        <v xml:space="preserve">2004 Q35 &lt;F.1 Ch.12&gt;  &lt;Lv2&gt; </v>
      </c>
    </row>
    <row r="144" spans="2:5" x14ac:dyDescent="0.25">
      <c r="B144" s="85" t="s">
        <v>518</v>
      </c>
      <c r="C144" s="77" t="str">
        <f>"=="&amp;analysis!A145&amp;"=="&amp;"&lt;"&amp;analysis!C145&amp;"&gt; "&amp;" &lt;Q"&amp;analysis!D145&amp;"&gt; "&amp;" &lt;"&amp;analysis!C145 &amp;" Q"&amp;analysis!D145&amp;"&gt; "&amp;" &lt;F."&amp;analysis!P145&amp;"&gt; "&amp;" &lt;F."&amp;analysis!P145&amp;" Ch."&amp;analysis!R145&amp;"&gt; "&amp;" &lt;"&amp;analysis!N145&amp;"&gt; "&amp;" &lt;Lv"&amp;analysis!L145&amp;"&gt; "&amp;" **"&amp;analysis!F145&amp;"** "</f>
        <v xml:space="preserve">==200436==&lt;2004&gt;  &lt;Q36&gt;  &lt;2004 Q36&gt;  &lt;F.5&gt;  &lt;F.5 Ch.12&gt;  &lt;S4&gt;  &lt;Lv2&gt;  **C** </v>
      </c>
      <c r="D144" s="85" t="s">
        <v>519</v>
      </c>
      <c r="E144" s="84" t="str">
        <f>analysis!C145&amp;" Q"&amp;analysis!D145&amp;" &lt;F."&amp;analysis!P145&amp;" Ch."&amp;analysis!R145&amp;"&gt; "&amp;" &lt;Lv"&amp;analysis!L145&amp;"&gt; "</f>
        <v xml:space="preserve">2004 Q36 &lt;F.5 Ch.12&gt;  &lt;Lv2&gt; </v>
      </c>
    </row>
    <row r="145" spans="2:5" x14ac:dyDescent="0.25">
      <c r="B145" s="85" t="s">
        <v>518</v>
      </c>
      <c r="C145" s="77" t="str">
        <f>"=="&amp;analysis!A146&amp;"=="&amp;"&lt;"&amp;analysis!C146&amp;"&gt; "&amp;" &lt;Q"&amp;analysis!D146&amp;"&gt; "&amp;" &lt;"&amp;analysis!C146 &amp;" Q"&amp;analysis!D146&amp;"&gt; "&amp;" &lt;F."&amp;analysis!P146&amp;"&gt; "&amp;" &lt;F."&amp;analysis!P146&amp;" Ch."&amp;analysis!R146&amp;"&gt; "&amp;" &lt;"&amp;analysis!N146&amp;"&gt; "&amp;" &lt;Lv"&amp;analysis!L146&amp;"&gt; "&amp;" **"&amp;analysis!F146&amp;"** "</f>
        <v xml:space="preserve">==200437==&lt;2004&gt;  &lt;Q37&gt;  &lt;2004 Q37&gt;  &lt;F.4&gt;  &lt;F.4 Ch.9&gt;  &lt;A3&gt;  &lt;Lv4&gt;  **D** </v>
      </c>
      <c r="D145" s="85" t="s">
        <v>519</v>
      </c>
      <c r="E145" s="84" t="str">
        <f>analysis!C146&amp;" Q"&amp;analysis!D146&amp;" &lt;F."&amp;analysis!P146&amp;" Ch."&amp;analysis!R146&amp;"&gt; "&amp;" &lt;Lv"&amp;analysis!L146&amp;"&gt; "</f>
        <v xml:space="preserve">2004 Q37 &lt;F.4 Ch.9&gt;  &lt;Lv4&gt; </v>
      </c>
    </row>
    <row r="146" spans="2:5" x14ac:dyDescent="0.25">
      <c r="B146" s="85" t="s">
        <v>518</v>
      </c>
      <c r="C146" s="77" t="str">
        <f>"=="&amp;analysis!A147&amp;"=="&amp;"&lt;"&amp;analysis!C147&amp;"&gt; "&amp;" &lt;Q"&amp;analysis!D147&amp;"&gt; "&amp;" &lt;"&amp;analysis!C147 &amp;" Q"&amp;analysis!D147&amp;"&gt; "&amp;" &lt;F."&amp;analysis!P147&amp;"&gt; "&amp;" &lt;F."&amp;analysis!P147&amp;" Ch."&amp;analysis!R147&amp;"&gt; "&amp;" &lt;"&amp;analysis!N147&amp;"&gt; "&amp;" &lt;Lv"&amp;analysis!L147&amp;"&gt; "&amp;" **"&amp;analysis!F147&amp;"** "</f>
        <v xml:space="preserve">==200438==&lt;2004&gt;  &lt;Q38&gt;  &lt;2004 Q38&gt;  &lt;F.4&gt;  &lt;F.4 Ch.9&gt;  &lt;A3&gt;  &lt;Lv4&gt;  **D** </v>
      </c>
      <c r="D146" s="85" t="s">
        <v>519</v>
      </c>
      <c r="E146" s="84" t="str">
        <f>analysis!C147&amp;" Q"&amp;analysis!D147&amp;" &lt;F."&amp;analysis!P147&amp;" Ch."&amp;analysis!R147&amp;"&gt; "&amp;" &lt;Lv"&amp;analysis!L147&amp;"&gt; "</f>
        <v xml:space="preserve">2004 Q38 &lt;F.4 Ch.9&gt;  &lt;Lv4&gt; </v>
      </c>
    </row>
    <row r="147" spans="2:5" x14ac:dyDescent="0.25">
      <c r="B147" s="85" t="s">
        <v>518</v>
      </c>
      <c r="C147" s="77" t="str">
        <f>"=="&amp;analysis!A148&amp;"=="&amp;"&lt;"&amp;analysis!C148&amp;"&gt; "&amp;" &lt;Q"&amp;analysis!D148&amp;"&gt; "&amp;" &lt;"&amp;analysis!C148 &amp;" Q"&amp;analysis!D148&amp;"&gt; "&amp;" &lt;F."&amp;analysis!P148&amp;"&gt; "&amp;" &lt;F."&amp;analysis!P148&amp;" Ch."&amp;analysis!R148&amp;"&gt; "&amp;" &lt;"&amp;analysis!N148&amp;"&gt; "&amp;" &lt;Lv"&amp;analysis!L148&amp;"&gt; "&amp;" **"&amp;analysis!F148&amp;"** "</f>
        <v xml:space="preserve">==200439==&lt;2004&gt;  &lt;Q39&gt;  &lt;2004 Q39&gt;  &lt;F.4&gt;  &lt;F.4 Ch.8&gt;  &lt;A4&gt;  &lt;Lv4&gt;  **A** </v>
      </c>
      <c r="D147" s="85" t="s">
        <v>519</v>
      </c>
      <c r="E147" s="84" t="str">
        <f>analysis!C148&amp;" Q"&amp;analysis!D148&amp;" &lt;F."&amp;analysis!P148&amp;" Ch."&amp;analysis!R148&amp;"&gt; "&amp;" &lt;Lv"&amp;analysis!L148&amp;"&gt; "</f>
        <v xml:space="preserve">2004 Q39 &lt;F.4 Ch.8&gt;  &lt;Lv4&gt; </v>
      </c>
    </row>
    <row r="148" spans="2:5" x14ac:dyDescent="0.25">
      <c r="B148" s="85" t="s">
        <v>518</v>
      </c>
      <c r="C148" s="77" t="str">
        <f>"=="&amp;analysis!A149&amp;"=="&amp;"&lt;"&amp;analysis!C149&amp;"&gt; "&amp;" &lt;Q"&amp;analysis!D149&amp;"&gt; "&amp;" &lt;"&amp;analysis!C149 &amp;" Q"&amp;analysis!D149&amp;"&gt; "&amp;" &lt;F."&amp;analysis!P149&amp;"&gt; "&amp;" &lt;F."&amp;analysis!P149&amp;" Ch."&amp;analysis!R149&amp;"&gt; "&amp;" &lt;"&amp;analysis!N149&amp;"&gt; "&amp;" &lt;Lv"&amp;analysis!L149&amp;"&gt; "&amp;" **"&amp;analysis!F149&amp;"** "</f>
        <v xml:space="preserve">==200440==&lt;2004&gt;  &lt;Q40&gt;  &lt;2004 Q40&gt;  &lt;F.4&gt;  &lt;F.4 Ch.6&gt;  &lt;A3&gt;  &lt;Lv3&gt;  **B** </v>
      </c>
      <c r="D148" s="85" t="s">
        <v>519</v>
      </c>
      <c r="E148" s="84" t="str">
        <f>analysis!C149&amp;" Q"&amp;analysis!D149&amp;" &lt;F."&amp;analysis!P149&amp;" Ch."&amp;analysis!R149&amp;"&gt; "&amp;" &lt;Lv"&amp;analysis!L149&amp;"&gt; "</f>
        <v xml:space="preserve">2004 Q40 &lt;F.4 Ch.6&gt;  &lt;Lv3&gt; </v>
      </c>
    </row>
    <row r="149" spans="2:5" x14ac:dyDescent="0.25">
      <c r="B149" s="85" t="s">
        <v>518</v>
      </c>
      <c r="C149" s="77" t="e">
        <f>"=="&amp;analysis!A150&amp;"=="&amp;"&lt;"&amp;analysis!C150&amp;"&gt; "&amp;" &lt;Q"&amp;analysis!D150&amp;"&gt; "&amp;" &lt;"&amp;analysis!C150 &amp;" Q"&amp;analysis!D150&amp;"&gt; "&amp;" &lt;F."&amp;analysis!P150&amp;"&gt; "&amp;" &lt;F."&amp;analysis!P150&amp;" Ch."&amp;analysis!R150&amp;"&gt; "&amp;" &lt;"&amp;analysis!N150&amp;"&gt; "&amp;" &lt;Lv"&amp;analysis!L150&amp;"&gt; "&amp;" **"&amp;analysis!F150&amp;"** "</f>
        <v>#N/A</v>
      </c>
      <c r="D149" s="85" t="s">
        <v>519</v>
      </c>
      <c r="E149" s="84" t="str">
        <f>analysis!C150&amp;" Q"&amp;analysis!D150&amp;" &lt;F."&amp;analysis!P150&amp;" Ch."&amp;analysis!R150&amp;"&gt; "&amp;" &lt;Lv"&amp;analysis!L150&amp;"&gt; "</f>
        <v xml:space="preserve">2004 Q41 &lt;F.0 Ch.&gt;  &lt;Lv4&gt; </v>
      </c>
    </row>
    <row r="150" spans="2:5" x14ac:dyDescent="0.25">
      <c r="B150" s="85" t="s">
        <v>518</v>
      </c>
      <c r="C150" s="77" t="str">
        <f>"=="&amp;analysis!A151&amp;"=="&amp;"&lt;"&amp;analysis!C151&amp;"&gt; "&amp;" &lt;Q"&amp;analysis!D151&amp;"&gt; "&amp;" &lt;"&amp;analysis!C151 &amp;" Q"&amp;analysis!D151&amp;"&gt; "&amp;" &lt;F."&amp;analysis!P151&amp;"&gt; "&amp;" &lt;F."&amp;analysis!P151&amp;" Ch."&amp;analysis!R151&amp;"&gt; "&amp;" &lt;"&amp;analysis!N151&amp;"&gt; "&amp;" &lt;Lv"&amp;analysis!L151&amp;"&gt; "&amp;" **"&amp;analysis!F151&amp;"** "</f>
        <v xml:space="preserve">==200442==&lt;2004&gt;  &lt;Q42&gt;  &lt;2004 Q42&gt;  &lt;F.4&gt;  &lt;F.4 Ch.3&gt;  &lt;A3&gt;  &lt;Lv4&gt;  **C** </v>
      </c>
      <c r="D150" s="85" t="s">
        <v>519</v>
      </c>
      <c r="E150" s="84" t="str">
        <f>analysis!C151&amp;" Q"&amp;analysis!D151&amp;" &lt;F."&amp;analysis!P151&amp;" Ch."&amp;analysis!R151&amp;"&gt; "&amp;" &lt;Lv"&amp;analysis!L151&amp;"&gt; "</f>
        <v xml:space="preserve">2004 Q42 &lt;F.4 Ch.3&gt;  &lt;Lv4&gt; </v>
      </c>
    </row>
    <row r="151" spans="2:5" x14ac:dyDescent="0.25">
      <c r="B151" s="85" t="s">
        <v>518</v>
      </c>
      <c r="C151" s="77" t="str">
        <f>"=="&amp;analysis!A152&amp;"=="&amp;"&lt;"&amp;analysis!C152&amp;"&gt; "&amp;" &lt;Q"&amp;analysis!D152&amp;"&gt; "&amp;" &lt;"&amp;analysis!C152 &amp;" Q"&amp;analysis!D152&amp;"&gt; "&amp;" &lt;F."&amp;analysis!P152&amp;"&gt; "&amp;" &lt;F."&amp;analysis!P152&amp;" Ch."&amp;analysis!R152&amp;"&gt; "&amp;" &lt;"&amp;analysis!N152&amp;"&gt; "&amp;" &lt;Lv"&amp;analysis!L152&amp;"&gt; "&amp;" **"&amp;analysis!F152&amp;"** "</f>
        <v xml:space="preserve">==200443==&lt;2004&gt;  &lt;Q43&gt;  &lt;2004 Q43&gt;  &lt;F.6&gt;  &lt;F.6 Ch.3&gt;  &lt;A4&gt;  &lt;Lv4&gt;  **D** </v>
      </c>
      <c r="D151" s="85" t="s">
        <v>519</v>
      </c>
      <c r="E151" s="84" t="str">
        <f>analysis!C152&amp;" Q"&amp;analysis!D152&amp;" &lt;F."&amp;analysis!P152&amp;" Ch."&amp;analysis!R152&amp;"&gt; "&amp;" &lt;Lv"&amp;analysis!L152&amp;"&gt; "</f>
        <v xml:space="preserve">2004 Q43 &lt;F.6 Ch.3&gt;  &lt;Lv4&gt; </v>
      </c>
    </row>
    <row r="152" spans="2:5" x14ac:dyDescent="0.25">
      <c r="B152" s="85" t="s">
        <v>518</v>
      </c>
      <c r="C152" s="77" t="str">
        <f>"=="&amp;analysis!A153&amp;"=="&amp;"&lt;"&amp;analysis!C153&amp;"&gt; "&amp;" &lt;Q"&amp;analysis!D153&amp;"&gt; "&amp;" &lt;"&amp;analysis!C153 &amp;" Q"&amp;analysis!D153&amp;"&gt; "&amp;" &lt;F."&amp;analysis!P153&amp;"&gt; "&amp;" &lt;F."&amp;analysis!P153&amp;" Ch."&amp;analysis!R153&amp;"&gt; "&amp;" &lt;"&amp;analysis!N153&amp;"&gt; "&amp;" &lt;Lv"&amp;analysis!L153&amp;"&gt; "&amp;" **"&amp;analysis!F153&amp;"** "</f>
        <v xml:space="preserve">==200444==&lt;2004&gt;  &lt;Q44&gt;  &lt;2004 Q44&gt;  &lt;F.6&gt;  &lt;F.6 Ch.2&gt;  &lt;A3&gt;  &lt;Lv2&gt;  **A** </v>
      </c>
      <c r="D152" s="85" t="s">
        <v>519</v>
      </c>
      <c r="E152" s="84" t="str">
        <f>analysis!C153&amp;" Q"&amp;analysis!D153&amp;" &lt;F."&amp;analysis!P153&amp;" Ch."&amp;analysis!R153&amp;"&gt; "&amp;" &lt;Lv"&amp;analysis!L153&amp;"&gt; "</f>
        <v xml:space="preserve">2004 Q44 &lt;F.6 Ch.2&gt;  &lt;Lv2&gt; </v>
      </c>
    </row>
    <row r="153" spans="2:5" x14ac:dyDescent="0.25">
      <c r="B153" s="85" t="s">
        <v>518</v>
      </c>
      <c r="C153" s="77" t="str">
        <f>"=="&amp;analysis!A154&amp;"=="&amp;"&lt;"&amp;analysis!C154&amp;"&gt; "&amp;" &lt;Q"&amp;analysis!D154&amp;"&gt; "&amp;" &lt;"&amp;analysis!C154 &amp;" Q"&amp;analysis!D154&amp;"&gt; "&amp;" &lt;F."&amp;analysis!P154&amp;"&gt; "&amp;" &lt;F."&amp;analysis!P154&amp;" Ch."&amp;analysis!R154&amp;"&gt; "&amp;" &lt;"&amp;analysis!N154&amp;"&gt; "&amp;" &lt;Lv"&amp;analysis!L154&amp;"&gt; "&amp;" **"&amp;analysis!F154&amp;"** "</f>
        <v xml:space="preserve">==200445==&lt;2004&gt;  &lt;Q45&gt;  &lt;2004 Q45&gt;  &lt;F.2&gt;  &lt;F.2 Ch.12&gt;  &lt;VA1&gt;  &lt;Lv5&gt;  **A** </v>
      </c>
      <c r="D153" s="85" t="s">
        <v>519</v>
      </c>
      <c r="E153" s="84" t="str">
        <f>analysis!C154&amp;" Q"&amp;analysis!D154&amp;" &lt;F."&amp;analysis!P154&amp;" Ch."&amp;analysis!R154&amp;"&gt; "&amp;" &lt;Lv"&amp;analysis!L154&amp;"&gt; "</f>
        <v xml:space="preserve">2004 Q45 &lt;F.2 Ch.12&gt;  &lt;Lv5&gt; </v>
      </c>
    </row>
    <row r="154" spans="2:5" x14ac:dyDescent="0.25">
      <c r="B154" s="85" t="s">
        <v>518</v>
      </c>
      <c r="C154" s="77" t="str">
        <f>"=="&amp;analysis!A155&amp;"=="&amp;"&lt;"&amp;analysis!C155&amp;"&gt; "&amp;" &lt;Q"&amp;analysis!D155&amp;"&gt; "&amp;" &lt;"&amp;analysis!C155 &amp;" Q"&amp;analysis!D155&amp;"&gt; "&amp;" &lt;F."&amp;analysis!P155&amp;"&gt; "&amp;" &lt;F."&amp;analysis!P155&amp;" Ch."&amp;analysis!R155&amp;"&gt; "&amp;" &lt;"&amp;analysis!N155&amp;"&gt; "&amp;" &lt;Lv"&amp;analysis!L155&amp;"&gt; "&amp;" **"&amp;analysis!F155&amp;"** "</f>
        <v xml:space="preserve">==200446==&lt;2004&gt;  &lt;Q46&gt;  &lt;2004 Q46&gt;  &lt;F.2&gt;  &lt;F.2 Ch.11&gt;  &lt;T1&gt;  &lt;Lv4&gt;  **A** </v>
      </c>
      <c r="D154" s="85" t="s">
        <v>519</v>
      </c>
      <c r="E154" s="84" t="str">
        <f>analysis!C155&amp;" Q"&amp;analysis!D155&amp;" &lt;F."&amp;analysis!P155&amp;" Ch."&amp;analysis!R155&amp;"&gt; "&amp;" &lt;Lv"&amp;analysis!L155&amp;"&gt; "</f>
        <v xml:space="preserve">2004 Q46 &lt;F.2 Ch.11&gt;  &lt;Lv4&gt; </v>
      </c>
    </row>
    <row r="155" spans="2:5" x14ac:dyDescent="0.25">
      <c r="B155" s="85" t="s">
        <v>518</v>
      </c>
      <c r="C155" s="77" t="str">
        <f>"=="&amp;analysis!A156&amp;"=="&amp;"&lt;"&amp;analysis!C156&amp;"&gt; "&amp;" &lt;Q"&amp;analysis!D156&amp;"&gt; "&amp;" &lt;"&amp;analysis!C156 &amp;" Q"&amp;analysis!D156&amp;"&gt; "&amp;" &lt;F."&amp;analysis!P156&amp;"&gt; "&amp;" &lt;F."&amp;analysis!P156&amp;" Ch."&amp;analysis!R156&amp;"&gt; "&amp;" &lt;"&amp;analysis!N156&amp;"&gt; "&amp;" &lt;Lv"&amp;analysis!L156&amp;"&gt; "&amp;" **"&amp;analysis!F156&amp;"** "</f>
        <v xml:space="preserve">==200447==&lt;2004&gt;  &lt;Q47&gt;  &lt;2004 Q47&gt;  &lt;F.4&gt;  &lt;F.4 Ch.12&gt;  &lt;T2&gt;  &lt;Lv5&gt;  **A** </v>
      </c>
      <c r="D155" s="85" t="s">
        <v>519</v>
      </c>
      <c r="E155" s="84" t="str">
        <f>analysis!C156&amp;" Q"&amp;analysis!D156&amp;" &lt;F."&amp;analysis!P156&amp;" Ch."&amp;analysis!R156&amp;"&gt; "&amp;" &lt;Lv"&amp;analysis!L156&amp;"&gt; "</f>
        <v xml:space="preserve">2004 Q47 &lt;F.4 Ch.12&gt;  &lt;Lv5&gt; </v>
      </c>
    </row>
    <row r="156" spans="2:5" x14ac:dyDescent="0.25">
      <c r="B156" s="85" t="s">
        <v>518</v>
      </c>
      <c r="C156" s="77" t="str">
        <f>"=="&amp;analysis!A157&amp;"=="&amp;"&lt;"&amp;analysis!C157&amp;"&gt; "&amp;" &lt;Q"&amp;analysis!D157&amp;"&gt; "&amp;" &lt;"&amp;analysis!C157 &amp;" Q"&amp;analysis!D157&amp;"&gt; "&amp;" &lt;F."&amp;analysis!P157&amp;"&gt; "&amp;" &lt;F."&amp;analysis!P157&amp;" Ch."&amp;analysis!R157&amp;"&gt; "&amp;" &lt;"&amp;analysis!N157&amp;"&gt; "&amp;" &lt;Lv"&amp;analysis!L157&amp;"&gt; "&amp;" **"&amp;analysis!F157&amp;"** "</f>
        <v xml:space="preserve">==200448==&lt;2004&gt;  &lt;Q48&gt;  &lt;2004 Q48&gt;  &lt;F.5&gt;  &lt;F.5 Ch.10&gt;  &lt;3D2&gt;  &lt;Lv4&gt;  **D** </v>
      </c>
      <c r="D156" s="85" t="s">
        <v>519</v>
      </c>
      <c r="E156" s="84" t="str">
        <f>analysis!C157&amp;" Q"&amp;analysis!D157&amp;" &lt;F."&amp;analysis!P157&amp;" Ch."&amp;analysis!R157&amp;"&gt; "&amp;" &lt;Lv"&amp;analysis!L157&amp;"&gt; "</f>
        <v xml:space="preserve">2004 Q48 &lt;F.5 Ch.10&gt;  &lt;Lv4&gt; </v>
      </c>
    </row>
    <row r="157" spans="2:5" x14ac:dyDescent="0.25">
      <c r="B157" s="85" t="s">
        <v>518</v>
      </c>
      <c r="C157" s="77" t="str">
        <f>"=="&amp;analysis!A158&amp;"=="&amp;"&lt;"&amp;analysis!C158&amp;"&gt; "&amp;" &lt;Q"&amp;analysis!D158&amp;"&gt; "&amp;" &lt;"&amp;analysis!C158 &amp;" Q"&amp;analysis!D158&amp;"&gt; "&amp;" &lt;F."&amp;analysis!P158&amp;"&gt; "&amp;" &lt;F."&amp;analysis!P158&amp;" Ch."&amp;analysis!R158&amp;"&gt; "&amp;" &lt;"&amp;analysis!N158&amp;"&gt; "&amp;" &lt;Lv"&amp;analysis!L158&amp;"&gt; "&amp;" **"&amp;analysis!F158&amp;"** "</f>
        <v xml:space="preserve">==200449==&lt;2004&gt;  &lt;Q49&gt;  &lt;2004 Q49&gt;  &lt;F.5&gt;  &lt;F.5 Ch.10&gt;  &lt;3D2&gt;  &lt;Lv3&gt;  **D** </v>
      </c>
      <c r="D157" s="85" t="s">
        <v>519</v>
      </c>
      <c r="E157" s="84" t="str">
        <f>analysis!C158&amp;" Q"&amp;analysis!D158&amp;" &lt;F."&amp;analysis!P158&amp;" Ch."&amp;analysis!R158&amp;"&gt; "&amp;" &lt;Lv"&amp;analysis!L158&amp;"&gt; "</f>
        <v xml:space="preserve">2004 Q49 &lt;F.5 Ch.10&gt;  &lt;Lv3&gt; </v>
      </c>
    </row>
    <row r="158" spans="2:5" x14ac:dyDescent="0.25">
      <c r="B158" s="85" t="s">
        <v>518</v>
      </c>
      <c r="C158" s="77" t="str">
        <f>"=="&amp;analysis!A159&amp;"=="&amp;"&lt;"&amp;analysis!C159&amp;"&gt; "&amp;" &lt;Q"&amp;analysis!D159&amp;"&gt; "&amp;" &lt;"&amp;analysis!C159 &amp;" Q"&amp;analysis!D159&amp;"&gt; "&amp;" &lt;F."&amp;analysis!P159&amp;"&gt; "&amp;" &lt;F."&amp;analysis!P159&amp;" Ch."&amp;analysis!R159&amp;"&gt; "&amp;" &lt;"&amp;analysis!N159&amp;"&gt; "&amp;" &lt;Lv"&amp;analysis!L159&amp;"&gt; "&amp;" **"&amp;analysis!F159&amp;"** "</f>
        <v xml:space="preserve">==200450==&lt;2004&gt;  &lt;Q50&gt;  &lt;2004 Q50&gt;  &lt;F.4&gt;  &lt;F.4 Ch.10&gt;  &lt;DG3&gt;  &lt;Lv5&gt;  **A** </v>
      </c>
      <c r="D158" s="85" t="s">
        <v>519</v>
      </c>
      <c r="E158" s="84" t="str">
        <f>analysis!C159&amp;" Q"&amp;analysis!D159&amp;" &lt;F."&amp;analysis!P159&amp;" Ch."&amp;analysis!R159&amp;"&gt; "&amp;" &lt;Lv"&amp;analysis!L159&amp;"&gt; "</f>
        <v xml:space="preserve">2004 Q50 &lt;F.4 Ch.10&gt;  &lt;Lv5&gt; </v>
      </c>
    </row>
    <row r="159" spans="2:5" x14ac:dyDescent="0.25">
      <c r="B159" s="85" t="s">
        <v>518</v>
      </c>
      <c r="C159" s="77" t="str">
        <f>"=="&amp;analysis!A160&amp;"=="&amp;"&lt;"&amp;analysis!C160&amp;"&gt; "&amp;" &lt;Q"&amp;analysis!D160&amp;"&gt; "&amp;" &lt;"&amp;analysis!C160 &amp;" Q"&amp;analysis!D160&amp;"&gt; "&amp;" &lt;F."&amp;analysis!P160&amp;"&gt; "&amp;" &lt;F."&amp;analysis!P160&amp;" Ch."&amp;analysis!R160&amp;"&gt; "&amp;" &lt;"&amp;analysis!N160&amp;"&gt; "&amp;" &lt;Lv"&amp;analysis!L160&amp;"&gt; "&amp;" **"&amp;analysis!F160&amp;"** "</f>
        <v xml:space="preserve">==200451==&lt;2004&gt;  &lt;Q51&gt;  &lt;2004 Q51&gt;  &lt;F.4&gt;  &lt;F.4 Ch.11&gt;  &lt;DG3&gt;  &lt;Lv4&gt;  **B** </v>
      </c>
      <c r="D159" s="85" t="s">
        <v>519</v>
      </c>
      <c r="E159" s="84" t="str">
        <f>analysis!C160&amp;" Q"&amp;analysis!D160&amp;" &lt;F."&amp;analysis!P160&amp;" Ch."&amp;analysis!R160&amp;"&gt; "&amp;" &lt;Lv"&amp;analysis!L160&amp;"&gt; "</f>
        <v xml:space="preserve">2004 Q51 &lt;F.4 Ch.11&gt;  &lt;Lv4&gt; </v>
      </c>
    </row>
    <row r="160" spans="2:5" x14ac:dyDescent="0.25">
      <c r="B160" s="85" t="s">
        <v>518</v>
      </c>
      <c r="C160" s="77" t="str">
        <f>"=="&amp;analysis!A161&amp;"=="&amp;"&lt;"&amp;analysis!C161&amp;"&gt; "&amp;" &lt;Q"&amp;analysis!D161&amp;"&gt; "&amp;" &lt;"&amp;analysis!C161 &amp;" Q"&amp;analysis!D161&amp;"&gt; "&amp;" &lt;F."&amp;analysis!P161&amp;"&gt; "&amp;" &lt;F."&amp;analysis!P161&amp;" Ch."&amp;analysis!R161&amp;"&gt; "&amp;" &lt;"&amp;analysis!N161&amp;"&gt; "&amp;" &lt;Lv"&amp;analysis!L161&amp;"&gt; "&amp;" **"&amp;analysis!F161&amp;"** "</f>
        <v xml:space="preserve">==200452==&lt;2004&gt;  &lt;Q52&gt;  &lt;2004 Q52&gt;  &lt;F.5&gt;  &lt;F.5 Ch.7&gt;  &lt;AG3&gt;  &lt;Lv5&gt;  **D** </v>
      </c>
      <c r="D160" s="85" t="s">
        <v>519</v>
      </c>
      <c r="E160" s="84" t="str">
        <f>analysis!C161&amp;" Q"&amp;analysis!D161&amp;" &lt;F."&amp;analysis!P161&amp;" Ch."&amp;analysis!R161&amp;"&gt; "&amp;" &lt;Lv"&amp;analysis!L161&amp;"&gt; "</f>
        <v xml:space="preserve">2004 Q52 &lt;F.5 Ch.7&gt;  &lt;Lv5&gt; </v>
      </c>
    </row>
    <row r="161" spans="2:5" x14ac:dyDescent="0.25">
      <c r="B161" s="85" t="s">
        <v>518</v>
      </c>
      <c r="C161" s="77" t="str">
        <f>"=="&amp;analysis!A162&amp;"=="&amp;"&lt;"&amp;analysis!C162&amp;"&gt; "&amp;" &lt;Q"&amp;analysis!D162&amp;"&gt; "&amp;" &lt;"&amp;analysis!C162 &amp;" Q"&amp;analysis!D162&amp;"&gt; "&amp;" &lt;F."&amp;analysis!P162&amp;"&gt; "&amp;" &lt;F."&amp;analysis!P162&amp;" Ch."&amp;analysis!R162&amp;"&gt; "&amp;" &lt;"&amp;analysis!N162&amp;"&gt; "&amp;" &lt;Lv"&amp;analysis!L162&amp;"&gt; "&amp;" **"&amp;analysis!F162&amp;"** "</f>
        <v xml:space="preserve">==200453==&lt;2004&gt;  &lt;Q53&gt;  &lt;2004 Q53&gt;  &lt;F.5&gt;  &lt;F.5 Ch.7&gt;  &lt;AG3&gt;  &lt;Lv4&gt;  **C** </v>
      </c>
      <c r="D161" s="85" t="s">
        <v>519</v>
      </c>
      <c r="E161" s="84" t="str">
        <f>analysis!C162&amp;" Q"&amp;analysis!D162&amp;" &lt;F."&amp;analysis!P162&amp;" Ch."&amp;analysis!R162&amp;"&gt; "&amp;" &lt;Lv"&amp;analysis!L162&amp;"&gt; "</f>
        <v xml:space="preserve">2004 Q53 &lt;F.5 Ch.7&gt;  &lt;Lv4&gt; </v>
      </c>
    </row>
    <row r="162" spans="2:5" x14ac:dyDescent="0.25">
      <c r="B162" s="85" t="s">
        <v>518</v>
      </c>
      <c r="C162" s="77" t="e">
        <f>"=="&amp;analysis!A163&amp;"=="&amp;"&lt;"&amp;analysis!C163&amp;"&gt; "&amp;" &lt;Q"&amp;analysis!D163&amp;"&gt; "&amp;" &lt;"&amp;analysis!C163 &amp;" Q"&amp;analysis!D163&amp;"&gt; "&amp;" &lt;F."&amp;analysis!P163&amp;"&gt; "&amp;" &lt;F."&amp;analysis!P163&amp;" Ch."&amp;analysis!R163&amp;"&gt; "&amp;" &lt;"&amp;analysis!N163&amp;"&gt; "&amp;" &lt;Lv"&amp;analysis!L163&amp;"&gt; "&amp;" **"&amp;analysis!F163&amp;"** "</f>
        <v>#N/A</v>
      </c>
      <c r="D162" s="85" t="s">
        <v>519</v>
      </c>
      <c r="E162" s="84" t="str">
        <f>analysis!C163&amp;" Q"&amp;analysis!D163&amp;" &lt;F."&amp;analysis!P163&amp;" Ch."&amp;analysis!R163&amp;"&gt; "&amp;" &lt;Lv"&amp;analysis!L163&amp;"&gt; "</f>
        <v xml:space="preserve">2004 Q54 &lt;F.0 Ch.&gt;  &lt;Lv4&gt; </v>
      </c>
    </row>
    <row r="163" spans="2:5" x14ac:dyDescent="0.25">
      <c r="B163" s="85" t="s">
        <v>518</v>
      </c>
      <c r="C163" s="77" t="str">
        <f>"=="&amp;analysis!A164&amp;"=="&amp;"&lt;"&amp;analysis!C164&amp;"&gt; "&amp;" &lt;Q"&amp;analysis!D164&amp;"&gt; "&amp;" &lt;"&amp;analysis!C164 &amp;" Q"&amp;analysis!D164&amp;"&gt; "&amp;" &lt;F."&amp;analysis!P164&amp;"&gt; "&amp;" &lt;F."&amp;analysis!P164&amp;" Ch."&amp;analysis!R164&amp;"&gt; "&amp;" &lt;"&amp;analysis!N164&amp;"&gt; "&amp;" &lt;Lv"&amp;analysis!L164&amp;"&gt; "&amp;" **"&amp;analysis!F164&amp;"** "</f>
        <v xml:space="preserve">==200501==&lt;2005&gt;  &lt;Q1&gt;  &lt;2005 Q1&gt;  &lt;F.2&gt;  &lt;F.2 Ch.2&gt;  &lt;A1&gt;  &lt;Lv2&gt;  **B** </v>
      </c>
      <c r="D163" s="85" t="s">
        <v>519</v>
      </c>
      <c r="E163" s="84" t="str">
        <f>analysis!C164&amp;" Q"&amp;analysis!D164&amp;" &lt;F."&amp;analysis!P164&amp;" Ch."&amp;analysis!R164&amp;"&gt; "&amp;" &lt;Lv"&amp;analysis!L164&amp;"&gt; "</f>
        <v xml:space="preserve">2005 Q1 &lt;F.2 Ch.2&gt;  &lt;Lv2&gt; </v>
      </c>
    </row>
    <row r="164" spans="2:5" x14ac:dyDescent="0.25">
      <c r="B164" s="85" t="s">
        <v>518</v>
      </c>
      <c r="C164" s="77" t="str">
        <f>"=="&amp;analysis!A165&amp;"=="&amp;"&lt;"&amp;analysis!C165&amp;"&gt; "&amp;" &lt;Q"&amp;analysis!D165&amp;"&gt; "&amp;" &lt;"&amp;analysis!C165 &amp;" Q"&amp;analysis!D165&amp;"&gt; "&amp;" &lt;F."&amp;analysis!P165&amp;"&gt; "&amp;" &lt;F."&amp;analysis!P165&amp;" Ch."&amp;analysis!R165&amp;"&gt; "&amp;" &lt;"&amp;analysis!N165&amp;"&gt; "&amp;" &lt;Lv"&amp;analysis!L165&amp;"&gt; "&amp;" **"&amp;analysis!F165&amp;"** "</f>
        <v xml:space="preserve">==200502==&lt;2005&gt;  &lt;Q2&gt;  &lt;2005 Q2&gt;  &lt;F.2&gt;  &lt;F.2 Ch.4&gt;  &lt;A1&gt;  &lt;Lv2&gt;  **D** </v>
      </c>
      <c r="D164" s="85" t="s">
        <v>519</v>
      </c>
      <c r="E164" s="84" t="str">
        <f>analysis!C165&amp;" Q"&amp;analysis!D165&amp;" &lt;F."&amp;analysis!P165&amp;" Ch."&amp;analysis!R165&amp;"&gt; "&amp;" &lt;Lv"&amp;analysis!L165&amp;"&gt; "</f>
        <v xml:space="preserve">2005 Q2 &lt;F.2 Ch.4&gt;  &lt;Lv2&gt; </v>
      </c>
    </row>
    <row r="165" spans="2:5" x14ac:dyDescent="0.25">
      <c r="B165" s="85" t="s">
        <v>518</v>
      </c>
      <c r="C165" s="77" t="str">
        <f>"=="&amp;analysis!A166&amp;"=="&amp;"&lt;"&amp;analysis!C166&amp;"&gt; "&amp;" &lt;Q"&amp;analysis!D166&amp;"&gt; "&amp;" &lt;"&amp;analysis!C166 &amp;" Q"&amp;analysis!D166&amp;"&gt; "&amp;" &lt;F."&amp;analysis!P166&amp;"&gt; "&amp;" &lt;F."&amp;analysis!P166&amp;" Ch."&amp;analysis!R166&amp;"&gt; "&amp;" &lt;"&amp;analysis!N166&amp;"&gt; "&amp;" &lt;Lv"&amp;analysis!L166&amp;"&gt; "&amp;" **"&amp;analysis!F166&amp;"** "</f>
        <v xml:space="preserve">==200503==&lt;2005&gt;  &lt;Q3&gt;  &lt;2005 Q3&gt;  &lt;F.4&gt;  &lt;F.4 Ch.4&gt;  &lt;A3&gt;  &lt;Lv2&gt;  **A** </v>
      </c>
      <c r="D165" s="85" t="s">
        <v>519</v>
      </c>
      <c r="E165" s="84" t="str">
        <f>analysis!C166&amp;" Q"&amp;analysis!D166&amp;" &lt;F."&amp;analysis!P166&amp;" Ch."&amp;analysis!R166&amp;"&gt; "&amp;" &lt;Lv"&amp;analysis!L166&amp;"&gt; "</f>
        <v xml:space="preserve">2005 Q3 &lt;F.4 Ch.4&gt;  &lt;Lv2&gt; </v>
      </c>
    </row>
    <row r="166" spans="2:5" x14ac:dyDescent="0.25">
      <c r="B166" s="85" t="s">
        <v>518</v>
      </c>
      <c r="C166" s="77" t="str">
        <f>"=="&amp;analysis!A167&amp;"=="&amp;"&lt;"&amp;analysis!C167&amp;"&gt; "&amp;" &lt;Q"&amp;analysis!D167&amp;"&gt; "&amp;" &lt;"&amp;analysis!C167 &amp;" Q"&amp;analysis!D167&amp;"&gt; "&amp;" &lt;F."&amp;analysis!P167&amp;"&gt; "&amp;" &lt;F."&amp;analysis!P167&amp;" Ch."&amp;analysis!R167&amp;"&gt; "&amp;" &lt;"&amp;analysis!N167&amp;"&gt; "&amp;" &lt;Lv"&amp;analysis!L167&amp;"&gt; "&amp;" **"&amp;analysis!F167&amp;"** "</f>
        <v xml:space="preserve">==200504==&lt;2005&gt;  &lt;Q4&gt;  &lt;2005 Q4&gt;  &lt;F.2&gt;  &lt;F.2 Ch.2&gt;  &lt;A1&gt;  &lt;Lv2&gt;  **D** </v>
      </c>
      <c r="D166" s="85" t="s">
        <v>519</v>
      </c>
      <c r="E166" s="84" t="str">
        <f>analysis!C167&amp;" Q"&amp;analysis!D167&amp;" &lt;F."&amp;analysis!P167&amp;" Ch."&amp;analysis!R167&amp;"&gt; "&amp;" &lt;Lv"&amp;analysis!L167&amp;"&gt; "</f>
        <v xml:space="preserve">2005 Q4 &lt;F.2 Ch.2&gt;  &lt;Lv2&gt; </v>
      </c>
    </row>
    <row r="167" spans="2:5" x14ac:dyDescent="0.25">
      <c r="B167" s="85" t="s">
        <v>518</v>
      </c>
      <c r="C167" s="77" t="str">
        <f>"=="&amp;analysis!A168&amp;"=="&amp;"&lt;"&amp;analysis!C168&amp;"&gt; "&amp;" &lt;Q"&amp;analysis!D168&amp;"&gt; "&amp;" &lt;"&amp;analysis!C168 &amp;" Q"&amp;analysis!D168&amp;"&gt; "&amp;" &lt;F."&amp;analysis!P168&amp;"&gt; "&amp;" &lt;F."&amp;analysis!P168&amp;" Ch."&amp;analysis!R168&amp;"&gt; "&amp;" &lt;"&amp;analysis!N168&amp;"&gt; "&amp;" &lt;Lv"&amp;analysis!L168&amp;"&gt; "&amp;" **"&amp;analysis!F168&amp;"** "</f>
        <v xml:space="preserve">==200505==&lt;2005&gt;  &lt;Q5&gt;  &lt;2005 Q5&gt;  &lt;F.1&gt;  &lt;F.1 Ch.4&gt;  &lt;A1&gt;  &lt;Lv2&gt;  **B** </v>
      </c>
      <c r="D167" s="85" t="s">
        <v>519</v>
      </c>
      <c r="E167" s="84" t="str">
        <f>analysis!C168&amp;" Q"&amp;analysis!D168&amp;" &lt;F."&amp;analysis!P168&amp;" Ch."&amp;analysis!R168&amp;"&gt; "&amp;" &lt;Lv"&amp;analysis!L168&amp;"&gt; "</f>
        <v xml:space="preserve">2005 Q5 &lt;F.1 Ch.4&gt;  &lt;Lv2&gt; </v>
      </c>
    </row>
    <row r="168" spans="2:5" x14ac:dyDescent="0.25">
      <c r="B168" s="85" t="s">
        <v>518</v>
      </c>
      <c r="C168" s="77" t="str">
        <f>"=="&amp;analysis!A169&amp;"=="&amp;"&lt;"&amp;analysis!C169&amp;"&gt; "&amp;" &lt;Q"&amp;analysis!D169&amp;"&gt; "&amp;" &lt;"&amp;analysis!C169 &amp;" Q"&amp;analysis!D169&amp;"&gt; "&amp;" &lt;F."&amp;analysis!P169&amp;"&gt; "&amp;" &lt;F."&amp;analysis!P169&amp;" Ch."&amp;analysis!R169&amp;"&gt; "&amp;" &lt;"&amp;analysis!N169&amp;"&gt; "&amp;" &lt;Lv"&amp;analysis!L169&amp;"&gt; "&amp;" **"&amp;analysis!F169&amp;"** "</f>
        <v xml:space="preserve">==200506==&lt;2005&gt;  &lt;Q6&gt;  &lt;2005 Q6&gt;  &lt;F.4&gt;  &lt;F.4 Ch.5&gt;  &lt;A4&gt;  &lt;Lv2&gt;  **D** </v>
      </c>
      <c r="D168" s="85" t="s">
        <v>519</v>
      </c>
      <c r="E168" s="84" t="str">
        <f>analysis!C169&amp;" Q"&amp;analysis!D169&amp;" &lt;F."&amp;analysis!P169&amp;" Ch."&amp;analysis!R169&amp;"&gt; "&amp;" &lt;Lv"&amp;analysis!L169&amp;"&gt; "</f>
        <v xml:space="preserve">2005 Q6 &lt;F.4 Ch.5&gt;  &lt;Lv2&gt; </v>
      </c>
    </row>
    <row r="169" spans="2:5" x14ac:dyDescent="0.25">
      <c r="B169" s="85" t="s">
        <v>518</v>
      </c>
      <c r="C169" s="77" t="str">
        <f>"=="&amp;analysis!A170&amp;"=="&amp;"&lt;"&amp;analysis!C170&amp;"&gt; "&amp;" &lt;Q"&amp;analysis!D170&amp;"&gt; "&amp;" &lt;"&amp;analysis!C170 &amp;" Q"&amp;analysis!D170&amp;"&gt; "&amp;" &lt;F."&amp;analysis!P170&amp;"&gt; "&amp;" &lt;F."&amp;analysis!P170&amp;" Ch."&amp;analysis!R170&amp;"&gt; "&amp;" &lt;"&amp;analysis!N170&amp;"&gt; "&amp;" &lt;Lv"&amp;analysis!L170&amp;"&gt; "&amp;" **"&amp;analysis!F170&amp;"** "</f>
        <v xml:space="preserve">==200507==&lt;2005&gt;  &lt;Q7&gt;  &lt;2005 Q7&gt;  &lt;F.4&gt;  &lt;F.4 Ch.3&gt;  &lt;A3&gt;  &lt;Lv4&gt;  **D** </v>
      </c>
      <c r="D169" s="85" t="s">
        <v>519</v>
      </c>
      <c r="E169" s="84" t="str">
        <f>analysis!C170&amp;" Q"&amp;analysis!D170&amp;" &lt;F."&amp;analysis!P170&amp;" Ch."&amp;analysis!R170&amp;"&gt; "&amp;" &lt;Lv"&amp;analysis!L170&amp;"&gt; "</f>
        <v xml:space="preserve">2005 Q7 &lt;F.4 Ch.3&gt;  &lt;Lv4&gt; </v>
      </c>
    </row>
    <row r="170" spans="2:5" x14ac:dyDescent="0.25">
      <c r="B170" s="85" t="s">
        <v>518</v>
      </c>
      <c r="C170" s="77" t="str">
        <f>"=="&amp;analysis!A171&amp;"=="&amp;"&lt;"&amp;analysis!C171&amp;"&gt; "&amp;" &lt;Q"&amp;analysis!D171&amp;"&gt; "&amp;" &lt;"&amp;analysis!C171 &amp;" Q"&amp;analysis!D171&amp;"&gt; "&amp;" &lt;F."&amp;analysis!P171&amp;"&gt; "&amp;" &lt;F."&amp;analysis!P171&amp;" Ch."&amp;analysis!R171&amp;"&gt; "&amp;" &lt;"&amp;analysis!N171&amp;"&gt; "&amp;" &lt;Lv"&amp;analysis!L171&amp;"&gt; "&amp;" **"&amp;analysis!F171&amp;"** "</f>
        <v xml:space="preserve">==200508==&lt;2005&gt;  &lt;Q8&gt;  &lt;2005 Q8&gt;  &lt;F.4&gt;  &lt;F.4 Ch.3&gt;  &lt;A3&gt;  &lt;Lv2&gt;  **C** </v>
      </c>
      <c r="D170" s="85" t="s">
        <v>519</v>
      </c>
      <c r="E170" s="84" t="str">
        <f>analysis!C171&amp;" Q"&amp;analysis!D171&amp;" &lt;F."&amp;analysis!P171&amp;" Ch."&amp;analysis!R171&amp;"&gt; "&amp;" &lt;Lv"&amp;analysis!L171&amp;"&gt; "</f>
        <v xml:space="preserve">2005 Q8 &lt;F.4 Ch.3&gt;  &lt;Lv2&gt; </v>
      </c>
    </row>
    <row r="171" spans="2:5" x14ac:dyDescent="0.25">
      <c r="B171" s="85" t="s">
        <v>518</v>
      </c>
      <c r="C171" s="77" t="str">
        <f>"=="&amp;analysis!A172&amp;"=="&amp;"&lt;"&amp;analysis!C172&amp;"&gt; "&amp;" &lt;Q"&amp;analysis!D172&amp;"&gt; "&amp;" &lt;"&amp;analysis!C172 &amp;" Q"&amp;analysis!D172&amp;"&gt; "&amp;" &lt;F."&amp;analysis!P172&amp;"&gt; "&amp;" &lt;F."&amp;analysis!P172&amp;" Ch."&amp;analysis!R172&amp;"&gt; "&amp;" &lt;"&amp;analysis!N172&amp;"&gt; "&amp;" &lt;Lv"&amp;analysis!L172&amp;"&gt; "&amp;" **"&amp;analysis!F172&amp;"** "</f>
        <v xml:space="preserve">==200509==&lt;2005&gt;  &lt;Q9&gt;  &lt;2005 Q9&gt;  &lt;F.3&gt;  &lt;F.3 Ch.4&gt;  &lt;A2&gt;  &lt;Lv2&gt;  **A** </v>
      </c>
      <c r="D171" s="85" t="s">
        <v>519</v>
      </c>
      <c r="E171" s="84" t="str">
        <f>analysis!C172&amp;" Q"&amp;analysis!D172&amp;" &lt;F."&amp;analysis!P172&amp;" Ch."&amp;analysis!R172&amp;"&gt; "&amp;" &lt;Lv"&amp;analysis!L172&amp;"&gt; "</f>
        <v xml:space="preserve">2005 Q9 &lt;F.3 Ch.4&gt;  &lt;Lv2&gt; </v>
      </c>
    </row>
    <row r="172" spans="2:5" x14ac:dyDescent="0.25">
      <c r="B172" s="85" t="s">
        <v>518</v>
      </c>
      <c r="C172" s="77" t="str">
        <f>"=="&amp;analysis!A173&amp;"=="&amp;"&lt;"&amp;analysis!C173&amp;"&gt; "&amp;" &lt;Q"&amp;analysis!D173&amp;"&gt; "&amp;" &lt;"&amp;analysis!C173 &amp;" Q"&amp;analysis!D173&amp;"&gt; "&amp;" &lt;F."&amp;analysis!P173&amp;"&gt; "&amp;" &lt;F."&amp;analysis!P173&amp;" Ch."&amp;analysis!R173&amp;"&gt; "&amp;" &lt;"&amp;analysis!N173&amp;"&gt; "&amp;" &lt;Lv"&amp;analysis!L173&amp;"&gt; "&amp;" **"&amp;analysis!F173&amp;"** "</f>
        <v xml:space="preserve">==200510==&lt;2005&gt;  &lt;Q10&gt;  &lt;2005 Q10&gt;  &lt;F.2&gt;  &lt;F.2 Ch.3&gt;  &lt;A1&gt;  &lt;Lv2&gt;  **D** </v>
      </c>
      <c r="D172" s="85" t="s">
        <v>519</v>
      </c>
      <c r="E172" s="84" t="str">
        <f>analysis!C173&amp;" Q"&amp;analysis!D173&amp;" &lt;F."&amp;analysis!P173&amp;" Ch."&amp;analysis!R173&amp;"&gt; "&amp;" &lt;Lv"&amp;analysis!L173&amp;"&gt; "</f>
        <v xml:space="preserve">2005 Q10 &lt;F.2 Ch.3&gt;  &lt;Lv2&gt; </v>
      </c>
    </row>
    <row r="173" spans="2:5" x14ac:dyDescent="0.25">
      <c r="B173" s="85" t="s">
        <v>518</v>
      </c>
      <c r="C173" s="77" t="str">
        <f>"=="&amp;analysis!A174&amp;"=="&amp;"&lt;"&amp;analysis!C174&amp;"&gt; "&amp;" &lt;Q"&amp;analysis!D174&amp;"&gt; "&amp;" &lt;"&amp;analysis!C174 &amp;" Q"&amp;analysis!D174&amp;"&gt; "&amp;" &lt;F."&amp;analysis!P174&amp;"&gt; "&amp;" &lt;F."&amp;analysis!P174&amp;" Ch."&amp;analysis!R174&amp;"&gt; "&amp;" &lt;"&amp;analysis!N174&amp;"&gt; "&amp;" &lt;Lv"&amp;analysis!L174&amp;"&gt; "&amp;" **"&amp;analysis!F174&amp;"** "</f>
        <v xml:space="preserve">==200511==&lt;2005&gt;  &lt;Q11&gt;  &lt;2005 Q11&gt;  &lt;F.6&gt;  &lt;F.6 Ch.2&gt;  &lt;A3&gt;  &lt;Lv2&gt;  **B** </v>
      </c>
      <c r="D173" s="85" t="s">
        <v>519</v>
      </c>
      <c r="E173" s="84" t="str">
        <f>analysis!C174&amp;" Q"&amp;analysis!D174&amp;" &lt;F."&amp;analysis!P174&amp;" Ch."&amp;analysis!R174&amp;"&gt; "&amp;" &lt;Lv"&amp;analysis!L174&amp;"&gt; "</f>
        <v xml:space="preserve">2005 Q11 &lt;F.6 Ch.2&gt;  &lt;Lv2&gt; </v>
      </c>
    </row>
    <row r="174" spans="2:5" x14ac:dyDescent="0.25">
      <c r="B174" s="85" t="s">
        <v>518</v>
      </c>
      <c r="C174" s="77" t="str">
        <f>"=="&amp;analysis!A175&amp;"=="&amp;"&lt;"&amp;analysis!C175&amp;"&gt; "&amp;" &lt;Q"&amp;analysis!D175&amp;"&gt; "&amp;" &lt;"&amp;analysis!C175 &amp;" Q"&amp;analysis!D175&amp;"&gt; "&amp;" &lt;F."&amp;analysis!P175&amp;"&gt; "&amp;" &lt;F."&amp;analysis!P175&amp;" Ch."&amp;analysis!R175&amp;"&gt; "&amp;" &lt;"&amp;analysis!N175&amp;"&gt; "&amp;" &lt;Lv"&amp;analysis!L175&amp;"&gt; "&amp;" **"&amp;analysis!F175&amp;"** "</f>
        <v xml:space="preserve">==200512==&lt;2005&gt;  &lt;Q12&gt;  &lt;2005 Q12&gt;  &lt;F.3&gt;  &lt;F.3 Ch.3&gt;  &lt;DA&gt;  &lt;Lv5&gt;  **D** </v>
      </c>
      <c r="D174" s="85" t="s">
        <v>519</v>
      </c>
      <c r="E174" s="84" t="str">
        <f>analysis!C175&amp;" Q"&amp;analysis!D175&amp;" &lt;F."&amp;analysis!P175&amp;" Ch."&amp;analysis!R175&amp;"&gt; "&amp;" &lt;Lv"&amp;analysis!L175&amp;"&gt; "</f>
        <v xml:space="preserve">2005 Q12 &lt;F.3 Ch.3&gt;  &lt;Lv5&gt; </v>
      </c>
    </row>
    <row r="175" spans="2:5" x14ac:dyDescent="0.25">
      <c r="B175" s="85" t="s">
        <v>518</v>
      </c>
      <c r="C175" s="77" t="str">
        <f>"=="&amp;analysis!A176&amp;"=="&amp;"&lt;"&amp;analysis!C176&amp;"&gt; "&amp;" &lt;Q"&amp;analysis!D176&amp;"&gt; "&amp;" &lt;"&amp;analysis!C176 &amp;" Q"&amp;analysis!D176&amp;"&gt; "&amp;" &lt;F."&amp;analysis!P176&amp;"&gt; "&amp;" &lt;F."&amp;analysis!P176&amp;" Ch."&amp;analysis!R176&amp;"&gt; "&amp;" &lt;"&amp;analysis!N176&amp;"&gt; "&amp;" &lt;Lv"&amp;analysis!L176&amp;"&gt; "&amp;" **"&amp;analysis!F176&amp;"** "</f>
        <v xml:space="preserve">==200513==&lt;2005&gt;  &lt;Q13&gt;  &lt;2005 Q13&gt;  &lt;F.2&gt;  &lt;F.2 Ch.6&gt;  &lt;A1&gt;  &lt;Lv2&gt;  **C** </v>
      </c>
      <c r="D175" s="85" t="s">
        <v>519</v>
      </c>
      <c r="E175" s="84" t="str">
        <f>analysis!C176&amp;" Q"&amp;analysis!D176&amp;" &lt;F."&amp;analysis!P176&amp;" Ch."&amp;analysis!R176&amp;"&gt; "&amp;" &lt;Lv"&amp;analysis!L176&amp;"&gt; "</f>
        <v xml:space="preserve">2005 Q13 &lt;F.2 Ch.6&gt;  &lt;Lv2&gt; </v>
      </c>
    </row>
    <row r="176" spans="2:5" x14ac:dyDescent="0.25">
      <c r="B176" s="85" t="s">
        <v>518</v>
      </c>
      <c r="C176" s="77" t="str">
        <f>"=="&amp;analysis!A177&amp;"=="&amp;"&lt;"&amp;analysis!C177&amp;"&gt; "&amp;" &lt;Q"&amp;analysis!D177&amp;"&gt; "&amp;" &lt;"&amp;analysis!C177 &amp;" Q"&amp;analysis!D177&amp;"&gt; "&amp;" &lt;F."&amp;analysis!P177&amp;"&gt; "&amp;" &lt;F."&amp;analysis!P177&amp;" Ch."&amp;analysis!R177&amp;"&gt; "&amp;" &lt;"&amp;analysis!N177&amp;"&gt; "&amp;" &lt;Lv"&amp;analysis!L177&amp;"&gt; "&amp;" **"&amp;analysis!F177&amp;"** "</f>
        <v xml:space="preserve">==200514==&lt;2005&gt;  &lt;Q14&gt;  &lt;2005 Q14&gt;  &lt;F.5&gt;  &lt;F.5 Ch.6&gt;  &lt;DA&gt;  &lt;Lv3&gt;  **C** </v>
      </c>
      <c r="D176" s="85" t="s">
        <v>519</v>
      </c>
      <c r="E176" s="84" t="str">
        <f>analysis!C177&amp;" Q"&amp;analysis!D177&amp;" &lt;F."&amp;analysis!P177&amp;" Ch."&amp;analysis!R177&amp;"&gt; "&amp;" &lt;Lv"&amp;analysis!L177&amp;"&gt; "</f>
        <v xml:space="preserve">2005 Q14 &lt;F.5 Ch.6&gt;  &lt;Lv3&gt; </v>
      </c>
    </row>
    <row r="177" spans="2:5" x14ac:dyDescent="0.25">
      <c r="B177" s="85" t="s">
        <v>518</v>
      </c>
      <c r="C177" s="77" t="str">
        <f>"=="&amp;analysis!A178&amp;"=="&amp;"&lt;"&amp;analysis!C178&amp;"&gt; "&amp;" &lt;Q"&amp;analysis!D178&amp;"&gt; "&amp;" &lt;"&amp;analysis!C178 &amp;" Q"&amp;analysis!D178&amp;"&gt; "&amp;" &lt;F."&amp;analysis!P178&amp;"&gt; "&amp;" &lt;F."&amp;analysis!P178&amp;" Ch."&amp;analysis!R178&amp;"&gt; "&amp;" &lt;"&amp;analysis!N178&amp;"&gt; "&amp;" &lt;Lv"&amp;analysis!L178&amp;"&gt; "&amp;" **"&amp;analysis!F178&amp;"** "</f>
        <v xml:space="preserve">==200515==&lt;2005&gt;  &lt;Q15&gt;  &lt;2005 Q15&gt;  &lt;F.3&gt;  &lt;F.3 Ch.11&gt;  &lt;T1&gt;  &lt;Lv3&gt;  **D** </v>
      </c>
      <c r="D177" s="85" t="s">
        <v>519</v>
      </c>
      <c r="E177" s="84" t="str">
        <f>analysis!C178&amp;" Q"&amp;analysis!D178&amp;" &lt;F."&amp;analysis!P178&amp;" Ch."&amp;analysis!R178&amp;"&gt; "&amp;" &lt;Lv"&amp;analysis!L178&amp;"&gt; "</f>
        <v xml:space="preserve">2005 Q15 &lt;F.3 Ch.11&gt;  &lt;Lv3&gt; </v>
      </c>
    </row>
    <row r="178" spans="2:5" x14ac:dyDescent="0.25">
      <c r="B178" s="85" t="s">
        <v>518</v>
      </c>
      <c r="C178" s="77" t="str">
        <f>"=="&amp;analysis!A179&amp;"=="&amp;"&lt;"&amp;analysis!C179&amp;"&gt; "&amp;" &lt;Q"&amp;analysis!D179&amp;"&gt; "&amp;" &lt;"&amp;analysis!C179 &amp;" Q"&amp;analysis!D179&amp;"&gt; "&amp;" &lt;F."&amp;analysis!P179&amp;"&gt; "&amp;" &lt;F."&amp;analysis!P179&amp;" Ch."&amp;analysis!R179&amp;"&gt; "&amp;" &lt;"&amp;analysis!N179&amp;"&gt; "&amp;" &lt;Lv"&amp;analysis!L179&amp;"&gt; "&amp;" **"&amp;analysis!F179&amp;"** "</f>
        <v xml:space="preserve">==200516==&lt;2005&gt;  &lt;Q16&gt;  &lt;2005 Q16&gt;  &lt;F.5&gt;  &lt;F.5 Ch.9&gt;  &lt;T2&gt;  &lt;Lv4&gt;  **B** </v>
      </c>
      <c r="D178" s="85" t="s">
        <v>519</v>
      </c>
      <c r="E178" s="84" t="str">
        <f>analysis!C179&amp;" Q"&amp;analysis!D179&amp;" &lt;F."&amp;analysis!P179&amp;" Ch."&amp;analysis!R179&amp;"&gt; "&amp;" &lt;Lv"&amp;analysis!L179&amp;"&gt; "</f>
        <v xml:space="preserve">2005 Q16 &lt;F.5 Ch.9&gt;  &lt;Lv4&gt; </v>
      </c>
    </row>
    <row r="179" spans="2:5" x14ac:dyDescent="0.25">
      <c r="B179" s="85" t="s">
        <v>518</v>
      </c>
      <c r="C179" s="77" t="str">
        <f>"=="&amp;analysis!A180&amp;"=="&amp;"&lt;"&amp;analysis!C180&amp;"&gt; "&amp;" &lt;Q"&amp;analysis!D180&amp;"&gt; "&amp;" &lt;"&amp;analysis!C180 &amp;" Q"&amp;analysis!D180&amp;"&gt; "&amp;" &lt;F."&amp;analysis!P180&amp;"&gt; "&amp;" &lt;F."&amp;analysis!P180&amp;" Ch."&amp;analysis!R180&amp;"&gt; "&amp;" &lt;"&amp;analysis!N180&amp;"&gt; "&amp;" &lt;Lv"&amp;analysis!L180&amp;"&gt; "&amp;" **"&amp;analysis!F180&amp;"** "</f>
        <v xml:space="preserve">==200517==&lt;2005&gt;  &lt;Q17&gt;  &lt;2005 Q17&gt;  &lt;F.3&gt;  &lt;F.3 Ch.10&gt;  &lt;VA2&gt;  &lt;Lv4&gt;  **D** </v>
      </c>
      <c r="D179" s="85" t="s">
        <v>519</v>
      </c>
      <c r="E179" s="84" t="str">
        <f>analysis!C180&amp;" Q"&amp;analysis!D180&amp;" &lt;F."&amp;analysis!P180&amp;" Ch."&amp;analysis!R180&amp;"&gt; "&amp;" &lt;Lv"&amp;analysis!L180&amp;"&gt; "</f>
        <v xml:space="preserve">2005 Q17 &lt;F.3 Ch.10&gt;  &lt;Lv4&gt; </v>
      </c>
    </row>
    <row r="180" spans="2:5" x14ac:dyDescent="0.25">
      <c r="B180" s="85" t="s">
        <v>518</v>
      </c>
      <c r="C180" s="77" t="str">
        <f>"=="&amp;analysis!A181&amp;"=="&amp;"&lt;"&amp;analysis!C181&amp;"&gt; "&amp;" &lt;Q"&amp;analysis!D181&amp;"&gt; "&amp;" &lt;"&amp;analysis!C181 &amp;" Q"&amp;analysis!D181&amp;"&gt; "&amp;" &lt;F."&amp;analysis!P181&amp;"&gt; "&amp;" &lt;F."&amp;analysis!P181&amp;" Ch."&amp;analysis!R181&amp;"&gt; "&amp;" &lt;"&amp;analysis!N181&amp;"&gt; "&amp;" &lt;Lv"&amp;analysis!L181&amp;"&gt; "&amp;" **"&amp;analysis!F181&amp;"** "</f>
        <v xml:space="preserve">==200518==&lt;2005&gt;  &lt;Q18&gt;  &lt;2005 Q18&gt;  &lt;F.5&gt;  &lt;F.5 Ch.9&gt;  &lt;T2&gt;  &lt;Lv2&gt;  **C** </v>
      </c>
      <c r="D180" s="85" t="s">
        <v>519</v>
      </c>
      <c r="E180" s="84" t="str">
        <f>analysis!C181&amp;" Q"&amp;analysis!D181&amp;" &lt;F."&amp;analysis!P181&amp;" Ch."&amp;analysis!R181&amp;"&gt; "&amp;" &lt;Lv"&amp;analysis!L181&amp;"&gt; "</f>
        <v xml:space="preserve">2005 Q18 &lt;F.5 Ch.9&gt;  &lt;Lv2&gt; </v>
      </c>
    </row>
    <row r="181" spans="2:5" x14ac:dyDescent="0.25">
      <c r="B181" s="85" t="s">
        <v>518</v>
      </c>
      <c r="C181" s="77" t="str">
        <f>"=="&amp;analysis!A182&amp;"=="&amp;"&lt;"&amp;analysis!C182&amp;"&gt; "&amp;" &lt;Q"&amp;analysis!D182&amp;"&gt; "&amp;" &lt;"&amp;analysis!C182 &amp;" Q"&amp;analysis!D182&amp;"&gt; "&amp;" &lt;F."&amp;analysis!P182&amp;"&gt; "&amp;" &lt;F."&amp;analysis!P182&amp;" Ch."&amp;analysis!R182&amp;"&gt; "&amp;" &lt;"&amp;analysis!N182&amp;"&gt; "&amp;" &lt;Lv"&amp;analysis!L182&amp;"&gt; "&amp;" **"&amp;analysis!F182&amp;"** "</f>
        <v xml:space="preserve">==200519==&lt;2005&gt;  &lt;Q19&gt;  &lt;2005 Q19&gt;  &lt;F.2&gt;  &lt;F.2 Ch.12&gt;  &lt;VA1&gt;  &lt;Lv3&gt;  **B** </v>
      </c>
      <c r="D181" s="85" t="s">
        <v>519</v>
      </c>
      <c r="E181" s="84" t="str">
        <f>analysis!C182&amp;" Q"&amp;analysis!D182&amp;" &lt;F."&amp;analysis!P182&amp;" Ch."&amp;analysis!R182&amp;"&gt; "&amp;" &lt;Lv"&amp;analysis!L182&amp;"&gt; "</f>
        <v xml:space="preserve">2005 Q19 &lt;F.2 Ch.12&gt;  &lt;Lv3&gt; </v>
      </c>
    </row>
    <row r="182" spans="2:5" x14ac:dyDescent="0.25">
      <c r="B182" s="85" t="s">
        <v>518</v>
      </c>
      <c r="C182" s="77" t="str">
        <f>"=="&amp;analysis!A183&amp;"=="&amp;"&lt;"&amp;analysis!C183&amp;"&gt; "&amp;" &lt;Q"&amp;analysis!D183&amp;"&gt; "&amp;" &lt;"&amp;analysis!C183 &amp;" Q"&amp;analysis!D183&amp;"&gt; "&amp;" &lt;F."&amp;analysis!P183&amp;"&gt; "&amp;" &lt;F."&amp;analysis!P183&amp;" Ch."&amp;analysis!R183&amp;"&gt; "&amp;" &lt;"&amp;analysis!N183&amp;"&gt; "&amp;" &lt;Lv"&amp;analysis!L183&amp;"&gt; "&amp;" **"&amp;analysis!F183&amp;"** "</f>
        <v xml:space="preserve">==200520==&lt;2005&gt;  &lt;Q20&gt;  &lt;2005 Q20&gt;  &lt;F.4&gt;  &lt;F.4 Ch.12&gt;  &lt;T2&gt;  &lt;Lv4&gt;  **C** </v>
      </c>
      <c r="D182" s="85" t="s">
        <v>519</v>
      </c>
      <c r="E182" s="84" t="str">
        <f>analysis!C183&amp;" Q"&amp;analysis!D183&amp;" &lt;F."&amp;analysis!P183&amp;" Ch."&amp;analysis!R183&amp;"&gt; "&amp;" &lt;Lv"&amp;analysis!L183&amp;"&gt; "</f>
        <v xml:space="preserve">2005 Q20 &lt;F.4 Ch.12&gt;  &lt;Lv4&gt; </v>
      </c>
    </row>
    <row r="183" spans="2:5" x14ac:dyDescent="0.25">
      <c r="B183" s="85" t="s">
        <v>518</v>
      </c>
      <c r="C183" s="77" t="str">
        <f>"=="&amp;analysis!A184&amp;"=="&amp;"&lt;"&amp;analysis!C184&amp;"&gt; "&amp;" &lt;Q"&amp;analysis!D184&amp;"&gt; "&amp;" &lt;"&amp;analysis!C184 &amp;" Q"&amp;analysis!D184&amp;"&gt; "&amp;" &lt;F."&amp;analysis!P184&amp;"&gt; "&amp;" &lt;F."&amp;analysis!P184&amp;" Ch."&amp;analysis!R184&amp;"&gt; "&amp;" &lt;"&amp;analysis!N184&amp;"&gt; "&amp;" &lt;Lv"&amp;analysis!L184&amp;"&gt; "&amp;" **"&amp;analysis!F184&amp;"** "</f>
        <v xml:space="preserve">==200521==&lt;2005&gt;  &lt;Q21&gt;  &lt;2005 Q21&gt;  &lt;F.5&gt;  &lt;F.5 Ch.9&gt;  &lt;T2&gt;  &lt;Lv2&gt;  **C** </v>
      </c>
      <c r="D183" s="85" t="s">
        <v>519</v>
      </c>
      <c r="E183" s="84" t="str">
        <f>analysis!C184&amp;" Q"&amp;analysis!D184&amp;" &lt;F."&amp;analysis!P184&amp;" Ch."&amp;analysis!R184&amp;"&gt; "&amp;" &lt;Lv"&amp;analysis!L184&amp;"&gt; "</f>
        <v xml:space="preserve">2005 Q21 &lt;F.5 Ch.9&gt;  &lt;Lv2&gt; </v>
      </c>
    </row>
    <row r="184" spans="2:5" x14ac:dyDescent="0.25">
      <c r="B184" s="85" t="s">
        <v>518</v>
      </c>
      <c r="C184" s="77" t="str">
        <f>"=="&amp;analysis!A185&amp;"=="&amp;"&lt;"&amp;analysis!C185&amp;"&gt; "&amp;" &lt;Q"&amp;analysis!D185&amp;"&gt; "&amp;" &lt;"&amp;analysis!C185 &amp;" Q"&amp;analysis!D185&amp;"&gt; "&amp;" &lt;F."&amp;analysis!P185&amp;"&gt; "&amp;" &lt;F."&amp;analysis!P185&amp;" Ch."&amp;analysis!R185&amp;"&gt; "&amp;" &lt;"&amp;analysis!N185&amp;"&gt; "&amp;" &lt;Lv"&amp;analysis!L185&amp;"&gt; "&amp;" **"&amp;analysis!F185&amp;"** "</f>
        <v xml:space="preserve">==200522==&lt;2005&gt;  &lt;Q22&gt;  &lt;2005 Q22&gt;  &lt;F.5&gt;  &lt;F.5 Ch.9&gt;  &lt;T2&gt;  &lt;Lv2&gt;  **C** </v>
      </c>
      <c r="D184" s="85" t="s">
        <v>519</v>
      </c>
      <c r="E184" s="84" t="str">
        <f>analysis!C185&amp;" Q"&amp;analysis!D185&amp;" &lt;F."&amp;analysis!P185&amp;" Ch."&amp;analysis!R185&amp;"&gt; "&amp;" &lt;Lv"&amp;analysis!L185&amp;"&gt; "</f>
        <v xml:space="preserve">2005 Q22 &lt;F.5 Ch.9&gt;  &lt;Lv2&gt; </v>
      </c>
    </row>
    <row r="185" spans="2:5" x14ac:dyDescent="0.25">
      <c r="B185" s="85" t="s">
        <v>518</v>
      </c>
      <c r="C185" s="77" t="str">
        <f>"=="&amp;analysis!A186&amp;"=="&amp;"&lt;"&amp;analysis!C186&amp;"&gt; "&amp;" &lt;Q"&amp;analysis!D186&amp;"&gt; "&amp;" &lt;"&amp;analysis!C186 &amp;" Q"&amp;analysis!D186&amp;"&gt; "&amp;" &lt;F."&amp;analysis!P186&amp;"&gt; "&amp;" &lt;F."&amp;analysis!P186&amp;" Ch."&amp;analysis!R186&amp;"&gt; "&amp;" &lt;"&amp;analysis!N186&amp;"&gt; "&amp;" &lt;Lv"&amp;analysis!L186&amp;"&gt; "&amp;" **"&amp;analysis!F186&amp;"** "</f>
        <v xml:space="preserve">==200523==&lt;2005&gt;  &lt;Q23&gt;  &lt;2005 Q23&gt;  &lt;F.5&gt;  &lt;F.5 Ch.9&gt;  &lt;T2&gt;  &lt;Lv3&gt;  **B** </v>
      </c>
      <c r="D185" s="85" t="s">
        <v>519</v>
      </c>
      <c r="E185" s="84" t="str">
        <f>analysis!C186&amp;" Q"&amp;analysis!D186&amp;" &lt;F."&amp;analysis!P186&amp;" Ch."&amp;analysis!R186&amp;"&gt; "&amp;" &lt;Lv"&amp;analysis!L186&amp;"&gt; "</f>
        <v xml:space="preserve">2005 Q23 &lt;F.5 Ch.9&gt;  &lt;Lv3&gt; </v>
      </c>
    </row>
    <row r="186" spans="2:5" x14ac:dyDescent="0.25">
      <c r="B186" s="85" t="s">
        <v>518</v>
      </c>
      <c r="C186" s="77" t="str">
        <f>"=="&amp;analysis!A187&amp;"=="&amp;"&lt;"&amp;analysis!C187&amp;"&gt; "&amp;" &lt;Q"&amp;analysis!D187&amp;"&gt; "&amp;" &lt;"&amp;analysis!C187 &amp;" Q"&amp;analysis!D187&amp;"&gt; "&amp;" &lt;F."&amp;analysis!P187&amp;"&gt; "&amp;" &lt;F."&amp;analysis!P187&amp;" Ch."&amp;analysis!R187&amp;"&gt; "&amp;" &lt;"&amp;analysis!N187&amp;"&gt; "&amp;" &lt;Lv"&amp;analysis!L187&amp;"&gt; "&amp;" **"&amp;analysis!F187&amp;"** "</f>
        <v xml:space="preserve">==200524==&lt;2005&gt;  &lt;Q24&gt;  &lt;2005 Q24&gt;  &lt;F.4&gt;  &lt;F.4 Ch.10&gt;  &lt;DG3&gt;  &lt;Lv4&gt;  **C** </v>
      </c>
      <c r="D186" s="85" t="s">
        <v>519</v>
      </c>
      <c r="E186" s="84" t="str">
        <f>analysis!C187&amp;" Q"&amp;analysis!D187&amp;" &lt;F."&amp;analysis!P187&amp;" Ch."&amp;analysis!R187&amp;"&gt; "&amp;" &lt;Lv"&amp;analysis!L187&amp;"&gt; "</f>
        <v xml:space="preserve">2005 Q24 &lt;F.4 Ch.10&gt;  &lt;Lv4&gt; </v>
      </c>
    </row>
    <row r="187" spans="2:5" x14ac:dyDescent="0.25">
      <c r="B187" s="85" t="s">
        <v>518</v>
      </c>
      <c r="C187" s="77" t="str">
        <f>"=="&amp;analysis!A188&amp;"=="&amp;"&lt;"&amp;analysis!C188&amp;"&gt; "&amp;" &lt;Q"&amp;analysis!D188&amp;"&gt; "&amp;" &lt;"&amp;analysis!C188 &amp;" Q"&amp;analysis!D188&amp;"&gt; "&amp;" &lt;F."&amp;analysis!P188&amp;"&gt; "&amp;" &lt;F."&amp;analysis!P188&amp;" Ch."&amp;analysis!R188&amp;"&gt; "&amp;" &lt;"&amp;analysis!N188&amp;"&gt; "&amp;" &lt;Lv"&amp;analysis!L188&amp;"&gt; "&amp;" **"&amp;analysis!F188&amp;"** "</f>
        <v xml:space="preserve">==200525==&lt;2005&gt;  &lt;Q25&gt;  &lt;2005 Q25&gt;  &lt;F.4&gt;  &lt;F.4 Ch.10&gt;  &lt;DG3&gt;  &lt;Lv4&gt;  **A** </v>
      </c>
      <c r="D187" s="85" t="s">
        <v>519</v>
      </c>
      <c r="E187" s="84" t="str">
        <f>analysis!C188&amp;" Q"&amp;analysis!D188&amp;" &lt;F."&amp;analysis!P188&amp;" Ch."&amp;analysis!R188&amp;"&gt; "&amp;" &lt;Lv"&amp;analysis!L188&amp;"&gt; "</f>
        <v xml:space="preserve">2005 Q25 &lt;F.4 Ch.10&gt;  &lt;Lv4&gt; </v>
      </c>
    </row>
    <row r="188" spans="2:5" x14ac:dyDescent="0.25">
      <c r="B188" s="85" t="s">
        <v>518</v>
      </c>
      <c r="C188" s="77" t="str">
        <f>"=="&amp;analysis!A189&amp;"=="&amp;"&lt;"&amp;analysis!C189&amp;"&gt; "&amp;" &lt;Q"&amp;analysis!D189&amp;"&gt; "&amp;" &lt;"&amp;analysis!C189 &amp;" Q"&amp;analysis!D189&amp;"&gt; "&amp;" &lt;F."&amp;analysis!P189&amp;"&gt; "&amp;" &lt;F."&amp;analysis!P189&amp;" Ch."&amp;analysis!R189&amp;"&gt; "&amp;" &lt;"&amp;analysis!N189&amp;"&gt; "&amp;" &lt;Lv"&amp;analysis!L189&amp;"&gt; "&amp;" **"&amp;analysis!F189&amp;"** "</f>
        <v xml:space="preserve">==200526==&lt;2005&gt;  &lt;Q26&gt;  &lt;2005 Q26&gt;  &lt;F.1&gt;  &lt;F.1 Ch.11&gt;  &lt;DG1&gt;  &lt;Lv4&gt;  **C** </v>
      </c>
      <c r="D188" s="85" t="s">
        <v>519</v>
      </c>
      <c r="E188" s="84" t="str">
        <f>analysis!C189&amp;" Q"&amp;analysis!D189&amp;" &lt;F."&amp;analysis!P189&amp;" Ch."&amp;analysis!R189&amp;"&gt; "&amp;" &lt;Lv"&amp;analysis!L189&amp;"&gt; "</f>
        <v xml:space="preserve">2005 Q26 &lt;F.1 Ch.11&gt;  &lt;Lv4&gt; </v>
      </c>
    </row>
    <row r="189" spans="2:5" x14ac:dyDescent="0.25">
      <c r="B189" s="85" t="s">
        <v>518</v>
      </c>
      <c r="C189" s="77" t="str">
        <f>"=="&amp;analysis!A190&amp;"=="&amp;"&lt;"&amp;analysis!C190&amp;"&gt; "&amp;" &lt;Q"&amp;analysis!D190&amp;"&gt; "&amp;" &lt;"&amp;analysis!C190 &amp;" Q"&amp;analysis!D190&amp;"&gt; "&amp;" &lt;F."&amp;analysis!P190&amp;"&gt; "&amp;" &lt;F."&amp;analysis!P190&amp;" Ch."&amp;analysis!R190&amp;"&gt; "&amp;" &lt;"&amp;analysis!N190&amp;"&gt; "&amp;" &lt;Lv"&amp;analysis!L190&amp;"&gt; "&amp;" **"&amp;analysis!F190&amp;"** "</f>
        <v xml:space="preserve">==200527==&lt;2005&gt;  &lt;Q27&gt;  &lt;2005 Q27&gt;  &lt;F.3&gt;  &lt;F.3 Ch.8&gt;  &lt;DG2&gt;  &lt;Lv2&gt;  **B** </v>
      </c>
      <c r="D189" s="85" t="s">
        <v>519</v>
      </c>
      <c r="E189" s="84" t="str">
        <f>analysis!C190&amp;" Q"&amp;analysis!D190&amp;" &lt;F."&amp;analysis!P190&amp;" Ch."&amp;analysis!R190&amp;"&gt; "&amp;" &lt;Lv"&amp;analysis!L190&amp;"&gt; "</f>
        <v xml:space="preserve">2005 Q27 &lt;F.3 Ch.8&gt;  &lt;Lv2&gt; </v>
      </c>
    </row>
    <row r="190" spans="2:5" x14ac:dyDescent="0.25">
      <c r="B190" s="85" t="s">
        <v>518</v>
      </c>
      <c r="C190" s="77" t="str">
        <f>"=="&amp;analysis!A191&amp;"=="&amp;"&lt;"&amp;analysis!C191&amp;"&gt; "&amp;" &lt;Q"&amp;analysis!D191&amp;"&gt; "&amp;" &lt;"&amp;analysis!C191 &amp;" Q"&amp;analysis!D191&amp;"&gt; "&amp;" &lt;F."&amp;analysis!P191&amp;"&gt; "&amp;" &lt;F."&amp;analysis!P191&amp;" Ch."&amp;analysis!R191&amp;"&gt; "&amp;" &lt;"&amp;analysis!N191&amp;"&gt; "&amp;" &lt;Lv"&amp;analysis!L191&amp;"&gt; "&amp;" **"&amp;analysis!F191&amp;"** "</f>
        <v xml:space="preserve">==200528==&lt;2005&gt;  &lt;Q28&gt;  &lt;2005 Q28&gt;  &lt;F.2&gt;  &lt;F.2 Ch.9&gt;  &lt;DG1&gt;  &lt;Lv2&gt;  **C** </v>
      </c>
      <c r="D190" s="85" t="s">
        <v>519</v>
      </c>
      <c r="E190" s="84" t="str">
        <f>analysis!C191&amp;" Q"&amp;analysis!D191&amp;" &lt;F."&amp;analysis!P191&amp;" Ch."&amp;analysis!R191&amp;"&gt; "&amp;" &lt;Lv"&amp;analysis!L191&amp;"&gt; "</f>
        <v xml:space="preserve">2005 Q28 &lt;F.2 Ch.9&gt;  &lt;Lv2&gt; </v>
      </c>
    </row>
    <row r="191" spans="2:5" x14ac:dyDescent="0.25">
      <c r="B191" s="85" t="s">
        <v>518</v>
      </c>
      <c r="C191" s="77" t="str">
        <f>"=="&amp;analysis!A192&amp;"=="&amp;"&lt;"&amp;analysis!C192&amp;"&gt; "&amp;" &lt;Q"&amp;analysis!D192&amp;"&gt; "&amp;" &lt;"&amp;analysis!C192 &amp;" Q"&amp;analysis!D192&amp;"&gt; "&amp;" &lt;F."&amp;analysis!P192&amp;"&gt; "&amp;" &lt;F."&amp;analysis!P192&amp;" Ch."&amp;analysis!R192&amp;"&gt; "&amp;" &lt;"&amp;analysis!N192&amp;"&gt; "&amp;" &lt;Lv"&amp;analysis!L192&amp;"&gt; "&amp;" **"&amp;analysis!F192&amp;"** "</f>
        <v xml:space="preserve">==200529==&lt;2005&gt;  &lt;Q29&gt;  &lt;2005 Q29&gt;  &lt;F.3&gt;  &lt;F.3 Ch.8&gt;  &lt;DG2&gt;  &lt;Lv5&gt;  **C** </v>
      </c>
      <c r="D191" s="85" t="s">
        <v>519</v>
      </c>
      <c r="E191" s="84" t="str">
        <f>analysis!C192&amp;" Q"&amp;analysis!D192&amp;" &lt;F."&amp;analysis!P192&amp;" Ch."&amp;analysis!R192&amp;"&gt; "&amp;" &lt;Lv"&amp;analysis!L192&amp;"&gt; "</f>
        <v xml:space="preserve">2005 Q29 &lt;F.3 Ch.8&gt;  &lt;Lv5&gt; </v>
      </c>
    </row>
    <row r="192" spans="2:5" x14ac:dyDescent="0.25">
      <c r="B192" s="85" t="s">
        <v>518</v>
      </c>
      <c r="C192" s="77" t="str">
        <f>"=="&amp;analysis!A193&amp;"=="&amp;"&lt;"&amp;analysis!C193&amp;"&gt; "&amp;" &lt;Q"&amp;analysis!D193&amp;"&gt; "&amp;" &lt;"&amp;analysis!C193 &amp;" Q"&amp;analysis!D193&amp;"&gt; "&amp;" &lt;F."&amp;analysis!P193&amp;"&gt; "&amp;" &lt;F."&amp;analysis!P193&amp;" Ch."&amp;analysis!R193&amp;"&gt; "&amp;" &lt;"&amp;analysis!N193&amp;"&gt; "&amp;" &lt;Lv"&amp;analysis!L193&amp;"&gt; "&amp;" **"&amp;analysis!F193&amp;"** "</f>
        <v xml:space="preserve">==200530==&lt;2005&gt;  &lt;Q30&gt;  &lt;2005 Q30&gt;  &lt;F.2&gt;  &lt;F.2 Ch.10&gt;  &lt;A2&gt;  &lt;Lv4&gt;  **D** </v>
      </c>
      <c r="D192" s="85" t="s">
        <v>519</v>
      </c>
      <c r="E192" s="84" t="str">
        <f>analysis!C193&amp;" Q"&amp;analysis!D193&amp;" &lt;F."&amp;analysis!P193&amp;" Ch."&amp;analysis!R193&amp;"&gt; "&amp;" &lt;Lv"&amp;analysis!L193&amp;"&gt; "</f>
        <v xml:space="preserve">2005 Q30 &lt;F.2 Ch.10&gt;  &lt;Lv4&gt; </v>
      </c>
    </row>
    <row r="193" spans="2:5" x14ac:dyDescent="0.25">
      <c r="B193" s="85" t="s">
        <v>518</v>
      </c>
      <c r="C193" s="77" t="str">
        <f>"=="&amp;analysis!A194&amp;"=="&amp;"&lt;"&amp;analysis!C194&amp;"&gt; "&amp;" &lt;Q"&amp;analysis!D194&amp;"&gt; "&amp;" &lt;"&amp;analysis!C194 &amp;" Q"&amp;analysis!D194&amp;"&gt; "&amp;" &lt;F."&amp;analysis!P194&amp;"&gt; "&amp;" &lt;F."&amp;analysis!P194&amp;" Ch."&amp;analysis!R194&amp;"&gt; "&amp;" &lt;"&amp;analysis!N194&amp;"&gt; "&amp;" &lt;Lv"&amp;analysis!L194&amp;"&gt; "&amp;" **"&amp;analysis!F194&amp;"** "</f>
        <v xml:space="preserve">==200531==&lt;2005&gt;  &lt;Q31&gt;  &lt;2005 Q31&gt;  &lt;F.5&gt;  &lt;F.5 Ch.8&gt;  &lt;A4&gt;  &lt;Lv5&gt;  **A** </v>
      </c>
      <c r="D193" s="85" t="s">
        <v>519</v>
      </c>
      <c r="E193" s="84" t="str">
        <f>analysis!C194&amp;" Q"&amp;analysis!D194&amp;" &lt;F."&amp;analysis!P194&amp;" Ch."&amp;analysis!R194&amp;"&gt; "&amp;" &lt;Lv"&amp;analysis!L194&amp;"&gt; "</f>
        <v xml:space="preserve">2005 Q31 &lt;F.5 Ch.8&gt;  &lt;Lv5&gt; </v>
      </c>
    </row>
    <row r="194" spans="2:5" x14ac:dyDescent="0.25">
      <c r="B194" s="85" t="s">
        <v>518</v>
      </c>
      <c r="C194" s="77" t="str">
        <f>"=="&amp;analysis!A195&amp;"=="&amp;"&lt;"&amp;analysis!C195&amp;"&gt; "&amp;" &lt;Q"&amp;analysis!D195&amp;"&gt; "&amp;" &lt;"&amp;analysis!C195 &amp;" Q"&amp;analysis!D195&amp;"&gt; "&amp;" &lt;F."&amp;analysis!P195&amp;"&gt; "&amp;" &lt;F."&amp;analysis!P195&amp;" Ch."&amp;analysis!R195&amp;"&gt; "&amp;" &lt;"&amp;analysis!N195&amp;"&gt; "&amp;" &lt;Lv"&amp;analysis!L195&amp;"&gt; "&amp;" **"&amp;analysis!F195&amp;"** "</f>
        <v xml:space="preserve">==200532==&lt;2005&gt;  &lt;Q32&gt;  &lt;2005 Q32&gt;  &lt;F.3&gt;  &lt;F.3 Ch.12&gt;  &lt;AG2&gt;  &lt;Lv2&gt;  **C** </v>
      </c>
      <c r="D194" s="85" t="s">
        <v>519</v>
      </c>
      <c r="E194" s="84" t="str">
        <f>analysis!C195&amp;" Q"&amp;analysis!D195&amp;" &lt;F."&amp;analysis!P195&amp;" Ch."&amp;analysis!R195&amp;"&gt; "&amp;" &lt;Lv"&amp;analysis!L195&amp;"&gt; "</f>
        <v xml:space="preserve">2005 Q32 &lt;F.3 Ch.12&gt;  &lt;Lv2&gt; </v>
      </c>
    </row>
    <row r="195" spans="2:5" x14ac:dyDescent="0.25">
      <c r="B195" s="85" t="s">
        <v>518</v>
      </c>
      <c r="C195" s="77" t="str">
        <f>"=="&amp;analysis!A196&amp;"=="&amp;"&lt;"&amp;analysis!C196&amp;"&gt; "&amp;" &lt;Q"&amp;analysis!D196&amp;"&gt; "&amp;" &lt;"&amp;analysis!C196 &amp;" Q"&amp;analysis!D196&amp;"&gt; "&amp;" &lt;F."&amp;analysis!P196&amp;"&gt; "&amp;" &lt;F."&amp;analysis!P196&amp;" Ch."&amp;analysis!R196&amp;"&gt; "&amp;" &lt;"&amp;analysis!N196&amp;"&gt; "&amp;" &lt;Lv"&amp;analysis!L196&amp;"&gt; "&amp;" **"&amp;analysis!F196&amp;"** "</f>
        <v xml:space="preserve">==200533==&lt;2005&gt;  &lt;Q33&gt;  &lt;2005 Q33&gt;  &lt;F.4&gt;  &lt;F.4 Ch.2&gt;  &lt;AG2&gt;  &lt;Lv3&gt;  **D** </v>
      </c>
      <c r="D195" s="85" t="s">
        <v>519</v>
      </c>
      <c r="E195" s="84" t="str">
        <f>analysis!C196&amp;" Q"&amp;analysis!D196&amp;" &lt;F."&amp;analysis!P196&amp;" Ch."&amp;analysis!R196&amp;"&gt; "&amp;" &lt;Lv"&amp;analysis!L196&amp;"&gt; "</f>
        <v xml:space="preserve">2005 Q33 &lt;F.4 Ch.2&gt;  &lt;Lv3&gt; </v>
      </c>
    </row>
    <row r="196" spans="2:5" x14ac:dyDescent="0.25">
      <c r="B196" s="85" t="s">
        <v>518</v>
      </c>
      <c r="C196" s="77" t="str">
        <f>"=="&amp;analysis!A197&amp;"=="&amp;"&lt;"&amp;analysis!C197&amp;"&gt; "&amp;" &lt;Q"&amp;analysis!D197&amp;"&gt; "&amp;" &lt;"&amp;analysis!C197 &amp;" Q"&amp;analysis!D197&amp;"&gt; "&amp;" &lt;F."&amp;analysis!P197&amp;"&gt; "&amp;" &lt;F."&amp;analysis!P197&amp;" Ch."&amp;analysis!R197&amp;"&gt; "&amp;" &lt;"&amp;analysis!N197&amp;"&gt; "&amp;" &lt;Lv"&amp;analysis!L197&amp;"&gt; "&amp;" **"&amp;analysis!F197&amp;"** "</f>
        <v xml:space="preserve">==200534==&lt;2005&gt;  &lt;Q34&gt;  &lt;2005 Q34&gt;  &lt;F.3&gt;  &lt;F.3 Ch.6&gt;  &lt;S2&gt;  &lt;Lv3&gt;  **A** </v>
      </c>
      <c r="D196" s="85" t="s">
        <v>519</v>
      </c>
      <c r="E196" s="84" t="str">
        <f>analysis!C197&amp;" Q"&amp;analysis!D197&amp;" &lt;F."&amp;analysis!P197&amp;" Ch."&amp;analysis!R197&amp;"&gt; "&amp;" &lt;Lv"&amp;analysis!L197&amp;"&gt; "</f>
        <v xml:space="preserve">2005 Q34 &lt;F.3 Ch.6&gt;  &lt;Lv3&gt; </v>
      </c>
    </row>
    <row r="197" spans="2:5" x14ac:dyDescent="0.25">
      <c r="B197" s="85" t="s">
        <v>518</v>
      </c>
      <c r="C197" s="77" t="str">
        <f>"=="&amp;analysis!A198&amp;"=="&amp;"&lt;"&amp;analysis!C198&amp;"&gt; "&amp;" &lt;Q"&amp;analysis!D198&amp;"&gt; "&amp;" &lt;"&amp;analysis!C198 &amp;" Q"&amp;analysis!D198&amp;"&gt; "&amp;" &lt;F."&amp;analysis!P198&amp;"&gt; "&amp;" &lt;F."&amp;analysis!P198&amp;" Ch."&amp;analysis!R198&amp;"&gt; "&amp;" &lt;"&amp;analysis!N198&amp;"&gt; "&amp;" &lt;Lv"&amp;analysis!L198&amp;"&gt; "&amp;" **"&amp;analysis!F198&amp;"** "</f>
        <v xml:space="preserve">==200535==&lt;2005&gt;  &lt;Q35&gt;  &lt;2005 Q35&gt;  &lt;F.5&gt;  &lt;F.5 Ch.5&gt;  &lt;P2&gt;  &lt;Lv4&gt;  **D** </v>
      </c>
      <c r="D197" s="85" t="s">
        <v>519</v>
      </c>
      <c r="E197" s="84" t="str">
        <f>analysis!C198&amp;" Q"&amp;analysis!D198&amp;" &lt;F."&amp;analysis!P198&amp;" Ch."&amp;analysis!R198&amp;"&gt; "&amp;" &lt;Lv"&amp;analysis!L198&amp;"&gt; "</f>
        <v xml:space="preserve">2005 Q35 &lt;F.5 Ch.5&gt;  &lt;Lv4&gt; </v>
      </c>
    </row>
    <row r="198" spans="2:5" x14ac:dyDescent="0.25">
      <c r="B198" s="85" t="s">
        <v>518</v>
      </c>
      <c r="C198" s="77" t="str">
        <f>"=="&amp;analysis!A199&amp;"=="&amp;"&lt;"&amp;analysis!C199&amp;"&gt; "&amp;" &lt;Q"&amp;analysis!D199&amp;"&gt; "&amp;" &lt;"&amp;analysis!C199 &amp;" Q"&amp;analysis!D199&amp;"&gt; "&amp;" &lt;F."&amp;analysis!P199&amp;"&gt; "&amp;" &lt;F."&amp;analysis!P199&amp;" Ch."&amp;analysis!R199&amp;"&gt; "&amp;" &lt;"&amp;analysis!N199&amp;"&gt; "&amp;" &lt;Lv"&amp;analysis!L199&amp;"&gt; "&amp;" **"&amp;analysis!F199&amp;"** "</f>
        <v xml:space="preserve">==200536==&lt;2005&gt;  &lt;Q36&gt;  &lt;2005 Q36&gt;  &lt;F.5&gt;  &lt;F.5 Ch.5&gt;  &lt;P2&gt;  &lt;Lv5&gt;  **A** </v>
      </c>
      <c r="D198" s="85" t="s">
        <v>519</v>
      </c>
      <c r="E198" s="84" t="str">
        <f>analysis!C199&amp;" Q"&amp;analysis!D199&amp;" &lt;F."&amp;analysis!P199&amp;" Ch."&amp;analysis!R199&amp;"&gt; "&amp;" &lt;Lv"&amp;analysis!L199&amp;"&gt; "</f>
        <v xml:space="preserve">2005 Q36 &lt;F.5 Ch.5&gt;  &lt;Lv5&gt; </v>
      </c>
    </row>
    <row r="199" spans="2:5" x14ac:dyDescent="0.25">
      <c r="B199" s="85" t="s">
        <v>518</v>
      </c>
      <c r="C199" s="77" t="str">
        <f>"=="&amp;analysis!A200&amp;"=="&amp;"&lt;"&amp;analysis!C200&amp;"&gt; "&amp;" &lt;Q"&amp;analysis!D200&amp;"&gt; "&amp;" &lt;"&amp;analysis!C200 &amp;" Q"&amp;analysis!D200&amp;"&gt; "&amp;" &lt;F."&amp;analysis!P200&amp;"&gt; "&amp;" &lt;F."&amp;analysis!P200&amp;" Ch."&amp;analysis!R200&amp;"&gt; "&amp;" &lt;"&amp;analysis!N200&amp;"&gt; "&amp;" &lt;Lv"&amp;analysis!L200&amp;"&gt; "&amp;" **"&amp;analysis!F200&amp;"** "</f>
        <v xml:space="preserve">==200537==&lt;2005&gt;  &lt;Q37&gt;  &lt;2005 Q37&gt;  &lt;F.4&gt;  &lt;F.4 Ch.9&gt;  &lt;A3&gt;  &lt;Lv4&gt;  **D** </v>
      </c>
      <c r="D199" s="85" t="s">
        <v>519</v>
      </c>
      <c r="E199" s="84" t="str">
        <f>analysis!C200&amp;" Q"&amp;analysis!D200&amp;" &lt;F."&amp;analysis!P200&amp;" Ch."&amp;analysis!R200&amp;"&gt; "&amp;" &lt;Lv"&amp;analysis!L200&amp;"&gt; "</f>
        <v xml:space="preserve">2005 Q37 &lt;F.4 Ch.9&gt;  &lt;Lv4&gt; </v>
      </c>
    </row>
    <row r="200" spans="2:5" x14ac:dyDescent="0.25">
      <c r="B200" s="85" t="s">
        <v>518</v>
      </c>
      <c r="C200" s="77" t="str">
        <f>"=="&amp;analysis!A201&amp;"=="&amp;"&lt;"&amp;analysis!C201&amp;"&gt; "&amp;" &lt;Q"&amp;analysis!D201&amp;"&gt; "&amp;" &lt;"&amp;analysis!C201 &amp;" Q"&amp;analysis!D201&amp;"&gt; "&amp;" &lt;F."&amp;analysis!P201&amp;"&gt; "&amp;" &lt;F."&amp;analysis!P201&amp;" Ch."&amp;analysis!R201&amp;"&gt; "&amp;" &lt;"&amp;analysis!N201&amp;"&gt; "&amp;" &lt;Lv"&amp;analysis!L201&amp;"&gt; "&amp;" **"&amp;analysis!F201&amp;"** "</f>
        <v xml:space="preserve">==200538==&lt;2005&gt;  &lt;Q38&gt;  &lt;2005 Q38&gt;  &lt;F.4&gt;  &lt;F.4 Ch.9&gt;  &lt;A3&gt;  &lt;Lv2&gt;  **A** </v>
      </c>
      <c r="D200" s="85" t="s">
        <v>519</v>
      </c>
      <c r="E200" s="84" t="str">
        <f>analysis!C201&amp;" Q"&amp;analysis!D201&amp;" &lt;F."&amp;analysis!P201&amp;" Ch."&amp;analysis!R201&amp;"&gt; "&amp;" &lt;Lv"&amp;analysis!L201&amp;"&gt; "</f>
        <v xml:space="preserve">2005 Q38 &lt;F.4 Ch.9&gt;  &lt;Lv2&gt; </v>
      </c>
    </row>
    <row r="201" spans="2:5" x14ac:dyDescent="0.25">
      <c r="B201" s="85" t="s">
        <v>518</v>
      </c>
      <c r="C201" s="77" t="str">
        <f>"=="&amp;analysis!A202&amp;"=="&amp;"&lt;"&amp;analysis!C202&amp;"&gt; "&amp;" &lt;Q"&amp;analysis!D202&amp;"&gt; "&amp;" &lt;"&amp;analysis!C202 &amp;" Q"&amp;analysis!D202&amp;"&gt; "&amp;" &lt;F."&amp;analysis!P202&amp;"&gt; "&amp;" &lt;F."&amp;analysis!P202&amp;" Ch."&amp;analysis!R202&amp;"&gt; "&amp;" &lt;"&amp;analysis!N202&amp;"&gt; "&amp;" &lt;Lv"&amp;analysis!L202&amp;"&gt; "&amp;" **"&amp;analysis!F202&amp;"** "</f>
        <v xml:space="preserve">==200539==&lt;2005&gt;  &lt;Q39&gt;  &lt;2005 Q39&gt;  &lt;F.4&gt;  &lt;F.4 Ch.8&gt;  &lt;A4&gt;  &lt;Lv2&gt;  **D** </v>
      </c>
      <c r="D201" s="85" t="s">
        <v>519</v>
      </c>
      <c r="E201" s="84" t="str">
        <f>analysis!C202&amp;" Q"&amp;analysis!D202&amp;" &lt;F."&amp;analysis!P202&amp;" Ch."&amp;analysis!R202&amp;"&gt; "&amp;" &lt;Lv"&amp;analysis!L202&amp;"&gt; "</f>
        <v xml:space="preserve">2005 Q39 &lt;F.4 Ch.8&gt;  &lt;Lv2&gt; </v>
      </c>
    </row>
    <row r="202" spans="2:5" x14ac:dyDescent="0.25">
      <c r="B202" s="85" t="s">
        <v>518</v>
      </c>
      <c r="C202" s="77" t="str">
        <f>"=="&amp;analysis!A203&amp;"=="&amp;"&lt;"&amp;analysis!C203&amp;"&gt; "&amp;" &lt;Q"&amp;analysis!D203&amp;"&gt; "&amp;" &lt;"&amp;analysis!C203 &amp;" Q"&amp;analysis!D203&amp;"&gt; "&amp;" &lt;F."&amp;analysis!P203&amp;"&gt; "&amp;" &lt;F."&amp;analysis!P203&amp;" Ch."&amp;analysis!R203&amp;"&gt; "&amp;" &lt;"&amp;analysis!N203&amp;"&gt; "&amp;" &lt;Lv"&amp;analysis!L203&amp;"&gt; "&amp;" **"&amp;analysis!F203&amp;"** "</f>
        <v xml:space="preserve">==200540==&lt;2005&gt;  &lt;Q40&gt;  &lt;2005 Q40&gt;  &lt;F.4&gt;  &lt;F.4 Ch.6&gt;  &lt;A3&gt;  &lt;Lv4&gt;  **A** </v>
      </c>
      <c r="D202" s="85" t="s">
        <v>519</v>
      </c>
      <c r="E202" s="84" t="str">
        <f>analysis!C203&amp;" Q"&amp;analysis!D203&amp;" &lt;F."&amp;analysis!P203&amp;" Ch."&amp;analysis!R203&amp;"&gt; "&amp;" &lt;Lv"&amp;analysis!L203&amp;"&gt; "</f>
        <v xml:space="preserve">2005 Q40 &lt;F.4 Ch.6&gt;  &lt;Lv4&gt; </v>
      </c>
    </row>
    <row r="203" spans="2:5" x14ac:dyDescent="0.25">
      <c r="B203" s="85" t="s">
        <v>518</v>
      </c>
      <c r="C203" s="77" t="str">
        <f>"=="&amp;analysis!A204&amp;"=="&amp;"&lt;"&amp;analysis!C204&amp;"&gt; "&amp;" &lt;Q"&amp;analysis!D204&amp;"&gt; "&amp;" &lt;"&amp;analysis!C204 &amp;" Q"&amp;analysis!D204&amp;"&gt; "&amp;" &lt;F."&amp;analysis!P204&amp;"&gt; "&amp;" &lt;F."&amp;analysis!P204&amp;" Ch."&amp;analysis!R204&amp;"&gt; "&amp;" &lt;"&amp;analysis!N204&amp;"&gt; "&amp;" &lt;Lv"&amp;analysis!L204&amp;"&gt; "&amp;" **"&amp;analysis!F204&amp;"** "</f>
        <v xml:space="preserve">==200541==&lt;2005&gt;  &lt;Q41&gt;  &lt;2005 Q41&gt;  &lt;F.6&gt;  &lt;F.6 Ch.3&gt;  &lt;A4&gt;  &lt;Lv3&gt;  **C** </v>
      </c>
      <c r="D203" s="85" t="s">
        <v>519</v>
      </c>
      <c r="E203" s="84" t="str">
        <f>analysis!C204&amp;" Q"&amp;analysis!D204&amp;" &lt;F."&amp;analysis!P204&amp;" Ch."&amp;analysis!R204&amp;"&gt; "&amp;" &lt;Lv"&amp;analysis!L204&amp;"&gt; "</f>
        <v xml:space="preserve">2005 Q41 &lt;F.6 Ch.3&gt;  &lt;Lv3&gt; </v>
      </c>
    </row>
    <row r="204" spans="2:5" x14ac:dyDescent="0.25">
      <c r="B204" s="85" t="s">
        <v>518</v>
      </c>
      <c r="C204" s="77" t="str">
        <f>"=="&amp;analysis!A205&amp;"=="&amp;"&lt;"&amp;analysis!C205&amp;"&gt; "&amp;" &lt;Q"&amp;analysis!D205&amp;"&gt; "&amp;" &lt;"&amp;analysis!C205 &amp;" Q"&amp;analysis!D205&amp;"&gt; "&amp;" &lt;F."&amp;analysis!P205&amp;"&gt; "&amp;" &lt;F."&amp;analysis!P205&amp;" Ch."&amp;analysis!R205&amp;"&gt; "&amp;" &lt;"&amp;analysis!N205&amp;"&gt; "&amp;" &lt;Lv"&amp;analysis!L205&amp;"&gt; "&amp;" **"&amp;analysis!F205&amp;"** "</f>
        <v xml:space="preserve">==200542==&lt;2005&gt;  &lt;Q42&gt;  &lt;2005 Q42&gt;  &lt;F.6&gt;  &lt;F.6 Ch.1&gt;  &lt;A3&gt;  &lt;Lv3&gt;  **A** </v>
      </c>
      <c r="D204" s="85" t="s">
        <v>519</v>
      </c>
      <c r="E204" s="84" t="str">
        <f>analysis!C205&amp;" Q"&amp;analysis!D205&amp;" &lt;F."&amp;analysis!P205&amp;" Ch."&amp;analysis!R205&amp;"&gt; "&amp;" &lt;Lv"&amp;analysis!L205&amp;"&gt; "</f>
        <v xml:space="preserve">2005 Q42 &lt;F.6 Ch.1&gt;  &lt;Lv3&gt; </v>
      </c>
    </row>
    <row r="205" spans="2:5" x14ac:dyDescent="0.25">
      <c r="B205" s="85" t="s">
        <v>518</v>
      </c>
      <c r="C205" s="77" t="str">
        <f>"=="&amp;analysis!A206&amp;"=="&amp;"&lt;"&amp;analysis!C206&amp;"&gt; "&amp;" &lt;Q"&amp;analysis!D206&amp;"&gt; "&amp;" &lt;"&amp;analysis!C206 &amp;" Q"&amp;analysis!D206&amp;"&gt; "&amp;" &lt;F."&amp;analysis!P206&amp;"&gt; "&amp;" &lt;F."&amp;analysis!P206&amp;" Ch."&amp;analysis!R206&amp;"&gt; "&amp;" &lt;"&amp;analysis!N206&amp;"&gt; "&amp;" &lt;Lv"&amp;analysis!L206&amp;"&gt; "&amp;" **"&amp;analysis!F206&amp;"** "</f>
        <v xml:space="preserve">==200543==&lt;2005&gt;  &lt;Q43&gt;  &lt;2005 Q43&gt;  &lt;F.3&gt;  &lt;F.3 Ch.10&gt;  &lt;VA2&gt;  &lt;Lv5&gt;  **B** </v>
      </c>
      <c r="D205" s="85" t="s">
        <v>519</v>
      </c>
      <c r="E205" s="84" t="str">
        <f>analysis!C206&amp;" Q"&amp;analysis!D206&amp;" &lt;F."&amp;analysis!P206&amp;" Ch."&amp;analysis!R206&amp;"&gt; "&amp;" &lt;Lv"&amp;analysis!L206&amp;"&gt; "</f>
        <v xml:space="preserve">2005 Q43 &lt;F.3 Ch.10&gt;  &lt;Lv5&gt; </v>
      </c>
    </row>
    <row r="206" spans="2:5" x14ac:dyDescent="0.25">
      <c r="B206" s="85" t="s">
        <v>518</v>
      </c>
      <c r="C206" s="77" t="str">
        <f>"=="&amp;analysis!A207&amp;"=="&amp;"&lt;"&amp;analysis!C207&amp;"&gt; "&amp;" &lt;Q"&amp;analysis!D207&amp;"&gt; "&amp;" &lt;"&amp;analysis!C207 &amp;" Q"&amp;analysis!D207&amp;"&gt; "&amp;" &lt;F."&amp;analysis!P207&amp;"&gt; "&amp;" &lt;F."&amp;analysis!P207&amp;" Ch."&amp;analysis!R207&amp;"&gt; "&amp;" &lt;"&amp;analysis!N207&amp;"&gt; "&amp;" &lt;Lv"&amp;analysis!L207&amp;"&gt; "&amp;" **"&amp;analysis!F207&amp;"** "</f>
        <v xml:space="preserve">==200544==&lt;2005&gt;  &lt;Q44&gt;  &lt;2005 Q44&gt;  &lt;F.4&gt;  &lt;F.4 Ch.12&gt;  &lt;T2&gt;  &lt;Lv5&gt;  **A** </v>
      </c>
      <c r="D206" s="85" t="s">
        <v>519</v>
      </c>
      <c r="E206" s="84" t="str">
        <f>analysis!C207&amp;" Q"&amp;analysis!D207&amp;" &lt;F."&amp;analysis!P207&amp;" Ch."&amp;analysis!R207&amp;"&gt; "&amp;" &lt;Lv"&amp;analysis!L207&amp;"&gt; "</f>
        <v xml:space="preserve">2005 Q44 &lt;F.4 Ch.12&gt;  &lt;Lv5&gt; </v>
      </c>
    </row>
    <row r="207" spans="2:5" x14ac:dyDescent="0.25">
      <c r="B207" s="85" t="s">
        <v>518</v>
      </c>
      <c r="C207" s="77" t="str">
        <f>"=="&amp;analysis!A208&amp;"=="&amp;"&lt;"&amp;analysis!C208&amp;"&gt; "&amp;" &lt;Q"&amp;analysis!D208&amp;"&gt; "&amp;" &lt;"&amp;analysis!C208 &amp;" Q"&amp;analysis!D208&amp;"&gt; "&amp;" &lt;F."&amp;analysis!P208&amp;"&gt; "&amp;" &lt;F."&amp;analysis!P208&amp;" Ch."&amp;analysis!R208&amp;"&gt; "&amp;" &lt;"&amp;analysis!N208&amp;"&gt; "&amp;" &lt;Lv"&amp;analysis!L208&amp;"&gt; "&amp;" **"&amp;analysis!F208&amp;"** "</f>
        <v xml:space="preserve">==200545==&lt;2005&gt;  &lt;Q45&gt;  &lt;2005 Q45&gt;  &lt;F.4&gt;  &lt;F.4 Ch.12&gt;  &lt;T2&gt;  &lt;Lv3&gt;  **A** </v>
      </c>
      <c r="D207" s="85" t="s">
        <v>519</v>
      </c>
      <c r="E207" s="84" t="str">
        <f>analysis!C208&amp;" Q"&amp;analysis!D208&amp;" &lt;F."&amp;analysis!P208&amp;" Ch."&amp;analysis!R208&amp;"&gt; "&amp;" &lt;Lv"&amp;analysis!L208&amp;"&gt; "</f>
        <v xml:space="preserve">2005 Q45 &lt;F.4 Ch.12&gt;  &lt;Lv3&gt; </v>
      </c>
    </row>
    <row r="208" spans="2:5" x14ac:dyDescent="0.25">
      <c r="B208" s="85" t="s">
        <v>518</v>
      </c>
      <c r="C208" s="77" t="str">
        <f>"=="&amp;analysis!A209&amp;"=="&amp;"&lt;"&amp;analysis!C209&amp;"&gt; "&amp;" &lt;Q"&amp;analysis!D209&amp;"&gt; "&amp;" &lt;"&amp;analysis!C209 &amp;" Q"&amp;analysis!D209&amp;"&gt; "&amp;" &lt;F."&amp;analysis!P209&amp;"&gt; "&amp;" &lt;F."&amp;analysis!P209&amp;" Ch."&amp;analysis!R209&amp;"&gt; "&amp;" &lt;"&amp;analysis!N209&amp;"&gt; "&amp;" &lt;Lv"&amp;analysis!L209&amp;"&gt; "&amp;" **"&amp;analysis!F209&amp;"** "</f>
        <v xml:space="preserve">==200546==&lt;2005&gt;  &lt;Q46&gt;  &lt;2005 Q46&gt;  &lt;F.4&gt;  &lt;F.4 Ch.12&gt;  &lt;T2&gt;  &lt;Lv5&gt;  **B** </v>
      </c>
      <c r="D208" s="85" t="s">
        <v>519</v>
      </c>
      <c r="E208" s="84" t="str">
        <f>analysis!C209&amp;" Q"&amp;analysis!D209&amp;" &lt;F."&amp;analysis!P209&amp;" Ch."&amp;analysis!R209&amp;"&gt; "&amp;" &lt;Lv"&amp;analysis!L209&amp;"&gt; "</f>
        <v xml:space="preserve">2005 Q46 &lt;F.4 Ch.12&gt;  &lt;Lv5&gt; </v>
      </c>
    </row>
    <row r="209" spans="2:5" x14ac:dyDescent="0.25">
      <c r="B209" s="85" t="s">
        <v>518</v>
      </c>
      <c r="C209" s="77" t="str">
        <f>"=="&amp;analysis!A210&amp;"=="&amp;"&lt;"&amp;analysis!C210&amp;"&gt; "&amp;" &lt;Q"&amp;analysis!D210&amp;"&gt; "&amp;" &lt;"&amp;analysis!C210 &amp;" Q"&amp;analysis!D210&amp;"&gt; "&amp;" &lt;F."&amp;analysis!P210&amp;"&gt; "&amp;" &lt;F."&amp;analysis!P210&amp;" Ch."&amp;analysis!R210&amp;"&gt; "&amp;" &lt;"&amp;analysis!N210&amp;"&gt; "&amp;" &lt;Lv"&amp;analysis!L210&amp;"&gt; "&amp;" **"&amp;analysis!F210&amp;"** "</f>
        <v xml:space="preserve">==200547==&lt;2005&gt;  &lt;Q47&gt;  &lt;2005 Q47&gt;  &lt;F.5&gt;  &lt;F.5 Ch.10&gt;  &lt;3D2&gt;  &lt;Lv3&gt;  **B** </v>
      </c>
      <c r="D209" s="85" t="s">
        <v>519</v>
      </c>
      <c r="E209" s="84" t="str">
        <f>analysis!C210&amp;" Q"&amp;analysis!D210&amp;" &lt;F."&amp;analysis!P210&amp;" Ch."&amp;analysis!R210&amp;"&gt; "&amp;" &lt;Lv"&amp;analysis!L210&amp;"&gt; "</f>
        <v xml:space="preserve">2005 Q47 &lt;F.5 Ch.10&gt;  &lt;Lv3&gt; </v>
      </c>
    </row>
    <row r="210" spans="2:5" x14ac:dyDescent="0.25">
      <c r="B210" s="85" t="s">
        <v>518</v>
      </c>
      <c r="C210" s="77" t="str">
        <f>"=="&amp;analysis!A211&amp;"=="&amp;"&lt;"&amp;analysis!C211&amp;"&gt; "&amp;" &lt;Q"&amp;analysis!D211&amp;"&gt; "&amp;" &lt;"&amp;analysis!C211 &amp;" Q"&amp;analysis!D211&amp;"&gt; "&amp;" &lt;F."&amp;analysis!P211&amp;"&gt; "&amp;" &lt;F."&amp;analysis!P211&amp;" Ch."&amp;analysis!R211&amp;"&gt; "&amp;" &lt;"&amp;analysis!N211&amp;"&gt; "&amp;" &lt;Lv"&amp;analysis!L211&amp;"&gt; "&amp;" **"&amp;analysis!F211&amp;"** "</f>
        <v xml:space="preserve">==200548==&lt;2005&gt;  &lt;Q48&gt;  &lt;2005 Q48&gt;  &lt;F.5&gt;  &lt;F.5 Ch.10&gt;  &lt;3D2&gt;  &lt;Lv4&gt;  **B** </v>
      </c>
      <c r="D210" s="85" t="s">
        <v>519</v>
      </c>
      <c r="E210" s="84" t="str">
        <f>analysis!C211&amp;" Q"&amp;analysis!D211&amp;" &lt;F."&amp;analysis!P211&amp;" Ch."&amp;analysis!R211&amp;"&gt; "&amp;" &lt;Lv"&amp;analysis!L211&amp;"&gt; "</f>
        <v xml:space="preserve">2005 Q48 &lt;F.5 Ch.10&gt;  &lt;Lv4&gt; </v>
      </c>
    </row>
    <row r="211" spans="2:5" x14ac:dyDescent="0.25">
      <c r="B211" s="85" t="s">
        <v>518</v>
      </c>
      <c r="C211" s="77" t="str">
        <f>"=="&amp;analysis!A212&amp;"=="&amp;"&lt;"&amp;analysis!C212&amp;"&gt; "&amp;" &lt;Q"&amp;analysis!D212&amp;"&gt; "&amp;" &lt;"&amp;analysis!C212 &amp;" Q"&amp;analysis!D212&amp;"&gt; "&amp;" &lt;F."&amp;analysis!P212&amp;"&gt; "&amp;" &lt;F."&amp;analysis!P212&amp;" Ch."&amp;analysis!R212&amp;"&gt; "&amp;" &lt;"&amp;analysis!N212&amp;"&gt; "&amp;" &lt;Lv"&amp;analysis!L212&amp;"&gt; "&amp;" **"&amp;analysis!F212&amp;"** "</f>
        <v xml:space="preserve">==200549==&lt;2005&gt;  &lt;Q49&gt;  &lt;2005 Q49&gt;  &lt;F.4&gt;  &lt;F.4 Ch.11&gt;  &lt;DG3&gt;  &lt;Lv4&gt;  **A** </v>
      </c>
      <c r="D211" s="85" t="s">
        <v>519</v>
      </c>
      <c r="E211" s="84" t="str">
        <f>analysis!C212&amp;" Q"&amp;analysis!D212&amp;" &lt;F."&amp;analysis!P212&amp;" Ch."&amp;analysis!R212&amp;"&gt; "&amp;" &lt;Lv"&amp;analysis!L212&amp;"&gt; "</f>
        <v xml:space="preserve">2005 Q49 &lt;F.4 Ch.11&gt;  &lt;Lv4&gt; </v>
      </c>
    </row>
    <row r="212" spans="2:5" x14ac:dyDescent="0.25">
      <c r="B212" s="85" t="s">
        <v>518</v>
      </c>
      <c r="C212" s="77" t="str">
        <f>"=="&amp;analysis!A213&amp;"=="&amp;"&lt;"&amp;analysis!C213&amp;"&gt; "&amp;" &lt;Q"&amp;analysis!D213&amp;"&gt; "&amp;" &lt;"&amp;analysis!C213 &amp;" Q"&amp;analysis!D213&amp;"&gt; "&amp;" &lt;F."&amp;analysis!P213&amp;"&gt; "&amp;" &lt;F."&amp;analysis!P213&amp;" Ch."&amp;analysis!R213&amp;"&gt; "&amp;" &lt;"&amp;analysis!N213&amp;"&gt; "&amp;" &lt;Lv"&amp;analysis!L213&amp;"&gt; "&amp;" **"&amp;analysis!F213&amp;"** "</f>
        <v xml:space="preserve">==200550==&lt;2005&gt;  &lt;Q50&gt;  &lt;2005 Q50&gt;  &lt;F.4&gt;  &lt;F.4 Ch.11&gt;  &lt;DG3&gt;  &lt;Lv5&gt;  **B** </v>
      </c>
      <c r="D212" s="85" t="s">
        <v>519</v>
      </c>
      <c r="E212" s="84" t="str">
        <f>analysis!C213&amp;" Q"&amp;analysis!D213&amp;" &lt;F."&amp;analysis!P213&amp;" Ch."&amp;analysis!R213&amp;"&gt; "&amp;" &lt;Lv"&amp;analysis!L213&amp;"&gt; "</f>
        <v xml:space="preserve">2005 Q50 &lt;F.4 Ch.11&gt;  &lt;Lv5&gt; </v>
      </c>
    </row>
    <row r="213" spans="2:5" x14ac:dyDescent="0.25">
      <c r="B213" s="85" t="s">
        <v>518</v>
      </c>
      <c r="C213" s="77" t="str">
        <f>"=="&amp;analysis!A214&amp;"=="&amp;"&lt;"&amp;analysis!C214&amp;"&gt; "&amp;" &lt;Q"&amp;analysis!D214&amp;"&gt; "&amp;" &lt;"&amp;analysis!C214 &amp;" Q"&amp;analysis!D214&amp;"&gt; "&amp;" &lt;F."&amp;analysis!P214&amp;"&gt; "&amp;" &lt;F."&amp;analysis!P214&amp;" Ch."&amp;analysis!R214&amp;"&gt; "&amp;" &lt;"&amp;analysis!N214&amp;"&gt; "&amp;" &lt;Lv"&amp;analysis!L214&amp;"&gt; "&amp;" **"&amp;analysis!F214&amp;"** "</f>
        <v xml:space="preserve">==200551==&lt;2005&gt;  &lt;Q51&gt;  &lt;2005 Q51&gt;  &lt;F.4&gt;  &lt;F.4 Ch.10&gt;  &lt;DG3&gt;  &lt;Lv5&gt;  **B** </v>
      </c>
      <c r="D213" s="85" t="s">
        <v>519</v>
      </c>
      <c r="E213" s="84" t="str">
        <f>analysis!C214&amp;" Q"&amp;analysis!D214&amp;" &lt;F."&amp;analysis!P214&amp;" Ch."&amp;analysis!R214&amp;"&gt; "&amp;" &lt;Lv"&amp;analysis!L214&amp;"&gt; "</f>
        <v xml:space="preserve">2005 Q51 &lt;F.4 Ch.10&gt;  &lt;Lv5&gt; </v>
      </c>
    </row>
    <row r="214" spans="2:5" x14ac:dyDescent="0.25">
      <c r="B214" s="85" t="s">
        <v>518</v>
      </c>
      <c r="C214" s="77" t="str">
        <f>"=="&amp;analysis!A215&amp;"=="&amp;"&lt;"&amp;analysis!C215&amp;"&gt; "&amp;" &lt;Q"&amp;analysis!D215&amp;"&gt; "&amp;" &lt;"&amp;analysis!C215 &amp;" Q"&amp;analysis!D215&amp;"&gt; "&amp;" &lt;F."&amp;analysis!P215&amp;"&gt; "&amp;" &lt;F."&amp;analysis!P215&amp;" Ch."&amp;analysis!R215&amp;"&gt; "&amp;" &lt;"&amp;analysis!N215&amp;"&gt; "&amp;" &lt;Lv"&amp;analysis!L215&amp;"&gt; "&amp;" **"&amp;analysis!F215&amp;"** "</f>
        <v xml:space="preserve">==200552==&lt;2005&gt;  &lt;Q52&gt;  &lt;2005 Q52&gt;  &lt;F.3&gt;  &lt;F.3 Ch.8&gt;  &lt;DG2&gt;  &lt;Lv4&gt;  **C** </v>
      </c>
      <c r="D214" s="85" t="s">
        <v>519</v>
      </c>
      <c r="E214" s="84" t="str">
        <f>analysis!C215&amp;" Q"&amp;analysis!D215&amp;" &lt;F."&amp;analysis!P215&amp;" Ch."&amp;analysis!R215&amp;"&gt; "&amp;" &lt;Lv"&amp;analysis!L215&amp;"&gt; "</f>
        <v xml:space="preserve">2005 Q52 &lt;F.3 Ch.8&gt;  &lt;Lv4&gt; </v>
      </c>
    </row>
    <row r="215" spans="2:5" x14ac:dyDescent="0.25">
      <c r="B215" s="85" t="s">
        <v>518</v>
      </c>
      <c r="C215" s="77" t="str">
        <f>"=="&amp;analysis!A216&amp;"=="&amp;"&lt;"&amp;analysis!C216&amp;"&gt; "&amp;" &lt;Q"&amp;analysis!D216&amp;"&gt; "&amp;" &lt;"&amp;analysis!C216 &amp;" Q"&amp;analysis!D216&amp;"&gt; "&amp;" &lt;F."&amp;analysis!P216&amp;"&gt; "&amp;" &lt;F."&amp;analysis!P216&amp;" Ch."&amp;analysis!R216&amp;"&gt; "&amp;" &lt;"&amp;analysis!N216&amp;"&gt; "&amp;" &lt;Lv"&amp;analysis!L216&amp;"&gt; "&amp;" **"&amp;analysis!F216&amp;"** "</f>
        <v xml:space="preserve">==200553==&lt;2005&gt;  &lt;Q53&gt;  &lt;2005 Q53&gt;  &lt;F.5&gt;  &lt;F.5 Ch.7&gt;  &lt;AG3&gt;  &lt;Lv4&gt;  **B** </v>
      </c>
      <c r="D215" s="85" t="s">
        <v>519</v>
      </c>
      <c r="E215" s="84" t="str">
        <f>analysis!C216&amp;" Q"&amp;analysis!D216&amp;" &lt;F."&amp;analysis!P216&amp;" Ch."&amp;analysis!R216&amp;"&gt; "&amp;" &lt;Lv"&amp;analysis!L216&amp;"&gt; "</f>
        <v xml:space="preserve">2005 Q53 &lt;F.5 Ch.7&gt;  &lt;Lv4&gt; </v>
      </c>
    </row>
    <row r="216" spans="2:5" x14ac:dyDescent="0.25">
      <c r="B216" s="85" t="s">
        <v>518</v>
      </c>
      <c r="C216" s="77" t="str">
        <f>"=="&amp;analysis!A217&amp;"=="&amp;"&lt;"&amp;analysis!C217&amp;"&gt; "&amp;" &lt;Q"&amp;analysis!D217&amp;"&gt; "&amp;" &lt;"&amp;analysis!C217 &amp;" Q"&amp;analysis!D217&amp;"&gt; "&amp;" &lt;F."&amp;analysis!P217&amp;"&gt; "&amp;" &lt;F."&amp;analysis!P217&amp;" Ch."&amp;analysis!R217&amp;"&gt; "&amp;" &lt;"&amp;analysis!N217&amp;"&gt; "&amp;" &lt;Lv"&amp;analysis!L217&amp;"&gt; "&amp;" **"&amp;analysis!F217&amp;"** "</f>
        <v xml:space="preserve">==200554==&lt;2005&gt;  &lt;Q54&gt;  &lt;2005 Q54&gt;  &lt;F.5&gt;  &lt;F.5 Ch.7&gt;  &lt;AG3&gt;  &lt;Lv5&gt;  **A** </v>
      </c>
      <c r="D216" s="85" t="s">
        <v>519</v>
      </c>
      <c r="E216" s="84" t="str">
        <f>analysis!C217&amp;" Q"&amp;analysis!D217&amp;" &lt;F."&amp;analysis!P217&amp;" Ch."&amp;analysis!R217&amp;"&gt; "&amp;" &lt;Lv"&amp;analysis!L217&amp;"&gt; "</f>
        <v xml:space="preserve">2005 Q54 &lt;F.5 Ch.7&gt;  &lt;Lv5&gt; </v>
      </c>
    </row>
    <row r="217" spans="2:5" x14ac:dyDescent="0.25">
      <c r="B217" s="85" t="s">
        <v>518</v>
      </c>
      <c r="C217" s="77" t="str">
        <f>"=="&amp;analysis!A218&amp;"=="&amp;"&lt;"&amp;analysis!C218&amp;"&gt; "&amp;" &lt;Q"&amp;analysis!D218&amp;"&gt; "&amp;" &lt;"&amp;analysis!C218 &amp;" Q"&amp;analysis!D218&amp;"&gt; "&amp;" &lt;F."&amp;analysis!P218&amp;"&gt; "&amp;" &lt;F."&amp;analysis!P218&amp;" Ch."&amp;analysis!R218&amp;"&gt; "&amp;" &lt;"&amp;analysis!N218&amp;"&gt; "&amp;" &lt;Lv"&amp;analysis!L218&amp;"&gt; "&amp;" **"&amp;analysis!F218&amp;"** "</f>
        <v xml:space="preserve">==200601==&lt;2006&gt;  &lt;Q1&gt;  &lt;2006 Q1&gt;  &lt;F.2&gt;  &lt;F.2 Ch.2&gt;  &lt;A1&gt;  &lt;Lv2&gt;  **B** </v>
      </c>
      <c r="D217" s="85" t="s">
        <v>519</v>
      </c>
      <c r="E217" s="84" t="str">
        <f>analysis!C218&amp;" Q"&amp;analysis!D218&amp;" &lt;F."&amp;analysis!P218&amp;" Ch."&amp;analysis!R218&amp;"&gt; "&amp;" &lt;Lv"&amp;analysis!L218&amp;"&gt; "</f>
        <v xml:space="preserve">2006 Q1 &lt;F.2 Ch.2&gt;  &lt;Lv2&gt; </v>
      </c>
    </row>
    <row r="218" spans="2:5" x14ac:dyDescent="0.25">
      <c r="B218" s="85" t="s">
        <v>518</v>
      </c>
      <c r="C218" s="77" t="str">
        <f>"=="&amp;analysis!A219&amp;"=="&amp;"&lt;"&amp;analysis!C219&amp;"&gt; "&amp;" &lt;Q"&amp;analysis!D219&amp;"&gt; "&amp;" &lt;"&amp;analysis!C219 &amp;" Q"&amp;analysis!D219&amp;"&gt; "&amp;" &lt;F."&amp;analysis!P219&amp;"&gt; "&amp;" &lt;F."&amp;analysis!P219&amp;" Ch."&amp;analysis!R219&amp;"&gt; "&amp;" &lt;"&amp;analysis!N219&amp;"&gt; "&amp;" &lt;Lv"&amp;analysis!L219&amp;"&gt; "&amp;" **"&amp;analysis!F219&amp;"** "</f>
        <v xml:space="preserve">==200602==&lt;2006&gt;  &lt;Q2&gt;  &lt;2006 Q2&gt;  &lt;F.2&gt;  &lt;F.2 Ch.4&gt;  &lt;A1&gt;  &lt;Lv2&gt;  **C** </v>
      </c>
      <c r="D218" s="85" t="s">
        <v>519</v>
      </c>
      <c r="E218" s="84" t="str">
        <f>analysis!C219&amp;" Q"&amp;analysis!D219&amp;" &lt;F."&amp;analysis!P219&amp;" Ch."&amp;analysis!R219&amp;"&gt; "&amp;" &lt;Lv"&amp;analysis!L219&amp;"&gt; "</f>
        <v xml:space="preserve">2006 Q2 &lt;F.2 Ch.4&gt;  &lt;Lv2&gt; </v>
      </c>
    </row>
    <row r="219" spans="2:5" x14ac:dyDescent="0.25">
      <c r="B219" s="85" t="s">
        <v>518</v>
      </c>
      <c r="C219" s="77" t="str">
        <f>"=="&amp;analysis!A220&amp;"=="&amp;"&lt;"&amp;analysis!C220&amp;"&gt; "&amp;" &lt;Q"&amp;analysis!D220&amp;"&gt; "&amp;" &lt;"&amp;analysis!C220 &amp;" Q"&amp;analysis!D220&amp;"&gt; "&amp;" &lt;F."&amp;analysis!P220&amp;"&gt; "&amp;" &lt;F."&amp;analysis!P220&amp;" Ch."&amp;analysis!R220&amp;"&gt; "&amp;" &lt;"&amp;analysis!N220&amp;"&gt; "&amp;" &lt;Lv"&amp;analysis!L220&amp;"&gt; "&amp;" **"&amp;analysis!F220&amp;"** "</f>
        <v xml:space="preserve">==200603==&lt;2006&gt;  &lt;Q3&gt;  &lt;2006 Q3&gt;  &lt;F.4&gt;  &lt;F.4 Ch.9&gt;  &lt;A3&gt;  &lt;Lv3&gt;  **A** </v>
      </c>
      <c r="D219" s="85" t="s">
        <v>519</v>
      </c>
      <c r="E219" s="84" t="str">
        <f>analysis!C220&amp;" Q"&amp;analysis!D220&amp;" &lt;F."&amp;analysis!P220&amp;" Ch."&amp;analysis!R220&amp;"&gt; "&amp;" &lt;Lv"&amp;analysis!L220&amp;"&gt; "</f>
        <v xml:space="preserve">2006 Q3 &lt;F.4 Ch.9&gt;  &lt;Lv3&gt; </v>
      </c>
    </row>
    <row r="220" spans="2:5" x14ac:dyDescent="0.25">
      <c r="B220" s="85" t="s">
        <v>518</v>
      </c>
      <c r="C220" s="77" t="str">
        <f>"=="&amp;analysis!A221&amp;"=="&amp;"&lt;"&amp;analysis!C221&amp;"&gt; "&amp;" &lt;Q"&amp;analysis!D221&amp;"&gt; "&amp;" &lt;"&amp;analysis!C221 &amp;" Q"&amp;analysis!D221&amp;"&gt; "&amp;" &lt;F."&amp;analysis!P221&amp;"&gt; "&amp;" &lt;F."&amp;analysis!P221&amp;" Ch."&amp;analysis!R221&amp;"&gt; "&amp;" &lt;"&amp;analysis!N221&amp;"&gt; "&amp;" &lt;Lv"&amp;analysis!L221&amp;"&gt; "&amp;" **"&amp;analysis!F221&amp;"** "</f>
        <v xml:space="preserve">==200604==&lt;2006&gt;  &lt;Q4&gt;  &lt;2006 Q4&gt;  &lt;F.2&gt;  &lt;F.2 Ch.2&gt;  &lt;A1&gt;  &lt;Lv2&gt;  **A** </v>
      </c>
      <c r="D220" s="85" t="s">
        <v>519</v>
      </c>
      <c r="E220" s="84" t="str">
        <f>analysis!C221&amp;" Q"&amp;analysis!D221&amp;" &lt;F."&amp;analysis!P221&amp;" Ch."&amp;analysis!R221&amp;"&gt; "&amp;" &lt;Lv"&amp;analysis!L221&amp;"&gt; "</f>
        <v xml:space="preserve">2006 Q4 &lt;F.2 Ch.2&gt;  &lt;Lv2&gt; </v>
      </c>
    </row>
    <row r="221" spans="2:5" x14ac:dyDescent="0.25">
      <c r="B221" s="85" t="s">
        <v>518</v>
      </c>
      <c r="C221" s="77" t="str">
        <f>"=="&amp;analysis!A222&amp;"=="&amp;"&lt;"&amp;analysis!C222&amp;"&gt; "&amp;" &lt;Q"&amp;analysis!D222&amp;"&gt; "&amp;" &lt;"&amp;analysis!C222 &amp;" Q"&amp;analysis!D222&amp;"&gt; "&amp;" &lt;F."&amp;analysis!P222&amp;"&gt; "&amp;" &lt;F."&amp;analysis!P222&amp;" Ch."&amp;analysis!R222&amp;"&gt; "&amp;" &lt;"&amp;analysis!N222&amp;"&gt; "&amp;" &lt;Lv"&amp;analysis!L222&amp;"&gt; "&amp;" **"&amp;analysis!F222&amp;"** "</f>
        <v xml:space="preserve">==200605==&lt;2006&gt;  &lt;Q5&gt;  &lt;2006 Q5&gt;  &lt;F.4&gt;  &lt;F.4 Ch.4&gt;  &lt;A3&gt;  &lt;Lv2&gt;  **A** </v>
      </c>
      <c r="D221" s="85" t="s">
        <v>519</v>
      </c>
      <c r="E221" s="84" t="str">
        <f>analysis!C222&amp;" Q"&amp;analysis!D222&amp;" &lt;F."&amp;analysis!P222&amp;" Ch."&amp;analysis!R222&amp;"&gt; "&amp;" &lt;Lv"&amp;analysis!L222&amp;"&gt; "</f>
        <v xml:space="preserve">2006 Q5 &lt;F.4 Ch.4&gt;  &lt;Lv2&gt; </v>
      </c>
    </row>
    <row r="222" spans="2:5" x14ac:dyDescent="0.25">
      <c r="B222" s="85" t="s">
        <v>518</v>
      </c>
      <c r="C222" s="77" t="str">
        <f>"=="&amp;analysis!A223&amp;"=="&amp;"&lt;"&amp;analysis!C223&amp;"&gt; "&amp;" &lt;Q"&amp;analysis!D223&amp;"&gt; "&amp;" &lt;"&amp;analysis!C223 &amp;" Q"&amp;analysis!D223&amp;"&gt; "&amp;" &lt;F."&amp;analysis!P223&amp;"&gt; "&amp;" &lt;F."&amp;analysis!P223&amp;" Ch."&amp;analysis!R223&amp;"&gt; "&amp;" &lt;"&amp;analysis!N223&amp;"&gt; "&amp;" &lt;Lv"&amp;analysis!L223&amp;"&gt; "&amp;" **"&amp;analysis!F223&amp;"** "</f>
        <v xml:space="preserve">==200606==&lt;2006&gt;  &lt;Q6&gt;  &lt;2006 Q6&gt;  &lt;F.2&gt;  &lt;F.2 Ch.3&gt;  &lt;A1&gt;  &lt;Lv3&gt;  **B** </v>
      </c>
      <c r="D222" s="85" t="s">
        <v>519</v>
      </c>
      <c r="E222" s="84" t="str">
        <f>analysis!C223&amp;" Q"&amp;analysis!D223&amp;" &lt;F."&amp;analysis!P223&amp;" Ch."&amp;analysis!R223&amp;"&gt; "&amp;" &lt;Lv"&amp;analysis!L223&amp;"&gt; "</f>
        <v xml:space="preserve">2006 Q6 &lt;F.2 Ch.3&gt;  &lt;Lv3&gt; </v>
      </c>
    </row>
    <row r="223" spans="2:5" x14ac:dyDescent="0.25">
      <c r="B223" s="85" t="s">
        <v>518</v>
      </c>
      <c r="C223" s="77" t="str">
        <f>"=="&amp;analysis!A224&amp;"=="&amp;"&lt;"&amp;analysis!C224&amp;"&gt; "&amp;" &lt;Q"&amp;analysis!D224&amp;"&gt; "&amp;" &lt;"&amp;analysis!C224 &amp;" Q"&amp;analysis!D224&amp;"&gt; "&amp;" &lt;F."&amp;analysis!P224&amp;"&gt; "&amp;" &lt;F."&amp;analysis!P224&amp;" Ch."&amp;analysis!R224&amp;"&gt; "&amp;" &lt;"&amp;analysis!N224&amp;"&gt; "&amp;" &lt;Lv"&amp;analysis!L224&amp;"&gt; "&amp;" **"&amp;analysis!F224&amp;"** "</f>
        <v xml:space="preserve">==200607==&lt;2006&gt;  &lt;Q7&gt;  &lt;2006 Q7&gt;  &lt;F.4&gt;  &lt;F.4 Ch.3&gt;  &lt;A3&gt;  &lt;Lv4&gt;  **A** </v>
      </c>
      <c r="D223" s="85" t="s">
        <v>519</v>
      </c>
      <c r="E223" s="84" t="str">
        <f>analysis!C224&amp;" Q"&amp;analysis!D224&amp;" &lt;F."&amp;analysis!P224&amp;" Ch."&amp;analysis!R224&amp;"&gt; "&amp;" &lt;Lv"&amp;analysis!L224&amp;"&gt; "</f>
        <v xml:space="preserve">2006 Q7 &lt;F.4 Ch.3&gt;  &lt;Lv4&gt; </v>
      </c>
    </row>
    <row r="224" spans="2:5" x14ac:dyDescent="0.25">
      <c r="B224" s="85" t="s">
        <v>518</v>
      </c>
      <c r="C224" s="77" t="str">
        <f>"=="&amp;analysis!A225&amp;"=="&amp;"&lt;"&amp;analysis!C225&amp;"&gt; "&amp;" &lt;Q"&amp;analysis!D225&amp;"&gt; "&amp;" &lt;"&amp;analysis!C225 &amp;" Q"&amp;analysis!D225&amp;"&gt; "&amp;" &lt;F."&amp;analysis!P225&amp;"&gt; "&amp;" &lt;F."&amp;analysis!P225&amp;" Ch."&amp;analysis!R225&amp;"&gt; "&amp;" &lt;"&amp;analysis!N225&amp;"&gt; "&amp;" &lt;Lv"&amp;analysis!L225&amp;"&gt; "&amp;" **"&amp;analysis!F225&amp;"** "</f>
        <v xml:space="preserve">==200608==&lt;2006&gt;  &lt;Q8&gt;  &lt;2006 Q8&gt;  &lt;F.4&gt;  &lt;F.4 Ch.3&gt;  &lt;A3&gt;  &lt;Lv2&gt;  **D** </v>
      </c>
      <c r="D224" s="85" t="s">
        <v>519</v>
      </c>
      <c r="E224" s="84" t="str">
        <f>analysis!C225&amp;" Q"&amp;analysis!D225&amp;" &lt;F."&amp;analysis!P225&amp;" Ch."&amp;analysis!R225&amp;"&gt; "&amp;" &lt;Lv"&amp;analysis!L225&amp;"&gt; "</f>
        <v xml:space="preserve">2006 Q8 &lt;F.4 Ch.3&gt;  &lt;Lv2&gt; </v>
      </c>
    </row>
    <row r="225" spans="2:5" x14ac:dyDescent="0.25">
      <c r="B225" s="85" t="s">
        <v>518</v>
      </c>
      <c r="C225" s="77" t="str">
        <f>"=="&amp;analysis!A226&amp;"=="&amp;"&lt;"&amp;analysis!C226&amp;"&gt; "&amp;" &lt;Q"&amp;analysis!D226&amp;"&gt; "&amp;" &lt;"&amp;analysis!C226 &amp;" Q"&amp;analysis!D226&amp;"&gt; "&amp;" &lt;F."&amp;analysis!P226&amp;"&gt; "&amp;" &lt;F."&amp;analysis!P226&amp;" Ch."&amp;analysis!R226&amp;"&gt; "&amp;" &lt;"&amp;analysis!N226&amp;"&gt; "&amp;" &lt;Lv"&amp;analysis!L226&amp;"&gt; "&amp;" **"&amp;analysis!F226&amp;"** "</f>
        <v xml:space="preserve">==200609==&lt;2006&gt;  &lt;Q9&gt;  &lt;2006 Q9&gt;  &lt;F.4&gt;  &lt;F.4 Ch.3&gt;  &lt;A3&gt;  &lt;Lv5&gt;  **A** </v>
      </c>
      <c r="D225" s="85" t="s">
        <v>519</v>
      </c>
      <c r="E225" s="84" t="str">
        <f>analysis!C226&amp;" Q"&amp;analysis!D226&amp;" &lt;F."&amp;analysis!P226&amp;" Ch."&amp;analysis!R226&amp;"&gt; "&amp;" &lt;Lv"&amp;analysis!L226&amp;"&gt; "</f>
        <v xml:space="preserve">2006 Q9 &lt;F.4 Ch.3&gt;  &lt;Lv5&gt; </v>
      </c>
    </row>
    <row r="226" spans="2:5" x14ac:dyDescent="0.25">
      <c r="B226" s="85" t="s">
        <v>518</v>
      </c>
      <c r="C226" s="77" t="str">
        <f>"=="&amp;analysis!A227&amp;"=="&amp;"&lt;"&amp;analysis!C227&amp;"&gt; "&amp;" &lt;Q"&amp;analysis!D227&amp;"&gt; "&amp;" &lt;"&amp;analysis!C227 &amp;" Q"&amp;analysis!D227&amp;"&gt; "&amp;" &lt;F."&amp;analysis!P227&amp;"&gt; "&amp;" &lt;F."&amp;analysis!P227&amp;" Ch."&amp;analysis!R227&amp;"&gt; "&amp;" &lt;"&amp;analysis!N227&amp;"&gt; "&amp;" &lt;Lv"&amp;analysis!L227&amp;"&gt; "&amp;" **"&amp;analysis!F227&amp;"** "</f>
        <v xml:space="preserve">==200610==&lt;2006&gt;  &lt;Q10&gt;  &lt;2006 Q10&gt;  &lt;F.1&gt;  &lt;F.1 Ch.3&gt;  &lt;A1&gt;  &lt;Lv2&gt;  **B** </v>
      </c>
      <c r="D226" s="85" t="s">
        <v>519</v>
      </c>
      <c r="E226" s="84" t="str">
        <f>analysis!C227&amp;" Q"&amp;analysis!D227&amp;" &lt;F."&amp;analysis!P227&amp;" Ch."&amp;analysis!R227&amp;"&gt; "&amp;" &lt;Lv"&amp;analysis!L227&amp;"&gt; "</f>
        <v xml:space="preserve">2006 Q10 &lt;F.1 Ch.3&gt;  &lt;Lv2&gt; </v>
      </c>
    </row>
    <row r="227" spans="2:5" x14ac:dyDescent="0.25">
      <c r="B227" s="85" t="s">
        <v>518</v>
      </c>
      <c r="C227" s="77" t="str">
        <f>"=="&amp;analysis!A228&amp;"=="&amp;"&lt;"&amp;analysis!C228&amp;"&gt; "&amp;" &lt;Q"&amp;analysis!D228&amp;"&gt; "&amp;" &lt;"&amp;analysis!C228 &amp;" Q"&amp;analysis!D228&amp;"&gt; "&amp;" &lt;F."&amp;analysis!P228&amp;"&gt; "&amp;" &lt;F."&amp;analysis!P228&amp;" Ch."&amp;analysis!R228&amp;"&gt; "&amp;" &lt;"&amp;analysis!N228&amp;"&gt; "&amp;" &lt;Lv"&amp;analysis!L228&amp;"&gt; "&amp;" **"&amp;analysis!F228&amp;"** "</f>
        <v xml:space="preserve">==200611==&lt;2006&gt;  &lt;Q11&gt;  &lt;2006 Q11&gt;  &lt;F.3&gt;  &lt;F.3 Ch.3&gt;  &lt;DA&gt;  &lt;Lv2&gt;  **C** </v>
      </c>
      <c r="D227" s="85" t="s">
        <v>519</v>
      </c>
      <c r="E227" s="84" t="str">
        <f>analysis!C228&amp;" Q"&amp;analysis!D228&amp;" &lt;F."&amp;analysis!P228&amp;" Ch."&amp;analysis!R228&amp;"&gt; "&amp;" &lt;Lv"&amp;analysis!L228&amp;"&gt; "</f>
        <v xml:space="preserve">2006 Q11 &lt;F.3 Ch.3&gt;  &lt;Lv2&gt; </v>
      </c>
    </row>
    <row r="228" spans="2:5" x14ac:dyDescent="0.25">
      <c r="B228" s="85" t="s">
        <v>518</v>
      </c>
      <c r="C228" s="77" t="str">
        <f>"=="&amp;analysis!A229&amp;"=="&amp;"&lt;"&amp;analysis!C229&amp;"&gt; "&amp;" &lt;Q"&amp;analysis!D229&amp;"&gt; "&amp;" &lt;"&amp;analysis!C229 &amp;" Q"&amp;analysis!D229&amp;"&gt; "&amp;" &lt;F."&amp;analysis!P229&amp;"&gt; "&amp;" &lt;F."&amp;analysis!P229&amp;" Ch."&amp;analysis!R229&amp;"&gt; "&amp;" &lt;"&amp;analysis!N229&amp;"&gt; "&amp;" &lt;Lv"&amp;analysis!L229&amp;"&gt; "&amp;" **"&amp;analysis!F229&amp;"** "</f>
        <v xml:space="preserve">==200612==&lt;2006&gt;  &lt;Q12&gt;  &lt;2006 Q12&gt;  &lt;F.6&gt;  &lt;F.6 Ch.1&gt;  &lt;A3&gt;  &lt;Lv2&gt;  **C** </v>
      </c>
      <c r="D228" s="85" t="s">
        <v>519</v>
      </c>
      <c r="E228" s="84" t="str">
        <f>analysis!C229&amp;" Q"&amp;analysis!D229&amp;" &lt;F."&amp;analysis!P229&amp;" Ch."&amp;analysis!R229&amp;"&gt; "&amp;" &lt;Lv"&amp;analysis!L229&amp;"&gt; "</f>
        <v xml:space="preserve">2006 Q12 &lt;F.6 Ch.1&gt;  &lt;Lv2&gt; </v>
      </c>
    </row>
    <row r="229" spans="2:5" x14ac:dyDescent="0.25">
      <c r="B229" s="85" t="s">
        <v>518</v>
      </c>
      <c r="C229" s="77" t="str">
        <f>"=="&amp;analysis!A230&amp;"=="&amp;"&lt;"&amp;analysis!C230&amp;"&gt; "&amp;" &lt;Q"&amp;analysis!D230&amp;"&gt; "&amp;" &lt;"&amp;analysis!C230 &amp;" Q"&amp;analysis!D230&amp;"&gt; "&amp;" &lt;F."&amp;analysis!P230&amp;"&gt; "&amp;" &lt;F."&amp;analysis!P230&amp;" Ch."&amp;analysis!R230&amp;"&gt; "&amp;" &lt;"&amp;analysis!N230&amp;"&gt; "&amp;" &lt;Lv"&amp;analysis!L230&amp;"&gt; "&amp;" **"&amp;analysis!F230&amp;"** "</f>
        <v xml:space="preserve">==200613==&lt;2006&gt;  &lt;Q13&gt;  &lt;2006 Q13&gt;  &lt;F.2&gt;  &lt;F.2 Ch.6&gt;  &lt;A1&gt;  &lt;Lv3&gt;  **D** </v>
      </c>
      <c r="D229" s="85" t="s">
        <v>519</v>
      </c>
      <c r="E229" s="84" t="str">
        <f>analysis!C230&amp;" Q"&amp;analysis!D230&amp;" &lt;F."&amp;analysis!P230&amp;" Ch."&amp;analysis!R230&amp;"&gt; "&amp;" &lt;Lv"&amp;analysis!L230&amp;"&gt; "</f>
        <v xml:space="preserve">2006 Q13 &lt;F.2 Ch.6&gt;  &lt;Lv3&gt; </v>
      </c>
    </row>
    <row r="230" spans="2:5" x14ac:dyDescent="0.25">
      <c r="B230" s="85" t="s">
        <v>518</v>
      </c>
      <c r="C230" s="77" t="str">
        <f>"=="&amp;analysis!A231&amp;"=="&amp;"&lt;"&amp;analysis!C231&amp;"&gt; "&amp;" &lt;Q"&amp;analysis!D231&amp;"&gt; "&amp;" &lt;"&amp;analysis!C231 &amp;" Q"&amp;analysis!D231&amp;"&gt; "&amp;" &lt;F."&amp;analysis!P231&amp;"&gt; "&amp;" &lt;F."&amp;analysis!P231&amp;" Ch."&amp;analysis!R231&amp;"&gt; "&amp;" &lt;"&amp;analysis!N231&amp;"&gt; "&amp;" &lt;Lv"&amp;analysis!L231&amp;"&gt; "&amp;" **"&amp;analysis!F231&amp;"** "</f>
        <v xml:space="preserve">==200614==&lt;2006&gt;  &lt;Q14&gt;  &lt;2006 Q14&gt;  &lt;F.5&gt;  &lt;F.5 Ch.6&gt;  &lt;DA&gt;  &lt;Lv4&gt;  **D** </v>
      </c>
      <c r="D230" s="85" t="s">
        <v>519</v>
      </c>
      <c r="E230" s="84" t="str">
        <f>analysis!C231&amp;" Q"&amp;analysis!D231&amp;" &lt;F."&amp;analysis!P231&amp;" Ch."&amp;analysis!R231&amp;"&gt; "&amp;" &lt;Lv"&amp;analysis!L231&amp;"&gt; "</f>
        <v xml:space="preserve">2006 Q14 &lt;F.5 Ch.6&gt;  &lt;Lv4&gt; </v>
      </c>
    </row>
    <row r="231" spans="2:5" x14ac:dyDescent="0.25">
      <c r="B231" s="85" t="s">
        <v>518</v>
      </c>
      <c r="C231" s="77" t="str">
        <f>"=="&amp;analysis!A232&amp;"=="&amp;"&lt;"&amp;analysis!C232&amp;"&gt; "&amp;" &lt;Q"&amp;analysis!D232&amp;"&gt; "&amp;" &lt;"&amp;analysis!C232 &amp;" Q"&amp;analysis!D232&amp;"&gt; "&amp;" &lt;F."&amp;analysis!P232&amp;"&gt; "&amp;" &lt;F."&amp;analysis!P232&amp;" Ch."&amp;analysis!R232&amp;"&gt; "&amp;" &lt;"&amp;analysis!N232&amp;"&gt; "&amp;" &lt;Lv"&amp;analysis!L232&amp;"&gt; "&amp;" **"&amp;analysis!F232&amp;"** "</f>
        <v xml:space="preserve">==200615==&lt;2006&gt;  &lt;Q15&gt;  &lt;2006 Q15&gt;  &lt;F.2&gt;  &lt;F.2 Ch.6&gt;  &lt;A1&gt;  &lt;Lv4&gt;  **C** </v>
      </c>
      <c r="D231" s="85" t="s">
        <v>519</v>
      </c>
      <c r="E231" s="84" t="str">
        <f>analysis!C232&amp;" Q"&amp;analysis!D232&amp;" &lt;F."&amp;analysis!P232&amp;" Ch."&amp;analysis!R232&amp;"&gt; "&amp;" &lt;Lv"&amp;analysis!L232&amp;"&gt; "</f>
        <v xml:space="preserve">2006 Q15 &lt;F.2 Ch.6&gt;  &lt;Lv4&gt; </v>
      </c>
    </row>
    <row r="232" spans="2:5" x14ac:dyDescent="0.25">
      <c r="B232" s="85" t="s">
        <v>518</v>
      </c>
      <c r="C232" s="77" t="str">
        <f>"=="&amp;analysis!A233&amp;"=="&amp;"&lt;"&amp;analysis!C233&amp;"&gt; "&amp;" &lt;Q"&amp;analysis!D233&amp;"&gt; "&amp;" &lt;"&amp;analysis!C233 &amp;" Q"&amp;analysis!D233&amp;"&gt; "&amp;" &lt;F."&amp;analysis!P233&amp;"&gt; "&amp;" &lt;F."&amp;analysis!P233&amp;" Ch."&amp;analysis!R233&amp;"&gt; "&amp;" &lt;"&amp;analysis!N233&amp;"&gt; "&amp;" &lt;Lv"&amp;analysis!L233&amp;"&gt; "&amp;" **"&amp;analysis!F233&amp;"** "</f>
        <v xml:space="preserve">==200616==&lt;2006&gt;  &lt;Q16&gt;  &lt;2006 Q16&gt;  &lt;F.3&gt;  &lt;F.3 Ch.11&gt;  &lt;T1&gt;  &lt;Lv4&gt;  **A** </v>
      </c>
      <c r="D232" s="85" t="s">
        <v>519</v>
      </c>
      <c r="E232" s="84" t="str">
        <f>analysis!C233&amp;" Q"&amp;analysis!D233&amp;" &lt;F."&amp;analysis!P233&amp;" Ch."&amp;analysis!R233&amp;"&gt; "&amp;" &lt;Lv"&amp;analysis!L233&amp;"&gt; "</f>
        <v xml:space="preserve">2006 Q16 &lt;F.3 Ch.11&gt;  &lt;Lv4&gt; </v>
      </c>
    </row>
    <row r="233" spans="2:5" x14ac:dyDescent="0.25">
      <c r="B233" s="85" t="s">
        <v>518</v>
      </c>
      <c r="C233" s="77" t="str">
        <f>"=="&amp;analysis!A234&amp;"=="&amp;"&lt;"&amp;analysis!C234&amp;"&gt; "&amp;" &lt;Q"&amp;analysis!D234&amp;"&gt; "&amp;" &lt;"&amp;analysis!C234 &amp;" Q"&amp;analysis!D234&amp;"&gt; "&amp;" &lt;F."&amp;analysis!P234&amp;"&gt; "&amp;" &lt;F."&amp;analysis!P234&amp;" Ch."&amp;analysis!R234&amp;"&gt; "&amp;" &lt;"&amp;analysis!N234&amp;"&gt; "&amp;" &lt;Lv"&amp;analysis!L234&amp;"&gt; "&amp;" **"&amp;analysis!F234&amp;"** "</f>
        <v xml:space="preserve">==200617==&lt;2006&gt;  &lt;Q17&gt;  &lt;2006 Q17&gt;  &lt;F.2&gt;  &lt;F.2 Ch.10&gt;  &lt;A2&gt;  &lt;Lv2&gt;  **A** </v>
      </c>
      <c r="D233" s="85" t="s">
        <v>519</v>
      </c>
      <c r="E233" s="84" t="str">
        <f>analysis!C234&amp;" Q"&amp;analysis!D234&amp;" &lt;F."&amp;analysis!P234&amp;" Ch."&amp;analysis!R234&amp;"&gt; "&amp;" &lt;Lv"&amp;analysis!L234&amp;"&gt; "</f>
        <v xml:space="preserve">2006 Q17 &lt;F.2 Ch.10&gt;  &lt;Lv2&gt; </v>
      </c>
    </row>
    <row r="234" spans="2:5" x14ac:dyDescent="0.25">
      <c r="B234" s="85" t="s">
        <v>518</v>
      </c>
      <c r="C234" s="77" t="str">
        <f>"=="&amp;analysis!A235&amp;"=="&amp;"&lt;"&amp;analysis!C235&amp;"&gt; "&amp;" &lt;Q"&amp;analysis!D235&amp;"&gt; "&amp;" &lt;"&amp;analysis!C235 &amp;" Q"&amp;analysis!D235&amp;"&gt; "&amp;" &lt;F."&amp;analysis!P235&amp;"&gt; "&amp;" &lt;F."&amp;analysis!P235&amp;" Ch."&amp;analysis!R235&amp;"&gt; "&amp;" &lt;"&amp;analysis!N235&amp;"&gt; "&amp;" &lt;Lv"&amp;analysis!L235&amp;"&gt; "&amp;" **"&amp;analysis!F235&amp;"** "</f>
        <v xml:space="preserve">==200618==&lt;2006&gt;  &lt;Q18&gt;  &lt;2006 Q18&gt;  &lt;F.3&gt;  &lt;F.3 Ch.10&gt;  &lt;VA2&gt;  &lt;Lv2&gt;  **B** </v>
      </c>
      <c r="D234" s="85" t="s">
        <v>519</v>
      </c>
      <c r="E234" s="84" t="str">
        <f>analysis!C235&amp;" Q"&amp;analysis!D235&amp;" &lt;F."&amp;analysis!P235&amp;" Ch."&amp;analysis!R235&amp;"&gt; "&amp;" &lt;Lv"&amp;analysis!L235&amp;"&gt; "</f>
        <v xml:space="preserve">2006 Q18 &lt;F.3 Ch.10&gt;  &lt;Lv2&gt; </v>
      </c>
    </row>
    <row r="235" spans="2:5" x14ac:dyDescent="0.25">
      <c r="B235" s="85" t="s">
        <v>518</v>
      </c>
      <c r="C235" s="77" t="str">
        <f>"=="&amp;analysis!A236&amp;"=="&amp;"&lt;"&amp;analysis!C236&amp;"&gt; "&amp;" &lt;Q"&amp;analysis!D236&amp;"&gt; "&amp;" &lt;"&amp;analysis!C236 &amp;" Q"&amp;analysis!D236&amp;"&gt; "&amp;" &lt;F."&amp;analysis!P236&amp;"&gt; "&amp;" &lt;F."&amp;analysis!P236&amp;" Ch."&amp;analysis!R236&amp;"&gt; "&amp;" &lt;"&amp;analysis!N236&amp;"&gt; "&amp;" &lt;Lv"&amp;analysis!L236&amp;"&gt; "&amp;" **"&amp;analysis!F236&amp;"** "</f>
        <v xml:space="preserve">==200619==&lt;2006&gt;  &lt;Q19&gt;  &lt;2006 Q19&gt;  &lt;F.2&gt;  &lt;F.2 Ch.12&gt;  &lt;VA1&gt;  &lt;Lv4&gt;  **C** </v>
      </c>
      <c r="D235" s="85" t="s">
        <v>519</v>
      </c>
      <c r="E235" s="84" t="str">
        <f>analysis!C236&amp;" Q"&amp;analysis!D236&amp;" &lt;F."&amp;analysis!P236&amp;" Ch."&amp;analysis!R236&amp;"&gt; "&amp;" &lt;Lv"&amp;analysis!L236&amp;"&gt; "</f>
        <v xml:space="preserve">2006 Q19 &lt;F.2 Ch.12&gt;  &lt;Lv4&gt; </v>
      </c>
    </row>
    <row r="236" spans="2:5" x14ac:dyDescent="0.25">
      <c r="B236" s="85" t="s">
        <v>518</v>
      </c>
      <c r="C236" s="77" t="str">
        <f>"=="&amp;analysis!A237&amp;"=="&amp;"&lt;"&amp;analysis!C237&amp;"&gt; "&amp;" &lt;Q"&amp;analysis!D237&amp;"&gt; "&amp;" &lt;"&amp;analysis!C237 &amp;" Q"&amp;analysis!D237&amp;"&gt; "&amp;" &lt;F."&amp;analysis!P237&amp;"&gt; "&amp;" &lt;F."&amp;analysis!P237&amp;" Ch."&amp;analysis!R237&amp;"&gt; "&amp;" &lt;"&amp;analysis!N237&amp;"&gt; "&amp;" &lt;Lv"&amp;analysis!L237&amp;"&gt; "&amp;" **"&amp;analysis!F237&amp;"** "</f>
        <v xml:space="preserve">==200620==&lt;2006&gt;  &lt;Q20&gt;  &lt;2006 Q20&gt;  &lt;F.2&gt;  &lt;F.2 Ch.11&gt;  &lt;T1&gt;  &lt;Lv2&gt;  **A** </v>
      </c>
      <c r="D236" s="85" t="s">
        <v>519</v>
      </c>
      <c r="E236" s="84" t="str">
        <f>analysis!C237&amp;" Q"&amp;analysis!D237&amp;" &lt;F."&amp;analysis!P237&amp;" Ch."&amp;analysis!R237&amp;"&gt; "&amp;" &lt;Lv"&amp;analysis!L237&amp;"&gt; "</f>
        <v xml:space="preserve">2006 Q20 &lt;F.2 Ch.11&gt;  &lt;Lv2&gt; </v>
      </c>
    </row>
    <row r="237" spans="2:5" x14ac:dyDescent="0.25">
      <c r="B237" s="85" t="s">
        <v>518</v>
      </c>
      <c r="C237" s="77" t="str">
        <f>"=="&amp;analysis!A238&amp;"=="&amp;"&lt;"&amp;analysis!C238&amp;"&gt; "&amp;" &lt;Q"&amp;analysis!D238&amp;"&gt; "&amp;" &lt;"&amp;analysis!C238 &amp;" Q"&amp;analysis!D238&amp;"&gt; "&amp;" &lt;F."&amp;analysis!P238&amp;"&gt; "&amp;" &lt;F."&amp;analysis!P238&amp;" Ch."&amp;analysis!R238&amp;"&gt; "&amp;" &lt;"&amp;analysis!N238&amp;"&gt; "&amp;" &lt;Lv"&amp;analysis!L238&amp;"&gt; "&amp;" **"&amp;analysis!F238&amp;"** "</f>
        <v xml:space="preserve">==200621==&lt;2006&gt;  &lt;Q21&gt;  &lt;2006 Q21&gt;  &lt;F.2&gt;  &lt;F.2 Ch.11&gt;  &lt;T1&gt;  &lt;Lv3&gt;  **D** </v>
      </c>
      <c r="D237" s="85" t="s">
        <v>519</v>
      </c>
      <c r="E237" s="84" t="str">
        <f>analysis!C238&amp;" Q"&amp;analysis!D238&amp;" &lt;F."&amp;analysis!P238&amp;" Ch."&amp;analysis!R238&amp;"&gt; "&amp;" &lt;Lv"&amp;analysis!L238&amp;"&gt; "</f>
        <v xml:space="preserve">2006 Q21 &lt;F.2 Ch.11&gt;  &lt;Lv3&gt; </v>
      </c>
    </row>
    <row r="238" spans="2:5" x14ac:dyDescent="0.25">
      <c r="B238" s="85" t="s">
        <v>518</v>
      </c>
      <c r="C238" s="77" t="str">
        <f>"=="&amp;analysis!A239&amp;"=="&amp;"&lt;"&amp;analysis!C239&amp;"&gt; "&amp;" &lt;Q"&amp;analysis!D239&amp;"&gt; "&amp;" &lt;"&amp;analysis!C239 &amp;" Q"&amp;analysis!D239&amp;"&gt; "&amp;" &lt;F."&amp;analysis!P239&amp;"&gt; "&amp;" &lt;F."&amp;analysis!P239&amp;" Ch."&amp;analysis!R239&amp;"&gt; "&amp;" &lt;"&amp;analysis!N239&amp;"&gt; "&amp;" &lt;Lv"&amp;analysis!L239&amp;"&gt; "&amp;" **"&amp;analysis!F239&amp;"** "</f>
        <v xml:space="preserve">==200622==&lt;2006&gt;  &lt;Q22&gt;  &lt;2006 Q22&gt;  &lt;F.4&gt;  &lt;F.4 Ch.12&gt;  &lt;T2&gt;  &lt;Lv4&gt;  **D** </v>
      </c>
      <c r="D238" s="85" t="s">
        <v>519</v>
      </c>
      <c r="E238" s="84" t="str">
        <f>analysis!C239&amp;" Q"&amp;analysis!D239&amp;" &lt;F."&amp;analysis!P239&amp;" Ch."&amp;analysis!R239&amp;"&gt; "&amp;" &lt;Lv"&amp;analysis!L239&amp;"&gt; "</f>
        <v xml:space="preserve">2006 Q22 &lt;F.4 Ch.12&gt;  &lt;Lv4&gt; </v>
      </c>
    </row>
    <row r="239" spans="2:5" x14ac:dyDescent="0.25">
      <c r="B239" s="85" t="s">
        <v>518</v>
      </c>
      <c r="C239" s="77" t="str">
        <f>"=="&amp;analysis!A240&amp;"=="&amp;"&lt;"&amp;analysis!C240&amp;"&gt; "&amp;" &lt;Q"&amp;analysis!D240&amp;"&gt; "&amp;" &lt;"&amp;analysis!C240 &amp;" Q"&amp;analysis!D240&amp;"&gt; "&amp;" &lt;F."&amp;analysis!P240&amp;"&gt; "&amp;" &lt;F."&amp;analysis!P240&amp;" Ch."&amp;analysis!R240&amp;"&gt; "&amp;" &lt;"&amp;analysis!N240&amp;"&gt; "&amp;" &lt;Lv"&amp;analysis!L240&amp;"&gt; "&amp;" **"&amp;analysis!F240&amp;"** "</f>
        <v xml:space="preserve">==200623==&lt;2006&gt;  &lt;Q23&gt;  &lt;2006 Q23&gt;  &lt;F.2&gt;  &lt;F.2 Ch.11&gt;  &lt;T1&gt;  &lt;Lv2&gt;  **C** </v>
      </c>
      <c r="D239" s="85" t="s">
        <v>519</v>
      </c>
      <c r="E239" s="84" t="str">
        <f>analysis!C240&amp;" Q"&amp;analysis!D240&amp;" &lt;F."&amp;analysis!P240&amp;" Ch."&amp;analysis!R240&amp;"&gt; "&amp;" &lt;Lv"&amp;analysis!L240&amp;"&gt; "</f>
        <v xml:space="preserve">2006 Q23 &lt;F.2 Ch.11&gt;  &lt;Lv2&gt; </v>
      </c>
    </row>
    <row r="240" spans="2:5" x14ac:dyDescent="0.25">
      <c r="B240" s="85" t="s">
        <v>518</v>
      </c>
      <c r="C240" s="77" t="str">
        <f>"=="&amp;analysis!A241&amp;"=="&amp;"&lt;"&amp;analysis!C241&amp;"&gt; "&amp;" &lt;Q"&amp;analysis!D241&amp;"&gt; "&amp;" &lt;"&amp;analysis!C241 &amp;" Q"&amp;analysis!D241&amp;"&gt; "&amp;" &lt;F."&amp;analysis!P241&amp;"&gt; "&amp;" &lt;F."&amp;analysis!P241&amp;" Ch."&amp;analysis!R241&amp;"&gt; "&amp;" &lt;"&amp;analysis!N241&amp;"&gt; "&amp;" &lt;Lv"&amp;analysis!L241&amp;"&gt; "&amp;" **"&amp;analysis!F241&amp;"** "</f>
        <v xml:space="preserve">==200624==&lt;2006&gt;  &lt;Q24&gt;  &lt;2006 Q24&gt;  &lt;F.5&gt;  &lt;F.5 Ch.10&gt;  &lt;3D2&gt;  &lt;Lv5&gt;  **B** </v>
      </c>
      <c r="D240" s="85" t="s">
        <v>519</v>
      </c>
      <c r="E240" s="84" t="str">
        <f>analysis!C241&amp;" Q"&amp;analysis!D241&amp;" &lt;F."&amp;analysis!P241&amp;" Ch."&amp;analysis!R241&amp;"&gt; "&amp;" &lt;Lv"&amp;analysis!L241&amp;"&gt; "</f>
        <v xml:space="preserve">2006 Q24 &lt;F.5 Ch.10&gt;  &lt;Lv5&gt; </v>
      </c>
    </row>
    <row r="241" spans="2:5" x14ac:dyDescent="0.25">
      <c r="B241" s="85" t="s">
        <v>518</v>
      </c>
      <c r="C241" s="77" t="str">
        <f>"=="&amp;analysis!A242&amp;"=="&amp;"&lt;"&amp;analysis!C242&amp;"&gt; "&amp;" &lt;Q"&amp;analysis!D242&amp;"&gt; "&amp;" &lt;"&amp;analysis!C242 &amp;" Q"&amp;analysis!D242&amp;"&gt; "&amp;" &lt;F."&amp;analysis!P242&amp;"&gt; "&amp;" &lt;F."&amp;analysis!P242&amp;" Ch."&amp;analysis!R242&amp;"&gt; "&amp;" &lt;"&amp;analysis!N242&amp;"&gt; "&amp;" &lt;Lv"&amp;analysis!L242&amp;"&gt; "&amp;" **"&amp;analysis!F242&amp;"** "</f>
        <v xml:space="preserve">==200625==&lt;2006&gt;  &lt;Q25&gt;  &lt;2006 Q25&gt;  &lt;F.1&gt;  &lt;F.1 Ch.9&gt;  &lt;Geo&gt;  &lt;Lv2&gt;  **D** </v>
      </c>
      <c r="D241" s="85" t="s">
        <v>519</v>
      </c>
      <c r="E241" s="84" t="str">
        <f>analysis!C242&amp;" Q"&amp;analysis!D242&amp;" &lt;F."&amp;analysis!P242&amp;" Ch."&amp;analysis!R242&amp;"&gt; "&amp;" &lt;Lv"&amp;analysis!L242&amp;"&gt; "</f>
        <v xml:space="preserve">2006 Q25 &lt;F.1 Ch.9&gt;  &lt;Lv2&gt; </v>
      </c>
    </row>
    <row r="242" spans="2:5" x14ac:dyDescent="0.25">
      <c r="B242" s="85" t="s">
        <v>518</v>
      </c>
      <c r="C242" s="77" t="str">
        <f>"=="&amp;analysis!A243&amp;"=="&amp;"&lt;"&amp;analysis!C243&amp;"&gt; "&amp;" &lt;Q"&amp;analysis!D243&amp;"&gt; "&amp;" &lt;"&amp;analysis!C243 &amp;" Q"&amp;analysis!D243&amp;"&gt; "&amp;" &lt;F."&amp;analysis!P243&amp;"&gt; "&amp;" &lt;F."&amp;analysis!P243&amp;" Ch."&amp;analysis!R243&amp;"&gt; "&amp;" &lt;"&amp;analysis!N243&amp;"&gt; "&amp;" &lt;Lv"&amp;analysis!L243&amp;"&gt; "&amp;" **"&amp;analysis!F243&amp;"** "</f>
        <v xml:space="preserve">==200626==&lt;2006&gt;  &lt;Q26&gt;  &lt;2006 Q26&gt;  &lt;F.3&gt;  &lt;F.3 Ch.8&gt;  &lt;DG2&gt;  &lt;Lv2&gt;  **D** </v>
      </c>
      <c r="D242" s="85" t="s">
        <v>519</v>
      </c>
      <c r="E242" s="84" t="str">
        <f>analysis!C243&amp;" Q"&amp;analysis!D243&amp;" &lt;F."&amp;analysis!P243&amp;" Ch."&amp;analysis!R243&amp;"&gt; "&amp;" &lt;Lv"&amp;analysis!L243&amp;"&gt; "</f>
        <v xml:space="preserve">2006 Q26 &lt;F.3 Ch.8&gt;  &lt;Lv2&gt; </v>
      </c>
    </row>
    <row r="243" spans="2:5" x14ac:dyDescent="0.25">
      <c r="B243" s="85" t="s">
        <v>518</v>
      </c>
      <c r="C243" s="77" t="str">
        <f>"=="&amp;analysis!A244&amp;"=="&amp;"&lt;"&amp;analysis!C244&amp;"&gt; "&amp;" &lt;Q"&amp;analysis!D244&amp;"&gt; "&amp;" &lt;"&amp;analysis!C244 &amp;" Q"&amp;analysis!D244&amp;"&gt; "&amp;" &lt;F."&amp;analysis!P244&amp;"&gt; "&amp;" &lt;F."&amp;analysis!P244&amp;" Ch."&amp;analysis!R244&amp;"&gt; "&amp;" &lt;"&amp;analysis!N244&amp;"&gt; "&amp;" &lt;Lv"&amp;analysis!L244&amp;"&gt; "&amp;" **"&amp;analysis!F244&amp;"** "</f>
        <v xml:space="preserve">==200627==&lt;2006&gt;  &lt;Q27&gt;  &lt;2006 Q27&gt;  &lt;F.2&gt;  &lt;F.2 Ch.10&gt;  &lt;A2&gt;  &lt;Lv4&gt;  **C** </v>
      </c>
      <c r="D243" s="85" t="s">
        <v>519</v>
      </c>
      <c r="E243" s="84" t="str">
        <f>analysis!C244&amp;" Q"&amp;analysis!D244&amp;" &lt;F."&amp;analysis!P244&amp;" Ch."&amp;analysis!R244&amp;"&gt; "&amp;" &lt;Lv"&amp;analysis!L244&amp;"&gt; "</f>
        <v xml:space="preserve">2006 Q27 &lt;F.2 Ch.10&gt;  &lt;Lv4&gt; </v>
      </c>
    </row>
    <row r="244" spans="2:5" x14ac:dyDescent="0.25">
      <c r="B244" s="85" t="s">
        <v>518</v>
      </c>
      <c r="C244" s="77" t="str">
        <f>"=="&amp;analysis!A245&amp;"=="&amp;"&lt;"&amp;analysis!C245&amp;"&gt; "&amp;" &lt;Q"&amp;analysis!D245&amp;"&gt; "&amp;" &lt;"&amp;analysis!C245 &amp;" Q"&amp;analysis!D245&amp;"&gt; "&amp;" &lt;F."&amp;analysis!P245&amp;"&gt; "&amp;" &lt;F."&amp;analysis!P245&amp;" Ch."&amp;analysis!R245&amp;"&gt; "&amp;" &lt;"&amp;analysis!N245&amp;"&gt; "&amp;" &lt;Lv"&amp;analysis!L245&amp;"&gt; "&amp;" **"&amp;analysis!F245&amp;"** "</f>
        <v xml:space="preserve">==200628==&lt;2006&gt;  &lt;Q28&gt;  &lt;2006 Q28&gt;  &lt;F.4&gt;  &lt;F.4 Ch.2&gt;  &lt;AG2&gt;  &lt;Lv4&gt;  **C** </v>
      </c>
      <c r="D244" s="85" t="s">
        <v>519</v>
      </c>
      <c r="E244" s="84" t="str">
        <f>analysis!C245&amp;" Q"&amp;analysis!D245&amp;" &lt;F."&amp;analysis!P245&amp;" Ch."&amp;analysis!R245&amp;"&gt; "&amp;" &lt;Lv"&amp;analysis!L245&amp;"&gt; "</f>
        <v xml:space="preserve">2006 Q28 &lt;F.4 Ch.2&gt;  &lt;Lv4&gt; </v>
      </c>
    </row>
    <row r="245" spans="2:5" x14ac:dyDescent="0.25">
      <c r="B245" s="85" t="s">
        <v>518</v>
      </c>
      <c r="C245" s="77" t="str">
        <f>"=="&amp;analysis!A246&amp;"=="&amp;"&lt;"&amp;analysis!C246&amp;"&gt; "&amp;" &lt;Q"&amp;analysis!D246&amp;"&gt; "&amp;" &lt;"&amp;analysis!C246 &amp;" Q"&amp;analysis!D246&amp;"&gt; "&amp;" &lt;F."&amp;analysis!P246&amp;"&gt; "&amp;" &lt;F."&amp;analysis!P246&amp;" Ch."&amp;analysis!R246&amp;"&gt; "&amp;" &lt;"&amp;analysis!N246&amp;"&gt; "&amp;" &lt;Lv"&amp;analysis!L246&amp;"&gt; "&amp;" **"&amp;analysis!F246&amp;"** "</f>
        <v xml:space="preserve">==200629==&lt;2006&gt;  &lt;Q29&gt;  &lt;2006 Q29&gt;  &lt;F.4&gt;  &lt;F.4 Ch.2&gt;  &lt;AG2&gt;  &lt;Lv3&gt;  **D** </v>
      </c>
      <c r="D245" s="85" t="s">
        <v>519</v>
      </c>
      <c r="E245" s="84" t="str">
        <f>analysis!C246&amp;" Q"&amp;analysis!D246&amp;" &lt;F."&amp;analysis!P246&amp;" Ch."&amp;analysis!R246&amp;"&gt; "&amp;" &lt;Lv"&amp;analysis!L246&amp;"&gt; "</f>
        <v xml:space="preserve">2006 Q29 &lt;F.4 Ch.2&gt;  &lt;Lv3&gt; </v>
      </c>
    </row>
    <row r="246" spans="2:5" x14ac:dyDescent="0.25">
      <c r="B246" s="85" t="s">
        <v>518</v>
      </c>
      <c r="C246" s="77" t="str">
        <f>"=="&amp;analysis!A247&amp;"=="&amp;"&lt;"&amp;analysis!C247&amp;"&gt; "&amp;" &lt;Q"&amp;analysis!D247&amp;"&gt; "&amp;" &lt;"&amp;analysis!C247 &amp;" Q"&amp;analysis!D247&amp;"&gt; "&amp;" &lt;F."&amp;analysis!P247&amp;"&gt; "&amp;" &lt;F."&amp;analysis!P247&amp;" Ch."&amp;analysis!R247&amp;"&gt; "&amp;" &lt;"&amp;analysis!N247&amp;"&gt; "&amp;" &lt;Lv"&amp;analysis!L247&amp;"&gt; "&amp;" **"&amp;analysis!F247&amp;"** "</f>
        <v xml:space="preserve">==200630==&lt;2006&gt;  &lt;Q30&gt;  &lt;2006 Q30&gt;  &lt;F.4&gt;  &lt;F.4 Ch.2&gt;  &lt;AG2&gt;  &lt;Lv3&gt;  **A** </v>
      </c>
      <c r="D246" s="85" t="s">
        <v>519</v>
      </c>
      <c r="E246" s="84" t="str">
        <f>analysis!C247&amp;" Q"&amp;analysis!D247&amp;" &lt;F."&amp;analysis!P247&amp;" Ch."&amp;analysis!R247&amp;"&gt; "&amp;" &lt;Lv"&amp;analysis!L247&amp;"&gt; "</f>
        <v xml:space="preserve">2006 Q30 &lt;F.4 Ch.2&gt;  &lt;Lv3&gt; </v>
      </c>
    </row>
    <row r="247" spans="2:5" x14ac:dyDescent="0.25">
      <c r="B247" s="85" t="s">
        <v>518</v>
      </c>
      <c r="C247" s="77" t="str">
        <f>"=="&amp;analysis!A248&amp;"=="&amp;"&lt;"&amp;analysis!C248&amp;"&gt; "&amp;" &lt;Q"&amp;analysis!D248&amp;"&gt; "&amp;" &lt;"&amp;analysis!C248 &amp;" Q"&amp;analysis!D248&amp;"&gt; "&amp;" &lt;F."&amp;analysis!P248&amp;"&gt; "&amp;" &lt;F."&amp;analysis!P248&amp;" Ch."&amp;analysis!R248&amp;"&gt; "&amp;" &lt;"&amp;analysis!N248&amp;"&gt; "&amp;" &lt;Lv"&amp;analysis!L248&amp;"&gt; "&amp;" **"&amp;analysis!F248&amp;"** "</f>
        <v xml:space="preserve">==200631==&lt;2006&gt;  &lt;Q31&gt;  &lt;2006 Q31&gt;  &lt;F.3&gt;  &lt;F.3 Ch.12&gt;  &lt;AG2&gt;  &lt;Lv5&gt;  **D** </v>
      </c>
      <c r="D247" s="85" t="s">
        <v>519</v>
      </c>
      <c r="E247" s="84" t="str">
        <f>analysis!C248&amp;" Q"&amp;analysis!D248&amp;" &lt;F."&amp;analysis!P248&amp;" Ch."&amp;analysis!R248&amp;"&gt; "&amp;" &lt;Lv"&amp;analysis!L248&amp;"&gt; "</f>
        <v xml:space="preserve">2006 Q31 &lt;F.3 Ch.12&gt;  &lt;Lv5&gt; </v>
      </c>
    </row>
    <row r="248" spans="2:5" x14ac:dyDescent="0.25">
      <c r="B248" s="85" t="s">
        <v>518</v>
      </c>
      <c r="C248" s="77" t="str">
        <f>"=="&amp;analysis!A249&amp;"=="&amp;"&lt;"&amp;analysis!C249&amp;"&gt; "&amp;" &lt;Q"&amp;analysis!D249&amp;"&gt; "&amp;" &lt;"&amp;analysis!C249 &amp;" Q"&amp;analysis!D249&amp;"&gt; "&amp;" &lt;F."&amp;analysis!P249&amp;"&gt; "&amp;" &lt;F."&amp;analysis!P249&amp;" Ch."&amp;analysis!R249&amp;"&gt; "&amp;" &lt;"&amp;analysis!N249&amp;"&gt; "&amp;" &lt;Lv"&amp;analysis!L249&amp;"&gt; "&amp;" **"&amp;analysis!F249&amp;"** "</f>
        <v xml:space="preserve">==200632==&lt;2006&gt;  &lt;Q32&gt;  &lt;2006 Q32&gt;  &lt;F.5&gt;  &lt;F.5 Ch.5&gt;  &lt;P2&gt;  &lt;Lv2&gt;  **B** </v>
      </c>
      <c r="D248" s="85" t="s">
        <v>519</v>
      </c>
      <c r="E248" s="84" t="str">
        <f>analysis!C249&amp;" Q"&amp;analysis!D249&amp;" &lt;F."&amp;analysis!P249&amp;" Ch."&amp;analysis!R249&amp;"&gt; "&amp;" &lt;Lv"&amp;analysis!L249&amp;"&gt; "</f>
        <v xml:space="preserve">2006 Q32 &lt;F.5 Ch.5&gt;  &lt;Lv2&gt; </v>
      </c>
    </row>
    <row r="249" spans="2:5" x14ac:dyDescent="0.25">
      <c r="B249" s="85" t="s">
        <v>518</v>
      </c>
      <c r="C249" s="77" t="str">
        <f>"=="&amp;analysis!A250&amp;"=="&amp;"&lt;"&amp;analysis!C250&amp;"&gt; "&amp;" &lt;Q"&amp;analysis!D250&amp;"&gt; "&amp;" &lt;"&amp;analysis!C250 &amp;" Q"&amp;analysis!D250&amp;"&gt; "&amp;" &lt;F."&amp;analysis!P250&amp;"&gt; "&amp;" &lt;F."&amp;analysis!P250&amp;" Ch."&amp;analysis!R250&amp;"&gt; "&amp;" &lt;"&amp;analysis!N250&amp;"&gt; "&amp;" &lt;Lv"&amp;analysis!L250&amp;"&gt; "&amp;" **"&amp;analysis!F250&amp;"** "</f>
        <v xml:space="preserve">==200633==&lt;2006&gt;  &lt;Q33&gt;  &lt;2006 Q33&gt;  &lt;F.5&gt;  &lt;F.5 Ch.5&gt;  &lt;P2&gt;  &lt;Lv5&gt;  **C** </v>
      </c>
      <c r="D249" s="85" t="s">
        <v>519</v>
      </c>
      <c r="E249" s="84" t="str">
        <f>analysis!C250&amp;" Q"&amp;analysis!D250&amp;" &lt;F."&amp;analysis!P250&amp;" Ch."&amp;analysis!R250&amp;"&gt; "&amp;" &lt;Lv"&amp;analysis!L250&amp;"&gt; "</f>
        <v xml:space="preserve">2006 Q33 &lt;F.5 Ch.5&gt;  &lt;Lv5&gt; </v>
      </c>
    </row>
    <row r="250" spans="2:5" x14ac:dyDescent="0.25">
      <c r="B250" s="85" t="s">
        <v>518</v>
      </c>
      <c r="C250" s="77" t="str">
        <f>"=="&amp;analysis!A251&amp;"=="&amp;"&lt;"&amp;analysis!C251&amp;"&gt; "&amp;" &lt;Q"&amp;analysis!D251&amp;"&gt; "&amp;" &lt;"&amp;analysis!C251 &amp;" Q"&amp;analysis!D251&amp;"&gt; "&amp;" &lt;F."&amp;analysis!P251&amp;"&gt; "&amp;" &lt;F."&amp;analysis!P251&amp;" Ch."&amp;analysis!R251&amp;"&gt; "&amp;" &lt;"&amp;analysis!N251&amp;"&gt; "&amp;" &lt;Lv"&amp;analysis!L251&amp;"&gt; "&amp;" **"&amp;analysis!F251&amp;"** "</f>
        <v xml:space="preserve">==200634==&lt;2006&gt;  &lt;Q34&gt;  &lt;2006 Q34&gt;  &lt;F.5&gt;  &lt;F.5 Ch.11&gt;  &lt;S3&gt;  &lt;Lv2&gt;  **B** </v>
      </c>
      <c r="D250" s="85" t="s">
        <v>519</v>
      </c>
      <c r="E250" s="84" t="str">
        <f>analysis!C251&amp;" Q"&amp;analysis!D251&amp;" &lt;F."&amp;analysis!P251&amp;" Ch."&amp;analysis!R251&amp;"&gt; "&amp;" &lt;Lv"&amp;analysis!L251&amp;"&gt; "</f>
        <v xml:space="preserve">2006 Q34 &lt;F.5 Ch.11&gt;  &lt;Lv2&gt; </v>
      </c>
    </row>
    <row r="251" spans="2:5" x14ac:dyDescent="0.25">
      <c r="B251" s="85" t="s">
        <v>518</v>
      </c>
      <c r="C251" s="77" t="str">
        <f>"=="&amp;analysis!A252&amp;"=="&amp;"&lt;"&amp;analysis!C252&amp;"&gt; "&amp;" &lt;Q"&amp;analysis!D252&amp;"&gt; "&amp;" &lt;"&amp;analysis!C252 &amp;" Q"&amp;analysis!D252&amp;"&gt; "&amp;" &lt;F."&amp;analysis!P252&amp;"&gt; "&amp;" &lt;F."&amp;analysis!P252&amp;" Ch."&amp;analysis!R252&amp;"&gt; "&amp;" &lt;"&amp;analysis!N252&amp;"&gt; "&amp;" &lt;Lv"&amp;analysis!L252&amp;"&gt; "&amp;" **"&amp;analysis!F252&amp;"** "</f>
        <v xml:space="preserve">==200635==&lt;2006&gt;  &lt;Q35&gt;  &lt;2006 Q35&gt;  &lt;F.5&gt;  &lt;F.5 Ch.11&gt;  &lt;S3&gt;  &lt;Lv2&gt;  **C** </v>
      </c>
      <c r="D251" s="85" t="s">
        <v>519</v>
      </c>
      <c r="E251" s="84" t="str">
        <f>analysis!C252&amp;" Q"&amp;analysis!D252&amp;" &lt;F."&amp;analysis!P252&amp;" Ch."&amp;analysis!R252&amp;"&gt; "&amp;" &lt;Lv"&amp;analysis!L252&amp;"&gt; "</f>
        <v xml:space="preserve">2006 Q35 &lt;F.5 Ch.11&gt;  &lt;Lv2&gt; </v>
      </c>
    </row>
    <row r="252" spans="2:5" x14ac:dyDescent="0.25">
      <c r="B252" s="85" t="s">
        <v>518</v>
      </c>
      <c r="C252" s="77" t="str">
        <f>"=="&amp;analysis!A253&amp;"=="&amp;"&lt;"&amp;analysis!C253&amp;"&gt; "&amp;" &lt;Q"&amp;analysis!D253&amp;"&gt; "&amp;" &lt;"&amp;analysis!C253 &amp;" Q"&amp;analysis!D253&amp;"&gt; "&amp;" &lt;F."&amp;analysis!P253&amp;"&gt; "&amp;" &lt;F."&amp;analysis!P253&amp;" Ch."&amp;analysis!R253&amp;"&gt; "&amp;" &lt;"&amp;analysis!N253&amp;"&gt; "&amp;" &lt;Lv"&amp;analysis!L253&amp;"&gt; "&amp;" **"&amp;analysis!F253&amp;"** "</f>
        <v xml:space="preserve">==200636==&lt;2006&gt;  &lt;Q36&gt;  &lt;2006 Q36&gt;  &lt;F.5&gt;  &lt;F.5 Ch.6&gt;  &lt;DA&gt;  &lt;Lv2&gt;  **B** </v>
      </c>
      <c r="D252" s="85" t="s">
        <v>519</v>
      </c>
      <c r="E252" s="84" t="str">
        <f>analysis!C253&amp;" Q"&amp;analysis!D253&amp;" &lt;F."&amp;analysis!P253&amp;" Ch."&amp;analysis!R253&amp;"&gt; "&amp;" &lt;Lv"&amp;analysis!L253&amp;"&gt; "</f>
        <v xml:space="preserve">2006 Q36 &lt;F.5 Ch.6&gt;  &lt;Lv2&gt; </v>
      </c>
    </row>
    <row r="253" spans="2:5" x14ac:dyDescent="0.25">
      <c r="B253" s="85" t="s">
        <v>518</v>
      </c>
      <c r="C253" s="77" t="str">
        <f>"=="&amp;analysis!A254&amp;"=="&amp;"&lt;"&amp;analysis!C254&amp;"&gt; "&amp;" &lt;Q"&amp;analysis!D254&amp;"&gt; "&amp;" &lt;"&amp;analysis!C254 &amp;" Q"&amp;analysis!D254&amp;"&gt; "&amp;" &lt;F."&amp;analysis!P254&amp;"&gt; "&amp;" &lt;F."&amp;analysis!P254&amp;" Ch."&amp;analysis!R254&amp;"&gt; "&amp;" &lt;"&amp;analysis!N254&amp;"&gt; "&amp;" &lt;Lv"&amp;analysis!L254&amp;"&gt; "&amp;" **"&amp;analysis!F254&amp;"** "</f>
        <v xml:space="preserve">==200637==&lt;2006&gt;  &lt;Q37&gt;  &lt;2006 Q37&gt;  &lt;F.4&gt;  &lt;F.4 Ch.7&gt;  &lt;A3&gt;  &lt;Lv2&gt;  **B** </v>
      </c>
      <c r="D253" s="85" t="s">
        <v>519</v>
      </c>
      <c r="E253" s="84" t="str">
        <f>analysis!C254&amp;" Q"&amp;analysis!D254&amp;" &lt;F."&amp;analysis!P254&amp;" Ch."&amp;analysis!R254&amp;"&gt; "&amp;" &lt;Lv"&amp;analysis!L254&amp;"&gt; "</f>
        <v xml:space="preserve">2006 Q37 &lt;F.4 Ch.7&gt;  &lt;Lv2&gt; </v>
      </c>
    </row>
    <row r="254" spans="2:5" x14ac:dyDescent="0.25">
      <c r="B254" s="85" t="s">
        <v>518</v>
      </c>
      <c r="C254" s="77" t="str">
        <f>"=="&amp;analysis!A255&amp;"=="&amp;"&lt;"&amp;analysis!C255&amp;"&gt; "&amp;" &lt;Q"&amp;analysis!D255&amp;"&gt; "&amp;" &lt;"&amp;analysis!C255 &amp;" Q"&amp;analysis!D255&amp;"&gt; "&amp;" &lt;F."&amp;analysis!P255&amp;"&gt; "&amp;" &lt;F."&amp;analysis!P255&amp;" Ch."&amp;analysis!R255&amp;"&gt; "&amp;" &lt;"&amp;analysis!N255&amp;"&gt; "&amp;" &lt;Lv"&amp;analysis!L255&amp;"&gt; "&amp;" **"&amp;analysis!F255&amp;"** "</f>
        <v xml:space="preserve">==200638==&lt;2006&gt;  &lt;Q38&gt;  &lt;2006 Q38&gt;  &lt;F.4&gt;  &lt;F.4 Ch.8&gt;  &lt;A4&gt;  &lt;Lv4&gt;  **A** </v>
      </c>
      <c r="D254" s="85" t="s">
        <v>519</v>
      </c>
      <c r="E254" s="84" t="str">
        <f>analysis!C255&amp;" Q"&amp;analysis!D255&amp;" &lt;F."&amp;analysis!P255&amp;" Ch."&amp;analysis!R255&amp;"&gt; "&amp;" &lt;Lv"&amp;analysis!L255&amp;"&gt; "</f>
        <v xml:space="preserve">2006 Q38 &lt;F.4 Ch.8&gt;  &lt;Lv4&gt; </v>
      </c>
    </row>
    <row r="255" spans="2:5" x14ac:dyDescent="0.25">
      <c r="B255" s="85" t="s">
        <v>518</v>
      </c>
      <c r="C255" s="77" t="str">
        <f>"=="&amp;analysis!A256&amp;"=="&amp;"&lt;"&amp;analysis!C256&amp;"&gt; "&amp;" &lt;Q"&amp;analysis!D256&amp;"&gt; "&amp;" &lt;"&amp;analysis!C256 &amp;" Q"&amp;analysis!D256&amp;"&gt; "&amp;" &lt;F."&amp;analysis!P256&amp;"&gt; "&amp;" &lt;F."&amp;analysis!P256&amp;" Ch."&amp;analysis!R256&amp;"&gt; "&amp;" &lt;"&amp;analysis!N256&amp;"&gt; "&amp;" &lt;Lv"&amp;analysis!L256&amp;"&gt; "&amp;" **"&amp;analysis!F256&amp;"** "</f>
        <v xml:space="preserve">==200639==&lt;2006&gt;  &lt;Q39&gt;  &lt;2006 Q39&gt;  &lt;F.3&gt;  &lt;F.3 Ch.2&gt;  &lt;A2&gt;  &lt;Lv4&gt;  **C** </v>
      </c>
      <c r="D255" s="85" t="s">
        <v>519</v>
      </c>
      <c r="E255" s="84" t="str">
        <f>analysis!C256&amp;" Q"&amp;analysis!D256&amp;" &lt;F."&amp;analysis!P256&amp;" Ch."&amp;analysis!R256&amp;"&gt; "&amp;" &lt;Lv"&amp;analysis!L256&amp;"&gt; "</f>
        <v xml:space="preserve">2006 Q39 &lt;F.3 Ch.2&gt;  &lt;Lv4&gt; </v>
      </c>
    </row>
    <row r="256" spans="2:5" x14ac:dyDescent="0.25">
      <c r="B256" s="85" t="s">
        <v>518</v>
      </c>
      <c r="C256" s="77" t="str">
        <f>"=="&amp;analysis!A257&amp;"=="&amp;"&lt;"&amp;analysis!C257&amp;"&gt; "&amp;" &lt;Q"&amp;analysis!D257&amp;"&gt; "&amp;" &lt;"&amp;analysis!C257 &amp;" Q"&amp;analysis!D257&amp;"&gt; "&amp;" &lt;F."&amp;analysis!P257&amp;"&gt; "&amp;" &lt;F."&amp;analysis!P257&amp;" Ch."&amp;analysis!R257&amp;"&gt; "&amp;" &lt;"&amp;analysis!N257&amp;"&gt; "&amp;" &lt;Lv"&amp;analysis!L257&amp;"&gt; "&amp;" **"&amp;analysis!F257&amp;"** "</f>
        <v xml:space="preserve">==200640==&lt;2006&gt;  &lt;Q40&gt;  &lt;2006 Q40&gt;  &lt;F.4&gt;  &lt;F.4 Ch.6&gt;  &lt;A3&gt;  &lt;Lv4&gt;  **B** </v>
      </c>
      <c r="D256" s="85" t="s">
        <v>519</v>
      </c>
      <c r="E256" s="84" t="str">
        <f>analysis!C257&amp;" Q"&amp;analysis!D257&amp;" &lt;F."&amp;analysis!P257&amp;" Ch."&amp;analysis!R257&amp;"&gt; "&amp;" &lt;Lv"&amp;analysis!L257&amp;"&gt; "</f>
        <v xml:space="preserve">2006 Q40 &lt;F.4 Ch.6&gt;  &lt;Lv4&gt; </v>
      </c>
    </row>
    <row r="257" spans="2:5" x14ac:dyDescent="0.25">
      <c r="B257" s="85" t="s">
        <v>518</v>
      </c>
      <c r="C257" s="77" t="str">
        <f>"=="&amp;analysis!A258&amp;"=="&amp;"&lt;"&amp;analysis!C258&amp;"&gt; "&amp;" &lt;Q"&amp;analysis!D258&amp;"&gt; "&amp;" &lt;"&amp;analysis!C258 &amp;" Q"&amp;analysis!D258&amp;"&gt; "&amp;" &lt;F."&amp;analysis!P258&amp;"&gt; "&amp;" &lt;F."&amp;analysis!P258&amp;" Ch."&amp;analysis!R258&amp;"&gt; "&amp;" &lt;"&amp;analysis!N258&amp;"&gt; "&amp;" &lt;Lv"&amp;analysis!L258&amp;"&gt; "&amp;" **"&amp;analysis!F258&amp;"** "</f>
        <v xml:space="preserve">==200641==&lt;2006&gt;  &lt;Q41&gt;  &lt;2006 Q41&gt;  &lt;F.6&gt;  &lt;F.6 Ch.3&gt;  &lt;A4&gt;  &lt;Lv4&gt;  **C** </v>
      </c>
      <c r="D257" s="85" t="s">
        <v>519</v>
      </c>
      <c r="E257" s="84" t="str">
        <f>analysis!C258&amp;" Q"&amp;analysis!D258&amp;" &lt;F."&amp;analysis!P258&amp;" Ch."&amp;analysis!R258&amp;"&gt; "&amp;" &lt;Lv"&amp;analysis!L258&amp;"&gt; "</f>
        <v xml:space="preserve">2006 Q41 &lt;F.6 Ch.3&gt;  &lt;Lv4&gt; </v>
      </c>
    </row>
    <row r="258" spans="2:5" x14ac:dyDescent="0.25">
      <c r="B258" s="85" t="s">
        <v>518</v>
      </c>
      <c r="C258" s="77" t="str">
        <f>"=="&amp;analysis!A259&amp;"=="&amp;"&lt;"&amp;analysis!C259&amp;"&gt; "&amp;" &lt;Q"&amp;analysis!D259&amp;"&gt; "&amp;" &lt;"&amp;analysis!C259 &amp;" Q"&amp;analysis!D259&amp;"&gt; "&amp;" &lt;F."&amp;analysis!P259&amp;"&gt; "&amp;" &lt;F."&amp;analysis!P259&amp;" Ch."&amp;analysis!R259&amp;"&gt; "&amp;" &lt;"&amp;analysis!N259&amp;"&gt; "&amp;" &lt;Lv"&amp;analysis!L259&amp;"&gt; "&amp;" **"&amp;analysis!F259&amp;"** "</f>
        <v xml:space="preserve">==200642==&lt;2006&gt;  &lt;Q42&gt;  &lt;2006 Q42&gt;  &lt;F.6&gt;  &lt;F.6 Ch.1&gt;  &lt;A3&gt;  &lt;Lv3&gt;  **D** </v>
      </c>
      <c r="D258" s="85" t="s">
        <v>519</v>
      </c>
      <c r="E258" s="84" t="str">
        <f>analysis!C259&amp;" Q"&amp;analysis!D259&amp;" &lt;F."&amp;analysis!P259&amp;" Ch."&amp;analysis!R259&amp;"&gt; "&amp;" &lt;Lv"&amp;analysis!L259&amp;"&gt; "</f>
        <v xml:space="preserve">2006 Q42 &lt;F.6 Ch.1&gt;  &lt;Lv3&gt; </v>
      </c>
    </row>
    <row r="259" spans="2:5" x14ac:dyDescent="0.25">
      <c r="B259" s="85" t="s">
        <v>518</v>
      </c>
      <c r="C259" s="77" t="str">
        <f>"=="&amp;analysis!A260&amp;"=="&amp;"&lt;"&amp;analysis!C260&amp;"&gt; "&amp;" &lt;Q"&amp;analysis!D260&amp;"&gt; "&amp;" &lt;"&amp;analysis!C260 &amp;" Q"&amp;analysis!D260&amp;"&gt; "&amp;" &lt;F."&amp;analysis!P260&amp;"&gt; "&amp;" &lt;F."&amp;analysis!P260&amp;" Ch."&amp;analysis!R260&amp;"&gt; "&amp;" &lt;"&amp;analysis!N260&amp;"&gt; "&amp;" &lt;Lv"&amp;analysis!L260&amp;"&gt; "&amp;" **"&amp;analysis!F260&amp;"** "</f>
        <v xml:space="preserve">==200643==&lt;2006&gt;  &lt;Q43&gt;  &lt;2006 Q43&gt;  &lt;F.6&gt;  &lt;F.6 Ch.2&gt;  &lt;A3&gt;  &lt;Lv5&gt;  **A** </v>
      </c>
      <c r="D259" s="85" t="s">
        <v>519</v>
      </c>
      <c r="E259" s="84" t="str">
        <f>analysis!C260&amp;" Q"&amp;analysis!D260&amp;" &lt;F."&amp;analysis!P260&amp;" Ch."&amp;analysis!R260&amp;"&gt; "&amp;" &lt;Lv"&amp;analysis!L260&amp;"&gt; "</f>
        <v xml:space="preserve">2006 Q43 &lt;F.6 Ch.2&gt;  &lt;Lv5&gt; </v>
      </c>
    </row>
    <row r="260" spans="2:5" x14ac:dyDescent="0.25">
      <c r="B260" s="85" t="s">
        <v>518</v>
      </c>
      <c r="C260" s="77" t="str">
        <f>"=="&amp;analysis!A261&amp;"=="&amp;"&lt;"&amp;analysis!C261&amp;"&gt; "&amp;" &lt;Q"&amp;analysis!D261&amp;"&gt; "&amp;" &lt;"&amp;analysis!C261 &amp;" Q"&amp;analysis!D261&amp;"&gt; "&amp;" &lt;F."&amp;analysis!P261&amp;"&gt; "&amp;" &lt;F."&amp;analysis!P261&amp;" Ch."&amp;analysis!R261&amp;"&gt; "&amp;" &lt;"&amp;analysis!N261&amp;"&gt; "&amp;" &lt;Lv"&amp;analysis!L261&amp;"&gt; "&amp;" **"&amp;analysis!F261&amp;"** "</f>
        <v xml:space="preserve">==200644==&lt;2006&gt;  &lt;Q44&gt;  &lt;2006 Q44&gt;  &lt;F.5&gt;  &lt;F.5 Ch.1&gt;  &lt;A4&gt;  &lt;Lv5&gt;  **A** </v>
      </c>
      <c r="D260" s="85" t="s">
        <v>519</v>
      </c>
      <c r="E260" s="84" t="str">
        <f>analysis!C261&amp;" Q"&amp;analysis!D261&amp;" &lt;F."&amp;analysis!P261&amp;" Ch."&amp;analysis!R261&amp;"&gt; "&amp;" &lt;Lv"&amp;analysis!L261&amp;"&gt; "</f>
        <v xml:space="preserve">2006 Q44 &lt;F.5 Ch.1&gt;  &lt;Lv5&gt; </v>
      </c>
    </row>
    <row r="261" spans="2:5" x14ac:dyDescent="0.25">
      <c r="B261" s="85" t="s">
        <v>518</v>
      </c>
      <c r="C261" s="77" t="str">
        <f>"=="&amp;analysis!A262&amp;"=="&amp;"&lt;"&amp;analysis!C262&amp;"&gt; "&amp;" &lt;Q"&amp;analysis!D262&amp;"&gt; "&amp;" &lt;"&amp;analysis!C262 &amp;" Q"&amp;analysis!D262&amp;"&gt; "&amp;" &lt;F."&amp;analysis!P262&amp;"&gt; "&amp;" &lt;F."&amp;analysis!P262&amp;" Ch."&amp;analysis!R262&amp;"&gt; "&amp;" &lt;"&amp;analysis!N262&amp;"&gt; "&amp;" &lt;Lv"&amp;analysis!L262&amp;"&gt; "&amp;" **"&amp;analysis!F262&amp;"** "</f>
        <v xml:space="preserve">==200645==&lt;2006&gt;  &lt;Q45&gt;  &lt;2006 Q45&gt;  &lt;F.5&gt;  &lt;F.5 Ch.10&gt;  &lt;3D2&gt;  &lt;Lv5&gt;  **C** </v>
      </c>
      <c r="D261" s="85" t="s">
        <v>519</v>
      </c>
      <c r="E261" s="84" t="str">
        <f>analysis!C262&amp;" Q"&amp;analysis!D262&amp;" &lt;F."&amp;analysis!P262&amp;" Ch."&amp;analysis!R262&amp;"&gt; "&amp;" &lt;Lv"&amp;analysis!L262&amp;"&gt; "</f>
        <v xml:space="preserve">2006 Q45 &lt;F.5 Ch.10&gt;  &lt;Lv5&gt; </v>
      </c>
    </row>
    <row r="262" spans="2:5" x14ac:dyDescent="0.25">
      <c r="B262" s="85" t="s">
        <v>518</v>
      </c>
      <c r="C262" s="77" t="str">
        <f>"=="&amp;analysis!A263&amp;"=="&amp;"&lt;"&amp;analysis!C263&amp;"&gt; "&amp;" &lt;Q"&amp;analysis!D263&amp;"&gt; "&amp;" &lt;"&amp;analysis!C263 &amp;" Q"&amp;analysis!D263&amp;"&gt; "&amp;" &lt;F."&amp;analysis!P263&amp;"&gt; "&amp;" &lt;F."&amp;analysis!P263&amp;" Ch."&amp;analysis!R263&amp;"&gt; "&amp;" &lt;"&amp;analysis!N263&amp;"&gt; "&amp;" &lt;Lv"&amp;analysis!L263&amp;"&gt; "&amp;" **"&amp;analysis!F263&amp;"** "</f>
        <v xml:space="preserve">==200646==&lt;2006&gt;  &lt;Q46&gt;  &lt;2006 Q46&gt;  &lt;F.4&gt;  &lt;F.4 Ch.10&gt;  &lt;DG3&gt;  &lt;Lv3&gt;  **B** </v>
      </c>
      <c r="D262" s="85" t="s">
        <v>519</v>
      </c>
      <c r="E262" s="84" t="str">
        <f>analysis!C263&amp;" Q"&amp;analysis!D263&amp;" &lt;F."&amp;analysis!P263&amp;" Ch."&amp;analysis!R263&amp;"&gt; "&amp;" &lt;Lv"&amp;analysis!L263&amp;"&gt; "</f>
        <v xml:space="preserve">2006 Q46 &lt;F.4 Ch.10&gt;  &lt;Lv3&gt; </v>
      </c>
    </row>
    <row r="263" spans="2:5" x14ac:dyDescent="0.25">
      <c r="B263" s="85" t="s">
        <v>518</v>
      </c>
      <c r="C263" s="77" t="str">
        <f>"=="&amp;analysis!A264&amp;"=="&amp;"&lt;"&amp;analysis!C264&amp;"&gt; "&amp;" &lt;Q"&amp;analysis!D264&amp;"&gt; "&amp;" &lt;"&amp;analysis!C264 &amp;" Q"&amp;analysis!D264&amp;"&gt; "&amp;" &lt;F."&amp;analysis!P264&amp;"&gt; "&amp;" &lt;F."&amp;analysis!P264&amp;" Ch."&amp;analysis!R264&amp;"&gt; "&amp;" &lt;"&amp;analysis!N264&amp;"&gt; "&amp;" &lt;Lv"&amp;analysis!L264&amp;"&gt; "&amp;" **"&amp;analysis!F264&amp;"** "</f>
        <v xml:space="preserve">==200647==&lt;2006&gt;  &lt;Q47&gt;  &lt;2006 Q47&gt;  &lt;F.4&gt;  &lt;F.4 Ch.11&gt;  &lt;DG3&gt;  &lt;Lv4&gt;  **B** </v>
      </c>
      <c r="D263" s="85" t="s">
        <v>519</v>
      </c>
      <c r="E263" s="84" t="str">
        <f>analysis!C264&amp;" Q"&amp;analysis!D264&amp;" &lt;F."&amp;analysis!P264&amp;" Ch."&amp;analysis!R264&amp;"&gt; "&amp;" &lt;Lv"&amp;analysis!L264&amp;"&gt; "</f>
        <v xml:space="preserve">2006 Q47 &lt;F.4 Ch.11&gt;  &lt;Lv4&gt; </v>
      </c>
    </row>
    <row r="264" spans="2:5" x14ac:dyDescent="0.25">
      <c r="B264" s="85" t="s">
        <v>518</v>
      </c>
      <c r="C264" s="77" t="str">
        <f>"=="&amp;analysis!A265&amp;"=="&amp;"&lt;"&amp;analysis!C265&amp;"&gt; "&amp;" &lt;Q"&amp;analysis!D265&amp;"&gt; "&amp;" &lt;"&amp;analysis!C265 &amp;" Q"&amp;analysis!D265&amp;"&gt; "&amp;" &lt;F."&amp;analysis!P265&amp;"&gt; "&amp;" &lt;F."&amp;analysis!P265&amp;" Ch."&amp;analysis!R265&amp;"&gt; "&amp;" &lt;"&amp;analysis!N265&amp;"&gt; "&amp;" &lt;Lv"&amp;analysis!L265&amp;"&gt; "&amp;" **"&amp;analysis!F265&amp;"** "</f>
        <v xml:space="preserve">==200648==&lt;2006&gt;  &lt;Q48&gt;  &lt;2006 Q48&gt;  &lt;F.3&gt;  &lt;F.3 Ch.7&gt;  &lt;DG2&gt;  &lt;Lv5&gt;  **D** </v>
      </c>
      <c r="D264" s="85" t="s">
        <v>519</v>
      </c>
      <c r="E264" s="84" t="str">
        <f>analysis!C265&amp;" Q"&amp;analysis!D265&amp;" &lt;F."&amp;analysis!P265&amp;" Ch."&amp;analysis!R265&amp;"&gt; "&amp;" &lt;Lv"&amp;analysis!L265&amp;"&gt; "</f>
        <v xml:space="preserve">2006 Q48 &lt;F.3 Ch.7&gt;  &lt;Lv5&gt; </v>
      </c>
    </row>
    <row r="265" spans="2:5" x14ac:dyDescent="0.25">
      <c r="B265" s="85" t="s">
        <v>518</v>
      </c>
      <c r="C265" s="77" t="str">
        <f>"=="&amp;analysis!A266&amp;"=="&amp;"&lt;"&amp;analysis!C266&amp;"&gt; "&amp;" &lt;Q"&amp;analysis!D266&amp;"&gt; "&amp;" &lt;"&amp;analysis!C266 &amp;" Q"&amp;analysis!D266&amp;"&gt; "&amp;" &lt;F."&amp;analysis!P266&amp;"&gt; "&amp;" &lt;F."&amp;analysis!P266&amp;" Ch."&amp;analysis!R266&amp;"&gt; "&amp;" &lt;"&amp;analysis!N266&amp;"&gt; "&amp;" &lt;Lv"&amp;analysis!L266&amp;"&gt; "&amp;" **"&amp;analysis!F266&amp;"** "</f>
        <v xml:space="preserve">==200649==&lt;2006&gt;  &lt;Q49&gt;  &lt;2006 Q49&gt;  &lt;F.3&gt;  &lt;F.3 Ch.7&gt;  &lt;DG2&gt;  &lt;Lv5&gt;  **D** </v>
      </c>
      <c r="D265" s="85" t="s">
        <v>519</v>
      </c>
      <c r="E265" s="84" t="str">
        <f>analysis!C266&amp;" Q"&amp;analysis!D266&amp;" &lt;F."&amp;analysis!P266&amp;" Ch."&amp;analysis!R266&amp;"&gt; "&amp;" &lt;Lv"&amp;analysis!L266&amp;"&gt; "</f>
        <v xml:space="preserve">2006 Q49 &lt;F.3 Ch.7&gt;  &lt;Lv5&gt; </v>
      </c>
    </row>
    <row r="266" spans="2:5" x14ac:dyDescent="0.25">
      <c r="B266" s="85" t="s">
        <v>518</v>
      </c>
      <c r="C266" s="77" t="str">
        <f>"=="&amp;analysis!A267&amp;"=="&amp;"&lt;"&amp;analysis!C267&amp;"&gt; "&amp;" &lt;Q"&amp;analysis!D267&amp;"&gt; "&amp;" &lt;"&amp;analysis!C267 &amp;" Q"&amp;analysis!D267&amp;"&gt; "&amp;" &lt;F."&amp;analysis!P267&amp;"&gt; "&amp;" &lt;F."&amp;analysis!P267&amp;" Ch."&amp;analysis!R267&amp;"&gt; "&amp;" &lt;"&amp;analysis!N267&amp;"&gt; "&amp;" &lt;Lv"&amp;analysis!L267&amp;"&gt; "&amp;" **"&amp;analysis!F267&amp;"** "</f>
        <v xml:space="preserve">==200650==&lt;2006&gt;  &lt;Q50&gt;  &lt;2006 Q50&gt;  &lt;F.5&gt;  &lt;F.5 Ch.7&gt;  &lt;AG3&gt;  &lt;Lv4&gt;  **A** </v>
      </c>
      <c r="D266" s="85" t="s">
        <v>519</v>
      </c>
      <c r="E266" s="84" t="str">
        <f>analysis!C267&amp;" Q"&amp;analysis!D267&amp;" &lt;F."&amp;analysis!P267&amp;" Ch."&amp;analysis!R267&amp;"&gt; "&amp;" &lt;Lv"&amp;analysis!L267&amp;"&gt; "</f>
        <v xml:space="preserve">2006 Q50 &lt;F.5 Ch.7&gt;  &lt;Lv4&gt; </v>
      </c>
    </row>
    <row r="267" spans="2:5" x14ac:dyDescent="0.25">
      <c r="B267" s="85" t="s">
        <v>518</v>
      </c>
      <c r="C267" s="77" t="str">
        <f>"=="&amp;analysis!A268&amp;"=="&amp;"&lt;"&amp;analysis!C268&amp;"&gt; "&amp;" &lt;Q"&amp;analysis!D268&amp;"&gt; "&amp;" &lt;"&amp;analysis!C268 &amp;" Q"&amp;analysis!D268&amp;"&gt; "&amp;" &lt;F."&amp;analysis!P268&amp;"&gt; "&amp;" &lt;F."&amp;analysis!P268&amp;" Ch."&amp;analysis!R268&amp;"&gt; "&amp;" &lt;"&amp;analysis!N268&amp;"&gt; "&amp;" &lt;Lv"&amp;analysis!L268&amp;"&gt; "&amp;" **"&amp;analysis!F268&amp;"** "</f>
        <v xml:space="preserve">==200651==&lt;2006&gt;  &lt;Q51&gt;  &lt;2006 Q51&gt;  &lt;F.5&gt;  &lt;F.5 Ch.7&gt;  &lt;AG3&gt;  &lt;Lv4&gt;  **C** </v>
      </c>
      <c r="D267" s="85" t="s">
        <v>519</v>
      </c>
      <c r="E267" s="84" t="str">
        <f>analysis!C268&amp;" Q"&amp;analysis!D268&amp;" &lt;F."&amp;analysis!P268&amp;" Ch."&amp;analysis!R268&amp;"&gt; "&amp;" &lt;Lv"&amp;analysis!L268&amp;"&gt; "</f>
        <v xml:space="preserve">2006 Q51 &lt;F.5 Ch.7&gt;  &lt;Lv4&gt; </v>
      </c>
    </row>
    <row r="268" spans="2:5" x14ac:dyDescent="0.25">
      <c r="B268" s="85" t="s">
        <v>518</v>
      </c>
      <c r="C268" s="77" t="str">
        <f>"=="&amp;analysis!A269&amp;"=="&amp;"&lt;"&amp;analysis!C269&amp;"&gt; "&amp;" &lt;Q"&amp;analysis!D269&amp;"&gt; "&amp;" &lt;"&amp;analysis!C269 &amp;" Q"&amp;analysis!D269&amp;"&gt; "&amp;" &lt;F."&amp;analysis!P269&amp;"&gt; "&amp;" &lt;F."&amp;analysis!P269&amp;" Ch."&amp;analysis!R269&amp;"&gt; "&amp;" &lt;"&amp;analysis!N269&amp;"&gt; "&amp;" &lt;Lv"&amp;analysis!L269&amp;"&gt; "&amp;" **"&amp;analysis!F269&amp;"** "</f>
        <v xml:space="preserve">==200652==&lt;2006&gt;  &lt;Q52&gt;  &lt;2006 Q52&gt;  &lt;F.5&gt;  &lt;F.5 Ch.5&gt;  &lt;P2&gt;  &lt;Lv3&gt;  **B** </v>
      </c>
      <c r="D268" s="85" t="s">
        <v>519</v>
      </c>
      <c r="E268" s="84" t="str">
        <f>analysis!C269&amp;" Q"&amp;analysis!D269&amp;" &lt;F."&amp;analysis!P269&amp;" Ch."&amp;analysis!R269&amp;"&gt; "&amp;" &lt;Lv"&amp;analysis!L269&amp;"&gt; "</f>
        <v xml:space="preserve">2006 Q52 &lt;F.5 Ch.5&gt;  &lt;Lv3&gt; </v>
      </c>
    </row>
    <row r="269" spans="2:5" x14ac:dyDescent="0.25">
      <c r="B269" s="85" t="s">
        <v>518</v>
      </c>
      <c r="C269" s="77" t="str">
        <f>"=="&amp;analysis!A270&amp;"=="&amp;"&lt;"&amp;analysis!C270&amp;"&gt; "&amp;" &lt;Q"&amp;analysis!D270&amp;"&gt; "&amp;" &lt;"&amp;analysis!C270 &amp;" Q"&amp;analysis!D270&amp;"&gt; "&amp;" &lt;F."&amp;analysis!P270&amp;"&gt; "&amp;" &lt;F."&amp;analysis!P270&amp;" Ch."&amp;analysis!R270&amp;"&gt; "&amp;" &lt;"&amp;analysis!N270&amp;"&gt; "&amp;" &lt;Lv"&amp;analysis!L270&amp;"&gt; "&amp;" **"&amp;analysis!F270&amp;"** "</f>
        <v xml:space="preserve">==200653==&lt;2006&gt;  &lt;Q53&gt;  &lt;2006 Q53&gt;  &lt;F.5&gt;  &lt;F.5 Ch.5&gt;  &lt;P2&gt;  &lt;Lv5&gt;  **B** </v>
      </c>
      <c r="D269" s="85" t="s">
        <v>519</v>
      </c>
      <c r="E269" s="84" t="str">
        <f>analysis!C270&amp;" Q"&amp;analysis!D270&amp;" &lt;F."&amp;analysis!P270&amp;" Ch."&amp;analysis!R270&amp;"&gt; "&amp;" &lt;Lv"&amp;analysis!L270&amp;"&gt; "</f>
        <v xml:space="preserve">2006 Q53 &lt;F.5 Ch.5&gt;  &lt;Lv5&gt; </v>
      </c>
    </row>
    <row r="270" spans="2:5" x14ac:dyDescent="0.25">
      <c r="B270" s="85" t="s">
        <v>518</v>
      </c>
      <c r="C270" s="77" t="str">
        <f>"=="&amp;analysis!A271&amp;"=="&amp;"&lt;"&amp;analysis!C271&amp;"&gt; "&amp;" &lt;Q"&amp;analysis!D271&amp;"&gt; "&amp;" &lt;"&amp;analysis!C271 &amp;" Q"&amp;analysis!D271&amp;"&gt; "&amp;" &lt;F."&amp;analysis!P271&amp;"&gt; "&amp;" &lt;F."&amp;analysis!P271&amp;" Ch."&amp;analysis!R271&amp;"&gt; "&amp;" &lt;"&amp;analysis!N271&amp;"&gt; "&amp;" &lt;Lv"&amp;analysis!L271&amp;"&gt; "&amp;" **"&amp;analysis!F271&amp;"** "</f>
        <v xml:space="preserve">==200654==&lt;2006&gt;  &lt;Q54&gt;  &lt;2006 Q54&gt;  &lt;F.5&gt;  &lt;F.5 Ch.11&gt;  &lt;S3&gt;  &lt;Lv3&gt;  **D** </v>
      </c>
      <c r="D270" s="85" t="s">
        <v>519</v>
      </c>
      <c r="E270" s="84" t="str">
        <f>analysis!C271&amp;" Q"&amp;analysis!D271&amp;" &lt;F."&amp;analysis!P271&amp;" Ch."&amp;analysis!R271&amp;"&gt; "&amp;" &lt;Lv"&amp;analysis!L271&amp;"&gt; "</f>
        <v xml:space="preserve">2006 Q54 &lt;F.5 Ch.11&gt;  &lt;Lv3&gt; </v>
      </c>
    </row>
    <row r="271" spans="2:5" x14ac:dyDescent="0.25">
      <c r="B271" s="85" t="s">
        <v>518</v>
      </c>
      <c r="C271" s="77" t="str">
        <f>"=="&amp;analysis!A272&amp;"=="&amp;"&lt;"&amp;analysis!C272&amp;"&gt; "&amp;" &lt;Q"&amp;analysis!D272&amp;"&gt; "&amp;" &lt;"&amp;analysis!C272 &amp;" Q"&amp;analysis!D272&amp;"&gt; "&amp;" &lt;F."&amp;analysis!P272&amp;"&gt; "&amp;" &lt;F."&amp;analysis!P272&amp;" Ch."&amp;analysis!R272&amp;"&gt; "&amp;" &lt;"&amp;analysis!N272&amp;"&gt; "&amp;" &lt;Lv"&amp;analysis!L272&amp;"&gt; "&amp;" **"&amp;analysis!F272&amp;"** "</f>
        <v xml:space="preserve">==200701==&lt;2007&gt;  &lt;Q1&gt;  &lt;2007 Q1&gt;  &lt;F.3&gt;  &lt;F.3 Ch.2&gt;  &lt;A2&gt;  &lt;Lv4&gt;  **A** </v>
      </c>
      <c r="D271" s="85" t="s">
        <v>519</v>
      </c>
      <c r="E271" s="84" t="str">
        <f>analysis!C272&amp;" Q"&amp;analysis!D272&amp;" &lt;F."&amp;analysis!P272&amp;" Ch."&amp;analysis!R272&amp;"&gt; "&amp;" &lt;Lv"&amp;analysis!L272&amp;"&gt; "</f>
        <v xml:space="preserve">2007 Q1 &lt;F.3 Ch.2&gt;  &lt;Lv4&gt; </v>
      </c>
    </row>
    <row r="272" spans="2:5" x14ac:dyDescent="0.25">
      <c r="B272" s="85" t="s">
        <v>518</v>
      </c>
      <c r="C272" s="77" t="str">
        <f>"=="&amp;analysis!A273&amp;"=="&amp;"&lt;"&amp;analysis!C273&amp;"&gt; "&amp;" &lt;Q"&amp;analysis!D273&amp;"&gt; "&amp;" &lt;"&amp;analysis!C273 &amp;" Q"&amp;analysis!D273&amp;"&gt; "&amp;" &lt;F."&amp;analysis!P273&amp;"&gt; "&amp;" &lt;F."&amp;analysis!P273&amp;" Ch."&amp;analysis!R273&amp;"&gt; "&amp;" &lt;"&amp;analysis!N273&amp;"&gt; "&amp;" &lt;Lv"&amp;analysis!L273&amp;"&gt; "&amp;" **"&amp;analysis!F273&amp;"** "</f>
        <v xml:space="preserve">==200702==&lt;2007&gt;  &lt;Q2&gt;  &lt;2007 Q2&gt;  &lt;F.4&gt;  &lt;F.4 Ch.9&gt;  &lt;A3&gt;  &lt;Lv3&gt;  **D** </v>
      </c>
      <c r="D272" s="85" t="s">
        <v>519</v>
      </c>
      <c r="E272" s="84" t="str">
        <f>analysis!C273&amp;" Q"&amp;analysis!D273&amp;" &lt;F."&amp;analysis!P273&amp;" Ch."&amp;analysis!R273&amp;"&gt; "&amp;" &lt;Lv"&amp;analysis!L273&amp;"&gt; "</f>
        <v xml:space="preserve">2007 Q2 &lt;F.4 Ch.9&gt;  &lt;Lv3&gt; </v>
      </c>
    </row>
    <row r="273" spans="2:5" x14ac:dyDescent="0.25">
      <c r="B273" s="85" t="s">
        <v>518</v>
      </c>
      <c r="C273" s="77" t="str">
        <f>"=="&amp;analysis!A274&amp;"=="&amp;"&lt;"&amp;analysis!C274&amp;"&gt; "&amp;" &lt;Q"&amp;analysis!D274&amp;"&gt; "&amp;" &lt;"&amp;analysis!C274 &amp;" Q"&amp;analysis!D274&amp;"&gt; "&amp;" &lt;F."&amp;analysis!P274&amp;"&gt; "&amp;" &lt;F."&amp;analysis!P274&amp;" Ch."&amp;analysis!R274&amp;"&gt; "&amp;" &lt;"&amp;analysis!N274&amp;"&gt; "&amp;" &lt;Lv"&amp;analysis!L274&amp;"&gt; "&amp;" **"&amp;analysis!F274&amp;"** "</f>
        <v xml:space="preserve">==200703==&lt;2007&gt;  &lt;Q3&gt;  &lt;2007 Q3&gt;  &lt;F.2&gt;  &lt;F.2 Ch.2&gt;  &lt;A1&gt;  &lt;Lv2&gt;  **A** </v>
      </c>
      <c r="D273" s="85" t="s">
        <v>519</v>
      </c>
      <c r="E273" s="84" t="str">
        <f>analysis!C274&amp;" Q"&amp;analysis!D274&amp;" &lt;F."&amp;analysis!P274&amp;" Ch."&amp;analysis!R274&amp;"&gt; "&amp;" &lt;Lv"&amp;analysis!L274&amp;"&gt; "</f>
        <v xml:space="preserve">2007 Q3 &lt;F.2 Ch.2&gt;  &lt;Lv2&gt; </v>
      </c>
    </row>
    <row r="274" spans="2:5" x14ac:dyDescent="0.25">
      <c r="B274" s="85" t="s">
        <v>518</v>
      </c>
      <c r="C274" s="77" t="str">
        <f>"=="&amp;analysis!A275&amp;"=="&amp;"&lt;"&amp;analysis!C275&amp;"&gt; "&amp;" &lt;Q"&amp;analysis!D275&amp;"&gt; "&amp;" &lt;"&amp;analysis!C275 &amp;" Q"&amp;analysis!D275&amp;"&gt; "&amp;" &lt;F."&amp;analysis!P275&amp;"&gt; "&amp;" &lt;F."&amp;analysis!P275&amp;" Ch."&amp;analysis!R275&amp;"&gt; "&amp;" &lt;"&amp;analysis!N275&amp;"&gt; "&amp;" &lt;Lv"&amp;analysis!L275&amp;"&gt; "&amp;" **"&amp;analysis!F275&amp;"** "</f>
        <v xml:space="preserve">==200704==&lt;2007&gt;  &lt;Q4&gt;  &lt;2007 Q4&gt;  &lt;F.1&gt;  &lt;F.1 Ch.2&gt;  &lt;A1&gt;  &lt;Lv4&gt;  **A** </v>
      </c>
      <c r="D274" s="85" t="s">
        <v>519</v>
      </c>
      <c r="E274" s="84" t="str">
        <f>analysis!C275&amp;" Q"&amp;analysis!D275&amp;" &lt;F."&amp;analysis!P275&amp;" Ch."&amp;analysis!R275&amp;"&gt; "&amp;" &lt;Lv"&amp;analysis!L275&amp;"&gt; "</f>
        <v xml:space="preserve">2007 Q4 &lt;F.1 Ch.2&gt;  &lt;Lv4&gt; </v>
      </c>
    </row>
    <row r="275" spans="2:5" x14ac:dyDescent="0.25">
      <c r="B275" s="85" t="s">
        <v>518</v>
      </c>
      <c r="C275" s="77" t="str">
        <f>"=="&amp;analysis!A276&amp;"=="&amp;"&lt;"&amp;analysis!C276&amp;"&gt; "&amp;" &lt;Q"&amp;analysis!D276&amp;"&gt; "&amp;" &lt;"&amp;analysis!C276 &amp;" Q"&amp;analysis!D276&amp;"&gt; "&amp;" &lt;F."&amp;analysis!P276&amp;"&gt; "&amp;" &lt;F."&amp;analysis!P276&amp;" Ch."&amp;analysis!R276&amp;"&gt; "&amp;" &lt;"&amp;analysis!N276&amp;"&gt; "&amp;" &lt;Lv"&amp;analysis!L276&amp;"&gt; "&amp;" **"&amp;analysis!F276&amp;"** "</f>
        <v xml:space="preserve">==200705==&lt;2007&gt;  &lt;Q5&gt;  &lt;2007 Q5&gt;  &lt;F.4&gt;  &lt;F.4 Ch.5&gt;  &lt;A4&gt;  &lt;Lv4&gt;  **D** </v>
      </c>
      <c r="D275" s="85" t="s">
        <v>519</v>
      </c>
      <c r="E275" s="84" t="str">
        <f>analysis!C276&amp;" Q"&amp;analysis!D276&amp;" &lt;F."&amp;analysis!P276&amp;" Ch."&amp;analysis!R276&amp;"&gt; "&amp;" &lt;Lv"&amp;analysis!L276&amp;"&gt; "</f>
        <v xml:space="preserve">2007 Q5 &lt;F.4 Ch.5&gt;  &lt;Lv4&gt; </v>
      </c>
    </row>
    <row r="276" spans="2:5" x14ac:dyDescent="0.25">
      <c r="B276" s="85" t="s">
        <v>518</v>
      </c>
      <c r="C276" s="77" t="str">
        <f>"=="&amp;analysis!A277&amp;"=="&amp;"&lt;"&amp;analysis!C277&amp;"&gt; "&amp;" &lt;Q"&amp;analysis!D277&amp;"&gt; "&amp;" &lt;"&amp;analysis!C277 &amp;" Q"&amp;analysis!D277&amp;"&gt; "&amp;" &lt;F."&amp;analysis!P277&amp;"&gt; "&amp;" &lt;F."&amp;analysis!P277&amp;" Ch."&amp;analysis!R277&amp;"&gt; "&amp;" &lt;"&amp;analysis!N277&amp;"&gt; "&amp;" &lt;Lv"&amp;analysis!L277&amp;"&gt; "&amp;" **"&amp;analysis!F277&amp;"** "</f>
        <v xml:space="preserve">==200706==&lt;2007&gt;  &lt;Q6&gt;  &lt;2007 Q6&gt;  &lt;F.3&gt;  &lt;F.3 Ch.4&gt;  &lt;A2&gt;  &lt;Lv2&gt;  **B** </v>
      </c>
      <c r="D276" s="85" t="s">
        <v>519</v>
      </c>
      <c r="E276" s="84" t="str">
        <f>analysis!C277&amp;" Q"&amp;analysis!D277&amp;" &lt;F."&amp;analysis!P277&amp;" Ch."&amp;analysis!R277&amp;"&gt; "&amp;" &lt;Lv"&amp;analysis!L277&amp;"&gt; "</f>
        <v xml:space="preserve">2007 Q6 &lt;F.3 Ch.4&gt;  &lt;Lv2&gt; </v>
      </c>
    </row>
    <row r="277" spans="2:5" x14ac:dyDescent="0.25">
      <c r="B277" s="85" t="s">
        <v>518</v>
      </c>
      <c r="C277" s="77" t="str">
        <f>"=="&amp;analysis!A278&amp;"=="&amp;"&lt;"&amp;analysis!C278&amp;"&gt; "&amp;" &lt;Q"&amp;analysis!D278&amp;"&gt; "&amp;" &lt;"&amp;analysis!C278 &amp;" Q"&amp;analysis!D278&amp;"&gt; "&amp;" &lt;F."&amp;analysis!P278&amp;"&gt; "&amp;" &lt;F."&amp;analysis!P278&amp;" Ch."&amp;analysis!R278&amp;"&gt; "&amp;" &lt;"&amp;analysis!N278&amp;"&gt; "&amp;" &lt;Lv"&amp;analysis!L278&amp;"&gt; "&amp;" **"&amp;analysis!F278&amp;"** "</f>
        <v xml:space="preserve">==200707==&lt;2007&gt;  &lt;Q7&gt;  &lt;2007 Q7&gt;  &lt;F.2&gt;  &lt;F.2 Ch.5&gt;  &lt;A1&gt;  &lt;Lv2&gt;  **B** </v>
      </c>
      <c r="D277" s="85" t="s">
        <v>519</v>
      </c>
      <c r="E277" s="84" t="str">
        <f>analysis!C278&amp;" Q"&amp;analysis!D278&amp;" &lt;F."&amp;analysis!P278&amp;" Ch."&amp;analysis!R278&amp;"&gt; "&amp;" &lt;Lv"&amp;analysis!L278&amp;"&gt; "</f>
        <v xml:space="preserve">2007 Q7 &lt;F.2 Ch.5&gt;  &lt;Lv2&gt; </v>
      </c>
    </row>
    <row r="278" spans="2:5" x14ac:dyDescent="0.25">
      <c r="B278" s="85" t="s">
        <v>518</v>
      </c>
      <c r="C278" s="77" t="str">
        <f>"=="&amp;analysis!A279&amp;"=="&amp;"&lt;"&amp;analysis!C279&amp;"&gt; "&amp;" &lt;Q"&amp;analysis!D279&amp;"&gt; "&amp;" &lt;"&amp;analysis!C279 &amp;" Q"&amp;analysis!D279&amp;"&gt; "&amp;" &lt;F."&amp;analysis!P279&amp;"&gt; "&amp;" &lt;F."&amp;analysis!P279&amp;" Ch."&amp;analysis!R279&amp;"&gt; "&amp;" &lt;"&amp;analysis!N279&amp;"&gt; "&amp;" &lt;Lv"&amp;analysis!L279&amp;"&gt; "&amp;" **"&amp;analysis!F279&amp;"** "</f>
        <v xml:space="preserve">==200708==&lt;2007&gt;  &lt;Q8&gt;  &lt;2007 Q8&gt;  &lt;F.4&gt;  &lt;F.4 Ch.4&gt;  &lt;A3&gt;  &lt;Lv2&gt;  **D** </v>
      </c>
      <c r="D278" s="85" t="s">
        <v>519</v>
      </c>
      <c r="E278" s="84" t="str">
        <f>analysis!C279&amp;" Q"&amp;analysis!D279&amp;" &lt;F."&amp;analysis!P279&amp;" Ch."&amp;analysis!R279&amp;"&gt; "&amp;" &lt;Lv"&amp;analysis!L279&amp;"&gt; "</f>
        <v xml:space="preserve">2007 Q8 &lt;F.4 Ch.4&gt;  &lt;Lv2&gt; </v>
      </c>
    </row>
    <row r="279" spans="2:5" x14ac:dyDescent="0.25">
      <c r="B279" s="85" t="s">
        <v>518</v>
      </c>
      <c r="C279" s="77" t="str">
        <f>"=="&amp;analysis!A280&amp;"=="&amp;"&lt;"&amp;analysis!C280&amp;"&gt; "&amp;" &lt;Q"&amp;analysis!D280&amp;"&gt; "&amp;" &lt;"&amp;analysis!C280 &amp;" Q"&amp;analysis!D280&amp;"&gt; "&amp;" &lt;F."&amp;analysis!P280&amp;"&gt; "&amp;" &lt;F."&amp;analysis!P280&amp;" Ch."&amp;analysis!R280&amp;"&gt; "&amp;" &lt;"&amp;analysis!N280&amp;"&gt; "&amp;" &lt;Lv"&amp;analysis!L280&amp;"&gt; "&amp;" **"&amp;analysis!F280&amp;"** "</f>
        <v xml:space="preserve">==200709==&lt;2007&gt;  &lt;Q9&gt;  &lt;2007 Q9&gt;  &lt;F.6&gt;  &lt;F.6 Ch.1&gt;  &lt;A3&gt;  &lt;Lv2&gt;  **A** </v>
      </c>
      <c r="D279" s="85" t="s">
        <v>519</v>
      </c>
      <c r="E279" s="84" t="str">
        <f>analysis!C280&amp;" Q"&amp;analysis!D280&amp;" &lt;F."&amp;analysis!P280&amp;" Ch."&amp;analysis!R280&amp;"&gt; "&amp;" &lt;Lv"&amp;analysis!L280&amp;"&gt; "</f>
        <v xml:space="preserve">2007 Q9 &lt;F.6 Ch.1&gt;  &lt;Lv2&gt; </v>
      </c>
    </row>
    <row r="280" spans="2:5" x14ac:dyDescent="0.25">
      <c r="B280" s="85" t="s">
        <v>518</v>
      </c>
      <c r="C280" s="77" t="str">
        <f>"=="&amp;analysis!A281&amp;"=="&amp;"&lt;"&amp;analysis!C281&amp;"&gt; "&amp;" &lt;Q"&amp;analysis!D281&amp;"&gt; "&amp;" &lt;"&amp;analysis!C281 &amp;" Q"&amp;analysis!D281&amp;"&gt; "&amp;" &lt;F."&amp;analysis!P281&amp;"&gt; "&amp;" &lt;F."&amp;analysis!P281&amp;" Ch."&amp;analysis!R281&amp;"&gt; "&amp;" &lt;"&amp;analysis!N281&amp;"&gt; "&amp;" &lt;Lv"&amp;analysis!L281&amp;"&gt; "&amp;" **"&amp;analysis!F281&amp;"** "</f>
        <v xml:space="preserve">==200710==&lt;2007&gt;  &lt;Q10&gt;  &lt;2007 Q10&gt;  &lt;F.3&gt;  &lt;F.3 Ch.3&gt;  &lt;DA&gt;  &lt;Lv2&gt;  **B** </v>
      </c>
      <c r="D280" s="85" t="s">
        <v>519</v>
      </c>
      <c r="E280" s="84" t="str">
        <f>analysis!C281&amp;" Q"&amp;analysis!D281&amp;" &lt;F."&amp;analysis!P281&amp;" Ch."&amp;analysis!R281&amp;"&gt; "&amp;" &lt;Lv"&amp;analysis!L281&amp;"&gt; "</f>
        <v xml:space="preserve">2007 Q10 &lt;F.3 Ch.3&gt;  &lt;Lv2&gt; </v>
      </c>
    </row>
    <row r="281" spans="2:5" x14ac:dyDescent="0.25">
      <c r="B281" s="85" t="s">
        <v>518</v>
      </c>
      <c r="C281" s="77" t="str">
        <f>"=="&amp;analysis!A282&amp;"=="&amp;"&lt;"&amp;analysis!C282&amp;"&gt; "&amp;" &lt;Q"&amp;analysis!D282&amp;"&gt; "&amp;" &lt;"&amp;analysis!C282 &amp;" Q"&amp;analysis!D282&amp;"&gt; "&amp;" &lt;F."&amp;analysis!P282&amp;"&gt; "&amp;" &lt;F."&amp;analysis!P282&amp;" Ch."&amp;analysis!R282&amp;"&gt; "&amp;" &lt;"&amp;analysis!N282&amp;"&gt; "&amp;" &lt;Lv"&amp;analysis!L282&amp;"&gt; "&amp;" **"&amp;analysis!F282&amp;"** "</f>
        <v xml:space="preserve">==200711==&lt;2007&gt;  &lt;Q11&gt;  &lt;2007 Q11&gt;  &lt;F.3&gt;  &lt;F.3 Ch.3&gt;  &lt;DA&gt;  &lt;Lv4&gt;  **D** </v>
      </c>
      <c r="D281" s="85" t="s">
        <v>519</v>
      </c>
      <c r="E281" s="84" t="str">
        <f>analysis!C282&amp;" Q"&amp;analysis!D282&amp;" &lt;F."&amp;analysis!P282&amp;" Ch."&amp;analysis!R282&amp;"&gt; "&amp;" &lt;Lv"&amp;analysis!L282&amp;"&gt; "</f>
        <v xml:space="preserve">2007 Q11 &lt;F.3 Ch.3&gt;  &lt;Lv4&gt; </v>
      </c>
    </row>
    <row r="282" spans="2:5" x14ac:dyDescent="0.25">
      <c r="B282" s="85" t="s">
        <v>518</v>
      </c>
      <c r="C282" s="77" t="str">
        <f>"=="&amp;analysis!A283&amp;"=="&amp;"&lt;"&amp;analysis!C283&amp;"&gt; "&amp;" &lt;Q"&amp;analysis!D283&amp;"&gt; "&amp;" &lt;"&amp;analysis!C283 &amp;" Q"&amp;analysis!D283&amp;"&gt; "&amp;" &lt;F."&amp;analysis!P283&amp;"&gt; "&amp;" &lt;F."&amp;analysis!P283&amp;" Ch."&amp;analysis!R283&amp;"&gt; "&amp;" &lt;"&amp;analysis!N283&amp;"&gt; "&amp;" &lt;Lv"&amp;analysis!L283&amp;"&gt; "&amp;" **"&amp;analysis!F283&amp;"** "</f>
        <v xml:space="preserve">==200712==&lt;2007&gt;  &lt;Q12&gt;  &lt;2007 Q12&gt;  &lt;F.2&gt;  &lt;F.2 Ch.1&gt;  &lt;A1&gt;  &lt;Lv2&gt;  **D** </v>
      </c>
      <c r="D282" s="85" t="s">
        <v>519</v>
      </c>
      <c r="E282" s="84" t="str">
        <f>analysis!C283&amp;" Q"&amp;analysis!D283&amp;" &lt;F."&amp;analysis!P283&amp;" Ch."&amp;analysis!R283&amp;"&gt; "&amp;" &lt;Lv"&amp;analysis!L283&amp;"&gt; "</f>
        <v xml:space="preserve">2007 Q12 &lt;F.2 Ch.1&gt;  &lt;Lv2&gt; </v>
      </c>
    </row>
    <row r="283" spans="2:5" x14ac:dyDescent="0.25">
      <c r="B283" s="85" t="s">
        <v>518</v>
      </c>
      <c r="C283" s="77" t="str">
        <f>"=="&amp;analysis!A284&amp;"=="&amp;"&lt;"&amp;analysis!C284&amp;"&gt; "&amp;" &lt;Q"&amp;analysis!D284&amp;"&gt; "&amp;" &lt;"&amp;analysis!C284 &amp;" Q"&amp;analysis!D284&amp;"&gt; "&amp;" &lt;F."&amp;analysis!P284&amp;"&gt; "&amp;" &lt;F."&amp;analysis!P284&amp;" Ch."&amp;analysis!R284&amp;"&gt; "&amp;" &lt;"&amp;analysis!N284&amp;"&gt; "&amp;" &lt;Lv"&amp;analysis!L284&amp;"&gt; "&amp;" **"&amp;analysis!F284&amp;"** "</f>
        <v xml:space="preserve">==200713==&lt;2007&gt;  &lt;Q13&gt;  &lt;2007 Q13&gt;  &lt;F.2&gt;  &lt;F.2 Ch.6&gt;  &lt;A1&gt;  &lt;Lv2&gt;  **A** </v>
      </c>
      <c r="D283" s="85" t="s">
        <v>519</v>
      </c>
      <c r="E283" s="84" t="str">
        <f>analysis!C284&amp;" Q"&amp;analysis!D284&amp;" &lt;F."&amp;analysis!P284&amp;" Ch."&amp;analysis!R284&amp;"&gt; "&amp;" &lt;Lv"&amp;analysis!L284&amp;"&gt; "</f>
        <v xml:space="preserve">2007 Q13 &lt;F.2 Ch.6&gt;  &lt;Lv2&gt; </v>
      </c>
    </row>
    <row r="284" spans="2:5" x14ac:dyDescent="0.25">
      <c r="B284" s="85" t="s">
        <v>518</v>
      </c>
      <c r="C284" s="77" t="str">
        <f>"=="&amp;analysis!A285&amp;"=="&amp;"&lt;"&amp;analysis!C285&amp;"&gt; "&amp;" &lt;Q"&amp;analysis!D285&amp;"&gt; "&amp;" &lt;"&amp;analysis!C285 &amp;" Q"&amp;analysis!D285&amp;"&gt; "&amp;" &lt;F."&amp;analysis!P285&amp;"&gt; "&amp;" &lt;F."&amp;analysis!P285&amp;" Ch."&amp;analysis!R285&amp;"&gt; "&amp;" &lt;"&amp;analysis!N285&amp;"&gt; "&amp;" &lt;Lv"&amp;analysis!L285&amp;"&gt; "&amp;" **"&amp;analysis!F285&amp;"** "</f>
        <v xml:space="preserve">==200714==&lt;2007&gt;  &lt;Q14&gt;  &lt;2007 Q14&gt;  &lt;F.5&gt;  &lt;F.5 Ch.6&gt;  &lt;DA&gt;  &lt;Lv2&gt;  **B** </v>
      </c>
      <c r="D284" s="85" t="s">
        <v>519</v>
      </c>
      <c r="E284" s="84" t="str">
        <f>analysis!C285&amp;" Q"&amp;analysis!D285&amp;" &lt;F."&amp;analysis!P285&amp;" Ch."&amp;analysis!R285&amp;"&gt; "&amp;" &lt;Lv"&amp;analysis!L285&amp;"&gt; "</f>
        <v xml:space="preserve">2007 Q14 &lt;F.5 Ch.6&gt;  &lt;Lv2&gt; </v>
      </c>
    </row>
    <row r="285" spans="2:5" x14ac:dyDescent="0.25">
      <c r="B285" s="85" t="s">
        <v>518</v>
      </c>
      <c r="C285" s="77" t="str">
        <f>"=="&amp;analysis!A286&amp;"=="&amp;"&lt;"&amp;analysis!C286&amp;"&gt; "&amp;" &lt;Q"&amp;analysis!D286&amp;"&gt; "&amp;" &lt;"&amp;analysis!C286 &amp;" Q"&amp;analysis!D286&amp;"&gt; "&amp;" &lt;F."&amp;analysis!P286&amp;"&gt; "&amp;" &lt;F."&amp;analysis!P286&amp;" Ch."&amp;analysis!R286&amp;"&gt; "&amp;" &lt;"&amp;analysis!N286&amp;"&gt; "&amp;" &lt;Lv"&amp;analysis!L286&amp;"&gt; "&amp;" **"&amp;analysis!F286&amp;"** "</f>
        <v xml:space="preserve">==200715==&lt;2007&gt;  &lt;Q15&gt;  &lt;2007 Q15&gt;  &lt;F.3&gt;  &lt;F.3 Ch.11&gt;  &lt;T1&gt;  &lt;Lv3&gt;  **C** </v>
      </c>
      <c r="D285" s="85" t="s">
        <v>519</v>
      </c>
      <c r="E285" s="84" t="str">
        <f>analysis!C286&amp;" Q"&amp;analysis!D286&amp;" &lt;F."&amp;analysis!P286&amp;" Ch."&amp;analysis!R286&amp;"&gt; "&amp;" &lt;Lv"&amp;analysis!L286&amp;"&gt; "</f>
        <v xml:space="preserve">2007 Q15 &lt;F.3 Ch.11&gt;  &lt;Lv3&gt; </v>
      </c>
    </row>
    <row r="286" spans="2:5" x14ac:dyDescent="0.25">
      <c r="B286" s="85" t="s">
        <v>518</v>
      </c>
      <c r="C286" s="77" t="str">
        <f>"=="&amp;analysis!A287&amp;"=="&amp;"&lt;"&amp;analysis!C287&amp;"&gt; "&amp;" &lt;Q"&amp;analysis!D287&amp;"&gt; "&amp;" &lt;"&amp;analysis!C287 &amp;" Q"&amp;analysis!D287&amp;"&gt; "&amp;" &lt;F."&amp;analysis!P287&amp;"&gt; "&amp;" &lt;F."&amp;analysis!P287&amp;" Ch."&amp;analysis!R287&amp;"&gt; "&amp;" &lt;"&amp;analysis!N287&amp;"&gt; "&amp;" &lt;Lv"&amp;analysis!L287&amp;"&gt; "&amp;" **"&amp;analysis!F287&amp;"** "</f>
        <v xml:space="preserve">==200716==&lt;2007&gt;  &lt;Q16&gt;  &lt;2007 Q16&gt;  &lt;F.2&gt;  &lt;F.2 Ch.12&gt;  &lt;VA1&gt;  &lt;Lv4&gt;  **A** </v>
      </c>
      <c r="D286" s="85" t="s">
        <v>519</v>
      </c>
      <c r="E286" s="84" t="str">
        <f>analysis!C287&amp;" Q"&amp;analysis!D287&amp;" &lt;F."&amp;analysis!P287&amp;" Ch."&amp;analysis!R287&amp;"&gt; "&amp;" &lt;Lv"&amp;analysis!L287&amp;"&gt; "</f>
        <v xml:space="preserve">2007 Q16 &lt;F.2 Ch.12&gt;  &lt;Lv4&gt; </v>
      </c>
    </row>
    <row r="287" spans="2:5" x14ac:dyDescent="0.25">
      <c r="B287" s="85" t="s">
        <v>518</v>
      </c>
      <c r="C287" s="77" t="str">
        <f>"=="&amp;analysis!A288&amp;"=="&amp;"&lt;"&amp;analysis!C288&amp;"&gt; "&amp;" &lt;Q"&amp;analysis!D288&amp;"&gt; "&amp;" &lt;"&amp;analysis!C288 &amp;" Q"&amp;analysis!D288&amp;"&gt; "&amp;" &lt;F."&amp;analysis!P288&amp;"&gt; "&amp;" &lt;F."&amp;analysis!P288&amp;" Ch."&amp;analysis!R288&amp;"&gt; "&amp;" &lt;"&amp;analysis!N288&amp;"&gt; "&amp;" &lt;Lv"&amp;analysis!L288&amp;"&gt; "&amp;" **"&amp;analysis!F288&amp;"** "</f>
        <v xml:space="preserve">==200717==&lt;2007&gt;  &lt;Q17&gt;  &lt;2007 Q17&gt;  &lt;F.1&gt;  &lt;F.1 Ch.7&gt;  &lt;VA1&gt;  &lt;Lv2&gt;  **A** </v>
      </c>
      <c r="D287" s="85" t="s">
        <v>519</v>
      </c>
      <c r="E287" s="84" t="str">
        <f>analysis!C288&amp;" Q"&amp;analysis!D288&amp;" &lt;F."&amp;analysis!P288&amp;" Ch."&amp;analysis!R288&amp;"&gt; "&amp;" &lt;Lv"&amp;analysis!L288&amp;"&gt; "</f>
        <v xml:space="preserve">2007 Q17 &lt;F.1 Ch.7&gt;  &lt;Lv2&gt; </v>
      </c>
    </row>
    <row r="288" spans="2:5" x14ac:dyDescent="0.25">
      <c r="B288" s="85" t="s">
        <v>518</v>
      </c>
      <c r="C288" s="77" t="str">
        <f>"=="&amp;analysis!A289&amp;"=="&amp;"&lt;"&amp;analysis!C289&amp;"&gt; "&amp;" &lt;Q"&amp;analysis!D289&amp;"&gt; "&amp;" &lt;"&amp;analysis!C289 &amp;" Q"&amp;analysis!D289&amp;"&gt; "&amp;" &lt;F."&amp;analysis!P289&amp;"&gt; "&amp;" &lt;F."&amp;analysis!P289&amp;" Ch."&amp;analysis!R289&amp;"&gt; "&amp;" &lt;"&amp;analysis!N289&amp;"&gt; "&amp;" &lt;Lv"&amp;analysis!L289&amp;"&gt; "&amp;" **"&amp;analysis!F289&amp;"** "</f>
        <v xml:space="preserve">==200718==&lt;2007&gt;  &lt;Q18&gt;  &lt;2007 Q18&gt;  &lt;F.3&gt;  &lt;F.3 Ch.10&gt;  &lt;VA2&gt;  &lt;Lv5&gt;  **B** </v>
      </c>
      <c r="D288" s="85" t="s">
        <v>519</v>
      </c>
      <c r="E288" s="84" t="str">
        <f>analysis!C289&amp;" Q"&amp;analysis!D289&amp;" &lt;F."&amp;analysis!P289&amp;" Ch."&amp;analysis!R289&amp;"&gt; "&amp;" &lt;Lv"&amp;analysis!L289&amp;"&gt; "</f>
        <v xml:space="preserve">2007 Q18 &lt;F.3 Ch.10&gt;  &lt;Lv5&gt; </v>
      </c>
    </row>
    <row r="289" spans="2:5" x14ac:dyDescent="0.25">
      <c r="B289" s="85" t="s">
        <v>518</v>
      </c>
      <c r="C289" s="77" t="str">
        <f>"=="&amp;analysis!A290&amp;"=="&amp;"&lt;"&amp;analysis!C290&amp;"&gt; "&amp;" &lt;Q"&amp;analysis!D290&amp;"&gt; "&amp;" &lt;"&amp;analysis!C290 &amp;" Q"&amp;analysis!D290&amp;"&gt; "&amp;" &lt;F."&amp;analysis!P290&amp;"&gt; "&amp;" &lt;F."&amp;analysis!P290&amp;" Ch."&amp;analysis!R290&amp;"&gt; "&amp;" &lt;"&amp;analysis!N290&amp;"&gt; "&amp;" &lt;Lv"&amp;analysis!L290&amp;"&gt; "&amp;" **"&amp;analysis!F290&amp;"** "</f>
        <v xml:space="preserve">==200719==&lt;2007&gt;  &lt;Q19&gt;  &lt;2007 Q19&gt;  &lt;F.3&gt;  &lt;F.3 Ch.10&gt;  &lt;VA2&gt;  &lt;Lv5&gt;  **A** </v>
      </c>
      <c r="D289" s="85" t="s">
        <v>519</v>
      </c>
      <c r="E289" s="84" t="str">
        <f>analysis!C290&amp;" Q"&amp;analysis!D290&amp;" &lt;F."&amp;analysis!P290&amp;" Ch."&amp;analysis!R290&amp;"&gt; "&amp;" &lt;Lv"&amp;analysis!L290&amp;"&gt; "</f>
        <v xml:space="preserve">2007 Q19 &lt;F.3 Ch.10&gt;  &lt;Lv5&gt; </v>
      </c>
    </row>
    <row r="290" spans="2:5" x14ac:dyDescent="0.25">
      <c r="B290" s="85" t="s">
        <v>518</v>
      </c>
      <c r="C290" s="77" t="str">
        <f>"=="&amp;analysis!A291&amp;"=="&amp;"&lt;"&amp;analysis!C291&amp;"&gt; "&amp;" &lt;Q"&amp;analysis!D291&amp;"&gt; "&amp;" &lt;"&amp;analysis!C291 &amp;" Q"&amp;analysis!D291&amp;"&gt; "&amp;" &lt;F."&amp;analysis!P291&amp;"&gt; "&amp;" &lt;F."&amp;analysis!P291&amp;" Ch."&amp;analysis!R291&amp;"&gt; "&amp;" &lt;"&amp;analysis!N291&amp;"&gt; "&amp;" &lt;Lv"&amp;analysis!L291&amp;"&gt; "&amp;" **"&amp;analysis!F291&amp;"** "</f>
        <v xml:space="preserve">==200720==&lt;2007&gt;  &lt;Q20&gt;  &lt;2007 Q20&gt;  &lt;F.4&gt;  &lt;F.4 Ch.12&gt;  &lt;T2&gt;  &lt;Lv3&gt;  **D** </v>
      </c>
      <c r="D290" s="85" t="s">
        <v>519</v>
      </c>
      <c r="E290" s="84" t="str">
        <f>analysis!C291&amp;" Q"&amp;analysis!D291&amp;" &lt;F."&amp;analysis!P291&amp;" Ch."&amp;analysis!R291&amp;"&gt; "&amp;" &lt;Lv"&amp;analysis!L291&amp;"&gt; "</f>
        <v xml:space="preserve">2007 Q20 &lt;F.4 Ch.12&gt;  &lt;Lv3&gt; </v>
      </c>
    </row>
    <row r="291" spans="2:5" x14ac:dyDescent="0.25">
      <c r="B291" s="85" t="s">
        <v>518</v>
      </c>
      <c r="C291" s="77" t="str">
        <f>"=="&amp;analysis!A292&amp;"=="&amp;"&lt;"&amp;analysis!C292&amp;"&gt; "&amp;" &lt;Q"&amp;analysis!D292&amp;"&gt; "&amp;" &lt;"&amp;analysis!C292 &amp;" Q"&amp;analysis!D292&amp;"&gt; "&amp;" &lt;F."&amp;analysis!P292&amp;"&gt; "&amp;" &lt;F."&amp;analysis!P292&amp;" Ch."&amp;analysis!R292&amp;"&gt; "&amp;" &lt;"&amp;analysis!N292&amp;"&gt; "&amp;" &lt;Lv"&amp;analysis!L292&amp;"&gt; "&amp;" **"&amp;analysis!F292&amp;"** "</f>
        <v xml:space="preserve">==200721==&lt;2007&gt;  &lt;Q21&gt;  &lt;2007 Q21&gt;  &lt;F.2&gt;  &lt;F.2 Ch.11&gt;  &lt;T1&gt;  &lt;Lv2&gt;  **D** </v>
      </c>
      <c r="D291" s="85" t="s">
        <v>519</v>
      </c>
      <c r="E291" s="84" t="str">
        <f>analysis!C292&amp;" Q"&amp;analysis!D292&amp;" &lt;F."&amp;analysis!P292&amp;" Ch."&amp;analysis!R292&amp;"&gt; "&amp;" &lt;Lv"&amp;analysis!L292&amp;"&gt; "</f>
        <v xml:space="preserve">2007 Q21 &lt;F.2 Ch.11&gt;  &lt;Lv2&gt; </v>
      </c>
    </row>
    <row r="292" spans="2:5" x14ac:dyDescent="0.25">
      <c r="B292" s="85" t="s">
        <v>518</v>
      </c>
      <c r="C292" s="77" t="str">
        <f>"=="&amp;analysis!A293&amp;"=="&amp;"&lt;"&amp;analysis!C293&amp;"&gt; "&amp;" &lt;Q"&amp;analysis!D293&amp;"&gt; "&amp;" &lt;"&amp;analysis!C293 &amp;" Q"&amp;analysis!D293&amp;"&gt; "&amp;" &lt;F."&amp;analysis!P293&amp;"&gt; "&amp;" &lt;F."&amp;analysis!P293&amp;" Ch."&amp;analysis!R293&amp;"&gt; "&amp;" &lt;"&amp;analysis!N293&amp;"&gt; "&amp;" &lt;Lv"&amp;analysis!L293&amp;"&gt; "&amp;" **"&amp;analysis!F293&amp;"** "</f>
        <v xml:space="preserve">==200722==&lt;2007&gt;  &lt;Q22&gt;  &lt;2007 Q22&gt;  &lt;F.4&gt;  &lt;F.4 Ch.12&gt;  &lt;T2&gt;  &lt;Lv2&gt;  **D** </v>
      </c>
      <c r="D292" s="85" t="s">
        <v>519</v>
      </c>
      <c r="E292" s="84" t="str">
        <f>analysis!C293&amp;" Q"&amp;analysis!D293&amp;" &lt;F."&amp;analysis!P293&amp;" Ch."&amp;analysis!R293&amp;"&gt; "&amp;" &lt;Lv"&amp;analysis!L293&amp;"&gt; "</f>
        <v xml:space="preserve">2007 Q22 &lt;F.4 Ch.12&gt;  &lt;Lv2&gt; </v>
      </c>
    </row>
    <row r="293" spans="2:5" x14ac:dyDescent="0.25">
      <c r="B293" s="85" t="s">
        <v>518</v>
      </c>
      <c r="C293" s="77" t="str">
        <f>"=="&amp;analysis!A294&amp;"=="&amp;"&lt;"&amp;analysis!C294&amp;"&gt; "&amp;" &lt;Q"&amp;analysis!D294&amp;"&gt; "&amp;" &lt;"&amp;analysis!C294 &amp;" Q"&amp;analysis!D294&amp;"&gt; "&amp;" &lt;F."&amp;analysis!P294&amp;"&gt; "&amp;" &lt;F."&amp;analysis!P294&amp;" Ch."&amp;analysis!R294&amp;"&gt; "&amp;" &lt;"&amp;analysis!N294&amp;"&gt; "&amp;" &lt;Lv"&amp;analysis!L294&amp;"&gt; "&amp;" **"&amp;analysis!F294&amp;"** "</f>
        <v xml:space="preserve">==200723==&lt;2007&gt;  &lt;Q23&gt;  &lt;2007 Q23&gt;  &lt;F.3&gt;  &lt;F.3 Ch.7&gt;  &lt;DG2&gt;  &lt;Lv4&gt;  **B** </v>
      </c>
      <c r="D293" s="85" t="s">
        <v>519</v>
      </c>
      <c r="E293" s="84" t="str">
        <f>analysis!C294&amp;" Q"&amp;analysis!D294&amp;" &lt;F."&amp;analysis!P294&amp;" Ch."&amp;analysis!R294&amp;"&gt; "&amp;" &lt;Lv"&amp;analysis!L294&amp;"&gt; "</f>
        <v xml:space="preserve">2007 Q23 &lt;F.3 Ch.7&gt;  &lt;Lv4&gt; </v>
      </c>
    </row>
    <row r="294" spans="2:5" x14ac:dyDescent="0.25">
      <c r="B294" s="85" t="s">
        <v>518</v>
      </c>
      <c r="C294" s="77" t="str">
        <f>"=="&amp;analysis!A295&amp;"=="&amp;"&lt;"&amp;analysis!C295&amp;"&gt; "&amp;" &lt;Q"&amp;analysis!D295&amp;"&gt; "&amp;" &lt;"&amp;analysis!C295 &amp;" Q"&amp;analysis!D295&amp;"&gt; "&amp;" &lt;F."&amp;analysis!P295&amp;"&gt; "&amp;" &lt;F."&amp;analysis!P295&amp;" Ch."&amp;analysis!R295&amp;"&gt; "&amp;" &lt;"&amp;analysis!N295&amp;"&gt; "&amp;" &lt;Lv"&amp;analysis!L295&amp;"&gt; "&amp;" **"&amp;analysis!F295&amp;"** "</f>
        <v xml:space="preserve">==200724==&lt;2007&gt;  &lt;Q24&gt;  &lt;2007 Q24&gt;  &lt;F.3&gt;  &lt;F.3 Ch.9&gt;  &lt;3D1&gt;  &lt;Lv3&gt;  **D** </v>
      </c>
      <c r="D294" s="85" t="s">
        <v>519</v>
      </c>
      <c r="E294" s="84" t="str">
        <f>analysis!C295&amp;" Q"&amp;analysis!D295&amp;" &lt;F."&amp;analysis!P295&amp;" Ch."&amp;analysis!R295&amp;"&gt; "&amp;" &lt;Lv"&amp;analysis!L295&amp;"&gt; "</f>
        <v xml:space="preserve">2007 Q24 &lt;F.3 Ch.9&gt;  &lt;Lv3&gt; </v>
      </c>
    </row>
    <row r="295" spans="2:5" x14ac:dyDescent="0.25">
      <c r="B295" s="85" t="s">
        <v>518</v>
      </c>
      <c r="C295" s="77" t="str">
        <f>"=="&amp;analysis!A296&amp;"=="&amp;"&lt;"&amp;analysis!C296&amp;"&gt; "&amp;" &lt;Q"&amp;analysis!D296&amp;"&gt; "&amp;" &lt;"&amp;analysis!C296 &amp;" Q"&amp;analysis!D296&amp;"&gt; "&amp;" &lt;F."&amp;analysis!P296&amp;"&gt; "&amp;" &lt;F."&amp;analysis!P296&amp;" Ch."&amp;analysis!R296&amp;"&gt; "&amp;" &lt;"&amp;analysis!N296&amp;"&gt; "&amp;" &lt;Lv"&amp;analysis!L296&amp;"&gt; "&amp;" **"&amp;analysis!F296&amp;"** "</f>
        <v xml:space="preserve">==200725==&lt;2007&gt;  &lt;Q25&gt;  &lt;2007 Q25&gt;  &lt;F.1&gt;  &lt;F.1 Ch.9&gt;  &lt;Geo&gt;  &lt;Lv2&gt;  **C** </v>
      </c>
      <c r="D295" s="85" t="s">
        <v>519</v>
      </c>
      <c r="E295" s="84" t="str">
        <f>analysis!C296&amp;" Q"&amp;analysis!D296&amp;" &lt;F."&amp;analysis!P296&amp;" Ch."&amp;analysis!R296&amp;"&gt; "&amp;" &lt;Lv"&amp;analysis!L296&amp;"&gt; "</f>
        <v xml:space="preserve">2007 Q25 &lt;F.1 Ch.9&gt;  &lt;Lv2&gt; </v>
      </c>
    </row>
    <row r="296" spans="2:5" x14ac:dyDescent="0.25">
      <c r="B296" s="85" t="s">
        <v>518</v>
      </c>
      <c r="C296" s="77" t="str">
        <f>"=="&amp;analysis!A297&amp;"=="&amp;"&lt;"&amp;analysis!C297&amp;"&gt; "&amp;" &lt;Q"&amp;analysis!D297&amp;"&gt; "&amp;" &lt;"&amp;analysis!C297 &amp;" Q"&amp;analysis!D297&amp;"&gt; "&amp;" &lt;F."&amp;analysis!P297&amp;"&gt; "&amp;" &lt;F."&amp;analysis!P297&amp;" Ch."&amp;analysis!R297&amp;"&gt; "&amp;" &lt;"&amp;analysis!N297&amp;"&gt; "&amp;" &lt;Lv"&amp;analysis!L297&amp;"&gt; "&amp;" **"&amp;analysis!F297&amp;"** "</f>
        <v xml:space="preserve">==200726==&lt;2007&gt;  &lt;Q26&gt;  &lt;2007 Q26&gt;  &lt;F.1&gt;  &lt;F.1 Ch.9&gt;  &lt;Geo&gt;  &lt;Lv2&gt;  **B** </v>
      </c>
      <c r="D296" s="85" t="s">
        <v>519</v>
      </c>
      <c r="E296" s="84" t="str">
        <f>analysis!C297&amp;" Q"&amp;analysis!D297&amp;" &lt;F."&amp;analysis!P297&amp;" Ch."&amp;analysis!R297&amp;"&gt; "&amp;" &lt;Lv"&amp;analysis!L297&amp;"&gt; "</f>
        <v xml:space="preserve">2007 Q26 &lt;F.1 Ch.9&gt;  &lt;Lv2&gt; </v>
      </c>
    </row>
    <row r="297" spans="2:5" x14ac:dyDescent="0.25">
      <c r="B297" s="85" t="s">
        <v>518</v>
      </c>
      <c r="C297" s="77" t="str">
        <f>"=="&amp;analysis!A298&amp;"=="&amp;"&lt;"&amp;analysis!C298&amp;"&gt; "&amp;" &lt;Q"&amp;analysis!D298&amp;"&gt; "&amp;" &lt;"&amp;analysis!C298 &amp;" Q"&amp;analysis!D298&amp;"&gt; "&amp;" &lt;F."&amp;analysis!P298&amp;"&gt; "&amp;" &lt;F."&amp;analysis!P298&amp;" Ch."&amp;analysis!R298&amp;"&gt; "&amp;" &lt;"&amp;analysis!N298&amp;"&gt; "&amp;" &lt;Lv"&amp;analysis!L298&amp;"&gt; "&amp;" **"&amp;analysis!F298&amp;"** "</f>
        <v xml:space="preserve">==200727==&lt;2007&gt;  &lt;Q27&gt;  &lt;2007 Q27&gt;  &lt;F.2&gt;  &lt;F.2 Ch.8&gt;  &lt;DG1&gt;  &lt;Lv5&gt;  **D** </v>
      </c>
      <c r="D297" s="85" t="s">
        <v>519</v>
      </c>
      <c r="E297" s="84" t="str">
        <f>analysis!C298&amp;" Q"&amp;analysis!D298&amp;" &lt;F."&amp;analysis!P298&amp;" Ch."&amp;analysis!R298&amp;"&gt; "&amp;" &lt;Lv"&amp;analysis!L298&amp;"&gt; "</f>
        <v xml:space="preserve">2007 Q27 &lt;F.2 Ch.8&gt;  &lt;Lv5&gt; </v>
      </c>
    </row>
    <row r="298" spans="2:5" x14ac:dyDescent="0.25">
      <c r="B298" s="85" t="s">
        <v>518</v>
      </c>
      <c r="C298" s="77" t="str">
        <f>"=="&amp;analysis!A299&amp;"=="&amp;"&lt;"&amp;analysis!C299&amp;"&gt; "&amp;" &lt;Q"&amp;analysis!D299&amp;"&gt; "&amp;" &lt;"&amp;analysis!C299 &amp;" Q"&amp;analysis!D299&amp;"&gt; "&amp;" &lt;F."&amp;analysis!P299&amp;"&gt; "&amp;" &lt;F."&amp;analysis!P299&amp;" Ch."&amp;analysis!R299&amp;"&gt; "&amp;" &lt;"&amp;analysis!N299&amp;"&gt; "&amp;" &lt;Lv"&amp;analysis!L299&amp;"&gt; "&amp;" **"&amp;analysis!F299&amp;"** "</f>
        <v xml:space="preserve">==200728==&lt;2007&gt;  &lt;Q28&gt;  &lt;2007 Q28&gt;  &lt;F.3&gt;  &lt;F.3 Ch.7&gt;  &lt;DG2&gt;  &lt;Lv2&gt;  **B** </v>
      </c>
      <c r="D298" s="85" t="s">
        <v>519</v>
      </c>
      <c r="E298" s="84" t="str">
        <f>analysis!C299&amp;" Q"&amp;analysis!D299&amp;" &lt;F."&amp;analysis!P299&amp;" Ch."&amp;analysis!R299&amp;"&gt; "&amp;" &lt;Lv"&amp;analysis!L299&amp;"&gt; "</f>
        <v xml:space="preserve">2007 Q28 &lt;F.3 Ch.7&gt;  &lt;Lv2&gt; </v>
      </c>
    </row>
    <row r="299" spans="2:5" x14ac:dyDescent="0.25">
      <c r="B299" s="85" t="s">
        <v>518</v>
      </c>
      <c r="C299" s="77" t="str">
        <f>"=="&amp;analysis!A300&amp;"=="&amp;"&lt;"&amp;analysis!C300&amp;"&gt; "&amp;" &lt;Q"&amp;analysis!D300&amp;"&gt; "&amp;" &lt;"&amp;analysis!C300 &amp;" Q"&amp;analysis!D300&amp;"&gt; "&amp;" &lt;F."&amp;analysis!P300&amp;"&gt; "&amp;" &lt;F."&amp;analysis!P300&amp;" Ch."&amp;analysis!R300&amp;"&gt; "&amp;" &lt;"&amp;analysis!N300&amp;"&gt; "&amp;" &lt;Lv"&amp;analysis!L300&amp;"&gt; "&amp;" **"&amp;analysis!F300&amp;"** "</f>
        <v xml:space="preserve">==200729==&lt;2007&gt;  &lt;Q29&gt;  &lt;2007 Q29&gt;  &lt;F.1&gt;  &lt;F.1 Ch.9&gt;  &lt;Geo&gt;  &lt;Lv3&gt;  **C** </v>
      </c>
      <c r="D299" s="85" t="s">
        <v>519</v>
      </c>
      <c r="E299" s="84" t="str">
        <f>analysis!C300&amp;" Q"&amp;analysis!D300&amp;" &lt;F."&amp;analysis!P300&amp;" Ch."&amp;analysis!R300&amp;"&gt; "&amp;" &lt;Lv"&amp;analysis!L300&amp;"&gt; "</f>
        <v xml:space="preserve">2007 Q29 &lt;F.1 Ch.9&gt;  &lt;Lv3&gt; </v>
      </c>
    </row>
    <row r="300" spans="2:5" x14ac:dyDescent="0.25">
      <c r="B300" s="85" t="s">
        <v>518</v>
      </c>
      <c r="C300" s="77" t="str">
        <f>"=="&amp;analysis!A301&amp;"=="&amp;"&lt;"&amp;analysis!C301&amp;"&gt; "&amp;" &lt;Q"&amp;analysis!D301&amp;"&gt; "&amp;" &lt;"&amp;analysis!C301 &amp;" Q"&amp;analysis!D301&amp;"&gt; "&amp;" &lt;F."&amp;analysis!P301&amp;"&gt; "&amp;" &lt;F."&amp;analysis!P301&amp;" Ch."&amp;analysis!R301&amp;"&gt; "&amp;" &lt;"&amp;analysis!N301&amp;"&gt; "&amp;" &lt;Lv"&amp;analysis!L301&amp;"&gt; "&amp;" **"&amp;analysis!F301&amp;"** "</f>
        <v xml:space="preserve">==200730==&lt;2007&gt;  &lt;Q30&gt;  &lt;2007 Q30&gt;  &lt;F.2&gt;  &lt;F.2 Ch.11&gt;  &lt;T1&gt;  &lt;Lv5&gt;  **C** </v>
      </c>
      <c r="D300" s="85" t="s">
        <v>519</v>
      </c>
      <c r="E300" s="84" t="str">
        <f>analysis!C301&amp;" Q"&amp;analysis!D301&amp;" &lt;F."&amp;analysis!P301&amp;" Ch."&amp;analysis!R301&amp;"&gt; "&amp;" &lt;Lv"&amp;analysis!L301&amp;"&gt; "</f>
        <v xml:space="preserve">2007 Q30 &lt;F.2 Ch.11&gt;  &lt;Lv5&gt; </v>
      </c>
    </row>
    <row r="301" spans="2:5" x14ac:dyDescent="0.25">
      <c r="B301" s="85" t="s">
        <v>518</v>
      </c>
      <c r="C301" s="77" t="str">
        <f>"=="&amp;analysis!A302&amp;"=="&amp;"&lt;"&amp;analysis!C302&amp;"&gt; "&amp;" &lt;Q"&amp;analysis!D302&amp;"&gt; "&amp;" &lt;"&amp;analysis!C302 &amp;" Q"&amp;analysis!D302&amp;"&gt; "&amp;" &lt;F."&amp;analysis!P302&amp;"&gt; "&amp;" &lt;F."&amp;analysis!P302&amp;" Ch."&amp;analysis!R302&amp;"&gt; "&amp;" &lt;"&amp;analysis!N302&amp;"&gt; "&amp;" &lt;Lv"&amp;analysis!L302&amp;"&gt; "&amp;" **"&amp;analysis!F302&amp;"** "</f>
        <v xml:space="preserve">==200731==&lt;2007&gt;  &lt;Q31&gt;  &lt;2007 Q31&gt;  &lt;F.4&gt;  &lt;F.4 Ch.2&gt;  &lt;AG2&gt;  &lt;Lv4&gt;  **D** </v>
      </c>
      <c r="D301" s="85" t="s">
        <v>519</v>
      </c>
      <c r="E301" s="84" t="str">
        <f>analysis!C302&amp;" Q"&amp;analysis!D302&amp;" &lt;F."&amp;analysis!P302&amp;" Ch."&amp;analysis!R302&amp;"&gt; "&amp;" &lt;Lv"&amp;analysis!L302&amp;"&gt; "</f>
        <v xml:space="preserve">2007 Q31 &lt;F.4 Ch.2&gt;  &lt;Lv4&gt; </v>
      </c>
    </row>
    <row r="302" spans="2:5" x14ac:dyDescent="0.25">
      <c r="B302" s="85" t="s">
        <v>518</v>
      </c>
      <c r="C302" s="77" t="str">
        <f>"=="&amp;analysis!A303&amp;"=="&amp;"&lt;"&amp;analysis!C303&amp;"&gt; "&amp;" &lt;Q"&amp;analysis!D303&amp;"&gt; "&amp;" &lt;"&amp;analysis!C303 &amp;" Q"&amp;analysis!D303&amp;"&gt; "&amp;" &lt;F."&amp;analysis!P303&amp;"&gt; "&amp;" &lt;F."&amp;analysis!P303&amp;" Ch."&amp;analysis!R303&amp;"&gt; "&amp;" &lt;"&amp;analysis!N303&amp;"&gt; "&amp;" &lt;Lv"&amp;analysis!L303&amp;"&gt; "&amp;" **"&amp;analysis!F303&amp;"** "</f>
        <v xml:space="preserve">==200732==&lt;2007&gt;  &lt;Q32&gt;  &lt;2007 Q32&gt;  &lt;F.4&gt;  &lt;F.4 Ch.2&gt;  &lt;AG2&gt;  &lt;Lv5&gt;  **A** </v>
      </c>
      <c r="D302" s="85" t="s">
        <v>519</v>
      </c>
      <c r="E302" s="84" t="str">
        <f>analysis!C303&amp;" Q"&amp;analysis!D303&amp;" &lt;F."&amp;analysis!P303&amp;" Ch."&amp;analysis!R303&amp;"&gt; "&amp;" &lt;Lv"&amp;analysis!L303&amp;"&gt; "</f>
        <v xml:space="preserve">2007 Q32 &lt;F.4 Ch.2&gt;  &lt;Lv5&gt; </v>
      </c>
    </row>
    <row r="303" spans="2:5" x14ac:dyDescent="0.25">
      <c r="B303" s="85" t="s">
        <v>518</v>
      </c>
      <c r="C303" s="77" t="str">
        <f>"=="&amp;analysis!A304&amp;"=="&amp;"&lt;"&amp;analysis!C304&amp;"&gt; "&amp;" &lt;Q"&amp;analysis!D304&amp;"&gt; "&amp;" &lt;"&amp;analysis!C304 &amp;" Q"&amp;analysis!D304&amp;"&gt; "&amp;" &lt;F."&amp;analysis!P304&amp;"&gt; "&amp;" &lt;F."&amp;analysis!P304&amp;" Ch."&amp;analysis!R304&amp;"&gt; "&amp;" &lt;"&amp;analysis!N304&amp;"&gt; "&amp;" &lt;Lv"&amp;analysis!L304&amp;"&gt; "&amp;" **"&amp;analysis!F304&amp;"** "</f>
        <v xml:space="preserve">==200733==&lt;2007&gt;  &lt;Q33&gt;  &lt;2007 Q33&gt;  &lt;F.5&gt;  &lt;F.5 Ch.5&gt;  &lt;P2&gt;  &lt;Lv5&gt;  **A** </v>
      </c>
      <c r="D303" s="85" t="s">
        <v>519</v>
      </c>
      <c r="E303" s="84" t="str">
        <f>analysis!C304&amp;" Q"&amp;analysis!D304&amp;" &lt;F."&amp;analysis!P304&amp;" Ch."&amp;analysis!R304&amp;"&gt; "&amp;" &lt;Lv"&amp;analysis!L304&amp;"&gt; "</f>
        <v xml:space="preserve">2007 Q33 &lt;F.5 Ch.5&gt;  &lt;Lv5&gt; </v>
      </c>
    </row>
    <row r="304" spans="2:5" x14ac:dyDescent="0.25">
      <c r="B304" s="85" t="s">
        <v>518</v>
      </c>
      <c r="C304" s="77" t="str">
        <f>"=="&amp;analysis!A305&amp;"=="&amp;"&lt;"&amp;analysis!C305&amp;"&gt; "&amp;" &lt;Q"&amp;analysis!D305&amp;"&gt; "&amp;" &lt;"&amp;analysis!C305 &amp;" Q"&amp;analysis!D305&amp;"&gt; "&amp;" &lt;F."&amp;analysis!P305&amp;"&gt; "&amp;" &lt;F."&amp;analysis!P305&amp;" Ch."&amp;analysis!R305&amp;"&gt; "&amp;" &lt;"&amp;analysis!N305&amp;"&gt; "&amp;" &lt;Lv"&amp;analysis!L305&amp;"&gt; "&amp;" **"&amp;analysis!F305&amp;"** "</f>
        <v xml:space="preserve">==200734==&lt;2007&gt;  &lt;Q34&gt;  &lt;2007 Q34&gt;  &lt;F.3&gt;  &lt;F.3 Ch.6&gt;  &lt;S2&gt;  &lt;Lv2&gt;  **C** </v>
      </c>
      <c r="D304" s="85" t="s">
        <v>519</v>
      </c>
      <c r="E304" s="84" t="str">
        <f>analysis!C305&amp;" Q"&amp;analysis!D305&amp;" &lt;F."&amp;analysis!P305&amp;" Ch."&amp;analysis!R305&amp;"&gt; "&amp;" &lt;Lv"&amp;analysis!L305&amp;"&gt; "</f>
        <v xml:space="preserve">2007 Q34 &lt;F.3 Ch.6&gt;  &lt;Lv2&gt; </v>
      </c>
    </row>
    <row r="305" spans="2:5" x14ac:dyDescent="0.25">
      <c r="B305" s="85" t="s">
        <v>518</v>
      </c>
      <c r="C305" s="77" t="str">
        <f>"=="&amp;analysis!A306&amp;"=="&amp;"&lt;"&amp;analysis!C306&amp;"&gt; "&amp;" &lt;Q"&amp;analysis!D306&amp;"&gt; "&amp;" &lt;"&amp;analysis!C306 &amp;" Q"&amp;analysis!D306&amp;"&gt; "&amp;" &lt;F."&amp;analysis!P306&amp;"&gt; "&amp;" &lt;F."&amp;analysis!P306&amp;" Ch."&amp;analysis!R306&amp;"&gt; "&amp;" &lt;"&amp;analysis!N306&amp;"&gt; "&amp;" &lt;Lv"&amp;analysis!L306&amp;"&gt; "&amp;" **"&amp;analysis!F306&amp;"** "</f>
        <v xml:space="preserve">==200735==&lt;2007&gt;  &lt;Q35&gt;  &lt;2007 Q35&gt;  &lt;F.5&gt;  &lt;F.5 Ch.11&gt;  &lt;S3&gt;  &lt;Lv3&gt;  **B** </v>
      </c>
      <c r="D305" s="85" t="s">
        <v>519</v>
      </c>
      <c r="E305" s="84" t="str">
        <f>analysis!C306&amp;" Q"&amp;analysis!D306&amp;" &lt;F."&amp;analysis!P306&amp;" Ch."&amp;analysis!R306&amp;"&gt; "&amp;" &lt;Lv"&amp;analysis!L306&amp;"&gt; "</f>
        <v xml:space="preserve">2007 Q35 &lt;F.5 Ch.11&gt;  &lt;Lv3&gt; </v>
      </c>
    </row>
    <row r="306" spans="2:5" x14ac:dyDescent="0.25">
      <c r="B306" s="85" t="s">
        <v>518</v>
      </c>
      <c r="C306" s="77" t="str">
        <f>"=="&amp;analysis!A307&amp;"=="&amp;"&lt;"&amp;analysis!C307&amp;"&gt; "&amp;" &lt;Q"&amp;analysis!D307&amp;"&gt; "&amp;" &lt;"&amp;analysis!C307 &amp;" Q"&amp;analysis!D307&amp;"&gt; "&amp;" &lt;F."&amp;analysis!P307&amp;"&gt; "&amp;" &lt;F."&amp;analysis!P307&amp;" Ch."&amp;analysis!R307&amp;"&gt; "&amp;" &lt;"&amp;analysis!N307&amp;"&gt; "&amp;" &lt;Lv"&amp;analysis!L307&amp;"&gt; "&amp;" **"&amp;analysis!F307&amp;"** "</f>
        <v xml:space="preserve">==200736==&lt;2007&gt;  &lt;Q36&gt;  &lt;2007 Q36&gt;  &lt;F.5&gt;  &lt;F.5 Ch.11&gt;  &lt;S3&gt;  &lt;Lv2&gt;  **C** </v>
      </c>
      <c r="D306" s="85" t="s">
        <v>519</v>
      </c>
      <c r="E306" s="84" t="str">
        <f>analysis!C307&amp;" Q"&amp;analysis!D307&amp;" &lt;F."&amp;analysis!P307&amp;" Ch."&amp;analysis!R307&amp;"&gt; "&amp;" &lt;Lv"&amp;analysis!L307&amp;"&gt; "</f>
        <v xml:space="preserve">2007 Q36 &lt;F.5 Ch.11&gt;  &lt;Lv2&gt; </v>
      </c>
    </row>
    <row r="307" spans="2:5" x14ac:dyDescent="0.25">
      <c r="B307" s="85" t="s">
        <v>518</v>
      </c>
      <c r="C307" s="77" t="str">
        <f>"=="&amp;analysis!A308&amp;"=="&amp;"&lt;"&amp;analysis!C308&amp;"&gt; "&amp;" &lt;Q"&amp;analysis!D308&amp;"&gt; "&amp;" &lt;"&amp;analysis!C308 &amp;" Q"&amp;analysis!D308&amp;"&gt; "&amp;" &lt;F."&amp;analysis!P308&amp;"&gt; "&amp;" &lt;F."&amp;analysis!P308&amp;" Ch."&amp;analysis!R308&amp;"&gt; "&amp;" &lt;"&amp;analysis!N308&amp;"&gt; "&amp;" &lt;Lv"&amp;analysis!L308&amp;"&gt; "&amp;" **"&amp;analysis!F308&amp;"** "</f>
        <v xml:space="preserve">==200737==&lt;2007&gt;  &lt;Q37&gt;  &lt;2007 Q37&gt;  &lt;F.4&gt;  &lt;F.4 Ch.9&gt;  &lt;A3&gt;  &lt;Lv3&gt;  **C** </v>
      </c>
      <c r="D307" s="85" t="s">
        <v>519</v>
      </c>
      <c r="E307" s="84" t="str">
        <f>analysis!C308&amp;" Q"&amp;analysis!D308&amp;" &lt;F."&amp;analysis!P308&amp;" Ch."&amp;analysis!R308&amp;"&gt; "&amp;" &lt;Lv"&amp;analysis!L308&amp;"&gt; "</f>
        <v xml:space="preserve">2007 Q37 &lt;F.4 Ch.9&gt;  &lt;Lv3&gt; </v>
      </c>
    </row>
    <row r="308" spans="2:5" x14ac:dyDescent="0.25">
      <c r="B308" s="85" t="s">
        <v>518</v>
      </c>
      <c r="C308" s="77" t="str">
        <f>"=="&amp;analysis!A309&amp;"=="&amp;"&lt;"&amp;analysis!C309&amp;"&gt; "&amp;" &lt;Q"&amp;analysis!D309&amp;"&gt; "&amp;" &lt;"&amp;analysis!C309 &amp;" Q"&amp;analysis!D309&amp;"&gt; "&amp;" &lt;F."&amp;analysis!P309&amp;"&gt; "&amp;" &lt;F."&amp;analysis!P309&amp;" Ch."&amp;analysis!R309&amp;"&gt; "&amp;" &lt;"&amp;analysis!N309&amp;"&gt; "&amp;" &lt;Lv"&amp;analysis!L309&amp;"&gt; "&amp;" **"&amp;analysis!F309&amp;"** "</f>
        <v xml:space="preserve">==200738==&lt;2007&gt;  &lt;Q38&gt;  &lt;2007 Q38&gt;  &lt;F.5&gt;  &lt;F.5 Ch.3&gt;  &lt;G&gt;  &lt;Lv4&gt;  **D** </v>
      </c>
      <c r="D308" s="85" t="s">
        <v>519</v>
      </c>
      <c r="E308" s="84" t="str">
        <f>analysis!C309&amp;" Q"&amp;analysis!D309&amp;" &lt;F."&amp;analysis!P309&amp;" Ch."&amp;analysis!R309&amp;"&gt; "&amp;" &lt;Lv"&amp;analysis!L309&amp;"&gt; "</f>
        <v xml:space="preserve">2007 Q38 &lt;F.5 Ch.3&gt;  &lt;Lv4&gt; </v>
      </c>
    </row>
    <row r="309" spans="2:5" x14ac:dyDescent="0.25">
      <c r="B309" s="85" t="s">
        <v>518</v>
      </c>
      <c r="C309" s="77" t="str">
        <f>"=="&amp;analysis!A310&amp;"=="&amp;"&lt;"&amp;analysis!C310&amp;"&gt; "&amp;" &lt;Q"&amp;analysis!D310&amp;"&gt; "&amp;" &lt;"&amp;analysis!C310 &amp;" Q"&amp;analysis!D310&amp;"&gt; "&amp;" &lt;F."&amp;analysis!P310&amp;"&gt; "&amp;" &lt;F."&amp;analysis!P310&amp;" Ch."&amp;analysis!R310&amp;"&gt; "&amp;" &lt;"&amp;analysis!N310&amp;"&gt; "&amp;" &lt;Lv"&amp;analysis!L310&amp;"&gt; "&amp;" **"&amp;analysis!F310&amp;"** "</f>
        <v xml:space="preserve">==200739==&lt;2007&gt;  &lt;Q39&gt;  &lt;2007 Q39&gt;  &lt;F.4&gt;  &lt;F.4 Ch.8&gt;  &lt;A4&gt;  &lt;Lv4&gt;  **B** </v>
      </c>
      <c r="D309" s="85" t="s">
        <v>519</v>
      </c>
      <c r="E309" s="84" t="str">
        <f>analysis!C310&amp;" Q"&amp;analysis!D310&amp;" &lt;F."&amp;analysis!P310&amp;" Ch."&amp;analysis!R310&amp;"&gt; "&amp;" &lt;Lv"&amp;analysis!L310&amp;"&gt; "</f>
        <v xml:space="preserve">2007 Q39 &lt;F.4 Ch.8&gt;  &lt;Lv4&gt; </v>
      </c>
    </row>
    <row r="310" spans="2:5" x14ac:dyDescent="0.25">
      <c r="B310" s="85" t="s">
        <v>518</v>
      </c>
      <c r="C310" s="77" t="str">
        <f>"=="&amp;analysis!A311&amp;"=="&amp;"&lt;"&amp;analysis!C311&amp;"&gt; "&amp;" &lt;Q"&amp;analysis!D311&amp;"&gt; "&amp;" &lt;"&amp;analysis!C311 &amp;" Q"&amp;analysis!D311&amp;"&gt; "&amp;" &lt;F."&amp;analysis!P311&amp;"&gt; "&amp;" &lt;F."&amp;analysis!P311&amp;" Ch."&amp;analysis!R311&amp;"&gt; "&amp;" &lt;"&amp;analysis!N311&amp;"&gt; "&amp;" &lt;Lv"&amp;analysis!L311&amp;"&gt; "&amp;" **"&amp;analysis!F311&amp;"** "</f>
        <v xml:space="preserve">==200740==&lt;2007&gt;  &lt;Q40&gt;  &lt;2007 Q40&gt;  &lt;F.4&gt;  &lt;F.4 Ch.6&gt;  &lt;A3&gt;  &lt;Lv5&gt;  **A** </v>
      </c>
      <c r="D310" s="85" t="s">
        <v>519</v>
      </c>
      <c r="E310" s="84" t="str">
        <f>analysis!C311&amp;" Q"&amp;analysis!D311&amp;" &lt;F."&amp;analysis!P311&amp;" Ch."&amp;analysis!R311&amp;"&gt; "&amp;" &lt;Lv"&amp;analysis!L311&amp;"&gt; "</f>
        <v xml:space="preserve">2007 Q40 &lt;F.4 Ch.6&gt;  &lt;Lv5&gt; </v>
      </c>
    </row>
    <row r="311" spans="2:5" x14ac:dyDescent="0.25">
      <c r="B311" s="85" t="s">
        <v>518</v>
      </c>
      <c r="C311" s="77" t="str">
        <f>"=="&amp;analysis!A312&amp;"=="&amp;"&lt;"&amp;analysis!C312&amp;"&gt; "&amp;" &lt;Q"&amp;analysis!D312&amp;"&gt; "&amp;" &lt;"&amp;analysis!C312 &amp;" Q"&amp;analysis!D312&amp;"&gt; "&amp;" &lt;F."&amp;analysis!P312&amp;"&gt; "&amp;" &lt;F."&amp;analysis!P312&amp;" Ch."&amp;analysis!R312&amp;"&gt; "&amp;" &lt;"&amp;analysis!N312&amp;"&gt; "&amp;" &lt;Lv"&amp;analysis!L312&amp;"&gt; "&amp;" **"&amp;analysis!F312&amp;"** "</f>
        <v xml:space="preserve">==200741==&lt;2007&gt;  &lt;Q41&gt;  &lt;2007 Q41&gt;  &lt;F.3&gt;  &lt;F.3 Ch.2&gt;  &lt;A2&gt;  &lt;Lv4&gt;  **A** </v>
      </c>
      <c r="D311" s="85" t="s">
        <v>519</v>
      </c>
      <c r="E311" s="84" t="str">
        <f>analysis!C312&amp;" Q"&amp;analysis!D312&amp;" &lt;F."&amp;analysis!P312&amp;" Ch."&amp;analysis!R312&amp;"&gt; "&amp;" &lt;Lv"&amp;analysis!L312&amp;"&gt; "</f>
        <v xml:space="preserve">2007 Q41 &lt;F.3 Ch.2&gt;  &lt;Lv4&gt; </v>
      </c>
    </row>
    <row r="312" spans="2:5" x14ac:dyDescent="0.25">
      <c r="B312" s="85" t="s">
        <v>518</v>
      </c>
      <c r="C312" s="77" t="str">
        <f>"=="&amp;analysis!A313&amp;"=="&amp;"&lt;"&amp;analysis!C313&amp;"&gt; "&amp;" &lt;Q"&amp;analysis!D313&amp;"&gt; "&amp;" &lt;"&amp;analysis!C313 &amp;" Q"&amp;analysis!D313&amp;"&gt; "&amp;" &lt;F."&amp;analysis!P313&amp;"&gt; "&amp;" &lt;F."&amp;analysis!P313&amp;" Ch."&amp;analysis!R313&amp;"&gt; "&amp;" &lt;"&amp;analysis!N313&amp;"&gt; "&amp;" &lt;Lv"&amp;analysis!L313&amp;"&gt; "&amp;" **"&amp;analysis!F313&amp;"** "</f>
        <v xml:space="preserve">==200742==&lt;2007&gt;  &lt;Q42&gt;  &lt;2007 Q42&gt;  &lt;F.5&gt;  &lt;F.5 Ch.1&gt;  &lt;A4&gt;  &lt;Lv5&gt;  **C** </v>
      </c>
      <c r="D312" s="85" t="s">
        <v>519</v>
      </c>
      <c r="E312" s="84" t="str">
        <f>analysis!C313&amp;" Q"&amp;analysis!D313&amp;" &lt;F."&amp;analysis!P313&amp;" Ch."&amp;analysis!R313&amp;"&gt; "&amp;" &lt;Lv"&amp;analysis!L313&amp;"&gt; "</f>
        <v xml:space="preserve">2007 Q42 &lt;F.5 Ch.1&gt;  &lt;Lv5&gt; </v>
      </c>
    </row>
    <row r="313" spans="2:5" x14ac:dyDescent="0.25">
      <c r="B313" s="85" t="s">
        <v>518</v>
      </c>
      <c r="C313" s="77" t="str">
        <f>"=="&amp;analysis!A314&amp;"=="&amp;"&lt;"&amp;analysis!C314&amp;"&gt; "&amp;" &lt;Q"&amp;analysis!D314&amp;"&gt; "&amp;" &lt;"&amp;analysis!C314 &amp;" Q"&amp;analysis!D314&amp;"&gt; "&amp;" &lt;F."&amp;analysis!P314&amp;"&gt; "&amp;" &lt;F."&amp;analysis!P314&amp;" Ch."&amp;analysis!R314&amp;"&gt; "&amp;" &lt;"&amp;analysis!N314&amp;"&gt; "&amp;" &lt;Lv"&amp;analysis!L314&amp;"&gt; "&amp;" **"&amp;analysis!F314&amp;"** "</f>
        <v xml:space="preserve">==200743==&lt;2007&gt;  &lt;Q43&gt;  &lt;2007 Q43&gt;  &lt;F.6&gt;  &lt;F.6 Ch.3&gt;  &lt;A4&gt;  &lt;Lv3&gt;  **B** </v>
      </c>
      <c r="D313" s="85" t="s">
        <v>519</v>
      </c>
      <c r="E313" s="84" t="str">
        <f>analysis!C314&amp;" Q"&amp;analysis!D314&amp;" &lt;F."&amp;analysis!P314&amp;" Ch."&amp;analysis!R314&amp;"&gt; "&amp;" &lt;Lv"&amp;analysis!L314&amp;"&gt; "</f>
        <v xml:space="preserve">2007 Q43 &lt;F.6 Ch.3&gt;  &lt;Lv3&gt; </v>
      </c>
    </row>
    <row r="314" spans="2:5" x14ac:dyDescent="0.25">
      <c r="B314" s="85" t="s">
        <v>518</v>
      </c>
      <c r="C314" s="77" t="str">
        <f>"=="&amp;analysis!A315&amp;"=="&amp;"&lt;"&amp;analysis!C315&amp;"&gt; "&amp;" &lt;Q"&amp;analysis!D315&amp;"&gt; "&amp;" &lt;"&amp;analysis!C315 &amp;" Q"&amp;analysis!D315&amp;"&gt; "&amp;" &lt;F."&amp;analysis!P315&amp;"&gt; "&amp;" &lt;F."&amp;analysis!P315&amp;" Ch."&amp;analysis!R315&amp;"&gt; "&amp;" &lt;"&amp;analysis!N315&amp;"&gt; "&amp;" &lt;Lv"&amp;analysis!L315&amp;"&gt; "&amp;" **"&amp;analysis!F315&amp;"** "</f>
        <v xml:space="preserve">==200744==&lt;2007&gt;  &lt;Q44&gt;  &lt;2007 Q44&gt;  &lt;F.6&gt;  &lt;F.6 Ch.1&gt;  &lt;A3&gt;  &lt;Lv3&gt;  **C** </v>
      </c>
      <c r="D314" s="85" t="s">
        <v>519</v>
      </c>
      <c r="E314" s="84" t="str">
        <f>analysis!C315&amp;" Q"&amp;analysis!D315&amp;" &lt;F."&amp;analysis!P315&amp;" Ch."&amp;analysis!R315&amp;"&gt; "&amp;" &lt;Lv"&amp;analysis!L315&amp;"&gt; "</f>
        <v xml:space="preserve">2007 Q44 &lt;F.6 Ch.1&gt;  &lt;Lv3&gt; </v>
      </c>
    </row>
    <row r="315" spans="2:5" x14ac:dyDescent="0.25">
      <c r="B315" s="85" t="s">
        <v>518</v>
      </c>
      <c r="C315" s="77" t="str">
        <f>"=="&amp;analysis!A316&amp;"=="&amp;"&lt;"&amp;analysis!C316&amp;"&gt; "&amp;" &lt;Q"&amp;analysis!D316&amp;"&gt; "&amp;" &lt;"&amp;analysis!C316 &amp;" Q"&amp;analysis!D316&amp;"&gt; "&amp;" &lt;F."&amp;analysis!P316&amp;"&gt; "&amp;" &lt;F."&amp;analysis!P316&amp;" Ch."&amp;analysis!R316&amp;"&gt; "&amp;" &lt;"&amp;analysis!N316&amp;"&gt; "&amp;" &lt;Lv"&amp;analysis!L316&amp;"&gt; "&amp;" **"&amp;analysis!F316&amp;"** "</f>
        <v xml:space="preserve">==200745==&lt;2007&gt;  &lt;Q45&gt;  &lt;2007 Q45&gt;  &lt;F.6&gt;  &lt;F.6 Ch.2&gt;  &lt;A3&gt;  &lt;Lv5&gt;  **C** </v>
      </c>
      <c r="D315" s="85" t="s">
        <v>519</v>
      </c>
      <c r="E315" s="84" t="str">
        <f>analysis!C316&amp;" Q"&amp;analysis!D316&amp;" &lt;F."&amp;analysis!P316&amp;" Ch."&amp;analysis!R316&amp;"&gt; "&amp;" &lt;Lv"&amp;analysis!L316&amp;"&gt; "</f>
        <v xml:space="preserve">2007 Q45 &lt;F.6 Ch.2&gt;  &lt;Lv5&gt; </v>
      </c>
    </row>
    <row r="316" spans="2:5" x14ac:dyDescent="0.25">
      <c r="B316" s="85" t="s">
        <v>518</v>
      </c>
      <c r="C316" s="77" t="str">
        <f>"=="&amp;analysis!A317&amp;"=="&amp;"&lt;"&amp;analysis!C317&amp;"&gt; "&amp;" &lt;Q"&amp;analysis!D317&amp;"&gt; "&amp;" &lt;"&amp;analysis!C317 &amp;" Q"&amp;analysis!D317&amp;"&gt; "&amp;" &lt;F."&amp;analysis!P317&amp;"&gt; "&amp;" &lt;F."&amp;analysis!P317&amp;" Ch."&amp;analysis!R317&amp;"&gt; "&amp;" &lt;"&amp;analysis!N317&amp;"&gt; "&amp;" &lt;Lv"&amp;analysis!L317&amp;"&gt; "&amp;" **"&amp;analysis!F317&amp;"** "</f>
        <v xml:space="preserve">==200746==&lt;2007&gt;  &lt;Q46&gt;  &lt;2007 Q46&gt;  &lt;F.5&gt;  &lt;F.5 Ch.3&gt;  &lt;G&gt;  &lt;Lv4&gt;  **D** </v>
      </c>
      <c r="D316" s="85" t="s">
        <v>519</v>
      </c>
      <c r="E316" s="84" t="str">
        <f>analysis!C317&amp;" Q"&amp;analysis!D317&amp;" &lt;F."&amp;analysis!P317&amp;" Ch."&amp;analysis!R317&amp;"&gt; "&amp;" &lt;Lv"&amp;analysis!L317&amp;"&gt; "</f>
        <v xml:space="preserve">2007 Q46 &lt;F.5 Ch.3&gt;  &lt;Lv4&gt; </v>
      </c>
    </row>
    <row r="317" spans="2:5" x14ac:dyDescent="0.25">
      <c r="B317" s="85" t="s">
        <v>518</v>
      </c>
      <c r="C317" s="77" t="str">
        <f>"=="&amp;analysis!A318&amp;"=="&amp;"&lt;"&amp;analysis!C318&amp;"&gt; "&amp;" &lt;Q"&amp;analysis!D318&amp;"&gt; "&amp;" &lt;"&amp;analysis!C318 &amp;" Q"&amp;analysis!D318&amp;"&gt; "&amp;" &lt;F."&amp;analysis!P318&amp;"&gt; "&amp;" &lt;F."&amp;analysis!P318&amp;" Ch."&amp;analysis!R318&amp;"&gt; "&amp;" &lt;"&amp;analysis!N318&amp;"&gt; "&amp;" &lt;Lv"&amp;analysis!L318&amp;"&gt; "&amp;" **"&amp;analysis!F318&amp;"** "</f>
        <v xml:space="preserve">==200747==&lt;2007&gt;  &lt;Q47&gt;  &lt;2007 Q47&gt;  &lt;F.5&gt;  &lt;F.5 Ch.9&gt;  &lt;T2&gt;  &lt;Lv2&gt;  **B** </v>
      </c>
      <c r="D317" s="85" t="s">
        <v>519</v>
      </c>
      <c r="E317" s="84" t="str">
        <f>analysis!C318&amp;" Q"&amp;analysis!D318&amp;" &lt;F."&amp;analysis!P318&amp;" Ch."&amp;analysis!R318&amp;"&gt; "&amp;" &lt;Lv"&amp;analysis!L318&amp;"&gt; "</f>
        <v xml:space="preserve">2007 Q47 &lt;F.5 Ch.9&gt;  &lt;Lv2&gt; </v>
      </c>
    </row>
    <row r="318" spans="2:5" x14ac:dyDescent="0.25">
      <c r="B318" s="85" t="s">
        <v>518</v>
      </c>
      <c r="C318" s="77" t="str">
        <f>"=="&amp;analysis!A319&amp;"=="&amp;"&lt;"&amp;analysis!C319&amp;"&gt; "&amp;" &lt;Q"&amp;analysis!D319&amp;"&gt; "&amp;" &lt;"&amp;analysis!C319 &amp;" Q"&amp;analysis!D319&amp;"&gt; "&amp;" &lt;F."&amp;analysis!P319&amp;"&gt; "&amp;" &lt;F."&amp;analysis!P319&amp;" Ch."&amp;analysis!R319&amp;"&gt; "&amp;" &lt;"&amp;analysis!N319&amp;"&gt; "&amp;" &lt;Lv"&amp;analysis!L319&amp;"&gt; "&amp;" **"&amp;analysis!F319&amp;"** "</f>
        <v xml:space="preserve">==200748==&lt;2007&gt;  &lt;Q48&gt;  &lt;2007 Q48&gt;  &lt;F.4&gt;  &lt;F.4 Ch.10&gt;  &lt;DG3&gt;  &lt;Lv4&gt;  **A** </v>
      </c>
      <c r="D318" s="85" t="s">
        <v>519</v>
      </c>
      <c r="E318" s="84" t="str">
        <f>analysis!C319&amp;" Q"&amp;analysis!D319&amp;" &lt;F."&amp;analysis!P319&amp;" Ch."&amp;analysis!R319&amp;"&gt; "&amp;" &lt;Lv"&amp;analysis!L319&amp;"&gt; "</f>
        <v xml:space="preserve">2007 Q48 &lt;F.4 Ch.10&gt;  &lt;Lv4&gt; </v>
      </c>
    </row>
    <row r="319" spans="2:5" x14ac:dyDescent="0.25">
      <c r="B319" s="85" t="s">
        <v>518</v>
      </c>
      <c r="C319" s="77" t="str">
        <f>"=="&amp;analysis!A320&amp;"=="&amp;"&lt;"&amp;analysis!C320&amp;"&gt; "&amp;" &lt;Q"&amp;analysis!D320&amp;"&gt; "&amp;" &lt;"&amp;analysis!C320 &amp;" Q"&amp;analysis!D320&amp;"&gt; "&amp;" &lt;F."&amp;analysis!P320&amp;"&gt; "&amp;" &lt;F."&amp;analysis!P320&amp;" Ch."&amp;analysis!R320&amp;"&gt; "&amp;" &lt;"&amp;analysis!N320&amp;"&gt; "&amp;" &lt;Lv"&amp;analysis!L320&amp;"&gt; "&amp;" **"&amp;analysis!F320&amp;"** "</f>
        <v xml:space="preserve">==200749==&lt;2007&gt;  &lt;Q49&gt;  &lt;2007 Q49&gt;  &lt;F.4&gt;  &lt;F.4 Ch.11&gt;  &lt;DG3&gt;  &lt;Lv4&gt;  **A** </v>
      </c>
      <c r="D319" s="85" t="s">
        <v>519</v>
      </c>
      <c r="E319" s="84" t="str">
        <f>analysis!C320&amp;" Q"&amp;analysis!D320&amp;" &lt;F."&amp;analysis!P320&amp;" Ch."&amp;analysis!R320&amp;"&gt; "&amp;" &lt;Lv"&amp;analysis!L320&amp;"&gt; "</f>
        <v xml:space="preserve">2007 Q49 &lt;F.4 Ch.11&gt;  &lt;Lv4&gt; </v>
      </c>
    </row>
    <row r="320" spans="2:5" x14ac:dyDescent="0.25">
      <c r="B320" s="85" t="s">
        <v>518</v>
      </c>
      <c r="C320" s="77" t="str">
        <f>"=="&amp;analysis!A321&amp;"=="&amp;"&lt;"&amp;analysis!C321&amp;"&gt; "&amp;" &lt;Q"&amp;analysis!D321&amp;"&gt; "&amp;" &lt;"&amp;analysis!C321 &amp;" Q"&amp;analysis!D321&amp;"&gt; "&amp;" &lt;F."&amp;analysis!P321&amp;"&gt; "&amp;" &lt;F."&amp;analysis!P321&amp;" Ch."&amp;analysis!R321&amp;"&gt; "&amp;" &lt;"&amp;analysis!N321&amp;"&gt; "&amp;" &lt;Lv"&amp;analysis!L321&amp;"&gt; "&amp;" **"&amp;analysis!F321&amp;"** "</f>
        <v xml:space="preserve">==200750==&lt;2007&gt;  &lt;Q50&gt;  &lt;2007 Q50&gt;  &lt;F.3&gt;  &lt;F.3 Ch.7&gt;  &lt;DG2&gt;  &lt;Lv5&gt;  **C** </v>
      </c>
      <c r="D320" s="85" t="s">
        <v>519</v>
      </c>
      <c r="E320" s="84" t="str">
        <f>analysis!C321&amp;" Q"&amp;analysis!D321&amp;" &lt;F."&amp;analysis!P321&amp;" Ch."&amp;analysis!R321&amp;"&gt; "&amp;" &lt;Lv"&amp;analysis!L321&amp;"&gt; "</f>
        <v xml:space="preserve">2007 Q50 &lt;F.3 Ch.7&gt;  &lt;Lv5&gt; </v>
      </c>
    </row>
    <row r="321" spans="2:5" x14ac:dyDescent="0.25">
      <c r="B321" s="85" t="s">
        <v>518</v>
      </c>
      <c r="C321" s="77" t="str">
        <f>"=="&amp;analysis!A322&amp;"=="&amp;"&lt;"&amp;analysis!C322&amp;"&gt; "&amp;" &lt;Q"&amp;analysis!D322&amp;"&gt; "&amp;" &lt;"&amp;analysis!C322 &amp;" Q"&amp;analysis!D322&amp;"&gt; "&amp;" &lt;F."&amp;analysis!P322&amp;"&gt; "&amp;" &lt;F."&amp;analysis!P322&amp;" Ch."&amp;analysis!R322&amp;"&gt; "&amp;" &lt;"&amp;analysis!N322&amp;"&gt; "&amp;" &lt;Lv"&amp;analysis!L322&amp;"&gt; "&amp;" **"&amp;analysis!F322&amp;"** "</f>
        <v xml:space="preserve">==200751==&lt;2007&gt;  &lt;Q51&gt;  &lt;2007 Q51&gt;  &lt;F.5&gt;  &lt;F.5 Ch.7&gt;  &lt;AG3&gt;  &lt;Lv4&gt;  **C** </v>
      </c>
      <c r="D321" s="85" t="s">
        <v>519</v>
      </c>
      <c r="E321" s="84" t="str">
        <f>analysis!C322&amp;" Q"&amp;analysis!D322&amp;" &lt;F."&amp;analysis!P322&amp;" Ch."&amp;analysis!R322&amp;"&gt; "&amp;" &lt;Lv"&amp;analysis!L322&amp;"&gt; "</f>
        <v xml:space="preserve">2007 Q51 &lt;F.5 Ch.7&gt;  &lt;Lv4&gt; </v>
      </c>
    </row>
    <row r="322" spans="2:5" x14ac:dyDescent="0.25">
      <c r="B322" s="85" t="s">
        <v>518</v>
      </c>
      <c r="C322" s="77" t="str">
        <f>"=="&amp;analysis!A323&amp;"=="&amp;"&lt;"&amp;analysis!C323&amp;"&gt; "&amp;" &lt;Q"&amp;analysis!D323&amp;"&gt; "&amp;" &lt;"&amp;analysis!C323 &amp;" Q"&amp;analysis!D323&amp;"&gt; "&amp;" &lt;F."&amp;analysis!P323&amp;"&gt; "&amp;" &lt;F."&amp;analysis!P323&amp;" Ch."&amp;analysis!R323&amp;"&gt; "&amp;" &lt;"&amp;analysis!N323&amp;"&gt; "&amp;" &lt;Lv"&amp;analysis!L323&amp;"&gt; "&amp;" **"&amp;analysis!F323&amp;"** "</f>
        <v xml:space="preserve">==200752==&lt;2007&gt;  &lt;Q52&gt;  &lt;2007 Q52&gt;  &lt;F.5&gt;  &lt;F.5 Ch.7&gt;  &lt;AG3&gt;  &lt;Lv3&gt;  **C** </v>
      </c>
      <c r="D322" s="85" t="s">
        <v>519</v>
      </c>
      <c r="E322" s="84" t="str">
        <f>analysis!C323&amp;" Q"&amp;analysis!D323&amp;" &lt;F."&amp;analysis!P323&amp;" Ch."&amp;analysis!R323&amp;"&gt; "&amp;" &lt;Lv"&amp;analysis!L323&amp;"&gt; "</f>
        <v xml:space="preserve">2007 Q52 &lt;F.5 Ch.7&gt;  &lt;Lv3&gt; </v>
      </c>
    </row>
    <row r="323" spans="2:5" x14ac:dyDescent="0.25">
      <c r="B323" s="85" t="s">
        <v>518</v>
      </c>
      <c r="C323" s="77" t="str">
        <f>"=="&amp;analysis!A324&amp;"=="&amp;"&lt;"&amp;analysis!C324&amp;"&gt; "&amp;" &lt;Q"&amp;analysis!D324&amp;"&gt; "&amp;" &lt;"&amp;analysis!C324 &amp;" Q"&amp;analysis!D324&amp;"&gt; "&amp;" &lt;F."&amp;analysis!P324&amp;"&gt; "&amp;" &lt;F."&amp;analysis!P324&amp;" Ch."&amp;analysis!R324&amp;"&gt; "&amp;" &lt;"&amp;analysis!N324&amp;"&gt; "&amp;" &lt;Lv"&amp;analysis!L324&amp;"&gt; "&amp;" **"&amp;analysis!F324&amp;"** "</f>
        <v xml:space="preserve">==200753==&lt;2007&gt;  &lt;Q53&gt;  &lt;2007 Q53&gt;  &lt;F.5&gt;  &lt;F.5 Ch.5&gt;  &lt;P2&gt;  &lt;Lv2&gt;  **B** </v>
      </c>
      <c r="D323" s="85" t="s">
        <v>519</v>
      </c>
      <c r="E323" s="84" t="str">
        <f>analysis!C324&amp;" Q"&amp;analysis!D324&amp;" &lt;F."&amp;analysis!P324&amp;" Ch."&amp;analysis!R324&amp;"&gt; "&amp;" &lt;Lv"&amp;analysis!L324&amp;"&gt; "</f>
        <v xml:space="preserve">2007 Q53 &lt;F.5 Ch.5&gt;  &lt;Lv2&gt; </v>
      </c>
    </row>
    <row r="324" spans="2:5" x14ac:dyDescent="0.25">
      <c r="B324" s="85" t="s">
        <v>518</v>
      </c>
      <c r="C324" s="77" t="str">
        <f>"=="&amp;analysis!A325&amp;"=="&amp;"&lt;"&amp;analysis!C325&amp;"&gt; "&amp;" &lt;Q"&amp;analysis!D325&amp;"&gt; "&amp;" &lt;"&amp;analysis!C325 &amp;" Q"&amp;analysis!D325&amp;"&gt; "&amp;" &lt;F."&amp;analysis!P325&amp;"&gt; "&amp;" &lt;F."&amp;analysis!P325&amp;" Ch."&amp;analysis!R325&amp;"&gt; "&amp;" &lt;"&amp;analysis!N325&amp;"&gt; "&amp;" &lt;Lv"&amp;analysis!L325&amp;"&gt; "&amp;" **"&amp;analysis!F325&amp;"** "</f>
        <v xml:space="preserve">==200754==&lt;2007&gt;  &lt;Q54&gt;  &lt;2007 Q54&gt;  &lt;F.5&gt;  &lt;F.5 Ch.5&gt;  &lt;P2&gt;  &lt;Lv4&gt;  **D** </v>
      </c>
      <c r="D324" s="85" t="s">
        <v>519</v>
      </c>
      <c r="E324" s="84" t="str">
        <f>analysis!C325&amp;" Q"&amp;analysis!D325&amp;" &lt;F."&amp;analysis!P325&amp;" Ch."&amp;analysis!R325&amp;"&gt; "&amp;" &lt;Lv"&amp;analysis!L325&amp;"&gt; "</f>
        <v xml:space="preserve">2007 Q54 &lt;F.5 Ch.5&gt;  &lt;Lv4&gt; </v>
      </c>
    </row>
    <row r="325" spans="2:5" x14ac:dyDescent="0.25">
      <c r="B325" s="85" t="s">
        <v>518</v>
      </c>
      <c r="C325" s="77" t="str">
        <f>"=="&amp;analysis!A326&amp;"=="&amp;"&lt;"&amp;analysis!C326&amp;"&gt; "&amp;" &lt;Q"&amp;analysis!D326&amp;"&gt; "&amp;" &lt;"&amp;analysis!C326 &amp;" Q"&amp;analysis!D326&amp;"&gt; "&amp;" &lt;F."&amp;analysis!P326&amp;"&gt; "&amp;" &lt;F."&amp;analysis!P326&amp;" Ch."&amp;analysis!R326&amp;"&gt; "&amp;" &lt;"&amp;analysis!N326&amp;"&gt; "&amp;" &lt;Lv"&amp;analysis!L326&amp;"&gt; "&amp;" **"&amp;analysis!F326&amp;"** "</f>
        <v xml:space="preserve">==200801==&lt;2008&gt;  &lt;Q1&gt;  &lt;2008 Q1&gt;  &lt;F.3&gt;  &lt;F.3 Ch.2&gt;  &lt;A2&gt;  &lt;Lv5&gt;  **B** </v>
      </c>
      <c r="D325" s="85" t="s">
        <v>519</v>
      </c>
      <c r="E325" s="84" t="str">
        <f>analysis!C326&amp;" Q"&amp;analysis!D326&amp;" &lt;F."&amp;analysis!P326&amp;" Ch."&amp;analysis!R326&amp;"&gt; "&amp;" &lt;Lv"&amp;analysis!L326&amp;"&gt; "</f>
        <v xml:space="preserve">2008 Q1 &lt;F.3 Ch.2&gt;  &lt;Lv5&gt; </v>
      </c>
    </row>
    <row r="326" spans="2:5" x14ac:dyDescent="0.25">
      <c r="B326" s="85" t="s">
        <v>518</v>
      </c>
      <c r="C326" s="77" t="str">
        <f>"=="&amp;analysis!A327&amp;"=="&amp;"&lt;"&amp;analysis!C327&amp;"&gt; "&amp;" &lt;Q"&amp;analysis!D327&amp;"&gt; "&amp;" &lt;"&amp;analysis!C327 &amp;" Q"&amp;analysis!D327&amp;"&gt; "&amp;" &lt;F."&amp;analysis!P327&amp;"&gt; "&amp;" &lt;F."&amp;analysis!P327&amp;" Ch."&amp;analysis!R327&amp;"&gt; "&amp;" &lt;"&amp;analysis!N327&amp;"&gt; "&amp;" &lt;Lv"&amp;analysis!L327&amp;"&gt; "&amp;" **"&amp;analysis!F327&amp;"** "</f>
        <v xml:space="preserve">==200802==&lt;2008&gt;  &lt;Q2&gt;  &lt;2008 Q2&gt;  &lt;F.2&gt;  &lt;F.2 Ch.4&gt;  &lt;A1&gt;  &lt;Lv2&gt;  **A** </v>
      </c>
      <c r="D326" s="85" t="s">
        <v>519</v>
      </c>
      <c r="E326" s="84" t="str">
        <f>analysis!C327&amp;" Q"&amp;analysis!D327&amp;" &lt;F."&amp;analysis!P327&amp;" Ch."&amp;analysis!R327&amp;"&gt; "&amp;" &lt;Lv"&amp;analysis!L327&amp;"&gt; "</f>
        <v xml:space="preserve">2008 Q2 &lt;F.2 Ch.4&gt;  &lt;Lv2&gt; </v>
      </c>
    </row>
    <row r="327" spans="2:5" x14ac:dyDescent="0.25">
      <c r="B327" s="85" t="s">
        <v>518</v>
      </c>
      <c r="C327" s="77" t="str">
        <f>"=="&amp;analysis!A328&amp;"=="&amp;"&lt;"&amp;analysis!C328&amp;"&gt; "&amp;" &lt;Q"&amp;analysis!D328&amp;"&gt; "&amp;" &lt;"&amp;analysis!C328 &amp;" Q"&amp;analysis!D328&amp;"&gt; "&amp;" &lt;F."&amp;analysis!P328&amp;"&gt; "&amp;" &lt;F."&amp;analysis!P328&amp;" Ch."&amp;analysis!R328&amp;"&gt; "&amp;" &lt;"&amp;analysis!N328&amp;"&gt; "&amp;" &lt;Lv"&amp;analysis!L328&amp;"&gt; "&amp;" **"&amp;analysis!F328&amp;"** "</f>
        <v xml:space="preserve">==200803==&lt;2008&gt;  &lt;Q3&gt;  &lt;2008 Q3&gt;  &lt;F.4&gt;  &lt;F.4 Ch.9&gt;  &lt;A3&gt;  &lt;Lv2&gt;  **A** </v>
      </c>
      <c r="D327" s="85" t="s">
        <v>519</v>
      </c>
      <c r="E327" s="84" t="str">
        <f>analysis!C328&amp;" Q"&amp;analysis!D328&amp;" &lt;F."&amp;analysis!P328&amp;" Ch."&amp;analysis!R328&amp;"&gt; "&amp;" &lt;Lv"&amp;analysis!L328&amp;"&gt; "</f>
        <v xml:space="preserve">2008 Q3 &lt;F.4 Ch.9&gt;  &lt;Lv2&gt; </v>
      </c>
    </row>
    <row r="328" spans="2:5" x14ac:dyDescent="0.25">
      <c r="B328" s="85" t="s">
        <v>518</v>
      </c>
      <c r="C328" s="77" t="str">
        <f>"=="&amp;analysis!A329&amp;"=="&amp;"&lt;"&amp;analysis!C329&amp;"&gt; "&amp;" &lt;Q"&amp;analysis!D329&amp;"&gt; "&amp;" &lt;"&amp;analysis!C329 &amp;" Q"&amp;analysis!D329&amp;"&gt; "&amp;" &lt;F."&amp;analysis!P329&amp;"&gt; "&amp;" &lt;F."&amp;analysis!P329&amp;" Ch."&amp;analysis!R329&amp;"&gt; "&amp;" &lt;"&amp;analysis!N329&amp;"&gt; "&amp;" &lt;Lv"&amp;analysis!L329&amp;"&gt; "&amp;" **"&amp;analysis!F329&amp;"** "</f>
        <v xml:space="preserve">==200804==&lt;2008&gt;  &lt;Q4&gt;  &lt;2008 Q4&gt;  &lt;F.2&gt;  &lt;F.2 Ch.2&gt;  &lt;A1&gt;  &lt;Lv2&gt;  **B** </v>
      </c>
      <c r="D328" s="85" t="s">
        <v>519</v>
      </c>
      <c r="E328" s="84" t="str">
        <f>analysis!C329&amp;" Q"&amp;analysis!D329&amp;" &lt;F."&amp;analysis!P329&amp;" Ch."&amp;analysis!R329&amp;"&gt; "&amp;" &lt;Lv"&amp;analysis!L329&amp;"&gt; "</f>
        <v xml:space="preserve">2008 Q4 &lt;F.2 Ch.2&gt;  &lt;Lv2&gt; </v>
      </c>
    </row>
    <row r="329" spans="2:5" x14ac:dyDescent="0.25">
      <c r="B329" s="85" t="s">
        <v>518</v>
      </c>
      <c r="C329" s="77" t="str">
        <f>"=="&amp;analysis!A330&amp;"=="&amp;"&lt;"&amp;analysis!C330&amp;"&gt; "&amp;" &lt;Q"&amp;analysis!D330&amp;"&gt; "&amp;" &lt;"&amp;analysis!C330 &amp;" Q"&amp;analysis!D330&amp;"&gt; "&amp;" &lt;F."&amp;analysis!P330&amp;"&gt; "&amp;" &lt;F."&amp;analysis!P330&amp;" Ch."&amp;analysis!R330&amp;"&gt; "&amp;" &lt;"&amp;analysis!N330&amp;"&gt; "&amp;" &lt;Lv"&amp;analysis!L330&amp;"&gt; "&amp;" **"&amp;analysis!F330&amp;"** "</f>
        <v xml:space="preserve">==200805==&lt;2008&gt;  &lt;Q5&gt;  &lt;2008 Q5&gt;  &lt;F.2&gt;  &lt;F.2 Ch.2&gt;  &lt;A1&gt;  &lt;Lv4&gt;  **C** </v>
      </c>
      <c r="D329" s="85" t="s">
        <v>519</v>
      </c>
      <c r="E329" s="84" t="str">
        <f>analysis!C330&amp;" Q"&amp;analysis!D330&amp;" &lt;F."&amp;analysis!P330&amp;" Ch."&amp;analysis!R330&amp;"&gt; "&amp;" &lt;Lv"&amp;analysis!L330&amp;"&gt; "</f>
        <v xml:space="preserve">2008 Q5 &lt;F.2 Ch.2&gt;  &lt;Lv4&gt; </v>
      </c>
    </row>
    <row r="330" spans="2:5" x14ac:dyDescent="0.25">
      <c r="B330" s="85" t="s">
        <v>518</v>
      </c>
      <c r="C330" s="77" t="str">
        <f>"=="&amp;analysis!A331&amp;"=="&amp;"&lt;"&amp;analysis!C331&amp;"&gt; "&amp;" &lt;Q"&amp;analysis!D331&amp;"&gt; "&amp;" &lt;"&amp;analysis!C331 &amp;" Q"&amp;analysis!D331&amp;"&gt; "&amp;" &lt;F."&amp;analysis!P331&amp;"&gt; "&amp;" &lt;F."&amp;analysis!P331&amp;" Ch."&amp;analysis!R331&amp;"&gt; "&amp;" &lt;"&amp;analysis!N331&amp;"&gt; "&amp;" &lt;Lv"&amp;analysis!L331&amp;"&gt; "&amp;" **"&amp;analysis!F331&amp;"** "</f>
        <v xml:space="preserve">==200806==&lt;2008&gt;  &lt;Q6&gt;  &lt;2008 Q6&gt;  &lt;F.4&gt;  &lt;F.4 Ch.4&gt;  &lt;A3&gt;  &lt;Lv2&gt;  **C** </v>
      </c>
      <c r="D330" s="85" t="s">
        <v>519</v>
      </c>
      <c r="E330" s="84" t="str">
        <f>analysis!C331&amp;" Q"&amp;analysis!D331&amp;" &lt;F."&amp;analysis!P331&amp;" Ch."&amp;analysis!R331&amp;"&gt; "&amp;" &lt;Lv"&amp;analysis!L331&amp;"&gt; "</f>
        <v xml:space="preserve">2008 Q6 &lt;F.4 Ch.4&gt;  &lt;Lv2&gt; </v>
      </c>
    </row>
    <row r="331" spans="2:5" x14ac:dyDescent="0.25">
      <c r="B331" s="85" t="s">
        <v>518</v>
      </c>
      <c r="C331" s="77" t="str">
        <f>"=="&amp;analysis!A332&amp;"=="&amp;"&lt;"&amp;analysis!C332&amp;"&gt; "&amp;" &lt;Q"&amp;analysis!D332&amp;"&gt; "&amp;" &lt;"&amp;analysis!C332 &amp;" Q"&amp;analysis!D332&amp;"&gt; "&amp;" &lt;F."&amp;analysis!P332&amp;"&gt; "&amp;" &lt;F."&amp;analysis!P332&amp;" Ch."&amp;analysis!R332&amp;"&gt; "&amp;" &lt;"&amp;analysis!N332&amp;"&gt; "&amp;" &lt;Lv"&amp;analysis!L332&amp;"&gt; "&amp;" **"&amp;analysis!F332&amp;"** "</f>
        <v xml:space="preserve">==200807==&lt;2008&gt;  &lt;Q7&gt;  &lt;2008 Q7&gt;  &lt;F.1&gt;  &lt;F.1 Ch.7&gt;  &lt;VA1&gt;  &lt;Lv2&gt;  **C** </v>
      </c>
      <c r="D331" s="85" t="s">
        <v>519</v>
      </c>
      <c r="E331" s="84" t="str">
        <f>analysis!C332&amp;" Q"&amp;analysis!D332&amp;" &lt;F."&amp;analysis!P332&amp;" Ch."&amp;analysis!R332&amp;"&gt; "&amp;" &lt;Lv"&amp;analysis!L332&amp;"&gt; "</f>
        <v xml:space="preserve">2008 Q7 &lt;F.1 Ch.7&gt;  &lt;Lv2&gt; </v>
      </c>
    </row>
    <row r="332" spans="2:5" x14ac:dyDescent="0.25">
      <c r="B332" s="85" t="s">
        <v>518</v>
      </c>
      <c r="C332" s="77" t="str">
        <f>"=="&amp;analysis!A333&amp;"=="&amp;"&lt;"&amp;analysis!C333&amp;"&gt; "&amp;" &lt;Q"&amp;analysis!D333&amp;"&gt; "&amp;" &lt;"&amp;analysis!C333 &amp;" Q"&amp;analysis!D333&amp;"&gt; "&amp;" &lt;F."&amp;analysis!P333&amp;"&gt; "&amp;" &lt;F."&amp;analysis!P333&amp;" Ch."&amp;analysis!R333&amp;"&gt; "&amp;" &lt;"&amp;analysis!N333&amp;"&gt; "&amp;" &lt;Lv"&amp;analysis!L333&amp;"&gt; "&amp;" **"&amp;analysis!F333&amp;"** "</f>
        <v xml:space="preserve">==200808==&lt;2008&gt;  &lt;Q8&gt;  &lt;2008 Q8&gt;  &lt;F.2&gt;  &lt;F.2 Ch.5&gt;  &lt;A1&gt;  &lt;Lv2&gt;  **D** </v>
      </c>
      <c r="D332" s="85" t="s">
        <v>519</v>
      </c>
      <c r="E332" s="84" t="str">
        <f>analysis!C333&amp;" Q"&amp;analysis!D333&amp;" &lt;F."&amp;analysis!P333&amp;" Ch."&amp;analysis!R333&amp;"&gt; "&amp;" &lt;Lv"&amp;analysis!L333&amp;"&gt; "</f>
        <v xml:space="preserve">2008 Q8 &lt;F.2 Ch.5&gt;  &lt;Lv2&gt; </v>
      </c>
    </row>
    <row r="333" spans="2:5" x14ac:dyDescent="0.25">
      <c r="B333" s="85" t="s">
        <v>518</v>
      </c>
      <c r="C333" s="77" t="str">
        <f>"=="&amp;analysis!A334&amp;"=="&amp;"&lt;"&amp;analysis!C334&amp;"&gt; "&amp;" &lt;Q"&amp;analysis!D334&amp;"&gt; "&amp;" &lt;"&amp;analysis!C334 &amp;" Q"&amp;analysis!D334&amp;"&gt; "&amp;" &lt;F."&amp;analysis!P334&amp;"&gt; "&amp;" &lt;F."&amp;analysis!P334&amp;" Ch."&amp;analysis!R334&amp;"&gt; "&amp;" &lt;"&amp;analysis!N334&amp;"&gt; "&amp;" &lt;Lv"&amp;analysis!L334&amp;"&gt; "&amp;" **"&amp;analysis!F334&amp;"** "</f>
        <v xml:space="preserve">==200809==&lt;2008&gt;  &lt;Q9&gt;  &lt;2008 Q9&gt;  &lt;F.4&gt;  &lt;F.4 Ch.5&gt;  &lt;A4&gt;  &lt;Lv5&gt;  **A** </v>
      </c>
      <c r="D333" s="85" t="s">
        <v>519</v>
      </c>
      <c r="E333" s="84" t="str">
        <f>analysis!C334&amp;" Q"&amp;analysis!D334&amp;" &lt;F."&amp;analysis!P334&amp;" Ch."&amp;analysis!R334&amp;"&gt; "&amp;" &lt;Lv"&amp;analysis!L334&amp;"&gt; "</f>
        <v xml:space="preserve">2008 Q9 &lt;F.4 Ch.5&gt;  &lt;Lv5&gt; </v>
      </c>
    </row>
    <row r="334" spans="2:5" x14ac:dyDescent="0.25">
      <c r="B334" s="85" t="s">
        <v>518</v>
      </c>
      <c r="C334" s="77" t="str">
        <f>"=="&amp;analysis!A335&amp;"=="&amp;"&lt;"&amp;analysis!C335&amp;"&gt; "&amp;" &lt;Q"&amp;analysis!D335&amp;"&gt; "&amp;" &lt;"&amp;analysis!C335 &amp;" Q"&amp;analysis!D335&amp;"&gt; "&amp;" &lt;F."&amp;analysis!P335&amp;"&gt; "&amp;" &lt;F."&amp;analysis!P335&amp;" Ch."&amp;analysis!R335&amp;"&gt; "&amp;" &lt;"&amp;analysis!N335&amp;"&gt; "&amp;" &lt;Lv"&amp;analysis!L335&amp;"&gt; "&amp;" **"&amp;analysis!F335&amp;"** "</f>
        <v xml:space="preserve">==200810==&lt;2008&gt;  &lt;Q10&gt;  &lt;2008 Q10&gt;  &lt;F.5&gt;  &lt;F.5 Ch.2&gt;  &lt;A4&gt;  &lt;Lv3&gt;  **A** </v>
      </c>
      <c r="D334" s="85" t="s">
        <v>519</v>
      </c>
      <c r="E334" s="84" t="str">
        <f>analysis!C335&amp;" Q"&amp;analysis!D335&amp;" &lt;F."&amp;analysis!P335&amp;" Ch."&amp;analysis!R335&amp;"&gt; "&amp;" &lt;Lv"&amp;analysis!L335&amp;"&gt; "</f>
        <v xml:space="preserve">2008 Q10 &lt;F.5 Ch.2&gt;  &lt;Lv3&gt; </v>
      </c>
    </row>
    <row r="335" spans="2:5" x14ac:dyDescent="0.25">
      <c r="B335" s="85" t="s">
        <v>518</v>
      </c>
      <c r="C335" s="77" t="str">
        <f>"=="&amp;analysis!A336&amp;"=="&amp;"&lt;"&amp;analysis!C336&amp;"&gt; "&amp;" &lt;Q"&amp;analysis!D336&amp;"&gt; "&amp;" &lt;"&amp;analysis!C336 &amp;" Q"&amp;analysis!D336&amp;"&gt; "&amp;" &lt;F."&amp;analysis!P336&amp;"&gt; "&amp;" &lt;F."&amp;analysis!P336&amp;" Ch."&amp;analysis!R336&amp;"&gt; "&amp;" &lt;"&amp;analysis!N336&amp;"&gt; "&amp;" &lt;Lv"&amp;analysis!L336&amp;"&gt; "&amp;" **"&amp;analysis!F336&amp;"** "</f>
        <v xml:space="preserve">==200811==&lt;2008&gt;  &lt;Q11&gt;  &lt;2008 Q11&gt;  &lt;F.6&gt;  &lt;F.6 Ch.1&gt;  &lt;A3&gt;  &lt;Lv2&gt;  **C** </v>
      </c>
      <c r="D335" s="85" t="s">
        <v>519</v>
      </c>
      <c r="E335" s="84" t="str">
        <f>analysis!C336&amp;" Q"&amp;analysis!D336&amp;" &lt;F."&amp;analysis!P336&amp;" Ch."&amp;analysis!R336&amp;"&gt; "&amp;" &lt;Lv"&amp;analysis!L336&amp;"&gt; "</f>
        <v xml:space="preserve">2008 Q11 &lt;F.6 Ch.1&gt;  &lt;Lv2&gt; </v>
      </c>
    </row>
    <row r="336" spans="2:5" x14ac:dyDescent="0.25">
      <c r="B336" s="85" t="s">
        <v>518</v>
      </c>
      <c r="C336" s="77" t="str">
        <f>"=="&amp;analysis!A337&amp;"=="&amp;"&lt;"&amp;analysis!C337&amp;"&gt; "&amp;" &lt;Q"&amp;analysis!D337&amp;"&gt; "&amp;" &lt;"&amp;analysis!C337 &amp;" Q"&amp;analysis!D337&amp;"&gt; "&amp;" &lt;F."&amp;analysis!P337&amp;"&gt; "&amp;" &lt;F."&amp;analysis!P337&amp;" Ch."&amp;analysis!R337&amp;"&gt; "&amp;" &lt;"&amp;analysis!N337&amp;"&gt; "&amp;" &lt;Lv"&amp;analysis!L337&amp;"&gt; "&amp;" **"&amp;analysis!F337&amp;"** "</f>
        <v xml:space="preserve">==200812==&lt;2008&gt;  &lt;Q12&gt;  &lt;2008 Q12&gt;  &lt;F.3&gt;  &lt;F.3 Ch.3&gt;  &lt;DA&gt;  &lt;Lv4&gt;  **A** </v>
      </c>
      <c r="D336" s="85" t="s">
        <v>519</v>
      </c>
      <c r="E336" s="84" t="str">
        <f>analysis!C337&amp;" Q"&amp;analysis!D337&amp;" &lt;F."&amp;analysis!P337&amp;" Ch."&amp;analysis!R337&amp;"&gt; "&amp;" &lt;Lv"&amp;analysis!L337&amp;"&gt; "</f>
        <v xml:space="preserve">2008 Q12 &lt;F.3 Ch.3&gt;  &lt;Lv4&gt; </v>
      </c>
    </row>
    <row r="337" spans="2:5" x14ac:dyDescent="0.25">
      <c r="B337" s="85" t="s">
        <v>518</v>
      </c>
      <c r="C337" s="77" t="str">
        <f>"=="&amp;analysis!A338&amp;"=="&amp;"&lt;"&amp;analysis!C338&amp;"&gt; "&amp;" &lt;Q"&amp;analysis!D338&amp;"&gt; "&amp;" &lt;"&amp;analysis!C338 &amp;" Q"&amp;analysis!D338&amp;"&gt; "&amp;" &lt;F."&amp;analysis!P338&amp;"&gt; "&amp;" &lt;F."&amp;analysis!P338&amp;" Ch."&amp;analysis!R338&amp;"&gt; "&amp;" &lt;"&amp;analysis!N338&amp;"&gt; "&amp;" &lt;Lv"&amp;analysis!L338&amp;"&gt; "&amp;" **"&amp;analysis!F338&amp;"** "</f>
        <v xml:space="preserve">==200813==&lt;2008&gt;  &lt;Q13&gt;  &lt;2008 Q13&gt;  &lt;F.2&gt;  &lt;F.2 Ch.6&gt;  &lt;A1&gt;  &lt;Lv3&gt;  **C** </v>
      </c>
      <c r="D337" s="85" t="s">
        <v>519</v>
      </c>
      <c r="E337" s="84" t="str">
        <f>analysis!C338&amp;" Q"&amp;analysis!D338&amp;" &lt;F."&amp;analysis!P338&amp;" Ch."&amp;analysis!R338&amp;"&gt; "&amp;" &lt;Lv"&amp;analysis!L338&amp;"&gt; "</f>
        <v xml:space="preserve">2008 Q13 &lt;F.2 Ch.6&gt;  &lt;Lv3&gt; </v>
      </c>
    </row>
    <row r="338" spans="2:5" x14ac:dyDescent="0.25">
      <c r="B338" s="85" t="s">
        <v>518</v>
      </c>
      <c r="C338" s="77" t="str">
        <f>"=="&amp;analysis!A339&amp;"=="&amp;"&lt;"&amp;analysis!C339&amp;"&gt; "&amp;" &lt;Q"&amp;analysis!D339&amp;"&gt; "&amp;" &lt;"&amp;analysis!C339 &amp;" Q"&amp;analysis!D339&amp;"&gt; "&amp;" &lt;F."&amp;analysis!P339&amp;"&gt; "&amp;" &lt;F."&amp;analysis!P339&amp;" Ch."&amp;analysis!R339&amp;"&gt; "&amp;" &lt;"&amp;analysis!N339&amp;"&gt; "&amp;" &lt;Lv"&amp;analysis!L339&amp;"&gt; "&amp;" **"&amp;analysis!F339&amp;"** "</f>
        <v xml:space="preserve">==200814==&lt;2008&gt;  &lt;Q14&gt;  &lt;2008 Q14&gt;  &lt;F.5&gt;  &lt;F.5 Ch.6&gt;  &lt;DA&gt;  &lt;Lv4&gt;  **D** </v>
      </c>
      <c r="D338" s="85" t="s">
        <v>519</v>
      </c>
      <c r="E338" s="84" t="str">
        <f>analysis!C339&amp;" Q"&amp;analysis!D339&amp;" &lt;F."&amp;analysis!P339&amp;" Ch."&amp;analysis!R339&amp;"&gt; "&amp;" &lt;Lv"&amp;analysis!L339&amp;"&gt; "</f>
        <v xml:space="preserve">2008 Q14 &lt;F.5 Ch.6&gt;  &lt;Lv4&gt; </v>
      </c>
    </row>
    <row r="339" spans="2:5" x14ac:dyDescent="0.25">
      <c r="B339" s="85" t="s">
        <v>518</v>
      </c>
      <c r="C339" s="77" t="str">
        <f>"=="&amp;analysis!A340&amp;"=="&amp;"&lt;"&amp;analysis!C340&amp;"&gt; "&amp;" &lt;Q"&amp;analysis!D340&amp;"&gt; "&amp;" &lt;"&amp;analysis!C340 &amp;" Q"&amp;analysis!D340&amp;"&gt; "&amp;" &lt;F."&amp;analysis!P340&amp;"&gt; "&amp;" &lt;F."&amp;analysis!P340&amp;" Ch."&amp;analysis!R340&amp;"&gt; "&amp;" &lt;"&amp;analysis!N340&amp;"&gt; "&amp;" &lt;Lv"&amp;analysis!L340&amp;"&gt; "&amp;" **"&amp;analysis!F340&amp;"** "</f>
        <v xml:space="preserve">==200815==&lt;2008&gt;  &lt;Q15&gt;  &lt;2008 Q15&gt;  &lt;F.5&gt;  &lt;F.5 Ch.6&gt;  &lt;DA&gt;  &lt;Lv2&gt;  **C** </v>
      </c>
      <c r="D339" s="85" t="s">
        <v>519</v>
      </c>
      <c r="E339" s="84" t="str">
        <f>analysis!C340&amp;" Q"&amp;analysis!D340&amp;" &lt;F."&amp;analysis!P340&amp;" Ch."&amp;analysis!R340&amp;"&gt; "&amp;" &lt;Lv"&amp;analysis!L340&amp;"&gt; "</f>
        <v xml:space="preserve">2008 Q15 &lt;F.5 Ch.6&gt;  &lt;Lv2&gt; </v>
      </c>
    </row>
    <row r="340" spans="2:5" x14ac:dyDescent="0.25">
      <c r="B340" s="85" t="s">
        <v>518</v>
      </c>
      <c r="C340" s="77" t="str">
        <f>"=="&amp;analysis!A341&amp;"=="&amp;"&lt;"&amp;analysis!C341&amp;"&gt; "&amp;" &lt;Q"&amp;analysis!D341&amp;"&gt; "&amp;" &lt;"&amp;analysis!C341 &amp;" Q"&amp;analysis!D341&amp;"&gt; "&amp;" &lt;F."&amp;analysis!P341&amp;"&gt; "&amp;" &lt;F."&amp;analysis!P341&amp;" Ch."&amp;analysis!R341&amp;"&gt; "&amp;" &lt;"&amp;analysis!N341&amp;"&gt; "&amp;" &lt;Lv"&amp;analysis!L341&amp;"&gt; "&amp;" **"&amp;analysis!F341&amp;"** "</f>
        <v xml:space="preserve">==200816==&lt;2008&gt;  &lt;Q16&gt;  &lt;2008 Q16&gt;  &lt;F.3&gt;  &lt;F.3 Ch.10&gt;  &lt;VA2&gt;  &lt;Lv4&gt;  **B** </v>
      </c>
      <c r="D340" s="85" t="s">
        <v>519</v>
      </c>
      <c r="E340" s="84" t="str">
        <f>analysis!C341&amp;" Q"&amp;analysis!D341&amp;" &lt;F."&amp;analysis!P341&amp;" Ch."&amp;analysis!R341&amp;"&gt; "&amp;" &lt;Lv"&amp;analysis!L341&amp;"&gt; "</f>
        <v xml:space="preserve">2008 Q16 &lt;F.3 Ch.10&gt;  &lt;Lv4&gt; </v>
      </c>
    </row>
    <row r="341" spans="2:5" x14ac:dyDescent="0.25">
      <c r="B341" s="85" t="s">
        <v>518</v>
      </c>
      <c r="C341" s="77" t="str">
        <f>"=="&amp;analysis!A342&amp;"=="&amp;"&lt;"&amp;analysis!C342&amp;"&gt; "&amp;" &lt;Q"&amp;analysis!D342&amp;"&gt; "&amp;" &lt;"&amp;analysis!C342 &amp;" Q"&amp;analysis!D342&amp;"&gt; "&amp;" &lt;F."&amp;analysis!P342&amp;"&gt; "&amp;" &lt;F."&amp;analysis!P342&amp;" Ch."&amp;analysis!R342&amp;"&gt; "&amp;" &lt;"&amp;analysis!N342&amp;"&gt; "&amp;" &lt;Lv"&amp;analysis!L342&amp;"&gt; "&amp;" **"&amp;analysis!F342&amp;"** "</f>
        <v xml:space="preserve">==200817==&lt;2008&gt;  &lt;Q17&gt;  &lt;2008 Q17&gt;  &lt;F.2&gt;  &lt;F.2 Ch.1&gt;  &lt;A1&gt;  &lt;Lv4&gt;  **C** </v>
      </c>
      <c r="D341" s="85" t="s">
        <v>519</v>
      </c>
      <c r="E341" s="84" t="str">
        <f>analysis!C342&amp;" Q"&amp;analysis!D342&amp;" &lt;F."&amp;analysis!P342&amp;" Ch."&amp;analysis!R342&amp;"&gt; "&amp;" &lt;Lv"&amp;analysis!L342&amp;"&gt; "</f>
        <v xml:space="preserve">2008 Q17 &lt;F.2 Ch.1&gt;  &lt;Lv4&gt; </v>
      </c>
    </row>
    <row r="342" spans="2:5" x14ac:dyDescent="0.25">
      <c r="B342" s="85" t="s">
        <v>518</v>
      </c>
      <c r="C342" s="77" t="str">
        <f>"=="&amp;analysis!A343&amp;"=="&amp;"&lt;"&amp;analysis!C343&amp;"&gt; "&amp;" &lt;Q"&amp;analysis!D343&amp;"&gt; "&amp;" &lt;"&amp;analysis!C343 &amp;" Q"&amp;analysis!D343&amp;"&gt; "&amp;" &lt;F."&amp;analysis!P343&amp;"&gt; "&amp;" &lt;F."&amp;analysis!P343&amp;" Ch."&amp;analysis!R343&amp;"&gt; "&amp;" &lt;"&amp;analysis!N343&amp;"&gt; "&amp;" &lt;Lv"&amp;analysis!L343&amp;"&gt; "&amp;" **"&amp;analysis!F343&amp;"** "</f>
        <v xml:space="preserve">==200818==&lt;2008&gt;  &lt;Q18&gt;  &lt;2008 Q18&gt;  &lt;F.3&gt;  &lt;F.3 Ch.10&gt;  &lt;VA2&gt;  &lt;Lv3&gt;  **C** </v>
      </c>
      <c r="D342" s="85" t="s">
        <v>519</v>
      </c>
      <c r="E342" s="84" t="str">
        <f>analysis!C343&amp;" Q"&amp;analysis!D343&amp;" &lt;F."&amp;analysis!P343&amp;" Ch."&amp;analysis!R343&amp;"&gt; "&amp;" &lt;Lv"&amp;analysis!L343&amp;"&gt; "</f>
        <v xml:space="preserve">2008 Q18 &lt;F.3 Ch.10&gt;  &lt;Lv3&gt; </v>
      </c>
    </row>
    <row r="343" spans="2:5" x14ac:dyDescent="0.25">
      <c r="B343" s="85" t="s">
        <v>518</v>
      </c>
      <c r="C343" s="77" t="str">
        <f>"=="&amp;analysis!A344&amp;"=="&amp;"&lt;"&amp;analysis!C344&amp;"&gt; "&amp;" &lt;Q"&amp;analysis!D344&amp;"&gt; "&amp;" &lt;"&amp;analysis!C344 &amp;" Q"&amp;analysis!D344&amp;"&gt; "&amp;" &lt;F."&amp;analysis!P344&amp;"&gt; "&amp;" &lt;F."&amp;analysis!P344&amp;" Ch."&amp;analysis!R344&amp;"&gt; "&amp;" &lt;"&amp;analysis!N344&amp;"&gt; "&amp;" &lt;Lv"&amp;analysis!L344&amp;"&gt; "&amp;" **"&amp;analysis!F344&amp;"** "</f>
        <v xml:space="preserve">==200819==&lt;2008&gt;  &lt;Q19&gt;  &lt;2008 Q19&gt;  &lt;F.1&gt;  &lt;F.1 Ch.7&gt;  &lt;VA1&gt;  &lt;Lv2&gt;  **C** </v>
      </c>
      <c r="D343" s="85" t="s">
        <v>519</v>
      </c>
      <c r="E343" s="84" t="str">
        <f>analysis!C344&amp;" Q"&amp;analysis!D344&amp;" &lt;F."&amp;analysis!P344&amp;" Ch."&amp;analysis!R344&amp;"&gt; "&amp;" &lt;Lv"&amp;analysis!L344&amp;"&gt; "</f>
        <v xml:space="preserve">2008 Q19 &lt;F.1 Ch.7&gt;  &lt;Lv2&gt; </v>
      </c>
    </row>
    <row r="344" spans="2:5" x14ac:dyDescent="0.25">
      <c r="B344" s="85" t="s">
        <v>518</v>
      </c>
      <c r="C344" s="77" t="str">
        <f>"=="&amp;analysis!A345&amp;"=="&amp;"&lt;"&amp;analysis!C345&amp;"&gt; "&amp;" &lt;Q"&amp;analysis!D345&amp;"&gt; "&amp;" &lt;"&amp;analysis!C345 &amp;" Q"&amp;analysis!D345&amp;"&gt; "&amp;" &lt;F."&amp;analysis!P345&amp;"&gt; "&amp;" &lt;F."&amp;analysis!P345&amp;" Ch."&amp;analysis!R345&amp;"&gt; "&amp;" &lt;"&amp;analysis!N345&amp;"&gt; "&amp;" &lt;Lv"&amp;analysis!L345&amp;"&gt; "&amp;" **"&amp;analysis!F345&amp;"** "</f>
        <v xml:space="preserve">==200820==&lt;2008&gt;  &lt;Q20&gt;  &lt;2008 Q20&gt;  &lt;F.2&gt;  &lt;F.2 Ch.12&gt;  &lt;VA1&gt;  &lt;Lv3&gt;  **C** </v>
      </c>
      <c r="D344" s="85" t="s">
        <v>519</v>
      </c>
      <c r="E344" s="84" t="str">
        <f>analysis!C345&amp;" Q"&amp;analysis!D345&amp;" &lt;F."&amp;analysis!P345&amp;" Ch."&amp;analysis!R345&amp;"&gt; "&amp;" &lt;Lv"&amp;analysis!L345&amp;"&gt; "</f>
        <v xml:space="preserve">2008 Q20 &lt;F.2 Ch.12&gt;  &lt;Lv3&gt; </v>
      </c>
    </row>
    <row r="345" spans="2:5" x14ac:dyDescent="0.25">
      <c r="B345" s="85" t="s">
        <v>518</v>
      </c>
      <c r="C345" s="77" t="str">
        <f>"=="&amp;analysis!A346&amp;"=="&amp;"&lt;"&amp;analysis!C346&amp;"&gt; "&amp;" &lt;Q"&amp;analysis!D346&amp;"&gt; "&amp;" &lt;"&amp;analysis!C346 &amp;" Q"&amp;analysis!D346&amp;"&gt; "&amp;" &lt;F."&amp;analysis!P346&amp;"&gt; "&amp;" &lt;F."&amp;analysis!P346&amp;" Ch."&amp;analysis!R346&amp;"&gt; "&amp;" &lt;"&amp;analysis!N346&amp;"&gt; "&amp;" &lt;Lv"&amp;analysis!L346&amp;"&gt; "&amp;" **"&amp;analysis!F346&amp;"** "</f>
        <v xml:space="preserve">==200821==&lt;2008&gt;  &lt;Q21&gt;  &lt;2008 Q21&gt;  &lt;F.3&gt;  &lt;F.3 Ch.10&gt;  &lt;VA2&gt;  &lt;Lv4&gt;  **D** </v>
      </c>
      <c r="D345" s="85" t="s">
        <v>519</v>
      </c>
      <c r="E345" s="84" t="str">
        <f>analysis!C346&amp;" Q"&amp;analysis!D346&amp;" &lt;F."&amp;analysis!P346&amp;" Ch."&amp;analysis!R346&amp;"&gt; "&amp;" &lt;Lv"&amp;analysis!L346&amp;"&gt; "</f>
        <v xml:space="preserve">2008 Q21 &lt;F.3 Ch.10&gt;  &lt;Lv4&gt; </v>
      </c>
    </row>
    <row r="346" spans="2:5" x14ac:dyDescent="0.25">
      <c r="B346" s="85" t="s">
        <v>518</v>
      </c>
      <c r="C346" s="77" t="str">
        <f>"=="&amp;analysis!A347&amp;"=="&amp;"&lt;"&amp;analysis!C347&amp;"&gt; "&amp;" &lt;Q"&amp;analysis!D347&amp;"&gt; "&amp;" &lt;"&amp;analysis!C347 &amp;" Q"&amp;analysis!D347&amp;"&gt; "&amp;" &lt;F."&amp;analysis!P347&amp;"&gt; "&amp;" &lt;F."&amp;analysis!P347&amp;" Ch."&amp;analysis!R347&amp;"&gt; "&amp;" &lt;"&amp;analysis!N347&amp;"&gt; "&amp;" &lt;Lv"&amp;analysis!L347&amp;"&gt; "&amp;" **"&amp;analysis!F347&amp;"** "</f>
        <v xml:space="preserve">==200822==&lt;2008&gt;  &lt;Q22&gt;  &lt;2008 Q22&gt;  &lt;F.2&gt;  &lt;F.2 Ch.11&gt;  &lt;T1&gt;  &lt;Lv3&gt;  **C** </v>
      </c>
      <c r="D346" s="85" t="s">
        <v>519</v>
      </c>
      <c r="E346" s="84" t="str">
        <f>analysis!C347&amp;" Q"&amp;analysis!D347&amp;" &lt;F."&amp;analysis!P347&amp;" Ch."&amp;analysis!R347&amp;"&gt; "&amp;" &lt;Lv"&amp;analysis!L347&amp;"&gt; "</f>
        <v xml:space="preserve">2008 Q22 &lt;F.2 Ch.11&gt;  &lt;Lv3&gt; </v>
      </c>
    </row>
    <row r="347" spans="2:5" x14ac:dyDescent="0.25">
      <c r="B347" s="85" t="s">
        <v>518</v>
      </c>
      <c r="C347" s="77" t="str">
        <f>"=="&amp;analysis!A348&amp;"=="&amp;"&lt;"&amp;analysis!C348&amp;"&gt; "&amp;" &lt;Q"&amp;analysis!D348&amp;"&gt; "&amp;" &lt;"&amp;analysis!C348 &amp;" Q"&amp;analysis!D348&amp;"&gt; "&amp;" &lt;F."&amp;analysis!P348&amp;"&gt; "&amp;" &lt;F."&amp;analysis!P348&amp;" Ch."&amp;analysis!R348&amp;"&gt; "&amp;" &lt;"&amp;analysis!N348&amp;"&gt; "&amp;" &lt;Lv"&amp;analysis!L348&amp;"&gt; "&amp;" **"&amp;analysis!F348&amp;"** "</f>
        <v xml:space="preserve">==200823==&lt;2008&gt;  &lt;Q23&gt;  &lt;2008 Q23&gt;  &lt;F.2&gt;  &lt;F.2 Ch.11&gt;  &lt;T1&gt;  &lt;Lv2&gt;  **A** </v>
      </c>
      <c r="D347" s="85" t="s">
        <v>519</v>
      </c>
      <c r="E347" s="84" t="str">
        <f>analysis!C348&amp;" Q"&amp;analysis!D348&amp;" &lt;F."&amp;analysis!P348&amp;" Ch."&amp;analysis!R348&amp;"&gt; "&amp;" &lt;Lv"&amp;analysis!L348&amp;"&gt; "</f>
        <v xml:space="preserve">2008 Q23 &lt;F.2 Ch.11&gt;  &lt;Lv2&gt; </v>
      </c>
    </row>
    <row r="348" spans="2:5" x14ac:dyDescent="0.25">
      <c r="B348" s="85" t="s">
        <v>518</v>
      </c>
      <c r="C348" s="77" t="str">
        <f>"=="&amp;analysis!A349&amp;"=="&amp;"&lt;"&amp;analysis!C349&amp;"&gt; "&amp;" &lt;Q"&amp;analysis!D349&amp;"&gt; "&amp;" &lt;"&amp;analysis!C349 &amp;" Q"&amp;analysis!D349&amp;"&gt; "&amp;" &lt;F."&amp;analysis!P349&amp;"&gt; "&amp;" &lt;F."&amp;analysis!P349&amp;" Ch."&amp;analysis!R349&amp;"&gt; "&amp;" &lt;"&amp;analysis!N349&amp;"&gt; "&amp;" &lt;Lv"&amp;analysis!L349&amp;"&gt; "&amp;" **"&amp;analysis!F349&amp;"** "</f>
        <v xml:space="preserve">==200824==&lt;2008&gt;  &lt;Q24&gt;  &lt;2008 Q24&gt;  &lt;F.2&gt;  &lt;F.2 Ch.11&gt;  &lt;T1&gt;  &lt;Lv2&gt;  **A** </v>
      </c>
      <c r="D348" s="85" t="s">
        <v>519</v>
      </c>
      <c r="E348" s="84" t="str">
        <f>analysis!C349&amp;" Q"&amp;analysis!D349&amp;" &lt;F."&amp;analysis!P349&amp;" Ch."&amp;analysis!R349&amp;"&gt; "&amp;" &lt;Lv"&amp;analysis!L349&amp;"&gt; "</f>
        <v xml:space="preserve">2008 Q24 &lt;F.2 Ch.11&gt;  &lt;Lv2&gt; </v>
      </c>
    </row>
    <row r="349" spans="2:5" x14ac:dyDescent="0.25">
      <c r="B349" s="85" t="s">
        <v>518</v>
      </c>
      <c r="C349" s="77" t="str">
        <f>"=="&amp;analysis!A350&amp;"=="&amp;"&lt;"&amp;analysis!C350&amp;"&gt; "&amp;" &lt;Q"&amp;analysis!D350&amp;"&gt; "&amp;" &lt;"&amp;analysis!C350 &amp;" Q"&amp;analysis!D350&amp;"&gt; "&amp;" &lt;F."&amp;analysis!P350&amp;"&gt; "&amp;" &lt;F."&amp;analysis!P350&amp;" Ch."&amp;analysis!R350&amp;"&gt; "&amp;" &lt;"&amp;analysis!N350&amp;"&gt; "&amp;" &lt;Lv"&amp;analysis!L350&amp;"&gt; "&amp;" **"&amp;analysis!F350&amp;"** "</f>
        <v xml:space="preserve">==200825==&lt;2008&gt;  &lt;Q25&gt;  &lt;2008 Q25&gt;  &lt;F.1&gt;  &lt;F.1 Ch.9&gt;  &lt;Geo&gt;  &lt;Lv2&gt;  **A** </v>
      </c>
      <c r="D349" s="85" t="s">
        <v>519</v>
      </c>
      <c r="E349" s="84" t="str">
        <f>analysis!C350&amp;" Q"&amp;analysis!D350&amp;" &lt;F."&amp;analysis!P350&amp;" Ch."&amp;analysis!R350&amp;"&gt; "&amp;" &lt;Lv"&amp;analysis!L350&amp;"&gt; "</f>
        <v xml:space="preserve">2008 Q25 &lt;F.1 Ch.9&gt;  &lt;Lv2&gt; </v>
      </c>
    </row>
    <row r="350" spans="2:5" x14ac:dyDescent="0.25">
      <c r="B350" s="85" t="s">
        <v>518</v>
      </c>
      <c r="C350" s="77" t="str">
        <f>"=="&amp;analysis!A351&amp;"=="&amp;"&lt;"&amp;analysis!C351&amp;"&gt; "&amp;" &lt;Q"&amp;analysis!D351&amp;"&gt; "&amp;" &lt;"&amp;analysis!C351 &amp;" Q"&amp;analysis!D351&amp;"&gt; "&amp;" &lt;F."&amp;analysis!P351&amp;"&gt; "&amp;" &lt;F."&amp;analysis!P351&amp;" Ch."&amp;analysis!R351&amp;"&gt; "&amp;" &lt;"&amp;analysis!N351&amp;"&gt; "&amp;" &lt;Lv"&amp;analysis!L351&amp;"&gt; "&amp;" **"&amp;analysis!F351&amp;"** "</f>
        <v xml:space="preserve">==200826==&lt;2008&gt;  &lt;Q26&gt;  &lt;2008 Q26&gt;  &lt;F.1&gt;  &lt;F.1 Ch.9&gt;  &lt;Geo&gt;  &lt;Lv3&gt;  **D** </v>
      </c>
      <c r="D350" s="85" t="s">
        <v>519</v>
      </c>
      <c r="E350" s="84" t="str">
        <f>analysis!C351&amp;" Q"&amp;analysis!D351&amp;" &lt;F."&amp;analysis!P351&amp;" Ch."&amp;analysis!R351&amp;"&gt; "&amp;" &lt;Lv"&amp;analysis!L351&amp;"&gt; "</f>
        <v xml:space="preserve">2008 Q26 &lt;F.1 Ch.9&gt;  &lt;Lv3&gt; </v>
      </c>
    </row>
    <row r="351" spans="2:5" x14ac:dyDescent="0.25">
      <c r="B351" s="85" t="s">
        <v>518</v>
      </c>
      <c r="C351" s="77" t="str">
        <f>"=="&amp;analysis!A352&amp;"=="&amp;"&lt;"&amp;analysis!C352&amp;"&gt; "&amp;" &lt;Q"&amp;analysis!D352&amp;"&gt; "&amp;" &lt;"&amp;analysis!C352 &amp;" Q"&amp;analysis!D352&amp;"&gt; "&amp;" &lt;F."&amp;analysis!P352&amp;"&gt; "&amp;" &lt;F."&amp;analysis!P352&amp;" Ch."&amp;analysis!R352&amp;"&gt; "&amp;" &lt;"&amp;analysis!N352&amp;"&gt; "&amp;" &lt;Lv"&amp;analysis!L352&amp;"&gt; "&amp;" **"&amp;analysis!F352&amp;"** "</f>
        <v xml:space="preserve">==200827==&lt;2008&gt;  &lt;Q27&gt;  &lt;2008 Q27&gt;  &lt;F.2&gt;  &lt;F.2 Ch.8&gt;  &lt;DG1&gt;  &lt;Lv2&gt;  **B** </v>
      </c>
      <c r="D351" s="85" t="s">
        <v>519</v>
      </c>
      <c r="E351" s="84" t="str">
        <f>analysis!C352&amp;" Q"&amp;analysis!D352&amp;" &lt;F."&amp;analysis!P352&amp;" Ch."&amp;analysis!R352&amp;"&gt; "&amp;" &lt;Lv"&amp;analysis!L352&amp;"&gt; "</f>
        <v xml:space="preserve">2008 Q27 &lt;F.2 Ch.8&gt;  &lt;Lv2&gt; </v>
      </c>
    </row>
    <row r="352" spans="2:5" x14ac:dyDescent="0.25">
      <c r="B352" s="85" t="s">
        <v>518</v>
      </c>
      <c r="C352" s="77" t="str">
        <f>"=="&amp;analysis!A353&amp;"=="&amp;"&lt;"&amp;analysis!C353&amp;"&gt; "&amp;" &lt;Q"&amp;analysis!D353&amp;"&gt; "&amp;" &lt;"&amp;analysis!C353 &amp;" Q"&amp;analysis!D353&amp;"&gt; "&amp;" &lt;F."&amp;analysis!P353&amp;"&gt; "&amp;" &lt;F."&amp;analysis!P353&amp;" Ch."&amp;analysis!R353&amp;"&gt; "&amp;" &lt;"&amp;analysis!N353&amp;"&gt; "&amp;" &lt;Lv"&amp;analysis!L353&amp;"&gt; "&amp;" **"&amp;analysis!F353&amp;"** "</f>
        <v xml:space="preserve">==200828==&lt;2008&gt;  &lt;Q28&gt;  &lt;2008 Q28&gt;  &lt;F.2&gt;  &lt;F.2 Ch.9&gt;  &lt;DG1&gt;  &lt;Lv2&gt;  **D** </v>
      </c>
      <c r="D352" s="85" t="s">
        <v>519</v>
      </c>
      <c r="E352" s="84" t="str">
        <f>analysis!C353&amp;" Q"&amp;analysis!D353&amp;" &lt;F."&amp;analysis!P353&amp;" Ch."&amp;analysis!R353&amp;"&gt; "&amp;" &lt;Lv"&amp;analysis!L353&amp;"&gt; "</f>
        <v xml:space="preserve">2008 Q28 &lt;F.2 Ch.9&gt;  &lt;Lv2&gt; </v>
      </c>
    </row>
    <row r="353" spans="2:5" x14ac:dyDescent="0.25">
      <c r="B353" s="85" t="s">
        <v>518</v>
      </c>
      <c r="C353" s="77" t="str">
        <f>"=="&amp;analysis!A354&amp;"=="&amp;"&lt;"&amp;analysis!C354&amp;"&gt; "&amp;" &lt;Q"&amp;analysis!D354&amp;"&gt; "&amp;" &lt;"&amp;analysis!C354 &amp;" Q"&amp;analysis!D354&amp;"&gt; "&amp;" &lt;F."&amp;analysis!P354&amp;"&gt; "&amp;" &lt;F."&amp;analysis!P354&amp;" Ch."&amp;analysis!R354&amp;"&gt; "&amp;" &lt;"&amp;analysis!N354&amp;"&gt; "&amp;" &lt;Lv"&amp;analysis!L354&amp;"&gt; "&amp;" **"&amp;analysis!F354&amp;"** "</f>
        <v xml:space="preserve">==200829==&lt;2008&gt;  &lt;Q29&gt;  &lt;2008 Q29&gt;  &lt;F.3&gt;  &lt;F.3 Ch.12&gt;  &lt;AG2&gt;  &lt;Lv2&gt;  **B** </v>
      </c>
      <c r="D353" s="85" t="s">
        <v>519</v>
      </c>
      <c r="E353" s="84" t="str">
        <f>analysis!C354&amp;" Q"&amp;analysis!D354&amp;" &lt;F."&amp;analysis!P354&amp;" Ch."&amp;analysis!R354&amp;"&gt; "&amp;" &lt;Lv"&amp;analysis!L354&amp;"&gt; "</f>
        <v xml:space="preserve">2008 Q29 &lt;F.3 Ch.12&gt;  &lt;Lv2&gt; </v>
      </c>
    </row>
    <row r="354" spans="2:5" x14ac:dyDescent="0.25">
      <c r="B354" s="85" t="s">
        <v>518</v>
      </c>
      <c r="C354" s="77" t="str">
        <f>"=="&amp;analysis!A355&amp;"=="&amp;"&lt;"&amp;analysis!C355&amp;"&gt; "&amp;" &lt;Q"&amp;analysis!D355&amp;"&gt; "&amp;" &lt;"&amp;analysis!C355 &amp;" Q"&amp;analysis!D355&amp;"&gt; "&amp;" &lt;F."&amp;analysis!P355&amp;"&gt; "&amp;" &lt;F."&amp;analysis!P355&amp;" Ch."&amp;analysis!R355&amp;"&gt; "&amp;" &lt;"&amp;analysis!N355&amp;"&gt; "&amp;" &lt;Lv"&amp;analysis!L355&amp;"&gt; "&amp;" **"&amp;analysis!F355&amp;"** "</f>
        <v xml:space="preserve">==200830==&lt;2008&gt;  &lt;Q30&gt;  &lt;2008 Q30&gt;  &lt;F.2&gt;  &lt;F.2 Ch.11&gt;  &lt;T1&gt;  &lt;Lv4&gt;  **C** </v>
      </c>
      <c r="D354" s="85" t="s">
        <v>519</v>
      </c>
      <c r="E354" s="84" t="str">
        <f>analysis!C355&amp;" Q"&amp;analysis!D355&amp;" &lt;F."&amp;analysis!P355&amp;" Ch."&amp;analysis!R355&amp;"&gt; "&amp;" &lt;Lv"&amp;analysis!L355&amp;"&gt; "</f>
        <v xml:space="preserve">2008 Q30 &lt;F.2 Ch.11&gt;  &lt;Lv4&gt; </v>
      </c>
    </row>
    <row r="355" spans="2:5" x14ac:dyDescent="0.25">
      <c r="B355" s="85" t="s">
        <v>518</v>
      </c>
      <c r="C355" s="77" t="str">
        <f>"=="&amp;analysis!A356&amp;"=="&amp;"&lt;"&amp;analysis!C356&amp;"&gt; "&amp;" &lt;Q"&amp;analysis!D356&amp;"&gt; "&amp;" &lt;"&amp;analysis!C356 &amp;" Q"&amp;analysis!D356&amp;"&gt; "&amp;" &lt;F."&amp;analysis!P356&amp;"&gt; "&amp;" &lt;F."&amp;analysis!P356&amp;" Ch."&amp;analysis!R356&amp;"&gt; "&amp;" &lt;"&amp;analysis!N356&amp;"&gt; "&amp;" &lt;Lv"&amp;analysis!L356&amp;"&gt; "&amp;" **"&amp;analysis!F356&amp;"** "</f>
        <v xml:space="preserve">==200831==&lt;2008&gt;  &lt;Q31&gt;  &lt;2008 Q31&gt;  &lt;F.4&gt;  &lt;F.4 Ch.2&gt;  &lt;AG2&gt;  &lt;Lv4&gt;  **D** </v>
      </c>
      <c r="D355" s="85" t="s">
        <v>519</v>
      </c>
      <c r="E355" s="84" t="str">
        <f>analysis!C356&amp;" Q"&amp;analysis!D356&amp;" &lt;F."&amp;analysis!P356&amp;" Ch."&amp;analysis!R356&amp;"&gt; "&amp;" &lt;Lv"&amp;analysis!L356&amp;"&gt; "</f>
        <v xml:space="preserve">2008 Q31 &lt;F.4 Ch.2&gt;  &lt;Lv4&gt; </v>
      </c>
    </row>
    <row r="356" spans="2:5" x14ac:dyDescent="0.25">
      <c r="B356" s="85" t="s">
        <v>518</v>
      </c>
      <c r="C356" s="77" t="str">
        <f>"=="&amp;analysis!A357&amp;"=="&amp;"&lt;"&amp;analysis!C357&amp;"&gt; "&amp;" &lt;Q"&amp;analysis!D357&amp;"&gt; "&amp;" &lt;"&amp;analysis!C357 &amp;" Q"&amp;analysis!D357&amp;"&gt; "&amp;" &lt;F."&amp;analysis!P357&amp;"&gt; "&amp;" &lt;F."&amp;analysis!P357&amp;" Ch."&amp;analysis!R357&amp;"&gt; "&amp;" &lt;"&amp;analysis!N357&amp;"&gt; "&amp;" &lt;Lv"&amp;analysis!L357&amp;"&gt; "&amp;" **"&amp;analysis!F357&amp;"** "</f>
        <v xml:space="preserve">==200832==&lt;2008&gt;  &lt;Q32&gt;  &lt;2008 Q32&gt;  &lt;F.4&gt;  &lt;F.4 Ch.2&gt;  &lt;AG2&gt;  &lt;Lv4&gt;  **D** </v>
      </c>
      <c r="D356" s="85" t="s">
        <v>519</v>
      </c>
      <c r="E356" s="84" t="str">
        <f>analysis!C357&amp;" Q"&amp;analysis!D357&amp;" &lt;F."&amp;analysis!P357&amp;" Ch."&amp;analysis!R357&amp;"&gt; "&amp;" &lt;Lv"&amp;analysis!L357&amp;"&gt; "</f>
        <v xml:space="preserve">2008 Q32 &lt;F.4 Ch.2&gt;  &lt;Lv4&gt; </v>
      </c>
    </row>
    <row r="357" spans="2:5" x14ac:dyDescent="0.25">
      <c r="B357" s="85" t="s">
        <v>518</v>
      </c>
      <c r="C357" s="77" t="str">
        <f>"=="&amp;analysis!A358&amp;"=="&amp;"&lt;"&amp;analysis!C358&amp;"&gt; "&amp;" &lt;Q"&amp;analysis!D358&amp;"&gt; "&amp;" &lt;"&amp;analysis!C358 &amp;" Q"&amp;analysis!D358&amp;"&gt; "&amp;" &lt;F."&amp;analysis!P358&amp;"&gt; "&amp;" &lt;F."&amp;analysis!P358&amp;" Ch."&amp;analysis!R358&amp;"&gt; "&amp;" &lt;"&amp;analysis!N358&amp;"&gt; "&amp;" &lt;Lv"&amp;analysis!L358&amp;"&gt; "&amp;" **"&amp;analysis!F358&amp;"** "</f>
        <v xml:space="preserve">==200833==&lt;2008&gt;  &lt;Q33&gt;  &lt;2008 Q33&gt;  &lt;F.5&gt;  &lt;F.5 Ch.5&gt;  &lt;P2&gt;  &lt;Lv4&gt;  **B** </v>
      </c>
      <c r="D357" s="85" t="s">
        <v>519</v>
      </c>
      <c r="E357" s="84" t="str">
        <f>analysis!C358&amp;" Q"&amp;analysis!D358&amp;" &lt;F."&amp;analysis!P358&amp;" Ch."&amp;analysis!R358&amp;"&gt; "&amp;" &lt;Lv"&amp;analysis!L358&amp;"&gt; "</f>
        <v xml:space="preserve">2008 Q33 &lt;F.5 Ch.5&gt;  &lt;Lv4&gt; </v>
      </c>
    </row>
    <row r="358" spans="2:5" x14ac:dyDescent="0.25">
      <c r="B358" s="85" t="s">
        <v>518</v>
      </c>
      <c r="C358" s="77" t="str">
        <f>"=="&amp;analysis!A359&amp;"=="&amp;"&lt;"&amp;analysis!C359&amp;"&gt; "&amp;" &lt;Q"&amp;analysis!D359&amp;"&gt; "&amp;" &lt;"&amp;analysis!C359 &amp;" Q"&amp;analysis!D359&amp;"&gt; "&amp;" &lt;F."&amp;analysis!P359&amp;"&gt; "&amp;" &lt;F."&amp;analysis!P359&amp;" Ch."&amp;analysis!R359&amp;"&gt; "&amp;" &lt;"&amp;analysis!N359&amp;"&gt; "&amp;" &lt;Lv"&amp;analysis!L359&amp;"&gt; "&amp;" **"&amp;analysis!F359&amp;"** "</f>
        <v xml:space="preserve">==200834==&lt;2008&gt;  &lt;Q34&gt;  &lt;2008 Q34&gt;  &lt;F.5&gt;  &lt;F.5 Ch.11&gt;  &lt;S3&gt;  &lt;Lv2&gt;  **D** </v>
      </c>
      <c r="D358" s="85" t="s">
        <v>519</v>
      </c>
      <c r="E358" s="84" t="str">
        <f>analysis!C359&amp;" Q"&amp;analysis!D359&amp;" &lt;F."&amp;analysis!P359&amp;" Ch."&amp;analysis!R359&amp;"&gt; "&amp;" &lt;Lv"&amp;analysis!L359&amp;"&gt; "</f>
        <v xml:space="preserve">2008 Q34 &lt;F.5 Ch.11&gt;  &lt;Lv2&gt; </v>
      </c>
    </row>
    <row r="359" spans="2:5" x14ac:dyDescent="0.25">
      <c r="B359" s="85" t="s">
        <v>518</v>
      </c>
      <c r="C359" s="77" t="str">
        <f>"=="&amp;analysis!A360&amp;"=="&amp;"&lt;"&amp;analysis!C360&amp;"&gt; "&amp;" &lt;Q"&amp;analysis!D360&amp;"&gt; "&amp;" &lt;"&amp;analysis!C360 &amp;" Q"&amp;analysis!D360&amp;"&gt; "&amp;" &lt;F."&amp;analysis!P360&amp;"&gt; "&amp;" &lt;F."&amp;analysis!P360&amp;" Ch."&amp;analysis!R360&amp;"&gt; "&amp;" &lt;"&amp;analysis!N360&amp;"&gt; "&amp;" &lt;Lv"&amp;analysis!L360&amp;"&gt; "&amp;" **"&amp;analysis!F360&amp;"** "</f>
        <v xml:space="preserve">==200835==&lt;2008&gt;  &lt;Q35&gt;  &lt;2008 Q35&gt;  &lt;F.5&gt;  &lt;F.5 Ch.11&gt;  &lt;S3&gt;  &lt;Lv5&gt;  **A** </v>
      </c>
      <c r="D359" s="85" t="s">
        <v>519</v>
      </c>
      <c r="E359" s="84" t="str">
        <f>analysis!C360&amp;" Q"&amp;analysis!D360&amp;" &lt;F."&amp;analysis!P360&amp;" Ch."&amp;analysis!R360&amp;"&gt; "&amp;" &lt;Lv"&amp;analysis!L360&amp;"&gt; "</f>
        <v xml:space="preserve">2008 Q35 &lt;F.5 Ch.11&gt;  &lt;Lv5&gt; </v>
      </c>
    </row>
    <row r="360" spans="2:5" x14ac:dyDescent="0.25">
      <c r="B360" s="85" t="s">
        <v>518</v>
      </c>
      <c r="C360" s="77" t="str">
        <f>"=="&amp;analysis!A361&amp;"=="&amp;"&lt;"&amp;analysis!C361&amp;"&gt; "&amp;" &lt;Q"&amp;analysis!D361&amp;"&gt; "&amp;" &lt;"&amp;analysis!C361 &amp;" Q"&amp;analysis!D361&amp;"&gt; "&amp;" &lt;F."&amp;analysis!P361&amp;"&gt; "&amp;" &lt;F."&amp;analysis!P361&amp;" Ch."&amp;analysis!R361&amp;"&gt; "&amp;" &lt;"&amp;analysis!N361&amp;"&gt; "&amp;" &lt;Lv"&amp;analysis!L361&amp;"&gt; "&amp;" **"&amp;analysis!F361&amp;"** "</f>
        <v xml:space="preserve">==200836==&lt;2008&gt;  &lt;Q36&gt;  &lt;2008 Q36&gt;  &lt;F.5&gt;  &lt;F.5 Ch.6&gt;  &lt;DA&gt;  &lt;Lv2&gt;  **A** </v>
      </c>
      <c r="D360" s="85" t="s">
        <v>519</v>
      </c>
      <c r="E360" s="84" t="str">
        <f>analysis!C361&amp;" Q"&amp;analysis!D361&amp;" &lt;F."&amp;analysis!P361&amp;" Ch."&amp;analysis!R361&amp;"&gt; "&amp;" &lt;Lv"&amp;analysis!L361&amp;"&gt; "</f>
        <v xml:space="preserve">2008 Q36 &lt;F.5 Ch.6&gt;  &lt;Lv2&gt; </v>
      </c>
    </row>
    <row r="361" spans="2:5" x14ac:dyDescent="0.25">
      <c r="B361" s="85" t="s">
        <v>518</v>
      </c>
      <c r="C361" s="77" t="str">
        <f>"=="&amp;analysis!A362&amp;"=="&amp;"&lt;"&amp;analysis!C362&amp;"&gt; "&amp;" &lt;Q"&amp;analysis!D362&amp;"&gt; "&amp;" &lt;"&amp;analysis!C362 &amp;" Q"&amp;analysis!D362&amp;"&gt; "&amp;" &lt;F."&amp;analysis!P362&amp;"&gt; "&amp;" &lt;F."&amp;analysis!P362&amp;" Ch."&amp;analysis!R362&amp;"&gt; "&amp;" &lt;"&amp;analysis!N362&amp;"&gt; "&amp;" &lt;Lv"&amp;analysis!L362&amp;"&gt; "&amp;" **"&amp;analysis!F362&amp;"** "</f>
        <v xml:space="preserve">==200837==&lt;2008&gt;  &lt;Q37&gt;  &lt;2008 Q37&gt;  &lt;F.5&gt;  &lt;F.5 Ch.3&gt;  &lt;G&gt;  &lt;Lv3&gt;  **D** </v>
      </c>
      <c r="D361" s="85" t="s">
        <v>519</v>
      </c>
      <c r="E361" s="84" t="str">
        <f>analysis!C362&amp;" Q"&amp;analysis!D362&amp;" &lt;F."&amp;analysis!P362&amp;" Ch."&amp;analysis!R362&amp;"&gt; "&amp;" &lt;Lv"&amp;analysis!L362&amp;"&gt; "</f>
        <v xml:space="preserve">2008 Q37 &lt;F.5 Ch.3&gt;  &lt;Lv3&gt; </v>
      </c>
    </row>
    <row r="362" spans="2:5" x14ac:dyDescent="0.25">
      <c r="B362" s="85" t="s">
        <v>518</v>
      </c>
      <c r="C362" s="77" t="str">
        <f>"=="&amp;analysis!A363&amp;"=="&amp;"&lt;"&amp;analysis!C363&amp;"&gt; "&amp;" &lt;Q"&amp;analysis!D363&amp;"&gt; "&amp;" &lt;"&amp;analysis!C363 &amp;" Q"&amp;analysis!D363&amp;"&gt; "&amp;" &lt;F."&amp;analysis!P363&amp;"&gt; "&amp;" &lt;F."&amp;analysis!P363&amp;" Ch."&amp;analysis!R363&amp;"&gt; "&amp;" &lt;"&amp;analysis!N363&amp;"&gt; "&amp;" &lt;Lv"&amp;analysis!L363&amp;"&gt; "&amp;" **"&amp;analysis!F363&amp;"** "</f>
        <v xml:space="preserve">==200838==&lt;2008&gt;  &lt;Q38&gt;  &lt;2008 Q38&gt;  &lt;F.4&gt;  &lt;F.4 Ch.7&gt;  &lt;A3&gt;  &lt;Lv3&gt;  **C** </v>
      </c>
      <c r="D362" s="85" t="s">
        <v>519</v>
      </c>
      <c r="E362" s="84" t="str">
        <f>analysis!C363&amp;" Q"&amp;analysis!D363&amp;" &lt;F."&amp;analysis!P363&amp;" Ch."&amp;analysis!R363&amp;"&gt; "&amp;" &lt;Lv"&amp;analysis!L363&amp;"&gt; "</f>
        <v xml:space="preserve">2008 Q38 &lt;F.4 Ch.7&gt;  &lt;Lv3&gt; </v>
      </c>
    </row>
    <row r="363" spans="2:5" x14ac:dyDescent="0.25">
      <c r="B363" s="85" t="s">
        <v>518</v>
      </c>
      <c r="C363" s="77" t="str">
        <f>"=="&amp;analysis!A364&amp;"=="&amp;"&lt;"&amp;analysis!C364&amp;"&gt; "&amp;" &lt;Q"&amp;analysis!D364&amp;"&gt; "&amp;" &lt;"&amp;analysis!C364 &amp;" Q"&amp;analysis!D364&amp;"&gt; "&amp;" &lt;F."&amp;analysis!P364&amp;"&gt; "&amp;" &lt;F."&amp;analysis!P364&amp;" Ch."&amp;analysis!R364&amp;"&gt; "&amp;" &lt;"&amp;analysis!N364&amp;"&gt; "&amp;" &lt;Lv"&amp;analysis!L364&amp;"&gt; "&amp;" **"&amp;analysis!F364&amp;"** "</f>
        <v xml:space="preserve">==200839==&lt;2008&gt;  &lt;Q39&gt;  &lt;2008 Q39&gt;  &lt;F.2&gt;  &lt;F.2 Ch.10&gt;  &lt;A2&gt;  &lt;Lv2&gt;  **A** </v>
      </c>
      <c r="D363" s="85" t="s">
        <v>519</v>
      </c>
      <c r="E363" s="84" t="str">
        <f>analysis!C364&amp;" Q"&amp;analysis!D364&amp;" &lt;F."&amp;analysis!P364&amp;" Ch."&amp;analysis!R364&amp;"&gt; "&amp;" &lt;Lv"&amp;analysis!L364&amp;"&gt; "</f>
        <v xml:space="preserve">2008 Q39 &lt;F.2 Ch.10&gt;  &lt;Lv2&gt; </v>
      </c>
    </row>
    <row r="364" spans="2:5" x14ac:dyDescent="0.25">
      <c r="B364" s="85" t="s">
        <v>518</v>
      </c>
      <c r="C364" s="77" t="str">
        <f>"=="&amp;analysis!A365&amp;"=="&amp;"&lt;"&amp;analysis!C365&amp;"&gt; "&amp;" &lt;Q"&amp;analysis!D365&amp;"&gt; "&amp;" &lt;"&amp;analysis!C365 &amp;" Q"&amp;analysis!D365&amp;"&gt; "&amp;" &lt;F."&amp;analysis!P365&amp;"&gt; "&amp;" &lt;F."&amp;analysis!P365&amp;" Ch."&amp;analysis!R365&amp;"&gt; "&amp;" &lt;"&amp;analysis!N365&amp;"&gt; "&amp;" &lt;Lv"&amp;analysis!L365&amp;"&gt; "&amp;" **"&amp;analysis!F365&amp;"** "</f>
        <v xml:space="preserve">==200840==&lt;2008&gt;  &lt;Q40&gt;  &lt;2008 Q40&gt;  &lt;F.3&gt;  &lt;F.3 Ch.2&gt;  &lt;A2&gt;  &lt;Lv4&gt;  **A** </v>
      </c>
      <c r="D364" s="85" t="s">
        <v>519</v>
      </c>
      <c r="E364" s="84" t="str">
        <f>analysis!C365&amp;" Q"&amp;analysis!D365&amp;" &lt;F."&amp;analysis!P365&amp;" Ch."&amp;analysis!R365&amp;"&gt; "&amp;" &lt;Lv"&amp;analysis!L365&amp;"&gt; "</f>
        <v xml:space="preserve">2008 Q40 &lt;F.3 Ch.2&gt;  &lt;Lv4&gt; </v>
      </c>
    </row>
    <row r="365" spans="2:5" x14ac:dyDescent="0.25">
      <c r="B365" s="85" t="s">
        <v>518</v>
      </c>
      <c r="C365" s="77" t="str">
        <f>"=="&amp;analysis!A366&amp;"=="&amp;"&lt;"&amp;analysis!C366&amp;"&gt; "&amp;" &lt;Q"&amp;analysis!D366&amp;"&gt; "&amp;" &lt;"&amp;analysis!C366 &amp;" Q"&amp;analysis!D366&amp;"&gt; "&amp;" &lt;F."&amp;analysis!P366&amp;"&gt; "&amp;" &lt;F."&amp;analysis!P366&amp;" Ch."&amp;analysis!R366&amp;"&gt; "&amp;" &lt;"&amp;analysis!N366&amp;"&gt; "&amp;" &lt;Lv"&amp;analysis!L366&amp;"&gt; "&amp;" **"&amp;analysis!F366&amp;"** "</f>
        <v xml:space="preserve">==200841==&lt;2008&gt;  &lt;Q41&gt;  &lt;2008 Q41&gt;  &lt;F.4&gt;  &lt;F.4 Ch.5&gt;  &lt;A4&gt;  &lt;Lv2&gt;  **B** </v>
      </c>
      <c r="D365" s="85" t="s">
        <v>519</v>
      </c>
      <c r="E365" s="84" t="str">
        <f>analysis!C366&amp;" Q"&amp;analysis!D366&amp;" &lt;F."&amp;analysis!P366&amp;" Ch."&amp;analysis!R366&amp;"&gt; "&amp;" &lt;Lv"&amp;analysis!L366&amp;"&gt; "</f>
        <v xml:space="preserve">2008 Q41 &lt;F.4 Ch.5&gt;  &lt;Lv2&gt; </v>
      </c>
    </row>
    <row r="366" spans="2:5" x14ac:dyDescent="0.25">
      <c r="B366" s="85" t="s">
        <v>518</v>
      </c>
      <c r="C366" s="77" t="str">
        <f>"=="&amp;analysis!A367&amp;"=="&amp;"&lt;"&amp;analysis!C367&amp;"&gt; "&amp;" &lt;Q"&amp;analysis!D367&amp;"&gt; "&amp;" &lt;"&amp;analysis!C367 &amp;" Q"&amp;analysis!D367&amp;"&gt; "&amp;" &lt;F."&amp;analysis!P367&amp;"&gt; "&amp;" &lt;F."&amp;analysis!P367&amp;" Ch."&amp;analysis!R367&amp;"&gt; "&amp;" &lt;"&amp;analysis!N367&amp;"&gt; "&amp;" &lt;Lv"&amp;analysis!L367&amp;"&gt; "&amp;" **"&amp;analysis!F367&amp;"** "</f>
        <v xml:space="preserve">==200842==&lt;2008&gt;  &lt;Q42&gt;  &lt;2008 Q42&gt;  &lt;F.6&gt;  &lt;F.6 Ch.3&gt;  &lt;A4&gt;  &lt;Lv5&gt;  **B** </v>
      </c>
      <c r="D366" s="85" t="s">
        <v>519</v>
      </c>
      <c r="E366" s="84" t="str">
        <f>analysis!C367&amp;" Q"&amp;analysis!D367&amp;" &lt;F."&amp;analysis!P367&amp;" Ch."&amp;analysis!R367&amp;"&gt; "&amp;" &lt;Lv"&amp;analysis!L367&amp;"&gt; "</f>
        <v xml:space="preserve">2008 Q42 &lt;F.6 Ch.3&gt;  &lt;Lv5&gt; </v>
      </c>
    </row>
    <row r="367" spans="2:5" x14ac:dyDescent="0.25">
      <c r="B367" s="85" t="s">
        <v>518</v>
      </c>
      <c r="C367" s="77" t="str">
        <f>"=="&amp;analysis!A368&amp;"=="&amp;"&lt;"&amp;analysis!C368&amp;"&gt; "&amp;" &lt;Q"&amp;analysis!D368&amp;"&gt; "&amp;" &lt;"&amp;analysis!C368 &amp;" Q"&amp;analysis!D368&amp;"&gt; "&amp;" &lt;F."&amp;analysis!P368&amp;"&gt; "&amp;" &lt;F."&amp;analysis!P368&amp;" Ch."&amp;analysis!R368&amp;"&gt; "&amp;" &lt;"&amp;analysis!N368&amp;"&gt; "&amp;" &lt;Lv"&amp;analysis!L368&amp;"&gt; "&amp;" **"&amp;analysis!F368&amp;"** "</f>
        <v xml:space="preserve">==200843==&lt;2008&gt;  &lt;Q43&gt;  &lt;2008 Q43&gt;  &lt;F.6&gt;  &lt;F.6 Ch.1&gt;  &lt;A3&gt;  &lt;Lv3&gt;  **B** </v>
      </c>
      <c r="D367" s="85" t="s">
        <v>519</v>
      </c>
      <c r="E367" s="84" t="str">
        <f>analysis!C368&amp;" Q"&amp;analysis!D368&amp;" &lt;F."&amp;analysis!P368&amp;" Ch."&amp;analysis!R368&amp;"&gt; "&amp;" &lt;Lv"&amp;analysis!L368&amp;"&gt; "</f>
        <v xml:space="preserve">2008 Q43 &lt;F.6 Ch.1&gt;  &lt;Lv3&gt; </v>
      </c>
    </row>
    <row r="368" spans="2:5" x14ac:dyDescent="0.25">
      <c r="B368" s="85" t="s">
        <v>518</v>
      </c>
      <c r="C368" s="77" t="str">
        <f>"=="&amp;analysis!A369&amp;"=="&amp;"&lt;"&amp;analysis!C369&amp;"&gt; "&amp;" &lt;Q"&amp;analysis!D369&amp;"&gt; "&amp;" &lt;"&amp;analysis!C369 &amp;" Q"&amp;analysis!D369&amp;"&gt; "&amp;" &lt;F."&amp;analysis!P369&amp;"&gt; "&amp;" &lt;F."&amp;analysis!P369&amp;" Ch."&amp;analysis!R369&amp;"&gt; "&amp;" &lt;"&amp;analysis!N369&amp;"&gt; "&amp;" &lt;Lv"&amp;analysis!L369&amp;"&gt; "&amp;" **"&amp;analysis!F369&amp;"** "</f>
        <v xml:space="preserve">==200844==&lt;2008&gt;  &lt;Q44&gt;  &lt;2008 Q44&gt;  &lt;F.6&gt;  &lt;F.6 Ch.2&gt;  &lt;A3&gt;  &lt;Lv4&gt;  **B** </v>
      </c>
      <c r="D368" s="85" t="s">
        <v>519</v>
      </c>
      <c r="E368" s="84" t="str">
        <f>analysis!C369&amp;" Q"&amp;analysis!D369&amp;" &lt;F."&amp;analysis!P369&amp;" Ch."&amp;analysis!R369&amp;"&gt; "&amp;" &lt;Lv"&amp;analysis!L369&amp;"&gt; "</f>
        <v xml:space="preserve">2008 Q44 &lt;F.6 Ch.2&gt;  &lt;Lv4&gt; </v>
      </c>
    </row>
    <row r="369" spans="2:5" x14ac:dyDescent="0.25">
      <c r="B369" s="85" t="s">
        <v>518</v>
      </c>
      <c r="C369" s="77" t="str">
        <f>"=="&amp;analysis!A370&amp;"=="&amp;"&lt;"&amp;analysis!C370&amp;"&gt; "&amp;" &lt;Q"&amp;analysis!D370&amp;"&gt; "&amp;" &lt;"&amp;analysis!C370 &amp;" Q"&amp;analysis!D370&amp;"&gt; "&amp;" &lt;F."&amp;analysis!P370&amp;"&gt; "&amp;" &lt;F."&amp;analysis!P370&amp;" Ch."&amp;analysis!R370&amp;"&gt; "&amp;" &lt;"&amp;analysis!N370&amp;"&gt; "&amp;" &lt;Lv"&amp;analysis!L370&amp;"&gt; "&amp;" **"&amp;analysis!F370&amp;"** "</f>
        <v xml:space="preserve">==200845==&lt;2008&gt;  &lt;Q45&gt;  &lt;2008 Q45&gt;  &lt;F.4&gt;  &lt;F.4 Ch.12&gt;  &lt;T2&gt;  &lt;Lv5&gt;  **B** </v>
      </c>
      <c r="D369" s="85" t="s">
        <v>519</v>
      </c>
      <c r="E369" s="84" t="str">
        <f>analysis!C370&amp;" Q"&amp;analysis!D370&amp;" &lt;F."&amp;analysis!P370&amp;" Ch."&amp;analysis!R370&amp;"&gt; "&amp;" &lt;Lv"&amp;analysis!L370&amp;"&gt; "</f>
        <v xml:space="preserve">2008 Q45 &lt;F.4 Ch.12&gt;  &lt;Lv5&gt; </v>
      </c>
    </row>
    <row r="370" spans="2:5" x14ac:dyDescent="0.25">
      <c r="B370" s="85" t="s">
        <v>518</v>
      </c>
      <c r="C370" s="77" t="str">
        <f>"=="&amp;analysis!A371&amp;"=="&amp;"&lt;"&amp;analysis!C371&amp;"&gt; "&amp;" &lt;Q"&amp;analysis!D371&amp;"&gt; "&amp;" &lt;"&amp;analysis!C371 &amp;" Q"&amp;analysis!D371&amp;"&gt; "&amp;" &lt;F."&amp;analysis!P371&amp;"&gt; "&amp;" &lt;F."&amp;analysis!P371&amp;" Ch."&amp;analysis!R371&amp;"&gt; "&amp;" &lt;"&amp;analysis!N371&amp;"&gt; "&amp;" &lt;Lv"&amp;analysis!L371&amp;"&gt; "&amp;" **"&amp;analysis!F371&amp;"** "</f>
        <v xml:space="preserve">==200846==&lt;2008&gt;  &lt;Q46&gt;  &lt;2008 Q46&gt;  &lt;F.5&gt;  &lt;F.5 Ch.3&gt;  &lt;G&gt;  &lt;Lv5&gt;  **B** </v>
      </c>
      <c r="D370" s="85" t="s">
        <v>519</v>
      </c>
      <c r="E370" s="84" t="str">
        <f>analysis!C371&amp;" Q"&amp;analysis!D371&amp;" &lt;F."&amp;analysis!P371&amp;" Ch."&amp;analysis!R371&amp;"&gt; "&amp;" &lt;Lv"&amp;analysis!L371&amp;"&gt; "</f>
        <v xml:space="preserve">2008 Q46 &lt;F.5 Ch.3&gt;  &lt;Lv5&gt; </v>
      </c>
    </row>
    <row r="371" spans="2:5" x14ac:dyDescent="0.25">
      <c r="B371" s="85" t="s">
        <v>518</v>
      </c>
      <c r="C371" s="77" t="str">
        <f>"=="&amp;analysis!A372&amp;"=="&amp;"&lt;"&amp;analysis!C372&amp;"&gt; "&amp;" &lt;Q"&amp;analysis!D372&amp;"&gt; "&amp;" &lt;"&amp;analysis!C372 &amp;" Q"&amp;analysis!D372&amp;"&gt; "&amp;" &lt;F."&amp;analysis!P372&amp;"&gt; "&amp;" &lt;F."&amp;analysis!P372&amp;" Ch."&amp;analysis!R372&amp;"&gt; "&amp;" &lt;"&amp;analysis!N372&amp;"&gt; "&amp;" &lt;Lv"&amp;analysis!L372&amp;"&gt; "&amp;" **"&amp;analysis!F372&amp;"** "</f>
        <v xml:space="preserve">==200847==&lt;2008&gt;  &lt;Q47&gt;  &lt;2008 Q47&gt;  &lt;F.4&gt;  &lt;F.4 Ch.12&gt;  &lt;T2&gt;  &lt;Lv4&gt;  **B** </v>
      </c>
      <c r="D371" s="85" t="s">
        <v>519</v>
      </c>
      <c r="E371" s="84" t="str">
        <f>analysis!C372&amp;" Q"&amp;analysis!D372&amp;" &lt;F."&amp;analysis!P372&amp;" Ch."&amp;analysis!R372&amp;"&gt; "&amp;" &lt;Lv"&amp;analysis!L372&amp;"&gt; "</f>
        <v xml:space="preserve">2008 Q47 &lt;F.4 Ch.12&gt;  &lt;Lv4&gt; </v>
      </c>
    </row>
    <row r="372" spans="2:5" x14ac:dyDescent="0.25">
      <c r="B372" s="85" t="s">
        <v>518</v>
      </c>
      <c r="C372" s="77" t="str">
        <f>"=="&amp;analysis!A373&amp;"=="&amp;"&lt;"&amp;analysis!C373&amp;"&gt; "&amp;" &lt;Q"&amp;analysis!D373&amp;"&gt; "&amp;" &lt;"&amp;analysis!C373 &amp;" Q"&amp;analysis!D373&amp;"&gt; "&amp;" &lt;F."&amp;analysis!P373&amp;"&gt; "&amp;" &lt;F."&amp;analysis!P373&amp;" Ch."&amp;analysis!R373&amp;"&gt; "&amp;" &lt;"&amp;analysis!N373&amp;"&gt; "&amp;" &lt;Lv"&amp;analysis!L373&amp;"&gt; "&amp;" **"&amp;analysis!F373&amp;"** "</f>
        <v xml:space="preserve">==200848==&lt;2008&gt;  &lt;Q48&gt;  &lt;2008 Q48&gt;  &lt;F.5&gt;  &lt;F.5 Ch.9&gt;  &lt;T2&gt;  &lt;Lv4&gt;  **D** </v>
      </c>
      <c r="D372" s="85" t="s">
        <v>519</v>
      </c>
      <c r="E372" s="84" t="str">
        <f>analysis!C373&amp;" Q"&amp;analysis!D373&amp;" &lt;F."&amp;analysis!P373&amp;" Ch."&amp;analysis!R373&amp;"&gt; "&amp;" &lt;Lv"&amp;analysis!L373&amp;"&gt; "</f>
        <v xml:space="preserve">2008 Q48 &lt;F.5 Ch.9&gt;  &lt;Lv4&gt; </v>
      </c>
    </row>
    <row r="373" spans="2:5" x14ac:dyDescent="0.25">
      <c r="B373" s="85" t="s">
        <v>518</v>
      </c>
      <c r="C373" s="77" t="str">
        <f>"=="&amp;analysis!A374&amp;"=="&amp;"&lt;"&amp;analysis!C374&amp;"&gt; "&amp;" &lt;Q"&amp;analysis!D374&amp;"&gt; "&amp;" &lt;"&amp;analysis!C374 &amp;" Q"&amp;analysis!D374&amp;"&gt; "&amp;" &lt;F."&amp;analysis!P374&amp;"&gt; "&amp;" &lt;F."&amp;analysis!P374&amp;" Ch."&amp;analysis!R374&amp;"&gt; "&amp;" &lt;"&amp;analysis!N374&amp;"&gt; "&amp;" &lt;Lv"&amp;analysis!L374&amp;"&gt; "&amp;" **"&amp;analysis!F374&amp;"** "</f>
        <v xml:space="preserve">==200849==&lt;2008&gt;  &lt;Q49&gt;  &lt;2008 Q49&gt;  &lt;F.5&gt;  &lt;F.5 Ch.10&gt;  &lt;3D2&gt;  &lt;Lv5&gt;  **D** </v>
      </c>
      <c r="D373" s="85" t="s">
        <v>519</v>
      </c>
      <c r="E373" s="84" t="str">
        <f>analysis!C374&amp;" Q"&amp;analysis!D374&amp;" &lt;F."&amp;analysis!P374&amp;" Ch."&amp;analysis!R374&amp;"&gt; "&amp;" &lt;Lv"&amp;analysis!L374&amp;"&gt; "</f>
        <v xml:space="preserve">2008 Q49 &lt;F.5 Ch.10&gt;  &lt;Lv5&gt; </v>
      </c>
    </row>
    <row r="374" spans="2:5" x14ac:dyDescent="0.25">
      <c r="B374" s="85" t="s">
        <v>518</v>
      </c>
      <c r="C374" s="77" t="str">
        <f>"=="&amp;analysis!A375&amp;"=="&amp;"&lt;"&amp;analysis!C375&amp;"&gt; "&amp;" &lt;Q"&amp;analysis!D375&amp;"&gt; "&amp;" &lt;"&amp;analysis!C375 &amp;" Q"&amp;analysis!D375&amp;"&gt; "&amp;" &lt;F."&amp;analysis!P375&amp;"&gt; "&amp;" &lt;F."&amp;analysis!P375&amp;" Ch."&amp;analysis!R375&amp;"&gt; "&amp;" &lt;"&amp;analysis!N375&amp;"&gt; "&amp;" &lt;Lv"&amp;analysis!L375&amp;"&gt; "&amp;" **"&amp;analysis!F375&amp;"** "</f>
        <v xml:space="preserve">==200850==&lt;2008&gt;  &lt;Q50&gt;  &lt;2008 Q50&gt;  &lt;F.4&gt;  &lt;F.4 Ch.10&gt;  &lt;DG3&gt;  &lt;Lv5&gt;  **A** </v>
      </c>
      <c r="D374" s="85" t="s">
        <v>519</v>
      </c>
      <c r="E374" s="84" t="str">
        <f>analysis!C375&amp;" Q"&amp;analysis!D375&amp;" &lt;F."&amp;analysis!P375&amp;" Ch."&amp;analysis!R375&amp;"&gt; "&amp;" &lt;Lv"&amp;analysis!L375&amp;"&gt; "</f>
        <v xml:space="preserve">2008 Q50 &lt;F.4 Ch.10&gt;  &lt;Lv5&gt; </v>
      </c>
    </row>
    <row r="375" spans="2:5" x14ac:dyDescent="0.25">
      <c r="B375" s="85" t="s">
        <v>518</v>
      </c>
      <c r="C375" s="77" t="str">
        <f>"=="&amp;analysis!A376&amp;"=="&amp;"&lt;"&amp;analysis!C376&amp;"&gt; "&amp;" &lt;Q"&amp;analysis!D376&amp;"&gt; "&amp;" &lt;"&amp;analysis!C376 &amp;" Q"&amp;analysis!D376&amp;"&gt; "&amp;" &lt;F."&amp;analysis!P376&amp;"&gt; "&amp;" &lt;F."&amp;analysis!P376&amp;" Ch."&amp;analysis!R376&amp;"&gt; "&amp;" &lt;"&amp;analysis!N376&amp;"&gt; "&amp;" &lt;Lv"&amp;analysis!L376&amp;"&gt; "&amp;" **"&amp;analysis!F376&amp;"** "</f>
        <v xml:space="preserve">==200851==&lt;2008&gt;  &lt;Q51&gt;  &lt;2008 Q51&gt;  &lt;F.4&gt;  &lt;F.4 Ch.11&gt;  &lt;DG3&gt;  &lt;Lv4&gt;  **B** </v>
      </c>
      <c r="D375" s="85" t="s">
        <v>519</v>
      </c>
      <c r="E375" s="84" t="str">
        <f>analysis!C376&amp;" Q"&amp;analysis!D376&amp;" &lt;F."&amp;analysis!P376&amp;" Ch."&amp;analysis!R376&amp;"&gt; "&amp;" &lt;Lv"&amp;analysis!L376&amp;"&gt; "</f>
        <v xml:space="preserve">2008 Q51 &lt;F.4 Ch.11&gt;  &lt;Lv4&gt; </v>
      </c>
    </row>
    <row r="376" spans="2:5" x14ac:dyDescent="0.25">
      <c r="B376" s="85" t="s">
        <v>518</v>
      </c>
      <c r="C376" s="77" t="str">
        <f>"=="&amp;analysis!A377&amp;"=="&amp;"&lt;"&amp;analysis!C377&amp;"&gt; "&amp;" &lt;Q"&amp;analysis!D377&amp;"&gt; "&amp;" &lt;"&amp;analysis!C377 &amp;" Q"&amp;analysis!D377&amp;"&gt; "&amp;" &lt;F."&amp;analysis!P377&amp;"&gt; "&amp;" &lt;F."&amp;analysis!P377&amp;" Ch."&amp;analysis!R377&amp;"&gt; "&amp;" &lt;"&amp;analysis!N377&amp;"&gt; "&amp;" &lt;Lv"&amp;analysis!L377&amp;"&gt; "&amp;" **"&amp;analysis!F377&amp;"** "</f>
        <v xml:space="preserve">==200852==&lt;2008&gt;  &lt;Q52&gt;  &lt;2008 Q52&gt;  &lt;F.4&gt;  &lt;F.4 Ch.2&gt;  &lt;AG2&gt;  &lt;Lv5&gt;  **D** </v>
      </c>
      <c r="D376" s="85" t="s">
        <v>519</v>
      </c>
      <c r="E376" s="84" t="str">
        <f>analysis!C377&amp;" Q"&amp;analysis!D377&amp;" &lt;F."&amp;analysis!P377&amp;" Ch."&amp;analysis!R377&amp;"&gt; "&amp;" &lt;Lv"&amp;analysis!L377&amp;"&gt; "</f>
        <v xml:space="preserve">2008 Q52 &lt;F.4 Ch.2&gt;  &lt;Lv5&gt; </v>
      </c>
    </row>
    <row r="377" spans="2:5" x14ac:dyDescent="0.25">
      <c r="B377" s="85" t="s">
        <v>518</v>
      </c>
      <c r="C377" s="77" t="str">
        <f>"=="&amp;analysis!A378&amp;"=="&amp;"&lt;"&amp;analysis!C378&amp;"&gt; "&amp;" &lt;Q"&amp;analysis!D378&amp;"&gt; "&amp;" &lt;"&amp;analysis!C378 &amp;" Q"&amp;analysis!D378&amp;"&gt; "&amp;" &lt;F."&amp;analysis!P378&amp;"&gt; "&amp;" &lt;F."&amp;analysis!P378&amp;" Ch."&amp;analysis!R378&amp;"&gt; "&amp;" &lt;"&amp;analysis!N378&amp;"&gt; "&amp;" &lt;Lv"&amp;analysis!L378&amp;"&gt; "&amp;" **"&amp;analysis!F378&amp;"** "</f>
        <v xml:space="preserve">==200853==&lt;2008&gt;  &lt;Q53&gt;  &lt;2008 Q53&gt;  &lt;F.5&gt;  &lt;F.5 Ch.7&gt;  &lt;AG3&gt;  &lt;Lv5&gt;  **D** </v>
      </c>
      <c r="D377" s="85" t="s">
        <v>519</v>
      </c>
      <c r="E377" s="84" t="str">
        <f>analysis!C378&amp;" Q"&amp;analysis!D378&amp;" &lt;F."&amp;analysis!P378&amp;" Ch."&amp;analysis!R378&amp;"&gt; "&amp;" &lt;Lv"&amp;analysis!L378&amp;"&gt; "</f>
        <v xml:space="preserve">2008 Q53 &lt;F.5 Ch.7&gt;  &lt;Lv5&gt; </v>
      </c>
    </row>
    <row r="378" spans="2:5" x14ac:dyDescent="0.25">
      <c r="B378" s="85" t="s">
        <v>518</v>
      </c>
      <c r="C378" s="77" t="str">
        <f>"=="&amp;analysis!A379&amp;"=="&amp;"&lt;"&amp;analysis!C379&amp;"&gt; "&amp;" &lt;Q"&amp;analysis!D379&amp;"&gt; "&amp;" &lt;"&amp;analysis!C379 &amp;" Q"&amp;analysis!D379&amp;"&gt; "&amp;" &lt;F."&amp;analysis!P379&amp;"&gt; "&amp;" &lt;F."&amp;analysis!P379&amp;" Ch."&amp;analysis!R379&amp;"&gt; "&amp;" &lt;"&amp;analysis!N379&amp;"&gt; "&amp;" &lt;Lv"&amp;analysis!L379&amp;"&gt; "&amp;" **"&amp;analysis!F379&amp;"** "</f>
        <v xml:space="preserve">==200854==&lt;2008&gt;  &lt;Q54&gt;  &lt;2008 Q54&gt;  &lt;F.1&gt;  &lt;F.1 Ch.12&gt;  &lt;S1&gt;  &lt;Lv3&gt;  **A** </v>
      </c>
      <c r="D378" s="85" t="s">
        <v>519</v>
      </c>
      <c r="E378" s="84" t="str">
        <f>analysis!C379&amp;" Q"&amp;analysis!D379&amp;" &lt;F."&amp;analysis!P379&amp;" Ch."&amp;analysis!R379&amp;"&gt; "&amp;" &lt;Lv"&amp;analysis!L379&amp;"&gt; "</f>
        <v xml:space="preserve">2008 Q54 &lt;F.1 Ch.12&gt;  &lt;Lv3&gt; </v>
      </c>
    </row>
    <row r="379" spans="2:5" x14ac:dyDescent="0.25">
      <c r="B379" s="85" t="s">
        <v>518</v>
      </c>
      <c r="C379" s="77" t="str">
        <f>"=="&amp;analysis!A380&amp;"=="&amp;"&lt;"&amp;analysis!C380&amp;"&gt; "&amp;" &lt;Q"&amp;analysis!D380&amp;"&gt; "&amp;" &lt;"&amp;analysis!C380 &amp;" Q"&amp;analysis!D380&amp;"&gt; "&amp;" &lt;F."&amp;analysis!P380&amp;"&gt; "&amp;" &lt;F."&amp;analysis!P380&amp;" Ch."&amp;analysis!R380&amp;"&gt; "&amp;" &lt;"&amp;analysis!N380&amp;"&gt; "&amp;" &lt;Lv"&amp;analysis!L380&amp;"&gt; "&amp;" **"&amp;analysis!F380&amp;"** "</f>
        <v xml:space="preserve">==200901==&lt;2009&gt;  &lt;Q1&gt;  &lt;2009 Q1&gt;  &lt;F.3&gt;  &lt;F.3 Ch.2&gt;  &lt;A2&gt;  &lt;Lv2&gt;  **B** </v>
      </c>
      <c r="D379" s="85" t="s">
        <v>519</v>
      </c>
      <c r="E379" s="84" t="str">
        <f>analysis!C380&amp;" Q"&amp;analysis!D380&amp;" &lt;F."&amp;analysis!P380&amp;" Ch."&amp;analysis!R380&amp;"&gt; "&amp;" &lt;Lv"&amp;analysis!L380&amp;"&gt; "</f>
        <v xml:space="preserve">2009 Q1 &lt;F.3 Ch.2&gt;  &lt;Lv2&gt; </v>
      </c>
    </row>
    <row r="380" spans="2:5" x14ac:dyDescent="0.25">
      <c r="B380" s="85" t="s">
        <v>518</v>
      </c>
      <c r="C380" s="77" t="str">
        <f>"=="&amp;analysis!A381&amp;"=="&amp;"&lt;"&amp;analysis!C381&amp;"&gt; "&amp;" &lt;Q"&amp;analysis!D381&amp;"&gt; "&amp;" &lt;"&amp;analysis!C381 &amp;" Q"&amp;analysis!D381&amp;"&gt; "&amp;" &lt;F."&amp;analysis!P381&amp;"&gt; "&amp;" &lt;F."&amp;analysis!P381&amp;" Ch."&amp;analysis!R381&amp;"&gt; "&amp;" &lt;"&amp;analysis!N381&amp;"&gt; "&amp;" &lt;Lv"&amp;analysis!L381&amp;"&gt; "&amp;" **"&amp;analysis!F381&amp;"** "</f>
        <v xml:space="preserve">==200902==&lt;2009&gt;  &lt;Q2&gt;  &lt;2009 Q2&gt;  &lt;F.2&gt;  &lt;F.2 Ch.4&gt;  &lt;A1&gt;  &lt;Lv2&gt;  **D** </v>
      </c>
      <c r="D380" s="85" t="s">
        <v>519</v>
      </c>
      <c r="E380" s="84" t="str">
        <f>analysis!C381&amp;" Q"&amp;analysis!D381&amp;" &lt;F."&amp;analysis!P381&amp;" Ch."&amp;analysis!R381&amp;"&gt; "&amp;" &lt;Lv"&amp;analysis!L381&amp;"&gt; "</f>
        <v xml:space="preserve">2009 Q2 &lt;F.2 Ch.4&gt;  &lt;Lv2&gt; </v>
      </c>
    </row>
    <row r="381" spans="2:5" x14ac:dyDescent="0.25">
      <c r="B381" s="85" t="s">
        <v>518</v>
      </c>
      <c r="C381" s="77" t="str">
        <f>"=="&amp;analysis!A382&amp;"=="&amp;"&lt;"&amp;analysis!C382&amp;"&gt; "&amp;" &lt;Q"&amp;analysis!D382&amp;"&gt; "&amp;" &lt;"&amp;analysis!C382 &amp;" Q"&amp;analysis!D382&amp;"&gt; "&amp;" &lt;F."&amp;analysis!P382&amp;"&gt; "&amp;" &lt;F."&amp;analysis!P382&amp;" Ch."&amp;analysis!R382&amp;"&gt; "&amp;" &lt;"&amp;analysis!N382&amp;"&gt; "&amp;" &lt;Lv"&amp;analysis!L382&amp;"&gt; "&amp;" **"&amp;analysis!F382&amp;"** "</f>
        <v xml:space="preserve">==200903==&lt;2009&gt;  &lt;Q3&gt;  &lt;2009 Q3&gt;  &lt;F.4&gt;  &lt;F.4 Ch.9&gt;  &lt;A3&gt;  &lt;Lv2&gt;  **D** </v>
      </c>
      <c r="D381" s="85" t="s">
        <v>519</v>
      </c>
      <c r="E381" s="84" t="str">
        <f>analysis!C382&amp;" Q"&amp;analysis!D382&amp;" &lt;F."&amp;analysis!P382&amp;" Ch."&amp;analysis!R382&amp;"&gt; "&amp;" &lt;Lv"&amp;analysis!L382&amp;"&gt; "</f>
        <v xml:space="preserve">2009 Q3 &lt;F.4 Ch.9&gt;  &lt;Lv2&gt; </v>
      </c>
    </row>
    <row r="382" spans="2:5" x14ac:dyDescent="0.25">
      <c r="B382" s="85" t="s">
        <v>518</v>
      </c>
      <c r="C382" s="77" t="str">
        <f>"=="&amp;analysis!A383&amp;"=="&amp;"&lt;"&amp;analysis!C383&amp;"&gt; "&amp;" &lt;Q"&amp;analysis!D383&amp;"&gt; "&amp;" &lt;"&amp;analysis!C383 &amp;" Q"&amp;analysis!D383&amp;"&gt; "&amp;" &lt;F."&amp;analysis!P383&amp;"&gt; "&amp;" &lt;F."&amp;analysis!P383&amp;" Ch."&amp;analysis!R383&amp;"&gt; "&amp;" &lt;"&amp;analysis!N383&amp;"&gt; "&amp;" &lt;Lv"&amp;analysis!L383&amp;"&gt; "&amp;" **"&amp;analysis!F383&amp;"** "</f>
        <v xml:space="preserve">==200904==&lt;2009&gt;  &lt;Q4&gt;  &lt;2009 Q4&gt;  &lt;F.2&gt;  &lt;F.2 Ch.2&gt;  &lt;A1&gt;  &lt;Lv2&gt;  **A** </v>
      </c>
      <c r="D382" s="85" t="s">
        <v>519</v>
      </c>
      <c r="E382" s="84" t="str">
        <f>analysis!C383&amp;" Q"&amp;analysis!D383&amp;" &lt;F."&amp;analysis!P383&amp;" Ch."&amp;analysis!R383&amp;"&gt; "&amp;" &lt;Lv"&amp;analysis!L383&amp;"&gt; "</f>
        <v xml:space="preserve">2009 Q4 &lt;F.2 Ch.2&gt;  &lt;Lv2&gt; </v>
      </c>
    </row>
    <row r="383" spans="2:5" x14ac:dyDescent="0.25">
      <c r="B383" s="85" t="s">
        <v>518</v>
      </c>
      <c r="C383" s="77" t="str">
        <f>"=="&amp;analysis!A384&amp;"=="&amp;"&lt;"&amp;analysis!C384&amp;"&gt; "&amp;" &lt;Q"&amp;analysis!D384&amp;"&gt; "&amp;" &lt;"&amp;analysis!C384 &amp;" Q"&amp;analysis!D384&amp;"&gt; "&amp;" &lt;F."&amp;analysis!P384&amp;"&gt; "&amp;" &lt;F."&amp;analysis!P384&amp;" Ch."&amp;analysis!R384&amp;"&gt; "&amp;" &lt;"&amp;analysis!N384&amp;"&gt; "&amp;" &lt;Lv"&amp;analysis!L384&amp;"&gt; "&amp;" **"&amp;analysis!F384&amp;"** "</f>
        <v xml:space="preserve">==200905==&lt;2009&gt;  &lt;Q5&gt;  &lt;2009 Q5&gt;  &lt;F.2&gt;  &lt;F.2 Ch.3&gt;  &lt;A1&gt;  &lt;Lv3&gt;  **A** </v>
      </c>
      <c r="D383" s="85" t="s">
        <v>519</v>
      </c>
      <c r="E383" s="84" t="str">
        <f>analysis!C384&amp;" Q"&amp;analysis!D384&amp;" &lt;F."&amp;analysis!P384&amp;" Ch."&amp;analysis!R384&amp;"&gt; "&amp;" &lt;Lv"&amp;analysis!L384&amp;"&gt; "</f>
        <v xml:space="preserve">2009 Q5 &lt;F.2 Ch.3&gt;  &lt;Lv3&gt; </v>
      </c>
    </row>
    <row r="384" spans="2:5" x14ac:dyDescent="0.25">
      <c r="B384" s="85" t="s">
        <v>518</v>
      </c>
      <c r="C384" s="77" t="str">
        <f>"=="&amp;analysis!A385&amp;"=="&amp;"&lt;"&amp;analysis!C385&amp;"&gt; "&amp;" &lt;Q"&amp;analysis!D385&amp;"&gt; "&amp;" &lt;"&amp;analysis!C385 &amp;" Q"&amp;analysis!D385&amp;"&gt; "&amp;" &lt;F."&amp;analysis!P385&amp;"&gt; "&amp;" &lt;F."&amp;analysis!P385&amp;" Ch."&amp;analysis!R385&amp;"&gt; "&amp;" &lt;"&amp;analysis!N385&amp;"&gt; "&amp;" &lt;Lv"&amp;analysis!L385&amp;"&gt; "&amp;" **"&amp;analysis!F385&amp;"** "</f>
        <v xml:space="preserve">==200906==&lt;2009&gt;  &lt;Q6&gt;  &lt;2009 Q6&gt;  &lt;F.4&gt;  &lt;F.4 Ch.4&gt;  &lt;A3&gt;  &lt;Lv2&gt;  **A** </v>
      </c>
      <c r="D384" s="85" t="s">
        <v>519</v>
      </c>
      <c r="E384" s="84" t="str">
        <f>analysis!C385&amp;" Q"&amp;analysis!D385&amp;" &lt;F."&amp;analysis!P385&amp;" Ch."&amp;analysis!R385&amp;"&gt; "&amp;" &lt;Lv"&amp;analysis!L385&amp;"&gt; "</f>
        <v xml:space="preserve">2009 Q6 &lt;F.4 Ch.4&gt;  &lt;Lv2&gt; </v>
      </c>
    </row>
    <row r="385" spans="2:5" x14ac:dyDescent="0.25">
      <c r="B385" s="85" t="s">
        <v>518</v>
      </c>
      <c r="C385" s="77" t="str">
        <f>"=="&amp;analysis!A386&amp;"=="&amp;"&lt;"&amp;analysis!C386&amp;"&gt; "&amp;" &lt;Q"&amp;analysis!D386&amp;"&gt; "&amp;" &lt;"&amp;analysis!C386 &amp;" Q"&amp;analysis!D386&amp;"&gt; "&amp;" &lt;F."&amp;analysis!P386&amp;"&gt; "&amp;" &lt;F."&amp;analysis!P386&amp;" Ch."&amp;analysis!R386&amp;"&gt; "&amp;" &lt;"&amp;analysis!N386&amp;"&gt; "&amp;" &lt;Lv"&amp;analysis!L386&amp;"&gt; "&amp;" **"&amp;analysis!F386&amp;"** "</f>
        <v xml:space="preserve">==200907==&lt;2009&gt;  &lt;Q7&gt;  &lt;2009 Q7&gt;  &lt;F.1&gt;  &lt;F.1 Ch.4&gt;  &lt;A1&gt;  &lt;Lv2&gt;  **B** </v>
      </c>
      <c r="D385" s="85" t="s">
        <v>519</v>
      </c>
      <c r="E385" s="84" t="str">
        <f>analysis!C386&amp;" Q"&amp;analysis!D386&amp;" &lt;F."&amp;analysis!P386&amp;" Ch."&amp;analysis!R386&amp;"&gt; "&amp;" &lt;Lv"&amp;analysis!L386&amp;"&gt; "</f>
        <v xml:space="preserve">2009 Q7 &lt;F.1 Ch.4&gt;  &lt;Lv2&gt; </v>
      </c>
    </row>
    <row r="386" spans="2:5" x14ac:dyDescent="0.25">
      <c r="B386" s="85" t="s">
        <v>518</v>
      </c>
      <c r="C386" s="77" t="str">
        <f>"=="&amp;analysis!A387&amp;"=="&amp;"&lt;"&amp;analysis!C387&amp;"&gt; "&amp;" &lt;Q"&amp;analysis!D387&amp;"&gt; "&amp;" &lt;"&amp;analysis!C387 &amp;" Q"&amp;analysis!D387&amp;"&gt; "&amp;" &lt;F."&amp;analysis!P387&amp;"&gt; "&amp;" &lt;F."&amp;analysis!P387&amp;" Ch."&amp;analysis!R387&amp;"&gt; "&amp;" &lt;"&amp;analysis!N387&amp;"&gt; "&amp;" &lt;Lv"&amp;analysis!L387&amp;"&gt; "&amp;" **"&amp;analysis!F387&amp;"** "</f>
        <v xml:space="preserve">==200908==&lt;2009&gt;  &lt;Q8&gt;  &lt;2009 Q8&gt;  &lt;F.4&gt;  &lt;F.4 Ch.3&gt;  &lt;A3&gt;  &lt;Lv3&gt;  **D** </v>
      </c>
      <c r="D386" s="85" t="s">
        <v>519</v>
      </c>
      <c r="E386" s="84" t="str">
        <f>analysis!C387&amp;" Q"&amp;analysis!D387&amp;" &lt;F."&amp;analysis!P387&amp;" Ch."&amp;analysis!R387&amp;"&gt; "&amp;" &lt;Lv"&amp;analysis!L387&amp;"&gt; "</f>
        <v xml:space="preserve">2009 Q8 &lt;F.4 Ch.3&gt;  &lt;Lv3&gt; </v>
      </c>
    </row>
    <row r="387" spans="2:5" x14ac:dyDescent="0.25">
      <c r="B387" s="85" t="s">
        <v>518</v>
      </c>
      <c r="C387" s="77" t="str">
        <f>"=="&amp;analysis!A388&amp;"=="&amp;"&lt;"&amp;analysis!C388&amp;"&gt; "&amp;" &lt;Q"&amp;analysis!D388&amp;"&gt; "&amp;" &lt;"&amp;analysis!C388 &amp;" Q"&amp;analysis!D388&amp;"&gt; "&amp;" &lt;F."&amp;analysis!P388&amp;"&gt; "&amp;" &lt;F."&amp;analysis!P388&amp;" Ch."&amp;analysis!R388&amp;"&gt; "&amp;" &lt;"&amp;analysis!N388&amp;"&gt; "&amp;" &lt;Lv"&amp;analysis!L388&amp;"&gt; "&amp;" **"&amp;analysis!F388&amp;"** "</f>
        <v xml:space="preserve">==200909==&lt;2009&gt;  &lt;Q9&gt;  &lt;2009 Q9&gt;  &lt;F.3&gt;  &lt;F.3 Ch.4&gt;  &lt;A2&gt;  &lt;Lv5&gt;  **B** </v>
      </c>
      <c r="D387" s="85" t="s">
        <v>519</v>
      </c>
      <c r="E387" s="84" t="str">
        <f>analysis!C388&amp;" Q"&amp;analysis!D388&amp;" &lt;F."&amp;analysis!P388&amp;" Ch."&amp;analysis!R388&amp;"&gt; "&amp;" &lt;Lv"&amp;analysis!L388&amp;"&gt; "</f>
        <v xml:space="preserve">2009 Q9 &lt;F.3 Ch.4&gt;  &lt;Lv5&gt; </v>
      </c>
    </row>
    <row r="388" spans="2:5" x14ac:dyDescent="0.25">
      <c r="B388" s="85" t="s">
        <v>518</v>
      </c>
      <c r="C388" s="77" t="str">
        <f>"=="&amp;analysis!A389&amp;"=="&amp;"&lt;"&amp;analysis!C389&amp;"&gt; "&amp;" &lt;Q"&amp;analysis!D389&amp;"&gt; "&amp;" &lt;"&amp;analysis!C389 &amp;" Q"&amp;analysis!D389&amp;"&gt; "&amp;" &lt;F."&amp;analysis!P389&amp;"&gt; "&amp;" &lt;F."&amp;analysis!P389&amp;" Ch."&amp;analysis!R389&amp;"&gt; "&amp;" &lt;"&amp;analysis!N389&amp;"&gt; "&amp;" &lt;Lv"&amp;analysis!L389&amp;"&gt; "&amp;" **"&amp;analysis!F389&amp;"** "</f>
        <v xml:space="preserve">==200910==&lt;2009&gt;  &lt;Q10&gt;  &lt;2009 Q10&gt;  &lt;F.1&gt;  &lt;F.1 Ch.3&gt;  &lt;A1&gt;  &lt;Lv2&gt;  **C** </v>
      </c>
      <c r="D388" s="85" t="s">
        <v>519</v>
      </c>
      <c r="E388" s="84" t="str">
        <f>analysis!C389&amp;" Q"&amp;analysis!D389&amp;" &lt;F."&amp;analysis!P389&amp;" Ch."&amp;analysis!R389&amp;"&gt; "&amp;" &lt;Lv"&amp;analysis!L389&amp;"&gt; "</f>
        <v xml:space="preserve">2009 Q10 &lt;F.1 Ch.3&gt;  &lt;Lv2&gt; </v>
      </c>
    </row>
    <row r="389" spans="2:5" x14ac:dyDescent="0.25">
      <c r="B389" s="85" t="s">
        <v>518</v>
      </c>
      <c r="C389" s="77" t="str">
        <f>"=="&amp;analysis!A390&amp;"=="&amp;"&lt;"&amp;analysis!C390&amp;"&gt; "&amp;" &lt;Q"&amp;analysis!D390&amp;"&gt; "&amp;" &lt;"&amp;analysis!C390 &amp;" Q"&amp;analysis!D390&amp;"&gt; "&amp;" &lt;F."&amp;analysis!P390&amp;"&gt; "&amp;" &lt;F."&amp;analysis!P390&amp;" Ch."&amp;analysis!R390&amp;"&gt; "&amp;" &lt;"&amp;analysis!N390&amp;"&gt; "&amp;" &lt;Lv"&amp;analysis!L390&amp;"&gt; "&amp;" **"&amp;analysis!F390&amp;"** "</f>
        <v xml:space="preserve">==200911==&lt;2009&gt;  &lt;Q11&gt;  &lt;2009 Q11&gt;  &lt;F.3&gt;  &lt;F.3 Ch.3&gt;  &lt;DA&gt;  &lt;Lv2&gt;  **B** </v>
      </c>
      <c r="D389" s="85" t="s">
        <v>519</v>
      </c>
      <c r="E389" s="84" t="str">
        <f>analysis!C390&amp;" Q"&amp;analysis!D390&amp;" &lt;F."&amp;analysis!P390&amp;" Ch."&amp;analysis!R390&amp;"&gt; "&amp;" &lt;Lv"&amp;analysis!L390&amp;"&gt; "</f>
        <v xml:space="preserve">2009 Q11 &lt;F.3 Ch.3&gt;  &lt;Lv2&gt; </v>
      </c>
    </row>
    <row r="390" spans="2:5" x14ac:dyDescent="0.25">
      <c r="B390" s="85" t="s">
        <v>518</v>
      </c>
      <c r="C390" s="77" t="str">
        <f>"=="&amp;analysis!A391&amp;"=="&amp;"&lt;"&amp;analysis!C391&amp;"&gt; "&amp;" &lt;Q"&amp;analysis!D391&amp;"&gt; "&amp;" &lt;"&amp;analysis!C391 &amp;" Q"&amp;analysis!D391&amp;"&gt; "&amp;" &lt;F."&amp;analysis!P391&amp;"&gt; "&amp;" &lt;F."&amp;analysis!P391&amp;" Ch."&amp;analysis!R391&amp;"&gt; "&amp;" &lt;"&amp;analysis!N391&amp;"&gt; "&amp;" &lt;Lv"&amp;analysis!L391&amp;"&gt; "&amp;" **"&amp;analysis!F391&amp;"** "</f>
        <v xml:space="preserve">==200912==&lt;2009&gt;  &lt;Q12&gt;  &lt;2009 Q12&gt;  &lt;F.6&gt;  &lt;F.6 Ch.2&gt;  &lt;A3&gt;  &lt;Lv4&gt;  **C** </v>
      </c>
      <c r="D390" s="85" t="s">
        <v>519</v>
      </c>
      <c r="E390" s="84" t="str">
        <f>analysis!C391&amp;" Q"&amp;analysis!D391&amp;" &lt;F."&amp;analysis!P391&amp;" Ch."&amp;analysis!R391&amp;"&gt; "&amp;" &lt;Lv"&amp;analysis!L391&amp;"&gt; "</f>
        <v xml:space="preserve">2009 Q12 &lt;F.6 Ch.2&gt;  &lt;Lv4&gt; </v>
      </c>
    </row>
    <row r="391" spans="2:5" x14ac:dyDescent="0.25">
      <c r="B391" s="85" t="s">
        <v>518</v>
      </c>
      <c r="C391" s="77" t="str">
        <f>"=="&amp;analysis!A392&amp;"=="&amp;"&lt;"&amp;analysis!C392&amp;"&gt; "&amp;" &lt;Q"&amp;analysis!D392&amp;"&gt; "&amp;" &lt;"&amp;analysis!C392 &amp;" Q"&amp;analysis!D392&amp;"&gt; "&amp;" &lt;F."&amp;analysis!P392&amp;"&gt; "&amp;" &lt;F."&amp;analysis!P392&amp;" Ch."&amp;analysis!R392&amp;"&gt; "&amp;" &lt;"&amp;analysis!N392&amp;"&gt; "&amp;" &lt;Lv"&amp;analysis!L392&amp;"&gt; "&amp;" **"&amp;analysis!F392&amp;"** "</f>
        <v xml:space="preserve">==200913==&lt;2009&gt;  &lt;Q13&gt;  &lt;2009 Q13&gt;  &lt;F.2&gt;  &lt;F.2 Ch.6&gt;  &lt;A1&gt;  &lt;Lv4&gt;  **C** </v>
      </c>
      <c r="D391" s="85" t="s">
        <v>519</v>
      </c>
      <c r="E391" s="84" t="str">
        <f>analysis!C392&amp;" Q"&amp;analysis!D392&amp;" &lt;F."&amp;analysis!P392&amp;" Ch."&amp;analysis!R392&amp;"&gt; "&amp;" &lt;Lv"&amp;analysis!L392&amp;"&gt; "</f>
        <v xml:space="preserve">2009 Q13 &lt;F.2 Ch.6&gt;  &lt;Lv4&gt; </v>
      </c>
    </row>
    <row r="392" spans="2:5" x14ac:dyDescent="0.25">
      <c r="B392" s="85" t="s">
        <v>518</v>
      </c>
      <c r="C392" s="77" t="str">
        <f>"=="&amp;analysis!A393&amp;"=="&amp;"&lt;"&amp;analysis!C393&amp;"&gt; "&amp;" &lt;Q"&amp;analysis!D393&amp;"&gt; "&amp;" &lt;"&amp;analysis!C393 &amp;" Q"&amp;analysis!D393&amp;"&gt; "&amp;" &lt;F."&amp;analysis!P393&amp;"&gt; "&amp;" &lt;F."&amp;analysis!P393&amp;" Ch."&amp;analysis!R393&amp;"&gt; "&amp;" &lt;"&amp;analysis!N393&amp;"&gt; "&amp;" &lt;Lv"&amp;analysis!L393&amp;"&gt; "&amp;" **"&amp;analysis!F393&amp;"** "</f>
        <v xml:space="preserve">==200914==&lt;2009&gt;  &lt;Q14&gt;  &lt;2009 Q14&gt;  &lt;F.5&gt;  &lt;F.5 Ch.6&gt;  &lt;DA&gt;  &lt;Lv3&gt;  **D** </v>
      </c>
      <c r="D392" s="85" t="s">
        <v>519</v>
      </c>
      <c r="E392" s="84" t="str">
        <f>analysis!C393&amp;" Q"&amp;analysis!D393&amp;" &lt;F."&amp;analysis!P393&amp;" Ch."&amp;analysis!R393&amp;"&gt; "&amp;" &lt;Lv"&amp;analysis!L393&amp;"&gt; "</f>
        <v xml:space="preserve">2009 Q14 &lt;F.5 Ch.6&gt;  &lt;Lv3&gt; </v>
      </c>
    </row>
    <row r="393" spans="2:5" x14ac:dyDescent="0.25">
      <c r="B393" s="85" t="s">
        <v>518</v>
      </c>
      <c r="C393" s="77" t="str">
        <f>"=="&amp;analysis!A394&amp;"=="&amp;"&lt;"&amp;analysis!C394&amp;"&gt; "&amp;" &lt;Q"&amp;analysis!D394&amp;"&gt; "&amp;" &lt;"&amp;analysis!C394 &amp;" Q"&amp;analysis!D394&amp;"&gt; "&amp;" &lt;F."&amp;analysis!P394&amp;"&gt; "&amp;" &lt;F."&amp;analysis!P394&amp;" Ch."&amp;analysis!R394&amp;"&gt; "&amp;" &lt;"&amp;analysis!N394&amp;"&gt; "&amp;" &lt;Lv"&amp;analysis!L394&amp;"&gt; "&amp;" **"&amp;analysis!F394&amp;"** "</f>
        <v xml:space="preserve">==200915==&lt;2009&gt;  &lt;Q15&gt;  &lt;2009 Q15&gt;  &lt;F.1&gt;  &lt;F.1 Ch.1&gt;  &lt;A1&gt;  &lt;Lv2&gt;  **D** </v>
      </c>
      <c r="D393" s="85" t="s">
        <v>519</v>
      </c>
      <c r="E393" s="84" t="str">
        <f>analysis!C394&amp;" Q"&amp;analysis!D394&amp;" &lt;F."&amp;analysis!P394&amp;" Ch."&amp;analysis!R394&amp;"&gt; "&amp;" &lt;Lv"&amp;analysis!L394&amp;"&gt; "</f>
        <v xml:space="preserve">2009 Q15 &lt;F.1 Ch.1&gt;  &lt;Lv2&gt; </v>
      </c>
    </row>
    <row r="394" spans="2:5" x14ac:dyDescent="0.25">
      <c r="B394" s="85" t="s">
        <v>518</v>
      </c>
      <c r="C394" s="77" t="str">
        <f>"=="&amp;analysis!A395&amp;"=="&amp;"&lt;"&amp;analysis!C395&amp;"&gt; "&amp;" &lt;Q"&amp;analysis!D395&amp;"&gt; "&amp;" &lt;"&amp;analysis!C395 &amp;" Q"&amp;analysis!D395&amp;"&gt; "&amp;" &lt;F."&amp;analysis!P395&amp;"&gt; "&amp;" &lt;F."&amp;analysis!P395&amp;" Ch."&amp;analysis!R395&amp;"&gt; "&amp;" &lt;"&amp;analysis!N395&amp;"&gt; "&amp;" &lt;Lv"&amp;analysis!L395&amp;"&gt; "&amp;" **"&amp;analysis!F395&amp;"** "</f>
        <v xml:space="preserve">==200916==&lt;2009&gt;  &lt;Q16&gt;  &lt;2009 Q16&gt;  &lt;F.3&gt;  &lt;F.3 Ch.11&gt;  &lt;T1&gt;  &lt;Lv4&gt;  **A** </v>
      </c>
      <c r="D394" s="85" t="s">
        <v>519</v>
      </c>
      <c r="E394" s="84" t="str">
        <f>analysis!C395&amp;" Q"&amp;analysis!D395&amp;" &lt;F."&amp;analysis!P395&amp;" Ch."&amp;analysis!R395&amp;"&gt; "&amp;" &lt;Lv"&amp;analysis!L395&amp;"&gt; "</f>
        <v xml:space="preserve">2009 Q16 &lt;F.3 Ch.11&gt;  &lt;Lv4&gt; </v>
      </c>
    </row>
    <row r="395" spans="2:5" x14ac:dyDescent="0.25">
      <c r="B395" s="85" t="s">
        <v>518</v>
      </c>
      <c r="C395" s="77" t="str">
        <f>"=="&amp;analysis!A396&amp;"=="&amp;"&lt;"&amp;analysis!C396&amp;"&gt; "&amp;" &lt;Q"&amp;analysis!D396&amp;"&gt; "&amp;" &lt;"&amp;analysis!C396 &amp;" Q"&amp;analysis!D396&amp;"&gt; "&amp;" &lt;F."&amp;analysis!P396&amp;"&gt; "&amp;" &lt;F."&amp;analysis!P396&amp;" Ch."&amp;analysis!R396&amp;"&gt; "&amp;" &lt;"&amp;analysis!N396&amp;"&gt; "&amp;" &lt;Lv"&amp;analysis!L396&amp;"&gt; "&amp;" **"&amp;analysis!F396&amp;"** "</f>
        <v xml:space="preserve">==200917==&lt;2009&gt;  &lt;Q17&gt;  &lt;2009 Q17&gt;  &lt;F.3&gt;  &lt;F.3 Ch.10&gt;  &lt;VA2&gt;  &lt;Lv3&gt;  **B** </v>
      </c>
      <c r="D395" s="85" t="s">
        <v>519</v>
      </c>
      <c r="E395" s="84" t="str">
        <f>analysis!C396&amp;" Q"&amp;analysis!D396&amp;" &lt;F."&amp;analysis!P396&amp;" Ch."&amp;analysis!R396&amp;"&gt; "&amp;" &lt;Lv"&amp;analysis!L396&amp;"&gt; "</f>
        <v xml:space="preserve">2009 Q17 &lt;F.3 Ch.10&gt;  &lt;Lv3&gt; </v>
      </c>
    </row>
    <row r="396" spans="2:5" x14ac:dyDescent="0.25">
      <c r="B396" s="85" t="s">
        <v>518</v>
      </c>
      <c r="C396" s="77" t="str">
        <f>"=="&amp;analysis!A397&amp;"=="&amp;"&lt;"&amp;analysis!C397&amp;"&gt; "&amp;" &lt;Q"&amp;analysis!D397&amp;"&gt; "&amp;" &lt;"&amp;analysis!C397 &amp;" Q"&amp;analysis!D397&amp;"&gt; "&amp;" &lt;F."&amp;analysis!P397&amp;"&gt; "&amp;" &lt;F."&amp;analysis!P397&amp;" Ch."&amp;analysis!R397&amp;"&gt; "&amp;" &lt;"&amp;analysis!N397&amp;"&gt; "&amp;" &lt;Lv"&amp;analysis!L397&amp;"&gt; "&amp;" **"&amp;analysis!F397&amp;"** "</f>
        <v xml:space="preserve">==200918==&lt;2009&gt;  &lt;Q18&gt;  &lt;2009 Q18&gt;  &lt;F.3&gt;  &lt;F.3 Ch.10&gt;  &lt;VA2&gt;  &lt;Lv2&gt;  **B** </v>
      </c>
      <c r="D396" s="85" t="s">
        <v>519</v>
      </c>
      <c r="E396" s="84" t="str">
        <f>analysis!C397&amp;" Q"&amp;analysis!D397&amp;" &lt;F."&amp;analysis!P397&amp;" Ch."&amp;analysis!R397&amp;"&gt; "&amp;" &lt;Lv"&amp;analysis!L397&amp;"&gt; "</f>
        <v xml:space="preserve">2009 Q18 &lt;F.3 Ch.10&gt;  &lt;Lv2&gt; </v>
      </c>
    </row>
    <row r="397" spans="2:5" x14ac:dyDescent="0.25">
      <c r="B397" s="85" t="s">
        <v>518</v>
      </c>
      <c r="C397" s="77" t="str">
        <f>"=="&amp;analysis!A398&amp;"=="&amp;"&lt;"&amp;analysis!C398&amp;"&gt; "&amp;" &lt;Q"&amp;analysis!D398&amp;"&gt; "&amp;" &lt;"&amp;analysis!C398 &amp;" Q"&amp;analysis!D398&amp;"&gt; "&amp;" &lt;F."&amp;analysis!P398&amp;"&gt; "&amp;" &lt;F."&amp;analysis!P398&amp;" Ch."&amp;analysis!R398&amp;"&gt; "&amp;" &lt;"&amp;analysis!N398&amp;"&gt; "&amp;" &lt;Lv"&amp;analysis!L398&amp;"&gt; "&amp;" **"&amp;analysis!F398&amp;"** "</f>
        <v xml:space="preserve">==200919==&lt;2009&gt;  &lt;Q19&gt;  &lt;2009 Q19&gt;  &lt;F.3&gt;  &lt;F.3 Ch.10&gt;  &lt;VA2&gt;  &lt;Lv3&gt;  **A** </v>
      </c>
      <c r="D397" s="85" t="s">
        <v>519</v>
      </c>
      <c r="E397" s="84" t="str">
        <f>analysis!C398&amp;" Q"&amp;analysis!D398&amp;" &lt;F."&amp;analysis!P398&amp;" Ch."&amp;analysis!R398&amp;"&gt; "&amp;" &lt;Lv"&amp;analysis!L398&amp;"&gt; "</f>
        <v xml:space="preserve">2009 Q19 &lt;F.3 Ch.10&gt;  &lt;Lv3&gt; </v>
      </c>
    </row>
    <row r="398" spans="2:5" x14ac:dyDescent="0.25">
      <c r="B398" s="85" t="s">
        <v>518</v>
      </c>
      <c r="C398" s="77" t="str">
        <f>"=="&amp;analysis!A399&amp;"=="&amp;"&lt;"&amp;analysis!C399&amp;"&gt; "&amp;" &lt;Q"&amp;analysis!D399&amp;"&gt; "&amp;" &lt;"&amp;analysis!C399 &amp;" Q"&amp;analysis!D399&amp;"&gt; "&amp;" &lt;F."&amp;analysis!P399&amp;"&gt; "&amp;" &lt;F."&amp;analysis!P399&amp;" Ch."&amp;analysis!R399&amp;"&gt; "&amp;" &lt;"&amp;analysis!N399&amp;"&gt; "&amp;" &lt;Lv"&amp;analysis!L399&amp;"&gt; "&amp;" **"&amp;analysis!F399&amp;"** "</f>
        <v xml:space="preserve">==200920==&lt;2009&gt;  &lt;Q20&gt;  &lt;2009 Q20&gt;  &lt;F.2&gt;  &lt;F.2 Ch.12&gt;  &lt;VA1&gt;  &lt;Lv2&gt;  **C** </v>
      </c>
      <c r="D398" s="85" t="s">
        <v>519</v>
      </c>
      <c r="E398" s="84" t="str">
        <f>analysis!C399&amp;" Q"&amp;analysis!D399&amp;" &lt;F."&amp;analysis!P399&amp;" Ch."&amp;analysis!R399&amp;"&gt; "&amp;" &lt;Lv"&amp;analysis!L399&amp;"&gt; "</f>
        <v xml:space="preserve">2009 Q20 &lt;F.2 Ch.12&gt;  &lt;Lv2&gt; </v>
      </c>
    </row>
    <row r="399" spans="2:5" x14ac:dyDescent="0.25">
      <c r="B399" s="85" t="s">
        <v>518</v>
      </c>
      <c r="C399" s="77" t="str">
        <f>"=="&amp;analysis!A400&amp;"=="&amp;"&lt;"&amp;analysis!C400&amp;"&gt; "&amp;" &lt;Q"&amp;analysis!D400&amp;"&gt; "&amp;" &lt;"&amp;analysis!C400 &amp;" Q"&amp;analysis!D400&amp;"&gt; "&amp;" &lt;F."&amp;analysis!P400&amp;"&gt; "&amp;" &lt;F."&amp;analysis!P400&amp;" Ch."&amp;analysis!R400&amp;"&gt; "&amp;" &lt;"&amp;analysis!N400&amp;"&gt; "&amp;" &lt;Lv"&amp;analysis!L400&amp;"&gt; "&amp;" **"&amp;analysis!F400&amp;"** "</f>
        <v xml:space="preserve">==200921==&lt;2009&gt;  &lt;Q21&gt;  &lt;2009 Q21&gt;  &lt;F.2&gt;  &lt;F.2 Ch.11&gt;  &lt;T1&gt;  &lt;Lv4&gt;  **D** </v>
      </c>
      <c r="D399" s="85" t="s">
        <v>519</v>
      </c>
      <c r="E399" s="84" t="str">
        <f>analysis!C400&amp;" Q"&amp;analysis!D400&amp;" &lt;F."&amp;analysis!P400&amp;" Ch."&amp;analysis!R400&amp;"&gt; "&amp;" &lt;Lv"&amp;analysis!L400&amp;"&gt; "</f>
        <v xml:space="preserve">2009 Q21 &lt;F.2 Ch.11&gt;  &lt;Lv4&gt; </v>
      </c>
    </row>
    <row r="400" spans="2:5" x14ac:dyDescent="0.25">
      <c r="B400" s="85" t="s">
        <v>518</v>
      </c>
      <c r="C400" s="77" t="str">
        <f>"=="&amp;analysis!A401&amp;"=="&amp;"&lt;"&amp;analysis!C401&amp;"&gt; "&amp;" &lt;Q"&amp;analysis!D401&amp;"&gt; "&amp;" &lt;"&amp;analysis!C401 &amp;" Q"&amp;analysis!D401&amp;"&gt; "&amp;" &lt;F."&amp;analysis!P401&amp;"&gt; "&amp;" &lt;F."&amp;analysis!P401&amp;" Ch."&amp;analysis!R401&amp;"&gt; "&amp;" &lt;"&amp;analysis!N401&amp;"&gt; "&amp;" &lt;Lv"&amp;analysis!L401&amp;"&gt; "&amp;" **"&amp;analysis!F401&amp;"** "</f>
        <v xml:space="preserve">==200922==&lt;2009&gt;  &lt;Q22&gt;  &lt;2009 Q22&gt;  &lt;F.3&gt;  &lt;F.3 Ch.11&gt;  &lt;T1&gt;  &lt;Lv5&gt;  **B** </v>
      </c>
      <c r="D400" s="85" t="s">
        <v>519</v>
      </c>
      <c r="E400" s="84" t="str">
        <f>analysis!C401&amp;" Q"&amp;analysis!D401&amp;" &lt;F."&amp;analysis!P401&amp;" Ch."&amp;analysis!R401&amp;"&gt; "&amp;" &lt;Lv"&amp;analysis!L401&amp;"&gt; "</f>
        <v xml:space="preserve">2009 Q22 &lt;F.3 Ch.11&gt;  &lt;Lv5&gt; </v>
      </c>
    </row>
    <row r="401" spans="2:5" x14ac:dyDescent="0.25">
      <c r="B401" s="85" t="s">
        <v>518</v>
      </c>
      <c r="C401" s="77" t="str">
        <f>"=="&amp;analysis!A402&amp;"=="&amp;"&lt;"&amp;analysis!C402&amp;"&gt; "&amp;" &lt;Q"&amp;analysis!D402&amp;"&gt; "&amp;" &lt;"&amp;analysis!C402 &amp;" Q"&amp;analysis!D402&amp;"&gt; "&amp;" &lt;F."&amp;analysis!P402&amp;"&gt; "&amp;" &lt;F."&amp;analysis!P402&amp;" Ch."&amp;analysis!R402&amp;"&gt; "&amp;" &lt;"&amp;analysis!N402&amp;"&gt; "&amp;" &lt;Lv"&amp;analysis!L402&amp;"&gt; "&amp;" **"&amp;analysis!F402&amp;"** "</f>
        <v xml:space="preserve">==200923==&lt;2009&gt;  &lt;Q23&gt;  &lt;2009 Q23&gt;  &lt;F.3&gt;  &lt;F.3 Ch.11&gt;  &lt;T1&gt;  &lt;Lv4&gt;  **B** </v>
      </c>
      <c r="D401" s="85" t="s">
        <v>519</v>
      </c>
      <c r="E401" s="84" t="str">
        <f>analysis!C402&amp;" Q"&amp;analysis!D402&amp;" &lt;F."&amp;analysis!P402&amp;" Ch."&amp;analysis!R402&amp;"&gt; "&amp;" &lt;Lv"&amp;analysis!L402&amp;"&gt; "</f>
        <v xml:space="preserve">2009 Q23 &lt;F.3 Ch.11&gt;  &lt;Lv4&gt; </v>
      </c>
    </row>
    <row r="402" spans="2:5" x14ac:dyDescent="0.25">
      <c r="B402" s="85" t="s">
        <v>518</v>
      </c>
      <c r="C402" s="77" t="str">
        <f>"=="&amp;analysis!A403&amp;"=="&amp;"&lt;"&amp;analysis!C403&amp;"&gt; "&amp;" &lt;Q"&amp;analysis!D403&amp;"&gt; "&amp;" &lt;"&amp;analysis!C403 &amp;" Q"&amp;analysis!D403&amp;"&gt; "&amp;" &lt;F."&amp;analysis!P403&amp;"&gt; "&amp;" &lt;F."&amp;analysis!P403&amp;" Ch."&amp;analysis!R403&amp;"&gt; "&amp;" &lt;"&amp;analysis!N403&amp;"&gt; "&amp;" &lt;Lv"&amp;analysis!L403&amp;"&gt; "&amp;" **"&amp;analysis!F403&amp;"** "</f>
        <v xml:space="preserve">==200924==&lt;2009&gt;  &lt;Q24&gt;  &lt;2009 Q24&gt;  &lt;F.2&gt;  &lt;F.2 Ch.11&gt;  &lt;T1&gt;  &lt;Lv4&gt;  **C** </v>
      </c>
      <c r="D402" s="85" t="s">
        <v>519</v>
      </c>
      <c r="E402" s="84" t="str">
        <f>analysis!C403&amp;" Q"&amp;analysis!D403&amp;" &lt;F."&amp;analysis!P403&amp;" Ch."&amp;analysis!R403&amp;"&gt; "&amp;" &lt;Lv"&amp;analysis!L403&amp;"&gt; "</f>
        <v xml:space="preserve">2009 Q24 &lt;F.2 Ch.11&gt;  &lt;Lv4&gt; </v>
      </c>
    </row>
    <row r="403" spans="2:5" x14ac:dyDescent="0.25">
      <c r="B403" s="85" t="s">
        <v>518</v>
      </c>
      <c r="C403" s="77" t="str">
        <f>"=="&amp;analysis!A404&amp;"=="&amp;"&lt;"&amp;analysis!C404&amp;"&gt; "&amp;" &lt;Q"&amp;analysis!D404&amp;"&gt; "&amp;" &lt;"&amp;analysis!C404 &amp;" Q"&amp;analysis!D404&amp;"&gt; "&amp;" &lt;F."&amp;analysis!P404&amp;"&gt; "&amp;" &lt;F."&amp;analysis!P404&amp;" Ch."&amp;analysis!R404&amp;"&gt; "&amp;" &lt;"&amp;analysis!N404&amp;"&gt; "&amp;" &lt;Lv"&amp;analysis!L404&amp;"&gt; "&amp;" **"&amp;analysis!F404&amp;"** "</f>
        <v xml:space="preserve">==200925==&lt;2009&gt;  &lt;Q25&gt;  &lt;2009 Q25&gt;  &lt;F.5&gt;  &lt;F.5 Ch.9&gt;  &lt;T2&gt;  &lt;Lv4&gt;  **D** </v>
      </c>
      <c r="D403" s="85" t="s">
        <v>519</v>
      </c>
      <c r="E403" s="84" t="str">
        <f>analysis!C404&amp;" Q"&amp;analysis!D404&amp;" &lt;F."&amp;analysis!P404&amp;" Ch."&amp;analysis!R404&amp;"&gt; "&amp;" &lt;Lv"&amp;analysis!L404&amp;"&gt; "</f>
        <v xml:space="preserve">2009 Q25 &lt;F.5 Ch.9&gt;  &lt;Lv4&gt; </v>
      </c>
    </row>
    <row r="404" spans="2:5" x14ac:dyDescent="0.25">
      <c r="B404" s="85" t="s">
        <v>518</v>
      </c>
      <c r="C404" s="77" t="str">
        <f>"=="&amp;analysis!A405&amp;"=="&amp;"&lt;"&amp;analysis!C405&amp;"&gt; "&amp;" &lt;Q"&amp;analysis!D405&amp;"&gt; "&amp;" &lt;"&amp;analysis!C405 &amp;" Q"&amp;analysis!D405&amp;"&gt; "&amp;" &lt;F."&amp;analysis!P405&amp;"&gt; "&amp;" &lt;F."&amp;analysis!P405&amp;" Ch."&amp;analysis!R405&amp;"&gt; "&amp;" &lt;"&amp;analysis!N405&amp;"&gt; "&amp;" &lt;Lv"&amp;analysis!L405&amp;"&gt; "&amp;" **"&amp;analysis!F405&amp;"** "</f>
        <v xml:space="preserve">==200926==&lt;2009&gt;  &lt;Q26&gt;  &lt;2009 Q26&gt;  &lt;F.3&gt;  &lt;F.3 Ch.8&gt;  &lt;DG2&gt;  &lt;Lv2&gt;  **A** </v>
      </c>
      <c r="D404" s="85" t="s">
        <v>519</v>
      </c>
      <c r="E404" s="84" t="str">
        <f>analysis!C405&amp;" Q"&amp;analysis!D405&amp;" &lt;F."&amp;analysis!P405&amp;" Ch."&amp;analysis!R405&amp;"&gt; "&amp;" &lt;Lv"&amp;analysis!L405&amp;"&gt; "</f>
        <v xml:space="preserve">2009 Q26 &lt;F.3 Ch.8&gt;  &lt;Lv2&gt; </v>
      </c>
    </row>
    <row r="405" spans="2:5" x14ac:dyDescent="0.25">
      <c r="B405" s="85" t="s">
        <v>518</v>
      </c>
      <c r="C405" s="77" t="str">
        <f>"=="&amp;analysis!A406&amp;"=="&amp;"&lt;"&amp;analysis!C406&amp;"&gt; "&amp;" &lt;Q"&amp;analysis!D406&amp;"&gt; "&amp;" &lt;"&amp;analysis!C406 &amp;" Q"&amp;analysis!D406&amp;"&gt; "&amp;" &lt;F."&amp;analysis!P406&amp;"&gt; "&amp;" &lt;F."&amp;analysis!P406&amp;" Ch."&amp;analysis!R406&amp;"&gt; "&amp;" &lt;"&amp;analysis!N406&amp;"&gt; "&amp;" &lt;Lv"&amp;analysis!L406&amp;"&gt; "&amp;" **"&amp;analysis!F406&amp;"** "</f>
        <v xml:space="preserve">==200927==&lt;2009&gt;  &lt;Q27&gt;  &lt;2009 Q27&gt;  &lt;F.2&gt;  &lt;F.2 Ch.8&gt;  &lt;DG1&gt;  &lt;Lv2&gt;  **A** </v>
      </c>
      <c r="D405" s="85" t="s">
        <v>519</v>
      </c>
      <c r="E405" s="84" t="str">
        <f>analysis!C406&amp;" Q"&amp;analysis!D406&amp;" &lt;F."&amp;analysis!P406&amp;" Ch."&amp;analysis!R406&amp;"&gt; "&amp;" &lt;Lv"&amp;analysis!L406&amp;"&gt; "</f>
        <v xml:space="preserve">2009 Q27 &lt;F.2 Ch.8&gt;  &lt;Lv2&gt; </v>
      </c>
    </row>
    <row r="406" spans="2:5" x14ac:dyDescent="0.25">
      <c r="B406" s="85" t="s">
        <v>518</v>
      </c>
      <c r="C406" s="77" t="str">
        <f>"=="&amp;analysis!A407&amp;"=="&amp;"&lt;"&amp;analysis!C407&amp;"&gt; "&amp;" &lt;Q"&amp;analysis!D407&amp;"&gt; "&amp;" &lt;"&amp;analysis!C407 &amp;" Q"&amp;analysis!D407&amp;"&gt; "&amp;" &lt;F."&amp;analysis!P407&amp;"&gt; "&amp;" &lt;F."&amp;analysis!P407&amp;" Ch."&amp;analysis!R407&amp;"&gt; "&amp;" &lt;"&amp;analysis!N407&amp;"&gt; "&amp;" &lt;Lv"&amp;analysis!L407&amp;"&gt; "&amp;" **"&amp;analysis!F407&amp;"** "</f>
        <v xml:space="preserve">==200928==&lt;2009&gt;  &lt;Q28&gt;  &lt;2009 Q28&gt;  &lt;F.2&gt;  &lt;F.2 Ch.9&gt;  &lt;DG1&gt;  &lt;Lv2&gt;  **C** </v>
      </c>
      <c r="D406" s="85" t="s">
        <v>519</v>
      </c>
      <c r="E406" s="84" t="str">
        <f>analysis!C407&amp;" Q"&amp;analysis!D407&amp;" &lt;F."&amp;analysis!P407&amp;" Ch."&amp;analysis!R407&amp;"&gt; "&amp;" &lt;Lv"&amp;analysis!L407&amp;"&gt; "</f>
        <v xml:space="preserve">2009 Q28 &lt;F.2 Ch.9&gt;  &lt;Lv2&gt; </v>
      </c>
    </row>
    <row r="407" spans="2:5" x14ac:dyDescent="0.25">
      <c r="B407" s="85" t="s">
        <v>518</v>
      </c>
      <c r="C407" s="77" t="str">
        <f>"=="&amp;analysis!A408&amp;"=="&amp;"&lt;"&amp;analysis!C408&amp;"&gt; "&amp;" &lt;Q"&amp;analysis!D408&amp;"&gt; "&amp;" &lt;"&amp;analysis!C408 &amp;" Q"&amp;analysis!D408&amp;"&gt; "&amp;" &lt;F."&amp;analysis!P408&amp;"&gt; "&amp;" &lt;F."&amp;analysis!P408&amp;" Ch."&amp;analysis!R408&amp;"&gt; "&amp;" &lt;"&amp;analysis!N408&amp;"&gt; "&amp;" &lt;Lv"&amp;analysis!L408&amp;"&gt; "&amp;" **"&amp;analysis!F408&amp;"** "</f>
        <v xml:space="preserve">==200929==&lt;2009&gt;  &lt;Q29&gt;  &lt;2009 Q29&gt;  &lt;F.1&gt;  &lt;F.1 Ch.9&gt;  &lt;Geo&gt;  &lt;Lv2&gt;  **A** </v>
      </c>
      <c r="D407" s="85" t="s">
        <v>519</v>
      </c>
      <c r="E407" s="84" t="str">
        <f>analysis!C408&amp;" Q"&amp;analysis!D408&amp;" &lt;F."&amp;analysis!P408&amp;" Ch."&amp;analysis!R408&amp;"&gt; "&amp;" &lt;Lv"&amp;analysis!L408&amp;"&gt; "</f>
        <v xml:space="preserve">2009 Q29 &lt;F.1 Ch.9&gt;  &lt;Lv2&gt; </v>
      </c>
    </row>
    <row r="408" spans="2:5" x14ac:dyDescent="0.25">
      <c r="B408" s="85" t="s">
        <v>518</v>
      </c>
      <c r="C408" s="77" t="str">
        <f>"=="&amp;analysis!A409&amp;"=="&amp;"&lt;"&amp;analysis!C409&amp;"&gt; "&amp;" &lt;Q"&amp;analysis!D409&amp;"&gt; "&amp;" &lt;"&amp;analysis!C409 &amp;" Q"&amp;analysis!D409&amp;"&gt; "&amp;" &lt;F."&amp;analysis!P409&amp;"&gt; "&amp;" &lt;F."&amp;analysis!P409&amp;" Ch."&amp;analysis!R409&amp;"&gt; "&amp;" &lt;"&amp;analysis!N409&amp;"&gt; "&amp;" &lt;Lv"&amp;analysis!L409&amp;"&gt; "&amp;" **"&amp;analysis!F409&amp;"** "</f>
        <v xml:space="preserve">==200930==&lt;2009&gt;  &lt;Q30&gt;  &lt;2009 Q30&gt;  &lt;F.1&gt;  &lt;F.1 Ch.9&gt;  &lt;Geo&gt;  &lt;Lv3&gt;  **D** </v>
      </c>
      <c r="D408" s="85" t="s">
        <v>519</v>
      </c>
      <c r="E408" s="84" t="str">
        <f>analysis!C409&amp;" Q"&amp;analysis!D409&amp;" &lt;F."&amp;analysis!P409&amp;" Ch."&amp;analysis!R409&amp;"&gt; "&amp;" &lt;Lv"&amp;analysis!L409&amp;"&gt; "</f>
        <v xml:space="preserve">2009 Q30 &lt;F.1 Ch.9&gt;  &lt;Lv3&gt; </v>
      </c>
    </row>
    <row r="409" spans="2:5" x14ac:dyDescent="0.25">
      <c r="B409" s="85" t="s">
        <v>518</v>
      </c>
      <c r="C409" s="77" t="str">
        <f>"=="&amp;analysis!A410&amp;"=="&amp;"&lt;"&amp;analysis!C410&amp;"&gt; "&amp;" &lt;Q"&amp;analysis!D410&amp;"&gt; "&amp;" &lt;"&amp;analysis!C410 &amp;" Q"&amp;analysis!D410&amp;"&gt; "&amp;" &lt;F."&amp;analysis!P410&amp;"&gt; "&amp;" &lt;F."&amp;analysis!P410&amp;" Ch."&amp;analysis!R410&amp;"&gt; "&amp;" &lt;"&amp;analysis!N410&amp;"&gt; "&amp;" &lt;Lv"&amp;analysis!L410&amp;"&gt; "&amp;" **"&amp;analysis!F410&amp;"** "</f>
        <v xml:space="preserve">==200931==&lt;2009&gt;  &lt;Q31&gt;  &lt;2009 Q31&gt;  &lt;F.4&gt;  &lt;F.4 Ch.2&gt;  &lt;AG2&gt;  &lt;Lv4&gt;  **B** </v>
      </c>
      <c r="D409" s="85" t="s">
        <v>519</v>
      </c>
      <c r="E409" s="84" t="str">
        <f>analysis!C410&amp;" Q"&amp;analysis!D410&amp;" &lt;F."&amp;analysis!P410&amp;" Ch."&amp;analysis!R410&amp;"&gt; "&amp;" &lt;Lv"&amp;analysis!L410&amp;"&gt; "</f>
        <v xml:space="preserve">2009 Q31 &lt;F.4 Ch.2&gt;  &lt;Lv4&gt; </v>
      </c>
    </row>
    <row r="410" spans="2:5" x14ac:dyDescent="0.25">
      <c r="B410" s="85" t="s">
        <v>518</v>
      </c>
      <c r="C410" s="77" t="str">
        <f>"=="&amp;analysis!A411&amp;"=="&amp;"&lt;"&amp;analysis!C411&amp;"&gt; "&amp;" &lt;Q"&amp;analysis!D411&amp;"&gt; "&amp;" &lt;"&amp;analysis!C411 &amp;" Q"&amp;analysis!D411&amp;"&gt; "&amp;" &lt;F."&amp;analysis!P411&amp;"&gt; "&amp;" &lt;F."&amp;analysis!P411&amp;" Ch."&amp;analysis!R411&amp;"&gt; "&amp;" &lt;"&amp;analysis!N411&amp;"&gt; "&amp;" &lt;Lv"&amp;analysis!L411&amp;"&gt; "&amp;" **"&amp;analysis!F411&amp;"** "</f>
        <v xml:space="preserve">==200932==&lt;2009&gt;  &lt;Q32&gt;  &lt;2009 Q32&gt;  &lt;F.4&gt;  &lt;F.4 Ch.2&gt;  &lt;AG2&gt;  &lt;Lv3&gt;  **A** </v>
      </c>
      <c r="D410" s="85" t="s">
        <v>519</v>
      </c>
      <c r="E410" s="84" t="str">
        <f>analysis!C411&amp;" Q"&amp;analysis!D411&amp;" &lt;F."&amp;analysis!P411&amp;" Ch."&amp;analysis!R411&amp;"&gt; "&amp;" &lt;Lv"&amp;analysis!L411&amp;"&gt; "</f>
        <v xml:space="preserve">2009 Q32 &lt;F.4 Ch.2&gt;  &lt;Lv3&gt; </v>
      </c>
    </row>
    <row r="411" spans="2:5" x14ac:dyDescent="0.25">
      <c r="B411" s="85" t="s">
        <v>518</v>
      </c>
      <c r="C411" s="77" t="str">
        <f>"=="&amp;analysis!A412&amp;"=="&amp;"&lt;"&amp;analysis!C412&amp;"&gt; "&amp;" &lt;Q"&amp;analysis!D412&amp;"&gt; "&amp;" &lt;"&amp;analysis!C412 &amp;" Q"&amp;analysis!D412&amp;"&gt; "&amp;" &lt;F."&amp;analysis!P412&amp;"&gt; "&amp;" &lt;F."&amp;analysis!P412&amp;" Ch."&amp;analysis!R412&amp;"&gt; "&amp;" &lt;"&amp;analysis!N412&amp;"&gt; "&amp;" &lt;Lv"&amp;analysis!L412&amp;"&gt; "&amp;" **"&amp;analysis!F412&amp;"** "</f>
        <v xml:space="preserve">==200933==&lt;2009&gt;  &lt;Q33&gt;  &lt;2009 Q33&gt;  &lt;F.4&gt;  &lt;F.4 Ch.2&gt;  &lt;AG2&gt;  &lt;Lv5&gt;  **D** </v>
      </c>
      <c r="D411" s="85" t="s">
        <v>519</v>
      </c>
      <c r="E411" s="84" t="str">
        <f>analysis!C412&amp;" Q"&amp;analysis!D412&amp;" &lt;F."&amp;analysis!P412&amp;" Ch."&amp;analysis!R412&amp;"&gt; "&amp;" &lt;Lv"&amp;analysis!L412&amp;"&gt; "</f>
        <v xml:space="preserve">2009 Q33 &lt;F.4 Ch.2&gt;  &lt;Lv5&gt; </v>
      </c>
    </row>
    <row r="412" spans="2:5" x14ac:dyDescent="0.25">
      <c r="B412" s="85" t="s">
        <v>518</v>
      </c>
      <c r="C412" s="77" t="str">
        <f>"=="&amp;analysis!A413&amp;"=="&amp;"&lt;"&amp;analysis!C413&amp;"&gt; "&amp;" &lt;Q"&amp;analysis!D413&amp;"&gt; "&amp;" &lt;"&amp;analysis!C413 &amp;" Q"&amp;analysis!D413&amp;"&gt; "&amp;" &lt;F."&amp;analysis!P413&amp;"&gt; "&amp;" &lt;F."&amp;analysis!P413&amp;" Ch."&amp;analysis!R413&amp;"&gt; "&amp;" &lt;"&amp;analysis!N413&amp;"&gt; "&amp;" &lt;Lv"&amp;analysis!L413&amp;"&gt; "&amp;" **"&amp;analysis!F413&amp;"** "</f>
        <v xml:space="preserve">==200934==&lt;2009&gt;  &lt;Q34&gt;  &lt;2009 Q34&gt;  &lt;F.5&gt;  &lt;F.5 Ch.5&gt;  &lt;P2&gt;  &lt;Lv2&gt;  **C** </v>
      </c>
      <c r="D412" s="85" t="s">
        <v>519</v>
      </c>
      <c r="E412" s="84" t="str">
        <f>analysis!C413&amp;" Q"&amp;analysis!D413&amp;" &lt;F."&amp;analysis!P413&amp;" Ch."&amp;analysis!R413&amp;"&gt; "&amp;" &lt;Lv"&amp;analysis!L413&amp;"&gt; "</f>
        <v xml:space="preserve">2009 Q34 &lt;F.5 Ch.5&gt;  &lt;Lv2&gt; </v>
      </c>
    </row>
    <row r="413" spans="2:5" x14ac:dyDescent="0.25">
      <c r="B413" s="85" t="s">
        <v>518</v>
      </c>
      <c r="C413" s="77" t="str">
        <f>"=="&amp;analysis!A414&amp;"=="&amp;"&lt;"&amp;analysis!C414&amp;"&gt; "&amp;" &lt;Q"&amp;analysis!D414&amp;"&gt; "&amp;" &lt;"&amp;analysis!C414 &amp;" Q"&amp;analysis!D414&amp;"&gt; "&amp;" &lt;F."&amp;analysis!P414&amp;"&gt; "&amp;" &lt;F."&amp;analysis!P414&amp;" Ch."&amp;analysis!R414&amp;"&gt; "&amp;" &lt;"&amp;analysis!N414&amp;"&gt; "&amp;" &lt;Lv"&amp;analysis!L414&amp;"&gt; "&amp;" **"&amp;analysis!F414&amp;"** "</f>
        <v xml:space="preserve">==200935==&lt;2009&gt;  &lt;Q35&gt;  &lt;2009 Q35&gt;  &lt;F.3&gt;  &lt;F.3 Ch.6&gt;  &lt;S2&gt;  &lt;Lv2&gt;  **C** </v>
      </c>
      <c r="D413" s="85" t="s">
        <v>519</v>
      </c>
      <c r="E413" s="84" t="str">
        <f>analysis!C414&amp;" Q"&amp;analysis!D414&amp;" &lt;F."&amp;analysis!P414&amp;" Ch."&amp;analysis!R414&amp;"&gt; "&amp;" &lt;Lv"&amp;analysis!L414&amp;"&gt; "</f>
        <v xml:space="preserve">2009 Q35 &lt;F.3 Ch.6&gt;  &lt;Lv2&gt; </v>
      </c>
    </row>
    <row r="414" spans="2:5" x14ac:dyDescent="0.25">
      <c r="B414" s="85" t="s">
        <v>518</v>
      </c>
      <c r="C414" s="77" t="str">
        <f>"=="&amp;analysis!A415&amp;"=="&amp;"&lt;"&amp;analysis!C415&amp;"&gt; "&amp;" &lt;Q"&amp;analysis!D415&amp;"&gt; "&amp;" &lt;"&amp;analysis!C415 &amp;" Q"&amp;analysis!D415&amp;"&gt; "&amp;" &lt;F."&amp;analysis!P415&amp;"&gt; "&amp;" &lt;F."&amp;analysis!P415&amp;" Ch."&amp;analysis!R415&amp;"&gt; "&amp;" &lt;"&amp;analysis!N415&amp;"&gt; "&amp;" &lt;Lv"&amp;analysis!L415&amp;"&gt; "&amp;" **"&amp;analysis!F415&amp;"** "</f>
        <v xml:space="preserve">==200936==&lt;2009&gt;  &lt;Q36&gt;  &lt;2009 Q36&gt;  &lt;F.5&gt;  &lt;F.5 Ch.11&gt;  &lt;S3&gt;  &lt;Lv2&gt;  **C** </v>
      </c>
      <c r="D414" s="85" t="s">
        <v>519</v>
      </c>
      <c r="E414" s="84" t="str">
        <f>analysis!C415&amp;" Q"&amp;analysis!D415&amp;" &lt;F."&amp;analysis!P415&amp;" Ch."&amp;analysis!R415&amp;"&gt; "&amp;" &lt;Lv"&amp;analysis!L415&amp;"&gt; "</f>
        <v xml:space="preserve">2009 Q36 &lt;F.5 Ch.11&gt;  &lt;Lv2&gt; </v>
      </c>
    </row>
    <row r="415" spans="2:5" x14ac:dyDescent="0.25">
      <c r="B415" s="85" t="s">
        <v>518</v>
      </c>
      <c r="C415" s="77" t="str">
        <f>"=="&amp;analysis!A416&amp;"=="&amp;"&lt;"&amp;analysis!C416&amp;"&gt; "&amp;" &lt;Q"&amp;analysis!D416&amp;"&gt; "&amp;" &lt;"&amp;analysis!C416 &amp;" Q"&amp;analysis!D416&amp;"&gt; "&amp;" &lt;F."&amp;analysis!P416&amp;"&gt; "&amp;" &lt;F."&amp;analysis!P416&amp;" Ch."&amp;analysis!R416&amp;"&gt; "&amp;" &lt;"&amp;analysis!N416&amp;"&gt; "&amp;" &lt;Lv"&amp;analysis!L416&amp;"&gt; "&amp;" **"&amp;analysis!F416&amp;"** "</f>
        <v xml:space="preserve">==200937==&lt;2009&gt;  &lt;Q37&gt;  &lt;2009 Q37&gt;  &lt;F.5&gt;  &lt;F.5 Ch.3&gt;  &lt;G&gt;  &lt;Lv5&gt;  **D** </v>
      </c>
      <c r="D415" s="85" t="s">
        <v>519</v>
      </c>
      <c r="E415" s="84" t="str">
        <f>analysis!C416&amp;" Q"&amp;analysis!D416&amp;" &lt;F."&amp;analysis!P416&amp;" Ch."&amp;analysis!R416&amp;"&gt; "&amp;" &lt;Lv"&amp;analysis!L416&amp;"&gt; "</f>
        <v xml:space="preserve">2009 Q37 &lt;F.5 Ch.3&gt;  &lt;Lv5&gt; </v>
      </c>
    </row>
    <row r="416" spans="2:5" x14ac:dyDescent="0.25">
      <c r="B416" s="85" t="s">
        <v>518</v>
      </c>
      <c r="C416" s="77" t="str">
        <f>"=="&amp;analysis!A417&amp;"=="&amp;"&lt;"&amp;analysis!C417&amp;"&gt; "&amp;" &lt;Q"&amp;analysis!D417&amp;"&gt; "&amp;" &lt;"&amp;analysis!C417 &amp;" Q"&amp;analysis!D417&amp;"&gt; "&amp;" &lt;F."&amp;analysis!P417&amp;"&gt; "&amp;" &lt;F."&amp;analysis!P417&amp;" Ch."&amp;analysis!R417&amp;"&gt; "&amp;" &lt;"&amp;analysis!N417&amp;"&gt; "&amp;" &lt;Lv"&amp;analysis!L417&amp;"&gt; "&amp;" **"&amp;analysis!F417&amp;"** "</f>
        <v xml:space="preserve">==200938==&lt;2009&gt;  &lt;Q38&gt;  &lt;2009 Q38&gt;  &lt;F.4&gt;  &lt;F.4 Ch.8&gt;  &lt;A4&gt;  &lt;Lv4&gt;  **C** </v>
      </c>
      <c r="D416" s="85" t="s">
        <v>519</v>
      </c>
      <c r="E416" s="84" t="str">
        <f>analysis!C417&amp;" Q"&amp;analysis!D417&amp;" &lt;F."&amp;analysis!P417&amp;" Ch."&amp;analysis!R417&amp;"&gt; "&amp;" &lt;Lv"&amp;analysis!L417&amp;"&gt; "</f>
        <v xml:space="preserve">2009 Q38 &lt;F.4 Ch.8&gt;  &lt;Lv4&gt; </v>
      </c>
    </row>
    <row r="417" spans="2:5" x14ac:dyDescent="0.25">
      <c r="B417" s="85" t="s">
        <v>518</v>
      </c>
      <c r="C417" s="77" t="str">
        <f>"=="&amp;analysis!A418&amp;"=="&amp;"&lt;"&amp;analysis!C418&amp;"&gt; "&amp;" &lt;Q"&amp;analysis!D418&amp;"&gt; "&amp;" &lt;"&amp;analysis!C418 &amp;" Q"&amp;analysis!D418&amp;"&gt; "&amp;" &lt;F."&amp;analysis!P418&amp;"&gt; "&amp;" &lt;F."&amp;analysis!P418&amp;" Ch."&amp;analysis!R418&amp;"&gt; "&amp;" &lt;"&amp;analysis!N418&amp;"&gt; "&amp;" &lt;Lv"&amp;analysis!L418&amp;"&gt; "&amp;" **"&amp;analysis!F418&amp;"** "</f>
        <v xml:space="preserve">==200939==&lt;2009&gt;  &lt;Q39&gt;  &lt;2009 Q39&gt;  &lt;F.4&gt;  &lt;F.4 Ch.7&gt;  &lt;A3&gt;  &lt;Lv4&gt;  **D** </v>
      </c>
      <c r="D417" s="85" t="s">
        <v>519</v>
      </c>
      <c r="E417" s="84" t="str">
        <f>analysis!C418&amp;" Q"&amp;analysis!D418&amp;" &lt;F."&amp;analysis!P418&amp;" Ch."&amp;analysis!R418&amp;"&gt; "&amp;" &lt;Lv"&amp;analysis!L418&amp;"&gt; "</f>
        <v xml:space="preserve">2009 Q39 &lt;F.4 Ch.7&gt;  &lt;Lv4&gt; </v>
      </c>
    </row>
    <row r="418" spans="2:5" x14ac:dyDescent="0.25">
      <c r="B418" s="85" t="s">
        <v>518</v>
      </c>
      <c r="C418" s="77" t="str">
        <f>"=="&amp;analysis!A419&amp;"=="&amp;"&lt;"&amp;analysis!C419&amp;"&gt; "&amp;" &lt;Q"&amp;analysis!D419&amp;"&gt; "&amp;" &lt;"&amp;analysis!C419 &amp;" Q"&amp;analysis!D419&amp;"&gt; "&amp;" &lt;F."&amp;analysis!P419&amp;"&gt; "&amp;" &lt;F."&amp;analysis!P419&amp;" Ch."&amp;analysis!R419&amp;"&gt; "&amp;" &lt;"&amp;analysis!N419&amp;"&gt; "&amp;" &lt;Lv"&amp;analysis!L419&amp;"&gt; "&amp;" **"&amp;analysis!F419&amp;"** "</f>
        <v xml:space="preserve">==200940==&lt;2009&gt;  &lt;Q40&gt;  &lt;2009 Q40&gt;  &lt;F.3&gt;  &lt;F.3 Ch.2&gt;  &lt;A2&gt;  &lt;Lv4&gt;  **D** </v>
      </c>
      <c r="D418" s="85" t="s">
        <v>519</v>
      </c>
      <c r="E418" s="84" t="str">
        <f>analysis!C419&amp;" Q"&amp;analysis!D419&amp;" &lt;F."&amp;analysis!P419&amp;" Ch."&amp;analysis!R419&amp;"&gt; "&amp;" &lt;Lv"&amp;analysis!L419&amp;"&gt; "</f>
        <v xml:space="preserve">2009 Q40 &lt;F.3 Ch.2&gt;  &lt;Lv4&gt; </v>
      </c>
    </row>
    <row r="419" spans="2:5" x14ac:dyDescent="0.25">
      <c r="B419" s="85" t="s">
        <v>518</v>
      </c>
      <c r="C419" s="77" t="str">
        <f>"=="&amp;analysis!A420&amp;"=="&amp;"&lt;"&amp;analysis!C420&amp;"&gt; "&amp;" &lt;Q"&amp;analysis!D420&amp;"&gt; "&amp;" &lt;"&amp;analysis!C420 &amp;" Q"&amp;analysis!D420&amp;"&gt; "&amp;" &lt;F."&amp;analysis!P420&amp;"&gt; "&amp;" &lt;F."&amp;analysis!P420&amp;" Ch."&amp;analysis!R420&amp;"&gt; "&amp;" &lt;"&amp;analysis!N420&amp;"&gt; "&amp;" &lt;Lv"&amp;analysis!L420&amp;"&gt; "&amp;" **"&amp;analysis!F420&amp;"** "</f>
        <v xml:space="preserve">==200941==&lt;2009&gt;  &lt;Q41&gt;  &lt;2009 Q41&gt;  &lt;F.4&gt;  &lt;F.4 Ch.6&gt;  &lt;A3&gt;  &lt;Lv4&gt;  **A** </v>
      </c>
      <c r="D419" s="85" t="s">
        <v>519</v>
      </c>
      <c r="E419" s="84" t="str">
        <f>analysis!C420&amp;" Q"&amp;analysis!D420&amp;" &lt;F."&amp;analysis!P420&amp;" Ch."&amp;analysis!R420&amp;"&gt; "&amp;" &lt;Lv"&amp;analysis!L420&amp;"&gt; "</f>
        <v xml:space="preserve">2009 Q41 &lt;F.4 Ch.6&gt;  &lt;Lv4&gt; </v>
      </c>
    </row>
    <row r="420" spans="2:5" x14ac:dyDescent="0.25">
      <c r="B420" s="85" t="s">
        <v>518</v>
      </c>
      <c r="C420" s="77" t="str">
        <f>"=="&amp;analysis!A421&amp;"=="&amp;"&lt;"&amp;analysis!C421&amp;"&gt; "&amp;" &lt;Q"&amp;analysis!D421&amp;"&gt; "&amp;" &lt;"&amp;analysis!C421 &amp;" Q"&amp;analysis!D421&amp;"&gt; "&amp;" &lt;F."&amp;analysis!P421&amp;"&gt; "&amp;" &lt;F."&amp;analysis!P421&amp;" Ch."&amp;analysis!R421&amp;"&gt; "&amp;" &lt;"&amp;analysis!N421&amp;"&gt; "&amp;" &lt;Lv"&amp;analysis!L421&amp;"&gt; "&amp;" **"&amp;analysis!F421&amp;"** "</f>
        <v xml:space="preserve">==200942==&lt;2009&gt;  &lt;Q42&gt;  &lt;2009 Q42&gt;  &lt;F.6&gt;  &lt;F.6 Ch.1&gt;  &lt;A3&gt;  &lt;Lv4&gt;  **B** </v>
      </c>
      <c r="D420" s="85" t="s">
        <v>519</v>
      </c>
      <c r="E420" s="84" t="str">
        <f>analysis!C421&amp;" Q"&amp;analysis!D421&amp;" &lt;F."&amp;analysis!P421&amp;" Ch."&amp;analysis!R421&amp;"&gt; "&amp;" &lt;Lv"&amp;analysis!L421&amp;"&gt; "</f>
        <v xml:space="preserve">2009 Q42 &lt;F.6 Ch.1&gt;  &lt;Lv4&gt; </v>
      </c>
    </row>
    <row r="421" spans="2:5" x14ac:dyDescent="0.25">
      <c r="B421" s="85" t="s">
        <v>518</v>
      </c>
      <c r="C421" s="77" t="str">
        <f>"=="&amp;analysis!A422&amp;"=="&amp;"&lt;"&amp;analysis!C422&amp;"&gt; "&amp;" &lt;Q"&amp;analysis!D422&amp;"&gt; "&amp;" &lt;"&amp;analysis!C422 &amp;" Q"&amp;analysis!D422&amp;"&gt; "&amp;" &lt;F."&amp;analysis!P422&amp;"&gt; "&amp;" &lt;F."&amp;analysis!P422&amp;" Ch."&amp;analysis!R422&amp;"&gt; "&amp;" &lt;"&amp;analysis!N422&amp;"&gt; "&amp;" &lt;Lv"&amp;analysis!L422&amp;"&gt; "&amp;" **"&amp;analysis!F422&amp;"** "</f>
        <v xml:space="preserve">==200943==&lt;2009&gt;  &lt;Q43&gt;  &lt;2009 Q43&gt;  &lt;F.6&gt;  &lt;F.6 Ch.2&gt;  &lt;A3&gt;  &lt;Lv4&gt;  **A** </v>
      </c>
      <c r="D421" s="85" t="s">
        <v>519</v>
      </c>
      <c r="E421" s="84" t="str">
        <f>analysis!C422&amp;" Q"&amp;analysis!D422&amp;" &lt;F."&amp;analysis!P422&amp;" Ch."&amp;analysis!R422&amp;"&gt; "&amp;" &lt;Lv"&amp;analysis!L422&amp;"&gt; "</f>
        <v xml:space="preserve">2009 Q43 &lt;F.6 Ch.2&gt;  &lt;Lv4&gt; </v>
      </c>
    </row>
    <row r="422" spans="2:5" x14ac:dyDescent="0.25">
      <c r="B422" s="85" t="s">
        <v>518</v>
      </c>
      <c r="C422" s="77" t="str">
        <f>"=="&amp;analysis!A423&amp;"=="&amp;"&lt;"&amp;analysis!C423&amp;"&gt; "&amp;" &lt;Q"&amp;analysis!D423&amp;"&gt; "&amp;" &lt;"&amp;analysis!C423 &amp;" Q"&amp;analysis!D423&amp;"&gt; "&amp;" &lt;F."&amp;analysis!P423&amp;"&gt; "&amp;" &lt;F."&amp;analysis!P423&amp;" Ch."&amp;analysis!R423&amp;"&gt; "&amp;" &lt;"&amp;analysis!N423&amp;"&gt; "&amp;" &lt;Lv"&amp;analysis!L423&amp;"&gt; "&amp;" **"&amp;analysis!F423&amp;"** "</f>
        <v xml:space="preserve">==200944==&lt;2009&gt;  &lt;Q44&gt;  &lt;2009 Q44&gt;  &lt;F.6&gt;  &lt;F.6 Ch.3&gt;  &lt;A4&gt;  &lt;Lv4&gt;  **A** </v>
      </c>
      <c r="D422" s="85" t="s">
        <v>519</v>
      </c>
      <c r="E422" s="84" t="str">
        <f>analysis!C423&amp;" Q"&amp;analysis!D423&amp;" &lt;F."&amp;analysis!P423&amp;" Ch."&amp;analysis!R423&amp;"&gt; "&amp;" &lt;Lv"&amp;analysis!L423&amp;"&gt; "</f>
        <v xml:space="preserve">2009 Q44 &lt;F.6 Ch.3&gt;  &lt;Lv4&gt; </v>
      </c>
    </row>
    <row r="423" spans="2:5" x14ac:dyDescent="0.25">
      <c r="B423" s="85" t="s">
        <v>518</v>
      </c>
      <c r="C423" s="77" t="str">
        <f>"=="&amp;analysis!A424&amp;"=="&amp;"&lt;"&amp;analysis!C424&amp;"&gt; "&amp;" &lt;Q"&amp;analysis!D424&amp;"&gt; "&amp;" &lt;"&amp;analysis!C424 &amp;" Q"&amp;analysis!D424&amp;"&gt; "&amp;" &lt;F."&amp;analysis!P424&amp;"&gt; "&amp;" &lt;F."&amp;analysis!P424&amp;" Ch."&amp;analysis!R424&amp;"&gt; "&amp;" &lt;"&amp;analysis!N424&amp;"&gt; "&amp;" &lt;Lv"&amp;analysis!L424&amp;"&gt; "&amp;" **"&amp;analysis!F424&amp;"** "</f>
        <v xml:space="preserve">==200945==&lt;2009&gt;  &lt;Q45&gt;  &lt;2009 Q45&gt;  &lt;F.4&gt;  &lt;F.4 Ch.12&gt;  &lt;T2&gt;  &lt;Lv5&gt;  **B** </v>
      </c>
      <c r="D423" s="85" t="s">
        <v>519</v>
      </c>
      <c r="E423" s="84" t="str">
        <f>analysis!C424&amp;" Q"&amp;analysis!D424&amp;" &lt;F."&amp;analysis!P424&amp;" Ch."&amp;analysis!R424&amp;"&gt; "&amp;" &lt;Lv"&amp;analysis!L424&amp;"&gt; "</f>
        <v xml:space="preserve">2009 Q45 &lt;F.4 Ch.12&gt;  &lt;Lv5&gt; </v>
      </c>
    </row>
    <row r="424" spans="2:5" x14ac:dyDescent="0.25">
      <c r="B424" s="85" t="s">
        <v>518</v>
      </c>
      <c r="C424" s="77" t="str">
        <f>"=="&amp;analysis!A425&amp;"=="&amp;"&lt;"&amp;analysis!C425&amp;"&gt; "&amp;" &lt;Q"&amp;analysis!D425&amp;"&gt; "&amp;" &lt;"&amp;analysis!C425 &amp;" Q"&amp;analysis!D425&amp;"&gt; "&amp;" &lt;F."&amp;analysis!P425&amp;"&gt; "&amp;" &lt;F."&amp;analysis!P425&amp;" Ch."&amp;analysis!R425&amp;"&gt; "&amp;" &lt;"&amp;analysis!N425&amp;"&gt; "&amp;" &lt;Lv"&amp;analysis!L425&amp;"&gt; "&amp;" **"&amp;analysis!F425&amp;"** "</f>
        <v xml:space="preserve">==200946==&lt;2009&gt;  &lt;Q46&gt;  &lt;2009 Q46&gt;  &lt;F.5&gt;  &lt;F.5 Ch.3&gt;  &lt;G&gt;  &lt;Lv3&gt;  **C** </v>
      </c>
      <c r="D424" s="85" t="s">
        <v>519</v>
      </c>
      <c r="E424" s="84" t="str">
        <f>analysis!C425&amp;" Q"&amp;analysis!D425&amp;" &lt;F."&amp;analysis!P425&amp;" Ch."&amp;analysis!R425&amp;"&gt; "&amp;" &lt;Lv"&amp;analysis!L425&amp;"&gt; "</f>
        <v xml:space="preserve">2009 Q46 &lt;F.5 Ch.3&gt;  &lt;Lv3&gt; </v>
      </c>
    </row>
    <row r="425" spans="2:5" x14ac:dyDescent="0.25">
      <c r="B425" s="85" t="s">
        <v>518</v>
      </c>
      <c r="C425" s="77" t="str">
        <f>"=="&amp;analysis!A426&amp;"=="&amp;"&lt;"&amp;analysis!C426&amp;"&gt; "&amp;" &lt;Q"&amp;analysis!D426&amp;"&gt; "&amp;" &lt;"&amp;analysis!C426 &amp;" Q"&amp;analysis!D426&amp;"&gt; "&amp;" &lt;F."&amp;analysis!P426&amp;"&gt; "&amp;" &lt;F."&amp;analysis!P426&amp;" Ch."&amp;analysis!R426&amp;"&gt; "&amp;" &lt;"&amp;analysis!N426&amp;"&gt; "&amp;" &lt;Lv"&amp;analysis!L426&amp;"&gt; "&amp;" **"&amp;analysis!F426&amp;"** "</f>
        <v xml:space="preserve">==200947==&lt;2009&gt;  &lt;Q47&gt;  &lt;2009 Q47&gt;  &lt;F.5&gt;  &lt;F.5 Ch.10&gt;  &lt;3D2&gt;  &lt;Lv5&gt;  **B** </v>
      </c>
      <c r="D425" s="85" t="s">
        <v>519</v>
      </c>
      <c r="E425" s="84" t="str">
        <f>analysis!C426&amp;" Q"&amp;analysis!D426&amp;" &lt;F."&amp;analysis!P426&amp;" Ch."&amp;analysis!R426&amp;"&gt; "&amp;" &lt;Lv"&amp;analysis!L426&amp;"&gt; "</f>
        <v xml:space="preserve">2009 Q47 &lt;F.5 Ch.10&gt;  &lt;Lv5&gt; </v>
      </c>
    </row>
    <row r="426" spans="2:5" x14ac:dyDescent="0.25">
      <c r="B426" s="85" t="s">
        <v>518</v>
      </c>
      <c r="C426" s="77" t="str">
        <f>"=="&amp;analysis!A427&amp;"=="&amp;"&lt;"&amp;analysis!C427&amp;"&gt; "&amp;" &lt;Q"&amp;analysis!D427&amp;"&gt; "&amp;" &lt;"&amp;analysis!C427 &amp;" Q"&amp;analysis!D427&amp;"&gt; "&amp;" &lt;F."&amp;analysis!P427&amp;"&gt; "&amp;" &lt;F."&amp;analysis!P427&amp;" Ch."&amp;analysis!R427&amp;"&gt; "&amp;" &lt;"&amp;analysis!N427&amp;"&gt; "&amp;" &lt;Lv"&amp;analysis!L427&amp;"&gt; "&amp;" **"&amp;analysis!F427&amp;"** "</f>
        <v xml:space="preserve">==200948==&lt;2009&gt;  &lt;Q48&gt;  &lt;2009 Q48&gt;  &lt;F.4&gt;  &lt;F.4 Ch.10&gt;  &lt;DG3&gt;  &lt;Lv5&gt;  **B** </v>
      </c>
      <c r="D426" s="85" t="s">
        <v>519</v>
      </c>
      <c r="E426" s="84" t="str">
        <f>analysis!C427&amp;" Q"&amp;analysis!D427&amp;" &lt;F."&amp;analysis!P427&amp;" Ch."&amp;analysis!R427&amp;"&gt; "&amp;" &lt;Lv"&amp;analysis!L427&amp;"&gt; "</f>
        <v xml:space="preserve">2009 Q48 &lt;F.4 Ch.10&gt;  &lt;Lv5&gt; </v>
      </c>
    </row>
    <row r="427" spans="2:5" x14ac:dyDescent="0.25">
      <c r="B427" s="85" t="s">
        <v>518</v>
      </c>
      <c r="C427" s="77" t="str">
        <f>"=="&amp;analysis!A428&amp;"=="&amp;"&lt;"&amp;analysis!C428&amp;"&gt; "&amp;" &lt;Q"&amp;analysis!D428&amp;"&gt; "&amp;" &lt;"&amp;analysis!C428 &amp;" Q"&amp;analysis!D428&amp;"&gt; "&amp;" &lt;F."&amp;analysis!P428&amp;"&gt; "&amp;" &lt;F."&amp;analysis!P428&amp;" Ch."&amp;analysis!R428&amp;"&gt; "&amp;" &lt;"&amp;analysis!N428&amp;"&gt; "&amp;" &lt;Lv"&amp;analysis!L428&amp;"&gt; "&amp;" **"&amp;analysis!F428&amp;"** "</f>
        <v xml:space="preserve">==200949==&lt;2009&gt;  &lt;Q49&gt;  &lt;2009 Q49&gt;  &lt;F.4&gt;  &lt;F.4 Ch.10&gt;  &lt;DG3&gt;  &lt;Lv2&gt;  **C** </v>
      </c>
      <c r="D427" s="85" t="s">
        <v>519</v>
      </c>
      <c r="E427" s="84" t="str">
        <f>analysis!C428&amp;" Q"&amp;analysis!D428&amp;" &lt;F."&amp;analysis!P428&amp;" Ch."&amp;analysis!R428&amp;"&gt; "&amp;" &lt;Lv"&amp;analysis!L428&amp;"&gt; "</f>
        <v xml:space="preserve">2009 Q49 &lt;F.4 Ch.10&gt;  &lt;Lv2&gt; </v>
      </c>
    </row>
    <row r="428" spans="2:5" x14ac:dyDescent="0.25">
      <c r="B428" s="85" t="s">
        <v>518</v>
      </c>
      <c r="C428" s="77" t="str">
        <f>"=="&amp;analysis!A429&amp;"=="&amp;"&lt;"&amp;analysis!C429&amp;"&gt; "&amp;" &lt;Q"&amp;analysis!D429&amp;"&gt; "&amp;" &lt;"&amp;analysis!C429 &amp;" Q"&amp;analysis!D429&amp;"&gt; "&amp;" &lt;F."&amp;analysis!P429&amp;"&gt; "&amp;" &lt;F."&amp;analysis!P429&amp;" Ch."&amp;analysis!R429&amp;"&gt; "&amp;" &lt;"&amp;analysis!N429&amp;"&gt; "&amp;" &lt;Lv"&amp;analysis!L429&amp;"&gt; "&amp;" **"&amp;analysis!F429&amp;"** "</f>
        <v xml:space="preserve">==200950==&lt;2009&gt;  &lt;Q50&gt;  &lt;2009 Q50&gt;  &lt;F.5&gt;  &lt;F.5 Ch.7&gt;  &lt;AG3&gt;  &lt;Lv5&gt;  **C** </v>
      </c>
      <c r="D428" s="85" t="s">
        <v>519</v>
      </c>
      <c r="E428" s="84" t="str">
        <f>analysis!C429&amp;" Q"&amp;analysis!D429&amp;" &lt;F."&amp;analysis!P429&amp;" Ch."&amp;analysis!R429&amp;"&gt; "&amp;" &lt;Lv"&amp;analysis!L429&amp;"&gt; "</f>
        <v xml:space="preserve">2009 Q50 &lt;F.5 Ch.7&gt;  &lt;Lv5&gt; </v>
      </c>
    </row>
    <row r="429" spans="2:5" x14ac:dyDescent="0.25">
      <c r="B429" s="85" t="s">
        <v>518</v>
      </c>
      <c r="C429" s="77" t="str">
        <f>"=="&amp;analysis!A430&amp;"=="&amp;"&lt;"&amp;analysis!C430&amp;"&gt; "&amp;" &lt;Q"&amp;analysis!D430&amp;"&gt; "&amp;" &lt;"&amp;analysis!C430 &amp;" Q"&amp;analysis!D430&amp;"&gt; "&amp;" &lt;F."&amp;analysis!P430&amp;"&gt; "&amp;" &lt;F."&amp;analysis!P430&amp;" Ch."&amp;analysis!R430&amp;"&gt; "&amp;" &lt;"&amp;analysis!N430&amp;"&gt; "&amp;" &lt;Lv"&amp;analysis!L430&amp;"&gt; "&amp;" **"&amp;analysis!F430&amp;"** "</f>
        <v xml:space="preserve">==200951==&lt;2009&gt;  &lt;Q51&gt;  &lt;2009 Q51&gt;  &lt;F.5&gt;  &lt;F.5 Ch.9&gt;  &lt;T2&gt;  &lt;Lv3&gt;  **B** </v>
      </c>
      <c r="D429" s="85" t="s">
        <v>519</v>
      </c>
      <c r="E429" s="84" t="str">
        <f>analysis!C430&amp;" Q"&amp;analysis!D430&amp;" &lt;F."&amp;analysis!P430&amp;" Ch."&amp;analysis!R430&amp;"&gt; "&amp;" &lt;Lv"&amp;analysis!L430&amp;"&gt; "</f>
        <v xml:space="preserve">2009 Q51 &lt;F.5 Ch.9&gt;  &lt;Lv3&gt; </v>
      </c>
    </row>
    <row r="430" spans="2:5" x14ac:dyDescent="0.25">
      <c r="B430" s="85" t="s">
        <v>518</v>
      </c>
      <c r="C430" s="77" t="str">
        <f>"=="&amp;analysis!A431&amp;"=="&amp;"&lt;"&amp;analysis!C431&amp;"&gt; "&amp;" &lt;Q"&amp;analysis!D431&amp;"&gt; "&amp;" &lt;"&amp;analysis!C431 &amp;" Q"&amp;analysis!D431&amp;"&gt; "&amp;" &lt;F."&amp;analysis!P431&amp;"&gt; "&amp;" &lt;F."&amp;analysis!P431&amp;" Ch."&amp;analysis!R431&amp;"&gt; "&amp;" &lt;"&amp;analysis!N431&amp;"&gt; "&amp;" &lt;Lv"&amp;analysis!L431&amp;"&gt; "&amp;" **"&amp;analysis!F431&amp;"** "</f>
        <v xml:space="preserve">==200952==&lt;2009&gt;  &lt;Q52&gt;  &lt;2009 Q52&gt;  &lt;F.3&gt;  &lt;F.3 Ch.7&gt;  &lt;DG2&gt;  &lt;Lv5&gt;  **D** </v>
      </c>
      <c r="D430" s="85" t="s">
        <v>519</v>
      </c>
      <c r="E430" s="84" t="str">
        <f>analysis!C431&amp;" Q"&amp;analysis!D431&amp;" &lt;F."&amp;analysis!P431&amp;" Ch."&amp;analysis!R431&amp;"&gt; "&amp;" &lt;Lv"&amp;analysis!L431&amp;"&gt; "</f>
        <v xml:space="preserve">2009 Q52 &lt;F.3 Ch.7&gt;  &lt;Lv5&gt; </v>
      </c>
    </row>
    <row r="431" spans="2:5" x14ac:dyDescent="0.25">
      <c r="B431" s="85" t="s">
        <v>518</v>
      </c>
      <c r="C431" s="77" t="str">
        <f>"=="&amp;analysis!A432&amp;"=="&amp;"&lt;"&amp;analysis!C432&amp;"&gt; "&amp;" &lt;Q"&amp;analysis!D432&amp;"&gt; "&amp;" &lt;"&amp;analysis!C432 &amp;" Q"&amp;analysis!D432&amp;"&gt; "&amp;" &lt;F."&amp;analysis!P432&amp;"&gt; "&amp;" &lt;F."&amp;analysis!P432&amp;" Ch."&amp;analysis!R432&amp;"&gt; "&amp;" &lt;"&amp;analysis!N432&amp;"&gt; "&amp;" &lt;Lv"&amp;analysis!L432&amp;"&gt; "&amp;" **"&amp;analysis!F432&amp;"** "</f>
        <v xml:space="preserve">==200953==&lt;2009&gt;  &lt;Q53&gt;  &lt;2009 Q53&gt;  &lt;F.5&gt;  &lt;F.5 Ch.7&gt;  &lt;AG3&gt;  &lt;Lv5&gt;  **C** </v>
      </c>
      <c r="D431" s="85" t="s">
        <v>519</v>
      </c>
      <c r="E431" s="84" t="str">
        <f>analysis!C432&amp;" Q"&amp;analysis!D432&amp;" &lt;F."&amp;analysis!P432&amp;" Ch."&amp;analysis!R432&amp;"&gt; "&amp;" &lt;Lv"&amp;analysis!L432&amp;"&gt; "</f>
        <v xml:space="preserve">2009 Q53 &lt;F.5 Ch.7&gt;  &lt;Lv5&gt; </v>
      </c>
    </row>
    <row r="432" spans="2:5" x14ac:dyDescent="0.25">
      <c r="B432" s="85" t="s">
        <v>518</v>
      </c>
      <c r="C432" s="77" t="str">
        <f>"=="&amp;analysis!A433&amp;"=="&amp;"&lt;"&amp;analysis!C433&amp;"&gt; "&amp;" &lt;Q"&amp;analysis!D433&amp;"&gt; "&amp;" &lt;"&amp;analysis!C433 &amp;" Q"&amp;analysis!D433&amp;"&gt; "&amp;" &lt;F."&amp;analysis!P433&amp;"&gt; "&amp;" &lt;F."&amp;analysis!P433&amp;" Ch."&amp;analysis!R433&amp;"&gt; "&amp;" &lt;"&amp;analysis!N433&amp;"&gt; "&amp;" &lt;Lv"&amp;analysis!L433&amp;"&gt; "&amp;" **"&amp;analysis!F433&amp;"** "</f>
        <v xml:space="preserve">==200954==&lt;2009&gt;  &lt;Q54&gt;  &lt;2009 Q54&gt;  &lt;F.1&gt;  &lt;F.1 Ch.12&gt;  &lt;S1&gt;  &lt;Lv3&gt;  **A** </v>
      </c>
      <c r="D432" s="85" t="s">
        <v>519</v>
      </c>
      <c r="E432" s="84" t="str">
        <f>analysis!C433&amp;" Q"&amp;analysis!D433&amp;" &lt;F."&amp;analysis!P433&amp;" Ch."&amp;analysis!R433&amp;"&gt; "&amp;" &lt;Lv"&amp;analysis!L433&amp;"&gt; "</f>
        <v xml:space="preserve">2009 Q54 &lt;F.1 Ch.12&gt;  &lt;Lv3&gt; </v>
      </c>
    </row>
    <row r="433" spans="2:5" x14ac:dyDescent="0.25">
      <c r="B433" s="85" t="s">
        <v>518</v>
      </c>
      <c r="C433" s="77" t="str">
        <f>"=="&amp;analysis!A434&amp;"=="&amp;"&lt;"&amp;analysis!C434&amp;"&gt; "&amp;" &lt;Q"&amp;analysis!D434&amp;"&gt; "&amp;" &lt;"&amp;analysis!C434 &amp;" Q"&amp;analysis!D434&amp;"&gt; "&amp;" &lt;F."&amp;analysis!P434&amp;"&gt; "&amp;" &lt;F."&amp;analysis!P434&amp;" Ch."&amp;analysis!R434&amp;"&gt; "&amp;" &lt;"&amp;analysis!N434&amp;"&gt; "&amp;" &lt;Lv"&amp;analysis!L434&amp;"&gt; "&amp;" **"&amp;analysis!F434&amp;"** "</f>
        <v xml:space="preserve">==201001==&lt;2010&gt;  &lt;Q1&gt;  &lt;2010 Q1&gt;  &lt;F.2&gt;  &lt;F.2 Ch.4&gt;  &lt;A1&gt;  &lt;Lv2&gt;  **C** </v>
      </c>
      <c r="D433" s="85" t="s">
        <v>519</v>
      </c>
      <c r="E433" s="84" t="str">
        <f>analysis!C434&amp;" Q"&amp;analysis!D434&amp;" &lt;F."&amp;analysis!P434&amp;" Ch."&amp;analysis!R434&amp;"&gt; "&amp;" &lt;Lv"&amp;analysis!L434&amp;"&gt; "</f>
        <v xml:space="preserve">2010 Q1 &lt;F.2 Ch.4&gt;  &lt;Lv2&gt; </v>
      </c>
    </row>
    <row r="434" spans="2:5" x14ac:dyDescent="0.25">
      <c r="B434" s="85" t="s">
        <v>518</v>
      </c>
      <c r="C434" s="77" t="str">
        <f>"=="&amp;analysis!A435&amp;"=="&amp;"&lt;"&amp;analysis!C435&amp;"&gt; "&amp;" &lt;Q"&amp;analysis!D435&amp;"&gt; "&amp;" &lt;"&amp;analysis!C435 &amp;" Q"&amp;analysis!D435&amp;"&gt; "&amp;" &lt;F."&amp;analysis!P435&amp;"&gt; "&amp;" &lt;F."&amp;analysis!P435&amp;" Ch."&amp;analysis!R435&amp;"&gt; "&amp;" &lt;"&amp;analysis!N435&amp;"&gt; "&amp;" &lt;Lv"&amp;analysis!L435&amp;"&gt; "&amp;" **"&amp;analysis!F435&amp;"** "</f>
        <v xml:space="preserve">==201002==&lt;2010&gt;  &lt;Q2&gt;  &lt;2010 Q2&gt;  &lt;F.3&gt;  &lt;F.3 Ch.2&gt;  &lt;A2&gt;  &lt;Lv3&gt;  **B** </v>
      </c>
      <c r="D434" s="85" t="s">
        <v>519</v>
      </c>
      <c r="E434" s="84" t="str">
        <f>analysis!C435&amp;" Q"&amp;analysis!D435&amp;" &lt;F."&amp;analysis!P435&amp;" Ch."&amp;analysis!R435&amp;"&gt; "&amp;" &lt;Lv"&amp;analysis!L435&amp;"&gt; "</f>
        <v xml:space="preserve">2010 Q2 &lt;F.3 Ch.2&gt;  &lt;Lv3&gt; </v>
      </c>
    </row>
    <row r="435" spans="2:5" x14ac:dyDescent="0.25">
      <c r="B435" s="85" t="s">
        <v>518</v>
      </c>
      <c r="C435" s="77" t="str">
        <f>"=="&amp;analysis!A436&amp;"=="&amp;"&lt;"&amp;analysis!C436&amp;"&gt; "&amp;" &lt;Q"&amp;analysis!D436&amp;"&gt; "&amp;" &lt;"&amp;analysis!C436 &amp;" Q"&amp;analysis!D436&amp;"&gt; "&amp;" &lt;F."&amp;analysis!P436&amp;"&gt; "&amp;" &lt;F."&amp;analysis!P436&amp;" Ch."&amp;analysis!R436&amp;"&gt; "&amp;" &lt;"&amp;analysis!N436&amp;"&gt; "&amp;" &lt;Lv"&amp;analysis!L436&amp;"&gt; "&amp;" **"&amp;analysis!F436&amp;"** "</f>
        <v xml:space="preserve">==201003==&lt;2010&gt;  &lt;Q3&gt;  &lt;2010 Q3&gt;  &lt;F.4&gt;  &lt;F.4 Ch.9&gt;  &lt;A3&gt;  &lt;Lv2&gt;  **D** </v>
      </c>
      <c r="D435" s="85" t="s">
        <v>519</v>
      </c>
      <c r="E435" s="84" t="str">
        <f>analysis!C436&amp;" Q"&amp;analysis!D436&amp;" &lt;F."&amp;analysis!P436&amp;" Ch."&amp;analysis!R436&amp;"&gt; "&amp;" &lt;Lv"&amp;analysis!L436&amp;"&gt; "</f>
        <v xml:space="preserve">2010 Q3 &lt;F.4 Ch.9&gt;  &lt;Lv2&gt; </v>
      </c>
    </row>
    <row r="436" spans="2:5" x14ac:dyDescent="0.25">
      <c r="B436" s="85" t="s">
        <v>518</v>
      </c>
      <c r="C436" s="77" t="str">
        <f>"=="&amp;analysis!A437&amp;"=="&amp;"&lt;"&amp;analysis!C437&amp;"&gt; "&amp;" &lt;Q"&amp;analysis!D437&amp;"&gt; "&amp;" &lt;"&amp;analysis!C437 &amp;" Q"&amp;analysis!D437&amp;"&gt; "&amp;" &lt;F."&amp;analysis!P437&amp;"&gt; "&amp;" &lt;F."&amp;analysis!P437&amp;" Ch."&amp;analysis!R437&amp;"&gt; "&amp;" &lt;"&amp;analysis!N437&amp;"&gt; "&amp;" &lt;Lv"&amp;analysis!L437&amp;"&gt; "&amp;" **"&amp;analysis!F437&amp;"** "</f>
        <v xml:space="preserve">==201004==&lt;2010&gt;  &lt;Q4&gt;  &lt;2010 Q4&gt;  &lt;F.2&gt;  &lt;F.2 Ch.2&gt;  &lt;A1&gt;  &lt;Lv2&gt;  **B** </v>
      </c>
      <c r="D436" s="85" t="s">
        <v>519</v>
      </c>
      <c r="E436" s="84" t="str">
        <f>analysis!C437&amp;" Q"&amp;analysis!D437&amp;" &lt;F."&amp;analysis!P437&amp;" Ch."&amp;analysis!R437&amp;"&gt; "&amp;" &lt;Lv"&amp;analysis!L437&amp;"&gt; "</f>
        <v xml:space="preserve">2010 Q4 &lt;F.2 Ch.2&gt;  &lt;Lv2&gt; </v>
      </c>
    </row>
    <row r="437" spans="2:5" x14ac:dyDescent="0.25">
      <c r="B437" s="85" t="s">
        <v>518</v>
      </c>
      <c r="C437" s="77" t="str">
        <f>"=="&amp;analysis!A438&amp;"=="&amp;"&lt;"&amp;analysis!C438&amp;"&gt; "&amp;" &lt;Q"&amp;analysis!D438&amp;"&gt; "&amp;" &lt;"&amp;analysis!C438 &amp;" Q"&amp;analysis!D438&amp;"&gt; "&amp;" &lt;F."&amp;analysis!P438&amp;"&gt; "&amp;" &lt;F."&amp;analysis!P438&amp;" Ch."&amp;analysis!R438&amp;"&gt; "&amp;" &lt;"&amp;analysis!N438&amp;"&gt; "&amp;" &lt;Lv"&amp;analysis!L438&amp;"&gt; "&amp;" **"&amp;analysis!F438&amp;"** "</f>
        <v xml:space="preserve">==201005==&lt;2010&gt;  &lt;Q5&gt;  &lt;2010 Q5&gt;  &lt;F.2&gt;  &lt;F.2 Ch.3&gt;  &lt;A1&gt;  &lt;Lv2&gt;  **D** </v>
      </c>
      <c r="D437" s="85" t="s">
        <v>519</v>
      </c>
      <c r="E437" s="84" t="str">
        <f>analysis!C438&amp;" Q"&amp;analysis!D438&amp;" &lt;F."&amp;analysis!P438&amp;" Ch."&amp;analysis!R438&amp;"&gt; "&amp;" &lt;Lv"&amp;analysis!L438&amp;"&gt; "</f>
        <v xml:space="preserve">2010 Q5 &lt;F.2 Ch.3&gt;  &lt;Lv2&gt; </v>
      </c>
    </row>
    <row r="438" spans="2:5" x14ac:dyDescent="0.25">
      <c r="B438" s="85" t="s">
        <v>518</v>
      </c>
      <c r="C438" s="77" t="str">
        <f>"=="&amp;analysis!A439&amp;"=="&amp;"&lt;"&amp;analysis!C439&amp;"&gt; "&amp;" &lt;Q"&amp;analysis!D439&amp;"&gt; "&amp;" &lt;"&amp;analysis!C439 &amp;" Q"&amp;analysis!D439&amp;"&gt; "&amp;" &lt;F."&amp;analysis!P439&amp;"&gt; "&amp;" &lt;F."&amp;analysis!P439&amp;" Ch."&amp;analysis!R439&amp;"&gt; "&amp;" &lt;"&amp;analysis!N439&amp;"&gt; "&amp;" &lt;Lv"&amp;analysis!L439&amp;"&gt; "&amp;" **"&amp;analysis!F439&amp;"** "</f>
        <v xml:space="preserve">==201006==&lt;2010&gt;  &lt;Q6&gt;  &lt;2010 Q6&gt;  &lt;F.4&gt;  &lt;F.4 Ch.4&gt;  &lt;A3&gt;  &lt;Lv2&gt;  **C** </v>
      </c>
      <c r="D438" s="85" t="s">
        <v>519</v>
      </c>
      <c r="E438" s="84" t="str">
        <f>analysis!C439&amp;" Q"&amp;analysis!D439&amp;" &lt;F."&amp;analysis!P439&amp;" Ch."&amp;analysis!R439&amp;"&gt; "&amp;" &lt;Lv"&amp;analysis!L439&amp;"&gt; "</f>
        <v xml:space="preserve">2010 Q6 &lt;F.4 Ch.4&gt;  &lt;Lv2&gt; </v>
      </c>
    </row>
    <row r="439" spans="2:5" x14ac:dyDescent="0.25">
      <c r="B439" s="85" t="s">
        <v>518</v>
      </c>
      <c r="C439" s="77" t="str">
        <f>"=="&amp;analysis!A440&amp;"=="&amp;"&lt;"&amp;analysis!C440&amp;"&gt; "&amp;" &lt;Q"&amp;analysis!D440&amp;"&gt; "&amp;" &lt;"&amp;analysis!C440 &amp;" Q"&amp;analysis!D440&amp;"&gt; "&amp;" &lt;F."&amp;analysis!P440&amp;"&gt; "&amp;" &lt;F."&amp;analysis!P440&amp;" Ch."&amp;analysis!R440&amp;"&gt; "&amp;" &lt;"&amp;analysis!N440&amp;"&gt; "&amp;" &lt;Lv"&amp;analysis!L440&amp;"&gt; "&amp;" **"&amp;analysis!F440&amp;"** "</f>
        <v xml:space="preserve">==201007==&lt;2010&gt;  &lt;Q7&gt;  &lt;2010 Q7&gt;  &lt;F.1&gt;  &lt;F.1 Ch.2&gt;  &lt;A1&gt;  &lt;Lv4&gt;  **D** </v>
      </c>
      <c r="D439" s="85" t="s">
        <v>519</v>
      </c>
      <c r="E439" s="84" t="str">
        <f>analysis!C440&amp;" Q"&amp;analysis!D440&amp;" &lt;F."&amp;analysis!P440&amp;" Ch."&amp;analysis!R440&amp;"&gt; "&amp;" &lt;Lv"&amp;analysis!L440&amp;"&gt; "</f>
        <v xml:space="preserve">2010 Q7 &lt;F.1 Ch.2&gt;  &lt;Lv4&gt; </v>
      </c>
    </row>
    <row r="440" spans="2:5" x14ac:dyDescent="0.25">
      <c r="B440" s="85" t="s">
        <v>518</v>
      </c>
      <c r="C440" s="77" t="str">
        <f>"=="&amp;analysis!A441&amp;"=="&amp;"&lt;"&amp;analysis!C441&amp;"&gt; "&amp;" &lt;Q"&amp;analysis!D441&amp;"&gt; "&amp;" &lt;"&amp;analysis!C441 &amp;" Q"&amp;analysis!D441&amp;"&gt; "&amp;" &lt;F."&amp;analysis!P441&amp;"&gt; "&amp;" &lt;F."&amp;analysis!P441&amp;" Ch."&amp;analysis!R441&amp;"&gt; "&amp;" &lt;"&amp;analysis!N441&amp;"&gt; "&amp;" &lt;Lv"&amp;analysis!L441&amp;"&gt; "&amp;" **"&amp;analysis!F441&amp;"** "</f>
        <v xml:space="preserve">==201008==&lt;2010&gt;  &lt;Q8&gt;  &lt;2010 Q8&gt;  &lt;F.2&gt;  &lt;F.2 Ch.5&gt;  &lt;A1&gt;  &lt;Lv2&gt;  **A** </v>
      </c>
      <c r="D440" s="85" t="s">
        <v>519</v>
      </c>
      <c r="E440" s="84" t="str">
        <f>analysis!C441&amp;" Q"&amp;analysis!D441&amp;" &lt;F."&amp;analysis!P441&amp;" Ch."&amp;analysis!R441&amp;"&gt; "&amp;" &lt;Lv"&amp;analysis!L441&amp;"&gt; "</f>
        <v xml:space="preserve">2010 Q8 &lt;F.2 Ch.5&gt;  &lt;Lv2&gt; </v>
      </c>
    </row>
    <row r="441" spans="2:5" x14ac:dyDescent="0.25">
      <c r="B441" s="85" t="s">
        <v>518</v>
      </c>
      <c r="C441" s="77" t="str">
        <f>"=="&amp;analysis!A442&amp;"=="&amp;"&lt;"&amp;analysis!C442&amp;"&gt; "&amp;" &lt;Q"&amp;analysis!D442&amp;"&gt; "&amp;" &lt;"&amp;analysis!C442 &amp;" Q"&amp;analysis!D442&amp;"&gt; "&amp;" &lt;F."&amp;analysis!P442&amp;"&gt; "&amp;" &lt;F."&amp;analysis!P442&amp;" Ch."&amp;analysis!R442&amp;"&gt; "&amp;" &lt;"&amp;analysis!N442&amp;"&gt; "&amp;" &lt;Lv"&amp;analysis!L442&amp;"&gt; "&amp;" **"&amp;analysis!F442&amp;"** "</f>
        <v xml:space="preserve">==201009==&lt;2010&gt;  &lt;Q9&gt;  &lt;2010 Q9&gt;  &lt;F.4&gt;  &lt;F.4 Ch.5&gt;  &lt;A4&gt;  &lt;Lv3&gt;  **C** </v>
      </c>
      <c r="D441" s="85" t="s">
        <v>519</v>
      </c>
      <c r="E441" s="84" t="str">
        <f>analysis!C442&amp;" Q"&amp;analysis!D442&amp;" &lt;F."&amp;analysis!P442&amp;" Ch."&amp;analysis!R442&amp;"&gt; "&amp;" &lt;Lv"&amp;analysis!L442&amp;"&gt; "</f>
        <v xml:space="preserve">2010 Q9 &lt;F.4 Ch.5&gt;  &lt;Lv3&gt; </v>
      </c>
    </row>
    <row r="442" spans="2:5" x14ac:dyDescent="0.25">
      <c r="B442" s="85" t="s">
        <v>518</v>
      </c>
      <c r="C442" s="77" t="str">
        <f>"=="&amp;analysis!A443&amp;"=="&amp;"&lt;"&amp;analysis!C443&amp;"&gt; "&amp;" &lt;Q"&amp;analysis!D443&amp;"&gt; "&amp;" &lt;"&amp;analysis!C443 &amp;" Q"&amp;analysis!D443&amp;"&gt; "&amp;" &lt;F."&amp;analysis!P443&amp;"&gt; "&amp;" &lt;F."&amp;analysis!P443&amp;" Ch."&amp;analysis!R443&amp;"&gt; "&amp;" &lt;"&amp;analysis!N443&amp;"&gt; "&amp;" &lt;Lv"&amp;analysis!L443&amp;"&gt; "&amp;" **"&amp;analysis!F443&amp;"** "</f>
        <v xml:space="preserve">==201010==&lt;2010&gt;  &lt;Q10&gt;  &lt;2010 Q10&gt;  &lt;F.4&gt;  &lt;F.4 Ch.3&gt;  &lt;A3&gt;  &lt;Lv4&gt;  **D** </v>
      </c>
      <c r="D442" s="85" t="s">
        <v>519</v>
      </c>
      <c r="E442" s="84" t="str">
        <f>analysis!C443&amp;" Q"&amp;analysis!D443&amp;" &lt;F."&amp;analysis!P443&amp;" Ch."&amp;analysis!R443&amp;"&gt; "&amp;" &lt;Lv"&amp;analysis!L443&amp;"&gt; "</f>
        <v xml:space="preserve">2010 Q10 &lt;F.4 Ch.3&gt;  &lt;Lv4&gt; </v>
      </c>
    </row>
    <row r="443" spans="2:5" x14ac:dyDescent="0.25">
      <c r="B443" s="85" t="s">
        <v>518</v>
      </c>
      <c r="C443" s="77" t="str">
        <f>"=="&amp;analysis!A444&amp;"=="&amp;"&lt;"&amp;analysis!C444&amp;"&gt; "&amp;" &lt;Q"&amp;analysis!D444&amp;"&gt; "&amp;" &lt;"&amp;analysis!C444 &amp;" Q"&amp;analysis!D444&amp;"&gt; "&amp;" &lt;F."&amp;analysis!P444&amp;"&gt; "&amp;" &lt;F."&amp;analysis!P444&amp;" Ch."&amp;analysis!R444&amp;"&gt; "&amp;" &lt;"&amp;analysis!N444&amp;"&gt; "&amp;" &lt;Lv"&amp;analysis!L444&amp;"&gt; "&amp;" **"&amp;analysis!F444&amp;"** "</f>
        <v xml:space="preserve">==201011==&lt;2010&gt;  &lt;Q11&gt;  &lt;2010 Q11&gt;  &lt;F.3&gt;  &lt;F.3 Ch.4&gt;  &lt;A2&gt;  &lt;Lv4&gt;  **B** </v>
      </c>
      <c r="D443" s="85" t="s">
        <v>519</v>
      </c>
      <c r="E443" s="84" t="str">
        <f>analysis!C444&amp;" Q"&amp;analysis!D444&amp;" &lt;F."&amp;analysis!P444&amp;" Ch."&amp;analysis!R444&amp;"&gt; "&amp;" &lt;Lv"&amp;analysis!L444&amp;"&gt; "</f>
        <v xml:space="preserve">2010 Q11 &lt;F.3 Ch.4&gt;  &lt;Lv4&gt; </v>
      </c>
    </row>
    <row r="444" spans="2:5" x14ac:dyDescent="0.25">
      <c r="B444" s="85" t="s">
        <v>518</v>
      </c>
      <c r="C444" s="77" t="str">
        <f>"=="&amp;analysis!A445&amp;"=="&amp;"&lt;"&amp;analysis!C445&amp;"&gt; "&amp;" &lt;Q"&amp;analysis!D445&amp;"&gt; "&amp;" &lt;"&amp;analysis!C445 &amp;" Q"&amp;analysis!D445&amp;"&gt; "&amp;" &lt;F."&amp;analysis!P445&amp;"&gt; "&amp;" &lt;F."&amp;analysis!P445&amp;" Ch."&amp;analysis!R445&amp;"&gt; "&amp;" &lt;"&amp;analysis!N445&amp;"&gt; "&amp;" &lt;Lv"&amp;analysis!L445&amp;"&gt; "&amp;" **"&amp;analysis!F445&amp;"** "</f>
        <v xml:space="preserve">==201012==&lt;2010&gt;  &lt;Q12&gt;  &lt;2010 Q12&gt;  &lt;F.6&gt;  &lt;F.6 Ch.2&gt;  &lt;A3&gt;  &lt;Lv4&gt;  **D** </v>
      </c>
      <c r="D444" s="85" t="s">
        <v>519</v>
      </c>
      <c r="E444" s="84" t="str">
        <f>analysis!C445&amp;" Q"&amp;analysis!D445&amp;" &lt;F."&amp;analysis!P445&amp;" Ch."&amp;analysis!R445&amp;"&gt; "&amp;" &lt;Lv"&amp;analysis!L445&amp;"&gt; "</f>
        <v xml:space="preserve">2010 Q12 &lt;F.6 Ch.2&gt;  &lt;Lv4&gt; </v>
      </c>
    </row>
    <row r="445" spans="2:5" x14ac:dyDescent="0.25">
      <c r="B445" s="85" t="s">
        <v>518</v>
      </c>
      <c r="C445" s="77" t="str">
        <f>"=="&amp;analysis!A446&amp;"=="&amp;"&lt;"&amp;analysis!C446&amp;"&gt; "&amp;" &lt;Q"&amp;analysis!D446&amp;"&gt; "&amp;" &lt;"&amp;analysis!C446 &amp;" Q"&amp;analysis!D446&amp;"&gt; "&amp;" &lt;F."&amp;analysis!P446&amp;"&gt; "&amp;" &lt;F."&amp;analysis!P446&amp;" Ch."&amp;analysis!R446&amp;"&gt; "&amp;" &lt;"&amp;analysis!N446&amp;"&gt; "&amp;" &lt;Lv"&amp;analysis!L446&amp;"&gt; "&amp;" **"&amp;analysis!F446&amp;"** "</f>
        <v xml:space="preserve">==201013==&lt;2010&gt;  &lt;Q13&gt;  &lt;2010 Q13&gt;  &lt;F.3&gt;  &lt;F.3 Ch.3&gt;  &lt;DA&gt;  &lt;Lv5&gt;  **A** </v>
      </c>
      <c r="D445" s="85" t="s">
        <v>519</v>
      </c>
      <c r="E445" s="84" t="str">
        <f>analysis!C446&amp;" Q"&amp;analysis!D446&amp;" &lt;F."&amp;analysis!P446&amp;" Ch."&amp;analysis!R446&amp;"&gt; "&amp;" &lt;Lv"&amp;analysis!L446&amp;"&gt; "</f>
        <v xml:space="preserve">2010 Q13 &lt;F.3 Ch.3&gt;  &lt;Lv5&gt; </v>
      </c>
    </row>
    <row r="446" spans="2:5" x14ac:dyDescent="0.25">
      <c r="B446" s="85" t="s">
        <v>518</v>
      </c>
      <c r="C446" s="77" t="str">
        <f>"=="&amp;analysis!A447&amp;"=="&amp;"&lt;"&amp;analysis!C447&amp;"&gt; "&amp;" &lt;Q"&amp;analysis!D447&amp;"&gt; "&amp;" &lt;"&amp;analysis!C447 &amp;" Q"&amp;analysis!D447&amp;"&gt; "&amp;" &lt;F."&amp;analysis!P447&amp;"&gt; "&amp;" &lt;F."&amp;analysis!P447&amp;" Ch."&amp;analysis!R447&amp;"&gt; "&amp;" &lt;"&amp;analysis!N447&amp;"&gt; "&amp;" &lt;Lv"&amp;analysis!L447&amp;"&gt; "&amp;" **"&amp;analysis!F447&amp;"** "</f>
        <v xml:space="preserve">==201014==&lt;2010&gt;  &lt;Q14&gt;  &lt;2010 Q14&gt;  &lt;F.3&gt;  &lt;F.3 Ch.3&gt;  &lt;DA&gt;  &lt;Lv3&gt;  **D** </v>
      </c>
      <c r="D446" s="85" t="s">
        <v>519</v>
      </c>
      <c r="E446" s="84" t="str">
        <f>analysis!C447&amp;" Q"&amp;analysis!D447&amp;" &lt;F."&amp;analysis!P447&amp;" Ch."&amp;analysis!R447&amp;"&gt; "&amp;" &lt;Lv"&amp;analysis!L447&amp;"&gt; "</f>
        <v xml:space="preserve">2010 Q14 &lt;F.3 Ch.3&gt;  &lt;Lv3&gt; </v>
      </c>
    </row>
    <row r="447" spans="2:5" x14ac:dyDescent="0.25">
      <c r="B447" s="85" t="s">
        <v>518</v>
      </c>
      <c r="C447" s="77" t="str">
        <f>"=="&amp;analysis!A448&amp;"=="&amp;"&lt;"&amp;analysis!C448&amp;"&gt; "&amp;" &lt;Q"&amp;analysis!D448&amp;"&gt; "&amp;" &lt;"&amp;analysis!C448 &amp;" Q"&amp;analysis!D448&amp;"&gt; "&amp;" &lt;F."&amp;analysis!P448&amp;"&gt; "&amp;" &lt;F."&amp;analysis!P448&amp;" Ch."&amp;analysis!R448&amp;"&gt; "&amp;" &lt;"&amp;analysis!N448&amp;"&gt; "&amp;" &lt;Lv"&amp;analysis!L448&amp;"&gt; "&amp;" **"&amp;analysis!F448&amp;"** "</f>
        <v xml:space="preserve">==201015==&lt;2010&gt;  &lt;Q15&gt;  &lt;2010 Q15&gt;  &lt;F.2&gt;  &lt;F.2 Ch.5&gt;  &lt;A1&gt;  &lt;Lv2&gt;  **B** </v>
      </c>
      <c r="D447" s="85" t="s">
        <v>519</v>
      </c>
      <c r="E447" s="84" t="str">
        <f>analysis!C448&amp;" Q"&amp;analysis!D448&amp;" &lt;F."&amp;analysis!P448&amp;" Ch."&amp;analysis!R448&amp;"&gt; "&amp;" &lt;Lv"&amp;analysis!L448&amp;"&gt; "</f>
        <v xml:space="preserve">2010 Q15 &lt;F.2 Ch.5&gt;  &lt;Lv2&gt; </v>
      </c>
    </row>
    <row r="448" spans="2:5" x14ac:dyDescent="0.25">
      <c r="B448" s="85" t="s">
        <v>518</v>
      </c>
      <c r="C448" s="77" t="str">
        <f>"=="&amp;analysis!A449&amp;"=="&amp;"&lt;"&amp;analysis!C449&amp;"&gt; "&amp;" &lt;Q"&amp;analysis!D449&amp;"&gt; "&amp;" &lt;"&amp;analysis!C449 &amp;" Q"&amp;analysis!D449&amp;"&gt; "&amp;" &lt;F."&amp;analysis!P449&amp;"&gt; "&amp;" &lt;F."&amp;analysis!P449&amp;" Ch."&amp;analysis!R449&amp;"&gt; "&amp;" &lt;"&amp;analysis!N449&amp;"&gt; "&amp;" &lt;Lv"&amp;analysis!L449&amp;"&gt; "&amp;" **"&amp;analysis!F449&amp;"** "</f>
        <v xml:space="preserve">==201016==&lt;2010&gt;  &lt;Q16&gt;  &lt;2010 Q16&gt;  &lt;F.5&gt;  &lt;F.5 Ch.6&gt;  &lt;DA&gt;  &lt;Lv4&gt;  **A** </v>
      </c>
      <c r="D448" s="85" t="s">
        <v>519</v>
      </c>
      <c r="E448" s="84" t="str">
        <f>analysis!C449&amp;" Q"&amp;analysis!D449&amp;" &lt;F."&amp;analysis!P449&amp;" Ch."&amp;analysis!R449&amp;"&gt; "&amp;" &lt;Lv"&amp;analysis!L449&amp;"&gt; "</f>
        <v xml:space="preserve">2010 Q16 &lt;F.5 Ch.6&gt;  &lt;Lv4&gt; </v>
      </c>
    </row>
    <row r="449" spans="2:5" x14ac:dyDescent="0.25">
      <c r="B449" s="85" t="s">
        <v>518</v>
      </c>
      <c r="C449" s="77" t="str">
        <f>"=="&amp;analysis!A450&amp;"=="&amp;"&lt;"&amp;analysis!C450&amp;"&gt; "&amp;" &lt;Q"&amp;analysis!D450&amp;"&gt; "&amp;" &lt;"&amp;analysis!C450 &amp;" Q"&amp;analysis!D450&amp;"&gt; "&amp;" &lt;F."&amp;analysis!P450&amp;"&gt; "&amp;" &lt;F."&amp;analysis!P450&amp;" Ch."&amp;analysis!R450&amp;"&gt; "&amp;" &lt;"&amp;analysis!N450&amp;"&gt; "&amp;" &lt;Lv"&amp;analysis!L450&amp;"&gt; "&amp;" **"&amp;analysis!F450&amp;"** "</f>
        <v xml:space="preserve">==201017==&lt;2010&gt;  &lt;Q17&gt;  &lt;2010 Q17&gt;  &lt;F.2&gt;  &lt;F.2 Ch.1&gt;  &lt;A1&gt;  &lt;Lv2&gt;  **B** </v>
      </c>
      <c r="D449" s="85" t="s">
        <v>519</v>
      </c>
      <c r="E449" s="84" t="str">
        <f>analysis!C450&amp;" Q"&amp;analysis!D450&amp;" &lt;F."&amp;analysis!P450&amp;" Ch."&amp;analysis!R450&amp;"&gt; "&amp;" &lt;Lv"&amp;analysis!L450&amp;"&gt; "</f>
        <v xml:space="preserve">2010 Q17 &lt;F.2 Ch.1&gt;  &lt;Lv2&gt; </v>
      </c>
    </row>
    <row r="450" spans="2:5" x14ac:dyDescent="0.25">
      <c r="B450" s="85" t="s">
        <v>518</v>
      </c>
      <c r="C450" s="77" t="str">
        <f>"=="&amp;analysis!A451&amp;"=="&amp;"&lt;"&amp;analysis!C451&amp;"&gt; "&amp;" &lt;Q"&amp;analysis!D451&amp;"&gt; "&amp;" &lt;"&amp;analysis!C451 &amp;" Q"&amp;analysis!D451&amp;"&gt; "&amp;" &lt;F."&amp;analysis!P451&amp;"&gt; "&amp;" &lt;F."&amp;analysis!P451&amp;" Ch."&amp;analysis!R451&amp;"&gt; "&amp;" &lt;"&amp;analysis!N451&amp;"&gt; "&amp;" &lt;Lv"&amp;analysis!L451&amp;"&gt; "&amp;" **"&amp;analysis!F451&amp;"** "</f>
        <v xml:space="preserve">==201018==&lt;2010&gt;  &lt;Q18&gt;  &lt;2010 Q18&gt;  &lt;F.3&gt;  &lt;F.3 Ch.10&gt;  &lt;VA2&gt;  &lt;Lv4&gt;  **C** </v>
      </c>
      <c r="D450" s="85" t="s">
        <v>519</v>
      </c>
      <c r="E450" s="84" t="str">
        <f>analysis!C451&amp;" Q"&amp;analysis!D451&amp;" &lt;F."&amp;analysis!P451&amp;" Ch."&amp;analysis!R451&amp;"&gt; "&amp;" &lt;Lv"&amp;analysis!L451&amp;"&gt; "</f>
        <v xml:space="preserve">2010 Q18 &lt;F.3 Ch.10&gt;  &lt;Lv4&gt; </v>
      </c>
    </row>
    <row r="451" spans="2:5" x14ac:dyDescent="0.25">
      <c r="B451" s="85" t="s">
        <v>518</v>
      </c>
      <c r="C451" s="77" t="str">
        <f>"=="&amp;analysis!A452&amp;"=="&amp;"&lt;"&amp;analysis!C452&amp;"&gt; "&amp;" &lt;Q"&amp;analysis!D452&amp;"&gt; "&amp;" &lt;"&amp;analysis!C452 &amp;" Q"&amp;analysis!D452&amp;"&gt; "&amp;" &lt;F."&amp;analysis!P452&amp;"&gt; "&amp;" &lt;F."&amp;analysis!P452&amp;" Ch."&amp;analysis!R452&amp;"&gt; "&amp;" &lt;"&amp;analysis!N452&amp;"&gt; "&amp;" &lt;Lv"&amp;analysis!L452&amp;"&gt; "&amp;" **"&amp;analysis!F452&amp;"** "</f>
        <v xml:space="preserve">==201019==&lt;2010&gt;  &lt;Q19&gt;  &lt;2010 Q19&gt;  &lt;F.3&gt;  &lt;F.3 Ch.9&gt;  &lt;3D1&gt;  &lt;Lv3&gt;  **C** </v>
      </c>
      <c r="D451" s="85" t="s">
        <v>519</v>
      </c>
      <c r="E451" s="84" t="str">
        <f>analysis!C452&amp;" Q"&amp;analysis!D452&amp;" &lt;F."&amp;analysis!P452&amp;" Ch."&amp;analysis!R452&amp;"&gt; "&amp;" &lt;Lv"&amp;analysis!L452&amp;"&gt; "</f>
        <v xml:space="preserve">2010 Q19 &lt;F.3 Ch.9&gt;  &lt;Lv3&gt; </v>
      </c>
    </row>
    <row r="452" spans="2:5" x14ac:dyDescent="0.25">
      <c r="B452" s="85" t="s">
        <v>518</v>
      </c>
      <c r="C452" s="77" t="str">
        <f>"=="&amp;analysis!A453&amp;"=="&amp;"&lt;"&amp;analysis!C453&amp;"&gt; "&amp;" &lt;Q"&amp;analysis!D453&amp;"&gt; "&amp;" &lt;"&amp;analysis!C453 &amp;" Q"&amp;analysis!D453&amp;"&gt; "&amp;" &lt;F."&amp;analysis!P453&amp;"&gt; "&amp;" &lt;F."&amp;analysis!P453&amp;" Ch."&amp;analysis!R453&amp;"&gt; "&amp;" &lt;"&amp;analysis!N453&amp;"&gt; "&amp;" &lt;Lv"&amp;analysis!L453&amp;"&gt; "&amp;" **"&amp;analysis!F453&amp;"** "</f>
        <v xml:space="preserve">==201020==&lt;2010&gt;  &lt;Q20&gt;  &lt;2010 Q20&gt;  &lt;F.2&gt;  &lt;F.2 Ch.10&gt;  &lt;A2&gt;  &lt;Lv4&gt;  **A** </v>
      </c>
      <c r="D452" s="85" t="s">
        <v>519</v>
      </c>
      <c r="E452" s="84" t="str">
        <f>analysis!C453&amp;" Q"&amp;analysis!D453&amp;" &lt;F."&amp;analysis!P453&amp;" Ch."&amp;analysis!R453&amp;"&gt; "&amp;" &lt;Lv"&amp;analysis!L453&amp;"&gt; "</f>
        <v xml:space="preserve">2010 Q20 &lt;F.2 Ch.10&gt;  &lt;Lv4&gt; </v>
      </c>
    </row>
    <row r="453" spans="2:5" x14ac:dyDescent="0.25">
      <c r="B453" s="85" t="s">
        <v>518</v>
      </c>
      <c r="C453" s="77" t="str">
        <f>"=="&amp;analysis!A454&amp;"=="&amp;"&lt;"&amp;analysis!C454&amp;"&gt; "&amp;" &lt;Q"&amp;analysis!D454&amp;"&gt; "&amp;" &lt;"&amp;analysis!C454 &amp;" Q"&amp;analysis!D454&amp;"&gt; "&amp;" &lt;F."&amp;analysis!P454&amp;"&gt; "&amp;" &lt;F."&amp;analysis!P454&amp;" Ch."&amp;analysis!R454&amp;"&gt; "&amp;" &lt;"&amp;analysis!N454&amp;"&gt; "&amp;" &lt;Lv"&amp;analysis!L454&amp;"&gt; "&amp;" **"&amp;analysis!F454&amp;"** "</f>
        <v xml:space="preserve">==201021==&lt;2010&gt;  &lt;Q21&gt;  &lt;2010 Q21&gt;  &lt;F.2&gt;  &lt;F.2 Ch.11&gt;  &lt;T1&gt;  &lt;Lv2&gt;  **B** </v>
      </c>
      <c r="D453" s="85" t="s">
        <v>519</v>
      </c>
      <c r="E453" s="84" t="str">
        <f>analysis!C454&amp;" Q"&amp;analysis!D454&amp;" &lt;F."&amp;analysis!P454&amp;" Ch."&amp;analysis!R454&amp;"&gt; "&amp;" &lt;Lv"&amp;analysis!L454&amp;"&gt; "</f>
        <v xml:space="preserve">2010 Q21 &lt;F.2 Ch.11&gt;  &lt;Lv2&gt; </v>
      </c>
    </row>
    <row r="454" spans="2:5" x14ac:dyDescent="0.25">
      <c r="B454" s="85" t="s">
        <v>518</v>
      </c>
      <c r="C454" s="77" t="str">
        <f>"=="&amp;analysis!A455&amp;"=="&amp;"&lt;"&amp;analysis!C455&amp;"&gt; "&amp;" &lt;Q"&amp;analysis!D455&amp;"&gt; "&amp;" &lt;"&amp;analysis!C455 &amp;" Q"&amp;analysis!D455&amp;"&gt; "&amp;" &lt;F."&amp;analysis!P455&amp;"&gt; "&amp;" &lt;F."&amp;analysis!P455&amp;" Ch."&amp;analysis!R455&amp;"&gt; "&amp;" &lt;"&amp;analysis!N455&amp;"&gt; "&amp;" &lt;Lv"&amp;analysis!L455&amp;"&gt; "&amp;" **"&amp;analysis!F455&amp;"** "</f>
        <v xml:space="preserve">==201022==&lt;2010&gt;  &lt;Q22&gt;  &lt;2010 Q22&gt;  &lt;F.4&gt;  &lt;F.4 Ch.12&gt;  &lt;T2&gt;  &lt;Lv3&gt;  **D** </v>
      </c>
      <c r="D454" s="85" t="s">
        <v>519</v>
      </c>
      <c r="E454" s="84" t="str">
        <f>analysis!C455&amp;" Q"&amp;analysis!D455&amp;" &lt;F."&amp;analysis!P455&amp;" Ch."&amp;analysis!R455&amp;"&gt; "&amp;" &lt;Lv"&amp;analysis!L455&amp;"&gt; "</f>
        <v xml:space="preserve">2010 Q22 &lt;F.4 Ch.12&gt;  &lt;Lv3&gt; </v>
      </c>
    </row>
    <row r="455" spans="2:5" x14ac:dyDescent="0.25">
      <c r="B455" s="85" t="s">
        <v>518</v>
      </c>
      <c r="C455" s="77" t="str">
        <f>"=="&amp;analysis!A456&amp;"=="&amp;"&lt;"&amp;analysis!C456&amp;"&gt; "&amp;" &lt;Q"&amp;analysis!D456&amp;"&gt; "&amp;" &lt;"&amp;analysis!C456 &amp;" Q"&amp;analysis!D456&amp;"&gt; "&amp;" &lt;F."&amp;analysis!P456&amp;"&gt; "&amp;" &lt;F."&amp;analysis!P456&amp;" Ch."&amp;analysis!R456&amp;"&gt; "&amp;" &lt;"&amp;analysis!N456&amp;"&gt; "&amp;" &lt;Lv"&amp;analysis!L456&amp;"&gt; "&amp;" **"&amp;analysis!F456&amp;"** "</f>
        <v xml:space="preserve">==201023==&lt;2010&gt;  &lt;Q23&gt;  &lt;2010 Q23&gt;  &lt;F.3&gt;  &lt;F.3 Ch.9&gt;  &lt;3D1&gt;  &lt;Lv5&gt;  **A** </v>
      </c>
      <c r="D455" s="85" t="s">
        <v>519</v>
      </c>
      <c r="E455" s="84" t="str">
        <f>analysis!C456&amp;" Q"&amp;analysis!D456&amp;" &lt;F."&amp;analysis!P456&amp;" Ch."&amp;analysis!R456&amp;"&gt; "&amp;" &lt;Lv"&amp;analysis!L456&amp;"&gt; "</f>
        <v xml:space="preserve">2010 Q23 &lt;F.3 Ch.9&gt;  &lt;Lv5&gt; </v>
      </c>
    </row>
    <row r="456" spans="2:5" x14ac:dyDescent="0.25">
      <c r="B456" s="85" t="s">
        <v>518</v>
      </c>
      <c r="C456" s="77" t="str">
        <f>"=="&amp;analysis!A457&amp;"=="&amp;"&lt;"&amp;analysis!C457&amp;"&gt; "&amp;" &lt;Q"&amp;analysis!D457&amp;"&gt; "&amp;" &lt;"&amp;analysis!C457 &amp;" Q"&amp;analysis!D457&amp;"&gt; "&amp;" &lt;F."&amp;analysis!P457&amp;"&gt; "&amp;" &lt;F."&amp;analysis!P457&amp;" Ch."&amp;analysis!R457&amp;"&gt; "&amp;" &lt;"&amp;analysis!N457&amp;"&gt; "&amp;" &lt;Lv"&amp;analysis!L457&amp;"&gt; "&amp;" **"&amp;analysis!F457&amp;"** "</f>
        <v xml:space="preserve">==201024==&lt;2010&gt;  &lt;Q24&gt;  &lt;2010 Q24&gt;  &lt;F.1&gt;  &lt;F.1 Ch.9&gt;  &lt;Geo&gt;  &lt;Lv2&gt;  **B** </v>
      </c>
      <c r="D456" s="85" t="s">
        <v>519</v>
      </c>
      <c r="E456" s="84" t="str">
        <f>analysis!C457&amp;" Q"&amp;analysis!D457&amp;" &lt;F."&amp;analysis!P457&amp;" Ch."&amp;analysis!R457&amp;"&gt; "&amp;" &lt;Lv"&amp;analysis!L457&amp;"&gt; "</f>
        <v xml:space="preserve">2010 Q24 &lt;F.1 Ch.9&gt;  &lt;Lv2&gt; </v>
      </c>
    </row>
    <row r="457" spans="2:5" x14ac:dyDescent="0.25">
      <c r="B457" s="85" t="s">
        <v>518</v>
      </c>
      <c r="C457" s="77" t="str">
        <f>"=="&amp;analysis!A458&amp;"=="&amp;"&lt;"&amp;analysis!C458&amp;"&gt; "&amp;" &lt;Q"&amp;analysis!D458&amp;"&gt; "&amp;" &lt;"&amp;analysis!C458 &amp;" Q"&amp;analysis!D458&amp;"&gt; "&amp;" &lt;F."&amp;analysis!P458&amp;"&gt; "&amp;" &lt;F."&amp;analysis!P458&amp;" Ch."&amp;analysis!R458&amp;"&gt; "&amp;" &lt;"&amp;analysis!N458&amp;"&gt; "&amp;" &lt;Lv"&amp;analysis!L458&amp;"&gt; "&amp;" **"&amp;analysis!F458&amp;"** "</f>
        <v xml:space="preserve">==201025==&lt;2010&gt;  &lt;Q25&gt;  &lt;2010 Q25&gt;  &lt;F.1&gt;  &lt;F.1 Ch.10&gt;  &lt;DG1&gt;  &lt;Lv2&gt;  **A** </v>
      </c>
      <c r="D457" s="85" t="s">
        <v>519</v>
      </c>
      <c r="E457" s="84" t="str">
        <f>analysis!C458&amp;" Q"&amp;analysis!D458&amp;" &lt;F."&amp;analysis!P458&amp;" Ch."&amp;analysis!R458&amp;"&gt; "&amp;" &lt;Lv"&amp;analysis!L458&amp;"&gt; "</f>
        <v xml:space="preserve">2010 Q25 &lt;F.1 Ch.10&gt;  &lt;Lv2&gt; </v>
      </c>
    </row>
    <row r="458" spans="2:5" x14ac:dyDescent="0.25">
      <c r="B458" s="85" t="s">
        <v>518</v>
      </c>
      <c r="C458" s="77" t="str">
        <f>"=="&amp;analysis!A459&amp;"=="&amp;"&lt;"&amp;analysis!C459&amp;"&gt; "&amp;" &lt;Q"&amp;analysis!D459&amp;"&gt; "&amp;" &lt;"&amp;analysis!C459 &amp;" Q"&amp;analysis!D459&amp;"&gt; "&amp;" &lt;F."&amp;analysis!P459&amp;"&gt; "&amp;" &lt;F."&amp;analysis!P459&amp;" Ch."&amp;analysis!R459&amp;"&gt; "&amp;" &lt;"&amp;analysis!N459&amp;"&gt; "&amp;" &lt;Lv"&amp;analysis!L459&amp;"&gt; "&amp;" **"&amp;analysis!F459&amp;"** "</f>
        <v xml:space="preserve">==201026==&lt;2010&gt;  &lt;Q26&gt;  &lt;2010 Q26&gt;  &lt;F.3&gt;  &lt;F.3 Ch.11&gt;  &lt;T1&gt;  &lt;Lv4&gt;  **C** </v>
      </c>
      <c r="D458" s="85" t="s">
        <v>519</v>
      </c>
      <c r="E458" s="84" t="str">
        <f>analysis!C459&amp;" Q"&amp;analysis!D459&amp;" &lt;F."&amp;analysis!P459&amp;" Ch."&amp;analysis!R459&amp;"&gt; "&amp;" &lt;Lv"&amp;analysis!L459&amp;"&gt; "</f>
        <v xml:space="preserve">2010 Q26 &lt;F.3 Ch.11&gt;  &lt;Lv4&gt; </v>
      </c>
    </row>
    <row r="459" spans="2:5" x14ac:dyDescent="0.25">
      <c r="B459" s="85" t="s">
        <v>518</v>
      </c>
      <c r="C459" s="77" t="str">
        <f>"=="&amp;analysis!A460&amp;"=="&amp;"&lt;"&amp;analysis!C460&amp;"&gt; "&amp;" &lt;Q"&amp;analysis!D460&amp;"&gt; "&amp;" &lt;"&amp;analysis!C460 &amp;" Q"&amp;analysis!D460&amp;"&gt; "&amp;" &lt;F."&amp;analysis!P460&amp;"&gt; "&amp;" &lt;F."&amp;analysis!P460&amp;" Ch."&amp;analysis!R460&amp;"&gt; "&amp;" &lt;"&amp;analysis!N460&amp;"&gt; "&amp;" &lt;Lv"&amp;analysis!L460&amp;"&gt; "&amp;" **"&amp;analysis!F460&amp;"** "</f>
        <v xml:space="preserve">==201027==&lt;2010&gt;  &lt;Q27&gt;  &lt;2010 Q27&gt;  &lt;F.2&gt;  &lt;F.2 Ch.8&gt;  &lt;DG1&gt;  &lt;Lv2&gt;  **C** </v>
      </c>
      <c r="D459" s="85" t="s">
        <v>519</v>
      </c>
      <c r="E459" s="84" t="str">
        <f>analysis!C460&amp;" Q"&amp;analysis!D460&amp;" &lt;F."&amp;analysis!P460&amp;" Ch."&amp;analysis!R460&amp;"&gt; "&amp;" &lt;Lv"&amp;analysis!L460&amp;"&gt; "</f>
        <v xml:space="preserve">2010 Q27 &lt;F.2 Ch.8&gt;  &lt;Lv2&gt; </v>
      </c>
    </row>
    <row r="460" spans="2:5" x14ac:dyDescent="0.25">
      <c r="B460" s="85" t="s">
        <v>518</v>
      </c>
      <c r="C460" s="77" t="str">
        <f>"=="&amp;analysis!A461&amp;"=="&amp;"&lt;"&amp;analysis!C461&amp;"&gt; "&amp;" &lt;Q"&amp;analysis!D461&amp;"&gt; "&amp;" &lt;"&amp;analysis!C461 &amp;" Q"&amp;analysis!D461&amp;"&gt; "&amp;" &lt;F."&amp;analysis!P461&amp;"&gt; "&amp;" &lt;F."&amp;analysis!P461&amp;" Ch."&amp;analysis!R461&amp;"&gt; "&amp;" &lt;"&amp;analysis!N461&amp;"&gt; "&amp;" &lt;Lv"&amp;analysis!L461&amp;"&gt; "&amp;" **"&amp;analysis!F461&amp;"** "</f>
        <v xml:space="preserve">==201028==&lt;2010&gt;  &lt;Q28&gt;  &lt;2010 Q28&gt;  &lt;F.3&gt;  &lt;F.3 Ch.9&gt;  &lt;3D1&gt;  &lt;Lv2&gt;  **D** </v>
      </c>
      <c r="D460" s="85" t="s">
        <v>519</v>
      </c>
      <c r="E460" s="84" t="str">
        <f>analysis!C461&amp;" Q"&amp;analysis!D461&amp;" &lt;F."&amp;analysis!P461&amp;" Ch."&amp;analysis!R461&amp;"&gt; "&amp;" &lt;Lv"&amp;analysis!L461&amp;"&gt; "</f>
        <v xml:space="preserve">2010 Q28 &lt;F.3 Ch.9&gt;  &lt;Lv2&gt; </v>
      </c>
    </row>
    <row r="461" spans="2:5" x14ac:dyDescent="0.25">
      <c r="B461" s="85" t="s">
        <v>518</v>
      </c>
      <c r="C461" s="77" t="str">
        <f>"=="&amp;analysis!A462&amp;"=="&amp;"&lt;"&amp;analysis!C462&amp;"&gt; "&amp;" &lt;Q"&amp;analysis!D462&amp;"&gt; "&amp;" &lt;"&amp;analysis!C462 &amp;" Q"&amp;analysis!D462&amp;"&gt; "&amp;" &lt;F."&amp;analysis!P462&amp;"&gt; "&amp;" &lt;F."&amp;analysis!P462&amp;" Ch."&amp;analysis!R462&amp;"&gt; "&amp;" &lt;"&amp;analysis!N462&amp;"&gt; "&amp;" &lt;Lv"&amp;analysis!L462&amp;"&gt; "&amp;" **"&amp;analysis!F462&amp;"** "</f>
        <v xml:space="preserve">==201029==&lt;2010&gt;  &lt;Q29&gt;  &lt;2010 Q29&gt;  &lt;F.5&gt;  &lt;F.5 Ch.3&gt;  &lt;G&gt;  &lt;Lv4&gt;  **B** </v>
      </c>
      <c r="D461" s="85" t="s">
        <v>519</v>
      </c>
      <c r="E461" s="84" t="str">
        <f>analysis!C462&amp;" Q"&amp;analysis!D462&amp;" &lt;F."&amp;analysis!P462&amp;" Ch."&amp;analysis!R462&amp;"&gt; "&amp;" &lt;Lv"&amp;analysis!L462&amp;"&gt; "</f>
        <v xml:space="preserve">2010 Q29 &lt;F.5 Ch.3&gt;  &lt;Lv4&gt; </v>
      </c>
    </row>
    <row r="462" spans="2:5" x14ac:dyDescent="0.25">
      <c r="B462" s="85" t="s">
        <v>518</v>
      </c>
      <c r="C462" s="77" t="str">
        <f>"=="&amp;analysis!A463&amp;"=="&amp;"&lt;"&amp;analysis!C463&amp;"&gt; "&amp;" &lt;Q"&amp;analysis!D463&amp;"&gt; "&amp;" &lt;"&amp;analysis!C463 &amp;" Q"&amp;analysis!D463&amp;"&gt; "&amp;" &lt;F."&amp;analysis!P463&amp;"&gt; "&amp;" &lt;F."&amp;analysis!P463&amp;" Ch."&amp;analysis!R463&amp;"&gt; "&amp;" &lt;"&amp;analysis!N463&amp;"&gt; "&amp;" &lt;Lv"&amp;analysis!L463&amp;"&gt; "&amp;" **"&amp;analysis!F463&amp;"** "</f>
        <v xml:space="preserve">==201030==&lt;2010&gt;  &lt;Q30&gt;  &lt;2010 Q30&gt;  &lt;F.1&gt;  &lt;F.1 Ch.8&gt;  &lt;AG1&gt;  &lt;Lv4&gt;  **C** </v>
      </c>
      <c r="D462" s="85" t="s">
        <v>519</v>
      </c>
      <c r="E462" s="84" t="str">
        <f>analysis!C463&amp;" Q"&amp;analysis!D463&amp;" &lt;F."&amp;analysis!P463&amp;" Ch."&amp;analysis!R463&amp;"&gt; "&amp;" &lt;Lv"&amp;analysis!L463&amp;"&gt; "</f>
        <v xml:space="preserve">2010 Q30 &lt;F.1 Ch.8&gt;  &lt;Lv4&gt; </v>
      </c>
    </row>
    <row r="463" spans="2:5" x14ac:dyDescent="0.25">
      <c r="B463" s="85" t="s">
        <v>518</v>
      </c>
      <c r="C463" s="77" t="str">
        <f>"=="&amp;analysis!A464&amp;"=="&amp;"&lt;"&amp;analysis!C464&amp;"&gt; "&amp;" &lt;Q"&amp;analysis!D464&amp;"&gt; "&amp;" &lt;"&amp;analysis!C464 &amp;" Q"&amp;analysis!D464&amp;"&gt; "&amp;" &lt;F."&amp;analysis!P464&amp;"&gt; "&amp;" &lt;F."&amp;analysis!P464&amp;" Ch."&amp;analysis!R464&amp;"&gt; "&amp;" &lt;"&amp;analysis!N464&amp;"&gt; "&amp;" &lt;Lv"&amp;analysis!L464&amp;"&gt; "&amp;" **"&amp;analysis!F464&amp;"** "</f>
        <v xml:space="preserve">==201031==&lt;2010&gt;  &lt;Q31&gt;  &lt;2010 Q31&gt;  &lt;F.4&gt;  &lt;F.4 Ch.2&gt;  &lt;AG2&gt;  &lt;Lv3&gt;  **D** </v>
      </c>
      <c r="D463" s="85" t="s">
        <v>519</v>
      </c>
      <c r="E463" s="84" t="str">
        <f>analysis!C464&amp;" Q"&amp;analysis!D464&amp;" &lt;F."&amp;analysis!P464&amp;" Ch."&amp;analysis!R464&amp;"&gt; "&amp;" &lt;Lv"&amp;analysis!L464&amp;"&gt; "</f>
        <v xml:space="preserve">2010 Q31 &lt;F.4 Ch.2&gt;  &lt;Lv3&gt; </v>
      </c>
    </row>
    <row r="464" spans="2:5" x14ac:dyDescent="0.25">
      <c r="B464" s="85" t="s">
        <v>518</v>
      </c>
      <c r="C464" s="77" t="str">
        <f>"=="&amp;analysis!A465&amp;"=="&amp;"&lt;"&amp;analysis!C465&amp;"&gt; "&amp;" &lt;Q"&amp;analysis!D465&amp;"&gt; "&amp;" &lt;"&amp;analysis!C465 &amp;" Q"&amp;analysis!D465&amp;"&gt; "&amp;" &lt;F."&amp;analysis!P465&amp;"&gt; "&amp;" &lt;F."&amp;analysis!P465&amp;" Ch."&amp;analysis!R465&amp;"&gt; "&amp;" &lt;"&amp;analysis!N465&amp;"&gt; "&amp;" &lt;Lv"&amp;analysis!L465&amp;"&gt; "&amp;" **"&amp;analysis!F465&amp;"** "</f>
        <v xml:space="preserve">==201032==&lt;2010&gt;  &lt;Q32&gt;  &lt;2010 Q32&gt;  &lt;F.4&gt;  &lt;F.4 Ch.2&gt;  &lt;AG2&gt;  &lt;Lv5&gt;  **B** </v>
      </c>
      <c r="D464" s="85" t="s">
        <v>519</v>
      </c>
      <c r="E464" s="84" t="str">
        <f>analysis!C465&amp;" Q"&amp;analysis!D465&amp;" &lt;F."&amp;analysis!P465&amp;" Ch."&amp;analysis!R465&amp;"&gt; "&amp;" &lt;Lv"&amp;analysis!L465&amp;"&gt; "</f>
        <v xml:space="preserve">2010 Q32 &lt;F.4 Ch.2&gt;  &lt;Lv5&gt; </v>
      </c>
    </row>
    <row r="465" spans="2:5" x14ac:dyDescent="0.25">
      <c r="B465" s="85" t="s">
        <v>518</v>
      </c>
      <c r="C465" s="77" t="str">
        <f>"=="&amp;analysis!A466&amp;"=="&amp;"&lt;"&amp;analysis!C466&amp;"&gt; "&amp;" &lt;Q"&amp;analysis!D466&amp;"&gt; "&amp;" &lt;"&amp;analysis!C466 &amp;" Q"&amp;analysis!D466&amp;"&gt; "&amp;" &lt;F."&amp;analysis!P466&amp;"&gt; "&amp;" &lt;F."&amp;analysis!P466&amp;" Ch."&amp;analysis!R466&amp;"&gt; "&amp;" &lt;"&amp;analysis!N466&amp;"&gt; "&amp;" &lt;Lv"&amp;analysis!L466&amp;"&gt; "&amp;" **"&amp;analysis!F466&amp;"** "</f>
        <v xml:space="preserve">==201033==&lt;2010&gt;  &lt;Q33&gt;  &lt;2010 Q33&gt;  &lt;F.5&gt;  &lt;F.5 Ch.5&gt;  &lt;P2&gt;  &lt;Lv2&gt;  **C** </v>
      </c>
      <c r="D465" s="85" t="s">
        <v>519</v>
      </c>
      <c r="E465" s="84" t="str">
        <f>analysis!C466&amp;" Q"&amp;analysis!D466&amp;" &lt;F."&amp;analysis!P466&amp;" Ch."&amp;analysis!R466&amp;"&gt; "&amp;" &lt;Lv"&amp;analysis!L466&amp;"&gt; "</f>
        <v xml:space="preserve">2010 Q33 &lt;F.5 Ch.5&gt;  &lt;Lv2&gt; </v>
      </c>
    </row>
    <row r="466" spans="2:5" x14ac:dyDescent="0.25">
      <c r="B466" s="85" t="s">
        <v>518</v>
      </c>
      <c r="C466" s="77" t="str">
        <f>"=="&amp;analysis!A467&amp;"=="&amp;"&lt;"&amp;analysis!C467&amp;"&gt; "&amp;" &lt;Q"&amp;analysis!D467&amp;"&gt; "&amp;" &lt;"&amp;analysis!C467 &amp;" Q"&amp;analysis!D467&amp;"&gt; "&amp;" &lt;F."&amp;analysis!P467&amp;"&gt; "&amp;" &lt;F."&amp;analysis!P467&amp;" Ch."&amp;analysis!R467&amp;"&gt; "&amp;" &lt;"&amp;analysis!N467&amp;"&gt; "&amp;" &lt;Lv"&amp;analysis!L467&amp;"&gt; "&amp;" **"&amp;analysis!F467&amp;"** "</f>
        <v xml:space="preserve">==201034==&lt;2010&gt;  &lt;Q34&gt;  &lt;2010 Q34&gt;  &lt;F.5&gt;  &lt;F.5 Ch.11&gt;  &lt;S3&gt;  &lt;Lv3&gt;  **A** </v>
      </c>
      <c r="D466" s="85" t="s">
        <v>519</v>
      </c>
      <c r="E466" s="84" t="str">
        <f>analysis!C467&amp;" Q"&amp;analysis!D467&amp;" &lt;F."&amp;analysis!P467&amp;" Ch."&amp;analysis!R467&amp;"&gt; "&amp;" &lt;Lv"&amp;analysis!L467&amp;"&gt; "</f>
        <v xml:space="preserve">2010 Q34 &lt;F.5 Ch.11&gt;  &lt;Lv3&gt; </v>
      </c>
    </row>
    <row r="467" spans="2:5" x14ac:dyDescent="0.25">
      <c r="B467" s="85" t="s">
        <v>518</v>
      </c>
      <c r="C467" s="77" t="str">
        <f>"=="&amp;analysis!A468&amp;"=="&amp;"&lt;"&amp;analysis!C468&amp;"&gt; "&amp;" &lt;Q"&amp;analysis!D468&amp;"&gt; "&amp;" &lt;"&amp;analysis!C468 &amp;" Q"&amp;analysis!D468&amp;"&gt; "&amp;" &lt;F."&amp;analysis!P468&amp;"&gt; "&amp;" &lt;F."&amp;analysis!P468&amp;" Ch."&amp;analysis!R468&amp;"&gt; "&amp;" &lt;"&amp;analysis!N468&amp;"&gt; "&amp;" &lt;Lv"&amp;analysis!L468&amp;"&gt; "&amp;" **"&amp;analysis!F468&amp;"** "</f>
        <v xml:space="preserve">==201035==&lt;2010&gt;  &lt;Q35&gt;  &lt;2010 Q35&gt;  &lt;F.5&gt;  &lt;F.5 Ch.11&gt;  &lt;S3&gt;  &lt;Lv2&gt;  **A** </v>
      </c>
      <c r="D467" s="85" t="s">
        <v>519</v>
      </c>
      <c r="E467" s="84" t="str">
        <f>analysis!C468&amp;" Q"&amp;analysis!D468&amp;" &lt;F."&amp;analysis!P468&amp;" Ch."&amp;analysis!R468&amp;"&gt; "&amp;" &lt;Lv"&amp;analysis!L468&amp;"&gt; "</f>
        <v xml:space="preserve">2010 Q35 &lt;F.5 Ch.11&gt;  &lt;Lv2&gt; </v>
      </c>
    </row>
    <row r="468" spans="2:5" x14ac:dyDescent="0.25">
      <c r="B468" s="85" t="s">
        <v>518</v>
      </c>
      <c r="C468" s="77" t="str">
        <f>"=="&amp;analysis!A469&amp;"=="&amp;"&lt;"&amp;analysis!C469&amp;"&gt; "&amp;" &lt;Q"&amp;analysis!D469&amp;"&gt; "&amp;" &lt;"&amp;analysis!C469 &amp;" Q"&amp;analysis!D469&amp;"&gt; "&amp;" &lt;F."&amp;analysis!P469&amp;"&gt; "&amp;" &lt;F."&amp;analysis!P469&amp;" Ch."&amp;analysis!R469&amp;"&gt; "&amp;" &lt;"&amp;analysis!N469&amp;"&gt; "&amp;" &lt;Lv"&amp;analysis!L469&amp;"&gt; "&amp;" **"&amp;analysis!F469&amp;"** "</f>
        <v xml:space="preserve">==201036==&lt;2010&gt;  &lt;Q36&gt;  &lt;2010 Q36&gt;  &lt;F.5&gt;  &lt;F.5 Ch.11&gt;  &lt;S3&gt;  &lt;Lv2&gt;  **A** </v>
      </c>
      <c r="D468" s="85" t="s">
        <v>519</v>
      </c>
      <c r="E468" s="84" t="str">
        <f>analysis!C469&amp;" Q"&amp;analysis!D469&amp;" &lt;F."&amp;analysis!P469&amp;" Ch."&amp;analysis!R469&amp;"&gt; "&amp;" &lt;Lv"&amp;analysis!L469&amp;"&gt; "</f>
        <v xml:space="preserve">2010 Q36 &lt;F.5 Ch.11&gt;  &lt;Lv2&gt; </v>
      </c>
    </row>
    <row r="469" spans="2:5" x14ac:dyDescent="0.25">
      <c r="B469" s="85" t="s">
        <v>518</v>
      </c>
      <c r="C469" s="77" t="str">
        <f>"=="&amp;analysis!A470&amp;"=="&amp;"&lt;"&amp;analysis!C470&amp;"&gt; "&amp;" &lt;Q"&amp;analysis!D470&amp;"&gt; "&amp;" &lt;"&amp;analysis!C470 &amp;" Q"&amp;analysis!D470&amp;"&gt; "&amp;" &lt;F."&amp;analysis!P470&amp;"&gt; "&amp;" &lt;F."&amp;analysis!P470&amp;" Ch."&amp;analysis!R470&amp;"&gt; "&amp;" &lt;"&amp;analysis!N470&amp;"&gt; "&amp;" &lt;Lv"&amp;analysis!L470&amp;"&gt; "&amp;" **"&amp;analysis!F470&amp;"** "</f>
        <v xml:space="preserve">==201037==&lt;2010&gt;  &lt;Q37&gt;  &lt;2010 Q37&gt;  &lt;F.5&gt;  &lt;F.5 Ch.3&gt;  &lt;G&gt;  &lt;Lv4&gt;  **C** </v>
      </c>
      <c r="D469" s="85" t="s">
        <v>519</v>
      </c>
      <c r="E469" s="84" t="str">
        <f>analysis!C470&amp;" Q"&amp;analysis!D470&amp;" &lt;F."&amp;analysis!P470&amp;" Ch."&amp;analysis!R470&amp;"&gt; "&amp;" &lt;Lv"&amp;analysis!L470&amp;"&gt; "</f>
        <v xml:space="preserve">2010 Q37 &lt;F.5 Ch.3&gt;  &lt;Lv4&gt; </v>
      </c>
    </row>
    <row r="470" spans="2:5" x14ac:dyDescent="0.25">
      <c r="B470" s="85" t="s">
        <v>518</v>
      </c>
      <c r="C470" s="77" t="str">
        <f>"=="&amp;analysis!A471&amp;"=="&amp;"&lt;"&amp;analysis!C471&amp;"&gt; "&amp;" &lt;Q"&amp;analysis!D471&amp;"&gt; "&amp;" &lt;"&amp;analysis!C471 &amp;" Q"&amp;analysis!D471&amp;"&gt; "&amp;" &lt;F."&amp;analysis!P471&amp;"&gt; "&amp;" &lt;F."&amp;analysis!P471&amp;" Ch."&amp;analysis!R471&amp;"&gt; "&amp;" &lt;"&amp;analysis!N471&amp;"&gt; "&amp;" &lt;Lv"&amp;analysis!L471&amp;"&gt; "&amp;" **"&amp;analysis!F471&amp;"** "</f>
        <v xml:space="preserve">==201038==&lt;2010&gt;  &lt;Q38&gt;  &lt;2010 Q38&gt;  &lt;F.4&gt;  &lt;F.4 Ch.7&gt;  &lt;A3&gt;  &lt;Lv5&gt;  **A** </v>
      </c>
      <c r="D470" s="85" t="s">
        <v>519</v>
      </c>
      <c r="E470" s="84" t="str">
        <f>analysis!C471&amp;" Q"&amp;analysis!D471&amp;" &lt;F."&amp;analysis!P471&amp;" Ch."&amp;analysis!R471&amp;"&gt; "&amp;" &lt;Lv"&amp;analysis!L471&amp;"&gt; "</f>
        <v xml:space="preserve">2010 Q38 &lt;F.4 Ch.7&gt;  &lt;Lv5&gt; </v>
      </c>
    </row>
    <row r="471" spans="2:5" x14ac:dyDescent="0.25">
      <c r="B471" s="85" t="s">
        <v>518</v>
      </c>
      <c r="C471" s="77" t="str">
        <f>"=="&amp;analysis!A472&amp;"=="&amp;"&lt;"&amp;analysis!C472&amp;"&gt; "&amp;" &lt;Q"&amp;analysis!D472&amp;"&gt; "&amp;" &lt;"&amp;analysis!C472 &amp;" Q"&amp;analysis!D472&amp;"&gt; "&amp;" &lt;F."&amp;analysis!P472&amp;"&gt; "&amp;" &lt;F."&amp;analysis!P472&amp;" Ch."&amp;analysis!R472&amp;"&gt; "&amp;" &lt;"&amp;analysis!N472&amp;"&gt; "&amp;" &lt;Lv"&amp;analysis!L472&amp;"&gt; "&amp;" **"&amp;analysis!F472&amp;"** "</f>
        <v xml:space="preserve">==201039==&lt;2010&gt;  &lt;Q39&gt;  &lt;2010 Q39&gt;  &lt;F.4&gt;  &lt;F.4 Ch.9&gt;  &lt;A3&gt;  &lt;Lv4&gt;  **C** </v>
      </c>
      <c r="D471" s="85" t="s">
        <v>519</v>
      </c>
      <c r="E471" s="84" t="str">
        <f>analysis!C472&amp;" Q"&amp;analysis!D472&amp;" &lt;F."&amp;analysis!P472&amp;" Ch."&amp;analysis!R472&amp;"&gt; "&amp;" &lt;Lv"&amp;analysis!L472&amp;"&gt; "</f>
        <v xml:space="preserve">2010 Q39 &lt;F.4 Ch.9&gt;  &lt;Lv4&gt; </v>
      </c>
    </row>
    <row r="472" spans="2:5" x14ac:dyDescent="0.25">
      <c r="B472" s="85" t="s">
        <v>518</v>
      </c>
      <c r="C472" s="77" t="str">
        <f>"=="&amp;analysis!A473&amp;"=="&amp;"&lt;"&amp;analysis!C473&amp;"&gt; "&amp;" &lt;Q"&amp;analysis!D473&amp;"&gt; "&amp;" &lt;"&amp;analysis!C473 &amp;" Q"&amp;analysis!D473&amp;"&gt; "&amp;" &lt;F."&amp;analysis!P473&amp;"&gt; "&amp;" &lt;F."&amp;analysis!P473&amp;" Ch."&amp;analysis!R473&amp;"&gt; "&amp;" &lt;"&amp;analysis!N473&amp;"&gt; "&amp;" &lt;Lv"&amp;analysis!L473&amp;"&gt; "&amp;" **"&amp;analysis!F473&amp;"** "</f>
        <v xml:space="preserve">==201040==&lt;2010&gt;  &lt;Q40&gt;  &lt;2010 Q40&gt;  &lt;F.3&gt;  &lt;F.3 Ch.2&gt;  &lt;A2&gt;  &lt;Lv3&gt;  **D** </v>
      </c>
      <c r="D472" s="85" t="s">
        <v>519</v>
      </c>
      <c r="E472" s="84" t="str">
        <f>analysis!C473&amp;" Q"&amp;analysis!D473&amp;" &lt;F."&amp;analysis!P473&amp;" Ch."&amp;analysis!R473&amp;"&gt; "&amp;" &lt;Lv"&amp;analysis!L473&amp;"&gt; "</f>
        <v xml:space="preserve">2010 Q40 &lt;F.3 Ch.2&gt;  &lt;Lv3&gt; </v>
      </c>
    </row>
    <row r="473" spans="2:5" x14ac:dyDescent="0.25">
      <c r="B473" s="85" t="s">
        <v>518</v>
      </c>
      <c r="C473" s="77" t="str">
        <f>"=="&amp;analysis!A474&amp;"=="&amp;"&lt;"&amp;analysis!C474&amp;"&gt; "&amp;" &lt;Q"&amp;analysis!D474&amp;"&gt; "&amp;" &lt;"&amp;analysis!C474 &amp;" Q"&amp;analysis!D474&amp;"&gt; "&amp;" &lt;F."&amp;analysis!P474&amp;"&gt; "&amp;" &lt;F."&amp;analysis!P474&amp;" Ch."&amp;analysis!R474&amp;"&gt; "&amp;" &lt;"&amp;analysis!N474&amp;"&gt; "&amp;" &lt;Lv"&amp;analysis!L474&amp;"&gt; "&amp;" **"&amp;analysis!F474&amp;"** "</f>
        <v xml:space="preserve">==201041==&lt;2010&gt;  &lt;Q41&gt;  &lt;2010 Q41&gt;  &lt;F.4&gt;  &lt;F.4 Ch.6&gt;  &lt;A3&gt;  &lt;Lv2&gt;  **A** </v>
      </c>
      <c r="D473" s="85" t="s">
        <v>519</v>
      </c>
      <c r="E473" s="84" t="str">
        <f>analysis!C474&amp;" Q"&amp;analysis!D474&amp;" &lt;F."&amp;analysis!P474&amp;" Ch."&amp;analysis!R474&amp;"&gt; "&amp;" &lt;Lv"&amp;analysis!L474&amp;"&gt; "</f>
        <v xml:space="preserve">2010 Q41 &lt;F.4 Ch.6&gt;  &lt;Lv2&gt; </v>
      </c>
    </row>
    <row r="474" spans="2:5" x14ac:dyDescent="0.25">
      <c r="B474" s="85" t="s">
        <v>518</v>
      </c>
      <c r="C474" s="77" t="str">
        <f>"=="&amp;analysis!A475&amp;"=="&amp;"&lt;"&amp;analysis!C475&amp;"&gt; "&amp;" &lt;Q"&amp;analysis!D475&amp;"&gt; "&amp;" &lt;"&amp;analysis!C475 &amp;" Q"&amp;analysis!D475&amp;"&gt; "&amp;" &lt;F."&amp;analysis!P475&amp;"&gt; "&amp;" &lt;F."&amp;analysis!P475&amp;" Ch."&amp;analysis!R475&amp;"&gt; "&amp;" &lt;"&amp;analysis!N475&amp;"&gt; "&amp;" &lt;Lv"&amp;analysis!L475&amp;"&gt; "&amp;" **"&amp;analysis!F475&amp;"** "</f>
        <v xml:space="preserve">==201042==&lt;2010&gt;  &lt;Q42&gt;  &lt;2010 Q42&gt;  &lt;F.6&gt;  &lt;F.6 Ch.3&gt;  &lt;A4&gt;  &lt;Lv4&gt;  **C** </v>
      </c>
      <c r="D474" s="85" t="s">
        <v>519</v>
      </c>
      <c r="E474" s="84" t="str">
        <f>analysis!C475&amp;" Q"&amp;analysis!D475&amp;" &lt;F."&amp;analysis!P475&amp;" Ch."&amp;analysis!R475&amp;"&gt; "&amp;" &lt;Lv"&amp;analysis!L475&amp;"&gt; "</f>
        <v xml:space="preserve">2010 Q42 &lt;F.6 Ch.3&gt;  &lt;Lv4&gt; </v>
      </c>
    </row>
    <row r="475" spans="2:5" x14ac:dyDescent="0.25">
      <c r="B475" s="85" t="s">
        <v>518</v>
      </c>
      <c r="C475" s="77" t="str">
        <f>"=="&amp;analysis!A476&amp;"=="&amp;"&lt;"&amp;analysis!C476&amp;"&gt; "&amp;" &lt;Q"&amp;analysis!D476&amp;"&gt; "&amp;" &lt;"&amp;analysis!C476 &amp;" Q"&amp;analysis!D476&amp;"&gt; "&amp;" &lt;F."&amp;analysis!P476&amp;"&gt; "&amp;" &lt;F."&amp;analysis!P476&amp;" Ch."&amp;analysis!R476&amp;"&gt; "&amp;" &lt;"&amp;analysis!N476&amp;"&gt; "&amp;" &lt;Lv"&amp;analysis!L476&amp;"&gt; "&amp;" **"&amp;analysis!F476&amp;"** "</f>
        <v xml:space="preserve">==201043==&lt;2010&gt;  &lt;Q43&gt;  &lt;2010 Q43&gt;  &lt;F.6&gt;  &lt;F.6 Ch.2&gt;  &lt;A3&gt;  &lt;Lv3&gt;  **B** </v>
      </c>
      <c r="D475" s="85" t="s">
        <v>519</v>
      </c>
      <c r="E475" s="84" t="str">
        <f>analysis!C476&amp;" Q"&amp;analysis!D476&amp;" &lt;F."&amp;analysis!P476&amp;" Ch."&amp;analysis!R476&amp;"&gt; "&amp;" &lt;Lv"&amp;analysis!L476&amp;"&gt; "</f>
        <v xml:space="preserve">2010 Q43 &lt;F.6 Ch.2&gt;  &lt;Lv3&gt; </v>
      </c>
    </row>
    <row r="476" spans="2:5" x14ac:dyDescent="0.25">
      <c r="B476" s="85" t="s">
        <v>518</v>
      </c>
      <c r="C476" s="77" t="str">
        <f>"=="&amp;analysis!A477&amp;"=="&amp;"&lt;"&amp;analysis!C477&amp;"&gt; "&amp;" &lt;Q"&amp;analysis!D477&amp;"&gt; "&amp;" &lt;"&amp;analysis!C477 &amp;" Q"&amp;analysis!D477&amp;"&gt; "&amp;" &lt;F."&amp;analysis!P477&amp;"&gt; "&amp;" &lt;F."&amp;analysis!P477&amp;" Ch."&amp;analysis!R477&amp;"&gt; "&amp;" &lt;"&amp;analysis!N477&amp;"&gt; "&amp;" &lt;Lv"&amp;analysis!L477&amp;"&gt; "&amp;" **"&amp;analysis!F477&amp;"** "</f>
        <v xml:space="preserve">==201044==&lt;2010&gt;  &lt;Q44&gt;  &lt;2010 Q44&gt;  &lt;F.6&gt;  &lt;F.6 Ch.2&gt;  &lt;A3&gt;  &lt;Lv5&gt;  **C** </v>
      </c>
      <c r="D476" s="85" t="s">
        <v>519</v>
      </c>
      <c r="E476" s="84" t="str">
        <f>analysis!C477&amp;" Q"&amp;analysis!D477&amp;" &lt;F."&amp;analysis!P477&amp;" Ch."&amp;analysis!R477&amp;"&gt; "&amp;" &lt;Lv"&amp;analysis!L477&amp;"&gt; "</f>
        <v xml:space="preserve">2010 Q44 &lt;F.6 Ch.2&gt;  &lt;Lv5&gt; </v>
      </c>
    </row>
    <row r="477" spans="2:5" x14ac:dyDescent="0.25">
      <c r="B477" s="85" t="s">
        <v>518</v>
      </c>
      <c r="C477" s="77" t="str">
        <f>"=="&amp;analysis!A478&amp;"=="&amp;"&lt;"&amp;analysis!C478&amp;"&gt; "&amp;" &lt;Q"&amp;analysis!D478&amp;"&gt; "&amp;" &lt;"&amp;analysis!C478 &amp;" Q"&amp;analysis!D478&amp;"&gt; "&amp;" &lt;F."&amp;analysis!P478&amp;"&gt; "&amp;" &lt;F."&amp;analysis!P478&amp;" Ch."&amp;analysis!R478&amp;"&gt; "&amp;" &lt;"&amp;analysis!N478&amp;"&gt; "&amp;" &lt;Lv"&amp;analysis!L478&amp;"&gt; "&amp;" **"&amp;analysis!F478&amp;"** "</f>
        <v xml:space="preserve">==201045==&lt;2010&gt;  &lt;Q45&gt;  &lt;2010 Q45&gt;  &lt;F.5&gt;  &lt;F.5 Ch.3&gt;  &lt;G&gt;  &lt;Lv4&gt;  **B** </v>
      </c>
      <c r="D477" s="85" t="s">
        <v>519</v>
      </c>
      <c r="E477" s="84" t="str">
        <f>analysis!C478&amp;" Q"&amp;analysis!D478&amp;" &lt;F."&amp;analysis!P478&amp;" Ch."&amp;analysis!R478&amp;"&gt; "&amp;" &lt;Lv"&amp;analysis!L478&amp;"&gt; "</f>
        <v xml:space="preserve">2010 Q45 &lt;F.5 Ch.3&gt;  &lt;Lv4&gt; </v>
      </c>
    </row>
    <row r="478" spans="2:5" x14ac:dyDescent="0.25">
      <c r="B478" s="85" t="s">
        <v>518</v>
      </c>
      <c r="C478" s="77" t="str">
        <f>"=="&amp;analysis!A479&amp;"=="&amp;"&lt;"&amp;analysis!C479&amp;"&gt; "&amp;" &lt;Q"&amp;analysis!D479&amp;"&gt; "&amp;" &lt;"&amp;analysis!C479 &amp;" Q"&amp;analysis!D479&amp;"&gt; "&amp;" &lt;F."&amp;analysis!P479&amp;"&gt; "&amp;" &lt;F."&amp;analysis!P479&amp;" Ch."&amp;analysis!R479&amp;"&gt; "&amp;" &lt;"&amp;analysis!N479&amp;"&gt; "&amp;" &lt;Lv"&amp;analysis!L479&amp;"&gt; "&amp;" **"&amp;analysis!F479&amp;"** "</f>
        <v xml:space="preserve">==201046==&lt;2010&gt;  &lt;Q46&gt;  &lt;2010 Q46&gt;  &lt;F.4&gt;  &lt;F.4 Ch.12&gt;  &lt;T2&gt;  &lt;Lv5&gt;  **B** </v>
      </c>
      <c r="D478" s="85" t="s">
        <v>519</v>
      </c>
      <c r="E478" s="84" t="str">
        <f>analysis!C479&amp;" Q"&amp;analysis!D479&amp;" &lt;F."&amp;analysis!P479&amp;" Ch."&amp;analysis!R479&amp;"&gt; "&amp;" &lt;Lv"&amp;analysis!L479&amp;"&gt; "</f>
        <v xml:space="preserve">2010 Q46 &lt;F.4 Ch.12&gt;  &lt;Lv5&gt; </v>
      </c>
    </row>
    <row r="479" spans="2:5" x14ac:dyDescent="0.25">
      <c r="B479" s="85" t="s">
        <v>518</v>
      </c>
      <c r="C479" s="77" t="str">
        <f>"=="&amp;analysis!A480&amp;"=="&amp;"&lt;"&amp;analysis!C480&amp;"&gt; "&amp;" &lt;Q"&amp;analysis!D480&amp;"&gt; "&amp;" &lt;"&amp;analysis!C480 &amp;" Q"&amp;analysis!D480&amp;"&gt; "&amp;" &lt;F."&amp;analysis!P480&amp;"&gt; "&amp;" &lt;F."&amp;analysis!P480&amp;" Ch."&amp;analysis!R480&amp;"&gt; "&amp;" &lt;"&amp;analysis!N480&amp;"&gt; "&amp;" &lt;Lv"&amp;analysis!L480&amp;"&gt; "&amp;" **"&amp;analysis!F480&amp;"** "</f>
        <v xml:space="preserve">==201047==&lt;2010&gt;  &lt;Q47&gt;  &lt;2010 Q47&gt;  &lt;F.3&gt;  &lt;F.3 Ch.11&gt;  &lt;T1&gt;  &lt;Lv5&gt;  **D** </v>
      </c>
      <c r="D479" s="85" t="s">
        <v>519</v>
      </c>
      <c r="E479" s="84" t="str">
        <f>analysis!C480&amp;" Q"&amp;analysis!D480&amp;" &lt;F."&amp;analysis!P480&amp;" Ch."&amp;analysis!R480&amp;"&gt; "&amp;" &lt;Lv"&amp;analysis!L480&amp;"&gt; "</f>
        <v xml:space="preserve">2010 Q47 &lt;F.3 Ch.11&gt;  &lt;Lv5&gt; </v>
      </c>
    </row>
    <row r="480" spans="2:5" x14ac:dyDescent="0.25">
      <c r="B480" s="85" t="s">
        <v>518</v>
      </c>
      <c r="C480" s="77" t="str">
        <f>"=="&amp;analysis!A481&amp;"=="&amp;"&lt;"&amp;analysis!C481&amp;"&gt; "&amp;" &lt;Q"&amp;analysis!D481&amp;"&gt; "&amp;" &lt;"&amp;analysis!C481 &amp;" Q"&amp;analysis!D481&amp;"&gt; "&amp;" &lt;F."&amp;analysis!P481&amp;"&gt; "&amp;" &lt;F."&amp;analysis!P481&amp;" Ch."&amp;analysis!R481&amp;"&gt; "&amp;" &lt;"&amp;analysis!N481&amp;"&gt; "&amp;" &lt;Lv"&amp;analysis!L481&amp;"&gt; "&amp;" **"&amp;analysis!F481&amp;"** "</f>
        <v xml:space="preserve">==201048==&lt;2010&gt;  &lt;Q48&gt;  &lt;2010 Q48&gt;  &lt;F.5&gt;  &lt;F.5 Ch.10&gt;  &lt;3D2&gt;  &lt;Lv5&gt;  **D** </v>
      </c>
      <c r="D480" s="85" t="s">
        <v>519</v>
      </c>
      <c r="E480" s="84" t="str">
        <f>analysis!C481&amp;" Q"&amp;analysis!D481&amp;" &lt;F."&amp;analysis!P481&amp;" Ch."&amp;analysis!R481&amp;"&gt; "&amp;" &lt;Lv"&amp;analysis!L481&amp;"&gt; "</f>
        <v xml:space="preserve">2010 Q48 &lt;F.5 Ch.10&gt;  &lt;Lv5&gt; </v>
      </c>
    </row>
    <row r="481" spans="2:5" x14ac:dyDescent="0.25">
      <c r="B481" s="85" t="s">
        <v>518</v>
      </c>
      <c r="C481" s="77" t="str">
        <f>"=="&amp;analysis!A482&amp;"=="&amp;"&lt;"&amp;analysis!C482&amp;"&gt; "&amp;" &lt;Q"&amp;analysis!D482&amp;"&gt; "&amp;" &lt;"&amp;analysis!C482 &amp;" Q"&amp;analysis!D482&amp;"&gt; "&amp;" &lt;F."&amp;analysis!P482&amp;"&gt; "&amp;" &lt;F."&amp;analysis!P482&amp;" Ch."&amp;analysis!R482&amp;"&gt; "&amp;" &lt;"&amp;analysis!N482&amp;"&gt; "&amp;" &lt;Lv"&amp;analysis!L482&amp;"&gt; "&amp;" **"&amp;analysis!F482&amp;"** "</f>
        <v xml:space="preserve">==201049==&lt;2010&gt;  &lt;Q49&gt;  &lt;2010 Q49&gt;  &lt;F.4&gt;  &lt;F.4 Ch.10&gt;  &lt;DG3&gt;  &lt;Lv5&gt;  **B** </v>
      </c>
      <c r="D481" s="85" t="s">
        <v>519</v>
      </c>
      <c r="E481" s="84" t="str">
        <f>analysis!C482&amp;" Q"&amp;analysis!D482&amp;" &lt;F."&amp;analysis!P482&amp;" Ch."&amp;analysis!R482&amp;"&gt; "&amp;" &lt;Lv"&amp;analysis!L482&amp;"&gt; "</f>
        <v xml:space="preserve">2010 Q49 &lt;F.4 Ch.10&gt;  &lt;Lv5&gt; </v>
      </c>
    </row>
    <row r="482" spans="2:5" x14ac:dyDescent="0.25">
      <c r="B482" s="85" t="s">
        <v>518</v>
      </c>
      <c r="C482" s="77" t="str">
        <f>"=="&amp;analysis!A483&amp;"=="&amp;"&lt;"&amp;analysis!C483&amp;"&gt; "&amp;" &lt;Q"&amp;analysis!D483&amp;"&gt; "&amp;" &lt;"&amp;analysis!C483 &amp;" Q"&amp;analysis!D483&amp;"&gt; "&amp;" &lt;F."&amp;analysis!P483&amp;"&gt; "&amp;" &lt;F."&amp;analysis!P483&amp;" Ch."&amp;analysis!R483&amp;"&gt; "&amp;" &lt;"&amp;analysis!N483&amp;"&gt; "&amp;" &lt;Lv"&amp;analysis!L483&amp;"&gt; "&amp;" **"&amp;analysis!F483&amp;"** "</f>
        <v xml:space="preserve">==201050==&lt;2010&gt;  &lt;Q50&gt;  &lt;2010 Q50&gt;  &lt;F.4&gt;  &lt;F.4 Ch.11&gt;  &lt;DG3&gt;  &lt;Lv2&gt;  **C** </v>
      </c>
      <c r="D482" s="85" t="s">
        <v>519</v>
      </c>
      <c r="E482" s="84" t="str">
        <f>analysis!C483&amp;" Q"&amp;analysis!D483&amp;" &lt;F."&amp;analysis!P483&amp;" Ch."&amp;analysis!R483&amp;"&gt; "&amp;" &lt;Lv"&amp;analysis!L483&amp;"&gt; "</f>
        <v xml:space="preserve">2010 Q50 &lt;F.4 Ch.11&gt;  &lt;Lv2&gt; </v>
      </c>
    </row>
    <row r="483" spans="2:5" x14ac:dyDescent="0.25">
      <c r="B483" s="85" t="s">
        <v>518</v>
      </c>
      <c r="C483" s="77" t="str">
        <f>"=="&amp;analysis!A484&amp;"=="&amp;"&lt;"&amp;analysis!C484&amp;"&gt; "&amp;" &lt;Q"&amp;analysis!D484&amp;"&gt; "&amp;" &lt;"&amp;analysis!C484 &amp;" Q"&amp;analysis!D484&amp;"&gt; "&amp;" &lt;F."&amp;analysis!P484&amp;"&gt; "&amp;" &lt;F."&amp;analysis!P484&amp;" Ch."&amp;analysis!R484&amp;"&gt; "&amp;" &lt;"&amp;analysis!N484&amp;"&gt; "&amp;" &lt;Lv"&amp;analysis!L484&amp;"&gt; "&amp;" **"&amp;analysis!F484&amp;"** "</f>
        <v xml:space="preserve">==201051==&lt;2010&gt;  &lt;Q51&gt;  &lt;2010 Q51&gt;  &lt;F.5&gt;  &lt;F.5 Ch.7&gt;  &lt;AG3&gt;  &lt;Lv5&gt;  **A** </v>
      </c>
      <c r="D483" s="85" t="s">
        <v>519</v>
      </c>
      <c r="E483" s="84" t="str">
        <f>analysis!C484&amp;" Q"&amp;analysis!D484&amp;" &lt;F."&amp;analysis!P484&amp;" Ch."&amp;analysis!R484&amp;"&gt; "&amp;" &lt;Lv"&amp;analysis!L484&amp;"&gt; "</f>
        <v xml:space="preserve">2010 Q51 &lt;F.5 Ch.7&gt;  &lt;Lv5&gt; </v>
      </c>
    </row>
    <row r="484" spans="2:5" x14ac:dyDescent="0.25">
      <c r="B484" s="85" t="s">
        <v>518</v>
      </c>
      <c r="C484" s="77" t="str">
        <f>"=="&amp;analysis!A485&amp;"=="&amp;"&lt;"&amp;analysis!C485&amp;"&gt; "&amp;" &lt;Q"&amp;analysis!D485&amp;"&gt; "&amp;" &lt;"&amp;analysis!C485 &amp;" Q"&amp;analysis!D485&amp;"&gt; "&amp;" &lt;F."&amp;analysis!P485&amp;"&gt; "&amp;" &lt;F."&amp;analysis!P485&amp;" Ch."&amp;analysis!R485&amp;"&gt; "&amp;" &lt;"&amp;analysis!N485&amp;"&gt; "&amp;" &lt;Lv"&amp;analysis!L485&amp;"&gt; "&amp;" **"&amp;analysis!F485&amp;"** "</f>
        <v xml:space="preserve">==201052==&lt;2010&gt;  &lt;Q52&gt;  &lt;2010 Q52&gt;  &lt;F.5&gt;  &lt;F.5 Ch.7&gt;  &lt;AG3&gt;  &lt;Lv4&gt;  **D** </v>
      </c>
      <c r="D484" s="85" t="s">
        <v>519</v>
      </c>
      <c r="E484" s="84" t="str">
        <f>analysis!C485&amp;" Q"&amp;analysis!D485&amp;" &lt;F."&amp;analysis!P485&amp;" Ch."&amp;analysis!R485&amp;"&gt; "&amp;" &lt;Lv"&amp;analysis!L485&amp;"&gt; "</f>
        <v xml:space="preserve">2010 Q52 &lt;F.5 Ch.7&gt;  &lt;Lv4&gt; </v>
      </c>
    </row>
    <row r="485" spans="2:5" x14ac:dyDescent="0.25">
      <c r="B485" s="85" t="s">
        <v>518</v>
      </c>
      <c r="C485" s="77" t="str">
        <f>"=="&amp;analysis!A486&amp;"=="&amp;"&lt;"&amp;analysis!C486&amp;"&gt; "&amp;" &lt;Q"&amp;analysis!D486&amp;"&gt; "&amp;" &lt;"&amp;analysis!C486 &amp;" Q"&amp;analysis!D486&amp;"&gt; "&amp;" &lt;F."&amp;analysis!P486&amp;"&gt; "&amp;" &lt;F."&amp;analysis!P486&amp;" Ch."&amp;analysis!R486&amp;"&gt; "&amp;" &lt;"&amp;analysis!N486&amp;"&gt; "&amp;" &lt;Lv"&amp;analysis!L486&amp;"&gt; "&amp;" **"&amp;analysis!F486&amp;"** "</f>
        <v xml:space="preserve">==201053==&lt;2010&gt;  &lt;Q53&gt;  &lt;2010 Q53&gt;  &lt;F.5&gt;  &lt;F.5 Ch.5&gt;  &lt;P2&gt;  &lt;Lv3&gt;  **A** </v>
      </c>
      <c r="D485" s="85" t="s">
        <v>519</v>
      </c>
      <c r="E485" s="84" t="str">
        <f>analysis!C486&amp;" Q"&amp;analysis!D486&amp;" &lt;F."&amp;analysis!P486&amp;" Ch."&amp;analysis!R486&amp;"&gt; "&amp;" &lt;Lv"&amp;analysis!L486&amp;"&gt; "</f>
        <v xml:space="preserve">2010 Q53 &lt;F.5 Ch.5&gt;  &lt;Lv3&gt; </v>
      </c>
    </row>
    <row r="486" spans="2:5" x14ac:dyDescent="0.25">
      <c r="B486" s="85" t="s">
        <v>518</v>
      </c>
      <c r="C486" s="77" t="str">
        <f>"=="&amp;analysis!A487&amp;"=="&amp;"&lt;"&amp;analysis!C487&amp;"&gt; "&amp;" &lt;Q"&amp;analysis!D487&amp;"&gt; "&amp;" &lt;"&amp;analysis!C487 &amp;" Q"&amp;analysis!D487&amp;"&gt; "&amp;" &lt;F."&amp;analysis!P487&amp;"&gt; "&amp;" &lt;F."&amp;analysis!P487&amp;" Ch."&amp;analysis!R487&amp;"&gt; "&amp;" &lt;"&amp;analysis!N487&amp;"&gt; "&amp;" &lt;Lv"&amp;analysis!L487&amp;"&gt; "&amp;" **"&amp;analysis!F487&amp;"** "</f>
        <v xml:space="preserve">==201054==&lt;2010&gt;  &lt;Q54&gt;  &lt;2010 Q54&gt;  &lt;F.1&gt;  &lt;F.1 Ch.12&gt;  &lt;S1&gt;  &lt;Lv2&gt;  **B** </v>
      </c>
      <c r="D486" s="85" t="s">
        <v>519</v>
      </c>
      <c r="E486" s="84" t="str">
        <f>analysis!C487&amp;" Q"&amp;analysis!D487&amp;" &lt;F."&amp;analysis!P487&amp;" Ch."&amp;analysis!R487&amp;"&gt; "&amp;" &lt;Lv"&amp;analysis!L487&amp;"&gt; "</f>
        <v xml:space="preserve">2010 Q54 &lt;F.1 Ch.12&gt;  &lt;Lv2&gt; </v>
      </c>
    </row>
    <row r="487" spans="2:5" x14ac:dyDescent="0.25">
      <c r="B487" s="85" t="s">
        <v>518</v>
      </c>
      <c r="C487" s="77" t="str">
        <f>"=="&amp;analysis!A488&amp;"=="&amp;"&lt;"&amp;analysis!C488&amp;"&gt; "&amp;" &lt;Q"&amp;analysis!D488&amp;"&gt; "&amp;" &lt;"&amp;analysis!C488 &amp;" Q"&amp;analysis!D488&amp;"&gt; "&amp;" &lt;F."&amp;analysis!P488&amp;"&gt; "&amp;" &lt;F."&amp;analysis!P488&amp;" Ch."&amp;analysis!R488&amp;"&gt; "&amp;" &lt;"&amp;analysis!N488&amp;"&gt; "&amp;" &lt;Lv"&amp;analysis!L488&amp;"&gt; "&amp;" **"&amp;analysis!F488&amp;"** "</f>
        <v xml:space="preserve">==201101==&lt;2011&gt;  &lt;Q1&gt;  &lt;2011 Q1&gt;  &lt;F.3&gt;  &lt;F.3 Ch.2&gt;  &lt;A2&gt;  &lt;Lv3&gt;  **A** </v>
      </c>
      <c r="D487" s="85" t="s">
        <v>519</v>
      </c>
      <c r="E487" s="84" t="str">
        <f>analysis!C488&amp;" Q"&amp;analysis!D488&amp;" &lt;F."&amp;analysis!P488&amp;" Ch."&amp;analysis!R488&amp;"&gt; "&amp;" &lt;Lv"&amp;analysis!L488&amp;"&gt; "</f>
        <v xml:space="preserve">2011 Q1 &lt;F.3 Ch.2&gt;  &lt;Lv3&gt; </v>
      </c>
    </row>
    <row r="488" spans="2:5" x14ac:dyDescent="0.25">
      <c r="B488" s="85" t="s">
        <v>518</v>
      </c>
      <c r="C488" s="77" t="str">
        <f>"=="&amp;analysis!A489&amp;"=="&amp;"&lt;"&amp;analysis!C489&amp;"&gt; "&amp;" &lt;Q"&amp;analysis!D489&amp;"&gt; "&amp;" &lt;"&amp;analysis!C489 &amp;" Q"&amp;analysis!D489&amp;"&gt; "&amp;" &lt;F."&amp;analysis!P489&amp;"&gt; "&amp;" &lt;F."&amp;analysis!P489&amp;" Ch."&amp;analysis!R489&amp;"&gt; "&amp;" &lt;"&amp;analysis!N489&amp;"&gt; "&amp;" &lt;Lv"&amp;analysis!L489&amp;"&gt; "&amp;" **"&amp;analysis!F489&amp;"** "</f>
        <v xml:space="preserve">==201102==&lt;2011&gt;  &lt;Q2&gt;  &lt;2011 Q2&gt;  &lt;F.2&gt;  &lt;F.2 Ch.4&gt;  &lt;A1&gt;  &lt;Lv3&gt;  **A** </v>
      </c>
      <c r="D488" s="85" t="s">
        <v>519</v>
      </c>
      <c r="E488" s="84" t="str">
        <f>analysis!C489&amp;" Q"&amp;analysis!D489&amp;" &lt;F."&amp;analysis!P489&amp;" Ch."&amp;analysis!R489&amp;"&gt; "&amp;" &lt;Lv"&amp;analysis!L489&amp;"&gt; "</f>
        <v xml:space="preserve">2011 Q2 &lt;F.2 Ch.4&gt;  &lt;Lv3&gt; </v>
      </c>
    </row>
    <row r="489" spans="2:5" x14ac:dyDescent="0.25">
      <c r="B489" s="85" t="s">
        <v>518</v>
      </c>
      <c r="C489" s="77" t="str">
        <f>"=="&amp;analysis!A490&amp;"=="&amp;"&lt;"&amp;analysis!C490&amp;"&gt; "&amp;" &lt;Q"&amp;analysis!D490&amp;"&gt; "&amp;" &lt;"&amp;analysis!C490 &amp;" Q"&amp;analysis!D490&amp;"&gt; "&amp;" &lt;F."&amp;analysis!P490&amp;"&gt; "&amp;" &lt;F."&amp;analysis!P490&amp;" Ch."&amp;analysis!R490&amp;"&gt; "&amp;" &lt;"&amp;analysis!N490&amp;"&gt; "&amp;" &lt;Lv"&amp;analysis!L490&amp;"&gt; "&amp;" **"&amp;analysis!F490&amp;"** "</f>
        <v xml:space="preserve">==201103==&lt;2011&gt;  &lt;Q3&gt;  &lt;2011 Q3&gt;  &lt;F.2&gt;  &lt;F.2 Ch.2&gt;  &lt;A1&gt;  &lt;Lv2&gt;  **D** </v>
      </c>
      <c r="D489" s="85" t="s">
        <v>519</v>
      </c>
      <c r="E489" s="84" t="str">
        <f>analysis!C490&amp;" Q"&amp;analysis!D490&amp;" &lt;F."&amp;analysis!P490&amp;" Ch."&amp;analysis!R490&amp;"&gt; "&amp;" &lt;Lv"&amp;analysis!L490&amp;"&gt; "</f>
        <v xml:space="preserve">2011 Q3 &lt;F.2 Ch.2&gt;  &lt;Lv2&gt; </v>
      </c>
    </row>
    <row r="490" spans="2:5" x14ac:dyDescent="0.25">
      <c r="B490" s="85" t="s">
        <v>518</v>
      </c>
      <c r="C490" s="77" t="str">
        <f>"=="&amp;analysis!A491&amp;"=="&amp;"&lt;"&amp;analysis!C491&amp;"&gt; "&amp;" &lt;Q"&amp;analysis!D491&amp;"&gt; "&amp;" &lt;"&amp;analysis!C491 &amp;" Q"&amp;analysis!D491&amp;"&gt; "&amp;" &lt;F."&amp;analysis!P491&amp;"&gt; "&amp;" &lt;F."&amp;analysis!P491&amp;" Ch."&amp;analysis!R491&amp;"&gt; "&amp;" &lt;"&amp;analysis!N491&amp;"&gt; "&amp;" &lt;Lv"&amp;analysis!L491&amp;"&gt; "&amp;" **"&amp;analysis!F491&amp;"** "</f>
        <v xml:space="preserve">==201104==&lt;2011&gt;  &lt;Q4&gt;  &lt;2011 Q4&gt;  &lt;F.3&gt;  &lt;F.3 Ch.4&gt;  &lt;A2&gt;  &lt;Lv7&gt;  **B** </v>
      </c>
      <c r="D490" s="85" t="s">
        <v>519</v>
      </c>
      <c r="E490" s="84" t="str">
        <f>analysis!C491&amp;" Q"&amp;analysis!D491&amp;" &lt;F."&amp;analysis!P491&amp;" Ch."&amp;analysis!R491&amp;"&gt; "&amp;" &lt;Lv"&amp;analysis!L491&amp;"&gt; "</f>
        <v xml:space="preserve">2011 Q4 &lt;F.3 Ch.4&gt;  &lt;Lv7&gt; </v>
      </c>
    </row>
    <row r="491" spans="2:5" x14ac:dyDescent="0.25">
      <c r="B491" s="85" t="s">
        <v>518</v>
      </c>
      <c r="C491" s="77" t="str">
        <f>"=="&amp;analysis!A492&amp;"=="&amp;"&lt;"&amp;analysis!C492&amp;"&gt; "&amp;" &lt;Q"&amp;analysis!D492&amp;"&gt; "&amp;" &lt;"&amp;analysis!C492 &amp;" Q"&amp;analysis!D492&amp;"&gt; "&amp;" &lt;F."&amp;analysis!P492&amp;"&gt; "&amp;" &lt;F."&amp;analysis!P492&amp;" Ch."&amp;analysis!R492&amp;"&gt; "&amp;" &lt;"&amp;analysis!N492&amp;"&gt; "&amp;" &lt;Lv"&amp;analysis!L492&amp;"&gt; "&amp;" **"&amp;analysis!F492&amp;"** "</f>
        <v xml:space="preserve">==201105==&lt;2011&gt;  &lt;Q5&gt;  &lt;2011 Q5&gt;  &lt;F.3&gt;  &lt;F.3 Ch.4&gt;  &lt;A2&gt;  &lt;Lv2&gt;  **A** </v>
      </c>
      <c r="D491" s="85" t="s">
        <v>519</v>
      </c>
      <c r="E491" s="84" t="str">
        <f>analysis!C492&amp;" Q"&amp;analysis!D492&amp;" &lt;F."&amp;analysis!P492&amp;" Ch."&amp;analysis!R492&amp;"&gt; "&amp;" &lt;Lv"&amp;analysis!L492&amp;"&gt; "</f>
        <v xml:space="preserve">2011 Q5 &lt;F.3 Ch.4&gt;  &lt;Lv2&gt; </v>
      </c>
    </row>
    <row r="492" spans="2:5" x14ac:dyDescent="0.25">
      <c r="B492" s="85" t="s">
        <v>518</v>
      </c>
      <c r="C492" s="77" t="str">
        <f>"=="&amp;analysis!A493&amp;"=="&amp;"&lt;"&amp;analysis!C493&amp;"&gt; "&amp;" &lt;Q"&amp;analysis!D493&amp;"&gt; "&amp;" &lt;"&amp;analysis!C493 &amp;" Q"&amp;analysis!D493&amp;"&gt; "&amp;" &lt;F."&amp;analysis!P493&amp;"&gt; "&amp;" &lt;F."&amp;analysis!P493&amp;" Ch."&amp;analysis!R493&amp;"&gt; "&amp;" &lt;"&amp;analysis!N493&amp;"&gt; "&amp;" &lt;Lv"&amp;analysis!L493&amp;"&gt; "&amp;" **"&amp;analysis!F493&amp;"** "</f>
        <v xml:space="preserve">==201106==&lt;2011&gt;  &lt;Q6&gt;  &lt;2011 Q6&gt;  &lt;F.2&gt;  &lt;F.2 Ch.5&gt;  &lt;A1&gt;  &lt;Lv2&gt;  **C** </v>
      </c>
      <c r="D492" s="85" t="s">
        <v>519</v>
      </c>
      <c r="E492" s="84" t="str">
        <f>analysis!C493&amp;" Q"&amp;analysis!D493&amp;" &lt;F."&amp;analysis!P493&amp;" Ch."&amp;analysis!R493&amp;"&gt; "&amp;" &lt;Lv"&amp;analysis!L493&amp;"&gt; "</f>
        <v xml:space="preserve">2011 Q6 &lt;F.2 Ch.5&gt;  &lt;Lv2&gt; </v>
      </c>
    </row>
    <row r="493" spans="2:5" x14ac:dyDescent="0.25">
      <c r="B493" s="85" t="s">
        <v>518</v>
      </c>
      <c r="C493" s="77" t="str">
        <f>"=="&amp;analysis!A494&amp;"=="&amp;"&lt;"&amp;analysis!C494&amp;"&gt; "&amp;" &lt;Q"&amp;analysis!D494&amp;"&gt; "&amp;" &lt;"&amp;analysis!C494 &amp;" Q"&amp;analysis!D494&amp;"&gt; "&amp;" &lt;F."&amp;analysis!P494&amp;"&gt; "&amp;" &lt;F."&amp;analysis!P494&amp;" Ch."&amp;analysis!R494&amp;"&gt; "&amp;" &lt;"&amp;analysis!N494&amp;"&gt; "&amp;" &lt;Lv"&amp;analysis!L494&amp;"&gt; "&amp;" **"&amp;analysis!F494&amp;"** "</f>
        <v xml:space="preserve">==201107==&lt;2011&gt;  &lt;Q7&gt;  &lt;2011 Q7&gt;  &lt;F.4&gt;  &lt;F.4 Ch.5&gt;  &lt;A4&gt;  &lt;Lv4&gt;  **A** </v>
      </c>
      <c r="D493" s="85" t="s">
        <v>519</v>
      </c>
      <c r="E493" s="84" t="str">
        <f>analysis!C494&amp;" Q"&amp;analysis!D494&amp;" &lt;F."&amp;analysis!P494&amp;" Ch."&amp;analysis!R494&amp;"&gt; "&amp;" &lt;Lv"&amp;analysis!L494&amp;"&gt; "</f>
        <v xml:space="preserve">2011 Q7 &lt;F.4 Ch.5&gt;  &lt;Lv4&gt; </v>
      </c>
    </row>
    <row r="494" spans="2:5" x14ac:dyDescent="0.25">
      <c r="B494" s="85" t="s">
        <v>518</v>
      </c>
      <c r="C494" s="77" t="str">
        <f>"=="&amp;analysis!A495&amp;"=="&amp;"&lt;"&amp;analysis!C495&amp;"&gt; "&amp;" &lt;Q"&amp;analysis!D495&amp;"&gt; "&amp;" &lt;"&amp;analysis!C495 &amp;" Q"&amp;analysis!D495&amp;"&gt; "&amp;" &lt;F."&amp;analysis!P495&amp;"&gt; "&amp;" &lt;F."&amp;analysis!P495&amp;" Ch."&amp;analysis!R495&amp;"&gt; "&amp;" &lt;"&amp;analysis!N495&amp;"&gt; "&amp;" &lt;Lv"&amp;analysis!L495&amp;"&gt; "&amp;" **"&amp;analysis!F495&amp;"** "</f>
        <v xml:space="preserve">==201108==&lt;2011&gt;  &lt;Q8&gt;  &lt;2011 Q8&gt;  &lt;F.4&gt;  &lt;F.4 Ch.4&gt;  &lt;A3&gt;  &lt;Lv2&gt;  **A** </v>
      </c>
      <c r="D494" s="85" t="s">
        <v>519</v>
      </c>
      <c r="E494" s="84" t="str">
        <f>analysis!C495&amp;" Q"&amp;analysis!D495&amp;" &lt;F."&amp;analysis!P495&amp;" Ch."&amp;analysis!R495&amp;"&gt; "&amp;" &lt;Lv"&amp;analysis!L495&amp;"&gt; "</f>
        <v xml:space="preserve">2011 Q8 &lt;F.4 Ch.4&gt;  &lt;Lv2&gt; </v>
      </c>
    </row>
    <row r="495" spans="2:5" x14ac:dyDescent="0.25">
      <c r="B495" s="85" t="s">
        <v>518</v>
      </c>
      <c r="C495" s="77" t="str">
        <f>"=="&amp;analysis!A496&amp;"=="&amp;"&lt;"&amp;analysis!C496&amp;"&gt; "&amp;" &lt;Q"&amp;analysis!D496&amp;"&gt; "&amp;" &lt;"&amp;analysis!C496 &amp;" Q"&amp;analysis!D496&amp;"&gt; "&amp;" &lt;F."&amp;analysis!P496&amp;"&gt; "&amp;" &lt;F."&amp;analysis!P496&amp;" Ch."&amp;analysis!R496&amp;"&gt; "&amp;" &lt;"&amp;analysis!N496&amp;"&gt; "&amp;" &lt;Lv"&amp;analysis!L496&amp;"&gt; "&amp;" **"&amp;analysis!F496&amp;"** "</f>
        <v xml:space="preserve">==201109==&lt;2011&gt;  &lt;Q9&gt;  &lt;2011 Q9&gt;  &lt;F.6&gt;  &lt;F.6 Ch.1&gt;  &lt;A3&gt;  &lt;Lv2&gt;  **B** </v>
      </c>
      <c r="D495" s="85" t="s">
        <v>519</v>
      </c>
      <c r="E495" s="84" t="str">
        <f>analysis!C496&amp;" Q"&amp;analysis!D496&amp;" &lt;F."&amp;analysis!P496&amp;" Ch."&amp;analysis!R496&amp;"&gt; "&amp;" &lt;Lv"&amp;analysis!L496&amp;"&gt; "</f>
        <v xml:space="preserve">2011 Q9 &lt;F.6 Ch.1&gt;  &lt;Lv2&gt; </v>
      </c>
    </row>
    <row r="496" spans="2:5" x14ac:dyDescent="0.25">
      <c r="B496" s="85" t="s">
        <v>518</v>
      </c>
      <c r="C496" s="77" t="str">
        <f>"=="&amp;analysis!A497&amp;"=="&amp;"&lt;"&amp;analysis!C497&amp;"&gt; "&amp;" &lt;Q"&amp;analysis!D497&amp;"&gt; "&amp;" &lt;"&amp;analysis!C497 &amp;" Q"&amp;analysis!D497&amp;"&gt; "&amp;" &lt;F."&amp;analysis!P497&amp;"&gt; "&amp;" &lt;F."&amp;analysis!P497&amp;" Ch."&amp;analysis!R497&amp;"&gt; "&amp;" &lt;"&amp;analysis!N497&amp;"&gt; "&amp;" &lt;Lv"&amp;analysis!L497&amp;"&gt; "&amp;" **"&amp;analysis!F497&amp;"** "</f>
        <v xml:space="preserve">==201110==&lt;2011&gt;  &lt;Q10&gt;  &lt;2011 Q10&gt;  &lt;F.3&gt;  &lt;F.3 Ch.3&gt;  &lt;DA&gt;  &lt;Lv3&gt;  **C** </v>
      </c>
      <c r="D496" s="85" t="s">
        <v>519</v>
      </c>
      <c r="E496" s="84" t="str">
        <f>analysis!C497&amp;" Q"&amp;analysis!D497&amp;" &lt;F."&amp;analysis!P497&amp;" Ch."&amp;analysis!R497&amp;"&gt; "&amp;" &lt;Lv"&amp;analysis!L497&amp;"&gt; "</f>
        <v xml:space="preserve">2011 Q10 &lt;F.3 Ch.3&gt;  &lt;Lv3&gt; </v>
      </c>
    </row>
    <row r="497" spans="2:5" x14ac:dyDescent="0.25">
      <c r="B497" s="85" t="s">
        <v>518</v>
      </c>
      <c r="C497" s="77" t="str">
        <f>"=="&amp;analysis!A498&amp;"=="&amp;"&lt;"&amp;analysis!C498&amp;"&gt; "&amp;" &lt;Q"&amp;analysis!D498&amp;"&gt; "&amp;" &lt;"&amp;analysis!C498 &amp;" Q"&amp;analysis!D498&amp;"&gt; "&amp;" &lt;F."&amp;analysis!P498&amp;"&gt; "&amp;" &lt;F."&amp;analysis!P498&amp;" Ch."&amp;analysis!R498&amp;"&gt; "&amp;" &lt;"&amp;analysis!N498&amp;"&gt; "&amp;" &lt;Lv"&amp;analysis!L498&amp;"&gt; "&amp;" **"&amp;analysis!F498&amp;"** "</f>
        <v xml:space="preserve">==201111==&lt;2011&gt;  &lt;Q11&gt;  &lt;2011 Q11&gt;  &lt;F.3&gt;  &lt;F.3 Ch.3&gt;  &lt;DA&gt;  &lt;Lv2&gt;  **B** </v>
      </c>
      <c r="D497" s="85" t="s">
        <v>519</v>
      </c>
      <c r="E497" s="84" t="str">
        <f>analysis!C498&amp;" Q"&amp;analysis!D498&amp;" &lt;F."&amp;analysis!P498&amp;" Ch."&amp;analysis!R498&amp;"&gt; "&amp;" &lt;Lv"&amp;analysis!L498&amp;"&gt; "</f>
        <v xml:space="preserve">2011 Q11 &lt;F.3 Ch.3&gt;  &lt;Lv2&gt; </v>
      </c>
    </row>
    <row r="498" spans="2:5" x14ac:dyDescent="0.25">
      <c r="B498" s="85" t="s">
        <v>518</v>
      </c>
      <c r="C498" s="77" t="str">
        <f>"=="&amp;analysis!A499&amp;"=="&amp;"&lt;"&amp;analysis!C499&amp;"&gt; "&amp;" &lt;Q"&amp;analysis!D499&amp;"&gt; "&amp;" &lt;"&amp;analysis!C499 &amp;" Q"&amp;analysis!D499&amp;"&gt; "&amp;" &lt;F."&amp;analysis!P499&amp;"&gt; "&amp;" &lt;F."&amp;analysis!P499&amp;" Ch."&amp;analysis!R499&amp;"&gt; "&amp;" &lt;"&amp;analysis!N499&amp;"&gt; "&amp;" &lt;Lv"&amp;analysis!L499&amp;"&gt; "&amp;" **"&amp;analysis!F499&amp;"** "</f>
        <v xml:space="preserve">==201112==&lt;2011&gt;  &lt;Q12&gt;  &lt;2011 Q12&gt;  &lt;F.2&gt;  &lt;F.2 Ch.6&gt;  &lt;A1&gt;  &lt;Lv3&gt;  **B** </v>
      </c>
      <c r="D498" s="85" t="s">
        <v>519</v>
      </c>
      <c r="E498" s="84" t="str">
        <f>analysis!C499&amp;" Q"&amp;analysis!D499&amp;" &lt;F."&amp;analysis!P499&amp;" Ch."&amp;analysis!R499&amp;"&gt; "&amp;" &lt;Lv"&amp;analysis!L499&amp;"&gt; "</f>
        <v xml:space="preserve">2011 Q12 &lt;F.2 Ch.6&gt;  &lt;Lv3&gt; </v>
      </c>
    </row>
    <row r="499" spans="2:5" x14ac:dyDescent="0.25">
      <c r="B499" s="85" t="s">
        <v>518</v>
      </c>
      <c r="C499" s="77" t="str">
        <f>"=="&amp;analysis!A500&amp;"=="&amp;"&lt;"&amp;analysis!C500&amp;"&gt; "&amp;" &lt;Q"&amp;analysis!D500&amp;"&gt; "&amp;" &lt;"&amp;analysis!C500 &amp;" Q"&amp;analysis!D500&amp;"&gt; "&amp;" &lt;F."&amp;analysis!P500&amp;"&gt; "&amp;" &lt;F."&amp;analysis!P500&amp;" Ch."&amp;analysis!R500&amp;"&gt; "&amp;" &lt;"&amp;analysis!N500&amp;"&gt; "&amp;" &lt;Lv"&amp;analysis!L500&amp;"&gt; "&amp;" **"&amp;analysis!F500&amp;"** "</f>
        <v xml:space="preserve">==201113==&lt;2011&gt;  &lt;Q13&gt;  &lt;2011 Q13&gt;  &lt;F.5&gt;  &lt;F.5 Ch.6&gt;  &lt;DA&gt;  &lt;Lv2&gt;  **C** </v>
      </c>
      <c r="D499" s="85" t="s">
        <v>519</v>
      </c>
      <c r="E499" s="84" t="str">
        <f>analysis!C500&amp;" Q"&amp;analysis!D500&amp;" &lt;F."&amp;analysis!P500&amp;" Ch."&amp;analysis!R500&amp;"&gt; "&amp;" &lt;Lv"&amp;analysis!L500&amp;"&gt; "</f>
        <v xml:space="preserve">2011 Q13 &lt;F.5 Ch.6&gt;  &lt;Lv2&gt; </v>
      </c>
    </row>
    <row r="500" spans="2:5" x14ac:dyDescent="0.25">
      <c r="B500" s="85" t="s">
        <v>518</v>
      </c>
      <c r="C500" s="77" t="str">
        <f>"=="&amp;analysis!A501&amp;"=="&amp;"&lt;"&amp;analysis!C501&amp;"&gt; "&amp;" &lt;Q"&amp;analysis!D501&amp;"&gt; "&amp;" &lt;"&amp;analysis!C501 &amp;" Q"&amp;analysis!D501&amp;"&gt; "&amp;" &lt;F."&amp;analysis!P501&amp;"&gt; "&amp;" &lt;F."&amp;analysis!P501&amp;" Ch."&amp;analysis!R501&amp;"&gt; "&amp;" &lt;"&amp;analysis!N501&amp;"&gt; "&amp;" &lt;Lv"&amp;analysis!L501&amp;"&gt; "&amp;" **"&amp;analysis!F501&amp;"** "</f>
        <v xml:space="preserve">==201114==&lt;2011&gt;  &lt;Q14&gt;  &lt;2011 Q14&gt;  &lt;F.1&gt;  &lt;F.1 Ch.1&gt;  &lt;A1&gt;  &lt;Lv2&gt;  **B** </v>
      </c>
      <c r="D500" s="85" t="s">
        <v>519</v>
      </c>
      <c r="E500" s="84" t="str">
        <f>analysis!C501&amp;" Q"&amp;analysis!D501&amp;" &lt;F."&amp;analysis!P501&amp;" Ch."&amp;analysis!R501&amp;"&gt; "&amp;" &lt;Lv"&amp;analysis!L501&amp;"&gt; "</f>
        <v xml:space="preserve">2011 Q14 &lt;F.1 Ch.1&gt;  &lt;Lv2&gt; </v>
      </c>
    </row>
    <row r="501" spans="2:5" x14ac:dyDescent="0.25">
      <c r="B501" s="85" t="s">
        <v>518</v>
      </c>
      <c r="C501" s="77" t="str">
        <f>"=="&amp;analysis!A502&amp;"=="&amp;"&lt;"&amp;analysis!C502&amp;"&gt; "&amp;" &lt;Q"&amp;analysis!D502&amp;"&gt; "&amp;" &lt;"&amp;analysis!C502 &amp;" Q"&amp;analysis!D502&amp;"&gt; "&amp;" &lt;F."&amp;analysis!P502&amp;"&gt; "&amp;" &lt;F."&amp;analysis!P502&amp;" Ch."&amp;analysis!R502&amp;"&gt; "&amp;" &lt;"&amp;analysis!N502&amp;"&gt; "&amp;" &lt;Lv"&amp;analysis!L502&amp;"&gt; "&amp;" **"&amp;analysis!F502&amp;"** "</f>
        <v xml:space="preserve">==201115==&lt;2011&gt;  &lt;Q15&gt;  &lt;2011 Q15&gt;  &lt;F.3&gt;  &lt;F.3 Ch.11&gt;  &lt;T1&gt;  &lt;Lv2&gt;  **A** </v>
      </c>
      <c r="D501" s="85" t="s">
        <v>519</v>
      </c>
      <c r="E501" s="84" t="str">
        <f>analysis!C502&amp;" Q"&amp;analysis!D502&amp;" &lt;F."&amp;analysis!P502&amp;" Ch."&amp;analysis!R502&amp;"&gt; "&amp;" &lt;Lv"&amp;analysis!L502&amp;"&gt; "</f>
        <v xml:space="preserve">2011 Q15 &lt;F.3 Ch.11&gt;  &lt;Lv2&gt; </v>
      </c>
    </row>
    <row r="502" spans="2:5" x14ac:dyDescent="0.25">
      <c r="B502" s="85" t="s">
        <v>518</v>
      </c>
      <c r="C502" s="77" t="str">
        <f>"=="&amp;analysis!A503&amp;"=="&amp;"&lt;"&amp;analysis!C503&amp;"&gt; "&amp;" &lt;Q"&amp;analysis!D503&amp;"&gt; "&amp;" &lt;"&amp;analysis!C503 &amp;" Q"&amp;analysis!D503&amp;"&gt; "&amp;" &lt;F."&amp;analysis!P503&amp;"&gt; "&amp;" &lt;F."&amp;analysis!P503&amp;" Ch."&amp;analysis!R503&amp;"&gt; "&amp;" &lt;"&amp;analysis!N503&amp;"&gt; "&amp;" &lt;Lv"&amp;analysis!L503&amp;"&gt; "&amp;" **"&amp;analysis!F503&amp;"** "</f>
        <v xml:space="preserve">==201116==&lt;2011&gt;  &lt;Q16&gt;  &lt;2011 Q16&gt;  &lt;F.2&gt;  &lt;F.2 Ch.12&gt;  &lt;VA1&gt;  &lt;Lv4&gt;  **C** </v>
      </c>
      <c r="D502" s="85" t="s">
        <v>519</v>
      </c>
      <c r="E502" s="84" t="str">
        <f>analysis!C503&amp;" Q"&amp;analysis!D503&amp;" &lt;F."&amp;analysis!P503&amp;" Ch."&amp;analysis!R503&amp;"&gt; "&amp;" &lt;Lv"&amp;analysis!L503&amp;"&gt; "</f>
        <v xml:space="preserve">2011 Q16 &lt;F.2 Ch.12&gt;  &lt;Lv4&gt; </v>
      </c>
    </row>
    <row r="503" spans="2:5" x14ac:dyDescent="0.25">
      <c r="B503" s="85" t="s">
        <v>518</v>
      </c>
      <c r="C503" s="77" t="str">
        <f>"=="&amp;analysis!A504&amp;"=="&amp;"&lt;"&amp;analysis!C504&amp;"&gt; "&amp;" &lt;Q"&amp;analysis!D504&amp;"&gt; "&amp;" &lt;"&amp;analysis!C504 &amp;" Q"&amp;analysis!D504&amp;"&gt; "&amp;" &lt;F."&amp;analysis!P504&amp;"&gt; "&amp;" &lt;F."&amp;analysis!P504&amp;" Ch."&amp;analysis!R504&amp;"&gt; "&amp;" &lt;"&amp;analysis!N504&amp;"&gt; "&amp;" &lt;Lv"&amp;analysis!L504&amp;"&gt; "&amp;" **"&amp;analysis!F504&amp;"** "</f>
        <v xml:space="preserve">==201117==&lt;2011&gt;  &lt;Q17&gt;  &lt;2011 Q17&gt;  &lt;F.3&gt;  &lt;F.3 Ch.10&gt;  &lt;VA2&gt;  &lt;Lv2&gt;  **C** </v>
      </c>
      <c r="D503" s="85" t="s">
        <v>519</v>
      </c>
      <c r="E503" s="84" t="str">
        <f>analysis!C504&amp;" Q"&amp;analysis!D504&amp;" &lt;F."&amp;analysis!P504&amp;" Ch."&amp;analysis!R504&amp;"&gt; "&amp;" &lt;Lv"&amp;analysis!L504&amp;"&gt; "</f>
        <v xml:space="preserve">2011 Q17 &lt;F.3 Ch.10&gt;  &lt;Lv2&gt; </v>
      </c>
    </row>
    <row r="504" spans="2:5" x14ac:dyDescent="0.25">
      <c r="B504" s="85" t="s">
        <v>518</v>
      </c>
      <c r="C504" s="77" t="str">
        <f>"=="&amp;analysis!A505&amp;"=="&amp;"&lt;"&amp;analysis!C505&amp;"&gt; "&amp;" &lt;Q"&amp;analysis!D505&amp;"&gt; "&amp;" &lt;"&amp;analysis!C505 &amp;" Q"&amp;analysis!D505&amp;"&gt; "&amp;" &lt;F."&amp;analysis!P505&amp;"&gt; "&amp;" &lt;F."&amp;analysis!P505&amp;" Ch."&amp;analysis!R505&amp;"&gt; "&amp;" &lt;"&amp;analysis!N505&amp;"&gt; "&amp;" &lt;Lv"&amp;analysis!L505&amp;"&gt; "&amp;" **"&amp;analysis!F505&amp;"** "</f>
        <v xml:space="preserve">==201118==&lt;2011&gt;  &lt;Q18&gt;  &lt;2011 Q18&gt;  &lt;F.3&gt;  &lt;F.3 Ch.10&gt;  &lt;VA2&gt;  &lt;Lv5&gt;  **B** </v>
      </c>
      <c r="D504" s="85" t="s">
        <v>519</v>
      </c>
      <c r="E504" s="84" t="str">
        <f>analysis!C505&amp;" Q"&amp;analysis!D505&amp;" &lt;F."&amp;analysis!P505&amp;" Ch."&amp;analysis!R505&amp;"&gt; "&amp;" &lt;Lv"&amp;analysis!L505&amp;"&gt; "</f>
        <v xml:space="preserve">2011 Q18 &lt;F.3 Ch.10&gt;  &lt;Lv5&gt; </v>
      </c>
    </row>
    <row r="505" spans="2:5" x14ac:dyDescent="0.25">
      <c r="B505" s="85" t="s">
        <v>518</v>
      </c>
      <c r="C505" s="77" t="str">
        <f>"=="&amp;analysis!A506&amp;"=="&amp;"&lt;"&amp;analysis!C506&amp;"&gt; "&amp;" &lt;Q"&amp;analysis!D506&amp;"&gt; "&amp;" &lt;"&amp;analysis!C506 &amp;" Q"&amp;analysis!D506&amp;"&gt; "&amp;" &lt;F."&amp;analysis!P506&amp;"&gt; "&amp;" &lt;F."&amp;analysis!P506&amp;" Ch."&amp;analysis!R506&amp;"&gt; "&amp;" &lt;"&amp;analysis!N506&amp;"&gt; "&amp;" &lt;Lv"&amp;analysis!L506&amp;"&gt; "&amp;" **"&amp;analysis!F506&amp;"** "</f>
        <v xml:space="preserve">==201119==&lt;2011&gt;  &lt;Q19&gt;  &lt;2011 Q19&gt;  &lt;F.3&gt;  &lt;F.3 Ch.8&gt;  &lt;DG2&gt;  &lt;Lv7&gt;  **D** </v>
      </c>
      <c r="D505" s="85" t="s">
        <v>519</v>
      </c>
      <c r="E505" s="84" t="str">
        <f>analysis!C506&amp;" Q"&amp;analysis!D506&amp;" &lt;F."&amp;analysis!P506&amp;" Ch."&amp;analysis!R506&amp;"&gt; "&amp;" &lt;Lv"&amp;analysis!L506&amp;"&gt; "</f>
        <v xml:space="preserve">2011 Q19 &lt;F.3 Ch.8&gt;  &lt;Lv7&gt; </v>
      </c>
    </row>
    <row r="506" spans="2:5" x14ac:dyDescent="0.25">
      <c r="B506" s="85" t="s">
        <v>518</v>
      </c>
      <c r="C506" s="77" t="str">
        <f>"=="&amp;analysis!A507&amp;"=="&amp;"&lt;"&amp;analysis!C507&amp;"&gt; "&amp;" &lt;Q"&amp;analysis!D507&amp;"&gt; "&amp;" &lt;"&amp;analysis!C507 &amp;" Q"&amp;analysis!D507&amp;"&gt; "&amp;" &lt;F."&amp;analysis!P507&amp;"&gt; "&amp;" &lt;F."&amp;analysis!P507&amp;" Ch."&amp;analysis!R507&amp;"&gt; "&amp;" &lt;"&amp;analysis!N507&amp;"&gt; "&amp;" &lt;Lv"&amp;analysis!L507&amp;"&gt; "&amp;" **"&amp;analysis!F507&amp;"** "</f>
        <v xml:space="preserve">==201120==&lt;2011&gt;  &lt;Q20&gt;  &lt;2011 Q20&gt;  &lt;F.4&gt;  &lt;F.4 Ch.12&gt;  &lt;T2&gt;  &lt;Lv5&gt;  **D** </v>
      </c>
      <c r="D506" s="85" t="s">
        <v>519</v>
      </c>
      <c r="E506" s="84" t="str">
        <f>analysis!C507&amp;" Q"&amp;analysis!D507&amp;" &lt;F."&amp;analysis!P507&amp;" Ch."&amp;analysis!R507&amp;"&gt; "&amp;" &lt;Lv"&amp;analysis!L507&amp;"&gt; "</f>
        <v xml:space="preserve">2011 Q20 &lt;F.4 Ch.12&gt;  &lt;Lv5&gt; </v>
      </c>
    </row>
    <row r="507" spans="2:5" x14ac:dyDescent="0.25">
      <c r="B507" s="85" t="s">
        <v>518</v>
      </c>
      <c r="C507" s="77" t="str">
        <f>"=="&amp;analysis!A508&amp;"=="&amp;"&lt;"&amp;analysis!C508&amp;"&gt; "&amp;" &lt;Q"&amp;analysis!D508&amp;"&gt; "&amp;" &lt;"&amp;analysis!C508 &amp;" Q"&amp;analysis!D508&amp;"&gt; "&amp;" &lt;F."&amp;analysis!P508&amp;"&gt; "&amp;" &lt;F."&amp;analysis!P508&amp;" Ch."&amp;analysis!R508&amp;"&gt; "&amp;" &lt;"&amp;analysis!N508&amp;"&gt; "&amp;" &lt;Lv"&amp;analysis!L508&amp;"&gt; "&amp;" **"&amp;analysis!F508&amp;"** "</f>
        <v xml:space="preserve">==201121==&lt;2011&gt;  &lt;Q21&gt;  &lt;2011 Q21&gt;  &lt;F.2&gt;  &lt;F.2 Ch.11&gt;  &lt;T1&gt;  &lt;Lv2&gt;  **D** </v>
      </c>
      <c r="D507" s="85" t="s">
        <v>519</v>
      </c>
      <c r="E507" s="84" t="str">
        <f>analysis!C508&amp;" Q"&amp;analysis!D508&amp;" &lt;F."&amp;analysis!P508&amp;" Ch."&amp;analysis!R508&amp;"&gt; "&amp;" &lt;Lv"&amp;analysis!L508&amp;"&gt; "</f>
        <v xml:space="preserve">2011 Q21 &lt;F.2 Ch.11&gt;  &lt;Lv2&gt; </v>
      </c>
    </row>
    <row r="508" spans="2:5" x14ac:dyDescent="0.25">
      <c r="B508" s="85" t="s">
        <v>518</v>
      </c>
      <c r="C508" s="77" t="str">
        <f>"=="&amp;analysis!A509&amp;"=="&amp;"&lt;"&amp;analysis!C509&amp;"&gt; "&amp;" &lt;Q"&amp;analysis!D509&amp;"&gt; "&amp;" &lt;"&amp;analysis!C509 &amp;" Q"&amp;analysis!D509&amp;"&gt; "&amp;" &lt;F."&amp;analysis!P509&amp;"&gt; "&amp;" &lt;F."&amp;analysis!P509&amp;" Ch."&amp;analysis!R509&amp;"&gt; "&amp;" &lt;"&amp;analysis!N509&amp;"&gt; "&amp;" &lt;Lv"&amp;analysis!L509&amp;"&gt; "&amp;" **"&amp;analysis!F509&amp;"** "</f>
        <v xml:space="preserve">==201122==&lt;2011&gt;  &lt;Q22&gt;  &lt;2011 Q22&gt;  &lt;F.2&gt;  &lt;F.2 Ch.11&gt;  &lt;T1&gt;  &lt;Lv2&gt;  **C** </v>
      </c>
      <c r="D508" s="85" t="s">
        <v>519</v>
      </c>
      <c r="E508" s="84" t="str">
        <f>analysis!C509&amp;" Q"&amp;analysis!D509&amp;" &lt;F."&amp;analysis!P509&amp;" Ch."&amp;analysis!R509&amp;"&gt; "&amp;" &lt;Lv"&amp;analysis!L509&amp;"&gt; "</f>
        <v xml:space="preserve">2011 Q22 &lt;F.2 Ch.11&gt;  &lt;Lv2&gt; </v>
      </c>
    </row>
    <row r="509" spans="2:5" x14ac:dyDescent="0.25">
      <c r="B509" s="85" t="s">
        <v>518</v>
      </c>
      <c r="C509" s="77" t="str">
        <f>"=="&amp;analysis!A510&amp;"=="&amp;"&lt;"&amp;analysis!C510&amp;"&gt; "&amp;" &lt;Q"&amp;analysis!D510&amp;"&gt; "&amp;" &lt;"&amp;analysis!C510 &amp;" Q"&amp;analysis!D510&amp;"&gt; "&amp;" &lt;F."&amp;analysis!P510&amp;"&gt; "&amp;" &lt;F."&amp;analysis!P510&amp;" Ch."&amp;analysis!R510&amp;"&gt; "&amp;" &lt;"&amp;analysis!N510&amp;"&gt; "&amp;" &lt;Lv"&amp;analysis!L510&amp;"&gt; "&amp;" **"&amp;analysis!F510&amp;"** "</f>
        <v xml:space="preserve">==201123==&lt;2011&gt;  &lt;Q23&gt;  &lt;2011 Q23&gt;  &lt;F.2&gt;  &lt;F.2 Ch.9&gt;  &lt;DG1&gt;  &lt;Lv2&gt;  **B** </v>
      </c>
      <c r="D509" s="85" t="s">
        <v>519</v>
      </c>
      <c r="E509" s="84" t="str">
        <f>analysis!C510&amp;" Q"&amp;analysis!D510&amp;" &lt;F."&amp;analysis!P510&amp;" Ch."&amp;analysis!R510&amp;"&gt; "&amp;" &lt;Lv"&amp;analysis!L510&amp;"&gt; "</f>
        <v xml:space="preserve">2011 Q23 &lt;F.2 Ch.9&gt;  &lt;Lv2&gt; </v>
      </c>
    </row>
    <row r="510" spans="2:5" x14ac:dyDescent="0.25">
      <c r="B510" s="85" t="s">
        <v>518</v>
      </c>
      <c r="C510" s="77" t="str">
        <f>"=="&amp;analysis!A511&amp;"=="&amp;"&lt;"&amp;analysis!C511&amp;"&gt; "&amp;" &lt;Q"&amp;analysis!D511&amp;"&gt; "&amp;" &lt;"&amp;analysis!C511 &amp;" Q"&amp;analysis!D511&amp;"&gt; "&amp;" &lt;F."&amp;analysis!P511&amp;"&gt; "&amp;" &lt;F."&amp;analysis!P511&amp;" Ch."&amp;analysis!R511&amp;"&gt; "&amp;" &lt;"&amp;analysis!N511&amp;"&gt; "&amp;" &lt;Lv"&amp;analysis!L511&amp;"&gt; "&amp;" **"&amp;analysis!F511&amp;"** "</f>
        <v xml:space="preserve">==201124==&lt;2011&gt;  &lt;Q24&gt;  &lt;2011 Q24&gt;  &lt;F.3&gt;  &lt;F.3 Ch.9&gt;  &lt;3D1&gt;  &lt;Lv3&gt;  **C** </v>
      </c>
      <c r="D510" s="85" t="s">
        <v>519</v>
      </c>
      <c r="E510" s="84" t="str">
        <f>analysis!C511&amp;" Q"&amp;analysis!D511&amp;" &lt;F."&amp;analysis!P511&amp;" Ch."&amp;analysis!R511&amp;"&gt; "&amp;" &lt;Lv"&amp;analysis!L511&amp;"&gt; "</f>
        <v xml:space="preserve">2011 Q24 &lt;F.3 Ch.9&gt;  &lt;Lv3&gt; </v>
      </c>
    </row>
    <row r="511" spans="2:5" x14ac:dyDescent="0.25">
      <c r="B511" s="85" t="s">
        <v>518</v>
      </c>
      <c r="C511" s="77" t="str">
        <f>"=="&amp;analysis!A512&amp;"=="&amp;"&lt;"&amp;analysis!C512&amp;"&gt; "&amp;" &lt;Q"&amp;analysis!D512&amp;"&gt; "&amp;" &lt;"&amp;analysis!C512 &amp;" Q"&amp;analysis!D512&amp;"&gt; "&amp;" &lt;F."&amp;analysis!P512&amp;"&gt; "&amp;" &lt;F."&amp;analysis!P512&amp;" Ch."&amp;analysis!R512&amp;"&gt; "&amp;" &lt;"&amp;analysis!N512&amp;"&gt; "&amp;" &lt;Lv"&amp;analysis!L512&amp;"&gt; "&amp;" **"&amp;analysis!F512&amp;"** "</f>
        <v xml:space="preserve">==201125==&lt;2011&gt;  &lt;Q25&gt;  &lt;2011 Q25&gt;  &lt;F.1&gt;  &lt;F.1 Ch.9&gt;  &lt;Geo&gt;  &lt;Lv2&gt;  **A** </v>
      </c>
      <c r="D511" s="85" t="s">
        <v>519</v>
      </c>
      <c r="E511" s="84" t="str">
        <f>analysis!C512&amp;" Q"&amp;analysis!D512&amp;" &lt;F."&amp;analysis!P512&amp;" Ch."&amp;analysis!R512&amp;"&gt; "&amp;" &lt;Lv"&amp;analysis!L512&amp;"&gt; "</f>
        <v xml:space="preserve">2011 Q25 &lt;F.1 Ch.9&gt;  &lt;Lv2&gt; </v>
      </c>
    </row>
    <row r="512" spans="2:5" x14ac:dyDescent="0.25">
      <c r="B512" s="85" t="s">
        <v>518</v>
      </c>
      <c r="C512" s="77" t="str">
        <f>"=="&amp;analysis!A513&amp;"=="&amp;"&lt;"&amp;analysis!C513&amp;"&gt; "&amp;" &lt;Q"&amp;analysis!D513&amp;"&gt; "&amp;" &lt;"&amp;analysis!C513 &amp;" Q"&amp;analysis!D513&amp;"&gt; "&amp;" &lt;F."&amp;analysis!P513&amp;"&gt; "&amp;" &lt;F."&amp;analysis!P513&amp;" Ch."&amp;analysis!R513&amp;"&gt; "&amp;" &lt;"&amp;analysis!N513&amp;"&gt; "&amp;" &lt;Lv"&amp;analysis!L513&amp;"&gt; "&amp;" **"&amp;analysis!F513&amp;"** "</f>
        <v xml:space="preserve">==201126==&lt;2011&gt;  &lt;Q26&gt;  &lt;2011 Q26&gt;  &lt;F.1&gt;  &lt;F.1 Ch.9&gt;  &lt;Geo&gt;  &lt;Lv2&gt;  **A** </v>
      </c>
      <c r="D512" s="85" t="s">
        <v>519</v>
      </c>
      <c r="E512" s="84" t="str">
        <f>analysis!C513&amp;" Q"&amp;analysis!D513&amp;" &lt;F."&amp;analysis!P513&amp;" Ch."&amp;analysis!R513&amp;"&gt; "&amp;" &lt;Lv"&amp;analysis!L513&amp;"&gt; "</f>
        <v xml:space="preserve">2011 Q26 &lt;F.1 Ch.9&gt;  &lt;Lv2&gt; </v>
      </c>
    </row>
    <row r="513" spans="2:5" x14ac:dyDescent="0.25">
      <c r="B513" s="85" t="s">
        <v>518</v>
      </c>
      <c r="C513" s="77" t="str">
        <f>"=="&amp;analysis!A514&amp;"=="&amp;"&lt;"&amp;analysis!C514&amp;"&gt; "&amp;" &lt;Q"&amp;analysis!D514&amp;"&gt; "&amp;" &lt;"&amp;analysis!C514 &amp;" Q"&amp;analysis!D514&amp;"&gt; "&amp;" &lt;F."&amp;analysis!P514&amp;"&gt; "&amp;" &lt;F."&amp;analysis!P514&amp;" Ch."&amp;analysis!R514&amp;"&gt; "&amp;" &lt;"&amp;analysis!N514&amp;"&gt; "&amp;" &lt;Lv"&amp;analysis!L514&amp;"&gt; "&amp;" **"&amp;analysis!F514&amp;"** "</f>
        <v xml:space="preserve">==201127==&lt;2011&gt;  &lt;Q27&gt;  &lt;2011 Q27&gt;  &lt;F.3&gt;  &lt;F.3 Ch.8&gt;  &lt;DG2&gt;  &lt;Lv3&gt;  **C** </v>
      </c>
      <c r="D513" s="85" t="s">
        <v>519</v>
      </c>
      <c r="E513" s="84" t="str">
        <f>analysis!C514&amp;" Q"&amp;analysis!D514&amp;" &lt;F."&amp;analysis!P514&amp;" Ch."&amp;analysis!R514&amp;"&gt; "&amp;" &lt;Lv"&amp;analysis!L514&amp;"&gt; "</f>
        <v xml:space="preserve">2011 Q27 &lt;F.3 Ch.8&gt;  &lt;Lv3&gt; </v>
      </c>
    </row>
    <row r="514" spans="2:5" x14ac:dyDescent="0.25">
      <c r="B514" s="85" t="s">
        <v>518</v>
      </c>
      <c r="C514" s="77" t="str">
        <f>"=="&amp;analysis!A515&amp;"=="&amp;"&lt;"&amp;analysis!C515&amp;"&gt; "&amp;" &lt;Q"&amp;analysis!D515&amp;"&gt; "&amp;" &lt;"&amp;analysis!C515 &amp;" Q"&amp;analysis!D515&amp;"&gt; "&amp;" &lt;F."&amp;analysis!P515&amp;"&gt; "&amp;" &lt;F."&amp;analysis!P515&amp;" Ch."&amp;analysis!R515&amp;"&gt; "&amp;" &lt;"&amp;analysis!N515&amp;"&gt; "&amp;" &lt;Lv"&amp;analysis!L515&amp;"&gt; "&amp;" **"&amp;analysis!F515&amp;"** "</f>
        <v xml:space="preserve">==201128==&lt;2011&gt;  &lt;Q28&gt;  &lt;2011 Q28&gt;  &lt;F.2&gt;  &lt;F.2 Ch.8&gt;  &lt;DG1&gt;  &lt;Lv4&gt;  **C** </v>
      </c>
      <c r="D514" s="85" t="s">
        <v>519</v>
      </c>
      <c r="E514" s="84" t="str">
        <f>analysis!C515&amp;" Q"&amp;analysis!D515&amp;" &lt;F."&amp;analysis!P515&amp;" Ch."&amp;analysis!R515&amp;"&gt; "&amp;" &lt;Lv"&amp;analysis!L515&amp;"&gt; "</f>
        <v xml:space="preserve">2011 Q28 &lt;F.2 Ch.8&gt;  &lt;Lv4&gt; </v>
      </c>
    </row>
    <row r="515" spans="2:5" x14ac:dyDescent="0.25">
      <c r="B515" s="85" t="s">
        <v>518</v>
      </c>
      <c r="C515" s="77" t="str">
        <f>"=="&amp;analysis!A516&amp;"=="&amp;"&lt;"&amp;analysis!C516&amp;"&gt; "&amp;" &lt;Q"&amp;analysis!D516&amp;"&gt; "&amp;" &lt;"&amp;analysis!C516 &amp;" Q"&amp;analysis!D516&amp;"&gt; "&amp;" &lt;F."&amp;analysis!P516&amp;"&gt; "&amp;" &lt;F."&amp;analysis!P516&amp;" Ch."&amp;analysis!R516&amp;"&gt; "&amp;" &lt;"&amp;analysis!N516&amp;"&gt; "&amp;" &lt;Lv"&amp;analysis!L516&amp;"&gt; "&amp;" **"&amp;analysis!F516&amp;"** "</f>
        <v xml:space="preserve">==201129==&lt;2011&gt;  &lt;Q29&gt;  &lt;2011 Q29&gt;  &lt;F.1&gt;  &lt;F.1 Ch.9&gt;  &lt;Geo&gt;  &lt;Lv2&gt;  **B** </v>
      </c>
      <c r="D515" s="85" t="s">
        <v>519</v>
      </c>
      <c r="E515" s="84" t="str">
        <f>analysis!C516&amp;" Q"&amp;analysis!D516&amp;" &lt;F."&amp;analysis!P516&amp;" Ch."&amp;analysis!R516&amp;"&gt; "&amp;" &lt;Lv"&amp;analysis!L516&amp;"&gt; "</f>
        <v xml:space="preserve">2011 Q29 &lt;F.1 Ch.9&gt;  &lt;Lv2&gt; </v>
      </c>
    </row>
    <row r="516" spans="2:5" x14ac:dyDescent="0.25">
      <c r="B516" s="85" t="s">
        <v>518</v>
      </c>
      <c r="C516" s="77" t="str">
        <f>"=="&amp;analysis!A517&amp;"=="&amp;"&lt;"&amp;analysis!C517&amp;"&gt; "&amp;" &lt;Q"&amp;analysis!D517&amp;"&gt; "&amp;" &lt;"&amp;analysis!C517 &amp;" Q"&amp;analysis!D517&amp;"&gt; "&amp;" &lt;F."&amp;analysis!P517&amp;"&gt; "&amp;" &lt;F."&amp;analysis!P517&amp;" Ch."&amp;analysis!R517&amp;"&gt; "&amp;" &lt;"&amp;analysis!N517&amp;"&gt; "&amp;" &lt;Lv"&amp;analysis!L517&amp;"&gt; "&amp;" **"&amp;analysis!F517&amp;"** "</f>
        <v xml:space="preserve">==201130==&lt;2011&gt;  &lt;Q30&gt;  &lt;2011 Q30&gt;  &lt;F.2&gt;  &lt;F.2 Ch.11&gt;  &lt;T1&gt;  &lt;Lv5&gt;  **D** </v>
      </c>
      <c r="D516" s="85" t="s">
        <v>519</v>
      </c>
      <c r="E516" s="84" t="str">
        <f>analysis!C517&amp;" Q"&amp;analysis!D517&amp;" &lt;F."&amp;analysis!P517&amp;" Ch."&amp;analysis!R517&amp;"&gt; "&amp;" &lt;Lv"&amp;analysis!L517&amp;"&gt; "</f>
        <v xml:space="preserve">2011 Q30 &lt;F.2 Ch.11&gt;  &lt;Lv5&gt; </v>
      </c>
    </row>
    <row r="517" spans="2:5" x14ac:dyDescent="0.25">
      <c r="B517" s="85" t="s">
        <v>518</v>
      </c>
      <c r="C517" s="77" t="str">
        <f>"=="&amp;analysis!A518&amp;"=="&amp;"&lt;"&amp;analysis!C518&amp;"&gt; "&amp;" &lt;Q"&amp;analysis!D518&amp;"&gt; "&amp;" &lt;"&amp;analysis!C518 &amp;" Q"&amp;analysis!D518&amp;"&gt; "&amp;" &lt;F."&amp;analysis!P518&amp;"&gt; "&amp;" &lt;F."&amp;analysis!P518&amp;" Ch."&amp;analysis!R518&amp;"&gt; "&amp;" &lt;"&amp;analysis!N518&amp;"&gt; "&amp;" &lt;Lv"&amp;analysis!L518&amp;"&gt; "&amp;" **"&amp;analysis!F518&amp;"** "</f>
        <v xml:space="preserve">==201131==&lt;2011&gt;  &lt;Q31&gt;  &lt;2011 Q31&gt;  &lt;F.4&gt;  &lt;F.4 Ch.2&gt;  &lt;AG2&gt;  &lt;Lv5&gt;  **D** </v>
      </c>
      <c r="D517" s="85" t="s">
        <v>519</v>
      </c>
      <c r="E517" s="84" t="str">
        <f>analysis!C518&amp;" Q"&amp;analysis!D518&amp;" &lt;F."&amp;analysis!P518&amp;" Ch."&amp;analysis!R518&amp;"&gt; "&amp;" &lt;Lv"&amp;analysis!L518&amp;"&gt; "</f>
        <v xml:space="preserve">2011 Q31 &lt;F.4 Ch.2&gt;  &lt;Lv5&gt; </v>
      </c>
    </row>
    <row r="518" spans="2:5" x14ac:dyDescent="0.25">
      <c r="B518" s="85" t="s">
        <v>518</v>
      </c>
      <c r="C518" s="77" t="str">
        <f>"=="&amp;analysis!A519&amp;"=="&amp;"&lt;"&amp;analysis!C519&amp;"&gt; "&amp;" &lt;Q"&amp;analysis!D519&amp;"&gt; "&amp;" &lt;"&amp;analysis!C519 &amp;" Q"&amp;analysis!D519&amp;"&gt; "&amp;" &lt;F."&amp;analysis!P519&amp;"&gt; "&amp;" &lt;F."&amp;analysis!P519&amp;" Ch."&amp;analysis!R519&amp;"&gt; "&amp;" &lt;"&amp;analysis!N519&amp;"&gt; "&amp;" &lt;Lv"&amp;analysis!L519&amp;"&gt; "&amp;" **"&amp;analysis!F519&amp;"** "</f>
        <v xml:space="preserve">==201132==&lt;2011&gt;  &lt;Q32&gt;  &lt;2011 Q32&gt;  &lt;F.4&gt;  &lt;F.4 Ch.2&gt;  &lt;AG2&gt;  &lt;Lv5&gt;  **D** </v>
      </c>
      <c r="D518" s="85" t="s">
        <v>519</v>
      </c>
      <c r="E518" s="84" t="str">
        <f>analysis!C519&amp;" Q"&amp;analysis!D519&amp;" &lt;F."&amp;analysis!P519&amp;" Ch."&amp;analysis!R519&amp;"&gt; "&amp;" &lt;Lv"&amp;analysis!L519&amp;"&gt; "</f>
        <v xml:space="preserve">2011 Q32 &lt;F.4 Ch.2&gt;  &lt;Lv5&gt; </v>
      </c>
    </row>
    <row r="519" spans="2:5" x14ac:dyDescent="0.25">
      <c r="B519" s="85" t="s">
        <v>518</v>
      </c>
      <c r="C519" s="77" t="str">
        <f>"=="&amp;analysis!A520&amp;"=="&amp;"&lt;"&amp;analysis!C520&amp;"&gt; "&amp;" &lt;Q"&amp;analysis!D520&amp;"&gt; "&amp;" &lt;"&amp;analysis!C520 &amp;" Q"&amp;analysis!D520&amp;"&gt; "&amp;" &lt;F."&amp;analysis!P520&amp;"&gt; "&amp;" &lt;F."&amp;analysis!P520&amp;" Ch."&amp;analysis!R520&amp;"&gt; "&amp;" &lt;"&amp;analysis!N520&amp;"&gt; "&amp;" &lt;Lv"&amp;analysis!L520&amp;"&gt; "&amp;" **"&amp;analysis!F520&amp;"** "</f>
        <v xml:space="preserve">==201133==&lt;2011&gt;  &lt;Q33&gt;  &lt;2011 Q33&gt;  &lt;F.5&gt;  &lt;F.5 Ch.5&gt;  &lt;P2&gt;  &lt;Lv3&gt;  **A** </v>
      </c>
      <c r="D519" s="85" t="s">
        <v>519</v>
      </c>
      <c r="E519" s="84" t="str">
        <f>analysis!C520&amp;" Q"&amp;analysis!D520&amp;" &lt;F."&amp;analysis!P520&amp;" Ch."&amp;analysis!R520&amp;"&gt; "&amp;" &lt;Lv"&amp;analysis!L520&amp;"&gt; "</f>
        <v xml:space="preserve">2011 Q33 &lt;F.5 Ch.5&gt;  &lt;Lv3&gt; </v>
      </c>
    </row>
    <row r="520" spans="2:5" x14ac:dyDescent="0.25">
      <c r="B520" s="85" t="s">
        <v>518</v>
      </c>
      <c r="C520" s="77" t="str">
        <f>"=="&amp;analysis!A521&amp;"=="&amp;"&lt;"&amp;analysis!C521&amp;"&gt; "&amp;" &lt;Q"&amp;analysis!D521&amp;"&gt; "&amp;" &lt;"&amp;analysis!C521 &amp;" Q"&amp;analysis!D521&amp;"&gt; "&amp;" &lt;F."&amp;analysis!P521&amp;"&gt; "&amp;" &lt;F."&amp;analysis!P521&amp;" Ch."&amp;analysis!R521&amp;"&gt; "&amp;" &lt;"&amp;analysis!N521&amp;"&gt; "&amp;" &lt;Lv"&amp;analysis!L521&amp;"&gt; "&amp;" **"&amp;analysis!F521&amp;"** "</f>
        <v xml:space="preserve">==201134==&lt;2011&gt;  &lt;Q34&gt;  &lt;2011 Q34&gt;  &lt;F.3&gt;  &lt;F.3 Ch.6&gt;  &lt;S2&gt;  &lt;Lv2&gt;  **B** </v>
      </c>
      <c r="D520" s="85" t="s">
        <v>519</v>
      </c>
      <c r="E520" s="84" t="str">
        <f>analysis!C521&amp;" Q"&amp;analysis!D521&amp;" &lt;F."&amp;analysis!P521&amp;" Ch."&amp;analysis!R521&amp;"&gt; "&amp;" &lt;Lv"&amp;analysis!L521&amp;"&gt; "</f>
        <v xml:space="preserve">2011 Q34 &lt;F.3 Ch.6&gt;  &lt;Lv2&gt; </v>
      </c>
    </row>
    <row r="521" spans="2:5" x14ac:dyDescent="0.25">
      <c r="B521" s="85" t="s">
        <v>518</v>
      </c>
      <c r="C521" s="77" t="str">
        <f>"=="&amp;analysis!A522&amp;"=="&amp;"&lt;"&amp;analysis!C522&amp;"&gt; "&amp;" &lt;Q"&amp;analysis!D522&amp;"&gt; "&amp;" &lt;"&amp;analysis!C522 &amp;" Q"&amp;analysis!D522&amp;"&gt; "&amp;" &lt;F."&amp;analysis!P522&amp;"&gt; "&amp;" &lt;F."&amp;analysis!P522&amp;" Ch."&amp;analysis!R522&amp;"&gt; "&amp;" &lt;"&amp;analysis!N522&amp;"&gt; "&amp;" &lt;Lv"&amp;analysis!L522&amp;"&gt; "&amp;" **"&amp;analysis!F522&amp;"** "</f>
        <v xml:space="preserve">==201135==&lt;2011&gt;  &lt;Q35&gt;  &lt;2011 Q35&gt;  &lt;F.5&gt;  &lt;F.5 Ch.11&gt;  &lt;S3&gt;  &lt;Lv2&gt;  **D** </v>
      </c>
      <c r="D521" s="85" t="s">
        <v>519</v>
      </c>
      <c r="E521" s="84" t="str">
        <f>analysis!C522&amp;" Q"&amp;analysis!D522&amp;" &lt;F."&amp;analysis!P522&amp;" Ch."&amp;analysis!R522&amp;"&gt; "&amp;" &lt;Lv"&amp;analysis!L522&amp;"&gt; "</f>
        <v xml:space="preserve">2011 Q35 &lt;F.5 Ch.11&gt;  &lt;Lv2&gt; </v>
      </c>
    </row>
    <row r="522" spans="2:5" x14ac:dyDescent="0.25">
      <c r="B522" s="85" t="s">
        <v>518</v>
      </c>
      <c r="C522" s="77" t="str">
        <f>"=="&amp;analysis!A523&amp;"=="&amp;"&lt;"&amp;analysis!C523&amp;"&gt; "&amp;" &lt;Q"&amp;analysis!D523&amp;"&gt; "&amp;" &lt;"&amp;analysis!C523 &amp;" Q"&amp;analysis!D523&amp;"&gt; "&amp;" &lt;F."&amp;analysis!P523&amp;"&gt; "&amp;" &lt;F."&amp;analysis!P523&amp;" Ch."&amp;analysis!R523&amp;"&gt; "&amp;" &lt;"&amp;analysis!N523&amp;"&gt; "&amp;" &lt;Lv"&amp;analysis!L523&amp;"&gt; "&amp;" **"&amp;analysis!F523&amp;"** "</f>
        <v xml:space="preserve">==201136==&lt;2011&gt;  &lt;Q36&gt;  &lt;2011 Q36&gt;  &lt;F.5&gt;  &lt;F.5 Ch.11&gt;  &lt;S3&gt;  &lt;Lv3&gt;  **D** </v>
      </c>
      <c r="D522" s="85" t="s">
        <v>519</v>
      </c>
      <c r="E522" s="84" t="str">
        <f>analysis!C523&amp;" Q"&amp;analysis!D523&amp;" &lt;F."&amp;analysis!P523&amp;" Ch."&amp;analysis!R523&amp;"&gt; "&amp;" &lt;Lv"&amp;analysis!L523&amp;"&gt; "</f>
        <v xml:space="preserve">2011 Q36 &lt;F.5 Ch.11&gt;  &lt;Lv3&gt; </v>
      </c>
    </row>
    <row r="523" spans="2:5" x14ac:dyDescent="0.25">
      <c r="B523" s="85" t="s">
        <v>518</v>
      </c>
      <c r="C523" s="77" t="str">
        <f>"=="&amp;analysis!A524&amp;"=="&amp;"&lt;"&amp;analysis!C524&amp;"&gt; "&amp;" &lt;Q"&amp;analysis!D524&amp;"&gt; "&amp;" &lt;"&amp;analysis!C524 &amp;" Q"&amp;analysis!D524&amp;"&gt; "&amp;" &lt;F."&amp;analysis!P524&amp;"&gt; "&amp;" &lt;F."&amp;analysis!P524&amp;" Ch."&amp;analysis!R524&amp;"&gt; "&amp;" &lt;"&amp;analysis!N524&amp;"&gt; "&amp;" &lt;Lv"&amp;analysis!L524&amp;"&gt; "&amp;" **"&amp;analysis!F524&amp;"** "</f>
        <v xml:space="preserve">==201137==&lt;2011&gt;  &lt;Q37&gt;  &lt;2011 Q37&gt;  &lt;F.5&gt;  &lt;F.5 Ch.3&gt;  &lt;G&gt;  &lt;Lv6&gt;  **D** </v>
      </c>
      <c r="D523" s="85" t="s">
        <v>519</v>
      </c>
      <c r="E523" s="84" t="str">
        <f>analysis!C524&amp;" Q"&amp;analysis!D524&amp;" &lt;F."&amp;analysis!P524&amp;" Ch."&amp;analysis!R524&amp;"&gt; "&amp;" &lt;Lv"&amp;analysis!L524&amp;"&gt; "</f>
        <v xml:space="preserve">2011 Q37 &lt;F.5 Ch.3&gt;  &lt;Lv6&gt; </v>
      </c>
    </row>
    <row r="524" spans="2:5" x14ac:dyDescent="0.25">
      <c r="B524" s="85" t="s">
        <v>518</v>
      </c>
      <c r="C524" s="77" t="str">
        <f>"=="&amp;analysis!A525&amp;"=="&amp;"&lt;"&amp;analysis!C525&amp;"&gt; "&amp;" &lt;Q"&amp;analysis!D525&amp;"&gt; "&amp;" &lt;"&amp;analysis!C525 &amp;" Q"&amp;analysis!D525&amp;"&gt; "&amp;" &lt;F."&amp;analysis!P525&amp;"&gt; "&amp;" &lt;F."&amp;analysis!P525&amp;" Ch."&amp;analysis!R525&amp;"&gt; "&amp;" &lt;"&amp;analysis!N525&amp;"&gt; "&amp;" &lt;Lv"&amp;analysis!L525&amp;"&gt; "&amp;" **"&amp;analysis!F525&amp;"** "</f>
        <v xml:space="preserve">==201138==&lt;2011&gt;  &lt;Q38&gt;  &lt;2011 Q38&gt;  &lt;F.4&gt;  &lt;F.4 Ch.7&gt;  &lt;A3&gt;  &lt;Lv2&gt;  **B** </v>
      </c>
      <c r="D524" s="85" t="s">
        <v>519</v>
      </c>
      <c r="E524" s="84" t="str">
        <f>analysis!C525&amp;" Q"&amp;analysis!D525&amp;" &lt;F."&amp;analysis!P525&amp;" Ch."&amp;analysis!R525&amp;"&gt; "&amp;" &lt;Lv"&amp;analysis!L525&amp;"&gt; "</f>
        <v xml:space="preserve">2011 Q38 &lt;F.4 Ch.7&gt;  &lt;Lv2&gt; </v>
      </c>
    </row>
    <row r="525" spans="2:5" x14ac:dyDescent="0.25">
      <c r="B525" s="85" t="s">
        <v>518</v>
      </c>
      <c r="C525" s="77" t="str">
        <f>"=="&amp;analysis!A526&amp;"=="&amp;"&lt;"&amp;analysis!C526&amp;"&gt; "&amp;" &lt;Q"&amp;analysis!D526&amp;"&gt; "&amp;" &lt;"&amp;analysis!C526 &amp;" Q"&amp;analysis!D526&amp;"&gt; "&amp;" &lt;F."&amp;analysis!P526&amp;"&gt; "&amp;" &lt;F."&amp;analysis!P526&amp;" Ch."&amp;analysis!R526&amp;"&gt; "&amp;" &lt;"&amp;analysis!N526&amp;"&gt; "&amp;" &lt;Lv"&amp;analysis!L526&amp;"&gt; "&amp;" **"&amp;analysis!F526&amp;"** "</f>
        <v xml:space="preserve">==201139==&lt;2011&gt;  &lt;Q39&gt;  &lt;2011 Q39&gt;  &lt;F.4&gt;  &lt;F.4 Ch.8&gt;  &lt;A4&gt;  &lt;Lv5&gt;  **C** </v>
      </c>
      <c r="D525" s="85" t="s">
        <v>519</v>
      </c>
      <c r="E525" s="84" t="str">
        <f>analysis!C526&amp;" Q"&amp;analysis!D526&amp;" &lt;F."&amp;analysis!P526&amp;" Ch."&amp;analysis!R526&amp;"&gt; "&amp;" &lt;Lv"&amp;analysis!L526&amp;"&gt; "</f>
        <v xml:space="preserve">2011 Q39 &lt;F.4 Ch.8&gt;  &lt;Lv5&gt; </v>
      </c>
    </row>
    <row r="526" spans="2:5" x14ac:dyDescent="0.25">
      <c r="B526" s="85" t="s">
        <v>518</v>
      </c>
      <c r="C526" s="77" t="str">
        <f>"=="&amp;analysis!A527&amp;"=="&amp;"&lt;"&amp;analysis!C527&amp;"&gt; "&amp;" &lt;Q"&amp;analysis!D527&amp;"&gt; "&amp;" &lt;"&amp;analysis!C527 &amp;" Q"&amp;analysis!D527&amp;"&gt; "&amp;" &lt;F."&amp;analysis!P527&amp;"&gt; "&amp;" &lt;F."&amp;analysis!P527&amp;" Ch."&amp;analysis!R527&amp;"&gt; "&amp;" &lt;"&amp;analysis!N527&amp;"&gt; "&amp;" &lt;Lv"&amp;analysis!L527&amp;"&gt; "&amp;" **"&amp;analysis!F527&amp;"** "</f>
        <v xml:space="preserve">==201140==&lt;2011&gt;  &lt;Q40&gt;  &lt;2011 Q40&gt;  &lt;F.4&gt;  &lt;F.4 Ch.6&gt;  &lt;A3&gt;  &lt;Lv5&gt;  **D** </v>
      </c>
      <c r="D526" s="85" t="s">
        <v>519</v>
      </c>
      <c r="E526" s="84" t="str">
        <f>analysis!C527&amp;" Q"&amp;analysis!D527&amp;" &lt;F."&amp;analysis!P527&amp;" Ch."&amp;analysis!R527&amp;"&gt; "&amp;" &lt;Lv"&amp;analysis!L527&amp;"&gt; "</f>
        <v xml:space="preserve">2011 Q40 &lt;F.4 Ch.6&gt;  &lt;Lv5&gt; </v>
      </c>
    </row>
    <row r="527" spans="2:5" x14ac:dyDescent="0.25">
      <c r="B527" s="85" t="s">
        <v>518</v>
      </c>
      <c r="C527" s="77" t="str">
        <f>"=="&amp;analysis!A528&amp;"=="&amp;"&lt;"&amp;analysis!C528&amp;"&gt; "&amp;" &lt;Q"&amp;analysis!D528&amp;"&gt; "&amp;" &lt;"&amp;analysis!C528 &amp;" Q"&amp;analysis!D528&amp;"&gt; "&amp;" &lt;F."&amp;analysis!P528&amp;"&gt; "&amp;" &lt;F."&amp;analysis!P528&amp;" Ch."&amp;analysis!R528&amp;"&gt; "&amp;" &lt;"&amp;analysis!N528&amp;"&gt; "&amp;" &lt;Lv"&amp;analysis!L528&amp;"&gt; "&amp;" **"&amp;analysis!F528&amp;"** "</f>
        <v xml:space="preserve">==201141==&lt;2011&gt;  &lt;Q41&gt;  &lt;2011 Q41&gt;  &lt;F.3&gt;  &lt;F.3 Ch.2&gt;  &lt;A2&gt;  &lt;Lv4&gt;  **A** </v>
      </c>
      <c r="D527" s="85" t="s">
        <v>519</v>
      </c>
      <c r="E527" s="84" t="str">
        <f>analysis!C528&amp;" Q"&amp;analysis!D528&amp;" &lt;F."&amp;analysis!P528&amp;" Ch."&amp;analysis!R528&amp;"&gt; "&amp;" &lt;Lv"&amp;analysis!L528&amp;"&gt; "</f>
        <v xml:space="preserve">2011 Q41 &lt;F.3 Ch.2&gt;  &lt;Lv4&gt; </v>
      </c>
    </row>
    <row r="528" spans="2:5" x14ac:dyDescent="0.25">
      <c r="B528" s="85" t="s">
        <v>518</v>
      </c>
      <c r="C528" s="77" t="str">
        <f>"=="&amp;analysis!A529&amp;"=="&amp;"&lt;"&amp;analysis!C529&amp;"&gt; "&amp;" &lt;Q"&amp;analysis!D529&amp;"&gt; "&amp;" &lt;"&amp;analysis!C529 &amp;" Q"&amp;analysis!D529&amp;"&gt; "&amp;" &lt;F."&amp;analysis!P529&amp;"&gt; "&amp;" &lt;F."&amp;analysis!P529&amp;" Ch."&amp;analysis!R529&amp;"&gt; "&amp;" &lt;"&amp;analysis!N529&amp;"&gt; "&amp;" &lt;Lv"&amp;analysis!L529&amp;"&gt; "&amp;" **"&amp;analysis!F529&amp;"** "</f>
        <v xml:space="preserve">==201142==&lt;2011&gt;  &lt;Q42&gt;  &lt;2011 Q42&gt;  &lt;F.6&gt;  &lt;F.6 Ch.3&gt;  &lt;A4&gt;  &lt;Lv5&gt;  **A** </v>
      </c>
      <c r="D528" s="85" t="s">
        <v>519</v>
      </c>
      <c r="E528" s="84" t="str">
        <f>analysis!C529&amp;" Q"&amp;analysis!D529&amp;" &lt;F."&amp;analysis!P529&amp;" Ch."&amp;analysis!R529&amp;"&gt; "&amp;" &lt;Lv"&amp;analysis!L529&amp;"&gt; "</f>
        <v xml:space="preserve">2011 Q42 &lt;F.6 Ch.3&gt;  &lt;Lv5&gt; </v>
      </c>
    </row>
    <row r="529" spans="2:5" x14ac:dyDescent="0.25">
      <c r="B529" s="85" t="s">
        <v>518</v>
      </c>
      <c r="C529" s="77" t="str">
        <f>"=="&amp;analysis!A530&amp;"=="&amp;"&lt;"&amp;analysis!C530&amp;"&gt; "&amp;" &lt;Q"&amp;analysis!D530&amp;"&gt; "&amp;" &lt;"&amp;analysis!C530 &amp;" Q"&amp;analysis!D530&amp;"&gt; "&amp;" &lt;F."&amp;analysis!P530&amp;"&gt; "&amp;" &lt;F."&amp;analysis!P530&amp;" Ch."&amp;analysis!R530&amp;"&gt; "&amp;" &lt;"&amp;analysis!N530&amp;"&gt; "&amp;" &lt;Lv"&amp;analysis!L530&amp;"&gt; "&amp;" **"&amp;analysis!F530&amp;"** "</f>
        <v xml:space="preserve">==201143==&lt;2011&gt;  &lt;Q43&gt;  &lt;2011 Q43&gt;  &lt;F.6&gt;  &lt;F.6 Ch.3&gt;  &lt;A4&gt;  &lt;Lv4&gt;  **B** </v>
      </c>
      <c r="D529" s="85" t="s">
        <v>519</v>
      </c>
      <c r="E529" s="84" t="str">
        <f>analysis!C530&amp;" Q"&amp;analysis!D530&amp;" &lt;F."&amp;analysis!P530&amp;" Ch."&amp;analysis!R530&amp;"&gt; "&amp;" &lt;Lv"&amp;analysis!L530&amp;"&gt; "</f>
        <v xml:space="preserve">2011 Q43 &lt;F.6 Ch.3&gt;  &lt;Lv4&gt; </v>
      </c>
    </row>
    <row r="530" spans="2:5" x14ac:dyDescent="0.25">
      <c r="B530" s="85" t="s">
        <v>518</v>
      </c>
      <c r="C530" s="77" t="str">
        <f>"=="&amp;analysis!A531&amp;"=="&amp;"&lt;"&amp;analysis!C531&amp;"&gt; "&amp;" &lt;Q"&amp;analysis!D531&amp;"&gt; "&amp;" &lt;"&amp;analysis!C531 &amp;" Q"&amp;analysis!D531&amp;"&gt; "&amp;" &lt;F."&amp;analysis!P531&amp;"&gt; "&amp;" &lt;F."&amp;analysis!P531&amp;" Ch."&amp;analysis!R531&amp;"&gt; "&amp;" &lt;"&amp;analysis!N531&amp;"&gt; "&amp;" &lt;Lv"&amp;analysis!L531&amp;"&gt; "&amp;" **"&amp;analysis!F531&amp;"** "</f>
        <v xml:space="preserve">==201144==&lt;2011&gt;  &lt;Q44&gt;  &lt;2011 Q44&gt;  &lt;F.6&gt;  &lt;F.6 Ch.1&gt;  &lt;A3&gt;  &lt;Lv3&gt;  **C** </v>
      </c>
      <c r="D530" s="85" t="s">
        <v>519</v>
      </c>
      <c r="E530" s="84" t="str">
        <f>analysis!C531&amp;" Q"&amp;analysis!D531&amp;" &lt;F."&amp;analysis!P531&amp;" Ch."&amp;analysis!R531&amp;"&gt; "&amp;" &lt;Lv"&amp;analysis!L531&amp;"&gt; "</f>
        <v xml:space="preserve">2011 Q44 &lt;F.6 Ch.1&gt;  &lt;Lv3&gt; </v>
      </c>
    </row>
    <row r="531" spans="2:5" x14ac:dyDescent="0.25">
      <c r="B531" s="85" t="s">
        <v>518</v>
      </c>
      <c r="C531" s="77" t="str">
        <f>"=="&amp;analysis!A532&amp;"=="&amp;"&lt;"&amp;analysis!C532&amp;"&gt; "&amp;" &lt;Q"&amp;analysis!D532&amp;"&gt; "&amp;" &lt;"&amp;analysis!C532 &amp;" Q"&amp;analysis!D532&amp;"&gt; "&amp;" &lt;F."&amp;analysis!P532&amp;"&gt; "&amp;" &lt;F."&amp;analysis!P532&amp;" Ch."&amp;analysis!R532&amp;"&gt; "&amp;" &lt;"&amp;analysis!N532&amp;"&gt; "&amp;" &lt;Lv"&amp;analysis!L532&amp;"&gt; "&amp;" **"&amp;analysis!F532&amp;"** "</f>
        <v xml:space="preserve">==201145==&lt;2011&gt;  &lt;Q45&gt;  &lt;2011 Q45&gt;  &lt;F.6&gt;  &lt;F.6 Ch.2&gt;  &lt;A3&gt;  &lt;Lv4&gt;  **C** </v>
      </c>
      <c r="D531" s="85" t="s">
        <v>519</v>
      </c>
      <c r="E531" s="84" t="str">
        <f>analysis!C532&amp;" Q"&amp;analysis!D532&amp;" &lt;F."&amp;analysis!P532&amp;" Ch."&amp;analysis!R532&amp;"&gt; "&amp;" &lt;Lv"&amp;analysis!L532&amp;"&gt; "</f>
        <v xml:space="preserve">2011 Q45 &lt;F.6 Ch.2&gt;  &lt;Lv4&gt; </v>
      </c>
    </row>
    <row r="532" spans="2:5" x14ac:dyDescent="0.25">
      <c r="B532" s="85" t="s">
        <v>518</v>
      </c>
      <c r="C532" s="77" t="str">
        <f>"=="&amp;analysis!A533&amp;"=="&amp;"&lt;"&amp;analysis!C533&amp;"&gt; "&amp;" &lt;Q"&amp;analysis!D533&amp;"&gt; "&amp;" &lt;"&amp;analysis!C533 &amp;" Q"&amp;analysis!D533&amp;"&gt; "&amp;" &lt;F."&amp;analysis!P533&amp;"&gt; "&amp;" &lt;F."&amp;analysis!P533&amp;" Ch."&amp;analysis!R533&amp;"&gt; "&amp;" &lt;"&amp;analysis!N533&amp;"&gt; "&amp;" &lt;Lv"&amp;analysis!L533&amp;"&gt; "&amp;" **"&amp;analysis!F533&amp;"** "</f>
        <v xml:space="preserve">==201146==&lt;2011&gt;  &lt;Q46&gt;  &lt;2011 Q46&gt;  &lt;F.5&gt;  &lt;F.5 Ch.3&gt;  &lt;G&gt;  &lt;Lv7&gt;  **D** </v>
      </c>
      <c r="D532" s="85" t="s">
        <v>519</v>
      </c>
      <c r="E532" s="84" t="str">
        <f>analysis!C533&amp;" Q"&amp;analysis!D533&amp;" &lt;F."&amp;analysis!P533&amp;" Ch."&amp;analysis!R533&amp;"&gt; "&amp;" &lt;Lv"&amp;analysis!L533&amp;"&gt; "</f>
        <v xml:space="preserve">2011 Q46 &lt;F.5 Ch.3&gt;  &lt;Lv7&gt; </v>
      </c>
    </row>
    <row r="533" spans="2:5" x14ac:dyDescent="0.25">
      <c r="B533" s="85" t="s">
        <v>518</v>
      </c>
      <c r="C533" s="77" t="str">
        <f>"=="&amp;analysis!A534&amp;"=="&amp;"&lt;"&amp;analysis!C534&amp;"&gt; "&amp;" &lt;Q"&amp;analysis!D534&amp;"&gt; "&amp;" &lt;"&amp;analysis!C534 &amp;" Q"&amp;analysis!D534&amp;"&gt; "&amp;" &lt;F."&amp;analysis!P534&amp;"&gt; "&amp;" &lt;F."&amp;analysis!P534&amp;" Ch."&amp;analysis!R534&amp;"&gt; "&amp;" &lt;"&amp;analysis!N534&amp;"&gt; "&amp;" &lt;Lv"&amp;analysis!L534&amp;"&gt; "&amp;" **"&amp;analysis!F534&amp;"** "</f>
        <v xml:space="preserve">==201147==&lt;2011&gt;  &lt;Q47&gt;  &lt;2011 Q47&gt;  &lt;F.5&gt;  &lt;F.5 Ch.9&gt;  &lt;T2&gt;  &lt;Lv6&gt;  **A** </v>
      </c>
      <c r="D533" s="85" t="s">
        <v>519</v>
      </c>
      <c r="E533" s="84" t="str">
        <f>analysis!C534&amp;" Q"&amp;analysis!D534&amp;" &lt;F."&amp;analysis!P534&amp;" Ch."&amp;analysis!R534&amp;"&gt; "&amp;" &lt;Lv"&amp;analysis!L534&amp;"&gt; "</f>
        <v xml:space="preserve">2011 Q47 &lt;F.5 Ch.9&gt;  &lt;Lv6&gt; </v>
      </c>
    </row>
    <row r="534" spans="2:5" x14ac:dyDescent="0.25">
      <c r="B534" s="85" t="s">
        <v>518</v>
      </c>
      <c r="C534" s="77" t="str">
        <f>"=="&amp;analysis!A535&amp;"=="&amp;"&lt;"&amp;analysis!C535&amp;"&gt; "&amp;" &lt;Q"&amp;analysis!D535&amp;"&gt; "&amp;" &lt;"&amp;analysis!C535 &amp;" Q"&amp;analysis!D535&amp;"&gt; "&amp;" &lt;F."&amp;analysis!P535&amp;"&gt; "&amp;" &lt;F."&amp;analysis!P535&amp;" Ch."&amp;analysis!R535&amp;"&gt; "&amp;" &lt;"&amp;analysis!N535&amp;"&gt; "&amp;" &lt;Lv"&amp;analysis!L535&amp;"&gt; "&amp;" **"&amp;analysis!F535&amp;"** "</f>
        <v xml:space="preserve">==201148==&lt;2011&gt;  &lt;Q48&gt;  &lt;2011 Q48&gt;  &lt;F.4&gt;  &lt;F.4 Ch.10&gt;  &lt;DG3&gt;  &lt;Lv3&gt;  **D** </v>
      </c>
      <c r="D534" s="85" t="s">
        <v>519</v>
      </c>
      <c r="E534" s="84" t="str">
        <f>analysis!C535&amp;" Q"&amp;analysis!D535&amp;" &lt;F."&amp;analysis!P535&amp;" Ch."&amp;analysis!R535&amp;"&gt; "&amp;" &lt;Lv"&amp;analysis!L535&amp;"&gt; "</f>
        <v xml:space="preserve">2011 Q48 &lt;F.4 Ch.10&gt;  &lt;Lv3&gt; </v>
      </c>
    </row>
    <row r="535" spans="2:5" x14ac:dyDescent="0.25">
      <c r="B535" s="85" t="s">
        <v>518</v>
      </c>
      <c r="C535" s="77" t="str">
        <f>"=="&amp;analysis!A536&amp;"=="&amp;"&lt;"&amp;analysis!C536&amp;"&gt; "&amp;" &lt;Q"&amp;analysis!D536&amp;"&gt; "&amp;" &lt;"&amp;analysis!C536 &amp;" Q"&amp;analysis!D536&amp;"&gt; "&amp;" &lt;F."&amp;analysis!P536&amp;"&gt; "&amp;" &lt;F."&amp;analysis!P536&amp;" Ch."&amp;analysis!R536&amp;"&gt; "&amp;" &lt;"&amp;analysis!N536&amp;"&gt; "&amp;" &lt;Lv"&amp;analysis!L536&amp;"&gt; "&amp;" **"&amp;analysis!F536&amp;"** "</f>
        <v xml:space="preserve">==201149==&lt;2011&gt;  &lt;Q49&gt;  &lt;2011 Q49&gt;  &lt;F.4&gt;  &lt;F.4 Ch.11&gt;  &lt;DG3&gt;  &lt;Lv3&gt;  **C** </v>
      </c>
      <c r="D535" s="85" t="s">
        <v>519</v>
      </c>
      <c r="E535" s="84" t="str">
        <f>analysis!C536&amp;" Q"&amp;analysis!D536&amp;" &lt;F."&amp;analysis!P536&amp;" Ch."&amp;analysis!R536&amp;"&gt; "&amp;" &lt;Lv"&amp;analysis!L536&amp;"&gt; "</f>
        <v xml:space="preserve">2011 Q49 &lt;F.4 Ch.11&gt;  &lt;Lv3&gt; </v>
      </c>
    </row>
    <row r="536" spans="2:5" x14ac:dyDescent="0.25">
      <c r="B536" s="85" t="s">
        <v>518</v>
      </c>
      <c r="C536" s="77" t="str">
        <f>"=="&amp;analysis!A537&amp;"=="&amp;"&lt;"&amp;analysis!C537&amp;"&gt; "&amp;" &lt;Q"&amp;analysis!D537&amp;"&gt; "&amp;" &lt;"&amp;analysis!C537 &amp;" Q"&amp;analysis!D537&amp;"&gt; "&amp;" &lt;F."&amp;analysis!P537&amp;"&gt; "&amp;" &lt;F."&amp;analysis!P537&amp;" Ch."&amp;analysis!R537&amp;"&gt; "&amp;" &lt;"&amp;analysis!N537&amp;"&gt; "&amp;" &lt;Lv"&amp;analysis!L537&amp;"&gt; "&amp;" **"&amp;analysis!F537&amp;"** "</f>
        <v xml:space="preserve">==201150==&lt;2011&gt;  &lt;Q50&gt;  &lt;2011 Q50&gt;  &lt;F.5&gt;  &lt;F.5 Ch.10&gt;  &lt;3D2&gt;  &lt;Lv5&gt;  **B** </v>
      </c>
      <c r="D536" s="85" t="s">
        <v>519</v>
      </c>
      <c r="E536" s="84" t="str">
        <f>analysis!C537&amp;" Q"&amp;analysis!D537&amp;" &lt;F."&amp;analysis!P537&amp;" Ch."&amp;analysis!R537&amp;"&gt; "&amp;" &lt;Lv"&amp;analysis!L537&amp;"&gt; "</f>
        <v xml:space="preserve">2011 Q50 &lt;F.5 Ch.10&gt;  &lt;Lv5&gt; </v>
      </c>
    </row>
    <row r="537" spans="2:5" x14ac:dyDescent="0.25">
      <c r="B537" s="85" t="s">
        <v>518</v>
      </c>
      <c r="C537" s="77" t="str">
        <f>"=="&amp;analysis!A538&amp;"=="&amp;"&lt;"&amp;analysis!C538&amp;"&gt; "&amp;" &lt;Q"&amp;analysis!D538&amp;"&gt; "&amp;" &lt;"&amp;analysis!C538 &amp;" Q"&amp;analysis!D538&amp;"&gt; "&amp;" &lt;F."&amp;analysis!P538&amp;"&gt; "&amp;" &lt;F."&amp;analysis!P538&amp;" Ch."&amp;analysis!R538&amp;"&gt; "&amp;" &lt;"&amp;analysis!N538&amp;"&gt; "&amp;" &lt;Lv"&amp;analysis!L538&amp;"&gt; "&amp;" **"&amp;analysis!F538&amp;"** "</f>
        <v xml:space="preserve">==201151==&lt;2011&gt;  &lt;Q51&gt;  &lt;2011 Q51&gt;  &lt;F.5&gt;  &lt;F.5 Ch.7&gt;  &lt;AG3&gt;  &lt;Lv5&gt;  **B** </v>
      </c>
      <c r="D537" s="85" t="s">
        <v>519</v>
      </c>
      <c r="E537" s="84" t="str">
        <f>analysis!C538&amp;" Q"&amp;analysis!D538&amp;" &lt;F."&amp;analysis!P538&amp;" Ch."&amp;analysis!R538&amp;"&gt; "&amp;" &lt;Lv"&amp;analysis!L538&amp;"&gt; "</f>
        <v xml:space="preserve">2011 Q51 &lt;F.5 Ch.7&gt;  &lt;Lv5&gt; </v>
      </c>
    </row>
    <row r="538" spans="2:5" x14ac:dyDescent="0.25">
      <c r="B538" s="85" t="s">
        <v>518</v>
      </c>
      <c r="C538" s="77" t="str">
        <f>"=="&amp;analysis!A539&amp;"=="&amp;"&lt;"&amp;analysis!C539&amp;"&gt; "&amp;" &lt;Q"&amp;analysis!D539&amp;"&gt; "&amp;" &lt;"&amp;analysis!C539 &amp;" Q"&amp;analysis!D539&amp;"&gt; "&amp;" &lt;F."&amp;analysis!P539&amp;"&gt; "&amp;" &lt;F."&amp;analysis!P539&amp;" Ch."&amp;analysis!R539&amp;"&gt; "&amp;" &lt;"&amp;analysis!N539&amp;"&gt; "&amp;" &lt;Lv"&amp;analysis!L539&amp;"&gt; "&amp;" **"&amp;analysis!F539&amp;"** "</f>
        <v xml:space="preserve">==201152==&lt;2011&gt;  &lt;Q52&gt;  &lt;2011 Q52&gt;  &lt;F.5&gt;  &lt;F.5 Ch.5&gt;  &lt;P2&gt;  &lt;Lv4&gt;  **C** </v>
      </c>
      <c r="D538" s="85" t="s">
        <v>519</v>
      </c>
      <c r="E538" s="84" t="str">
        <f>analysis!C539&amp;" Q"&amp;analysis!D539&amp;" &lt;F."&amp;analysis!P539&amp;" Ch."&amp;analysis!R539&amp;"&gt; "&amp;" &lt;Lv"&amp;analysis!L539&amp;"&gt; "</f>
        <v xml:space="preserve">2011 Q52 &lt;F.5 Ch.5&gt;  &lt;Lv4&gt; </v>
      </c>
    </row>
    <row r="539" spans="2:5" x14ac:dyDescent="0.25">
      <c r="B539" s="85" t="s">
        <v>518</v>
      </c>
      <c r="C539" s="77" t="str">
        <f>"=="&amp;analysis!A540&amp;"=="&amp;"&lt;"&amp;analysis!C540&amp;"&gt; "&amp;" &lt;Q"&amp;analysis!D540&amp;"&gt; "&amp;" &lt;"&amp;analysis!C540 &amp;" Q"&amp;analysis!D540&amp;"&gt; "&amp;" &lt;F."&amp;analysis!P540&amp;"&gt; "&amp;" &lt;F."&amp;analysis!P540&amp;" Ch."&amp;analysis!R540&amp;"&gt; "&amp;" &lt;"&amp;analysis!N540&amp;"&gt; "&amp;" &lt;Lv"&amp;analysis!L540&amp;"&gt; "&amp;" **"&amp;analysis!F540&amp;"** "</f>
        <v xml:space="preserve">==201153==&lt;2011&gt;  &lt;Q53&gt;  &lt;2011 Q53&gt;  &lt;F.6&gt;  &lt;F.6 Ch.4&gt;  &lt;S3&gt;  &lt;Lv6&gt;  **A** </v>
      </c>
      <c r="D539" s="85" t="s">
        <v>519</v>
      </c>
      <c r="E539" s="84" t="str">
        <f>analysis!C540&amp;" Q"&amp;analysis!D540&amp;" &lt;F."&amp;analysis!P540&amp;" Ch."&amp;analysis!R540&amp;"&gt; "&amp;" &lt;Lv"&amp;analysis!L540&amp;"&gt; "</f>
        <v xml:space="preserve">2011 Q53 &lt;F.6 Ch.4&gt;  &lt;Lv6&gt; </v>
      </c>
    </row>
    <row r="540" spans="2:5" x14ac:dyDescent="0.25">
      <c r="B540" s="85" t="s">
        <v>518</v>
      </c>
      <c r="C540" s="77" t="str">
        <f>"=="&amp;analysis!A541&amp;"=="&amp;"&lt;"&amp;analysis!C541&amp;"&gt; "&amp;" &lt;Q"&amp;analysis!D541&amp;"&gt; "&amp;" &lt;"&amp;analysis!C541 &amp;" Q"&amp;analysis!D541&amp;"&gt; "&amp;" &lt;F."&amp;analysis!P541&amp;"&gt; "&amp;" &lt;F."&amp;analysis!P541&amp;" Ch."&amp;analysis!R541&amp;"&gt; "&amp;" &lt;"&amp;analysis!N541&amp;"&gt; "&amp;" &lt;Lv"&amp;analysis!L541&amp;"&gt; "&amp;" **"&amp;analysis!F541&amp;"** "</f>
        <v xml:space="preserve">==201154==&lt;2011&gt;  &lt;Q54&gt;  &lt;2011 Q54&gt;  &lt;F.3&gt;  &lt;F.3 Ch.6&gt;  &lt;S2&gt;  &lt;Lv4&gt;  **B** </v>
      </c>
      <c r="D540" s="85" t="s">
        <v>519</v>
      </c>
      <c r="E540" s="84" t="str">
        <f>analysis!C541&amp;" Q"&amp;analysis!D541&amp;" &lt;F."&amp;analysis!P541&amp;" Ch."&amp;analysis!R541&amp;"&gt; "&amp;" &lt;Lv"&amp;analysis!L541&amp;"&gt; "</f>
        <v xml:space="preserve">2011 Q54 &lt;F.3 Ch.6&gt;  &lt;Lv4&gt; </v>
      </c>
    </row>
    <row r="541" spans="2:5" x14ac:dyDescent="0.25">
      <c r="B541" s="85" t="s">
        <v>518</v>
      </c>
      <c r="C541" s="77" t="str">
        <f>"=="&amp;analysis!A542&amp;"=="&amp;"&lt;"&amp;analysis!C542&amp;"&gt; "&amp;" &lt;Q"&amp;analysis!D542&amp;"&gt; "&amp;" &lt;"&amp;analysis!C542 &amp;" Q"&amp;analysis!D542&amp;"&gt; "&amp;" &lt;F."&amp;analysis!P542&amp;"&gt; "&amp;" &lt;F."&amp;analysis!P542&amp;" Ch."&amp;analysis!R542&amp;"&gt; "&amp;" &lt;"&amp;analysis!N542&amp;"&gt; "&amp;" &lt;Lv"&amp;analysis!L542&amp;"&gt; "&amp;" **"&amp;analysis!F542&amp;"** "</f>
        <v xml:space="preserve">==201201==&lt;2012&gt;  &lt;Q1&gt;  &lt;2012 Q1&gt;  &lt;F.2&gt;  &lt;F.2 Ch.2&gt;  &lt;A1&gt;  &lt;Lv2&gt;  **C** </v>
      </c>
      <c r="D541" s="85" t="s">
        <v>519</v>
      </c>
      <c r="E541" s="84" t="str">
        <f>analysis!C542&amp;" Q"&amp;analysis!D542&amp;" &lt;F."&amp;analysis!P542&amp;" Ch."&amp;analysis!R542&amp;"&gt; "&amp;" &lt;Lv"&amp;analysis!L542&amp;"&gt; "</f>
        <v xml:space="preserve">2012 Q1 &lt;F.2 Ch.2&gt;  &lt;Lv2&gt; </v>
      </c>
    </row>
    <row r="542" spans="2:5" x14ac:dyDescent="0.25">
      <c r="B542" s="85" t="s">
        <v>518</v>
      </c>
      <c r="C542" s="77" t="str">
        <f>"=="&amp;analysis!A543&amp;"=="&amp;"&lt;"&amp;analysis!C543&amp;"&gt; "&amp;" &lt;Q"&amp;analysis!D543&amp;"&gt; "&amp;" &lt;"&amp;analysis!C543 &amp;" Q"&amp;analysis!D543&amp;"&gt; "&amp;" &lt;F."&amp;analysis!P543&amp;"&gt; "&amp;" &lt;F."&amp;analysis!P543&amp;" Ch."&amp;analysis!R543&amp;"&gt; "&amp;" &lt;"&amp;analysis!N543&amp;"&gt; "&amp;" &lt;Lv"&amp;analysis!L543&amp;"&gt; "&amp;" **"&amp;analysis!F543&amp;"** "</f>
        <v xml:space="preserve">==201202==&lt;2012&gt;  &lt;Q2&gt;  &lt;2012 Q2&gt;  &lt;F.2&gt;  &lt;F.2 Ch.2&gt;  &lt;A1&gt;  &lt;Lv2&gt;  **D** </v>
      </c>
      <c r="D542" s="85" t="s">
        <v>519</v>
      </c>
      <c r="E542" s="84" t="str">
        <f>analysis!C543&amp;" Q"&amp;analysis!D543&amp;" &lt;F."&amp;analysis!P543&amp;" Ch."&amp;analysis!R543&amp;"&gt; "&amp;" &lt;Lv"&amp;analysis!L543&amp;"&gt; "</f>
        <v xml:space="preserve">2012 Q2 &lt;F.2 Ch.2&gt;  &lt;Lv2&gt; </v>
      </c>
    </row>
    <row r="543" spans="2:5" x14ac:dyDescent="0.25">
      <c r="B543" s="85" t="s">
        <v>518</v>
      </c>
      <c r="C543" s="77" t="str">
        <f>"=="&amp;analysis!A544&amp;"=="&amp;"&lt;"&amp;analysis!C544&amp;"&gt; "&amp;" &lt;Q"&amp;analysis!D544&amp;"&gt; "&amp;" &lt;"&amp;analysis!C544 &amp;" Q"&amp;analysis!D544&amp;"&gt; "&amp;" &lt;F."&amp;analysis!P544&amp;"&gt; "&amp;" &lt;F."&amp;analysis!P544&amp;" Ch."&amp;analysis!R544&amp;"&gt; "&amp;" &lt;"&amp;analysis!N544&amp;"&gt; "&amp;" &lt;Lv"&amp;analysis!L544&amp;"&gt; "&amp;" **"&amp;analysis!F544&amp;"** "</f>
        <v xml:space="preserve">==201203==&lt;2012&gt;  &lt;Q3&gt;  &lt;2012 Q3&gt;  &lt;F.2&gt;  &lt;F.2 Ch.3&gt;  &lt;A1&gt;  &lt;Lv3&gt;  **C** </v>
      </c>
      <c r="D543" s="85" t="s">
        <v>519</v>
      </c>
      <c r="E543" s="84" t="str">
        <f>analysis!C544&amp;" Q"&amp;analysis!D544&amp;" &lt;F."&amp;analysis!P544&amp;" Ch."&amp;analysis!R544&amp;"&gt; "&amp;" &lt;Lv"&amp;analysis!L544&amp;"&gt; "</f>
        <v xml:space="preserve">2012 Q3 &lt;F.2 Ch.3&gt;  &lt;Lv3&gt; </v>
      </c>
    </row>
    <row r="544" spans="2:5" x14ac:dyDescent="0.25">
      <c r="B544" s="85" t="s">
        <v>518</v>
      </c>
      <c r="C544" s="77" t="str">
        <f>"=="&amp;analysis!A545&amp;"=="&amp;"&lt;"&amp;analysis!C545&amp;"&gt; "&amp;" &lt;Q"&amp;analysis!D545&amp;"&gt; "&amp;" &lt;"&amp;analysis!C545 &amp;" Q"&amp;analysis!D545&amp;"&gt; "&amp;" &lt;F."&amp;analysis!P545&amp;"&gt; "&amp;" &lt;F."&amp;analysis!P545&amp;" Ch."&amp;analysis!R545&amp;"&gt; "&amp;" &lt;"&amp;analysis!N545&amp;"&gt; "&amp;" &lt;Lv"&amp;analysis!L545&amp;"&gt; "&amp;" **"&amp;analysis!F545&amp;"** "</f>
        <v xml:space="preserve">==201204==&lt;2012&gt;  &lt;Q4&gt;  &lt;2012 Q4&gt;  &lt;F.4&gt;  &lt;F.4 Ch.6&gt;  &lt;A3&gt;  &lt;Lv2&gt;  **B** </v>
      </c>
      <c r="D544" s="85" t="s">
        <v>519</v>
      </c>
      <c r="E544" s="84" t="str">
        <f>analysis!C545&amp;" Q"&amp;analysis!D545&amp;" &lt;F."&amp;analysis!P545&amp;" Ch."&amp;analysis!R545&amp;"&gt; "&amp;" &lt;Lv"&amp;analysis!L545&amp;"&gt; "</f>
        <v xml:space="preserve">2012 Q4 &lt;F.4 Ch.6&gt;  &lt;Lv2&gt; </v>
      </c>
    </row>
    <row r="545" spans="2:5" x14ac:dyDescent="0.25">
      <c r="B545" s="85" t="s">
        <v>518</v>
      </c>
      <c r="C545" s="77" t="str">
        <f>"=="&amp;analysis!A546&amp;"=="&amp;"&lt;"&amp;analysis!C546&amp;"&gt; "&amp;" &lt;Q"&amp;analysis!D546&amp;"&gt; "&amp;" &lt;"&amp;analysis!C546 &amp;" Q"&amp;analysis!D546&amp;"&gt; "&amp;" &lt;F."&amp;analysis!P546&amp;"&gt; "&amp;" &lt;F."&amp;analysis!P546&amp;" Ch."&amp;analysis!R546&amp;"&gt; "&amp;" &lt;"&amp;analysis!N546&amp;"&gt; "&amp;" &lt;Lv"&amp;analysis!L546&amp;"&gt; "&amp;" **"&amp;analysis!F546&amp;"** "</f>
        <v xml:space="preserve">==201205==&lt;2012&gt;  &lt;Q5&gt;  &lt;2012 Q5&gt;  &lt;F.2&gt;  &lt;F.2 Ch.5&gt;  &lt;A1&gt;  &lt;Lv2&gt;  **B** </v>
      </c>
      <c r="D545" s="85" t="s">
        <v>519</v>
      </c>
      <c r="E545" s="84" t="str">
        <f>analysis!C546&amp;" Q"&amp;analysis!D546&amp;" &lt;F."&amp;analysis!P546&amp;" Ch."&amp;analysis!R546&amp;"&gt; "&amp;" &lt;Lv"&amp;analysis!L546&amp;"&gt; "</f>
        <v xml:space="preserve">2012 Q5 &lt;F.2 Ch.5&gt;  &lt;Lv2&gt; </v>
      </c>
    </row>
    <row r="546" spans="2:5" x14ac:dyDescent="0.25">
      <c r="B546" s="85" t="s">
        <v>518</v>
      </c>
      <c r="C546" s="77" t="str">
        <f>"=="&amp;analysis!A547&amp;"=="&amp;"&lt;"&amp;analysis!C547&amp;"&gt; "&amp;" &lt;Q"&amp;analysis!D547&amp;"&gt; "&amp;" &lt;"&amp;analysis!C547 &amp;" Q"&amp;analysis!D547&amp;"&gt; "&amp;" &lt;F."&amp;analysis!P547&amp;"&gt; "&amp;" &lt;F."&amp;analysis!P547&amp;" Ch."&amp;analysis!R547&amp;"&gt; "&amp;" &lt;"&amp;analysis!N547&amp;"&gt; "&amp;" &lt;Lv"&amp;analysis!L547&amp;"&gt; "&amp;" **"&amp;analysis!F547&amp;"** "</f>
        <v xml:space="preserve">==201206==&lt;2012&gt;  &lt;Q6&gt;  &lt;2012 Q6&gt;  &lt;F.4&gt;  &lt;F.4 Ch.5&gt;  &lt;A4&gt;  &lt;Lv4&gt;  **D** </v>
      </c>
      <c r="D546" s="85" t="s">
        <v>519</v>
      </c>
      <c r="E546" s="84" t="str">
        <f>analysis!C547&amp;" Q"&amp;analysis!D547&amp;" &lt;F."&amp;analysis!P547&amp;" Ch."&amp;analysis!R547&amp;"&gt; "&amp;" &lt;Lv"&amp;analysis!L547&amp;"&gt; "</f>
        <v xml:space="preserve">2012 Q6 &lt;F.4 Ch.5&gt;  &lt;Lv4&gt; </v>
      </c>
    </row>
    <row r="547" spans="2:5" x14ac:dyDescent="0.25">
      <c r="B547" s="85" t="s">
        <v>518</v>
      </c>
      <c r="C547" s="77" t="str">
        <f>"=="&amp;analysis!A548&amp;"=="&amp;"&lt;"&amp;analysis!C548&amp;"&gt; "&amp;" &lt;Q"&amp;analysis!D548&amp;"&gt; "&amp;" &lt;"&amp;analysis!C548 &amp;" Q"&amp;analysis!D548&amp;"&gt; "&amp;" &lt;F."&amp;analysis!P548&amp;"&gt; "&amp;" &lt;F."&amp;analysis!P548&amp;" Ch."&amp;analysis!R548&amp;"&gt; "&amp;" &lt;"&amp;analysis!N548&amp;"&gt; "&amp;" &lt;Lv"&amp;analysis!L548&amp;"&gt; "&amp;" **"&amp;analysis!F548&amp;"** "</f>
        <v xml:space="preserve">==201207==&lt;2012&gt;  &lt;Q7&gt;  &lt;2012 Q7&gt;  &lt;F.5&gt;  &lt;F.5 Ch.2&gt;  &lt;A4&gt;  &lt;Lv3&gt;  **C** </v>
      </c>
      <c r="D547" s="85" t="s">
        <v>519</v>
      </c>
      <c r="E547" s="84" t="str">
        <f>analysis!C548&amp;" Q"&amp;analysis!D548&amp;" &lt;F."&amp;analysis!P548&amp;" Ch."&amp;analysis!R548&amp;"&gt; "&amp;" &lt;Lv"&amp;analysis!L548&amp;"&gt; "</f>
        <v xml:space="preserve">2012 Q7 &lt;F.5 Ch.2&gt;  &lt;Lv3&gt; </v>
      </c>
    </row>
    <row r="548" spans="2:5" x14ac:dyDescent="0.25">
      <c r="B548" s="85" t="s">
        <v>518</v>
      </c>
      <c r="C548" s="77" t="str">
        <f>"=="&amp;analysis!A549&amp;"=="&amp;"&lt;"&amp;analysis!C549&amp;"&gt; "&amp;" &lt;Q"&amp;analysis!D549&amp;"&gt; "&amp;" &lt;"&amp;analysis!C549 &amp;" Q"&amp;analysis!D549&amp;"&gt; "&amp;" &lt;F."&amp;analysis!P549&amp;"&gt; "&amp;" &lt;F."&amp;analysis!P549&amp;" Ch."&amp;analysis!R549&amp;"&gt; "&amp;" &lt;"&amp;analysis!N549&amp;"&gt; "&amp;" &lt;Lv"&amp;analysis!L549&amp;"&gt; "&amp;" **"&amp;analysis!F549&amp;"** "</f>
        <v xml:space="preserve">==201208==&lt;2012&gt;  &lt;Q8&gt;  &lt;2012 Q8&gt;  &lt;F.3&gt;  &lt;F.3 Ch.3&gt;  &lt;DA&gt;  &lt;Lv2&gt;  **D** </v>
      </c>
      <c r="D548" s="85" t="s">
        <v>519</v>
      </c>
      <c r="E548" s="84" t="str">
        <f>analysis!C549&amp;" Q"&amp;analysis!D549&amp;" &lt;F."&amp;analysis!P549&amp;" Ch."&amp;analysis!R549&amp;"&gt; "&amp;" &lt;Lv"&amp;analysis!L549&amp;"&gt; "</f>
        <v xml:space="preserve">2012 Q8 &lt;F.3 Ch.3&gt;  &lt;Lv2&gt; </v>
      </c>
    </row>
    <row r="549" spans="2:5" x14ac:dyDescent="0.25">
      <c r="B549" s="85" t="s">
        <v>518</v>
      </c>
      <c r="C549" s="77" t="str">
        <f>"=="&amp;analysis!A550&amp;"=="&amp;"&lt;"&amp;analysis!C550&amp;"&gt; "&amp;" &lt;Q"&amp;analysis!D550&amp;"&gt; "&amp;" &lt;"&amp;analysis!C550 &amp;" Q"&amp;analysis!D550&amp;"&gt; "&amp;" &lt;F."&amp;analysis!P550&amp;"&gt; "&amp;" &lt;F."&amp;analysis!P550&amp;" Ch."&amp;analysis!R550&amp;"&gt; "&amp;" &lt;"&amp;analysis!N550&amp;"&gt; "&amp;" &lt;Lv"&amp;analysis!L550&amp;"&gt; "&amp;" **"&amp;analysis!F550&amp;"** "</f>
        <v xml:space="preserve">==201209==&lt;2012&gt;  &lt;Q9&gt;  &lt;2012 Q9&gt;  &lt;F.2&gt;  &lt;F.2 Ch.6&gt;  &lt;A1&gt;  &lt;Lv2&gt;  **A** </v>
      </c>
      <c r="D549" s="85" t="s">
        <v>519</v>
      </c>
      <c r="E549" s="84" t="str">
        <f>analysis!C550&amp;" Q"&amp;analysis!D550&amp;" &lt;F."&amp;analysis!P550&amp;" Ch."&amp;analysis!R550&amp;"&gt; "&amp;" &lt;Lv"&amp;analysis!L550&amp;"&gt; "</f>
        <v xml:space="preserve">2012 Q9 &lt;F.2 Ch.6&gt;  &lt;Lv2&gt; </v>
      </c>
    </row>
    <row r="550" spans="2:5" x14ac:dyDescent="0.25">
      <c r="B550" s="85" t="s">
        <v>518</v>
      </c>
      <c r="C550" s="77" t="str">
        <f>"=="&amp;analysis!A551&amp;"=="&amp;"&lt;"&amp;analysis!C551&amp;"&gt; "&amp;" &lt;Q"&amp;analysis!D551&amp;"&gt; "&amp;" &lt;"&amp;analysis!C551 &amp;" Q"&amp;analysis!D551&amp;"&gt; "&amp;" &lt;F."&amp;analysis!P551&amp;"&gt; "&amp;" &lt;F."&amp;analysis!P551&amp;" Ch."&amp;analysis!R551&amp;"&gt; "&amp;" &lt;"&amp;analysis!N551&amp;"&gt; "&amp;" &lt;Lv"&amp;analysis!L551&amp;"&gt; "&amp;" **"&amp;analysis!F551&amp;"** "</f>
        <v xml:space="preserve">==201210==&lt;2012&gt;  &lt;Q10&gt;  &lt;2012 Q10&gt;  &lt;F.5&gt;  &lt;F.5 Ch.6&gt;  &lt;DA&gt;  &lt;Lv3&gt;  **D** </v>
      </c>
      <c r="D550" s="85" t="s">
        <v>519</v>
      </c>
      <c r="E550" s="84" t="str">
        <f>analysis!C551&amp;" Q"&amp;analysis!D551&amp;" &lt;F."&amp;analysis!P551&amp;" Ch."&amp;analysis!R551&amp;"&gt; "&amp;" &lt;Lv"&amp;analysis!L551&amp;"&gt; "</f>
        <v xml:space="preserve">2012 Q10 &lt;F.5 Ch.6&gt;  &lt;Lv3&gt; </v>
      </c>
    </row>
    <row r="551" spans="2:5" x14ac:dyDescent="0.25">
      <c r="B551" s="85" t="s">
        <v>518</v>
      </c>
      <c r="C551" s="77" t="str">
        <f>"=="&amp;analysis!A552&amp;"=="&amp;"&lt;"&amp;analysis!C552&amp;"&gt; "&amp;" &lt;Q"&amp;analysis!D552&amp;"&gt; "&amp;" &lt;"&amp;analysis!C552 &amp;" Q"&amp;analysis!D552&amp;"&gt; "&amp;" &lt;F."&amp;analysis!P552&amp;"&gt; "&amp;" &lt;F."&amp;analysis!P552&amp;" Ch."&amp;analysis!R552&amp;"&gt; "&amp;" &lt;"&amp;analysis!N552&amp;"&gt; "&amp;" &lt;Lv"&amp;analysis!L552&amp;"&gt; "&amp;" **"&amp;analysis!F552&amp;"** "</f>
        <v xml:space="preserve">==201211==&lt;2012&gt;  &lt;Q11&gt;  &lt;2012 Q11&gt;  &lt;F.3&gt;  &lt;F.3 Ch.6&gt;  &lt;S2&gt;  &lt;Lv2&gt;  **C** </v>
      </c>
      <c r="D551" s="85" t="s">
        <v>519</v>
      </c>
      <c r="E551" s="84" t="str">
        <f>analysis!C552&amp;" Q"&amp;analysis!D552&amp;" &lt;F."&amp;analysis!P552&amp;" Ch."&amp;analysis!R552&amp;"&gt; "&amp;" &lt;Lv"&amp;analysis!L552&amp;"&gt; "</f>
        <v xml:space="preserve">2012 Q11 &lt;F.3 Ch.6&gt;  &lt;Lv2&gt; </v>
      </c>
    </row>
    <row r="552" spans="2:5" x14ac:dyDescent="0.25">
      <c r="B552" s="85" t="s">
        <v>518</v>
      </c>
      <c r="C552" s="77" t="str">
        <f>"=="&amp;analysis!A553&amp;"=="&amp;"&lt;"&amp;analysis!C553&amp;"&gt; "&amp;" &lt;Q"&amp;analysis!D553&amp;"&gt; "&amp;" &lt;"&amp;analysis!C553 &amp;" Q"&amp;analysis!D553&amp;"&gt; "&amp;" &lt;F."&amp;analysis!P553&amp;"&gt; "&amp;" &lt;F."&amp;analysis!P553&amp;" Ch."&amp;analysis!R553&amp;"&gt; "&amp;" &lt;"&amp;analysis!N553&amp;"&gt; "&amp;" &lt;Lv"&amp;analysis!L553&amp;"&gt; "&amp;" **"&amp;analysis!F553&amp;"** "</f>
        <v xml:space="preserve">==201212==&lt;2012&gt;  &lt;Q12&gt;  &lt;2012 Q12&gt;  &lt;F.6&gt;  &lt;F.6 Ch.1&gt;  &lt;A3&gt;  &lt;Lv2&gt;  **B** </v>
      </c>
      <c r="D552" s="85" t="s">
        <v>519</v>
      </c>
      <c r="E552" s="84" t="str">
        <f>analysis!C553&amp;" Q"&amp;analysis!D553&amp;" &lt;F."&amp;analysis!P553&amp;" Ch."&amp;analysis!R553&amp;"&gt; "&amp;" &lt;Lv"&amp;analysis!L553&amp;"&gt; "</f>
        <v xml:space="preserve">2012 Q12 &lt;F.6 Ch.1&gt;  &lt;Lv2&gt; </v>
      </c>
    </row>
    <row r="553" spans="2:5" x14ac:dyDescent="0.25">
      <c r="B553" s="85" t="s">
        <v>518</v>
      </c>
      <c r="C553" s="77" t="str">
        <f>"=="&amp;analysis!A554&amp;"=="&amp;"&lt;"&amp;analysis!C554&amp;"&gt; "&amp;" &lt;Q"&amp;analysis!D554&amp;"&gt; "&amp;" &lt;"&amp;analysis!C554 &amp;" Q"&amp;analysis!D554&amp;"&gt; "&amp;" &lt;F."&amp;analysis!P554&amp;"&gt; "&amp;" &lt;F."&amp;analysis!P554&amp;" Ch."&amp;analysis!R554&amp;"&gt; "&amp;" &lt;"&amp;analysis!N554&amp;"&gt; "&amp;" &lt;Lv"&amp;analysis!L554&amp;"&gt; "&amp;" **"&amp;analysis!F554&amp;"** "</f>
        <v xml:space="preserve">==201213==&lt;2012&gt;  &lt;Q13&gt;  &lt;2012 Q13&gt;  &lt;F.2&gt;  &lt;F.2 Ch.1&gt;  &lt;A1&gt;  &lt;Lv2&gt;  **D** </v>
      </c>
      <c r="D553" s="85" t="s">
        <v>519</v>
      </c>
      <c r="E553" s="84" t="str">
        <f>analysis!C554&amp;" Q"&amp;analysis!D554&amp;" &lt;F."&amp;analysis!P554&amp;" Ch."&amp;analysis!R554&amp;"&gt; "&amp;" &lt;Lv"&amp;analysis!L554&amp;"&gt; "</f>
        <v xml:space="preserve">2012 Q13 &lt;F.2 Ch.1&gt;  &lt;Lv2&gt; </v>
      </c>
    </row>
    <row r="554" spans="2:5" x14ac:dyDescent="0.25">
      <c r="B554" s="85" t="s">
        <v>518</v>
      </c>
      <c r="C554" s="77" t="str">
        <f>"=="&amp;analysis!A555&amp;"=="&amp;"&lt;"&amp;analysis!C555&amp;"&gt; "&amp;" &lt;Q"&amp;analysis!D555&amp;"&gt; "&amp;" &lt;"&amp;analysis!C555 &amp;" Q"&amp;analysis!D555&amp;"&gt; "&amp;" &lt;F."&amp;analysis!P555&amp;"&gt; "&amp;" &lt;F."&amp;analysis!P555&amp;" Ch."&amp;analysis!R555&amp;"&gt; "&amp;" &lt;"&amp;analysis!N555&amp;"&gt; "&amp;" &lt;Lv"&amp;analysis!L555&amp;"&gt; "&amp;" **"&amp;analysis!F555&amp;"** "</f>
        <v xml:space="preserve">==201214==&lt;2012&gt;  &lt;Q14&gt;  &lt;2012 Q14&gt;  &lt;F.2&gt;  &lt;F.2 Ch.1&gt;  &lt;A1&gt;  &lt;Lv4&gt;  **B** </v>
      </c>
      <c r="D554" s="85" t="s">
        <v>519</v>
      </c>
      <c r="E554" s="84" t="str">
        <f>analysis!C555&amp;" Q"&amp;analysis!D555&amp;" &lt;F."&amp;analysis!P555&amp;" Ch."&amp;analysis!R555&amp;"&gt; "&amp;" &lt;Lv"&amp;analysis!L555&amp;"&gt; "</f>
        <v xml:space="preserve">2012 Q14 &lt;F.2 Ch.1&gt;  &lt;Lv4&gt; </v>
      </c>
    </row>
    <row r="555" spans="2:5" x14ac:dyDescent="0.25">
      <c r="B555" s="85" t="s">
        <v>518</v>
      </c>
      <c r="C555" s="77" t="str">
        <f>"=="&amp;analysis!A556&amp;"=="&amp;"&lt;"&amp;analysis!C556&amp;"&gt; "&amp;" &lt;Q"&amp;analysis!D556&amp;"&gt; "&amp;" &lt;"&amp;analysis!C556 &amp;" Q"&amp;analysis!D556&amp;"&gt; "&amp;" &lt;F."&amp;analysis!P556&amp;"&gt; "&amp;" &lt;F."&amp;analysis!P556&amp;" Ch."&amp;analysis!R556&amp;"&gt; "&amp;" &lt;"&amp;analysis!N556&amp;"&gt; "&amp;" &lt;Lv"&amp;analysis!L556&amp;"&gt; "&amp;" **"&amp;analysis!F556&amp;"** "</f>
        <v xml:space="preserve">==201215==&lt;2012&gt;  &lt;Q15&gt;  &lt;2012 Q15&gt;  &lt;F.2&gt;  &lt;F.2 Ch.10&gt;  &lt;A2&gt;  &lt;Lv2&gt;  **A** </v>
      </c>
      <c r="D555" s="85" t="s">
        <v>519</v>
      </c>
      <c r="E555" s="84" t="str">
        <f>analysis!C556&amp;" Q"&amp;analysis!D556&amp;" &lt;F."&amp;analysis!P556&amp;" Ch."&amp;analysis!R556&amp;"&gt; "&amp;" &lt;Lv"&amp;analysis!L556&amp;"&gt; "</f>
        <v xml:space="preserve">2012 Q15 &lt;F.2 Ch.10&gt;  &lt;Lv2&gt; </v>
      </c>
    </row>
    <row r="556" spans="2:5" x14ac:dyDescent="0.25">
      <c r="B556" s="85" t="s">
        <v>518</v>
      </c>
      <c r="C556" s="77" t="str">
        <f>"=="&amp;analysis!A557&amp;"=="&amp;"&lt;"&amp;analysis!C557&amp;"&gt; "&amp;" &lt;Q"&amp;analysis!D557&amp;"&gt; "&amp;" &lt;"&amp;analysis!C557 &amp;" Q"&amp;analysis!D557&amp;"&gt; "&amp;" &lt;F."&amp;analysis!P557&amp;"&gt; "&amp;" &lt;F."&amp;analysis!P557&amp;" Ch."&amp;analysis!R557&amp;"&gt; "&amp;" &lt;"&amp;analysis!N557&amp;"&gt; "&amp;" &lt;Lv"&amp;analysis!L557&amp;"&gt; "&amp;" **"&amp;analysis!F557&amp;"** "</f>
        <v xml:space="preserve">==201216==&lt;2012&gt;  &lt;Q16&gt;  &lt;2012 Q16&gt;  &lt;F.2&gt;  &lt;F.2 Ch.12&gt;  &lt;VA1&gt;  &lt;Lv2&gt;  **B** </v>
      </c>
      <c r="D556" s="85" t="s">
        <v>519</v>
      </c>
      <c r="E556" s="84" t="str">
        <f>analysis!C557&amp;" Q"&amp;analysis!D557&amp;" &lt;F."&amp;analysis!P557&amp;" Ch."&amp;analysis!R557&amp;"&gt; "&amp;" &lt;Lv"&amp;analysis!L557&amp;"&gt; "</f>
        <v xml:space="preserve">2012 Q16 &lt;F.2 Ch.12&gt;  &lt;Lv2&gt; </v>
      </c>
    </row>
    <row r="557" spans="2:5" x14ac:dyDescent="0.25">
      <c r="B557" s="85" t="s">
        <v>518</v>
      </c>
      <c r="C557" s="77" t="str">
        <f>"=="&amp;analysis!A558&amp;"=="&amp;"&lt;"&amp;analysis!C558&amp;"&gt; "&amp;" &lt;Q"&amp;analysis!D558&amp;"&gt; "&amp;" &lt;"&amp;analysis!C558 &amp;" Q"&amp;analysis!D558&amp;"&gt; "&amp;" &lt;F."&amp;analysis!P558&amp;"&gt; "&amp;" &lt;F."&amp;analysis!P558&amp;" Ch."&amp;analysis!R558&amp;"&gt; "&amp;" &lt;"&amp;analysis!N558&amp;"&gt; "&amp;" &lt;Lv"&amp;analysis!L558&amp;"&gt; "&amp;" **"&amp;analysis!F558&amp;"** "</f>
        <v xml:space="preserve">==201217==&lt;2012&gt;  &lt;Q17&gt;  &lt;2012 Q17&gt;  &lt;F.3&gt;  &lt;F.3 Ch.10&gt;  &lt;VA2&gt;  &lt;Lv5&gt;  **B** </v>
      </c>
      <c r="D557" s="85" t="s">
        <v>519</v>
      </c>
      <c r="E557" s="84" t="str">
        <f>analysis!C558&amp;" Q"&amp;analysis!D558&amp;" &lt;F."&amp;analysis!P558&amp;" Ch."&amp;analysis!R558&amp;"&gt; "&amp;" &lt;Lv"&amp;analysis!L558&amp;"&gt; "</f>
        <v xml:space="preserve">2012 Q17 &lt;F.3 Ch.10&gt;  &lt;Lv5&gt; </v>
      </c>
    </row>
    <row r="558" spans="2:5" x14ac:dyDescent="0.25">
      <c r="B558" s="85" t="s">
        <v>518</v>
      </c>
      <c r="C558" s="77" t="str">
        <f>"=="&amp;analysis!A559&amp;"=="&amp;"&lt;"&amp;analysis!C559&amp;"&gt; "&amp;" &lt;Q"&amp;analysis!D559&amp;"&gt; "&amp;" &lt;"&amp;analysis!C559 &amp;" Q"&amp;analysis!D559&amp;"&gt; "&amp;" &lt;F."&amp;analysis!P559&amp;"&gt; "&amp;" &lt;F."&amp;analysis!P559&amp;" Ch."&amp;analysis!R559&amp;"&gt; "&amp;" &lt;"&amp;analysis!N559&amp;"&gt; "&amp;" &lt;Lv"&amp;analysis!L559&amp;"&gt; "&amp;" **"&amp;analysis!F559&amp;"** "</f>
        <v xml:space="preserve">==201218==&lt;2012&gt;  &lt;Q18&gt;  &lt;2012 Q18&gt;  &lt;F.2&gt;  &lt;F.2 Ch.10&gt;  &lt;A2&gt;  &lt;Lv2&gt;  **A** </v>
      </c>
      <c r="D558" s="85" t="s">
        <v>519</v>
      </c>
      <c r="E558" s="84" t="str">
        <f>analysis!C559&amp;" Q"&amp;analysis!D559&amp;" &lt;F."&amp;analysis!P559&amp;" Ch."&amp;analysis!R559&amp;"&gt; "&amp;" &lt;Lv"&amp;analysis!L559&amp;"&gt; "</f>
        <v xml:space="preserve">2012 Q18 &lt;F.2 Ch.10&gt;  &lt;Lv2&gt; </v>
      </c>
    </row>
    <row r="559" spans="2:5" x14ac:dyDescent="0.25">
      <c r="B559" s="85" t="s">
        <v>518</v>
      </c>
      <c r="C559" s="77" t="str">
        <f>"=="&amp;analysis!A560&amp;"=="&amp;"&lt;"&amp;analysis!C560&amp;"&gt; "&amp;" &lt;Q"&amp;analysis!D560&amp;"&gt; "&amp;" &lt;"&amp;analysis!C560 &amp;" Q"&amp;analysis!D560&amp;"&gt; "&amp;" &lt;F."&amp;analysis!P560&amp;"&gt; "&amp;" &lt;F."&amp;analysis!P560&amp;" Ch."&amp;analysis!R560&amp;"&gt; "&amp;" &lt;"&amp;analysis!N560&amp;"&gt; "&amp;" &lt;Lv"&amp;analysis!L560&amp;"&gt; "&amp;" **"&amp;analysis!F560&amp;"** "</f>
        <v xml:space="preserve">==201219==&lt;2012&gt;  &lt;Q19&gt;  &lt;2012 Q19&gt;  &lt;F.4&gt;  &lt;F.4 Ch.12&gt;  &lt;T2&gt;  &lt;Lv4&gt;  **C** </v>
      </c>
      <c r="D559" s="85" t="s">
        <v>519</v>
      </c>
      <c r="E559" s="84" t="str">
        <f>analysis!C560&amp;" Q"&amp;analysis!D560&amp;" &lt;F."&amp;analysis!P560&amp;" Ch."&amp;analysis!R560&amp;"&gt; "&amp;" &lt;Lv"&amp;analysis!L560&amp;"&gt; "</f>
        <v xml:space="preserve">2012 Q19 &lt;F.4 Ch.12&gt;  &lt;Lv4&gt; </v>
      </c>
    </row>
    <row r="560" spans="2:5" x14ac:dyDescent="0.25">
      <c r="B560" s="85" t="s">
        <v>518</v>
      </c>
      <c r="C560" s="77" t="str">
        <f>"=="&amp;analysis!A561&amp;"=="&amp;"&lt;"&amp;analysis!C561&amp;"&gt; "&amp;" &lt;Q"&amp;analysis!D561&amp;"&gt; "&amp;" &lt;"&amp;analysis!C561 &amp;" Q"&amp;analysis!D561&amp;"&gt; "&amp;" &lt;F."&amp;analysis!P561&amp;"&gt; "&amp;" &lt;F."&amp;analysis!P561&amp;" Ch."&amp;analysis!R561&amp;"&gt; "&amp;" &lt;"&amp;analysis!N561&amp;"&gt; "&amp;" &lt;Lv"&amp;analysis!L561&amp;"&gt; "&amp;" **"&amp;analysis!F561&amp;"** "</f>
        <v xml:space="preserve">==201220==&lt;2012&gt;  &lt;Q20&gt;  &lt;2012 Q20&gt;  &lt;F.4&gt;  &lt;F.4 Ch.10&gt;  &lt;DG3&gt;  &lt;Lv2&gt;  **C** </v>
      </c>
      <c r="D560" s="85" t="s">
        <v>519</v>
      </c>
      <c r="E560" s="84" t="str">
        <f>analysis!C561&amp;" Q"&amp;analysis!D561&amp;" &lt;F."&amp;analysis!P561&amp;" Ch."&amp;analysis!R561&amp;"&gt; "&amp;" &lt;Lv"&amp;analysis!L561&amp;"&gt; "</f>
        <v xml:space="preserve">2012 Q20 &lt;F.4 Ch.10&gt;  &lt;Lv2&gt; </v>
      </c>
    </row>
    <row r="561" spans="2:5" x14ac:dyDescent="0.25">
      <c r="B561" s="85" t="s">
        <v>518</v>
      </c>
      <c r="C561" s="77" t="str">
        <f>"=="&amp;analysis!A562&amp;"=="&amp;"&lt;"&amp;analysis!C562&amp;"&gt; "&amp;" &lt;Q"&amp;analysis!D562&amp;"&gt; "&amp;" &lt;"&amp;analysis!C562 &amp;" Q"&amp;analysis!D562&amp;"&gt; "&amp;" &lt;F."&amp;analysis!P562&amp;"&gt; "&amp;" &lt;F."&amp;analysis!P562&amp;" Ch."&amp;analysis!R562&amp;"&gt; "&amp;" &lt;"&amp;analysis!N562&amp;"&gt; "&amp;" &lt;Lv"&amp;analysis!L562&amp;"&gt; "&amp;" **"&amp;analysis!F562&amp;"** "</f>
        <v xml:space="preserve">==201221==&lt;2012&gt;  &lt;Q21&gt;  &lt;2012 Q21&gt;  &lt;F.2&gt;  &lt;F.2 Ch.12&gt;  &lt;VA1&gt;  &lt;Lv4&gt;  **D** </v>
      </c>
      <c r="D561" s="85" t="s">
        <v>519</v>
      </c>
      <c r="E561" s="84" t="str">
        <f>analysis!C562&amp;" Q"&amp;analysis!D562&amp;" &lt;F."&amp;analysis!P562&amp;" Ch."&amp;analysis!R562&amp;"&gt; "&amp;" &lt;Lv"&amp;analysis!L562&amp;"&gt; "</f>
        <v xml:space="preserve">2012 Q21 &lt;F.2 Ch.12&gt;  &lt;Lv4&gt; </v>
      </c>
    </row>
    <row r="562" spans="2:5" x14ac:dyDescent="0.25">
      <c r="B562" s="85" t="s">
        <v>518</v>
      </c>
      <c r="C562" s="77" t="str">
        <f>"=="&amp;analysis!A563&amp;"=="&amp;"&lt;"&amp;analysis!C563&amp;"&gt; "&amp;" &lt;Q"&amp;analysis!D563&amp;"&gt; "&amp;" &lt;"&amp;analysis!C563 &amp;" Q"&amp;analysis!D563&amp;"&gt; "&amp;" &lt;F."&amp;analysis!P563&amp;"&gt; "&amp;" &lt;F."&amp;analysis!P563&amp;" Ch."&amp;analysis!R563&amp;"&gt; "&amp;" &lt;"&amp;analysis!N563&amp;"&gt; "&amp;" &lt;Lv"&amp;analysis!L563&amp;"&gt; "&amp;" **"&amp;analysis!F563&amp;"** "</f>
        <v xml:space="preserve">==201222==&lt;2012&gt;  &lt;Q22&gt;  &lt;2012 Q22&gt;  &lt;F.2&gt;  &lt;F.2 Ch.8&gt;  &lt;DG1&gt;  &lt;Lv5&gt;  **A** </v>
      </c>
      <c r="D562" s="85" t="s">
        <v>519</v>
      </c>
      <c r="E562" s="84" t="str">
        <f>analysis!C563&amp;" Q"&amp;analysis!D563&amp;" &lt;F."&amp;analysis!P563&amp;" Ch."&amp;analysis!R563&amp;"&gt; "&amp;" &lt;Lv"&amp;analysis!L563&amp;"&gt; "</f>
        <v xml:space="preserve">2012 Q22 &lt;F.2 Ch.8&gt;  &lt;Lv5&gt; </v>
      </c>
    </row>
    <row r="563" spans="2:5" x14ac:dyDescent="0.25">
      <c r="B563" s="85" t="s">
        <v>518</v>
      </c>
      <c r="C563" s="77" t="str">
        <f>"=="&amp;analysis!A564&amp;"=="&amp;"&lt;"&amp;analysis!C564&amp;"&gt; "&amp;" &lt;Q"&amp;analysis!D564&amp;"&gt; "&amp;" &lt;"&amp;analysis!C564 &amp;" Q"&amp;analysis!D564&amp;"&gt; "&amp;" &lt;F."&amp;analysis!P564&amp;"&gt; "&amp;" &lt;F."&amp;analysis!P564&amp;" Ch."&amp;analysis!R564&amp;"&gt; "&amp;" &lt;"&amp;analysis!N564&amp;"&gt; "&amp;" &lt;Lv"&amp;analysis!L564&amp;"&gt; "&amp;" **"&amp;analysis!F564&amp;"** "</f>
        <v xml:space="preserve">==201223==&lt;2012&gt;  &lt;Q23&gt;  &lt;2012 Q23&gt;  &lt;F.2&gt;  &lt;F.2 Ch.11&gt;  &lt;T1&gt;  &lt;Lv5&gt;  **D** </v>
      </c>
      <c r="D563" s="85" t="s">
        <v>519</v>
      </c>
      <c r="E563" s="84" t="str">
        <f>analysis!C564&amp;" Q"&amp;analysis!D564&amp;" &lt;F."&amp;analysis!P564&amp;" Ch."&amp;analysis!R564&amp;"&gt; "&amp;" &lt;Lv"&amp;analysis!L564&amp;"&gt; "</f>
        <v xml:space="preserve">2012 Q23 &lt;F.2 Ch.11&gt;  &lt;Lv5&gt; </v>
      </c>
    </row>
    <row r="564" spans="2:5" x14ac:dyDescent="0.25">
      <c r="B564" s="85" t="s">
        <v>518</v>
      </c>
      <c r="C564" s="77" t="str">
        <f>"=="&amp;analysis!A565&amp;"=="&amp;"&lt;"&amp;analysis!C565&amp;"&gt; "&amp;" &lt;Q"&amp;analysis!D565&amp;"&gt; "&amp;" &lt;"&amp;analysis!C565 &amp;" Q"&amp;analysis!D565&amp;"&gt; "&amp;" &lt;F."&amp;analysis!P565&amp;"&gt; "&amp;" &lt;F."&amp;analysis!P565&amp;" Ch."&amp;analysis!R565&amp;"&gt; "&amp;" &lt;"&amp;analysis!N565&amp;"&gt; "&amp;" &lt;Lv"&amp;analysis!L565&amp;"&gt; "&amp;" **"&amp;analysis!F565&amp;"** "</f>
        <v xml:space="preserve">==201224==&lt;2012&gt;  &lt;Q24&gt;  &lt;2012 Q24&gt;  &lt;F.5&gt;  &lt;F.5 Ch.8&gt;  &lt;A4&gt;  &lt;Lv2&gt;  **A** </v>
      </c>
      <c r="D564" s="85" t="s">
        <v>519</v>
      </c>
      <c r="E564" s="84" t="str">
        <f>analysis!C565&amp;" Q"&amp;analysis!D565&amp;" &lt;F."&amp;analysis!P565&amp;" Ch."&amp;analysis!R565&amp;"&gt; "&amp;" &lt;Lv"&amp;analysis!L565&amp;"&gt; "</f>
        <v xml:space="preserve">2012 Q24 &lt;F.5 Ch.8&gt;  &lt;Lv2&gt; </v>
      </c>
    </row>
    <row r="565" spans="2:5" x14ac:dyDescent="0.25">
      <c r="B565" s="85" t="s">
        <v>518</v>
      </c>
      <c r="C565" s="77" t="str">
        <f>"=="&amp;analysis!A566&amp;"=="&amp;"&lt;"&amp;analysis!C566&amp;"&gt; "&amp;" &lt;Q"&amp;analysis!D566&amp;"&gt; "&amp;" &lt;"&amp;analysis!C566 &amp;" Q"&amp;analysis!D566&amp;"&gt; "&amp;" &lt;F."&amp;analysis!P566&amp;"&gt; "&amp;" &lt;F."&amp;analysis!P566&amp;" Ch."&amp;analysis!R566&amp;"&gt; "&amp;" &lt;"&amp;analysis!N566&amp;"&gt; "&amp;" &lt;Lv"&amp;analysis!L566&amp;"&gt; "&amp;" **"&amp;analysis!F566&amp;"** "</f>
        <v xml:space="preserve">==201225==&lt;2012&gt;  &lt;Q25&gt;  &lt;2012 Q25&gt;  &lt;F.4&gt;  &lt;F.4 Ch.2&gt;  &lt;AG2&gt;  &lt;Lv5&gt;  **C** </v>
      </c>
      <c r="D565" s="85" t="s">
        <v>519</v>
      </c>
      <c r="E565" s="84" t="str">
        <f>analysis!C566&amp;" Q"&amp;analysis!D566&amp;" &lt;F."&amp;analysis!P566&amp;" Ch."&amp;analysis!R566&amp;"&gt; "&amp;" &lt;Lv"&amp;analysis!L566&amp;"&gt; "</f>
        <v xml:space="preserve">2012 Q25 &lt;F.4 Ch.2&gt;  &lt;Lv5&gt; </v>
      </c>
    </row>
    <row r="566" spans="2:5" x14ac:dyDescent="0.25">
      <c r="B566" s="85" t="s">
        <v>518</v>
      </c>
      <c r="C566" s="77" t="str">
        <f>"=="&amp;analysis!A567&amp;"=="&amp;"&lt;"&amp;analysis!C567&amp;"&gt; "&amp;" &lt;Q"&amp;analysis!D567&amp;"&gt; "&amp;" &lt;"&amp;analysis!C567 &amp;" Q"&amp;analysis!D567&amp;"&gt; "&amp;" &lt;F."&amp;analysis!P567&amp;"&gt; "&amp;" &lt;F."&amp;analysis!P567&amp;" Ch."&amp;analysis!R567&amp;"&gt; "&amp;" &lt;"&amp;analysis!N567&amp;"&gt; "&amp;" &lt;Lv"&amp;analysis!L567&amp;"&gt; "&amp;" **"&amp;analysis!F567&amp;"** "</f>
        <v xml:space="preserve">==201226==&lt;2012&gt;  &lt;Q26&gt;  &lt;2012 Q26&gt;  &lt;F.5&gt;  &lt;F.5 Ch.7&gt;  &lt;AG3&gt;  &lt;Lv3&gt;  **A** </v>
      </c>
      <c r="D566" s="85" t="s">
        <v>519</v>
      </c>
      <c r="E566" s="84" t="str">
        <f>analysis!C567&amp;" Q"&amp;analysis!D567&amp;" &lt;F."&amp;analysis!P567&amp;" Ch."&amp;analysis!R567&amp;"&gt; "&amp;" &lt;Lv"&amp;analysis!L567&amp;"&gt; "</f>
        <v xml:space="preserve">2012 Q26 &lt;F.5 Ch.7&gt;  &lt;Lv3&gt; </v>
      </c>
    </row>
    <row r="567" spans="2:5" x14ac:dyDescent="0.25">
      <c r="B567" s="85" t="s">
        <v>518</v>
      </c>
      <c r="C567" s="77" t="str">
        <f>"=="&amp;analysis!A568&amp;"=="&amp;"&lt;"&amp;analysis!C568&amp;"&gt; "&amp;" &lt;Q"&amp;analysis!D568&amp;"&gt; "&amp;" &lt;"&amp;analysis!C568 &amp;" Q"&amp;analysis!D568&amp;"&gt; "&amp;" &lt;F."&amp;analysis!P568&amp;"&gt; "&amp;" &lt;F."&amp;analysis!P568&amp;" Ch."&amp;analysis!R568&amp;"&gt; "&amp;" &lt;"&amp;analysis!N568&amp;"&gt; "&amp;" &lt;Lv"&amp;analysis!L568&amp;"&gt; "&amp;" **"&amp;analysis!F568&amp;"** "</f>
        <v xml:space="preserve">==201227==&lt;2012&gt;  &lt;Q27&gt;  &lt;2012 Q27&gt;  &lt;F.5&gt;  &lt;F.5 Ch.5&gt;  &lt;P2&gt;  &lt;Lv4&gt;  **A** </v>
      </c>
      <c r="D567" s="85" t="s">
        <v>519</v>
      </c>
      <c r="E567" s="84" t="str">
        <f>analysis!C568&amp;" Q"&amp;analysis!D568&amp;" &lt;F."&amp;analysis!P568&amp;" Ch."&amp;analysis!R568&amp;"&gt; "&amp;" &lt;Lv"&amp;analysis!L568&amp;"&gt; "</f>
        <v xml:space="preserve">2012 Q27 &lt;F.5 Ch.5&gt;  &lt;Lv4&gt; </v>
      </c>
    </row>
    <row r="568" spans="2:5" x14ac:dyDescent="0.25">
      <c r="B568" s="85" t="s">
        <v>518</v>
      </c>
      <c r="C568" s="77" t="str">
        <f>"=="&amp;analysis!A569&amp;"=="&amp;"&lt;"&amp;analysis!C569&amp;"&gt; "&amp;" &lt;Q"&amp;analysis!D569&amp;"&gt; "&amp;" &lt;"&amp;analysis!C569 &amp;" Q"&amp;analysis!D569&amp;"&gt; "&amp;" &lt;F."&amp;analysis!P569&amp;"&gt; "&amp;" &lt;F."&amp;analysis!P569&amp;" Ch."&amp;analysis!R569&amp;"&gt; "&amp;" &lt;"&amp;analysis!N569&amp;"&gt; "&amp;" &lt;Lv"&amp;analysis!L569&amp;"&gt; "&amp;" **"&amp;analysis!F569&amp;"** "</f>
        <v xml:space="preserve">==201228==&lt;2012&gt;  &lt;Q28&gt;  &lt;2012 Q28&gt;  &lt;F.5&gt;  &lt;F.5 Ch.5&gt;  &lt;P2&gt;  &lt;Lv3&gt;  **B** </v>
      </c>
      <c r="D568" s="85" t="s">
        <v>519</v>
      </c>
      <c r="E568" s="84" t="str">
        <f>analysis!C569&amp;" Q"&amp;analysis!D569&amp;" &lt;F."&amp;analysis!P569&amp;" Ch."&amp;analysis!R569&amp;"&gt; "&amp;" &lt;Lv"&amp;analysis!L569&amp;"&gt; "</f>
        <v xml:space="preserve">2012 Q28 &lt;F.5 Ch.5&gt;  &lt;Lv3&gt; </v>
      </c>
    </row>
    <row r="569" spans="2:5" x14ac:dyDescent="0.25">
      <c r="B569" s="85" t="s">
        <v>518</v>
      </c>
      <c r="C569" s="77" t="str">
        <f>"=="&amp;analysis!A570&amp;"=="&amp;"&lt;"&amp;analysis!C570&amp;"&gt; "&amp;" &lt;Q"&amp;analysis!D570&amp;"&gt; "&amp;" &lt;"&amp;analysis!C570 &amp;" Q"&amp;analysis!D570&amp;"&gt; "&amp;" &lt;F."&amp;analysis!P570&amp;"&gt; "&amp;" &lt;F."&amp;analysis!P570&amp;" Ch."&amp;analysis!R570&amp;"&gt; "&amp;" &lt;"&amp;analysis!N570&amp;"&gt; "&amp;" &lt;Lv"&amp;analysis!L570&amp;"&gt; "&amp;" **"&amp;analysis!F570&amp;"** "</f>
        <v xml:space="preserve">==201229==&lt;2012&gt;  &lt;Q29&gt;  &lt;2012 Q29&gt;  &lt;F.5&gt;  &lt;F.5 Ch.11&gt;  &lt;S3&gt;  &lt;Lv2&gt;  **B** </v>
      </c>
      <c r="D569" s="85" t="s">
        <v>519</v>
      </c>
      <c r="E569" s="84" t="str">
        <f>analysis!C570&amp;" Q"&amp;analysis!D570&amp;" &lt;F."&amp;analysis!P570&amp;" Ch."&amp;analysis!R570&amp;"&gt; "&amp;" &lt;Lv"&amp;analysis!L570&amp;"&gt; "</f>
        <v xml:space="preserve">2012 Q29 &lt;F.5 Ch.11&gt;  &lt;Lv2&gt; </v>
      </c>
    </row>
    <row r="570" spans="2:5" x14ac:dyDescent="0.25">
      <c r="B570" s="85" t="s">
        <v>518</v>
      </c>
      <c r="C570" s="77" t="str">
        <f>"=="&amp;analysis!A571&amp;"=="&amp;"&lt;"&amp;analysis!C571&amp;"&gt; "&amp;" &lt;Q"&amp;analysis!D571&amp;"&gt; "&amp;" &lt;"&amp;analysis!C571 &amp;" Q"&amp;analysis!D571&amp;"&gt; "&amp;" &lt;F."&amp;analysis!P571&amp;"&gt; "&amp;" &lt;F."&amp;analysis!P571&amp;" Ch."&amp;analysis!R571&amp;"&gt; "&amp;" &lt;"&amp;analysis!N571&amp;"&gt; "&amp;" &lt;Lv"&amp;analysis!L571&amp;"&gt; "&amp;" **"&amp;analysis!F571&amp;"** "</f>
        <v xml:space="preserve">==201230==&lt;2012&gt;  &lt;Q30&gt;  &lt;2012 Q30&gt;  &lt;F.3&gt;  &lt;F.3 Ch.6&gt;  &lt;S2&gt;  &lt;Lv4&gt;  **D** </v>
      </c>
      <c r="D570" s="85" t="s">
        <v>519</v>
      </c>
      <c r="E570" s="84" t="str">
        <f>analysis!C571&amp;" Q"&amp;analysis!D571&amp;" &lt;F."&amp;analysis!P571&amp;" Ch."&amp;analysis!R571&amp;"&gt; "&amp;" &lt;Lv"&amp;analysis!L571&amp;"&gt; "</f>
        <v xml:space="preserve">2012 Q30 &lt;F.3 Ch.6&gt;  &lt;Lv4&gt; </v>
      </c>
    </row>
    <row r="571" spans="2:5" x14ac:dyDescent="0.25">
      <c r="B571" s="85" t="s">
        <v>518</v>
      </c>
      <c r="C571" s="77" t="str">
        <f>"=="&amp;analysis!A572&amp;"=="&amp;"&lt;"&amp;analysis!C572&amp;"&gt; "&amp;" &lt;Q"&amp;analysis!D572&amp;"&gt; "&amp;" &lt;"&amp;analysis!C572 &amp;" Q"&amp;analysis!D572&amp;"&gt; "&amp;" &lt;F."&amp;analysis!P572&amp;"&gt; "&amp;" &lt;F."&amp;analysis!P572&amp;" Ch."&amp;analysis!R572&amp;"&gt; "&amp;" &lt;"&amp;analysis!N572&amp;"&gt; "&amp;" &lt;Lv"&amp;analysis!L572&amp;"&gt; "&amp;" **"&amp;analysis!F572&amp;"** "</f>
        <v xml:space="preserve">==201231==&lt;2012&gt;  &lt;Q31&gt;  &lt;2012 Q31&gt;  &lt;F.4&gt;  &lt;F.4 Ch.9&gt;  &lt;A3&gt;  &lt;Lv3&gt;  **B** </v>
      </c>
      <c r="D571" s="85" t="s">
        <v>519</v>
      </c>
      <c r="E571" s="84" t="str">
        <f>analysis!C572&amp;" Q"&amp;analysis!D572&amp;" &lt;F."&amp;analysis!P572&amp;" Ch."&amp;analysis!R572&amp;"&gt; "&amp;" &lt;Lv"&amp;analysis!L572&amp;"&gt; "</f>
        <v xml:space="preserve">2012 Q31 &lt;F.4 Ch.9&gt;  &lt;Lv3&gt; </v>
      </c>
    </row>
    <row r="572" spans="2:5" x14ac:dyDescent="0.25">
      <c r="B572" s="85" t="s">
        <v>518</v>
      </c>
      <c r="C572" s="77" t="str">
        <f>"=="&amp;analysis!A573&amp;"=="&amp;"&lt;"&amp;analysis!C573&amp;"&gt; "&amp;" &lt;Q"&amp;analysis!D573&amp;"&gt; "&amp;" &lt;"&amp;analysis!C573 &amp;" Q"&amp;analysis!D573&amp;"&gt; "&amp;" &lt;F."&amp;analysis!P573&amp;"&gt; "&amp;" &lt;F."&amp;analysis!P573&amp;" Ch."&amp;analysis!R573&amp;"&gt; "&amp;" &lt;"&amp;analysis!N573&amp;"&gt; "&amp;" &lt;Lv"&amp;analysis!L573&amp;"&gt; "&amp;" **"&amp;analysis!F573&amp;"** "</f>
        <v xml:space="preserve">==201232==&lt;2012&gt;  &lt;Q32&gt;  &lt;2012 Q32&gt;  &lt;F.4&gt;  &lt;F.4 Ch.8&gt;  &lt;A4&gt;  &lt;Lv5&gt;  **C** </v>
      </c>
      <c r="D572" s="85" t="s">
        <v>519</v>
      </c>
      <c r="E572" s="84" t="str">
        <f>analysis!C573&amp;" Q"&amp;analysis!D573&amp;" &lt;F."&amp;analysis!P573&amp;" Ch."&amp;analysis!R573&amp;"&gt; "&amp;" &lt;Lv"&amp;analysis!L573&amp;"&gt; "</f>
        <v xml:space="preserve">2012 Q32 &lt;F.4 Ch.8&gt;  &lt;Lv5&gt; </v>
      </c>
    </row>
    <row r="573" spans="2:5" x14ac:dyDescent="0.25">
      <c r="B573" s="85" t="s">
        <v>518</v>
      </c>
      <c r="C573" s="77" t="str">
        <f>"=="&amp;analysis!A574&amp;"=="&amp;"&lt;"&amp;analysis!C574&amp;"&gt; "&amp;" &lt;Q"&amp;analysis!D574&amp;"&gt; "&amp;" &lt;"&amp;analysis!C574 &amp;" Q"&amp;analysis!D574&amp;"&gt; "&amp;" &lt;F."&amp;analysis!P574&amp;"&gt; "&amp;" &lt;F."&amp;analysis!P574&amp;" Ch."&amp;analysis!R574&amp;"&gt; "&amp;" &lt;"&amp;analysis!N574&amp;"&gt; "&amp;" &lt;Lv"&amp;analysis!L574&amp;"&gt; "&amp;" **"&amp;analysis!F574&amp;"** "</f>
        <v xml:space="preserve">==201233==&lt;2012&gt;  &lt;Q33&gt;  &lt;2012 Q33&gt;  &lt;F.3&gt;  &lt;F.3 Ch.2&gt;  &lt;A2&gt;  &lt;Lv2&gt;  **A** </v>
      </c>
      <c r="D573" s="85" t="s">
        <v>519</v>
      </c>
      <c r="E573" s="84" t="str">
        <f>analysis!C574&amp;" Q"&amp;analysis!D574&amp;" &lt;F."&amp;analysis!P574&amp;" Ch."&amp;analysis!R574&amp;"&gt; "&amp;" &lt;Lv"&amp;analysis!L574&amp;"&gt; "</f>
        <v xml:space="preserve">2012 Q33 &lt;F.3 Ch.2&gt;  &lt;Lv2&gt; </v>
      </c>
    </row>
    <row r="574" spans="2:5" x14ac:dyDescent="0.25">
      <c r="B574" s="85" t="s">
        <v>518</v>
      </c>
      <c r="C574" s="77" t="str">
        <f>"=="&amp;analysis!A575&amp;"=="&amp;"&lt;"&amp;analysis!C575&amp;"&gt; "&amp;" &lt;Q"&amp;analysis!D575&amp;"&gt; "&amp;" &lt;"&amp;analysis!C575 &amp;" Q"&amp;analysis!D575&amp;"&gt; "&amp;" &lt;F."&amp;analysis!P575&amp;"&gt; "&amp;" &lt;F."&amp;analysis!P575&amp;" Ch."&amp;analysis!R575&amp;"&gt; "&amp;" &lt;"&amp;analysis!N575&amp;"&gt; "&amp;" &lt;Lv"&amp;analysis!L575&amp;"&gt; "&amp;" **"&amp;analysis!F575&amp;"** "</f>
        <v xml:space="preserve">==201234==&lt;2012&gt;  &lt;Q34&gt;  &lt;2012 Q34&gt;  &lt;F.4&gt;  &lt;F.4 Ch.5&gt;  &lt;A4&gt;  &lt;Lv4&gt;  **C** </v>
      </c>
      <c r="D574" s="85" t="s">
        <v>519</v>
      </c>
      <c r="E574" s="84" t="str">
        <f>analysis!C575&amp;" Q"&amp;analysis!D575&amp;" &lt;F."&amp;analysis!P575&amp;" Ch."&amp;analysis!R575&amp;"&gt; "&amp;" &lt;Lv"&amp;analysis!L575&amp;"&gt; "</f>
        <v xml:space="preserve">2012 Q34 &lt;F.4 Ch.5&gt;  &lt;Lv4&gt; </v>
      </c>
    </row>
    <row r="575" spans="2:5" x14ac:dyDescent="0.25">
      <c r="B575" s="85" t="s">
        <v>518</v>
      </c>
      <c r="C575" s="77" t="str">
        <f>"=="&amp;analysis!A576&amp;"=="&amp;"&lt;"&amp;analysis!C576&amp;"&gt; "&amp;" &lt;Q"&amp;analysis!D576&amp;"&gt; "&amp;" &lt;"&amp;analysis!C576 &amp;" Q"&amp;analysis!D576&amp;"&gt; "&amp;" &lt;F."&amp;analysis!P576&amp;"&gt; "&amp;" &lt;F."&amp;analysis!P576&amp;" Ch."&amp;analysis!R576&amp;"&gt; "&amp;" &lt;"&amp;analysis!N576&amp;"&gt; "&amp;" &lt;Lv"&amp;analysis!L576&amp;"&gt; "&amp;" **"&amp;analysis!F576&amp;"** "</f>
        <v xml:space="preserve">==201235==&lt;2012&gt;  &lt;Q35&gt;  &lt;2012 Q35&gt;  &lt;F.4&gt;  &lt;F.4 Ch.1&gt;  &lt;A3&gt;  &lt;Lv4&gt;  **A** </v>
      </c>
      <c r="D575" s="85" t="s">
        <v>519</v>
      </c>
      <c r="E575" s="84" t="str">
        <f>analysis!C576&amp;" Q"&amp;analysis!D576&amp;" &lt;F."&amp;analysis!P576&amp;" Ch."&amp;analysis!R576&amp;"&gt; "&amp;" &lt;Lv"&amp;analysis!L576&amp;"&gt; "</f>
        <v xml:space="preserve">2012 Q35 &lt;F.4 Ch.1&gt;  &lt;Lv4&gt; </v>
      </c>
    </row>
    <row r="576" spans="2:5" x14ac:dyDescent="0.25">
      <c r="B576" s="85" t="s">
        <v>518</v>
      </c>
      <c r="C576" s="77" t="str">
        <f>"=="&amp;analysis!A577&amp;"=="&amp;"&lt;"&amp;analysis!C577&amp;"&gt; "&amp;" &lt;Q"&amp;analysis!D577&amp;"&gt; "&amp;" &lt;"&amp;analysis!C577 &amp;" Q"&amp;analysis!D577&amp;"&gt; "&amp;" &lt;F."&amp;analysis!P577&amp;"&gt; "&amp;" &lt;F."&amp;analysis!P577&amp;" Ch."&amp;analysis!R577&amp;"&gt; "&amp;" &lt;"&amp;analysis!N577&amp;"&gt; "&amp;" &lt;Lv"&amp;analysis!L577&amp;"&gt; "&amp;" **"&amp;analysis!F577&amp;"** "</f>
        <v xml:space="preserve">==201236==&lt;2012&gt;  &lt;Q36&gt;  &lt;2012 Q36&gt;  &lt;F.6&gt;  &lt;F.6 Ch.3&gt;  &lt;A4&gt;  &lt;Lv5&gt;  **D** </v>
      </c>
      <c r="D576" s="85" t="s">
        <v>519</v>
      </c>
      <c r="E576" s="84" t="str">
        <f>analysis!C577&amp;" Q"&amp;analysis!D577&amp;" &lt;F."&amp;analysis!P577&amp;" Ch."&amp;analysis!R577&amp;"&gt; "&amp;" &lt;Lv"&amp;analysis!L577&amp;"&gt; "</f>
        <v xml:space="preserve">2012 Q36 &lt;F.6 Ch.3&gt;  &lt;Lv5&gt; </v>
      </c>
    </row>
    <row r="577" spans="2:5" x14ac:dyDescent="0.25">
      <c r="B577" s="85" t="s">
        <v>518</v>
      </c>
      <c r="C577" s="77" t="str">
        <f>"=="&amp;analysis!A578&amp;"=="&amp;"&lt;"&amp;analysis!C578&amp;"&gt; "&amp;" &lt;Q"&amp;analysis!D578&amp;"&gt; "&amp;" &lt;"&amp;analysis!C578 &amp;" Q"&amp;analysis!D578&amp;"&gt; "&amp;" &lt;F."&amp;analysis!P578&amp;"&gt; "&amp;" &lt;F."&amp;analysis!P578&amp;" Ch."&amp;analysis!R578&amp;"&gt; "&amp;" &lt;"&amp;analysis!N578&amp;"&gt; "&amp;" &lt;Lv"&amp;analysis!L578&amp;"&gt; "&amp;" **"&amp;analysis!F578&amp;"** "</f>
        <v xml:space="preserve">==201237==&lt;2012&gt;  &lt;Q37&gt;  &lt;2012 Q37&gt;  &lt;F.6&gt;  &lt;F.6 Ch.1&gt;  &lt;A3&gt;  &lt;Lv5&gt;  **A** </v>
      </c>
      <c r="D577" s="85" t="s">
        <v>519</v>
      </c>
      <c r="E577" s="84" t="str">
        <f>analysis!C578&amp;" Q"&amp;analysis!D578&amp;" &lt;F."&amp;analysis!P578&amp;" Ch."&amp;analysis!R578&amp;"&gt; "&amp;" &lt;Lv"&amp;analysis!L578&amp;"&gt; "</f>
        <v xml:space="preserve">2012 Q37 &lt;F.6 Ch.1&gt;  &lt;Lv5&gt; </v>
      </c>
    </row>
    <row r="578" spans="2:5" x14ac:dyDescent="0.25">
      <c r="B578" s="85" t="s">
        <v>518</v>
      </c>
      <c r="C578" s="77" t="str">
        <f>"=="&amp;analysis!A579&amp;"=="&amp;"&lt;"&amp;analysis!C579&amp;"&gt; "&amp;" &lt;Q"&amp;analysis!D579&amp;"&gt; "&amp;" &lt;"&amp;analysis!C579 &amp;" Q"&amp;analysis!D579&amp;"&gt; "&amp;" &lt;F."&amp;analysis!P579&amp;"&gt; "&amp;" &lt;F."&amp;analysis!P579&amp;" Ch."&amp;analysis!R579&amp;"&gt; "&amp;" &lt;"&amp;analysis!N579&amp;"&gt; "&amp;" &lt;Lv"&amp;analysis!L579&amp;"&gt; "&amp;" **"&amp;analysis!F579&amp;"** "</f>
        <v xml:space="preserve">==201238==&lt;2012&gt;  &lt;Q38&gt;  &lt;2012 Q38&gt;  &lt;F.5&gt;  &lt;F.5 Ch.3&gt;  &lt;G&gt;  &lt;Lv3&gt;  **C** </v>
      </c>
      <c r="D578" s="85" t="s">
        <v>519</v>
      </c>
      <c r="E578" s="84" t="str">
        <f>analysis!C579&amp;" Q"&amp;analysis!D579&amp;" &lt;F."&amp;analysis!P579&amp;" Ch."&amp;analysis!R579&amp;"&gt; "&amp;" &lt;Lv"&amp;analysis!L579&amp;"&gt; "</f>
        <v xml:space="preserve">2012 Q38 &lt;F.5 Ch.3&gt;  &lt;Lv3&gt; </v>
      </c>
    </row>
    <row r="579" spans="2:5" x14ac:dyDescent="0.25">
      <c r="B579" s="85" t="s">
        <v>518</v>
      </c>
      <c r="C579" s="77" t="str">
        <f>"=="&amp;analysis!A580&amp;"=="&amp;"&lt;"&amp;analysis!C580&amp;"&gt; "&amp;" &lt;Q"&amp;analysis!D580&amp;"&gt; "&amp;" &lt;"&amp;analysis!C580 &amp;" Q"&amp;analysis!D580&amp;"&gt; "&amp;" &lt;F."&amp;analysis!P580&amp;"&gt; "&amp;" &lt;F."&amp;analysis!P580&amp;" Ch."&amp;analysis!R580&amp;"&gt; "&amp;" &lt;"&amp;analysis!N580&amp;"&gt; "&amp;" &lt;Lv"&amp;analysis!L580&amp;"&gt; "&amp;" **"&amp;analysis!F580&amp;"** "</f>
        <v xml:space="preserve">==201239==&lt;2012&gt;  &lt;Q39&gt;  &lt;2012 Q39&gt;  &lt;F.5&gt;  &lt;F.5 Ch.3&gt;  &lt;G&gt;  &lt;Lv4&gt;  **D** </v>
      </c>
      <c r="D579" s="85" t="s">
        <v>519</v>
      </c>
      <c r="E579" s="84" t="str">
        <f>analysis!C580&amp;" Q"&amp;analysis!D580&amp;" &lt;F."&amp;analysis!P580&amp;" Ch."&amp;analysis!R580&amp;"&gt; "&amp;" &lt;Lv"&amp;analysis!L580&amp;"&gt; "</f>
        <v xml:space="preserve">2012 Q39 &lt;F.5 Ch.3&gt;  &lt;Lv4&gt; </v>
      </c>
    </row>
    <row r="580" spans="2:5" x14ac:dyDescent="0.25">
      <c r="B580" s="85" t="s">
        <v>518</v>
      </c>
      <c r="C580" s="77" t="str">
        <f>"=="&amp;analysis!A581&amp;"=="&amp;"&lt;"&amp;analysis!C581&amp;"&gt; "&amp;" &lt;Q"&amp;analysis!D581&amp;"&gt; "&amp;" &lt;"&amp;analysis!C581 &amp;" Q"&amp;analysis!D581&amp;"&gt; "&amp;" &lt;F."&amp;analysis!P581&amp;"&gt; "&amp;" &lt;F."&amp;analysis!P581&amp;" Ch."&amp;analysis!R581&amp;"&gt; "&amp;" &lt;"&amp;analysis!N581&amp;"&gt; "&amp;" &lt;Lv"&amp;analysis!L581&amp;"&gt; "&amp;" **"&amp;analysis!F581&amp;"** "</f>
        <v xml:space="preserve">==201240==&lt;2012&gt;  &lt;Q40&gt;  &lt;2012 Q40&gt;  &lt;F.5&gt;  &lt;F.5 Ch.10&gt;  &lt;3D2&gt;  &lt;Lv5&gt;  **D** </v>
      </c>
      <c r="D580" s="85" t="s">
        <v>519</v>
      </c>
      <c r="E580" s="84" t="str">
        <f>analysis!C581&amp;" Q"&amp;analysis!D581&amp;" &lt;F."&amp;analysis!P581&amp;" Ch."&amp;analysis!R581&amp;"&gt; "&amp;" &lt;Lv"&amp;analysis!L581&amp;"&gt; "</f>
        <v xml:space="preserve">2012 Q40 &lt;F.5 Ch.10&gt;  &lt;Lv5&gt; </v>
      </c>
    </row>
    <row r="581" spans="2:5" x14ac:dyDescent="0.25">
      <c r="B581" s="85" t="s">
        <v>518</v>
      </c>
      <c r="C581" s="77" t="str">
        <f>"=="&amp;analysis!A582&amp;"=="&amp;"&lt;"&amp;analysis!C582&amp;"&gt; "&amp;" &lt;Q"&amp;analysis!D582&amp;"&gt; "&amp;" &lt;"&amp;analysis!C582 &amp;" Q"&amp;analysis!D582&amp;"&gt; "&amp;" &lt;F."&amp;analysis!P582&amp;"&gt; "&amp;" &lt;F."&amp;analysis!P582&amp;" Ch."&amp;analysis!R582&amp;"&gt; "&amp;" &lt;"&amp;analysis!N582&amp;"&gt; "&amp;" &lt;Lv"&amp;analysis!L582&amp;"&gt; "&amp;" **"&amp;analysis!F582&amp;"** "</f>
        <v xml:space="preserve">==201241==&lt;2012&gt;  &lt;Q41&gt;  &lt;2012 Q41&gt;  &lt;F.4&gt;  &lt;F.4 Ch.11&gt;  &lt;DG3&gt;  &lt;Lv4&gt;  **C** </v>
      </c>
      <c r="D581" s="85" t="s">
        <v>519</v>
      </c>
      <c r="E581" s="84" t="str">
        <f>analysis!C582&amp;" Q"&amp;analysis!D582&amp;" &lt;F."&amp;analysis!P582&amp;" Ch."&amp;analysis!R582&amp;"&gt; "&amp;" &lt;Lv"&amp;analysis!L582&amp;"&gt; "</f>
        <v xml:space="preserve">2012 Q41 &lt;F.4 Ch.11&gt;  &lt;Lv4&gt; </v>
      </c>
    </row>
    <row r="582" spans="2:5" x14ac:dyDescent="0.25">
      <c r="B582" s="85" t="s">
        <v>518</v>
      </c>
      <c r="C582" s="77" t="str">
        <f>"=="&amp;analysis!A583&amp;"=="&amp;"&lt;"&amp;analysis!C583&amp;"&gt; "&amp;" &lt;Q"&amp;analysis!D583&amp;"&gt; "&amp;" &lt;"&amp;analysis!C583 &amp;" Q"&amp;analysis!D583&amp;"&gt; "&amp;" &lt;F."&amp;analysis!P583&amp;"&gt; "&amp;" &lt;F."&amp;analysis!P583&amp;" Ch."&amp;analysis!R583&amp;"&gt; "&amp;" &lt;"&amp;analysis!N583&amp;"&gt; "&amp;" &lt;Lv"&amp;analysis!L583&amp;"&gt; "&amp;" **"&amp;analysis!F583&amp;"** "</f>
        <v xml:space="preserve">==201242==&lt;2012&gt;  &lt;Q42&gt;  &lt;2012 Q42&gt;  &lt;F.5&gt;  &lt;F.5 Ch.7&gt;  &lt;AG3&gt;  &lt;Lv5&gt;  **B** </v>
      </c>
      <c r="D582" s="85" t="s">
        <v>519</v>
      </c>
      <c r="E582" s="84" t="str">
        <f>analysis!C583&amp;" Q"&amp;analysis!D583&amp;" &lt;F."&amp;analysis!P583&amp;" Ch."&amp;analysis!R583&amp;"&gt; "&amp;" &lt;Lv"&amp;analysis!L583&amp;"&gt; "</f>
        <v xml:space="preserve">2012 Q42 &lt;F.5 Ch.7&gt;  &lt;Lv5&gt; </v>
      </c>
    </row>
    <row r="583" spans="2:5" x14ac:dyDescent="0.25">
      <c r="B583" s="85" t="s">
        <v>518</v>
      </c>
      <c r="C583" s="77" t="str">
        <f>"=="&amp;analysis!A584&amp;"=="&amp;"&lt;"&amp;analysis!C584&amp;"&gt; "&amp;" &lt;Q"&amp;analysis!D584&amp;"&gt; "&amp;" &lt;"&amp;analysis!C584 &amp;" Q"&amp;analysis!D584&amp;"&gt; "&amp;" &lt;F."&amp;analysis!P584&amp;"&gt; "&amp;" &lt;F."&amp;analysis!P584&amp;" Ch."&amp;analysis!R584&amp;"&gt; "&amp;" &lt;"&amp;analysis!N584&amp;"&gt; "&amp;" &lt;Lv"&amp;analysis!L584&amp;"&gt; "&amp;" **"&amp;analysis!F584&amp;"** "</f>
        <v xml:space="preserve">==201243==&lt;2012&gt;  &lt;Q43&gt;  &lt;2012 Q43&gt;  &lt;F.5&gt;  &lt;F.5 Ch.4&gt;  &lt;P2&gt;  &lt;Lv4&gt;  **B** </v>
      </c>
      <c r="D583" s="85" t="s">
        <v>519</v>
      </c>
      <c r="E583" s="84" t="str">
        <f>analysis!C584&amp;" Q"&amp;analysis!D584&amp;" &lt;F."&amp;analysis!P584&amp;" Ch."&amp;analysis!R584&amp;"&gt; "&amp;" &lt;Lv"&amp;analysis!L584&amp;"&gt; "</f>
        <v xml:space="preserve">2012 Q43 &lt;F.5 Ch.4&gt;  &lt;Lv4&gt; </v>
      </c>
    </row>
    <row r="584" spans="2:5" x14ac:dyDescent="0.25">
      <c r="B584" s="85" t="s">
        <v>518</v>
      </c>
      <c r="C584" s="77" t="str">
        <f>"=="&amp;analysis!A585&amp;"=="&amp;"&lt;"&amp;analysis!C585&amp;"&gt; "&amp;" &lt;Q"&amp;analysis!D585&amp;"&gt; "&amp;" &lt;"&amp;analysis!C585 &amp;" Q"&amp;analysis!D585&amp;"&gt; "&amp;" &lt;F."&amp;analysis!P585&amp;"&gt; "&amp;" &lt;F."&amp;analysis!P585&amp;" Ch."&amp;analysis!R585&amp;"&gt; "&amp;" &lt;"&amp;analysis!N585&amp;"&gt; "&amp;" &lt;Lv"&amp;analysis!L585&amp;"&gt; "&amp;" **"&amp;analysis!F585&amp;"** "</f>
        <v xml:space="preserve">==201244==&lt;2012&gt;  &lt;Q44&gt;  &lt;2012 Q44&gt;  &lt;F.5&gt;  &lt;F.5 Ch.5&gt;  &lt;P2&gt;  &lt;Lv3&gt;  **D** </v>
      </c>
      <c r="D584" s="85" t="s">
        <v>519</v>
      </c>
      <c r="E584" s="84" t="str">
        <f>analysis!C585&amp;" Q"&amp;analysis!D585&amp;" &lt;F."&amp;analysis!P585&amp;" Ch."&amp;analysis!R585&amp;"&gt; "&amp;" &lt;Lv"&amp;analysis!L585&amp;"&gt; "</f>
        <v xml:space="preserve">2012 Q44 &lt;F.5 Ch.5&gt;  &lt;Lv3&gt; </v>
      </c>
    </row>
    <row r="585" spans="2:5" x14ac:dyDescent="0.25">
      <c r="B585" s="85" t="s">
        <v>518</v>
      </c>
      <c r="C585" s="77" t="str">
        <f>"=="&amp;analysis!A586&amp;"=="&amp;"&lt;"&amp;analysis!C586&amp;"&gt; "&amp;" &lt;Q"&amp;analysis!D586&amp;"&gt; "&amp;" &lt;"&amp;analysis!C586 &amp;" Q"&amp;analysis!D586&amp;"&gt; "&amp;" &lt;F."&amp;analysis!P586&amp;"&gt; "&amp;" &lt;F."&amp;analysis!P586&amp;" Ch."&amp;analysis!R586&amp;"&gt; "&amp;" &lt;"&amp;analysis!N586&amp;"&gt; "&amp;" &lt;Lv"&amp;analysis!L586&amp;"&gt; "&amp;" **"&amp;analysis!F586&amp;"** "</f>
        <v xml:space="preserve">==201245==&lt;2012&gt;  &lt;Q45&gt;  &lt;2012 Q45&gt;  &lt;F.5&gt;  &lt;F.5 Ch.11&gt;  &lt;S3&gt;  &lt;Lv5&gt;  **A** </v>
      </c>
      <c r="D585" s="85" t="s">
        <v>519</v>
      </c>
      <c r="E585" s="84" t="str">
        <f>analysis!C586&amp;" Q"&amp;analysis!D586&amp;" &lt;F."&amp;analysis!P586&amp;" Ch."&amp;analysis!R586&amp;"&gt; "&amp;" &lt;Lv"&amp;analysis!L586&amp;"&gt; "</f>
        <v xml:space="preserve">2012 Q45 &lt;F.5 Ch.11&gt;  &lt;Lv5&gt; </v>
      </c>
    </row>
    <row r="586" spans="2:5" x14ac:dyDescent="0.25">
      <c r="B586" s="85" t="s">
        <v>518</v>
      </c>
      <c r="C586" s="77" t="str">
        <f>"=="&amp;analysis!A587&amp;"=="&amp;"&lt;"&amp;analysis!C587&amp;"&gt; "&amp;" &lt;Q"&amp;analysis!D587&amp;"&gt; "&amp;" &lt;"&amp;analysis!C587 &amp;" Q"&amp;analysis!D587&amp;"&gt; "&amp;" &lt;F."&amp;analysis!P587&amp;"&gt; "&amp;" &lt;F."&amp;analysis!P587&amp;" Ch."&amp;analysis!R587&amp;"&gt; "&amp;" &lt;"&amp;analysis!N587&amp;"&gt; "&amp;" &lt;Lv"&amp;analysis!L587&amp;"&gt; "&amp;" **"&amp;analysis!F587&amp;"** "</f>
        <v xml:space="preserve">==2012pp01==&lt;2012pp&gt;  &lt;Q1&gt;  &lt;2012pp Q1&gt;  &lt;F.2&gt;  &lt;F.2 Ch.2&gt;  &lt;A1&gt;  &lt;Lv2&gt;  **A** </v>
      </c>
      <c r="D586" s="85" t="s">
        <v>519</v>
      </c>
      <c r="E586" s="84" t="str">
        <f>analysis!C587&amp;" Q"&amp;analysis!D587&amp;" &lt;F."&amp;analysis!P587&amp;" Ch."&amp;analysis!R587&amp;"&gt; "&amp;" &lt;Lv"&amp;analysis!L587&amp;"&gt; "</f>
        <v xml:space="preserve">2012pp Q1 &lt;F.2 Ch.2&gt;  &lt;Lv2&gt; </v>
      </c>
    </row>
    <row r="587" spans="2:5" x14ac:dyDescent="0.25">
      <c r="B587" s="85" t="s">
        <v>518</v>
      </c>
      <c r="C587" s="77" t="str">
        <f>"=="&amp;analysis!A588&amp;"=="&amp;"&lt;"&amp;analysis!C588&amp;"&gt; "&amp;" &lt;Q"&amp;analysis!D588&amp;"&gt; "&amp;" &lt;"&amp;analysis!C588 &amp;" Q"&amp;analysis!D588&amp;"&gt; "&amp;" &lt;F."&amp;analysis!P588&amp;"&gt; "&amp;" &lt;F."&amp;analysis!P588&amp;" Ch."&amp;analysis!R588&amp;"&gt; "&amp;" &lt;"&amp;analysis!N588&amp;"&gt; "&amp;" &lt;Lv"&amp;analysis!L588&amp;"&gt; "&amp;" **"&amp;analysis!F588&amp;"** "</f>
        <v xml:space="preserve">==2012pp02==&lt;2012pp&gt;  &lt;Q2&gt;  &lt;2012pp Q2&gt;  &lt;F.2&gt;  &lt;F.2 Ch.4&gt;  &lt;A1&gt;  &lt;Lv2&gt;  **C** </v>
      </c>
      <c r="D587" s="85" t="s">
        <v>519</v>
      </c>
      <c r="E587" s="84" t="str">
        <f>analysis!C588&amp;" Q"&amp;analysis!D588&amp;" &lt;F."&amp;analysis!P588&amp;" Ch."&amp;analysis!R588&amp;"&gt; "&amp;" &lt;Lv"&amp;analysis!L588&amp;"&gt; "</f>
        <v xml:space="preserve">2012pp Q2 &lt;F.2 Ch.4&gt;  &lt;Lv2&gt; </v>
      </c>
    </row>
    <row r="588" spans="2:5" x14ac:dyDescent="0.25">
      <c r="B588" s="85" t="s">
        <v>518</v>
      </c>
      <c r="C588" s="77" t="str">
        <f>"=="&amp;analysis!A589&amp;"=="&amp;"&lt;"&amp;analysis!C589&amp;"&gt; "&amp;" &lt;Q"&amp;analysis!D589&amp;"&gt; "&amp;" &lt;"&amp;analysis!C589 &amp;" Q"&amp;analysis!D589&amp;"&gt; "&amp;" &lt;F."&amp;analysis!P589&amp;"&gt; "&amp;" &lt;F."&amp;analysis!P589&amp;" Ch."&amp;analysis!R589&amp;"&gt; "&amp;" &lt;"&amp;analysis!N589&amp;"&gt; "&amp;" &lt;Lv"&amp;analysis!L589&amp;"&gt; "&amp;" **"&amp;analysis!F589&amp;"** "</f>
        <v xml:space="preserve">==2012pp03==&lt;2012pp&gt;  &lt;Q3&gt;  &lt;2012pp Q3&gt;  &lt;F.2&gt;  &lt;F.2 Ch.2&gt;  &lt;A1&gt;  &lt;Lv2&gt;  **A** </v>
      </c>
      <c r="D588" s="85" t="s">
        <v>519</v>
      </c>
      <c r="E588" s="84" t="str">
        <f>analysis!C589&amp;" Q"&amp;analysis!D589&amp;" &lt;F."&amp;analysis!P589&amp;" Ch."&amp;analysis!R589&amp;"&gt; "&amp;" &lt;Lv"&amp;analysis!L589&amp;"&gt; "</f>
        <v xml:space="preserve">2012pp Q3 &lt;F.2 Ch.2&gt;  &lt;Lv2&gt; </v>
      </c>
    </row>
    <row r="589" spans="2:5" x14ac:dyDescent="0.25">
      <c r="B589" s="85" t="s">
        <v>518</v>
      </c>
      <c r="C589" s="77" t="str">
        <f>"=="&amp;analysis!A590&amp;"=="&amp;"&lt;"&amp;analysis!C590&amp;"&gt; "&amp;" &lt;Q"&amp;analysis!D590&amp;"&gt; "&amp;" &lt;"&amp;analysis!C590 &amp;" Q"&amp;analysis!D590&amp;"&gt; "&amp;" &lt;F."&amp;analysis!P590&amp;"&gt; "&amp;" &lt;F."&amp;analysis!P590&amp;" Ch."&amp;analysis!R590&amp;"&gt; "&amp;" &lt;"&amp;analysis!N590&amp;"&gt; "&amp;" &lt;Lv"&amp;analysis!L590&amp;"&gt; "&amp;" **"&amp;analysis!F590&amp;"** "</f>
        <v xml:space="preserve">==2012pp04==&lt;2012pp&gt;  &lt;Q4&gt;  &lt;2012pp Q4&gt;  &lt;F.2&gt;  &lt;F.2 Ch.3&gt;  &lt;A1&gt;  &lt;Lv3&gt;  **D** </v>
      </c>
      <c r="D589" s="85" t="s">
        <v>519</v>
      </c>
      <c r="E589" s="84" t="str">
        <f>analysis!C590&amp;" Q"&amp;analysis!D590&amp;" &lt;F."&amp;analysis!P590&amp;" Ch."&amp;analysis!R590&amp;"&gt; "&amp;" &lt;Lv"&amp;analysis!L590&amp;"&gt; "</f>
        <v xml:space="preserve">2012pp Q4 &lt;F.2 Ch.3&gt;  &lt;Lv3&gt; </v>
      </c>
    </row>
    <row r="590" spans="2:5" x14ac:dyDescent="0.25">
      <c r="B590" s="85" t="s">
        <v>518</v>
      </c>
      <c r="C590" s="77" t="str">
        <f>"=="&amp;analysis!A591&amp;"=="&amp;"&lt;"&amp;analysis!C591&amp;"&gt; "&amp;" &lt;Q"&amp;analysis!D591&amp;"&gt; "&amp;" &lt;"&amp;analysis!C591 &amp;" Q"&amp;analysis!D591&amp;"&gt; "&amp;" &lt;F."&amp;analysis!P591&amp;"&gt; "&amp;" &lt;F."&amp;analysis!P591&amp;" Ch."&amp;analysis!R591&amp;"&gt; "&amp;" &lt;"&amp;analysis!N591&amp;"&gt; "&amp;" &lt;Lv"&amp;analysis!L591&amp;"&gt; "&amp;" **"&amp;analysis!F591&amp;"** "</f>
        <v xml:space="preserve">==2012pp05==&lt;2012pp&gt;  &lt;Q5&gt;  &lt;2012pp Q5&gt;  &lt;F.4&gt;  &lt;F.4 Ch.6&gt;  &lt;A3&gt;  &lt;Lv2&gt;  **D** </v>
      </c>
      <c r="D590" s="85" t="s">
        <v>519</v>
      </c>
      <c r="E590" s="84" t="str">
        <f>analysis!C591&amp;" Q"&amp;analysis!D591&amp;" &lt;F."&amp;analysis!P591&amp;" Ch."&amp;analysis!R591&amp;"&gt; "&amp;" &lt;Lv"&amp;analysis!L591&amp;"&gt; "</f>
        <v xml:space="preserve">2012pp Q5 &lt;F.4 Ch.6&gt;  &lt;Lv2&gt; </v>
      </c>
    </row>
    <row r="591" spans="2:5" x14ac:dyDescent="0.25">
      <c r="B591" s="85" t="s">
        <v>518</v>
      </c>
      <c r="C591" s="77" t="str">
        <f>"=="&amp;analysis!A592&amp;"=="&amp;"&lt;"&amp;analysis!C592&amp;"&gt; "&amp;" &lt;Q"&amp;analysis!D592&amp;"&gt; "&amp;" &lt;"&amp;analysis!C592 &amp;" Q"&amp;analysis!D592&amp;"&gt; "&amp;" &lt;F."&amp;analysis!P592&amp;"&gt; "&amp;" &lt;F."&amp;analysis!P592&amp;" Ch."&amp;analysis!R592&amp;"&gt; "&amp;" &lt;"&amp;analysis!N592&amp;"&gt; "&amp;" &lt;Lv"&amp;analysis!L592&amp;"&gt; "&amp;" **"&amp;analysis!F592&amp;"** "</f>
        <v xml:space="preserve">==2012pp06==&lt;2012pp&gt;  &lt;Q6&gt;  &lt;2012pp Q6&gt;  &lt;F.4&gt;  &lt;F.4 Ch.3&gt;  &lt;A3&gt;  &lt;Lv2&gt;  **C** </v>
      </c>
      <c r="D591" s="85" t="s">
        <v>519</v>
      </c>
      <c r="E591" s="84" t="str">
        <f>analysis!C592&amp;" Q"&amp;analysis!D592&amp;" &lt;F."&amp;analysis!P592&amp;" Ch."&amp;analysis!R592&amp;"&gt; "&amp;" &lt;Lv"&amp;analysis!L592&amp;"&gt; "</f>
        <v xml:space="preserve">2012pp Q6 &lt;F.4 Ch.3&gt;  &lt;Lv2&gt; </v>
      </c>
    </row>
    <row r="592" spans="2:5" x14ac:dyDescent="0.25">
      <c r="B592" s="85" t="s">
        <v>518</v>
      </c>
      <c r="C592" s="77" t="str">
        <f>"=="&amp;analysis!A593&amp;"=="&amp;"&lt;"&amp;analysis!C593&amp;"&gt; "&amp;" &lt;Q"&amp;analysis!D593&amp;"&gt; "&amp;" &lt;"&amp;analysis!C593 &amp;" Q"&amp;analysis!D593&amp;"&gt; "&amp;" &lt;F."&amp;analysis!P593&amp;"&gt; "&amp;" &lt;F."&amp;analysis!P593&amp;" Ch."&amp;analysis!R593&amp;"&gt; "&amp;" &lt;"&amp;analysis!N593&amp;"&gt; "&amp;" &lt;Lv"&amp;analysis!L593&amp;"&gt; "&amp;" **"&amp;analysis!F593&amp;"** "</f>
        <v xml:space="preserve">==2012pp07==&lt;2012pp&gt;  &lt;Q7&gt;  &lt;2012pp Q7&gt;  &lt;F.4&gt;  &lt;F.4 Ch.2&gt;  &lt;AG2&gt;  &lt;Lv3&gt;  **B** </v>
      </c>
      <c r="D592" s="85" t="s">
        <v>519</v>
      </c>
      <c r="E592" s="84" t="str">
        <f>analysis!C593&amp;" Q"&amp;analysis!D593&amp;" &lt;F."&amp;analysis!P593&amp;" Ch."&amp;analysis!R593&amp;"&gt; "&amp;" &lt;Lv"&amp;analysis!L593&amp;"&gt; "</f>
        <v xml:space="preserve">2012pp Q7 &lt;F.4 Ch.2&gt;  &lt;Lv3&gt; </v>
      </c>
    </row>
    <row r="593" spans="2:5" x14ac:dyDescent="0.25">
      <c r="B593" s="85" t="s">
        <v>518</v>
      </c>
      <c r="C593" s="77" t="str">
        <f>"=="&amp;analysis!A594&amp;"=="&amp;"&lt;"&amp;analysis!C594&amp;"&gt; "&amp;" &lt;Q"&amp;analysis!D594&amp;"&gt; "&amp;" &lt;"&amp;analysis!C594 &amp;" Q"&amp;analysis!D594&amp;"&gt; "&amp;" &lt;F."&amp;analysis!P594&amp;"&gt; "&amp;" &lt;F."&amp;analysis!P594&amp;" Ch."&amp;analysis!R594&amp;"&gt; "&amp;" &lt;"&amp;analysis!N594&amp;"&gt; "&amp;" &lt;Lv"&amp;analysis!L594&amp;"&gt; "&amp;" **"&amp;analysis!F594&amp;"** "</f>
        <v xml:space="preserve">==2012pp08==&lt;2012pp&gt;  &lt;Q8&gt;  &lt;2012pp Q8&gt;  &lt;F.4&gt;  &lt;F.4 Ch.5&gt;  &lt;A4&gt;  &lt;Lv5&gt;  **D** </v>
      </c>
      <c r="D593" s="85" t="s">
        <v>519</v>
      </c>
      <c r="E593" s="84" t="str">
        <f>analysis!C594&amp;" Q"&amp;analysis!D594&amp;" &lt;F."&amp;analysis!P594&amp;" Ch."&amp;analysis!R594&amp;"&gt; "&amp;" &lt;Lv"&amp;analysis!L594&amp;"&gt; "</f>
        <v xml:space="preserve">2012pp Q8 &lt;F.4 Ch.5&gt;  &lt;Lv5&gt; </v>
      </c>
    </row>
    <row r="594" spans="2:5" x14ac:dyDescent="0.25">
      <c r="B594" s="85" t="s">
        <v>518</v>
      </c>
      <c r="C594" s="77" t="str">
        <f>"=="&amp;analysis!A595&amp;"=="&amp;"&lt;"&amp;analysis!C595&amp;"&gt; "&amp;" &lt;Q"&amp;analysis!D595&amp;"&gt; "&amp;" &lt;"&amp;analysis!C595 &amp;" Q"&amp;analysis!D595&amp;"&gt; "&amp;" &lt;F."&amp;analysis!P595&amp;"&gt; "&amp;" &lt;F."&amp;analysis!P595&amp;" Ch."&amp;analysis!R595&amp;"&gt; "&amp;" &lt;"&amp;analysis!N595&amp;"&gt; "&amp;" &lt;Lv"&amp;analysis!L595&amp;"&gt; "&amp;" **"&amp;analysis!F595&amp;"** "</f>
        <v xml:space="preserve">==2012pp09==&lt;2012pp&gt;  &lt;Q9&gt;  &lt;2012pp Q9&gt;  &lt;F.5&gt;  &lt;F.5 Ch.2&gt;  &lt;A4&gt;  &lt;Lv3&gt;  **A** </v>
      </c>
      <c r="D594" s="85" t="s">
        <v>519</v>
      </c>
      <c r="E594" s="84" t="str">
        <f>analysis!C595&amp;" Q"&amp;analysis!D595&amp;" &lt;F."&amp;analysis!P595&amp;" Ch."&amp;analysis!R595&amp;"&gt; "&amp;" &lt;Lv"&amp;analysis!L595&amp;"&gt; "</f>
        <v xml:space="preserve">2012pp Q9 &lt;F.5 Ch.2&gt;  &lt;Lv3&gt; </v>
      </c>
    </row>
    <row r="595" spans="2:5" x14ac:dyDescent="0.25">
      <c r="B595" s="85" t="s">
        <v>518</v>
      </c>
      <c r="C595" s="77" t="str">
        <f>"=="&amp;analysis!A596&amp;"=="&amp;"&lt;"&amp;analysis!C596&amp;"&gt; "&amp;" &lt;Q"&amp;analysis!D596&amp;"&gt; "&amp;" &lt;"&amp;analysis!C596 &amp;" Q"&amp;analysis!D596&amp;"&gt; "&amp;" &lt;F."&amp;analysis!P596&amp;"&gt; "&amp;" &lt;F."&amp;analysis!P596&amp;" Ch."&amp;analysis!R596&amp;"&gt; "&amp;" &lt;"&amp;analysis!N596&amp;"&gt; "&amp;" &lt;Lv"&amp;analysis!L596&amp;"&gt; "&amp;" **"&amp;analysis!F596&amp;"** "</f>
        <v xml:space="preserve">==2012pp10==&lt;2012pp&gt;  &lt;Q10&gt;  &lt;2012pp Q10&gt;  &lt;F.1&gt;  &lt;F.1 Ch.3&gt;  &lt;A1&gt;  &lt;Lv2&gt;  **B** </v>
      </c>
      <c r="D595" s="85" t="s">
        <v>519</v>
      </c>
      <c r="E595" s="84" t="str">
        <f>analysis!C596&amp;" Q"&amp;analysis!D596&amp;" &lt;F."&amp;analysis!P596&amp;" Ch."&amp;analysis!R596&amp;"&gt; "&amp;" &lt;Lv"&amp;analysis!L596&amp;"&gt; "</f>
        <v xml:space="preserve">2012pp Q10 &lt;F.1 Ch.3&gt;  &lt;Lv2&gt; </v>
      </c>
    </row>
    <row r="596" spans="2:5" x14ac:dyDescent="0.25">
      <c r="B596" s="85" t="s">
        <v>518</v>
      </c>
      <c r="C596" s="77" t="str">
        <f>"=="&amp;analysis!A597&amp;"=="&amp;"&lt;"&amp;analysis!C597&amp;"&gt; "&amp;" &lt;Q"&amp;analysis!D597&amp;"&gt; "&amp;" &lt;"&amp;analysis!C597 &amp;" Q"&amp;analysis!D597&amp;"&gt; "&amp;" &lt;F."&amp;analysis!P597&amp;"&gt; "&amp;" &lt;F."&amp;analysis!P597&amp;" Ch."&amp;analysis!R597&amp;"&gt; "&amp;" &lt;"&amp;analysis!N597&amp;"&gt; "&amp;" &lt;Lv"&amp;analysis!L597&amp;"&gt; "&amp;" **"&amp;analysis!F597&amp;"** "</f>
        <v xml:space="preserve">==2012pp11==&lt;2012pp&gt;  &lt;Q11&gt;  &lt;2012pp Q11&gt;  &lt;F.3&gt;  &lt;F.3 Ch.3&gt;  &lt;DA&gt;  &lt;Lv3&gt;  **D** </v>
      </c>
      <c r="D596" s="85" t="s">
        <v>519</v>
      </c>
      <c r="E596" s="84" t="str">
        <f>analysis!C597&amp;" Q"&amp;analysis!D597&amp;" &lt;F."&amp;analysis!P597&amp;" Ch."&amp;analysis!R597&amp;"&gt; "&amp;" &lt;Lv"&amp;analysis!L597&amp;"&gt; "</f>
        <v xml:space="preserve">2012pp Q11 &lt;F.3 Ch.3&gt;  &lt;Lv3&gt; </v>
      </c>
    </row>
    <row r="597" spans="2:5" x14ac:dyDescent="0.25">
      <c r="B597" s="85" t="s">
        <v>518</v>
      </c>
      <c r="C597" s="77" t="str">
        <f>"=="&amp;analysis!A598&amp;"=="&amp;"&lt;"&amp;analysis!C598&amp;"&gt; "&amp;" &lt;Q"&amp;analysis!D598&amp;"&gt; "&amp;" &lt;"&amp;analysis!C598 &amp;" Q"&amp;analysis!D598&amp;"&gt; "&amp;" &lt;F."&amp;analysis!P598&amp;"&gt; "&amp;" &lt;F."&amp;analysis!P598&amp;" Ch."&amp;analysis!R598&amp;"&gt; "&amp;" &lt;"&amp;analysis!N598&amp;"&gt; "&amp;" &lt;Lv"&amp;analysis!L598&amp;"&gt; "&amp;" **"&amp;analysis!F598&amp;"** "</f>
        <v xml:space="preserve">==2012pp12==&lt;2012pp&gt;  &lt;Q12&gt;  &lt;2012pp Q12&gt;  &lt;F.2&gt;  &lt;F.2 Ch.6&gt;  &lt;A1&gt;  &lt;Lv2&gt;  **A** </v>
      </c>
      <c r="D597" s="85" t="s">
        <v>519</v>
      </c>
      <c r="E597" s="84" t="str">
        <f>analysis!C598&amp;" Q"&amp;analysis!D598&amp;" &lt;F."&amp;analysis!P598&amp;" Ch."&amp;analysis!R598&amp;"&gt; "&amp;" &lt;Lv"&amp;analysis!L598&amp;"&gt; "</f>
        <v xml:space="preserve">2012pp Q12 &lt;F.2 Ch.6&gt;  &lt;Lv2&gt; </v>
      </c>
    </row>
    <row r="598" spans="2:5" x14ac:dyDescent="0.25">
      <c r="B598" s="85" t="s">
        <v>518</v>
      </c>
      <c r="C598" s="77" t="str">
        <f>"=="&amp;analysis!A599&amp;"=="&amp;"&lt;"&amp;analysis!C599&amp;"&gt; "&amp;" &lt;Q"&amp;analysis!D599&amp;"&gt; "&amp;" &lt;"&amp;analysis!C599 &amp;" Q"&amp;analysis!D599&amp;"&gt; "&amp;" &lt;F."&amp;analysis!P599&amp;"&gt; "&amp;" &lt;F."&amp;analysis!P599&amp;" Ch."&amp;analysis!R599&amp;"&gt; "&amp;" &lt;"&amp;analysis!N599&amp;"&gt; "&amp;" &lt;Lv"&amp;analysis!L599&amp;"&gt; "&amp;" **"&amp;analysis!F599&amp;"** "</f>
        <v xml:space="preserve">==2012pp13==&lt;2012pp&gt;  &lt;Q13&gt;  &lt;2012pp Q13&gt;  &lt;F.5&gt;  &lt;F.5 Ch.6&gt;  &lt;DA&gt;  &lt;Lv2&gt;  **A** </v>
      </c>
      <c r="D598" s="85" t="s">
        <v>519</v>
      </c>
      <c r="E598" s="84" t="str">
        <f>analysis!C599&amp;" Q"&amp;analysis!D599&amp;" &lt;F."&amp;analysis!P599&amp;" Ch."&amp;analysis!R599&amp;"&gt; "&amp;" &lt;Lv"&amp;analysis!L599&amp;"&gt; "</f>
        <v xml:space="preserve">2012pp Q13 &lt;F.5 Ch.6&gt;  &lt;Lv2&gt; </v>
      </c>
    </row>
    <row r="599" spans="2:5" x14ac:dyDescent="0.25">
      <c r="B599" s="85" t="s">
        <v>518</v>
      </c>
      <c r="C599" s="77" t="str">
        <f>"=="&amp;analysis!A600&amp;"=="&amp;"&lt;"&amp;analysis!C600&amp;"&gt; "&amp;" &lt;Q"&amp;analysis!D600&amp;"&gt; "&amp;" &lt;"&amp;analysis!C600 &amp;" Q"&amp;analysis!D600&amp;"&gt; "&amp;" &lt;F."&amp;analysis!P600&amp;"&gt; "&amp;" &lt;F."&amp;analysis!P600&amp;" Ch."&amp;analysis!R600&amp;"&gt; "&amp;" &lt;"&amp;analysis!N600&amp;"&gt; "&amp;" &lt;Lv"&amp;analysis!L600&amp;"&gt; "&amp;" **"&amp;analysis!F600&amp;"** "</f>
        <v xml:space="preserve">==2012pp14==&lt;2012pp&gt;  &lt;Q14&gt;  &lt;2012pp Q14&gt;  &lt;F.2&gt;  &lt;F.2 Ch.1&gt;  &lt;A1&gt;  &lt;Lv2&gt;  **B** </v>
      </c>
      <c r="D599" s="85" t="s">
        <v>519</v>
      </c>
      <c r="E599" s="84" t="str">
        <f>analysis!C600&amp;" Q"&amp;analysis!D600&amp;" &lt;F."&amp;analysis!P600&amp;" Ch."&amp;analysis!R600&amp;"&gt; "&amp;" &lt;Lv"&amp;analysis!L600&amp;"&gt; "</f>
        <v xml:space="preserve">2012pp Q14 &lt;F.2 Ch.1&gt;  &lt;Lv2&gt; </v>
      </c>
    </row>
    <row r="600" spans="2:5" x14ac:dyDescent="0.25">
      <c r="B600" s="85" t="s">
        <v>518</v>
      </c>
      <c r="C600" s="77" t="str">
        <f>"=="&amp;analysis!A601&amp;"=="&amp;"&lt;"&amp;analysis!C601&amp;"&gt; "&amp;" &lt;Q"&amp;analysis!D601&amp;"&gt; "&amp;" &lt;"&amp;analysis!C601 &amp;" Q"&amp;analysis!D601&amp;"&gt; "&amp;" &lt;F."&amp;analysis!P601&amp;"&gt; "&amp;" &lt;F."&amp;analysis!P601&amp;" Ch."&amp;analysis!R601&amp;"&gt; "&amp;" &lt;"&amp;analysis!N601&amp;"&gt; "&amp;" &lt;Lv"&amp;analysis!L601&amp;"&gt; "&amp;" **"&amp;analysis!F601&amp;"** "</f>
        <v xml:space="preserve">==2012pp15==&lt;2012pp&gt;  &lt;Q15&gt;  &lt;2012pp Q15&gt;  &lt;F.2&gt;  &lt;F.2 Ch.12&gt;  &lt;VA1&gt;  &lt;Lv2&gt;  **C** </v>
      </c>
      <c r="D600" s="85" t="s">
        <v>519</v>
      </c>
      <c r="E600" s="84" t="str">
        <f>analysis!C601&amp;" Q"&amp;analysis!D601&amp;" &lt;F."&amp;analysis!P601&amp;" Ch."&amp;analysis!R601&amp;"&gt; "&amp;" &lt;Lv"&amp;analysis!L601&amp;"&gt; "</f>
        <v xml:space="preserve">2012pp Q15 &lt;F.2 Ch.12&gt;  &lt;Lv2&gt; </v>
      </c>
    </row>
    <row r="601" spans="2:5" x14ac:dyDescent="0.25">
      <c r="B601" s="85" t="s">
        <v>518</v>
      </c>
      <c r="C601" s="77" t="str">
        <f>"=="&amp;analysis!A602&amp;"=="&amp;"&lt;"&amp;analysis!C602&amp;"&gt; "&amp;" &lt;Q"&amp;analysis!D602&amp;"&gt; "&amp;" &lt;"&amp;analysis!C602 &amp;" Q"&amp;analysis!D602&amp;"&gt; "&amp;" &lt;F."&amp;analysis!P602&amp;"&gt; "&amp;" &lt;F."&amp;analysis!P602&amp;" Ch."&amp;analysis!R602&amp;"&gt; "&amp;" &lt;"&amp;analysis!N602&amp;"&gt; "&amp;" &lt;Lv"&amp;analysis!L602&amp;"&gt; "&amp;" **"&amp;analysis!F602&amp;"** "</f>
        <v xml:space="preserve">==2012pp16==&lt;2012pp&gt;  &lt;Q16&gt;  &lt;2012pp Q16&gt;  &lt;F.3&gt;  &lt;F.3 Ch.10&gt;  &lt;VA2&gt;  &lt;Lv2&gt;  **D** </v>
      </c>
      <c r="D601" s="85" t="s">
        <v>519</v>
      </c>
      <c r="E601" s="84" t="str">
        <f>analysis!C602&amp;" Q"&amp;analysis!D602&amp;" &lt;F."&amp;analysis!P602&amp;" Ch."&amp;analysis!R602&amp;"&gt; "&amp;" &lt;Lv"&amp;analysis!L602&amp;"&gt; "</f>
        <v xml:space="preserve">2012pp Q16 &lt;F.3 Ch.10&gt;  &lt;Lv2&gt; </v>
      </c>
    </row>
    <row r="602" spans="2:5" x14ac:dyDescent="0.25">
      <c r="B602" s="85" t="s">
        <v>518</v>
      </c>
      <c r="C602" s="77" t="str">
        <f>"=="&amp;analysis!A603&amp;"=="&amp;"&lt;"&amp;analysis!C603&amp;"&gt; "&amp;" &lt;Q"&amp;analysis!D603&amp;"&gt; "&amp;" &lt;"&amp;analysis!C603 &amp;" Q"&amp;analysis!D603&amp;"&gt; "&amp;" &lt;F."&amp;analysis!P603&amp;"&gt; "&amp;" &lt;F."&amp;analysis!P603&amp;" Ch."&amp;analysis!R603&amp;"&gt; "&amp;" &lt;"&amp;analysis!N603&amp;"&gt; "&amp;" &lt;Lv"&amp;analysis!L603&amp;"&gt; "&amp;" **"&amp;analysis!F603&amp;"** "</f>
        <v xml:space="preserve">==2012pp17==&lt;2012pp&gt;  &lt;Q17&gt;  &lt;2012pp Q17&gt;  &lt;F.3&gt;  &lt;F.3 Ch.10&gt;  &lt;VA2&gt;  &lt;Lv5&gt;  **C** </v>
      </c>
      <c r="D602" s="85" t="s">
        <v>519</v>
      </c>
      <c r="E602" s="84" t="str">
        <f>analysis!C603&amp;" Q"&amp;analysis!D603&amp;" &lt;F."&amp;analysis!P603&amp;" Ch."&amp;analysis!R603&amp;"&gt; "&amp;" &lt;Lv"&amp;analysis!L603&amp;"&gt; "</f>
        <v xml:space="preserve">2012pp Q17 &lt;F.3 Ch.10&gt;  &lt;Lv5&gt; </v>
      </c>
    </row>
    <row r="603" spans="2:5" x14ac:dyDescent="0.25">
      <c r="B603" s="85" t="s">
        <v>518</v>
      </c>
      <c r="C603" s="77" t="str">
        <f>"=="&amp;analysis!A604&amp;"=="&amp;"&lt;"&amp;analysis!C604&amp;"&gt; "&amp;" &lt;Q"&amp;analysis!D604&amp;"&gt; "&amp;" &lt;"&amp;analysis!C604 &amp;" Q"&amp;analysis!D604&amp;"&gt; "&amp;" &lt;F."&amp;analysis!P604&amp;"&gt; "&amp;" &lt;F."&amp;analysis!P604&amp;" Ch."&amp;analysis!R604&amp;"&gt; "&amp;" &lt;"&amp;analysis!N604&amp;"&gt; "&amp;" &lt;Lv"&amp;analysis!L604&amp;"&gt; "&amp;" **"&amp;analysis!F604&amp;"** "</f>
        <v xml:space="preserve">==2012pp18==&lt;2012pp&gt;  &lt;Q18&gt;  &lt;2012pp Q18&gt;  &lt;F.2&gt;  &lt;F.2 Ch.10&gt;  &lt;A2&gt;  &lt;Lv2&gt;  **A** </v>
      </c>
      <c r="D603" s="85" t="s">
        <v>519</v>
      </c>
      <c r="E603" s="84" t="str">
        <f>analysis!C604&amp;" Q"&amp;analysis!D604&amp;" &lt;F."&amp;analysis!P604&amp;" Ch."&amp;analysis!R604&amp;"&gt; "&amp;" &lt;Lv"&amp;analysis!L604&amp;"&gt; "</f>
        <v xml:space="preserve">2012pp Q18 &lt;F.2 Ch.10&gt;  &lt;Lv2&gt; </v>
      </c>
    </row>
    <row r="604" spans="2:5" x14ac:dyDescent="0.25">
      <c r="B604" s="85" t="s">
        <v>518</v>
      </c>
      <c r="C604" s="77" t="str">
        <f>"=="&amp;analysis!A605&amp;"=="&amp;"&lt;"&amp;analysis!C605&amp;"&gt; "&amp;" &lt;Q"&amp;analysis!D605&amp;"&gt; "&amp;" &lt;"&amp;analysis!C605 &amp;" Q"&amp;analysis!D605&amp;"&gt; "&amp;" &lt;F."&amp;analysis!P605&amp;"&gt; "&amp;" &lt;F."&amp;analysis!P605&amp;" Ch."&amp;analysis!R605&amp;"&gt; "&amp;" &lt;"&amp;analysis!N605&amp;"&gt; "&amp;" &lt;Lv"&amp;analysis!L605&amp;"&gt; "&amp;" **"&amp;analysis!F605&amp;"** "</f>
        <v xml:space="preserve">==2012pp19==&lt;2012pp&gt;  &lt;Q19&gt;  &lt;2012pp Q19&gt;  &lt;F.2&gt;  &lt;F.2 Ch.9&gt;  &lt;DG1&gt;  &lt;Lv2&gt;  **D** </v>
      </c>
      <c r="D604" s="85" t="s">
        <v>519</v>
      </c>
      <c r="E604" s="84" t="str">
        <f>analysis!C605&amp;" Q"&amp;analysis!D605&amp;" &lt;F."&amp;analysis!P605&amp;" Ch."&amp;analysis!R605&amp;"&gt; "&amp;" &lt;Lv"&amp;analysis!L605&amp;"&gt; "</f>
        <v xml:space="preserve">2012pp Q19 &lt;F.2 Ch.9&gt;  &lt;Lv2&gt; </v>
      </c>
    </row>
    <row r="605" spans="2:5" x14ac:dyDescent="0.25">
      <c r="B605" s="85" t="s">
        <v>518</v>
      </c>
      <c r="C605" s="77" t="str">
        <f>"=="&amp;analysis!A606&amp;"=="&amp;"&lt;"&amp;analysis!C606&amp;"&gt; "&amp;" &lt;Q"&amp;analysis!D606&amp;"&gt; "&amp;" &lt;"&amp;analysis!C606 &amp;" Q"&amp;analysis!D606&amp;"&gt; "&amp;" &lt;F."&amp;analysis!P606&amp;"&gt; "&amp;" &lt;F."&amp;analysis!P606&amp;" Ch."&amp;analysis!R606&amp;"&gt; "&amp;" &lt;"&amp;analysis!N606&amp;"&gt; "&amp;" &lt;Lv"&amp;analysis!L606&amp;"&gt; "&amp;" **"&amp;analysis!F606&amp;"** "</f>
        <v xml:space="preserve">==2012pp20==&lt;2012pp&gt;  &lt;Q20&gt;  &lt;2012pp Q20&gt;  &lt;F.4&gt;  &lt;F.4 Ch.10&gt;  &lt;DG3&gt;  &lt;Lv3&gt;  **C** </v>
      </c>
      <c r="D605" s="85" t="s">
        <v>519</v>
      </c>
      <c r="E605" s="84" t="str">
        <f>analysis!C606&amp;" Q"&amp;analysis!D606&amp;" &lt;F."&amp;analysis!P606&amp;" Ch."&amp;analysis!R606&amp;"&gt; "&amp;" &lt;Lv"&amp;analysis!L606&amp;"&gt; "</f>
        <v xml:space="preserve">2012pp Q20 &lt;F.4 Ch.10&gt;  &lt;Lv3&gt; </v>
      </c>
    </row>
    <row r="606" spans="2:5" x14ac:dyDescent="0.25">
      <c r="B606" s="85" t="s">
        <v>518</v>
      </c>
      <c r="C606" s="77" t="str">
        <f>"=="&amp;analysis!A607&amp;"=="&amp;"&lt;"&amp;analysis!C607&amp;"&gt; "&amp;" &lt;Q"&amp;analysis!D607&amp;"&gt; "&amp;" &lt;"&amp;analysis!C607 &amp;" Q"&amp;analysis!D607&amp;"&gt; "&amp;" &lt;F."&amp;analysis!P607&amp;"&gt; "&amp;" &lt;F."&amp;analysis!P607&amp;" Ch."&amp;analysis!R607&amp;"&gt; "&amp;" &lt;"&amp;analysis!N607&amp;"&gt; "&amp;" &lt;Lv"&amp;analysis!L607&amp;"&gt; "&amp;" **"&amp;analysis!F607&amp;"** "</f>
        <v xml:space="preserve">==2012pp21==&lt;2012pp&gt;  &lt;Q21&gt;  &lt;2012pp Q21&gt;  &lt;F.4&gt;  &lt;F.4 Ch.10&gt;  &lt;DG3&gt;  &lt;Lv4&gt;  **C** </v>
      </c>
      <c r="D606" s="85" t="s">
        <v>519</v>
      </c>
      <c r="E606" s="84" t="str">
        <f>analysis!C607&amp;" Q"&amp;analysis!D607&amp;" &lt;F."&amp;analysis!P607&amp;" Ch."&amp;analysis!R607&amp;"&gt; "&amp;" &lt;Lv"&amp;analysis!L607&amp;"&gt; "</f>
        <v xml:space="preserve">2012pp Q21 &lt;F.4 Ch.10&gt;  &lt;Lv4&gt; </v>
      </c>
    </row>
    <row r="607" spans="2:5" x14ac:dyDescent="0.25">
      <c r="B607" s="85" t="s">
        <v>518</v>
      </c>
      <c r="C607" s="77" t="str">
        <f>"=="&amp;analysis!A608&amp;"=="&amp;"&lt;"&amp;analysis!C608&amp;"&gt; "&amp;" &lt;Q"&amp;analysis!D608&amp;"&gt; "&amp;" &lt;"&amp;analysis!C608 &amp;" Q"&amp;analysis!D608&amp;"&gt; "&amp;" &lt;F."&amp;analysis!P608&amp;"&gt; "&amp;" &lt;F."&amp;analysis!P608&amp;" Ch."&amp;analysis!R608&amp;"&gt; "&amp;" &lt;"&amp;analysis!N608&amp;"&gt; "&amp;" &lt;Lv"&amp;analysis!L608&amp;"&gt; "&amp;" **"&amp;analysis!F608&amp;"** "</f>
        <v xml:space="preserve">==2012pp22==&lt;2012pp&gt;  &lt;Q22&gt;  &lt;2012pp Q22&gt;  &lt;F.3&gt;  &lt;F.3 Ch.8&gt;  &lt;DG2&gt;  &lt;Lv4&gt;  **B** </v>
      </c>
      <c r="D607" s="85" t="s">
        <v>519</v>
      </c>
      <c r="E607" s="84" t="str">
        <f>analysis!C608&amp;" Q"&amp;analysis!D608&amp;" &lt;F."&amp;analysis!P608&amp;" Ch."&amp;analysis!R608&amp;"&gt; "&amp;" &lt;Lv"&amp;analysis!L608&amp;"&gt; "</f>
        <v xml:space="preserve">2012pp Q22 &lt;F.3 Ch.8&gt;  &lt;Lv4&gt; </v>
      </c>
    </row>
    <row r="608" spans="2:5" x14ac:dyDescent="0.25">
      <c r="B608" s="85" t="s">
        <v>518</v>
      </c>
      <c r="C608" s="77" t="str">
        <f>"=="&amp;analysis!A609&amp;"=="&amp;"&lt;"&amp;analysis!C609&amp;"&gt; "&amp;" &lt;Q"&amp;analysis!D609&amp;"&gt; "&amp;" &lt;"&amp;analysis!C609 &amp;" Q"&amp;analysis!D609&amp;"&gt; "&amp;" &lt;F."&amp;analysis!P609&amp;"&gt; "&amp;" &lt;F."&amp;analysis!P609&amp;" Ch."&amp;analysis!R609&amp;"&gt; "&amp;" &lt;"&amp;analysis!N609&amp;"&gt; "&amp;" &lt;Lv"&amp;analysis!L609&amp;"&gt; "&amp;" **"&amp;analysis!F609&amp;"** "</f>
        <v xml:space="preserve">==2012pp23==&lt;2012pp&gt;  &lt;Q23&gt;  &lt;2012pp Q23&gt;  &lt;F.4&gt;  &lt;F.4 Ch.12&gt;  &lt;T2&gt;  &lt;Lv4&gt;  **C** </v>
      </c>
      <c r="D608" s="85" t="s">
        <v>519</v>
      </c>
      <c r="E608" s="84" t="str">
        <f>analysis!C609&amp;" Q"&amp;analysis!D609&amp;" &lt;F."&amp;analysis!P609&amp;" Ch."&amp;analysis!R609&amp;"&gt; "&amp;" &lt;Lv"&amp;analysis!L609&amp;"&gt; "</f>
        <v xml:space="preserve">2012pp Q23 &lt;F.4 Ch.12&gt;  &lt;Lv4&gt; </v>
      </c>
    </row>
    <row r="609" spans="2:5" x14ac:dyDescent="0.25">
      <c r="B609" s="85" t="s">
        <v>518</v>
      </c>
      <c r="C609" s="77" t="str">
        <f>"=="&amp;analysis!A610&amp;"=="&amp;"&lt;"&amp;analysis!C610&amp;"&gt; "&amp;" &lt;Q"&amp;analysis!D610&amp;"&gt; "&amp;" &lt;"&amp;analysis!C610 &amp;" Q"&amp;analysis!D610&amp;"&gt; "&amp;" &lt;F."&amp;analysis!P610&amp;"&gt; "&amp;" &lt;F."&amp;analysis!P610&amp;" Ch."&amp;analysis!R610&amp;"&gt; "&amp;" &lt;"&amp;analysis!N610&amp;"&gt; "&amp;" &lt;Lv"&amp;analysis!L610&amp;"&gt; "&amp;" **"&amp;analysis!F610&amp;"** "</f>
        <v xml:space="preserve">==2012pp24==&lt;2012pp&gt;  &lt;Q24&gt;  &lt;2012pp Q24&gt;  &lt;F.1&gt;  &lt;F.1 Ch.9&gt;  &lt;Geo&gt;  &lt;Lv2&gt;  **D** </v>
      </c>
      <c r="D609" s="85" t="s">
        <v>519</v>
      </c>
      <c r="E609" s="84" t="str">
        <f>analysis!C610&amp;" Q"&amp;analysis!D610&amp;" &lt;F."&amp;analysis!P610&amp;" Ch."&amp;analysis!R610&amp;"&gt; "&amp;" &lt;Lv"&amp;analysis!L610&amp;"&gt; "</f>
        <v xml:space="preserve">2012pp Q24 &lt;F.1 Ch.9&gt;  &lt;Lv2&gt; </v>
      </c>
    </row>
    <row r="610" spans="2:5" x14ac:dyDescent="0.25">
      <c r="B610" s="85" t="s">
        <v>518</v>
      </c>
      <c r="C610" s="77" t="str">
        <f>"=="&amp;analysis!A611&amp;"=="&amp;"&lt;"&amp;analysis!C611&amp;"&gt; "&amp;" &lt;Q"&amp;analysis!D611&amp;"&gt; "&amp;" &lt;"&amp;analysis!C611 &amp;" Q"&amp;analysis!D611&amp;"&gt; "&amp;" &lt;F."&amp;analysis!P611&amp;"&gt; "&amp;" &lt;F."&amp;analysis!P611&amp;" Ch."&amp;analysis!R611&amp;"&gt; "&amp;" &lt;"&amp;analysis!N611&amp;"&gt; "&amp;" &lt;Lv"&amp;analysis!L611&amp;"&gt; "&amp;" **"&amp;analysis!F611&amp;"** "</f>
        <v xml:space="preserve">==2012pp25==&lt;2012pp&gt;  &lt;Q25&gt;  &lt;2012pp Q25&gt;  &lt;F.1&gt;  &lt;F.1 Ch.8&gt;  &lt;AG1&gt;  &lt;Lv2&gt;  **B** </v>
      </c>
      <c r="D610" s="85" t="s">
        <v>519</v>
      </c>
      <c r="E610" s="84" t="str">
        <f>analysis!C611&amp;" Q"&amp;analysis!D611&amp;" &lt;F."&amp;analysis!P611&amp;" Ch."&amp;analysis!R611&amp;"&gt; "&amp;" &lt;Lv"&amp;analysis!L611&amp;"&gt; "</f>
        <v xml:space="preserve">2012pp Q25 &lt;F.1 Ch.8&gt;  &lt;Lv2&gt; </v>
      </c>
    </row>
    <row r="611" spans="2:5" x14ac:dyDescent="0.25">
      <c r="B611" s="85" t="s">
        <v>518</v>
      </c>
      <c r="C611" s="77" t="str">
        <f>"=="&amp;analysis!A612&amp;"=="&amp;"&lt;"&amp;analysis!C612&amp;"&gt; "&amp;" &lt;Q"&amp;analysis!D612&amp;"&gt; "&amp;" &lt;"&amp;analysis!C612 &amp;" Q"&amp;analysis!D612&amp;"&gt; "&amp;" &lt;F."&amp;analysis!P612&amp;"&gt; "&amp;" &lt;F."&amp;analysis!P612&amp;" Ch."&amp;analysis!R612&amp;"&gt; "&amp;" &lt;"&amp;analysis!N612&amp;"&gt; "&amp;" &lt;Lv"&amp;analysis!L612&amp;"&gt; "&amp;" **"&amp;analysis!F612&amp;"** "</f>
        <v xml:space="preserve">==2012pp26==&lt;2012pp&gt;  &lt;Q26&gt;  &lt;2012pp Q26&gt;  &lt;F.5&gt;  &lt;F.5 Ch.8&gt;  &lt;A4&gt;  &lt;Lv4&gt;  **D** </v>
      </c>
      <c r="D611" s="85" t="s">
        <v>519</v>
      </c>
      <c r="E611" s="84" t="str">
        <f>analysis!C612&amp;" Q"&amp;analysis!D612&amp;" &lt;F."&amp;analysis!P612&amp;" Ch."&amp;analysis!R612&amp;"&gt; "&amp;" &lt;Lv"&amp;analysis!L612&amp;"&gt; "</f>
        <v xml:space="preserve">2012pp Q26 &lt;F.5 Ch.8&gt;  &lt;Lv4&gt; </v>
      </c>
    </row>
    <row r="612" spans="2:5" x14ac:dyDescent="0.25">
      <c r="B612" s="85" t="s">
        <v>518</v>
      </c>
      <c r="C612" s="77" t="str">
        <f>"=="&amp;analysis!A613&amp;"=="&amp;"&lt;"&amp;analysis!C613&amp;"&gt; "&amp;" &lt;Q"&amp;analysis!D613&amp;"&gt; "&amp;" &lt;"&amp;analysis!C613 &amp;" Q"&amp;analysis!D613&amp;"&gt; "&amp;" &lt;F."&amp;analysis!P613&amp;"&gt; "&amp;" &lt;F."&amp;analysis!P613&amp;" Ch."&amp;analysis!R613&amp;"&gt; "&amp;" &lt;"&amp;analysis!N613&amp;"&gt; "&amp;" &lt;Lv"&amp;analysis!L613&amp;"&gt; "&amp;" **"&amp;analysis!F613&amp;"** "</f>
        <v xml:space="preserve">==2012pp27==&lt;2012pp&gt;  &lt;Q27&gt;  &lt;2012pp Q27&gt;  &lt;F.5&gt;  &lt;F.5 Ch.7&gt;  &lt;AG3&gt;  &lt;Lv4&gt;  **B** </v>
      </c>
      <c r="D612" s="85" t="s">
        <v>519</v>
      </c>
      <c r="E612" s="84" t="str">
        <f>analysis!C613&amp;" Q"&amp;analysis!D613&amp;" &lt;F."&amp;analysis!P613&amp;" Ch."&amp;analysis!R613&amp;"&gt; "&amp;" &lt;Lv"&amp;analysis!L613&amp;"&gt; "</f>
        <v xml:space="preserve">2012pp Q27 &lt;F.5 Ch.7&gt;  &lt;Lv4&gt; </v>
      </c>
    </row>
    <row r="613" spans="2:5" x14ac:dyDescent="0.25">
      <c r="B613" s="85" t="s">
        <v>518</v>
      </c>
      <c r="C613" s="77" t="str">
        <f>"=="&amp;analysis!A614&amp;"=="&amp;"&lt;"&amp;analysis!C614&amp;"&gt; "&amp;" &lt;Q"&amp;analysis!D614&amp;"&gt; "&amp;" &lt;"&amp;analysis!C614 &amp;" Q"&amp;analysis!D614&amp;"&gt; "&amp;" &lt;F."&amp;analysis!P614&amp;"&gt; "&amp;" &lt;F."&amp;analysis!P614&amp;" Ch."&amp;analysis!R614&amp;"&gt; "&amp;" &lt;"&amp;analysis!N614&amp;"&gt; "&amp;" &lt;Lv"&amp;analysis!L614&amp;"&gt; "&amp;" **"&amp;analysis!F614&amp;"** "</f>
        <v xml:space="preserve">==2012pp28==&lt;2012pp&gt;  &lt;Q28&gt;  &lt;2012pp Q28&gt;  &lt;F.5&gt;  &lt;F.5 Ch.5&gt;  &lt;P2&gt;  &lt;Lv3&gt;  **A** </v>
      </c>
      <c r="D613" s="85" t="s">
        <v>519</v>
      </c>
      <c r="E613" s="84" t="str">
        <f>analysis!C614&amp;" Q"&amp;analysis!D614&amp;" &lt;F."&amp;analysis!P614&amp;" Ch."&amp;analysis!R614&amp;"&gt; "&amp;" &lt;Lv"&amp;analysis!L614&amp;"&gt; "</f>
        <v xml:space="preserve">2012pp Q28 &lt;F.5 Ch.5&gt;  &lt;Lv3&gt; </v>
      </c>
    </row>
    <row r="614" spans="2:5" x14ac:dyDescent="0.25">
      <c r="B614" s="85" t="s">
        <v>518</v>
      </c>
      <c r="C614" s="77" t="str">
        <f>"=="&amp;analysis!A615&amp;"=="&amp;"&lt;"&amp;analysis!C615&amp;"&gt; "&amp;" &lt;Q"&amp;analysis!D615&amp;"&gt; "&amp;" &lt;"&amp;analysis!C615 &amp;" Q"&amp;analysis!D615&amp;"&gt; "&amp;" &lt;F."&amp;analysis!P615&amp;"&gt; "&amp;" &lt;F."&amp;analysis!P615&amp;" Ch."&amp;analysis!R615&amp;"&gt; "&amp;" &lt;"&amp;analysis!N615&amp;"&gt; "&amp;" &lt;Lv"&amp;analysis!L615&amp;"&gt; "&amp;" **"&amp;analysis!F615&amp;"** "</f>
        <v xml:space="preserve">==2012pp29==&lt;2012pp&gt;  &lt;Q29&gt;  &lt;2012pp Q29&gt;  &lt;F.5&gt;  &lt;F.5 Ch.11&gt;  &lt;S3&gt;  &lt;Lv2&gt;  **B** </v>
      </c>
      <c r="D614" s="85" t="s">
        <v>519</v>
      </c>
      <c r="E614" s="84" t="str">
        <f>analysis!C615&amp;" Q"&amp;analysis!D615&amp;" &lt;F."&amp;analysis!P615&amp;" Ch."&amp;analysis!R615&amp;"&gt; "&amp;" &lt;Lv"&amp;analysis!L615&amp;"&gt; "</f>
        <v xml:space="preserve">2012pp Q29 &lt;F.5 Ch.11&gt;  &lt;Lv2&gt; </v>
      </c>
    </row>
    <row r="615" spans="2:5" x14ac:dyDescent="0.25">
      <c r="B615" s="85" t="s">
        <v>518</v>
      </c>
      <c r="C615" s="77" t="str">
        <f>"=="&amp;analysis!A616&amp;"=="&amp;"&lt;"&amp;analysis!C616&amp;"&gt; "&amp;" &lt;Q"&amp;analysis!D616&amp;"&gt; "&amp;" &lt;"&amp;analysis!C616 &amp;" Q"&amp;analysis!D616&amp;"&gt; "&amp;" &lt;F."&amp;analysis!P616&amp;"&gt; "&amp;" &lt;F."&amp;analysis!P616&amp;" Ch."&amp;analysis!R616&amp;"&gt; "&amp;" &lt;"&amp;analysis!N616&amp;"&gt; "&amp;" &lt;Lv"&amp;analysis!L616&amp;"&gt; "&amp;" **"&amp;analysis!F616&amp;"** "</f>
        <v xml:space="preserve">==2012pp30==&lt;2012pp&gt;  &lt;Q30&gt;  &lt;2012pp Q30&gt;  &lt;F.5&gt;  &lt;F.5 Ch.11&gt;  &lt;S3&gt;  &lt;Lv3&gt;  **C** </v>
      </c>
      <c r="D615" s="85" t="s">
        <v>519</v>
      </c>
      <c r="E615" s="84" t="str">
        <f>analysis!C616&amp;" Q"&amp;analysis!D616&amp;" &lt;F."&amp;analysis!P616&amp;" Ch."&amp;analysis!R616&amp;"&gt; "&amp;" &lt;Lv"&amp;analysis!L616&amp;"&gt; "</f>
        <v xml:space="preserve">2012pp Q30 &lt;F.5 Ch.11&gt;  &lt;Lv3&gt; </v>
      </c>
    </row>
    <row r="616" spans="2:5" x14ac:dyDescent="0.25">
      <c r="B616" s="85" t="s">
        <v>518</v>
      </c>
      <c r="C616" s="77" t="str">
        <f>"=="&amp;analysis!A617&amp;"=="&amp;"&lt;"&amp;analysis!C617&amp;"&gt; "&amp;" &lt;Q"&amp;analysis!D617&amp;"&gt; "&amp;" &lt;"&amp;analysis!C617 &amp;" Q"&amp;analysis!D617&amp;"&gt; "&amp;" &lt;F."&amp;analysis!P617&amp;"&gt; "&amp;" &lt;F."&amp;analysis!P617&amp;" Ch."&amp;analysis!R617&amp;"&gt; "&amp;" &lt;"&amp;analysis!N617&amp;"&gt; "&amp;" &lt;Lv"&amp;analysis!L617&amp;"&gt; "&amp;" **"&amp;analysis!F617&amp;"** "</f>
        <v xml:space="preserve">==2012pp31==&lt;2012pp&gt;  &lt;Q31&gt;  &lt;2012pp Q31&gt;  &lt;F.5&gt;  &lt;F.5 Ch.3&gt;  &lt;G&gt;  &lt;Lv5&gt;  **D** </v>
      </c>
      <c r="D616" s="85" t="s">
        <v>519</v>
      </c>
      <c r="E616" s="84" t="str">
        <f>analysis!C617&amp;" Q"&amp;analysis!D617&amp;" &lt;F."&amp;analysis!P617&amp;" Ch."&amp;analysis!R617&amp;"&gt; "&amp;" &lt;Lv"&amp;analysis!L617&amp;"&gt; "</f>
        <v xml:space="preserve">2012pp Q31 &lt;F.5 Ch.3&gt;  &lt;Lv5&gt; </v>
      </c>
    </row>
    <row r="617" spans="2:5" x14ac:dyDescent="0.25">
      <c r="B617" s="85" t="s">
        <v>518</v>
      </c>
      <c r="C617" s="77" t="str">
        <f>"=="&amp;analysis!A618&amp;"=="&amp;"&lt;"&amp;analysis!C618&amp;"&gt; "&amp;" &lt;Q"&amp;analysis!D618&amp;"&gt; "&amp;" &lt;"&amp;analysis!C618 &amp;" Q"&amp;analysis!D618&amp;"&gt; "&amp;" &lt;F."&amp;analysis!P618&amp;"&gt; "&amp;" &lt;F."&amp;analysis!P618&amp;" Ch."&amp;analysis!R618&amp;"&gt; "&amp;" &lt;"&amp;analysis!N618&amp;"&gt; "&amp;" &lt;Lv"&amp;analysis!L618&amp;"&gt; "&amp;" **"&amp;analysis!F618&amp;"** "</f>
        <v xml:space="preserve">==2012pp32==&lt;2012pp&gt;  &lt;Q32&gt;  &lt;2012pp Q32&gt;  &lt;F.3&gt;  &lt;F.3 Ch.2&gt;  &lt;A2&gt;  &lt;Lv3&gt;  **B** </v>
      </c>
      <c r="D617" s="85" t="s">
        <v>519</v>
      </c>
      <c r="E617" s="84" t="str">
        <f>analysis!C618&amp;" Q"&amp;analysis!D618&amp;" &lt;F."&amp;analysis!P618&amp;" Ch."&amp;analysis!R618&amp;"&gt; "&amp;" &lt;Lv"&amp;analysis!L618&amp;"&gt; "</f>
        <v xml:space="preserve">2012pp Q32 &lt;F.3 Ch.2&gt;  &lt;Lv3&gt; </v>
      </c>
    </row>
    <row r="618" spans="2:5" x14ac:dyDescent="0.25">
      <c r="B618" s="85" t="s">
        <v>518</v>
      </c>
      <c r="C618" s="77" t="str">
        <f>"=="&amp;analysis!A619&amp;"=="&amp;"&lt;"&amp;analysis!C619&amp;"&gt; "&amp;" &lt;Q"&amp;analysis!D619&amp;"&gt; "&amp;" &lt;"&amp;analysis!C619 &amp;" Q"&amp;analysis!D619&amp;"&gt; "&amp;" &lt;F."&amp;analysis!P619&amp;"&gt; "&amp;" &lt;F."&amp;analysis!P619&amp;" Ch."&amp;analysis!R619&amp;"&gt; "&amp;" &lt;"&amp;analysis!N619&amp;"&gt; "&amp;" &lt;Lv"&amp;analysis!L619&amp;"&gt; "&amp;" **"&amp;analysis!F619&amp;"** "</f>
        <v xml:space="preserve">==2012pp33==&lt;2012pp&gt;  &lt;Q33&gt;  &lt;2012pp Q33&gt;  &lt;F.4&gt;  &lt;F.4 Ch.3&gt;  &lt;A3&gt;  &lt;Lv4&gt;  **C** </v>
      </c>
      <c r="D618" s="85" t="s">
        <v>519</v>
      </c>
      <c r="E618" s="84" t="str">
        <f>analysis!C619&amp;" Q"&amp;analysis!D619&amp;" &lt;F."&amp;analysis!P619&amp;" Ch."&amp;analysis!R619&amp;"&gt; "&amp;" &lt;Lv"&amp;analysis!L619&amp;"&gt; "</f>
        <v xml:space="preserve">2012pp Q33 &lt;F.4 Ch.3&gt;  &lt;Lv4&gt; </v>
      </c>
    </row>
    <row r="619" spans="2:5" x14ac:dyDescent="0.25">
      <c r="B619" s="85" t="s">
        <v>518</v>
      </c>
      <c r="C619" s="77" t="str">
        <f>"=="&amp;analysis!A620&amp;"=="&amp;"&lt;"&amp;analysis!C620&amp;"&gt; "&amp;" &lt;Q"&amp;analysis!D620&amp;"&gt; "&amp;" &lt;"&amp;analysis!C620 &amp;" Q"&amp;analysis!D620&amp;"&gt; "&amp;" &lt;F."&amp;analysis!P620&amp;"&gt; "&amp;" &lt;F."&amp;analysis!P620&amp;" Ch."&amp;analysis!R620&amp;"&gt; "&amp;" &lt;"&amp;analysis!N620&amp;"&gt; "&amp;" &lt;Lv"&amp;analysis!L620&amp;"&gt; "&amp;" **"&amp;analysis!F620&amp;"** "</f>
        <v xml:space="preserve">==2012pp34==&lt;2012pp&gt;  &lt;Q34&gt;  &lt;2012pp Q34&gt;  &lt;F.4&gt;  &lt;F.4 Ch.1&gt;  &lt;A3&gt;  &lt;Lv3&gt;  **D** </v>
      </c>
      <c r="D619" s="85" t="s">
        <v>519</v>
      </c>
      <c r="E619" s="84" t="str">
        <f>analysis!C620&amp;" Q"&amp;analysis!D620&amp;" &lt;F."&amp;analysis!P620&amp;" Ch."&amp;analysis!R620&amp;"&gt; "&amp;" &lt;Lv"&amp;analysis!L620&amp;"&gt; "</f>
        <v xml:space="preserve">2012pp Q34 &lt;F.4 Ch.1&gt;  &lt;Lv3&gt; </v>
      </c>
    </row>
    <row r="620" spans="2:5" x14ac:dyDescent="0.25">
      <c r="B620" s="85" t="s">
        <v>518</v>
      </c>
      <c r="C620" s="77" t="str">
        <f>"=="&amp;analysis!A621&amp;"=="&amp;"&lt;"&amp;analysis!C621&amp;"&gt; "&amp;" &lt;Q"&amp;analysis!D621&amp;"&gt; "&amp;" &lt;"&amp;analysis!C621 &amp;" Q"&amp;analysis!D621&amp;"&gt; "&amp;" &lt;F."&amp;analysis!P621&amp;"&gt; "&amp;" &lt;F."&amp;analysis!P621&amp;" Ch."&amp;analysis!R621&amp;"&gt; "&amp;" &lt;"&amp;analysis!N621&amp;"&gt; "&amp;" &lt;Lv"&amp;analysis!L621&amp;"&gt; "&amp;" **"&amp;analysis!F621&amp;"** "</f>
        <v xml:space="preserve">==2012pp35==&lt;2012pp&gt;  &lt;Q35&gt;  &lt;2012pp Q35&gt;  &lt;F.6&gt;  &lt;F.6 Ch.1&gt;  &lt;A3&gt;  &lt;Lv4&gt;  **A** </v>
      </c>
      <c r="D620" s="85" t="s">
        <v>519</v>
      </c>
      <c r="E620" s="84" t="str">
        <f>analysis!C621&amp;" Q"&amp;analysis!D621&amp;" &lt;F."&amp;analysis!P621&amp;" Ch."&amp;analysis!R621&amp;"&gt; "&amp;" &lt;Lv"&amp;analysis!L621&amp;"&gt; "</f>
        <v xml:space="preserve">2012pp Q35 &lt;F.6 Ch.1&gt;  &lt;Lv4&gt; </v>
      </c>
    </row>
    <row r="621" spans="2:5" x14ac:dyDescent="0.25">
      <c r="B621" s="85" t="s">
        <v>518</v>
      </c>
      <c r="C621" s="77" t="str">
        <f>"=="&amp;analysis!A622&amp;"=="&amp;"&lt;"&amp;analysis!C622&amp;"&gt; "&amp;" &lt;Q"&amp;analysis!D622&amp;"&gt; "&amp;" &lt;"&amp;analysis!C622 &amp;" Q"&amp;analysis!D622&amp;"&gt; "&amp;" &lt;F."&amp;analysis!P622&amp;"&gt; "&amp;" &lt;F."&amp;analysis!P622&amp;" Ch."&amp;analysis!R622&amp;"&gt; "&amp;" &lt;"&amp;analysis!N622&amp;"&gt; "&amp;" &lt;Lv"&amp;analysis!L622&amp;"&gt; "&amp;" **"&amp;analysis!F622&amp;"** "</f>
        <v xml:space="preserve">==2012pp36==&lt;2012pp&gt;  &lt;Q36&gt;  &lt;2012pp Q36&gt;  &lt;F.4&gt;  &lt;F.4 Ch.8&gt;  &lt;A4&gt;  &lt;Lv4&gt;  **B** </v>
      </c>
      <c r="D621" s="85" t="s">
        <v>519</v>
      </c>
      <c r="E621" s="84" t="str">
        <f>analysis!C622&amp;" Q"&amp;analysis!D622&amp;" &lt;F."&amp;analysis!P622&amp;" Ch."&amp;analysis!R622&amp;"&gt; "&amp;" &lt;Lv"&amp;analysis!L622&amp;"&gt; "</f>
        <v xml:space="preserve">2012pp Q36 &lt;F.4 Ch.8&gt;  &lt;Lv4&gt; </v>
      </c>
    </row>
    <row r="622" spans="2:5" x14ac:dyDescent="0.25">
      <c r="B622" s="85" t="s">
        <v>518</v>
      </c>
      <c r="C622" s="77" t="str">
        <f>"=="&amp;analysis!A623&amp;"=="&amp;"&lt;"&amp;analysis!C623&amp;"&gt; "&amp;" &lt;Q"&amp;analysis!D623&amp;"&gt; "&amp;" &lt;"&amp;analysis!C623 &amp;" Q"&amp;analysis!D623&amp;"&gt; "&amp;" &lt;F."&amp;analysis!P623&amp;"&gt; "&amp;" &lt;F."&amp;analysis!P623&amp;" Ch."&amp;analysis!R623&amp;"&gt; "&amp;" &lt;"&amp;analysis!N623&amp;"&gt; "&amp;" &lt;Lv"&amp;analysis!L623&amp;"&gt; "&amp;" **"&amp;analysis!F623&amp;"** "</f>
        <v xml:space="preserve">==2012pp37==&lt;2012pp&gt;  &lt;Q37&gt;  &lt;2012pp Q37&gt;  &lt;F.4&gt;  &lt;F.4 Ch.8&gt;  &lt;A4&gt;  &lt;Lv6&gt;  **A** </v>
      </c>
      <c r="D622" s="85" t="s">
        <v>519</v>
      </c>
      <c r="E622" s="84" t="str">
        <f>analysis!C623&amp;" Q"&amp;analysis!D623&amp;" &lt;F."&amp;analysis!P623&amp;" Ch."&amp;analysis!R623&amp;"&gt; "&amp;" &lt;Lv"&amp;analysis!L623&amp;"&gt; "</f>
        <v xml:space="preserve">2012pp Q37 &lt;F.4 Ch.8&gt;  &lt;Lv6&gt; </v>
      </c>
    </row>
    <row r="623" spans="2:5" x14ac:dyDescent="0.25">
      <c r="B623" s="85" t="s">
        <v>518</v>
      </c>
      <c r="C623" s="77" t="str">
        <f>"=="&amp;analysis!A624&amp;"=="&amp;"&lt;"&amp;analysis!C624&amp;"&gt; "&amp;" &lt;Q"&amp;analysis!D624&amp;"&gt; "&amp;" &lt;"&amp;analysis!C624 &amp;" Q"&amp;analysis!D624&amp;"&gt; "&amp;" &lt;F."&amp;analysis!P624&amp;"&gt; "&amp;" &lt;F."&amp;analysis!P624&amp;" Ch."&amp;analysis!R624&amp;"&gt; "&amp;" &lt;"&amp;analysis!N624&amp;"&gt; "&amp;" &lt;Lv"&amp;analysis!L624&amp;"&gt; "&amp;" **"&amp;analysis!F624&amp;"** "</f>
        <v xml:space="preserve">==2012pp38==&lt;2012pp&gt;  &lt;Q38&gt;  &lt;2012pp Q38&gt;  &lt;F.5&gt;  &lt;F.5 Ch.3&gt;  &lt;G&gt;  &lt;Lv5&gt;  **C** </v>
      </c>
      <c r="D623" s="85" t="s">
        <v>519</v>
      </c>
      <c r="E623" s="84" t="str">
        <f>analysis!C624&amp;" Q"&amp;analysis!D624&amp;" &lt;F."&amp;analysis!P624&amp;" Ch."&amp;analysis!R624&amp;"&gt; "&amp;" &lt;Lv"&amp;analysis!L624&amp;"&gt; "</f>
        <v xml:space="preserve">2012pp Q38 &lt;F.5 Ch.3&gt;  &lt;Lv5&gt; </v>
      </c>
    </row>
    <row r="624" spans="2:5" x14ac:dyDescent="0.25">
      <c r="B624" s="85" t="s">
        <v>518</v>
      </c>
      <c r="C624" s="77" t="str">
        <f>"=="&amp;analysis!A625&amp;"=="&amp;"&lt;"&amp;analysis!C625&amp;"&gt; "&amp;" &lt;Q"&amp;analysis!D625&amp;"&gt; "&amp;" &lt;"&amp;analysis!C625 &amp;" Q"&amp;analysis!D625&amp;"&gt; "&amp;" &lt;F."&amp;analysis!P625&amp;"&gt; "&amp;" &lt;F."&amp;analysis!P625&amp;" Ch."&amp;analysis!R625&amp;"&gt; "&amp;" &lt;"&amp;analysis!N625&amp;"&gt; "&amp;" &lt;Lv"&amp;analysis!L625&amp;"&gt; "&amp;" **"&amp;analysis!F625&amp;"** "</f>
        <v xml:space="preserve">==2012pp39==&lt;2012pp&gt;  &lt;Q39&gt;  &lt;2012pp Q39&gt;  &lt;F.5&gt;  &lt;F.5 Ch.10&gt;  &lt;3D2&gt;  &lt;Lv6&gt;  **A** </v>
      </c>
      <c r="D624" s="85" t="s">
        <v>519</v>
      </c>
      <c r="E624" s="84" t="str">
        <f>analysis!C625&amp;" Q"&amp;analysis!D625&amp;" &lt;F."&amp;analysis!P625&amp;" Ch."&amp;analysis!R625&amp;"&gt; "&amp;" &lt;Lv"&amp;analysis!L625&amp;"&gt; "</f>
        <v xml:space="preserve">2012pp Q39 &lt;F.5 Ch.10&gt;  &lt;Lv6&gt; </v>
      </c>
    </row>
    <row r="625" spans="2:5" x14ac:dyDescent="0.25">
      <c r="B625" s="85" t="s">
        <v>518</v>
      </c>
      <c r="C625" s="77" t="str">
        <f>"=="&amp;analysis!A626&amp;"=="&amp;"&lt;"&amp;analysis!C626&amp;"&gt; "&amp;" &lt;Q"&amp;analysis!D626&amp;"&gt; "&amp;" &lt;"&amp;analysis!C626 &amp;" Q"&amp;analysis!D626&amp;"&gt; "&amp;" &lt;F."&amp;analysis!P626&amp;"&gt; "&amp;" &lt;F."&amp;analysis!P626&amp;" Ch."&amp;analysis!R626&amp;"&gt; "&amp;" &lt;"&amp;analysis!N626&amp;"&gt; "&amp;" &lt;Lv"&amp;analysis!L626&amp;"&gt; "&amp;" **"&amp;analysis!F626&amp;"** "</f>
        <v xml:space="preserve">==2012pp40==&lt;2012pp&gt;  &lt;Q40&gt;  &lt;2012pp Q40&gt;  &lt;F.4&gt;  &lt;F.4 Ch.11&gt;  &lt;DG3&gt;  &lt;Lv5&gt;  **C** </v>
      </c>
      <c r="D625" s="85" t="s">
        <v>519</v>
      </c>
      <c r="E625" s="84" t="str">
        <f>analysis!C626&amp;" Q"&amp;analysis!D626&amp;" &lt;F."&amp;analysis!P626&amp;" Ch."&amp;analysis!R626&amp;"&gt; "&amp;" &lt;Lv"&amp;analysis!L626&amp;"&gt; "</f>
        <v xml:space="preserve">2012pp Q40 &lt;F.4 Ch.11&gt;  &lt;Lv5&gt; </v>
      </c>
    </row>
    <row r="626" spans="2:5" x14ac:dyDescent="0.25">
      <c r="B626" s="85" t="s">
        <v>518</v>
      </c>
      <c r="C626" s="77" t="str">
        <f>"=="&amp;analysis!A627&amp;"=="&amp;"&lt;"&amp;analysis!C627&amp;"&gt; "&amp;" &lt;Q"&amp;analysis!D627&amp;"&gt; "&amp;" &lt;"&amp;analysis!C627 &amp;" Q"&amp;analysis!D627&amp;"&gt; "&amp;" &lt;F."&amp;analysis!P627&amp;"&gt; "&amp;" &lt;F."&amp;analysis!P627&amp;" Ch."&amp;analysis!R627&amp;"&gt; "&amp;" &lt;"&amp;analysis!N627&amp;"&gt; "&amp;" &lt;Lv"&amp;analysis!L627&amp;"&gt; "&amp;" **"&amp;analysis!F627&amp;"** "</f>
        <v xml:space="preserve">==2012pp41==&lt;2012pp&gt;  &lt;Q41&gt;  &lt;2012pp Q41&gt;  &lt;F.5&gt;  &lt;F.5 Ch.7&gt;  &lt;AG3&gt;  &lt;Lv5&gt;  **B** </v>
      </c>
      <c r="D626" s="85" t="s">
        <v>519</v>
      </c>
      <c r="E626" s="84" t="str">
        <f>analysis!C627&amp;" Q"&amp;analysis!D627&amp;" &lt;F."&amp;analysis!P627&amp;" Ch."&amp;analysis!R627&amp;"&gt; "&amp;" &lt;Lv"&amp;analysis!L627&amp;"&gt; "</f>
        <v xml:space="preserve">2012pp Q41 &lt;F.5 Ch.7&gt;  &lt;Lv5&gt; </v>
      </c>
    </row>
    <row r="627" spans="2:5" x14ac:dyDescent="0.25">
      <c r="B627" s="85" t="s">
        <v>518</v>
      </c>
      <c r="C627" s="77" t="str">
        <f>"=="&amp;analysis!A628&amp;"=="&amp;"&lt;"&amp;analysis!C628&amp;"&gt; "&amp;" &lt;Q"&amp;analysis!D628&amp;"&gt; "&amp;" &lt;"&amp;analysis!C628 &amp;" Q"&amp;analysis!D628&amp;"&gt; "&amp;" &lt;F."&amp;analysis!P628&amp;"&gt; "&amp;" &lt;F."&amp;analysis!P628&amp;" Ch."&amp;analysis!R628&amp;"&gt; "&amp;" &lt;"&amp;analysis!N628&amp;"&gt; "&amp;" &lt;Lv"&amp;analysis!L628&amp;"&gt; "&amp;" **"&amp;analysis!F628&amp;"** "</f>
        <v xml:space="preserve">==2012pp42==&lt;2012pp&gt;  &lt;Q42&gt;  &lt;2012pp Q42&gt;  &lt;F.4&gt;  &lt;F.4 Ch.2&gt;  &lt;AG2&gt;  &lt;Lv6&gt;  **A** </v>
      </c>
      <c r="D627" s="85" t="s">
        <v>519</v>
      </c>
      <c r="E627" s="84" t="str">
        <f>analysis!C628&amp;" Q"&amp;analysis!D628&amp;" &lt;F."&amp;analysis!P628&amp;" Ch."&amp;analysis!R628&amp;"&gt; "&amp;" &lt;Lv"&amp;analysis!L628&amp;"&gt; "</f>
        <v xml:space="preserve">2012pp Q42 &lt;F.4 Ch.2&gt;  &lt;Lv6&gt; </v>
      </c>
    </row>
    <row r="628" spans="2:5" x14ac:dyDescent="0.25">
      <c r="B628" s="85" t="s">
        <v>518</v>
      </c>
      <c r="C628" s="77" t="str">
        <f>"=="&amp;analysis!A629&amp;"=="&amp;"&lt;"&amp;analysis!C629&amp;"&gt; "&amp;" &lt;Q"&amp;analysis!D629&amp;"&gt; "&amp;" &lt;"&amp;analysis!C629 &amp;" Q"&amp;analysis!D629&amp;"&gt; "&amp;" &lt;F."&amp;analysis!P629&amp;"&gt; "&amp;" &lt;F."&amp;analysis!P629&amp;" Ch."&amp;analysis!R629&amp;"&gt; "&amp;" &lt;"&amp;analysis!N629&amp;"&gt; "&amp;" &lt;Lv"&amp;analysis!L629&amp;"&gt; "&amp;" **"&amp;analysis!F629&amp;"** "</f>
        <v xml:space="preserve">==2012pp43==&lt;2012pp&gt;  &lt;Q43&gt;  &lt;2012pp Q43&gt;  &lt;F.5&gt;  &lt;F.5 Ch.5&gt;  &lt;P2&gt;  &lt;Lv5&gt;  **B** </v>
      </c>
      <c r="D628" s="85" t="s">
        <v>519</v>
      </c>
      <c r="E628" s="84" t="str">
        <f>analysis!C629&amp;" Q"&amp;analysis!D629&amp;" &lt;F."&amp;analysis!P629&amp;" Ch."&amp;analysis!R629&amp;"&gt; "&amp;" &lt;Lv"&amp;analysis!L629&amp;"&gt; "</f>
        <v xml:space="preserve">2012pp Q43 &lt;F.5 Ch.5&gt;  &lt;Lv5&gt; </v>
      </c>
    </row>
    <row r="629" spans="2:5" x14ac:dyDescent="0.25">
      <c r="B629" s="85" t="s">
        <v>518</v>
      </c>
      <c r="C629" s="77" t="str">
        <f>"=="&amp;analysis!A630&amp;"=="&amp;"&lt;"&amp;analysis!C630&amp;"&gt; "&amp;" &lt;Q"&amp;analysis!D630&amp;"&gt; "&amp;" &lt;"&amp;analysis!C630 &amp;" Q"&amp;analysis!D630&amp;"&gt; "&amp;" &lt;F."&amp;analysis!P630&amp;"&gt; "&amp;" &lt;F."&amp;analysis!P630&amp;" Ch."&amp;analysis!R630&amp;"&gt; "&amp;" &lt;"&amp;analysis!N630&amp;"&gt; "&amp;" &lt;Lv"&amp;analysis!L630&amp;"&gt; "&amp;" **"&amp;analysis!F630&amp;"** "</f>
        <v xml:space="preserve">==2012pp44==&lt;2012pp&gt;  &lt;Q44&gt;  &lt;2012pp Q44&gt;  &lt;F.5&gt;  &lt;F.5 Ch.11&gt;  &lt;S3&gt;  &lt;Lv6&gt;  **D** </v>
      </c>
      <c r="D629" s="85" t="s">
        <v>519</v>
      </c>
      <c r="E629" s="84" t="str">
        <f>analysis!C630&amp;" Q"&amp;analysis!D630&amp;" &lt;F."&amp;analysis!P630&amp;" Ch."&amp;analysis!R630&amp;"&gt; "&amp;" &lt;Lv"&amp;analysis!L630&amp;"&gt; "</f>
        <v xml:space="preserve">2012pp Q44 &lt;F.5 Ch.11&gt;  &lt;Lv6&gt; </v>
      </c>
    </row>
    <row r="630" spans="2:5" x14ac:dyDescent="0.25">
      <c r="B630" s="85" t="s">
        <v>518</v>
      </c>
      <c r="C630" s="77" t="str">
        <f>"=="&amp;analysis!A631&amp;"=="&amp;"&lt;"&amp;analysis!C631&amp;"&gt; "&amp;" &lt;Q"&amp;analysis!D631&amp;"&gt; "&amp;" &lt;"&amp;analysis!C631 &amp;" Q"&amp;analysis!D631&amp;"&gt; "&amp;" &lt;F."&amp;analysis!P631&amp;"&gt; "&amp;" &lt;F."&amp;analysis!P631&amp;" Ch."&amp;analysis!R631&amp;"&gt; "&amp;" &lt;"&amp;analysis!N631&amp;"&gt; "&amp;" &lt;Lv"&amp;analysis!L631&amp;"&gt; "&amp;" **"&amp;analysis!F631&amp;"** "</f>
        <v xml:space="preserve">==2012pp45==&lt;2012pp&gt;  &lt;Q45&gt;  &lt;2012pp Q45&gt;  &lt;F.5&gt;  &lt;F.5 Ch.11&gt;  &lt;S3&gt;  &lt;Lv5&gt;  **C** </v>
      </c>
      <c r="D630" s="85" t="s">
        <v>519</v>
      </c>
      <c r="E630" s="84" t="str">
        <f>analysis!C631&amp;" Q"&amp;analysis!D631&amp;" &lt;F."&amp;analysis!P631&amp;" Ch."&amp;analysis!R631&amp;"&gt; "&amp;" &lt;Lv"&amp;analysis!L631&amp;"&gt; "</f>
        <v xml:space="preserve">2012pp Q45 &lt;F.5 Ch.11&gt;  &lt;Lv5&gt; </v>
      </c>
    </row>
    <row r="631" spans="2:5" x14ac:dyDescent="0.25">
      <c r="B631" s="85" t="s">
        <v>518</v>
      </c>
      <c r="C631" s="77" t="str">
        <f>"=="&amp;analysis!A632&amp;"=="&amp;"&lt;"&amp;analysis!C632&amp;"&gt; "&amp;" &lt;Q"&amp;analysis!D632&amp;"&gt; "&amp;" &lt;"&amp;analysis!C632 &amp;" Q"&amp;analysis!D632&amp;"&gt; "&amp;" &lt;F."&amp;analysis!P632&amp;"&gt; "&amp;" &lt;F."&amp;analysis!P632&amp;" Ch."&amp;analysis!R632&amp;"&gt; "&amp;" &lt;"&amp;analysis!N632&amp;"&gt; "&amp;" &lt;Lv"&amp;analysis!L632&amp;"&gt; "&amp;" **"&amp;analysis!F632&amp;"** "</f>
        <v xml:space="preserve">==2012SP01==&lt;2012SP&gt;  &lt;Q1&gt;  &lt;2012SP Q1&gt;  &lt;F.3&gt;  &lt;F.3 Ch.2&gt;  &lt;A2&gt;  &lt;Lv2&gt;  **C** </v>
      </c>
      <c r="D631" s="85" t="s">
        <v>519</v>
      </c>
      <c r="E631" s="84" t="str">
        <f>analysis!C632&amp;" Q"&amp;analysis!D632&amp;" &lt;F."&amp;analysis!P632&amp;" Ch."&amp;analysis!R632&amp;"&gt; "&amp;" &lt;Lv"&amp;analysis!L632&amp;"&gt; "</f>
        <v xml:space="preserve">2012SP Q1 &lt;F.3 Ch.2&gt;  &lt;Lv2&gt; </v>
      </c>
    </row>
    <row r="632" spans="2:5" x14ac:dyDescent="0.25">
      <c r="B632" s="85" t="s">
        <v>518</v>
      </c>
      <c r="C632" s="77" t="str">
        <f>"=="&amp;analysis!A633&amp;"=="&amp;"&lt;"&amp;analysis!C633&amp;"&gt; "&amp;" &lt;Q"&amp;analysis!D633&amp;"&gt; "&amp;" &lt;"&amp;analysis!C633 &amp;" Q"&amp;analysis!D633&amp;"&gt; "&amp;" &lt;F."&amp;analysis!P633&amp;"&gt; "&amp;" &lt;F."&amp;analysis!P633&amp;" Ch."&amp;analysis!R633&amp;"&gt; "&amp;" &lt;"&amp;analysis!N633&amp;"&gt; "&amp;" &lt;Lv"&amp;analysis!L633&amp;"&gt; "&amp;" **"&amp;analysis!F633&amp;"** "</f>
        <v xml:space="preserve">==2012SP02==&lt;2012SP&gt;  &lt;Q2&gt;  &lt;2012SP Q2&gt;  &lt;F.2&gt;  &lt;F.2 Ch.4&gt;  &lt;A1&gt;  &lt;Lv2&gt;  **C** </v>
      </c>
      <c r="D632" s="85" t="s">
        <v>519</v>
      </c>
      <c r="E632" s="84" t="str">
        <f>analysis!C633&amp;" Q"&amp;analysis!D633&amp;" &lt;F."&amp;analysis!P633&amp;" Ch."&amp;analysis!R633&amp;"&gt; "&amp;" &lt;Lv"&amp;analysis!L633&amp;"&gt; "</f>
        <v xml:space="preserve">2012SP Q2 &lt;F.2 Ch.4&gt;  &lt;Lv2&gt; </v>
      </c>
    </row>
    <row r="633" spans="2:5" x14ac:dyDescent="0.25">
      <c r="B633" s="85" t="s">
        <v>518</v>
      </c>
      <c r="C633" s="77" t="str">
        <f>"=="&amp;analysis!A634&amp;"=="&amp;"&lt;"&amp;analysis!C634&amp;"&gt; "&amp;" &lt;Q"&amp;analysis!D634&amp;"&gt; "&amp;" &lt;"&amp;analysis!C634 &amp;" Q"&amp;analysis!D634&amp;"&gt; "&amp;" &lt;F."&amp;analysis!P634&amp;"&gt; "&amp;" &lt;F."&amp;analysis!P634&amp;" Ch."&amp;analysis!R634&amp;"&gt; "&amp;" &lt;"&amp;analysis!N634&amp;"&gt; "&amp;" &lt;Lv"&amp;analysis!L634&amp;"&gt; "&amp;" **"&amp;analysis!F634&amp;"** "</f>
        <v xml:space="preserve">==2012SP03==&lt;2012SP&gt;  &lt;Q3&gt;  &lt;2012SP Q3&gt;  &lt;F.3&gt;  &lt;F.3 Ch.1&gt;  &lt;A2&gt;  &lt;Lv2&gt;  **C** </v>
      </c>
      <c r="D633" s="85" t="s">
        <v>519</v>
      </c>
      <c r="E633" s="84" t="str">
        <f>analysis!C634&amp;" Q"&amp;analysis!D634&amp;" &lt;F."&amp;analysis!P634&amp;" Ch."&amp;analysis!R634&amp;"&gt; "&amp;" &lt;Lv"&amp;analysis!L634&amp;"&gt; "</f>
        <v xml:space="preserve">2012SP Q3 &lt;F.3 Ch.1&gt;  &lt;Lv2&gt; </v>
      </c>
    </row>
    <row r="634" spans="2:5" x14ac:dyDescent="0.25">
      <c r="B634" s="85" t="s">
        <v>518</v>
      </c>
      <c r="C634" s="77" t="str">
        <f>"=="&amp;analysis!A635&amp;"=="&amp;"&lt;"&amp;analysis!C635&amp;"&gt; "&amp;" &lt;Q"&amp;analysis!D635&amp;"&gt; "&amp;" &lt;"&amp;analysis!C635 &amp;" Q"&amp;analysis!D635&amp;"&gt; "&amp;" &lt;F."&amp;analysis!P635&amp;"&gt; "&amp;" &lt;F."&amp;analysis!P635&amp;" Ch."&amp;analysis!R635&amp;"&gt; "&amp;" &lt;"&amp;analysis!N635&amp;"&gt; "&amp;" &lt;Lv"&amp;analysis!L635&amp;"&gt; "&amp;" **"&amp;analysis!F635&amp;"** "</f>
        <v xml:space="preserve">==2012SP04==&lt;2012SP&gt;  &lt;Q4&gt;  &lt;2012SP Q4&gt;  &lt;F.2&gt;  &lt;F.2 Ch.3&gt;  &lt;A1&gt;  &lt;Lv2&gt;  **A** </v>
      </c>
      <c r="D634" s="85" t="s">
        <v>519</v>
      </c>
      <c r="E634" s="84" t="str">
        <f>analysis!C635&amp;" Q"&amp;analysis!D635&amp;" &lt;F."&amp;analysis!P635&amp;" Ch."&amp;analysis!R635&amp;"&gt; "&amp;" &lt;Lv"&amp;analysis!L635&amp;"&gt; "</f>
        <v xml:space="preserve">2012SP Q4 &lt;F.2 Ch.3&gt;  &lt;Lv2&gt; </v>
      </c>
    </row>
    <row r="635" spans="2:5" x14ac:dyDescent="0.25">
      <c r="B635" s="85" t="s">
        <v>518</v>
      </c>
      <c r="C635" s="77" t="str">
        <f>"=="&amp;analysis!A636&amp;"=="&amp;"&lt;"&amp;analysis!C636&amp;"&gt; "&amp;" &lt;Q"&amp;analysis!D636&amp;"&gt; "&amp;" &lt;"&amp;analysis!C636 &amp;" Q"&amp;analysis!D636&amp;"&gt; "&amp;" &lt;F."&amp;analysis!P636&amp;"&gt; "&amp;" &lt;F."&amp;analysis!P636&amp;" Ch."&amp;analysis!R636&amp;"&gt; "&amp;" &lt;"&amp;analysis!N636&amp;"&gt; "&amp;" &lt;Lv"&amp;analysis!L636&amp;"&gt; "&amp;" **"&amp;analysis!F636&amp;"** "</f>
        <v xml:space="preserve">==2012SP05==&lt;2012SP&gt;  &lt;Q5&gt;  &lt;2012SP Q5&gt;  &lt;F.4&gt;  &lt;F.4 Ch.6&gt;  &lt;A3&gt;  &lt;Lv2&gt;  **C** </v>
      </c>
      <c r="D635" s="85" t="s">
        <v>519</v>
      </c>
      <c r="E635" s="84" t="str">
        <f>analysis!C636&amp;" Q"&amp;analysis!D636&amp;" &lt;F."&amp;analysis!P636&amp;" Ch."&amp;analysis!R636&amp;"&gt; "&amp;" &lt;Lv"&amp;analysis!L636&amp;"&gt; "</f>
        <v xml:space="preserve">2012SP Q5 &lt;F.4 Ch.6&gt;  &lt;Lv2&gt; </v>
      </c>
    </row>
    <row r="636" spans="2:5" x14ac:dyDescent="0.25">
      <c r="B636" s="85" t="s">
        <v>518</v>
      </c>
      <c r="C636" s="77" t="str">
        <f>"=="&amp;analysis!A637&amp;"=="&amp;"&lt;"&amp;analysis!C637&amp;"&gt; "&amp;" &lt;Q"&amp;analysis!D637&amp;"&gt; "&amp;" &lt;"&amp;analysis!C637 &amp;" Q"&amp;analysis!D637&amp;"&gt; "&amp;" &lt;F."&amp;analysis!P637&amp;"&gt; "&amp;" &lt;F."&amp;analysis!P637&amp;" Ch."&amp;analysis!R637&amp;"&gt; "&amp;" &lt;"&amp;analysis!N637&amp;"&gt; "&amp;" &lt;Lv"&amp;analysis!L637&amp;"&gt; "&amp;" **"&amp;analysis!F637&amp;"** "</f>
        <v xml:space="preserve">==2012SP06==&lt;2012SP&gt;  &lt;Q6&gt;  &lt;2012SP Q6&gt;  &lt;F.4&gt;  &lt;F.4 Ch.3&gt;  &lt;A3&gt;  &lt;Lv3&gt;  **D** </v>
      </c>
      <c r="D636" s="85" t="s">
        <v>519</v>
      </c>
      <c r="E636" s="84" t="str">
        <f>analysis!C637&amp;" Q"&amp;analysis!D637&amp;" &lt;F."&amp;analysis!P637&amp;" Ch."&amp;analysis!R637&amp;"&gt; "&amp;" &lt;Lv"&amp;analysis!L637&amp;"&gt; "</f>
        <v xml:space="preserve">2012SP Q6 &lt;F.4 Ch.3&gt;  &lt;Lv3&gt; </v>
      </c>
    </row>
    <row r="637" spans="2:5" x14ac:dyDescent="0.25">
      <c r="B637" s="85" t="s">
        <v>518</v>
      </c>
      <c r="C637" s="77" t="str">
        <f>"=="&amp;analysis!A638&amp;"=="&amp;"&lt;"&amp;analysis!C638&amp;"&gt; "&amp;" &lt;Q"&amp;analysis!D638&amp;"&gt; "&amp;" &lt;"&amp;analysis!C638 &amp;" Q"&amp;analysis!D638&amp;"&gt; "&amp;" &lt;F."&amp;analysis!P638&amp;"&gt; "&amp;" &lt;F."&amp;analysis!P638&amp;" Ch."&amp;analysis!R638&amp;"&gt; "&amp;" &lt;"&amp;analysis!N638&amp;"&gt; "&amp;" &lt;Lv"&amp;analysis!L638&amp;"&gt; "&amp;" **"&amp;analysis!F638&amp;"** "</f>
        <v xml:space="preserve">==2012SP07==&lt;2012SP&gt;  &lt;Q7&gt;  &lt;2012SP Q7&gt;  &lt;F.4&gt;  &lt;F.4 Ch.3&gt;  &lt;A3&gt;  &lt;Lv3&gt;  **D** </v>
      </c>
      <c r="D637" s="85" t="s">
        <v>519</v>
      </c>
      <c r="E637" s="84" t="str">
        <f>analysis!C638&amp;" Q"&amp;analysis!D638&amp;" &lt;F."&amp;analysis!P638&amp;" Ch."&amp;analysis!R638&amp;"&gt; "&amp;" &lt;Lv"&amp;analysis!L638&amp;"&gt; "</f>
        <v xml:space="preserve">2012SP Q7 &lt;F.4 Ch.3&gt;  &lt;Lv3&gt; </v>
      </c>
    </row>
    <row r="638" spans="2:5" x14ac:dyDescent="0.25">
      <c r="B638" s="85" t="s">
        <v>518</v>
      </c>
      <c r="C638" s="77" t="str">
        <f>"=="&amp;analysis!A639&amp;"=="&amp;"&lt;"&amp;analysis!C639&amp;"&gt; "&amp;" &lt;Q"&amp;analysis!D639&amp;"&gt; "&amp;" &lt;"&amp;analysis!C639 &amp;" Q"&amp;analysis!D639&amp;"&gt; "&amp;" &lt;F."&amp;analysis!P639&amp;"&gt; "&amp;" &lt;F."&amp;analysis!P639&amp;" Ch."&amp;analysis!R639&amp;"&gt; "&amp;" &lt;"&amp;analysis!N639&amp;"&gt; "&amp;" &lt;Lv"&amp;analysis!L639&amp;"&gt; "&amp;" **"&amp;analysis!F639&amp;"** "</f>
        <v xml:space="preserve">==2012SP08==&lt;2012SP&gt;  &lt;Q8&gt;  &lt;2012SP Q8&gt;  &lt;F.5&gt;  &lt;F.5 Ch.2&gt;  &lt;A4&gt;  &lt;Lv4&gt;  **A** </v>
      </c>
      <c r="D638" s="85" t="s">
        <v>519</v>
      </c>
      <c r="E638" s="84" t="str">
        <f>analysis!C639&amp;" Q"&amp;analysis!D639&amp;" &lt;F."&amp;analysis!P639&amp;" Ch."&amp;analysis!R639&amp;"&gt; "&amp;" &lt;Lv"&amp;analysis!L639&amp;"&gt; "</f>
        <v xml:space="preserve">2012SP Q8 &lt;F.5 Ch.2&gt;  &lt;Lv4&gt; </v>
      </c>
    </row>
    <row r="639" spans="2:5" x14ac:dyDescent="0.25">
      <c r="B639" s="85" t="s">
        <v>518</v>
      </c>
      <c r="C639" s="77" t="str">
        <f>"=="&amp;analysis!A640&amp;"=="&amp;"&lt;"&amp;analysis!C640&amp;"&gt; "&amp;" &lt;Q"&amp;analysis!D640&amp;"&gt; "&amp;" &lt;"&amp;analysis!C640 &amp;" Q"&amp;analysis!D640&amp;"&gt; "&amp;" &lt;F."&amp;analysis!P640&amp;"&gt; "&amp;" &lt;F."&amp;analysis!P640&amp;" Ch."&amp;analysis!R640&amp;"&gt; "&amp;" &lt;"&amp;analysis!N640&amp;"&gt; "&amp;" &lt;Lv"&amp;analysis!L640&amp;"&gt; "&amp;" **"&amp;analysis!F640&amp;"** "</f>
        <v xml:space="preserve">==2012SP09==&lt;2012SP&gt;  &lt;Q9&gt;  &lt;2012SP Q9&gt;  &lt;F.5&gt;  &lt;F.5 Ch.2&gt;  &lt;A4&gt;  &lt;Lv2&gt;  **C** </v>
      </c>
      <c r="D639" s="85" t="s">
        <v>519</v>
      </c>
      <c r="E639" s="84" t="str">
        <f>analysis!C640&amp;" Q"&amp;analysis!D640&amp;" &lt;F."&amp;analysis!P640&amp;" Ch."&amp;analysis!R640&amp;"&gt; "&amp;" &lt;Lv"&amp;analysis!L640&amp;"&gt; "</f>
        <v xml:space="preserve">2012SP Q9 &lt;F.5 Ch.2&gt;  &lt;Lv2&gt; </v>
      </c>
    </row>
    <row r="640" spans="2:5" x14ac:dyDescent="0.25">
      <c r="B640" s="85" t="s">
        <v>518</v>
      </c>
      <c r="C640" s="77" t="str">
        <f>"=="&amp;analysis!A641&amp;"=="&amp;"&lt;"&amp;analysis!C641&amp;"&gt; "&amp;" &lt;Q"&amp;analysis!D641&amp;"&gt; "&amp;" &lt;"&amp;analysis!C641 &amp;" Q"&amp;analysis!D641&amp;"&gt; "&amp;" &lt;F."&amp;analysis!P641&amp;"&gt; "&amp;" &lt;F."&amp;analysis!P641&amp;" Ch."&amp;analysis!R641&amp;"&gt; "&amp;" &lt;"&amp;analysis!N641&amp;"&gt; "&amp;" &lt;Lv"&amp;analysis!L641&amp;"&gt; "&amp;" **"&amp;analysis!F641&amp;"** "</f>
        <v xml:space="preserve">==2012SP10==&lt;2012SP&gt;  &lt;Q10&gt;  &lt;2012SP Q10&gt;  &lt;F.3&gt;  &lt;F.3 Ch.3&gt;  &lt;DA&gt;  &lt;Lv2&gt;  **A** </v>
      </c>
      <c r="D640" s="85" t="s">
        <v>519</v>
      </c>
      <c r="E640" s="84" t="str">
        <f>analysis!C641&amp;" Q"&amp;analysis!D641&amp;" &lt;F."&amp;analysis!P641&amp;" Ch."&amp;analysis!R641&amp;"&gt; "&amp;" &lt;Lv"&amp;analysis!L641&amp;"&gt; "</f>
        <v xml:space="preserve">2012SP Q10 &lt;F.3 Ch.3&gt;  &lt;Lv2&gt; </v>
      </c>
    </row>
    <row r="641" spans="2:5" x14ac:dyDescent="0.25">
      <c r="B641" s="85" t="s">
        <v>518</v>
      </c>
      <c r="C641" s="77" t="str">
        <f>"=="&amp;analysis!A642&amp;"=="&amp;"&lt;"&amp;analysis!C642&amp;"&gt; "&amp;" &lt;Q"&amp;analysis!D642&amp;"&gt; "&amp;" &lt;"&amp;analysis!C642 &amp;" Q"&amp;analysis!D642&amp;"&gt; "&amp;" &lt;F."&amp;analysis!P642&amp;"&gt; "&amp;" &lt;F."&amp;analysis!P642&amp;" Ch."&amp;analysis!R642&amp;"&gt; "&amp;" &lt;"&amp;analysis!N642&amp;"&gt; "&amp;" &lt;Lv"&amp;analysis!L642&amp;"&gt; "&amp;" **"&amp;analysis!F642&amp;"** "</f>
        <v xml:space="preserve">==2012SP11==&lt;2012SP&gt;  &lt;Q11&gt;  &lt;2012SP Q11&gt;  &lt;F.6&gt;  &lt;F.6 Ch.2&gt;  &lt;A3&gt;  &lt;Lv2&gt;  **C** </v>
      </c>
      <c r="D641" s="85" t="s">
        <v>519</v>
      </c>
      <c r="E641" s="84" t="str">
        <f>analysis!C642&amp;" Q"&amp;analysis!D642&amp;" &lt;F."&amp;analysis!P642&amp;" Ch."&amp;analysis!R642&amp;"&gt; "&amp;" &lt;Lv"&amp;analysis!L642&amp;"&gt; "</f>
        <v xml:space="preserve">2012SP Q11 &lt;F.6 Ch.2&gt;  &lt;Lv2&gt; </v>
      </c>
    </row>
    <row r="642" spans="2:5" x14ac:dyDescent="0.25">
      <c r="B642" s="85" t="s">
        <v>518</v>
      </c>
      <c r="C642" s="77" t="str">
        <f>"=="&amp;analysis!A643&amp;"=="&amp;"&lt;"&amp;analysis!C643&amp;"&gt; "&amp;" &lt;Q"&amp;analysis!D643&amp;"&gt; "&amp;" &lt;"&amp;analysis!C643 &amp;" Q"&amp;analysis!D643&amp;"&gt; "&amp;" &lt;F."&amp;analysis!P643&amp;"&gt; "&amp;" &lt;F."&amp;analysis!P643&amp;" Ch."&amp;analysis!R643&amp;"&gt; "&amp;" &lt;"&amp;analysis!N643&amp;"&gt; "&amp;" &lt;Lv"&amp;analysis!L643&amp;"&gt; "&amp;" **"&amp;analysis!F643&amp;"** "</f>
        <v xml:space="preserve">==2012SP12==&lt;2012SP&gt;  &lt;Q12&gt;  &lt;2012SP Q12&gt;  &lt;F.3&gt;  &lt;F.3 Ch.3&gt;  &lt;DA&gt;  &lt;Lv2&gt;  **B** </v>
      </c>
      <c r="D642" s="85" t="s">
        <v>519</v>
      </c>
      <c r="E642" s="84" t="str">
        <f>analysis!C643&amp;" Q"&amp;analysis!D643&amp;" &lt;F."&amp;analysis!P643&amp;" Ch."&amp;analysis!R643&amp;"&gt; "&amp;" &lt;Lv"&amp;analysis!L643&amp;"&gt; "</f>
        <v xml:space="preserve">2012SP Q12 &lt;F.3 Ch.3&gt;  &lt;Lv2&gt; </v>
      </c>
    </row>
    <row r="643" spans="2:5" x14ac:dyDescent="0.25">
      <c r="B643" s="85" t="s">
        <v>518</v>
      </c>
      <c r="C643" s="77" t="str">
        <f>"=="&amp;analysis!A644&amp;"=="&amp;"&lt;"&amp;analysis!C644&amp;"&gt; "&amp;" &lt;Q"&amp;analysis!D644&amp;"&gt; "&amp;" &lt;"&amp;analysis!C644 &amp;" Q"&amp;analysis!D644&amp;"&gt; "&amp;" &lt;F."&amp;analysis!P644&amp;"&gt; "&amp;" &lt;F."&amp;analysis!P644&amp;" Ch."&amp;analysis!R644&amp;"&gt; "&amp;" &lt;"&amp;analysis!N644&amp;"&gt; "&amp;" &lt;Lv"&amp;analysis!L644&amp;"&gt; "&amp;" **"&amp;analysis!F644&amp;"** "</f>
        <v xml:space="preserve">==2012SP13==&lt;2012SP&gt;  &lt;Q13&gt;  &lt;2012SP Q13&gt;  &lt;F.2&gt;  &lt;F.2 Ch.6&gt;  &lt;A1&gt;  &lt;Lv2&gt;  **D** </v>
      </c>
      <c r="D643" s="85" t="s">
        <v>519</v>
      </c>
      <c r="E643" s="84" t="str">
        <f>analysis!C644&amp;" Q"&amp;analysis!D644&amp;" &lt;F."&amp;analysis!P644&amp;" Ch."&amp;analysis!R644&amp;"&gt; "&amp;" &lt;Lv"&amp;analysis!L644&amp;"&gt; "</f>
        <v xml:space="preserve">2012SP Q13 &lt;F.2 Ch.6&gt;  &lt;Lv2&gt; </v>
      </c>
    </row>
    <row r="644" spans="2:5" x14ac:dyDescent="0.25">
      <c r="B644" s="85" t="s">
        <v>518</v>
      </c>
      <c r="C644" s="77" t="str">
        <f>"=="&amp;analysis!A645&amp;"=="&amp;"&lt;"&amp;analysis!C645&amp;"&gt; "&amp;" &lt;Q"&amp;analysis!D645&amp;"&gt; "&amp;" &lt;"&amp;analysis!C645 &amp;" Q"&amp;analysis!D645&amp;"&gt; "&amp;" &lt;F."&amp;analysis!P645&amp;"&gt; "&amp;" &lt;F."&amp;analysis!P645&amp;" Ch."&amp;analysis!R645&amp;"&gt; "&amp;" &lt;"&amp;analysis!N645&amp;"&gt; "&amp;" &lt;Lv"&amp;analysis!L645&amp;"&gt; "&amp;" **"&amp;analysis!F645&amp;"** "</f>
        <v xml:space="preserve">==2012SP14==&lt;2012SP&gt;  &lt;Q14&gt;  &lt;2012SP Q14&gt;  &lt;F.5&gt;  &lt;F.5 Ch.6&gt;  &lt;DA&gt;  &lt;Lv3&gt;  **C** </v>
      </c>
      <c r="D644" s="85" t="s">
        <v>519</v>
      </c>
      <c r="E644" s="84" t="str">
        <f>analysis!C645&amp;" Q"&amp;analysis!D645&amp;" &lt;F."&amp;analysis!P645&amp;" Ch."&amp;analysis!R645&amp;"&gt; "&amp;" &lt;Lv"&amp;analysis!L645&amp;"&gt; "</f>
        <v xml:space="preserve">2012SP Q14 &lt;F.5 Ch.6&gt;  &lt;Lv3&gt; </v>
      </c>
    </row>
    <row r="645" spans="2:5" x14ac:dyDescent="0.25">
      <c r="B645" s="85" t="s">
        <v>518</v>
      </c>
      <c r="C645" s="77" t="str">
        <f>"=="&amp;analysis!A646&amp;"=="&amp;"&lt;"&amp;analysis!C646&amp;"&gt; "&amp;" &lt;Q"&amp;analysis!D646&amp;"&gt; "&amp;" &lt;"&amp;analysis!C646 &amp;" Q"&amp;analysis!D646&amp;"&gt; "&amp;" &lt;F."&amp;analysis!P646&amp;"&gt; "&amp;" &lt;F."&amp;analysis!P646&amp;" Ch."&amp;analysis!R646&amp;"&gt; "&amp;" &lt;"&amp;analysis!N646&amp;"&gt; "&amp;" &lt;Lv"&amp;analysis!L646&amp;"&gt; "&amp;" **"&amp;analysis!F646&amp;"** "</f>
        <v xml:space="preserve">==2012SP15==&lt;2012SP&gt;  &lt;Q15&gt;  &lt;2012SP Q15&gt;  &lt;F.2&gt;  &lt;F.2 Ch.1&gt;  &lt;A1&gt;  &lt;Lv3&gt;  **B** </v>
      </c>
      <c r="D645" s="85" t="s">
        <v>519</v>
      </c>
      <c r="E645" s="84" t="str">
        <f>analysis!C646&amp;" Q"&amp;analysis!D646&amp;" &lt;F."&amp;analysis!P646&amp;" Ch."&amp;analysis!R646&amp;"&gt; "&amp;" &lt;Lv"&amp;analysis!L646&amp;"&gt; "</f>
        <v xml:space="preserve">2012SP Q15 &lt;F.2 Ch.1&gt;  &lt;Lv3&gt; </v>
      </c>
    </row>
    <row r="646" spans="2:5" x14ac:dyDescent="0.25">
      <c r="B646" s="85" t="s">
        <v>518</v>
      </c>
      <c r="C646" s="77" t="str">
        <f>"=="&amp;analysis!A647&amp;"=="&amp;"&lt;"&amp;analysis!C647&amp;"&gt; "&amp;" &lt;Q"&amp;analysis!D647&amp;"&gt; "&amp;" &lt;"&amp;analysis!C647 &amp;" Q"&amp;analysis!D647&amp;"&gt; "&amp;" &lt;F."&amp;analysis!P647&amp;"&gt; "&amp;" &lt;F."&amp;analysis!P647&amp;" Ch."&amp;analysis!R647&amp;"&gt; "&amp;" &lt;"&amp;analysis!N647&amp;"&gt; "&amp;" &lt;Lv"&amp;analysis!L647&amp;"&gt; "&amp;" **"&amp;analysis!F647&amp;"** "</f>
        <v xml:space="preserve">==2012SP16==&lt;2012SP&gt;  &lt;Q16&gt;  &lt;2012SP Q16&gt;  &lt;F.2&gt;  &lt;F.2 Ch.12&gt;  &lt;VA1&gt;  &lt;Lv3&gt;  **B** </v>
      </c>
      <c r="D646" s="85" t="s">
        <v>519</v>
      </c>
      <c r="E646" s="84" t="str">
        <f>analysis!C647&amp;" Q"&amp;analysis!D647&amp;" &lt;F."&amp;analysis!P647&amp;" Ch."&amp;analysis!R647&amp;"&gt; "&amp;" &lt;Lv"&amp;analysis!L647&amp;"&gt; "</f>
        <v xml:space="preserve">2012SP Q16 &lt;F.2 Ch.12&gt;  &lt;Lv3&gt; </v>
      </c>
    </row>
    <row r="647" spans="2:5" x14ac:dyDescent="0.25">
      <c r="B647" s="85" t="s">
        <v>518</v>
      </c>
      <c r="C647" s="77" t="str">
        <f>"=="&amp;analysis!A648&amp;"=="&amp;"&lt;"&amp;analysis!C648&amp;"&gt; "&amp;" &lt;Q"&amp;analysis!D648&amp;"&gt; "&amp;" &lt;"&amp;analysis!C648 &amp;" Q"&amp;analysis!D648&amp;"&gt; "&amp;" &lt;F."&amp;analysis!P648&amp;"&gt; "&amp;" &lt;F."&amp;analysis!P648&amp;" Ch."&amp;analysis!R648&amp;"&gt; "&amp;" &lt;"&amp;analysis!N648&amp;"&gt; "&amp;" &lt;Lv"&amp;analysis!L648&amp;"&gt; "&amp;" **"&amp;analysis!F648&amp;"** "</f>
        <v xml:space="preserve">==2012SP17==&lt;2012SP&gt;  &lt;Q17&gt;  &lt;2012SP Q17&gt;  &lt;F.3&gt;  &lt;F.3 Ch.10&gt;  &lt;VA2&gt;  &lt;Lv3&gt;  **A** </v>
      </c>
      <c r="D647" s="85" t="s">
        <v>519</v>
      </c>
      <c r="E647" s="84" t="str">
        <f>analysis!C648&amp;" Q"&amp;analysis!D648&amp;" &lt;F."&amp;analysis!P648&amp;" Ch."&amp;analysis!R648&amp;"&gt; "&amp;" &lt;Lv"&amp;analysis!L648&amp;"&gt; "</f>
        <v xml:space="preserve">2012SP Q17 &lt;F.3 Ch.10&gt;  &lt;Lv3&gt; </v>
      </c>
    </row>
    <row r="648" spans="2:5" x14ac:dyDescent="0.25">
      <c r="B648" s="85" t="s">
        <v>518</v>
      </c>
      <c r="C648" s="77" t="str">
        <f>"=="&amp;analysis!A649&amp;"=="&amp;"&lt;"&amp;analysis!C649&amp;"&gt; "&amp;" &lt;Q"&amp;analysis!D649&amp;"&gt; "&amp;" &lt;"&amp;analysis!C649 &amp;" Q"&amp;analysis!D649&amp;"&gt; "&amp;" &lt;F."&amp;analysis!P649&amp;"&gt; "&amp;" &lt;F."&amp;analysis!P649&amp;" Ch."&amp;analysis!R649&amp;"&gt; "&amp;" &lt;"&amp;analysis!N649&amp;"&gt; "&amp;" &lt;Lv"&amp;analysis!L649&amp;"&gt; "&amp;" **"&amp;analysis!F649&amp;"** "</f>
        <v xml:space="preserve">==2012SP18==&lt;2012SP&gt;  &lt;Q18&gt;  &lt;2012SP Q18&gt;  &lt;F.3&gt;  &lt;F.3 Ch.8&gt;  &lt;DG2&gt;  &lt;Lv4&gt;  **B** </v>
      </c>
      <c r="D648" s="85" t="s">
        <v>519</v>
      </c>
      <c r="E648" s="84" t="str">
        <f>analysis!C649&amp;" Q"&amp;analysis!D649&amp;" &lt;F."&amp;analysis!P649&amp;" Ch."&amp;analysis!R649&amp;"&gt; "&amp;" &lt;Lv"&amp;analysis!L649&amp;"&gt; "</f>
        <v xml:space="preserve">2012SP Q18 &lt;F.3 Ch.8&gt;  &lt;Lv4&gt; </v>
      </c>
    </row>
    <row r="649" spans="2:5" x14ac:dyDescent="0.25">
      <c r="B649" s="85" t="s">
        <v>518</v>
      </c>
      <c r="C649" s="77" t="str">
        <f>"=="&amp;analysis!A650&amp;"=="&amp;"&lt;"&amp;analysis!C650&amp;"&gt; "&amp;" &lt;Q"&amp;analysis!D650&amp;"&gt; "&amp;" &lt;"&amp;analysis!C650 &amp;" Q"&amp;analysis!D650&amp;"&gt; "&amp;" &lt;F."&amp;analysis!P650&amp;"&gt; "&amp;" &lt;F."&amp;analysis!P650&amp;" Ch."&amp;analysis!R650&amp;"&gt; "&amp;" &lt;"&amp;analysis!N650&amp;"&gt; "&amp;" &lt;Lv"&amp;analysis!L650&amp;"&gt; "&amp;" **"&amp;analysis!F650&amp;"** "</f>
        <v xml:space="preserve">==2012SP19==&lt;2012SP&gt;  &lt;Q19&gt;  &lt;2012SP Q19&gt;  &lt;F.4&gt;  &lt;F.4 Ch.12&gt;  &lt;T2&gt;  &lt;Lv3&gt;  **A** </v>
      </c>
      <c r="D649" s="85" t="s">
        <v>519</v>
      </c>
      <c r="E649" s="84" t="str">
        <f>analysis!C650&amp;" Q"&amp;analysis!D650&amp;" &lt;F."&amp;analysis!P650&amp;" Ch."&amp;analysis!R650&amp;"&gt; "&amp;" &lt;Lv"&amp;analysis!L650&amp;"&gt; "</f>
        <v xml:space="preserve">2012SP Q19 &lt;F.4 Ch.12&gt;  &lt;Lv3&gt; </v>
      </c>
    </row>
    <row r="650" spans="2:5" x14ac:dyDescent="0.25">
      <c r="B650" s="85" t="s">
        <v>518</v>
      </c>
      <c r="C650" s="77" t="str">
        <f>"=="&amp;analysis!A651&amp;"=="&amp;"&lt;"&amp;analysis!C651&amp;"&gt; "&amp;" &lt;Q"&amp;analysis!D651&amp;"&gt; "&amp;" &lt;"&amp;analysis!C651 &amp;" Q"&amp;analysis!D651&amp;"&gt; "&amp;" &lt;F."&amp;analysis!P651&amp;"&gt; "&amp;" &lt;F."&amp;analysis!P651&amp;" Ch."&amp;analysis!R651&amp;"&gt; "&amp;" &lt;"&amp;analysis!N651&amp;"&gt; "&amp;" &lt;Lv"&amp;analysis!L651&amp;"&gt; "&amp;" **"&amp;analysis!F651&amp;"** "</f>
        <v xml:space="preserve">==2012SP20==&lt;2012SP&gt;  &lt;Q20&gt;  &lt;2012SP Q20&gt;  &lt;F.2&gt;  &lt;F.2 Ch.10&gt;  &lt;A2&gt;  &lt;Lv2&gt;  **A** </v>
      </c>
      <c r="D650" s="85" t="s">
        <v>519</v>
      </c>
      <c r="E650" s="84" t="str">
        <f>analysis!C651&amp;" Q"&amp;analysis!D651&amp;" &lt;F."&amp;analysis!P651&amp;" Ch."&amp;analysis!R651&amp;"&gt; "&amp;" &lt;Lv"&amp;analysis!L651&amp;"&gt; "</f>
        <v xml:space="preserve">2012SP Q20 &lt;F.2 Ch.10&gt;  &lt;Lv2&gt; </v>
      </c>
    </row>
    <row r="651" spans="2:5" x14ac:dyDescent="0.25">
      <c r="B651" s="85" t="s">
        <v>518</v>
      </c>
      <c r="C651" s="77" t="str">
        <f>"=="&amp;analysis!A652&amp;"=="&amp;"&lt;"&amp;analysis!C652&amp;"&gt; "&amp;" &lt;Q"&amp;analysis!D652&amp;"&gt; "&amp;" &lt;"&amp;analysis!C652 &amp;" Q"&amp;analysis!D652&amp;"&gt; "&amp;" &lt;F."&amp;analysis!P652&amp;"&gt; "&amp;" &lt;F."&amp;analysis!P652&amp;" Ch."&amp;analysis!R652&amp;"&gt; "&amp;" &lt;"&amp;analysis!N652&amp;"&gt; "&amp;" &lt;Lv"&amp;analysis!L652&amp;"&gt; "&amp;" **"&amp;analysis!F652&amp;"** "</f>
        <v xml:space="preserve">==2012SP21==&lt;2012SP&gt;  &lt;Q21&gt;  &lt;2012SP Q21&gt;  &lt;F.4&gt;  &lt;F.4 Ch.10&gt;  &lt;DG3&gt;  &lt;Lv3&gt;  **B** </v>
      </c>
      <c r="D651" s="85" t="s">
        <v>519</v>
      </c>
      <c r="E651" s="84" t="str">
        <f>analysis!C652&amp;" Q"&amp;analysis!D652&amp;" &lt;F."&amp;analysis!P652&amp;" Ch."&amp;analysis!R652&amp;"&gt; "&amp;" &lt;Lv"&amp;analysis!L652&amp;"&gt; "</f>
        <v xml:space="preserve">2012SP Q21 &lt;F.4 Ch.10&gt;  &lt;Lv3&gt; </v>
      </c>
    </row>
    <row r="652" spans="2:5" x14ac:dyDescent="0.25">
      <c r="B652" s="85" t="s">
        <v>518</v>
      </c>
      <c r="C652" s="77" t="str">
        <f>"=="&amp;analysis!A653&amp;"=="&amp;"&lt;"&amp;analysis!C653&amp;"&gt; "&amp;" &lt;Q"&amp;analysis!D653&amp;"&gt; "&amp;" &lt;"&amp;analysis!C653 &amp;" Q"&amp;analysis!D653&amp;"&gt; "&amp;" &lt;F."&amp;analysis!P653&amp;"&gt; "&amp;" &lt;F."&amp;analysis!P653&amp;" Ch."&amp;analysis!R653&amp;"&gt; "&amp;" &lt;"&amp;analysis!N653&amp;"&gt; "&amp;" &lt;Lv"&amp;analysis!L653&amp;"&gt; "&amp;" **"&amp;analysis!F653&amp;"** "</f>
        <v xml:space="preserve">==2012SP22==&lt;2012SP&gt;  &lt;Q22&gt;  &lt;2012SP Q22&gt;  &lt;F.4&gt;  &lt;F.4 Ch.10&gt;  &lt;DG3&gt;  &lt;Lv3&gt;  **C** </v>
      </c>
      <c r="D652" s="85" t="s">
        <v>519</v>
      </c>
      <c r="E652" s="84" t="str">
        <f>analysis!C653&amp;" Q"&amp;analysis!D653&amp;" &lt;F."&amp;analysis!P653&amp;" Ch."&amp;analysis!R653&amp;"&gt; "&amp;" &lt;Lv"&amp;analysis!L653&amp;"&gt; "</f>
        <v xml:space="preserve">2012SP Q22 &lt;F.4 Ch.10&gt;  &lt;Lv3&gt; </v>
      </c>
    </row>
    <row r="653" spans="2:5" x14ac:dyDescent="0.25">
      <c r="B653" s="85" t="s">
        <v>518</v>
      </c>
      <c r="C653" s="77" t="str">
        <f>"=="&amp;analysis!A654&amp;"=="&amp;"&lt;"&amp;analysis!C654&amp;"&gt; "&amp;" &lt;Q"&amp;analysis!D654&amp;"&gt; "&amp;" &lt;"&amp;analysis!C654 &amp;" Q"&amp;analysis!D654&amp;"&gt; "&amp;" &lt;F."&amp;analysis!P654&amp;"&gt; "&amp;" &lt;F."&amp;analysis!P654&amp;" Ch."&amp;analysis!R654&amp;"&gt; "&amp;" &lt;"&amp;analysis!N654&amp;"&gt; "&amp;" &lt;Lv"&amp;analysis!L654&amp;"&gt; "&amp;" **"&amp;analysis!F654&amp;"** "</f>
        <v xml:space="preserve">==2012SP23==&lt;2012SP&gt;  &lt;Q23&gt;  &lt;2012SP Q23&gt;  &lt;F.3&gt;  &lt;F.3 Ch.8&gt;  &lt;DG2&gt;  &lt;Lv5&gt;  **B** </v>
      </c>
      <c r="D653" s="85" t="s">
        <v>519</v>
      </c>
      <c r="E653" s="84" t="str">
        <f>analysis!C654&amp;" Q"&amp;analysis!D654&amp;" &lt;F."&amp;analysis!P654&amp;" Ch."&amp;analysis!R654&amp;"&gt; "&amp;" &lt;Lv"&amp;analysis!L654&amp;"&gt; "</f>
        <v xml:space="preserve">2012SP Q23 &lt;F.3 Ch.8&gt;  &lt;Lv5&gt; </v>
      </c>
    </row>
    <row r="654" spans="2:5" x14ac:dyDescent="0.25">
      <c r="B654" s="85" t="s">
        <v>518</v>
      </c>
      <c r="C654" s="77" t="str">
        <f>"=="&amp;analysis!A655&amp;"=="&amp;"&lt;"&amp;analysis!C655&amp;"&gt; "&amp;" &lt;Q"&amp;analysis!D655&amp;"&gt; "&amp;" &lt;"&amp;analysis!C655 &amp;" Q"&amp;analysis!D655&amp;"&gt; "&amp;" &lt;F."&amp;analysis!P655&amp;"&gt; "&amp;" &lt;F."&amp;analysis!P655&amp;" Ch."&amp;analysis!R655&amp;"&gt; "&amp;" &lt;"&amp;analysis!N655&amp;"&gt; "&amp;" &lt;Lv"&amp;analysis!L655&amp;"&gt; "&amp;" **"&amp;analysis!F655&amp;"** "</f>
        <v xml:space="preserve">==2012SP24==&lt;2012SP&gt;  &lt;Q24&gt;  &lt;2012SP Q24&gt;  &lt;F.5&gt;  &lt;F.5 Ch.9&gt;  &lt;T2&gt;  &lt;Lv3&gt;  **D** </v>
      </c>
      <c r="D654" s="85" t="s">
        <v>519</v>
      </c>
      <c r="E654" s="84" t="str">
        <f>analysis!C655&amp;" Q"&amp;analysis!D655&amp;" &lt;F."&amp;analysis!P655&amp;" Ch."&amp;analysis!R655&amp;"&gt; "&amp;" &lt;Lv"&amp;analysis!L655&amp;"&gt; "</f>
        <v xml:space="preserve">2012SP Q24 &lt;F.5 Ch.9&gt;  &lt;Lv3&gt; </v>
      </c>
    </row>
    <row r="655" spans="2:5" x14ac:dyDescent="0.25">
      <c r="B655" s="85" t="s">
        <v>518</v>
      </c>
      <c r="C655" s="77" t="str">
        <f>"=="&amp;analysis!A656&amp;"=="&amp;"&lt;"&amp;analysis!C656&amp;"&gt; "&amp;" &lt;Q"&amp;analysis!D656&amp;"&gt; "&amp;" &lt;"&amp;analysis!C656 &amp;" Q"&amp;analysis!D656&amp;"&gt; "&amp;" &lt;F."&amp;analysis!P656&amp;"&gt; "&amp;" &lt;F."&amp;analysis!P656&amp;" Ch."&amp;analysis!R656&amp;"&gt; "&amp;" &lt;"&amp;analysis!N656&amp;"&gt; "&amp;" &lt;Lv"&amp;analysis!L656&amp;"&gt; "&amp;" **"&amp;analysis!F656&amp;"** "</f>
        <v xml:space="preserve">==2012SP25==&lt;2012SP&gt;  &lt;Q25&gt;  &lt;2012SP Q25&gt;  &lt;F.1&gt;  &lt;F.1 Ch.9&gt;  &lt;Geo&gt;  &lt;Lv2&gt;  **A** </v>
      </c>
      <c r="D655" s="85" t="s">
        <v>519</v>
      </c>
      <c r="E655" s="84" t="str">
        <f>analysis!C656&amp;" Q"&amp;analysis!D656&amp;" &lt;F."&amp;analysis!P656&amp;" Ch."&amp;analysis!R656&amp;"&gt; "&amp;" &lt;Lv"&amp;analysis!L656&amp;"&gt; "</f>
        <v xml:space="preserve">2012SP Q25 &lt;F.1 Ch.9&gt;  &lt;Lv2&gt; </v>
      </c>
    </row>
    <row r="656" spans="2:5" x14ac:dyDescent="0.25">
      <c r="B656" s="85" t="s">
        <v>518</v>
      </c>
      <c r="C656" s="77" t="str">
        <f>"=="&amp;analysis!A657&amp;"=="&amp;"&lt;"&amp;analysis!C657&amp;"&gt; "&amp;" &lt;Q"&amp;analysis!D657&amp;"&gt; "&amp;" &lt;"&amp;analysis!C657 &amp;" Q"&amp;analysis!D657&amp;"&gt; "&amp;" &lt;F."&amp;analysis!P657&amp;"&gt; "&amp;" &lt;F."&amp;analysis!P657&amp;" Ch."&amp;analysis!R657&amp;"&gt; "&amp;" &lt;"&amp;analysis!N657&amp;"&gt; "&amp;" &lt;Lv"&amp;analysis!L657&amp;"&gt; "&amp;" **"&amp;analysis!F657&amp;"** "</f>
        <v xml:space="preserve">==2012SP26==&lt;2012SP&gt;  &lt;Q26&gt;  &lt;2012SP Q26&gt;  &lt;F.1&gt;  &lt;F.1 Ch.9&gt;  &lt;Geo&gt;  &lt;Lv2&gt;  **D** </v>
      </c>
      <c r="D656" s="85" t="s">
        <v>519</v>
      </c>
      <c r="E656" s="84" t="str">
        <f>analysis!C657&amp;" Q"&amp;analysis!D657&amp;" &lt;F."&amp;analysis!P657&amp;" Ch."&amp;analysis!R657&amp;"&gt; "&amp;" &lt;Lv"&amp;analysis!L657&amp;"&gt; "</f>
        <v xml:space="preserve">2012SP Q26 &lt;F.1 Ch.9&gt;  &lt;Lv2&gt; </v>
      </c>
    </row>
    <row r="657" spans="2:5" x14ac:dyDescent="0.25">
      <c r="B657" s="85" t="s">
        <v>518</v>
      </c>
      <c r="C657" s="77" t="str">
        <f>"=="&amp;analysis!A658&amp;"=="&amp;"&lt;"&amp;analysis!C658&amp;"&gt; "&amp;" &lt;Q"&amp;analysis!D658&amp;"&gt; "&amp;" &lt;"&amp;analysis!C658 &amp;" Q"&amp;analysis!D658&amp;"&gt; "&amp;" &lt;F."&amp;analysis!P658&amp;"&gt; "&amp;" &lt;F."&amp;analysis!P658&amp;" Ch."&amp;analysis!R658&amp;"&gt; "&amp;" &lt;"&amp;analysis!N658&amp;"&gt; "&amp;" &lt;Lv"&amp;analysis!L658&amp;"&gt; "&amp;" **"&amp;analysis!F658&amp;"** "</f>
        <v xml:space="preserve">==2012SP27==&lt;2012SP&gt;  &lt;Q27&gt;  &lt;2012SP Q27&gt;  &lt;F.5&gt;  &lt;F.5 Ch.11&gt;  &lt;S3&gt;  &lt;Lv2&gt;  **D** </v>
      </c>
      <c r="D657" s="85" t="s">
        <v>519</v>
      </c>
      <c r="E657" s="84" t="str">
        <f>analysis!C658&amp;" Q"&amp;analysis!D658&amp;" &lt;F."&amp;analysis!P658&amp;" Ch."&amp;analysis!R658&amp;"&gt; "&amp;" &lt;Lv"&amp;analysis!L658&amp;"&gt; "</f>
        <v xml:space="preserve">2012SP Q27 &lt;F.5 Ch.11&gt;  &lt;Lv2&gt; </v>
      </c>
    </row>
    <row r="658" spans="2:5" x14ac:dyDescent="0.25">
      <c r="B658" s="85" t="s">
        <v>518</v>
      </c>
      <c r="C658" s="77" t="str">
        <f>"=="&amp;analysis!A659&amp;"=="&amp;"&lt;"&amp;analysis!C659&amp;"&gt; "&amp;" &lt;Q"&amp;analysis!D659&amp;"&gt; "&amp;" &lt;"&amp;analysis!C659 &amp;" Q"&amp;analysis!D659&amp;"&gt; "&amp;" &lt;F."&amp;analysis!P659&amp;"&gt; "&amp;" &lt;F."&amp;analysis!P659&amp;" Ch."&amp;analysis!R659&amp;"&gt; "&amp;" &lt;"&amp;analysis!N659&amp;"&gt; "&amp;" &lt;Lv"&amp;analysis!L659&amp;"&gt; "&amp;" **"&amp;analysis!F659&amp;"** "</f>
        <v xml:space="preserve">==2012SP28==&lt;2012SP&gt;  &lt;Q28&gt;  &lt;2012SP Q28&gt;  &lt;F.3&gt;  &lt;F.3 Ch.6&gt;  &lt;S2&gt;  &lt;Lv2&gt;  **B** </v>
      </c>
      <c r="D658" s="85" t="s">
        <v>519</v>
      </c>
      <c r="E658" s="84" t="str">
        <f>analysis!C659&amp;" Q"&amp;analysis!D659&amp;" &lt;F."&amp;analysis!P659&amp;" Ch."&amp;analysis!R659&amp;"&gt; "&amp;" &lt;Lv"&amp;analysis!L659&amp;"&gt; "</f>
        <v xml:space="preserve">2012SP Q28 &lt;F.3 Ch.6&gt;  &lt;Lv2&gt; </v>
      </c>
    </row>
    <row r="659" spans="2:5" x14ac:dyDescent="0.25">
      <c r="B659" s="85" t="s">
        <v>518</v>
      </c>
      <c r="C659" s="77" t="str">
        <f>"=="&amp;analysis!A660&amp;"=="&amp;"&lt;"&amp;analysis!C660&amp;"&gt; "&amp;" &lt;Q"&amp;analysis!D660&amp;"&gt; "&amp;" &lt;"&amp;analysis!C660 &amp;" Q"&amp;analysis!D660&amp;"&gt; "&amp;" &lt;F."&amp;analysis!P660&amp;"&gt; "&amp;" &lt;F."&amp;analysis!P660&amp;" Ch."&amp;analysis!R660&amp;"&gt; "&amp;" &lt;"&amp;analysis!N660&amp;"&gt; "&amp;" &lt;Lv"&amp;analysis!L660&amp;"&gt; "&amp;" **"&amp;analysis!F660&amp;"** "</f>
        <v xml:space="preserve">==2012SP29==&lt;2012SP&gt;  &lt;Q29&gt;  &lt;2012SP Q29&gt;  &lt;F.5&gt;  &lt;F.5 Ch.11&gt;  &lt;S3&gt;  &lt;Lv4&gt;  **D** </v>
      </c>
      <c r="D659" s="85" t="s">
        <v>519</v>
      </c>
      <c r="E659" s="84" t="str">
        <f>analysis!C660&amp;" Q"&amp;analysis!D660&amp;" &lt;F."&amp;analysis!P660&amp;" Ch."&amp;analysis!R660&amp;"&gt; "&amp;" &lt;Lv"&amp;analysis!L660&amp;"&gt; "</f>
        <v xml:space="preserve">2012SP Q29 &lt;F.5 Ch.11&gt;  &lt;Lv4&gt; </v>
      </c>
    </row>
    <row r="660" spans="2:5" x14ac:dyDescent="0.25">
      <c r="B660" s="85" t="s">
        <v>518</v>
      </c>
      <c r="C660" s="77" t="str">
        <f>"=="&amp;analysis!A661&amp;"=="&amp;"&lt;"&amp;analysis!C661&amp;"&gt; "&amp;" &lt;Q"&amp;analysis!D661&amp;"&gt; "&amp;" &lt;"&amp;analysis!C661 &amp;" Q"&amp;analysis!D661&amp;"&gt; "&amp;" &lt;F."&amp;analysis!P661&amp;"&gt; "&amp;" &lt;F."&amp;analysis!P661&amp;" Ch."&amp;analysis!R661&amp;"&gt; "&amp;" &lt;"&amp;analysis!N661&amp;"&gt; "&amp;" &lt;Lv"&amp;analysis!L661&amp;"&gt; "&amp;" **"&amp;analysis!F661&amp;"** "</f>
        <v xml:space="preserve">==2012SP30==&lt;2012SP&gt;  &lt;Q30&gt;  &lt;2012SP Q30&gt;  &lt;F.6&gt;  &lt;F.6 Ch.4&gt;  &lt;S3&gt;  &lt;Lv3&gt;  **B** </v>
      </c>
      <c r="D660" s="85" t="s">
        <v>519</v>
      </c>
      <c r="E660" s="84" t="str">
        <f>analysis!C661&amp;" Q"&amp;analysis!D661&amp;" &lt;F."&amp;analysis!P661&amp;" Ch."&amp;analysis!R661&amp;"&gt; "&amp;" &lt;Lv"&amp;analysis!L661&amp;"&gt; "</f>
        <v xml:space="preserve">2012SP Q30 &lt;F.6 Ch.4&gt;  &lt;Lv3&gt; </v>
      </c>
    </row>
    <row r="661" spans="2:5" x14ac:dyDescent="0.25">
      <c r="B661" s="85" t="s">
        <v>518</v>
      </c>
      <c r="C661" s="77" t="str">
        <f>"=="&amp;analysis!A662&amp;"=="&amp;"&lt;"&amp;analysis!C662&amp;"&gt; "&amp;" &lt;Q"&amp;analysis!D662&amp;"&gt; "&amp;" &lt;"&amp;analysis!C662 &amp;" Q"&amp;analysis!D662&amp;"&gt; "&amp;" &lt;F."&amp;analysis!P662&amp;"&gt; "&amp;" &lt;F."&amp;analysis!P662&amp;" Ch."&amp;analysis!R662&amp;"&gt; "&amp;" &lt;"&amp;analysis!N662&amp;"&gt; "&amp;" &lt;Lv"&amp;analysis!L662&amp;"&gt; "&amp;" **"&amp;analysis!F662&amp;"** "</f>
        <v xml:space="preserve">==2012SP31==&lt;2012SP&gt;  &lt;Q31&gt;  &lt;2012SP Q31&gt;  &lt;F.4&gt;  &lt;F.4 Ch.9&gt;  &lt;A3&gt;  &lt;Lv3&gt;  **B** </v>
      </c>
      <c r="D661" s="85" t="s">
        <v>519</v>
      </c>
      <c r="E661" s="84" t="str">
        <f>analysis!C662&amp;" Q"&amp;analysis!D662&amp;" &lt;F."&amp;analysis!P662&amp;" Ch."&amp;analysis!R662&amp;"&gt; "&amp;" &lt;Lv"&amp;analysis!L662&amp;"&gt; "</f>
        <v xml:space="preserve">2012SP Q31 &lt;F.4 Ch.9&gt;  &lt;Lv3&gt; </v>
      </c>
    </row>
    <row r="662" spans="2:5" x14ac:dyDescent="0.25">
      <c r="B662" s="85" t="s">
        <v>518</v>
      </c>
      <c r="C662" s="77" t="str">
        <f>"=="&amp;analysis!A663&amp;"=="&amp;"&lt;"&amp;analysis!C663&amp;"&gt; "&amp;" &lt;Q"&amp;analysis!D663&amp;"&gt; "&amp;" &lt;"&amp;analysis!C663 &amp;" Q"&amp;analysis!D663&amp;"&gt; "&amp;" &lt;F."&amp;analysis!P663&amp;"&gt; "&amp;" &lt;F."&amp;analysis!P663&amp;" Ch."&amp;analysis!R663&amp;"&gt; "&amp;" &lt;"&amp;analysis!N663&amp;"&gt; "&amp;" &lt;Lv"&amp;analysis!L663&amp;"&gt; "&amp;" **"&amp;analysis!F663&amp;"** "</f>
        <v xml:space="preserve">==2012SP32==&lt;2012SP&gt;  &lt;Q32&gt;  &lt;2012SP Q32&gt;  &lt;F.4&gt;  &lt;F.4 Ch.8&gt;  &lt;A4&gt;  &lt;Lv5&gt;  **D** </v>
      </c>
      <c r="D662" s="85" t="s">
        <v>519</v>
      </c>
      <c r="E662" s="84" t="str">
        <f>analysis!C663&amp;" Q"&amp;analysis!D663&amp;" &lt;F."&amp;analysis!P663&amp;" Ch."&amp;analysis!R663&amp;"&gt; "&amp;" &lt;Lv"&amp;analysis!L663&amp;"&gt; "</f>
        <v xml:space="preserve">2012SP Q32 &lt;F.4 Ch.8&gt;  &lt;Lv5&gt; </v>
      </c>
    </row>
    <row r="663" spans="2:5" x14ac:dyDescent="0.25">
      <c r="B663" s="85" t="s">
        <v>518</v>
      </c>
      <c r="C663" s="77" t="str">
        <f>"=="&amp;analysis!A664&amp;"=="&amp;"&lt;"&amp;analysis!C664&amp;"&gt; "&amp;" &lt;Q"&amp;analysis!D664&amp;"&gt; "&amp;" &lt;"&amp;analysis!C664 &amp;" Q"&amp;analysis!D664&amp;"&gt; "&amp;" &lt;F."&amp;analysis!P664&amp;"&gt; "&amp;" &lt;F."&amp;analysis!P664&amp;" Ch."&amp;analysis!R664&amp;"&gt; "&amp;" &lt;"&amp;analysis!N664&amp;"&gt; "&amp;" &lt;Lv"&amp;analysis!L664&amp;"&gt; "&amp;" **"&amp;analysis!F664&amp;"** "</f>
        <v xml:space="preserve">==2012SP33==&lt;2012SP&gt;  &lt;Q33&gt;  &lt;2012SP Q33&gt;  &lt;F.3&gt;  &lt;F.3 Ch.2&gt;  &lt;A2&gt;  &lt;Lv4&gt;  **A** </v>
      </c>
      <c r="D663" s="85" t="s">
        <v>519</v>
      </c>
      <c r="E663" s="84" t="str">
        <f>analysis!C664&amp;" Q"&amp;analysis!D664&amp;" &lt;F."&amp;analysis!P664&amp;" Ch."&amp;analysis!R664&amp;"&gt; "&amp;" &lt;Lv"&amp;analysis!L664&amp;"&gt; "</f>
        <v xml:space="preserve">2012SP Q33 &lt;F.3 Ch.2&gt;  &lt;Lv4&gt; </v>
      </c>
    </row>
    <row r="664" spans="2:5" x14ac:dyDescent="0.25">
      <c r="B664" s="85" t="s">
        <v>518</v>
      </c>
      <c r="C664" s="77" t="str">
        <f>"=="&amp;analysis!A665&amp;"=="&amp;"&lt;"&amp;analysis!C665&amp;"&gt; "&amp;" &lt;Q"&amp;analysis!D665&amp;"&gt; "&amp;" &lt;"&amp;analysis!C665 &amp;" Q"&amp;analysis!D665&amp;"&gt; "&amp;" &lt;F."&amp;analysis!P665&amp;"&gt; "&amp;" &lt;F."&amp;analysis!P665&amp;" Ch."&amp;analysis!R665&amp;"&gt; "&amp;" &lt;"&amp;analysis!N665&amp;"&gt; "&amp;" &lt;Lv"&amp;analysis!L665&amp;"&gt; "&amp;" **"&amp;analysis!F665&amp;"** "</f>
        <v xml:space="preserve">==2012SP34==&lt;2012SP&gt;  &lt;Q34&gt;  &lt;2012SP Q34&gt;  &lt;F.4&gt;  &lt;F.4 Ch.1&gt;  &lt;A3&gt;  &lt;Lv4&gt;  **A** </v>
      </c>
      <c r="D664" s="85" t="s">
        <v>519</v>
      </c>
      <c r="E664" s="84" t="str">
        <f>analysis!C665&amp;" Q"&amp;analysis!D665&amp;" &lt;F."&amp;analysis!P665&amp;" Ch."&amp;analysis!R665&amp;"&gt; "&amp;" &lt;Lv"&amp;analysis!L665&amp;"&gt; "</f>
        <v xml:space="preserve">2012SP Q34 &lt;F.4 Ch.1&gt;  &lt;Lv4&gt; </v>
      </c>
    </row>
    <row r="665" spans="2:5" x14ac:dyDescent="0.25">
      <c r="B665" s="85" t="s">
        <v>518</v>
      </c>
      <c r="C665" s="77" t="str">
        <f>"=="&amp;analysis!A666&amp;"=="&amp;"&lt;"&amp;analysis!C666&amp;"&gt; "&amp;" &lt;Q"&amp;analysis!D666&amp;"&gt; "&amp;" &lt;"&amp;analysis!C666 &amp;" Q"&amp;analysis!D666&amp;"&gt; "&amp;" &lt;F."&amp;analysis!P666&amp;"&gt; "&amp;" &lt;F."&amp;analysis!P666&amp;" Ch."&amp;analysis!R666&amp;"&gt; "&amp;" &lt;"&amp;analysis!N666&amp;"&gt; "&amp;" &lt;Lv"&amp;analysis!L666&amp;"&gt; "&amp;" **"&amp;analysis!F666&amp;"** "</f>
        <v xml:space="preserve">==2012SP35==&lt;2012SP&gt;  &lt;Q35&gt;  &lt;2012SP Q35&gt;  &lt;F.6&gt;  &lt;F.6 Ch.3&gt;  &lt;A4&gt;  &lt;Lv4&gt;  **D** </v>
      </c>
      <c r="D665" s="85" t="s">
        <v>519</v>
      </c>
      <c r="E665" s="84" t="str">
        <f>analysis!C666&amp;" Q"&amp;analysis!D666&amp;" &lt;F."&amp;analysis!P666&amp;" Ch."&amp;analysis!R666&amp;"&gt; "&amp;" &lt;Lv"&amp;analysis!L666&amp;"&gt; "</f>
        <v xml:space="preserve">2012SP Q35 &lt;F.6 Ch.3&gt;  &lt;Lv4&gt; </v>
      </c>
    </row>
    <row r="666" spans="2:5" x14ac:dyDescent="0.25">
      <c r="B666" s="85" t="s">
        <v>518</v>
      </c>
      <c r="C666" s="77" t="str">
        <f>"=="&amp;analysis!A667&amp;"=="&amp;"&lt;"&amp;analysis!C667&amp;"&gt; "&amp;" &lt;Q"&amp;analysis!D667&amp;"&gt; "&amp;" &lt;"&amp;analysis!C667 &amp;" Q"&amp;analysis!D667&amp;"&gt; "&amp;" &lt;F."&amp;analysis!P667&amp;"&gt; "&amp;" &lt;F."&amp;analysis!P667&amp;" Ch."&amp;analysis!R667&amp;"&gt; "&amp;" &lt;"&amp;analysis!N667&amp;"&gt; "&amp;" &lt;Lv"&amp;analysis!L667&amp;"&gt; "&amp;" **"&amp;analysis!F667&amp;"** "</f>
        <v xml:space="preserve">==2012SP36==&lt;2012SP&gt;  &lt;Q36&gt;  &lt;2012SP Q36&gt;  &lt;F.6&gt;  &lt;F.6 Ch.1&gt;  &lt;A3&gt;  &lt;Lv4&gt;  **C** </v>
      </c>
      <c r="D666" s="85" t="s">
        <v>519</v>
      </c>
      <c r="E666" s="84" t="str">
        <f>analysis!C667&amp;" Q"&amp;analysis!D667&amp;" &lt;F."&amp;analysis!P667&amp;" Ch."&amp;analysis!R667&amp;"&gt; "&amp;" &lt;Lv"&amp;analysis!L667&amp;"&gt; "</f>
        <v xml:space="preserve">2012SP Q36 &lt;F.6 Ch.1&gt;  &lt;Lv4&gt; </v>
      </c>
    </row>
    <row r="667" spans="2:5" x14ac:dyDescent="0.25">
      <c r="B667" s="85" t="s">
        <v>518</v>
      </c>
      <c r="C667" s="77" t="str">
        <f>"=="&amp;analysis!A668&amp;"=="&amp;"&lt;"&amp;analysis!C668&amp;"&gt; "&amp;" &lt;Q"&amp;analysis!D668&amp;"&gt; "&amp;" &lt;"&amp;analysis!C668 &amp;" Q"&amp;analysis!D668&amp;"&gt; "&amp;" &lt;F."&amp;analysis!P668&amp;"&gt; "&amp;" &lt;F."&amp;analysis!P668&amp;" Ch."&amp;analysis!R668&amp;"&gt; "&amp;" &lt;"&amp;analysis!N668&amp;"&gt; "&amp;" &lt;Lv"&amp;analysis!L668&amp;"&gt; "&amp;" **"&amp;analysis!F668&amp;"** "</f>
        <v xml:space="preserve">==2012SP37==&lt;2012SP&gt;  &lt;Q37&gt;  &lt;2012SP Q37&gt;  &lt;F.5&gt;  &lt;F.5 Ch.3&gt;  &lt;G&gt;  &lt;Lv5&gt;  **C** </v>
      </c>
      <c r="D667" s="85" t="s">
        <v>519</v>
      </c>
      <c r="E667" s="84" t="str">
        <f>analysis!C668&amp;" Q"&amp;analysis!D668&amp;" &lt;F."&amp;analysis!P668&amp;" Ch."&amp;analysis!R668&amp;"&gt; "&amp;" &lt;Lv"&amp;analysis!L668&amp;"&gt; "</f>
        <v xml:space="preserve">2012SP Q37 &lt;F.5 Ch.3&gt;  &lt;Lv5&gt; </v>
      </c>
    </row>
    <row r="668" spans="2:5" x14ac:dyDescent="0.25">
      <c r="B668" s="85" t="s">
        <v>518</v>
      </c>
      <c r="C668" s="77" t="str">
        <f>"=="&amp;analysis!A669&amp;"=="&amp;"&lt;"&amp;analysis!C669&amp;"&gt; "&amp;" &lt;Q"&amp;analysis!D669&amp;"&gt; "&amp;" &lt;"&amp;analysis!C669 &amp;" Q"&amp;analysis!D669&amp;"&gt; "&amp;" &lt;F."&amp;analysis!P669&amp;"&gt; "&amp;" &lt;F."&amp;analysis!P669&amp;" Ch."&amp;analysis!R669&amp;"&gt; "&amp;" &lt;"&amp;analysis!N669&amp;"&gt; "&amp;" &lt;Lv"&amp;analysis!L669&amp;"&gt; "&amp;" **"&amp;analysis!F669&amp;"** "</f>
        <v xml:space="preserve">==2012SP38==&lt;2012SP&gt;  &lt;Q38&gt;  &lt;2012SP Q38&gt;  &lt;F.5&gt;  &lt;F.5 Ch.9&gt;  &lt;T2&gt;  &lt;Lv4&gt;  **A** </v>
      </c>
      <c r="D668" s="85" t="s">
        <v>519</v>
      </c>
      <c r="E668" s="84" t="str">
        <f>analysis!C669&amp;" Q"&amp;analysis!D669&amp;" &lt;F."&amp;analysis!P669&amp;" Ch."&amp;analysis!R669&amp;"&gt; "&amp;" &lt;Lv"&amp;analysis!L669&amp;"&gt; "</f>
        <v xml:space="preserve">2012SP Q38 &lt;F.5 Ch.9&gt;  &lt;Lv4&gt; </v>
      </c>
    </row>
    <row r="669" spans="2:5" x14ac:dyDescent="0.25">
      <c r="B669" s="85" t="s">
        <v>518</v>
      </c>
      <c r="C669" s="77" t="str">
        <f>"=="&amp;analysis!A670&amp;"=="&amp;"&lt;"&amp;analysis!C670&amp;"&gt; "&amp;" &lt;Q"&amp;analysis!D670&amp;"&gt; "&amp;" &lt;"&amp;analysis!C670 &amp;" Q"&amp;analysis!D670&amp;"&gt; "&amp;" &lt;F."&amp;analysis!P670&amp;"&gt; "&amp;" &lt;F."&amp;analysis!P670&amp;" Ch."&amp;analysis!R670&amp;"&gt; "&amp;" &lt;"&amp;analysis!N670&amp;"&gt; "&amp;" &lt;Lv"&amp;analysis!L670&amp;"&gt; "&amp;" **"&amp;analysis!F670&amp;"** "</f>
        <v xml:space="preserve">==2012SP39==&lt;2012SP&gt;  &lt;Q39&gt;  &lt;2012SP Q39&gt;  &lt;F.6&gt;  &lt;F.6 Ch.2&gt;  &lt;A3&gt;  &lt;Lv5&gt;  **A** </v>
      </c>
      <c r="D669" s="85" t="s">
        <v>519</v>
      </c>
      <c r="E669" s="84" t="str">
        <f>analysis!C670&amp;" Q"&amp;analysis!D670&amp;" &lt;F."&amp;analysis!P670&amp;" Ch."&amp;analysis!R670&amp;"&gt; "&amp;" &lt;Lv"&amp;analysis!L670&amp;"&gt; "</f>
        <v xml:space="preserve">2012SP Q39 &lt;F.6 Ch.2&gt;  &lt;Lv5&gt; </v>
      </c>
    </row>
    <row r="670" spans="2:5" x14ac:dyDescent="0.25">
      <c r="B670" s="85" t="s">
        <v>518</v>
      </c>
      <c r="C670" s="77" t="str">
        <f>"=="&amp;analysis!A671&amp;"=="&amp;"&lt;"&amp;analysis!C671&amp;"&gt; "&amp;" &lt;Q"&amp;analysis!D671&amp;"&gt; "&amp;" &lt;"&amp;analysis!C671 &amp;" Q"&amp;analysis!D671&amp;"&gt; "&amp;" &lt;F."&amp;analysis!P671&amp;"&gt; "&amp;" &lt;F."&amp;analysis!P671&amp;" Ch."&amp;analysis!R671&amp;"&gt; "&amp;" &lt;"&amp;analysis!N671&amp;"&gt; "&amp;" &lt;Lv"&amp;analysis!L671&amp;"&gt; "&amp;" **"&amp;analysis!F671&amp;"** "</f>
        <v xml:space="preserve">==2012SP40==&lt;2012SP&gt;  &lt;Q40&gt;  &lt;2012SP Q40&gt;  &lt;F.5&gt;  &lt;F.5 Ch.10&gt;  &lt;3D2&gt;  &lt;Lv6&gt;  **C** </v>
      </c>
      <c r="D670" s="85" t="s">
        <v>519</v>
      </c>
      <c r="E670" s="84" t="str">
        <f>analysis!C671&amp;" Q"&amp;analysis!D671&amp;" &lt;F."&amp;analysis!P671&amp;" Ch."&amp;analysis!R671&amp;"&gt; "&amp;" &lt;Lv"&amp;analysis!L671&amp;"&gt; "</f>
        <v xml:space="preserve">2012SP Q40 &lt;F.5 Ch.10&gt;  &lt;Lv6&gt; </v>
      </c>
    </row>
    <row r="671" spans="2:5" x14ac:dyDescent="0.25">
      <c r="B671" s="85" t="s">
        <v>518</v>
      </c>
      <c r="C671" s="77" t="str">
        <f>"=="&amp;analysis!A672&amp;"=="&amp;"&lt;"&amp;analysis!C672&amp;"&gt; "&amp;" &lt;Q"&amp;analysis!D672&amp;"&gt; "&amp;" &lt;"&amp;analysis!C672 &amp;" Q"&amp;analysis!D672&amp;"&gt; "&amp;" &lt;F."&amp;analysis!P672&amp;"&gt; "&amp;" &lt;F."&amp;analysis!P672&amp;" Ch."&amp;analysis!R672&amp;"&gt; "&amp;" &lt;"&amp;analysis!N672&amp;"&gt; "&amp;" &lt;Lv"&amp;analysis!L672&amp;"&gt; "&amp;" **"&amp;analysis!F672&amp;"** "</f>
        <v xml:space="preserve">==2012SP41==&lt;2012SP&gt;  &lt;Q41&gt;  &lt;2012SP Q41&gt;  &lt;F.4&gt;  &lt;F.4 Ch.11&gt;  &lt;DG3&gt;  &lt;Lv5&gt;  **B** </v>
      </c>
      <c r="D671" s="85" t="s">
        <v>519</v>
      </c>
      <c r="E671" s="84" t="str">
        <f>analysis!C672&amp;" Q"&amp;analysis!D672&amp;" &lt;F."&amp;analysis!P672&amp;" Ch."&amp;analysis!R672&amp;"&gt; "&amp;" &lt;Lv"&amp;analysis!L672&amp;"&gt; "</f>
        <v xml:space="preserve">2012SP Q41 &lt;F.4 Ch.11&gt;  &lt;Lv5&gt; </v>
      </c>
    </row>
    <row r="672" spans="2:5" x14ac:dyDescent="0.25">
      <c r="B672" s="85" t="s">
        <v>518</v>
      </c>
      <c r="C672" s="77" t="str">
        <f>"=="&amp;analysis!A673&amp;"=="&amp;"&lt;"&amp;analysis!C673&amp;"&gt; "&amp;" &lt;Q"&amp;analysis!D673&amp;"&gt; "&amp;" &lt;"&amp;analysis!C673 &amp;" Q"&amp;analysis!D673&amp;"&gt; "&amp;" &lt;F."&amp;analysis!P673&amp;"&gt; "&amp;" &lt;F."&amp;analysis!P673&amp;" Ch."&amp;analysis!R673&amp;"&gt; "&amp;" &lt;"&amp;analysis!N673&amp;"&gt; "&amp;" &lt;Lv"&amp;analysis!L673&amp;"&gt; "&amp;" **"&amp;analysis!F673&amp;"** "</f>
        <v xml:space="preserve">==2012SP42==&lt;2012SP&gt;  &lt;Q42&gt;  &lt;2012SP Q42&gt;  &lt;F.5&gt;  &lt;F.5 Ch.3&gt;  &lt;G&gt;  &lt;Lv5&gt;  **B** </v>
      </c>
      <c r="D672" s="85" t="s">
        <v>519</v>
      </c>
      <c r="E672" s="84" t="str">
        <f>analysis!C673&amp;" Q"&amp;analysis!D673&amp;" &lt;F."&amp;analysis!P673&amp;" Ch."&amp;analysis!R673&amp;"&gt; "&amp;" &lt;Lv"&amp;analysis!L673&amp;"&gt; "</f>
        <v xml:space="preserve">2012SP Q42 &lt;F.5 Ch.3&gt;  &lt;Lv5&gt; </v>
      </c>
    </row>
    <row r="673" spans="2:5" x14ac:dyDescent="0.25">
      <c r="B673" s="85" t="s">
        <v>518</v>
      </c>
      <c r="C673" s="77" t="str">
        <f>"=="&amp;analysis!A674&amp;"=="&amp;"&lt;"&amp;analysis!C674&amp;"&gt; "&amp;" &lt;Q"&amp;analysis!D674&amp;"&gt; "&amp;" &lt;"&amp;analysis!C674 &amp;" Q"&amp;analysis!D674&amp;"&gt; "&amp;" &lt;F."&amp;analysis!P674&amp;"&gt; "&amp;" &lt;F."&amp;analysis!P674&amp;" Ch."&amp;analysis!R674&amp;"&gt; "&amp;" &lt;"&amp;analysis!N674&amp;"&gt; "&amp;" &lt;Lv"&amp;analysis!L674&amp;"&gt; "&amp;" **"&amp;analysis!F674&amp;"** "</f>
        <v xml:space="preserve">==2012SP43==&lt;2012SP&gt;  &lt;Q43&gt;  &lt;2012SP Q43&gt;  &lt;F.5&gt;  &lt;F.5 Ch.5&gt;  &lt;P2&gt;  &lt;Lv6&gt;  **D** </v>
      </c>
      <c r="D673" s="85" t="s">
        <v>519</v>
      </c>
      <c r="E673" s="84" t="str">
        <f>analysis!C674&amp;" Q"&amp;analysis!D674&amp;" &lt;F."&amp;analysis!P674&amp;" Ch."&amp;analysis!R674&amp;"&gt; "&amp;" &lt;Lv"&amp;analysis!L674&amp;"&gt; "</f>
        <v xml:space="preserve">2012SP Q43 &lt;F.5 Ch.5&gt;  &lt;Lv6&gt; </v>
      </c>
    </row>
    <row r="674" spans="2:5" x14ac:dyDescent="0.25">
      <c r="B674" s="85" t="s">
        <v>518</v>
      </c>
      <c r="C674" s="77" t="str">
        <f>"=="&amp;analysis!A675&amp;"=="&amp;"&lt;"&amp;analysis!C675&amp;"&gt; "&amp;" &lt;Q"&amp;analysis!D675&amp;"&gt; "&amp;" &lt;"&amp;analysis!C675 &amp;" Q"&amp;analysis!D675&amp;"&gt; "&amp;" &lt;F."&amp;analysis!P675&amp;"&gt; "&amp;" &lt;F."&amp;analysis!P675&amp;" Ch."&amp;analysis!R675&amp;"&gt; "&amp;" &lt;"&amp;analysis!N675&amp;"&gt; "&amp;" &lt;Lv"&amp;analysis!L675&amp;"&gt; "&amp;" **"&amp;analysis!F675&amp;"** "</f>
        <v xml:space="preserve">==2012SP44==&lt;2012SP&gt;  &lt;Q44&gt;  &lt;2012SP Q44&gt;  &lt;F.5&gt;  &lt;F.5 Ch.5&gt;  &lt;P2&gt;  &lt;Lv5&gt;  **B** </v>
      </c>
      <c r="D674" s="85" t="s">
        <v>519</v>
      </c>
      <c r="E674" s="84" t="str">
        <f>analysis!C675&amp;" Q"&amp;analysis!D675&amp;" &lt;F."&amp;analysis!P675&amp;" Ch."&amp;analysis!R675&amp;"&gt; "&amp;" &lt;Lv"&amp;analysis!L675&amp;"&gt; "</f>
        <v xml:space="preserve">2012SP Q44 &lt;F.5 Ch.5&gt;  &lt;Lv5&gt; </v>
      </c>
    </row>
    <row r="675" spans="2:5" x14ac:dyDescent="0.25">
      <c r="B675" s="85" t="s">
        <v>518</v>
      </c>
      <c r="C675" s="77" t="str">
        <f>"=="&amp;analysis!A676&amp;"=="&amp;"&lt;"&amp;analysis!C676&amp;"&gt; "&amp;" &lt;Q"&amp;analysis!D676&amp;"&gt; "&amp;" &lt;"&amp;analysis!C676 &amp;" Q"&amp;analysis!D676&amp;"&gt; "&amp;" &lt;F."&amp;analysis!P676&amp;"&gt; "&amp;" &lt;F."&amp;analysis!P676&amp;" Ch."&amp;analysis!R676&amp;"&gt; "&amp;" &lt;"&amp;analysis!N676&amp;"&gt; "&amp;" &lt;Lv"&amp;analysis!L676&amp;"&gt; "&amp;" **"&amp;analysis!F676&amp;"** "</f>
        <v xml:space="preserve">==2012SP45==&lt;2012SP&gt;  &lt;Q45&gt;  &lt;2012SP Q45&gt;  &lt;F.5&gt;  &lt;F.5 Ch.11&gt;  &lt;S3&gt;  &lt;Lv5&gt;  **D** </v>
      </c>
      <c r="D675" s="85" t="s">
        <v>519</v>
      </c>
      <c r="E675" s="84" t="str">
        <f>analysis!C676&amp;" Q"&amp;analysis!D676&amp;" &lt;F."&amp;analysis!P676&amp;" Ch."&amp;analysis!R676&amp;"&gt; "&amp;" &lt;Lv"&amp;analysis!L676&amp;"&gt; "</f>
        <v xml:space="preserve">2012SP Q45 &lt;F.5 Ch.11&gt;  &lt;Lv5&gt; </v>
      </c>
    </row>
    <row r="676" spans="2:5" x14ac:dyDescent="0.25">
      <c r="B676" s="85" t="s">
        <v>518</v>
      </c>
      <c r="C676" s="77" t="str">
        <f>"=="&amp;analysis!A677&amp;"=="&amp;"&lt;"&amp;analysis!C677&amp;"&gt; "&amp;" &lt;Q"&amp;analysis!D677&amp;"&gt; "&amp;" &lt;"&amp;analysis!C677 &amp;" Q"&amp;analysis!D677&amp;"&gt; "&amp;" &lt;F."&amp;analysis!P677&amp;"&gt; "&amp;" &lt;F."&amp;analysis!P677&amp;" Ch."&amp;analysis!R677&amp;"&gt; "&amp;" &lt;"&amp;analysis!N677&amp;"&gt; "&amp;" &lt;Lv"&amp;analysis!L677&amp;"&gt; "&amp;" **"&amp;analysis!F677&amp;"** "</f>
        <v xml:space="preserve">==201301==&lt;2013&gt;  &lt;Q1&gt;  &lt;2013 Q1&gt;  &lt;F.3&gt;  &lt;F.3 Ch.2&gt;  &lt;A2&gt;  &lt;Lv2&gt;  **B** </v>
      </c>
      <c r="D676" s="85" t="s">
        <v>519</v>
      </c>
      <c r="E676" s="84" t="str">
        <f>analysis!C677&amp;" Q"&amp;analysis!D677&amp;" &lt;F."&amp;analysis!P677&amp;" Ch."&amp;analysis!R677&amp;"&gt; "&amp;" &lt;Lv"&amp;analysis!L677&amp;"&gt; "</f>
        <v xml:space="preserve">2013 Q1 &lt;F.3 Ch.2&gt;  &lt;Lv2&gt; </v>
      </c>
    </row>
    <row r="677" spans="2:5" x14ac:dyDescent="0.25">
      <c r="B677" s="85" t="s">
        <v>518</v>
      </c>
      <c r="C677" s="77" t="str">
        <f>"=="&amp;analysis!A678&amp;"=="&amp;"&lt;"&amp;analysis!C678&amp;"&gt; "&amp;" &lt;Q"&amp;analysis!D678&amp;"&gt; "&amp;" &lt;"&amp;analysis!C678 &amp;" Q"&amp;analysis!D678&amp;"&gt; "&amp;" &lt;F."&amp;analysis!P678&amp;"&gt; "&amp;" &lt;F."&amp;analysis!P678&amp;" Ch."&amp;analysis!R678&amp;"&gt; "&amp;" &lt;"&amp;analysis!N678&amp;"&gt; "&amp;" &lt;Lv"&amp;analysis!L678&amp;"&gt; "&amp;" **"&amp;analysis!F678&amp;"** "</f>
        <v xml:space="preserve">==201302==&lt;2013&gt;  &lt;Q2&gt;  &lt;2013 Q2&gt;  &lt;F.2&gt;  &lt;F.2 Ch.4&gt;  &lt;A1&gt;  &lt;Lv2&gt;  **D** </v>
      </c>
      <c r="D677" s="85" t="s">
        <v>519</v>
      </c>
      <c r="E677" s="84" t="str">
        <f>analysis!C678&amp;" Q"&amp;analysis!D678&amp;" &lt;F."&amp;analysis!P678&amp;" Ch."&amp;analysis!R678&amp;"&gt; "&amp;" &lt;Lv"&amp;analysis!L678&amp;"&gt; "</f>
        <v xml:space="preserve">2013 Q2 &lt;F.2 Ch.4&gt;  &lt;Lv2&gt; </v>
      </c>
    </row>
    <row r="678" spans="2:5" x14ac:dyDescent="0.25">
      <c r="B678" s="85" t="s">
        <v>518</v>
      </c>
      <c r="C678" s="77" t="str">
        <f>"=="&amp;analysis!A679&amp;"=="&amp;"&lt;"&amp;analysis!C679&amp;"&gt; "&amp;" &lt;Q"&amp;analysis!D679&amp;"&gt; "&amp;" &lt;"&amp;analysis!C679 &amp;" Q"&amp;analysis!D679&amp;"&gt; "&amp;" &lt;F."&amp;analysis!P679&amp;"&gt; "&amp;" &lt;F."&amp;analysis!P679&amp;" Ch."&amp;analysis!R679&amp;"&gt; "&amp;" &lt;"&amp;analysis!N679&amp;"&gt; "&amp;" &lt;Lv"&amp;analysis!L679&amp;"&gt; "&amp;" **"&amp;analysis!F679&amp;"** "</f>
        <v xml:space="preserve">==201303==&lt;2013&gt;  &lt;Q3&gt;  &lt;2013 Q3&gt;  &lt;F.2&gt;  &lt;F.2 Ch.2&gt;  &lt;A1&gt;  &lt;Lv2&gt;  **D** </v>
      </c>
      <c r="D678" s="85" t="s">
        <v>519</v>
      </c>
      <c r="E678" s="84" t="str">
        <f>analysis!C679&amp;" Q"&amp;analysis!D679&amp;" &lt;F."&amp;analysis!P679&amp;" Ch."&amp;analysis!R679&amp;"&gt; "&amp;" &lt;Lv"&amp;analysis!L679&amp;"&gt; "</f>
        <v xml:space="preserve">2013 Q3 &lt;F.2 Ch.2&gt;  &lt;Lv2&gt; </v>
      </c>
    </row>
    <row r="679" spans="2:5" x14ac:dyDescent="0.25">
      <c r="B679" s="85" t="s">
        <v>518</v>
      </c>
      <c r="C679" s="77" t="str">
        <f>"=="&amp;analysis!A680&amp;"=="&amp;"&lt;"&amp;analysis!C680&amp;"&gt; "&amp;" &lt;Q"&amp;analysis!D680&amp;"&gt; "&amp;" &lt;"&amp;analysis!C680 &amp;" Q"&amp;analysis!D680&amp;"&gt; "&amp;" &lt;F."&amp;analysis!P680&amp;"&gt; "&amp;" &lt;F."&amp;analysis!P680&amp;" Ch."&amp;analysis!R680&amp;"&gt; "&amp;" &lt;"&amp;analysis!N680&amp;"&gt; "&amp;" &lt;Lv"&amp;analysis!L680&amp;"&gt; "&amp;" **"&amp;analysis!F680&amp;"** "</f>
        <v xml:space="preserve">==201304==&lt;2013&gt;  &lt;Q4&gt;  &lt;2013 Q4&gt;  &lt;F.2&gt;  &lt;F.2 Ch.1&gt;  &lt;A1&gt;  &lt;Lv2&gt;  **C** </v>
      </c>
      <c r="D679" s="85" t="s">
        <v>519</v>
      </c>
      <c r="E679" s="84" t="str">
        <f>analysis!C680&amp;" Q"&amp;analysis!D680&amp;" &lt;F."&amp;analysis!P680&amp;" Ch."&amp;analysis!R680&amp;"&gt; "&amp;" &lt;Lv"&amp;analysis!L680&amp;"&gt; "</f>
        <v xml:space="preserve">2013 Q4 &lt;F.2 Ch.1&gt;  &lt;Lv2&gt; </v>
      </c>
    </row>
    <row r="680" spans="2:5" x14ac:dyDescent="0.25">
      <c r="B680" s="85" t="s">
        <v>518</v>
      </c>
      <c r="C680" s="77" t="str">
        <f>"=="&amp;analysis!A681&amp;"=="&amp;"&lt;"&amp;analysis!C681&amp;"&gt; "&amp;" &lt;Q"&amp;analysis!D681&amp;"&gt; "&amp;" &lt;"&amp;analysis!C681 &amp;" Q"&amp;analysis!D681&amp;"&gt; "&amp;" &lt;F."&amp;analysis!P681&amp;"&gt; "&amp;" &lt;F."&amp;analysis!P681&amp;" Ch."&amp;analysis!R681&amp;"&gt; "&amp;" &lt;"&amp;analysis!N681&amp;"&gt; "&amp;" &lt;Lv"&amp;analysis!L681&amp;"&gt; "&amp;" **"&amp;analysis!F681&amp;"** "</f>
        <v xml:space="preserve">==201305==&lt;2013&gt;  &lt;Q5&gt;  &lt;2013 Q5&gt;  &lt;F.5&gt;  &lt;F.5 Ch.2&gt;  &lt;A4&gt;  &lt;Lv4&gt;  **A** </v>
      </c>
      <c r="D680" s="85" t="s">
        <v>519</v>
      </c>
      <c r="E680" s="84" t="str">
        <f>analysis!C681&amp;" Q"&amp;analysis!D681&amp;" &lt;F."&amp;analysis!P681&amp;" Ch."&amp;analysis!R681&amp;"&gt; "&amp;" &lt;Lv"&amp;analysis!L681&amp;"&gt; "</f>
        <v xml:space="preserve">2013 Q5 &lt;F.5 Ch.2&gt;  &lt;Lv4&gt; </v>
      </c>
    </row>
    <row r="681" spans="2:5" x14ac:dyDescent="0.25">
      <c r="B681" s="85" t="s">
        <v>518</v>
      </c>
      <c r="C681" s="77" t="str">
        <f>"=="&amp;analysis!A682&amp;"=="&amp;"&lt;"&amp;analysis!C682&amp;"&gt; "&amp;" &lt;Q"&amp;analysis!D682&amp;"&gt; "&amp;" &lt;"&amp;analysis!C682 &amp;" Q"&amp;analysis!D682&amp;"&gt; "&amp;" &lt;F."&amp;analysis!P682&amp;"&gt; "&amp;" &lt;F."&amp;analysis!P682&amp;" Ch."&amp;analysis!R682&amp;"&gt; "&amp;" &lt;"&amp;analysis!N682&amp;"&gt; "&amp;" &lt;Lv"&amp;analysis!L682&amp;"&gt; "&amp;" **"&amp;analysis!F682&amp;"** "</f>
        <v xml:space="preserve">==201306==&lt;2013&gt;  &lt;Q6&gt;  &lt;2013 Q6&gt;  &lt;F.4&gt;  &lt;F.4 Ch.3&gt;  &lt;A3&gt;  &lt;Lv2&gt;  **C** </v>
      </c>
      <c r="D681" s="85" t="s">
        <v>519</v>
      </c>
      <c r="E681" s="84" t="str">
        <f>analysis!C682&amp;" Q"&amp;analysis!D682&amp;" &lt;F."&amp;analysis!P682&amp;" Ch."&amp;analysis!R682&amp;"&gt; "&amp;" &lt;Lv"&amp;analysis!L682&amp;"&gt; "</f>
        <v xml:space="preserve">2013 Q6 &lt;F.4 Ch.3&gt;  &lt;Lv2&gt; </v>
      </c>
    </row>
    <row r="682" spans="2:5" x14ac:dyDescent="0.25">
      <c r="B682" s="85" t="s">
        <v>518</v>
      </c>
      <c r="C682" s="77" t="str">
        <f>"=="&amp;analysis!A683&amp;"=="&amp;"&lt;"&amp;analysis!C683&amp;"&gt; "&amp;" &lt;Q"&amp;analysis!D683&amp;"&gt; "&amp;" &lt;"&amp;analysis!C683 &amp;" Q"&amp;analysis!D683&amp;"&gt; "&amp;" &lt;F."&amp;analysis!P683&amp;"&gt; "&amp;" &lt;F."&amp;analysis!P683&amp;" Ch."&amp;analysis!R683&amp;"&gt; "&amp;" &lt;"&amp;analysis!N683&amp;"&gt; "&amp;" &lt;Lv"&amp;analysis!L683&amp;"&gt; "&amp;" **"&amp;analysis!F683&amp;"** "</f>
        <v xml:space="preserve">==201307==&lt;2013&gt;  &lt;Q7&gt;  &lt;2013 Q7&gt;  &lt;F.4&gt;  &lt;F.4 Ch.5&gt;  &lt;A4&gt;  &lt;Lv2&gt;  **B** </v>
      </c>
      <c r="D682" s="85" t="s">
        <v>519</v>
      </c>
      <c r="E682" s="84" t="str">
        <f>analysis!C683&amp;" Q"&amp;analysis!D683&amp;" &lt;F."&amp;analysis!P683&amp;" Ch."&amp;analysis!R683&amp;"&gt; "&amp;" &lt;Lv"&amp;analysis!L683&amp;"&gt; "</f>
        <v xml:space="preserve">2013 Q7 &lt;F.4 Ch.5&gt;  &lt;Lv2&gt; </v>
      </c>
    </row>
    <row r="683" spans="2:5" x14ac:dyDescent="0.25">
      <c r="B683" s="85" t="s">
        <v>518</v>
      </c>
      <c r="C683" s="77" t="str">
        <f>"=="&amp;analysis!A684&amp;"=="&amp;"&lt;"&amp;analysis!C684&amp;"&gt; "&amp;" &lt;Q"&amp;analysis!D684&amp;"&gt; "&amp;" &lt;"&amp;analysis!C684 &amp;" Q"&amp;analysis!D684&amp;"&gt; "&amp;" &lt;F."&amp;analysis!P684&amp;"&gt; "&amp;" &lt;F."&amp;analysis!P684&amp;" Ch."&amp;analysis!R684&amp;"&gt; "&amp;" &lt;"&amp;analysis!N684&amp;"&gt; "&amp;" &lt;Lv"&amp;analysis!L684&amp;"&gt; "&amp;" **"&amp;analysis!F684&amp;"** "</f>
        <v xml:space="preserve">==201308==&lt;2013&gt;  &lt;Q8&gt;  &lt;2013 Q8&gt;  &lt;F.2&gt;  &lt;F.2 Ch.6&gt;  &lt;A1&gt;  &lt;Lv2&gt;  **A** </v>
      </c>
      <c r="D683" s="85" t="s">
        <v>519</v>
      </c>
      <c r="E683" s="84" t="str">
        <f>analysis!C684&amp;" Q"&amp;analysis!D684&amp;" &lt;F."&amp;analysis!P684&amp;" Ch."&amp;analysis!R684&amp;"&gt; "&amp;" &lt;Lv"&amp;analysis!L684&amp;"&gt; "</f>
        <v xml:space="preserve">2013 Q8 &lt;F.2 Ch.6&gt;  &lt;Lv2&gt; </v>
      </c>
    </row>
    <row r="684" spans="2:5" x14ac:dyDescent="0.25">
      <c r="B684" s="85" t="s">
        <v>518</v>
      </c>
      <c r="C684" s="77" t="str">
        <f>"=="&amp;analysis!A685&amp;"=="&amp;"&lt;"&amp;analysis!C685&amp;"&gt; "&amp;" &lt;Q"&amp;analysis!D685&amp;"&gt; "&amp;" &lt;"&amp;analysis!C685 &amp;" Q"&amp;analysis!D685&amp;"&gt; "&amp;" &lt;F."&amp;analysis!P685&amp;"&gt; "&amp;" &lt;F."&amp;analysis!P685&amp;" Ch."&amp;analysis!R685&amp;"&gt; "&amp;" &lt;"&amp;analysis!N685&amp;"&gt; "&amp;" &lt;Lv"&amp;analysis!L685&amp;"&gt; "&amp;" **"&amp;analysis!F685&amp;"** "</f>
        <v xml:space="preserve">==201309==&lt;2013&gt;  &lt;Q9&gt;  &lt;2013 Q9&gt;  &lt;F.4&gt;  &lt;F.4 Ch.6&gt;  &lt;A3&gt;  &lt;Lv2&gt;  **D** </v>
      </c>
      <c r="D684" s="85" t="s">
        <v>519</v>
      </c>
      <c r="E684" s="84" t="str">
        <f>analysis!C685&amp;" Q"&amp;analysis!D685&amp;" &lt;F."&amp;analysis!P685&amp;" Ch."&amp;analysis!R685&amp;"&gt; "&amp;" &lt;Lv"&amp;analysis!L685&amp;"&gt; "</f>
        <v xml:space="preserve">2013 Q9 &lt;F.4 Ch.6&gt;  &lt;Lv2&gt; </v>
      </c>
    </row>
    <row r="685" spans="2:5" x14ac:dyDescent="0.25">
      <c r="B685" s="85" t="s">
        <v>518</v>
      </c>
      <c r="C685" s="77" t="str">
        <f>"=="&amp;analysis!A686&amp;"=="&amp;"&lt;"&amp;analysis!C686&amp;"&gt; "&amp;" &lt;Q"&amp;analysis!D686&amp;"&gt; "&amp;" &lt;"&amp;analysis!C686 &amp;" Q"&amp;analysis!D686&amp;"&gt; "&amp;" &lt;F."&amp;analysis!P686&amp;"&gt; "&amp;" &lt;F."&amp;analysis!P686&amp;" Ch."&amp;analysis!R686&amp;"&gt; "&amp;" &lt;"&amp;analysis!N686&amp;"&gt; "&amp;" &lt;Lv"&amp;analysis!L686&amp;"&gt; "&amp;" **"&amp;analysis!F686&amp;"** "</f>
        <v xml:space="preserve">==201310==&lt;2013&gt;  &lt;Q10&gt;  &lt;2013 Q10&gt;  &lt;F.3&gt;  &lt;F.3 Ch.3&gt;  &lt;DA&gt;  &lt;Lv4&gt;  **A** </v>
      </c>
      <c r="D685" s="85" t="s">
        <v>519</v>
      </c>
      <c r="E685" s="84" t="str">
        <f>analysis!C686&amp;" Q"&amp;analysis!D686&amp;" &lt;F."&amp;analysis!P686&amp;" Ch."&amp;analysis!R686&amp;"&gt; "&amp;" &lt;Lv"&amp;analysis!L686&amp;"&gt; "</f>
        <v xml:space="preserve">2013 Q10 &lt;F.3 Ch.3&gt;  &lt;Lv4&gt; </v>
      </c>
    </row>
    <row r="686" spans="2:5" x14ac:dyDescent="0.25">
      <c r="B686" s="85" t="s">
        <v>518</v>
      </c>
      <c r="C686" s="77" t="str">
        <f>"=="&amp;analysis!A687&amp;"=="&amp;"&lt;"&amp;analysis!C687&amp;"&gt; "&amp;" &lt;Q"&amp;analysis!D687&amp;"&gt; "&amp;" &lt;"&amp;analysis!C687 &amp;" Q"&amp;analysis!D687&amp;"&gt; "&amp;" &lt;F."&amp;analysis!P687&amp;"&gt; "&amp;" &lt;F."&amp;analysis!P687&amp;" Ch."&amp;analysis!R687&amp;"&gt; "&amp;" &lt;"&amp;analysis!N687&amp;"&gt; "&amp;" &lt;Lv"&amp;analysis!L687&amp;"&gt; "&amp;" **"&amp;analysis!F687&amp;"** "</f>
        <v xml:space="preserve">==201311==&lt;2013&gt;  &lt;Q11&gt;  &lt;2013 Q11&gt;  &lt;F.3&gt;  &lt;F.3 Ch.3&gt;  &lt;DA&gt;  &lt;Lv2&gt;  **D** </v>
      </c>
      <c r="D686" s="85" t="s">
        <v>519</v>
      </c>
      <c r="E686" s="84" t="str">
        <f>analysis!C687&amp;" Q"&amp;analysis!D687&amp;" &lt;F."&amp;analysis!P687&amp;" Ch."&amp;analysis!R687&amp;"&gt; "&amp;" &lt;Lv"&amp;analysis!L687&amp;"&gt; "</f>
        <v xml:space="preserve">2013 Q11 &lt;F.3 Ch.3&gt;  &lt;Lv2&gt; </v>
      </c>
    </row>
    <row r="687" spans="2:5" x14ac:dyDescent="0.25">
      <c r="B687" s="85" t="s">
        <v>518</v>
      </c>
      <c r="C687" s="77" t="str">
        <f>"=="&amp;analysis!A688&amp;"=="&amp;"&lt;"&amp;analysis!C688&amp;"&gt; "&amp;" &lt;Q"&amp;analysis!D688&amp;"&gt; "&amp;" &lt;"&amp;analysis!C688 &amp;" Q"&amp;analysis!D688&amp;"&gt; "&amp;" &lt;F."&amp;analysis!P688&amp;"&gt; "&amp;" &lt;F."&amp;analysis!P688&amp;" Ch."&amp;analysis!R688&amp;"&gt; "&amp;" &lt;"&amp;analysis!N688&amp;"&gt; "&amp;" &lt;Lv"&amp;analysis!L688&amp;"&gt; "&amp;" **"&amp;analysis!F688&amp;"** "</f>
        <v xml:space="preserve">==201312==&lt;2013&gt;  &lt;Q12&gt;  &lt;2013 Q12&gt;  &lt;F.2&gt;  &lt;F.2 Ch.6&gt;  &lt;A1&gt;  &lt;Lv5&gt;  **C** </v>
      </c>
      <c r="D687" s="85" t="s">
        <v>519</v>
      </c>
      <c r="E687" s="84" t="str">
        <f>analysis!C688&amp;" Q"&amp;analysis!D688&amp;" &lt;F."&amp;analysis!P688&amp;" Ch."&amp;analysis!R688&amp;"&gt; "&amp;" &lt;Lv"&amp;analysis!L688&amp;"&gt; "</f>
        <v xml:space="preserve">2013 Q12 &lt;F.2 Ch.6&gt;  &lt;Lv5&gt; </v>
      </c>
    </row>
    <row r="688" spans="2:5" x14ac:dyDescent="0.25">
      <c r="B688" s="85" t="s">
        <v>518</v>
      </c>
      <c r="C688" s="77" t="str">
        <f>"=="&amp;analysis!A689&amp;"=="&amp;"&lt;"&amp;analysis!C689&amp;"&gt; "&amp;" &lt;Q"&amp;analysis!D689&amp;"&gt; "&amp;" &lt;"&amp;analysis!C689 &amp;" Q"&amp;analysis!D689&amp;"&gt; "&amp;" &lt;F."&amp;analysis!P689&amp;"&gt; "&amp;" &lt;F."&amp;analysis!P689&amp;" Ch."&amp;analysis!R689&amp;"&gt; "&amp;" &lt;"&amp;analysis!N689&amp;"&gt; "&amp;" &lt;Lv"&amp;analysis!L689&amp;"&gt; "&amp;" **"&amp;analysis!F689&amp;"** "</f>
        <v xml:space="preserve">==201313==&lt;2013&gt;  &lt;Q13&gt;  &lt;2013 Q13&gt;  &lt;F.5&gt;  &lt;F.5 Ch.6&gt;  &lt;DA&gt;  &lt;Lv2&gt;  **C** </v>
      </c>
      <c r="D688" s="85" t="s">
        <v>519</v>
      </c>
      <c r="E688" s="84" t="str">
        <f>analysis!C689&amp;" Q"&amp;analysis!D689&amp;" &lt;F."&amp;analysis!P689&amp;" Ch."&amp;analysis!R689&amp;"&gt; "&amp;" &lt;Lv"&amp;analysis!L689&amp;"&gt; "</f>
        <v xml:space="preserve">2013 Q13 &lt;F.5 Ch.6&gt;  &lt;Lv2&gt; </v>
      </c>
    </row>
    <row r="689" spans="2:5" x14ac:dyDescent="0.25">
      <c r="B689" s="85" t="s">
        <v>518</v>
      </c>
      <c r="C689" s="77" t="str">
        <f>"=="&amp;analysis!A690&amp;"=="&amp;"&lt;"&amp;analysis!C690&amp;"&gt; "&amp;" &lt;Q"&amp;analysis!D690&amp;"&gt; "&amp;" &lt;"&amp;analysis!C690 &amp;" Q"&amp;analysis!D690&amp;"&gt; "&amp;" &lt;F."&amp;analysis!P690&amp;"&gt; "&amp;" &lt;F."&amp;analysis!P690&amp;" Ch."&amp;analysis!R690&amp;"&gt; "&amp;" &lt;"&amp;analysis!N690&amp;"&gt; "&amp;" &lt;Lv"&amp;analysis!L690&amp;"&gt; "&amp;" **"&amp;analysis!F690&amp;"** "</f>
        <v xml:space="preserve">==201314==&lt;2013&gt;  &lt;Q14&gt;  &lt;2013 Q14&gt;  &lt;F.4&gt;  &lt;F.4 Ch.2&gt;  &lt;AG2&gt;  &lt;Lv5&gt;  **D** </v>
      </c>
      <c r="D689" s="85" t="s">
        <v>519</v>
      </c>
      <c r="E689" s="84" t="str">
        <f>analysis!C690&amp;" Q"&amp;analysis!D690&amp;" &lt;F."&amp;analysis!P690&amp;" Ch."&amp;analysis!R690&amp;"&gt; "&amp;" &lt;Lv"&amp;analysis!L690&amp;"&gt; "</f>
        <v xml:space="preserve">2013 Q14 &lt;F.4 Ch.2&gt;  &lt;Lv5&gt; </v>
      </c>
    </row>
    <row r="690" spans="2:5" x14ac:dyDescent="0.25">
      <c r="B690" s="85" t="s">
        <v>518</v>
      </c>
      <c r="C690" s="77" t="str">
        <f>"=="&amp;analysis!A691&amp;"=="&amp;"&lt;"&amp;analysis!C691&amp;"&gt; "&amp;" &lt;Q"&amp;analysis!D691&amp;"&gt; "&amp;" &lt;"&amp;analysis!C691 &amp;" Q"&amp;analysis!D691&amp;"&gt; "&amp;" &lt;F."&amp;analysis!P691&amp;"&gt; "&amp;" &lt;F."&amp;analysis!P691&amp;" Ch."&amp;analysis!R691&amp;"&gt; "&amp;" &lt;"&amp;analysis!N691&amp;"&gt; "&amp;" &lt;Lv"&amp;analysis!L691&amp;"&gt; "&amp;" **"&amp;analysis!F691&amp;"** "</f>
        <v xml:space="preserve">==201315==&lt;2013&gt;  &lt;Q15&gt;  &lt;2013 Q15&gt;  &lt;F.1&gt;  &lt;F.1 Ch.9&gt;  &lt;Geo&gt;  &lt;Lv2&gt;  **B** </v>
      </c>
      <c r="D690" s="85" t="s">
        <v>519</v>
      </c>
      <c r="E690" s="84" t="str">
        <f>analysis!C691&amp;" Q"&amp;analysis!D691&amp;" &lt;F."&amp;analysis!P691&amp;" Ch."&amp;analysis!R691&amp;"&gt; "&amp;" &lt;Lv"&amp;analysis!L691&amp;"&gt; "</f>
        <v xml:space="preserve">2013 Q15 &lt;F.1 Ch.9&gt;  &lt;Lv2&gt; </v>
      </c>
    </row>
    <row r="691" spans="2:5" x14ac:dyDescent="0.25">
      <c r="B691" s="85" t="s">
        <v>518</v>
      </c>
      <c r="C691" s="77" t="str">
        <f>"=="&amp;analysis!A692&amp;"=="&amp;"&lt;"&amp;analysis!C692&amp;"&gt; "&amp;" &lt;Q"&amp;analysis!D692&amp;"&gt; "&amp;" &lt;"&amp;analysis!C692 &amp;" Q"&amp;analysis!D692&amp;"&gt; "&amp;" &lt;F."&amp;analysis!P692&amp;"&gt; "&amp;" &lt;F."&amp;analysis!P692&amp;" Ch."&amp;analysis!R692&amp;"&gt; "&amp;" &lt;"&amp;analysis!N692&amp;"&gt; "&amp;" &lt;Lv"&amp;analysis!L692&amp;"&gt; "&amp;" **"&amp;analysis!F692&amp;"** "</f>
        <v xml:space="preserve">==201316==&lt;2013&gt;  &lt;Q16&gt;  &lt;2013 Q16&gt;  &lt;F.5&gt;  &lt;F.5 Ch.9&gt;  &lt;T2&gt;  &lt;Lv5&gt;  **B** </v>
      </c>
      <c r="D691" s="85" t="s">
        <v>519</v>
      </c>
      <c r="E691" s="84" t="str">
        <f>analysis!C692&amp;" Q"&amp;analysis!D692&amp;" &lt;F."&amp;analysis!P692&amp;" Ch."&amp;analysis!R692&amp;"&gt; "&amp;" &lt;Lv"&amp;analysis!L692&amp;"&gt; "</f>
        <v xml:space="preserve">2013 Q16 &lt;F.5 Ch.9&gt;  &lt;Lv5&gt; </v>
      </c>
    </row>
    <row r="692" spans="2:5" x14ac:dyDescent="0.25">
      <c r="B692" s="85" t="s">
        <v>518</v>
      </c>
      <c r="C692" s="77" t="str">
        <f>"=="&amp;analysis!A693&amp;"=="&amp;"&lt;"&amp;analysis!C693&amp;"&gt; "&amp;" &lt;Q"&amp;analysis!D693&amp;"&gt; "&amp;" &lt;"&amp;analysis!C693 &amp;" Q"&amp;analysis!D693&amp;"&gt; "&amp;" &lt;F."&amp;analysis!P693&amp;"&gt; "&amp;" &lt;F."&amp;analysis!P693&amp;" Ch."&amp;analysis!R693&amp;"&gt; "&amp;" &lt;"&amp;analysis!N693&amp;"&gt; "&amp;" &lt;Lv"&amp;analysis!L693&amp;"&gt; "&amp;" **"&amp;analysis!F693&amp;"** "</f>
        <v xml:space="preserve">==201317==&lt;2013&gt;  &lt;Q17&gt;  &lt;2013 Q17&gt;  &lt;F.3&gt;  &lt;F.3 Ch.10&gt;  &lt;VA2&gt;  &lt;Lv3&gt;  **B** </v>
      </c>
      <c r="D692" s="85" t="s">
        <v>519</v>
      </c>
      <c r="E692" s="84" t="str">
        <f>analysis!C693&amp;" Q"&amp;analysis!D693&amp;" &lt;F."&amp;analysis!P693&amp;" Ch."&amp;analysis!R693&amp;"&gt; "&amp;" &lt;Lv"&amp;analysis!L693&amp;"&gt; "</f>
        <v xml:space="preserve">2013 Q17 &lt;F.3 Ch.10&gt;  &lt;Lv3&gt; </v>
      </c>
    </row>
    <row r="693" spans="2:5" x14ac:dyDescent="0.25">
      <c r="B693" s="85" t="s">
        <v>518</v>
      </c>
      <c r="C693" s="77" t="str">
        <f>"=="&amp;analysis!A694&amp;"=="&amp;"&lt;"&amp;analysis!C694&amp;"&gt; "&amp;" &lt;Q"&amp;analysis!D694&amp;"&gt; "&amp;" &lt;"&amp;analysis!C694 &amp;" Q"&amp;analysis!D694&amp;"&gt; "&amp;" &lt;F."&amp;analysis!P694&amp;"&gt; "&amp;" &lt;F."&amp;analysis!P694&amp;" Ch."&amp;analysis!R694&amp;"&gt; "&amp;" &lt;"&amp;analysis!N694&amp;"&gt; "&amp;" &lt;Lv"&amp;analysis!L694&amp;"&gt; "&amp;" **"&amp;analysis!F694&amp;"** "</f>
        <v xml:space="preserve">==201318==&lt;2013&gt;  &lt;Q18&gt;  &lt;2013 Q18&gt;  &lt;F.3&gt;  &lt;F.3 Ch.10&gt;  &lt;VA2&gt;  &lt;Lv4&gt;  **C** </v>
      </c>
      <c r="D693" s="85" t="s">
        <v>519</v>
      </c>
      <c r="E693" s="84" t="str">
        <f>analysis!C694&amp;" Q"&amp;analysis!D694&amp;" &lt;F."&amp;analysis!P694&amp;" Ch."&amp;analysis!R694&amp;"&gt; "&amp;" &lt;Lv"&amp;analysis!L694&amp;"&gt; "</f>
        <v xml:space="preserve">2013 Q18 &lt;F.3 Ch.10&gt;  &lt;Lv4&gt; </v>
      </c>
    </row>
    <row r="694" spans="2:5" x14ac:dyDescent="0.25">
      <c r="B694" s="85" t="s">
        <v>518</v>
      </c>
      <c r="C694" s="77" t="str">
        <f>"=="&amp;analysis!A695&amp;"=="&amp;"&lt;"&amp;analysis!C695&amp;"&gt; "&amp;" &lt;Q"&amp;analysis!D695&amp;"&gt; "&amp;" &lt;"&amp;analysis!C695 &amp;" Q"&amp;analysis!D695&amp;"&gt; "&amp;" &lt;F."&amp;analysis!P695&amp;"&gt; "&amp;" &lt;F."&amp;analysis!P695&amp;" Ch."&amp;analysis!R695&amp;"&gt; "&amp;" &lt;"&amp;analysis!N695&amp;"&gt; "&amp;" &lt;Lv"&amp;analysis!L695&amp;"&gt; "&amp;" **"&amp;analysis!F695&amp;"** "</f>
        <v xml:space="preserve">==201319==&lt;2013&gt;  &lt;Q19&gt;  &lt;2013 Q19&gt;  &lt;F.4&gt;  &lt;F.4 Ch.10&gt;  &lt;DG3&gt;  &lt;Lv3&gt;  **C** </v>
      </c>
      <c r="D694" s="85" t="s">
        <v>519</v>
      </c>
      <c r="E694" s="84" t="str">
        <f>analysis!C695&amp;" Q"&amp;analysis!D695&amp;" &lt;F."&amp;analysis!P695&amp;" Ch."&amp;analysis!R695&amp;"&gt; "&amp;" &lt;Lv"&amp;analysis!L695&amp;"&gt; "</f>
        <v xml:space="preserve">2013 Q19 &lt;F.4 Ch.10&gt;  &lt;Lv3&gt; </v>
      </c>
    </row>
    <row r="695" spans="2:5" x14ac:dyDescent="0.25">
      <c r="B695" s="85" t="s">
        <v>518</v>
      </c>
      <c r="C695" s="77" t="str">
        <f>"=="&amp;analysis!A696&amp;"=="&amp;"&lt;"&amp;analysis!C696&amp;"&gt; "&amp;" &lt;Q"&amp;analysis!D696&amp;"&gt; "&amp;" &lt;"&amp;analysis!C696 &amp;" Q"&amp;analysis!D696&amp;"&gt; "&amp;" &lt;F."&amp;analysis!P696&amp;"&gt; "&amp;" &lt;F."&amp;analysis!P696&amp;" Ch."&amp;analysis!R696&amp;"&gt; "&amp;" &lt;"&amp;analysis!N696&amp;"&gt; "&amp;" &lt;Lv"&amp;analysis!L696&amp;"&gt; "&amp;" **"&amp;analysis!F696&amp;"** "</f>
        <v xml:space="preserve">==201320==&lt;2013&gt;  &lt;Q20&gt;  &lt;2013 Q20&gt;  &lt;F.3&gt;  &lt;F.3 Ch.11&gt;  &lt;T1&gt;  &lt;Lv3&gt;  **D** </v>
      </c>
      <c r="D695" s="85" t="s">
        <v>519</v>
      </c>
      <c r="E695" s="84" t="str">
        <f>analysis!C696&amp;" Q"&amp;analysis!D696&amp;" &lt;F."&amp;analysis!P696&amp;" Ch."&amp;analysis!R696&amp;"&gt; "&amp;" &lt;Lv"&amp;analysis!L696&amp;"&gt; "</f>
        <v xml:space="preserve">2013 Q20 &lt;F.3 Ch.11&gt;  &lt;Lv3&gt; </v>
      </c>
    </row>
    <row r="696" spans="2:5" x14ac:dyDescent="0.25">
      <c r="B696" s="85" t="s">
        <v>518</v>
      </c>
      <c r="C696" s="77" t="str">
        <f>"=="&amp;analysis!A697&amp;"=="&amp;"&lt;"&amp;analysis!C697&amp;"&gt; "&amp;" &lt;Q"&amp;analysis!D697&amp;"&gt; "&amp;" &lt;"&amp;analysis!C697 &amp;" Q"&amp;analysis!D697&amp;"&gt; "&amp;" &lt;F."&amp;analysis!P697&amp;"&gt; "&amp;" &lt;F."&amp;analysis!P697&amp;" Ch."&amp;analysis!R697&amp;"&gt; "&amp;" &lt;"&amp;analysis!N697&amp;"&gt; "&amp;" &lt;Lv"&amp;analysis!L697&amp;"&gt; "&amp;" **"&amp;analysis!F697&amp;"** "</f>
        <v xml:space="preserve">==201321==&lt;2013&gt;  &lt;Q21&gt;  &lt;2013 Q21&gt;  &lt;F.2&gt;  &lt;F.2 Ch.8&gt;  &lt;DG1&gt;  &lt;Lv4&gt;  **C** </v>
      </c>
      <c r="D696" s="85" t="s">
        <v>519</v>
      </c>
      <c r="E696" s="84" t="str">
        <f>analysis!C697&amp;" Q"&amp;analysis!D697&amp;" &lt;F."&amp;analysis!P697&amp;" Ch."&amp;analysis!R697&amp;"&gt; "&amp;" &lt;Lv"&amp;analysis!L697&amp;"&gt; "</f>
        <v xml:space="preserve">2013 Q21 &lt;F.2 Ch.8&gt;  &lt;Lv4&gt; </v>
      </c>
    </row>
    <row r="697" spans="2:5" x14ac:dyDescent="0.25">
      <c r="B697" s="85" t="s">
        <v>518</v>
      </c>
      <c r="C697" s="77" t="str">
        <f>"=="&amp;analysis!A698&amp;"=="&amp;"&lt;"&amp;analysis!C698&amp;"&gt; "&amp;" &lt;Q"&amp;analysis!D698&amp;"&gt; "&amp;" &lt;"&amp;analysis!C698 &amp;" Q"&amp;analysis!D698&amp;"&gt; "&amp;" &lt;F."&amp;analysis!P698&amp;"&gt; "&amp;" &lt;F."&amp;analysis!P698&amp;" Ch."&amp;analysis!R698&amp;"&gt; "&amp;" &lt;"&amp;analysis!N698&amp;"&gt; "&amp;" &lt;Lv"&amp;analysis!L698&amp;"&gt; "&amp;" **"&amp;analysis!F698&amp;"** "</f>
        <v xml:space="preserve">==201322==&lt;2013&gt;  &lt;Q22&gt;  &lt;2013 Q22&gt;  &lt;F.4&gt;  &lt;F.4 Ch.12&gt;  &lt;T2&gt;  &lt;Lv4&gt;  **A** </v>
      </c>
      <c r="D697" s="85" t="s">
        <v>519</v>
      </c>
      <c r="E697" s="84" t="str">
        <f>analysis!C698&amp;" Q"&amp;analysis!D698&amp;" &lt;F."&amp;analysis!P698&amp;" Ch."&amp;analysis!R698&amp;"&gt; "&amp;" &lt;Lv"&amp;analysis!L698&amp;"&gt; "</f>
        <v xml:space="preserve">2013 Q22 &lt;F.4 Ch.12&gt;  &lt;Lv4&gt; </v>
      </c>
    </row>
    <row r="698" spans="2:5" x14ac:dyDescent="0.25">
      <c r="B698" s="85" t="s">
        <v>518</v>
      </c>
      <c r="C698" s="77" t="str">
        <f>"=="&amp;analysis!A699&amp;"=="&amp;"&lt;"&amp;analysis!C699&amp;"&gt; "&amp;" &lt;Q"&amp;analysis!D699&amp;"&gt; "&amp;" &lt;"&amp;analysis!C699 &amp;" Q"&amp;analysis!D699&amp;"&gt; "&amp;" &lt;F."&amp;analysis!P699&amp;"&gt; "&amp;" &lt;F."&amp;analysis!P699&amp;" Ch."&amp;analysis!R699&amp;"&gt; "&amp;" &lt;"&amp;analysis!N699&amp;"&gt; "&amp;" &lt;Lv"&amp;analysis!L699&amp;"&gt; "&amp;" **"&amp;analysis!F699&amp;"** "</f>
        <v xml:space="preserve">==201323==&lt;2013&gt;  &lt;Q23&gt;  &lt;2013 Q23&gt;  &lt;F.4&gt;  &lt;F.4 Ch.12&gt;  &lt;T2&gt;  &lt;Lv3&gt;  **B** </v>
      </c>
      <c r="D698" s="85" t="s">
        <v>519</v>
      </c>
      <c r="E698" s="84" t="str">
        <f>analysis!C699&amp;" Q"&amp;analysis!D699&amp;" &lt;F."&amp;analysis!P699&amp;" Ch."&amp;analysis!R699&amp;"&gt; "&amp;" &lt;Lv"&amp;analysis!L699&amp;"&gt; "</f>
        <v xml:space="preserve">2013 Q23 &lt;F.4 Ch.12&gt;  &lt;Lv3&gt; </v>
      </c>
    </row>
    <row r="699" spans="2:5" x14ac:dyDescent="0.25">
      <c r="B699" s="85" t="s">
        <v>518</v>
      </c>
      <c r="C699" s="77" t="str">
        <f>"=="&amp;analysis!A700&amp;"=="&amp;"&lt;"&amp;analysis!C700&amp;"&gt; "&amp;" &lt;Q"&amp;analysis!D700&amp;"&gt; "&amp;" &lt;"&amp;analysis!C700 &amp;" Q"&amp;analysis!D700&amp;"&gt; "&amp;" &lt;F."&amp;analysis!P700&amp;"&gt; "&amp;" &lt;F."&amp;analysis!P700&amp;" Ch."&amp;analysis!R700&amp;"&gt; "&amp;" &lt;"&amp;analysis!N700&amp;"&gt; "&amp;" &lt;Lv"&amp;analysis!L700&amp;"&gt; "&amp;" **"&amp;analysis!F700&amp;"** "</f>
        <v xml:space="preserve">==201324==&lt;2013&gt;  &lt;Q24&gt;  &lt;2013 Q24&gt;  &lt;F.5&gt;  &lt;F.5 Ch.8&gt;  &lt;A4&gt;  &lt;Lv3&gt;  **A** </v>
      </c>
      <c r="D699" s="85" t="s">
        <v>519</v>
      </c>
      <c r="E699" s="84" t="str">
        <f>analysis!C700&amp;" Q"&amp;analysis!D700&amp;" &lt;F."&amp;analysis!P700&amp;" Ch."&amp;analysis!R700&amp;"&gt; "&amp;" &lt;Lv"&amp;analysis!L700&amp;"&gt; "</f>
        <v xml:space="preserve">2013 Q24 &lt;F.5 Ch.8&gt;  &lt;Lv3&gt; </v>
      </c>
    </row>
    <row r="700" spans="2:5" x14ac:dyDescent="0.25">
      <c r="B700" s="85" t="s">
        <v>518</v>
      </c>
      <c r="C700" s="77" t="str">
        <f>"=="&amp;analysis!A701&amp;"=="&amp;"&lt;"&amp;analysis!C701&amp;"&gt; "&amp;" &lt;Q"&amp;analysis!D701&amp;"&gt; "&amp;" &lt;"&amp;analysis!C701 &amp;" Q"&amp;analysis!D701&amp;"&gt; "&amp;" &lt;F."&amp;analysis!P701&amp;"&gt; "&amp;" &lt;F."&amp;analysis!P701&amp;" Ch."&amp;analysis!R701&amp;"&gt; "&amp;" &lt;"&amp;analysis!N701&amp;"&gt; "&amp;" &lt;Lv"&amp;analysis!L701&amp;"&gt; "&amp;" **"&amp;analysis!F701&amp;"** "</f>
        <v xml:space="preserve">==201325==&lt;2013&gt;  &lt;Q25&gt;  &lt;2013 Q25&gt;  &lt;F.5&gt;  &lt;F.5 Ch.7&gt;  &lt;AG3&gt;  &lt;Lv5&gt;  **D** </v>
      </c>
      <c r="D700" s="85" t="s">
        <v>519</v>
      </c>
      <c r="E700" s="84" t="str">
        <f>analysis!C701&amp;" Q"&amp;analysis!D701&amp;" &lt;F."&amp;analysis!P701&amp;" Ch."&amp;analysis!R701&amp;"&gt; "&amp;" &lt;Lv"&amp;analysis!L701&amp;"&gt; "</f>
        <v xml:space="preserve">2013 Q25 &lt;F.5 Ch.7&gt;  &lt;Lv5&gt; </v>
      </c>
    </row>
    <row r="701" spans="2:5" x14ac:dyDescent="0.25">
      <c r="B701" s="85" t="s">
        <v>518</v>
      </c>
      <c r="C701" s="77" t="str">
        <f>"=="&amp;analysis!A702&amp;"=="&amp;"&lt;"&amp;analysis!C702&amp;"&gt; "&amp;" &lt;Q"&amp;analysis!D702&amp;"&gt; "&amp;" &lt;"&amp;analysis!C702 &amp;" Q"&amp;analysis!D702&amp;"&gt; "&amp;" &lt;F."&amp;analysis!P702&amp;"&gt; "&amp;" &lt;F."&amp;analysis!P702&amp;" Ch."&amp;analysis!R702&amp;"&gt; "&amp;" &lt;"&amp;analysis!N702&amp;"&gt; "&amp;" &lt;Lv"&amp;analysis!L702&amp;"&gt; "&amp;" **"&amp;analysis!F702&amp;"** "</f>
        <v xml:space="preserve">==201326==&lt;2013&gt;  &lt;Q26&gt;  &lt;2013 Q26&gt;  &lt;F.5&gt;  &lt;F.5 Ch.5&gt;  &lt;P2&gt;  &lt;Lv4&gt;  **A** </v>
      </c>
      <c r="D701" s="85" t="s">
        <v>519</v>
      </c>
      <c r="E701" s="84" t="str">
        <f>analysis!C702&amp;" Q"&amp;analysis!D702&amp;" &lt;F."&amp;analysis!P702&amp;" Ch."&amp;analysis!R702&amp;"&gt; "&amp;" &lt;Lv"&amp;analysis!L702&amp;"&gt; "</f>
        <v xml:space="preserve">2013 Q26 &lt;F.5 Ch.5&gt;  &lt;Lv4&gt; </v>
      </c>
    </row>
    <row r="702" spans="2:5" x14ac:dyDescent="0.25">
      <c r="B702" s="85" t="s">
        <v>518</v>
      </c>
      <c r="C702" s="77" t="str">
        <f>"=="&amp;analysis!A703&amp;"=="&amp;"&lt;"&amp;analysis!C703&amp;"&gt; "&amp;" &lt;Q"&amp;analysis!D703&amp;"&gt; "&amp;" &lt;"&amp;analysis!C703 &amp;" Q"&amp;analysis!D703&amp;"&gt; "&amp;" &lt;F."&amp;analysis!P703&amp;"&gt; "&amp;" &lt;F."&amp;analysis!P703&amp;" Ch."&amp;analysis!R703&amp;"&gt; "&amp;" &lt;"&amp;analysis!N703&amp;"&gt; "&amp;" &lt;Lv"&amp;analysis!L703&amp;"&gt; "&amp;" **"&amp;analysis!F703&amp;"** "</f>
        <v xml:space="preserve">==201327==&lt;2013&gt;  &lt;Q27&gt;  &lt;2013 Q27&gt;  &lt;F.3&gt;  &lt;F.3 Ch.6&gt;  &lt;S2&gt;  &lt;Lv2&gt;  **B** </v>
      </c>
      <c r="D702" s="85" t="s">
        <v>519</v>
      </c>
      <c r="E702" s="84" t="str">
        <f>analysis!C703&amp;" Q"&amp;analysis!D703&amp;" &lt;F."&amp;analysis!P703&amp;" Ch."&amp;analysis!R703&amp;"&gt; "&amp;" &lt;Lv"&amp;analysis!L703&amp;"&gt; "</f>
        <v xml:space="preserve">2013 Q27 &lt;F.3 Ch.6&gt;  &lt;Lv2&gt; </v>
      </c>
    </row>
    <row r="703" spans="2:5" x14ac:dyDescent="0.25">
      <c r="B703" s="85" t="s">
        <v>518</v>
      </c>
      <c r="C703" s="77" t="str">
        <f>"=="&amp;analysis!A704&amp;"=="&amp;"&lt;"&amp;analysis!C704&amp;"&gt; "&amp;" &lt;Q"&amp;analysis!D704&amp;"&gt; "&amp;" &lt;"&amp;analysis!C704 &amp;" Q"&amp;analysis!D704&amp;"&gt; "&amp;" &lt;F."&amp;analysis!P704&amp;"&gt; "&amp;" &lt;F."&amp;analysis!P704&amp;" Ch."&amp;analysis!R704&amp;"&gt; "&amp;" &lt;"&amp;analysis!N704&amp;"&gt; "&amp;" &lt;Lv"&amp;analysis!L704&amp;"&gt; "&amp;" **"&amp;analysis!F704&amp;"** "</f>
        <v xml:space="preserve">==201328==&lt;2013&gt;  &lt;Q28&gt;  &lt;2013 Q28&gt;  &lt;F.5&gt;  &lt;F.5 Ch.6&gt;  &lt;DA&gt;  &lt;Lv2&gt;  **A** </v>
      </c>
      <c r="D703" s="85" t="s">
        <v>519</v>
      </c>
      <c r="E703" s="84" t="str">
        <f>analysis!C704&amp;" Q"&amp;analysis!D704&amp;" &lt;F."&amp;analysis!P704&amp;" Ch."&amp;analysis!R704&amp;"&gt; "&amp;" &lt;Lv"&amp;analysis!L704&amp;"&gt; "</f>
        <v xml:space="preserve">2013 Q28 &lt;F.5 Ch.6&gt;  &lt;Lv2&gt; </v>
      </c>
    </row>
    <row r="704" spans="2:5" x14ac:dyDescent="0.25">
      <c r="B704" s="85" t="s">
        <v>518</v>
      </c>
      <c r="C704" s="77" t="str">
        <f>"=="&amp;analysis!A705&amp;"=="&amp;"&lt;"&amp;analysis!C705&amp;"&gt; "&amp;" &lt;Q"&amp;analysis!D705&amp;"&gt; "&amp;" &lt;"&amp;analysis!C705 &amp;" Q"&amp;analysis!D705&amp;"&gt; "&amp;" &lt;F."&amp;analysis!P705&amp;"&gt; "&amp;" &lt;F."&amp;analysis!P705&amp;" Ch."&amp;analysis!R705&amp;"&gt; "&amp;" &lt;"&amp;analysis!N705&amp;"&gt; "&amp;" &lt;Lv"&amp;analysis!L705&amp;"&gt; "&amp;" **"&amp;analysis!F705&amp;"** "</f>
        <v xml:space="preserve">==201329==&lt;2013&gt;  &lt;Q29&gt;  &lt;2013 Q29&gt;  &lt;F.5&gt;  &lt;F.5 Ch.11&gt;  &lt;S3&gt;  &lt;Lv3&gt;  **D** </v>
      </c>
      <c r="D704" s="85" t="s">
        <v>519</v>
      </c>
      <c r="E704" s="84" t="str">
        <f>analysis!C705&amp;" Q"&amp;analysis!D705&amp;" &lt;F."&amp;analysis!P705&amp;" Ch."&amp;analysis!R705&amp;"&gt; "&amp;" &lt;Lv"&amp;analysis!L705&amp;"&gt; "</f>
        <v xml:space="preserve">2013 Q29 &lt;F.5 Ch.11&gt;  &lt;Lv3&gt; </v>
      </c>
    </row>
    <row r="705" spans="2:5" x14ac:dyDescent="0.25">
      <c r="B705" s="85" t="s">
        <v>518</v>
      </c>
      <c r="C705" s="77" t="str">
        <f>"=="&amp;analysis!A706&amp;"=="&amp;"&lt;"&amp;analysis!C706&amp;"&gt; "&amp;" &lt;Q"&amp;analysis!D706&amp;"&gt; "&amp;" &lt;"&amp;analysis!C706 &amp;" Q"&amp;analysis!D706&amp;"&gt; "&amp;" &lt;F."&amp;analysis!P706&amp;"&gt; "&amp;" &lt;F."&amp;analysis!P706&amp;" Ch."&amp;analysis!R706&amp;"&gt; "&amp;" &lt;"&amp;analysis!N706&amp;"&gt; "&amp;" &lt;Lv"&amp;analysis!L706&amp;"&gt; "&amp;" **"&amp;analysis!F706&amp;"** "</f>
        <v xml:space="preserve">==201330==&lt;2013&gt;  &lt;Q30&gt;  &lt;2013 Q30&gt;  &lt;F.1&gt;  &lt;F.1 Ch.12&gt;  &lt;S1&gt;  &lt;Lv3&gt;  **B** </v>
      </c>
      <c r="D705" s="85" t="s">
        <v>519</v>
      </c>
      <c r="E705" s="84" t="str">
        <f>analysis!C706&amp;" Q"&amp;analysis!D706&amp;" &lt;F."&amp;analysis!P706&amp;" Ch."&amp;analysis!R706&amp;"&gt; "&amp;" &lt;Lv"&amp;analysis!L706&amp;"&gt; "</f>
        <v xml:space="preserve">2013 Q30 &lt;F.1 Ch.12&gt;  &lt;Lv3&gt; </v>
      </c>
    </row>
    <row r="706" spans="2:5" x14ac:dyDescent="0.25">
      <c r="B706" s="85" t="s">
        <v>518</v>
      </c>
      <c r="C706" s="77" t="str">
        <f>"=="&amp;analysis!A707&amp;"=="&amp;"&lt;"&amp;analysis!C707&amp;"&gt; "&amp;" &lt;Q"&amp;analysis!D707&amp;"&gt; "&amp;" &lt;"&amp;analysis!C707 &amp;" Q"&amp;analysis!D707&amp;"&gt; "&amp;" &lt;F."&amp;analysis!P707&amp;"&gt; "&amp;" &lt;F."&amp;analysis!P707&amp;" Ch."&amp;analysis!R707&amp;"&gt; "&amp;" &lt;"&amp;analysis!N707&amp;"&gt; "&amp;" &lt;Lv"&amp;analysis!L707&amp;"&gt; "&amp;" **"&amp;analysis!F707&amp;"** "</f>
        <v xml:space="preserve">==201331==&lt;2013&gt;  &lt;Q31&gt;  &lt;2013 Q31&gt;  &lt;F.4&gt;  &lt;F.4 Ch.9&gt;  &lt;A3&gt;  &lt;Lv3&gt;  **B** </v>
      </c>
      <c r="D706" s="85" t="s">
        <v>519</v>
      </c>
      <c r="E706" s="84" t="str">
        <f>analysis!C707&amp;" Q"&amp;analysis!D707&amp;" &lt;F."&amp;analysis!P707&amp;" Ch."&amp;analysis!R707&amp;"&gt; "&amp;" &lt;Lv"&amp;analysis!L707&amp;"&gt; "</f>
        <v xml:space="preserve">2013 Q31 &lt;F.4 Ch.9&gt;  &lt;Lv3&gt; </v>
      </c>
    </row>
    <row r="707" spans="2:5" x14ac:dyDescent="0.25">
      <c r="B707" s="85" t="s">
        <v>518</v>
      </c>
      <c r="C707" s="77" t="str">
        <f>"=="&amp;analysis!A708&amp;"=="&amp;"&lt;"&amp;analysis!C708&amp;"&gt; "&amp;" &lt;Q"&amp;analysis!D708&amp;"&gt; "&amp;" &lt;"&amp;analysis!C708 &amp;" Q"&amp;analysis!D708&amp;"&gt; "&amp;" &lt;F."&amp;analysis!P708&amp;"&gt; "&amp;" &lt;F."&amp;analysis!P708&amp;" Ch."&amp;analysis!R708&amp;"&gt; "&amp;" &lt;"&amp;analysis!N708&amp;"&gt; "&amp;" &lt;Lv"&amp;analysis!L708&amp;"&gt; "&amp;" **"&amp;analysis!F708&amp;"** "</f>
        <v xml:space="preserve">==201332==&lt;2013&gt;  &lt;Q32&gt;  &lt;2013 Q32&gt;  &lt;F.4&gt;  &lt;F.4 Ch.8&gt;  &lt;A4&gt;  &lt;Lv4&gt;  **B** </v>
      </c>
      <c r="D707" s="85" t="s">
        <v>519</v>
      </c>
      <c r="E707" s="84" t="str">
        <f>analysis!C708&amp;" Q"&amp;analysis!D708&amp;" &lt;F."&amp;analysis!P708&amp;" Ch."&amp;analysis!R708&amp;"&gt; "&amp;" &lt;Lv"&amp;analysis!L708&amp;"&gt; "</f>
        <v xml:space="preserve">2013 Q32 &lt;F.4 Ch.8&gt;  &lt;Lv4&gt; </v>
      </c>
    </row>
    <row r="708" spans="2:5" x14ac:dyDescent="0.25">
      <c r="B708" s="85" t="s">
        <v>518</v>
      </c>
      <c r="C708" s="77" t="str">
        <f>"=="&amp;analysis!A709&amp;"=="&amp;"&lt;"&amp;analysis!C709&amp;"&gt; "&amp;" &lt;Q"&amp;analysis!D709&amp;"&gt; "&amp;" &lt;"&amp;analysis!C709 &amp;" Q"&amp;analysis!D709&amp;"&gt; "&amp;" &lt;F."&amp;analysis!P709&amp;"&gt; "&amp;" &lt;F."&amp;analysis!P709&amp;" Ch."&amp;analysis!R709&amp;"&gt; "&amp;" &lt;"&amp;analysis!N709&amp;"&gt; "&amp;" &lt;Lv"&amp;analysis!L709&amp;"&gt; "&amp;" **"&amp;analysis!F709&amp;"** "</f>
        <v xml:space="preserve">==201333==&lt;2013&gt;  &lt;Q33&gt;  &lt;2013 Q33&gt;  &lt;F.3&gt;  &lt;F.3 Ch.2&gt;  &lt;A2&gt;  &lt;Lv2&gt;  **A** </v>
      </c>
      <c r="D708" s="85" t="s">
        <v>519</v>
      </c>
      <c r="E708" s="84" t="str">
        <f>analysis!C709&amp;" Q"&amp;analysis!D709&amp;" &lt;F."&amp;analysis!P709&amp;" Ch."&amp;analysis!R709&amp;"&gt; "&amp;" &lt;Lv"&amp;analysis!L709&amp;"&gt; "</f>
        <v xml:space="preserve">2013 Q33 &lt;F.3 Ch.2&gt;  &lt;Lv2&gt; </v>
      </c>
    </row>
    <row r="709" spans="2:5" x14ac:dyDescent="0.25">
      <c r="B709" s="85" t="s">
        <v>518</v>
      </c>
      <c r="C709" s="77" t="str">
        <f>"=="&amp;analysis!A710&amp;"=="&amp;"&lt;"&amp;analysis!C710&amp;"&gt; "&amp;" &lt;Q"&amp;analysis!D710&amp;"&gt; "&amp;" &lt;"&amp;analysis!C710 &amp;" Q"&amp;analysis!D710&amp;"&gt; "&amp;" &lt;F."&amp;analysis!P710&amp;"&gt; "&amp;" &lt;F."&amp;analysis!P710&amp;" Ch."&amp;analysis!R710&amp;"&gt; "&amp;" &lt;"&amp;analysis!N710&amp;"&gt; "&amp;" &lt;Lv"&amp;analysis!L710&amp;"&gt; "&amp;" **"&amp;analysis!F710&amp;"** "</f>
        <v xml:space="preserve">==201334==&lt;2013&gt;  &lt;Q34&gt;  &lt;2013 Q34&gt;  &lt;F.4&gt;  &lt;F.4 Ch.8&gt;  &lt;A4&gt;  &lt;Lv5&gt;  **D** </v>
      </c>
      <c r="D709" s="85" t="s">
        <v>519</v>
      </c>
      <c r="E709" s="84" t="str">
        <f>analysis!C710&amp;" Q"&amp;analysis!D710&amp;" &lt;F."&amp;analysis!P710&amp;" Ch."&amp;analysis!R710&amp;"&gt; "&amp;" &lt;Lv"&amp;analysis!L710&amp;"&gt; "</f>
        <v xml:space="preserve">2013 Q34 &lt;F.4 Ch.8&gt;  &lt;Lv5&gt; </v>
      </c>
    </row>
    <row r="710" spans="2:5" x14ac:dyDescent="0.25">
      <c r="B710" s="85" t="s">
        <v>518</v>
      </c>
      <c r="C710" s="77" t="str">
        <f>"=="&amp;analysis!A711&amp;"=="&amp;"&lt;"&amp;analysis!C711&amp;"&gt; "&amp;" &lt;Q"&amp;analysis!D711&amp;"&gt; "&amp;" &lt;"&amp;analysis!C711 &amp;" Q"&amp;analysis!D711&amp;"&gt; "&amp;" &lt;F."&amp;analysis!P711&amp;"&gt; "&amp;" &lt;F."&amp;analysis!P711&amp;" Ch."&amp;analysis!R711&amp;"&gt; "&amp;" &lt;"&amp;analysis!N711&amp;"&gt; "&amp;" &lt;Lv"&amp;analysis!L711&amp;"&gt; "&amp;" **"&amp;analysis!F711&amp;"** "</f>
        <v xml:space="preserve">==201335==&lt;2013&gt;  &lt;Q35&gt;  &lt;2013 Q35&gt;  &lt;F.4&gt;  &lt;F.4 Ch.3&gt;  &lt;A3&gt;  &lt;Lv4&gt;  **D** </v>
      </c>
      <c r="D710" s="85" t="s">
        <v>519</v>
      </c>
      <c r="E710" s="84" t="str">
        <f>analysis!C711&amp;" Q"&amp;analysis!D711&amp;" &lt;F."&amp;analysis!P711&amp;" Ch."&amp;analysis!R711&amp;"&gt; "&amp;" &lt;Lv"&amp;analysis!L711&amp;"&gt; "</f>
        <v xml:space="preserve">2013 Q35 &lt;F.4 Ch.3&gt;  &lt;Lv4&gt; </v>
      </c>
    </row>
    <row r="711" spans="2:5" x14ac:dyDescent="0.25">
      <c r="B711" s="85" t="s">
        <v>518</v>
      </c>
      <c r="C711" s="77" t="str">
        <f>"=="&amp;analysis!A712&amp;"=="&amp;"&lt;"&amp;analysis!C712&amp;"&gt; "&amp;" &lt;Q"&amp;analysis!D712&amp;"&gt; "&amp;" &lt;"&amp;analysis!C712 &amp;" Q"&amp;analysis!D712&amp;"&gt; "&amp;" &lt;F."&amp;analysis!P712&amp;"&gt; "&amp;" &lt;F."&amp;analysis!P712&amp;" Ch."&amp;analysis!R712&amp;"&gt; "&amp;" &lt;"&amp;analysis!N712&amp;"&gt; "&amp;" &lt;Lv"&amp;analysis!L712&amp;"&gt; "&amp;" **"&amp;analysis!F712&amp;"** "</f>
        <v xml:space="preserve">==201336==&lt;2013&gt;  &lt;Q36&gt;  &lt;2013 Q36&gt;  &lt;F.6&gt;  &lt;F.6 Ch.3&gt;  &lt;A4&gt;  &lt;Lv2&gt;  **A** </v>
      </c>
      <c r="D711" s="85" t="s">
        <v>519</v>
      </c>
      <c r="E711" s="84" t="str">
        <f>analysis!C712&amp;" Q"&amp;analysis!D712&amp;" &lt;F."&amp;analysis!P712&amp;" Ch."&amp;analysis!R712&amp;"&gt; "&amp;" &lt;Lv"&amp;analysis!L712&amp;"&gt; "</f>
        <v xml:space="preserve">2013 Q36 &lt;F.6 Ch.3&gt;  &lt;Lv2&gt; </v>
      </c>
    </row>
    <row r="712" spans="2:5" x14ac:dyDescent="0.25">
      <c r="B712" s="85" t="s">
        <v>518</v>
      </c>
      <c r="C712" s="77" t="str">
        <f>"=="&amp;analysis!A713&amp;"=="&amp;"&lt;"&amp;analysis!C713&amp;"&gt; "&amp;" &lt;Q"&amp;analysis!D713&amp;"&gt; "&amp;" &lt;"&amp;analysis!C713 &amp;" Q"&amp;analysis!D713&amp;"&gt; "&amp;" &lt;F."&amp;analysis!P713&amp;"&gt; "&amp;" &lt;F."&amp;analysis!P713&amp;" Ch."&amp;analysis!R713&amp;"&gt; "&amp;" &lt;"&amp;analysis!N713&amp;"&gt; "&amp;" &lt;Lv"&amp;analysis!L713&amp;"&gt; "&amp;" **"&amp;analysis!F713&amp;"** "</f>
        <v xml:space="preserve">==201337==&lt;2013&gt;  &lt;Q37&gt;  &lt;2013 Q37&gt;  &lt;F.4&gt;  &lt;F.4 Ch.1&gt;  &lt;A3&gt;  &lt;Lv4&gt;  **C** </v>
      </c>
      <c r="D712" s="85" t="s">
        <v>519</v>
      </c>
      <c r="E712" s="84" t="str">
        <f>analysis!C713&amp;" Q"&amp;analysis!D713&amp;" &lt;F."&amp;analysis!P713&amp;" Ch."&amp;analysis!R713&amp;"&gt; "&amp;" &lt;Lv"&amp;analysis!L713&amp;"&gt; "</f>
        <v xml:space="preserve">2013 Q37 &lt;F.4 Ch.1&gt;  &lt;Lv4&gt; </v>
      </c>
    </row>
    <row r="713" spans="2:5" x14ac:dyDescent="0.25">
      <c r="B713" s="85" t="s">
        <v>518</v>
      </c>
      <c r="C713" s="77" t="str">
        <f>"=="&amp;analysis!A714&amp;"=="&amp;"&lt;"&amp;analysis!C714&amp;"&gt; "&amp;" &lt;Q"&amp;analysis!D714&amp;"&gt; "&amp;" &lt;"&amp;analysis!C714 &amp;" Q"&amp;analysis!D714&amp;"&gt; "&amp;" &lt;F."&amp;analysis!P714&amp;"&gt; "&amp;" &lt;F."&amp;analysis!P714&amp;" Ch."&amp;analysis!R714&amp;"&gt; "&amp;" &lt;"&amp;analysis!N714&amp;"&gt; "&amp;" &lt;Lv"&amp;analysis!L714&amp;"&gt; "&amp;" **"&amp;analysis!F714&amp;"** "</f>
        <v xml:space="preserve">==201338==&lt;2013&gt;  &lt;Q38&gt;  &lt;2013 Q38&gt;  &lt;F.6&gt;  &lt;F.6 Ch.1&gt;  &lt;A3&gt;  &lt;Lv4&gt;  **C** </v>
      </c>
      <c r="D713" s="85" t="s">
        <v>519</v>
      </c>
      <c r="E713" s="84" t="str">
        <f>analysis!C714&amp;" Q"&amp;analysis!D714&amp;" &lt;F."&amp;analysis!P714&amp;" Ch."&amp;analysis!R714&amp;"&gt; "&amp;" &lt;Lv"&amp;analysis!L714&amp;"&gt; "</f>
        <v xml:space="preserve">2013 Q38 &lt;F.6 Ch.1&gt;  &lt;Lv4&gt; </v>
      </c>
    </row>
    <row r="714" spans="2:5" x14ac:dyDescent="0.25">
      <c r="B714" s="85" t="s">
        <v>518</v>
      </c>
      <c r="C714" s="77" t="str">
        <f>"=="&amp;analysis!A715&amp;"=="&amp;"&lt;"&amp;analysis!C715&amp;"&gt; "&amp;" &lt;Q"&amp;analysis!D715&amp;"&gt; "&amp;" &lt;"&amp;analysis!C715 &amp;" Q"&amp;analysis!D715&amp;"&gt; "&amp;" &lt;F."&amp;analysis!P715&amp;"&gt; "&amp;" &lt;F."&amp;analysis!P715&amp;" Ch."&amp;analysis!R715&amp;"&gt; "&amp;" &lt;"&amp;analysis!N715&amp;"&gt; "&amp;" &lt;Lv"&amp;analysis!L715&amp;"&gt; "&amp;" **"&amp;analysis!F715&amp;"** "</f>
        <v xml:space="preserve">==201339==&lt;2013&gt;  &lt;Q39&gt;  &lt;2013 Q39&gt;  &lt;F.5&gt;  &lt;F.5 Ch.3&gt;  &lt;G&gt;  &lt;Lv5&gt;  **A** </v>
      </c>
      <c r="D714" s="85" t="s">
        <v>519</v>
      </c>
      <c r="E714" s="84" t="str">
        <f>analysis!C715&amp;" Q"&amp;analysis!D715&amp;" &lt;F."&amp;analysis!P715&amp;" Ch."&amp;analysis!R715&amp;"&gt; "&amp;" &lt;Lv"&amp;analysis!L715&amp;"&gt; "</f>
        <v xml:space="preserve">2013 Q39 &lt;F.5 Ch.3&gt;  &lt;Lv5&gt; </v>
      </c>
    </row>
    <row r="715" spans="2:5" x14ac:dyDescent="0.25">
      <c r="B715" s="85" t="s">
        <v>518</v>
      </c>
      <c r="C715" s="77" t="str">
        <f>"=="&amp;analysis!A716&amp;"=="&amp;"&lt;"&amp;analysis!C716&amp;"&gt; "&amp;" &lt;Q"&amp;analysis!D716&amp;"&gt; "&amp;" &lt;"&amp;analysis!C716 &amp;" Q"&amp;analysis!D716&amp;"&gt; "&amp;" &lt;F."&amp;analysis!P716&amp;"&gt; "&amp;" &lt;F."&amp;analysis!P716&amp;" Ch."&amp;analysis!R716&amp;"&gt; "&amp;" &lt;"&amp;analysis!N716&amp;"&gt; "&amp;" &lt;Lv"&amp;analysis!L716&amp;"&gt; "&amp;" **"&amp;analysis!F716&amp;"** "</f>
        <v xml:space="preserve">==201340==&lt;2013&gt;  &lt;Q40&gt;  &lt;2013 Q40&gt;  &lt;F.5&gt;  &lt;F.5 Ch.10&gt;  &lt;3D2&gt;  &lt;Lv5&gt;  **B** </v>
      </c>
      <c r="D715" s="85" t="s">
        <v>519</v>
      </c>
      <c r="E715" s="84" t="str">
        <f>analysis!C716&amp;" Q"&amp;analysis!D716&amp;" &lt;F."&amp;analysis!P716&amp;" Ch."&amp;analysis!R716&amp;"&gt; "&amp;" &lt;Lv"&amp;analysis!L716&amp;"&gt; "</f>
        <v xml:space="preserve">2013 Q40 &lt;F.5 Ch.10&gt;  &lt;Lv5&gt; </v>
      </c>
    </row>
    <row r="716" spans="2:5" x14ac:dyDescent="0.25">
      <c r="B716" s="85" t="s">
        <v>518</v>
      </c>
      <c r="C716" s="77" t="str">
        <f>"=="&amp;analysis!A717&amp;"=="&amp;"&lt;"&amp;analysis!C717&amp;"&gt; "&amp;" &lt;Q"&amp;analysis!D717&amp;"&gt; "&amp;" &lt;"&amp;analysis!C717 &amp;" Q"&amp;analysis!D717&amp;"&gt; "&amp;" &lt;F."&amp;analysis!P717&amp;"&gt; "&amp;" &lt;F."&amp;analysis!P717&amp;" Ch."&amp;analysis!R717&amp;"&gt; "&amp;" &lt;"&amp;analysis!N717&amp;"&gt; "&amp;" &lt;Lv"&amp;analysis!L717&amp;"&gt; "&amp;" **"&amp;analysis!F717&amp;"** "</f>
        <v xml:space="preserve">==201341==&lt;2013&gt;  &lt;Q41&gt;  &lt;2013 Q41&gt;  &lt;F.4&gt;  &lt;F.4 Ch.11&gt;  &lt;DG3&gt;  &lt;Lv4&gt;  **D** </v>
      </c>
      <c r="D716" s="85" t="s">
        <v>519</v>
      </c>
      <c r="E716" s="84" t="str">
        <f>analysis!C717&amp;" Q"&amp;analysis!D717&amp;" &lt;F."&amp;analysis!P717&amp;" Ch."&amp;analysis!R717&amp;"&gt; "&amp;" &lt;Lv"&amp;analysis!L717&amp;"&gt; "</f>
        <v xml:space="preserve">2013 Q41 &lt;F.4 Ch.11&gt;  &lt;Lv4&gt; </v>
      </c>
    </row>
    <row r="717" spans="2:5" x14ac:dyDescent="0.25">
      <c r="B717" s="85" t="s">
        <v>518</v>
      </c>
      <c r="C717" s="77" t="str">
        <f>"=="&amp;analysis!A718&amp;"=="&amp;"&lt;"&amp;analysis!C718&amp;"&gt; "&amp;" &lt;Q"&amp;analysis!D718&amp;"&gt; "&amp;" &lt;"&amp;analysis!C718 &amp;" Q"&amp;analysis!D718&amp;"&gt; "&amp;" &lt;F."&amp;analysis!P718&amp;"&gt; "&amp;" &lt;F."&amp;analysis!P718&amp;" Ch."&amp;analysis!R718&amp;"&gt; "&amp;" &lt;"&amp;analysis!N718&amp;"&gt; "&amp;" &lt;Lv"&amp;analysis!L718&amp;"&gt; "&amp;" **"&amp;analysis!F718&amp;"** "</f>
        <v xml:space="preserve">==201342==&lt;2013&gt;  &lt;Q42&gt;  &lt;2013 Q42&gt;  &lt;F.5&gt;  &lt;F.5 Ch.7&gt;  &lt;AG3&gt;  &lt;Lv5&gt;  **B** </v>
      </c>
      <c r="D717" s="85" t="s">
        <v>519</v>
      </c>
      <c r="E717" s="84" t="str">
        <f>analysis!C718&amp;" Q"&amp;analysis!D718&amp;" &lt;F."&amp;analysis!P718&amp;" Ch."&amp;analysis!R718&amp;"&gt; "&amp;" &lt;Lv"&amp;analysis!L718&amp;"&gt; "</f>
        <v xml:space="preserve">2013 Q42 &lt;F.5 Ch.7&gt;  &lt;Lv5&gt; </v>
      </c>
    </row>
    <row r="718" spans="2:5" x14ac:dyDescent="0.25">
      <c r="B718" s="85" t="s">
        <v>518</v>
      </c>
      <c r="C718" s="77" t="str">
        <f>"=="&amp;analysis!A719&amp;"=="&amp;"&lt;"&amp;analysis!C719&amp;"&gt; "&amp;" &lt;Q"&amp;analysis!D719&amp;"&gt; "&amp;" &lt;"&amp;analysis!C719 &amp;" Q"&amp;analysis!D719&amp;"&gt; "&amp;" &lt;F."&amp;analysis!P719&amp;"&gt; "&amp;" &lt;F."&amp;analysis!P719&amp;" Ch."&amp;analysis!R719&amp;"&gt; "&amp;" &lt;"&amp;analysis!N719&amp;"&gt; "&amp;" &lt;Lv"&amp;analysis!L719&amp;"&gt; "&amp;" **"&amp;analysis!F719&amp;"** "</f>
        <v xml:space="preserve">==201343==&lt;2013&gt;  &lt;Q43&gt;  &lt;2013 Q43&gt;  &lt;F.3&gt;  &lt;F.3 Ch.7&gt;  &lt;DG2&gt;  &lt;Lv5&gt;  **A** </v>
      </c>
      <c r="D718" s="85" t="s">
        <v>519</v>
      </c>
      <c r="E718" s="84" t="str">
        <f>analysis!C719&amp;" Q"&amp;analysis!D719&amp;" &lt;F."&amp;analysis!P719&amp;" Ch."&amp;analysis!R719&amp;"&gt; "&amp;" &lt;Lv"&amp;analysis!L719&amp;"&gt; "</f>
        <v xml:space="preserve">2013 Q43 &lt;F.3 Ch.7&gt;  &lt;Lv5&gt; </v>
      </c>
    </row>
    <row r="719" spans="2:5" x14ac:dyDescent="0.25">
      <c r="B719" s="85" t="s">
        <v>518</v>
      </c>
      <c r="C719" s="77" t="str">
        <f>"=="&amp;analysis!A720&amp;"=="&amp;"&lt;"&amp;analysis!C720&amp;"&gt; "&amp;" &lt;Q"&amp;analysis!D720&amp;"&gt; "&amp;" &lt;"&amp;analysis!C720 &amp;" Q"&amp;analysis!D720&amp;"&gt; "&amp;" &lt;F."&amp;analysis!P720&amp;"&gt; "&amp;" &lt;F."&amp;analysis!P720&amp;" Ch."&amp;analysis!R720&amp;"&gt; "&amp;" &lt;"&amp;analysis!N720&amp;"&gt; "&amp;" &lt;Lv"&amp;analysis!L720&amp;"&gt; "&amp;" **"&amp;analysis!F720&amp;"** "</f>
        <v xml:space="preserve">==201344==&lt;2013&gt;  &lt;Q44&gt;  &lt;2013 Q44&gt;  &lt;F.5&gt;  &lt;F.5 Ch.4&gt;  &lt;P2&gt;  &lt;Lv2&gt;  **C** </v>
      </c>
      <c r="D719" s="85" t="s">
        <v>519</v>
      </c>
      <c r="E719" s="84" t="str">
        <f>analysis!C720&amp;" Q"&amp;analysis!D720&amp;" &lt;F."&amp;analysis!P720&amp;" Ch."&amp;analysis!R720&amp;"&gt; "&amp;" &lt;Lv"&amp;analysis!L720&amp;"&gt; "</f>
        <v xml:space="preserve">2013 Q44 &lt;F.5 Ch.4&gt;  &lt;Lv2&gt; </v>
      </c>
    </row>
    <row r="720" spans="2:5" x14ac:dyDescent="0.25">
      <c r="B720" s="85" t="s">
        <v>518</v>
      </c>
      <c r="C720" s="77" t="str">
        <f>"=="&amp;analysis!A721&amp;"=="&amp;"&lt;"&amp;analysis!C721&amp;"&gt; "&amp;" &lt;Q"&amp;analysis!D721&amp;"&gt; "&amp;" &lt;"&amp;analysis!C721 &amp;" Q"&amp;analysis!D721&amp;"&gt; "&amp;" &lt;F."&amp;analysis!P721&amp;"&gt; "&amp;" &lt;F."&amp;analysis!P721&amp;" Ch."&amp;analysis!R721&amp;"&gt; "&amp;" &lt;"&amp;analysis!N721&amp;"&gt; "&amp;" &lt;Lv"&amp;analysis!L721&amp;"&gt; "&amp;" **"&amp;analysis!F721&amp;"** "</f>
        <v xml:space="preserve">==201345==&lt;2013&gt;  &lt;Q45&gt;  &lt;2013 Q45&gt;  &lt;F.5&gt;  &lt;F.5 Ch.11&gt;  &lt;S3&gt;  &lt;Lv5&gt;  **C** </v>
      </c>
      <c r="D720" s="85" t="s">
        <v>519</v>
      </c>
      <c r="E720" s="84" t="str">
        <f>analysis!C721&amp;" Q"&amp;analysis!D721&amp;" &lt;F."&amp;analysis!P721&amp;" Ch."&amp;analysis!R721&amp;"&gt; "&amp;" &lt;Lv"&amp;analysis!L721&amp;"&gt; "</f>
        <v xml:space="preserve">2013 Q45 &lt;F.5 Ch.11&gt;  &lt;Lv5&gt; </v>
      </c>
    </row>
    <row r="721" spans="2:5" x14ac:dyDescent="0.25">
      <c r="B721" s="85" t="s">
        <v>518</v>
      </c>
      <c r="C721" s="77" t="str">
        <f>"=="&amp;analysis!A722&amp;"=="&amp;"&lt;"&amp;analysis!C722&amp;"&gt; "&amp;" &lt;Q"&amp;analysis!D722&amp;"&gt; "&amp;" &lt;"&amp;analysis!C722 &amp;" Q"&amp;analysis!D722&amp;"&gt; "&amp;" &lt;F."&amp;analysis!P722&amp;"&gt; "&amp;" &lt;F."&amp;analysis!P722&amp;" Ch."&amp;analysis!R722&amp;"&gt; "&amp;" &lt;"&amp;analysis!N722&amp;"&gt; "&amp;" &lt;Lv"&amp;analysis!L722&amp;"&gt; "&amp;" **"&amp;analysis!F722&amp;"** "</f>
        <v xml:space="preserve">==201401==&lt;2014&gt;  &lt;Q1&gt;  &lt;2014 Q1&gt;  &lt;F.3&gt;  &lt;F.3 Ch.2&gt;  &lt;A2&gt;  &lt;Lv2&gt;  **B** </v>
      </c>
      <c r="D721" s="85" t="s">
        <v>519</v>
      </c>
      <c r="E721" s="84" t="str">
        <f>analysis!C722&amp;" Q"&amp;analysis!D722&amp;" &lt;F."&amp;analysis!P722&amp;" Ch."&amp;analysis!R722&amp;"&gt; "&amp;" &lt;Lv"&amp;analysis!L722&amp;"&gt; "</f>
        <v xml:space="preserve">2014 Q1 &lt;F.3 Ch.2&gt;  &lt;Lv2&gt; </v>
      </c>
    </row>
    <row r="722" spans="2:5" x14ac:dyDescent="0.25">
      <c r="B722" s="85" t="s">
        <v>518</v>
      </c>
      <c r="C722" s="77" t="str">
        <f>"=="&amp;analysis!A723&amp;"=="&amp;"&lt;"&amp;analysis!C723&amp;"&gt; "&amp;" &lt;Q"&amp;analysis!D723&amp;"&gt; "&amp;" &lt;"&amp;analysis!C723 &amp;" Q"&amp;analysis!D723&amp;"&gt; "&amp;" &lt;F."&amp;analysis!P723&amp;"&gt; "&amp;" &lt;F."&amp;analysis!P723&amp;" Ch."&amp;analysis!R723&amp;"&gt; "&amp;" &lt;"&amp;analysis!N723&amp;"&gt; "&amp;" &lt;Lv"&amp;analysis!L723&amp;"&gt; "&amp;" **"&amp;analysis!F723&amp;"** "</f>
        <v xml:space="preserve">==201402==&lt;2014&gt;  &lt;Q2&gt;  &lt;2014 Q2&gt;  &lt;F.2&gt;  &lt;F.2 Ch.2&gt;  &lt;A1&gt;  &lt;Lv2&gt;  **A** </v>
      </c>
      <c r="D722" s="85" t="s">
        <v>519</v>
      </c>
      <c r="E722" s="84" t="str">
        <f>analysis!C723&amp;" Q"&amp;analysis!D723&amp;" &lt;F."&amp;analysis!P723&amp;" Ch."&amp;analysis!R723&amp;"&gt; "&amp;" &lt;Lv"&amp;analysis!L723&amp;"&gt; "</f>
        <v xml:space="preserve">2014 Q2 &lt;F.2 Ch.2&gt;  &lt;Lv2&gt; </v>
      </c>
    </row>
    <row r="723" spans="2:5" x14ac:dyDescent="0.25">
      <c r="B723" s="85" t="s">
        <v>518</v>
      </c>
      <c r="C723" s="77" t="str">
        <f>"=="&amp;analysis!A724&amp;"=="&amp;"&lt;"&amp;analysis!C724&amp;"&gt; "&amp;" &lt;Q"&amp;analysis!D724&amp;"&gt; "&amp;" &lt;"&amp;analysis!C724 &amp;" Q"&amp;analysis!D724&amp;"&gt; "&amp;" &lt;F."&amp;analysis!P724&amp;"&gt; "&amp;" &lt;F."&amp;analysis!P724&amp;" Ch."&amp;analysis!R724&amp;"&gt; "&amp;" &lt;"&amp;analysis!N724&amp;"&gt; "&amp;" &lt;Lv"&amp;analysis!L724&amp;"&gt; "&amp;" **"&amp;analysis!F724&amp;"** "</f>
        <v xml:space="preserve">==201403==&lt;2014&gt;  &lt;Q3&gt;  &lt;2014 Q3&gt;  &lt;F.2&gt;  &lt;F.2 Ch.3&gt;  &lt;A1&gt;  &lt;Lv2&gt;  **B** </v>
      </c>
      <c r="D723" s="85" t="s">
        <v>519</v>
      </c>
      <c r="E723" s="84" t="str">
        <f>analysis!C724&amp;" Q"&amp;analysis!D724&amp;" &lt;F."&amp;analysis!P724&amp;" Ch."&amp;analysis!R724&amp;"&gt; "&amp;" &lt;Lv"&amp;analysis!L724&amp;"&gt; "</f>
        <v xml:space="preserve">2014 Q3 &lt;F.2 Ch.3&gt;  &lt;Lv2&gt; </v>
      </c>
    </row>
    <row r="724" spans="2:5" x14ac:dyDescent="0.25">
      <c r="B724" s="85" t="s">
        <v>518</v>
      </c>
      <c r="C724" s="77" t="str">
        <f>"=="&amp;analysis!A725&amp;"=="&amp;"&lt;"&amp;analysis!C725&amp;"&gt; "&amp;" &lt;Q"&amp;analysis!D725&amp;"&gt; "&amp;" &lt;"&amp;analysis!C725 &amp;" Q"&amp;analysis!D725&amp;"&gt; "&amp;" &lt;F."&amp;analysis!P725&amp;"&gt; "&amp;" &lt;F."&amp;analysis!P725&amp;" Ch."&amp;analysis!R725&amp;"&gt; "&amp;" &lt;"&amp;analysis!N725&amp;"&gt; "&amp;" &lt;Lv"&amp;analysis!L725&amp;"&gt; "&amp;" **"&amp;analysis!F725&amp;"** "</f>
        <v xml:space="preserve">==201404==&lt;2014&gt;  &lt;Q4&gt;  &lt;2014 Q4&gt;  &lt;F.4&gt;  &lt;F.4 Ch.3&gt;  &lt;A3&gt;  &lt;Lv2&gt;  **B** </v>
      </c>
      <c r="D724" s="85" t="s">
        <v>519</v>
      </c>
      <c r="E724" s="84" t="str">
        <f>analysis!C725&amp;" Q"&amp;analysis!D725&amp;" &lt;F."&amp;analysis!P725&amp;" Ch."&amp;analysis!R725&amp;"&gt; "&amp;" &lt;Lv"&amp;analysis!L725&amp;"&gt; "</f>
        <v xml:space="preserve">2014 Q4 &lt;F.4 Ch.3&gt;  &lt;Lv2&gt; </v>
      </c>
    </row>
    <row r="725" spans="2:5" x14ac:dyDescent="0.25">
      <c r="B725" s="85" t="s">
        <v>518</v>
      </c>
      <c r="C725" s="77" t="str">
        <f>"=="&amp;analysis!A726&amp;"=="&amp;"&lt;"&amp;analysis!C726&amp;"&gt; "&amp;" &lt;Q"&amp;analysis!D726&amp;"&gt; "&amp;" &lt;"&amp;analysis!C726 &amp;" Q"&amp;analysis!D726&amp;"&gt; "&amp;" &lt;F."&amp;analysis!P726&amp;"&gt; "&amp;" &lt;F."&amp;analysis!P726&amp;" Ch."&amp;analysis!R726&amp;"&gt; "&amp;" &lt;"&amp;analysis!N726&amp;"&gt; "&amp;" &lt;Lv"&amp;analysis!L726&amp;"&gt; "&amp;" **"&amp;analysis!F726&amp;"** "</f>
        <v xml:space="preserve">==201405==&lt;2014&gt;  &lt;Q5&gt;  &lt;2014 Q5&gt;  &lt;F.4&gt;  &lt;F.4 Ch.5&gt;  &lt;A4&gt;  &lt;Lv2&gt;  **C** </v>
      </c>
      <c r="D725" s="85" t="s">
        <v>519</v>
      </c>
      <c r="E725" s="84" t="str">
        <f>analysis!C726&amp;" Q"&amp;analysis!D726&amp;" &lt;F."&amp;analysis!P726&amp;" Ch."&amp;analysis!R726&amp;"&gt; "&amp;" &lt;Lv"&amp;analysis!L726&amp;"&gt; "</f>
        <v xml:space="preserve">2014 Q5 &lt;F.4 Ch.5&gt;  &lt;Lv2&gt; </v>
      </c>
    </row>
    <row r="726" spans="2:5" x14ac:dyDescent="0.25">
      <c r="B726" s="85" t="s">
        <v>518</v>
      </c>
      <c r="C726" s="77" t="str">
        <f>"=="&amp;analysis!A727&amp;"=="&amp;"&lt;"&amp;analysis!C727&amp;"&gt; "&amp;" &lt;Q"&amp;analysis!D727&amp;"&gt; "&amp;" &lt;"&amp;analysis!C727 &amp;" Q"&amp;analysis!D727&amp;"&gt; "&amp;" &lt;F."&amp;analysis!P727&amp;"&gt; "&amp;" &lt;F."&amp;analysis!P727&amp;" Ch."&amp;analysis!R727&amp;"&gt; "&amp;" &lt;"&amp;analysis!N727&amp;"&gt; "&amp;" &lt;Lv"&amp;analysis!L727&amp;"&gt; "&amp;" **"&amp;analysis!F727&amp;"** "</f>
        <v xml:space="preserve">==201406==&lt;2014&gt;  &lt;Q6&gt;  &lt;2014 Q6&gt;  &lt;F.3&gt;  &lt;F.3 Ch.4&gt;  &lt;A2&gt;  &lt;Lv4&gt;  **D** </v>
      </c>
      <c r="D726" s="85" t="s">
        <v>519</v>
      </c>
      <c r="E726" s="84" t="str">
        <f>analysis!C727&amp;" Q"&amp;analysis!D727&amp;" &lt;F."&amp;analysis!P727&amp;" Ch."&amp;analysis!R727&amp;"&gt; "&amp;" &lt;Lv"&amp;analysis!L727&amp;"&gt; "</f>
        <v xml:space="preserve">2014 Q6 &lt;F.3 Ch.4&gt;  &lt;Lv4&gt; </v>
      </c>
    </row>
    <row r="727" spans="2:5" x14ac:dyDescent="0.25">
      <c r="B727" s="85" t="s">
        <v>518</v>
      </c>
      <c r="C727" s="77" t="str">
        <f>"=="&amp;analysis!A728&amp;"=="&amp;"&lt;"&amp;analysis!C728&amp;"&gt; "&amp;" &lt;Q"&amp;analysis!D728&amp;"&gt; "&amp;" &lt;"&amp;analysis!C728 &amp;" Q"&amp;analysis!D728&amp;"&gt; "&amp;" &lt;F."&amp;analysis!P728&amp;"&gt; "&amp;" &lt;F."&amp;analysis!P728&amp;" Ch."&amp;analysis!R728&amp;"&gt; "&amp;" &lt;"&amp;analysis!N728&amp;"&gt; "&amp;" &lt;Lv"&amp;analysis!L728&amp;"&gt; "&amp;" **"&amp;analysis!F728&amp;"** "</f>
        <v xml:space="preserve">==201407==&lt;2014&gt;  &lt;Q7&gt;  &lt;2014 Q7&gt;  &lt;F.5&gt;  &lt;F.5 Ch.2&gt;  &lt;A4&gt;  &lt;Lv2&gt;  **C** </v>
      </c>
      <c r="D727" s="85" t="s">
        <v>519</v>
      </c>
      <c r="E727" s="84" t="str">
        <f>analysis!C728&amp;" Q"&amp;analysis!D728&amp;" &lt;F."&amp;analysis!P728&amp;" Ch."&amp;analysis!R728&amp;"&gt; "&amp;" &lt;Lv"&amp;analysis!L728&amp;"&gt; "</f>
        <v xml:space="preserve">2014 Q7 &lt;F.5 Ch.2&gt;  &lt;Lv2&gt; </v>
      </c>
    </row>
    <row r="728" spans="2:5" x14ac:dyDescent="0.25">
      <c r="B728" s="85" t="s">
        <v>518</v>
      </c>
      <c r="C728" s="77" t="str">
        <f>"=="&amp;analysis!A729&amp;"=="&amp;"&lt;"&amp;analysis!C729&amp;"&gt; "&amp;" &lt;Q"&amp;analysis!D729&amp;"&gt; "&amp;" &lt;"&amp;analysis!C729 &amp;" Q"&amp;analysis!D729&amp;"&gt; "&amp;" &lt;F."&amp;analysis!P729&amp;"&gt; "&amp;" &lt;F."&amp;analysis!P729&amp;" Ch."&amp;analysis!R729&amp;"&gt; "&amp;" &lt;"&amp;analysis!N729&amp;"&gt; "&amp;" &lt;Lv"&amp;analysis!L729&amp;"&gt; "&amp;" **"&amp;analysis!F729&amp;"** "</f>
        <v xml:space="preserve">==201408==&lt;2014&gt;  &lt;Q8&gt;  &lt;2014 Q8&gt;  &lt;F.2&gt;  &lt;F.2 Ch.5&gt;  &lt;A1&gt;  &lt;Lv2&gt;  **A** </v>
      </c>
      <c r="D728" s="85" t="s">
        <v>519</v>
      </c>
      <c r="E728" s="84" t="str">
        <f>analysis!C729&amp;" Q"&amp;analysis!D729&amp;" &lt;F."&amp;analysis!P729&amp;" Ch."&amp;analysis!R729&amp;"&gt; "&amp;" &lt;Lv"&amp;analysis!L729&amp;"&gt; "</f>
        <v xml:space="preserve">2014 Q8 &lt;F.2 Ch.5&gt;  &lt;Lv2&gt; </v>
      </c>
    </row>
    <row r="729" spans="2:5" x14ac:dyDescent="0.25">
      <c r="B729" s="85" t="s">
        <v>518</v>
      </c>
      <c r="C729" s="77" t="str">
        <f>"=="&amp;analysis!A730&amp;"=="&amp;"&lt;"&amp;analysis!C730&amp;"&gt; "&amp;" &lt;Q"&amp;analysis!D730&amp;"&gt; "&amp;" &lt;"&amp;analysis!C730 &amp;" Q"&amp;analysis!D730&amp;"&gt; "&amp;" &lt;F."&amp;analysis!P730&amp;"&gt; "&amp;" &lt;F."&amp;analysis!P730&amp;" Ch."&amp;analysis!R730&amp;"&gt; "&amp;" &lt;"&amp;analysis!N730&amp;"&gt; "&amp;" &lt;Lv"&amp;analysis!L730&amp;"&gt; "&amp;" **"&amp;analysis!F730&amp;"** "</f>
        <v xml:space="preserve">==201409==&lt;2014&gt;  &lt;Q9&gt;  &lt;2014 Q9&gt;  &lt;F.1&gt;  &lt;F.1 Ch.3&gt;  &lt;A1&gt;  &lt;Lv2&gt;  **A** </v>
      </c>
      <c r="D729" s="85" t="s">
        <v>519</v>
      </c>
      <c r="E729" s="84" t="str">
        <f>analysis!C730&amp;" Q"&amp;analysis!D730&amp;" &lt;F."&amp;analysis!P730&amp;" Ch."&amp;analysis!R730&amp;"&gt; "&amp;" &lt;Lv"&amp;analysis!L730&amp;"&gt; "</f>
        <v xml:space="preserve">2014 Q9 &lt;F.1 Ch.3&gt;  &lt;Lv2&gt; </v>
      </c>
    </row>
    <row r="730" spans="2:5" x14ac:dyDescent="0.25">
      <c r="B730" s="85" t="s">
        <v>518</v>
      </c>
      <c r="C730" s="77" t="str">
        <f>"=="&amp;analysis!A731&amp;"=="&amp;"&lt;"&amp;analysis!C731&amp;"&gt; "&amp;" &lt;Q"&amp;analysis!D731&amp;"&gt; "&amp;" &lt;"&amp;analysis!C731 &amp;" Q"&amp;analysis!D731&amp;"&gt; "&amp;" &lt;F."&amp;analysis!P731&amp;"&gt; "&amp;" &lt;F."&amp;analysis!P731&amp;" Ch."&amp;analysis!R731&amp;"&gt; "&amp;" &lt;"&amp;analysis!N731&amp;"&gt; "&amp;" &lt;Lv"&amp;analysis!L731&amp;"&gt; "&amp;" **"&amp;analysis!F731&amp;"** "</f>
        <v xml:space="preserve">==201410==&lt;2014&gt;  &lt;Q10&gt;  &lt;2014 Q10&gt;  &lt;F.3&gt;  &lt;F.3 Ch.3&gt;  &lt;DA&gt;  &lt;Lv4&gt;  **C** </v>
      </c>
      <c r="D730" s="85" t="s">
        <v>519</v>
      </c>
      <c r="E730" s="84" t="str">
        <f>analysis!C731&amp;" Q"&amp;analysis!D731&amp;" &lt;F."&amp;analysis!P731&amp;" Ch."&amp;analysis!R731&amp;"&gt; "&amp;" &lt;Lv"&amp;analysis!L731&amp;"&gt; "</f>
        <v xml:space="preserve">2014 Q10 &lt;F.3 Ch.3&gt;  &lt;Lv4&gt; </v>
      </c>
    </row>
    <row r="731" spans="2:5" x14ac:dyDescent="0.25">
      <c r="B731" s="85" t="s">
        <v>518</v>
      </c>
      <c r="C731" s="77" t="str">
        <f>"=="&amp;analysis!A732&amp;"=="&amp;"&lt;"&amp;analysis!C732&amp;"&gt; "&amp;" &lt;Q"&amp;analysis!D732&amp;"&gt; "&amp;" &lt;"&amp;analysis!C732 &amp;" Q"&amp;analysis!D732&amp;"&gt; "&amp;" &lt;F."&amp;analysis!P732&amp;"&gt; "&amp;" &lt;F."&amp;analysis!P732&amp;" Ch."&amp;analysis!R732&amp;"&gt; "&amp;" &lt;"&amp;analysis!N732&amp;"&gt; "&amp;" &lt;Lv"&amp;analysis!L732&amp;"&gt; "&amp;" **"&amp;analysis!F732&amp;"** "</f>
        <v xml:space="preserve">==201411==&lt;2014&gt;  &lt;Q11&gt;  &lt;2014 Q11&gt;  &lt;F.2&gt;  &lt;F.2 Ch.1&gt;  &lt;A1&gt;  &lt;Lv3&gt;  **A** </v>
      </c>
      <c r="D731" s="85" t="s">
        <v>519</v>
      </c>
      <c r="E731" s="84" t="str">
        <f>analysis!C732&amp;" Q"&amp;analysis!D732&amp;" &lt;F."&amp;analysis!P732&amp;" Ch."&amp;analysis!R732&amp;"&gt; "&amp;" &lt;Lv"&amp;analysis!L732&amp;"&gt; "</f>
        <v xml:space="preserve">2014 Q11 &lt;F.2 Ch.1&gt;  &lt;Lv3&gt; </v>
      </c>
    </row>
    <row r="732" spans="2:5" x14ac:dyDescent="0.25">
      <c r="B732" s="85" t="s">
        <v>518</v>
      </c>
      <c r="C732" s="77" t="str">
        <f>"=="&amp;analysis!A733&amp;"=="&amp;"&lt;"&amp;analysis!C733&amp;"&gt; "&amp;" &lt;Q"&amp;analysis!D733&amp;"&gt; "&amp;" &lt;"&amp;analysis!C733 &amp;" Q"&amp;analysis!D733&amp;"&gt; "&amp;" &lt;F."&amp;analysis!P733&amp;"&gt; "&amp;" &lt;F."&amp;analysis!P733&amp;" Ch."&amp;analysis!R733&amp;"&gt; "&amp;" &lt;"&amp;analysis!N733&amp;"&gt; "&amp;" &lt;Lv"&amp;analysis!L733&amp;"&gt; "&amp;" **"&amp;analysis!F733&amp;"** "</f>
        <v xml:space="preserve">==201412==&lt;2014&gt;  &lt;Q12&gt;  &lt;2014 Q12&gt;  &lt;F.2&gt;  &lt;F.2 Ch.6&gt;  &lt;A1&gt;  &lt;Lv3&gt;  **D** </v>
      </c>
      <c r="D732" s="85" t="s">
        <v>519</v>
      </c>
      <c r="E732" s="84" t="str">
        <f>analysis!C733&amp;" Q"&amp;analysis!D733&amp;" &lt;F."&amp;analysis!P733&amp;" Ch."&amp;analysis!R733&amp;"&gt; "&amp;" &lt;Lv"&amp;analysis!L733&amp;"&gt; "</f>
        <v xml:space="preserve">2014 Q12 &lt;F.2 Ch.6&gt;  &lt;Lv3&gt; </v>
      </c>
    </row>
    <row r="733" spans="2:5" x14ac:dyDescent="0.25">
      <c r="B733" s="85" t="s">
        <v>518</v>
      </c>
      <c r="C733" s="77" t="str">
        <f>"=="&amp;analysis!A734&amp;"=="&amp;"&lt;"&amp;analysis!C734&amp;"&gt; "&amp;" &lt;Q"&amp;analysis!D734&amp;"&gt; "&amp;" &lt;"&amp;analysis!C734 &amp;" Q"&amp;analysis!D734&amp;"&gt; "&amp;" &lt;F."&amp;analysis!P734&amp;"&gt; "&amp;" &lt;F."&amp;analysis!P734&amp;" Ch."&amp;analysis!R734&amp;"&gt; "&amp;" &lt;"&amp;analysis!N734&amp;"&gt; "&amp;" &lt;Lv"&amp;analysis!L734&amp;"&gt; "&amp;" **"&amp;analysis!F734&amp;"** "</f>
        <v xml:space="preserve">==201413==&lt;2014&gt;  &lt;Q13&gt;  &lt;2014 Q13&gt;  &lt;F.5&gt;  &lt;F.5 Ch.6&gt;  &lt;DA&gt;  &lt;Lv2&gt;  **C** </v>
      </c>
      <c r="D733" s="85" t="s">
        <v>519</v>
      </c>
      <c r="E733" s="84" t="str">
        <f>analysis!C734&amp;" Q"&amp;analysis!D734&amp;" &lt;F."&amp;analysis!P734&amp;" Ch."&amp;analysis!R734&amp;"&gt; "&amp;" &lt;Lv"&amp;analysis!L734&amp;"&gt; "</f>
        <v xml:space="preserve">2014 Q13 &lt;F.5 Ch.6&gt;  &lt;Lv2&gt; </v>
      </c>
    </row>
    <row r="734" spans="2:5" x14ac:dyDescent="0.25">
      <c r="B734" s="85" t="s">
        <v>518</v>
      </c>
      <c r="C734" s="77" t="str">
        <f>"=="&amp;analysis!A735&amp;"=="&amp;"&lt;"&amp;analysis!C735&amp;"&gt; "&amp;" &lt;Q"&amp;analysis!D735&amp;"&gt; "&amp;" &lt;"&amp;analysis!C735 &amp;" Q"&amp;analysis!D735&amp;"&gt; "&amp;" &lt;F."&amp;analysis!P735&amp;"&gt; "&amp;" &lt;F."&amp;analysis!P735&amp;" Ch."&amp;analysis!R735&amp;"&gt; "&amp;" &lt;"&amp;analysis!N735&amp;"&gt; "&amp;" &lt;Lv"&amp;analysis!L735&amp;"&gt; "&amp;" **"&amp;analysis!F735&amp;"** "</f>
        <v xml:space="preserve">==201414==&lt;2014&gt;  &lt;Q14&gt;  &lt;2014 Q14&gt;  &lt;F.6&gt;  &lt;F.6 Ch.2&gt;  &lt;A3&gt;  &lt;Lv4&gt;  **D** </v>
      </c>
      <c r="D734" s="85" t="s">
        <v>519</v>
      </c>
      <c r="E734" s="84" t="str">
        <f>analysis!C735&amp;" Q"&amp;analysis!D735&amp;" &lt;F."&amp;analysis!P735&amp;" Ch."&amp;analysis!R735&amp;"&gt; "&amp;" &lt;Lv"&amp;analysis!L735&amp;"&gt; "</f>
        <v xml:space="preserve">2014 Q14 &lt;F.6 Ch.2&gt;  &lt;Lv4&gt; </v>
      </c>
    </row>
    <row r="735" spans="2:5" x14ac:dyDescent="0.25">
      <c r="B735" s="85" t="s">
        <v>518</v>
      </c>
      <c r="C735" s="77" t="str">
        <f>"=="&amp;analysis!A736&amp;"=="&amp;"&lt;"&amp;analysis!C736&amp;"&gt; "&amp;" &lt;Q"&amp;analysis!D736&amp;"&gt; "&amp;" &lt;"&amp;analysis!C736 &amp;" Q"&amp;analysis!D736&amp;"&gt; "&amp;" &lt;F."&amp;analysis!P736&amp;"&gt; "&amp;" &lt;F."&amp;analysis!P736&amp;" Ch."&amp;analysis!R736&amp;"&gt; "&amp;" &lt;"&amp;analysis!N736&amp;"&gt; "&amp;" &lt;Lv"&amp;analysis!L736&amp;"&gt; "&amp;" **"&amp;analysis!F736&amp;"** "</f>
        <v xml:space="preserve">==201415==&lt;2014&gt;  &lt;Q15&gt;  &lt;2014 Q15&gt;  &lt;F.5&gt;  &lt;F.5 Ch.9&gt;  &lt;T2&gt;  &lt;Lv2&gt;  **C** </v>
      </c>
      <c r="D735" s="85" t="s">
        <v>519</v>
      </c>
      <c r="E735" s="84" t="str">
        <f>analysis!C736&amp;" Q"&amp;analysis!D736&amp;" &lt;F."&amp;analysis!P736&amp;" Ch."&amp;analysis!R736&amp;"&gt; "&amp;" &lt;Lv"&amp;analysis!L736&amp;"&gt; "</f>
        <v xml:space="preserve">2014 Q15 &lt;F.5 Ch.9&gt;  &lt;Lv2&gt; </v>
      </c>
    </row>
    <row r="736" spans="2:5" x14ac:dyDescent="0.25">
      <c r="B736" s="85" t="s">
        <v>518</v>
      </c>
      <c r="C736" s="77" t="str">
        <f>"=="&amp;analysis!A737&amp;"=="&amp;"&lt;"&amp;analysis!C737&amp;"&gt; "&amp;" &lt;Q"&amp;analysis!D737&amp;"&gt; "&amp;" &lt;"&amp;analysis!C737 &amp;" Q"&amp;analysis!D737&amp;"&gt; "&amp;" &lt;F."&amp;analysis!P737&amp;"&gt; "&amp;" &lt;F."&amp;analysis!P737&amp;" Ch."&amp;analysis!R737&amp;"&gt; "&amp;" &lt;"&amp;analysis!N737&amp;"&gt; "&amp;" &lt;Lv"&amp;analysis!L737&amp;"&gt; "&amp;" **"&amp;analysis!F737&amp;"** "</f>
        <v xml:space="preserve">==201416==&lt;2014&gt;  &lt;Q16&gt;  &lt;2014 Q16&gt;  &lt;F.3&gt;  &lt;F.3 Ch.8&gt;  &lt;DG2&gt;  &lt;Lv5&gt;  **C** </v>
      </c>
      <c r="D736" s="85" t="s">
        <v>519</v>
      </c>
      <c r="E736" s="84" t="str">
        <f>analysis!C737&amp;" Q"&amp;analysis!D737&amp;" &lt;F."&amp;analysis!P737&amp;" Ch."&amp;analysis!R737&amp;"&gt; "&amp;" &lt;Lv"&amp;analysis!L737&amp;"&gt; "</f>
        <v xml:space="preserve">2014 Q16 &lt;F.3 Ch.8&gt;  &lt;Lv5&gt; </v>
      </c>
    </row>
    <row r="737" spans="2:5" x14ac:dyDescent="0.25">
      <c r="B737" s="85" t="s">
        <v>518</v>
      </c>
      <c r="C737" s="77" t="str">
        <f>"=="&amp;analysis!A738&amp;"=="&amp;"&lt;"&amp;analysis!C738&amp;"&gt; "&amp;" &lt;Q"&amp;analysis!D738&amp;"&gt; "&amp;" &lt;"&amp;analysis!C738 &amp;" Q"&amp;analysis!D738&amp;"&gt; "&amp;" &lt;F."&amp;analysis!P738&amp;"&gt; "&amp;" &lt;F."&amp;analysis!P738&amp;" Ch."&amp;analysis!R738&amp;"&gt; "&amp;" &lt;"&amp;analysis!N738&amp;"&gt; "&amp;" &lt;Lv"&amp;analysis!L738&amp;"&gt; "&amp;" **"&amp;analysis!F738&amp;"** "</f>
        <v xml:space="preserve">==201417==&lt;2014&gt;  &lt;Q17&gt;  &lt;2014 Q17&gt;  &lt;F.3&gt;  &lt;F.3 Ch.10&gt;  &lt;VA2&gt;  &lt;Lv5&gt;  **D** </v>
      </c>
      <c r="D737" s="85" t="s">
        <v>519</v>
      </c>
      <c r="E737" s="84" t="str">
        <f>analysis!C738&amp;" Q"&amp;analysis!D738&amp;" &lt;F."&amp;analysis!P738&amp;" Ch."&amp;analysis!R738&amp;"&gt; "&amp;" &lt;Lv"&amp;analysis!L738&amp;"&gt; "</f>
        <v xml:space="preserve">2014 Q17 &lt;F.3 Ch.10&gt;  &lt;Lv5&gt; </v>
      </c>
    </row>
    <row r="738" spans="2:5" x14ac:dyDescent="0.25">
      <c r="B738" s="85" t="s">
        <v>518</v>
      </c>
      <c r="C738" s="77" t="str">
        <f>"=="&amp;analysis!A739&amp;"=="&amp;"&lt;"&amp;analysis!C739&amp;"&gt; "&amp;" &lt;Q"&amp;analysis!D739&amp;"&gt; "&amp;" &lt;"&amp;analysis!C739 &amp;" Q"&amp;analysis!D739&amp;"&gt; "&amp;" &lt;F."&amp;analysis!P739&amp;"&gt; "&amp;" &lt;F."&amp;analysis!P739&amp;" Ch."&amp;analysis!R739&amp;"&gt; "&amp;" &lt;"&amp;analysis!N739&amp;"&gt; "&amp;" &lt;Lv"&amp;analysis!L739&amp;"&gt; "&amp;" **"&amp;analysis!F739&amp;"** "</f>
        <v xml:space="preserve">==201418==&lt;2014&gt;  &lt;Q18&gt;  &lt;2014 Q18&gt;  &lt;F.3&gt;  &lt;F.3 Ch.11&gt;  &lt;T1&gt;  &lt;Lv5&gt;  **A** </v>
      </c>
      <c r="D738" s="85" t="s">
        <v>519</v>
      </c>
      <c r="E738" s="84" t="str">
        <f>analysis!C739&amp;" Q"&amp;analysis!D739&amp;" &lt;F."&amp;analysis!P739&amp;" Ch."&amp;analysis!R739&amp;"&gt; "&amp;" &lt;Lv"&amp;analysis!L739&amp;"&gt; "</f>
        <v xml:space="preserve">2014 Q18 &lt;F.3 Ch.11&gt;  &lt;Lv5&gt; </v>
      </c>
    </row>
    <row r="739" spans="2:5" x14ac:dyDescent="0.25">
      <c r="B739" s="85" t="s">
        <v>518</v>
      </c>
      <c r="C739" s="77" t="str">
        <f>"=="&amp;analysis!A740&amp;"=="&amp;"&lt;"&amp;analysis!C740&amp;"&gt; "&amp;" &lt;Q"&amp;analysis!D740&amp;"&gt; "&amp;" &lt;"&amp;analysis!C740 &amp;" Q"&amp;analysis!D740&amp;"&gt; "&amp;" &lt;F."&amp;analysis!P740&amp;"&gt; "&amp;" &lt;F."&amp;analysis!P740&amp;" Ch."&amp;analysis!R740&amp;"&gt; "&amp;" &lt;"&amp;analysis!N740&amp;"&gt; "&amp;" &lt;Lv"&amp;analysis!L740&amp;"&gt; "&amp;" **"&amp;analysis!F740&amp;"** "</f>
        <v xml:space="preserve">==201419==&lt;2014&gt;  &lt;Q19&gt;  &lt;2014 Q19&gt;  &lt;F.4&gt;  &lt;F.4 Ch.12&gt;  &lt;T2&gt;  &lt;Lv4&gt;  **A** </v>
      </c>
      <c r="D739" s="85" t="s">
        <v>519</v>
      </c>
      <c r="E739" s="84" t="str">
        <f>analysis!C740&amp;" Q"&amp;analysis!D740&amp;" &lt;F."&amp;analysis!P740&amp;" Ch."&amp;analysis!R740&amp;"&gt; "&amp;" &lt;Lv"&amp;analysis!L740&amp;"&gt; "</f>
        <v xml:space="preserve">2014 Q19 &lt;F.4 Ch.12&gt;  &lt;Lv4&gt; </v>
      </c>
    </row>
    <row r="740" spans="2:5" x14ac:dyDescent="0.25">
      <c r="B740" s="85" t="s">
        <v>518</v>
      </c>
      <c r="C740" s="77" t="str">
        <f>"=="&amp;analysis!A741&amp;"=="&amp;"&lt;"&amp;analysis!C741&amp;"&gt; "&amp;" &lt;Q"&amp;analysis!D741&amp;"&gt; "&amp;" &lt;"&amp;analysis!C741 &amp;" Q"&amp;analysis!D741&amp;"&gt; "&amp;" &lt;F."&amp;analysis!P741&amp;"&gt; "&amp;" &lt;F."&amp;analysis!P741&amp;" Ch."&amp;analysis!R741&amp;"&gt; "&amp;" &lt;"&amp;analysis!N741&amp;"&gt; "&amp;" &lt;Lv"&amp;analysis!L741&amp;"&gt; "&amp;" **"&amp;analysis!F741&amp;"** "</f>
        <v xml:space="preserve">==201420==&lt;2014&gt;  &lt;Q20&gt;  &lt;2014 Q20&gt;  &lt;F.4&gt;  &lt;F.4 Ch.10&gt;  &lt;DG3&gt;  &lt;Lv2&gt;  **B** </v>
      </c>
      <c r="D740" s="85" t="s">
        <v>519</v>
      </c>
      <c r="E740" s="84" t="str">
        <f>analysis!C741&amp;" Q"&amp;analysis!D741&amp;" &lt;F."&amp;analysis!P741&amp;" Ch."&amp;analysis!R741&amp;"&gt; "&amp;" &lt;Lv"&amp;analysis!L741&amp;"&gt; "</f>
        <v xml:space="preserve">2014 Q20 &lt;F.4 Ch.10&gt;  &lt;Lv2&gt; </v>
      </c>
    </row>
    <row r="741" spans="2:5" x14ac:dyDescent="0.25">
      <c r="B741" s="85" t="s">
        <v>518</v>
      </c>
      <c r="C741" s="77" t="str">
        <f>"=="&amp;analysis!A742&amp;"=="&amp;"&lt;"&amp;analysis!C742&amp;"&gt; "&amp;" &lt;Q"&amp;analysis!D742&amp;"&gt; "&amp;" &lt;"&amp;analysis!C742 &amp;" Q"&amp;analysis!D742&amp;"&gt; "&amp;" &lt;F."&amp;analysis!P742&amp;"&gt; "&amp;" &lt;F."&amp;analysis!P742&amp;" Ch."&amp;analysis!R742&amp;"&gt; "&amp;" &lt;"&amp;analysis!N742&amp;"&gt; "&amp;" &lt;Lv"&amp;analysis!L742&amp;"&gt; "&amp;" **"&amp;analysis!F742&amp;"** "</f>
        <v xml:space="preserve">==201421==&lt;2014&gt;  &lt;Q21&gt;  &lt;2014 Q21&gt;  &lt;F.4&gt;  &lt;F.4 Ch.10&gt;  &lt;DG3&gt;  &lt;Lv5&gt;  **A** </v>
      </c>
      <c r="D741" s="85" t="s">
        <v>519</v>
      </c>
      <c r="E741" s="84" t="str">
        <f>analysis!C742&amp;" Q"&amp;analysis!D742&amp;" &lt;F."&amp;analysis!P742&amp;" Ch."&amp;analysis!R742&amp;"&gt; "&amp;" &lt;Lv"&amp;analysis!L742&amp;"&gt; "</f>
        <v xml:space="preserve">2014 Q21 &lt;F.4 Ch.10&gt;  &lt;Lv5&gt; </v>
      </c>
    </row>
    <row r="742" spans="2:5" x14ac:dyDescent="0.25">
      <c r="B742" s="85" t="s">
        <v>518</v>
      </c>
      <c r="C742" s="77" t="str">
        <f>"=="&amp;analysis!A743&amp;"=="&amp;"&lt;"&amp;analysis!C743&amp;"&gt; "&amp;" &lt;Q"&amp;analysis!D743&amp;"&gt; "&amp;" &lt;"&amp;analysis!C743 &amp;" Q"&amp;analysis!D743&amp;"&gt; "&amp;" &lt;F."&amp;analysis!P743&amp;"&gt; "&amp;" &lt;F."&amp;analysis!P743&amp;" Ch."&amp;analysis!R743&amp;"&gt; "&amp;" &lt;"&amp;analysis!N743&amp;"&gt; "&amp;" &lt;Lv"&amp;analysis!L743&amp;"&gt; "&amp;" **"&amp;analysis!F743&amp;"** "</f>
        <v xml:space="preserve">==201422==&lt;2014&gt;  &lt;Q22&gt;  &lt;2014 Q22&gt;  &lt;F.2&gt;  &lt;F.2 Ch.8&gt;  &lt;DG1&gt;  &lt;Lv3&gt;  **C** </v>
      </c>
      <c r="D742" s="85" t="s">
        <v>519</v>
      </c>
      <c r="E742" s="84" t="str">
        <f>analysis!C743&amp;" Q"&amp;analysis!D743&amp;" &lt;F."&amp;analysis!P743&amp;" Ch."&amp;analysis!R743&amp;"&gt; "&amp;" &lt;Lv"&amp;analysis!L743&amp;"&gt; "</f>
        <v xml:space="preserve">2014 Q22 &lt;F.2 Ch.8&gt;  &lt;Lv3&gt; </v>
      </c>
    </row>
    <row r="743" spans="2:5" x14ac:dyDescent="0.25">
      <c r="B743" s="85" t="s">
        <v>518</v>
      </c>
      <c r="C743" s="77" t="str">
        <f>"=="&amp;analysis!A744&amp;"=="&amp;"&lt;"&amp;analysis!C744&amp;"&gt; "&amp;" &lt;Q"&amp;analysis!D744&amp;"&gt; "&amp;" &lt;"&amp;analysis!C744 &amp;" Q"&amp;analysis!D744&amp;"&gt; "&amp;" &lt;F."&amp;analysis!P744&amp;"&gt; "&amp;" &lt;F."&amp;analysis!P744&amp;" Ch."&amp;analysis!R744&amp;"&gt; "&amp;" &lt;"&amp;analysis!N744&amp;"&gt; "&amp;" &lt;Lv"&amp;analysis!L744&amp;"&gt; "&amp;" **"&amp;analysis!F744&amp;"** "</f>
        <v xml:space="preserve">==201423==&lt;2014&gt;  &lt;Q23&gt;  &lt;2014 Q23&gt;  &lt;F.2&gt;  &lt;F.2 Ch.11&gt;  &lt;T1&gt;  &lt;Lv3&gt;  **B** </v>
      </c>
      <c r="D743" s="85" t="s">
        <v>519</v>
      </c>
      <c r="E743" s="84" t="str">
        <f>analysis!C744&amp;" Q"&amp;analysis!D744&amp;" &lt;F."&amp;analysis!P744&amp;" Ch."&amp;analysis!R744&amp;"&gt; "&amp;" &lt;Lv"&amp;analysis!L744&amp;"&gt; "</f>
        <v xml:space="preserve">2014 Q23 &lt;F.2 Ch.11&gt;  &lt;Lv3&gt; </v>
      </c>
    </row>
    <row r="744" spans="2:5" x14ac:dyDescent="0.25">
      <c r="B744" s="85" t="s">
        <v>518</v>
      </c>
      <c r="C744" s="77" t="str">
        <f>"=="&amp;analysis!A745&amp;"=="&amp;"&lt;"&amp;analysis!C745&amp;"&gt; "&amp;" &lt;Q"&amp;analysis!D745&amp;"&gt; "&amp;" &lt;"&amp;analysis!C745 &amp;" Q"&amp;analysis!D745&amp;"&gt; "&amp;" &lt;F."&amp;analysis!P745&amp;"&gt; "&amp;" &lt;F."&amp;analysis!P745&amp;" Ch."&amp;analysis!R745&amp;"&gt; "&amp;" &lt;"&amp;analysis!N745&amp;"&gt; "&amp;" &lt;Lv"&amp;analysis!L745&amp;"&gt; "&amp;" **"&amp;analysis!F745&amp;"** "</f>
        <v xml:space="preserve">==201424==&lt;2014&gt;  &lt;Q24&gt;  &lt;2014 Q24&gt;  &lt;F.5&gt;  &lt;F.5 Ch.8&gt;  &lt;A4&gt;  &lt;Lv2&gt;  **D** </v>
      </c>
      <c r="D744" s="85" t="s">
        <v>519</v>
      </c>
      <c r="E744" s="84" t="str">
        <f>analysis!C745&amp;" Q"&amp;analysis!D745&amp;" &lt;F."&amp;analysis!P745&amp;" Ch."&amp;analysis!R745&amp;"&gt; "&amp;" &lt;Lv"&amp;analysis!L745&amp;"&gt; "</f>
        <v xml:space="preserve">2014 Q24 &lt;F.5 Ch.8&gt;  &lt;Lv2&gt; </v>
      </c>
    </row>
    <row r="745" spans="2:5" x14ac:dyDescent="0.25">
      <c r="B745" s="85" t="s">
        <v>518</v>
      </c>
      <c r="C745" s="77" t="str">
        <f>"=="&amp;analysis!A746&amp;"=="&amp;"&lt;"&amp;analysis!C746&amp;"&gt; "&amp;" &lt;Q"&amp;analysis!D746&amp;"&gt; "&amp;" &lt;"&amp;analysis!C746 &amp;" Q"&amp;analysis!D746&amp;"&gt; "&amp;" &lt;F."&amp;analysis!P746&amp;"&gt; "&amp;" &lt;F."&amp;analysis!P746&amp;" Ch."&amp;analysis!R746&amp;"&gt; "&amp;" &lt;"&amp;analysis!N746&amp;"&gt; "&amp;" &lt;Lv"&amp;analysis!L746&amp;"&gt; "&amp;" **"&amp;analysis!F746&amp;"** "</f>
        <v xml:space="preserve">==201425==&lt;2014&gt;  &lt;Q25&gt;  &lt;2014 Q25&gt;  &lt;F.4&gt;  &lt;F.4 Ch.2&gt;  &lt;AG2&gt;  &lt;Lv4&gt;  **D** </v>
      </c>
      <c r="D745" s="85" t="s">
        <v>519</v>
      </c>
      <c r="E745" s="84" t="str">
        <f>analysis!C746&amp;" Q"&amp;analysis!D746&amp;" &lt;F."&amp;analysis!P746&amp;" Ch."&amp;analysis!R746&amp;"&gt; "&amp;" &lt;Lv"&amp;analysis!L746&amp;"&gt; "</f>
        <v xml:space="preserve">2014 Q25 &lt;F.4 Ch.2&gt;  &lt;Lv4&gt; </v>
      </c>
    </row>
    <row r="746" spans="2:5" x14ac:dyDescent="0.25">
      <c r="B746" s="85" t="s">
        <v>518</v>
      </c>
      <c r="C746" s="77" t="str">
        <f>"=="&amp;analysis!A747&amp;"=="&amp;"&lt;"&amp;analysis!C747&amp;"&gt; "&amp;" &lt;Q"&amp;analysis!D747&amp;"&gt; "&amp;" &lt;"&amp;analysis!C747 &amp;" Q"&amp;analysis!D747&amp;"&gt; "&amp;" &lt;F."&amp;analysis!P747&amp;"&gt; "&amp;" &lt;F."&amp;analysis!P747&amp;" Ch."&amp;analysis!R747&amp;"&gt; "&amp;" &lt;"&amp;analysis!N747&amp;"&gt; "&amp;" &lt;Lv"&amp;analysis!L747&amp;"&gt; "&amp;" **"&amp;analysis!F747&amp;"** "</f>
        <v xml:space="preserve">==201426==&lt;2014&gt;  &lt;Q26&gt;  &lt;2014 Q26&gt;  &lt;F.5&gt;  &lt;F.5 Ch.7&gt;  &lt;AG3&gt;  &lt;Lv4&gt;  **A** </v>
      </c>
      <c r="D746" s="85" t="s">
        <v>519</v>
      </c>
      <c r="E746" s="84" t="str">
        <f>analysis!C747&amp;" Q"&amp;analysis!D747&amp;" &lt;F."&amp;analysis!P747&amp;" Ch."&amp;analysis!R747&amp;"&gt; "&amp;" &lt;Lv"&amp;analysis!L747&amp;"&gt; "</f>
        <v xml:space="preserve">2014 Q26 &lt;F.5 Ch.7&gt;  &lt;Lv4&gt; </v>
      </c>
    </row>
    <row r="747" spans="2:5" x14ac:dyDescent="0.25">
      <c r="B747" s="85" t="s">
        <v>518</v>
      </c>
      <c r="C747" s="77" t="str">
        <f>"=="&amp;analysis!A748&amp;"=="&amp;"&lt;"&amp;analysis!C748&amp;"&gt; "&amp;" &lt;Q"&amp;analysis!D748&amp;"&gt; "&amp;" &lt;"&amp;analysis!C748 &amp;" Q"&amp;analysis!D748&amp;"&gt; "&amp;" &lt;F."&amp;analysis!P748&amp;"&gt; "&amp;" &lt;F."&amp;analysis!P748&amp;" Ch."&amp;analysis!R748&amp;"&gt; "&amp;" &lt;"&amp;analysis!N748&amp;"&gt; "&amp;" &lt;Lv"&amp;analysis!L748&amp;"&gt; "&amp;" **"&amp;analysis!F748&amp;"** "</f>
        <v xml:space="preserve">==201427==&lt;2014&gt;  &lt;Q27&gt;  &lt;2014 Q27&gt;  &lt;F.5&gt;  &lt;F.5 Ch.5&gt;  &lt;P2&gt;  &lt;Lv2&gt;  **B** </v>
      </c>
      <c r="D747" s="85" t="s">
        <v>519</v>
      </c>
      <c r="E747" s="84" t="str">
        <f>analysis!C748&amp;" Q"&amp;analysis!D748&amp;" &lt;F."&amp;analysis!P748&amp;" Ch."&amp;analysis!R748&amp;"&gt; "&amp;" &lt;Lv"&amp;analysis!L748&amp;"&gt; "</f>
        <v xml:space="preserve">2014 Q27 &lt;F.5 Ch.5&gt;  &lt;Lv2&gt; </v>
      </c>
    </row>
    <row r="748" spans="2:5" x14ac:dyDescent="0.25">
      <c r="B748" s="85" t="s">
        <v>518</v>
      </c>
      <c r="C748" s="77" t="str">
        <f>"=="&amp;analysis!A749&amp;"=="&amp;"&lt;"&amp;analysis!C749&amp;"&gt; "&amp;" &lt;Q"&amp;analysis!D749&amp;"&gt; "&amp;" &lt;"&amp;analysis!C749 &amp;" Q"&amp;analysis!D749&amp;"&gt; "&amp;" &lt;F."&amp;analysis!P749&amp;"&gt; "&amp;" &lt;F."&amp;analysis!P749&amp;" Ch."&amp;analysis!R749&amp;"&gt; "&amp;" &lt;"&amp;analysis!N749&amp;"&gt; "&amp;" &lt;Lv"&amp;analysis!L749&amp;"&gt; "&amp;" **"&amp;analysis!F749&amp;"** "</f>
        <v xml:space="preserve">==201428==&lt;2014&gt;  &lt;Q28&gt;  &lt;2014 Q28&gt;  &lt;F.3&gt;  &lt;F.3 Ch.6&gt;  &lt;S2&gt;  &lt;Lv2&gt;  **D** </v>
      </c>
      <c r="D748" s="85" t="s">
        <v>519</v>
      </c>
      <c r="E748" s="84" t="str">
        <f>analysis!C749&amp;" Q"&amp;analysis!D749&amp;" &lt;F."&amp;analysis!P749&amp;" Ch."&amp;analysis!R749&amp;"&gt; "&amp;" &lt;Lv"&amp;analysis!L749&amp;"&gt; "</f>
        <v xml:space="preserve">2014 Q28 &lt;F.3 Ch.6&gt;  &lt;Lv2&gt; </v>
      </c>
    </row>
    <row r="749" spans="2:5" x14ac:dyDescent="0.25">
      <c r="B749" s="85" t="s">
        <v>518</v>
      </c>
      <c r="C749" s="77" t="str">
        <f>"=="&amp;analysis!A750&amp;"=="&amp;"&lt;"&amp;analysis!C750&amp;"&gt; "&amp;" &lt;Q"&amp;analysis!D750&amp;"&gt; "&amp;" &lt;"&amp;analysis!C750 &amp;" Q"&amp;analysis!D750&amp;"&gt; "&amp;" &lt;F."&amp;analysis!P750&amp;"&gt; "&amp;" &lt;F."&amp;analysis!P750&amp;" Ch."&amp;analysis!R750&amp;"&gt; "&amp;" &lt;"&amp;analysis!N750&amp;"&gt; "&amp;" &lt;Lv"&amp;analysis!L750&amp;"&gt; "&amp;" **"&amp;analysis!F750&amp;"** "</f>
        <v xml:space="preserve">==201429==&lt;2014&gt;  &lt;Q29&gt;  &lt;2014 Q29&gt;  &lt;F.1&gt;  &lt;F.1 Ch.12&gt;  &lt;S1&gt;  &lt;Lv2&gt;  **C** </v>
      </c>
      <c r="D749" s="85" t="s">
        <v>519</v>
      </c>
      <c r="E749" s="84" t="str">
        <f>analysis!C750&amp;" Q"&amp;analysis!D750&amp;" &lt;F."&amp;analysis!P750&amp;" Ch."&amp;analysis!R750&amp;"&gt; "&amp;" &lt;Lv"&amp;analysis!L750&amp;"&gt; "</f>
        <v xml:space="preserve">2014 Q29 &lt;F.1 Ch.12&gt;  &lt;Lv2&gt; </v>
      </c>
    </row>
    <row r="750" spans="2:5" x14ac:dyDescent="0.25">
      <c r="B750" s="85" t="s">
        <v>518</v>
      </c>
      <c r="C750" s="77" t="str">
        <f>"=="&amp;analysis!A751&amp;"=="&amp;"&lt;"&amp;analysis!C751&amp;"&gt; "&amp;" &lt;Q"&amp;analysis!D751&amp;"&gt; "&amp;" &lt;"&amp;analysis!C751 &amp;" Q"&amp;analysis!D751&amp;"&gt; "&amp;" &lt;F."&amp;analysis!P751&amp;"&gt; "&amp;" &lt;F."&amp;analysis!P751&amp;" Ch."&amp;analysis!R751&amp;"&gt; "&amp;" &lt;"&amp;analysis!N751&amp;"&gt; "&amp;" &lt;Lv"&amp;analysis!L751&amp;"&gt; "&amp;" **"&amp;analysis!F751&amp;"** "</f>
        <v xml:space="preserve">==201430==&lt;2014&gt;  &lt;Q30&gt;  &lt;2014 Q30&gt;  &lt;F.5&gt;  &lt;F.5 Ch.11&gt;  &lt;S3&gt;  &lt;Lv5&gt;  **B** </v>
      </c>
      <c r="D750" s="85" t="s">
        <v>519</v>
      </c>
      <c r="E750" s="84" t="str">
        <f>analysis!C751&amp;" Q"&amp;analysis!D751&amp;" &lt;F."&amp;analysis!P751&amp;" Ch."&amp;analysis!R751&amp;"&gt; "&amp;" &lt;Lv"&amp;analysis!L751&amp;"&gt; "</f>
        <v xml:space="preserve">2014 Q30 &lt;F.5 Ch.11&gt;  &lt;Lv5&gt; </v>
      </c>
    </row>
    <row r="751" spans="2:5" x14ac:dyDescent="0.25">
      <c r="B751" s="85" t="s">
        <v>518</v>
      </c>
      <c r="C751" s="77" t="str">
        <f>"=="&amp;analysis!A752&amp;"=="&amp;"&lt;"&amp;analysis!C752&amp;"&gt; "&amp;" &lt;Q"&amp;analysis!D752&amp;"&gt; "&amp;" &lt;"&amp;analysis!C752 &amp;" Q"&amp;analysis!D752&amp;"&gt; "&amp;" &lt;F."&amp;analysis!P752&amp;"&gt; "&amp;" &lt;F."&amp;analysis!P752&amp;" Ch."&amp;analysis!R752&amp;"&gt; "&amp;" &lt;"&amp;analysis!N752&amp;"&gt; "&amp;" &lt;Lv"&amp;analysis!L752&amp;"&gt; "&amp;" **"&amp;analysis!F752&amp;"** "</f>
        <v xml:space="preserve">==201431==&lt;2014&gt;  &lt;Q31&gt;  &lt;2014 Q31&gt;  &lt;F.4&gt;  &lt;F.4 Ch.9&gt;  &lt;A3&gt;  &lt;Lv3&gt;  **A** </v>
      </c>
      <c r="D751" s="85" t="s">
        <v>519</v>
      </c>
      <c r="E751" s="84" t="str">
        <f>analysis!C752&amp;" Q"&amp;analysis!D752&amp;" &lt;F."&amp;analysis!P752&amp;" Ch."&amp;analysis!R752&amp;"&gt; "&amp;" &lt;Lv"&amp;analysis!L752&amp;"&gt; "</f>
        <v xml:space="preserve">2014 Q31 &lt;F.4 Ch.9&gt;  &lt;Lv3&gt; </v>
      </c>
    </row>
    <row r="752" spans="2:5" x14ac:dyDescent="0.25">
      <c r="B752" s="85" t="s">
        <v>518</v>
      </c>
      <c r="C752" s="77" t="str">
        <f>"=="&amp;analysis!A753&amp;"=="&amp;"&lt;"&amp;analysis!C753&amp;"&gt; "&amp;" &lt;Q"&amp;analysis!D753&amp;"&gt; "&amp;" &lt;"&amp;analysis!C753 &amp;" Q"&amp;analysis!D753&amp;"&gt; "&amp;" &lt;F."&amp;analysis!P753&amp;"&gt; "&amp;" &lt;F."&amp;analysis!P753&amp;" Ch."&amp;analysis!R753&amp;"&gt; "&amp;" &lt;"&amp;analysis!N753&amp;"&gt; "&amp;" &lt;Lv"&amp;analysis!L753&amp;"&gt; "&amp;" **"&amp;analysis!F753&amp;"** "</f>
        <v xml:space="preserve">==201432==&lt;2014&gt;  &lt;Q32&gt;  &lt;2014 Q32&gt;  &lt;F.4&gt;  &lt;F.4 Ch.7&gt;  &lt;A3&gt;  &lt;Lv5&gt;  **C** </v>
      </c>
      <c r="D752" s="85" t="s">
        <v>519</v>
      </c>
      <c r="E752" s="84" t="str">
        <f>analysis!C753&amp;" Q"&amp;analysis!D753&amp;" &lt;F."&amp;analysis!P753&amp;" Ch."&amp;analysis!R753&amp;"&gt; "&amp;" &lt;Lv"&amp;analysis!L753&amp;"&gt; "</f>
        <v xml:space="preserve">2014 Q32 &lt;F.4 Ch.7&gt;  &lt;Lv5&gt; </v>
      </c>
    </row>
    <row r="753" spans="2:5" x14ac:dyDescent="0.25">
      <c r="B753" s="85" t="s">
        <v>518</v>
      </c>
      <c r="C753" s="77" t="str">
        <f>"=="&amp;analysis!A754&amp;"=="&amp;"&lt;"&amp;analysis!C754&amp;"&gt; "&amp;" &lt;Q"&amp;analysis!D754&amp;"&gt; "&amp;" &lt;"&amp;analysis!C754 &amp;" Q"&amp;analysis!D754&amp;"&gt; "&amp;" &lt;F."&amp;analysis!P754&amp;"&gt; "&amp;" &lt;F."&amp;analysis!P754&amp;" Ch."&amp;analysis!R754&amp;"&gt; "&amp;" &lt;"&amp;analysis!N754&amp;"&gt; "&amp;" &lt;Lv"&amp;analysis!L754&amp;"&gt; "&amp;" **"&amp;analysis!F754&amp;"** "</f>
        <v xml:space="preserve">==201433==&lt;2014&gt;  &lt;Q33&gt;  &lt;2014 Q33&gt;  &lt;F.4&gt;  &lt;F.4 Ch.8&gt;  &lt;A4&gt;  &lt;Lv4&gt;  **B** </v>
      </c>
      <c r="D753" s="85" t="s">
        <v>519</v>
      </c>
      <c r="E753" s="84" t="str">
        <f>analysis!C754&amp;" Q"&amp;analysis!D754&amp;" &lt;F."&amp;analysis!P754&amp;" Ch."&amp;analysis!R754&amp;"&gt; "&amp;" &lt;Lv"&amp;analysis!L754&amp;"&gt; "</f>
        <v xml:space="preserve">2014 Q33 &lt;F.4 Ch.8&gt;  &lt;Lv4&gt; </v>
      </c>
    </row>
    <row r="754" spans="2:5" x14ac:dyDescent="0.25">
      <c r="B754" s="85" t="s">
        <v>518</v>
      </c>
      <c r="C754" s="77" t="str">
        <f>"=="&amp;analysis!A755&amp;"=="&amp;"&lt;"&amp;analysis!C755&amp;"&gt; "&amp;" &lt;Q"&amp;analysis!D755&amp;"&gt; "&amp;" &lt;"&amp;analysis!C755 &amp;" Q"&amp;analysis!D755&amp;"&gt; "&amp;" &lt;F."&amp;analysis!P755&amp;"&gt; "&amp;" &lt;F."&amp;analysis!P755&amp;" Ch."&amp;analysis!R755&amp;"&gt; "&amp;" &lt;"&amp;analysis!N755&amp;"&gt; "&amp;" &lt;Lv"&amp;analysis!L755&amp;"&gt; "&amp;" **"&amp;analysis!F755&amp;"** "</f>
        <v xml:space="preserve">==201434==&lt;2014&gt;  &lt;Q34&gt;  &lt;2014 Q34&gt;  &lt;F.3&gt;  &lt;F.3 Ch.2&gt;  &lt;A2&gt;  &lt;Lv4&gt;  **C** </v>
      </c>
      <c r="D754" s="85" t="s">
        <v>519</v>
      </c>
      <c r="E754" s="84" t="str">
        <f>analysis!C755&amp;" Q"&amp;analysis!D755&amp;" &lt;F."&amp;analysis!P755&amp;" Ch."&amp;analysis!R755&amp;"&gt; "&amp;" &lt;Lv"&amp;analysis!L755&amp;"&gt; "</f>
        <v xml:space="preserve">2014 Q34 &lt;F.3 Ch.2&gt;  &lt;Lv4&gt; </v>
      </c>
    </row>
    <row r="755" spans="2:5" x14ac:dyDescent="0.25">
      <c r="B755" s="85" t="s">
        <v>518</v>
      </c>
      <c r="C755" s="77" t="str">
        <f>"=="&amp;analysis!A756&amp;"=="&amp;"&lt;"&amp;analysis!C756&amp;"&gt; "&amp;" &lt;Q"&amp;analysis!D756&amp;"&gt; "&amp;" &lt;"&amp;analysis!C756 &amp;" Q"&amp;analysis!D756&amp;"&gt; "&amp;" &lt;F."&amp;analysis!P756&amp;"&gt; "&amp;" &lt;F."&amp;analysis!P756&amp;" Ch."&amp;analysis!R756&amp;"&gt; "&amp;" &lt;"&amp;analysis!N756&amp;"&gt; "&amp;" &lt;Lv"&amp;analysis!L756&amp;"&gt; "&amp;" **"&amp;analysis!F756&amp;"** "</f>
        <v xml:space="preserve">==201435==&lt;2014&gt;  &lt;Q35&gt;  &lt;2014 Q35&gt;  &lt;F.4&gt;  &lt;F.4 Ch.5&gt;  &lt;A4&gt;  &lt;Lv4&gt;  **D** </v>
      </c>
      <c r="D755" s="85" t="s">
        <v>519</v>
      </c>
      <c r="E755" s="84" t="str">
        <f>analysis!C756&amp;" Q"&amp;analysis!D756&amp;" &lt;F."&amp;analysis!P756&amp;" Ch."&amp;analysis!R756&amp;"&gt; "&amp;" &lt;Lv"&amp;analysis!L756&amp;"&gt; "</f>
        <v xml:space="preserve">2014 Q35 &lt;F.4 Ch.5&gt;  &lt;Lv4&gt; </v>
      </c>
    </row>
    <row r="756" spans="2:5" x14ac:dyDescent="0.25">
      <c r="B756" s="85" t="s">
        <v>518</v>
      </c>
      <c r="C756" s="77" t="str">
        <f>"=="&amp;analysis!A757&amp;"=="&amp;"&lt;"&amp;analysis!C757&amp;"&gt; "&amp;" &lt;Q"&amp;analysis!D757&amp;"&gt; "&amp;" &lt;"&amp;analysis!C757 &amp;" Q"&amp;analysis!D757&amp;"&gt; "&amp;" &lt;F."&amp;analysis!P757&amp;"&gt; "&amp;" &lt;F."&amp;analysis!P757&amp;" Ch."&amp;analysis!R757&amp;"&gt; "&amp;" &lt;"&amp;analysis!N757&amp;"&gt; "&amp;" &lt;Lv"&amp;analysis!L757&amp;"&gt; "&amp;" **"&amp;analysis!F757&amp;"** "</f>
        <v xml:space="preserve">==201436==&lt;2014&gt;  &lt;Q36&gt;  &lt;2014 Q36&gt;  &lt;F.4&gt;  &lt;F.4 Ch.1&gt;  &lt;A3&gt;  &lt;Lv4&gt;  **A** </v>
      </c>
      <c r="D756" s="85" t="s">
        <v>519</v>
      </c>
      <c r="E756" s="84" t="str">
        <f>analysis!C757&amp;" Q"&amp;analysis!D757&amp;" &lt;F."&amp;analysis!P757&amp;" Ch."&amp;analysis!R757&amp;"&gt; "&amp;" &lt;Lv"&amp;analysis!L757&amp;"&gt; "</f>
        <v xml:space="preserve">2014 Q36 &lt;F.4 Ch.1&gt;  &lt;Lv4&gt; </v>
      </c>
    </row>
    <row r="757" spans="2:5" x14ac:dyDescent="0.25">
      <c r="B757" s="85" t="s">
        <v>518</v>
      </c>
      <c r="C757" s="77" t="str">
        <f>"=="&amp;analysis!A758&amp;"=="&amp;"&lt;"&amp;analysis!C758&amp;"&gt; "&amp;" &lt;Q"&amp;analysis!D758&amp;"&gt; "&amp;" &lt;"&amp;analysis!C758 &amp;" Q"&amp;analysis!D758&amp;"&gt; "&amp;" &lt;F."&amp;analysis!P758&amp;"&gt; "&amp;" &lt;F."&amp;analysis!P758&amp;" Ch."&amp;analysis!R758&amp;"&gt; "&amp;" &lt;"&amp;analysis!N758&amp;"&gt; "&amp;" &lt;Lv"&amp;analysis!L758&amp;"&gt; "&amp;" **"&amp;analysis!F758&amp;"** "</f>
        <v xml:space="preserve">==201437==&lt;2014&gt;  &lt;Q37&gt;  &lt;2014 Q37&gt;  &lt;F.6&gt;  &lt;F.6 Ch.2&gt;  &lt;A3&gt;  &lt;Lv3&gt;  **B** </v>
      </c>
      <c r="D757" s="85" t="s">
        <v>519</v>
      </c>
      <c r="E757" s="84" t="str">
        <f>analysis!C758&amp;" Q"&amp;analysis!D758&amp;" &lt;F."&amp;analysis!P758&amp;" Ch."&amp;analysis!R758&amp;"&gt; "&amp;" &lt;Lv"&amp;analysis!L758&amp;"&gt; "</f>
        <v xml:space="preserve">2014 Q37 &lt;F.6 Ch.2&gt;  &lt;Lv3&gt; </v>
      </c>
    </row>
    <row r="758" spans="2:5" x14ac:dyDescent="0.25">
      <c r="B758" s="85" t="s">
        <v>518</v>
      </c>
      <c r="C758" s="77" t="str">
        <f>"=="&amp;analysis!A759&amp;"=="&amp;"&lt;"&amp;analysis!C759&amp;"&gt; "&amp;" &lt;Q"&amp;analysis!D759&amp;"&gt; "&amp;" &lt;"&amp;analysis!C759 &amp;" Q"&amp;analysis!D759&amp;"&gt; "&amp;" &lt;F."&amp;analysis!P759&amp;"&gt; "&amp;" &lt;F."&amp;analysis!P759&amp;" Ch."&amp;analysis!R759&amp;"&gt; "&amp;" &lt;"&amp;analysis!N759&amp;"&gt; "&amp;" &lt;Lv"&amp;analysis!L759&amp;"&gt; "&amp;" **"&amp;analysis!F759&amp;"** "</f>
        <v xml:space="preserve">==201438==&lt;2014&gt;  &lt;Q38&gt;  &lt;2014 Q38&gt;  &lt;F.5&gt;  &lt;F.5 Ch.3&gt;  &lt;G&gt;  &lt;Lv5&gt;  **A** </v>
      </c>
      <c r="D758" s="85" t="s">
        <v>519</v>
      </c>
      <c r="E758" s="84" t="str">
        <f>analysis!C759&amp;" Q"&amp;analysis!D759&amp;" &lt;F."&amp;analysis!P759&amp;" Ch."&amp;analysis!R759&amp;"&gt; "&amp;" &lt;Lv"&amp;analysis!L759&amp;"&gt; "</f>
        <v xml:space="preserve">2014 Q38 &lt;F.5 Ch.3&gt;  &lt;Lv5&gt; </v>
      </c>
    </row>
    <row r="759" spans="2:5" x14ac:dyDescent="0.25">
      <c r="B759" s="85" t="s">
        <v>518</v>
      </c>
      <c r="C759" s="77" t="str">
        <f>"=="&amp;analysis!A760&amp;"=="&amp;"&lt;"&amp;analysis!C760&amp;"&gt; "&amp;" &lt;Q"&amp;analysis!D760&amp;"&gt; "&amp;" &lt;"&amp;analysis!C760 &amp;" Q"&amp;analysis!D760&amp;"&gt; "&amp;" &lt;F."&amp;analysis!P760&amp;"&gt; "&amp;" &lt;F."&amp;analysis!P760&amp;" Ch."&amp;analysis!R760&amp;"&gt; "&amp;" &lt;"&amp;analysis!N760&amp;"&gt; "&amp;" &lt;Lv"&amp;analysis!L760&amp;"&gt; "&amp;" **"&amp;analysis!F760&amp;"** "</f>
        <v xml:space="preserve">==201439==&lt;2014&gt;  &lt;Q39&gt;  &lt;2014 Q39&gt;  &lt;F.4&gt;  &lt;F.4 Ch.12&gt;  &lt;T2&gt;  &lt;Lv5&gt;  **D** </v>
      </c>
      <c r="D759" s="85" t="s">
        <v>519</v>
      </c>
      <c r="E759" s="84" t="str">
        <f>analysis!C760&amp;" Q"&amp;analysis!D760&amp;" &lt;F."&amp;analysis!P760&amp;" Ch."&amp;analysis!R760&amp;"&gt; "&amp;" &lt;Lv"&amp;analysis!L760&amp;"&gt; "</f>
        <v xml:space="preserve">2014 Q39 &lt;F.4 Ch.12&gt;  &lt;Lv5&gt; </v>
      </c>
    </row>
    <row r="760" spans="2:5" x14ac:dyDescent="0.25">
      <c r="B760" s="85" t="s">
        <v>518</v>
      </c>
      <c r="C760" s="77" t="str">
        <f>"=="&amp;analysis!A761&amp;"=="&amp;"&lt;"&amp;analysis!C761&amp;"&gt; "&amp;" &lt;Q"&amp;analysis!D761&amp;"&gt; "&amp;" &lt;"&amp;analysis!C761 &amp;" Q"&amp;analysis!D761&amp;"&gt; "&amp;" &lt;F."&amp;analysis!P761&amp;"&gt; "&amp;" &lt;F."&amp;analysis!P761&amp;" Ch."&amp;analysis!R761&amp;"&gt; "&amp;" &lt;"&amp;analysis!N761&amp;"&gt; "&amp;" &lt;Lv"&amp;analysis!L761&amp;"&gt; "&amp;" **"&amp;analysis!F761&amp;"** "</f>
        <v xml:space="preserve">==201440==&lt;2014&gt;  &lt;Q40&gt;  &lt;2014 Q40&gt;  &lt;F.5&gt;  &lt;F.5 Ch.10&gt;  &lt;3D2&gt;  &lt;Lv5&gt;  **D** </v>
      </c>
      <c r="D760" s="85" t="s">
        <v>519</v>
      </c>
      <c r="E760" s="84" t="str">
        <f>analysis!C761&amp;" Q"&amp;analysis!D761&amp;" &lt;F."&amp;analysis!P761&amp;" Ch."&amp;analysis!R761&amp;"&gt; "&amp;" &lt;Lv"&amp;analysis!L761&amp;"&gt; "</f>
        <v xml:space="preserve">2014 Q40 &lt;F.5 Ch.10&gt;  &lt;Lv5&gt; </v>
      </c>
    </row>
    <row r="761" spans="2:5" x14ac:dyDescent="0.25">
      <c r="B761" s="85" t="s">
        <v>518</v>
      </c>
      <c r="C761" s="77" t="str">
        <f>"=="&amp;analysis!A762&amp;"=="&amp;"&lt;"&amp;analysis!C762&amp;"&gt; "&amp;" &lt;Q"&amp;analysis!D762&amp;"&gt; "&amp;" &lt;"&amp;analysis!C762 &amp;" Q"&amp;analysis!D762&amp;"&gt; "&amp;" &lt;F."&amp;analysis!P762&amp;"&gt; "&amp;" &lt;F."&amp;analysis!P762&amp;" Ch."&amp;analysis!R762&amp;"&gt; "&amp;" &lt;"&amp;analysis!N762&amp;"&gt; "&amp;" &lt;Lv"&amp;analysis!L762&amp;"&gt; "&amp;" **"&amp;analysis!F762&amp;"** "</f>
        <v xml:space="preserve">==201441==&lt;2014&gt;  &lt;Q41&gt;  &lt;2014 Q41&gt;  &lt;F.4&gt;  &lt;F.4 Ch.10&gt;  &lt;DG3&gt;  &lt;Lv4&gt;  **C** </v>
      </c>
      <c r="D761" s="85" t="s">
        <v>519</v>
      </c>
      <c r="E761" s="84" t="str">
        <f>analysis!C762&amp;" Q"&amp;analysis!D762&amp;" &lt;F."&amp;analysis!P762&amp;" Ch."&amp;analysis!R762&amp;"&gt; "&amp;" &lt;Lv"&amp;analysis!L762&amp;"&gt; "</f>
        <v xml:space="preserve">2014 Q41 &lt;F.4 Ch.10&gt;  &lt;Lv4&gt; </v>
      </c>
    </row>
    <row r="762" spans="2:5" x14ac:dyDescent="0.25">
      <c r="B762" s="85" t="s">
        <v>518</v>
      </c>
      <c r="C762" s="77" t="str">
        <f>"=="&amp;analysis!A763&amp;"=="&amp;"&lt;"&amp;analysis!C763&amp;"&gt; "&amp;" &lt;Q"&amp;analysis!D763&amp;"&gt; "&amp;" &lt;"&amp;analysis!C763 &amp;" Q"&amp;analysis!D763&amp;"&gt; "&amp;" &lt;F."&amp;analysis!P763&amp;"&gt; "&amp;" &lt;F."&amp;analysis!P763&amp;" Ch."&amp;analysis!R763&amp;"&gt; "&amp;" &lt;"&amp;analysis!N763&amp;"&gt; "&amp;" &lt;Lv"&amp;analysis!L763&amp;"&gt; "&amp;" **"&amp;analysis!F763&amp;"** "</f>
        <v xml:space="preserve">==201442==&lt;2014&gt;  &lt;Q42&gt;  &lt;2014 Q42&gt;  &lt;F.5&gt;  &lt;F.5 Ch.7&gt;  &lt;AG3&gt;  &lt;Lv5&gt;  **C** </v>
      </c>
      <c r="D762" s="85" t="s">
        <v>519</v>
      </c>
      <c r="E762" s="84" t="str">
        <f>analysis!C763&amp;" Q"&amp;analysis!D763&amp;" &lt;F."&amp;analysis!P763&amp;" Ch."&amp;analysis!R763&amp;"&gt; "&amp;" &lt;Lv"&amp;analysis!L763&amp;"&gt; "</f>
        <v xml:space="preserve">2014 Q42 &lt;F.5 Ch.7&gt;  &lt;Lv5&gt; </v>
      </c>
    </row>
    <row r="763" spans="2:5" x14ac:dyDescent="0.25">
      <c r="B763" s="85" t="s">
        <v>518</v>
      </c>
      <c r="C763" s="77" t="str">
        <f>"=="&amp;analysis!A764&amp;"=="&amp;"&lt;"&amp;analysis!C764&amp;"&gt; "&amp;" &lt;Q"&amp;analysis!D764&amp;"&gt; "&amp;" &lt;"&amp;analysis!C764 &amp;" Q"&amp;analysis!D764&amp;"&gt; "&amp;" &lt;F."&amp;analysis!P764&amp;"&gt; "&amp;" &lt;F."&amp;analysis!P764&amp;" Ch."&amp;analysis!R764&amp;"&gt; "&amp;" &lt;"&amp;analysis!N764&amp;"&gt; "&amp;" &lt;Lv"&amp;analysis!L764&amp;"&gt; "&amp;" **"&amp;analysis!F764&amp;"** "</f>
        <v xml:space="preserve">==201443==&lt;2014&gt;  &lt;Q43&gt;  &lt;2014 Q43&gt;  &lt;F.5&gt;  &lt;F.5 Ch.4&gt;  &lt;P2&gt;  &lt;Lv2&gt;  **B** </v>
      </c>
      <c r="D763" s="85" t="s">
        <v>519</v>
      </c>
      <c r="E763" s="84" t="str">
        <f>analysis!C764&amp;" Q"&amp;analysis!D764&amp;" &lt;F."&amp;analysis!P764&amp;" Ch."&amp;analysis!R764&amp;"&gt; "&amp;" &lt;Lv"&amp;analysis!L764&amp;"&gt; "</f>
        <v xml:space="preserve">2014 Q43 &lt;F.5 Ch.4&gt;  &lt;Lv2&gt; </v>
      </c>
    </row>
    <row r="764" spans="2:5" x14ac:dyDescent="0.25">
      <c r="B764" s="85" t="s">
        <v>518</v>
      </c>
      <c r="C764" s="77" t="str">
        <f>"=="&amp;analysis!A765&amp;"=="&amp;"&lt;"&amp;analysis!C765&amp;"&gt; "&amp;" &lt;Q"&amp;analysis!D765&amp;"&gt; "&amp;" &lt;"&amp;analysis!C765 &amp;" Q"&amp;analysis!D765&amp;"&gt; "&amp;" &lt;F."&amp;analysis!P765&amp;"&gt; "&amp;" &lt;F."&amp;analysis!P765&amp;" Ch."&amp;analysis!R765&amp;"&gt; "&amp;" &lt;"&amp;analysis!N765&amp;"&gt; "&amp;" &lt;Lv"&amp;analysis!L765&amp;"&gt; "&amp;" **"&amp;analysis!F765&amp;"** "</f>
        <v xml:space="preserve">==201444==&lt;2014&gt;  &lt;Q44&gt;  &lt;2014 Q44&gt;  &lt;F.5&gt;  &lt;F.5 Ch.12&gt;  &lt;S4&gt;  &lt;Lv3&gt;  **D** </v>
      </c>
      <c r="D764" s="85" t="s">
        <v>519</v>
      </c>
      <c r="E764" s="84" t="str">
        <f>analysis!C765&amp;" Q"&amp;analysis!D765&amp;" &lt;F."&amp;analysis!P765&amp;" Ch."&amp;analysis!R765&amp;"&gt; "&amp;" &lt;Lv"&amp;analysis!L765&amp;"&gt; "</f>
        <v xml:space="preserve">2014 Q44 &lt;F.5 Ch.12&gt;  &lt;Lv3&gt; </v>
      </c>
    </row>
    <row r="765" spans="2:5" x14ac:dyDescent="0.25">
      <c r="B765" s="85" t="s">
        <v>518</v>
      </c>
      <c r="C765" s="77" t="str">
        <f>"=="&amp;analysis!A766&amp;"=="&amp;"&lt;"&amp;analysis!C766&amp;"&gt; "&amp;" &lt;Q"&amp;analysis!D766&amp;"&gt; "&amp;" &lt;"&amp;analysis!C766 &amp;" Q"&amp;analysis!D766&amp;"&gt; "&amp;" &lt;F."&amp;analysis!P766&amp;"&gt; "&amp;" &lt;F."&amp;analysis!P766&amp;" Ch."&amp;analysis!R766&amp;"&gt; "&amp;" &lt;"&amp;analysis!N766&amp;"&gt; "&amp;" &lt;Lv"&amp;analysis!L766&amp;"&gt; "&amp;" **"&amp;analysis!F766&amp;"** "</f>
        <v xml:space="preserve">==201445==&lt;2014&gt;  &lt;Q45&gt;  &lt;2014 Q45&gt;  &lt;F.5&gt;  &lt;F.5 Ch.11&gt;  &lt;S3&gt;  &lt;Lv3&gt;  **B** </v>
      </c>
      <c r="D765" s="85" t="s">
        <v>519</v>
      </c>
      <c r="E765" s="84" t="str">
        <f>analysis!C766&amp;" Q"&amp;analysis!D766&amp;" &lt;F."&amp;analysis!P766&amp;" Ch."&amp;analysis!R766&amp;"&gt; "&amp;" &lt;Lv"&amp;analysis!L766&amp;"&gt; "</f>
        <v xml:space="preserve">2014 Q45 &lt;F.5 Ch.11&gt;  &lt;Lv3&gt; </v>
      </c>
    </row>
    <row r="766" spans="2:5" x14ac:dyDescent="0.25">
      <c r="B766" s="85" t="s">
        <v>518</v>
      </c>
      <c r="C766" s="77" t="str">
        <f>"=="&amp;analysis!A767&amp;"=="&amp;"&lt;"&amp;analysis!C767&amp;"&gt; "&amp;" &lt;Q"&amp;analysis!D767&amp;"&gt; "&amp;" &lt;"&amp;analysis!C767 &amp;" Q"&amp;analysis!D767&amp;"&gt; "&amp;" &lt;F."&amp;analysis!P767&amp;"&gt; "&amp;" &lt;F."&amp;analysis!P767&amp;" Ch."&amp;analysis!R767&amp;"&gt; "&amp;" &lt;"&amp;analysis!N767&amp;"&gt; "&amp;" &lt;Lv"&amp;analysis!L767&amp;"&gt; "&amp;" **"&amp;analysis!F767&amp;"** "</f>
        <v xml:space="preserve">==201501==&lt;2015&gt;  &lt;Q1&gt;  &lt;2015 Q1&gt;  &lt;F.2&gt;  &lt;F.2 Ch.2&gt;  &lt;A1&gt;  &lt;Lv2&gt;  **D** </v>
      </c>
      <c r="D766" s="85" t="s">
        <v>519</v>
      </c>
      <c r="E766" s="84" t="str">
        <f>analysis!C767&amp;" Q"&amp;analysis!D767&amp;" &lt;F."&amp;analysis!P767&amp;" Ch."&amp;analysis!R767&amp;"&gt; "&amp;" &lt;Lv"&amp;analysis!L767&amp;"&gt; "</f>
        <v xml:space="preserve">2015 Q1 &lt;F.2 Ch.2&gt;  &lt;Lv2&gt; </v>
      </c>
    </row>
    <row r="767" spans="2:5" x14ac:dyDescent="0.25">
      <c r="B767" s="85" t="s">
        <v>518</v>
      </c>
      <c r="C767" s="77" t="str">
        <f>"=="&amp;analysis!A768&amp;"=="&amp;"&lt;"&amp;analysis!C768&amp;"&gt; "&amp;" &lt;Q"&amp;analysis!D768&amp;"&gt; "&amp;" &lt;"&amp;analysis!C768 &amp;" Q"&amp;analysis!D768&amp;"&gt; "&amp;" &lt;F."&amp;analysis!P768&amp;"&gt; "&amp;" &lt;F."&amp;analysis!P768&amp;" Ch."&amp;analysis!R768&amp;"&gt; "&amp;" &lt;"&amp;analysis!N768&amp;"&gt; "&amp;" &lt;Lv"&amp;analysis!L768&amp;"&gt; "&amp;" **"&amp;analysis!F768&amp;"** "</f>
        <v xml:space="preserve">==201502==&lt;2015&gt;  &lt;Q2&gt;  &lt;2015 Q2&gt;  &lt;F.3&gt;  &lt;F.3 Ch.2&gt;  &lt;A2&gt;  &lt;Lv2&gt;  **D** </v>
      </c>
      <c r="D767" s="85" t="s">
        <v>519</v>
      </c>
      <c r="E767" s="84" t="str">
        <f>analysis!C768&amp;" Q"&amp;analysis!D768&amp;" &lt;F."&amp;analysis!P768&amp;" Ch."&amp;analysis!R768&amp;"&gt; "&amp;" &lt;Lv"&amp;analysis!L768&amp;"&gt; "</f>
        <v xml:space="preserve">2015 Q2 &lt;F.3 Ch.2&gt;  &lt;Lv2&gt; </v>
      </c>
    </row>
    <row r="768" spans="2:5" x14ac:dyDescent="0.25">
      <c r="B768" s="85" t="s">
        <v>518</v>
      </c>
      <c r="C768" s="77" t="str">
        <f>"=="&amp;analysis!A769&amp;"=="&amp;"&lt;"&amp;analysis!C769&amp;"&gt; "&amp;" &lt;Q"&amp;analysis!D769&amp;"&gt; "&amp;" &lt;"&amp;analysis!C769 &amp;" Q"&amp;analysis!D769&amp;"&gt; "&amp;" &lt;F."&amp;analysis!P769&amp;"&gt; "&amp;" &lt;F."&amp;analysis!P769&amp;" Ch."&amp;analysis!R769&amp;"&gt; "&amp;" &lt;"&amp;analysis!N769&amp;"&gt; "&amp;" &lt;Lv"&amp;analysis!L769&amp;"&gt; "&amp;" **"&amp;analysis!F769&amp;"** "</f>
        <v xml:space="preserve">==201503==&lt;2015&gt;  &lt;Q3&gt;  &lt;2015 Q3&gt;  &lt;F.2&gt;  &lt;F.2 Ch.5&gt;  &lt;A1&gt;  &lt;Lv2&gt;  **A** </v>
      </c>
      <c r="D768" s="85" t="s">
        <v>519</v>
      </c>
      <c r="E768" s="84" t="str">
        <f>analysis!C769&amp;" Q"&amp;analysis!D769&amp;" &lt;F."&amp;analysis!P769&amp;" Ch."&amp;analysis!R769&amp;"&gt; "&amp;" &lt;Lv"&amp;analysis!L769&amp;"&gt; "</f>
        <v xml:space="preserve">2015 Q3 &lt;F.2 Ch.5&gt;  &lt;Lv2&gt; </v>
      </c>
    </row>
    <row r="769" spans="2:5" x14ac:dyDescent="0.25">
      <c r="B769" s="85" t="s">
        <v>518</v>
      </c>
      <c r="C769" s="77" t="str">
        <f>"=="&amp;analysis!A770&amp;"=="&amp;"&lt;"&amp;analysis!C770&amp;"&gt; "&amp;" &lt;Q"&amp;analysis!D770&amp;"&gt; "&amp;" &lt;"&amp;analysis!C770 &amp;" Q"&amp;analysis!D770&amp;"&gt; "&amp;" &lt;F."&amp;analysis!P770&amp;"&gt; "&amp;" &lt;F."&amp;analysis!P770&amp;" Ch."&amp;analysis!R770&amp;"&gt; "&amp;" &lt;"&amp;analysis!N770&amp;"&gt; "&amp;" &lt;Lv"&amp;analysis!L770&amp;"&gt; "&amp;" **"&amp;analysis!F770&amp;"** "</f>
        <v xml:space="preserve">==201504==&lt;2015&gt;  &lt;Q4&gt;  &lt;2015 Q4&gt;  &lt;F.2&gt;  &lt;F.2 Ch.1&gt;  &lt;A1&gt;  &lt;Lv2&gt;  **D** </v>
      </c>
      <c r="D769" s="85" t="s">
        <v>519</v>
      </c>
      <c r="E769" s="84" t="str">
        <f>analysis!C770&amp;" Q"&amp;analysis!D770&amp;" &lt;F."&amp;analysis!P770&amp;" Ch."&amp;analysis!R770&amp;"&gt; "&amp;" &lt;Lv"&amp;analysis!L770&amp;"&gt; "</f>
        <v xml:space="preserve">2015 Q4 &lt;F.2 Ch.1&gt;  &lt;Lv2&gt; </v>
      </c>
    </row>
    <row r="770" spans="2:5" x14ac:dyDescent="0.25">
      <c r="B770" s="85" t="s">
        <v>518</v>
      </c>
      <c r="C770" s="77" t="str">
        <f>"=="&amp;analysis!A771&amp;"=="&amp;"&lt;"&amp;analysis!C771&amp;"&gt; "&amp;" &lt;Q"&amp;analysis!D771&amp;"&gt; "&amp;" &lt;"&amp;analysis!C771 &amp;" Q"&amp;analysis!D771&amp;"&gt; "&amp;" &lt;F."&amp;analysis!P771&amp;"&gt; "&amp;" &lt;F."&amp;analysis!P771&amp;" Ch."&amp;analysis!R771&amp;"&gt; "&amp;" &lt;"&amp;analysis!N771&amp;"&gt; "&amp;" &lt;Lv"&amp;analysis!L771&amp;"&gt; "&amp;" **"&amp;analysis!F771&amp;"** "</f>
        <v xml:space="preserve">==201505==&lt;2015&gt;  &lt;Q5&gt;  &lt;2015 Q5&gt;  &lt;F.2&gt;  &lt;F.2 Ch.1&gt;  &lt;A1&gt;  &lt;Lv3&gt;  **B** </v>
      </c>
      <c r="D770" s="85" t="s">
        <v>519</v>
      </c>
      <c r="E770" s="84" t="str">
        <f>analysis!C771&amp;" Q"&amp;analysis!D771&amp;" &lt;F."&amp;analysis!P771&amp;" Ch."&amp;analysis!R771&amp;"&gt; "&amp;" &lt;Lv"&amp;analysis!L771&amp;"&gt; "</f>
        <v xml:space="preserve">2015 Q5 &lt;F.2 Ch.1&gt;  &lt;Lv3&gt; </v>
      </c>
    </row>
    <row r="771" spans="2:5" x14ac:dyDescent="0.25">
      <c r="B771" s="85" t="s">
        <v>518</v>
      </c>
      <c r="C771" s="77" t="str">
        <f>"=="&amp;analysis!A772&amp;"=="&amp;"&lt;"&amp;analysis!C772&amp;"&gt; "&amp;" &lt;Q"&amp;analysis!D772&amp;"&gt; "&amp;" &lt;"&amp;analysis!C772 &amp;" Q"&amp;analysis!D772&amp;"&gt; "&amp;" &lt;F."&amp;analysis!P772&amp;"&gt; "&amp;" &lt;F."&amp;analysis!P772&amp;" Ch."&amp;analysis!R772&amp;"&gt; "&amp;" &lt;"&amp;analysis!N772&amp;"&gt; "&amp;" &lt;Lv"&amp;analysis!L772&amp;"&gt; "&amp;" **"&amp;analysis!F772&amp;"** "</f>
        <v xml:space="preserve">==201506==&lt;2015&gt;  &lt;Q6&gt;  &lt;2015 Q6&gt;  &lt;F.5&gt;  &lt;F.5 Ch.2&gt;  &lt;A4&gt;  &lt;Lv3&gt;  **A** </v>
      </c>
      <c r="D771" s="85" t="s">
        <v>519</v>
      </c>
      <c r="E771" s="84" t="str">
        <f>analysis!C772&amp;" Q"&amp;analysis!D772&amp;" &lt;F."&amp;analysis!P772&amp;" Ch."&amp;analysis!R772&amp;"&gt; "&amp;" &lt;Lv"&amp;analysis!L772&amp;"&gt; "</f>
        <v xml:space="preserve">2015 Q6 &lt;F.5 Ch.2&gt;  &lt;Lv3&gt; </v>
      </c>
    </row>
    <row r="772" spans="2:5" x14ac:dyDescent="0.25">
      <c r="B772" s="85" t="s">
        <v>518</v>
      </c>
      <c r="C772" s="77" t="str">
        <f>"=="&amp;analysis!A773&amp;"=="&amp;"&lt;"&amp;analysis!C773&amp;"&gt; "&amp;" &lt;Q"&amp;analysis!D773&amp;"&gt; "&amp;" &lt;"&amp;analysis!C773 &amp;" Q"&amp;analysis!D773&amp;"&gt; "&amp;" &lt;F."&amp;analysis!P773&amp;"&gt; "&amp;" &lt;F."&amp;analysis!P773&amp;" Ch."&amp;analysis!R773&amp;"&gt; "&amp;" &lt;"&amp;analysis!N773&amp;"&gt; "&amp;" &lt;Lv"&amp;analysis!L773&amp;"&gt; "&amp;" **"&amp;analysis!F773&amp;"** "</f>
        <v xml:space="preserve">==201507==&lt;2015&gt;  &lt;Q7&gt;  &lt;2015 Q7&gt;  &lt;F.4&gt;  &lt;F.4 Ch.3&gt;  &lt;A3&gt;  &lt;Lv3&gt;  **A** </v>
      </c>
      <c r="D772" s="85" t="s">
        <v>519</v>
      </c>
      <c r="E772" s="84" t="str">
        <f>analysis!C773&amp;" Q"&amp;analysis!D773&amp;" &lt;F."&amp;analysis!P773&amp;" Ch."&amp;analysis!R773&amp;"&gt; "&amp;" &lt;Lv"&amp;analysis!L773&amp;"&gt; "</f>
        <v xml:space="preserve">2015 Q7 &lt;F.4 Ch.3&gt;  &lt;Lv3&gt; </v>
      </c>
    </row>
    <row r="773" spans="2:5" x14ac:dyDescent="0.25">
      <c r="B773" s="85" t="s">
        <v>518</v>
      </c>
      <c r="C773" s="77" t="str">
        <f>"=="&amp;analysis!A774&amp;"=="&amp;"&lt;"&amp;analysis!C774&amp;"&gt; "&amp;" &lt;Q"&amp;analysis!D774&amp;"&gt; "&amp;" &lt;"&amp;analysis!C774 &amp;" Q"&amp;analysis!D774&amp;"&gt; "&amp;" &lt;F."&amp;analysis!P774&amp;"&gt; "&amp;" &lt;F."&amp;analysis!P774&amp;" Ch."&amp;analysis!R774&amp;"&gt; "&amp;" &lt;"&amp;analysis!N774&amp;"&gt; "&amp;" &lt;Lv"&amp;analysis!L774&amp;"&gt; "&amp;" **"&amp;analysis!F774&amp;"** "</f>
        <v xml:space="preserve">==201508==&lt;2015&gt;  &lt;Q8&gt;  &lt;2015 Q8&gt;  &lt;F.4&gt;  &lt;F.4 Ch.5&gt;  &lt;A4&gt;  &lt;Lv4&gt;  **D** </v>
      </c>
      <c r="D773" s="85" t="s">
        <v>519</v>
      </c>
      <c r="E773" s="84" t="str">
        <f>analysis!C774&amp;" Q"&amp;analysis!D774&amp;" &lt;F."&amp;analysis!P774&amp;" Ch."&amp;analysis!R774&amp;"&gt; "&amp;" &lt;Lv"&amp;analysis!L774&amp;"&gt; "</f>
        <v xml:space="preserve">2015 Q8 &lt;F.4 Ch.5&gt;  &lt;Lv4&gt; </v>
      </c>
    </row>
    <row r="774" spans="2:5" x14ac:dyDescent="0.25">
      <c r="B774" s="85" t="s">
        <v>518</v>
      </c>
      <c r="C774" s="77" t="str">
        <f>"=="&amp;analysis!A775&amp;"=="&amp;"&lt;"&amp;analysis!C775&amp;"&gt; "&amp;" &lt;Q"&amp;analysis!D775&amp;"&gt; "&amp;" &lt;"&amp;analysis!C775 &amp;" Q"&amp;analysis!D775&amp;"&gt; "&amp;" &lt;F."&amp;analysis!P775&amp;"&gt; "&amp;" &lt;F."&amp;analysis!P775&amp;" Ch."&amp;analysis!R775&amp;"&gt; "&amp;" &lt;"&amp;analysis!N775&amp;"&gt; "&amp;" &lt;Lv"&amp;analysis!L775&amp;"&gt; "&amp;" **"&amp;analysis!F775&amp;"** "</f>
        <v xml:space="preserve">==201509==&lt;2015&gt;  &lt;Q9&gt;  &lt;2015 Q9&gt;  &lt;F.3&gt;  &lt;F.3 Ch.3&gt;  &lt;DA&gt;  &lt;Lv2&gt;  **B** </v>
      </c>
      <c r="D774" s="85" t="s">
        <v>519</v>
      </c>
      <c r="E774" s="84" t="str">
        <f>analysis!C775&amp;" Q"&amp;analysis!D775&amp;" &lt;F."&amp;analysis!P775&amp;" Ch."&amp;analysis!R775&amp;"&gt; "&amp;" &lt;Lv"&amp;analysis!L775&amp;"&gt; "</f>
        <v xml:space="preserve">2015 Q9 &lt;F.3 Ch.3&gt;  &lt;Lv2&gt; </v>
      </c>
    </row>
    <row r="775" spans="2:5" x14ac:dyDescent="0.25">
      <c r="B775" s="85" t="s">
        <v>518</v>
      </c>
      <c r="C775" s="77" t="str">
        <f>"=="&amp;analysis!A776&amp;"=="&amp;"&lt;"&amp;analysis!C776&amp;"&gt; "&amp;" &lt;Q"&amp;analysis!D776&amp;"&gt; "&amp;" &lt;"&amp;analysis!C776 &amp;" Q"&amp;analysis!D776&amp;"&gt; "&amp;" &lt;F."&amp;analysis!P776&amp;"&gt; "&amp;" &lt;F."&amp;analysis!P776&amp;" Ch."&amp;analysis!R776&amp;"&gt; "&amp;" &lt;"&amp;analysis!N776&amp;"&gt; "&amp;" &lt;Lv"&amp;analysis!L776&amp;"&gt; "&amp;" **"&amp;analysis!F776&amp;"** "</f>
        <v xml:space="preserve">==201510==&lt;2015&gt;  &lt;Q10&gt;  &lt;2015 Q10&gt;  &lt;F.3&gt;  &lt;F.3 Ch.3&gt;  &lt;DA&gt;  &lt;Lv2&gt;  **D** </v>
      </c>
      <c r="D775" s="85" t="s">
        <v>519</v>
      </c>
      <c r="E775" s="84" t="str">
        <f>analysis!C776&amp;" Q"&amp;analysis!D776&amp;" &lt;F."&amp;analysis!P776&amp;" Ch."&amp;analysis!R776&amp;"&gt; "&amp;" &lt;Lv"&amp;analysis!L776&amp;"&gt; "</f>
        <v xml:space="preserve">2015 Q10 &lt;F.3 Ch.3&gt;  &lt;Lv2&gt; </v>
      </c>
    </row>
    <row r="776" spans="2:5" x14ac:dyDescent="0.25">
      <c r="B776" s="85" t="s">
        <v>518</v>
      </c>
      <c r="C776" s="77" t="str">
        <f>"=="&amp;analysis!A777&amp;"=="&amp;"&lt;"&amp;analysis!C777&amp;"&gt; "&amp;" &lt;Q"&amp;analysis!D777&amp;"&gt; "&amp;" &lt;"&amp;analysis!C777 &amp;" Q"&amp;analysis!D777&amp;"&gt; "&amp;" &lt;F."&amp;analysis!P777&amp;"&gt; "&amp;" &lt;F."&amp;analysis!P777&amp;" Ch."&amp;analysis!R777&amp;"&gt; "&amp;" &lt;"&amp;analysis!N777&amp;"&gt; "&amp;" &lt;Lv"&amp;analysis!L777&amp;"&gt; "&amp;" **"&amp;analysis!F777&amp;"** "</f>
        <v xml:space="preserve">==201511==&lt;2015&gt;  &lt;Q11&gt;  &lt;2015 Q11&gt;  &lt;F.2&gt;  &lt;F.2 Ch.6&gt;  &lt;A1&gt;  &lt;Lv2&gt;  **C** </v>
      </c>
      <c r="D776" s="85" t="s">
        <v>519</v>
      </c>
      <c r="E776" s="84" t="str">
        <f>analysis!C777&amp;" Q"&amp;analysis!D777&amp;" &lt;F."&amp;analysis!P777&amp;" Ch."&amp;analysis!R777&amp;"&gt; "&amp;" &lt;Lv"&amp;analysis!L777&amp;"&gt; "</f>
        <v xml:space="preserve">2015 Q11 &lt;F.2 Ch.6&gt;  &lt;Lv2&gt; </v>
      </c>
    </row>
    <row r="777" spans="2:5" x14ac:dyDescent="0.25">
      <c r="B777" s="85" t="s">
        <v>518</v>
      </c>
      <c r="C777" s="77" t="str">
        <f>"=="&amp;analysis!A778&amp;"=="&amp;"&lt;"&amp;analysis!C778&amp;"&gt; "&amp;" &lt;Q"&amp;analysis!D778&amp;"&gt; "&amp;" &lt;"&amp;analysis!C778 &amp;" Q"&amp;analysis!D778&amp;"&gt; "&amp;" &lt;F."&amp;analysis!P778&amp;"&gt; "&amp;" &lt;F."&amp;analysis!P778&amp;" Ch."&amp;analysis!R778&amp;"&gt; "&amp;" &lt;"&amp;analysis!N778&amp;"&gt; "&amp;" &lt;Lv"&amp;analysis!L778&amp;"&gt; "&amp;" **"&amp;analysis!F778&amp;"** "</f>
        <v xml:space="preserve">==201512==&lt;2015&gt;  &lt;Q12&gt;  &lt;2015 Q12&gt;  &lt;F.5&gt;  &lt;F.5 Ch.6&gt;  &lt;DA&gt;  &lt;Lv2&gt;  **D** </v>
      </c>
      <c r="D777" s="85" t="s">
        <v>519</v>
      </c>
      <c r="E777" s="84" t="str">
        <f>analysis!C778&amp;" Q"&amp;analysis!D778&amp;" &lt;F."&amp;analysis!P778&amp;" Ch."&amp;analysis!R778&amp;"&gt; "&amp;" &lt;Lv"&amp;analysis!L778&amp;"&gt; "</f>
        <v xml:space="preserve">2015 Q12 &lt;F.5 Ch.6&gt;  &lt;Lv2&gt; </v>
      </c>
    </row>
    <row r="778" spans="2:5" x14ac:dyDescent="0.25">
      <c r="B778" s="85" t="s">
        <v>518</v>
      </c>
      <c r="C778" s="77" t="str">
        <f>"=="&amp;analysis!A779&amp;"=="&amp;"&lt;"&amp;analysis!C779&amp;"&gt; "&amp;" &lt;Q"&amp;analysis!D779&amp;"&gt; "&amp;" &lt;"&amp;analysis!C779 &amp;" Q"&amp;analysis!D779&amp;"&gt; "&amp;" &lt;F."&amp;analysis!P779&amp;"&gt; "&amp;" &lt;F."&amp;analysis!P779&amp;" Ch."&amp;analysis!R779&amp;"&gt; "&amp;" &lt;"&amp;analysis!N779&amp;"&gt; "&amp;" &lt;Lv"&amp;analysis!L779&amp;"&gt; "&amp;" **"&amp;analysis!F779&amp;"** "</f>
        <v xml:space="preserve">==201513==&lt;2015&gt;  &lt;Q13&gt;  &lt;2015 Q13&gt;  &lt;F.6&gt;  &lt;F.6 Ch.1&gt;  &lt;A3&gt;  &lt;Lv2&gt;  **B** </v>
      </c>
      <c r="D778" s="85" t="s">
        <v>519</v>
      </c>
      <c r="E778" s="84" t="str">
        <f>analysis!C779&amp;" Q"&amp;analysis!D779&amp;" &lt;F."&amp;analysis!P779&amp;" Ch."&amp;analysis!R779&amp;"&gt; "&amp;" &lt;Lv"&amp;analysis!L779&amp;"&gt; "</f>
        <v xml:space="preserve">2015 Q13 &lt;F.6 Ch.1&gt;  &lt;Lv2&gt; </v>
      </c>
    </row>
    <row r="779" spans="2:5" x14ac:dyDescent="0.25">
      <c r="B779" s="85" t="s">
        <v>518</v>
      </c>
      <c r="C779" s="77" t="str">
        <f>"=="&amp;analysis!A780&amp;"=="&amp;"&lt;"&amp;analysis!C780&amp;"&gt; "&amp;" &lt;Q"&amp;analysis!D780&amp;"&gt; "&amp;" &lt;"&amp;analysis!C780 &amp;" Q"&amp;analysis!D780&amp;"&gt; "&amp;" &lt;F."&amp;analysis!P780&amp;"&gt; "&amp;" &lt;F."&amp;analysis!P780&amp;" Ch."&amp;analysis!R780&amp;"&gt; "&amp;" &lt;"&amp;analysis!N780&amp;"&gt; "&amp;" &lt;Lv"&amp;analysis!L780&amp;"&gt; "&amp;" **"&amp;analysis!F780&amp;"** "</f>
        <v xml:space="preserve">==201514==&lt;2015&gt;  &lt;Q14&gt;  &lt;2015 Q14&gt;  &lt;F.2&gt;  &lt;F.2 Ch.1&gt;  &lt;A1&gt;  &lt;Lv4&gt;  **C** </v>
      </c>
      <c r="D779" s="85" t="s">
        <v>519</v>
      </c>
      <c r="E779" s="84" t="str">
        <f>analysis!C780&amp;" Q"&amp;analysis!D780&amp;" &lt;F."&amp;analysis!P780&amp;" Ch."&amp;analysis!R780&amp;"&gt; "&amp;" &lt;Lv"&amp;analysis!L780&amp;"&gt; "</f>
        <v xml:space="preserve">2015 Q14 &lt;F.2 Ch.1&gt;  &lt;Lv4&gt; </v>
      </c>
    </row>
    <row r="780" spans="2:5" x14ac:dyDescent="0.25">
      <c r="B780" s="85" t="s">
        <v>518</v>
      </c>
      <c r="C780" s="77" t="str">
        <f>"=="&amp;analysis!A781&amp;"=="&amp;"&lt;"&amp;analysis!C781&amp;"&gt; "&amp;" &lt;Q"&amp;analysis!D781&amp;"&gt; "&amp;" &lt;"&amp;analysis!C781 &amp;" Q"&amp;analysis!D781&amp;"&gt; "&amp;" &lt;F."&amp;analysis!P781&amp;"&gt; "&amp;" &lt;F."&amp;analysis!P781&amp;" Ch."&amp;analysis!R781&amp;"&gt; "&amp;" &lt;"&amp;analysis!N781&amp;"&gt; "&amp;" &lt;Lv"&amp;analysis!L781&amp;"&gt; "&amp;" **"&amp;analysis!F781&amp;"** "</f>
        <v xml:space="preserve">==201515==&lt;2015&gt;  &lt;Q15&gt;  &lt;2015 Q15&gt;  &lt;F.2&gt;  &lt;F.2 Ch.10&gt;  &lt;A2&gt;  &lt;Lv2&gt;  **C** </v>
      </c>
      <c r="D780" s="85" t="s">
        <v>519</v>
      </c>
      <c r="E780" s="84" t="str">
        <f>analysis!C781&amp;" Q"&amp;analysis!D781&amp;" &lt;F."&amp;analysis!P781&amp;" Ch."&amp;analysis!R781&amp;"&gt; "&amp;" &lt;Lv"&amp;analysis!L781&amp;"&gt; "</f>
        <v xml:space="preserve">2015 Q15 &lt;F.2 Ch.10&gt;  &lt;Lv2&gt; </v>
      </c>
    </row>
    <row r="781" spans="2:5" x14ac:dyDescent="0.25">
      <c r="B781" s="85" t="s">
        <v>518</v>
      </c>
      <c r="C781" s="77" t="str">
        <f>"=="&amp;analysis!A782&amp;"=="&amp;"&lt;"&amp;analysis!C782&amp;"&gt; "&amp;" &lt;Q"&amp;analysis!D782&amp;"&gt; "&amp;" &lt;"&amp;analysis!C782 &amp;" Q"&amp;analysis!D782&amp;"&gt; "&amp;" &lt;F."&amp;analysis!P782&amp;"&gt; "&amp;" &lt;F."&amp;analysis!P782&amp;" Ch."&amp;analysis!R782&amp;"&gt; "&amp;" &lt;"&amp;analysis!N782&amp;"&gt; "&amp;" &lt;Lv"&amp;analysis!L782&amp;"&gt; "&amp;" **"&amp;analysis!F782&amp;"** "</f>
        <v xml:space="preserve">==201516==&lt;2015&gt;  &lt;Q16&gt;  &lt;2015 Q16&gt;  &lt;F.3&gt;  &lt;F.3 Ch.10&gt;  &lt;VA2&gt;  &lt;Lv2&gt;  **B** </v>
      </c>
      <c r="D781" s="85" t="s">
        <v>519</v>
      </c>
      <c r="E781" s="84" t="str">
        <f>analysis!C782&amp;" Q"&amp;analysis!D782&amp;" &lt;F."&amp;analysis!P782&amp;" Ch."&amp;analysis!R782&amp;"&gt; "&amp;" &lt;Lv"&amp;analysis!L782&amp;"&gt; "</f>
        <v xml:space="preserve">2015 Q16 &lt;F.3 Ch.10&gt;  &lt;Lv2&gt; </v>
      </c>
    </row>
    <row r="782" spans="2:5" x14ac:dyDescent="0.25">
      <c r="B782" s="85" t="s">
        <v>518</v>
      </c>
      <c r="C782" s="77" t="str">
        <f>"=="&amp;analysis!A783&amp;"=="&amp;"&lt;"&amp;analysis!C783&amp;"&gt; "&amp;" &lt;Q"&amp;analysis!D783&amp;"&gt; "&amp;" &lt;"&amp;analysis!C783 &amp;" Q"&amp;analysis!D783&amp;"&gt; "&amp;" &lt;F."&amp;analysis!P783&amp;"&gt; "&amp;" &lt;F."&amp;analysis!P783&amp;" Ch."&amp;analysis!R783&amp;"&gt; "&amp;" &lt;"&amp;analysis!N783&amp;"&gt; "&amp;" &lt;Lv"&amp;analysis!L783&amp;"&gt; "&amp;" **"&amp;analysis!F783&amp;"** "</f>
        <v xml:space="preserve">==201517==&lt;2015&gt;  &lt;Q17&gt;  &lt;2015 Q17&gt;  &lt;F.3&gt;  &lt;F.3 Ch.10&gt;  &lt;VA2&gt;  &lt;Lv5&gt;  **D** </v>
      </c>
      <c r="D782" s="85" t="s">
        <v>519</v>
      </c>
      <c r="E782" s="84" t="str">
        <f>analysis!C783&amp;" Q"&amp;analysis!D783&amp;" &lt;F."&amp;analysis!P783&amp;" Ch."&amp;analysis!R783&amp;"&gt; "&amp;" &lt;Lv"&amp;analysis!L783&amp;"&gt; "</f>
        <v xml:space="preserve">2015 Q17 &lt;F.3 Ch.10&gt;  &lt;Lv5&gt; </v>
      </c>
    </row>
    <row r="783" spans="2:5" x14ac:dyDescent="0.25">
      <c r="B783" s="85" t="s">
        <v>518</v>
      </c>
      <c r="C783" s="77" t="str">
        <f>"=="&amp;analysis!A784&amp;"=="&amp;"&lt;"&amp;analysis!C784&amp;"&gt; "&amp;" &lt;Q"&amp;analysis!D784&amp;"&gt; "&amp;" &lt;"&amp;analysis!C784 &amp;" Q"&amp;analysis!D784&amp;"&gt; "&amp;" &lt;F."&amp;analysis!P784&amp;"&gt; "&amp;" &lt;F."&amp;analysis!P784&amp;" Ch."&amp;analysis!R784&amp;"&gt; "&amp;" &lt;"&amp;analysis!N784&amp;"&gt; "&amp;" &lt;Lv"&amp;analysis!L784&amp;"&gt; "&amp;" **"&amp;analysis!F784&amp;"** "</f>
        <v xml:space="preserve">==201518==&lt;2015&gt;  &lt;Q18&gt;  &lt;2015 Q18&gt;  &lt;F.3&gt;  &lt;F.3 Ch.11&gt;  &lt;T1&gt;  &lt;Lv4&gt;  **A** </v>
      </c>
      <c r="D783" s="85" t="s">
        <v>519</v>
      </c>
      <c r="E783" s="84" t="str">
        <f>analysis!C784&amp;" Q"&amp;analysis!D784&amp;" &lt;F."&amp;analysis!P784&amp;" Ch."&amp;analysis!R784&amp;"&gt; "&amp;" &lt;Lv"&amp;analysis!L784&amp;"&gt; "</f>
        <v xml:space="preserve">2015 Q18 &lt;F.3 Ch.11&gt;  &lt;Lv4&gt; </v>
      </c>
    </row>
    <row r="784" spans="2:5" x14ac:dyDescent="0.25">
      <c r="B784" s="85" t="s">
        <v>518</v>
      </c>
      <c r="C784" s="77" t="str">
        <f>"=="&amp;analysis!A785&amp;"=="&amp;"&lt;"&amp;analysis!C785&amp;"&gt; "&amp;" &lt;Q"&amp;analysis!D785&amp;"&gt; "&amp;" &lt;"&amp;analysis!C785 &amp;" Q"&amp;analysis!D785&amp;"&gt; "&amp;" &lt;F."&amp;analysis!P785&amp;"&gt; "&amp;" &lt;F."&amp;analysis!P785&amp;" Ch."&amp;analysis!R785&amp;"&gt; "&amp;" &lt;"&amp;analysis!N785&amp;"&gt; "&amp;" &lt;Lv"&amp;analysis!L785&amp;"&gt; "&amp;" **"&amp;analysis!F785&amp;"** "</f>
        <v xml:space="preserve">==201519==&lt;2015&gt;  &lt;Q19&gt;  &lt;2015 Q19&gt;  &lt;F.4&gt;  &lt;F.4 Ch.12&gt;  &lt;T2&gt;  &lt;Lv3&gt;  **C** </v>
      </c>
      <c r="D784" s="85" t="s">
        <v>519</v>
      </c>
      <c r="E784" s="84" t="str">
        <f>analysis!C785&amp;" Q"&amp;analysis!D785&amp;" &lt;F."&amp;analysis!P785&amp;" Ch."&amp;analysis!R785&amp;"&gt; "&amp;" &lt;Lv"&amp;analysis!L785&amp;"&gt; "</f>
        <v xml:space="preserve">2015 Q19 &lt;F.4 Ch.12&gt;  &lt;Lv3&gt; </v>
      </c>
    </row>
    <row r="785" spans="2:5" x14ac:dyDescent="0.25">
      <c r="B785" s="85" t="s">
        <v>518</v>
      </c>
      <c r="C785" s="77" t="str">
        <f>"=="&amp;analysis!A786&amp;"=="&amp;"&lt;"&amp;analysis!C786&amp;"&gt; "&amp;" &lt;Q"&amp;analysis!D786&amp;"&gt; "&amp;" &lt;"&amp;analysis!C786 &amp;" Q"&amp;analysis!D786&amp;"&gt; "&amp;" &lt;F."&amp;analysis!P786&amp;"&gt; "&amp;" &lt;F."&amp;analysis!P786&amp;" Ch."&amp;analysis!R786&amp;"&gt; "&amp;" &lt;"&amp;analysis!N786&amp;"&gt; "&amp;" &lt;Lv"&amp;analysis!L786&amp;"&gt; "&amp;" **"&amp;analysis!F786&amp;"** "</f>
        <v xml:space="preserve">==201520==&lt;2015&gt;  &lt;Q20&gt;  &lt;2015 Q20&gt;  &lt;F.4&gt;  &lt;F.4 Ch.10&gt;  &lt;DG3&gt;  &lt;Lv3&gt;  **C** </v>
      </c>
      <c r="D785" s="85" t="s">
        <v>519</v>
      </c>
      <c r="E785" s="84" t="str">
        <f>analysis!C786&amp;" Q"&amp;analysis!D786&amp;" &lt;F."&amp;analysis!P786&amp;" Ch."&amp;analysis!R786&amp;"&gt; "&amp;" &lt;Lv"&amp;analysis!L786&amp;"&gt; "</f>
        <v xml:space="preserve">2015 Q20 &lt;F.4 Ch.10&gt;  &lt;Lv3&gt; </v>
      </c>
    </row>
    <row r="786" spans="2:5" x14ac:dyDescent="0.25">
      <c r="B786" s="85" t="s">
        <v>518</v>
      </c>
      <c r="C786" s="77" t="str">
        <f>"=="&amp;analysis!A787&amp;"=="&amp;"&lt;"&amp;analysis!C787&amp;"&gt; "&amp;" &lt;Q"&amp;analysis!D787&amp;"&gt; "&amp;" &lt;"&amp;analysis!C787 &amp;" Q"&amp;analysis!D787&amp;"&gt; "&amp;" &lt;F."&amp;analysis!P787&amp;"&gt; "&amp;" &lt;F."&amp;analysis!P787&amp;" Ch."&amp;analysis!R787&amp;"&gt; "&amp;" &lt;"&amp;analysis!N787&amp;"&gt; "&amp;" &lt;Lv"&amp;analysis!L787&amp;"&gt; "&amp;" **"&amp;analysis!F787&amp;"** "</f>
        <v xml:space="preserve">==201521==&lt;2015&gt;  &lt;Q21&gt;  &lt;2015 Q21&gt;  &lt;F.4&gt;  &lt;F.4 Ch.10&gt;  &lt;DG3&gt;  &lt;Lv2&gt;  **B** </v>
      </c>
      <c r="D786" s="85" t="s">
        <v>519</v>
      </c>
      <c r="E786" s="84" t="str">
        <f>analysis!C787&amp;" Q"&amp;analysis!D787&amp;" &lt;F."&amp;analysis!P787&amp;" Ch."&amp;analysis!R787&amp;"&gt; "&amp;" &lt;Lv"&amp;analysis!L787&amp;"&gt; "</f>
        <v xml:space="preserve">2015 Q21 &lt;F.4 Ch.10&gt;  &lt;Lv2&gt; </v>
      </c>
    </row>
    <row r="787" spans="2:5" x14ac:dyDescent="0.25">
      <c r="B787" s="85" t="s">
        <v>518</v>
      </c>
      <c r="C787" s="77" t="str">
        <f>"=="&amp;analysis!A788&amp;"=="&amp;"&lt;"&amp;analysis!C788&amp;"&gt; "&amp;" &lt;Q"&amp;analysis!D788&amp;"&gt; "&amp;" &lt;"&amp;analysis!C788 &amp;" Q"&amp;analysis!D788&amp;"&gt; "&amp;" &lt;F."&amp;analysis!P788&amp;"&gt; "&amp;" &lt;F."&amp;analysis!P788&amp;" Ch."&amp;analysis!R788&amp;"&gt; "&amp;" &lt;"&amp;analysis!N788&amp;"&gt; "&amp;" &lt;Lv"&amp;analysis!L788&amp;"&gt; "&amp;" **"&amp;analysis!F788&amp;"** "</f>
        <v xml:space="preserve">==201522==&lt;2015&gt;  &lt;Q22&gt;  &lt;2015 Q22&gt;  &lt;F.2&gt;  &lt;F.2 Ch.8&gt;  &lt;DG1&gt;  &lt;Lv4&gt;  **A** </v>
      </c>
      <c r="D787" s="85" t="s">
        <v>519</v>
      </c>
      <c r="E787" s="84" t="str">
        <f>analysis!C788&amp;" Q"&amp;analysis!D788&amp;" &lt;F."&amp;analysis!P788&amp;" Ch."&amp;analysis!R788&amp;"&gt; "&amp;" &lt;Lv"&amp;analysis!L788&amp;"&gt; "</f>
        <v xml:space="preserve">2015 Q22 &lt;F.2 Ch.8&gt;  &lt;Lv4&gt; </v>
      </c>
    </row>
    <row r="788" spans="2:5" x14ac:dyDescent="0.25">
      <c r="B788" s="85" t="s">
        <v>518</v>
      </c>
      <c r="C788" s="77" t="str">
        <f>"=="&amp;analysis!A789&amp;"=="&amp;"&lt;"&amp;analysis!C789&amp;"&gt; "&amp;" &lt;Q"&amp;analysis!D789&amp;"&gt; "&amp;" &lt;"&amp;analysis!C789 &amp;" Q"&amp;analysis!D789&amp;"&gt; "&amp;" &lt;F."&amp;analysis!P789&amp;"&gt; "&amp;" &lt;F."&amp;analysis!P789&amp;" Ch."&amp;analysis!R789&amp;"&gt; "&amp;" &lt;"&amp;analysis!N789&amp;"&gt; "&amp;" &lt;Lv"&amp;analysis!L789&amp;"&gt; "&amp;" **"&amp;analysis!F789&amp;"** "</f>
        <v xml:space="preserve">==201523==&lt;2015&gt;  &lt;Q23&gt;  &lt;2015 Q23&gt;  &lt;F.2&gt;  &lt;F.2 Ch.11&gt;  &lt;T1&gt;  &lt;Lv4&gt;  **C** </v>
      </c>
      <c r="D788" s="85" t="s">
        <v>519</v>
      </c>
      <c r="E788" s="84" t="str">
        <f>analysis!C789&amp;" Q"&amp;analysis!D789&amp;" &lt;F."&amp;analysis!P789&amp;" Ch."&amp;analysis!R789&amp;"&gt; "&amp;" &lt;Lv"&amp;analysis!L789&amp;"&gt; "</f>
        <v xml:space="preserve">2015 Q23 &lt;F.2 Ch.11&gt;  &lt;Lv4&gt; </v>
      </c>
    </row>
    <row r="789" spans="2:5" x14ac:dyDescent="0.25">
      <c r="B789" s="85" t="s">
        <v>518</v>
      </c>
      <c r="C789" s="77" t="str">
        <f>"=="&amp;analysis!A790&amp;"=="&amp;"&lt;"&amp;analysis!C790&amp;"&gt; "&amp;" &lt;Q"&amp;analysis!D790&amp;"&gt; "&amp;" &lt;"&amp;analysis!C790 &amp;" Q"&amp;analysis!D790&amp;"&gt; "&amp;" &lt;F."&amp;analysis!P790&amp;"&gt; "&amp;" &lt;F."&amp;analysis!P790&amp;" Ch."&amp;analysis!R790&amp;"&gt; "&amp;" &lt;"&amp;analysis!N790&amp;"&gt; "&amp;" &lt;Lv"&amp;analysis!L790&amp;"&gt; "&amp;" **"&amp;analysis!F790&amp;"** "</f>
        <v xml:space="preserve">==201524==&lt;2015&gt;  &lt;Q24&gt;  &lt;2015 Q24&gt;  &lt;F.5&gt;  &lt;F.5 Ch.8&gt;  &lt;A4&gt;  &lt;Lv2&gt;  **A** </v>
      </c>
      <c r="D789" s="85" t="s">
        <v>519</v>
      </c>
      <c r="E789" s="84" t="str">
        <f>analysis!C790&amp;" Q"&amp;analysis!D790&amp;" &lt;F."&amp;analysis!P790&amp;" Ch."&amp;analysis!R790&amp;"&gt; "&amp;" &lt;Lv"&amp;analysis!L790&amp;"&gt; "</f>
        <v xml:space="preserve">2015 Q24 &lt;F.5 Ch.8&gt;  &lt;Lv2&gt; </v>
      </c>
    </row>
    <row r="790" spans="2:5" x14ac:dyDescent="0.25">
      <c r="B790" s="85" t="s">
        <v>518</v>
      </c>
      <c r="C790" s="77" t="str">
        <f>"=="&amp;analysis!A791&amp;"=="&amp;"&lt;"&amp;analysis!C791&amp;"&gt; "&amp;" &lt;Q"&amp;analysis!D791&amp;"&gt; "&amp;" &lt;"&amp;analysis!C791 &amp;" Q"&amp;analysis!D791&amp;"&gt; "&amp;" &lt;F."&amp;analysis!P791&amp;"&gt; "&amp;" &lt;F."&amp;analysis!P791&amp;" Ch."&amp;analysis!R791&amp;"&gt; "&amp;" &lt;"&amp;analysis!N791&amp;"&gt; "&amp;" &lt;Lv"&amp;analysis!L791&amp;"&gt; "&amp;" **"&amp;analysis!F791&amp;"** "</f>
        <v xml:space="preserve">==201525==&lt;2015&gt;  &lt;Q25&gt;  &lt;2015 Q25&gt;  &lt;F.4&gt;  &lt;F.4 Ch.2&gt;  &lt;AG2&gt;  &lt;Lv5&gt;  **B** </v>
      </c>
      <c r="D790" s="85" t="s">
        <v>519</v>
      </c>
      <c r="E790" s="84" t="str">
        <f>analysis!C791&amp;" Q"&amp;analysis!D791&amp;" &lt;F."&amp;analysis!P791&amp;" Ch."&amp;analysis!R791&amp;"&gt; "&amp;" &lt;Lv"&amp;analysis!L791&amp;"&gt; "</f>
        <v xml:space="preserve">2015 Q25 &lt;F.4 Ch.2&gt;  &lt;Lv5&gt; </v>
      </c>
    </row>
    <row r="791" spans="2:5" x14ac:dyDescent="0.25">
      <c r="B791" s="85" t="s">
        <v>518</v>
      </c>
      <c r="C791" s="77" t="str">
        <f>"=="&amp;analysis!A792&amp;"=="&amp;"&lt;"&amp;analysis!C792&amp;"&gt; "&amp;" &lt;Q"&amp;analysis!D792&amp;"&gt; "&amp;" &lt;"&amp;analysis!C792 &amp;" Q"&amp;analysis!D792&amp;"&gt; "&amp;" &lt;F."&amp;analysis!P792&amp;"&gt; "&amp;" &lt;F."&amp;analysis!P792&amp;" Ch."&amp;analysis!R792&amp;"&gt; "&amp;" &lt;"&amp;analysis!N792&amp;"&gt; "&amp;" &lt;Lv"&amp;analysis!L792&amp;"&gt; "&amp;" **"&amp;analysis!F792&amp;"** "</f>
        <v xml:space="preserve">==201526==&lt;2015&gt;  &lt;Q26&gt;  &lt;2015 Q26&gt;  &lt;F.5&gt;  &lt;F.5 Ch.7&gt;  &lt;AG3&gt;  &lt;Lv2&gt;  **C** </v>
      </c>
      <c r="D791" s="85" t="s">
        <v>519</v>
      </c>
      <c r="E791" s="84" t="str">
        <f>analysis!C792&amp;" Q"&amp;analysis!D792&amp;" &lt;F."&amp;analysis!P792&amp;" Ch."&amp;analysis!R792&amp;"&gt; "&amp;" &lt;Lv"&amp;analysis!L792&amp;"&gt; "</f>
        <v xml:space="preserve">2015 Q26 &lt;F.5 Ch.7&gt;  &lt;Lv2&gt; </v>
      </c>
    </row>
    <row r="792" spans="2:5" x14ac:dyDescent="0.25">
      <c r="B792" s="85" t="s">
        <v>518</v>
      </c>
      <c r="C792" s="77" t="str">
        <f>"=="&amp;analysis!A793&amp;"=="&amp;"&lt;"&amp;analysis!C793&amp;"&gt; "&amp;" &lt;Q"&amp;analysis!D793&amp;"&gt; "&amp;" &lt;"&amp;analysis!C793 &amp;" Q"&amp;analysis!D793&amp;"&gt; "&amp;" &lt;F."&amp;analysis!P793&amp;"&gt; "&amp;" &lt;F."&amp;analysis!P793&amp;" Ch."&amp;analysis!R793&amp;"&gt; "&amp;" &lt;"&amp;analysis!N793&amp;"&gt; "&amp;" &lt;Lv"&amp;analysis!L793&amp;"&gt; "&amp;" **"&amp;analysis!F793&amp;"** "</f>
        <v xml:space="preserve">==201527==&lt;2015&gt;  &lt;Q27&gt;  &lt;2015 Q27&gt;  &lt;F.5&gt;  &lt;F.5 Ch.5&gt;  &lt;P2&gt;  &lt;Lv4&gt;  **A** </v>
      </c>
      <c r="D792" s="85" t="s">
        <v>519</v>
      </c>
      <c r="E792" s="84" t="str">
        <f>analysis!C793&amp;" Q"&amp;analysis!D793&amp;" &lt;F."&amp;analysis!P793&amp;" Ch."&amp;analysis!R793&amp;"&gt; "&amp;" &lt;Lv"&amp;analysis!L793&amp;"&gt; "</f>
        <v xml:space="preserve">2015 Q27 &lt;F.5 Ch.5&gt;  &lt;Lv4&gt; </v>
      </c>
    </row>
    <row r="793" spans="2:5" x14ac:dyDescent="0.25">
      <c r="B793" s="85" t="s">
        <v>518</v>
      </c>
      <c r="C793" s="77" t="str">
        <f>"=="&amp;analysis!A794&amp;"=="&amp;"&lt;"&amp;analysis!C794&amp;"&gt; "&amp;" &lt;Q"&amp;analysis!D794&amp;"&gt; "&amp;" &lt;"&amp;analysis!C794 &amp;" Q"&amp;analysis!D794&amp;"&gt; "&amp;" &lt;F."&amp;analysis!P794&amp;"&gt; "&amp;" &lt;F."&amp;analysis!P794&amp;" Ch."&amp;analysis!R794&amp;"&gt; "&amp;" &lt;"&amp;analysis!N794&amp;"&gt; "&amp;" &lt;Lv"&amp;analysis!L794&amp;"&gt; "&amp;" **"&amp;analysis!F794&amp;"** "</f>
        <v xml:space="preserve">==201528==&lt;2015&gt;  &lt;Q28&gt;  &lt;2015 Q28&gt;  &lt;F.5&gt;  &lt;F.5 Ch.5&gt;  &lt;P2&gt;  &lt;Lv2&gt;  **B** </v>
      </c>
      <c r="D793" s="85" t="s">
        <v>519</v>
      </c>
      <c r="E793" s="84" t="str">
        <f>analysis!C794&amp;" Q"&amp;analysis!D794&amp;" &lt;F."&amp;analysis!P794&amp;" Ch."&amp;analysis!R794&amp;"&gt; "&amp;" &lt;Lv"&amp;analysis!L794&amp;"&gt; "</f>
        <v xml:space="preserve">2015 Q28 &lt;F.5 Ch.5&gt;  &lt;Lv2&gt; </v>
      </c>
    </row>
    <row r="794" spans="2:5" x14ac:dyDescent="0.25">
      <c r="B794" s="85" t="s">
        <v>518</v>
      </c>
      <c r="C794" s="77" t="str">
        <f>"=="&amp;analysis!A795&amp;"=="&amp;"&lt;"&amp;analysis!C795&amp;"&gt; "&amp;" &lt;Q"&amp;analysis!D795&amp;"&gt; "&amp;" &lt;"&amp;analysis!C795 &amp;" Q"&amp;analysis!D795&amp;"&gt; "&amp;" &lt;F."&amp;analysis!P795&amp;"&gt; "&amp;" &lt;F."&amp;analysis!P795&amp;" Ch."&amp;analysis!R795&amp;"&gt; "&amp;" &lt;"&amp;analysis!N795&amp;"&gt; "&amp;" &lt;Lv"&amp;analysis!L795&amp;"&gt; "&amp;" **"&amp;analysis!F795&amp;"** "</f>
        <v xml:space="preserve">==201529==&lt;2015&gt;  &lt;Q29&gt;  &lt;2015 Q29&gt;  &lt;F.5&gt;  &lt;F.5 Ch.11&gt;  &lt;S3&gt;  &lt;Lv2&gt;  **A** </v>
      </c>
      <c r="D794" s="85" t="s">
        <v>519</v>
      </c>
      <c r="E794" s="84" t="str">
        <f>analysis!C795&amp;" Q"&amp;analysis!D795&amp;" &lt;F."&amp;analysis!P795&amp;" Ch."&amp;analysis!R795&amp;"&gt; "&amp;" &lt;Lv"&amp;analysis!L795&amp;"&gt; "</f>
        <v xml:space="preserve">2015 Q29 &lt;F.5 Ch.11&gt;  &lt;Lv2&gt; </v>
      </c>
    </row>
    <row r="795" spans="2:5" x14ac:dyDescent="0.25">
      <c r="B795" s="85" t="s">
        <v>518</v>
      </c>
      <c r="C795" s="77" t="str">
        <f>"=="&amp;analysis!A796&amp;"=="&amp;"&lt;"&amp;analysis!C796&amp;"&gt; "&amp;" &lt;Q"&amp;analysis!D796&amp;"&gt; "&amp;" &lt;"&amp;analysis!C796 &amp;" Q"&amp;analysis!D796&amp;"&gt; "&amp;" &lt;F."&amp;analysis!P796&amp;"&gt; "&amp;" &lt;F."&amp;analysis!P796&amp;" Ch."&amp;analysis!R796&amp;"&gt; "&amp;" &lt;"&amp;analysis!N796&amp;"&gt; "&amp;" &lt;Lv"&amp;analysis!L796&amp;"&gt; "&amp;" **"&amp;analysis!F796&amp;"** "</f>
        <v xml:space="preserve">==201530==&lt;2015&gt;  &lt;Q30&gt;  &lt;2015 Q30&gt;  &lt;F.3&gt;  &lt;F.3 Ch.6&gt;  &lt;S2&gt;  &lt;Lv5&gt;  **B** </v>
      </c>
      <c r="D795" s="85" t="s">
        <v>519</v>
      </c>
      <c r="E795" s="84" t="str">
        <f>analysis!C796&amp;" Q"&amp;analysis!D796&amp;" &lt;F."&amp;analysis!P796&amp;" Ch."&amp;analysis!R796&amp;"&gt; "&amp;" &lt;Lv"&amp;analysis!L796&amp;"&gt; "</f>
        <v xml:space="preserve">2015 Q30 &lt;F.3 Ch.6&gt;  &lt;Lv5&gt; </v>
      </c>
    </row>
    <row r="796" spans="2:5" x14ac:dyDescent="0.25">
      <c r="B796" s="85" t="s">
        <v>518</v>
      </c>
      <c r="C796" s="77" t="str">
        <f>"=="&amp;analysis!A797&amp;"=="&amp;"&lt;"&amp;analysis!C797&amp;"&gt; "&amp;" &lt;Q"&amp;analysis!D797&amp;"&gt; "&amp;" &lt;"&amp;analysis!C797 &amp;" Q"&amp;analysis!D797&amp;"&gt; "&amp;" &lt;F."&amp;analysis!P797&amp;"&gt; "&amp;" &lt;F."&amp;analysis!P797&amp;" Ch."&amp;analysis!R797&amp;"&gt; "&amp;" &lt;"&amp;analysis!N797&amp;"&gt; "&amp;" &lt;Lv"&amp;analysis!L797&amp;"&gt; "&amp;" **"&amp;analysis!F797&amp;"** "</f>
        <v xml:space="preserve">==201531==&lt;2015&gt;  &lt;Q31&gt;  &lt;2015 Q31&gt;  &lt;F.4&gt;  &lt;F.4 Ch.9&gt;  &lt;A3&gt;  &lt;Lv3&gt;  **C** </v>
      </c>
      <c r="D796" s="85" t="s">
        <v>519</v>
      </c>
      <c r="E796" s="84" t="str">
        <f>analysis!C797&amp;" Q"&amp;analysis!D797&amp;" &lt;F."&amp;analysis!P797&amp;" Ch."&amp;analysis!R797&amp;"&gt; "&amp;" &lt;Lv"&amp;analysis!L797&amp;"&gt; "</f>
        <v xml:space="preserve">2015 Q31 &lt;F.4 Ch.9&gt;  &lt;Lv3&gt; </v>
      </c>
    </row>
    <row r="797" spans="2:5" x14ac:dyDescent="0.25">
      <c r="B797" s="85" t="s">
        <v>518</v>
      </c>
      <c r="C797" s="77" t="str">
        <f>"=="&amp;analysis!A798&amp;"=="&amp;"&lt;"&amp;analysis!C798&amp;"&gt; "&amp;" &lt;Q"&amp;analysis!D798&amp;"&gt; "&amp;" &lt;"&amp;analysis!C798 &amp;" Q"&amp;analysis!D798&amp;"&gt; "&amp;" &lt;F."&amp;analysis!P798&amp;"&gt; "&amp;" &lt;F."&amp;analysis!P798&amp;" Ch."&amp;analysis!R798&amp;"&gt; "&amp;" &lt;"&amp;analysis!N798&amp;"&gt; "&amp;" &lt;Lv"&amp;analysis!L798&amp;"&gt; "&amp;" **"&amp;analysis!F798&amp;"** "</f>
        <v xml:space="preserve">==201532==&lt;2015&gt;  &lt;Q32&gt;  &lt;2015 Q32&gt;  &lt;F.4&gt;  &lt;F.4 Ch.8&gt;  &lt;A4&gt;  &lt;Lv5&gt;  **A** </v>
      </c>
      <c r="D797" s="85" t="s">
        <v>519</v>
      </c>
      <c r="E797" s="84" t="str">
        <f>analysis!C798&amp;" Q"&amp;analysis!D798&amp;" &lt;F."&amp;analysis!P798&amp;" Ch."&amp;analysis!R798&amp;"&gt; "&amp;" &lt;Lv"&amp;analysis!L798&amp;"&gt; "</f>
        <v xml:space="preserve">2015 Q32 &lt;F.4 Ch.8&gt;  &lt;Lv5&gt; </v>
      </c>
    </row>
    <row r="798" spans="2:5" x14ac:dyDescent="0.25">
      <c r="B798" s="85" t="s">
        <v>518</v>
      </c>
      <c r="C798" s="77" t="str">
        <f>"=="&amp;analysis!A799&amp;"=="&amp;"&lt;"&amp;analysis!C799&amp;"&gt; "&amp;" &lt;Q"&amp;analysis!D799&amp;"&gt; "&amp;" &lt;"&amp;analysis!C799 &amp;" Q"&amp;analysis!D799&amp;"&gt; "&amp;" &lt;F."&amp;analysis!P799&amp;"&gt; "&amp;" &lt;F."&amp;analysis!P799&amp;" Ch."&amp;analysis!R799&amp;"&gt; "&amp;" &lt;"&amp;analysis!N799&amp;"&gt; "&amp;" &lt;Lv"&amp;analysis!L799&amp;"&gt; "&amp;" **"&amp;analysis!F799&amp;"** "</f>
        <v xml:space="preserve">==201533==&lt;2015&gt;  &lt;Q33&gt;  &lt;2015 Q33&gt;  &lt;F.3&gt;  &lt;F.3 Ch.2&gt;  &lt;A2&gt;  &lt;Lv3&gt;  **A** </v>
      </c>
      <c r="D798" s="85" t="s">
        <v>519</v>
      </c>
      <c r="E798" s="84" t="str">
        <f>analysis!C799&amp;" Q"&amp;analysis!D799&amp;" &lt;F."&amp;analysis!P799&amp;" Ch."&amp;analysis!R799&amp;"&gt; "&amp;" &lt;Lv"&amp;analysis!L799&amp;"&gt; "</f>
        <v xml:space="preserve">2015 Q33 &lt;F.3 Ch.2&gt;  &lt;Lv3&gt; </v>
      </c>
    </row>
    <row r="799" spans="2:5" x14ac:dyDescent="0.25">
      <c r="B799" s="85" t="s">
        <v>518</v>
      </c>
      <c r="C799" s="77" t="str">
        <f>"=="&amp;analysis!A800&amp;"=="&amp;"&lt;"&amp;analysis!C800&amp;"&gt; "&amp;" &lt;Q"&amp;analysis!D800&amp;"&gt; "&amp;" &lt;"&amp;analysis!C800 &amp;" Q"&amp;analysis!D800&amp;"&gt; "&amp;" &lt;F."&amp;analysis!P800&amp;"&gt; "&amp;" &lt;F."&amp;analysis!P800&amp;" Ch."&amp;analysis!R800&amp;"&gt; "&amp;" &lt;"&amp;analysis!N800&amp;"&gt; "&amp;" &lt;Lv"&amp;analysis!L800&amp;"&gt; "&amp;" **"&amp;analysis!F800&amp;"** "</f>
        <v xml:space="preserve">==201534==&lt;2015&gt;  &lt;Q34&gt;  &lt;2015 Q34&gt;  &lt;F.4&gt;  &lt;F.4 Ch.3&gt;  &lt;A3&gt;  &lt;Lv3&gt;  **B** </v>
      </c>
      <c r="D799" s="85" t="s">
        <v>519</v>
      </c>
      <c r="E799" s="84" t="str">
        <f>analysis!C800&amp;" Q"&amp;analysis!D800&amp;" &lt;F."&amp;analysis!P800&amp;" Ch."&amp;analysis!R800&amp;"&gt; "&amp;" &lt;Lv"&amp;analysis!L800&amp;"&gt; "</f>
        <v xml:space="preserve">2015 Q34 &lt;F.4 Ch.3&gt;  &lt;Lv3&gt; </v>
      </c>
    </row>
    <row r="800" spans="2:5" x14ac:dyDescent="0.25">
      <c r="B800" s="85" t="s">
        <v>518</v>
      </c>
      <c r="C800" s="77" t="str">
        <f>"=="&amp;analysis!A801&amp;"=="&amp;"&lt;"&amp;analysis!C801&amp;"&gt; "&amp;" &lt;Q"&amp;analysis!D801&amp;"&gt; "&amp;" &lt;"&amp;analysis!C801 &amp;" Q"&amp;analysis!D801&amp;"&gt; "&amp;" &lt;F."&amp;analysis!P801&amp;"&gt; "&amp;" &lt;F."&amp;analysis!P801&amp;" Ch."&amp;analysis!R801&amp;"&gt; "&amp;" &lt;"&amp;analysis!N801&amp;"&gt; "&amp;" &lt;Lv"&amp;analysis!L801&amp;"&gt; "&amp;" **"&amp;analysis!F801&amp;"** "</f>
        <v xml:space="preserve">==201535==&lt;2015&gt;  &lt;Q35&gt;  &lt;2015 Q35&gt;  &lt;F.4&gt;  &lt;F.4 Ch.1&gt;  &lt;A3&gt;  &lt;Lv4&gt;  **C** </v>
      </c>
      <c r="D800" s="85" t="s">
        <v>519</v>
      </c>
      <c r="E800" s="84" t="str">
        <f>analysis!C801&amp;" Q"&amp;analysis!D801&amp;" &lt;F."&amp;analysis!P801&amp;" Ch."&amp;analysis!R801&amp;"&gt; "&amp;" &lt;Lv"&amp;analysis!L801&amp;"&gt; "</f>
        <v xml:space="preserve">2015 Q35 &lt;F.4 Ch.1&gt;  &lt;Lv4&gt; </v>
      </c>
    </row>
    <row r="801" spans="2:5" x14ac:dyDescent="0.25">
      <c r="B801" s="85" t="s">
        <v>518</v>
      </c>
      <c r="C801" s="77" t="str">
        <f>"=="&amp;analysis!A802&amp;"=="&amp;"&lt;"&amp;analysis!C802&amp;"&gt; "&amp;" &lt;Q"&amp;analysis!D802&amp;"&gt; "&amp;" &lt;"&amp;analysis!C802 &amp;" Q"&amp;analysis!D802&amp;"&gt; "&amp;" &lt;F."&amp;analysis!P802&amp;"&gt; "&amp;" &lt;F."&amp;analysis!P802&amp;" Ch."&amp;analysis!R802&amp;"&gt; "&amp;" &lt;"&amp;analysis!N802&amp;"&gt; "&amp;" &lt;Lv"&amp;analysis!L802&amp;"&gt; "&amp;" **"&amp;analysis!F802&amp;"** "</f>
        <v xml:space="preserve">==201536==&lt;2015&gt;  &lt;Q36&gt;  &lt;2015 Q36&gt;  &lt;F.6&gt;  &lt;F.6 Ch.3&gt;  &lt;A4&gt;  &lt;Lv5&gt;  **D** </v>
      </c>
      <c r="D801" s="85" t="s">
        <v>519</v>
      </c>
      <c r="E801" s="84" t="str">
        <f>analysis!C802&amp;" Q"&amp;analysis!D802&amp;" &lt;F."&amp;analysis!P802&amp;" Ch."&amp;analysis!R802&amp;"&gt; "&amp;" &lt;Lv"&amp;analysis!L802&amp;"&gt; "</f>
        <v xml:space="preserve">2015 Q36 &lt;F.6 Ch.3&gt;  &lt;Lv5&gt; </v>
      </c>
    </row>
    <row r="802" spans="2:5" x14ac:dyDescent="0.25">
      <c r="B802" s="85" t="s">
        <v>518</v>
      </c>
      <c r="C802" s="77" t="str">
        <f>"=="&amp;analysis!A803&amp;"=="&amp;"&lt;"&amp;analysis!C803&amp;"&gt; "&amp;" &lt;Q"&amp;analysis!D803&amp;"&gt; "&amp;" &lt;"&amp;analysis!C803 &amp;" Q"&amp;analysis!D803&amp;"&gt; "&amp;" &lt;F."&amp;analysis!P803&amp;"&gt; "&amp;" &lt;F."&amp;analysis!P803&amp;" Ch."&amp;analysis!R803&amp;"&gt; "&amp;" &lt;"&amp;analysis!N803&amp;"&gt; "&amp;" &lt;Lv"&amp;analysis!L803&amp;"&gt; "&amp;" **"&amp;analysis!F803&amp;"** "</f>
        <v xml:space="preserve">==201537==&lt;2015&gt;  &lt;Q37&gt;  &lt;2015 Q37&gt;  &lt;F.6&gt;  &lt;F.6 Ch.2&gt;  &lt;A3&gt;  &lt;Lv5&gt;  **D** </v>
      </c>
      <c r="D802" s="85" t="s">
        <v>519</v>
      </c>
      <c r="E802" s="84" t="str">
        <f>analysis!C803&amp;" Q"&amp;analysis!D803&amp;" &lt;F."&amp;analysis!P803&amp;" Ch."&amp;analysis!R803&amp;"&gt; "&amp;" &lt;Lv"&amp;analysis!L803&amp;"&gt; "</f>
        <v xml:space="preserve">2015 Q37 &lt;F.6 Ch.2&gt;  &lt;Lv5&gt; </v>
      </c>
    </row>
    <row r="803" spans="2:5" x14ac:dyDescent="0.25">
      <c r="B803" s="85" t="s">
        <v>518</v>
      </c>
      <c r="C803" s="77" t="str">
        <f>"=="&amp;analysis!A804&amp;"=="&amp;"&lt;"&amp;analysis!C804&amp;"&gt; "&amp;" &lt;Q"&amp;analysis!D804&amp;"&gt; "&amp;" &lt;"&amp;analysis!C804 &amp;" Q"&amp;analysis!D804&amp;"&gt; "&amp;" &lt;F."&amp;analysis!P804&amp;"&gt; "&amp;" &lt;F."&amp;analysis!P804&amp;" Ch."&amp;analysis!R804&amp;"&gt; "&amp;" &lt;"&amp;analysis!N804&amp;"&gt; "&amp;" &lt;Lv"&amp;analysis!L804&amp;"&gt; "&amp;" **"&amp;analysis!F804&amp;"** "</f>
        <v xml:space="preserve">==201538==&lt;2015&gt;  &lt;Q38&gt;  &lt;2015 Q38&gt;  &lt;F.4&gt;  &lt;F.4 Ch.12&gt;  &lt;T2&gt;  &lt;Lv5&gt;  **B** </v>
      </c>
      <c r="D803" s="85" t="s">
        <v>519</v>
      </c>
      <c r="E803" s="84" t="str">
        <f>analysis!C804&amp;" Q"&amp;analysis!D804&amp;" &lt;F."&amp;analysis!P804&amp;" Ch."&amp;analysis!R804&amp;"&gt; "&amp;" &lt;Lv"&amp;analysis!L804&amp;"&gt; "</f>
        <v xml:space="preserve">2015 Q38 &lt;F.4 Ch.12&gt;  &lt;Lv5&gt; </v>
      </c>
    </row>
    <row r="804" spans="2:5" x14ac:dyDescent="0.25">
      <c r="B804" s="85" t="s">
        <v>518</v>
      </c>
      <c r="C804" s="77" t="str">
        <f>"=="&amp;analysis!A805&amp;"=="&amp;"&lt;"&amp;analysis!C805&amp;"&gt; "&amp;" &lt;Q"&amp;analysis!D805&amp;"&gt; "&amp;" &lt;"&amp;analysis!C805 &amp;" Q"&amp;analysis!D805&amp;"&gt; "&amp;" &lt;F."&amp;analysis!P805&amp;"&gt; "&amp;" &lt;F."&amp;analysis!P805&amp;" Ch."&amp;analysis!R805&amp;"&gt; "&amp;" &lt;"&amp;analysis!N805&amp;"&gt; "&amp;" &lt;Lv"&amp;analysis!L805&amp;"&gt; "&amp;" **"&amp;analysis!F805&amp;"** "</f>
        <v xml:space="preserve">==201539==&lt;2015&gt;  &lt;Q39&gt;  &lt;2015 Q39&gt;  &lt;F.5&gt;  &lt;F.5 Ch.3&gt;  &lt;G&gt;  &lt;Lv4&gt;  **D** </v>
      </c>
      <c r="D804" s="85" t="s">
        <v>519</v>
      </c>
      <c r="E804" s="84" t="str">
        <f>analysis!C805&amp;" Q"&amp;analysis!D805&amp;" &lt;F."&amp;analysis!P805&amp;" Ch."&amp;analysis!R805&amp;"&gt; "&amp;" &lt;Lv"&amp;analysis!L805&amp;"&gt; "</f>
        <v xml:space="preserve">2015 Q39 &lt;F.5 Ch.3&gt;  &lt;Lv4&gt; </v>
      </c>
    </row>
    <row r="805" spans="2:5" x14ac:dyDescent="0.25">
      <c r="B805" s="85" t="s">
        <v>518</v>
      </c>
      <c r="C805" s="77" t="str">
        <f>"=="&amp;analysis!A806&amp;"=="&amp;"&lt;"&amp;analysis!C806&amp;"&gt; "&amp;" &lt;Q"&amp;analysis!D806&amp;"&gt; "&amp;" &lt;"&amp;analysis!C806 &amp;" Q"&amp;analysis!D806&amp;"&gt; "&amp;" &lt;F."&amp;analysis!P806&amp;"&gt; "&amp;" &lt;F."&amp;analysis!P806&amp;" Ch."&amp;analysis!R806&amp;"&gt; "&amp;" &lt;"&amp;analysis!N806&amp;"&gt; "&amp;" &lt;Lv"&amp;analysis!L806&amp;"&gt; "&amp;" **"&amp;analysis!F806&amp;"** "</f>
        <v xml:space="preserve">==201540==&lt;2015&gt;  &lt;Q40&gt;  &lt;2015 Q40&gt;  &lt;F.4&gt;  &lt;F.4 Ch.11&gt;  &lt;DG3&gt;  &lt;Lv4&gt;  **C** </v>
      </c>
      <c r="D805" s="85" t="s">
        <v>519</v>
      </c>
      <c r="E805" s="84" t="str">
        <f>analysis!C806&amp;" Q"&amp;analysis!D806&amp;" &lt;F."&amp;analysis!P806&amp;" Ch."&amp;analysis!R806&amp;"&gt; "&amp;" &lt;Lv"&amp;analysis!L806&amp;"&gt; "</f>
        <v xml:space="preserve">2015 Q40 &lt;F.4 Ch.11&gt;  &lt;Lv4&gt; </v>
      </c>
    </row>
    <row r="806" spans="2:5" x14ac:dyDescent="0.25">
      <c r="B806" s="85" t="s">
        <v>518</v>
      </c>
      <c r="C806" s="77" t="str">
        <f>"=="&amp;analysis!A807&amp;"=="&amp;"&lt;"&amp;analysis!C807&amp;"&gt; "&amp;" &lt;Q"&amp;analysis!D807&amp;"&gt; "&amp;" &lt;"&amp;analysis!C807 &amp;" Q"&amp;analysis!D807&amp;"&gt; "&amp;" &lt;F."&amp;analysis!P807&amp;"&gt; "&amp;" &lt;F."&amp;analysis!P807&amp;" Ch."&amp;analysis!R807&amp;"&gt; "&amp;" &lt;"&amp;analysis!N807&amp;"&gt; "&amp;" &lt;Lv"&amp;analysis!L807&amp;"&gt; "&amp;" **"&amp;analysis!F807&amp;"** "</f>
        <v xml:space="preserve">==201541==&lt;2015&gt;  &lt;Q41&gt;  &lt;2015 Q41&gt;  &lt;F.5&gt;  &lt;F.5 Ch.7&gt;  &lt;AG3&gt;  &lt;Lv5&gt;  **B** </v>
      </c>
      <c r="D806" s="85" t="s">
        <v>519</v>
      </c>
      <c r="E806" s="84" t="str">
        <f>analysis!C807&amp;" Q"&amp;analysis!D807&amp;" &lt;F."&amp;analysis!P807&amp;" Ch."&amp;analysis!R807&amp;"&gt; "&amp;" &lt;Lv"&amp;analysis!L807&amp;"&gt; "</f>
        <v xml:space="preserve">2015 Q41 &lt;F.5 Ch.7&gt;  &lt;Lv5&gt; </v>
      </c>
    </row>
    <row r="807" spans="2:5" x14ac:dyDescent="0.25">
      <c r="B807" s="85" t="s">
        <v>518</v>
      </c>
      <c r="C807" s="77" t="str">
        <f>"=="&amp;analysis!A808&amp;"=="&amp;"&lt;"&amp;analysis!C808&amp;"&gt; "&amp;" &lt;Q"&amp;analysis!D808&amp;"&gt; "&amp;" &lt;"&amp;analysis!C808 &amp;" Q"&amp;analysis!D808&amp;"&gt; "&amp;" &lt;F."&amp;analysis!P808&amp;"&gt; "&amp;" &lt;F."&amp;analysis!P808&amp;" Ch."&amp;analysis!R808&amp;"&gt; "&amp;" &lt;"&amp;analysis!N808&amp;"&gt; "&amp;" &lt;Lv"&amp;analysis!L808&amp;"&gt; "&amp;" **"&amp;analysis!F808&amp;"** "</f>
        <v xml:space="preserve">==201542==&lt;2015&gt;  &lt;Q42&gt;  &lt;2015 Q42&gt;  &lt;F.4&gt;  &lt;F.4 Ch.2&gt;  &lt;AG2&gt;  &lt;Lv5&gt;  **A** </v>
      </c>
      <c r="D807" s="85" t="s">
        <v>519</v>
      </c>
      <c r="E807" s="84" t="str">
        <f>analysis!C808&amp;" Q"&amp;analysis!D808&amp;" &lt;F."&amp;analysis!P808&amp;" Ch."&amp;analysis!R808&amp;"&gt; "&amp;" &lt;Lv"&amp;analysis!L808&amp;"&gt; "</f>
        <v xml:space="preserve">2015 Q42 &lt;F.4 Ch.2&gt;  &lt;Lv5&gt; </v>
      </c>
    </row>
    <row r="808" spans="2:5" x14ac:dyDescent="0.25">
      <c r="B808" s="85" t="s">
        <v>518</v>
      </c>
      <c r="C808" s="77" t="str">
        <f>"=="&amp;analysis!A809&amp;"=="&amp;"&lt;"&amp;analysis!C809&amp;"&gt; "&amp;" &lt;Q"&amp;analysis!D809&amp;"&gt; "&amp;" &lt;"&amp;analysis!C809 &amp;" Q"&amp;analysis!D809&amp;"&gt; "&amp;" &lt;F."&amp;analysis!P809&amp;"&gt; "&amp;" &lt;F."&amp;analysis!P809&amp;" Ch."&amp;analysis!R809&amp;"&gt; "&amp;" &lt;"&amp;analysis!N809&amp;"&gt; "&amp;" &lt;Lv"&amp;analysis!L809&amp;"&gt; "&amp;" **"&amp;analysis!F809&amp;"** "</f>
        <v xml:space="preserve">==201543==&lt;2015&gt;  &lt;Q43&gt;  &lt;2015 Q43&gt;  &lt;F.5&gt;  &lt;F.5 Ch.4&gt;  &lt;P2&gt;  &lt;Lv4&gt;  **C** </v>
      </c>
      <c r="D808" s="85" t="s">
        <v>519</v>
      </c>
      <c r="E808" s="84" t="str">
        <f>analysis!C809&amp;" Q"&amp;analysis!D809&amp;" &lt;F."&amp;analysis!P809&amp;" Ch."&amp;analysis!R809&amp;"&gt; "&amp;" &lt;Lv"&amp;analysis!L809&amp;"&gt; "</f>
        <v xml:space="preserve">2015 Q43 &lt;F.5 Ch.4&gt;  &lt;Lv4&gt; </v>
      </c>
    </row>
    <row r="809" spans="2:5" x14ac:dyDescent="0.25">
      <c r="B809" s="85" t="s">
        <v>518</v>
      </c>
      <c r="C809" s="77" t="str">
        <f>"=="&amp;analysis!A810&amp;"=="&amp;"&lt;"&amp;analysis!C810&amp;"&gt; "&amp;" &lt;Q"&amp;analysis!D810&amp;"&gt; "&amp;" &lt;"&amp;analysis!C810 &amp;" Q"&amp;analysis!D810&amp;"&gt; "&amp;" &lt;F."&amp;analysis!P810&amp;"&gt; "&amp;" &lt;F."&amp;analysis!P810&amp;" Ch."&amp;analysis!R810&amp;"&gt; "&amp;" &lt;"&amp;analysis!N810&amp;"&gt; "&amp;" &lt;Lv"&amp;analysis!L810&amp;"&gt; "&amp;" **"&amp;analysis!F810&amp;"** "</f>
        <v xml:space="preserve">==201544==&lt;2015&gt;  &lt;Q44&gt;  &lt;2015 Q44&gt;  &lt;F.5&gt;  &lt;F.5 Ch.5&gt;  &lt;P2&gt;  &lt;Lv4&gt;  **D** </v>
      </c>
      <c r="D809" s="85" t="s">
        <v>519</v>
      </c>
      <c r="E809" s="84" t="str">
        <f>analysis!C810&amp;" Q"&amp;analysis!D810&amp;" &lt;F."&amp;analysis!P810&amp;" Ch."&amp;analysis!R810&amp;"&gt; "&amp;" &lt;Lv"&amp;analysis!L810&amp;"&gt; "</f>
        <v xml:space="preserve">2015 Q44 &lt;F.5 Ch.5&gt;  &lt;Lv4&gt; </v>
      </c>
    </row>
    <row r="810" spans="2:5" x14ac:dyDescent="0.25">
      <c r="B810" s="85" t="s">
        <v>518</v>
      </c>
      <c r="C810" s="77" t="str">
        <f>"=="&amp;analysis!A811&amp;"=="&amp;"&lt;"&amp;analysis!C811&amp;"&gt; "&amp;" &lt;Q"&amp;analysis!D811&amp;"&gt; "&amp;" &lt;"&amp;analysis!C811 &amp;" Q"&amp;analysis!D811&amp;"&gt; "&amp;" &lt;F."&amp;analysis!P811&amp;"&gt; "&amp;" &lt;F."&amp;analysis!P811&amp;" Ch."&amp;analysis!R811&amp;"&gt; "&amp;" &lt;"&amp;analysis!N811&amp;"&gt; "&amp;" &lt;Lv"&amp;analysis!L811&amp;"&gt; "&amp;" **"&amp;analysis!F811&amp;"** "</f>
        <v xml:space="preserve">==201545==&lt;2015&gt;  &lt;Q45&gt;  &lt;2015 Q45&gt;  &lt;F.5&gt;  &lt;F.5 Ch.11&gt;  &lt;S3&gt;  &lt;Lv5&gt;  **B** </v>
      </c>
      <c r="D810" s="85" t="s">
        <v>519</v>
      </c>
      <c r="E810" s="84" t="str">
        <f>analysis!C811&amp;" Q"&amp;analysis!D811&amp;" &lt;F."&amp;analysis!P811&amp;" Ch."&amp;analysis!R811&amp;"&gt; "&amp;" &lt;Lv"&amp;analysis!L811&amp;"&gt; "</f>
        <v xml:space="preserve">2015 Q45 &lt;F.5 Ch.11&gt;  &lt;Lv5&gt; </v>
      </c>
    </row>
    <row r="811" spans="2:5" x14ac:dyDescent="0.25">
      <c r="B811" s="85" t="s">
        <v>518</v>
      </c>
      <c r="C811" s="77" t="str">
        <f>"=="&amp;analysis!A812&amp;"=="&amp;"&lt;"&amp;analysis!C812&amp;"&gt; "&amp;" &lt;Q"&amp;analysis!D812&amp;"&gt; "&amp;" &lt;"&amp;analysis!C812 &amp;" Q"&amp;analysis!D812&amp;"&gt; "&amp;" &lt;F."&amp;analysis!P812&amp;"&gt; "&amp;" &lt;F."&amp;analysis!P812&amp;" Ch."&amp;analysis!R812&amp;"&gt; "&amp;" &lt;"&amp;analysis!N812&amp;"&gt; "&amp;" &lt;Lv"&amp;analysis!L812&amp;"&gt; "&amp;" **"&amp;analysis!F812&amp;"** "</f>
        <v xml:space="preserve">==201601==&lt;2016&gt;  &lt;Q1&gt;  &lt;2016 Q1&gt;  &lt;F.3&gt;  &lt;F.3 Ch.2&gt;  &lt;A2&gt;  &lt;Lv4&gt;  **A** </v>
      </c>
      <c r="D811" s="85" t="s">
        <v>519</v>
      </c>
      <c r="E811" s="84" t="str">
        <f>analysis!C812&amp;" Q"&amp;analysis!D812&amp;" &lt;F."&amp;analysis!P812&amp;" Ch."&amp;analysis!R812&amp;"&gt; "&amp;" &lt;Lv"&amp;analysis!L812&amp;"&gt; "</f>
        <v xml:space="preserve">2016 Q1 &lt;F.3 Ch.2&gt;  &lt;Lv4&gt; </v>
      </c>
    </row>
    <row r="812" spans="2:5" x14ac:dyDescent="0.25">
      <c r="B812" s="85" t="s">
        <v>518</v>
      </c>
      <c r="C812" s="77" t="str">
        <f>"=="&amp;analysis!A813&amp;"=="&amp;"&lt;"&amp;analysis!C813&amp;"&gt; "&amp;" &lt;Q"&amp;analysis!D813&amp;"&gt; "&amp;" &lt;"&amp;analysis!C813 &amp;" Q"&amp;analysis!D813&amp;"&gt; "&amp;" &lt;F."&amp;analysis!P813&amp;"&gt; "&amp;" &lt;F."&amp;analysis!P813&amp;" Ch."&amp;analysis!R813&amp;"&gt; "&amp;" &lt;"&amp;analysis!N813&amp;"&gt; "&amp;" &lt;Lv"&amp;analysis!L813&amp;"&gt; "&amp;" **"&amp;analysis!F813&amp;"** "</f>
        <v xml:space="preserve">==201602==&lt;2016&gt;  &lt;Q2&gt;  &lt;2016 Q2&gt;  &lt;F.2&gt;  &lt;F.2 Ch.4&gt;  &lt;A1&gt;  &lt;Lv2&gt;  **A** </v>
      </c>
      <c r="D812" s="85" t="s">
        <v>519</v>
      </c>
      <c r="E812" s="84" t="str">
        <f>analysis!C813&amp;" Q"&amp;analysis!D813&amp;" &lt;F."&amp;analysis!P813&amp;" Ch."&amp;analysis!R813&amp;"&gt; "&amp;" &lt;Lv"&amp;analysis!L813&amp;"&gt; "</f>
        <v xml:space="preserve">2016 Q2 &lt;F.2 Ch.4&gt;  &lt;Lv2&gt; </v>
      </c>
    </row>
    <row r="813" spans="2:5" x14ac:dyDescent="0.25">
      <c r="B813" s="85" t="s">
        <v>518</v>
      </c>
      <c r="C813" s="77" t="str">
        <f>"=="&amp;analysis!A814&amp;"=="&amp;"&lt;"&amp;analysis!C814&amp;"&gt; "&amp;" &lt;Q"&amp;analysis!D814&amp;"&gt; "&amp;" &lt;"&amp;analysis!C814 &amp;" Q"&amp;analysis!D814&amp;"&gt; "&amp;" &lt;F."&amp;analysis!P814&amp;"&gt; "&amp;" &lt;F."&amp;analysis!P814&amp;" Ch."&amp;analysis!R814&amp;"&gt; "&amp;" &lt;"&amp;analysis!N814&amp;"&gt; "&amp;" &lt;Lv"&amp;analysis!L814&amp;"&gt; "&amp;" **"&amp;analysis!F814&amp;"** "</f>
        <v xml:space="preserve">==201603==&lt;2016&gt;  &lt;Q3&gt;  &lt;2016 Q3&gt;  &lt;F.3&gt;  &lt;F.3 Ch.1&gt;  &lt;A2&gt;  &lt;Lv2&gt;  **D** </v>
      </c>
      <c r="D813" s="85" t="s">
        <v>519</v>
      </c>
      <c r="E813" s="84" t="str">
        <f>analysis!C814&amp;" Q"&amp;analysis!D814&amp;" &lt;F."&amp;analysis!P814&amp;" Ch."&amp;analysis!R814&amp;"&gt; "&amp;" &lt;Lv"&amp;analysis!L814&amp;"&gt; "</f>
        <v xml:space="preserve">2016 Q3 &lt;F.3 Ch.1&gt;  &lt;Lv2&gt; </v>
      </c>
    </row>
    <row r="814" spans="2:5" x14ac:dyDescent="0.25">
      <c r="B814" s="85" t="s">
        <v>518</v>
      </c>
      <c r="C814" s="77" t="str">
        <f>"=="&amp;analysis!A815&amp;"=="&amp;"&lt;"&amp;analysis!C815&amp;"&gt; "&amp;" &lt;Q"&amp;analysis!D815&amp;"&gt; "&amp;" &lt;"&amp;analysis!C815 &amp;" Q"&amp;analysis!D815&amp;"&gt; "&amp;" &lt;F."&amp;analysis!P815&amp;"&gt; "&amp;" &lt;F."&amp;analysis!P815&amp;" Ch."&amp;analysis!R815&amp;"&gt; "&amp;" &lt;"&amp;analysis!N815&amp;"&gt; "&amp;" &lt;Lv"&amp;analysis!L815&amp;"&gt; "&amp;" **"&amp;analysis!F815&amp;"** "</f>
        <v xml:space="preserve">==201604==&lt;2016&gt;  &lt;Q4&gt;  &lt;2016 Q4&gt;  &lt;F.2&gt;  &lt;F.2 Ch.1&gt;  &lt;A1&gt;  &lt;Lv2&gt;  **C** </v>
      </c>
      <c r="D814" s="85" t="s">
        <v>519</v>
      </c>
      <c r="E814" s="84" t="str">
        <f>analysis!C815&amp;" Q"&amp;analysis!D815&amp;" &lt;F."&amp;analysis!P815&amp;" Ch."&amp;analysis!R815&amp;"&gt; "&amp;" &lt;Lv"&amp;analysis!L815&amp;"&gt; "</f>
        <v xml:space="preserve">2016 Q4 &lt;F.2 Ch.1&gt;  &lt;Lv2&gt; </v>
      </c>
    </row>
    <row r="815" spans="2:5" x14ac:dyDescent="0.25">
      <c r="B815" s="85" t="s">
        <v>518</v>
      </c>
      <c r="C815" s="77" t="str">
        <f>"=="&amp;analysis!A816&amp;"=="&amp;"&lt;"&amp;analysis!C816&amp;"&gt; "&amp;" &lt;Q"&amp;analysis!D816&amp;"&gt; "&amp;" &lt;"&amp;analysis!C816 &amp;" Q"&amp;analysis!D816&amp;"&gt; "&amp;" &lt;F."&amp;analysis!P816&amp;"&gt; "&amp;" &lt;F."&amp;analysis!P816&amp;" Ch."&amp;analysis!R816&amp;"&gt; "&amp;" &lt;"&amp;analysis!N816&amp;"&gt; "&amp;" &lt;Lv"&amp;analysis!L816&amp;"&gt; "&amp;" **"&amp;analysis!F816&amp;"** "</f>
        <v xml:space="preserve">==201605==&lt;2016&gt;  &lt;Q5&gt;  &lt;2016 Q5&gt;  &lt;F.2&gt;  &lt;F.2 Ch.6&gt;  &lt;A1&gt;  &lt;Lv2&gt;  **A** </v>
      </c>
      <c r="D815" s="85" t="s">
        <v>519</v>
      </c>
      <c r="E815" s="84" t="str">
        <f>analysis!C816&amp;" Q"&amp;analysis!D816&amp;" &lt;F."&amp;analysis!P816&amp;" Ch."&amp;analysis!R816&amp;"&gt; "&amp;" &lt;Lv"&amp;analysis!L816&amp;"&gt; "</f>
        <v xml:space="preserve">2016 Q5 &lt;F.2 Ch.6&gt;  &lt;Lv2&gt; </v>
      </c>
    </row>
    <row r="816" spans="2:5" x14ac:dyDescent="0.25">
      <c r="B816" s="85" t="s">
        <v>518</v>
      </c>
      <c r="C816" s="77" t="str">
        <f>"=="&amp;analysis!A817&amp;"=="&amp;"&lt;"&amp;analysis!C817&amp;"&gt; "&amp;" &lt;Q"&amp;analysis!D817&amp;"&gt; "&amp;" &lt;"&amp;analysis!C817 &amp;" Q"&amp;analysis!D817&amp;"&gt; "&amp;" &lt;F."&amp;analysis!P817&amp;"&gt; "&amp;" &lt;F."&amp;analysis!P817&amp;" Ch."&amp;analysis!R817&amp;"&gt; "&amp;" &lt;"&amp;analysis!N817&amp;"&gt; "&amp;" &lt;Lv"&amp;analysis!L817&amp;"&gt; "&amp;" **"&amp;analysis!F817&amp;"** "</f>
        <v xml:space="preserve">==201606==&lt;2016&gt;  &lt;Q6&gt;  &lt;2016 Q6&gt;  &lt;F.4&gt;  &lt;F.4 Ch.6&gt;  &lt;A3&gt;  &lt;Lv2&gt;  **B** </v>
      </c>
      <c r="D816" s="85" t="s">
        <v>519</v>
      </c>
      <c r="E816" s="84" t="str">
        <f>analysis!C817&amp;" Q"&amp;analysis!D817&amp;" &lt;F."&amp;analysis!P817&amp;" Ch."&amp;analysis!R817&amp;"&gt; "&amp;" &lt;Lv"&amp;analysis!L817&amp;"&gt; "</f>
        <v xml:space="preserve">2016 Q6 &lt;F.4 Ch.6&gt;  &lt;Lv2&gt; </v>
      </c>
    </row>
    <row r="817" spans="2:5" x14ac:dyDescent="0.25">
      <c r="B817" s="85" t="s">
        <v>518</v>
      </c>
      <c r="C817" s="77" t="str">
        <f>"=="&amp;analysis!A818&amp;"=="&amp;"&lt;"&amp;analysis!C818&amp;"&gt; "&amp;" &lt;Q"&amp;analysis!D818&amp;"&gt; "&amp;" &lt;"&amp;analysis!C818 &amp;" Q"&amp;analysis!D818&amp;"&gt; "&amp;" &lt;F."&amp;analysis!P818&amp;"&gt; "&amp;" &lt;F."&amp;analysis!P818&amp;" Ch."&amp;analysis!R818&amp;"&gt; "&amp;" &lt;"&amp;analysis!N818&amp;"&gt; "&amp;" &lt;Lv"&amp;analysis!L818&amp;"&gt; "&amp;" **"&amp;analysis!F818&amp;"** "</f>
        <v xml:space="preserve">==201607==&lt;2016&gt;  &lt;Q7&gt;  &lt;2016 Q7&gt;  &lt;F.5&gt;  &lt;F.5 Ch.2&gt;  &lt;A4&gt;  &lt;Lv3&gt;  **A** </v>
      </c>
      <c r="D817" s="85" t="s">
        <v>519</v>
      </c>
      <c r="E817" s="84" t="str">
        <f>analysis!C818&amp;" Q"&amp;analysis!D818&amp;" &lt;F."&amp;analysis!P818&amp;" Ch."&amp;analysis!R818&amp;"&gt; "&amp;" &lt;Lv"&amp;analysis!L818&amp;"&gt; "</f>
        <v xml:space="preserve">2016 Q7 &lt;F.5 Ch.2&gt;  &lt;Lv3&gt; </v>
      </c>
    </row>
    <row r="818" spans="2:5" x14ac:dyDescent="0.25">
      <c r="B818" s="85" t="s">
        <v>518</v>
      </c>
      <c r="C818" s="77" t="str">
        <f>"=="&amp;analysis!A819&amp;"=="&amp;"&lt;"&amp;analysis!C819&amp;"&gt; "&amp;" &lt;Q"&amp;analysis!D819&amp;"&gt; "&amp;" &lt;"&amp;analysis!C819 &amp;" Q"&amp;analysis!D819&amp;"&gt; "&amp;" &lt;F."&amp;analysis!P819&amp;"&gt; "&amp;" &lt;F."&amp;analysis!P819&amp;" Ch."&amp;analysis!R819&amp;"&gt; "&amp;" &lt;"&amp;analysis!N819&amp;"&gt; "&amp;" &lt;Lv"&amp;analysis!L819&amp;"&gt; "&amp;" **"&amp;analysis!F819&amp;"** "</f>
        <v xml:space="preserve">==201608==&lt;2016&gt;  &lt;Q8&gt;  &lt;2016 Q8&gt;  &lt;F.4&gt;  &lt;F.4 Ch.3&gt;  &lt;A3&gt;  &lt;Lv2&gt;  **C** </v>
      </c>
      <c r="D818" s="85" t="s">
        <v>519</v>
      </c>
      <c r="E818" s="84" t="str">
        <f>analysis!C819&amp;" Q"&amp;analysis!D819&amp;" &lt;F."&amp;analysis!P819&amp;" Ch."&amp;analysis!R819&amp;"&gt; "&amp;" &lt;Lv"&amp;analysis!L819&amp;"&gt; "</f>
        <v xml:space="preserve">2016 Q8 &lt;F.4 Ch.3&gt;  &lt;Lv2&gt; </v>
      </c>
    </row>
    <row r="819" spans="2:5" x14ac:dyDescent="0.25">
      <c r="B819" s="85" t="s">
        <v>518</v>
      </c>
      <c r="C819" s="77" t="str">
        <f>"=="&amp;analysis!A820&amp;"=="&amp;"&lt;"&amp;analysis!C820&amp;"&gt; "&amp;" &lt;Q"&amp;analysis!D820&amp;"&gt; "&amp;" &lt;"&amp;analysis!C820 &amp;" Q"&amp;analysis!D820&amp;"&gt; "&amp;" &lt;F."&amp;analysis!P820&amp;"&gt; "&amp;" &lt;F."&amp;analysis!P820&amp;" Ch."&amp;analysis!R820&amp;"&gt; "&amp;" &lt;"&amp;analysis!N820&amp;"&gt; "&amp;" &lt;Lv"&amp;analysis!L820&amp;"&gt; "&amp;" **"&amp;analysis!F820&amp;"** "</f>
        <v xml:space="preserve">==201609==&lt;2016&gt;  &lt;Q9&gt;  &lt;2016 Q9&gt;  &lt;F.4&gt;  &lt;F.4 Ch.5&gt;  &lt;A4&gt;  &lt;Lv4&gt;  **D** </v>
      </c>
      <c r="D819" s="85" t="s">
        <v>519</v>
      </c>
      <c r="E819" s="84" t="str">
        <f>analysis!C820&amp;" Q"&amp;analysis!D820&amp;" &lt;F."&amp;analysis!P820&amp;" Ch."&amp;analysis!R820&amp;"&gt; "&amp;" &lt;Lv"&amp;analysis!L820&amp;"&gt; "</f>
        <v xml:space="preserve">2016 Q9 &lt;F.4 Ch.5&gt;  &lt;Lv4&gt; </v>
      </c>
    </row>
    <row r="820" spans="2:5" x14ac:dyDescent="0.25">
      <c r="B820" s="85" t="s">
        <v>518</v>
      </c>
      <c r="C820" s="77" t="str">
        <f>"=="&amp;analysis!A821&amp;"=="&amp;"&lt;"&amp;analysis!C821&amp;"&gt; "&amp;" &lt;Q"&amp;analysis!D821&amp;"&gt; "&amp;" &lt;"&amp;analysis!C821 &amp;" Q"&amp;analysis!D821&amp;"&gt; "&amp;" &lt;F."&amp;analysis!P821&amp;"&gt; "&amp;" &lt;F."&amp;analysis!P821&amp;" Ch."&amp;analysis!R821&amp;"&gt; "&amp;" &lt;"&amp;analysis!N821&amp;"&gt; "&amp;" &lt;Lv"&amp;analysis!L821&amp;"&gt; "&amp;" **"&amp;analysis!F821&amp;"** "</f>
        <v xml:space="preserve">==201610==&lt;2016&gt;  &lt;Q10&gt;  &lt;2016 Q10&gt;  &lt;F.3&gt;  &lt;F.3 Ch.3&gt;  &lt;DA&gt;  &lt;Lv2&gt;  **C** </v>
      </c>
      <c r="D820" s="85" t="s">
        <v>519</v>
      </c>
      <c r="E820" s="84" t="str">
        <f>analysis!C821&amp;" Q"&amp;analysis!D821&amp;" &lt;F."&amp;analysis!P821&amp;" Ch."&amp;analysis!R821&amp;"&gt; "&amp;" &lt;Lv"&amp;analysis!L821&amp;"&gt; "</f>
        <v xml:space="preserve">2016 Q10 &lt;F.3 Ch.3&gt;  &lt;Lv2&gt; </v>
      </c>
    </row>
    <row r="821" spans="2:5" x14ac:dyDescent="0.25">
      <c r="B821" s="85" t="s">
        <v>518</v>
      </c>
      <c r="C821" s="77" t="str">
        <f>"=="&amp;analysis!A822&amp;"=="&amp;"&lt;"&amp;analysis!C822&amp;"&gt; "&amp;" &lt;Q"&amp;analysis!D822&amp;"&gt; "&amp;" &lt;"&amp;analysis!C822 &amp;" Q"&amp;analysis!D822&amp;"&gt; "&amp;" &lt;F."&amp;analysis!P822&amp;"&gt; "&amp;" &lt;F."&amp;analysis!P822&amp;" Ch."&amp;analysis!R822&amp;"&gt; "&amp;" &lt;"&amp;analysis!N822&amp;"&gt; "&amp;" &lt;Lv"&amp;analysis!L822&amp;"&gt; "&amp;" **"&amp;analysis!F822&amp;"** "</f>
        <v xml:space="preserve">==201611==&lt;2016&gt;  &lt;Q11&gt;  &lt;2016 Q11&gt;  &lt;F.2&gt;  &lt;F.2 Ch.6&gt;  &lt;A1&gt;  &lt;Lv2&gt;  **D** </v>
      </c>
      <c r="D821" s="85" t="s">
        <v>519</v>
      </c>
      <c r="E821" s="84" t="str">
        <f>analysis!C822&amp;" Q"&amp;analysis!D822&amp;" &lt;F."&amp;analysis!P822&amp;" Ch."&amp;analysis!R822&amp;"&gt; "&amp;" &lt;Lv"&amp;analysis!L822&amp;"&gt; "</f>
        <v xml:space="preserve">2016 Q11 &lt;F.2 Ch.6&gt;  &lt;Lv2&gt; </v>
      </c>
    </row>
    <row r="822" spans="2:5" x14ac:dyDescent="0.25">
      <c r="B822" s="85" t="s">
        <v>518</v>
      </c>
      <c r="C822" s="77" t="str">
        <f>"=="&amp;analysis!A823&amp;"=="&amp;"&lt;"&amp;analysis!C823&amp;"&gt; "&amp;" &lt;Q"&amp;analysis!D823&amp;"&gt; "&amp;" &lt;"&amp;analysis!C823 &amp;" Q"&amp;analysis!D823&amp;"&gt; "&amp;" &lt;F."&amp;analysis!P823&amp;"&gt; "&amp;" &lt;F."&amp;analysis!P823&amp;" Ch."&amp;analysis!R823&amp;"&gt; "&amp;" &lt;"&amp;analysis!N823&amp;"&gt; "&amp;" &lt;Lv"&amp;analysis!L823&amp;"&gt; "&amp;" **"&amp;analysis!F823&amp;"** "</f>
        <v xml:space="preserve">==201612==&lt;2016&gt;  &lt;Q12&gt;  &lt;2016 Q12&gt;  &lt;F.5&gt;  &lt;F.5 Ch.6&gt;  &lt;DA&gt;  &lt;Lv2&gt;  **D** </v>
      </c>
      <c r="D822" s="85" t="s">
        <v>519</v>
      </c>
      <c r="E822" s="84" t="str">
        <f>analysis!C823&amp;" Q"&amp;analysis!D823&amp;" &lt;F."&amp;analysis!P823&amp;" Ch."&amp;analysis!R823&amp;"&gt; "&amp;" &lt;Lv"&amp;analysis!L823&amp;"&gt; "</f>
        <v xml:space="preserve">2016 Q12 &lt;F.5 Ch.6&gt;  &lt;Lv2&gt; </v>
      </c>
    </row>
    <row r="823" spans="2:5" x14ac:dyDescent="0.25">
      <c r="B823" s="85" t="s">
        <v>518</v>
      </c>
      <c r="C823" s="77" t="str">
        <f>"=="&amp;analysis!A824&amp;"=="&amp;"&lt;"&amp;analysis!C824&amp;"&gt; "&amp;" &lt;Q"&amp;analysis!D824&amp;"&gt; "&amp;" &lt;"&amp;analysis!C824 &amp;" Q"&amp;analysis!D824&amp;"&gt; "&amp;" &lt;F."&amp;analysis!P824&amp;"&gt; "&amp;" &lt;F."&amp;analysis!P824&amp;" Ch."&amp;analysis!R824&amp;"&gt; "&amp;" &lt;"&amp;analysis!N824&amp;"&gt; "&amp;" &lt;Lv"&amp;analysis!L824&amp;"&gt; "&amp;" **"&amp;analysis!F824&amp;"** "</f>
        <v xml:space="preserve">==201613==&lt;2016&gt;  &lt;Q13&gt;  &lt;2016 Q13&gt;  &lt;F.2&gt;  &lt;F.2 Ch.5&gt;  &lt;A1&gt;  &lt;Lv2&gt;  **A** </v>
      </c>
      <c r="D823" s="85" t="s">
        <v>519</v>
      </c>
      <c r="E823" s="84" t="str">
        <f>analysis!C824&amp;" Q"&amp;analysis!D824&amp;" &lt;F."&amp;analysis!P824&amp;" Ch."&amp;analysis!R824&amp;"&gt; "&amp;" &lt;Lv"&amp;analysis!L824&amp;"&gt; "</f>
        <v xml:space="preserve">2016 Q13 &lt;F.2 Ch.5&gt;  &lt;Lv2&gt; </v>
      </c>
    </row>
    <row r="824" spans="2:5" x14ac:dyDescent="0.25">
      <c r="B824" s="85" t="s">
        <v>518</v>
      </c>
      <c r="C824" s="77" t="str">
        <f>"=="&amp;analysis!A825&amp;"=="&amp;"&lt;"&amp;analysis!C825&amp;"&gt; "&amp;" &lt;Q"&amp;analysis!D825&amp;"&gt; "&amp;" &lt;"&amp;analysis!C825 &amp;" Q"&amp;analysis!D825&amp;"&gt; "&amp;" &lt;F."&amp;analysis!P825&amp;"&gt; "&amp;" &lt;F."&amp;analysis!P825&amp;" Ch."&amp;analysis!R825&amp;"&gt; "&amp;" &lt;"&amp;analysis!N825&amp;"&gt; "&amp;" &lt;Lv"&amp;analysis!L825&amp;"&gt; "&amp;" **"&amp;analysis!F825&amp;"** "</f>
        <v xml:space="preserve">==201614==&lt;2016&gt;  &lt;Q14&gt;  &lt;2016 Q14&gt;  &lt;F.6&gt;  &lt;F.6 Ch.1&gt;  &lt;A3&gt;  &lt;Lv2&gt;  **C** </v>
      </c>
      <c r="D824" s="85" t="s">
        <v>519</v>
      </c>
      <c r="E824" s="84" t="str">
        <f>analysis!C825&amp;" Q"&amp;analysis!D825&amp;" &lt;F."&amp;analysis!P825&amp;" Ch."&amp;analysis!R825&amp;"&gt; "&amp;" &lt;Lv"&amp;analysis!L825&amp;"&gt; "</f>
        <v xml:space="preserve">2016 Q14 &lt;F.6 Ch.1&gt;  &lt;Lv2&gt; </v>
      </c>
    </row>
    <row r="825" spans="2:5" x14ac:dyDescent="0.25">
      <c r="B825" s="85" t="s">
        <v>518</v>
      </c>
      <c r="C825" s="77" t="str">
        <f>"=="&amp;analysis!A826&amp;"=="&amp;"&lt;"&amp;analysis!C826&amp;"&gt; "&amp;" &lt;Q"&amp;analysis!D826&amp;"&gt; "&amp;" &lt;"&amp;analysis!C826 &amp;" Q"&amp;analysis!D826&amp;"&gt; "&amp;" &lt;F."&amp;analysis!P826&amp;"&gt; "&amp;" &lt;F."&amp;analysis!P826&amp;" Ch."&amp;analysis!R826&amp;"&gt; "&amp;" &lt;"&amp;analysis!N826&amp;"&gt; "&amp;" &lt;Lv"&amp;analysis!L826&amp;"&gt; "&amp;" **"&amp;analysis!F826&amp;"** "</f>
        <v xml:space="preserve">==201615==&lt;2016&gt;  &lt;Q15&gt;  &lt;2016 Q15&gt;  &lt;F.2&gt;  &lt;F.2 Ch.8&gt;  &lt;DG1&gt;  &lt;Lv5&gt;  **B** </v>
      </c>
      <c r="D825" s="85" t="s">
        <v>519</v>
      </c>
      <c r="E825" s="84" t="str">
        <f>analysis!C826&amp;" Q"&amp;analysis!D826&amp;" &lt;F."&amp;analysis!P826&amp;" Ch."&amp;analysis!R826&amp;"&gt; "&amp;" &lt;Lv"&amp;analysis!L826&amp;"&gt; "</f>
        <v xml:space="preserve">2016 Q15 &lt;F.2 Ch.8&gt;  &lt;Lv5&gt; </v>
      </c>
    </row>
    <row r="826" spans="2:5" x14ac:dyDescent="0.25">
      <c r="B826" s="85" t="s">
        <v>518</v>
      </c>
      <c r="C826" s="77" t="str">
        <f>"=="&amp;analysis!A827&amp;"=="&amp;"&lt;"&amp;analysis!C827&amp;"&gt; "&amp;" &lt;Q"&amp;analysis!D827&amp;"&gt; "&amp;" &lt;"&amp;analysis!C827 &amp;" Q"&amp;analysis!D827&amp;"&gt; "&amp;" &lt;F."&amp;analysis!P827&amp;"&gt; "&amp;" &lt;F."&amp;analysis!P827&amp;" Ch."&amp;analysis!R827&amp;"&gt; "&amp;" &lt;"&amp;analysis!N827&amp;"&gt; "&amp;" &lt;Lv"&amp;analysis!L827&amp;"&gt; "&amp;" **"&amp;analysis!F827&amp;"** "</f>
        <v xml:space="preserve">==201616==&lt;2016&gt;  &lt;Q16&gt;  &lt;2016 Q16&gt;  &lt;F.5&gt;  &lt;F.5 Ch.9&gt;  &lt;T2&gt;  &lt;Lv2&gt;  **D** </v>
      </c>
      <c r="D826" s="85" t="s">
        <v>519</v>
      </c>
      <c r="E826" s="84" t="str">
        <f>analysis!C827&amp;" Q"&amp;analysis!D827&amp;" &lt;F."&amp;analysis!P827&amp;" Ch."&amp;analysis!R827&amp;"&gt; "&amp;" &lt;Lv"&amp;analysis!L827&amp;"&gt; "</f>
        <v xml:space="preserve">2016 Q16 &lt;F.5 Ch.9&gt;  &lt;Lv2&gt; </v>
      </c>
    </row>
    <row r="827" spans="2:5" x14ac:dyDescent="0.25">
      <c r="B827" s="85" t="s">
        <v>518</v>
      </c>
      <c r="C827" s="77" t="str">
        <f>"=="&amp;analysis!A828&amp;"=="&amp;"&lt;"&amp;analysis!C828&amp;"&gt; "&amp;" &lt;Q"&amp;analysis!D828&amp;"&gt; "&amp;" &lt;"&amp;analysis!C828 &amp;" Q"&amp;analysis!D828&amp;"&gt; "&amp;" &lt;F."&amp;analysis!P828&amp;"&gt; "&amp;" &lt;F."&amp;analysis!P828&amp;" Ch."&amp;analysis!R828&amp;"&gt; "&amp;" &lt;"&amp;analysis!N828&amp;"&gt; "&amp;" &lt;Lv"&amp;analysis!L828&amp;"&gt; "&amp;" **"&amp;analysis!F828&amp;"** "</f>
        <v xml:space="preserve">==201617==&lt;2016&gt;  &lt;Q17&gt;  &lt;2016 Q17&gt;  &lt;F.3&gt;  &lt;F.3 Ch.8&gt;  &lt;DG2&gt;  &lt;Lv3&gt;  **A** </v>
      </c>
      <c r="D827" s="85" t="s">
        <v>519</v>
      </c>
      <c r="E827" s="84" t="str">
        <f>analysis!C828&amp;" Q"&amp;analysis!D828&amp;" &lt;F."&amp;analysis!P828&amp;" Ch."&amp;analysis!R828&amp;"&gt; "&amp;" &lt;Lv"&amp;analysis!L828&amp;"&gt; "</f>
        <v xml:space="preserve">2016 Q17 &lt;F.3 Ch.8&gt;  &lt;Lv3&gt; </v>
      </c>
    </row>
    <row r="828" spans="2:5" x14ac:dyDescent="0.25">
      <c r="B828" s="85" t="s">
        <v>518</v>
      </c>
      <c r="C828" s="77" t="str">
        <f>"=="&amp;analysis!A829&amp;"=="&amp;"&lt;"&amp;analysis!C829&amp;"&gt; "&amp;" &lt;Q"&amp;analysis!D829&amp;"&gt; "&amp;" &lt;"&amp;analysis!C829 &amp;" Q"&amp;analysis!D829&amp;"&gt; "&amp;" &lt;F."&amp;analysis!P829&amp;"&gt; "&amp;" &lt;F."&amp;analysis!P829&amp;" Ch."&amp;analysis!R829&amp;"&gt; "&amp;" &lt;"&amp;analysis!N829&amp;"&gt; "&amp;" &lt;Lv"&amp;analysis!L829&amp;"&gt; "&amp;" **"&amp;analysis!F829&amp;"** "</f>
        <v xml:space="preserve">==201618==&lt;2016&gt;  &lt;Q18&gt;  &lt;2016 Q18&gt;  &lt;F.1&gt;  &lt;F.1 Ch.7&gt;  &lt;VA1&gt;  &lt;Lv2&gt;  **C** </v>
      </c>
      <c r="D828" s="85" t="s">
        <v>519</v>
      </c>
      <c r="E828" s="84" t="str">
        <f>analysis!C829&amp;" Q"&amp;analysis!D829&amp;" &lt;F."&amp;analysis!P829&amp;" Ch."&amp;analysis!R829&amp;"&gt; "&amp;" &lt;Lv"&amp;analysis!L829&amp;"&gt; "</f>
        <v xml:space="preserve">2016 Q18 &lt;F.1 Ch.7&gt;  &lt;Lv2&gt; </v>
      </c>
    </row>
    <row r="829" spans="2:5" x14ac:dyDescent="0.25">
      <c r="B829" s="85" t="s">
        <v>518</v>
      </c>
      <c r="C829" s="77" t="str">
        <f>"=="&amp;analysis!A830&amp;"=="&amp;"&lt;"&amp;analysis!C830&amp;"&gt; "&amp;" &lt;Q"&amp;analysis!D830&amp;"&gt; "&amp;" &lt;"&amp;analysis!C830 &amp;" Q"&amp;analysis!D830&amp;"&gt; "&amp;" &lt;F."&amp;analysis!P830&amp;"&gt; "&amp;" &lt;F."&amp;analysis!P830&amp;" Ch."&amp;analysis!R830&amp;"&gt; "&amp;" &lt;"&amp;analysis!N830&amp;"&gt; "&amp;" &lt;Lv"&amp;analysis!L830&amp;"&gt; "&amp;" **"&amp;analysis!F830&amp;"** "</f>
        <v xml:space="preserve">==201619==&lt;2016&gt;  &lt;Q19&gt;  &lt;2016 Q19&gt;  &lt;F.2&gt;  &lt;F.2 Ch.12&gt;  &lt;VA1&gt;  &lt;Lv3&gt;  **A** </v>
      </c>
      <c r="D829" s="85" t="s">
        <v>519</v>
      </c>
      <c r="E829" s="84" t="str">
        <f>analysis!C830&amp;" Q"&amp;analysis!D830&amp;" &lt;F."&amp;analysis!P830&amp;" Ch."&amp;analysis!R830&amp;"&gt; "&amp;" &lt;Lv"&amp;analysis!L830&amp;"&gt; "</f>
        <v xml:space="preserve">2016 Q19 &lt;F.2 Ch.12&gt;  &lt;Lv3&gt; </v>
      </c>
    </row>
    <row r="830" spans="2:5" x14ac:dyDescent="0.25">
      <c r="B830" s="85" t="s">
        <v>518</v>
      </c>
      <c r="C830" s="77" t="str">
        <f>"=="&amp;analysis!A831&amp;"=="&amp;"&lt;"&amp;analysis!C831&amp;"&gt; "&amp;" &lt;Q"&amp;analysis!D831&amp;"&gt; "&amp;" &lt;"&amp;analysis!C831 &amp;" Q"&amp;analysis!D831&amp;"&gt; "&amp;" &lt;F."&amp;analysis!P831&amp;"&gt; "&amp;" &lt;F."&amp;analysis!P831&amp;" Ch."&amp;analysis!R831&amp;"&gt; "&amp;" &lt;"&amp;analysis!N831&amp;"&gt; "&amp;" &lt;Lv"&amp;analysis!L831&amp;"&gt; "&amp;" **"&amp;analysis!F831&amp;"** "</f>
        <v xml:space="preserve">==201620==&lt;2016&gt;  &lt;Q20&gt;  &lt;2016 Q20&gt;  &lt;F.3&gt;  &lt;F.3 Ch.10&gt;  &lt;VA2&gt;  &lt;Lv4&gt;  **C** </v>
      </c>
      <c r="D830" s="85" t="s">
        <v>519</v>
      </c>
      <c r="E830" s="84" t="str">
        <f>analysis!C831&amp;" Q"&amp;analysis!D831&amp;" &lt;F."&amp;analysis!P831&amp;" Ch."&amp;analysis!R831&amp;"&gt; "&amp;" &lt;Lv"&amp;analysis!L831&amp;"&gt; "</f>
        <v xml:space="preserve">2016 Q20 &lt;F.3 Ch.10&gt;  &lt;Lv4&gt; </v>
      </c>
    </row>
    <row r="831" spans="2:5" x14ac:dyDescent="0.25">
      <c r="B831" s="85" t="s">
        <v>518</v>
      </c>
      <c r="C831" s="77" t="str">
        <f>"=="&amp;analysis!A832&amp;"=="&amp;"&lt;"&amp;analysis!C832&amp;"&gt; "&amp;" &lt;Q"&amp;analysis!D832&amp;"&gt; "&amp;" &lt;"&amp;analysis!C832 &amp;" Q"&amp;analysis!D832&amp;"&gt; "&amp;" &lt;F."&amp;analysis!P832&amp;"&gt; "&amp;" &lt;F."&amp;analysis!P832&amp;" Ch."&amp;analysis!R832&amp;"&gt; "&amp;" &lt;"&amp;analysis!N832&amp;"&gt; "&amp;" &lt;Lv"&amp;analysis!L832&amp;"&gt; "&amp;" **"&amp;analysis!F832&amp;"** "</f>
        <v xml:space="preserve">==201621==&lt;2016&gt;  &lt;Q21&gt;  &lt;2016 Q21&gt;  &lt;F.5&gt;  &lt;F.5 Ch.9&gt;  &lt;T2&gt;  &lt;Lv3&gt;  **B** </v>
      </c>
      <c r="D831" s="85" t="s">
        <v>519</v>
      </c>
      <c r="E831" s="84" t="str">
        <f>analysis!C832&amp;" Q"&amp;analysis!D832&amp;" &lt;F."&amp;analysis!P832&amp;" Ch."&amp;analysis!R832&amp;"&gt; "&amp;" &lt;Lv"&amp;analysis!L832&amp;"&gt; "</f>
        <v xml:space="preserve">2016 Q21 &lt;F.5 Ch.9&gt;  &lt;Lv3&gt; </v>
      </c>
    </row>
    <row r="832" spans="2:5" x14ac:dyDescent="0.25">
      <c r="B832" s="85" t="s">
        <v>518</v>
      </c>
      <c r="C832" s="77" t="str">
        <f>"=="&amp;analysis!A833&amp;"=="&amp;"&lt;"&amp;analysis!C833&amp;"&gt; "&amp;" &lt;Q"&amp;analysis!D833&amp;"&gt; "&amp;" &lt;"&amp;analysis!C833 &amp;" Q"&amp;analysis!D833&amp;"&gt; "&amp;" &lt;F."&amp;analysis!P833&amp;"&gt; "&amp;" &lt;F."&amp;analysis!P833&amp;" Ch."&amp;analysis!R833&amp;"&gt; "&amp;" &lt;"&amp;analysis!N833&amp;"&gt; "&amp;" &lt;Lv"&amp;analysis!L833&amp;"&gt; "&amp;" **"&amp;analysis!F833&amp;"** "</f>
        <v xml:space="preserve">==201622==&lt;2016&gt;  &lt;Q22&gt;  &lt;2016 Q22&gt;  &lt;F.4&gt;  &lt;F.4 Ch.10&gt;  &lt;DG3&gt;  &lt;Lv4&gt;  **D** </v>
      </c>
      <c r="D832" s="85" t="s">
        <v>519</v>
      </c>
      <c r="E832" s="84" t="str">
        <f>analysis!C833&amp;" Q"&amp;analysis!D833&amp;" &lt;F."&amp;analysis!P833&amp;" Ch."&amp;analysis!R833&amp;"&gt; "&amp;" &lt;Lv"&amp;analysis!L833&amp;"&gt; "</f>
        <v xml:space="preserve">2016 Q22 &lt;F.4 Ch.10&gt;  &lt;Lv4&gt; </v>
      </c>
    </row>
    <row r="833" spans="2:5" x14ac:dyDescent="0.25">
      <c r="B833" s="85" t="s">
        <v>518</v>
      </c>
      <c r="C833" s="77" t="str">
        <f>"=="&amp;analysis!A834&amp;"=="&amp;"&lt;"&amp;analysis!C834&amp;"&gt; "&amp;" &lt;Q"&amp;analysis!D834&amp;"&gt; "&amp;" &lt;"&amp;analysis!C834 &amp;" Q"&amp;analysis!D834&amp;"&gt; "&amp;" &lt;F."&amp;analysis!P834&amp;"&gt; "&amp;" &lt;F."&amp;analysis!P834&amp;" Ch."&amp;analysis!R834&amp;"&gt; "&amp;" &lt;"&amp;analysis!N834&amp;"&gt; "&amp;" &lt;Lv"&amp;analysis!L834&amp;"&gt; "&amp;" **"&amp;analysis!F834&amp;"** "</f>
        <v xml:space="preserve">==201623==&lt;2016&gt;  &lt;Q23&gt;  &lt;2016 Q23&gt;  &lt;F.1&gt;  &lt;F.1 Ch.9&gt;  &lt;Geo&gt;  &lt;Lv2&gt;  **A** </v>
      </c>
      <c r="D833" s="85" t="s">
        <v>519</v>
      </c>
      <c r="E833" s="84" t="str">
        <f>analysis!C834&amp;" Q"&amp;analysis!D834&amp;" &lt;F."&amp;analysis!P834&amp;" Ch."&amp;analysis!R834&amp;"&gt; "&amp;" &lt;Lv"&amp;analysis!L834&amp;"&gt; "</f>
        <v xml:space="preserve">2016 Q23 &lt;F.1 Ch.9&gt;  &lt;Lv2&gt; </v>
      </c>
    </row>
    <row r="834" spans="2:5" x14ac:dyDescent="0.25">
      <c r="B834" s="85" t="s">
        <v>518</v>
      </c>
      <c r="C834" s="77" t="str">
        <f>"=="&amp;analysis!A835&amp;"=="&amp;"&lt;"&amp;analysis!C835&amp;"&gt; "&amp;" &lt;Q"&amp;analysis!D835&amp;"&gt; "&amp;" &lt;"&amp;analysis!C835 &amp;" Q"&amp;analysis!D835&amp;"&gt; "&amp;" &lt;F."&amp;analysis!P835&amp;"&gt; "&amp;" &lt;F."&amp;analysis!P835&amp;" Ch."&amp;analysis!R835&amp;"&gt; "&amp;" &lt;"&amp;analysis!N835&amp;"&gt; "&amp;" &lt;Lv"&amp;analysis!L835&amp;"&gt; "&amp;" **"&amp;analysis!F835&amp;"** "</f>
        <v xml:space="preserve">==201624==&lt;2016&gt;  &lt;Q24&gt;  &lt;2016 Q24&gt;  &lt;F.2&gt;  &lt;F.2 Ch.8&gt;  &lt;DG1&gt;  &lt;Lv3&gt;  **B** </v>
      </c>
      <c r="D834" s="85" t="s">
        <v>519</v>
      </c>
      <c r="E834" s="84" t="str">
        <f>analysis!C835&amp;" Q"&amp;analysis!D835&amp;" &lt;F."&amp;analysis!P835&amp;" Ch."&amp;analysis!R835&amp;"&gt; "&amp;" &lt;Lv"&amp;analysis!L835&amp;"&gt; "</f>
        <v xml:space="preserve">2016 Q24 &lt;F.2 Ch.8&gt;  &lt;Lv3&gt; </v>
      </c>
    </row>
    <row r="835" spans="2:5" x14ac:dyDescent="0.25">
      <c r="B835" s="85" t="s">
        <v>518</v>
      </c>
      <c r="C835" s="77" t="str">
        <f>"=="&amp;analysis!A836&amp;"=="&amp;"&lt;"&amp;analysis!C836&amp;"&gt; "&amp;" &lt;Q"&amp;analysis!D836&amp;"&gt; "&amp;" &lt;"&amp;analysis!C836 &amp;" Q"&amp;analysis!D836&amp;"&gt; "&amp;" &lt;F."&amp;analysis!P836&amp;"&gt; "&amp;" &lt;F."&amp;analysis!P836&amp;" Ch."&amp;analysis!R836&amp;"&gt; "&amp;" &lt;"&amp;analysis!N836&amp;"&gt; "&amp;" &lt;Lv"&amp;analysis!L836&amp;"&gt; "&amp;" **"&amp;analysis!F836&amp;"** "</f>
        <v xml:space="preserve">==201625==&lt;2016&gt;  &lt;Q25&gt;  &lt;2016 Q25&gt;  &lt;F.4&gt;  &lt;F.4 Ch.2&gt;  &lt;AG2&gt;  &lt;Lv6&gt;  **D** </v>
      </c>
      <c r="D835" s="85" t="s">
        <v>519</v>
      </c>
      <c r="E835" s="84" t="str">
        <f>analysis!C836&amp;" Q"&amp;analysis!D836&amp;" &lt;F."&amp;analysis!P836&amp;" Ch."&amp;analysis!R836&amp;"&gt; "&amp;" &lt;Lv"&amp;analysis!L836&amp;"&gt; "</f>
        <v xml:space="preserve">2016 Q25 &lt;F.4 Ch.2&gt;  &lt;Lv6&gt; </v>
      </c>
    </row>
    <row r="836" spans="2:5" x14ac:dyDescent="0.25">
      <c r="B836" s="85" t="s">
        <v>518</v>
      </c>
      <c r="C836" s="77" t="str">
        <f>"=="&amp;analysis!A837&amp;"=="&amp;"&lt;"&amp;analysis!C837&amp;"&gt; "&amp;" &lt;Q"&amp;analysis!D837&amp;"&gt; "&amp;" &lt;"&amp;analysis!C837 &amp;" Q"&amp;analysis!D837&amp;"&gt; "&amp;" &lt;F."&amp;analysis!P837&amp;"&gt; "&amp;" &lt;F."&amp;analysis!P837&amp;" Ch."&amp;analysis!R837&amp;"&gt; "&amp;" &lt;"&amp;analysis!N837&amp;"&gt; "&amp;" &lt;Lv"&amp;analysis!L837&amp;"&gt; "&amp;" **"&amp;analysis!F837&amp;"** "</f>
        <v xml:space="preserve">==201626==&lt;2016&gt;  &lt;Q26&gt;  &lt;2016 Q26&gt;  &lt;F.5&gt;  &lt;F.5 Ch.8&gt;  &lt;A4&gt;  &lt;Lv6&gt;  **B** </v>
      </c>
      <c r="D836" s="85" t="s">
        <v>519</v>
      </c>
      <c r="E836" s="84" t="str">
        <f>analysis!C837&amp;" Q"&amp;analysis!D837&amp;" &lt;F."&amp;analysis!P837&amp;" Ch."&amp;analysis!R837&amp;"&gt; "&amp;" &lt;Lv"&amp;analysis!L837&amp;"&gt; "</f>
        <v xml:space="preserve">2016 Q26 &lt;F.5 Ch.8&gt;  &lt;Lv6&gt; </v>
      </c>
    </row>
    <row r="837" spans="2:5" x14ac:dyDescent="0.25">
      <c r="B837" s="85" t="s">
        <v>518</v>
      </c>
      <c r="C837" s="77" t="str">
        <f>"=="&amp;analysis!A838&amp;"=="&amp;"&lt;"&amp;analysis!C838&amp;"&gt; "&amp;" &lt;Q"&amp;analysis!D838&amp;"&gt; "&amp;" &lt;"&amp;analysis!C838 &amp;" Q"&amp;analysis!D838&amp;"&gt; "&amp;" &lt;F."&amp;analysis!P838&amp;"&gt; "&amp;" &lt;F."&amp;analysis!P838&amp;" Ch."&amp;analysis!R838&amp;"&gt; "&amp;" &lt;"&amp;analysis!N838&amp;"&gt; "&amp;" &lt;Lv"&amp;analysis!L838&amp;"&gt; "&amp;" **"&amp;analysis!F838&amp;"** "</f>
        <v xml:space="preserve">==201627==&lt;2016&gt;  &lt;Q27&gt;  &lt;2016 Q27&gt;  &lt;F.5&gt;  &lt;F.5 Ch.7&gt;  &lt;AG3&gt;  &lt;Lv3&gt;  **C** </v>
      </c>
      <c r="D837" s="85" t="s">
        <v>519</v>
      </c>
      <c r="E837" s="84" t="str">
        <f>analysis!C838&amp;" Q"&amp;analysis!D838&amp;" &lt;F."&amp;analysis!P838&amp;" Ch."&amp;analysis!R838&amp;"&gt; "&amp;" &lt;Lv"&amp;analysis!L838&amp;"&gt; "</f>
        <v xml:space="preserve">2016 Q27 &lt;F.5 Ch.7&gt;  &lt;Lv3&gt; </v>
      </c>
    </row>
    <row r="838" spans="2:5" x14ac:dyDescent="0.25">
      <c r="B838" s="85" t="s">
        <v>518</v>
      </c>
      <c r="C838" s="77" t="str">
        <f>"=="&amp;analysis!A839&amp;"=="&amp;"&lt;"&amp;analysis!C839&amp;"&gt; "&amp;" &lt;Q"&amp;analysis!D839&amp;"&gt; "&amp;" &lt;"&amp;analysis!C839 &amp;" Q"&amp;analysis!D839&amp;"&gt; "&amp;" &lt;F."&amp;analysis!P839&amp;"&gt; "&amp;" &lt;F."&amp;analysis!P839&amp;" Ch."&amp;analysis!R839&amp;"&gt; "&amp;" &lt;"&amp;analysis!N839&amp;"&gt; "&amp;" &lt;Lv"&amp;analysis!L839&amp;"&gt; "&amp;" **"&amp;analysis!F839&amp;"** "</f>
        <v xml:space="preserve">==201628==&lt;2016&gt;  &lt;Q28&gt;  &lt;2016 Q28&gt;  &lt;F.5&gt;  &lt;F.5 Ch.5&gt;  &lt;P2&gt;  &lt;Lv3&gt;  **C** </v>
      </c>
      <c r="D838" s="85" t="s">
        <v>519</v>
      </c>
      <c r="E838" s="84" t="str">
        <f>analysis!C839&amp;" Q"&amp;analysis!D839&amp;" &lt;F."&amp;analysis!P839&amp;" Ch."&amp;analysis!R839&amp;"&gt; "&amp;" &lt;Lv"&amp;analysis!L839&amp;"&gt; "</f>
        <v xml:space="preserve">2016 Q28 &lt;F.5 Ch.5&gt;  &lt;Lv3&gt; </v>
      </c>
    </row>
    <row r="839" spans="2:5" x14ac:dyDescent="0.25">
      <c r="B839" s="85" t="s">
        <v>518</v>
      </c>
      <c r="C839" s="77" t="str">
        <f>"=="&amp;analysis!A840&amp;"=="&amp;"&lt;"&amp;analysis!C840&amp;"&gt; "&amp;" &lt;Q"&amp;analysis!D840&amp;"&gt; "&amp;" &lt;"&amp;analysis!C840 &amp;" Q"&amp;analysis!D840&amp;"&gt; "&amp;" &lt;F."&amp;analysis!P840&amp;"&gt; "&amp;" &lt;F."&amp;analysis!P840&amp;" Ch."&amp;analysis!R840&amp;"&gt; "&amp;" &lt;"&amp;analysis!N840&amp;"&gt; "&amp;" &lt;Lv"&amp;analysis!L840&amp;"&gt; "&amp;" **"&amp;analysis!F840&amp;"** "</f>
        <v xml:space="preserve">==201629==&lt;2016&gt;  &lt;Q29&gt;  &lt;2016 Q29&gt;  &lt;F.5&gt;  &lt;F.5 Ch.5&gt;  &lt;P2&gt;  &lt;Lv2&gt;  **B** </v>
      </c>
      <c r="D839" s="85" t="s">
        <v>519</v>
      </c>
      <c r="E839" s="84" t="str">
        <f>analysis!C840&amp;" Q"&amp;analysis!D840&amp;" &lt;F."&amp;analysis!P840&amp;" Ch."&amp;analysis!R840&amp;"&gt; "&amp;" &lt;Lv"&amp;analysis!L840&amp;"&gt; "</f>
        <v xml:space="preserve">2016 Q29 &lt;F.5 Ch.5&gt;  &lt;Lv2&gt; </v>
      </c>
    </row>
    <row r="840" spans="2:5" x14ac:dyDescent="0.25">
      <c r="B840" s="85" t="s">
        <v>518</v>
      </c>
      <c r="C840" s="77" t="str">
        <f>"=="&amp;analysis!A841&amp;"=="&amp;"&lt;"&amp;analysis!C841&amp;"&gt; "&amp;" &lt;Q"&amp;analysis!D841&amp;"&gt; "&amp;" &lt;"&amp;analysis!C841 &amp;" Q"&amp;analysis!D841&amp;"&gt; "&amp;" &lt;F."&amp;analysis!P841&amp;"&gt; "&amp;" &lt;F."&amp;analysis!P841&amp;" Ch."&amp;analysis!R841&amp;"&gt; "&amp;" &lt;"&amp;analysis!N841&amp;"&gt; "&amp;" &lt;Lv"&amp;analysis!L841&amp;"&gt; "&amp;" **"&amp;analysis!F841&amp;"** "</f>
        <v xml:space="preserve">==201630==&lt;2016&gt;  &lt;Q30&gt;  &lt;2016 Q30&gt;  &lt;F.3&gt;  &lt;F.3 Ch.6&gt;  &lt;S2&gt;  &lt;Lv2&gt;  **B** </v>
      </c>
      <c r="D840" s="85" t="s">
        <v>519</v>
      </c>
      <c r="E840" s="84" t="str">
        <f>analysis!C841&amp;" Q"&amp;analysis!D841&amp;" &lt;F."&amp;analysis!P841&amp;" Ch."&amp;analysis!R841&amp;"&gt; "&amp;" &lt;Lv"&amp;analysis!L841&amp;"&gt; "</f>
        <v xml:space="preserve">2016 Q30 &lt;F.3 Ch.6&gt;  &lt;Lv2&gt; </v>
      </c>
    </row>
    <row r="841" spans="2:5" x14ac:dyDescent="0.25">
      <c r="B841" s="85" t="s">
        <v>518</v>
      </c>
      <c r="C841" s="77" t="str">
        <f>"=="&amp;analysis!A842&amp;"=="&amp;"&lt;"&amp;analysis!C842&amp;"&gt; "&amp;" &lt;Q"&amp;analysis!D842&amp;"&gt; "&amp;" &lt;"&amp;analysis!C842 &amp;" Q"&amp;analysis!D842&amp;"&gt; "&amp;" &lt;F."&amp;analysis!P842&amp;"&gt; "&amp;" &lt;F."&amp;analysis!P842&amp;" Ch."&amp;analysis!R842&amp;"&gt; "&amp;" &lt;"&amp;analysis!N842&amp;"&gt; "&amp;" &lt;Lv"&amp;analysis!L842&amp;"&gt; "&amp;" **"&amp;analysis!F842&amp;"** "</f>
        <v xml:space="preserve">==201631==&lt;2016&gt;  &lt;Q31&gt;  &lt;2016 Q31&gt;  &lt;F.4&gt;  &lt;F.4 Ch.9&gt;  &lt;A3&gt;  &lt;Lv3&gt;  **C** </v>
      </c>
      <c r="D841" s="85" t="s">
        <v>519</v>
      </c>
      <c r="E841" s="84" t="str">
        <f>analysis!C842&amp;" Q"&amp;analysis!D842&amp;" &lt;F."&amp;analysis!P842&amp;" Ch."&amp;analysis!R842&amp;"&gt; "&amp;" &lt;Lv"&amp;analysis!L842&amp;"&gt; "</f>
        <v xml:space="preserve">2016 Q31 &lt;F.4 Ch.9&gt;  &lt;Lv3&gt; </v>
      </c>
    </row>
    <row r="842" spans="2:5" x14ac:dyDescent="0.25">
      <c r="B842" s="85" t="s">
        <v>518</v>
      </c>
      <c r="C842" s="77" t="str">
        <f>"=="&amp;analysis!A843&amp;"=="&amp;"&lt;"&amp;analysis!C843&amp;"&gt; "&amp;" &lt;Q"&amp;analysis!D843&amp;"&gt; "&amp;" &lt;"&amp;analysis!C843 &amp;" Q"&amp;analysis!D843&amp;"&gt; "&amp;" &lt;F."&amp;analysis!P843&amp;"&gt; "&amp;" &lt;F."&amp;analysis!P843&amp;" Ch."&amp;analysis!R843&amp;"&gt; "&amp;" &lt;"&amp;analysis!N843&amp;"&gt; "&amp;" &lt;Lv"&amp;analysis!L843&amp;"&gt; "&amp;" **"&amp;analysis!F843&amp;"** "</f>
        <v xml:space="preserve">==201632==&lt;2016&gt;  &lt;Q32&gt;  &lt;2016 Q32&gt;  &lt;F.4&gt;  &lt;F.4 Ch.8&gt;  &lt;A4&gt;  &lt;Lv6&gt;  **D** </v>
      </c>
      <c r="D842" s="85" t="s">
        <v>519</v>
      </c>
      <c r="E842" s="84" t="str">
        <f>analysis!C843&amp;" Q"&amp;analysis!D843&amp;" &lt;F."&amp;analysis!P843&amp;" Ch."&amp;analysis!R843&amp;"&gt; "&amp;" &lt;Lv"&amp;analysis!L843&amp;"&gt; "</f>
        <v xml:space="preserve">2016 Q32 &lt;F.4 Ch.8&gt;  &lt;Lv6&gt; </v>
      </c>
    </row>
    <row r="843" spans="2:5" x14ac:dyDescent="0.25">
      <c r="B843" s="85" t="s">
        <v>518</v>
      </c>
      <c r="C843" s="77" t="str">
        <f>"=="&amp;analysis!A844&amp;"=="&amp;"&lt;"&amp;analysis!C844&amp;"&gt; "&amp;" &lt;Q"&amp;analysis!D844&amp;"&gt; "&amp;" &lt;"&amp;analysis!C844 &amp;" Q"&amp;analysis!D844&amp;"&gt; "&amp;" &lt;F."&amp;analysis!P844&amp;"&gt; "&amp;" &lt;F."&amp;analysis!P844&amp;" Ch."&amp;analysis!R844&amp;"&gt; "&amp;" &lt;"&amp;analysis!N844&amp;"&gt; "&amp;" &lt;Lv"&amp;analysis!L844&amp;"&gt; "&amp;" **"&amp;analysis!F844&amp;"** "</f>
        <v xml:space="preserve">==201633==&lt;2016&gt;  &lt;Q33&gt;  &lt;2016 Q33&gt;  &lt;F.3&gt;  &lt;F.3 Ch.2&gt;  &lt;A2&gt;  &lt;Lv5&gt;  **A** </v>
      </c>
      <c r="D843" s="85" t="s">
        <v>519</v>
      </c>
      <c r="E843" s="84" t="str">
        <f>analysis!C844&amp;" Q"&amp;analysis!D844&amp;" &lt;F."&amp;analysis!P844&amp;" Ch."&amp;analysis!R844&amp;"&gt; "&amp;" &lt;Lv"&amp;analysis!L844&amp;"&gt; "</f>
        <v xml:space="preserve">2016 Q33 &lt;F.3 Ch.2&gt;  &lt;Lv5&gt; </v>
      </c>
    </row>
    <row r="844" spans="2:5" x14ac:dyDescent="0.25">
      <c r="B844" s="85" t="s">
        <v>518</v>
      </c>
      <c r="C844" s="77" t="str">
        <f>"=="&amp;analysis!A845&amp;"=="&amp;"&lt;"&amp;analysis!C845&amp;"&gt; "&amp;" &lt;Q"&amp;analysis!D845&amp;"&gt; "&amp;" &lt;"&amp;analysis!C845 &amp;" Q"&amp;analysis!D845&amp;"&gt; "&amp;" &lt;F."&amp;analysis!P845&amp;"&gt; "&amp;" &lt;F."&amp;analysis!P845&amp;" Ch."&amp;analysis!R845&amp;"&gt; "&amp;" &lt;"&amp;analysis!N845&amp;"&gt; "&amp;" &lt;Lv"&amp;analysis!L845&amp;"&gt; "&amp;" **"&amp;analysis!F845&amp;"** "</f>
        <v xml:space="preserve">==201634==&lt;2016&gt;  &lt;Q34&gt;  &lt;2016 Q34&gt;  &lt;F.4&gt;  &lt;F.4 Ch.1&gt;  &lt;A3&gt;  &lt;Lv6&gt;  **B** </v>
      </c>
      <c r="D844" s="85" t="s">
        <v>519</v>
      </c>
      <c r="E844" s="84" t="str">
        <f>analysis!C845&amp;" Q"&amp;analysis!D845&amp;" &lt;F."&amp;analysis!P845&amp;" Ch."&amp;analysis!R845&amp;"&gt; "&amp;" &lt;Lv"&amp;analysis!L845&amp;"&gt; "</f>
        <v xml:space="preserve">2016 Q34 &lt;F.4 Ch.1&gt;  &lt;Lv6&gt; </v>
      </c>
    </row>
    <row r="845" spans="2:5" x14ac:dyDescent="0.25">
      <c r="B845" s="85" t="s">
        <v>518</v>
      </c>
      <c r="C845" s="77" t="str">
        <f>"=="&amp;analysis!A846&amp;"=="&amp;"&lt;"&amp;analysis!C846&amp;"&gt; "&amp;" &lt;Q"&amp;analysis!D846&amp;"&gt; "&amp;" &lt;"&amp;analysis!C846 &amp;" Q"&amp;analysis!D846&amp;"&gt; "&amp;" &lt;F."&amp;analysis!P846&amp;"&gt; "&amp;" &lt;F."&amp;analysis!P846&amp;" Ch."&amp;analysis!R846&amp;"&gt; "&amp;" &lt;"&amp;analysis!N846&amp;"&gt; "&amp;" &lt;Lv"&amp;analysis!L846&amp;"&gt; "&amp;" **"&amp;analysis!F846&amp;"** "</f>
        <v xml:space="preserve">==201635==&lt;2016&gt;  &lt;Q35&gt;  &lt;2016 Q35&gt;  &lt;F.6&gt;  &lt;F.6 Ch.3&gt;  &lt;A4&gt;  &lt;Lv4&gt;  **D** </v>
      </c>
      <c r="D845" s="85" t="s">
        <v>519</v>
      </c>
      <c r="E845" s="84" t="str">
        <f>analysis!C846&amp;" Q"&amp;analysis!D846&amp;" &lt;F."&amp;analysis!P846&amp;" Ch."&amp;analysis!R846&amp;"&gt; "&amp;" &lt;Lv"&amp;analysis!L846&amp;"&gt; "</f>
        <v xml:space="preserve">2016 Q35 &lt;F.6 Ch.3&gt;  &lt;Lv4&gt; </v>
      </c>
    </row>
    <row r="846" spans="2:5" x14ac:dyDescent="0.25">
      <c r="B846" s="85" t="s">
        <v>518</v>
      </c>
      <c r="C846" s="77" t="str">
        <f>"=="&amp;analysis!A847&amp;"=="&amp;"&lt;"&amp;analysis!C847&amp;"&gt; "&amp;" &lt;Q"&amp;analysis!D847&amp;"&gt; "&amp;" &lt;"&amp;analysis!C847 &amp;" Q"&amp;analysis!D847&amp;"&gt; "&amp;" &lt;F."&amp;analysis!P847&amp;"&gt; "&amp;" &lt;F."&amp;analysis!P847&amp;" Ch."&amp;analysis!R847&amp;"&gt; "&amp;" &lt;"&amp;analysis!N847&amp;"&gt; "&amp;" &lt;Lv"&amp;analysis!L847&amp;"&gt; "&amp;" **"&amp;analysis!F847&amp;"** "</f>
        <v xml:space="preserve">==201636==&lt;2016&gt;  &lt;Q36&gt;  &lt;2016 Q36&gt;  &lt;F.6&gt;  &lt;F.6 Ch.2&gt;  &lt;A3&gt;  &lt;Lv6&gt;  **B** </v>
      </c>
      <c r="D846" s="85" t="s">
        <v>519</v>
      </c>
      <c r="E846" s="84" t="str">
        <f>analysis!C847&amp;" Q"&amp;analysis!D847&amp;" &lt;F."&amp;analysis!P847&amp;" Ch."&amp;analysis!R847&amp;"&gt; "&amp;" &lt;Lv"&amp;analysis!L847&amp;"&gt; "</f>
        <v xml:space="preserve">2016 Q36 &lt;F.6 Ch.2&gt;  &lt;Lv6&gt; </v>
      </c>
    </row>
    <row r="847" spans="2:5" x14ac:dyDescent="0.25">
      <c r="B847" s="85" t="s">
        <v>518</v>
      </c>
      <c r="C847" s="86" t="str">
        <f>"=="&amp;analysis!A848&amp;"=="&amp;"&lt;"&amp;analysis!C848&amp;"&gt; "&amp;" &lt;Q"&amp;analysis!D848&amp;"&gt; "&amp;" &lt;"&amp;analysis!C848 &amp;" Q"&amp;analysis!D848&amp;"&gt; "&amp;" &lt;F."&amp;analysis!P848&amp;"&gt; "&amp;" &lt;F."&amp;analysis!P848&amp;" Ch."&amp;analysis!R848&amp;"&gt; "&amp;" &lt;"&amp;analysis!N848&amp;"&gt; "&amp;" &lt;Lv"&amp;analysis!L848&amp;"&gt; "&amp;" **"&amp;analysis!F848&amp;"** "</f>
        <v xml:space="preserve">==201637==&lt;2016&gt;  &lt;Q37&gt;  &lt;2016 Q37&gt;  &lt;F.5&gt;  &lt;F.5 Ch.3&gt;  &lt;G&gt;  &lt;Lv4&gt;  **A** </v>
      </c>
      <c r="D847" s="85" t="s">
        <v>519</v>
      </c>
      <c r="E847" s="84" t="str">
        <f>analysis!C848&amp;" Q"&amp;analysis!D848&amp;" &lt;F."&amp;analysis!P848&amp;" Ch."&amp;analysis!R848&amp;"&gt; "&amp;" &lt;Lv"&amp;analysis!L848&amp;"&gt; "</f>
        <v xml:space="preserve">2016 Q37 &lt;F.5 Ch.3&gt;  &lt;Lv4&gt; </v>
      </c>
    </row>
    <row r="848" spans="2:5" x14ac:dyDescent="0.25">
      <c r="B848" s="85" t="s">
        <v>518</v>
      </c>
      <c r="C848" s="86" t="str">
        <f>"=="&amp;analysis!A849&amp;"=="&amp;"&lt;"&amp;analysis!C849&amp;"&gt; "&amp;" &lt;Q"&amp;analysis!D849&amp;"&gt; "&amp;" &lt;"&amp;analysis!C849 &amp;" Q"&amp;analysis!D849&amp;"&gt; "&amp;" &lt;F."&amp;analysis!P849&amp;"&gt; "&amp;" &lt;F."&amp;analysis!P849&amp;" Ch."&amp;analysis!R849&amp;"&gt; "&amp;" &lt;"&amp;analysis!N849&amp;"&gt; "&amp;" &lt;Lv"&amp;analysis!L849&amp;"&gt; "&amp;" **"&amp;analysis!F849&amp;"** "</f>
        <v xml:space="preserve">==201638==&lt;2016&gt;  &lt;Q38&gt;  &lt;2016 Q38&gt;  &lt;F.5&gt;  &lt;F.5 Ch.1&gt;  &lt;A4&gt;  &lt;Lv4&gt;  **B** </v>
      </c>
      <c r="D848" s="85" t="s">
        <v>519</v>
      </c>
      <c r="E848" s="84" t="str">
        <f>analysis!C849&amp;" Q"&amp;analysis!D849&amp;" &lt;F."&amp;analysis!P849&amp;" Ch."&amp;analysis!R849&amp;"&gt; "&amp;" &lt;Lv"&amp;analysis!L849&amp;"&gt; "</f>
        <v xml:space="preserve">2016 Q38 &lt;F.5 Ch.1&gt;  &lt;Lv4&gt; </v>
      </c>
    </row>
    <row r="849" spans="2:5" x14ac:dyDescent="0.25">
      <c r="B849" s="85" t="s">
        <v>518</v>
      </c>
      <c r="C849" s="86" t="str">
        <f>"=="&amp;analysis!A850&amp;"=="&amp;"&lt;"&amp;analysis!C850&amp;"&gt; "&amp;" &lt;Q"&amp;analysis!D850&amp;"&gt; "&amp;" &lt;"&amp;analysis!C850 &amp;" Q"&amp;analysis!D850&amp;"&gt; "&amp;" &lt;F."&amp;analysis!P850&amp;"&gt; "&amp;" &lt;F."&amp;analysis!P850&amp;" Ch."&amp;analysis!R850&amp;"&gt; "&amp;" &lt;"&amp;analysis!N850&amp;"&gt; "&amp;" &lt;Lv"&amp;analysis!L850&amp;"&gt; "&amp;" **"&amp;analysis!F850&amp;"** "</f>
        <v xml:space="preserve">==201639==&lt;2016&gt;  &lt;Q39&gt;  &lt;2016 Q39&gt;  &lt;F.5&gt;  &lt;F.5 Ch.10&gt;  &lt;3D2&gt;  &lt;Lv6&gt;  **A** </v>
      </c>
      <c r="D849" s="85" t="s">
        <v>519</v>
      </c>
      <c r="E849" s="84" t="str">
        <f>analysis!C850&amp;" Q"&amp;analysis!D850&amp;" &lt;F."&amp;analysis!P850&amp;" Ch."&amp;analysis!R850&amp;"&gt; "&amp;" &lt;Lv"&amp;analysis!L850&amp;"&gt; "</f>
        <v xml:space="preserve">2016 Q39 &lt;F.5 Ch.10&gt;  &lt;Lv6&gt; </v>
      </c>
    </row>
    <row r="850" spans="2:5" x14ac:dyDescent="0.25">
      <c r="B850" s="85" t="s">
        <v>518</v>
      </c>
      <c r="C850" s="86" t="str">
        <f>"=="&amp;analysis!A851&amp;"=="&amp;"&lt;"&amp;analysis!C851&amp;"&gt; "&amp;" &lt;Q"&amp;analysis!D851&amp;"&gt; "&amp;" &lt;"&amp;analysis!C851 &amp;" Q"&amp;analysis!D851&amp;"&gt; "&amp;" &lt;F."&amp;analysis!P851&amp;"&gt; "&amp;" &lt;F."&amp;analysis!P851&amp;" Ch."&amp;analysis!R851&amp;"&gt; "&amp;" &lt;"&amp;analysis!N851&amp;"&gt; "&amp;" &lt;Lv"&amp;analysis!L851&amp;"&gt; "&amp;" **"&amp;analysis!F851&amp;"** "</f>
        <v xml:space="preserve">==201640==&lt;2016&gt;  &lt;Q40&gt;  &lt;2016 Q40&gt;  &lt;F.4&gt;  &lt;F.4 Ch.11&gt;  &lt;DG3&gt;  &lt;Lv6&gt;  **D** </v>
      </c>
      <c r="D850" s="85" t="s">
        <v>519</v>
      </c>
      <c r="E850" s="84" t="str">
        <f>analysis!C851&amp;" Q"&amp;analysis!D851&amp;" &lt;F."&amp;analysis!P851&amp;" Ch."&amp;analysis!R851&amp;"&gt; "&amp;" &lt;Lv"&amp;analysis!L851&amp;"&gt; "</f>
        <v xml:space="preserve">2016 Q40 &lt;F.4 Ch.11&gt;  &lt;Lv6&gt; </v>
      </c>
    </row>
    <row r="851" spans="2:5" x14ac:dyDescent="0.25">
      <c r="B851" s="85" t="s">
        <v>518</v>
      </c>
      <c r="C851" s="86" t="str">
        <f>"=="&amp;analysis!A852&amp;"=="&amp;"&lt;"&amp;analysis!C852&amp;"&gt; "&amp;" &lt;Q"&amp;analysis!D852&amp;"&gt; "&amp;" &lt;"&amp;analysis!C852 &amp;" Q"&amp;analysis!D852&amp;"&gt; "&amp;" &lt;F."&amp;analysis!P852&amp;"&gt; "&amp;" &lt;F."&amp;analysis!P852&amp;" Ch."&amp;analysis!R852&amp;"&gt; "&amp;" &lt;"&amp;analysis!N852&amp;"&gt; "&amp;" &lt;Lv"&amp;analysis!L852&amp;"&gt; "&amp;" **"&amp;analysis!F852&amp;"** "</f>
        <v xml:space="preserve">==201641==&lt;2016&gt;  &lt;Q41&gt;  &lt;2016 Q41&gt;  &lt;F.5&gt;  &lt;F.5 Ch.7&gt;  &lt;AG3&gt;  &lt;Lv5&gt;  **C** </v>
      </c>
      <c r="D851" s="85" t="s">
        <v>519</v>
      </c>
      <c r="E851" s="84" t="str">
        <f>analysis!C852&amp;" Q"&amp;analysis!D852&amp;" &lt;F."&amp;analysis!P852&amp;" Ch."&amp;analysis!R852&amp;"&gt; "&amp;" &lt;Lv"&amp;analysis!L852&amp;"&gt; "</f>
        <v xml:space="preserve">2016 Q41 &lt;F.5 Ch.7&gt;  &lt;Lv5&gt; </v>
      </c>
    </row>
    <row r="852" spans="2:5" x14ac:dyDescent="0.25">
      <c r="B852" s="85" t="s">
        <v>518</v>
      </c>
      <c r="C852" s="86" t="str">
        <f>"=="&amp;analysis!A853&amp;"=="&amp;"&lt;"&amp;analysis!C853&amp;"&gt; "&amp;" &lt;Q"&amp;analysis!D853&amp;"&gt; "&amp;" &lt;"&amp;analysis!C853 &amp;" Q"&amp;analysis!D853&amp;"&gt; "&amp;" &lt;F."&amp;analysis!P853&amp;"&gt; "&amp;" &lt;F."&amp;analysis!P853&amp;" Ch."&amp;analysis!R853&amp;"&gt; "&amp;" &lt;"&amp;analysis!N853&amp;"&gt; "&amp;" &lt;Lv"&amp;analysis!L853&amp;"&gt; "&amp;" **"&amp;analysis!F853&amp;"** "</f>
        <v xml:space="preserve">==201642==&lt;2016&gt;  &lt;Q42&gt;  &lt;2016 Q42&gt;  &lt;F.5&gt;  &lt;F.5 Ch.5&gt;  &lt;P2&gt;  &lt;Lv3&gt;  **A** </v>
      </c>
      <c r="D852" s="85" t="s">
        <v>519</v>
      </c>
      <c r="E852" s="84" t="str">
        <f>analysis!C853&amp;" Q"&amp;analysis!D853&amp;" &lt;F."&amp;analysis!P853&amp;" Ch."&amp;analysis!R853&amp;"&gt; "&amp;" &lt;Lv"&amp;analysis!L853&amp;"&gt; "</f>
        <v xml:space="preserve">2016 Q42 &lt;F.5 Ch.5&gt;  &lt;Lv3&gt; </v>
      </c>
    </row>
    <row r="853" spans="2:5" x14ac:dyDescent="0.25">
      <c r="B853" s="85" t="s">
        <v>518</v>
      </c>
      <c r="C853" s="86" t="str">
        <f>"=="&amp;analysis!A854&amp;"=="&amp;"&lt;"&amp;analysis!C854&amp;"&gt; "&amp;" &lt;Q"&amp;analysis!D854&amp;"&gt; "&amp;" &lt;"&amp;analysis!C854 &amp;" Q"&amp;analysis!D854&amp;"&gt; "&amp;" &lt;F."&amp;analysis!P854&amp;"&gt; "&amp;" &lt;F."&amp;analysis!P854&amp;" Ch."&amp;analysis!R854&amp;"&gt; "&amp;" &lt;"&amp;analysis!N854&amp;"&gt; "&amp;" &lt;Lv"&amp;analysis!L854&amp;"&gt; "&amp;" **"&amp;analysis!F854&amp;"** "</f>
        <v xml:space="preserve">==201643==&lt;2016&gt;  &lt;Q43&gt;  &lt;2016 Q43&gt;  &lt;F.5&gt;  &lt;F.5 Ch.4&gt;  &lt;P2&gt;  &lt;Lv4&gt;  **D** </v>
      </c>
      <c r="D853" s="85" t="s">
        <v>519</v>
      </c>
      <c r="E853" s="84" t="str">
        <f>analysis!C854&amp;" Q"&amp;analysis!D854&amp;" &lt;F."&amp;analysis!P854&amp;" Ch."&amp;analysis!R854&amp;"&gt; "&amp;" &lt;Lv"&amp;analysis!L854&amp;"&gt; "</f>
        <v xml:space="preserve">2016 Q43 &lt;F.5 Ch.4&gt;  &lt;Lv4&gt; </v>
      </c>
    </row>
    <row r="854" spans="2:5" x14ac:dyDescent="0.25">
      <c r="B854" s="85" t="s">
        <v>518</v>
      </c>
      <c r="C854" s="86" t="str">
        <f>"=="&amp;analysis!A855&amp;"=="&amp;"&lt;"&amp;analysis!C855&amp;"&gt; "&amp;" &lt;Q"&amp;analysis!D855&amp;"&gt; "&amp;" &lt;"&amp;analysis!C855 &amp;" Q"&amp;analysis!D855&amp;"&gt; "&amp;" &lt;F."&amp;analysis!P855&amp;"&gt; "&amp;" &lt;F."&amp;analysis!P855&amp;" Ch."&amp;analysis!R855&amp;"&gt; "&amp;" &lt;"&amp;analysis!N855&amp;"&gt; "&amp;" &lt;Lv"&amp;analysis!L855&amp;"&gt; "&amp;" **"&amp;analysis!F855&amp;"** "</f>
        <v xml:space="preserve">==201644==&lt;2016&gt;  &lt;Q44&gt;  &lt;2016 Q44&gt;  &lt;F.5&gt;  &lt;F.5 Ch.12&gt;  &lt;S4&gt;  &lt;Lv4&gt;  **B** </v>
      </c>
      <c r="D854" s="85" t="s">
        <v>519</v>
      </c>
      <c r="E854" s="84" t="str">
        <f>analysis!C855&amp;" Q"&amp;analysis!D855&amp;" &lt;F."&amp;analysis!P855&amp;" Ch."&amp;analysis!R855&amp;"&gt; "&amp;" &lt;Lv"&amp;analysis!L855&amp;"&gt; "</f>
        <v xml:space="preserve">2016 Q44 &lt;F.5 Ch.12&gt;  &lt;Lv4&gt; </v>
      </c>
    </row>
    <row r="855" spans="2:5" x14ac:dyDescent="0.25">
      <c r="B855" s="85" t="s">
        <v>518</v>
      </c>
      <c r="C855" s="86" t="str">
        <f>"=="&amp;analysis!A856&amp;"=="&amp;"&lt;"&amp;analysis!C856&amp;"&gt; "&amp;" &lt;Q"&amp;analysis!D856&amp;"&gt; "&amp;" &lt;"&amp;analysis!C856 &amp;" Q"&amp;analysis!D856&amp;"&gt; "&amp;" &lt;F."&amp;analysis!P856&amp;"&gt; "&amp;" &lt;F."&amp;analysis!P856&amp;" Ch."&amp;analysis!R856&amp;"&gt; "&amp;" &lt;"&amp;analysis!N856&amp;"&gt; "&amp;" &lt;Lv"&amp;analysis!L856&amp;"&gt; "&amp;" **"&amp;analysis!F856&amp;"** "</f>
        <v xml:space="preserve">==201645==&lt;2016&gt;  &lt;Q45&gt;  &lt;2016 Q45&gt;  &lt;F.5&gt;  &lt;F.5 Ch.11&gt;  &lt;S3&gt;  &lt;Lv4&gt;  **C** </v>
      </c>
      <c r="D855" s="85" t="s">
        <v>519</v>
      </c>
      <c r="E855" s="84" t="str">
        <f>analysis!C856&amp;" Q"&amp;analysis!D856&amp;" &lt;F."&amp;analysis!P856&amp;" Ch."&amp;analysis!R856&amp;"&gt; "&amp;" &lt;Lv"&amp;analysis!L856&amp;"&gt; "</f>
        <v xml:space="preserve">2016 Q45 &lt;F.5 Ch.11&gt;  &lt;Lv4&gt; </v>
      </c>
    </row>
    <row r="856" spans="2:5" x14ac:dyDescent="0.25">
      <c r="B856" s="85" t="s">
        <v>518</v>
      </c>
      <c r="C856" s="86" t="str">
        <f>"=="&amp;analysis!A857&amp;"=="&amp;"&lt;"&amp;analysis!C857&amp;"&gt; "&amp;" &lt;Q"&amp;analysis!D857&amp;"&gt; "&amp;" &lt;"&amp;analysis!C857 &amp;" Q"&amp;analysis!D857&amp;"&gt; "&amp;" &lt;F."&amp;analysis!P857&amp;"&gt; "&amp;" &lt;F."&amp;analysis!P857&amp;" Ch."&amp;analysis!R857&amp;"&gt; "&amp;" &lt;"&amp;analysis!N857&amp;"&gt; "&amp;" &lt;Lv"&amp;analysis!L857&amp;"&gt; "&amp;" **"&amp;analysis!F857&amp;"** "</f>
        <v xml:space="preserve">==201701==&lt;2017&gt;  &lt;Q1&gt;  &lt;2017 Q1&gt;  &lt;F.3&gt;  &lt;F.3 Ch.2&gt;  &lt;A2&gt;  &lt;Lv2&gt;  **A** </v>
      </c>
      <c r="D856" s="85" t="s">
        <v>519</v>
      </c>
      <c r="E856" s="84" t="str">
        <f>analysis!C857&amp;" Q"&amp;analysis!D857&amp;" &lt;F."&amp;analysis!P857&amp;" Ch."&amp;analysis!R857&amp;"&gt; "&amp;" &lt;Lv"&amp;analysis!L857&amp;"&gt; "</f>
        <v xml:space="preserve">2017 Q1 &lt;F.3 Ch.2&gt;  &lt;Lv2&gt; </v>
      </c>
    </row>
    <row r="857" spans="2:5" x14ac:dyDescent="0.25">
      <c r="B857" s="85" t="s">
        <v>518</v>
      </c>
      <c r="C857" s="86" t="str">
        <f>"=="&amp;analysis!A858&amp;"=="&amp;"&lt;"&amp;analysis!C858&amp;"&gt; "&amp;" &lt;Q"&amp;analysis!D858&amp;"&gt; "&amp;" &lt;"&amp;analysis!C858 &amp;" Q"&amp;analysis!D858&amp;"&gt; "&amp;" &lt;F."&amp;analysis!P858&amp;"&gt; "&amp;" &lt;F."&amp;analysis!P858&amp;" Ch."&amp;analysis!R858&amp;"&gt; "&amp;" &lt;"&amp;analysis!N858&amp;"&gt; "&amp;" &lt;Lv"&amp;analysis!L858&amp;"&gt; "&amp;" **"&amp;analysis!F858&amp;"** "</f>
        <v xml:space="preserve">==201702==&lt;2017&gt;  &lt;Q2&gt;  &lt;2017 Q2&gt;  &lt;F.2&gt;  &lt;F.2 Ch.2&gt;  &lt;A1&gt;  &lt;Lv2&gt;  **D** </v>
      </c>
      <c r="D857" s="85" t="s">
        <v>519</v>
      </c>
      <c r="E857" s="84" t="str">
        <f>analysis!C858&amp;" Q"&amp;analysis!D858&amp;" &lt;F."&amp;analysis!P858&amp;" Ch."&amp;analysis!R858&amp;"&gt; "&amp;" &lt;Lv"&amp;analysis!L858&amp;"&gt; "</f>
        <v xml:space="preserve">2017 Q2 &lt;F.2 Ch.2&gt;  &lt;Lv2&gt; </v>
      </c>
    </row>
    <row r="858" spans="2:5" x14ac:dyDescent="0.25">
      <c r="B858" s="85" t="s">
        <v>518</v>
      </c>
      <c r="C858" s="86" t="str">
        <f>"=="&amp;analysis!A859&amp;"=="&amp;"&lt;"&amp;analysis!C859&amp;"&gt; "&amp;" &lt;Q"&amp;analysis!D859&amp;"&gt; "&amp;" &lt;"&amp;analysis!C859 &amp;" Q"&amp;analysis!D859&amp;"&gt; "&amp;" &lt;F."&amp;analysis!P859&amp;"&gt; "&amp;" &lt;F."&amp;analysis!P859&amp;" Ch."&amp;analysis!R859&amp;"&gt; "&amp;" &lt;"&amp;analysis!N859&amp;"&gt; "&amp;" &lt;Lv"&amp;analysis!L859&amp;"&gt; "&amp;" **"&amp;analysis!F859&amp;"** "</f>
        <v xml:space="preserve">==201703==&lt;2017&gt;  &lt;Q3&gt;  &lt;2017 Q3&gt;  &lt;F.2&gt;  &lt;F.2 Ch.4&gt;  &lt;A1&gt;  &lt;Lv2&gt;  **A** </v>
      </c>
      <c r="D858" s="85" t="s">
        <v>519</v>
      </c>
      <c r="E858" s="84" t="str">
        <f>analysis!C859&amp;" Q"&amp;analysis!D859&amp;" &lt;F."&amp;analysis!P859&amp;" Ch."&amp;analysis!R859&amp;"&gt; "&amp;" &lt;Lv"&amp;analysis!L859&amp;"&gt; "</f>
        <v xml:space="preserve">2017 Q3 &lt;F.2 Ch.4&gt;  &lt;Lv2&gt; </v>
      </c>
    </row>
    <row r="859" spans="2:5" x14ac:dyDescent="0.25">
      <c r="B859" s="85" t="s">
        <v>518</v>
      </c>
      <c r="C859" s="86" t="str">
        <f>"=="&amp;analysis!A860&amp;"=="&amp;"&lt;"&amp;analysis!C860&amp;"&gt; "&amp;" &lt;Q"&amp;analysis!D860&amp;"&gt; "&amp;" &lt;"&amp;analysis!C860 &amp;" Q"&amp;analysis!D860&amp;"&gt; "&amp;" &lt;F."&amp;analysis!P860&amp;"&gt; "&amp;" &lt;F."&amp;analysis!P860&amp;" Ch."&amp;analysis!R860&amp;"&gt; "&amp;" &lt;"&amp;analysis!N860&amp;"&gt; "&amp;" &lt;Lv"&amp;analysis!L860&amp;"&gt; "&amp;" **"&amp;analysis!F860&amp;"** "</f>
        <v xml:space="preserve">==201704==&lt;2017&gt;  &lt;Q4&gt;  &lt;2017 Q4&gt;  &lt;F.2&gt;  &lt;F.2 Ch.1&gt;  &lt;A1&gt;  &lt;Lv2&gt;  **D** </v>
      </c>
      <c r="D859" s="85" t="s">
        <v>519</v>
      </c>
      <c r="E859" s="84" t="str">
        <f>analysis!C860&amp;" Q"&amp;analysis!D860&amp;" &lt;F."&amp;analysis!P860&amp;" Ch."&amp;analysis!R860&amp;"&gt; "&amp;" &lt;Lv"&amp;analysis!L860&amp;"&gt; "</f>
        <v xml:space="preserve">2017 Q4 &lt;F.2 Ch.1&gt;  &lt;Lv2&gt; </v>
      </c>
    </row>
    <row r="860" spans="2:5" x14ac:dyDescent="0.25">
      <c r="B860" s="85" t="s">
        <v>518</v>
      </c>
      <c r="C860" s="86" t="str">
        <f>"=="&amp;analysis!A861&amp;"=="&amp;"&lt;"&amp;analysis!C861&amp;"&gt; "&amp;" &lt;Q"&amp;analysis!D861&amp;"&gt; "&amp;" &lt;"&amp;analysis!C861 &amp;" Q"&amp;analysis!D861&amp;"&gt; "&amp;" &lt;F."&amp;analysis!P861&amp;"&gt; "&amp;" &lt;F."&amp;analysis!P861&amp;" Ch."&amp;analysis!R861&amp;"&gt; "&amp;" &lt;"&amp;analysis!N861&amp;"&gt; "&amp;" &lt;Lv"&amp;analysis!L861&amp;"&gt; "&amp;" **"&amp;analysis!F861&amp;"** "</f>
        <v xml:space="preserve">==201705==&lt;2017&gt;  &lt;Q5&gt;  &lt;2017 Q5&gt;  &lt;F.5&gt;  &lt;F.5 Ch.2&gt;  &lt;A4&gt;  &lt;Lv2&gt;  **D** </v>
      </c>
      <c r="D860" s="85" t="s">
        <v>519</v>
      </c>
      <c r="E860" s="84" t="str">
        <f>analysis!C861&amp;" Q"&amp;analysis!D861&amp;" &lt;F."&amp;analysis!P861&amp;" Ch."&amp;analysis!R861&amp;"&gt; "&amp;" &lt;Lv"&amp;analysis!L861&amp;"&gt; "</f>
        <v xml:space="preserve">2017 Q5 &lt;F.5 Ch.2&gt;  &lt;Lv2&gt; </v>
      </c>
    </row>
    <row r="861" spans="2:5" x14ac:dyDescent="0.25">
      <c r="B861" s="85" t="s">
        <v>518</v>
      </c>
      <c r="C861" s="86" t="str">
        <f>"=="&amp;analysis!A862&amp;"=="&amp;"&lt;"&amp;analysis!C862&amp;"&gt; "&amp;" &lt;Q"&amp;analysis!D862&amp;"&gt; "&amp;" &lt;"&amp;analysis!C862 &amp;" Q"&amp;analysis!D862&amp;"&gt; "&amp;" &lt;F."&amp;analysis!P862&amp;"&gt; "&amp;" &lt;F."&amp;analysis!P862&amp;" Ch."&amp;analysis!R862&amp;"&gt; "&amp;" &lt;"&amp;analysis!N862&amp;"&gt; "&amp;" &lt;Lv"&amp;analysis!L862&amp;"&gt; "&amp;" **"&amp;analysis!F862&amp;"** "</f>
        <v xml:space="preserve">==201706==&lt;2017&gt;  &lt;Q6&gt;  &lt;2017 Q6&gt;  &lt;F.4&gt;  &lt;F.4 Ch.4&gt;  &lt;A3&gt;  &lt;Lv2&gt;  **A** </v>
      </c>
      <c r="D861" s="85" t="s">
        <v>519</v>
      </c>
      <c r="E861" s="84" t="str">
        <f>analysis!C862&amp;" Q"&amp;analysis!D862&amp;" &lt;F."&amp;analysis!P862&amp;" Ch."&amp;analysis!R862&amp;"&gt; "&amp;" &lt;Lv"&amp;analysis!L862&amp;"&gt; "</f>
        <v xml:space="preserve">2017 Q6 &lt;F.4 Ch.4&gt;  &lt;Lv2&gt; </v>
      </c>
    </row>
    <row r="862" spans="2:5" x14ac:dyDescent="0.25">
      <c r="B862" s="85" t="s">
        <v>518</v>
      </c>
      <c r="C862" s="86" t="str">
        <f>"=="&amp;analysis!A863&amp;"=="&amp;"&lt;"&amp;analysis!C863&amp;"&gt; "&amp;" &lt;Q"&amp;analysis!D863&amp;"&gt; "&amp;" &lt;"&amp;analysis!C863 &amp;" Q"&amp;analysis!D863&amp;"&gt; "&amp;" &lt;F."&amp;analysis!P863&amp;"&gt; "&amp;" &lt;F."&amp;analysis!P863&amp;" Ch."&amp;analysis!R863&amp;"&gt; "&amp;" &lt;"&amp;analysis!N863&amp;"&gt; "&amp;" &lt;Lv"&amp;analysis!L863&amp;"&gt; "&amp;" **"&amp;analysis!F863&amp;"** "</f>
        <v xml:space="preserve">==201707==&lt;2017&gt;  &lt;Q7&gt;  &lt;2017 Q7&gt;  &lt;F.4&gt;  &lt;F.4 Ch.6&gt;  &lt;A3&gt;  &lt;Lv2&gt;  **B** </v>
      </c>
      <c r="D862" s="85" t="s">
        <v>519</v>
      </c>
      <c r="E862" s="84" t="str">
        <f>analysis!C863&amp;" Q"&amp;analysis!D863&amp;" &lt;F."&amp;analysis!P863&amp;" Ch."&amp;analysis!R863&amp;"&gt; "&amp;" &lt;Lv"&amp;analysis!L863&amp;"&gt; "</f>
        <v xml:space="preserve">2017 Q7 &lt;F.4 Ch.6&gt;  &lt;Lv2&gt; </v>
      </c>
    </row>
    <row r="863" spans="2:5" x14ac:dyDescent="0.25">
      <c r="B863" s="85" t="s">
        <v>518</v>
      </c>
      <c r="C863" s="86" t="str">
        <f>"=="&amp;analysis!A864&amp;"=="&amp;"&lt;"&amp;analysis!C864&amp;"&gt; "&amp;" &lt;Q"&amp;analysis!D864&amp;"&gt; "&amp;" &lt;"&amp;analysis!C864 &amp;" Q"&amp;analysis!D864&amp;"&gt; "&amp;" &lt;F."&amp;analysis!P864&amp;"&gt; "&amp;" &lt;F."&amp;analysis!P864&amp;" Ch."&amp;analysis!R864&amp;"&gt; "&amp;" &lt;"&amp;analysis!N864&amp;"&gt; "&amp;" &lt;Lv"&amp;analysis!L864&amp;"&gt; "&amp;" **"&amp;analysis!F864&amp;"** "</f>
        <v xml:space="preserve">==201708==&lt;2017&gt;  &lt;Q8&gt;  &lt;2017 Q8&gt;  &lt;F.2&gt;  &lt;F.2 Ch.3&gt;  &lt;A1&gt;  &lt;Lv3&gt;  **A** </v>
      </c>
      <c r="D863" s="85" t="s">
        <v>519</v>
      </c>
      <c r="E863" s="84" t="str">
        <f>analysis!C864&amp;" Q"&amp;analysis!D864&amp;" &lt;F."&amp;analysis!P864&amp;" Ch."&amp;analysis!R864&amp;"&gt; "&amp;" &lt;Lv"&amp;analysis!L864&amp;"&gt; "</f>
        <v xml:space="preserve">2017 Q8 &lt;F.2 Ch.3&gt;  &lt;Lv3&gt; </v>
      </c>
    </row>
    <row r="864" spans="2:5" x14ac:dyDescent="0.25">
      <c r="B864" s="85" t="s">
        <v>518</v>
      </c>
      <c r="C864" s="86" t="str">
        <f>"=="&amp;analysis!A865&amp;"=="&amp;"&lt;"&amp;analysis!C865&amp;"&gt; "&amp;" &lt;Q"&amp;analysis!D865&amp;"&gt; "&amp;" &lt;"&amp;analysis!C865 &amp;" Q"&amp;analysis!D865&amp;"&gt; "&amp;" &lt;F."&amp;analysis!P865&amp;"&gt; "&amp;" &lt;F."&amp;analysis!P865&amp;" Ch."&amp;analysis!R865&amp;"&gt; "&amp;" &lt;"&amp;analysis!N865&amp;"&gt; "&amp;" &lt;Lv"&amp;analysis!L865&amp;"&gt; "&amp;" **"&amp;analysis!F865&amp;"** "</f>
        <v xml:space="preserve">==201709==&lt;2017&gt;  &lt;Q9&gt;  &lt;2017 Q9&gt;  &lt;F.4&gt;  &lt;F.4 Ch.5&gt;  &lt;A4&gt;  &lt;Lv5&gt;  **C** </v>
      </c>
      <c r="D864" s="85" t="s">
        <v>519</v>
      </c>
      <c r="E864" s="84" t="str">
        <f>analysis!C865&amp;" Q"&amp;analysis!D865&amp;" &lt;F."&amp;analysis!P865&amp;" Ch."&amp;analysis!R865&amp;"&gt; "&amp;" &lt;Lv"&amp;analysis!L865&amp;"&gt; "</f>
        <v xml:space="preserve">2017 Q9 &lt;F.4 Ch.5&gt;  &lt;Lv5&gt; </v>
      </c>
    </row>
    <row r="865" spans="2:5" x14ac:dyDescent="0.25">
      <c r="B865" s="85" t="s">
        <v>518</v>
      </c>
      <c r="C865" s="86" t="str">
        <f>"=="&amp;analysis!A866&amp;"=="&amp;"&lt;"&amp;analysis!C866&amp;"&gt; "&amp;" &lt;Q"&amp;analysis!D866&amp;"&gt; "&amp;" &lt;"&amp;analysis!C866 &amp;" Q"&amp;analysis!D866&amp;"&gt; "&amp;" &lt;F."&amp;analysis!P866&amp;"&gt; "&amp;" &lt;F."&amp;analysis!P866&amp;" Ch."&amp;analysis!R866&amp;"&gt; "&amp;" &lt;"&amp;analysis!N866&amp;"&gt; "&amp;" &lt;Lv"&amp;analysis!L866&amp;"&gt; "&amp;" **"&amp;analysis!F866&amp;"** "</f>
        <v xml:space="preserve">==201710==&lt;2017&gt;  &lt;Q10&gt;  &lt;2017 Q10&gt;  &lt;F.3&gt;  &lt;F.3 Ch.3&gt;  &lt;DA&gt;  &lt;Lv2&gt;  **C** </v>
      </c>
      <c r="D865" s="85" t="s">
        <v>519</v>
      </c>
      <c r="E865" s="84" t="str">
        <f>analysis!C866&amp;" Q"&amp;analysis!D866&amp;" &lt;F."&amp;analysis!P866&amp;" Ch."&amp;analysis!R866&amp;"&gt; "&amp;" &lt;Lv"&amp;analysis!L866&amp;"&gt; "</f>
        <v xml:space="preserve">2017 Q10 &lt;F.3 Ch.3&gt;  &lt;Lv2&gt; </v>
      </c>
    </row>
    <row r="866" spans="2:5" x14ac:dyDescent="0.25">
      <c r="B866" s="85" t="s">
        <v>518</v>
      </c>
      <c r="C866" s="86" t="str">
        <f>"=="&amp;analysis!A867&amp;"=="&amp;"&lt;"&amp;analysis!C867&amp;"&gt; "&amp;" &lt;Q"&amp;analysis!D867&amp;"&gt; "&amp;" &lt;"&amp;analysis!C867 &amp;" Q"&amp;analysis!D867&amp;"&gt; "&amp;" &lt;F."&amp;analysis!P867&amp;"&gt; "&amp;" &lt;F."&amp;analysis!P867&amp;" Ch."&amp;analysis!R867&amp;"&gt; "&amp;" &lt;"&amp;analysis!N867&amp;"&gt; "&amp;" &lt;Lv"&amp;analysis!L867&amp;"&gt; "&amp;" **"&amp;analysis!F867&amp;"** "</f>
        <v xml:space="preserve">==201711==&lt;2017&gt;  &lt;Q11&gt;  &lt;2017 Q11&gt;  &lt;F.2&gt;  &lt;F.2 Ch.6&gt;  &lt;A1&gt;  &lt;Lv3&gt;  **B** </v>
      </c>
      <c r="D866" s="85" t="s">
        <v>519</v>
      </c>
      <c r="E866" s="84" t="str">
        <f>analysis!C867&amp;" Q"&amp;analysis!D867&amp;" &lt;F."&amp;analysis!P867&amp;" Ch."&amp;analysis!R867&amp;"&gt; "&amp;" &lt;Lv"&amp;analysis!L867&amp;"&gt; "</f>
        <v xml:space="preserve">2017 Q11 &lt;F.2 Ch.6&gt;  &lt;Lv3&gt; </v>
      </c>
    </row>
    <row r="867" spans="2:5" x14ac:dyDescent="0.25">
      <c r="B867" s="85" t="s">
        <v>518</v>
      </c>
      <c r="C867" s="86" t="str">
        <f>"=="&amp;analysis!A868&amp;"=="&amp;"&lt;"&amp;analysis!C868&amp;"&gt; "&amp;" &lt;Q"&amp;analysis!D868&amp;"&gt; "&amp;" &lt;"&amp;analysis!C868 &amp;" Q"&amp;analysis!D868&amp;"&gt; "&amp;" &lt;F."&amp;analysis!P868&amp;"&gt; "&amp;" &lt;F."&amp;analysis!P868&amp;" Ch."&amp;analysis!R868&amp;"&gt; "&amp;" &lt;"&amp;analysis!N868&amp;"&gt; "&amp;" &lt;Lv"&amp;analysis!L868&amp;"&gt; "&amp;" **"&amp;analysis!F868&amp;"** "</f>
        <v xml:space="preserve">==201712==&lt;2017&gt;  &lt;Q12&gt;  &lt;2017 Q12&gt;  &lt;F.5&gt;  &lt;F.5 Ch.6&gt;  &lt;DA&gt;  &lt;Lv2&gt;  **C** </v>
      </c>
      <c r="D867" s="85" t="s">
        <v>519</v>
      </c>
      <c r="E867" s="84" t="str">
        <f>analysis!C868&amp;" Q"&amp;analysis!D868&amp;" &lt;F."&amp;analysis!P868&amp;" Ch."&amp;analysis!R868&amp;"&gt; "&amp;" &lt;Lv"&amp;analysis!L868&amp;"&gt; "</f>
        <v xml:space="preserve">2017 Q12 &lt;F.5 Ch.6&gt;  &lt;Lv2&gt; </v>
      </c>
    </row>
    <row r="868" spans="2:5" x14ac:dyDescent="0.25">
      <c r="B868" s="85" t="s">
        <v>518</v>
      </c>
      <c r="C868" s="86" t="str">
        <f>"=="&amp;analysis!A869&amp;"=="&amp;"&lt;"&amp;analysis!C869&amp;"&gt; "&amp;" &lt;Q"&amp;analysis!D869&amp;"&gt; "&amp;" &lt;"&amp;analysis!C869 &amp;" Q"&amp;analysis!D869&amp;"&gt; "&amp;" &lt;F."&amp;analysis!P869&amp;"&gt; "&amp;" &lt;F."&amp;analysis!P869&amp;" Ch."&amp;analysis!R869&amp;"&gt; "&amp;" &lt;"&amp;analysis!N869&amp;"&gt; "&amp;" &lt;Lv"&amp;analysis!L869&amp;"&gt; "&amp;" **"&amp;analysis!F869&amp;"** "</f>
        <v xml:space="preserve">==201713==&lt;2017&gt;  &lt;Q13&gt;  &lt;2017 Q13&gt;  &lt;F.6&gt;  &lt;F.6 Ch.1&gt;  &lt;A3&gt;  &lt;Lv2&gt;  **B** </v>
      </c>
      <c r="D868" s="85" t="s">
        <v>519</v>
      </c>
      <c r="E868" s="84" t="str">
        <f>analysis!C869&amp;" Q"&amp;analysis!D869&amp;" &lt;F."&amp;analysis!P869&amp;" Ch."&amp;analysis!R869&amp;"&gt; "&amp;" &lt;Lv"&amp;analysis!L869&amp;"&gt; "</f>
        <v xml:space="preserve">2017 Q13 &lt;F.6 Ch.1&gt;  &lt;Lv2&gt; </v>
      </c>
    </row>
    <row r="869" spans="2:5" x14ac:dyDescent="0.25">
      <c r="B869" s="85" t="s">
        <v>518</v>
      </c>
      <c r="C869" s="86" t="str">
        <f>"=="&amp;analysis!A870&amp;"=="&amp;"&lt;"&amp;analysis!C870&amp;"&gt; "&amp;" &lt;Q"&amp;analysis!D870&amp;"&gt; "&amp;" &lt;"&amp;analysis!C870 &amp;" Q"&amp;analysis!D870&amp;"&gt; "&amp;" &lt;F."&amp;analysis!P870&amp;"&gt; "&amp;" &lt;F."&amp;analysis!P870&amp;" Ch."&amp;analysis!R870&amp;"&gt; "&amp;" &lt;"&amp;analysis!N870&amp;"&gt; "&amp;" &lt;Lv"&amp;analysis!L870&amp;"&gt; "&amp;" **"&amp;analysis!F870&amp;"** "</f>
        <v xml:space="preserve">==201714==&lt;2017&gt;  &lt;Q14&gt;  &lt;2017 Q14&gt;  &lt;F.1&gt;  &lt;F.1 Ch.2&gt;  &lt;A1&gt;  &lt;Lv2&gt;  **B** </v>
      </c>
      <c r="D869" s="85" t="s">
        <v>519</v>
      </c>
      <c r="E869" s="84" t="str">
        <f>analysis!C870&amp;" Q"&amp;analysis!D870&amp;" &lt;F."&amp;analysis!P870&amp;" Ch."&amp;analysis!R870&amp;"&gt; "&amp;" &lt;Lv"&amp;analysis!L870&amp;"&gt; "</f>
        <v xml:space="preserve">2017 Q14 &lt;F.1 Ch.2&gt;  &lt;Lv2&gt; </v>
      </c>
    </row>
    <row r="870" spans="2:5" x14ac:dyDescent="0.25">
      <c r="B870" s="85" t="s">
        <v>518</v>
      </c>
      <c r="C870" s="86" t="str">
        <f>"=="&amp;analysis!A871&amp;"=="&amp;"&lt;"&amp;analysis!C871&amp;"&gt; "&amp;" &lt;Q"&amp;analysis!D871&amp;"&gt; "&amp;" &lt;"&amp;analysis!C871 &amp;" Q"&amp;analysis!D871&amp;"&gt; "&amp;" &lt;F."&amp;analysis!P871&amp;"&gt; "&amp;" &lt;F."&amp;analysis!P871&amp;" Ch."&amp;analysis!R871&amp;"&gt; "&amp;" &lt;"&amp;analysis!N871&amp;"&gt; "&amp;" &lt;Lv"&amp;analysis!L871&amp;"&gt; "&amp;" **"&amp;analysis!F871&amp;"** "</f>
        <v xml:space="preserve">==201715==&lt;2017&gt;  &lt;Q15&gt;  &lt;2017 Q15&gt;  &lt;F.3&gt;  &lt;F.3 Ch.10&gt;  &lt;VA2&gt;  &lt;Lv4&gt;  **C** </v>
      </c>
      <c r="D870" s="85" t="s">
        <v>519</v>
      </c>
      <c r="E870" s="84" t="str">
        <f>analysis!C871&amp;" Q"&amp;analysis!D871&amp;" &lt;F."&amp;analysis!P871&amp;" Ch."&amp;analysis!R871&amp;"&gt; "&amp;" &lt;Lv"&amp;analysis!L871&amp;"&gt; "</f>
        <v xml:space="preserve">2017 Q15 &lt;F.3 Ch.10&gt;  &lt;Lv4&gt; </v>
      </c>
    </row>
    <row r="871" spans="2:5" x14ac:dyDescent="0.25">
      <c r="B871" s="85" t="s">
        <v>518</v>
      </c>
      <c r="C871" s="86" t="str">
        <f>"=="&amp;analysis!A872&amp;"=="&amp;"&lt;"&amp;analysis!C872&amp;"&gt; "&amp;" &lt;Q"&amp;analysis!D872&amp;"&gt; "&amp;" &lt;"&amp;analysis!C872 &amp;" Q"&amp;analysis!D872&amp;"&gt; "&amp;" &lt;F."&amp;analysis!P872&amp;"&gt; "&amp;" &lt;F."&amp;analysis!P872&amp;" Ch."&amp;analysis!R872&amp;"&gt; "&amp;" &lt;"&amp;analysis!N872&amp;"&gt; "&amp;" &lt;Lv"&amp;analysis!L872&amp;"&gt; "&amp;" **"&amp;analysis!F872&amp;"** "</f>
        <v xml:space="preserve">==201716==&lt;2017&gt;  &lt;Q16&gt;  &lt;2017 Q16&gt;  &lt;F.3&gt;  &lt;F.3 Ch.8&gt;  &lt;DG2&gt;  &lt;Lv6&gt;  **D** </v>
      </c>
      <c r="D871" s="85" t="s">
        <v>519</v>
      </c>
      <c r="E871" s="84" t="str">
        <f>analysis!C872&amp;" Q"&amp;analysis!D872&amp;" &lt;F."&amp;analysis!P872&amp;" Ch."&amp;analysis!R872&amp;"&gt; "&amp;" &lt;Lv"&amp;analysis!L872&amp;"&gt; "</f>
        <v xml:space="preserve">2017 Q16 &lt;F.3 Ch.8&gt;  &lt;Lv6&gt; </v>
      </c>
    </row>
    <row r="872" spans="2:5" x14ac:dyDescent="0.25">
      <c r="B872" s="85" t="s">
        <v>518</v>
      </c>
      <c r="C872" s="86" t="str">
        <f>"=="&amp;analysis!A873&amp;"=="&amp;"&lt;"&amp;analysis!C873&amp;"&gt; "&amp;" &lt;Q"&amp;analysis!D873&amp;"&gt; "&amp;" &lt;"&amp;analysis!C873 &amp;" Q"&amp;analysis!D873&amp;"&gt; "&amp;" &lt;F."&amp;analysis!P873&amp;"&gt; "&amp;" &lt;F."&amp;analysis!P873&amp;" Ch."&amp;analysis!R873&amp;"&gt; "&amp;" &lt;"&amp;analysis!N873&amp;"&gt; "&amp;" &lt;Lv"&amp;analysis!L873&amp;"&gt; "&amp;" **"&amp;analysis!F873&amp;"** "</f>
        <v xml:space="preserve">==201717==&lt;2017&gt;  &lt;Q17&gt;  &lt;2017 Q17&gt;  &lt;F.1&gt;  &lt;F.1 Ch.11&gt;  &lt;DG1&gt;  &lt;Lv6&gt;  **D** </v>
      </c>
      <c r="D872" s="85" t="s">
        <v>519</v>
      </c>
      <c r="E872" s="84" t="str">
        <f>analysis!C873&amp;" Q"&amp;analysis!D873&amp;" &lt;F."&amp;analysis!P873&amp;" Ch."&amp;analysis!R873&amp;"&gt; "&amp;" &lt;Lv"&amp;analysis!L873&amp;"&gt; "</f>
        <v xml:space="preserve">2017 Q17 &lt;F.1 Ch.11&gt;  &lt;Lv6&gt; </v>
      </c>
    </row>
    <row r="873" spans="2:5" x14ac:dyDescent="0.25">
      <c r="B873" s="85" t="s">
        <v>518</v>
      </c>
      <c r="C873" s="86" t="str">
        <f>"=="&amp;analysis!A874&amp;"=="&amp;"&lt;"&amp;analysis!C874&amp;"&gt; "&amp;" &lt;Q"&amp;analysis!D874&amp;"&gt; "&amp;" &lt;"&amp;analysis!C874 &amp;" Q"&amp;analysis!D874&amp;"&gt; "&amp;" &lt;F."&amp;analysis!P874&amp;"&gt; "&amp;" &lt;F."&amp;analysis!P874&amp;" Ch."&amp;analysis!R874&amp;"&gt; "&amp;" &lt;"&amp;analysis!N874&amp;"&gt; "&amp;" &lt;Lv"&amp;analysis!L874&amp;"&gt; "&amp;" **"&amp;analysis!F874&amp;"** "</f>
        <v xml:space="preserve">==201718==&lt;2017&gt;  &lt;Q18&gt;  &lt;2017 Q18&gt;  &lt;F.2&gt;  &lt;F.2 Ch.8&gt;  &lt;DG1&gt;  &lt;Lv4&gt;  **A** </v>
      </c>
      <c r="D873" s="85" t="s">
        <v>519</v>
      </c>
      <c r="E873" s="84" t="str">
        <f>analysis!C874&amp;" Q"&amp;analysis!D874&amp;" &lt;F."&amp;analysis!P874&amp;" Ch."&amp;analysis!R874&amp;"&gt; "&amp;" &lt;Lv"&amp;analysis!L874&amp;"&gt; "</f>
        <v xml:space="preserve">2017 Q18 &lt;F.2 Ch.8&gt;  &lt;Lv4&gt; </v>
      </c>
    </row>
    <row r="874" spans="2:5" x14ac:dyDescent="0.25">
      <c r="B874" s="85" t="s">
        <v>518</v>
      </c>
      <c r="C874" s="86" t="str">
        <f>"=="&amp;analysis!A875&amp;"=="&amp;"&lt;"&amp;analysis!C875&amp;"&gt; "&amp;" &lt;Q"&amp;analysis!D875&amp;"&gt; "&amp;" &lt;"&amp;analysis!C875 &amp;" Q"&amp;analysis!D875&amp;"&gt; "&amp;" &lt;F."&amp;analysis!P875&amp;"&gt; "&amp;" &lt;F."&amp;analysis!P875&amp;" Ch."&amp;analysis!R875&amp;"&gt; "&amp;" &lt;"&amp;analysis!N875&amp;"&gt; "&amp;" &lt;Lv"&amp;analysis!L875&amp;"&gt; "&amp;" **"&amp;analysis!F875&amp;"** "</f>
        <v xml:space="preserve">==201719==&lt;2017&gt;  &lt;Q19&gt;  &lt;2017 Q19&gt;  &lt;F.2&gt;  &lt;F.2 Ch.10&gt;  &lt;A2&gt;  &lt;Lv2&gt;  **D** </v>
      </c>
      <c r="D874" s="85" t="s">
        <v>519</v>
      </c>
      <c r="E874" s="84" t="str">
        <f>analysis!C875&amp;" Q"&amp;analysis!D875&amp;" &lt;F."&amp;analysis!P875&amp;" Ch."&amp;analysis!R875&amp;"&gt; "&amp;" &lt;Lv"&amp;analysis!L875&amp;"&gt; "</f>
        <v xml:space="preserve">2017 Q19 &lt;F.2 Ch.10&gt;  &lt;Lv2&gt; </v>
      </c>
    </row>
    <row r="875" spans="2:5" x14ac:dyDescent="0.25">
      <c r="B875" s="85" t="s">
        <v>518</v>
      </c>
      <c r="C875" s="86" t="str">
        <f>"=="&amp;analysis!A876&amp;"=="&amp;"&lt;"&amp;analysis!C876&amp;"&gt; "&amp;" &lt;Q"&amp;analysis!D876&amp;"&gt; "&amp;" &lt;"&amp;analysis!C876 &amp;" Q"&amp;analysis!D876&amp;"&gt; "&amp;" &lt;F."&amp;analysis!P876&amp;"&gt; "&amp;" &lt;F."&amp;analysis!P876&amp;" Ch."&amp;analysis!R876&amp;"&gt; "&amp;" &lt;"&amp;analysis!N876&amp;"&gt; "&amp;" &lt;Lv"&amp;analysis!L876&amp;"&gt; "&amp;" **"&amp;analysis!F876&amp;"** "</f>
        <v xml:space="preserve">==201720==&lt;2017&gt;  &lt;Q20&gt;  &lt;2017 Q20&gt;  &lt;F.3&gt;  &lt;F.3 Ch.8&gt;  &lt;DG2&gt;  &lt;Lv7&gt;  **D** </v>
      </c>
      <c r="D875" s="85" t="s">
        <v>519</v>
      </c>
      <c r="E875" s="84" t="str">
        <f>analysis!C876&amp;" Q"&amp;analysis!D876&amp;" &lt;F."&amp;analysis!P876&amp;" Ch."&amp;analysis!R876&amp;"&gt; "&amp;" &lt;Lv"&amp;analysis!L876&amp;"&gt; "</f>
        <v xml:space="preserve">2017 Q20 &lt;F.3 Ch.8&gt;  &lt;Lv7&gt; </v>
      </c>
    </row>
    <row r="876" spans="2:5" x14ac:dyDescent="0.25">
      <c r="B876" s="85" t="s">
        <v>518</v>
      </c>
      <c r="C876" s="86" t="str">
        <f>"=="&amp;analysis!A877&amp;"=="&amp;"&lt;"&amp;analysis!C877&amp;"&gt; "&amp;" &lt;Q"&amp;analysis!D877&amp;"&gt; "&amp;" &lt;"&amp;analysis!C877 &amp;" Q"&amp;analysis!D877&amp;"&gt; "&amp;" &lt;F."&amp;analysis!P877&amp;"&gt; "&amp;" &lt;F."&amp;analysis!P877&amp;" Ch."&amp;analysis!R877&amp;"&gt; "&amp;" &lt;"&amp;analysis!N877&amp;"&gt; "&amp;" &lt;Lv"&amp;analysis!L877&amp;"&gt; "&amp;" **"&amp;analysis!F877&amp;"** "</f>
        <v xml:space="preserve">==201721==&lt;2017&gt;  &lt;Q21&gt;  &lt;2017 Q21&gt;  &lt;F.4&gt;  &lt;F.4 Ch.11&gt;  &lt;DG3&gt;  &lt;Lv3&gt;  **C** </v>
      </c>
      <c r="D876" s="85" t="s">
        <v>519</v>
      </c>
      <c r="E876" s="84" t="str">
        <f>analysis!C877&amp;" Q"&amp;analysis!D877&amp;" &lt;F."&amp;analysis!P877&amp;" Ch."&amp;analysis!R877&amp;"&gt; "&amp;" &lt;Lv"&amp;analysis!L877&amp;"&gt; "</f>
        <v xml:space="preserve">2017 Q21 &lt;F.4 Ch.11&gt;  &lt;Lv3&gt; </v>
      </c>
    </row>
    <row r="877" spans="2:5" x14ac:dyDescent="0.25">
      <c r="B877" s="85" t="s">
        <v>518</v>
      </c>
      <c r="C877" s="86" t="str">
        <f>"=="&amp;analysis!A878&amp;"=="&amp;"&lt;"&amp;analysis!C878&amp;"&gt; "&amp;" &lt;Q"&amp;analysis!D878&amp;"&gt; "&amp;" &lt;"&amp;analysis!C878 &amp;" Q"&amp;analysis!D878&amp;"&gt; "&amp;" &lt;F."&amp;analysis!P878&amp;"&gt; "&amp;" &lt;F."&amp;analysis!P878&amp;" Ch."&amp;analysis!R878&amp;"&gt; "&amp;" &lt;"&amp;analysis!N878&amp;"&gt; "&amp;" &lt;Lv"&amp;analysis!L878&amp;"&gt; "&amp;" **"&amp;analysis!F878&amp;"** "</f>
        <v xml:space="preserve">==201722==&lt;2017&gt;  &lt;Q22&gt;  &lt;2017 Q22&gt;  &lt;F.2&gt;  &lt;F.2 Ch.11&gt;  &lt;T1&gt;  &lt;Lv3&gt;  **D** </v>
      </c>
      <c r="D877" s="85" t="s">
        <v>519</v>
      </c>
      <c r="E877" s="84" t="str">
        <f>analysis!C878&amp;" Q"&amp;analysis!D878&amp;" &lt;F."&amp;analysis!P878&amp;" Ch."&amp;analysis!R878&amp;"&gt; "&amp;" &lt;Lv"&amp;analysis!L878&amp;"&gt; "</f>
        <v xml:space="preserve">2017 Q22 &lt;F.2 Ch.11&gt;  &lt;Lv3&gt; </v>
      </c>
    </row>
    <row r="878" spans="2:5" x14ac:dyDescent="0.25">
      <c r="B878" s="85" t="s">
        <v>518</v>
      </c>
      <c r="C878" s="86" t="str">
        <f>"=="&amp;analysis!A879&amp;"=="&amp;"&lt;"&amp;analysis!C879&amp;"&gt; "&amp;" &lt;Q"&amp;analysis!D879&amp;"&gt; "&amp;" &lt;"&amp;analysis!C879 &amp;" Q"&amp;analysis!D879&amp;"&gt; "&amp;" &lt;F."&amp;analysis!P879&amp;"&gt; "&amp;" &lt;F."&amp;analysis!P879&amp;" Ch."&amp;analysis!R879&amp;"&gt; "&amp;" &lt;"&amp;analysis!N879&amp;"&gt; "&amp;" &lt;Lv"&amp;analysis!L879&amp;"&gt; "&amp;" **"&amp;analysis!F879&amp;"** "</f>
        <v xml:space="preserve">==201723==&lt;2017&gt;  &lt;Q23&gt;  &lt;2017 Q23&gt;  &lt;F.4&gt;  &lt;F.4 Ch.2&gt;  &lt;AG2&gt;  &lt;Lv6&gt;  **A** </v>
      </c>
      <c r="D878" s="85" t="s">
        <v>519</v>
      </c>
      <c r="E878" s="84" t="str">
        <f>analysis!C879&amp;" Q"&amp;analysis!D879&amp;" &lt;F."&amp;analysis!P879&amp;" Ch."&amp;analysis!R879&amp;"&gt; "&amp;" &lt;Lv"&amp;analysis!L879&amp;"&gt; "</f>
        <v xml:space="preserve">2017 Q23 &lt;F.4 Ch.2&gt;  &lt;Lv6&gt; </v>
      </c>
    </row>
    <row r="879" spans="2:5" x14ac:dyDescent="0.25">
      <c r="B879" s="85" t="s">
        <v>518</v>
      </c>
      <c r="C879" s="86" t="str">
        <f>"=="&amp;analysis!A880&amp;"=="&amp;"&lt;"&amp;analysis!C880&amp;"&gt; "&amp;" &lt;Q"&amp;analysis!D880&amp;"&gt; "&amp;" &lt;"&amp;analysis!C880 &amp;" Q"&amp;analysis!D880&amp;"&gt; "&amp;" &lt;F."&amp;analysis!P880&amp;"&gt; "&amp;" &lt;F."&amp;analysis!P880&amp;" Ch."&amp;analysis!R880&amp;"&gt; "&amp;" &lt;"&amp;analysis!N880&amp;"&gt; "&amp;" &lt;Lv"&amp;analysis!L880&amp;"&gt; "&amp;" **"&amp;analysis!F880&amp;"** "</f>
        <v xml:space="preserve">==201724==&lt;2017&gt;  &lt;Q24&gt;  &lt;2017 Q24&gt;  &lt;F.4&gt;  &lt;F.4 Ch.2&gt;  &lt;AG2&gt;  &lt;Lv3&gt;  **A** </v>
      </c>
      <c r="D879" s="85" t="s">
        <v>519</v>
      </c>
      <c r="E879" s="84" t="str">
        <f>analysis!C880&amp;" Q"&amp;analysis!D880&amp;" &lt;F."&amp;analysis!P880&amp;" Ch."&amp;analysis!R880&amp;"&gt; "&amp;" &lt;Lv"&amp;analysis!L880&amp;"&gt; "</f>
        <v xml:space="preserve">2017 Q24 &lt;F.4 Ch.2&gt;  &lt;Lv3&gt; </v>
      </c>
    </row>
    <row r="880" spans="2:5" x14ac:dyDescent="0.25">
      <c r="B880" s="85" t="s">
        <v>518</v>
      </c>
      <c r="C880" s="86" t="str">
        <f>"=="&amp;analysis!A881&amp;"=="&amp;"&lt;"&amp;analysis!C881&amp;"&gt; "&amp;" &lt;Q"&amp;analysis!D881&amp;"&gt; "&amp;" &lt;"&amp;analysis!C881 &amp;" Q"&amp;analysis!D881&amp;"&gt; "&amp;" &lt;F."&amp;analysis!P881&amp;"&gt; "&amp;" &lt;F."&amp;analysis!P881&amp;" Ch."&amp;analysis!R881&amp;"&gt; "&amp;" &lt;"&amp;analysis!N881&amp;"&gt; "&amp;" &lt;Lv"&amp;analysis!L881&amp;"&gt; "&amp;" **"&amp;analysis!F881&amp;"** "</f>
        <v xml:space="preserve">==201725==&lt;2017&gt;  &lt;Q25&gt;  &lt;2017 Q25&gt;  &lt;F.1&gt;  &lt;F.1 Ch.8&gt;  &lt;AG1&gt;  &lt;Lv3&gt;  **C** </v>
      </c>
      <c r="D880" s="85" t="s">
        <v>519</v>
      </c>
      <c r="E880" s="84" t="str">
        <f>analysis!C881&amp;" Q"&amp;analysis!D881&amp;" &lt;F."&amp;analysis!P881&amp;" Ch."&amp;analysis!R881&amp;"&gt; "&amp;" &lt;Lv"&amp;analysis!L881&amp;"&gt; "</f>
        <v xml:space="preserve">2017 Q25 &lt;F.1 Ch.8&gt;  &lt;Lv3&gt; </v>
      </c>
    </row>
    <row r="881" spans="2:5" x14ac:dyDescent="0.25">
      <c r="B881" s="85" t="s">
        <v>518</v>
      </c>
      <c r="C881" s="86" t="str">
        <f>"=="&amp;analysis!A882&amp;"=="&amp;"&lt;"&amp;analysis!C882&amp;"&gt; "&amp;" &lt;Q"&amp;analysis!D882&amp;"&gt; "&amp;" &lt;"&amp;analysis!C882 &amp;" Q"&amp;analysis!D882&amp;"&gt; "&amp;" &lt;F."&amp;analysis!P882&amp;"&gt; "&amp;" &lt;F."&amp;analysis!P882&amp;" Ch."&amp;analysis!R882&amp;"&gt; "&amp;" &lt;"&amp;analysis!N882&amp;"&gt; "&amp;" &lt;Lv"&amp;analysis!L882&amp;"&gt; "&amp;" **"&amp;analysis!F882&amp;"** "</f>
        <v xml:space="preserve">==201726==&lt;2017&gt;  &lt;Q26&gt;  &lt;2017 Q26&gt;  &lt;F.5&gt;  &lt;F.5 Ch.7&gt;  &lt;AG3&gt;  &lt;Lv4&gt;  **A** </v>
      </c>
      <c r="D881" s="85" t="s">
        <v>519</v>
      </c>
      <c r="E881" s="84" t="str">
        <f>analysis!C882&amp;" Q"&amp;analysis!D882&amp;" &lt;F."&amp;analysis!P882&amp;" Ch."&amp;analysis!R882&amp;"&gt; "&amp;" &lt;Lv"&amp;analysis!L882&amp;"&gt; "</f>
        <v xml:space="preserve">2017 Q26 &lt;F.5 Ch.7&gt;  &lt;Lv4&gt; </v>
      </c>
    </row>
    <row r="882" spans="2:5" x14ac:dyDescent="0.25">
      <c r="B882" s="85" t="s">
        <v>518</v>
      </c>
      <c r="C882" s="86" t="str">
        <f>"=="&amp;analysis!A883&amp;"=="&amp;"&lt;"&amp;analysis!C883&amp;"&gt; "&amp;" &lt;Q"&amp;analysis!D883&amp;"&gt; "&amp;" &lt;"&amp;analysis!C883 &amp;" Q"&amp;analysis!D883&amp;"&gt; "&amp;" &lt;F."&amp;analysis!P883&amp;"&gt; "&amp;" &lt;F."&amp;analysis!P883&amp;" Ch."&amp;analysis!R883&amp;"&gt; "&amp;" &lt;"&amp;analysis!N883&amp;"&gt; "&amp;" &lt;Lv"&amp;analysis!L883&amp;"&gt; "&amp;" **"&amp;analysis!F883&amp;"** "</f>
        <v xml:space="preserve">==201727==&lt;2017&gt;  &lt;Q27&gt;  &lt;2017 Q27&gt;  &lt;F.5&gt;  &lt;F.5 Ch.8&gt;  &lt;A4&gt;  &lt;Lv6&gt;  **B** </v>
      </c>
      <c r="D882" s="85" t="s">
        <v>519</v>
      </c>
      <c r="E882" s="84" t="str">
        <f>analysis!C883&amp;" Q"&amp;analysis!D883&amp;" &lt;F."&amp;analysis!P883&amp;" Ch."&amp;analysis!R883&amp;"&gt; "&amp;" &lt;Lv"&amp;analysis!L883&amp;"&gt; "</f>
        <v xml:space="preserve">2017 Q27 &lt;F.5 Ch.8&gt;  &lt;Lv6&gt; </v>
      </c>
    </row>
    <row r="883" spans="2:5" x14ac:dyDescent="0.25">
      <c r="B883" s="85" t="s">
        <v>518</v>
      </c>
      <c r="C883" s="86" t="str">
        <f>"=="&amp;analysis!A884&amp;"=="&amp;"&lt;"&amp;analysis!C884&amp;"&gt; "&amp;" &lt;Q"&amp;analysis!D884&amp;"&gt; "&amp;" &lt;"&amp;analysis!C884 &amp;" Q"&amp;analysis!D884&amp;"&gt; "&amp;" &lt;F."&amp;analysis!P884&amp;"&gt; "&amp;" &lt;F."&amp;analysis!P884&amp;" Ch."&amp;analysis!R884&amp;"&gt; "&amp;" &lt;"&amp;analysis!N884&amp;"&gt; "&amp;" &lt;Lv"&amp;analysis!L884&amp;"&gt; "&amp;" **"&amp;analysis!F884&amp;"** "</f>
        <v xml:space="preserve">==201728==&lt;2017&gt;  &lt;Q28&gt;  &lt;2017 Q28&gt;  &lt;F.5&gt;  &lt;F.5 Ch.5&gt;  &lt;P2&gt;  &lt;Lv2&gt;  **C** </v>
      </c>
      <c r="D883" s="85" t="s">
        <v>519</v>
      </c>
      <c r="E883" s="84" t="str">
        <f>analysis!C884&amp;" Q"&amp;analysis!D884&amp;" &lt;F."&amp;analysis!P884&amp;" Ch."&amp;analysis!R884&amp;"&gt; "&amp;" &lt;Lv"&amp;analysis!L884&amp;"&gt; "</f>
        <v xml:space="preserve">2017 Q28 &lt;F.5 Ch.5&gt;  &lt;Lv2&gt; </v>
      </c>
    </row>
    <row r="884" spans="2:5" x14ac:dyDescent="0.25">
      <c r="B884" s="85" t="s">
        <v>518</v>
      </c>
      <c r="C884" s="86" t="str">
        <f>"=="&amp;analysis!A885&amp;"=="&amp;"&lt;"&amp;analysis!C885&amp;"&gt; "&amp;" &lt;Q"&amp;analysis!D885&amp;"&gt; "&amp;" &lt;"&amp;analysis!C885 &amp;" Q"&amp;analysis!D885&amp;"&gt; "&amp;" &lt;F."&amp;analysis!P885&amp;"&gt; "&amp;" &lt;F."&amp;analysis!P885&amp;" Ch."&amp;analysis!R885&amp;"&gt; "&amp;" &lt;"&amp;analysis!N885&amp;"&gt; "&amp;" &lt;Lv"&amp;analysis!L885&amp;"&gt; "&amp;" **"&amp;analysis!F885&amp;"** "</f>
        <v xml:space="preserve">==201729==&lt;2017&gt;  &lt;Q29&gt;  &lt;2017 Q29&gt;  &lt;F.5&gt;  &lt;F.5 Ch.11&gt;  &lt;S3&gt;  &lt;Lv2&gt;  **B** </v>
      </c>
      <c r="D884" s="85" t="s">
        <v>519</v>
      </c>
      <c r="E884" s="84" t="str">
        <f>analysis!C885&amp;" Q"&amp;analysis!D885&amp;" &lt;F."&amp;analysis!P885&amp;" Ch."&amp;analysis!R885&amp;"&gt; "&amp;" &lt;Lv"&amp;analysis!L885&amp;"&gt; "</f>
        <v xml:space="preserve">2017 Q29 &lt;F.5 Ch.11&gt;  &lt;Lv2&gt; </v>
      </c>
    </row>
    <row r="885" spans="2:5" x14ac:dyDescent="0.25">
      <c r="B885" s="85" t="s">
        <v>518</v>
      </c>
      <c r="C885" s="86" t="str">
        <f>"=="&amp;analysis!A886&amp;"=="&amp;"&lt;"&amp;analysis!C886&amp;"&gt; "&amp;" &lt;Q"&amp;analysis!D886&amp;"&gt; "&amp;" &lt;"&amp;analysis!C886 &amp;" Q"&amp;analysis!D886&amp;"&gt; "&amp;" &lt;F."&amp;analysis!P886&amp;"&gt; "&amp;" &lt;F."&amp;analysis!P886&amp;" Ch."&amp;analysis!R886&amp;"&gt; "&amp;" &lt;"&amp;analysis!N886&amp;"&gt; "&amp;" &lt;Lv"&amp;analysis!L886&amp;"&gt; "&amp;" **"&amp;analysis!F886&amp;"** "</f>
        <v xml:space="preserve">==201730==&lt;2017&gt;  &lt;Q30&gt;  &lt;2017 Q30&gt;  &lt;F.5&gt;  &lt;F.5 Ch.11&gt;  &lt;S3&gt;  &lt;Lv4&gt;  **B** </v>
      </c>
      <c r="D885" s="85" t="s">
        <v>519</v>
      </c>
      <c r="E885" s="84" t="str">
        <f>analysis!C886&amp;" Q"&amp;analysis!D886&amp;" &lt;F."&amp;analysis!P886&amp;" Ch."&amp;analysis!R886&amp;"&gt; "&amp;" &lt;Lv"&amp;analysis!L886&amp;"&gt; "</f>
        <v xml:space="preserve">2017 Q30 &lt;F.5 Ch.11&gt;  &lt;Lv4&gt; </v>
      </c>
    </row>
    <row r="886" spans="2:5" x14ac:dyDescent="0.25">
      <c r="B886" s="85" t="s">
        <v>518</v>
      </c>
      <c r="C886" s="86" t="str">
        <f>"=="&amp;analysis!A887&amp;"=="&amp;"&lt;"&amp;analysis!C887&amp;"&gt; "&amp;" &lt;Q"&amp;analysis!D887&amp;"&gt; "&amp;" &lt;"&amp;analysis!C887 &amp;" Q"&amp;analysis!D887&amp;"&gt; "&amp;" &lt;F."&amp;analysis!P887&amp;"&gt; "&amp;" &lt;F."&amp;analysis!P887&amp;" Ch."&amp;analysis!R887&amp;"&gt; "&amp;" &lt;"&amp;analysis!N887&amp;"&gt; "&amp;" &lt;Lv"&amp;analysis!L887&amp;"&gt; "&amp;" **"&amp;analysis!F887&amp;"** "</f>
        <v xml:space="preserve">==201731==&lt;2017&gt;  &lt;Q31&gt;  &lt;2017 Q31&gt;  &lt;F.5&gt;  &lt;F.5 Ch.3&gt;  &lt;G&gt;  &lt;Lv5&gt;  **D** </v>
      </c>
      <c r="D886" s="85" t="s">
        <v>519</v>
      </c>
      <c r="E886" s="84" t="str">
        <f>analysis!C887&amp;" Q"&amp;analysis!D887&amp;" &lt;F."&amp;analysis!P887&amp;" Ch."&amp;analysis!R887&amp;"&gt; "&amp;" &lt;Lv"&amp;analysis!L887&amp;"&gt; "</f>
        <v xml:space="preserve">2017 Q31 &lt;F.5 Ch.3&gt;  &lt;Lv5&gt; </v>
      </c>
    </row>
    <row r="887" spans="2:5" x14ac:dyDescent="0.25">
      <c r="B887" s="85" t="s">
        <v>518</v>
      </c>
      <c r="C887" s="86" t="str">
        <f>"=="&amp;analysis!A888&amp;"=="&amp;"&lt;"&amp;analysis!C888&amp;"&gt; "&amp;" &lt;Q"&amp;analysis!D888&amp;"&gt; "&amp;" &lt;"&amp;analysis!C888 &amp;" Q"&amp;analysis!D888&amp;"&gt; "&amp;" &lt;F."&amp;analysis!P888&amp;"&gt; "&amp;" &lt;F."&amp;analysis!P888&amp;" Ch."&amp;analysis!R888&amp;"&gt; "&amp;" &lt;"&amp;analysis!N888&amp;"&gt; "&amp;" &lt;Lv"&amp;analysis!L888&amp;"&gt; "&amp;" **"&amp;analysis!F888&amp;"** "</f>
        <v xml:space="preserve">==201732==&lt;2017&gt;  &lt;Q32&gt;  &lt;2017 Q32&gt;  &lt;F.3&gt;  &lt;F.3 Ch.2&gt;  &lt;A2&gt;  &lt;Lv4&gt;  **D** </v>
      </c>
      <c r="D887" s="85" t="s">
        <v>519</v>
      </c>
      <c r="E887" s="84" t="str">
        <f>analysis!C888&amp;" Q"&amp;analysis!D888&amp;" &lt;F."&amp;analysis!P888&amp;" Ch."&amp;analysis!R888&amp;"&gt; "&amp;" &lt;Lv"&amp;analysis!L888&amp;"&gt; "</f>
        <v xml:space="preserve">2017 Q32 &lt;F.3 Ch.2&gt;  &lt;Lv4&gt; </v>
      </c>
    </row>
    <row r="888" spans="2:5" x14ac:dyDescent="0.25">
      <c r="B888" s="85" t="s">
        <v>518</v>
      </c>
      <c r="C888" s="86" t="str">
        <f>"=="&amp;analysis!A889&amp;"=="&amp;"&lt;"&amp;analysis!C889&amp;"&gt; "&amp;" &lt;Q"&amp;analysis!D889&amp;"&gt; "&amp;" &lt;"&amp;analysis!C889 &amp;" Q"&amp;analysis!D889&amp;"&gt; "&amp;" &lt;F."&amp;analysis!P889&amp;"&gt; "&amp;" &lt;F."&amp;analysis!P889&amp;" Ch."&amp;analysis!R889&amp;"&gt; "&amp;" &lt;"&amp;analysis!N889&amp;"&gt; "&amp;" &lt;Lv"&amp;analysis!L889&amp;"&gt; "&amp;" **"&amp;analysis!F889&amp;"** "</f>
        <v xml:space="preserve">==201733==&lt;2017&gt;  &lt;Q33&gt;  &lt;2017 Q33&gt;  &lt;F.4&gt;  &lt;F.4 Ch.8&gt;  &lt;A4&gt;  &lt;Lv4&gt;  **C** </v>
      </c>
      <c r="D888" s="85" t="s">
        <v>519</v>
      </c>
      <c r="E888" s="84" t="str">
        <f>analysis!C889&amp;" Q"&amp;analysis!D889&amp;" &lt;F."&amp;analysis!P889&amp;" Ch."&amp;analysis!R889&amp;"&gt; "&amp;" &lt;Lv"&amp;analysis!L889&amp;"&gt; "</f>
        <v xml:space="preserve">2017 Q33 &lt;F.4 Ch.8&gt;  &lt;Lv4&gt; </v>
      </c>
    </row>
    <row r="889" spans="2:5" x14ac:dyDescent="0.25">
      <c r="B889" s="85" t="s">
        <v>518</v>
      </c>
      <c r="C889" s="86" t="str">
        <f>"=="&amp;analysis!A890&amp;"=="&amp;"&lt;"&amp;analysis!C890&amp;"&gt; "&amp;" &lt;Q"&amp;analysis!D890&amp;"&gt; "&amp;" &lt;"&amp;analysis!C890 &amp;" Q"&amp;analysis!D890&amp;"&gt; "&amp;" &lt;F."&amp;analysis!P890&amp;"&gt; "&amp;" &lt;F."&amp;analysis!P890&amp;" Ch."&amp;analysis!R890&amp;"&gt; "&amp;" &lt;"&amp;analysis!N890&amp;"&gt; "&amp;" &lt;Lv"&amp;analysis!L890&amp;"&gt; "&amp;" **"&amp;analysis!F890&amp;"** "</f>
        <v xml:space="preserve">==201734==&lt;2017&gt;  &lt;Q34&gt;  &lt;2017 Q34&gt;  &lt;F.4&gt;  &lt;F.4 Ch.8&gt;  &lt;A4&gt;  &lt;Lv5&gt;  **D** </v>
      </c>
      <c r="D889" s="85" t="s">
        <v>519</v>
      </c>
      <c r="E889" s="84" t="str">
        <f>analysis!C890&amp;" Q"&amp;analysis!D890&amp;" &lt;F."&amp;analysis!P890&amp;" Ch."&amp;analysis!R890&amp;"&gt; "&amp;" &lt;Lv"&amp;analysis!L890&amp;"&gt; "</f>
        <v xml:space="preserve">2017 Q34 &lt;F.4 Ch.8&gt;  &lt;Lv5&gt; </v>
      </c>
    </row>
    <row r="890" spans="2:5" x14ac:dyDescent="0.25">
      <c r="B890" s="85" t="s">
        <v>518</v>
      </c>
      <c r="C890" s="86" t="str">
        <f>"=="&amp;analysis!A891&amp;"=="&amp;"&lt;"&amp;analysis!C891&amp;"&gt; "&amp;" &lt;Q"&amp;analysis!D891&amp;"&gt; "&amp;" &lt;"&amp;analysis!C891 &amp;" Q"&amp;analysis!D891&amp;"&gt; "&amp;" &lt;F."&amp;analysis!P891&amp;"&gt; "&amp;" &lt;F."&amp;analysis!P891&amp;" Ch."&amp;analysis!R891&amp;"&gt; "&amp;" &lt;"&amp;analysis!N891&amp;"&gt; "&amp;" &lt;Lv"&amp;analysis!L891&amp;"&gt; "&amp;" **"&amp;analysis!F891&amp;"** "</f>
        <v xml:space="preserve">==201735==&lt;2017&gt;  &lt;Q35&gt;  &lt;2017 Q35&gt;  &lt;F.4&gt;  &lt;F.4 Ch.1&gt;  &lt;A3&gt;  &lt;Lv4&gt;  **B** </v>
      </c>
      <c r="D890" s="85" t="s">
        <v>519</v>
      </c>
      <c r="E890" s="84" t="str">
        <f>analysis!C891&amp;" Q"&amp;analysis!D891&amp;" &lt;F."&amp;analysis!P891&amp;" Ch."&amp;analysis!R891&amp;"&gt; "&amp;" &lt;Lv"&amp;analysis!L891&amp;"&gt; "</f>
        <v xml:space="preserve">2017 Q35 &lt;F.4 Ch.1&gt;  &lt;Lv4&gt; </v>
      </c>
    </row>
    <row r="891" spans="2:5" x14ac:dyDescent="0.25">
      <c r="B891" s="85" t="s">
        <v>518</v>
      </c>
      <c r="C891" s="86" t="str">
        <f>"=="&amp;analysis!A892&amp;"=="&amp;"&lt;"&amp;analysis!C892&amp;"&gt; "&amp;" &lt;Q"&amp;analysis!D892&amp;"&gt; "&amp;" &lt;"&amp;analysis!C892 &amp;" Q"&amp;analysis!D892&amp;"&gt; "&amp;" &lt;F."&amp;analysis!P892&amp;"&gt; "&amp;" &lt;F."&amp;analysis!P892&amp;" Ch."&amp;analysis!R892&amp;"&gt; "&amp;" &lt;"&amp;analysis!N892&amp;"&gt; "&amp;" &lt;Lv"&amp;analysis!L892&amp;"&gt; "&amp;" **"&amp;analysis!F892&amp;"** "</f>
        <v xml:space="preserve">==201736==&lt;2017&gt;  &lt;Q36&gt;  &lt;2017 Q36&gt;  &lt;F.6&gt;  &lt;F.6 Ch.1&gt;  &lt;A3&gt;  &lt;Lv3&gt;  **C** </v>
      </c>
      <c r="D891" s="85" t="s">
        <v>519</v>
      </c>
      <c r="E891" s="84" t="str">
        <f>analysis!C892&amp;" Q"&amp;analysis!D892&amp;" &lt;F."&amp;analysis!P892&amp;" Ch."&amp;analysis!R892&amp;"&gt; "&amp;" &lt;Lv"&amp;analysis!L892&amp;"&gt; "</f>
        <v xml:space="preserve">2017 Q36 &lt;F.6 Ch.1&gt;  &lt;Lv3&gt; </v>
      </c>
    </row>
    <row r="892" spans="2:5" x14ac:dyDescent="0.25">
      <c r="B892" s="85" t="s">
        <v>518</v>
      </c>
      <c r="C892" s="86" t="str">
        <f>"=="&amp;analysis!A893&amp;"=="&amp;"&lt;"&amp;analysis!C893&amp;"&gt; "&amp;" &lt;Q"&amp;analysis!D893&amp;"&gt; "&amp;" &lt;"&amp;analysis!C893 &amp;" Q"&amp;analysis!D893&amp;"&gt; "&amp;" &lt;F."&amp;analysis!P893&amp;"&gt; "&amp;" &lt;F."&amp;analysis!P893&amp;" Ch."&amp;analysis!R893&amp;"&gt; "&amp;" &lt;"&amp;analysis!N893&amp;"&gt; "&amp;" &lt;Lv"&amp;analysis!L893&amp;"&gt; "&amp;" **"&amp;analysis!F893&amp;"** "</f>
        <v xml:space="preserve">==201737==&lt;2017&gt;  &lt;Q37&gt;  &lt;2017 Q37&gt;  &lt;F.6&gt;  &lt;F.6 Ch.3&gt;  &lt;A4&gt;  &lt;Lv4&gt;  **C** </v>
      </c>
      <c r="D892" s="85" t="s">
        <v>519</v>
      </c>
      <c r="E892" s="84" t="str">
        <f>analysis!C893&amp;" Q"&amp;analysis!D893&amp;" &lt;F."&amp;analysis!P893&amp;" Ch."&amp;analysis!R893&amp;"&gt; "&amp;" &lt;Lv"&amp;analysis!L893&amp;"&gt; "</f>
        <v xml:space="preserve">2017 Q37 &lt;F.6 Ch.3&gt;  &lt;Lv4&gt; </v>
      </c>
    </row>
    <row r="893" spans="2:5" x14ac:dyDescent="0.25">
      <c r="B893" s="85" t="s">
        <v>518</v>
      </c>
      <c r="C893" s="86" t="str">
        <f>"=="&amp;analysis!A894&amp;"=="&amp;"&lt;"&amp;analysis!C894&amp;"&gt; "&amp;" &lt;Q"&amp;analysis!D894&amp;"&gt; "&amp;" &lt;"&amp;analysis!C894 &amp;" Q"&amp;analysis!D894&amp;"&gt; "&amp;" &lt;F."&amp;analysis!P894&amp;"&gt; "&amp;" &lt;F."&amp;analysis!P894&amp;" Ch."&amp;analysis!R894&amp;"&gt; "&amp;" &lt;"&amp;analysis!N894&amp;"&gt; "&amp;" &lt;Lv"&amp;analysis!L894&amp;"&gt; "&amp;" **"&amp;analysis!F894&amp;"** "</f>
        <v xml:space="preserve">==201738==&lt;2017&gt;  &lt;Q38&gt;  &lt;2017 Q38&gt;  &lt;F.5&gt;  &lt;F.5 Ch.9&gt;  &lt;T2&gt;  &lt;Lv4&gt;  **A** </v>
      </c>
      <c r="D893" s="85" t="s">
        <v>519</v>
      </c>
      <c r="E893" s="84" t="str">
        <f>analysis!C894&amp;" Q"&amp;analysis!D894&amp;" &lt;F."&amp;analysis!P894&amp;" Ch."&amp;analysis!R894&amp;"&gt; "&amp;" &lt;Lv"&amp;analysis!L894&amp;"&gt; "</f>
        <v xml:space="preserve">2017 Q38 &lt;F.5 Ch.9&gt;  &lt;Lv4&gt; </v>
      </c>
    </row>
    <row r="894" spans="2:5" x14ac:dyDescent="0.25">
      <c r="B894" s="85" t="s">
        <v>518</v>
      </c>
      <c r="C894" s="86" t="str">
        <f>"=="&amp;analysis!A895&amp;"=="&amp;"&lt;"&amp;analysis!C895&amp;"&gt; "&amp;" &lt;Q"&amp;analysis!D895&amp;"&gt; "&amp;" &lt;"&amp;analysis!C895 &amp;" Q"&amp;analysis!D895&amp;"&gt; "&amp;" &lt;F."&amp;analysis!P895&amp;"&gt; "&amp;" &lt;F."&amp;analysis!P895&amp;" Ch."&amp;analysis!R895&amp;"&gt; "&amp;" &lt;"&amp;analysis!N895&amp;"&gt; "&amp;" &lt;Lv"&amp;analysis!L895&amp;"&gt; "&amp;" **"&amp;analysis!F895&amp;"** "</f>
        <v xml:space="preserve">==201739==&lt;2017&gt;  &lt;Q39&gt;  &lt;2017 Q39&gt;  &lt;F.5&gt;  &lt;F.5 Ch.10&gt;  &lt;3D2&gt;  &lt;Lv6&gt;  **A** </v>
      </c>
      <c r="D894" s="85" t="s">
        <v>519</v>
      </c>
      <c r="E894" s="84" t="str">
        <f>analysis!C895&amp;" Q"&amp;analysis!D895&amp;" &lt;F."&amp;analysis!P895&amp;" Ch."&amp;analysis!R895&amp;"&gt; "&amp;" &lt;Lv"&amp;analysis!L895&amp;"&gt; "</f>
        <v xml:space="preserve">2017 Q39 &lt;F.5 Ch.10&gt;  &lt;Lv6&gt; </v>
      </c>
    </row>
    <row r="895" spans="2:5" x14ac:dyDescent="0.25">
      <c r="B895" s="85" t="s">
        <v>518</v>
      </c>
      <c r="C895" s="86" t="str">
        <f>"=="&amp;analysis!A896&amp;"=="&amp;"&lt;"&amp;analysis!C896&amp;"&gt; "&amp;" &lt;Q"&amp;analysis!D896&amp;"&gt; "&amp;" &lt;"&amp;analysis!C896 &amp;" Q"&amp;analysis!D896&amp;"&gt; "&amp;" &lt;F."&amp;analysis!P896&amp;"&gt; "&amp;" &lt;F."&amp;analysis!P896&amp;" Ch."&amp;analysis!R896&amp;"&gt; "&amp;" &lt;"&amp;analysis!N896&amp;"&gt; "&amp;" &lt;Lv"&amp;analysis!L896&amp;"&gt; "&amp;" **"&amp;analysis!F896&amp;"** "</f>
        <v xml:space="preserve">==201740==&lt;2017&gt;  &lt;Q40&gt;  &lt;2017 Q40&gt;  &lt;F.4&gt;  &lt;F.4 Ch.11&gt;  &lt;DG3&gt;  &lt;Lv3&gt;  **B** </v>
      </c>
      <c r="D895" s="85" t="s">
        <v>519</v>
      </c>
      <c r="E895" s="84" t="str">
        <f>analysis!C896&amp;" Q"&amp;analysis!D896&amp;" &lt;F."&amp;analysis!P896&amp;" Ch."&amp;analysis!R896&amp;"&gt; "&amp;" &lt;Lv"&amp;analysis!L896&amp;"&gt; "</f>
        <v xml:space="preserve">2017 Q40 &lt;F.4 Ch.11&gt;  &lt;Lv3&gt; </v>
      </c>
    </row>
    <row r="896" spans="2:5" x14ac:dyDescent="0.25">
      <c r="B896" s="85" t="s">
        <v>518</v>
      </c>
      <c r="C896" s="86" t="str">
        <f>"=="&amp;analysis!A897&amp;"=="&amp;"&lt;"&amp;analysis!C897&amp;"&gt; "&amp;" &lt;Q"&amp;analysis!D897&amp;"&gt; "&amp;" &lt;"&amp;analysis!C897 &amp;" Q"&amp;analysis!D897&amp;"&gt; "&amp;" &lt;F."&amp;analysis!P897&amp;"&gt; "&amp;" &lt;F."&amp;analysis!P897&amp;" Ch."&amp;analysis!R897&amp;"&gt; "&amp;" &lt;"&amp;analysis!N897&amp;"&gt; "&amp;" &lt;Lv"&amp;analysis!L897&amp;"&gt; "&amp;" **"&amp;analysis!F897&amp;"** "</f>
        <v xml:space="preserve">==201741==&lt;2017&gt;  &lt;Q41&gt;  &lt;2017 Q41&gt;  &lt;F.3&gt;  &lt;F.3 Ch.8&gt;  &lt;DG2&gt;  &lt;Lv7&gt;  **D** </v>
      </c>
      <c r="D896" s="85" t="s">
        <v>519</v>
      </c>
      <c r="E896" s="84" t="str">
        <f>analysis!C897&amp;" Q"&amp;analysis!D897&amp;" &lt;F."&amp;analysis!P897&amp;" Ch."&amp;analysis!R897&amp;"&gt; "&amp;" &lt;Lv"&amp;analysis!L897&amp;"&gt; "</f>
        <v xml:space="preserve">2017 Q41 &lt;F.3 Ch.8&gt;  &lt;Lv7&gt; </v>
      </c>
    </row>
    <row r="897" spans="2:5" x14ac:dyDescent="0.25">
      <c r="B897" s="85" t="s">
        <v>518</v>
      </c>
      <c r="C897" s="86" t="str">
        <f>"=="&amp;analysis!A898&amp;"=="&amp;"&lt;"&amp;analysis!C898&amp;"&gt; "&amp;" &lt;Q"&amp;analysis!D898&amp;"&gt; "&amp;" &lt;"&amp;analysis!C898 &amp;" Q"&amp;analysis!D898&amp;"&gt; "&amp;" &lt;F."&amp;analysis!P898&amp;"&gt; "&amp;" &lt;F."&amp;analysis!P898&amp;" Ch."&amp;analysis!R898&amp;"&gt; "&amp;" &lt;"&amp;analysis!N898&amp;"&gt; "&amp;" &lt;Lv"&amp;analysis!L898&amp;"&gt; "&amp;" **"&amp;analysis!F898&amp;"** "</f>
        <v xml:space="preserve">==201742==&lt;2017&gt;  &lt;Q42&gt;  &lt;2017 Q42&gt;  &lt;F.5&gt;  &lt;F.5 Ch.4&gt;  &lt;P2&gt;  &lt;Lv2&gt;  **B** </v>
      </c>
      <c r="D897" s="85" t="s">
        <v>519</v>
      </c>
      <c r="E897" s="84" t="str">
        <f>analysis!C898&amp;" Q"&amp;analysis!D898&amp;" &lt;F."&amp;analysis!P898&amp;" Ch."&amp;analysis!R898&amp;"&gt; "&amp;" &lt;Lv"&amp;analysis!L898&amp;"&gt; "</f>
        <v xml:space="preserve">2017 Q42 &lt;F.5 Ch.4&gt;  &lt;Lv2&gt; </v>
      </c>
    </row>
    <row r="898" spans="2:5" x14ac:dyDescent="0.25">
      <c r="B898" s="85" t="s">
        <v>518</v>
      </c>
      <c r="C898" s="86" t="str">
        <f>"=="&amp;analysis!A899&amp;"=="&amp;"&lt;"&amp;analysis!C899&amp;"&gt; "&amp;" &lt;Q"&amp;analysis!D899&amp;"&gt; "&amp;" &lt;"&amp;analysis!C899 &amp;" Q"&amp;analysis!D899&amp;"&gt; "&amp;" &lt;F."&amp;analysis!P899&amp;"&gt; "&amp;" &lt;F."&amp;analysis!P899&amp;" Ch."&amp;analysis!R899&amp;"&gt; "&amp;" &lt;"&amp;analysis!N899&amp;"&gt; "&amp;" &lt;Lv"&amp;analysis!L899&amp;"&gt; "&amp;" **"&amp;analysis!F899&amp;"** "</f>
        <v xml:space="preserve">==201743==&lt;2017&gt;  &lt;Q43&gt;  &lt;2017 Q43&gt;  &lt;F.5&gt;  &lt;F.5 Ch.5&gt;  &lt;P2&gt;  &lt;Lv3&gt;  **C** </v>
      </c>
      <c r="D898" s="85" t="s">
        <v>519</v>
      </c>
      <c r="E898" s="84" t="str">
        <f>analysis!C899&amp;" Q"&amp;analysis!D899&amp;" &lt;F."&amp;analysis!P899&amp;" Ch."&amp;analysis!R899&amp;"&gt; "&amp;" &lt;Lv"&amp;analysis!L899&amp;"&gt; "</f>
        <v xml:space="preserve">2017 Q43 &lt;F.5 Ch.5&gt;  &lt;Lv3&gt; </v>
      </c>
    </row>
    <row r="899" spans="2:5" x14ac:dyDescent="0.25">
      <c r="B899" s="85" t="s">
        <v>518</v>
      </c>
      <c r="C899" s="86" t="str">
        <f>"=="&amp;analysis!A900&amp;"=="&amp;"&lt;"&amp;analysis!C900&amp;"&gt; "&amp;" &lt;Q"&amp;analysis!D900&amp;"&gt; "&amp;" &lt;"&amp;analysis!C900 &amp;" Q"&amp;analysis!D900&amp;"&gt; "&amp;" &lt;F."&amp;analysis!P900&amp;"&gt; "&amp;" &lt;F."&amp;analysis!P900&amp;" Ch."&amp;analysis!R900&amp;"&gt; "&amp;" &lt;"&amp;analysis!N900&amp;"&gt; "&amp;" &lt;Lv"&amp;analysis!L900&amp;"&gt; "&amp;" **"&amp;analysis!F900&amp;"** "</f>
        <v xml:space="preserve">==201744==&lt;2017&gt;  &lt;Q44&gt;  &lt;2017 Q44&gt;  &lt;F.5&gt;  &lt;F.5 Ch.12&gt;  &lt;S4&gt;  &lt;Lv2&gt;  **B** </v>
      </c>
      <c r="D899" s="85" t="s">
        <v>519</v>
      </c>
      <c r="E899" s="84" t="str">
        <f>analysis!C900&amp;" Q"&amp;analysis!D900&amp;" &lt;F."&amp;analysis!P900&amp;" Ch."&amp;analysis!R900&amp;"&gt; "&amp;" &lt;Lv"&amp;analysis!L900&amp;"&gt; "</f>
        <v xml:space="preserve">2017 Q44 &lt;F.5 Ch.12&gt;  &lt;Lv2&gt; </v>
      </c>
    </row>
    <row r="900" spans="2:5" x14ac:dyDescent="0.25">
      <c r="B900" s="85" t="s">
        <v>518</v>
      </c>
      <c r="C900" s="86" t="str">
        <f>"=="&amp;analysis!A901&amp;"=="&amp;"&lt;"&amp;analysis!C901&amp;"&gt; "&amp;" &lt;Q"&amp;analysis!D901&amp;"&gt; "&amp;" &lt;"&amp;analysis!C901 &amp;" Q"&amp;analysis!D901&amp;"&gt; "&amp;" &lt;F."&amp;analysis!P901&amp;"&gt; "&amp;" &lt;F."&amp;analysis!P901&amp;" Ch."&amp;analysis!R901&amp;"&gt; "&amp;" &lt;"&amp;analysis!N901&amp;"&gt; "&amp;" &lt;Lv"&amp;analysis!L901&amp;"&gt; "&amp;" **"&amp;analysis!F901&amp;"** "</f>
        <v xml:space="preserve">==201745==&lt;2017&gt;  &lt;Q45&gt;  &lt;2017 Q45&gt;  &lt;F.5&gt;  &lt;F.5 Ch.11&gt;  &lt;S3&gt;  &lt;Lv4&gt;  **A** </v>
      </c>
      <c r="D900" s="85" t="s">
        <v>519</v>
      </c>
      <c r="E900" s="84" t="str">
        <f>analysis!C901&amp;" Q"&amp;analysis!D901&amp;" &lt;F."&amp;analysis!P901&amp;" Ch."&amp;analysis!R901&amp;"&gt; "&amp;" &lt;Lv"&amp;analysis!L901&amp;"&gt; "</f>
        <v xml:space="preserve">2017 Q45 &lt;F.5 Ch.11&gt;  &lt;Lv4&gt; </v>
      </c>
    </row>
    <row r="901" spans="2:5" x14ac:dyDescent="0.25">
      <c r="B901" s="85" t="s">
        <v>518</v>
      </c>
      <c r="C901" s="86" t="str">
        <f>"=="&amp;analysis!A902&amp;"=="&amp;"&lt;"&amp;analysis!C902&amp;"&gt; "&amp;" &lt;Q"&amp;analysis!D902&amp;"&gt; "&amp;" &lt;"&amp;analysis!C902 &amp;" Q"&amp;analysis!D902&amp;"&gt; "&amp;" &lt;F."&amp;analysis!P902&amp;"&gt; "&amp;" &lt;F."&amp;analysis!P902&amp;" Ch."&amp;analysis!R902&amp;"&gt; "&amp;" &lt;"&amp;analysis!N902&amp;"&gt; "&amp;" &lt;Lv"&amp;analysis!L902&amp;"&gt; "&amp;" **"&amp;analysis!F902&amp;"** "</f>
        <v xml:space="preserve">==201801==&lt;2018&gt;  &lt;Q1&gt;  &lt;2018 Q1&gt;  &lt;F.3&gt;  &lt;F.3 Ch.2&gt;  &lt;A2&gt;  &lt;Lv2&gt;  **B** </v>
      </c>
      <c r="D901" s="85" t="s">
        <v>519</v>
      </c>
      <c r="E901" s="84" t="str">
        <f>analysis!C902&amp;" Q"&amp;analysis!D902&amp;" &lt;F."&amp;analysis!P902&amp;" Ch."&amp;analysis!R902&amp;"&gt; "&amp;" &lt;Lv"&amp;analysis!L902&amp;"&gt; "</f>
        <v xml:space="preserve">2018 Q1 &lt;F.3 Ch.2&gt;  &lt;Lv2&gt; </v>
      </c>
    </row>
    <row r="902" spans="2:5" x14ac:dyDescent="0.25">
      <c r="B902" s="85" t="s">
        <v>518</v>
      </c>
      <c r="C902" s="86" t="str">
        <f>"=="&amp;analysis!A903&amp;"=="&amp;"&lt;"&amp;analysis!C903&amp;"&gt; "&amp;" &lt;Q"&amp;analysis!D903&amp;"&gt; "&amp;" &lt;"&amp;analysis!C903 &amp;" Q"&amp;analysis!D903&amp;"&gt; "&amp;" &lt;F."&amp;analysis!P903&amp;"&gt; "&amp;" &lt;F."&amp;analysis!P903&amp;" Ch."&amp;analysis!R903&amp;"&gt; "&amp;" &lt;"&amp;analysis!N903&amp;"&gt; "&amp;" &lt;Lv"&amp;analysis!L903&amp;"&gt; "&amp;" **"&amp;analysis!F903&amp;"** "</f>
        <v xml:space="preserve">==201802==&lt;2018&gt;  &lt;Q2&gt;  &lt;2018 Q2&gt;  &lt;F.2&gt;  &lt;F.2 Ch.4&gt;  &lt;A1&gt;  &lt;Lv2&gt;  **D** </v>
      </c>
      <c r="D902" s="85" t="s">
        <v>519</v>
      </c>
      <c r="E902" s="84" t="str">
        <f>analysis!C903&amp;" Q"&amp;analysis!D903&amp;" &lt;F."&amp;analysis!P903&amp;" Ch."&amp;analysis!R903&amp;"&gt; "&amp;" &lt;Lv"&amp;analysis!L903&amp;"&gt; "</f>
        <v xml:space="preserve">2018 Q2 &lt;F.2 Ch.4&gt;  &lt;Lv2&gt; </v>
      </c>
    </row>
    <row r="903" spans="2:5" x14ac:dyDescent="0.25">
      <c r="B903" s="85" t="s">
        <v>518</v>
      </c>
      <c r="C903" s="86" t="str">
        <f>"=="&amp;analysis!A904&amp;"=="&amp;"&lt;"&amp;analysis!C904&amp;"&gt; "&amp;" &lt;Q"&amp;analysis!D904&amp;"&gt; "&amp;" &lt;"&amp;analysis!C904 &amp;" Q"&amp;analysis!D904&amp;"&gt; "&amp;" &lt;F."&amp;analysis!P904&amp;"&gt; "&amp;" &lt;F."&amp;analysis!P904&amp;" Ch."&amp;analysis!R904&amp;"&gt; "&amp;" &lt;"&amp;analysis!N904&amp;"&gt; "&amp;" &lt;Lv"&amp;analysis!L904&amp;"&gt; "&amp;" **"&amp;analysis!F904&amp;"** "</f>
        <v xml:space="preserve">==201803==&lt;2018&gt;  &lt;Q3&gt;  &lt;2018 Q3&gt;  &lt;F.2&gt;  &lt;F.2 Ch.3&gt;  &lt;A1&gt;  &lt;Lv2&gt;  **C** </v>
      </c>
      <c r="D903" s="85" t="s">
        <v>519</v>
      </c>
      <c r="E903" s="84" t="str">
        <f>analysis!C904&amp;" Q"&amp;analysis!D904&amp;" &lt;F."&amp;analysis!P904&amp;" Ch."&amp;analysis!R904&amp;"&gt; "&amp;" &lt;Lv"&amp;analysis!L904&amp;"&gt; "</f>
        <v xml:space="preserve">2018 Q3 &lt;F.2 Ch.3&gt;  &lt;Lv2&gt; </v>
      </c>
    </row>
    <row r="904" spans="2:5" x14ac:dyDescent="0.25">
      <c r="B904" s="85" t="s">
        <v>518</v>
      </c>
      <c r="C904" s="86" t="str">
        <f>"=="&amp;analysis!A905&amp;"=="&amp;"&lt;"&amp;analysis!C905&amp;"&gt; "&amp;" &lt;Q"&amp;analysis!D905&amp;"&gt; "&amp;" &lt;"&amp;analysis!C905 &amp;" Q"&amp;analysis!D905&amp;"&gt; "&amp;" &lt;F."&amp;analysis!P905&amp;"&gt; "&amp;" &lt;F."&amp;analysis!P905&amp;" Ch."&amp;analysis!R905&amp;"&gt; "&amp;" &lt;"&amp;analysis!N905&amp;"&gt; "&amp;" &lt;Lv"&amp;analysis!L905&amp;"&gt; "&amp;" **"&amp;analysis!F905&amp;"** "</f>
        <v xml:space="preserve">==201804==&lt;2018&gt;  &lt;Q4&gt;  &lt;2018 Q4&gt;  &lt;F.4&gt;  &lt;F.4 Ch.9&gt;  &lt;A3&gt;  &lt;Lv2&gt;  **A** </v>
      </c>
      <c r="D904" s="85" t="s">
        <v>519</v>
      </c>
      <c r="E904" s="84" t="str">
        <f>analysis!C905&amp;" Q"&amp;analysis!D905&amp;" &lt;F."&amp;analysis!P905&amp;" Ch."&amp;analysis!R905&amp;"&gt; "&amp;" &lt;Lv"&amp;analysis!L905&amp;"&gt; "</f>
        <v xml:space="preserve">2018 Q4 &lt;F.4 Ch.9&gt;  &lt;Lv2&gt; </v>
      </c>
    </row>
    <row r="905" spans="2:5" x14ac:dyDescent="0.25">
      <c r="B905" s="85" t="s">
        <v>518</v>
      </c>
      <c r="C905" s="86" t="str">
        <f>"=="&amp;analysis!A906&amp;"=="&amp;"&lt;"&amp;analysis!C906&amp;"&gt; "&amp;" &lt;Q"&amp;analysis!D906&amp;"&gt; "&amp;" &lt;"&amp;analysis!C906 &amp;" Q"&amp;analysis!D906&amp;"&gt; "&amp;" &lt;F."&amp;analysis!P906&amp;"&gt; "&amp;" &lt;F."&amp;analysis!P906&amp;" Ch."&amp;analysis!R906&amp;"&gt; "&amp;" &lt;"&amp;analysis!N906&amp;"&gt; "&amp;" &lt;Lv"&amp;analysis!L906&amp;"&gt; "&amp;" **"&amp;analysis!F906&amp;"** "</f>
        <v xml:space="preserve">==201805==&lt;2018&gt;  &lt;Q5&gt;  &lt;2018 Q5&gt;  &lt;F.4&gt;  &lt;F.4 Ch.5&gt;  &lt;A4&gt;  &lt;Lv3&gt;  **A** </v>
      </c>
      <c r="D905" s="85" t="s">
        <v>519</v>
      </c>
      <c r="E905" s="84" t="str">
        <f>analysis!C906&amp;" Q"&amp;analysis!D906&amp;" &lt;F."&amp;analysis!P906&amp;" Ch."&amp;analysis!R906&amp;"&gt; "&amp;" &lt;Lv"&amp;analysis!L906&amp;"&gt; "</f>
        <v xml:space="preserve">2018 Q5 &lt;F.4 Ch.5&gt;  &lt;Lv3&gt; </v>
      </c>
    </row>
    <row r="906" spans="2:5" x14ac:dyDescent="0.25">
      <c r="B906" s="85" t="s">
        <v>518</v>
      </c>
      <c r="C906" s="86" t="str">
        <f>"=="&amp;analysis!A907&amp;"=="&amp;"&lt;"&amp;analysis!C907&amp;"&gt; "&amp;" &lt;Q"&amp;analysis!D907&amp;"&gt; "&amp;" &lt;"&amp;analysis!C907 &amp;" Q"&amp;analysis!D907&amp;"&gt; "&amp;" &lt;F."&amp;analysis!P907&amp;"&gt; "&amp;" &lt;F."&amp;analysis!P907&amp;" Ch."&amp;analysis!R907&amp;"&gt; "&amp;" &lt;"&amp;analysis!N907&amp;"&gt; "&amp;" &lt;Lv"&amp;analysis!L907&amp;"&gt; "&amp;" **"&amp;analysis!F907&amp;"** "</f>
        <v xml:space="preserve">==201806==&lt;2018&gt;  &lt;Q6&gt;  &lt;2018 Q6&gt;  &lt;F.4&gt;  &lt;F.4 Ch.2&gt;  &lt;AG2&gt;  &lt;Lv7&gt;  **D** </v>
      </c>
      <c r="D906" s="85" t="s">
        <v>519</v>
      </c>
      <c r="E906" s="84" t="str">
        <f>analysis!C907&amp;" Q"&amp;analysis!D907&amp;" &lt;F."&amp;analysis!P907&amp;" Ch."&amp;analysis!R907&amp;"&gt; "&amp;" &lt;Lv"&amp;analysis!L907&amp;"&gt; "</f>
        <v xml:space="preserve">2018 Q6 &lt;F.4 Ch.2&gt;  &lt;Lv7&gt; </v>
      </c>
    </row>
    <row r="907" spans="2:5" x14ac:dyDescent="0.25">
      <c r="B907" s="85" t="s">
        <v>518</v>
      </c>
      <c r="C907" s="86" t="str">
        <f>"=="&amp;analysis!A908&amp;"=="&amp;"&lt;"&amp;analysis!C908&amp;"&gt; "&amp;" &lt;Q"&amp;analysis!D908&amp;"&gt; "&amp;" &lt;"&amp;analysis!C908 &amp;" Q"&amp;analysis!D908&amp;"&gt; "&amp;" &lt;F."&amp;analysis!P908&amp;"&gt; "&amp;" &lt;F."&amp;analysis!P908&amp;" Ch."&amp;analysis!R908&amp;"&gt; "&amp;" &lt;"&amp;analysis!N908&amp;"&gt; "&amp;" &lt;Lv"&amp;analysis!L908&amp;"&gt; "&amp;" **"&amp;analysis!F908&amp;"** "</f>
        <v xml:space="preserve">==201807==&lt;2018&gt;  &lt;Q7&gt;  &lt;2018 Q7&gt;  &lt;F.4&gt;  &lt;F.4 Ch.4&gt;  &lt;A3&gt;  &lt;Lv2&gt;  **D** </v>
      </c>
      <c r="D907" s="85" t="s">
        <v>519</v>
      </c>
      <c r="E907" s="84" t="str">
        <f>analysis!C908&amp;" Q"&amp;analysis!D908&amp;" &lt;F."&amp;analysis!P908&amp;" Ch."&amp;analysis!R908&amp;"&gt; "&amp;" &lt;Lv"&amp;analysis!L908&amp;"&gt; "</f>
        <v xml:space="preserve">2018 Q7 &lt;F.4 Ch.4&gt;  &lt;Lv2&gt; </v>
      </c>
    </row>
    <row r="908" spans="2:5" x14ac:dyDescent="0.25">
      <c r="B908" s="85" t="s">
        <v>518</v>
      </c>
      <c r="C908" s="86" t="str">
        <f>"=="&amp;analysis!A909&amp;"=="&amp;"&lt;"&amp;analysis!C909&amp;"&gt; "&amp;" &lt;Q"&amp;analysis!D909&amp;"&gt; "&amp;" &lt;"&amp;analysis!C909 &amp;" Q"&amp;analysis!D909&amp;"&gt; "&amp;" &lt;F."&amp;analysis!P909&amp;"&gt; "&amp;" &lt;F."&amp;analysis!P909&amp;" Ch."&amp;analysis!R909&amp;"&gt; "&amp;" &lt;"&amp;analysis!N909&amp;"&gt; "&amp;" &lt;Lv"&amp;analysis!L909&amp;"&gt; "&amp;" **"&amp;analysis!F909&amp;"** "</f>
        <v xml:space="preserve">==201808==&lt;2018&gt;  &lt;Q8&gt;  &lt;2018 Q8&gt;  &lt;F.4&gt;  &lt;F.4 Ch.6&gt;  &lt;A3&gt;  &lt;Lv3&gt;  **C** </v>
      </c>
      <c r="D908" s="85" t="s">
        <v>519</v>
      </c>
      <c r="E908" s="84" t="str">
        <f>analysis!C909&amp;" Q"&amp;analysis!D909&amp;" &lt;F."&amp;analysis!P909&amp;" Ch."&amp;analysis!R909&amp;"&gt; "&amp;" &lt;Lv"&amp;analysis!L909&amp;"&gt; "</f>
        <v xml:space="preserve">2018 Q8 &lt;F.4 Ch.6&gt;  &lt;Lv3&gt; </v>
      </c>
    </row>
    <row r="909" spans="2:5" x14ac:dyDescent="0.25">
      <c r="B909" s="85" t="s">
        <v>518</v>
      </c>
      <c r="C909" s="86" t="str">
        <f>"=="&amp;analysis!A910&amp;"=="&amp;"&lt;"&amp;analysis!C910&amp;"&gt; "&amp;" &lt;Q"&amp;analysis!D910&amp;"&gt; "&amp;" &lt;"&amp;analysis!C910 &amp;" Q"&amp;analysis!D910&amp;"&gt; "&amp;" &lt;F."&amp;analysis!P910&amp;"&gt; "&amp;" &lt;F."&amp;analysis!P910&amp;" Ch."&amp;analysis!R910&amp;"&gt; "&amp;" &lt;"&amp;analysis!N910&amp;"&gt; "&amp;" &lt;Lv"&amp;analysis!L910&amp;"&gt; "&amp;" **"&amp;analysis!F910&amp;"** "</f>
        <v xml:space="preserve">==201809==&lt;2018&gt;  &lt;Q9&gt;  &lt;2018 Q9&gt;  &lt;F.3&gt;  &lt;F.3 Ch.3&gt;  &lt;DA&gt;  &lt;Lv2&gt;  **D** </v>
      </c>
      <c r="D909" s="85" t="s">
        <v>519</v>
      </c>
      <c r="E909" s="84" t="str">
        <f>analysis!C910&amp;" Q"&amp;analysis!D910&amp;" &lt;F."&amp;analysis!P910&amp;" Ch."&amp;analysis!R910&amp;"&gt; "&amp;" &lt;Lv"&amp;analysis!L910&amp;"&gt; "</f>
        <v xml:space="preserve">2018 Q9 &lt;F.3 Ch.3&gt;  &lt;Lv2&gt; </v>
      </c>
    </row>
    <row r="910" spans="2:5" x14ac:dyDescent="0.25">
      <c r="B910" s="85" t="s">
        <v>518</v>
      </c>
      <c r="C910" s="86" t="str">
        <f>"=="&amp;analysis!A911&amp;"=="&amp;"&lt;"&amp;analysis!C911&amp;"&gt; "&amp;" &lt;Q"&amp;analysis!D911&amp;"&gt; "&amp;" &lt;"&amp;analysis!C911 &amp;" Q"&amp;analysis!D911&amp;"&gt; "&amp;" &lt;F."&amp;analysis!P911&amp;"&gt; "&amp;" &lt;F."&amp;analysis!P911&amp;" Ch."&amp;analysis!R911&amp;"&gt; "&amp;" &lt;"&amp;analysis!N911&amp;"&gt; "&amp;" &lt;Lv"&amp;analysis!L911&amp;"&gt; "&amp;" **"&amp;analysis!F911&amp;"** "</f>
        <v xml:space="preserve">==201810==&lt;2018&gt;  &lt;Q10&gt;  &lt;2018 Q10&gt;  &lt;F.2&gt;  &lt;F.2 Ch.6&gt;  &lt;A1&gt;  &lt;Lv2&gt;  **B** </v>
      </c>
      <c r="D910" s="85" t="s">
        <v>519</v>
      </c>
      <c r="E910" s="84" t="str">
        <f>analysis!C911&amp;" Q"&amp;analysis!D911&amp;" &lt;F."&amp;analysis!P911&amp;" Ch."&amp;analysis!R911&amp;"&gt; "&amp;" &lt;Lv"&amp;analysis!L911&amp;"&gt; "</f>
        <v xml:space="preserve">2018 Q10 &lt;F.2 Ch.6&gt;  &lt;Lv2&gt; </v>
      </c>
    </row>
    <row r="911" spans="2:5" x14ac:dyDescent="0.25">
      <c r="B911" s="85" t="s">
        <v>518</v>
      </c>
      <c r="C911" s="86" t="str">
        <f>"=="&amp;analysis!A912&amp;"=="&amp;"&lt;"&amp;analysis!C912&amp;"&gt; "&amp;" &lt;Q"&amp;analysis!D912&amp;"&gt; "&amp;" &lt;"&amp;analysis!C912 &amp;" Q"&amp;analysis!D912&amp;"&gt; "&amp;" &lt;F."&amp;analysis!P912&amp;"&gt; "&amp;" &lt;F."&amp;analysis!P912&amp;" Ch."&amp;analysis!R912&amp;"&gt; "&amp;" &lt;"&amp;analysis!N912&amp;"&gt; "&amp;" &lt;Lv"&amp;analysis!L912&amp;"&gt; "&amp;" **"&amp;analysis!F912&amp;"** "</f>
        <v xml:space="preserve">==201811==&lt;2018&gt;  &lt;Q11&gt;  &lt;2018 Q11&gt;  &lt;F.5&gt;  &lt;F.5 Ch.6&gt;  &lt;DA&gt;  &lt;Lv2&gt;  **D** </v>
      </c>
      <c r="D911" s="85" t="s">
        <v>519</v>
      </c>
      <c r="E911" s="84" t="str">
        <f>analysis!C912&amp;" Q"&amp;analysis!D912&amp;" &lt;F."&amp;analysis!P912&amp;" Ch."&amp;analysis!R912&amp;"&gt; "&amp;" &lt;Lv"&amp;analysis!L912&amp;"&gt; "</f>
        <v xml:space="preserve">2018 Q11 &lt;F.5 Ch.6&gt;  &lt;Lv2&gt; </v>
      </c>
    </row>
    <row r="912" spans="2:5" x14ac:dyDescent="0.25">
      <c r="B912" s="85" t="s">
        <v>518</v>
      </c>
      <c r="C912" s="86" t="str">
        <f>"=="&amp;analysis!A913&amp;"=="&amp;"&lt;"&amp;analysis!C913&amp;"&gt; "&amp;" &lt;Q"&amp;analysis!D913&amp;"&gt; "&amp;" &lt;"&amp;analysis!C913 &amp;" Q"&amp;analysis!D913&amp;"&gt; "&amp;" &lt;F."&amp;analysis!P913&amp;"&gt; "&amp;" &lt;F."&amp;analysis!P913&amp;" Ch."&amp;analysis!R913&amp;"&gt; "&amp;" &lt;"&amp;analysis!N913&amp;"&gt; "&amp;" &lt;Lv"&amp;analysis!L913&amp;"&gt; "&amp;" **"&amp;analysis!F913&amp;"** "</f>
        <v xml:space="preserve">==201812==&lt;2018&gt;  &lt;Q12&gt;  &lt;2018 Q12&gt;  &lt;F.6&gt;  &lt;F.6 Ch.1&gt;  &lt;A3&gt;  &lt;Lv2&gt;  **A** </v>
      </c>
      <c r="D912" s="85" t="s">
        <v>519</v>
      </c>
      <c r="E912" s="84" t="str">
        <f>analysis!C913&amp;" Q"&amp;analysis!D913&amp;" &lt;F."&amp;analysis!P913&amp;" Ch."&amp;analysis!R913&amp;"&gt; "&amp;" &lt;Lv"&amp;analysis!L913&amp;"&gt; "</f>
        <v xml:space="preserve">2018 Q12 &lt;F.6 Ch.1&gt;  &lt;Lv2&gt; </v>
      </c>
    </row>
    <row r="913" spans="2:5" x14ac:dyDescent="0.25">
      <c r="B913" s="85" t="s">
        <v>518</v>
      </c>
      <c r="C913" s="86" t="str">
        <f>"=="&amp;analysis!A914&amp;"=="&amp;"&lt;"&amp;analysis!C914&amp;"&gt; "&amp;" &lt;Q"&amp;analysis!D914&amp;"&gt; "&amp;" &lt;"&amp;analysis!C914 &amp;" Q"&amp;analysis!D914&amp;"&gt; "&amp;" &lt;F."&amp;analysis!P914&amp;"&gt; "&amp;" &lt;F."&amp;analysis!P914&amp;" Ch."&amp;analysis!R914&amp;"&gt; "&amp;" &lt;"&amp;analysis!N914&amp;"&gt; "&amp;" &lt;Lv"&amp;analysis!L914&amp;"&gt; "&amp;" **"&amp;analysis!F914&amp;"** "</f>
        <v xml:space="preserve">==201813==&lt;2018&gt;  &lt;Q13&gt;  &lt;2018 Q13&gt;  &lt;F.5&gt;  &lt;F.5 Ch.2&gt;  &lt;A4&gt;  &lt;Lv2&gt;  **C** </v>
      </c>
      <c r="D913" s="85" t="s">
        <v>519</v>
      </c>
      <c r="E913" s="84" t="str">
        <f>analysis!C914&amp;" Q"&amp;analysis!D914&amp;" &lt;F."&amp;analysis!P914&amp;" Ch."&amp;analysis!R914&amp;"&gt; "&amp;" &lt;Lv"&amp;analysis!L914&amp;"&gt; "</f>
        <v xml:space="preserve">2018 Q13 &lt;F.5 Ch.2&gt;  &lt;Lv2&gt; </v>
      </c>
    </row>
    <row r="914" spans="2:5" x14ac:dyDescent="0.25">
      <c r="B914" s="85" t="s">
        <v>518</v>
      </c>
      <c r="C914" s="86" t="str">
        <f>"=="&amp;analysis!A915&amp;"=="&amp;"&lt;"&amp;analysis!C915&amp;"&gt; "&amp;" &lt;Q"&amp;analysis!D915&amp;"&gt; "&amp;" &lt;"&amp;analysis!C915 &amp;" Q"&amp;analysis!D915&amp;"&gt; "&amp;" &lt;F."&amp;analysis!P915&amp;"&gt; "&amp;" &lt;F."&amp;analysis!P915&amp;" Ch."&amp;analysis!R915&amp;"&gt; "&amp;" &lt;"&amp;analysis!N915&amp;"&gt; "&amp;" &lt;Lv"&amp;analysis!L915&amp;"&gt; "&amp;" **"&amp;analysis!F915&amp;"** "</f>
        <v xml:space="preserve">==201814==&lt;2018&gt;  &lt;Q14&gt;  &lt;2018 Q14&gt;  &lt;F.2&gt;  &lt;F.2 Ch.1&gt;  &lt;A1&gt;  &lt;Lv4&gt;  **B** </v>
      </c>
      <c r="D914" s="85" t="s">
        <v>519</v>
      </c>
      <c r="E914" s="84" t="str">
        <f>analysis!C915&amp;" Q"&amp;analysis!D915&amp;" &lt;F."&amp;analysis!P915&amp;" Ch."&amp;analysis!R915&amp;"&gt; "&amp;" &lt;Lv"&amp;analysis!L915&amp;"&gt; "</f>
        <v xml:space="preserve">2018 Q14 &lt;F.2 Ch.1&gt;  &lt;Lv4&gt; </v>
      </c>
    </row>
    <row r="915" spans="2:5" x14ac:dyDescent="0.25">
      <c r="B915" s="85" t="s">
        <v>518</v>
      </c>
      <c r="C915" s="86" t="str">
        <f>"=="&amp;analysis!A916&amp;"=="&amp;"&lt;"&amp;analysis!C916&amp;"&gt; "&amp;" &lt;Q"&amp;analysis!D916&amp;"&gt; "&amp;" &lt;"&amp;analysis!C916 &amp;" Q"&amp;analysis!D916&amp;"&gt; "&amp;" &lt;F."&amp;analysis!P916&amp;"&gt; "&amp;" &lt;F."&amp;analysis!P916&amp;" Ch."&amp;analysis!R916&amp;"&gt; "&amp;" &lt;"&amp;analysis!N916&amp;"&gt; "&amp;" &lt;Lv"&amp;analysis!L916&amp;"&gt; "&amp;" **"&amp;analysis!F916&amp;"** "</f>
        <v xml:space="preserve">==201815==&lt;2018&gt;  &lt;Q15&gt;  &lt;2018 Q15&gt;  &lt;F.2&gt;  &lt;F.2 Ch.10&gt;  &lt;A2&gt;  &lt;Lv2&gt;  **D** </v>
      </c>
      <c r="D915" s="85" t="s">
        <v>519</v>
      </c>
      <c r="E915" s="84" t="str">
        <f>analysis!C916&amp;" Q"&amp;analysis!D916&amp;" &lt;F."&amp;analysis!P916&amp;" Ch."&amp;analysis!R916&amp;"&gt; "&amp;" &lt;Lv"&amp;analysis!L916&amp;"&gt; "</f>
        <v xml:space="preserve">2018 Q15 &lt;F.2 Ch.10&gt;  &lt;Lv2&gt; </v>
      </c>
    </row>
    <row r="916" spans="2:5" x14ac:dyDescent="0.25">
      <c r="B916" s="85" t="s">
        <v>518</v>
      </c>
      <c r="C916" s="86" t="str">
        <f>"=="&amp;analysis!A917&amp;"=="&amp;"&lt;"&amp;analysis!C917&amp;"&gt; "&amp;" &lt;Q"&amp;analysis!D917&amp;"&gt; "&amp;" &lt;"&amp;analysis!C917 &amp;" Q"&amp;analysis!D917&amp;"&gt; "&amp;" &lt;F."&amp;analysis!P917&amp;"&gt; "&amp;" &lt;F."&amp;analysis!P917&amp;" Ch."&amp;analysis!R917&amp;"&gt; "&amp;" &lt;"&amp;analysis!N917&amp;"&gt; "&amp;" &lt;Lv"&amp;analysis!L917&amp;"&gt; "&amp;" **"&amp;analysis!F917&amp;"** "</f>
        <v xml:space="preserve">==201816==&lt;2018&gt;  &lt;Q16&gt;  &lt;2018 Q16&gt;  &lt;F.3&gt;  &lt;F.3 Ch.7&gt;  &lt;DG2&gt;  &lt;Lv5&gt;  **A** </v>
      </c>
      <c r="D916" s="85" t="s">
        <v>519</v>
      </c>
      <c r="E916" s="84" t="str">
        <f>analysis!C917&amp;" Q"&amp;analysis!D917&amp;" &lt;F."&amp;analysis!P917&amp;" Ch."&amp;analysis!R917&amp;"&gt; "&amp;" &lt;Lv"&amp;analysis!L917&amp;"&gt; "</f>
        <v xml:space="preserve">2018 Q16 &lt;F.3 Ch.7&gt;  &lt;Lv5&gt; </v>
      </c>
    </row>
    <row r="917" spans="2:5" x14ac:dyDescent="0.25">
      <c r="B917" s="85" t="s">
        <v>518</v>
      </c>
      <c r="C917" s="86" t="str">
        <f>"=="&amp;analysis!A918&amp;"=="&amp;"&lt;"&amp;analysis!C918&amp;"&gt; "&amp;" &lt;Q"&amp;analysis!D918&amp;"&gt; "&amp;" &lt;"&amp;analysis!C918 &amp;" Q"&amp;analysis!D918&amp;"&gt; "&amp;" &lt;F."&amp;analysis!P918&amp;"&gt; "&amp;" &lt;F."&amp;analysis!P918&amp;" Ch."&amp;analysis!R918&amp;"&gt; "&amp;" &lt;"&amp;analysis!N918&amp;"&gt; "&amp;" &lt;Lv"&amp;analysis!L918&amp;"&gt; "&amp;" **"&amp;analysis!F918&amp;"** "</f>
        <v xml:space="preserve">==201817==&lt;2018&gt;  &lt;Q17&gt;  &lt;2018 Q17&gt;  &lt;F.5&gt;  &lt;F.5 Ch.9&gt;  &lt;T2&gt;  &lt;Lv6&gt;  **B** </v>
      </c>
      <c r="D917" s="85" t="s">
        <v>519</v>
      </c>
      <c r="E917" s="84" t="str">
        <f>analysis!C918&amp;" Q"&amp;analysis!D918&amp;" &lt;F."&amp;analysis!P918&amp;" Ch."&amp;analysis!R918&amp;"&gt; "&amp;" &lt;Lv"&amp;analysis!L918&amp;"&gt; "</f>
        <v xml:space="preserve">2018 Q17 &lt;F.5 Ch.9&gt;  &lt;Lv6&gt; </v>
      </c>
    </row>
    <row r="918" spans="2:5" x14ac:dyDescent="0.25">
      <c r="B918" s="85" t="s">
        <v>518</v>
      </c>
      <c r="C918" s="86" t="str">
        <f>"=="&amp;analysis!A919&amp;"=="&amp;"&lt;"&amp;analysis!C919&amp;"&gt; "&amp;" &lt;Q"&amp;analysis!D919&amp;"&gt; "&amp;" &lt;"&amp;analysis!C919 &amp;" Q"&amp;analysis!D919&amp;"&gt; "&amp;" &lt;F."&amp;analysis!P919&amp;"&gt; "&amp;" &lt;F."&amp;analysis!P919&amp;" Ch."&amp;analysis!R919&amp;"&gt; "&amp;" &lt;"&amp;analysis!N919&amp;"&gt; "&amp;" &lt;Lv"&amp;analysis!L919&amp;"&gt; "&amp;" **"&amp;analysis!F919&amp;"** "</f>
        <v xml:space="preserve">==201818==&lt;2018&gt;  &lt;Q18&gt;  &lt;2018 Q18&gt;  &lt;F.3&gt;  &lt;F.3 Ch.8&gt;  &lt;DG2&gt;  &lt;Lv2&gt;  **B** </v>
      </c>
      <c r="D918" s="85" t="s">
        <v>519</v>
      </c>
      <c r="E918" s="84" t="str">
        <f>analysis!C919&amp;" Q"&amp;analysis!D919&amp;" &lt;F."&amp;analysis!P919&amp;" Ch."&amp;analysis!R919&amp;"&gt; "&amp;" &lt;Lv"&amp;analysis!L919&amp;"&gt; "</f>
        <v xml:space="preserve">2018 Q18 &lt;F.3 Ch.8&gt;  &lt;Lv2&gt; </v>
      </c>
    </row>
    <row r="919" spans="2:5" x14ac:dyDescent="0.25">
      <c r="B919" s="85" t="s">
        <v>518</v>
      </c>
      <c r="C919" s="86" t="str">
        <f>"=="&amp;analysis!A920&amp;"=="&amp;"&lt;"&amp;analysis!C920&amp;"&gt; "&amp;" &lt;Q"&amp;analysis!D920&amp;"&gt; "&amp;" &lt;"&amp;analysis!C920 &amp;" Q"&amp;analysis!D920&amp;"&gt; "&amp;" &lt;F."&amp;analysis!P920&amp;"&gt; "&amp;" &lt;F."&amp;analysis!P920&amp;" Ch."&amp;analysis!R920&amp;"&gt; "&amp;" &lt;"&amp;analysis!N920&amp;"&gt; "&amp;" &lt;Lv"&amp;analysis!L920&amp;"&gt; "&amp;" **"&amp;analysis!F920&amp;"** "</f>
        <v xml:space="preserve">==201819==&lt;2018&gt;  &lt;Q19&gt;  &lt;2018 Q19&gt;  &lt;F.2&gt;  &lt;F.2 Ch.9&gt;  &lt;DG1&gt;  &lt;Lv6&gt;  **D** </v>
      </c>
      <c r="D919" s="85" t="s">
        <v>519</v>
      </c>
      <c r="E919" s="84" t="str">
        <f>analysis!C920&amp;" Q"&amp;analysis!D920&amp;" &lt;F."&amp;analysis!P920&amp;" Ch."&amp;analysis!R920&amp;"&gt; "&amp;" &lt;Lv"&amp;analysis!L920&amp;"&gt; "</f>
        <v xml:space="preserve">2018 Q19 &lt;F.2 Ch.9&gt;  &lt;Lv6&gt; </v>
      </c>
    </row>
    <row r="920" spans="2:5" x14ac:dyDescent="0.25">
      <c r="B920" s="85" t="s">
        <v>518</v>
      </c>
      <c r="C920" s="86" t="str">
        <f>"=="&amp;analysis!A921&amp;"=="&amp;"&lt;"&amp;analysis!C921&amp;"&gt; "&amp;" &lt;Q"&amp;analysis!D921&amp;"&gt; "&amp;" &lt;"&amp;analysis!C921 &amp;" Q"&amp;analysis!D921&amp;"&gt; "&amp;" &lt;F."&amp;analysis!P921&amp;"&gt; "&amp;" &lt;F."&amp;analysis!P921&amp;" Ch."&amp;analysis!R921&amp;"&gt; "&amp;" &lt;"&amp;analysis!N921&amp;"&gt; "&amp;" &lt;Lv"&amp;analysis!L921&amp;"&gt; "&amp;" **"&amp;analysis!F921&amp;"** "</f>
        <v xml:space="preserve">==201820==&lt;2018&gt;  &lt;Q20&gt;  &lt;2018 Q20&gt;  &lt;F.2&gt;  &lt;F.2 Ch.10&gt;  &lt;A2&gt;  &lt;Lv3&gt;  **B** </v>
      </c>
      <c r="D920" s="85" t="s">
        <v>519</v>
      </c>
      <c r="E920" s="84" t="str">
        <f>analysis!C921&amp;" Q"&amp;analysis!D921&amp;" &lt;F."&amp;analysis!P921&amp;" Ch."&amp;analysis!R921&amp;"&gt; "&amp;" &lt;Lv"&amp;analysis!L921&amp;"&gt; "</f>
        <v xml:space="preserve">2018 Q20 &lt;F.2 Ch.10&gt;  &lt;Lv3&gt; </v>
      </c>
    </row>
    <row r="921" spans="2:5" x14ac:dyDescent="0.25">
      <c r="B921" s="85" t="s">
        <v>518</v>
      </c>
      <c r="C921" s="86" t="str">
        <f>"=="&amp;analysis!A922&amp;"=="&amp;"&lt;"&amp;analysis!C922&amp;"&gt; "&amp;" &lt;Q"&amp;analysis!D922&amp;"&gt; "&amp;" &lt;"&amp;analysis!C922 &amp;" Q"&amp;analysis!D922&amp;"&gt; "&amp;" &lt;F."&amp;analysis!P922&amp;"&gt; "&amp;" &lt;F."&amp;analysis!P922&amp;" Ch."&amp;analysis!R922&amp;"&gt; "&amp;" &lt;"&amp;analysis!N922&amp;"&gt; "&amp;" &lt;Lv"&amp;analysis!L922&amp;"&gt; "&amp;" **"&amp;analysis!F922&amp;"** "</f>
        <v xml:space="preserve">==201821==&lt;2018&gt;  &lt;Q21&gt;  &lt;2018 Q21&gt;  &lt;F.2&gt;  &lt;F.2 Ch.11&gt;  &lt;T1&gt;  &lt;Lv3&gt;  **C** </v>
      </c>
      <c r="D921" s="85" t="s">
        <v>519</v>
      </c>
      <c r="E921" s="84" t="str">
        <f>analysis!C922&amp;" Q"&amp;analysis!D922&amp;" &lt;F."&amp;analysis!P922&amp;" Ch."&amp;analysis!R922&amp;"&gt; "&amp;" &lt;Lv"&amp;analysis!L922&amp;"&gt; "</f>
        <v xml:space="preserve">2018 Q21 &lt;F.2 Ch.11&gt;  &lt;Lv3&gt; </v>
      </c>
    </row>
    <row r="922" spans="2:5" x14ac:dyDescent="0.25">
      <c r="B922" s="85" t="s">
        <v>518</v>
      </c>
      <c r="C922" s="86" t="str">
        <f>"=="&amp;analysis!A923&amp;"=="&amp;"&lt;"&amp;analysis!C923&amp;"&gt; "&amp;" &lt;Q"&amp;analysis!D923&amp;"&gt; "&amp;" &lt;"&amp;analysis!C923 &amp;" Q"&amp;analysis!D923&amp;"&gt; "&amp;" &lt;F."&amp;analysis!P923&amp;"&gt; "&amp;" &lt;F."&amp;analysis!P923&amp;" Ch."&amp;analysis!R923&amp;"&gt; "&amp;" &lt;"&amp;analysis!N923&amp;"&gt; "&amp;" &lt;Lv"&amp;analysis!L923&amp;"&gt; "&amp;" **"&amp;analysis!F923&amp;"** "</f>
        <v xml:space="preserve">==201822==&lt;2018&gt;  &lt;Q22&gt;  &lt;2018 Q22&gt;  &lt;F.4&gt;  &lt;F.4 Ch.11&gt;  &lt;DG3&gt;  &lt;Lv3&gt;  **B** </v>
      </c>
      <c r="D922" s="85" t="s">
        <v>519</v>
      </c>
      <c r="E922" s="84" t="str">
        <f>analysis!C923&amp;" Q"&amp;analysis!D923&amp;" &lt;F."&amp;analysis!P923&amp;" Ch."&amp;analysis!R923&amp;"&gt; "&amp;" &lt;Lv"&amp;analysis!L923&amp;"&gt; "</f>
        <v xml:space="preserve">2018 Q22 &lt;F.4 Ch.11&gt;  &lt;Lv3&gt; </v>
      </c>
    </row>
    <row r="923" spans="2:5" x14ac:dyDescent="0.25">
      <c r="B923" s="85" t="s">
        <v>518</v>
      </c>
      <c r="C923" s="86" t="str">
        <f>"=="&amp;analysis!A924&amp;"=="&amp;"&lt;"&amp;analysis!C924&amp;"&gt; "&amp;" &lt;Q"&amp;analysis!D924&amp;"&gt; "&amp;" &lt;"&amp;analysis!C924 &amp;" Q"&amp;analysis!D924&amp;"&gt; "&amp;" &lt;F."&amp;analysis!P924&amp;"&gt; "&amp;" &lt;F."&amp;analysis!P924&amp;" Ch."&amp;analysis!R924&amp;"&gt; "&amp;" &lt;"&amp;analysis!N924&amp;"&gt; "&amp;" &lt;Lv"&amp;analysis!L924&amp;"&gt; "&amp;" **"&amp;analysis!F924&amp;"** "</f>
        <v xml:space="preserve">==201823==&lt;2018&gt;  &lt;Q23&gt;  &lt;2018 Q23&gt;  &lt;F.1&gt;  &lt;F.1 Ch.9&gt;  &lt;Geo&gt;  &lt;Lv2&gt;  **B** </v>
      </c>
      <c r="D923" s="85" t="s">
        <v>519</v>
      </c>
      <c r="E923" s="84" t="str">
        <f>analysis!C924&amp;" Q"&amp;analysis!D924&amp;" &lt;F."&amp;analysis!P924&amp;" Ch."&amp;analysis!R924&amp;"&gt; "&amp;" &lt;Lv"&amp;analysis!L924&amp;"&gt; "</f>
        <v xml:space="preserve">2018 Q23 &lt;F.1 Ch.9&gt;  &lt;Lv2&gt; </v>
      </c>
    </row>
    <row r="924" spans="2:5" x14ac:dyDescent="0.25">
      <c r="B924" s="85" t="s">
        <v>518</v>
      </c>
      <c r="C924" s="86" t="str">
        <f>"=="&amp;analysis!A925&amp;"=="&amp;"&lt;"&amp;analysis!C925&amp;"&gt; "&amp;" &lt;Q"&amp;analysis!D925&amp;"&gt; "&amp;" &lt;"&amp;analysis!C925 &amp;" Q"&amp;analysis!D925&amp;"&gt; "&amp;" &lt;F."&amp;analysis!P925&amp;"&gt; "&amp;" &lt;F."&amp;analysis!P925&amp;" Ch."&amp;analysis!R925&amp;"&gt; "&amp;" &lt;"&amp;analysis!N925&amp;"&gt; "&amp;" &lt;Lv"&amp;analysis!L925&amp;"&gt; "&amp;" **"&amp;analysis!F925&amp;"** "</f>
        <v xml:space="preserve">==201824==&lt;2018&gt;  &lt;Q24&gt;  &lt;2018 Q24&gt;  &lt;F.2&gt;  &lt;F.2 Ch.10&gt;  &lt;A2&gt;  &lt;Lv3&gt;  **A** </v>
      </c>
      <c r="D924" s="85" t="s">
        <v>519</v>
      </c>
      <c r="E924" s="84" t="str">
        <f>analysis!C925&amp;" Q"&amp;analysis!D925&amp;" &lt;F."&amp;analysis!P925&amp;" Ch."&amp;analysis!R925&amp;"&gt; "&amp;" &lt;Lv"&amp;analysis!L925&amp;"&gt; "</f>
        <v xml:space="preserve">2018 Q24 &lt;F.2 Ch.10&gt;  &lt;Lv3&gt; </v>
      </c>
    </row>
    <row r="925" spans="2:5" x14ac:dyDescent="0.25">
      <c r="B925" s="85" t="s">
        <v>518</v>
      </c>
      <c r="C925" s="86" t="str">
        <f>"=="&amp;analysis!A926&amp;"=="&amp;"&lt;"&amp;analysis!C926&amp;"&gt; "&amp;" &lt;Q"&amp;analysis!D926&amp;"&gt; "&amp;" &lt;"&amp;analysis!C926 &amp;" Q"&amp;analysis!D926&amp;"&gt; "&amp;" &lt;F."&amp;analysis!P926&amp;"&gt; "&amp;" &lt;F."&amp;analysis!P926&amp;" Ch."&amp;analysis!R926&amp;"&gt; "&amp;" &lt;"&amp;analysis!N926&amp;"&gt; "&amp;" &lt;Lv"&amp;analysis!L926&amp;"&gt; "&amp;" **"&amp;analysis!F926&amp;"** "</f>
        <v xml:space="preserve">==201825==&lt;2018&gt;  &lt;Q25&gt;  &lt;2018 Q25&gt;  &lt;F.5&gt;  &lt;F.5 Ch.8&gt;  &lt;A4&gt;  &lt;Lv4&gt;  **D** </v>
      </c>
      <c r="D925" s="85" t="s">
        <v>519</v>
      </c>
      <c r="E925" s="84" t="str">
        <f>analysis!C926&amp;" Q"&amp;analysis!D926&amp;" &lt;F."&amp;analysis!P926&amp;" Ch."&amp;analysis!R926&amp;"&gt; "&amp;" &lt;Lv"&amp;analysis!L926&amp;"&gt; "</f>
        <v xml:space="preserve">2018 Q25 &lt;F.5 Ch.8&gt;  &lt;Lv4&gt; </v>
      </c>
    </row>
    <row r="926" spans="2:5" x14ac:dyDescent="0.25">
      <c r="B926" s="85" t="s">
        <v>518</v>
      </c>
      <c r="C926" s="86" t="str">
        <f>"=="&amp;analysis!A927&amp;"=="&amp;"&lt;"&amp;analysis!C927&amp;"&gt; "&amp;" &lt;Q"&amp;analysis!D927&amp;"&gt; "&amp;" &lt;"&amp;analysis!C927 &amp;" Q"&amp;analysis!D927&amp;"&gt; "&amp;" &lt;F."&amp;analysis!P927&amp;"&gt; "&amp;" &lt;F."&amp;analysis!P927&amp;" Ch."&amp;analysis!R927&amp;"&gt; "&amp;" &lt;"&amp;analysis!N927&amp;"&gt; "&amp;" &lt;Lv"&amp;analysis!L927&amp;"&gt; "&amp;" **"&amp;analysis!F927&amp;"** "</f>
        <v xml:space="preserve">==201826==&lt;2018&gt;  &lt;Q26&gt;  &lt;2018 Q26&gt;  &lt;F.4&gt;  &lt;F.4 Ch.2&gt;  &lt;AG2&gt;  &lt;Lv4&gt;  **C** </v>
      </c>
      <c r="D926" s="85" t="s">
        <v>519</v>
      </c>
      <c r="E926" s="84" t="str">
        <f>analysis!C927&amp;" Q"&amp;analysis!D927&amp;" &lt;F."&amp;analysis!P927&amp;" Ch."&amp;analysis!R927&amp;"&gt; "&amp;" &lt;Lv"&amp;analysis!L927&amp;"&gt; "</f>
        <v xml:space="preserve">2018 Q26 &lt;F.4 Ch.2&gt;  &lt;Lv4&gt; </v>
      </c>
    </row>
    <row r="927" spans="2:5" x14ac:dyDescent="0.25">
      <c r="B927" s="85" t="s">
        <v>518</v>
      </c>
      <c r="C927" s="86" t="str">
        <f>"=="&amp;analysis!A928&amp;"=="&amp;"&lt;"&amp;analysis!C928&amp;"&gt; "&amp;" &lt;Q"&amp;analysis!D928&amp;"&gt; "&amp;" &lt;"&amp;analysis!C928 &amp;" Q"&amp;analysis!D928&amp;"&gt; "&amp;" &lt;F."&amp;analysis!P928&amp;"&gt; "&amp;" &lt;F."&amp;analysis!P928&amp;" Ch."&amp;analysis!R928&amp;"&gt; "&amp;" &lt;"&amp;analysis!N928&amp;"&gt; "&amp;" &lt;Lv"&amp;analysis!L928&amp;"&gt; "&amp;" **"&amp;analysis!F928&amp;"** "</f>
        <v xml:space="preserve">==201827==&lt;2018&gt;  &lt;Q27&gt;  &lt;2018 Q27&gt;  &lt;F.5&gt;  &lt;F.5 Ch.7&gt;  &lt;AG3&gt;  &lt;Lv4&gt;  **C** </v>
      </c>
      <c r="D927" s="85" t="s">
        <v>519</v>
      </c>
      <c r="E927" s="84" t="str">
        <f>analysis!C928&amp;" Q"&amp;analysis!D928&amp;" &lt;F."&amp;analysis!P928&amp;" Ch."&amp;analysis!R928&amp;"&gt; "&amp;" &lt;Lv"&amp;analysis!L928&amp;"&gt; "</f>
        <v xml:space="preserve">2018 Q27 &lt;F.5 Ch.7&gt;  &lt;Lv4&gt; </v>
      </c>
    </row>
    <row r="928" spans="2:5" x14ac:dyDescent="0.25">
      <c r="B928" s="85" t="s">
        <v>518</v>
      </c>
      <c r="C928" s="86" t="str">
        <f>"=="&amp;analysis!A929&amp;"=="&amp;"&lt;"&amp;analysis!C929&amp;"&gt; "&amp;" &lt;Q"&amp;analysis!D929&amp;"&gt; "&amp;" &lt;"&amp;analysis!C929 &amp;" Q"&amp;analysis!D929&amp;"&gt; "&amp;" &lt;F."&amp;analysis!P929&amp;"&gt; "&amp;" &lt;F."&amp;analysis!P929&amp;" Ch."&amp;analysis!R929&amp;"&gt; "&amp;" &lt;"&amp;analysis!N929&amp;"&gt; "&amp;" &lt;Lv"&amp;analysis!L929&amp;"&gt; "&amp;" **"&amp;analysis!F929&amp;"** "</f>
        <v xml:space="preserve">==201828==&lt;2018&gt;  &lt;Q28&gt;  &lt;2018 Q28&gt;  &lt;F.3&gt;  &lt;F.3 Ch.5&gt;  &lt;P1&gt;  &lt;Lv3&gt;  **A** </v>
      </c>
      <c r="D928" s="85" t="s">
        <v>519</v>
      </c>
      <c r="E928" s="84" t="str">
        <f>analysis!C929&amp;" Q"&amp;analysis!D929&amp;" &lt;F."&amp;analysis!P929&amp;" Ch."&amp;analysis!R929&amp;"&gt; "&amp;" &lt;Lv"&amp;analysis!L929&amp;"&gt; "</f>
        <v xml:space="preserve">2018 Q28 &lt;F.3 Ch.5&gt;  &lt;Lv3&gt; </v>
      </c>
    </row>
    <row r="929" spans="2:5" x14ac:dyDescent="0.25">
      <c r="B929" s="85" t="s">
        <v>518</v>
      </c>
      <c r="C929" s="86" t="str">
        <f>"=="&amp;analysis!A930&amp;"=="&amp;"&lt;"&amp;analysis!C930&amp;"&gt; "&amp;" &lt;Q"&amp;analysis!D930&amp;"&gt; "&amp;" &lt;"&amp;analysis!C930 &amp;" Q"&amp;analysis!D930&amp;"&gt; "&amp;" &lt;F."&amp;analysis!P930&amp;"&gt; "&amp;" &lt;F."&amp;analysis!P930&amp;" Ch."&amp;analysis!R930&amp;"&gt; "&amp;" &lt;"&amp;analysis!N930&amp;"&gt; "&amp;" &lt;Lv"&amp;analysis!L930&amp;"&gt; "&amp;" **"&amp;analysis!F930&amp;"** "</f>
        <v xml:space="preserve">==201829==&lt;2018&gt;  &lt;Q29&gt;  &lt;2018 Q29&gt;  &lt;F.3&gt;  &lt;F.3 Ch.6&gt;  &lt;S2&gt;  &lt;Lv2&gt;  **C** </v>
      </c>
      <c r="D929" s="85" t="s">
        <v>519</v>
      </c>
      <c r="E929" s="84" t="str">
        <f>analysis!C930&amp;" Q"&amp;analysis!D930&amp;" &lt;F."&amp;analysis!P930&amp;" Ch."&amp;analysis!R930&amp;"&gt; "&amp;" &lt;Lv"&amp;analysis!L930&amp;"&gt; "</f>
        <v xml:space="preserve">2018 Q29 &lt;F.3 Ch.6&gt;  &lt;Lv2&gt; </v>
      </c>
    </row>
    <row r="930" spans="2:5" x14ac:dyDescent="0.25">
      <c r="B930" s="85" t="s">
        <v>518</v>
      </c>
      <c r="C930" s="86" t="str">
        <f>"=="&amp;analysis!A931&amp;"=="&amp;"&lt;"&amp;analysis!C931&amp;"&gt; "&amp;" &lt;Q"&amp;analysis!D931&amp;"&gt; "&amp;" &lt;"&amp;analysis!C931 &amp;" Q"&amp;analysis!D931&amp;"&gt; "&amp;" &lt;F."&amp;analysis!P931&amp;"&gt; "&amp;" &lt;F."&amp;analysis!P931&amp;" Ch."&amp;analysis!R931&amp;"&gt; "&amp;" &lt;"&amp;analysis!N931&amp;"&gt; "&amp;" &lt;Lv"&amp;analysis!L931&amp;"&gt; "&amp;" **"&amp;analysis!F931&amp;"** "</f>
        <v xml:space="preserve">==201830==&lt;2018&gt;  &lt;Q30&gt;  &lt;2018 Q30&gt;  &lt;F.5&gt;  &lt;F.5 Ch.11&gt;  &lt;S3&gt;  &lt;Lv4&gt;  **A** </v>
      </c>
      <c r="D930" s="85" t="s">
        <v>519</v>
      </c>
      <c r="E930" s="84" t="str">
        <f>analysis!C931&amp;" Q"&amp;analysis!D931&amp;" &lt;F."&amp;analysis!P931&amp;" Ch."&amp;analysis!R931&amp;"&gt; "&amp;" &lt;Lv"&amp;analysis!L931&amp;"&gt; "</f>
        <v xml:space="preserve">2018 Q30 &lt;F.5 Ch.11&gt;  &lt;Lv4&gt; </v>
      </c>
    </row>
    <row r="931" spans="2:5" x14ac:dyDescent="0.25">
      <c r="B931" s="85" t="s">
        <v>518</v>
      </c>
      <c r="C931" s="86" t="str">
        <f>"=="&amp;analysis!A932&amp;"=="&amp;"&lt;"&amp;analysis!C932&amp;"&gt; "&amp;" &lt;Q"&amp;analysis!D932&amp;"&gt; "&amp;" &lt;"&amp;analysis!C932 &amp;" Q"&amp;analysis!D932&amp;"&gt; "&amp;" &lt;F."&amp;analysis!P932&amp;"&gt; "&amp;" &lt;F."&amp;analysis!P932&amp;" Ch."&amp;analysis!R932&amp;"&gt; "&amp;" &lt;"&amp;analysis!N932&amp;"&gt; "&amp;" &lt;Lv"&amp;analysis!L932&amp;"&gt; "&amp;" **"&amp;analysis!F932&amp;"** "</f>
        <v xml:space="preserve">==201831==&lt;2018&gt;  &lt;Q31&gt;  &lt;2018 Q31&gt;  &lt;F.5&gt;  &lt;F.5 Ch.3&gt;  &lt;G&gt;  &lt;Lv2&gt;  **C** </v>
      </c>
      <c r="D931" s="85" t="s">
        <v>519</v>
      </c>
      <c r="E931" s="84" t="str">
        <f>analysis!C932&amp;" Q"&amp;analysis!D932&amp;" &lt;F."&amp;analysis!P932&amp;" Ch."&amp;analysis!R932&amp;"&gt; "&amp;" &lt;Lv"&amp;analysis!L932&amp;"&gt; "</f>
        <v xml:space="preserve">2018 Q31 &lt;F.5 Ch.3&gt;  &lt;Lv2&gt; </v>
      </c>
    </row>
    <row r="932" spans="2:5" x14ac:dyDescent="0.25">
      <c r="B932" s="85" t="s">
        <v>518</v>
      </c>
      <c r="C932" s="86" t="str">
        <f>"=="&amp;analysis!A933&amp;"=="&amp;"&lt;"&amp;analysis!C933&amp;"&gt; "&amp;" &lt;Q"&amp;analysis!D933&amp;"&gt; "&amp;" &lt;"&amp;analysis!C933 &amp;" Q"&amp;analysis!D933&amp;"&gt; "&amp;" &lt;F."&amp;analysis!P933&amp;"&gt; "&amp;" &lt;F."&amp;analysis!P933&amp;" Ch."&amp;analysis!R933&amp;"&gt; "&amp;" &lt;"&amp;analysis!N933&amp;"&gt; "&amp;" &lt;Lv"&amp;analysis!L933&amp;"&gt; "&amp;" **"&amp;analysis!F933&amp;"** "</f>
        <v xml:space="preserve">==201832==&lt;2018&gt;  &lt;Q32&gt;  &lt;2018 Q32&gt;  &lt;F.4&gt;  &lt;F.4 Ch.8&gt;  &lt;A4&gt;  &lt;Lv5&gt;  **C** </v>
      </c>
      <c r="D932" s="85" t="s">
        <v>519</v>
      </c>
      <c r="E932" s="84" t="str">
        <f>analysis!C933&amp;" Q"&amp;analysis!D933&amp;" &lt;F."&amp;analysis!P933&amp;" Ch."&amp;analysis!R933&amp;"&gt; "&amp;" &lt;Lv"&amp;analysis!L933&amp;"&gt; "</f>
        <v xml:space="preserve">2018 Q32 &lt;F.4 Ch.8&gt;  &lt;Lv5&gt; </v>
      </c>
    </row>
    <row r="933" spans="2:5" x14ac:dyDescent="0.25">
      <c r="B933" s="85" t="s">
        <v>518</v>
      </c>
      <c r="C933" s="86" t="str">
        <f>"=="&amp;analysis!A934&amp;"=="&amp;"&lt;"&amp;analysis!C934&amp;"&gt; "&amp;" &lt;Q"&amp;analysis!D934&amp;"&gt; "&amp;" &lt;"&amp;analysis!C934 &amp;" Q"&amp;analysis!D934&amp;"&gt; "&amp;" &lt;F."&amp;analysis!P934&amp;"&gt; "&amp;" &lt;F."&amp;analysis!P934&amp;" Ch."&amp;analysis!R934&amp;"&gt; "&amp;" &lt;"&amp;analysis!N934&amp;"&gt; "&amp;" &lt;Lv"&amp;analysis!L934&amp;"&gt; "&amp;" **"&amp;analysis!F934&amp;"** "</f>
        <v xml:space="preserve">==201833==&lt;2018&gt;  &lt;Q33&gt;  &lt;2018 Q33&gt;  &lt;F.4&gt;  &lt;F.4 Ch.8&gt;  &lt;A4&gt;  &lt;Lv6&gt;  **D** </v>
      </c>
      <c r="D933" s="85" t="s">
        <v>519</v>
      </c>
      <c r="E933" s="84" t="str">
        <f>analysis!C934&amp;" Q"&amp;analysis!D934&amp;" &lt;F."&amp;analysis!P934&amp;" Ch."&amp;analysis!R934&amp;"&gt; "&amp;" &lt;Lv"&amp;analysis!L934&amp;"&gt; "</f>
        <v xml:space="preserve">2018 Q33 &lt;F.4 Ch.8&gt;  &lt;Lv6&gt; </v>
      </c>
    </row>
    <row r="934" spans="2:5" x14ac:dyDescent="0.25">
      <c r="B934" s="85" t="s">
        <v>518</v>
      </c>
      <c r="C934" s="86" t="str">
        <f>"=="&amp;analysis!A935&amp;"=="&amp;"&lt;"&amp;analysis!C935&amp;"&gt; "&amp;" &lt;Q"&amp;analysis!D935&amp;"&gt; "&amp;" &lt;"&amp;analysis!C935 &amp;" Q"&amp;analysis!D935&amp;"&gt; "&amp;" &lt;F."&amp;analysis!P935&amp;"&gt; "&amp;" &lt;F."&amp;analysis!P935&amp;" Ch."&amp;analysis!R935&amp;"&gt; "&amp;" &lt;"&amp;analysis!N935&amp;"&gt; "&amp;" &lt;Lv"&amp;analysis!L935&amp;"&gt; "&amp;" **"&amp;analysis!F935&amp;"** "</f>
        <v xml:space="preserve">==201834==&lt;2018&gt;  &lt;Q34&gt;  &lt;2018 Q34&gt;  &lt;F.6&gt;  &lt;F.6 Ch.3&gt;  &lt;A4&gt;  &lt;Lv5&gt;  **C** </v>
      </c>
      <c r="D934" s="85" t="s">
        <v>519</v>
      </c>
      <c r="E934" s="84" t="str">
        <f>analysis!C935&amp;" Q"&amp;analysis!D935&amp;" &lt;F."&amp;analysis!P935&amp;" Ch."&amp;analysis!R935&amp;"&gt; "&amp;" &lt;Lv"&amp;analysis!L935&amp;"&gt; "</f>
        <v xml:space="preserve">2018 Q34 &lt;F.6 Ch.3&gt;  &lt;Lv5&gt; </v>
      </c>
    </row>
    <row r="935" spans="2:5" x14ac:dyDescent="0.25">
      <c r="B935" s="85" t="s">
        <v>518</v>
      </c>
      <c r="C935" s="86" t="str">
        <f>"=="&amp;analysis!A936&amp;"=="&amp;"&lt;"&amp;analysis!C936&amp;"&gt; "&amp;" &lt;Q"&amp;analysis!D936&amp;"&gt; "&amp;" &lt;"&amp;analysis!C936 &amp;" Q"&amp;analysis!D936&amp;"&gt; "&amp;" &lt;F."&amp;analysis!P936&amp;"&gt; "&amp;" &lt;F."&amp;analysis!P936&amp;" Ch."&amp;analysis!R936&amp;"&gt; "&amp;" &lt;"&amp;analysis!N936&amp;"&gt; "&amp;" &lt;Lv"&amp;analysis!L936&amp;"&gt; "&amp;" **"&amp;analysis!F936&amp;"** "</f>
        <v xml:space="preserve">==201835==&lt;2018&gt;  &lt;Q35&gt;  &lt;2018 Q35&gt;  &lt;F.6&gt;  &lt;F.6 Ch.1&gt;  &lt;A3&gt;  &lt;Lv4&gt;  **B** </v>
      </c>
      <c r="D935" s="85" t="s">
        <v>519</v>
      </c>
      <c r="E935" s="84" t="str">
        <f>analysis!C936&amp;" Q"&amp;analysis!D936&amp;" &lt;F."&amp;analysis!P936&amp;" Ch."&amp;analysis!R936&amp;"&gt; "&amp;" &lt;Lv"&amp;analysis!L936&amp;"&gt; "</f>
        <v xml:space="preserve">2018 Q35 &lt;F.6 Ch.1&gt;  &lt;Lv4&gt; </v>
      </c>
    </row>
    <row r="936" spans="2:5" x14ac:dyDescent="0.25">
      <c r="B936" s="85" t="s">
        <v>518</v>
      </c>
      <c r="C936" s="86" t="str">
        <f>"=="&amp;analysis!A937&amp;"=="&amp;"&lt;"&amp;analysis!C937&amp;"&gt; "&amp;" &lt;Q"&amp;analysis!D937&amp;"&gt; "&amp;" &lt;"&amp;analysis!C937 &amp;" Q"&amp;analysis!D937&amp;"&gt; "&amp;" &lt;F."&amp;analysis!P937&amp;"&gt; "&amp;" &lt;F."&amp;analysis!P937&amp;" Ch."&amp;analysis!R937&amp;"&gt; "&amp;" &lt;"&amp;analysis!N937&amp;"&gt; "&amp;" &lt;Lv"&amp;analysis!L937&amp;"&gt; "&amp;" **"&amp;analysis!F937&amp;"** "</f>
        <v xml:space="preserve">==201836==&lt;2018&gt;  &lt;Q36&gt;  &lt;2018 Q36&gt;  &lt;F.4&gt;  &lt;F.4 Ch.3&gt;  &lt;A3&gt;  &lt;Lv3&gt;  **A** </v>
      </c>
      <c r="D936" s="85" t="s">
        <v>519</v>
      </c>
      <c r="E936" s="84" t="str">
        <f>analysis!C937&amp;" Q"&amp;analysis!D937&amp;" &lt;F."&amp;analysis!P937&amp;" Ch."&amp;analysis!R937&amp;"&gt; "&amp;" &lt;Lv"&amp;analysis!L937&amp;"&gt; "</f>
        <v xml:space="preserve">2018 Q36 &lt;F.4 Ch.3&gt;  &lt;Lv3&gt; </v>
      </c>
    </row>
    <row r="937" spans="2:5" x14ac:dyDescent="0.25">
      <c r="B937" s="85" t="s">
        <v>518</v>
      </c>
      <c r="C937" s="86" t="str">
        <f>"=="&amp;analysis!A938&amp;"=="&amp;"&lt;"&amp;analysis!C938&amp;"&gt; "&amp;" &lt;Q"&amp;analysis!D938&amp;"&gt; "&amp;" &lt;"&amp;analysis!C938 &amp;" Q"&amp;analysis!D938&amp;"&gt; "&amp;" &lt;F."&amp;analysis!P938&amp;"&gt; "&amp;" &lt;F."&amp;analysis!P938&amp;" Ch."&amp;analysis!R938&amp;"&gt; "&amp;" &lt;"&amp;analysis!N938&amp;"&gt; "&amp;" &lt;Lv"&amp;analysis!L938&amp;"&gt; "&amp;" **"&amp;analysis!F938&amp;"** "</f>
        <v xml:space="preserve">==201837==&lt;2018&gt;  &lt;Q37&gt;  &lt;2018 Q37&gt;  &lt;F.4&gt;  &lt;F.4 Ch.1&gt;  &lt;A3&gt;  &lt;Lv4&gt;  **D** </v>
      </c>
      <c r="D937" s="85" t="s">
        <v>519</v>
      </c>
      <c r="E937" s="84" t="str">
        <f>analysis!C938&amp;" Q"&amp;analysis!D938&amp;" &lt;F."&amp;analysis!P938&amp;" Ch."&amp;analysis!R938&amp;"&gt; "&amp;" &lt;Lv"&amp;analysis!L938&amp;"&gt; "</f>
        <v xml:space="preserve">2018 Q37 &lt;F.4 Ch.1&gt;  &lt;Lv4&gt; </v>
      </c>
    </row>
    <row r="938" spans="2:5" x14ac:dyDescent="0.25">
      <c r="B938" s="85" t="s">
        <v>518</v>
      </c>
      <c r="C938" s="86" t="str">
        <f>"=="&amp;analysis!A939&amp;"=="&amp;"&lt;"&amp;analysis!C939&amp;"&gt; "&amp;" &lt;Q"&amp;analysis!D939&amp;"&gt; "&amp;" &lt;"&amp;analysis!C939 &amp;" Q"&amp;analysis!D939&amp;"&gt; "&amp;" &lt;F."&amp;analysis!P939&amp;"&gt; "&amp;" &lt;F."&amp;analysis!P939&amp;" Ch."&amp;analysis!R939&amp;"&gt; "&amp;" &lt;"&amp;analysis!N939&amp;"&gt; "&amp;" &lt;Lv"&amp;analysis!L939&amp;"&gt; "&amp;" **"&amp;analysis!F939&amp;"** "</f>
        <v xml:space="preserve">==201838==&lt;2018&gt;  &lt;Q38&gt;  &lt;2018 Q38&gt;  &lt;F.4&gt;  &lt;F.4 Ch.12&gt;  &lt;T2&gt;  &lt;Lv4&gt;  **B** </v>
      </c>
      <c r="D938" s="85" t="s">
        <v>519</v>
      </c>
      <c r="E938" s="84" t="str">
        <f>analysis!C939&amp;" Q"&amp;analysis!D939&amp;" &lt;F."&amp;analysis!P939&amp;" Ch."&amp;analysis!R939&amp;"&gt; "&amp;" &lt;Lv"&amp;analysis!L939&amp;"&gt; "</f>
        <v xml:space="preserve">2018 Q38 &lt;F.4 Ch.12&gt;  &lt;Lv4&gt; </v>
      </c>
    </row>
    <row r="939" spans="2:5" x14ac:dyDescent="0.25">
      <c r="B939" s="85" t="s">
        <v>518</v>
      </c>
      <c r="C939" s="86" t="str">
        <f>"=="&amp;analysis!A940&amp;"=="&amp;"&lt;"&amp;analysis!C940&amp;"&gt; "&amp;" &lt;Q"&amp;analysis!D940&amp;"&gt; "&amp;" &lt;"&amp;analysis!C940 &amp;" Q"&amp;analysis!D940&amp;"&gt; "&amp;" &lt;F."&amp;analysis!P940&amp;"&gt; "&amp;" &lt;F."&amp;analysis!P940&amp;" Ch."&amp;analysis!R940&amp;"&gt; "&amp;" &lt;"&amp;analysis!N940&amp;"&gt; "&amp;" &lt;Lv"&amp;analysis!L940&amp;"&gt; "&amp;" **"&amp;analysis!F940&amp;"** "</f>
        <v xml:space="preserve">==201839==&lt;2018&gt;  &lt;Q39&gt;  &lt;2018 Q39&gt;  &lt;F.4&gt;  &lt;F.4 Ch.11&gt;  &lt;DG3&gt;  &lt;Lv6&gt;  **B** </v>
      </c>
      <c r="D939" s="85" t="s">
        <v>519</v>
      </c>
      <c r="E939" s="84" t="str">
        <f>analysis!C940&amp;" Q"&amp;analysis!D940&amp;" &lt;F."&amp;analysis!P940&amp;" Ch."&amp;analysis!R940&amp;"&gt; "&amp;" &lt;Lv"&amp;analysis!L940&amp;"&gt; "</f>
        <v xml:space="preserve">2018 Q39 &lt;F.4 Ch.11&gt;  &lt;Lv6&gt; </v>
      </c>
    </row>
    <row r="940" spans="2:5" x14ac:dyDescent="0.25">
      <c r="B940" s="85" t="s">
        <v>518</v>
      </c>
      <c r="C940" s="86" t="str">
        <f>"=="&amp;analysis!A941&amp;"=="&amp;"&lt;"&amp;analysis!C941&amp;"&gt; "&amp;" &lt;Q"&amp;analysis!D941&amp;"&gt; "&amp;" &lt;"&amp;analysis!C941 &amp;" Q"&amp;analysis!D941&amp;"&gt; "&amp;" &lt;F."&amp;analysis!P941&amp;"&gt; "&amp;" &lt;F."&amp;analysis!P941&amp;" Ch."&amp;analysis!R941&amp;"&gt; "&amp;" &lt;"&amp;analysis!N941&amp;"&gt; "&amp;" &lt;Lv"&amp;analysis!L941&amp;"&gt; "&amp;" **"&amp;analysis!F941&amp;"** "</f>
        <v xml:space="preserve">==201840==&lt;2018&gt;  &lt;Q40&gt;  &lt;2018 Q40&gt;  &lt;F.4&gt;  &lt;F.4 Ch.2&gt;  &lt;AG2&gt;  &lt;Lv7&gt;  **A** </v>
      </c>
      <c r="D940" s="85" t="s">
        <v>519</v>
      </c>
      <c r="E940" s="84" t="str">
        <f>analysis!C941&amp;" Q"&amp;analysis!D941&amp;" &lt;F."&amp;analysis!P941&amp;" Ch."&amp;analysis!R941&amp;"&gt; "&amp;" &lt;Lv"&amp;analysis!L941&amp;"&gt; "</f>
        <v xml:space="preserve">2018 Q40 &lt;F.4 Ch.2&gt;  &lt;Lv7&gt; </v>
      </c>
    </row>
    <row r="941" spans="2:5" x14ac:dyDescent="0.25">
      <c r="B941" s="85" t="s">
        <v>518</v>
      </c>
      <c r="C941" s="86" t="str">
        <f>"=="&amp;analysis!A942&amp;"=="&amp;"&lt;"&amp;analysis!C942&amp;"&gt; "&amp;" &lt;Q"&amp;analysis!D942&amp;"&gt; "&amp;" &lt;"&amp;analysis!C942 &amp;" Q"&amp;analysis!D942&amp;"&gt; "&amp;" &lt;F."&amp;analysis!P942&amp;"&gt; "&amp;" &lt;F."&amp;analysis!P942&amp;" Ch."&amp;analysis!R942&amp;"&gt; "&amp;" &lt;"&amp;analysis!N942&amp;"&gt; "&amp;" &lt;Lv"&amp;analysis!L942&amp;"&gt; "&amp;" **"&amp;analysis!F942&amp;"** "</f>
        <v xml:space="preserve">==201841==&lt;2018&gt;  &lt;Q41&gt;  &lt;2018 Q41&gt;  &lt;F.5&gt;  &lt;F.5 Ch.10&gt;  &lt;3D2&gt;  &lt;Lv5&gt;  **D** </v>
      </c>
      <c r="D941" s="85" t="s">
        <v>519</v>
      </c>
      <c r="E941" s="84" t="str">
        <f>analysis!C942&amp;" Q"&amp;analysis!D942&amp;" &lt;F."&amp;analysis!P942&amp;" Ch."&amp;analysis!R942&amp;"&gt; "&amp;" &lt;Lv"&amp;analysis!L942&amp;"&gt; "</f>
        <v xml:space="preserve">2018 Q41 &lt;F.5 Ch.10&gt;  &lt;Lv5&gt; </v>
      </c>
    </row>
    <row r="942" spans="2:5" x14ac:dyDescent="0.25">
      <c r="B942" s="85" t="s">
        <v>518</v>
      </c>
      <c r="C942" s="86" t="str">
        <f>"=="&amp;analysis!A943&amp;"=="&amp;"&lt;"&amp;analysis!C943&amp;"&gt; "&amp;" &lt;Q"&amp;analysis!D943&amp;"&gt; "&amp;" &lt;"&amp;analysis!C943 &amp;" Q"&amp;analysis!D943&amp;"&gt; "&amp;" &lt;F."&amp;analysis!P943&amp;"&gt; "&amp;" &lt;F."&amp;analysis!P943&amp;" Ch."&amp;analysis!R943&amp;"&gt; "&amp;" &lt;"&amp;analysis!N943&amp;"&gt; "&amp;" &lt;Lv"&amp;analysis!L943&amp;"&gt; "&amp;" **"&amp;analysis!F943&amp;"** "</f>
        <v xml:space="preserve">==201842==&lt;2018&gt;  &lt;Q42&gt;  &lt;2018 Q42&gt;  &lt;F.5&gt;  &lt;F.5 Ch.4&gt;  &lt;P2&gt;  &lt;Lv3&gt;  **A** </v>
      </c>
      <c r="D942" s="85" t="s">
        <v>519</v>
      </c>
      <c r="E942" s="84" t="str">
        <f>analysis!C943&amp;" Q"&amp;analysis!D943&amp;" &lt;F."&amp;analysis!P943&amp;" Ch."&amp;analysis!R943&amp;"&gt; "&amp;" &lt;Lv"&amp;analysis!L943&amp;"&gt; "</f>
        <v xml:space="preserve">2018 Q42 &lt;F.5 Ch.4&gt;  &lt;Lv3&gt; </v>
      </c>
    </row>
    <row r="943" spans="2:5" x14ac:dyDescent="0.25">
      <c r="B943" s="85" t="s">
        <v>518</v>
      </c>
      <c r="C943" s="86" t="str">
        <f>"=="&amp;analysis!A944&amp;"=="&amp;"&lt;"&amp;analysis!C944&amp;"&gt; "&amp;" &lt;Q"&amp;analysis!D944&amp;"&gt; "&amp;" &lt;"&amp;analysis!C944 &amp;" Q"&amp;analysis!D944&amp;"&gt; "&amp;" &lt;F."&amp;analysis!P944&amp;"&gt; "&amp;" &lt;F."&amp;analysis!P944&amp;" Ch."&amp;analysis!R944&amp;"&gt; "&amp;" &lt;"&amp;analysis!N944&amp;"&gt; "&amp;" &lt;Lv"&amp;analysis!L944&amp;"&gt; "&amp;" **"&amp;analysis!F944&amp;"** "</f>
        <v xml:space="preserve">==201843==&lt;2018&gt;  &lt;Q43&gt;  &lt;2018 Q43&gt;  &lt;F.5&gt;  &lt;F.5 Ch.5&gt;  &lt;P2&gt;  &lt;Lv6&gt;  **C** </v>
      </c>
      <c r="D943" s="85" t="s">
        <v>519</v>
      </c>
      <c r="E943" s="84" t="str">
        <f>analysis!C944&amp;" Q"&amp;analysis!D944&amp;" &lt;F."&amp;analysis!P944&amp;" Ch."&amp;analysis!R944&amp;"&gt; "&amp;" &lt;Lv"&amp;analysis!L944&amp;"&gt; "</f>
        <v xml:space="preserve">2018 Q43 &lt;F.5 Ch.5&gt;  &lt;Lv6&gt; </v>
      </c>
    </row>
    <row r="944" spans="2:5" x14ac:dyDescent="0.25">
      <c r="B944" s="85" t="s">
        <v>518</v>
      </c>
      <c r="C944" s="86" t="str">
        <f>"=="&amp;analysis!A945&amp;"=="&amp;"&lt;"&amp;analysis!C945&amp;"&gt; "&amp;" &lt;Q"&amp;analysis!D945&amp;"&gt; "&amp;" &lt;"&amp;analysis!C945 &amp;" Q"&amp;analysis!D945&amp;"&gt; "&amp;" &lt;F."&amp;analysis!P945&amp;"&gt; "&amp;" &lt;F."&amp;analysis!P945&amp;" Ch."&amp;analysis!R945&amp;"&gt; "&amp;" &lt;"&amp;analysis!N945&amp;"&gt; "&amp;" &lt;Lv"&amp;analysis!L945&amp;"&gt; "&amp;" **"&amp;analysis!F945&amp;"** "</f>
        <v xml:space="preserve">==201844==&lt;2018&gt;  &lt;Q44&gt;  &lt;2018 Q44&gt;  &lt;F.5&gt;  &lt;F.5 Ch.12&gt;  &lt;S4&gt;  &lt;Lv2&gt;  **B** </v>
      </c>
      <c r="D944" s="85" t="s">
        <v>519</v>
      </c>
      <c r="E944" s="84" t="str">
        <f>analysis!C945&amp;" Q"&amp;analysis!D945&amp;" &lt;F."&amp;analysis!P945&amp;" Ch."&amp;analysis!R945&amp;"&gt; "&amp;" &lt;Lv"&amp;analysis!L945&amp;"&gt; "</f>
        <v xml:space="preserve">2018 Q44 &lt;F.5 Ch.12&gt;  &lt;Lv2&gt; </v>
      </c>
    </row>
    <row r="945" spans="2:5" x14ac:dyDescent="0.25">
      <c r="B945" s="85" t="s">
        <v>518</v>
      </c>
      <c r="C945" s="86" t="str">
        <f>"=="&amp;analysis!A946&amp;"=="&amp;"&lt;"&amp;analysis!C946&amp;"&gt; "&amp;" &lt;Q"&amp;analysis!D946&amp;"&gt; "&amp;" &lt;"&amp;analysis!C946 &amp;" Q"&amp;analysis!D946&amp;"&gt; "&amp;" &lt;F."&amp;analysis!P946&amp;"&gt; "&amp;" &lt;F."&amp;analysis!P946&amp;" Ch."&amp;analysis!R946&amp;"&gt; "&amp;" &lt;"&amp;analysis!N946&amp;"&gt; "&amp;" &lt;Lv"&amp;analysis!L946&amp;"&gt; "&amp;" **"&amp;analysis!F946&amp;"** "</f>
        <v xml:space="preserve">==201845==&lt;2018&gt;  &lt;Q45&gt;  &lt;2018 Q45&gt;  &lt;F.6&gt;  &lt;F.6 Ch.1&gt;  &lt;A3&gt;  &lt;Lv3&gt;  **A** </v>
      </c>
      <c r="D945" s="85" t="s">
        <v>519</v>
      </c>
      <c r="E945" s="84" t="str">
        <f>analysis!C946&amp;" Q"&amp;analysis!D946&amp;" &lt;F."&amp;analysis!P946&amp;" Ch."&amp;analysis!R946&amp;"&gt; "&amp;" &lt;Lv"&amp;analysis!L946&amp;"&gt; "</f>
        <v xml:space="preserve">2018 Q45 &lt;F.6 Ch.1&gt;  &lt;Lv3&gt; </v>
      </c>
    </row>
    <row r="946" spans="2:5" x14ac:dyDescent="0.25">
      <c r="B946" s="85" t="s">
        <v>518</v>
      </c>
      <c r="C946" s="86" t="str">
        <f>"=="&amp;analysis!A947&amp;"=="&amp;"&lt;"&amp;analysis!C947&amp;"&gt; "&amp;" &lt;Q"&amp;analysis!D947&amp;"&gt; "&amp;" &lt;"&amp;analysis!C947 &amp;" Q"&amp;analysis!D947&amp;"&gt; "&amp;" &lt;F."&amp;analysis!P947&amp;"&gt; "&amp;" &lt;F."&amp;analysis!P947&amp;" Ch."&amp;analysis!R947&amp;"&gt; "&amp;" &lt;"&amp;analysis!N947&amp;"&gt; "&amp;" &lt;Lv"&amp;analysis!L947&amp;"&gt; "&amp;" **"&amp;analysis!F947&amp;"** "</f>
        <v xml:space="preserve">==201901==&lt;2019&gt;  &lt;Q1&gt;  &lt;2019 Q1&gt;  &lt;F.3&gt;  &lt;F.3 Ch.2&gt;  &lt;A2&gt;  &lt;Lv3&gt;  **C** </v>
      </c>
      <c r="D946" s="85" t="s">
        <v>519</v>
      </c>
      <c r="E946" s="84" t="str">
        <f>analysis!C947&amp;" Q"&amp;analysis!D947&amp;" &lt;F."&amp;analysis!P947&amp;" Ch."&amp;analysis!R947&amp;"&gt; "&amp;" &lt;Lv"&amp;analysis!L947&amp;"&gt; "</f>
        <v xml:space="preserve">2019 Q1 &lt;F.3 Ch.2&gt;  &lt;Lv3&gt; </v>
      </c>
    </row>
    <row r="947" spans="2:5" x14ac:dyDescent="0.25">
      <c r="B947" s="85" t="s">
        <v>518</v>
      </c>
      <c r="C947" s="86" t="str">
        <f>"=="&amp;analysis!A948&amp;"=="&amp;"&lt;"&amp;analysis!C948&amp;"&gt; "&amp;" &lt;Q"&amp;analysis!D948&amp;"&gt; "&amp;" &lt;"&amp;analysis!C948 &amp;" Q"&amp;analysis!D948&amp;"&gt; "&amp;" &lt;F."&amp;analysis!P948&amp;"&gt; "&amp;" &lt;F."&amp;analysis!P948&amp;" Ch."&amp;analysis!R948&amp;"&gt; "&amp;" &lt;"&amp;analysis!N948&amp;"&gt; "&amp;" &lt;Lv"&amp;analysis!L948&amp;"&gt; "&amp;" **"&amp;analysis!F948&amp;"** "</f>
        <v xml:space="preserve">==201902==&lt;2019&gt;  &lt;Q2&gt;  &lt;2019 Q2&gt;  &lt;F.2&gt;  &lt;F.2 Ch.2&gt;  &lt;A1&gt;  &lt;Lv2&gt;  **D** </v>
      </c>
      <c r="D947" s="85" t="s">
        <v>519</v>
      </c>
      <c r="E947" s="84" t="str">
        <f>analysis!C948&amp;" Q"&amp;analysis!D948&amp;" &lt;F."&amp;analysis!P948&amp;" Ch."&amp;analysis!R948&amp;"&gt; "&amp;" &lt;Lv"&amp;analysis!L948&amp;"&gt; "</f>
        <v xml:space="preserve">2019 Q2 &lt;F.2 Ch.2&gt;  &lt;Lv2&gt; </v>
      </c>
    </row>
    <row r="948" spans="2:5" x14ac:dyDescent="0.25">
      <c r="B948" s="85" t="s">
        <v>518</v>
      </c>
      <c r="C948" s="86" t="str">
        <f>"=="&amp;analysis!A949&amp;"=="&amp;"&lt;"&amp;analysis!C949&amp;"&gt; "&amp;" &lt;Q"&amp;analysis!D949&amp;"&gt; "&amp;" &lt;"&amp;analysis!C949 &amp;" Q"&amp;analysis!D949&amp;"&gt; "&amp;" &lt;F."&amp;analysis!P949&amp;"&gt; "&amp;" &lt;F."&amp;analysis!P949&amp;" Ch."&amp;analysis!R949&amp;"&gt; "&amp;" &lt;"&amp;analysis!N949&amp;"&gt; "&amp;" &lt;Lv"&amp;analysis!L949&amp;"&gt; "&amp;" **"&amp;analysis!F949&amp;"** "</f>
        <v xml:space="preserve">==201903==&lt;2019&gt;  &lt;Q3&gt;  &lt;2019 Q3&gt;  &lt;F.2&gt;  &lt;F.2 Ch.5&gt;  &lt;A1&gt;  &lt;Lv2&gt;  **B** </v>
      </c>
      <c r="D948" s="85" t="s">
        <v>519</v>
      </c>
      <c r="E948" s="84" t="str">
        <f>analysis!C949&amp;" Q"&amp;analysis!D949&amp;" &lt;F."&amp;analysis!P949&amp;" Ch."&amp;analysis!R949&amp;"&gt; "&amp;" &lt;Lv"&amp;analysis!L949&amp;"&gt; "</f>
        <v xml:space="preserve">2019 Q3 &lt;F.2 Ch.5&gt;  &lt;Lv2&gt; </v>
      </c>
    </row>
    <row r="949" spans="2:5" x14ac:dyDescent="0.25">
      <c r="B949" s="85" t="s">
        <v>518</v>
      </c>
      <c r="C949" s="86" t="str">
        <f>"=="&amp;analysis!A950&amp;"=="&amp;"&lt;"&amp;analysis!C950&amp;"&gt; "&amp;" &lt;Q"&amp;analysis!D950&amp;"&gt; "&amp;" &lt;"&amp;analysis!C950 &amp;" Q"&amp;analysis!D950&amp;"&gt; "&amp;" &lt;F."&amp;analysis!P950&amp;"&gt; "&amp;" &lt;F."&amp;analysis!P950&amp;" Ch."&amp;analysis!R950&amp;"&gt; "&amp;" &lt;"&amp;analysis!N950&amp;"&gt; "&amp;" &lt;Lv"&amp;analysis!L950&amp;"&gt; "&amp;" **"&amp;analysis!F950&amp;"** "</f>
        <v xml:space="preserve">==201904==&lt;2019&gt;  &lt;Q4&gt;  &lt;2019 Q4&gt;  &lt;F.2&gt;  &lt;F.2 Ch.3&gt;  &lt;A1&gt;  &lt;Lv2&gt;  **C** </v>
      </c>
      <c r="D949" s="85" t="s">
        <v>519</v>
      </c>
      <c r="E949" s="84" t="str">
        <f>analysis!C950&amp;" Q"&amp;analysis!D950&amp;" &lt;F."&amp;analysis!P950&amp;" Ch."&amp;analysis!R950&amp;"&gt; "&amp;" &lt;Lv"&amp;analysis!L950&amp;"&gt; "</f>
        <v xml:space="preserve">2019 Q4 &lt;F.2 Ch.3&gt;  &lt;Lv2&gt; </v>
      </c>
    </row>
    <row r="950" spans="2:5" x14ac:dyDescent="0.25">
      <c r="B950" s="85" t="s">
        <v>518</v>
      </c>
      <c r="C950" s="86" t="str">
        <f>"=="&amp;analysis!A951&amp;"=="&amp;"&lt;"&amp;analysis!C951&amp;"&gt; "&amp;" &lt;Q"&amp;analysis!D951&amp;"&gt; "&amp;" &lt;"&amp;analysis!C951 &amp;" Q"&amp;analysis!D951&amp;"&gt; "&amp;" &lt;F."&amp;analysis!P951&amp;"&gt; "&amp;" &lt;F."&amp;analysis!P951&amp;" Ch."&amp;analysis!R951&amp;"&gt; "&amp;" &lt;"&amp;analysis!N951&amp;"&gt; "&amp;" &lt;Lv"&amp;analysis!L951&amp;"&gt; "&amp;" **"&amp;analysis!F951&amp;"** "</f>
        <v xml:space="preserve">==201905==&lt;2019&gt;  &lt;Q5&gt;  &lt;2019 Q5&gt;  &lt;F.2&gt;  &lt;F.2 Ch.4&gt;  &lt;A1&gt;  &lt;Lv2&gt;  **A** </v>
      </c>
      <c r="D950" s="85" t="s">
        <v>519</v>
      </c>
      <c r="E950" s="84" t="str">
        <f>analysis!C951&amp;" Q"&amp;analysis!D951&amp;" &lt;F."&amp;analysis!P951&amp;" Ch."&amp;analysis!R951&amp;"&gt; "&amp;" &lt;Lv"&amp;analysis!L951&amp;"&gt; "</f>
        <v xml:space="preserve">2019 Q5 &lt;F.2 Ch.4&gt;  &lt;Lv2&gt; </v>
      </c>
    </row>
    <row r="951" spans="2:5" x14ac:dyDescent="0.25">
      <c r="B951" s="85" t="s">
        <v>518</v>
      </c>
      <c r="C951" s="86" t="str">
        <f>"=="&amp;analysis!A952&amp;"=="&amp;"&lt;"&amp;analysis!C952&amp;"&gt; "&amp;" &lt;Q"&amp;analysis!D952&amp;"&gt; "&amp;" &lt;"&amp;analysis!C952 &amp;" Q"&amp;analysis!D952&amp;"&gt; "&amp;" &lt;F."&amp;analysis!P952&amp;"&gt; "&amp;" &lt;F."&amp;analysis!P952&amp;" Ch."&amp;analysis!R952&amp;"&gt; "&amp;" &lt;"&amp;analysis!N952&amp;"&gt; "&amp;" &lt;Lv"&amp;analysis!L952&amp;"&gt; "&amp;" **"&amp;analysis!F952&amp;"** "</f>
        <v xml:space="preserve">==201906==&lt;2019&gt;  &lt;Q6&gt;  &lt;2019 Q6&gt;  &lt;F.2&gt;  &lt;F.2 Ch.1&gt;  &lt;A1&gt;  &lt;Lv2&gt;  **D** </v>
      </c>
      <c r="D951" s="85" t="s">
        <v>519</v>
      </c>
      <c r="E951" s="84" t="str">
        <f>analysis!C952&amp;" Q"&amp;analysis!D952&amp;" &lt;F."&amp;analysis!P952&amp;" Ch."&amp;analysis!R952&amp;"&gt; "&amp;" &lt;Lv"&amp;analysis!L952&amp;"&gt; "</f>
        <v xml:space="preserve">2019 Q6 &lt;F.2 Ch.1&gt;  &lt;Lv2&gt; </v>
      </c>
    </row>
    <row r="952" spans="2:5" x14ac:dyDescent="0.25">
      <c r="B952" s="85" t="s">
        <v>518</v>
      </c>
      <c r="C952" s="86" t="str">
        <f>"=="&amp;analysis!A953&amp;"=="&amp;"&lt;"&amp;analysis!C953&amp;"&gt; "&amp;" &lt;Q"&amp;analysis!D953&amp;"&gt; "&amp;" &lt;"&amp;analysis!C953 &amp;" Q"&amp;analysis!D953&amp;"&gt; "&amp;" &lt;F."&amp;analysis!P953&amp;"&gt; "&amp;" &lt;F."&amp;analysis!P953&amp;" Ch."&amp;analysis!R953&amp;"&gt; "&amp;" &lt;"&amp;analysis!N953&amp;"&gt; "&amp;" &lt;Lv"&amp;analysis!L953&amp;"&gt; "&amp;" **"&amp;analysis!F953&amp;"** "</f>
        <v xml:space="preserve">==201907==&lt;2019&gt;  &lt;Q7&gt;  &lt;2019 Q7&gt;  &lt;F.5&gt;  &lt;F.5 Ch.2&gt;  &lt;A4&gt;  &lt;Lv3&gt;  **B** </v>
      </c>
      <c r="D952" s="85" t="s">
        <v>519</v>
      </c>
      <c r="E952" s="84" t="str">
        <f>analysis!C953&amp;" Q"&amp;analysis!D953&amp;" &lt;F."&amp;analysis!P953&amp;" Ch."&amp;analysis!R953&amp;"&gt; "&amp;" &lt;Lv"&amp;analysis!L953&amp;"&gt; "</f>
        <v xml:space="preserve">2019 Q7 &lt;F.5 Ch.2&gt;  &lt;Lv3&gt; </v>
      </c>
    </row>
    <row r="953" spans="2:5" x14ac:dyDescent="0.25">
      <c r="B953" s="85" t="s">
        <v>518</v>
      </c>
      <c r="C953" s="86" t="str">
        <f>"=="&amp;analysis!A954&amp;"=="&amp;"&lt;"&amp;analysis!C954&amp;"&gt; "&amp;" &lt;Q"&amp;analysis!D954&amp;"&gt; "&amp;" &lt;"&amp;analysis!C954 &amp;" Q"&amp;analysis!D954&amp;"&gt; "&amp;" &lt;F."&amp;analysis!P954&amp;"&gt; "&amp;" &lt;F."&amp;analysis!P954&amp;" Ch."&amp;analysis!R954&amp;"&gt; "&amp;" &lt;"&amp;analysis!N954&amp;"&gt; "&amp;" &lt;Lv"&amp;analysis!L954&amp;"&gt; "&amp;" **"&amp;analysis!F954&amp;"** "</f>
        <v xml:space="preserve">==201908==&lt;2019&gt;  &lt;Q8&gt;  &lt;2019 Q8&gt;  &lt;F.4&gt;  &lt;F.4 Ch.4&gt;  &lt;A3&gt;  &lt;Lv2&gt;  **C** </v>
      </c>
      <c r="D953" s="85" t="s">
        <v>519</v>
      </c>
      <c r="E953" s="84" t="str">
        <f>analysis!C954&amp;" Q"&amp;analysis!D954&amp;" &lt;F."&amp;analysis!P954&amp;" Ch."&amp;analysis!R954&amp;"&gt; "&amp;" &lt;Lv"&amp;analysis!L954&amp;"&gt; "</f>
        <v xml:space="preserve">2019 Q8 &lt;F.4 Ch.4&gt;  &lt;Lv2&gt; </v>
      </c>
    </row>
    <row r="954" spans="2:5" x14ac:dyDescent="0.25">
      <c r="B954" s="85" t="s">
        <v>518</v>
      </c>
      <c r="C954" s="86" t="str">
        <f>"=="&amp;analysis!A955&amp;"=="&amp;"&lt;"&amp;analysis!C955&amp;"&gt; "&amp;" &lt;Q"&amp;analysis!D955&amp;"&gt; "&amp;" &lt;"&amp;analysis!C955 &amp;" Q"&amp;analysis!D955&amp;"&gt; "&amp;" &lt;F."&amp;analysis!P955&amp;"&gt; "&amp;" &lt;F."&amp;analysis!P955&amp;" Ch."&amp;analysis!R955&amp;"&gt; "&amp;" &lt;"&amp;analysis!N955&amp;"&gt; "&amp;" &lt;Lv"&amp;analysis!L955&amp;"&gt; "&amp;" **"&amp;analysis!F955&amp;"** "</f>
        <v xml:space="preserve">==201909==&lt;2019&gt;  &lt;Q9&gt;  &lt;2019 Q9&gt;  &lt;F.4&gt;  &lt;F.4 Ch.6&gt;  &lt;A3&gt;  &lt;Lv3&gt;  **D** </v>
      </c>
      <c r="D954" s="85" t="s">
        <v>519</v>
      </c>
      <c r="E954" s="84" t="str">
        <f>analysis!C955&amp;" Q"&amp;analysis!D955&amp;" &lt;F."&amp;analysis!P955&amp;" Ch."&amp;analysis!R955&amp;"&gt; "&amp;" &lt;Lv"&amp;analysis!L955&amp;"&gt; "</f>
        <v xml:space="preserve">2019 Q9 &lt;F.4 Ch.6&gt;  &lt;Lv3&gt; </v>
      </c>
    </row>
    <row r="955" spans="2:5" x14ac:dyDescent="0.25">
      <c r="B955" s="85" t="s">
        <v>518</v>
      </c>
      <c r="C955" s="86" t="str">
        <f>"=="&amp;analysis!A956&amp;"=="&amp;"&lt;"&amp;analysis!C956&amp;"&gt; "&amp;" &lt;Q"&amp;analysis!D956&amp;"&gt; "&amp;" &lt;"&amp;analysis!C956 &amp;" Q"&amp;analysis!D956&amp;"&gt; "&amp;" &lt;F."&amp;analysis!P956&amp;"&gt; "&amp;" &lt;F."&amp;analysis!P956&amp;" Ch."&amp;analysis!R956&amp;"&gt; "&amp;" &lt;"&amp;analysis!N956&amp;"&gt; "&amp;" &lt;Lv"&amp;analysis!L956&amp;"&gt; "&amp;" **"&amp;analysis!F956&amp;"** "</f>
        <v xml:space="preserve">==201910==&lt;2019&gt;  &lt;Q10&gt;  &lt;2019 Q10&gt;  &lt;F.4&gt;  &lt;F.4 Ch.5&gt;  &lt;A4&gt;  &lt;Lv2&gt;  **A** </v>
      </c>
      <c r="D955" s="85" t="s">
        <v>519</v>
      </c>
      <c r="E955" s="84" t="str">
        <f>analysis!C956&amp;" Q"&amp;analysis!D956&amp;" &lt;F."&amp;analysis!P956&amp;" Ch."&amp;analysis!R956&amp;"&gt; "&amp;" &lt;Lv"&amp;analysis!L956&amp;"&gt; "</f>
        <v xml:space="preserve">2019 Q10 &lt;F.4 Ch.5&gt;  &lt;Lv2&gt; </v>
      </c>
    </row>
    <row r="956" spans="2:5" x14ac:dyDescent="0.25">
      <c r="B956" s="85" t="s">
        <v>518</v>
      </c>
      <c r="C956" s="86" t="str">
        <f>"=="&amp;analysis!A957&amp;"=="&amp;"&lt;"&amp;analysis!C957&amp;"&gt; "&amp;" &lt;Q"&amp;analysis!D957&amp;"&gt; "&amp;" &lt;"&amp;analysis!C957 &amp;" Q"&amp;analysis!D957&amp;"&gt; "&amp;" &lt;F."&amp;analysis!P957&amp;"&gt; "&amp;" &lt;F."&amp;analysis!P957&amp;" Ch."&amp;analysis!R957&amp;"&gt; "&amp;" &lt;"&amp;analysis!N957&amp;"&gt; "&amp;" &lt;Lv"&amp;analysis!L957&amp;"&gt; "&amp;" **"&amp;analysis!F957&amp;"** "</f>
        <v xml:space="preserve">==201911==&lt;2019&gt;  &lt;Q11&gt;  &lt;2019 Q11&gt;  &lt;F.3&gt;  &lt;F.3 Ch.3&gt;  &lt;DA&gt;  &lt;Lv2&gt;  **C** </v>
      </c>
      <c r="D956" s="85" t="s">
        <v>519</v>
      </c>
      <c r="E956" s="84" t="str">
        <f>analysis!C957&amp;" Q"&amp;analysis!D957&amp;" &lt;F."&amp;analysis!P957&amp;" Ch."&amp;analysis!R957&amp;"&gt; "&amp;" &lt;Lv"&amp;analysis!L957&amp;"&gt; "</f>
        <v xml:space="preserve">2019 Q11 &lt;F.3 Ch.3&gt;  &lt;Lv2&gt; </v>
      </c>
    </row>
    <row r="957" spans="2:5" x14ac:dyDescent="0.25">
      <c r="B957" s="85" t="s">
        <v>518</v>
      </c>
      <c r="C957" s="86" t="str">
        <f>"=="&amp;analysis!A958&amp;"=="&amp;"&lt;"&amp;analysis!C958&amp;"&gt; "&amp;" &lt;Q"&amp;analysis!D958&amp;"&gt; "&amp;" &lt;"&amp;analysis!C958 &amp;" Q"&amp;analysis!D958&amp;"&gt; "&amp;" &lt;F."&amp;analysis!P958&amp;"&gt; "&amp;" &lt;F."&amp;analysis!P958&amp;" Ch."&amp;analysis!R958&amp;"&gt; "&amp;" &lt;"&amp;analysis!N958&amp;"&gt; "&amp;" &lt;Lv"&amp;analysis!L958&amp;"&gt; "&amp;" **"&amp;analysis!F958&amp;"** "</f>
        <v xml:space="preserve">==201912==&lt;2019&gt;  &lt;Q12&gt;  &lt;2019 Q12&gt;  &lt;F.2&gt;  &lt;F.2 Ch.6&gt;  &lt;A1&gt;  &lt;Lv3&gt;  **B** </v>
      </c>
      <c r="D957" s="85" t="s">
        <v>519</v>
      </c>
      <c r="E957" s="84" t="str">
        <f>analysis!C958&amp;" Q"&amp;analysis!D958&amp;" &lt;F."&amp;analysis!P958&amp;" Ch."&amp;analysis!R958&amp;"&gt; "&amp;" &lt;Lv"&amp;analysis!L958&amp;"&gt; "</f>
        <v xml:space="preserve">2019 Q12 &lt;F.2 Ch.6&gt;  &lt;Lv3&gt; </v>
      </c>
    </row>
    <row r="958" spans="2:5" x14ac:dyDescent="0.25">
      <c r="B958" s="85" t="s">
        <v>518</v>
      </c>
      <c r="C958" s="86" t="str">
        <f>"=="&amp;analysis!A959&amp;"=="&amp;"&lt;"&amp;analysis!C959&amp;"&gt; "&amp;" &lt;Q"&amp;analysis!D959&amp;"&gt; "&amp;" &lt;"&amp;analysis!C959 &amp;" Q"&amp;analysis!D959&amp;"&gt; "&amp;" &lt;F."&amp;analysis!P959&amp;"&gt; "&amp;" &lt;F."&amp;analysis!P959&amp;" Ch."&amp;analysis!R959&amp;"&gt; "&amp;" &lt;"&amp;analysis!N959&amp;"&gt; "&amp;" &lt;Lv"&amp;analysis!L959&amp;"&gt; "&amp;" **"&amp;analysis!F959&amp;"** "</f>
        <v xml:space="preserve">==201913==&lt;2019&gt;  &lt;Q13&gt;  &lt;2019 Q13&gt;  &lt;F.5&gt;  &lt;F.5 Ch.6&gt;  &lt;DA&gt;  &lt;Lv2&gt;  **A** </v>
      </c>
      <c r="D958" s="85" t="s">
        <v>519</v>
      </c>
      <c r="E958" s="84" t="str">
        <f>analysis!C959&amp;" Q"&amp;analysis!D959&amp;" &lt;F."&amp;analysis!P959&amp;" Ch."&amp;analysis!R959&amp;"&gt; "&amp;" &lt;Lv"&amp;analysis!L959&amp;"&gt; "</f>
        <v xml:space="preserve">2019 Q13 &lt;F.5 Ch.6&gt;  &lt;Lv2&gt; </v>
      </c>
    </row>
    <row r="959" spans="2:5" x14ac:dyDescent="0.25">
      <c r="B959" s="85" t="s">
        <v>518</v>
      </c>
      <c r="C959" s="86" t="str">
        <f>"=="&amp;analysis!A960&amp;"=="&amp;"&lt;"&amp;analysis!C960&amp;"&gt; "&amp;" &lt;Q"&amp;analysis!D960&amp;"&gt; "&amp;" &lt;"&amp;analysis!C960 &amp;" Q"&amp;analysis!D960&amp;"&gt; "&amp;" &lt;F."&amp;analysis!P960&amp;"&gt; "&amp;" &lt;F."&amp;analysis!P960&amp;" Ch."&amp;analysis!R960&amp;"&gt; "&amp;" &lt;"&amp;analysis!N960&amp;"&gt; "&amp;" &lt;Lv"&amp;analysis!L960&amp;"&gt; "&amp;" **"&amp;analysis!F960&amp;"** "</f>
        <v xml:space="preserve">==201914==&lt;2019&gt;  &lt;Q14&gt;  &lt;2019 Q14&gt;  &lt;F.6&gt;  &lt;F.6 Ch.1&gt;  &lt;A3&gt;  &lt;Lv2&gt;  **C** </v>
      </c>
      <c r="D959" s="85" t="s">
        <v>519</v>
      </c>
      <c r="E959" s="84" t="str">
        <f>analysis!C960&amp;" Q"&amp;analysis!D960&amp;" &lt;F."&amp;analysis!P960&amp;" Ch."&amp;analysis!R960&amp;"&gt; "&amp;" &lt;Lv"&amp;analysis!L960&amp;"&gt; "</f>
        <v xml:space="preserve">2019 Q14 &lt;F.6 Ch.1&gt;  &lt;Lv2&gt; </v>
      </c>
    </row>
    <row r="960" spans="2:5" x14ac:dyDescent="0.25">
      <c r="B960" s="85" t="s">
        <v>518</v>
      </c>
      <c r="C960" s="86" t="str">
        <f>"=="&amp;analysis!A961&amp;"=="&amp;"&lt;"&amp;analysis!C961&amp;"&gt; "&amp;" &lt;Q"&amp;analysis!D961&amp;"&gt; "&amp;" &lt;"&amp;analysis!C961 &amp;" Q"&amp;analysis!D961&amp;"&gt; "&amp;" &lt;F."&amp;analysis!P961&amp;"&gt; "&amp;" &lt;F."&amp;analysis!P961&amp;" Ch."&amp;analysis!R961&amp;"&gt; "&amp;" &lt;"&amp;analysis!N961&amp;"&gt; "&amp;" &lt;Lv"&amp;analysis!L961&amp;"&gt; "&amp;" **"&amp;analysis!F961&amp;"** "</f>
        <v xml:space="preserve">==201915==&lt;2019&gt;  &lt;Q15&gt;  &lt;2019 Q15&gt;  &lt;F.3&gt;  &lt;F.3 Ch.10&gt;  &lt;VA2&gt;  &lt;Lv3&gt;  **D** </v>
      </c>
      <c r="D960" s="85" t="s">
        <v>519</v>
      </c>
      <c r="E960" s="84" t="str">
        <f>analysis!C961&amp;" Q"&amp;analysis!D961&amp;" &lt;F."&amp;analysis!P961&amp;" Ch."&amp;analysis!R961&amp;"&gt; "&amp;" &lt;Lv"&amp;analysis!L961&amp;"&gt; "</f>
        <v xml:space="preserve">2019 Q15 &lt;F.3 Ch.10&gt;  &lt;Lv3&gt; </v>
      </c>
    </row>
    <row r="961" spans="2:5" x14ac:dyDescent="0.25">
      <c r="B961" s="85" t="s">
        <v>518</v>
      </c>
      <c r="C961" s="86" t="str">
        <f>"=="&amp;analysis!A962&amp;"=="&amp;"&lt;"&amp;analysis!C962&amp;"&gt; "&amp;" &lt;Q"&amp;analysis!D962&amp;"&gt; "&amp;" &lt;"&amp;analysis!C962 &amp;" Q"&amp;analysis!D962&amp;"&gt; "&amp;" &lt;F."&amp;analysis!P962&amp;"&gt; "&amp;" &lt;F."&amp;analysis!P962&amp;" Ch."&amp;analysis!R962&amp;"&gt; "&amp;" &lt;"&amp;analysis!N962&amp;"&gt; "&amp;" &lt;Lv"&amp;analysis!L962&amp;"&gt; "&amp;" **"&amp;analysis!F962&amp;"** "</f>
        <v xml:space="preserve">==201916==&lt;2019&gt;  &lt;Q16&gt;  &lt;2019 Q16&gt;  &lt;F.3&gt;  &lt;F.3 Ch.8&gt;  &lt;DG2&gt;  &lt;Lv7&gt;  **D** </v>
      </c>
      <c r="D961" s="85" t="s">
        <v>519</v>
      </c>
      <c r="E961" s="84" t="str">
        <f>analysis!C962&amp;" Q"&amp;analysis!D962&amp;" &lt;F."&amp;analysis!P962&amp;" Ch."&amp;analysis!R962&amp;"&gt; "&amp;" &lt;Lv"&amp;analysis!L962&amp;"&gt; "</f>
        <v xml:space="preserve">2019 Q16 &lt;F.3 Ch.8&gt;  &lt;Lv7&gt; </v>
      </c>
    </row>
    <row r="962" spans="2:5" x14ac:dyDescent="0.25">
      <c r="B962" s="85" t="s">
        <v>518</v>
      </c>
      <c r="C962" s="86" t="str">
        <f>"=="&amp;analysis!A963&amp;"=="&amp;"&lt;"&amp;analysis!C963&amp;"&gt; "&amp;" &lt;Q"&amp;analysis!D963&amp;"&gt; "&amp;" &lt;"&amp;analysis!C963 &amp;" Q"&amp;analysis!D963&amp;"&gt; "&amp;" &lt;F."&amp;analysis!P963&amp;"&gt; "&amp;" &lt;F."&amp;analysis!P963&amp;" Ch."&amp;analysis!R963&amp;"&gt; "&amp;" &lt;"&amp;analysis!N963&amp;"&gt; "&amp;" &lt;Lv"&amp;analysis!L963&amp;"&gt; "&amp;" **"&amp;analysis!F963&amp;"** "</f>
        <v xml:space="preserve">==201917==&lt;2019&gt;  &lt;Q17&gt;  &lt;2019 Q17&gt;  &lt;F.2&gt;  &lt;F.2 Ch.8&gt;  &lt;DG1&gt;  &lt;Lv4&gt;  **A** </v>
      </c>
      <c r="D962" s="85" t="s">
        <v>519</v>
      </c>
      <c r="E962" s="84" t="str">
        <f>analysis!C963&amp;" Q"&amp;analysis!D963&amp;" &lt;F."&amp;analysis!P963&amp;" Ch."&amp;analysis!R963&amp;"&gt; "&amp;" &lt;Lv"&amp;analysis!L963&amp;"&gt; "</f>
        <v xml:space="preserve">2019 Q17 &lt;F.2 Ch.8&gt;  &lt;Lv4&gt; </v>
      </c>
    </row>
    <row r="963" spans="2:5" x14ac:dyDescent="0.25">
      <c r="B963" s="85" t="s">
        <v>518</v>
      </c>
      <c r="C963" s="86" t="str">
        <f>"=="&amp;analysis!A964&amp;"=="&amp;"&lt;"&amp;analysis!C964&amp;"&gt; "&amp;" &lt;Q"&amp;analysis!D964&amp;"&gt; "&amp;" &lt;"&amp;analysis!C964 &amp;" Q"&amp;analysis!D964&amp;"&gt; "&amp;" &lt;F."&amp;analysis!P964&amp;"&gt; "&amp;" &lt;F."&amp;analysis!P964&amp;" Ch."&amp;analysis!R964&amp;"&gt; "&amp;" &lt;"&amp;analysis!N964&amp;"&gt; "&amp;" &lt;Lv"&amp;analysis!L964&amp;"&gt; "&amp;" **"&amp;analysis!F964&amp;"** "</f>
        <v xml:space="preserve">==201918==&lt;2019&gt;  &lt;Q18&gt;  &lt;2019 Q18&gt;  &lt;F.3&gt;  &lt;F.3 Ch.8&gt;  &lt;DG2&gt;  &lt;Lv7&gt;  **D** </v>
      </c>
      <c r="D963" s="85" t="s">
        <v>519</v>
      </c>
      <c r="E963" s="84" t="str">
        <f>analysis!C964&amp;" Q"&amp;analysis!D964&amp;" &lt;F."&amp;analysis!P964&amp;" Ch."&amp;analysis!R964&amp;"&gt; "&amp;" &lt;Lv"&amp;analysis!L964&amp;"&gt; "</f>
        <v xml:space="preserve">2019 Q18 &lt;F.3 Ch.8&gt;  &lt;Lv7&gt; </v>
      </c>
    </row>
    <row r="964" spans="2:5" x14ac:dyDescent="0.25">
      <c r="B964" s="85" t="s">
        <v>518</v>
      </c>
      <c r="C964" s="86" t="str">
        <f>"=="&amp;analysis!A965&amp;"=="&amp;"&lt;"&amp;analysis!C965&amp;"&gt; "&amp;" &lt;Q"&amp;analysis!D965&amp;"&gt; "&amp;" &lt;"&amp;analysis!C965 &amp;" Q"&amp;analysis!D965&amp;"&gt; "&amp;" &lt;F."&amp;analysis!P965&amp;"&gt; "&amp;" &lt;F."&amp;analysis!P965&amp;" Ch."&amp;analysis!R965&amp;"&gt; "&amp;" &lt;"&amp;analysis!N965&amp;"&gt; "&amp;" &lt;Lv"&amp;analysis!L965&amp;"&gt; "&amp;" **"&amp;analysis!F965&amp;"** "</f>
        <v xml:space="preserve">==201919==&lt;2019&gt;  &lt;Q19&gt;  &lt;2019 Q19&gt;  &lt;F.5&gt;  &lt;F.5 Ch.9&gt;  &lt;T2&gt;  &lt;Lv2&gt;  **A** </v>
      </c>
      <c r="D964" s="85" t="s">
        <v>519</v>
      </c>
      <c r="E964" s="84" t="str">
        <f>analysis!C965&amp;" Q"&amp;analysis!D965&amp;" &lt;F."&amp;analysis!P965&amp;" Ch."&amp;analysis!R965&amp;"&gt; "&amp;" &lt;Lv"&amp;analysis!L965&amp;"&gt; "</f>
        <v xml:space="preserve">2019 Q19 &lt;F.5 Ch.9&gt;  &lt;Lv2&gt; </v>
      </c>
    </row>
    <row r="965" spans="2:5" x14ac:dyDescent="0.25">
      <c r="B965" s="85" t="s">
        <v>518</v>
      </c>
      <c r="C965" s="86" t="str">
        <f>"=="&amp;analysis!A966&amp;"=="&amp;"&lt;"&amp;analysis!C966&amp;"&gt; "&amp;" &lt;Q"&amp;analysis!D966&amp;"&gt; "&amp;" &lt;"&amp;analysis!C966 &amp;" Q"&amp;analysis!D966&amp;"&gt; "&amp;" &lt;F."&amp;analysis!P966&amp;"&gt; "&amp;" &lt;F."&amp;analysis!P966&amp;" Ch."&amp;analysis!R966&amp;"&gt; "&amp;" &lt;"&amp;analysis!N966&amp;"&gt; "&amp;" &lt;Lv"&amp;analysis!L966&amp;"&gt; "&amp;" **"&amp;analysis!F966&amp;"** "</f>
        <v xml:space="preserve">==201920==&lt;2019&gt;  &lt;Q20&gt;  &lt;2019 Q20&gt;  &lt;F.3&gt;  &lt;F.3 Ch.8&gt;  &lt;DG2&gt;  &lt;Lv4&gt;  **C** </v>
      </c>
      <c r="D965" s="85" t="s">
        <v>519</v>
      </c>
      <c r="E965" s="84" t="str">
        <f>analysis!C966&amp;" Q"&amp;analysis!D966&amp;" &lt;F."&amp;analysis!P966&amp;" Ch."&amp;analysis!R966&amp;"&gt; "&amp;" &lt;Lv"&amp;analysis!L966&amp;"&gt; "</f>
        <v xml:space="preserve">2019 Q20 &lt;F.3 Ch.8&gt;  &lt;Lv4&gt; </v>
      </c>
    </row>
    <row r="966" spans="2:5" x14ac:dyDescent="0.25">
      <c r="B966" s="85" t="s">
        <v>518</v>
      </c>
      <c r="C966" s="86" t="str">
        <f>"=="&amp;analysis!A967&amp;"=="&amp;"&lt;"&amp;analysis!C967&amp;"&gt; "&amp;" &lt;Q"&amp;analysis!D967&amp;"&gt; "&amp;" &lt;"&amp;analysis!C967 &amp;" Q"&amp;analysis!D967&amp;"&gt; "&amp;" &lt;F."&amp;analysis!P967&amp;"&gt; "&amp;" &lt;F."&amp;analysis!P967&amp;" Ch."&amp;analysis!R967&amp;"&gt; "&amp;" &lt;"&amp;analysis!N967&amp;"&gt; "&amp;" &lt;Lv"&amp;analysis!L967&amp;"&gt; "&amp;" **"&amp;analysis!F967&amp;"** "</f>
        <v xml:space="preserve">==201921==&lt;2019&gt;  &lt;Q21&gt;  &lt;2019 Q21&gt;  &lt;F.4&gt;  &lt;F.4 Ch.10&gt;  &lt;DG3&gt;  &lt;Lv4&gt;  **B** </v>
      </c>
      <c r="D966" s="85" t="s">
        <v>519</v>
      </c>
      <c r="E966" s="84" t="str">
        <f>analysis!C967&amp;" Q"&amp;analysis!D967&amp;" &lt;F."&amp;analysis!P967&amp;" Ch."&amp;analysis!R967&amp;"&gt; "&amp;" &lt;Lv"&amp;analysis!L967&amp;"&gt; "</f>
        <v xml:space="preserve">2019 Q21 &lt;F.4 Ch.10&gt;  &lt;Lv4&gt; </v>
      </c>
    </row>
    <row r="967" spans="2:5" x14ac:dyDescent="0.25">
      <c r="B967" s="85" t="s">
        <v>518</v>
      </c>
      <c r="C967" s="86" t="str">
        <f>"=="&amp;analysis!A968&amp;"=="&amp;"&lt;"&amp;analysis!C968&amp;"&gt; "&amp;" &lt;Q"&amp;analysis!D968&amp;"&gt; "&amp;" &lt;"&amp;analysis!C968 &amp;" Q"&amp;analysis!D968&amp;"&gt; "&amp;" &lt;F."&amp;analysis!P968&amp;"&gt; "&amp;" &lt;F."&amp;analysis!P968&amp;" Ch."&amp;analysis!R968&amp;"&gt; "&amp;" &lt;"&amp;analysis!N968&amp;"&gt; "&amp;" &lt;Lv"&amp;analysis!L968&amp;"&gt; "&amp;" **"&amp;analysis!F968&amp;"** "</f>
        <v xml:space="preserve">==201922==&lt;2019&gt;  &lt;Q22&gt;  &lt;2019 Q22&gt;  &lt;F.2&gt;  &lt;F.2 Ch.11&gt;  &lt;T1&gt;  &lt;Lv4&gt;  **B** </v>
      </c>
      <c r="D967" s="85" t="s">
        <v>519</v>
      </c>
      <c r="E967" s="84" t="str">
        <f>analysis!C968&amp;" Q"&amp;analysis!D968&amp;" &lt;F."&amp;analysis!P968&amp;" Ch."&amp;analysis!R968&amp;"&gt; "&amp;" &lt;Lv"&amp;analysis!L968&amp;"&gt; "</f>
        <v xml:space="preserve">2019 Q22 &lt;F.2 Ch.11&gt;  &lt;Lv4&gt; </v>
      </c>
    </row>
    <row r="968" spans="2:5" x14ac:dyDescent="0.25">
      <c r="B968" s="85" t="s">
        <v>518</v>
      </c>
      <c r="C968" s="86" t="str">
        <f>"=="&amp;analysis!A969&amp;"=="&amp;"&lt;"&amp;analysis!C969&amp;"&gt; "&amp;" &lt;Q"&amp;analysis!D969&amp;"&gt; "&amp;" &lt;"&amp;analysis!C969 &amp;" Q"&amp;analysis!D969&amp;"&gt; "&amp;" &lt;F."&amp;analysis!P969&amp;"&gt; "&amp;" &lt;F."&amp;analysis!P969&amp;" Ch."&amp;analysis!R969&amp;"&gt; "&amp;" &lt;"&amp;analysis!N969&amp;"&gt; "&amp;" &lt;Lv"&amp;analysis!L969&amp;"&gt; "&amp;" **"&amp;analysis!F969&amp;"** "</f>
        <v xml:space="preserve">==201923==&lt;2019&gt;  &lt;Q23&gt;  &lt;2019 Q23&gt;  &lt;F.4&gt;  &lt;F.4 Ch.2&gt;  &lt;AG2&gt;  &lt;Lv6&gt;  **A** </v>
      </c>
      <c r="D968" s="85" t="s">
        <v>519</v>
      </c>
      <c r="E968" s="84" t="str">
        <f>analysis!C969&amp;" Q"&amp;analysis!D969&amp;" &lt;F."&amp;analysis!P969&amp;" Ch."&amp;analysis!R969&amp;"&gt; "&amp;" &lt;Lv"&amp;analysis!L969&amp;"&gt; "</f>
        <v xml:space="preserve">2019 Q23 &lt;F.4 Ch.2&gt;  &lt;Lv6&gt; </v>
      </c>
    </row>
    <row r="969" spans="2:5" x14ac:dyDescent="0.25">
      <c r="B969" s="85" t="s">
        <v>518</v>
      </c>
      <c r="C969" s="86" t="str">
        <f>"=="&amp;analysis!A970&amp;"=="&amp;"&lt;"&amp;analysis!C970&amp;"&gt; "&amp;" &lt;Q"&amp;analysis!D970&amp;"&gt; "&amp;" &lt;"&amp;analysis!C970 &amp;" Q"&amp;analysis!D970&amp;"&gt; "&amp;" &lt;F."&amp;analysis!P970&amp;"&gt; "&amp;" &lt;F."&amp;analysis!P970&amp;" Ch."&amp;analysis!R970&amp;"&gt; "&amp;" &lt;"&amp;analysis!N970&amp;"&gt; "&amp;" &lt;Lv"&amp;analysis!L970&amp;"&gt; "&amp;" **"&amp;analysis!F970&amp;"** "</f>
        <v xml:space="preserve">==201924==&lt;2019&gt;  &lt;Q24&gt;  &lt;2019 Q24&gt;  &lt;F.4&gt;  &lt;F.4 Ch.2&gt;  &lt;AG2&gt;  &lt;Lv3&gt;  **A** </v>
      </c>
      <c r="D969" s="85" t="s">
        <v>519</v>
      </c>
      <c r="E969" s="84" t="str">
        <f>analysis!C970&amp;" Q"&amp;analysis!D970&amp;" &lt;F."&amp;analysis!P970&amp;" Ch."&amp;analysis!R970&amp;"&gt; "&amp;" &lt;Lv"&amp;analysis!L970&amp;"&gt; "</f>
        <v xml:space="preserve">2019 Q24 &lt;F.4 Ch.2&gt;  &lt;Lv3&gt; </v>
      </c>
    </row>
    <row r="970" spans="2:5" x14ac:dyDescent="0.25">
      <c r="B970" s="85" t="s">
        <v>518</v>
      </c>
      <c r="C970" s="86" t="str">
        <f>"=="&amp;analysis!A971&amp;"=="&amp;"&lt;"&amp;analysis!C971&amp;"&gt; "&amp;" &lt;Q"&amp;analysis!D971&amp;"&gt; "&amp;" &lt;"&amp;analysis!C971 &amp;" Q"&amp;analysis!D971&amp;"&gt; "&amp;" &lt;F."&amp;analysis!P971&amp;"&gt; "&amp;" &lt;F."&amp;analysis!P971&amp;" Ch."&amp;analysis!R971&amp;"&gt; "&amp;" &lt;"&amp;analysis!N971&amp;"&gt; "&amp;" &lt;Lv"&amp;analysis!L971&amp;"&gt; "&amp;" **"&amp;analysis!F971&amp;"** "</f>
        <v xml:space="preserve">==201925==&lt;2019&gt;  &lt;Q25&gt;  &lt;2019 Q25&gt;  &lt;F.1&gt;  &lt;F.1 Ch.9&gt;  &lt;Geo&gt;  &lt;Lv2&gt;  **D** </v>
      </c>
      <c r="D970" s="85" t="s">
        <v>519</v>
      </c>
      <c r="E970" s="84" t="str">
        <f>analysis!C971&amp;" Q"&amp;analysis!D971&amp;" &lt;F."&amp;analysis!P971&amp;" Ch."&amp;analysis!R971&amp;"&gt; "&amp;" &lt;Lv"&amp;analysis!L971&amp;"&gt; "</f>
        <v xml:space="preserve">2019 Q25 &lt;F.1 Ch.9&gt;  &lt;Lv2&gt; </v>
      </c>
    </row>
    <row r="971" spans="2:5" x14ac:dyDescent="0.25">
      <c r="B971" s="85" t="s">
        <v>518</v>
      </c>
      <c r="C971" s="86" t="str">
        <f>"=="&amp;analysis!A972&amp;"=="&amp;"&lt;"&amp;analysis!C972&amp;"&gt; "&amp;" &lt;Q"&amp;analysis!D972&amp;"&gt; "&amp;" &lt;"&amp;analysis!C972 &amp;" Q"&amp;analysis!D972&amp;"&gt; "&amp;" &lt;F."&amp;analysis!P972&amp;"&gt; "&amp;" &lt;F."&amp;analysis!P972&amp;" Ch."&amp;analysis!R972&amp;"&gt; "&amp;" &lt;"&amp;analysis!N972&amp;"&gt; "&amp;" &lt;Lv"&amp;analysis!L972&amp;"&gt; "&amp;" **"&amp;analysis!F972&amp;"** "</f>
        <v xml:space="preserve">==201926==&lt;2019&gt;  &lt;Q26&gt;  &lt;2019 Q26&gt;  &lt;F.5&gt;  &lt;F.5 Ch.8&gt;  &lt;A4&gt;  &lt;Lv2&gt;  **D** </v>
      </c>
      <c r="D971" s="85" t="s">
        <v>519</v>
      </c>
      <c r="E971" s="84" t="str">
        <f>analysis!C972&amp;" Q"&amp;analysis!D972&amp;" &lt;F."&amp;analysis!P972&amp;" Ch."&amp;analysis!R972&amp;"&gt; "&amp;" &lt;Lv"&amp;analysis!L972&amp;"&gt; "</f>
        <v xml:space="preserve">2019 Q26 &lt;F.5 Ch.8&gt;  &lt;Lv2&gt; </v>
      </c>
    </row>
    <row r="972" spans="2:5" x14ac:dyDescent="0.25">
      <c r="B972" s="85" t="s">
        <v>518</v>
      </c>
      <c r="C972" s="86" t="str">
        <f>"=="&amp;analysis!A973&amp;"=="&amp;"&lt;"&amp;analysis!C973&amp;"&gt; "&amp;" &lt;Q"&amp;analysis!D973&amp;"&gt; "&amp;" &lt;"&amp;analysis!C973 &amp;" Q"&amp;analysis!D973&amp;"&gt; "&amp;" &lt;F."&amp;analysis!P973&amp;"&gt; "&amp;" &lt;F."&amp;analysis!P973&amp;" Ch."&amp;analysis!R973&amp;"&gt; "&amp;" &lt;"&amp;analysis!N973&amp;"&gt; "&amp;" &lt;Lv"&amp;analysis!L973&amp;"&gt; "&amp;" **"&amp;analysis!F973&amp;"** "</f>
        <v xml:space="preserve">==201927==&lt;2019&gt;  &lt;Q27&gt;  &lt;2019 Q27&gt;  &lt;F.5&gt;  &lt;F.5 Ch.7&gt;  &lt;AG3&gt;  &lt;Lv4&gt;  **B** </v>
      </c>
      <c r="D972" s="85" t="s">
        <v>519</v>
      </c>
      <c r="E972" s="84" t="str">
        <f>analysis!C973&amp;" Q"&amp;analysis!D973&amp;" &lt;F."&amp;analysis!P973&amp;" Ch."&amp;analysis!R973&amp;"&gt; "&amp;" &lt;Lv"&amp;analysis!L973&amp;"&gt; "</f>
        <v xml:space="preserve">2019 Q27 &lt;F.5 Ch.7&gt;  &lt;Lv4&gt; </v>
      </c>
    </row>
    <row r="973" spans="2:5" x14ac:dyDescent="0.25">
      <c r="B973" s="85" t="s">
        <v>518</v>
      </c>
      <c r="C973" s="86" t="str">
        <f>"=="&amp;analysis!A974&amp;"=="&amp;"&lt;"&amp;analysis!C974&amp;"&gt; "&amp;" &lt;Q"&amp;analysis!D974&amp;"&gt; "&amp;" &lt;"&amp;analysis!C974 &amp;" Q"&amp;analysis!D974&amp;"&gt; "&amp;" &lt;F."&amp;analysis!P974&amp;"&gt; "&amp;" &lt;F."&amp;analysis!P974&amp;" Ch."&amp;analysis!R974&amp;"&gt; "&amp;" &lt;"&amp;analysis!N974&amp;"&gt; "&amp;" &lt;Lv"&amp;analysis!L974&amp;"&gt; "&amp;" **"&amp;analysis!F974&amp;"** "</f>
        <v xml:space="preserve">==201928==&lt;2019&gt;  &lt;Q28&gt;  &lt;2019 Q28&gt;  &lt;F.5&gt;  &lt;F.5 Ch.5&gt;  &lt;P2&gt;  &lt;Lv3&gt;  **C** </v>
      </c>
      <c r="D973" s="85" t="s">
        <v>519</v>
      </c>
      <c r="E973" s="84" t="str">
        <f>analysis!C974&amp;" Q"&amp;analysis!D974&amp;" &lt;F."&amp;analysis!P974&amp;" Ch."&amp;analysis!R974&amp;"&gt; "&amp;" &lt;Lv"&amp;analysis!L974&amp;"&gt; "</f>
        <v xml:space="preserve">2019 Q28 &lt;F.5 Ch.5&gt;  &lt;Lv3&gt; </v>
      </c>
    </row>
    <row r="974" spans="2:5" x14ac:dyDescent="0.25">
      <c r="B974" s="85" t="s">
        <v>518</v>
      </c>
      <c r="C974" s="86" t="str">
        <f>"=="&amp;analysis!A975&amp;"=="&amp;"&lt;"&amp;analysis!C975&amp;"&gt; "&amp;" &lt;Q"&amp;analysis!D975&amp;"&gt; "&amp;" &lt;"&amp;analysis!C975 &amp;" Q"&amp;analysis!D975&amp;"&gt; "&amp;" &lt;F."&amp;analysis!P975&amp;"&gt; "&amp;" &lt;F."&amp;analysis!P975&amp;" Ch."&amp;analysis!R975&amp;"&gt; "&amp;" &lt;"&amp;analysis!N975&amp;"&gt; "&amp;" &lt;Lv"&amp;analysis!L975&amp;"&gt; "&amp;" **"&amp;analysis!F975&amp;"** "</f>
        <v xml:space="preserve">==201929==&lt;2019&gt;  &lt;Q29&gt;  &lt;2019 Q29&gt;  &lt;F.5&gt;  &lt;F.5 Ch.11&gt;  &lt;S3&gt;  &lt;Lv2&gt;  **B** </v>
      </c>
      <c r="D974" s="85" t="s">
        <v>519</v>
      </c>
      <c r="E974" s="84" t="str">
        <f>analysis!C975&amp;" Q"&amp;analysis!D975&amp;" &lt;F."&amp;analysis!P975&amp;" Ch."&amp;analysis!R975&amp;"&gt; "&amp;" &lt;Lv"&amp;analysis!L975&amp;"&gt; "</f>
        <v xml:space="preserve">2019 Q29 &lt;F.5 Ch.11&gt;  &lt;Lv2&gt; </v>
      </c>
    </row>
    <row r="975" spans="2:5" x14ac:dyDescent="0.25">
      <c r="B975" s="85" t="s">
        <v>518</v>
      </c>
      <c r="C975" s="86" t="str">
        <f>"=="&amp;analysis!A976&amp;"=="&amp;"&lt;"&amp;analysis!C976&amp;"&gt; "&amp;" &lt;Q"&amp;analysis!D976&amp;"&gt; "&amp;" &lt;"&amp;analysis!C976 &amp;" Q"&amp;analysis!D976&amp;"&gt; "&amp;" &lt;F."&amp;analysis!P976&amp;"&gt; "&amp;" &lt;F."&amp;analysis!P976&amp;" Ch."&amp;analysis!R976&amp;"&gt; "&amp;" &lt;"&amp;analysis!N976&amp;"&gt; "&amp;" &lt;Lv"&amp;analysis!L976&amp;"&gt; "&amp;" **"&amp;analysis!F976&amp;"** "</f>
        <v xml:space="preserve">==201930==&lt;2019&gt;  &lt;Q30&gt;  &lt;2019 Q30&gt;  &lt;F.5&gt;  &lt;F.5 Ch.11&gt;  &lt;S3&gt;  &lt;Lv2&gt;  **C** </v>
      </c>
      <c r="D975" s="85" t="s">
        <v>519</v>
      </c>
      <c r="E975" s="84" t="str">
        <f>analysis!C976&amp;" Q"&amp;analysis!D976&amp;" &lt;F."&amp;analysis!P976&amp;" Ch."&amp;analysis!R976&amp;"&gt; "&amp;" &lt;Lv"&amp;analysis!L976&amp;"&gt; "</f>
        <v xml:space="preserve">2019 Q30 &lt;F.5 Ch.11&gt;  &lt;Lv2&gt; </v>
      </c>
    </row>
    <row r="976" spans="2:5" x14ac:dyDescent="0.25">
      <c r="B976" s="85" t="s">
        <v>518</v>
      </c>
      <c r="C976" s="86" t="str">
        <f>"=="&amp;analysis!A977&amp;"=="&amp;"&lt;"&amp;analysis!C977&amp;"&gt; "&amp;" &lt;Q"&amp;analysis!D977&amp;"&gt; "&amp;" &lt;"&amp;analysis!C977 &amp;" Q"&amp;analysis!D977&amp;"&gt; "&amp;" &lt;F."&amp;analysis!P977&amp;"&gt; "&amp;" &lt;F."&amp;analysis!P977&amp;" Ch."&amp;analysis!R977&amp;"&gt; "&amp;" &lt;"&amp;analysis!N977&amp;"&gt; "&amp;" &lt;Lv"&amp;analysis!L977&amp;"&gt; "&amp;" **"&amp;analysis!F977&amp;"** "</f>
        <v xml:space="preserve">==201931==&lt;2019&gt;  &lt;Q31&gt;  &lt;2019 Q31&gt;  &lt;F.4&gt;  &lt;F.4 Ch.8&gt;  &lt;A4&gt;  &lt;Lv6&gt;  **B** </v>
      </c>
      <c r="D976" s="85" t="s">
        <v>519</v>
      </c>
      <c r="E976" s="84" t="str">
        <f>analysis!C977&amp;" Q"&amp;analysis!D977&amp;" &lt;F."&amp;analysis!P977&amp;" Ch."&amp;analysis!R977&amp;"&gt; "&amp;" &lt;Lv"&amp;analysis!L977&amp;"&gt; "</f>
        <v xml:space="preserve">2019 Q31 &lt;F.4 Ch.8&gt;  &lt;Lv6&gt; </v>
      </c>
    </row>
    <row r="977" spans="2:5" x14ac:dyDescent="0.25">
      <c r="B977" s="85" t="s">
        <v>518</v>
      </c>
      <c r="C977" s="86" t="str">
        <f>"=="&amp;analysis!A978&amp;"=="&amp;"&lt;"&amp;analysis!C978&amp;"&gt; "&amp;" &lt;Q"&amp;analysis!D978&amp;"&gt; "&amp;" &lt;"&amp;analysis!C978 &amp;" Q"&amp;analysis!D978&amp;"&gt; "&amp;" &lt;F."&amp;analysis!P978&amp;"&gt; "&amp;" &lt;F."&amp;analysis!P978&amp;" Ch."&amp;analysis!R978&amp;"&gt; "&amp;" &lt;"&amp;analysis!N978&amp;"&gt; "&amp;" &lt;Lv"&amp;analysis!L978&amp;"&gt; "&amp;" **"&amp;analysis!F978&amp;"** "</f>
        <v xml:space="preserve">==201932==&lt;2019&gt;  &lt;Q32&gt;  &lt;2019 Q32&gt;  &lt;F.4&gt;  &lt;F.4 Ch.8&gt;  &lt;A4&gt;  &lt;Lv6&gt;  **D** </v>
      </c>
      <c r="D977" s="85" t="s">
        <v>519</v>
      </c>
      <c r="E977" s="84" t="str">
        <f>analysis!C978&amp;" Q"&amp;analysis!D978&amp;" &lt;F."&amp;analysis!P978&amp;" Ch."&amp;analysis!R978&amp;"&gt; "&amp;" &lt;Lv"&amp;analysis!L978&amp;"&gt; "</f>
        <v xml:space="preserve">2019 Q32 &lt;F.4 Ch.8&gt;  &lt;Lv6&gt; </v>
      </c>
    </row>
    <row r="978" spans="2:5" x14ac:dyDescent="0.25">
      <c r="B978" s="85" t="s">
        <v>518</v>
      </c>
      <c r="C978" s="86" t="str">
        <f>"=="&amp;analysis!A979&amp;"=="&amp;"&lt;"&amp;analysis!C979&amp;"&gt; "&amp;" &lt;Q"&amp;analysis!D979&amp;"&gt; "&amp;" &lt;"&amp;analysis!C979 &amp;" Q"&amp;analysis!D979&amp;"&gt; "&amp;" &lt;F."&amp;analysis!P979&amp;"&gt; "&amp;" &lt;F."&amp;analysis!P979&amp;" Ch."&amp;analysis!R979&amp;"&gt; "&amp;" &lt;"&amp;analysis!N979&amp;"&gt; "&amp;" &lt;Lv"&amp;analysis!L979&amp;"&gt; "&amp;" **"&amp;analysis!F979&amp;"** "</f>
        <v xml:space="preserve">==201933==&lt;2019&gt;  &lt;Q33&gt;  &lt;2019 Q33&gt;  &lt;F.3&gt;  &lt;F.3 Ch.2&gt;  &lt;A2&gt;  &lt;Lv3&gt;  **A** </v>
      </c>
      <c r="D978" s="85" t="s">
        <v>519</v>
      </c>
      <c r="E978" s="84" t="str">
        <f>analysis!C979&amp;" Q"&amp;analysis!D979&amp;" &lt;F."&amp;analysis!P979&amp;" Ch."&amp;analysis!R979&amp;"&gt; "&amp;" &lt;Lv"&amp;analysis!L979&amp;"&gt; "</f>
        <v xml:space="preserve">2019 Q33 &lt;F.3 Ch.2&gt;  &lt;Lv3&gt; </v>
      </c>
    </row>
    <row r="979" spans="2:5" x14ac:dyDescent="0.25">
      <c r="B979" s="85" t="s">
        <v>518</v>
      </c>
      <c r="C979" s="86" t="str">
        <f>"=="&amp;analysis!A980&amp;"=="&amp;"&lt;"&amp;analysis!C980&amp;"&gt; "&amp;" &lt;Q"&amp;analysis!D980&amp;"&gt; "&amp;" &lt;"&amp;analysis!C980 &amp;" Q"&amp;analysis!D980&amp;"&gt; "&amp;" &lt;F."&amp;analysis!P980&amp;"&gt; "&amp;" &lt;F."&amp;analysis!P980&amp;" Ch."&amp;analysis!R980&amp;"&gt; "&amp;" &lt;"&amp;analysis!N980&amp;"&gt; "&amp;" &lt;Lv"&amp;analysis!L980&amp;"&gt; "&amp;" **"&amp;analysis!F980&amp;"** "</f>
        <v xml:space="preserve">==201934==&lt;2019&gt;  &lt;Q34&gt;  &lt;2019 Q34&gt;  &lt;F.4&gt;  &lt;F.4 Ch.1&gt;  &lt;A3&gt;  &lt;Lv5&gt;  **D** </v>
      </c>
      <c r="D979" s="85" t="s">
        <v>519</v>
      </c>
      <c r="E979" s="84" t="str">
        <f>analysis!C980&amp;" Q"&amp;analysis!D980&amp;" &lt;F."&amp;analysis!P980&amp;" Ch."&amp;analysis!R980&amp;"&gt; "&amp;" &lt;Lv"&amp;analysis!L980&amp;"&gt; "</f>
        <v xml:space="preserve">2019 Q34 &lt;F.4 Ch.1&gt;  &lt;Lv5&gt; </v>
      </c>
    </row>
    <row r="980" spans="2:5" x14ac:dyDescent="0.25">
      <c r="B980" s="85" t="s">
        <v>518</v>
      </c>
      <c r="C980" s="86" t="str">
        <f>"=="&amp;analysis!A981&amp;"=="&amp;"&lt;"&amp;analysis!C981&amp;"&gt; "&amp;" &lt;Q"&amp;analysis!D981&amp;"&gt; "&amp;" &lt;"&amp;analysis!C981 &amp;" Q"&amp;analysis!D981&amp;"&gt; "&amp;" &lt;F."&amp;analysis!P981&amp;"&gt; "&amp;" &lt;F."&amp;analysis!P981&amp;" Ch."&amp;analysis!R981&amp;"&gt; "&amp;" &lt;"&amp;analysis!N981&amp;"&gt; "&amp;" &lt;Lv"&amp;analysis!L981&amp;"&gt; "&amp;" **"&amp;analysis!F981&amp;"** "</f>
        <v xml:space="preserve">==201935==&lt;2019&gt;  &lt;Q35&gt;  &lt;2019 Q35&gt;  &lt;F.6&gt;  &lt;F.6 Ch.3&gt;  &lt;A4&gt;  &lt;Lv4&gt;  **C** </v>
      </c>
      <c r="D980" s="85" t="s">
        <v>519</v>
      </c>
      <c r="E980" s="84" t="str">
        <f>analysis!C981&amp;" Q"&amp;analysis!D981&amp;" &lt;F."&amp;analysis!P981&amp;" Ch."&amp;analysis!R981&amp;"&gt; "&amp;" &lt;Lv"&amp;analysis!L981&amp;"&gt; "</f>
        <v xml:space="preserve">2019 Q35 &lt;F.6 Ch.3&gt;  &lt;Lv4&gt; </v>
      </c>
    </row>
    <row r="981" spans="2:5" x14ac:dyDescent="0.25">
      <c r="B981" s="85" t="s">
        <v>518</v>
      </c>
      <c r="C981" s="86" t="str">
        <f>"=="&amp;analysis!A982&amp;"=="&amp;"&lt;"&amp;analysis!C982&amp;"&gt; "&amp;" &lt;Q"&amp;analysis!D982&amp;"&gt; "&amp;" &lt;"&amp;analysis!C982 &amp;" Q"&amp;analysis!D982&amp;"&gt; "&amp;" &lt;F."&amp;analysis!P982&amp;"&gt; "&amp;" &lt;F."&amp;analysis!P982&amp;" Ch."&amp;analysis!R982&amp;"&gt; "&amp;" &lt;"&amp;analysis!N982&amp;"&gt; "&amp;" &lt;Lv"&amp;analysis!L982&amp;"&gt; "&amp;" **"&amp;analysis!F982&amp;"** "</f>
        <v xml:space="preserve">==201936==&lt;2019&gt;  &lt;Q36&gt;  &lt;2019 Q36&gt;  &lt;F.6&gt;  &lt;F.6 Ch.2&gt;  &lt;A3&gt;  &lt;Lv5&gt;  **C** </v>
      </c>
      <c r="D981" s="85" t="s">
        <v>519</v>
      </c>
      <c r="E981" s="84" t="str">
        <f>analysis!C982&amp;" Q"&amp;analysis!D982&amp;" &lt;F."&amp;analysis!P982&amp;" Ch."&amp;analysis!R982&amp;"&gt; "&amp;" &lt;Lv"&amp;analysis!L982&amp;"&gt; "</f>
        <v xml:space="preserve">2019 Q36 &lt;F.6 Ch.2&gt;  &lt;Lv5&gt; </v>
      </c>
    </row>
    <row r="982" spans="2:5" x14ac:dyDescent="0.25">
      <c r="B982" s="85" t="s">
        <v>518</v>
      </c>
      <c r="C982" s="86" t="str">
        <f>"=="&amp;analysis!A983&amp;"=="&amp;"&lt;"&amp;analysis!C983&amp;"&gt; "&amp;" &lt;Q"&amp;analysis!D983&amp;"&gt; "&amp;" &lt;"&amp;analysis!C983 &amp;" Q"&amp;analysis!D983&amp;"&gt; "&amp;" &lt;F."&amp;analysis!P983&amp;"&gt; "&amp;" &lt;F."&amp;analysis!P983&amp;" Ch."&amp;analysis!R983&amp;"&gt; "&amp;" &lt;"&amp;analysis!N983&amp;"&gt; "&amp;" &lt;Lv"&amp;analysis!L983&amp;"&gt; "&amp;" **"&amp;analysis!F983&amp;"** "</f>
        <v xml:space="preserve">==201937==&lt;2019&gt;  &lt;Q37&gt;  &lt;2019 Q37&gt;  &lt;F.5&gt;  &lt;F.5 Ch.7&gt;  &lt;AG3&gt;  &lt;Lv6&gt;  **A** </v>
      </c>
      <c r="D982" s="85" t="s">
        <v>519</v>
      </c>
      <c r="E982" s="84" t="str">
        <f>analysis!C983&amp;" Q"&amp;analysis!D983&amp;" &lt;F."&amp;analysis!P983&amp;" Ch."&amp;analysis!R983&amp;"&gt; "&amp;" &lt;Lv"&amp;analysis!L983&amp;"&gt; "</f>
        <v xml:space="preserve">2019 Q37 &lt;F.5 Ch.7&gt;  &lt;Lv6&gt; </v>
      </c>
    </row>
    <row r="983" spans="2:5" x14ac:dyDescent="0.25">
      <c r="B983" s="85" t="s">
        <v>518</v>
      </c>
      <c r="C983" s="86" t="str">
        <f>"=="&amp;analysis!A984&amp;"=="&amp;"&lt;"&amp;analysis!C984&amp;"&gt; "&amp;" &lt;Q"&amp;analysis!D984&amp;"&gt; "&amp;" &lt;"&amp;analysis!C984 &amp;" Q"&amp;analysis!D984&amp;"&gt; "&amp;" &lt;F."&amp;analysis!P984&amp;"&gt; "&amp;" &lt;F."&amp;analysis!P984&amp;" Ch."&amp;analysis!R984&amp;"&gt; "&amp;" &lt;"&amp;analysis!N984&amp;"&gt; "&amp;" &lt;Lv"&amp;analysis!L984&amp;"&gt; "&amp;" **"&amp;analysis!F984&amp;"** "</f>
        <v xml:space="preserve">==201938==&lt;2019&gt;  &lt;Q38&gt;  &lt;2019 Q38&gt;  &lt;F.4&gt;  &lt;F.4 Ch.11&gt;  &lt;DG3&gt;  &lt;Lv6&gt;  **A** </v>
      </c>
      <c r="D983" s="85" t="s">
        <v>519</v>
      </c>
      <c r="E983" s="84" t="str">
        <f>analysis!C984&amp;" Q"&amp;analysis!D984&amp;" &lt;F."&amp;analysis!P984&amp;" Ch."&amp;analysis!R984&amp;"&gt; "&amp;" &lt;Lv"&amp;analysis!L984&amp;"&gt; "</f>
        <v xml:space="preserve">2019 Q38 &lt;F.4 Ch.11&gt;  &lt;Lv6&gt; </v>
      </c>
    </row>
    <row r="984" spans="2:5" x14ac:dyDescent="0.25">
      <c r="B984" s="85" t="s">
        <v>518</v>
      </c>
      <c r="C984" s="86" t="str">
        <f>"=="&amp;analysis!A985&amp;"=="&amp;"&lt;"&amp;analysis!C985&amp;"&gt; "&amp;" &lt;Q"&amp;analysis!D985&amp;"&gt; "&amp;" &lt;"&amp;analysis!C985 &amp;" Q"&amp;analysis!D985&amp;"&gt; "&amp;" &lt;F."&amp;analysis!P985&amp;"&gt; "&amp;" &lt;F."&amp;analysis!P985&amp;" Ch."&amp;analysis!R985&amp;"&gt; "&amp;" &lt;"&amp;analysis!N985&amp;"&gt; "&amp;" &lt;Lv"&amp;analysis!L985&amp;"&gt; "&amp;" **"&amp;analysis!F985&amp;"** "</f>
        <v xml:space="preserve">==201939==&lt;2019&gt;  &lt;Q39&gt;  &lt;2019 Q39&gt;  &lt;F.4&gt;  &lt;F.4 Ch.11&gt;  &lt;DG3&gt;  &lt;Lv4&gt;  **B** </v>
      </c>
      <c r="D984" s="85" t="s">
        <v>519</v>
      </c>
      <c r="E984" s="84" t="str">
        <f>analysis!C985&amp;" Q"&amp;analysis!D985&amp;" &lt;F."&amp;analysis!P985&amp;" Ch."&amp;analysis!R985&amp;"&gt; "&amp;" &lt;Lv"&amp;analysis!L985&amp;"&gt; "</f>
        <v xml:space="preserve">2019 Q39 &lt;F.4 Ch.11&gt;  &lt;Lv4&gt; </v>
      </c>
    </row>
    <row r="985" spans="2:5" x14ac:dyDescent="0.25">
      <c r="B985" s="85" t="s">
        <v>518</v>
      </c>
      <c r="C985" s="86" t="str">
        <f>"=="&amp;analysis!A986&amp;"=="&amp;"&lt;"&amp;analysis!C986&amp;"&gt; "&amp;" &lt;Q"&amp;analysis!D986&amp;"&gt; "&amp;" &lt;"&amp;analysis!C986 &amp;" Q"&amp;analysis!D986&amp;"&gt; "&amp;" &lt;F."&amp;analysis!P986&amp;"&gt; "&amp;" &lt;F."&amp;analysis!P986&amp;" Ch."&amp;analysis!R986&amp;"&gt; "&amp;" &lt;"&amp;analysis!N986&amp;"&gt; "&amp;" &lt;Lv"&amp;analysis!L986&amp;"&gt; "&amp;" **"&amp;analysis!F986&amp;"** "</f>
        <v xml:space="preserve">==201940==&lt;2019&gt;  &lt;Q40&gt;  &lt;2019 Q40&gt;  &lt;F.5&gt;  &lt;F.5 Ch.10&gt;  &lt;3D2&gt;  &lt;Lv5&gt;  **C** </v>
      </c>
      <c r="D985" s="85" t="s">
        <v>519</v>
      </c>
      <c r="E985" s="84" t="str">
        <f>analysis!C986&amp;" Q"&amp;analysis!D986&amp;" &lt;F."&amp;analysis!P986&amp;" Ch."&amp;analysis!R986&amp;"&gt; "&amp;" &lt;Lv"&amp;analysis!L986&amp;"&gt; "</f>
        <v xml:space="preserve">2019 Q40 &lt;F.5 Ch.10&gt;  &lt;Lv5&gt; </v>
      </c>
    </row>
    <row r="986" spans="2:5" x14ac:dyDescent="0.25">
      <c r="B986" s="85" t="s">
        <v>518</v>
      </c>
      <c r="C986" s="86" t="str">
        <f>"=="&amp;analysis!A987&amp;"=="&amp;"&lt;"&amp;analysis!C987&amp;"&gt; "&amp;" &lt;Q"&amp;analysis!D987&amp;"&gt; "&amp;" &lt;"&amp;analysis!C987 &amp;" Q"&amp;analysis!D987&amp;"&gt; "&amp;" &lt;F."&amp;analysis!P987&amp;"&gt; "&amp;" &lt;F."&amp;analysis!P987&amp;" Ch."&amp;analysis!R987&amp;"&gt; "&amp;" &lt;"&amp;analysis!N987&amp;"&gt; "&amp;" &lt;Lv"&amp;analysis!L987&amp;"&gt; "&amp;" **"&amp;analysis!F987&amp;"** "</f>
        <v xml:space="preserve">==201941==&lt;2019&gt;  &lt;Q41&gt;  &lt;2019 Q41&gt;  &lt;F.3&gt;  &lt;F.3 Ch.7&gt;  &lt;DG2&gt;  &lt;Lv5&gt;  **B** </v>
      </c>
      <c r="D986" s="85" t="s">
        <v>519</v>
      </c>
      <c r="E986" s="84" t="str">
        <f>analysis!C987&amp;" Q"&amp;analysis!D987&amp;" &lt;F."&amp;analysis!P987&amp;" Ch."&amp;analysis!R987&amp;"&gt; "&amp;" &lt;Lv"&amp;analysis!L987&amp;"&gt; "</f>
        <v xml:space="preserve">2019 Q41 &lt;F.3 Ch.7&gt;  &lt;Lv5&gt; </v>
      </c>
    </row>
    <row r="987" spans="2:5" x14ac:dyDescent="0.25">
      <c r="B987" s="85" t="s">
        <v>518</v>
      </c>
      <c r="C987" s="86" t="str">
        <f>"=="&amp;analysis!A988&amp;"=="&amp;"&lt;"&amp;analysis!C988&amp;"&gt; "&amp;" &lt;Q"&amp;analysis!D988&amp;"&gt; "&amp;" &lt;"&amp;analysis!C988 &amp;" Q"&amp;analysis!D988&amp;"&gt; "&amp;" &lt;F."&amp;analysis!P988&amp;"&gt; "&amp;" &lt;F."&amp;analysis!P988&amp;" Ch."&amp;analysis!R988&amp;"&gt; "&amp;" &lt;"&amp;analysis!N988&amp;"&gt; "&amp;" &lt;Lv"&amp;analysis!L988&amp;"&gt; "&amp;" **"&amp;analysis!F988&amp;"** "</f>
        <v xml:space="preserve">==201942==&lt;2019&gt;  &lt;Q42&gt;  &lt;2019 Q42&gt;  &lt;F.5&gt;  &lt;F.5 Ch.5&gt;  &lt;P2&gt;  &lt;Lv3&gt;  **C** </v>
      </c>
      <c r="D987" s="85" t="s">
        <v>519</v>
      </c>
      <c r="E987" s="84" t="str">
        <f>analysis!C988&amp;" Q"&amp;analysis!D988&amp;" &lt;F."&amp;analysis!P988&amp;" Ch."&amp;analysis!R988&amp;"&gt; "&amp;" &lt;Lv"&amp;analysis!L988&amp;"&gt; "</f>
        <v xml:space="preserve">2019 Q42 &lt;F.5 Ch.5&gt;  &lt;Lv3&gt; </v>
      </c>
    </row>
    <row r="988" spans="2:5" x14ac:dyDescent="0.25">
      <c r="B988" s="85" t="s">
        <v>518</v>
      </c>
      <c r="C988" s="86" t="str">
        <f>"=="&amp;analysis!A989&amp;"=="&amp;"&lt;"&amp;analysis!C989&amp;"&gt; "&amp;" &lt;Q"&amp;analysis!D989&amp;"&gt; "&amp;" &lt;"&amp;analysis!C989 &amp;" Q"&amp;analysis!D989&amp;"&gt; "&amp;" &lt;F."&amp;analysis!P989&amp;"&gt; "&amp;" &lt;F."&amp;analysis!P989&amp;" Ch."&amp;analysis!R989&amp;"&gt; "&amp;" &lt;"&amp;analysis!N989&amp;"&gt; "&amp;" &lt;Lv"&amp;analysis!L989&amp;"&gt; "&amp;" **"&amp;analysis!F989&amp;"** "</f>
        <v xml:space="preserve">==201943==&lt;2019&gt;  &lt;Q43&gt;  &lt;2019 Q43&gt;  &lt;F.5&gt;  &lt;F.5 Ch.5&gt;  &lt;P2&gt;  &lt;Lv4&gt;  **D** </v>
      </c>
      <c r="D988" s="85" t="s">
        <v>519</v>
      </c>
      <c r="E988" s="84" t="str">
        <f>analysis!C989&amp;" Q"&amp;analysis!D989&amp;" &lt;F."&amp;analysis!P989&amp;" Ch."&amp;analysis!R989&amp;"&gt; "&amp;" &lt;Lv"&amp;analysis!L989&amp;"&gt; "</f>
        <v xml:space="preserve">2019 Q43 &lt;F.5 Ch.5&gt;  &lt;Lv4&gt; </v>
      </c>
    </row>
    <row r="989" spans="2:5" x14ac:dyDescent="0.25">
      <c r="B989" s="85" t="s">
        <v>518</v>
      </c>
      <c r="C989" s="86" t="str">
        <f>"=="&amp;analysis!A990&amp;"=="&amp;"&lt;"&amp;analysis!C990&amp;"&gt; "&amp;" &lt;Q"&amp;analysis!D990&amp;"&gt; "&amp;" &lt;"&amp;analysis!C990 &amp;" Q"&amp;analysis!D990&amp;"&gt; "&amp;" &lt;F."&amp;analysis!P990&amp;"&gt; "&amp;" &lt;F."&amp;analysis!P990&amp;" Ch."&amp;analysis!R990&amp;"&gt; "&amp;" &lt;"&amp;analysis!N990&amp;"&gt; "&amp;" &lt;Lv"&amp;analysis!L990&amp;"&gt; "&amp;" **"&amp;analysis!F990&amp;"** "</f>
        <v xml:space="preserve">==201944==&lt;2019&gt;  &lt;Q44&gt;  &lt;2019 Q44&gt;  &lt;F.5&gt;  &lt;F.5 Ch.12&gt;  &lt;S4&gt;  &lt;Lv2&gt;  **B** </v>
      </c>
      <c r="D989" s="85" t="s">
        <v>519</v>
      </c>
      <c r="E989" s="84" t="str">
        <f>analysis!C990&amp;" Q"&amp;analysis!D990&amp;" &lt;F."&amp;analysis!P990&amp;" Ch."&amp;analysis!R990&amp;"&gt; "&amp;" &lt;Lv"&amp;analysis!L990&amp;"&gt; "</f>
        <v xml:space="preserve">2019 Q44 &lt;F.5 Ch.12&gt;  &lt;Lv2&gt; </v>
      </c>
    </row>
    <row r="990" spans="2:5" x14ac:dyDescent="0.25">
      <c r="B990" s="85" t="s">
        <v>518</v>
      </c>
      <c r="C990" s="86" t="str">
        <f>"=="&amp;analysis!A991&amp;"=="&amp;"&lt;"&amp;analysis!C991&amp;"&gt; "&amp;" &lt;Q"&amp;analysis!D991&amp;"&gt; "&amp;" &lt;"&amp;analysis!C991 &amp;" Q"&amp;analysis!D991&amp;"&gt; "&amp;" &lt;F."&amp;analysis!P991&amp;"&gt; "&amp;" &lt;F."&amp;analysis!P991&amp;" Ch."&amp;analysis!R991&amp;"&gt; "&amp;" &lt;"&amp;analysis!N991&amp;"&gt; "&amp;" &lt;Lv"&amp;analysis!L991&amp;"&gt; "&amp;" **"&amp;analysis!F991&amp;"** "</f>
        <v xml:space="preserve">==201945==&lt;2019&gt;  &lt;Q45&gt;  &lt;2019 Q45&gt;  &lt;F.5&gt;  &lt;F.5 Ch.12&gt;  &lt;S4&gt;  &lt;Lv4&gt;  **A** </v>
      </c>
      <c r="D990" s="85" t="s">
        <v>519</v>
      </c>
      <c r="E990" s="84" t="str">
        <f>analysis!C991&amp;" Q"&amp;analysis!D991&amp;" &lt;F."&amp;analysis!P991&amp;" Ch."&amp;analysis!R991&amp;"&gt; "&amp;" &lt;Lv"&amp;analysis!L991&amp;"&gt; "</f>
        <v xml:space="preserve">2019 Q45 &lt;F.5 Ch.12&gt;  &lt;Lv4&gt; </v>
      </c>
    </row>
    <row r="991" spans="2:5" x14ac:dyDescent="0.25">
      <c r="B991" s="85" t="s">
        <v>518</v>
      </c>
      <c r="C991" s="86" t="str">
        <f>"=="&amp;analysis!A992&amp;"=="&amp;"&lt;"&amp;analysis!C992&amp;"&gt; "&amp;" &lt;Q"&amp;analysis!D992&amp;"&gt; "&amp;" &lt;"&amp;analysis!C992 &amp;" Q"&amp;analysis!D992&amp;"&gt; "&amp;" &lt;F."&amp;analysis!P992&amp;"&gt; "&amp;" &lt;F."&amp;analysis!P992&amp;" Ch."&amp;analysis!R992&amp;"&gt; "&amp;" &lt;"&amp;analysis!N992&amp;"&gt; "&amp;" &lt;Lv"&amp;analysis!L992&amp;"&gt; "&amp;" **"&amp;analysis!F992&amp;"** "</f>
        <v xml:space="preserve">==202001==&lt;2020&gt;  &lt;Q1&gt;  &lt;2020 Q1&gt;  &lt;F.3&gt;  &lt;F.3 Ch.2&gt;  &lt;A2&gt;  &lt;Lv&gt;  **C** </v>
      </c>
      <c r="D991" s="85" t="s">
        <v>519</v>
      </c>
      <c r="E991" s="84" t="str">
        <f>analysis!C992&amp;" Q"&amp;analysis!D992&amp;" &lt;F."&amp;analysis!P992&amp;" Ch."&amp;analysis!R992&amp;"&gt; "&amp;" &lt;Lv"&amp;analysis!L992&amp;"&gt; "</f>
        <v xml:space="preserve">2020 Q1 &lt;F.3 Ch.2&gt;  &lt;Lv&gt; </v>
      </c>
    </row>
    <row r="992" spans="2:5" x14ac:dyDescent="0.25">
      <c r="B992" s="85" t="s">
        <v>518</v>
      </c>
      <c r="C992" s="86" t="str">
        <f>"=="&amp;analysis!A993&amp;"=="&amp;"&lt;"&amp;analysis!C993&amp;"&gt; "&amp;" &lt;Q"&amp;analysis!D993&amp;"&gt; "&amp;" &lt;"&amp;analysis!C993 &amp;" Q"&amp;analysis!D993&amp;"&gt; "&amp;" &lt;F."&amp;analysis!P993&amp;"&gt; "&amp;" &lt;F."&amp;analysis!P993&amp;" Ch."&amp;analysis!R993&amp;"&gt; "&amp;" &lt;"&amp;analysis!N993&amp;"&gt; "&amp;" &lt;Lv"&amp;analysis!L993&amp;"&gt; "&amp;" **"&amp;analysis!F993&amp;"** "</f>
        <v xml:space="preserve">==202002==&lt;2020&gt;  &lt;Q2&gt;  &lt;2020 Q2&gt;  &lt;F.2&gt;  &lt;F.2 Ch.4&gt;  &lt;A1&gt;  &lt;Lv&gt;  **C** </v>
      </c>
      <c r="D992" s="85" t="s">
        <v>519</v>
      </c>
      <c r="E992" s="84" t="str">
        <f>analysis!C993&amp;" Q"&amp;analysis!D993&amp;" &lt;F."&amp;analysis!P993&amp;" Ch."&amp;analysis!R993&amp;"&gt; "&amp;" &lt;Lv"&amp;analysis!L993&amp;"&gt; "</f>
        <v xml:space="preserve">2020 Q2 &lt;F.2 Ch.4&gt;  &lt;Lv&gt; </v>
      </c>
    </row>
    <row r="993" spans="2:5" x14ac:dyDescent="0.25">
      <c r="B993" s="85" t="s">
        <v>518</v>
      </c>
      <c r="C993" s="86" t="str">
        <f>"=="&amp;analysis!A994&amp;"=="&amp;"&lt;"&amp;analysis!C994&amp;"&gt; "&amp;" &lt;Q"&amp;analysis!D994&amp;"&gt; "&amp;" &lt;"&amp;analysis!C994 &amp;" Q"&amp;analysis!D994&amp;"&gt; "&amp;" &lt;F."&amp;analysis!P994&amp;"&gt; "&amp;" &lt;F."&amp;analysis!P994&amp;" Ch."&amp;analysis!R994&amp;"&gt; "&amp;" &lt;"&amp;analysis!N994&amp;"&gt; "&amp;" &lt;Lv"&amp;analysis!L994&amp;"&gt; "&amp;" **"&amp;analysis!F994&amp;"** "</f>
        <v xml:space="preserve">==202003==&lt;2020&gt;  &lt;Q3&gt;  &lt;2020 Q3&gt;  &lt;F.4&gt;  &lt;F.4 Ch.9&gt;  &lt;A3&gt;  &lt;Lv&gt;  **A** </v>
      </c>
      <c r="D993" s="85" t="s">
        <v>519</v>
      </c>
      <c r="E993" s="84" t="str">
        <f>analysis!C994&amp;" Q"&amp;analysis!D994&amp;" &lt;F."&amp;analysis!P994&amp;" Ch."&amp;analysis!R994&amp;"&gt; "&amp;" &lt;Lv"&amp;analysis!L994&amp;"&gt; "</f>
        <v xml:space="preserve">2020 Q3 &lt;F.4 Ch.9&gt;  &lt;Lv&gt; </v>
      </c>
    </row>
    <row r="994" spans="2:5" x14ac:dyDescent="0.25">
      <c r="B994" s="85" t="s">
        <v>518</v>
      </c>
      <c r="C994" s="86" t="str">
        <f>"=="&amp;analysis!A995&amp;"=="&amp;"&lt;"&amp;analysis!C995&amp;"&gt; "&amp;" &lt;Q"&amp;analysis!D995&amp;"&gt; "&amp;" &lt;"&amp;analysis!C995 &amp;" Q"&amp;analysis!D995&amp;"&gt; "&amp;" &lt;F."&amp;analysis!P995&amp;"&gt; "&amp;" &lt;F."&amp;analysis!P995&amp;" Ch."&amp;analysis!R995&amp;"&gt; "&amp;" &lt;"&amp;analysis!N995&amp;"&gt; "&amp;" &lt;Lv"&amp;analysis!L995&amp;"&gt; "&amp;" **"&amp;analysis!F995&amp;"** "</f>
        <v xml:space="preserve">==202004==&lt;2020&gt;  &lt;Q4&gt;  &lt;2020 Q4&gt;  &lt;F.2&gt;  &lt;F.2 Ch.2&gt;  &lt;A1&gt;  &lt;Lv&gt;  **A** </v>
      </c>
      <c r="D994" s="85" t="s">
        <v>519</v>
      </c>
      <c r="E994" s="84" t="str">
        <f>analysis!C995&amp;" Q"&amp;analysis!D995&amp;" &lt;F."&amp;analysis!P995&amp;" Ch."&amp;analysis!R995&amp;"&gt; "&amp;" &lt;Lv"&amp;analysis!L995&amp;"&gt; "</f>
        <v xml:space="preserve">2020 Q4 &lt;F.2 Ch.2&gt;  &lt;Lv&gt; </v>
      </c>
    </row>
    <row r="995" spans="2:5" x14ac:dyDescent="0.25">
      <c r="B995" s="85" t="s">
        <v>518</v>
      </c>
      <c r="C995" s="86" t="str">
        <f>"=="&amp;analysis!A996&amp;"=="&amp;"&lt;"&amp;analysis!C996&amp;"&gt; "&amp;" &lt;Q"&amp;analysis!D996&amp;"&gt; "&amp;" &lt;"&amp;analysis!C996 &amp;" Q"&amp;analysis!D996&amp;"&gt; "&amp;" &lt;F."&amp;analysis!P996&amp;"&gt; "&amp;" &lt;F."&amp;analysis!P996&amp;" Ch."&amp;analysis!R996&amp;"&gt; "&amp;" &lt;"&amp;analysis!N996&amp;"&gt; "&amp;" &lt;Lv"&amp;analysis!L996&amp;"&gt; "&amp;" **"&amp;analysis!F996&amp;"** "</f>
        <v xml:space="preserve">==202005==&lt;2020&gt;  &lt;Q5&gt;  &lt;2020 Q5&gt;  &lt;F.4&gt;  &lt;F.4 Ch.4&gt;  &lt;A3&gt;  &lt;Lv&gt;  **B** </v>
      </c>
      <c r="D995" s="85" t="s">
        <v>519</v>
      </c>
      <c r="E995" s="84" t="str">
        <f>analysis!C996&amp;" Q"&amp;analysis!D996&amp;" &lt;F."&amp;analysis!P996&amp;" Ch."&amp;analysis!R996&amp;"&gt; "&amp;" &lt;Lv"&amp;analysis!L996&amp;"&gt; "</f>
        <v xml:space="preserve">2020 Q5 &lt;F.4 Ch.4&gt;  &lt;Lv&gt; </v>
      </c>
    </row>
    <row r="996" spans="2:5" x14ac:dyDescent="0.25">
      <c r="B996" s="85" t="s">
        <v>518</v>
      </c>
      <c r="C996" s="86" t="str">
        <f>"=="&amp;analysis!A997&amp;"=="&amp;"&lt;"&amp;analysis!C997&amp;"&gt; "&amp;" &lt;Q"&amp;analysis!D997&amp;"&gt; "&amp;" &lt;"&amp;analysis!C997 &amp;" Q"&amp;analysis!D997&amp;"&gt; "&amp;" &lt;F."&amp;analysis!P997&amp;"&gt; "&amp;" &lt;F."&amp;analysis!P997&amp;" Ch."&amp;analysis!R997&amp;"&gt; "&amp;" &lt;"&amp;analysis!N997&amp;"&gt; "&amp;" &lt;Lv"&amp;analysis!L997&amp;"&gt; "&amp;" **"&amp;analysis!F997&amp;"** "</f>
        <v xml:space="preserve">==202006==&lt;2020&gt;  &lt;Q6&gt;  &lt;2020 Q6&gt;  &lt;F.4&gt;  &lt;F.4 Ch.6&gt;  &lt;A3&gt;  &lt;Lv&gt;  **D** </v>
      </c>
      <c r="D996" s="85" t="s">
        <v>519</v>
      </c>
      <c r="E996" s="84" t="str">
        <f>analysis!C997&amp;" Q"&amp;analysis!D997&amp;" &lt;F."&amp;analysis!P997&amp;" Ch."&amp;analysis!R997&amp;"&gt; "&amp;" &lt;Lv"&amp;analysis!L997&amp;"&gt; "</f>
        <v xml:space="preserve">2020 Q6 &lt;F.4 Ch.6&gt;  &lt;Lv&gt; </v>
      </c>
    </row>
    <row r="997" spans="2:5" x14ac:dyDescent="0.25">
      <c r="B997" s="85" t="s">
        <v>518</v>
      </c>
      <c r="C997" s="86" t="str">
        <f>"=="&amp;analysis!A998&amp;"=="&amp;"&lt;"&amp;analysis!C998&amp;"&gt; "&amp;" &lt;Q"&amp;analysis!D998&amp;"&gt; "&amp;" &lt;"&amp;analysis!C998 &amp;" Q"&amp;analysis!D998&amp;"&gt; "&amp;" &lt;F."&amp;analysis!P998&amp;"&gt; "&amp;" &lt;F."&amp;analysis!P998&amp;" Ch."&amp;analysis!R998&amp;"&gt; "&amp;" &lt;"&amp;analysis!N998&amp;"&gt; "&amp;" &lt;Lv"&amp;analysis!L998&amp;"&gt; "&amp;" **"&amp;analysis!F998&amp;"** "</f>
        <v xml:space="preserve">==202007==&lt;2020&gt;  &lt;Q7&gt;  &lt;2020 Q7&gt;  &lt;F.2&gt;  &lt;F.2 Ch.3&gt;  &lt;A1&gt;  &lt;Lv&gt;  **C** </v>
      </c>
      <c r="D997" s="85" t="s">
        <v>519</v>
      </c>
      <c r="E997" s="84" t="str">
        <f>analysis!C998&amp;" Q"&amp;analysis!D998&amp;" &lt;F."&amp;analysis!P998&amp;" Ch."&amp;analysis!R998&amp;"&gt; "&amp;" &lt;Lv"&amp;analysis!L998&amp;"&gt; "</f>
        <v xml:space="preserve">2020 Q7 &lt;F.2 Ch.3&gt;  &lt;Lv&gt; </v>
      </c>
    </row>
    <row r="998" spans="2:5" x14ac:dyDescent="0.25">
      <c r="B998" s="85" t="s">
        <v>518</v>
      </c>
      <c r="C998" s="86" t="str">
        <f>"=="&amp;analysis!A999&amp;"=="&amp;"&lt;"&amp;analysis!C999&amp;"&gt; "&amp;" &lt;Q"&amp;analysis!D999&amp;"&gt; "&amp;" &lt;"&amp;analysis!C999 &amp;" Q"&amp;analysis!D999&amp;"&gt; "&amp;" &lt;F."&amp;analysis!P999&amp;"&gt; "&amp;" &lt;F."&amp;analysis!P999&amp;" Ch."&amp;analysis!R999&amp;"&gt; "&amp;" &lt;"&amp;analysis!N999&amp;"&gt; "&amp;" &lt;Lv"&amp;analysis!L999&amp;"&gt; "&amp;" **"&amp;analysis!F999&amp;"** "</f>
        <v xml:space="preserve">==202008==&lt;2020&gt;  &lt;Q8&gt;  &lt;2020 Q8&gt;  &lt;F.4&gt;  &lt;F.4 Ch.2&gt;  &lt;AG2&gt;  &lt;Lv&gt;  **A** </v>
      </c>
      <c r="D998" s="85" t="s">
        <v>519</v>
      </c>
      <c r="E998" s="84" t="str">
        <f>analysis!C999&amp;" Q"&amp;analysis!D999&amp;" &lt;F."&amp;analysis!P999&amp;" Ch."&amp;analysis!R999&amp;"&gt; "&amp;" &lt;Lv"&amp;analysis!L999&amp;"&gt; "</f>
        <v xml:space="preserve">2020 Q8 &lt;F.4 Ch.2&gt;  &lt;Lv&gt; </v>
      </c>
    </row>
    <row r="999" spans="2:5" x14ac:dyDescent="0.25">
      <c r="B999" s="85" t="s">
        <v>518</v>
      </c>
      <c r="C999" s="86" t="str">
        <f>"=="&amp;analysis!A1000&amp;"=="&amp;"&lt;"&amp;analysis!C1000&amp;"&gt; "&amp;" &lt;Q"&amp;analysis!D1000&amp;"&gt; "&amp;" &lt;"&amp;analysis!C1000 &amp;" Q"&amp;analysis!D1000&amp;"&gt; "&amp;" &lt;F."&amp;analysis!P1000&amp;"&gt; "&amp;" &lt;F."&amp;analysis!P1000&amp;" Ch."&amp;analysis!R1000&amp;"&gt; "&amp;" &lt;"&amp;analysis!N1000&amp;"&gt; "&amp;" &lt;Lv"&amp;analysis!L1000&amp;"&gt; "&amp;" **"&amp;analysis!F1000&amp;"** "</f>
        <v xml:space="preserve">==202009==&lt;2020&gt;  &lt;Q9&gt;  &lt;2020 Q9&gt;  &lt;F.3&gt;  &lt;F.3 Ch.3&gt;  &lt;DA&gt;  &lt;Lv&gt;  **A** </v>
      </c>
      <c r="D999" s="85" t="s">
        <v>519</v>
      </c>
      <c r="E999" s="84" t="str">
        <f>analysis!C1000&amp;" Q"&amp;analysis!D1000&amp;" &lt;F."&amp;analysis!P1000&amp;" Ch."&amp;analysis!R1000&amp;"&gt; "&amp;" &lt;Lv"&amp;analysis!L1000&amp;"&gt; "</f>
        <v xml:space="preserve">2020 Q9 &lt;F.3 Ch.3&gt;  &lt;Lv&gt; </v>
      </c>
    </row>
    <row r="1000" spans="2:5" x14ac:dyDescent="0.25">
      <c r="B1000" s="85" t="s">
        <v>518</v>
      </c>
      <c r="C1000" s="86" t="str">
        <f>"=="&amp;analysis!A1001&amp;"=="&amp;"&lt;"&amp;analysis!C1001&amp;"&gt; "&amp;" &lt;Q"&amp;analysis!D1001&amp;"&gt; "&amp;" &lt;"&amp;analysis!C1001 &amp;" Q"&amp;analysis!D1001&amp;"&gt; "&amp;" &lt;F."&amp;analysis!P1001&amp;"&gt; "&amp;" &lt;F."&amp;analysis!P1001&amp;" Ch."&amp;analysis!R1001&amp;"&gt; "&amp;" &lt;"&amp;analysis!N1001&amp;"&gt; "&amp;" &lt;Lv"&amp;analysis!L1001&amp;"&gt; "&amp;" **"&amp;analysis!F1001&amp;"** "</f>
        <v xml:space="preserve">==202010==&lt;2020&gt;  &lt;Q10&gt;  &lt;2020 Q10&gt;  &lt;F.2&gt;  &lt;F.2 Ch.6&gt;  &lt;A1&gt;  &lt;Lv&gt;  **B** </v>
      </c>
      <c r="D1000" s="85" t="s">
        <v>519</v>
      </c>
      <c r="E1000" s="84" t="str">
        <f>analysis!C947&amp;" Q"&amp;analysis!D947&amp;" &lt;F."&amp;analysis!P1001&amp;" Ch."&amp;analysis!R1001&amp;"&gt; "&amp;" &lt;Lv"&amp;analysis!L1001&amp;"&gt; "</f>
        <v xml:space="preserve">2019 Q1 &lt;F.2 Ch.6&gt;  &lt;Lv&gt; </v>
      </c>
    </row>
    <row r="1001" spans="2:5" x14ac:dyDescent="0.25">
      <c r="B1001" s="85" t="s">
        <v>518</v>
      </c>
      <c r="C1001" s="86" t="str">
        <f>"=="&amp;analysis!A1002&amp;"=="&amp;"&lt;"&amp;analysis!C1002&amp;"&gt; "&amp;" &lt;Q"&amp;analysis!D1002&amp;"&gt; "&amp;" &lt;"&amp;analysis!C1002 &amp;" Q"&amp;analysis!D1002&amp;"&gt; "&amp;" &lt;F."&amp;analysis!P1002&amp;"&gt; "&amp;" &lt;F."&amp;analysis!P1002&amp;" Ch."&amp;analysis!R1002&amp;"&gt; "&amp;" &lt;"&amp;analysis!N1002&amp;"&gt; "&amp;" &lt;Lv"&amp;analysis!L1002&amp;"&gt; "&amp;" **"&amp;analysis!F1002&amp;"** "</f>
        <v xml:space="preserve">==202011==&lt;2020&gt;  &lt;Q11&gt;  &lt;2020 Q11&gt;  &lt;F.5&gt;  &lt;F.5 Ch.6&gt;  &lt;DA&gt;  &lt;Lv&gt;  **A** </v>
      </c>
      <c r="D1001" s="85" t="s">
        <v>519</v>
      </c>
      <c r="E1001" s="84" t="str">
        <f>analysis!C948&amp;" Q"&amp;analysis!D948&amp;" &lt;F."&amp;analysis!P1002&amp;" Ch."&amp;analysis!R1002&amp;"&gt; "&amp;" &lt;Lv"&amp;analysis!L1002&amp;"&gt; "</f>
        <v xml:space="preserve">2019 Q2 &lt;F.5 Ch.6&gt;  &lt;Lv&gt; </v>
      </c>
    </row>
    <row r="1002" spans="2:5" x14ac:dyDescent="0.25">
      <c r="B1002" s="85" t="s">
        <v>518</v>
      </c>
      <c r="C1002" s="86" t="str">
        <f>"=="&amp;analysis!A1003&amp;"=="&amp;"&lt;"&amp;analysis!C1003&amp;"&gt; "&amp;" &lt;Q"&amp;analysis!D1003&amp;"&gt; "&amp;" &lt;"&amp;analysis!C1003 &amp;" Q"&amp;analysis!D1003&amp;"&gt; "&amp;" &lt;F."&amp;analysis!P1003&amp;"&gt; "&amp;" &lt;F."&amp;analysis!P1003&amp;" Ch."&amp;analysis!R1003&amp;"&gt; "&amp;" &lt;"&amp;analysis!N1003&amp;"&gt; "&amp;" &lt;Lv"&amp;analysis!L1003&amp;"&gt; "&amp;" **"&amp;analysis!F1003&amp;"** "</f>
        <v xml:space="preserve">==202012==&lt;2020&gt;  &lt;Q12&gt;  &lt;2020 Q12&gt;  &lt;F.6&gt;  &lt;F.6 Ch.1&gt;  &lt;A3&gt;  &lt;Lv&gt;  **D** </v>
      </c>
      <c r="D1002" s="85" t="s">
        <v>519</v>
      </c>
      <c r="E1002" s="84" t="str">
        <f>analysis!C949&amp;" Q"&amp;analysis!D949&amp;" &lt;F."&amp;analysis!P1003&amp;" Ch."&amp;analysis!R1003&amp;"&gt; "&amp;" &lt;Lv"&amp;analysis!L1003&amp;"&gt; "</f>
        <v xml:space="preserve">2019 Q3 &lt;F.6 Ch.1&gt;  &lt;Lv&gt; </v>
      </c>
    </row>
    <row r="1003" spans="2:5" x14ac:dyDescent="0.25">
      <c r="B1003" s="85" t="s">
        <v>518</v>
      </c>
      <c r="C1003" s="86" t="str">
        <f>"=="&amp;analysis!A1004&amp;"=="&amp;"&lt;"&amp;analysis!C1004&amp;"&gt; "&amp;" &lt;Q"&amp;analysis!D1004&amp;"&gt; "&amp;" &lt;"&amp;analysis!C1004 &amp;" Q"&amp;analysis!D1004&amp;"&gt; "&amp;" &lt;F."&amp;analysis!P1004&amp;"&gt; "&amp;" &lt;F."&amp;analysis!P1004&amp;" Ch."&amp;analysis!R1004&amp;"&gt; "&amp;" &lt;"&amp;analysis!N1004&amp;"&gt; "&amp;" &lt;Lv"&amp;analysis!L1004&amp;"&gt; "&amp;" **"&amp;analysis!F1004&amp;"** "</f>
        <v xml:space="preserve">==202013==&lt;2020&gt;  &lt;Q13&gt;  &lt;2020 Q13&gt;  &lt;F.5&gt;  &lt;F.5 Ch.2&gt;  &lt;A4&gt;  &lt;Lv&gt;  **D** </v>
      </c>
      <c r="D1003" s="85" t="s">
        <v>519</v>
      </c>
      <c r="E1003" s="84" t="str">
        <f>analysis!C950&amp;" Q"&amp;analysis!D950&amp;" &lt;F."&amp;analysis!P1004&amp;" Ch."&amp;analysis!R1004&amp;"&gt; "&amp;" &lt;Lv"&amp;analysis!L1004&amp;"&gt; "</f>
        <v xml:space="preserve">2019 Q4 &lt;F.5 Ch.2&gt;  &lt;Lv&gt; </v>
      </c>
    </row>
    <row r="1004" spans="2:5" x14ac:dyDescent="0.25">
      <c r="B1004" s="85" t="s">
        <v>518</v>
      </c>
      <c r="C1004" s="86" t="str">
        <f>"=="&amp;analysis!A1005&amp;"=="&amp;"&lt;"&amp;analysis!C1005&amp;"&gt; "&amp;" &lt;Q"&amp;analysis!D1005&amp;"&gt; "&amp;" &lt;"&amp;analysis!C1005 &amp;" Q"&amp;analysis!D1005&amp;"&gt; "&amp;" &lt;F."&amp;analysis!P1005&amp;"&gt; "&amp;" &lt;F."&amp;analysis!P1005&amp;" Ch."&amp;analysis!R1005&amp;"&gt; "&amp;" &lt;"&amp;analysis!N1005&amp;"&gt; "&amp;" &lt;Lv"&amp;analysis!L1005&amp;"&gt; "&amp;" **"&amp;analysis!F1005&amp;"** "</f>
        <v xml:space="preserve">==202014==&lt;2020&gt;  &lt;Q14&gt;  &lt;2020 Q14&gt;  &lt;F.2&gt;  &lt;F.2 Ch.1&gt;  &lt;A1&gt;  &lt;Lv&gt;  **B** </v>
      </c>
      <c r="D1004" s="85" t="s">
        <v>519</v>
      </c>
      <c r="E1004" s="84" t="str">
        <f>analysis!C951&amp;" Q"&amp;analysis!D951&amp;" &lt;F."&amp;analysis!P1005&amp;" Ch."&amp;analysis!R1005&amp;"&gt; "&amp;" &lt;Lv"&amp;analysis!L1005&amp;"&gt; "</f>
        <v xml:space="preserve">2019 Q5 &lt;F.2 Ch.1&gt;  &lt;Lv&gt; </v>
      </c>
    </row>
    <row r="1005" spans="2:5" x14ac:dyDescent="0.25">
      <c r="B1005" s="85" t="s">
        <v>518</v>
      </c>
      <c r="C1005" s="86" t="str">
        <f>"=="&amp;analysis!A1006&amp;"=="&amp;"&lt;"&amp;analysis!C1006&amp;"&gt; "&amp;" &lt;Q"&amp;analysis!D1006&amp;"&gt; "&amp;" &lt;"&amp;analysis!C1006 &amp;" Q"&amp;analysis!D1006&amp;"&gt; "&amp;" &lt;F."&amp;analysis!P1006&amp;"&gt; "&amp;" &lt;F."&amp;analysis!P1006&amp;" Ch."&amp;analysis!R1006&amp;"&gt; "&amp;" &lt;"&amp;analysis!N1006&amp;"&gt; "&amp;" &lt;Lv"&amp;analysis!L1006&amp;"&gt; "&amp;" **"&amp;analysis!F1006&amp;"** "</f>
        <v xml:space="preserve">==202015==&lt;2020&gt;  &lt;Q15&gt;  &lt;2020 Q15&gt;  &lt;F.2&gt;  &lt;F.2 Ch.12&gt;  &lt;VA1&gt;  &lt;Lv&gt;  **D** </v>
      </c>
      <c r="D1005" s="85" t="s">
        <v>519</v>
      </c>
      <c r="E1005" s="84" t="str">
        <f>analysis!C952&amp;" Q"&amp;analysis!D952&amp;" &lt;F."&amp;analysis!P1006&amp;" Ch."&amp;analysis!R1006&amp;"&gt; "&amp;" &lt;Lv"&amp;analysis!L1006&amp;"&gt; "</f>
        <v xml:space="preserve">2019 Q6 &lt;F.2 Ch.12&gt;  &lt;Lv&gt; </v>
      </c>
    </row>
    <row r="1006" spans="2:5" x14ac:dyDescent="0.25">
      <c r="B1006" s="85" t="s">
        <v>518</v>
      </c>
      <c r="C1006" s="86" t="str">
        <f>"=="&amp;analysis!A1007&amp;"=="&amp;"&lt;"&amp;analysis!C1007&amp;"&gt; "&amp;" &lt;Q"&amp;analysis!D1007&amp;"&gt; "&amp;" &lt;"&amp;analysis!C1007 &amp;" Q"&amp;analysis!D1007&amp;"&gt; "&amp;" &lt;F."&amp;analysis!P1007&amp;"&gt; "&amp;" &lt;F."&amp;analysis!P1007&amp;" Ch."&amp;analysis!R1007&amp;"&gt; "&amp;" &lt;"&amp;analysis!N1007&amp;"&gt; "&amp;" &lt;Lv"&amp;analysis!L1007&amp;"&gt; "&amp;" **"&amp;analysis!F1007&amp;"** "</f>
        <v xml:space="preserve">==202016==&lt;2020&gt;  &lt;Q16&gt;  &lt;2020 Q16&gt;  &lt;F.3&gt;  &lt;F.3 Ch.10&gt;  &lt;VA2&gt;  &lt;Lv&gt;  **B** </v>
      </c>
      <c r="D1006" s="85" t="s">
        <v>519</v>
      </c>
      <c r="E1006" s="84" t="str">
        <f>analysis!C953&amp;" Q"&amp;analysis!D953&amp;" &lt;F."&amp;analysis!P1007&amp;" Ch."&amp;analysis!R1007&amp;"&gt; "&amp;" &lt;Lv"&amp;analysis!L1007&amp;"&gt; "</f>
        <v xml:space="preserve">2019 Q7 &lt;F.3 Ch.10&gt;  &lt;Lv&gt; </v>
      </c>
    </row>
    <row r="1007" spans="2:5" x14ac:dyDescent="0.25">
      <c r="B1007" s="85" t="s">
        <v>518</v>
      </c>
      <c r="C1007" s="86" t="str">
        <f>"=="&amp;analysis!A1008&amp;"=="&amp;"&lt;"&amp;analysis!C1008&amp;"&gt; "&amp;" &lt;Q"&amp;analysis!D1008&amp;"&gt; "&amp;" &lt;"&amp;analysis!C1008 &amp;" Q"&amp;analysis!D1008&amp;"&gt; "&amp;" &lt;F."&amp;analysis!P1008&amp;"&gt; "&amp;" &lt;F."&amp;analysis!P1008&amp;" Ch."&amp;analysis!R1008&amp;"&gt; "&amp;" &lt;"&amp;analysis!N1008&amp;"&gt; "&amp;" &lt;Lv"&amp;analysis!L1008&amp;"&gt; "&amp;" **"&amp;analysis!F1008&amp;"** "</f>
        <v xml:space="preserve">==202017==&lt;2020&gt;  &lt;Q17&gt;  &lt;2020 Q17&gt;  &lt;F.3&gt;  &lt;F.3 Ch.8&gt;  &lt;DG2&gt;  &lt;Lv&gt;  **C** </v>
      </c>
      <c r="D1007" s="85" t="s">
        <v>519</v>
      </c>
      <c r="E1007" s="84" t="str">
        <f>analysis!C954&amp;" Q"&amp;analysis!D954&amp;" &lt;F."&amp;analysis!P1008&amp;" Ch."&amp;analysis!R1008&amp;"&gt; "&amp;" &lt;Lv"&amp;analysis!L1008&amp;"&gt; "</f>
        <v xml:space="preserve">2019 Q8 &lt;F.3 Ch.8&gt;  &lt;Lv&gt; </v>
      </c>
    </row>
    <row r="1008" spans="2:5" x14ac:dyDescent="0.25">
      <c r="B1008" s="85" t="s">
        <v>518</v>
      </c>
      <c r="C1008" s="86" t="str">
        <f>"=="&amp;analysis!A1009&amp;"=="&amp;"&lt;"&amp;analysis!C1009&amp;"&gt; "&amp;" &lt;Q"&amp;analysis!D1009&amp;"&gt; "&amp;" &lt;"&amp;analysis!C1009 &amp;" Q"&amp;analysis!D1009&amp;"&gt; "&amp;" &lt;F."&amp;analysis!P1009&amp;"&gt; "&amp;" &lt;F."&amp;analysis!P1009&amp;" Ch."&amp;analysis!R1009&amp;"&gt; "&amp;" &lt;"&amp;analysis!N1009&amp;"&gt; "&amp;" &lt;Lv"&amp;analysis!L1009&amp;"&gt; "&amp;" **"&amp;analysis!F1009&amp;"** "</f>
        <v xml:space="preserve">==202018==&lt;2020&gt;  &lt;Q18&gt;  &lt;2020 Q18&gt;  &lt;F.3&gt;  &lt;F.3 Ch.8&gt;  &lt;DG2&gt;  &lt;Lv&gt;  **B** </v>
      </c>
      <c r="D1008" s="85" t="s">
        <v>519</v>
      </c>
      <c r="E1008" s="84" t="str">
        <f>analysis!C955&amp;" Q"&amp;analysis!D955&amp;" &lt;F."&amp;analysis!P1009&amp;" Ch."&amp;analysis!R1009&amp;"&gt; "&amp;" &lt;Lv"&amp;analysis!L1009&amp;"&gt; "</f>
        <v xml:space="preserve">2019 Q9 &lt;F.3 Ch.8&gt;  &lt;Lv&gt; </v>
      </c>
    </row>
    <row r="1009" spans="2:5" x14ac:dyDescent="0.25">
      <c r="B1009" s="85" t="s">
        <v>518</v>
      </c>
      <c r="C1009" s="86" t="str">
        <f>"=="&amp;analysis!A1010&amp;"=="&amp;"&lt;"&amp;analysis!C1010&amp;"&gt; "&amp;" &lt;Q"&amp;analysis!D1010&amp;"&gt; "&amp;" &lt;"&amp;analysis!C1010 &amp;" Q"&amp;analysis!D1010&amp;"&gt; "&amp;" &lt;F."&amp;analysis!P1010&amp;"&gt; "&amp;" &lt;F."&amp;analysis!P1010&amp;" Ch."&amp;analysis!R1010&amp;"&gt; "&amp;" &lt;"&amp;analysis!N1010&amp;"&gt; "&amp;" &lt;Lv"&amp;analysis!L1010&amp;"&gt; "&amp;" **"&amp;analysis!F1010&amp;"** "</f>
        <v xml:space="preserve">==202019==&lt;2020&gt;  &lt;Q19&gt;  &lt;2020 Q19&gt;  &lt;F.1&gt;  &lt;F.1 Ch.10&gt;  &lt;DG1&gt;  &lt;Lv&gt;  **B** </v>
      </c>
      <c r="D1009" s="85" t="s">
        <v>519</v>
      </c>
      <c r="E1009" s="84" t="str">
        <f>analysis!C956&amp;" Q"&amp;analysis!D956&amp;" &lt;F."&amp;analysis!P1010&amp;" Ch."&amp;analysis!R1010&amp;"&gt; "&amp;" &lt;Lv"&amp;analysis!L1010&amp;"&gt; "</f>
        <v xml:space="preserve">2019 Q10 &lt;F.1 Ch.10&gt;  &lt;Lv&gt; </v>
      </c>
    </row>
    <row r="1010" spans="2:5" x14ac:dyDescent="0.25">
      <c r="B1010" s="85" t="s">
        <v>518</v>
      </c>
      <c r="C1010" s="86" t="str">
        <f>"=="&amp;analysis!A1011&amp;"=="&amp;"&lt;"&amp;analysis!C1011&amp;"&gt; "&amp;" &lt;Q"&amp;analysis!D1011&amp;"&gt; "&amp;" &lt;"&amp;analysis!C1011 &amp;" Q"&amp;analysis!D1011&amp;"&gt; "&amp;" &lt;F."&amp;analysis!P1011&amp;"&gt; "&amp;" &lt;F."&amp;analysis!P1011&amp;" Ch."&amp;analysis!R1011&amp;"&gt; "&amp;" &lt;"&amp;analysis!N1011&amp;"&gt; "&amp;" &lt;Lv"&amp;analysis!L1011&amp;"&gt; "&amp;" **"&amp;analysis!F1011&amp;"** "</f>
        <v xml:space="preserve">==202020==&lt;2020&gt;  &lt;Q20&gt;  &lt;2020 Q20&gt;  &lt;F.2&gt;  &lt;F.2 Ch.9&gt;  &lt;DG1&gt;  &lt;Lv&gt;  **D** </v>
      </c>
      <c r="D1010" s="85" t="s">
        <v>519</v>
      </c>
      <c r="E1010" s="84" t="str">
        <f>analysis!C957&amp;" Q"&amp;analysis!D957&amp;" &lt;F."&amp;analysis!P1011&amp;" Ch."&amp;analysis!R1011&amp;"&gt; "&amp;" &lt;Lv"&amp;analysis!L1011&amp;"&gt; "</f>
        <v xml:space="preserve">2019 Q11 &lt;F.2 Ch.9&gt;  &lt;Lv&gt; </v>
      </c>
    </row>
    <row r="1011" spans="2:5" x14ac:dyDescent="0.25">
      <c r="B1011" s="85" t="s">
        <v>518</v>
      </c>
      <c r="C1011" s="86" t="str">
        <f>"=="&amp;analysis!A1012&amp;"=="&amp;"&lt;"&amp;analysis!C1012&amp;"&gt; "&amp;" &lt;Q"&amp;analysis!D1012&amp;"&gt; "&amp;" &lt;"&amp;analysis!C1012 &amp;" Q"&amp;analysis!D1012&amp;"&gt; "&amp;" &lt;F."&amp;analysis!P1012&amp;"&gt; "&amp;" &lt;F."&amp;analysis!P1012&amp;" Ch."&amp;analysis!R1012&amp;"&gt; "&amp;" &lt;"&amp;analysis!N1012&amp;"&gt; "&amp;" &lt;Lv"&amp;analysis!L1012&amp;"&gt; "&amp;" **"&amp;analysis!F1012&amp;"** "</f>
        <v xml:space="preserve">==202021==&lt;2020&gt;  &lt;Q21&gt;  &lt;2020 Q21&gt;  &lt;F.5&gt;  &lt;F.5 Ch.9&gt;  &lt;T2&gt;  &lt;Lv&gt;  **C** </v>
      </c>
      <c r="D1011" s="85" t="s">
        <v>519</v>
      </c>
      <c r="E1011" s="84" t="str">
        <f>analysis!C958&amp;" Q"&amp;analysis!D958&amp;" &lt;F."&amp;analysis!P1012&amp;" Ch."&amp;analysis!R1012&amp;"&gt; "&amp;" &lt;Lv"&amp;analysis!L1012&amp;"&gt; "</f>
        <v xml:space="preserve">2019 Q12 &lt;F.5 Ch.9&gt;  &lt;Lv&gt; </v>
      </c>
    </row>
    <row r="1012" spans="2:5" x14ac:dyDescent="0.25">
      <c r="B1012" s="85" t="s">
        <v>518</v>
      </c>
      <c r="C1012" s="86" t="str">
        <f>"=="&amp;analysis!A1013&amp;"=="&amp;"&lt;"&amp;analysis!C1013&amp;"&gt; "&amp;" &lt;Q"&amp;analysis!D1013&amp;"&gt; "&amp;" &lt;"&amp;analysis!C1013 &amp;" Q"&amp;analysis!D1013&amp;"&gt; "&amp;" &lt;F."&amp;analysis!P1013&amp;"&gt; "&amp;" &lt;F."&amp;analysis!P1013&amp;" Ch."&amp;analysis!R1013&amp;"&gt; "&amp;" &lt;"&amp;analysis!N1013&amp;"&gt; "&amp;" &lt;Lv"&amp;analysis!L1013&amp;"&gt; "&amp;" **"&amp;analysis!F1013&amp;"** "</f>
        <v xml:space="preserve">==202022==&lt;2020&gt;  &lt;Q22&gt;  &lt;2020 Q22&gt;  &lt;F.4&gt;  &lt;F.4 Ch.11&gt;  &lt;DG3&gt;  &lt;Lv&gt;  **C** </v>
      </c>
      <c r="D1012" s="85" t="s">
        <v>519</v>
      </c>
      <c r="E1012" s="84" t="str">
        <f>analysis!C959&amp;" Q"&amp;analysis!D959&amp;" &lt;F."&amp;analysis!P1013&amp;" Ch."&amp;analysis!R1013&amp;"&gt; "&amp;" &lt;Lv"&amp;analysis!L1013&amp;"&gt; "</f>
        <v xml:space="preserve">2019 Q13 &lt;F.4 Ch.11&gt;  &lt;Lv&gt; </v>
      </c>
    </row>
    <row r="1013" spans="2:5" x14ac:dyDescent="0.25">
      <c r="B1013" s="85" t="s">
        <v>518</v>
      </c>
      <c r="C1013" s="86" t="str">
        <f>"=="&amp;analysis!A1014&amp;"=="&amp;"&lt;"&amp;analysis!C1014&amp;"&gt; "&amp;" &lt;Q"&amp;analysis!D1014&amp;"&gt; "&amp;" &lt;"&amp;analysis!C1014 &amp;" Q"&amp;analysis!D1014&amp;"&gt; "&amp;" &lt;F."&amp;analysis!P1014&amp;"&gt; "&amp;" &lt;F."&amp;analysis!P1014&amp;" Ch."&amp;analysis!R1014&amp;"&gt; "&amp;" &lt;"&amp;analysis!N1014&amp;"&gt; "&amp;" &lt;Lv"&amp;analysis!L1014&amp;"&gt; "&amp;" **"&amp;analysis!F1014&amp;"** "</f>
        <v xml:space="preserve">==202023==&lt;2020&gt;  &lt;Q23&gt;  &lt;2020 Q23&gt;  &lt;F.5&gt;  &lt;F.5 Ch.9&gt;  &lt;T2&gt;  &lt;Lv&gt;  **B** </v>
      </c>
      <c r="D1013" s="85" t="s">
        <v>519</v>
      </c>
      <c r="E1013" s="84" t="str">
        <f>analysis!C960&amp;" Q"&amp;analysis!D960&amp;" &lt;F."&amp;analysis!P1014&amp;" Ch."&amp;analysis!R1014&amp;"&gt; "&amp;" &lt;Lv"&amp;analysis!L1014&amp;"&gt; "</f>
        <v xml:space="preserve">2019 Q14 &lt;F.5 Ch.9&gt;  &lt;Lv&gt; </v>
      </c>
    </row>
    <row r="1014" spans="2:5" x14ac:dyDescent="0.25">
      <c r="B1014" s="85" t="s">
        <v>518</v>
      </c>
      <c r="C1014" s="86" t="str">
        <f>"=="&amp;analysis!A1015&amp;"=="&amp;"&lt;"&amp;analysis!C1015&amp;"&gt; "&amp;" &lt;Q"&amp;analysis!D1015&amp;"&gt; "&amp;" &lt;"&amp;analysis!C1015 &amp;" Q"&amp;analysis!D1015&amp;"&gt; "&amp;" &lt;F."&amp;analysis!P1015&amp;"&gt; "&amp;" &lt;F."&amp;analysis!P1015&amp;" Ch."&amp;analysis!R1015&amp;"&gt; "&amp;" &lt;"&amp;analysis!N1015&amp;"&gt; "&amp;" &lt;Lv"&amp;analysis!L1015&amp;"&gt; "&amp;" **"&amp;analysis!F1015&amp;"** "</f>
        <v xml:space="preserve">==202024==&lt;2020&gt;  &lt;Q24&gt;  &lt;2020 Q24&gt;  &lt;F.1&gt;  &lt;F.1 Ch.8&gt;  &lt;AG1&gt;  &lt;Lv&gt;  **D** </v>
      </c>
      <c r="D1014" s="85" t="s">
        <v>519</v>
      </c>
      <c r="E1014" s="84" t="str">
        <f>analysis!C961&amp;" Q"&amp;analysis!D961&amp;" &lt;F."&amp;analysis!P1015&amp;" Ch."&amp;analysis!R1015&amp;"&gt; "&amp;" &lt;Lv"&amp;analysis!L1015&amp;"&gt; "</f>
        <v xml:space="preserve">2019 Q15 &lt;F.1 Ch.8&gt;  &lt;Lv&gt; </v>
      </c>
    </row>
    <row r="1015" spans="2:5" x14ac:dyDescent="0.25">
      <c r="B1015" s="85" t="s">
        <v>518</v>
      </c>
      <c r="C1015" s="86" t="str">
        <f>"=="&amp;analysis!A1016&amp;"=="&amp;"&lt;"&amp;analysis!C1016&amp;"&gt; "&amp;" &lt;Q"&amp;analysis!D1016&amp;"&gt; "&amp;" &lt;"&amp;analysis!C1016 &amp;" Q"&amp;analysis!D1016&amp;"&gt; "&amp;" &lt;F."&amp;analysis!P1016&amp;"&gt; "&amp;" &lt;F."&amp;analysis!P1016&amp;" Ch."&amp;analysis!R1016&amp;"&gt; "&amp;" &lt;"&amp;analysis!N1016&amp;"&gt; "&amp;" &lt;Lv"&amp;analysis!L1016&amp;"&gt; "&amp;" **"&amp;analysis!F1016&amp;"** "</f>
        <v xml:space="preserve">==202025==&lt;2020&gt;  &lt;Q25&gt;  &lt;2020 Q25&gt;  &lt;F.5&gt;  &lt;F.5 Ch.8&gt;  &lt;A4&gt;  &lt;Lv&gt;  **A** </v>
      </c>
      <c r="D1015" s="85" t="s">
        <v>519</v>
      </c>
      <c r="E1015" s="84" t="str">
        <f>analysis!C962&amp;" Q"&amp;analysis!D962&amp;" &lt;F."&amp;analysis!P1016&amp;" Ch."&amp;analysis!R1016&amp;"&gt; "&amp;" &lt;Lv"&amp;analysis!L1016&amp;"&gt; "</f>
        <v xml:space="preserve">2019 Q16 &lt;F.5 Ch.8&gt;  &lt;Lv&gt; </v>
      </c>
    </row>
    <row r="1016" spans="2:5" x14ac:dyDescent="0.25">
      <c r="B1016" s="85" t="s">
        <v>518</v>
      </c>
      <c r="C1016" s="86" t="str">
        <f>"=="&amp;analysis!A1017&amp;"=="&amp;"&lt;"&amp;analysis!C1017&amp;"&gt; "&amp;" &lt;Q"&amp;analysis!D1017&amp;"&gt; "&amp;" &lt;"&amp;analysis!C1017 &amp;" Q"&amp;analysis!D1017&amp;"&gt; "&amp;" &lt;F."&amp;analysis!P1017&amp;"&gt; "&amp;" &lt;F."&amp;analysis!P1017&amp;" Ch."&amp;analysis!R1017&amp;"&gt; "&amp;" &lt;"&amp;analysis!N1017&amp;"&gt; "&amp;" &lt;Lv"&amp;analysis!L1017&amp;"&gt; "&amp;" **"&amp;analysis!F1017&amp;"** "</f>
        <v xml:space="preserve">==202026==&lt;2020&gt;  &lt;Q26&gt;  &lt;2020 Q26&gt;  &lt;F.4&gt;  &lt;F.4 Ch.2&gt;  &lt;AG2&gt;  &lt;Lv&gt;  **D** </v>
      </c>
      <c r="D1016" s="85" t="s">
        <v>519</v>
      </c>
      <c r="E1016" s="84" t="str">
        <f>analysis!C963&amp;" Q"&amp;analysis!D963&amp;" &lt;F."&amp;analysis!P1017&amp;" Ch."&amp;analysis!R1017&amp;"&gt; "&amp;" &lt;Lv"&amp;analysis!L1017&amp;"&gt; "</f>
        <v xml:space="preserve">2019 Q17 &lt;F.4 Ch.2&gt;  &lt;Lv&gt; </v>
      </c>
    </row>
    <row r="1017" spans="2:5" x14ac:dyDescent="0.25">
      <c r="B1017" s="85" t="s">
        <v>518</v>
      </c>
      <c r="C1017" s="86" t="str">
        <f>"=="&amp;analysis!A1018&amp;"=="&amp;"&lt;"&amp;analysis!C1018&amp;"&gt; "&amp;" &lt;Q"&amp;analysis!D1018&amp;"&gt; "&amp;" &lt;"&amp;analysis!C1018 &amp;" Q"&amp;analysis!D1018&amp;"&gt; "&amp;" &lt;F."&amp;analysis!P1018&amp;"&gt; "&amp;" &lt;F."&amp;analysis!P1018&amp;" Ch."&amp;analysis!R1018&amp;"&gt; "&amp;" &lt;"&amp;analysis!N1018&amp;"&gt; "&amp;" &lt;Lv"&amp;analysis!L1018&amp;"&gt; "&amp;" **"&amp;analysis!F1018&amp;"** "</f>
        <v xml:space="preserve">==202027==&lt;2020&gt;  &lt;Q27&gt;  &lt;2020 Q27&gt;  &lt;F.5&gt;  &lt;F.5 Ch.7&gt;  &lt;AG3&gt;  &lt;Lv&gt;  **C** </v>
      </c>
      <c r="D1017" s="85" t="s">
        <v>519</v>
      </c>
      <c r="E1017" s="84" t="str">
        <f>analysis!C964&amp;" Q"&amp;analysis!D964&amp;" &lt;F."&amp;analysis!P1018&amp;" Ch."&amp;analysis!R1018&amp;"&gt; "&amp;" &lt;Lv"&amp;analysis!L1018&amp;"&gt; "</f>
        <v xml:space="preserve">2019 Q18 &lt;F.5 Ch.7&gt;  &lt;Lv&gt; </v>
      </c>
    </row>
    <row r="1018" spans="2:5" x14ac:dyDescent="0.25">
      <c r="B1018" s="85" t="s">
        <v>518</v>
      </c>
      <c r="C1018" s="86" t="str">
        <f>"=="&amp;analysis!A1019&amp;"=="&amp;"&lt;"&amp;analysis!C1019&amp;"&gt; "&amp;" &lt;Q"&amp;analysis!D1019&amp;"&gt; "&amp;" &lt;"&amp;analysis!C1019 &amp;" Q"&amp;analysis!D1019&amp;"&gt; "&amp;" &lt;F."&amp;analysis!P1019&amp;"&gt; "&amp;" &lt;F."&amp;analysis!P1019&amp;" Ch."&amp;analysis!R1019&amp;"&gt; "&amp;" &lt;"&amp;analysis!N1019&amp;"&gt; "&amp;" &lt;Lv"&amp;analysis!L1019&amp;"&gt; "&amp;" **"&amp;analysis!F1019&amp;"** "</f>
        <v xml:space="preserve">==202028==&lt;2020&gt;  &lt;Q28&gt;  &lt;2020 Q28&gt;  &lt;F.5&gt;  &lt;F.5 Ch.5&gt;  &lt;P2&gt;  &lt;Lv&gt;  **B** </v>
      </c>
      <c r="D1018" s="85" t="s">
        <v>519</v>
      </c>
      <c r="E1018" s="84" t="str">
        <f>analysis!C965&amp;" Q"&amp;analysis!D965&amp;" &lt;F."&amp;analysis!P1019&amp;" Ch."&amp;analysis!R1019&amp;"&gt; "&amp;" &lt;Lv"&amp;analysis!L1019&amp;"&gt; "</f>
        <v xml:space="preserve">2019 Q19 &lt;F.5 Ch.5&gt;  &lt;Lv&gt; </v>
      </c>
    </row>
    <row r="1019" spans="2:5" x14ac:dyDescent="0.25">
      <c r="B1019" s="85" t="s">
        <v>518</v>
      </c>
      <c r="C1019" s="86" t="str">
        <f>"=="&amp;analysis!A1020&amp;"=="&amp;"&lt;"&amp;analysis!C1020&amp;"&gt; "&amp;" &lt;Q"&amp;analysis!D1020&amp;"&gt; "&amp;" &lt;"&amp;analysis!C1020 &amp;" Q"&amp;analysis!D1020&amp;"&gt; "&amp;" &lt;F."&amp;analysis!P1020&amp;"&gt; "&amp;" &lt;F."&amp;analysis!P1020&amp;" Ch."&amp;analysis!R1020&amp;"&gt; "&amp;" &lt;"&amp;analysis!N1020&amp;"&gt; "&amp;" &lt;Lv"&amp;analysis!L1020&amp;"&gt; "&amp;" **"&amp;analysis!F1020&amp;"** "</f>
        <v xml:space="preserve">==202029==&lt;2020&gt;  &lt;Q29&gt;  &lt;2020 Q29&gt;  &lt;F.5&gt;  &lt;F.5 Ch.11&gt;  &lt;S3&gt;  &lt;Lv&gt;  **A** </v>
      </c>
      <c r="D1019" s="85" t="s">
        <v>519</v>
      </c>
      <c r="E1019" s="84" t="str">
        <f>analysis!C966&amp;" Q"&amp;analysis!D966&amp;" &lt;F."&amp;analysis!P1020&amp;" Ch."&amp;analysis!R1020&amp;"&gt; "&amp;" &lt;Lv"&amp;analysis!L1020&amp;"&gt; "</f>
        <v xml:space="preserve">2019 Q20 &lt;F.5 Ch.11&gt;  &lt;Lv&gt; </v>
      </c>
    </row>
    <row r="1020" spans="2:5" x14ac:dyDescent="0.25">
      <c r="B1020" s="85" t="s">
        <v>518</v>
      </c>
      <c r="C1020" s="86" t="str">
        <f>"=="&amp;analysis!A1021&amp;"=="&amp;"&lt;"&amp;analysis!C1021&amp;"&gt; "&amp;" &lt;Q"&amp;analysis!D1021&amp;"&gt; "&amp;" &lt;"&amp;analysis!C1021 &amp;" Q"&amp;analysis!D1021&amp;"&gt; "&amp;" &lt;F."&amp;analysis!P1021&amp;"&gt; "&amp;" &lt;F."&amp;analysis!P1021&amp;" Ch."&amp;analysis!R1021&amp;"&gt; "&amp;" &lt;"&amp;analysis!N1021&amp;"&gt; "&amp;" &lt;Lv"&amp;analysis!L1021&amp;"&gt; "&amp;" **"&amp;analysis!F1021&amp;"** "</f>
        <v xml:space="preserve">==202030==&lt;2020&gt;  &lt;Q30&gt;  &lt;2020 Q30&gt;  &lt;F.5&gt;  &lt;F.5 Ch.11&gt;  &lt;S3&gt;  &lt;Lv&gt;  **A** </v>
      </c>
      <c r="D1020" s="85" t="s">
        <v>519</v>
      </c>
      <c r="E1020" s="84" t="str">
        <f>analysis!C967&amp;" Q"&amp;analysis!D967&amp;" &lt;F."&amp;analysis!P1021&amp;" Ch."&amp;analysis!R1021&amp;"&gt; "&amp;" &lt;Lv"&amp;analysis!L1021&amp;"&gt; "</f>
        <v xml:space="preserve">2019 Q21 &lt;F.5 Ch.11&gt;  &lt;Lv&gt; </v>
      </c>
    </row>
    <row r="1021" spans="2:5" x14ac:dyDescent="0.25">
      <c r="B1021" s="85" t="s">
        <v>518</v>
      </c>
      <c r="C1021" s="86" t="str">
        <f>"=="&amp;analysis!A1022&amp;"=="&amp;"&lt;"&amp;analysis!C1022&amp;"&gt; "&amp;" &lt;Q"&amp;analysis!D1022&amp;"&gt; "&amp;" &lt;"&amp;analysis!C1022 &amp;" Q"&amp;analysis!D1022&amp;"&gt; "&amp;" &lt;F."&amp;analysis!P1022&amp;"&gt; "&amp;" &lt;F."&amp;analysis!P1022&amp;" Ch."&amp;analysis!R1022&amp;"&gt; "&amp;" &lt;"&amp;analysis!N1022&amp;"&gt; "&amp;" &lt;Lv"&amp;analysis!L1022&amp;"&gt; "&amp;" **"&amp;analysis!F1022&amp;"** "</f>
        <v xml:space="preserve">==202031==&lt;2020&gt;  &lt;Q31&gt;  &lt;2020 Q31&gt;  &lt;F.3&gt;  &lt;F.3 Ch.2&gt;  &lt;A2&gt;  &lt;Lv&gt;  **B** </v>
      </c>
      <c r="D1021" s="85" t="s">
        <v>519</v>
      </c>
      <c r="E1021" s="84" t="str">
        <f>analysis!C968&amp;" Q"&amp;analysis!D968&amp;" &lt;F."&amp;analysis!P1022&amp;" Ch."&amp;analysis!R1022&amp;"&gt; "&amp;" &lt;Lv"&amp;analysis!L1022&amp;"&gt; "</f>
        <v xml:space="preserve">2019 Q22 &lt;F.3 Ch.2&gt;  &lt;Lv&gt; </v>
      </c>
    </row>
    <row r="1022" spans="2:5" x14ac:dyDescent="0.25">
      <c r="B1022" s="85" t="s">
        <v>518</v>
      </c>
      <c r="C1022" s="86" t="str">
        <f>"=="&amp;analysis!A1023&amp;"=="&amp;"&lt;"&amp;analysis!C1023&amp;"&gt; "&amp;" &lt;Q"&amp;analysis!D1023&amp;"&gt; "&amp;" &lt;"&amp;analysis!C1023 &amp;" Q"&amp;analysis!D1023&amp;"&gt; "&amp;" &lt;F."&amp;analysis!P1023&amp;"&gt; "&amp;" &lt;F."&amp;analysis!P1023&amp;" Ch."&amp;analysis!R1023&amp;"&gt; "&amp;" &lt;"&amp;analysis!N1023&amp;"&gt; "&amp;" &lt;Lv"&amp;analysis!L1023&amp;"&gt; "&amp;" **"&amp;analysis!F1023&amp;"** "</f>
        <v xml:space="preserve">==202032==&lt;2020&gt;  &lt;Q32&gt;  &lt;2020 Q32&gt;  &lt;F.4&gt;  &lt;F.4 Ch.8&gt;  &lt;A4&gt;  &lt;Lv&gt;  **B** </v>
      </c>
      <c r="D1022" s="85" t="s">
        <v>519</v>
      </c>
      <c r="E1022" s="84" t="str">
        <f>analysis!C969&amp;" Q"&amp;analysis!D969&amp;" &lt;F."&amp;analysis!P1023&amp;" Ch."&amp;analysis!R1023&amp;"&gt; "&amp;" &lt;Lv"&amp;analysis!L1023&amp;"&gt; "</f>
        <v xml:space="preserve">2019 Q23 &lt;F.4 Ch.8&gt;  &lt;Lv&gt; </v>
      </c>
    </row>
    <row r="1023" spans="2:5" x14ac:dyDescent="0.25">
      <c r="B1023" s="85" t="s">
        <v>518</v>
      </c>
      <c r="C1023" s="86" t="str">
        <f>"=="&amp;analysis!A1024&amp;"=="&amp;"&lt;"&amp;analysis!C1024&amp;"&gt; "&amp;" &lt;Q"&amp;analysis!D1024&amp;"&gt; "&amp;" &lt;"&amp;analysis!C1024 &amp;" Q"&amp;analysis!D1024&amp;"&gt; "&amp;" &lt;F."&amp;analysis!P1024&amp;"&gt; "&amp;" &lt;F."&amp;analysis!P1024&amp;" Ch."&amp;analysis!R1024&amp;"&gt; "&amp;" &lt;"&amp;analysis!N1024&amp;"&gt; "&amp;" &lt;Lv"&amp;analysis!L1024&amp;"&gt; "&amp;" **"&amp;analysis!F1024&amp;"** "</f>
        <v xml:space="preserve">==202033==&lt;2020&gt;  &lt;Q33&gt;  &lt;2020 Q33&gt;  &lt;F.4&gt;  &lt;F.4 Ch.7&gt;  &lt;A3&gt;  &lt;Lv&gt;  **D** </v>
      </c>
      <c r="D1023" s="85" t="s">
        <v>519</v>
      </c>
      <c r="E1023" s="84" t="str">
        <f>analysis!C970&amp;" Q"&amp;analysis!D970&amp;" &lt;F."&amp;analysis!P1024&amp;" Ch."&amp;analysis!R1024&amp;"&gt; "&amp;" &lt;Lv"&amp;analysis!L1024&amp;"&gt; "</f>
        <v xml:space="preserve">2019 Q24 &lt;F.4 Ch.7&gt;  &lt;Lv&gt; </v>
      </c>
    </row>
    <row r="1024" spans="2:5" x14ac:dyDescent="0.25">
      <c r="B1024" s="85" t="s">
        <v>518</v>
      </c>
      <c r="C1024" s="86" t="str">
        <f>"=="&amp;analysis!A1025&amp;"=="&amp;"&lt;"&amp;analysis!C1025&amp;"&gt; "&amp;" &lt;Q"&amp;analysis!D1025&amp;"&gt; "&amp;" &lt;"&amp;analysis!C1025 &amp;" Q"&amp;analysis!D1025&amp;"&gt; "&amp;" &lt;F."&amp;analysis!P1025&amp;"&gt; "&amp;" &lt;F."&amp;analysis!P1025&amp;" Ch."&amp;analysis!R1025&amp;"&gt; "&amp;" &lt;"&amp;analysis!N1025&amp;"&gt; "&amp;" &lt;Lv"&amp;analysis!L1025&amp;"&gt; "&amp;" **"&amp;analysis!F1025&amp;"** "</f>
        <v xml:space="preserve">==202034==&lt;2020&gt;  &lt;Q34&gt;  &lt;2020 Q34&gt;  &lt;F.4&gt;  &lt;F.4 Ch.7&gt;  &lt;A3&gt;  &lt;Lv&gt;  **C** </v>
      </c>
      <c r="D1024" s="85" t="s">
        <v>519</v>
      </c>
      <c r="E1024" s="84" t="str">
        <f>analysis!C971&amp;" Q"&amp;analysis!D971&amp;" &lt;F."&amp;analysis!P1025&amp;" Ch."&amp;analysis!R1025&amp;"&gt; "&amp;" &lt;Lv"&amp;analysis!L1025&amp;"&gt; "</f>
        <v xml:space="preserve">2019 Q25 &lt;F.4 Ch.7&gt;  &lt;Lv&gt; </v>
      </c>
    </row>
    <row r="1025" spans="2:5" x14ac:dyDescent="0.25">
      <c r="B1025" s="85" t="s">
        <v>518</v>
      </c>
      <c r="C1025" s="86" t="str">
        <f>"=="&amp;analysis!A1026&amp;"=="&amp;"&lt;"&amp;analysis!C1026&amp;"&gt; "&amp;" &lt;Q"&amp;analysis!D1026&amp;"&gt; "&amp;" &lt;"&amp;analysis!C1026 &amp;" Q"&amp;analysis!D1026&amp;"&gt; "&amp;" &lt;F."&amp;analysis!P1026&amp;"&gt; "&amp;" &lt;F."&amp;analysis!P1026&amp;" Ch."&amp;analysis!R1026&amp;"&gt; "&amp;" &lt;"&amp;analysis!N1026&amp;"&gt; "&amp;" &lt;Lv"&amp;analysis!L1026&amp;"&gt; "&amp;" **"&amp;analysis!F1026&amp;"** "</f>
        <v xml:space="preserve">==202035==&lt;2020&gt;  &lt;Q35&gt;  &lt;2020 Q35&gt;  &lt;F.6&gt;  &lt;F.6 Ch.2&gt;  &lt;A3&gt;  &lt;Lv&gt;  **D** </v>
      </c>
      <c r="D1025" s="85" t="s">
        <v>519</v>
      </c>
      <c r="E1025" s="84" t="str">
        <f>analysis!C972&amp;" Q"&amp;analysis!D972&amp;" &lt;F."&amp;analysis!P1026&amp;" Ch."&amp;analysis!R1026&amp;"&gt; "&amp;" &lt;Lv"&amp;analysis!L1026&amp;"&gt; "</f>
        <v xml:space="preserve">2019 Q26 &lt;F.6 Ch.2&gt;  &lt;Lv&gt; </v>
      </c>
    </row>
    <row r="1026" spans="2:5" x14ac:dyDescent="0.25">
      <c r="B1026" s="85" t="s">
        <v>518</v>
      </c>
      <c r="C1026" s="86" t="str">
        <f>"=="&amp;analysis!A1027&amp;"=="&amp;"&lt;"&amp;analysis!C1027&amp;"&gt; "&amp;" &lt;Q"&amp;analysis!D1027&amp;"&gt; "&amp;" &lt;"&amp;analysis!C1027 &amp;" Q"&amp;analysis!D1027&amp;"&gt; "&amp;" &lt;F."&amp;analysis!P1027&amp;"&gt; "&amp;" &lt;F."&amp;analysis!P1027&amp;" Ch."&amp;analysis!R1027&amp;"&gt; "&amp;" &lt;"&amp;analysis!N1027&amp;"&gt; "&amp;" &lt;Lv"&amp;analysis!L1027&amp;"&gt; "&amp;" **"&amp;analysis!F1027&amp;"** "</f>
        <v xml:space="preserve">==202036==&lt;2020&gt;  &lt;Q36&gt;  &lt;2020 Q36&gt;  &lt;F.6&gt;  &lt;F.6 Ch.3&gt;  &lt;A4&gt;  &lt;Lv&gt;  **C** </v>
      </c>
      <c r="D1026" s="85" t="s">
        <v>519</v>
      </c>
      <c r="E1026" s="84" t="str">
        <f>analysis!C973&amp;" Q"&amp;analysis!D973&amp;" &lt;F."&amp;analysis!P1027&amp;" Ch."&amp;analysis!R1027&amp;"&gt; "&amp;" &lt;Lv"&amp;analysis!L1027&amp;"&gt; "</f>
        <v xml:space="preserve">2019 Q27 &lt;F.6 Ch.3&gt;  &lt;Lv&gt; </v>
      </c>
    </row>
    <row r="1027" spans="2:5" x14ac:dyDescent="0.25">
      <c r="B1027" s="85" t="s">
        <v>518</v>
      </c>
      <c r="C1027" s="86" t="str">
        <f>"=="&amp;analysis!A1028&amp;"=="&amp;"&lt;"&amp;analysis!C1028&amp;"&gt; "&amp;" &lt;Q"&amp;analysis!D1028&amp;"&gt; "&amp;" &lt;"&amp;analysis!C1028 &amp;" Q"&amp;analysis!D1028&amp;"&gt; "&amp;" &lt;F."&amp;analysis!P1028&amp;"&gt; "&amp;" &lt;F."&amp;analysis!P1028&amp;" Ch."&amp;analysis!R1028&amp;"&gt; "&amp;" &lt;"&amp;analysis!N1028&amp;"&gt; "&amp;" &lt;Lv"&amp;analysis!L1028&amp;"&gt; "&amp;" **"&amp;analysis!F1028&amp;"** "</f>
        <v xml:space="preserve">==202037==&lt;2020&gt;  &lt;Q37&gt;  &lt;2020 Q37&gt;  &lt;F.4&gt;  &lt;F.4 Ch.1&gt;  &lt;A3&gt;  &lt;Lv&gt;  **C** </v>
      </c>
      <c r="D1027" s="85" t="s">
        <v>519</v>
      </c>
      <c r="E1027" s="84" t="str">
        <f>analysis!C974&amp;" Q"&amp;analysis!D974&amp;" &lt;F."&amp;analysis!P1028&amp;" Ch."&amp;analysis!R1028&amp;"&gt; "&amp;" &lt;Lv"&amp;analysis!L1028&amp;"&gt; "</f>
        <v xml:space="preserve">2019 Q28 &lt;F.4 Ch.1&gt;  &lt;Lv&gt; </v>
      </c>
    </row>
    <row r="1028" spans="2:5" x14ac:dyDescent="0.25">
      <c r="B1028" s="85" t="s">
        <v>518</v>
      </c>
      <c r="C1028" s="86" t="str">
        <f>"=="&amp;analysis!A1029&amp;"=="&amp;"&lt;"&amp;analysis!C1029&amp;"&gt; "&amp;" &lt;Q"&amp;analysis!D1029&amp;"&gt; "&amp;" &lt;"&amp;analysis!C1029 &amp;" Q"&amp;analysis!D1029&amp;"&gt; "&amp;" &lt;F."&amp;analysis!P1029&amp;"&gt; "&amp;" &lt;F."&amp;analysis!P1029&amp;" Ch."&amp;analysis!R1029&amp;"&gt; "&amp;" &lt;"&amp;analysis!N1029&amp;"&gt; "&amp;" &lt;Lv"&amp;analysis!L1029&amp;"&gt; "&amp;" **"&amp;analysis!F1029&amp;"** "</f>
        <v xml:space="preserve">==202038==&lt;2020&gt;  &lt;Q38&gt;  &lt;2020 Q38&gt;  &lt;F.5&gt;  &lt;F.5 Ch.10&gt;  &lt;3D2&gt;  &lt;Lv&gt;  **A** </v>
      </c>
      <c r="D1028" s="85" t="s">
        <v>519</v>
      </c>
      <c r="E1028" s="84" t="str">
        <f>analysis!C975&amp;" Q"&amp;analysis!D975&amp;" &lt;F."&amp;analysis!P1029&amp;" Ch."&amp;analysis!R1029&amp;"&gt; "&amp;" &lt;Lv"&amp;analysis!L1029&amp;"&gt; "</f>
        <v xml:space="preserve">2019 Q29 &lt;F.5 Ch.10&gt;  &lt;Lv&gt; </v>
      </c>
    </row>
    <row r="1029" spans="2:5" x14ac:dyDescent="0.25">
      <c r="B1029" s="85" t="s">
        <v>518</v>
      </c>
      <c r="C1029" s="86" t="str">
        <f>"=="&amp;analysis!A1030&amp;"=="&amp;"&lt;"&amp;analysis!C1030&amp;"&gt; "&amp;" &lt;Q"&amp;analysis!D1030&amp;"&gt; "&amp;" &lt;"&amp;analysis!C1030 &amp;" Q"&amp;analysis!D1030&amp;"&gt; "&amp;" &lt;F."&amp;analysis!P1030&amp;"&gt; "&amp;" &lt;F."&amp;analysis!P1030&amp;" Ch."&amp;analysis!R1030&amp;"&gt; "&amp;" &lt;"&amp;analysis!N1030&amp;"&gt; "&amp;" &lt;Lv"&amp;analysis!L1030&amp;"&gt; "&amp;" **"&amp;analysis!F1030&amp;"** "</f>
        <v xml:space="preserve">==202039==&lt;2020&gt;  &lt;Q39&gt;  &lt;2020 Q39&gt;  &lt;F.4&gt;  &lt;F.4 Ch.11&gt;  &lt;DG3&gt;  &lt;Lv&gt;  **A** </v>
      </c>
      <c r="D1029" s="85" t="s">
        <v>519</v>
      </c>
      <c r="E1029" s="84" t="str">
        <f>analysis!C976&amp;" Q"&amp;analysis!D976&amp;" &lt;F."&amp;analysis!P1030&amp;" Ch."&amp;analysis!R1030&amp;"&gt; "&amp;" &lt;Lv"&amp;analysis!L1030&amp;"&gt; "</f>
        <v xml:space="preserve">2019 Q30 &lt;F.4 Ch.11&gt;  &lt;Lv&gt; </v>
      </c>
    </row>
    <row r="1030" spans="2:5" x14ac:dyDescent="0.25">
      <c r="B1030" s="85" t="s">
        <v>518</v>
      </c>
      <c r="C1030" s="86" t="str">
        <f>"=="&amp;analysis!A1031&amp;"=="&amp;"&lt;"&amp;analysis!C1031&amp;"&gt; "&amp;" &lt;Q"&amp;analysis!D1031&amp;"&gt; "&amp;" &lt;"&amp;analysis!C1031 &amp;" Q"&amp;analysis!D1031&amp;"&gt; "&amp;" &lt;F."&amp;analysis!P1031&amp;"&gt; "&amp;" &lt;F."&amp;analysis!P1031&amp;" Ch."&amp;analysis!R1031&amp;"&gt; "&amp;" &lt;"&amp;analysis!N1031&amp;"&gt; "&amp;" &lt;Lv"&amp;analysis!L1031&amp;"&gt; "&amp;" **"&amp;analysis!F1031&amp;"** "</f>
        <v xml:space="preserve">==202040==&lt;2020&gt;  &lt;Q40&gt;  &lt;2020 Q40&gt;  &lt;F.4&gt;  &lt;F.4 Ch.2&gt;  &lt;AG2&gt;  &lt;Lv&gt;  **D** </v>
      </c>
      <c r="D1030" s="85" t="s">
        <v>519</v>
      </c>
      <c r="E1030" s="84" t="str">
        <f>analysis!C977&amp;" Q"&amp;analysis!D977&amp;" &lt;F."&amp;analysis!P1031&amp;" Ch."&amp;analysis!R1031&amp;"&gt; "&amp;" &lt;Lv"&amp;analysis!L1031&amp;"&gt; "</f>
        <v xml:space="preserve">2019 Q31 &lt;F.4 Ch.2&gt;  &lt;Lv&gt; </v>
      </c>
    </row>
    <row r="1031" spans="2:5" x14ac:dyDescent="0.25">
      <c r="B1031" s="85" t="s">
        <v>518</v>
      </c>
      <c r="C1031" s="86" t="str">
        <f>"=="&amp;analysis!A1032&amp;"=="&amp;"&lt;"&amp;analysis!C1032&amp;"&gt; "&amp;" &lt;Q"&amp;analysis!D1032&amp;"&gt; "&amp;" &lt;"&amp;analysis!C1032 &amp;" Q"&amp;analysis!D1032&amp;"&gt; "&amp;" &lt;F."&amp;analysis!P1032&amp;"&gt; "&amp;" &lt;F."&amp;analysis!P1032&amp;" Ch."&amp;analysis!R1032&amp;"&gt; "&amp;" &lt;"&amp;analysis!N1032&amp;"&gt; "&amp;" &lt;Lv"&amp;analysis!L1032&amp;"&gt; "&amp;" **"&amp;analysis!F1032&amp;"** "</f>
        <v xml:space="preserve">==202041==&lt;2020&gt;  &lt;Q41&gt;  &lt;2020 Q41&gt;  &lt;F.5&gt;  &lt;F.5 Ch.7&gt;  &lt;AG3&gt;  &lt;Lv&gt;  **D** </v>
      </c>
      <c r="D1031" s="85" t="s">
        <v>519</v>
      </c>
      <c r="E1031" s="84" t="str">
        <f>analysis!C978&amp;" Q"&amp;analysis!D978&amp;" &lt;F."&amp;analysis!P1032&amp;" Ch."&amp;analysis!R1032&amp;"&gt; "&amp;" &lt;Lv"&amp;analysis!L1032&amp;"&gt; "</f>
        <v xml:space="preserve">2019 Q32 &lt;F.5 Ch.7&gt;  &lt;Lv&gt; </v>
      </c>
    </row>
    <row r="1032" spans="2:5" x14ac:dyDescent="0.25">
      <c r="B1032" s="85" t="s">
        <v>518</v>
      </c>
      <c r="C1032" s="86" t="str">
        <f>"=="&amp;analysis!A1033&amp;"=="&amp;"&lt;"&amp;analysis!C1033&amp;"&gt; "&amp;" &lt;Q"&amp;analysis!D1033&amp;"&gt; "&amp;" &lt;"&amp;analysis!C1033 &amp;" Q"&amp;analysis!D1033&amp;"&gt; "&amp;" &lt;F."&amp;analysis!P1033&amp;"&gt; "&amp;" &lt;F."&amp;analysis!P1033&amp;" Ch."&amp;analysis!R1033&amp;"&gt; "&amp;" &lt;"&amp;analysis!N1033&amp;"&gt; "&amp;" &lt;Lv"&amp;analysis!L1033&amp;"&gt; "&amp;" **"&amp;analysis!F1033&amp;"** "</f>
        <v xml:space="preserve">==202042==&lt;2020&gt;  &lt;Q42&gt;  &lt;2020 Q42&gt;  &lt;F.5&gt;  &lt;F.5 Ch.4&gt;  &lt;P2&gt;  &lt;Lv&gt;  **A** </v>
      </c>
      <c r="D1032" s="85" t="s">
        <v>519</v>
      </c>
      <c r="E1032" s="84" t="str">
        <f>analysis!C979&amp;" Q"&amp;analysis!D979&amp;" &lt;F."&amp;analysis!P1033&amp;" Ch."&amp;analysis!R1033&amp;"&gt; "&amp;" &lt;Lv"&amp;analysis!L1033&amp;"&gt; "</f>
        <v xml:space="preserve">2019 Q33 &lt;F.5 Ch.4&gt;  &lt;Lv&gt; </v>
      </c>
    </row>
    <row r="1033" spans="2:5" x14ac:dyDescent="0.25">
      <c r="B1033" s="85" t="s">
        <v>518</v>
      </c>
      <c r="C1033" s="86" t="str">
        <f>"=="&amp;analysis!A1034&amp;"=="&amp;"&lt;"&amp;analysis!C1034&amp;"&gt; "&amp;" &lt;Q"&amp;analysis!D1034&amp;"&gt; "&amp;" &lt;"&amp;analysis!C1034 &amp;" Q"&amp;analysis!D1034&amp;"&gt; "&amp;" &lt;F."&amp;analysis!P1034&amp;"&gt; "&amp;" &lt;F."&amp;analysis!P1034&amp;" Ch."&amp;analysis!R1034&amp;"&gt; "&amp;" &lt;"&amp;analysis!N1034&amp;"&gt; "&amp;" &lt;Lv"&amp;analysis!L1034&amp;"&gt; "&amp;" **"&amp;analysis!F1034&amp;"** "</f>
        <v xml:space="preserve">==202043==&lt;2020&gt;  &lt;Q43&gt;  &lt;2020 Q43&gt;  &lt;F.5&gt;  &lt;F.5 Ch.5&gt;  &lt;P2&gt;  &lt;Lv&gt;  **B** </v>
      </c>
      <c r="D1033" s="85" t="s">
        <v>519</v>
      </c>
      <c r="E1033" s="84" t="str">
        <f>analysis!C980&amp;" Q"&amp;analysis!D980&amp;" &lt;F."&amp;analysis!P1034&amp;" Ch."&amp;analysis!R1034&amp;"&gt; "&amp;" &lt;Lv"&amp;analysis!L1034&amp;"&gt; "</f>
        <v xml:space="preserve">2019 Q34 &lt;F.5 Ch.5&gt;  &lt;Lv&gt; </v>
      </c>
    </row>
    <row r="1034" spans="2:5" x14ac:dyDescent="0.25">
      <c r="B1034" s="85" t="s">
        <v>518</v>
      </c>
      <c r="C1034" s="86" t="str">
        <f>"=="&amp;analysis!A1035&amp;"=="&amp;"&lt;"&amp;analysis!C1035&amp;"&gt; "&amp;" &lt;Q"&amp;analysis!D1035&amp;"&gt; "&amp;" &lt;"&amp;analysis!C1035 &amp;" Q"&amp;analysis!D1035&amp;"&gt; "&amp;" &lt;F."&amp;analysis!P1035&amp;"&gt; "&amp;" &lt;F."&amp;analysis!P1035&amp;" Ch."&amp;analysis!R1035&amp;"&gt; "&amp;" &lt;"&amp;analysis!N1035&amp;"&gt; "&amp;" &lt;Lv"&amp;analysis!L1035&amp;"&gt; "&amp;" **"&amp;analysis!F1035&amp;"** "</f>
        <v xml:space="preserve">==202044==&lt;2020&gt;  &lt;Q44&gt;  &lt;2020 Q44&gt;  &lt;F.5&gt;  &lt;F.5 Ch.12&gt;  &lt;S4&gt;  &lt;Lv&gt;  **A** </v>
      </c>
      <c r="D1034" s="85" t="s">
        <v>519</v>
      </c>
      <c r="E1034" s="84" t="str">
        <f>analysis!C981&amp;" Q"&amp;analysis!D981&amp;" &lt;F."&amp;analysis!P1035&amp;" Ch."&amp;analysis!R1035&amp;"&gt; "&amp;" &lt;Lv"&amp;analysis!L1035&amp;"&gt; "</f>
        <v xml:space="preserve">2019 Q35 &lt;F.5 Ch.12&gt;  &lt;Lv&gt; </v>
      </c>
    </row>
    <row r="1035" spans="2:5" x14ac:dyDescent="0.25">
      <c r="B1035" s="85" t="s">
        <v>518</v>
      </c>
      <c r="C1035" s="86" t="str">
        <f>"=="&amp;analysis!A1036&amp;"=="&amp;"&lt;"&amp;analysis!C1036&amp;"&gt; "&amp;" &lt;Q"&amp;analysis!D1036&amp;"&gt; "&amp;" &lt;"&amp;analysis!C1036 &amp;" Q"&amp;analysis!D1036&amp;"&gt; "&amp;" &lt;F."&amp;analysis!P1036&amp;"&gt; "&amp;" &lt;F."&amp;analysis!P1036&amp;" Ch."&amp;analysis!R1036&amp;"&gt; "&amp;" &lt;"&amp;analysis!N1036&amp;"&gt; "&amp;" &lt;Lv"&amp;analysis!L1036&amp;"&gt; "&amp;" **"&amp;analysis!F1036&amp;"** "</f>
        <v xml:space="preserve">==202045==&lt;2020&gt;  &lt;Q45&gt;  &lt;2020 Q45&gt;  &lt;F.5&gt;  &lt;F.5 Ch.12&gt;  &lt;S4&gt;  &lt;Lv&gt;  **C** </v>
      </c>
      <c r="D1035" s="85" t="s">
        <v>519</v>
      </c>
      <c r="E1035" s="84" t="str">
        <f>analysis!C982&amp;" Q"&amp;analysis!D982&amp;" &lt;F."&amp;analysis!P1036&amp;" Ch."&amp;analysis!R1036&amp;"&gt; "&amp;" &lt;Lv"&amp;analysis!L1036&amp;"&gt; "</f>
        <v xml:space="preserve">2019 Q36 &lt;F.5 Ch.12&gt;  &lt;Lv&gt; 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/>
  <dimension ref="A1:O29"/>
  <sheetViews>
    <sheetView topLeftCell="A13" zoomScale="130" zoomScaleNormal="130" workbookViewId="0">
      <selection activeCell="A2" sqref="A2"/>
    </sheetView>
  </sheetViews>
  <sheetFormatPr defaultColWidth="8.875" defaultRowHeight="16.5" x14ac:dyDescent="0.25"/>
  <cols>
    <col min="1" max="1" width="6" customWidth="1"/>
    <col min="5" max="5" width="2.875" customWidth="1"/>
    <col min="7" max="7" width="9" style="43"/>
    <col min="9" max="9" width="4.125" customWidth="1"/>
    <col min="13" max="13" width="2.5" customWidth="1"/>
  </cols>
  <sheetData>
    <row r="1" spans="1:15" x14ac:dyDescent="0.25">
      <c r="A1" s="29">
        <v>2014</v>
      </c>
      <c r="B1" t="s">
        <v>143</v>
      </c>
    </row>
    <row r="2" spans="1:15" x14ac:dyDescent="0.25">
      <c r="A2" s="52"/>
      <c r="B2" s="52"/>
      <c r="C2" s="52"/>
      <c r="D2" s="52"/>
      <c r="E2" s="52"/>
      <c r="F2" s="52" t="s">
        <v>146</v>
      </c>
      <c r="G2" s="52" t="s">
        <v>145</v>
      </c>
      <c r="H2" s="52"/>
      <c r="I2" s="52"/>
      <c r="J2" s="52"/>
      <c r="K2" s="52"/>
      <c r="L2" s="52"/>
      <c r="M2" s="52"/>
      <c r="N2" s="52" t="s">
        <v>146</v>
      </c>
      <c r="O2" s="52" t="s">
        <v>145</v>
      </c>
    </row>
    <row r="3" spans="1:15" x14ac:dyDescent="0.25">
      <c r="A3" s="52" t="str">
        <f>"0"&amp;1</f>
        <v>01</v>
      </c>
      <c r="B3" s="58" t="str">
        <f>VLOOKUP($A$1&amp;A3,analysis!A:Y,6,FALSE)</f>
        <v>B</v>
      </c>
      <c r="C3" s="44" t="str">
        <f>VLOOKUP($A$1&amp;A3,analysis!A:Y,9,FALSE)</f>
        <v>F.3 Ch 2</v>
      </c>
      <c r="D3" s="44" t="str">
        <f>VLOOKUP($A$1&amp;A3,analysis!A:Y,10,FALSE)</f>
        <v xml:space="preserve"> </v>
      </c>
      <c r="E3" s="44"/>
      <c r="F3" s="44">
        <f>VLOOKUP($A$1&amp;A3,analysis!A:Y,12,FALSE)</f>
        <v>2</v>
      </c>
      <c r="G3" s="44" t="str">
        <f>VLOOKUP($A$1&amp;A3,analysis!A:Y,14,FALSE)</f>
        <v>A2</v>
      </c>
      <c r="H3" s="52"/>
      <c r="I3" s="81">
        <v>28</v>
      </c>
      <c r="J3" s="58" t="str">
        <f>VLOOKUP($A$1&amp;I3,analysis!A:Y,6,FALSE)</f>
        <v>D</v>
      </c>
      <c r="K3" s="44" t="str">
        <f>VLOOKUP($A$1&amp;I3,analysis!A:Y,9,FALSE)</f>
        <v>F.3 Ch 6</v>
      </c>
      <c r="L3" s="44" t="str">
        <f>VLOOKUP($A$1&amp;I3,analysis!A:Y,10,FALSE)</f>
        <v>F.4 Ch 2</v>
      </c>
      <c r="M3" s="44"/>
      <c r="N3" s="44">
        <f>VLOOKUP($A$1&amp;I3,analysis!A:Y,12,FALSE)</f>
        <v>2</v>
      </c>
      <c r="O3" s="44" t="str">
        <f>VLOOKUP($A$1&amp;I3,analysis!A:Y,14,FALSE)</f>
        <v>S2</v>
      </c>
    </row>
    <row r="4" spans="1:15" x14ac:dyDescent="0.25">
      <c r="A4" s="52" t="str">
        <f>"0"&amp;2</f>
        <v>02</v>
      </c>
      <c r="B4" s="58" t="str">
        <f>VLOOKUP($A$1&amp;A4,analysis!A:Y,6,FALSE)</f>
        <v>A</v>
      </c>
      <c r="C4" s="44" t="str">
        <f>VLOOKUP($A$1&amp;A4,analysis!A:Y,9,FALSE)</f>
        <v>F.2 Ch 2</v>
      </c>
      <c r="D4" s="44" t="str">
        <f>VLOOKUP($A$1&amp;A4,analysis!A:Y,10,FALSE)</f>
        <v>F.2 Ch 12</v>
      </c>
      <c r="E4" s="44"/>
      <c r="F4" s="44">
        <f>VLOOKUP($A$1&amp;A4,analysis!A:Y,12,FALSE)</f>
        <v>2</v>
      </c>
      <c r="G4" s="44" t="str">
        <f>VLOOKUP($A$1&amp;A4,analysis!A:Y,14,FALSE)</f>
        <v>A1</v>
      </c>
      <c r="H4" s="52"/>
      <c r="I4" s="81">
        <v>29</v>
      </c>
      <c r="J4" s="58" t="str">
        <f>VLOOKUP($A$1&amp;I4,analysis!A:Y,6,FALSE)</f>
        <v>C</v>
      </c>
      <c r="K4" s="44" t="str">
        <f>VLOOKUP($A$1&amp;I4,analysis!A:Y,9,FALSE)</f>
        <v>F.1 Ch 12</v>
      </c>
      <c r="L4" s="44" t="str">
        <f>VLOOKUP($A$1&amp;I4,analysis!A:Y,10,FALSE)</f>
        <v xml:space="preserve"> </v>
      </c>
      <c r="M4" s="44"/>
      <c r="N4" s="44">
        <f>VLOOKUP($A$1&amp;I4,analysis!A:Y,12,FALSE)</f>
        <v>2</v>
      </c>
      <c r="O4" s="44" t="str">
        <f>VLOOKUP($A$1&amp;I4,analysis!A:Y,14,FALSE)</f>
        <v>S1</v>
      </c>
    </row>
    <row r="5" spans="1:15" x14ac:dyDescent="0.25">
      <c r="A5" s="52" t="str">
        <f>"0"&amp;3</f>
        <v>03</v>
      </c>
      <c r="B5" s="58" t="str">
        <f>VLOOKUP($A$1&amp;A5,analysis!A:Y,6,FALSE)</f>
        <v>B</v>
      </c>
      <c r="C5" s="44" t="str">
        <f>VLOOKUP($A$1&amp;A5,analysis!A:Y,9,FALSE)</f>
        <v>F.2 Ch 3</v>
      </c>
      <c r="D5" s="44" t="str">
        <f>VLOOKUP($A$1&amp;A5,analysis!A:Y,10,FALSE)</f>
        <v xml:space="preserve"> </v>
      </c>
      <c r="E5" s="44"/>
      <c r="F5" s="44">
        <f>VLOOKUP($A$1&amp;A5,analysis!A:Y,12,FALSE)</f>
        <v>2</v>
      </c>
      <c r="G5" s="44" t="str">
        <f>VLOOKUP($A$1&amp;A5,analysis!A:Y,14,FALSE)</f>
        <v>A1</v>
      </c>
      <c r="H5" s="52"/>
      <c r="I5" s="81">
        <v>30</v>
      </c>
      <c r="J5" s="58" t="str">
        <f>VLOOKUP($A$1&amp;I5,analysis!A:Y,6,FALSE)</f>
        <v>B</v>
      </c>
      <c r="K5" s="44" t="str">
        <f>VLOOKUP($A$1&amp;I5,analysis!A:Y,9,FALSE)</f>
        <v>F.5 Ch 11</v>
      </c>
      <c r="L5" s="44" t="str">
        <f>VLOOKUP($A$1&amp;I5,analysis!A:Y,10,FALSE)</f>
        <v xml:space="preserve"> </v>
      </c>
      <c r="M5" s="44"/>
      <c r="N5" s="44">
        <f>VLOOKUP($A$1&amp;I5,analysis!A:Y,12,FALSE)</f>
        <v>5</v>
      </c>
      <c r="O5" s="44" t="str">
        <f>VLOOKUP($A$1&amp;I5,analysis!A:Y,14,FALSE)</f>
        <v>S3</v>
      </c>
    </row>
    <row r="6" spans="1:15" x14ac:dyDescent="0.25">
      <c r="A6" s="52" t="str">
        <f>"0"&amp;4</f>
        <v>04</v>
      </c>
      <c r="B6" s="58" t="str">
        <f>VLOOKUP($A$1&amp;A6,analysis!A:Y,6,FALSE)</f>
        <v>B</v>
      </c>
      <c r="C6" s="44" t="str">
        <f>VLOOKUP($A$1&amp;A6,analysis!A:Y,9,FALSE)</f>
        <v>F.4 Ch 3</v>
      </c>
      <c r="D6" s="44" t="str">
        <f>VLOOKUP($A$1&amp;A6,analysis!A:Y,10,FALSE)</f>
        <v xml:space="preserve"> </v>
      </c>
      <c r="E6" s="44"/>
      <c r="F6" s="44">
        <f>VLOOKUP($A$1&amp;A6,analysis!A:Y,12,FALSE)</f>
        <v>2</v>
      </c>
      <c r="G6" s="44" t="str">
        <f>VLOOKUP($A$1&amp;A6,analysis!A:Y,14,FALSE)</f>
        <v>A3</v>
      </c>
      <c r="H6" s="52"/>
      <c r="I6" s="81">
        <v>31</v>
      </c>
      <c r="J6" s="58" t="str">
        <f>VLOOKUP($A$1&amp;I6,analysis!A:Y,6,FALSE)</f>
        <v>A</v>
      </c>
      <c r="K6" s="82" t="str">
        <f>VLOOKUP($A$1&amp;I6,analysis!A:Y,9,FALSE)</f>
        <v>F.4 Ch 9</v>
      </c>
      <c r="L6" s="82" t="str">
        <f>VLOOKUP($A$1&amp;I6,analysis!A:Y,10,FALSE)</f>
        <v xml:space="preserve"> </v>
      </c>
      <c r="M6" s="82"/>
      <c r="N6" s="82">
        <f>VLOOKUP($A$1&amp;I6,analysis!A:Y,12,FALSE)</f>
        <v>3</v>
      </c>
      <c r="O6" s="82" t="str">
        <f>VLOOKUP($A$1&amp;I6,analysis!A:Y,14,FALSE)</f>
        <v>A3</v>
      </c>
    </row>
    <row r="7" spans="1:15" x14ac:dyDescent="0.25">
      <c r="A7" s="52" t="str">
        <f>"0"&amp;5</f>
        <v>05</v>
      </c>
      <c r="B7" s="58" t="str">
        <f>VLOOKUP($A$1&amp;A7,analysis!A:Y,6,FALSE)</f>
        <v>C</v>
      </c>
      <c r="C7" s="44" t="str">
        <f>VLOOKUP($A$1&amp;A7,analysis!A:Y,9,FALSE)</f>
        <v>F.4 Ch 5</v>
      </c>
      <c r="D7" s="44" t="str">
        <f>VLOOKUP($A$1&amp;A7,analysis!A:Y,10,FALSE)</f>
        <v xml:space="preserve"> </v>
      </c>
      <c r="E7" s="44"/>
      <c r="F7" s="44">
        <f>VLOOKUP($A$1&amp;A7,analysis!A:Y,12,FALSE)</f>
        <v>2</v>
      </c>
      <c r="G7" s="44" t="str">
        <f>VLOOKUP($A$1&amp;A7,analysis!A:Y,14,FALSE)</f>
        <v>A4</v>
      </c>
      <c r="H7" s="52"/>
      <c r="I7" s="81">
        <v>32</v>
      </c>
      <c r="J7" s="58" t="str">
        <f>VLOOKUP($A$1&amp;I7,analysis!A:Y,6,FALSE)</f>
        <v>C</v>
      </c>
      <c r="K7" s="82" t="str">
        <f>VLOOKUP($A$1&amp;I7,analysis!A:Y,9,FALSE)</f>
        <v>F.4 Ch 7</v>
      </c>
      <c r="L7" s="82" t="str">
        <f>VLOOKUP($A$1&amp;I7,analysis!A:Y,10,FALSE)</f>
        <v>F.4 Ch 3</v>
      </c>
      <c r="M7" s="82"/>
      <c r="N7" s="82">
        <f>VLOOKUP($A$1&amp;I7,analysis!A:Y,12,FALSE)</f>
        <v>5</v>
      </c>
      <c r="O7" s="82" t="str">
        <f>VLOOKUP($A$1&amp;I7,analysis!A:Y,14,FALSE)</f>
        <v>A3</v>
      </c>
    </row>
    <row r="8" spans="1:15" x14ac:dyDescent="0.25">
      <c r="A8" s="52" t="str">
        <f>"0"&amp;6</f>
        <v>06</v>
      </c>
      <c r="B8" s="58" t="str">
        <f>VLOOKUP($A$1&amp;A8,analysis!A:Y,6,FALSE)</f>
        <v>D</v>
      </c>
      <c r="C8" s="52" t="str">
        <f>VLOOKUP($A$1&amp;A8,analysis!A:Y,9,FALSE)</f>
        <v>F.3 Ch 4</v>
      </c>
      <c r="D8" s="52" t="str">
        <f>VLOOKUP($A$1&amp;A8,analysis!A:Y,10,FALSE)</f>
        <v xml:space="preserve"> </v>
      </c>
      <c r="E8" s="52"/>
      <c r="F8" s="52">
        <f>VLOOKUP($A$1&amp;A8,analysis!A:Y,12,FALSE)</f>
        <v>4</v>
      </c>
      <c r="G8" s="52" t="str">
        <f>VLOOKUP($A$1&amp;A8,analysis!A:Y,14,FALSE)</f>
        <v>A2</v>
      </c>
      <c r="H8" s="52"/>
      <c r="I8" s="52">
        <v>33</v>
      </c>
      <c r="J8" s="58" t="str">
        <f>VLOOKUP($A$1&amp;I8,analysis!A:Y,6,FALSE)</f>
        <v>B</v>
      </c>
      <c r="K8" s="82" t="str">
        <f>VLOOKUP($A$1&amp;I8,analysis!A:Y,9,FALSE)</f>
        <v>F.4 Ch 8</v>
      </c>
      <c r="L8" s="82" t="str">
        <f>VLOOKUP($A$1&amp;I8,analysis!A:Y,10,FALSE)</f>
        <v>F.3 Ch 7</v>
      </c>
      <c r="M8" s="82"/>
      <c r="N8" s="82">
        <f>VLOOKUP($A$1&amp;I8,analysis!A:Y,12,FALSE)</f>
        <v>4</v>
      </c>
      <c r="O8" s="82" t="str">
        <f>VLOOKUP($A$1&amp;I8,analysis!A:Y,14,FALSE)</f>
        <v>A4</v>
      </c>
    </row>
    <row r="9" spans="1:15" x14ac:dyDescent="0.25">
      <c r="A9" s="52" t="str">
        <f>"0"&amp;7</f>
        <v>07</v>
      </c>
      <c r="B9" s="58" t="str">
        <f>VLOOKUP($A$1&amp;A9,analysis!A:Y,6,FALSE)</f>
        <v>C</v>
      </c>
      <c r="C9" s="52" t="str">
        <f>VLOOKUP($A$1&amp;A9,analysis!A:Y,9,FALSE)</f>
        <v>F.5 Ch 2</v>
      </c>
      <c r="D9" s="52" t="str">
        <f>VLOOKUP($A$1&amp;A9,analysis!A:Y,10,FALSE)</f>
        <v xml:space="preserve"> </v>
      </c>
      <c r="E9" s="52"/>
      <c r="F9" s="52">
        <f>VLOOKUP($A$1&amp;A9,analysis!A:Y,12,FALSE)</f>
        <v>2</v>
      </c>
      <c r="G9" s="52" t="str">
        <f>VLOOKUP($A$1&amp;A9,analysis!A:Y,14,FALSE)</f>
        <v>A4</v>
      </c>
      <c r="H9" s="52"/>
      <c r="I9" s="52">
        <v>34</v>
      </c>
      <c r="J9" s="58" t="str">
        <f>VLOOKUP($A$1&amp;I9,analysis!A:Y,6,FALSE)</f>
        <v>C</v>
      </c>
      <c r="K9" s="82" t="str">
        <f>VLOOKUP($A$1&amp;I9,analysis!A:Y,9,FALSE)</f>
        <v>F.3 Ch 2</v>
      </c>
      <c r="L9" s="82" t="str">
        <f>VLOOKUP($A$1&amp;I9,analysis!A:Y,10,FALSE)</f>
        <v xml:space="preserve"> </v>
      </c>
      <c r="M9" s="82"/>
      <c r="N9" s="82">
        <f>VLOOKUP($A$1&amp;I9,analysis!A:Y,12,FALSE)</f>
        <v>4</v>
      </c>
      <c r="O9" s="82" t="str">
        <f>VLOOKUP($A$1&amp;I9,analysis!A:Y,14,FALSE)</f>
        <v>A2</v>
      </c>
    </row>
    <row r="10" spans="1:15" x14ac:dyDescent="0.25">
      <c r="A10" s="52" t="str">
        <f>"0"&amp;8</f>
        <v>08</v>
      </c>
      <c r="B10" s="58" t="str">
        <f>VLOOKUP($A$1&amp;A10,analysis!A:Y,6,FALSE)</f>
        <v>A</v>
      </c>
      <c r="C10" s="52" t="str">
        <f>VLOOKUP($A$1&amp;A10,analysis!A:Y,9,FALSE)</f>
        <v>F.2 Ch 5</v>
      </c>
      <c r="D10" s="52" t="str">
        <f>VLOOKUP($A$1&amp;A10,analysis!A:Y,10,FALSE)</f>
        <v xml:space="preserve"> </v>
      </c>
      <c r="E10" s="52"/>
      <c r="F10" s="52">
        <f>VLOOKUP($A$1&amp;A10,analysis!A:Y,12,FALSE)</f>
        <v>2</v>
      </c>
      <c r="G10" s="52" t="str">
        <f>VLOOKUP($A$1&amp;A10,analysis!A:Y,14,FALSE)</f>
        <v>A1</v>
      </c>
      <c r="H10" s="52"/>
      <c r="I10" s="52">
        <v>35</v>
      </c>
      <c r="J10" s="58" t="str">
        <f>VLOOKUP($A$1&amp;I10,analysis!A:Y,6,FALSE)</f>
        <v>D</v>
      </c>
      <c r="K10" s="82" t="str">
        <f>VLOOKUP($A$1&amp;I10,analysis!A:Y,9,FALSE)</f>
        <v>F.4 Ch 5</v>
      </c>
      <c r="L10" s="82" t="str">
        <f>VLOOKUP($A$1&amp;I10,analysis!A:Y,10,FALSE)</f>
        <v xml:space="preserve"> </v>
      </c>
      <c r="M10" s="82"/>
      <c r="N10" s="82">
        <f>VLOOKUP($A$1&amp;I10,analysis!A:Y,12,FALSE)</f>
        <v>4</v>
      </c>
      <c r="O10" s="82" t="str">
        <f>VLOOKUP($A$1&amp;I10,analysis!A:Y,14,FALSE)</f>
        <v>A4</v>
      </c>
    </row>
    <row r="11" spans="1:15" x14ac:dyDescent="0.25">
      <c r="A11" s="52" t="str">
        <f>"0"&amp;9</f>
        <v>09</v>
      </c>
      <c r="B11" s="58" t="str">
        <f>VLOOKUP($A$1&amp;A11,analysis!A:Y,6,FALSE)</f>
        <v>A</v>
      </c>
      <c r="C11" s="52" t="str">
        <f>VLOOKUP($A$1&amp;A11,analysis!A:Y,9,FALSE)</f>
        <v>F.1 Ch 3</v>
      </c>
      <c r="D11" s="52" t="str">
        <f>VLOOKUP($A$1&amp;A11,analysis!A:Y,10,FALSE)</f>
        <v xml:space="preserve"> </v>
      </c>
      <c r="E11" s="52"/>
      <c r="F11" s="52">
        <f>VLOOKUP($A$1&amp;A11,analysis!A:Y,12,FALSE)</f>
        <v>2</v>
      </c>
      <c r="G11" s="52" t="str">
        <f>VLOOKUP($A$1&amp;A11,analysis!A:Y,14,FALSE)</f>
        <v>A1</v>
      </c>
      <c r="H11" s="52"/>
      <c r="I11" s="52">
        <v>36</v>
      </c>
      <c r="J11" s="58" t="str">
        <f>VLOOKUP($A$1&amp;I11,analysis!A:Y,6,FALSE)</f>
        <v>A</v>
      </c>
      <c r="K11" s="44" t="str">
        <f>VLOOKUP($A$1&amp;I11,analysis!A:Y,9,FALSE)</f>
        <v>F.4 Ch 1</v>
      </c>
      <c r="L11" s="44" t="str">
        <f>VLOOKUP($A$1&amp;I11,analysis!A:Y,10,FALSE)</f>
        <v>F.3 Ch 6</v>
      </c>
      <c r="M11" s="44"/>
      <c r="N11" s="44">
        <f>VLOOKUP($A$1&amp;I11,analysis!A:Y,12,FALSE)</f>
        <v>4</v>
      </c>
      <c r="O11" s="44" t="str">
        <f>VLOOKUP($A$1&amp;I11,analysis!A:Y,14,FALSE)</f>
        <v>A3</v>
      </c>
    </row>
    <row r="12" spans="1:15" x14ac:dyDescent="0.25">
      <c r="A12" s="52">
        <v>10</v>
      </c>
      <c r="B12" s="58" t="str">
        <f>VLOOKUP($A$1&amp;A12,analysis!A:Y,6,FALSE)</f>
        <v>C</v>
      </c>
      <c r="C12" s="52" t="str">
        <f>VLOOKUP($A$1&amp;A12,analysis!A:Y,9,FALSE)</f>
        <v>F.3 Ch 3</v>
      </c>
      <c r="D12" s="52" t="str">
        <f>VLOOKUP($A$1&amp;A12,analysis!A:Y,10,FALSE)</f>
        <v xml:space="preserve"> </v>
      </c>
      <c r="E12" s="52"/>
      <c r="F12" s="52">
        <f>VLOOKUP($A$1&amp;A12,analysis!A:Y,12,FALSE)</f>
        <v>4</v>
      </c>
      <c r="G12" s="52" t="str">
        <f>VLOOKUP($A$1&amp;A12,analysis!A:Y,14,FALSE)</f>
        <v>DA</v>
      </c>
      <c r="H12" s="52"/>
      <c r="I12" s="52">
        <v>37</v>
      </c>
      <c r="J12" s="58" t="str">
        <f>VLOOKUP($A$1&amp;I12,analysis!A:Y,6,FALSE)</f>
        <v>B</v>
      </c>
      <c r="K12" s="44" t="str">
        <f>VLOOKUP($A$1&amp;I12,analysis!A:Y,9,FALSE)</f>
        <v>F.6 Ch 2</v>
      </c>
      <c r="L12" s="44" t="str">
        <f>VLOOKUP($A$1&amp;I12,analysis!A:Y,10,FALSE)</f>
        <v xml:space="preserve"> </v>
      </c>
      <c r="M12" s="44"/>
      <c r="N12" s="44">
        <f>VLOOKUP($A$1&amp;I12,analysis!A:Y,12,FALSE)</f>
        <v>3</v>
      </c>
      <c r="O12" s="44" t="str">
        <f>VLOOKUP($A$1&amp;I12,analysis!A:Y,14,FALSE)</f>
        <v>A3</v>
      </c>
    </row>
    <row r="13" spans="1:15" x14ac:dyDescent="0.25">
      <c r="A13" s="52">
        <v>11</v>
      </c>
      <c r="B13" s="58" t="str">
        <f>VLOOKUP($A$1&amp;A13,analysis!A:Y,6,FALSE)</f>
        <v>A</v>
      </c>
      <c r="C13" s="44" t="str">
        <f>VLOOKUP($A$1&amp;A13,analysis!A:Y,9,FALSE)</f>
        <v>F.2 Ch 1</v>
      </c>
      <c r="D13" s="44" t="str">
        <f>VLOOKUP($A$1&amp;A13,analysis!A:Y,10,FALSE)</f>
        <v xml:space="preserve"> </v>
      </c>
      <c r="E13" s="44"/>
      <c r="F13" s="44">
        <f>VLOOKUP($A$1&amp;A13,analysis!A:Y,12,FALSE)</f>
        <v>3</v>
      </c>
      <c r="G13" s="44" t="str">
        <f>VLOOKUP($A$1&amp;A13,analysis!A:Y,14,FALSE)</f>
        <v>A1</v>
      </c>
      <c r="H13" s="52"/>
      <c r="I13" s="52">
        <v>38</v>
      </c>
      <c r="J13" s="58" t="str">
        <f>VLOOKUP($A$1&amp;I13,analysis!A:Y,6,FALSE)</f>
        <v>A</v>
      </c>
      <c r="K13" s="44" t="str">
        <f>VLOOKUP($A$1&amp;I13,analysis!A:Y,9,FALSE)</f>
        <v>F.5 Ch 3</v>
      </c>
      <c r="L13" s="44" t="str">
        <f>VLOOKUP($A$1&amp;I13,analysis!A:Y,10,FALSE)</f>
        <v xml:space="preserve"> </v>
      </c>
      <c r="M13" s="44"/>
      <c r="N13" s="44">
        <f>VLOOKUP($A$1&amp;I13,analysis!A:Y,12,FALSE)</f>
        <v>5</v>
      </c>
      <c r="O13" s="44" t="str">
        <f>VLOOKUP($A$1&amp;I13,analysis!A:Y,14,FALSE)</f>
        <v>G</v>
      </c>
    </row>
    <row r="14" spans="1:15" x14ac:dyDescent="0.25">
      <c r="A14" s="52">
        <v>12</v>
      </c>
      <c r="B14" s="58" t="str">
        <f>VLOOKUP($A$1&amp;A14,analysis!A:Y,6,FALSE)</f>
        <v>D</v>
      </c>
      <c r="C14" s="44" t="str">
        <f>VLOOKUP($A$1&amp;A14,analysis!A:Y,9,FALSE)</f>
        <v>F.2 Ch 6</v>
      </c>
      <c r="D14" s="44" t="str">
        <f>VLOOKUP($A$1&amp;A14,analysis!A:Y,10,FALSE)</f>
        <v xml:space="preserve"> </v>
      </c>
      <c r="E14" s="44"/>
      <c r="F14" s="44">
        <f>VLOOKUP($A$1&amp;A14,analysis!A:Y,12,FALSE)</f>
        <v>3</v>
      </c>
      <c r="G14" s="44" t="str">
        <f>VLOOKUP($A$1&amp;A14,analysis!A:Y,14,FALSE)</f>
        <v>A1</v>
      </c>
      <c r="H14" s="52"/>
      <c r="I14" s="52">
        <v>39</v>
      </c>
      <c r="J14" s="58" t="str">
        <f>VLOOKUP($A$1&amp;I14,analysis!A:Y,6,FALSE)</f>
        <v>D</v>
      </c>
      <c r="K14" s="44" t="str">
        <f>VLOOKUP($A$1&amp;I14,analysis!A:Y,9,FALSE)</f>
        <v>F.4 Ch 12</v>
      </c>
      <c r="L14" s="44" t="str">
        <f>VLOOKUP($A$1&amp;I14,analysis!A:Y,10,FALSE)</f>
        <v xml:space="preserve"> </v>
      </c>
      <c r="M14" s="44"/>
      <c r="N14" s="44">
        <f>VLOOKUP($A$1&amp;I14,analysis!A:Y,12,FALSE)</f>
        <v>5</v>
      </c>
      <c r="O14" s="44" t="str">
        <f>VLOOKUP($A$1&amp;I14,analysis!A:Y,14,FALSE)</f>
        <v>T2</v>
      </c>
    </row>
    <row r="15" spans="1:15" x14ac:dyDescent="0.25">
      <c r="A15" s="52">
        <v>13</v>
      </c>
      <c r="B15" s="58" t="str">
        <f>VLOOKUP($A$1&amp;A15,analysis!A:Y,6,FALSE)</f>
        <v>C</v>
      </c>
      <c r="C15" s="44" t="str">
        <f>VLOOKUP($A$1&amp;A15,analysis!A:Y,9,FALSE)</f>
        <v>F.5 Ch 6</v>
      </c>
      <c r="D15" s="44" t="str">
        <f>VLOOKUP($A$1&amp;A15,analysis!A:Y,10,FALSE)</f>
        <v xml:space="preserve"> </v>
      </c>
      <c r="E15" s="44"/>
      <c r="F15" s="44">
        <f>VLOOKUP($A$1&amp;A15,analysis!A:Y,12,FALSE)</f>
        <v>2</v>
      </c>
      <c r="G15" s="44" t="str">
        <f>VLOOKUP($A$1&amp;A15,analysis!A:Y,14,FALSE)</f>
        <v>DA</v>
      </c>
      <c r="H15" s="52"/>
      <c r="I15" s="52">
        <v>40</v>
      </c>
      <c r="J15" s="58" t="str">
        <f>VLOOKUP($A$1&amp;I15,analysis!A:Y,6,FALSE)</f>
        <v>D</v>
      </c>
      <c r="K15" s="44" t="str">
        <f>VLOOKUP($A$1&amp;I15,analysis!A:Y,9,FALSE)</f>
        <v>F.5 Ch 10</v>
      </c>
      <c r="L15" s="44" t="str">
        <f>VLOOKUP($A$1&amp;I15,analysis!A:Y,10,FALSE)</f>
        <v xml:space="preserve"> </v>
      </c>
      <c r="M15" s="44"/>
      <c r="N15" s="44">
        <f>VLOOKUP($A$1&amp;I15,analysis!A:Y,12,FALSE)</f>
        <v>5</v>
      </c>
      <c r="O15" s="44" t="str">
        <f>VLOOKUP($A$1&amp;I15,analysis!A:Y,14,FALSE)</f>
        <v>3D2</v>
      </c>
    </row>
    <row r="16" spans="1:15" x14ac:dyDescent="0.25">
      <c r="A16" s="52">
        <v>14</v>
      </c>
      <c r="B16" s="58" t="str">
        <f>VLOOKUP($A$1&amp;A16,analysis!A:Y,6,FALSE)</f>
        <v>D</v>
      </c>
      <c r="C16" s="44" t="str">
        <f>VLOOKUP($A$1&amp;A16,analysis!A:Y,9,FALSE)</f>
        <v>F.6 Ch 2</v>
      </c>
      <c r="D16" s="44" t="str">
        <f>VLOOKUP($A$1&amp;A16,analysis!A:Y,10,FALSE)</f>
        <v xml:space="preserve"> </v>
      </c>
      <c r="E16" s="44"/>
      <c r="F16" s="44">
        <f>VLOOKUP($A$1&amp;A16,analysis!A:Y,12,FALSE)</f>
        <v>4</v>
      </c>
      <c r="G16" s="44" t="str">
        <f>VLOOKUP($A$1&amp;A16,analysis!A:Y,14,FALSE)</f>
        <v>A3</v>
      </c>
      <c r="H16" s="52"/>
      <c r="I16" s="52">
        <v>41</v>
      </c>
      <c r="J16" s="58" t="str">
        <f>VLOOKUP($A$1&amp;I16,analysis!A:Y,6,FALSE)</f>
        <v>C</v>
      </c>
      <c r="K16" s="82" t="str">
        <f>VLOOKUP($A$1&amp;I16,analysis!A:Y,9,FALSE)</f>
        <v>F.4 Ch 10</v>
      </c>
      <c r="L16" s="82" t="str">
        <f>VLOOKUP($A$1&amp;I16,analysis!A:Y,10,FALSE)</f>
        <v xml:space="preserve"> </v>
      </c>
      <c r="M16" s="82"/>
      <c r="N16" s="82">
        <f>VLOOKUP($A$1&amp;I16,analysis!A:Y,12,FALSE)</f>
        <v>4</v>
      </c>
      <c r="O16" s="82" t="str">
        <f>VLOOKUP($A$1&amp;I16,analysis!A:Y,14,FALSE)</f>
        <v>DG3</v>
      </c>
    </row>
    <row r="17" spans="1:15" x14ac:dyDescent="0.25">
      <c r="A17" s="52">
        <v>15</v>
      </c>
      <c r="B17" s="58" t="str">
        <f>VLOOKUP($A$1&amp;A17,analysis!A:Y,6,FALSE)</f>
        <v>C</v>
      </c>
      <c r="C17" s="44" t="str">
        <f>VLOOKUP($A$1&amp;A17,analysis!A:Y,9,FALSE)</f>
        <v>F.5 Ch 9</v>
      </c>
      <c r="D17" s="44" t="str">
        <f>VLOOKUP($A$1&amp;A17,analysis!A:Y,10,FALSE)</f>
        <v xml:space="preserve"> </v>
      </c>
      <c r="E17" s="44"/>
      <c r="F17" s="44">
        <f>VLOOKUP($A$1&amp;A17,analysis!A:Y,12,FALSE)</f>
        <v>2</v>
      </c>
      <c r="G17" s="44" t="str">
        <f>VLOOKUP($A$1&amp;A17,analysis!A:Y,14,FALSE)</f>
        <v>T2</v>
      </c>
      <c r="H17" s="52"/>
      <c r="I17" s="52">
        <v>42</v>
      </c>
      <c r="J17" s="58" t="str">
        <f>VLOOKUP($A$1&amp;I17,analysis!A:Y,6,FALSE)</f>
        <v>C</v>
      </c>
      <c r="K17" s="82" t="str">
        <f>VLOOKUP($A$1&amp;I17,analysis!A:Y,9,FALSE)</f>
        <v>F.5 Ch 7</v>
      </c>
      <c r="L17" s="82" t="str">
        <f>VLOOKUP($A$1&amp;I17,analysis!A:Y,10,FALSE)</f>
        <v xml:space="preserve"> </v>
      </c>
      <c r="M17" s="82"/>
      <c r="N17" s="82">
        <f>VLOOKUP($A$1&amp;I17,analysis!A:Y,12,FALSE)</f>
        <v>5</v>
      </c>
      <c r="O17" s="82" t="str">
        <f>VLOOKUP($A$1&amp;I17,analysis!A:Y,14,FALSE)</f>
        <v>AG3</v>
      </c>
    </row>
    <row r="18" spans="1:15" x14ac:dyDescent="0.25">
      <c r="A18" s="52">
        <v>16</v>
      </c>
      <c r="B18" s="58" t="str">
        <f>VLOOKUP($A$1&amp;A18,analysis!A:Y,6,FALSE)</f>
        <v>C</v>
      </c>
      <c r="C18" s="52" t="str">
        <f>VLOOKUP($A$1&amp;A18,analysis!A:Y,9,FALSE)</f>
        <v>F.3 Ch 8</v>
      </c>
      <c r="D18" s="52" t="str">
        <f>VLOOKUP($A$1&amp;A18,analysis!A:Y,10,FALSE)</f>
        <v xml:space="preserve"> </v>
      </c>
      <c r="E18" s="52"/>
      <c r="F18" s="52">
        <f>VLOOKUP($A$1&amp;A18,analysis!A:Y,12,FALSE)</f>
        <v>5</v>
      </c>
      <c r="G18" s="52" t="str">
        <f>VLOOKUP($A$1&amp;A18,analysis!A:Y,14,FALSE)</f>
        <v>DG2</v>
      </c>
      <c r="H18" s="52"/>
      <c r="I18" s="52">
        <v>43</v>
      </c>
      <c r="J18" s="58" t="str">
        <f>VLOOKUP($A$1&amp;I18,analysis!A:Y,6,FALSE)</f>
        <v>B</v>
      </c>
      <c r="K18" s="82" t="str">
        <f>VLOOKUP($A$1&amp;I18,analysis!A:Y,9,FALSE)</f>
        <v>F.5 Ch 4</v>
      </c>
      <c r="L18" s="82" t="str">
        <f>VLOOKUP($A$1&amp;I18,analysis!A:Y,10,FALSE)</f>
        <v xml:space="preserve"> </v>
      </c>
      <c r="M18" s="82"/>
      <c r="N18" s="82">
        <f>VLOOKUP($A$1&amp;I18,analysis!A:Y,12,FALSE)</f>
        <v>2</v>
      </c>
      <c r="O18" s="82" t="str">
        <f>VLOOKUP($A$1&amp;I18,analysis!A:Y,14,FALSE)</f>
        <v>P2</v>
      </c>
    </row>
    <row r="19" spans="1:15" x14ac:dyDescent="0.25">
      <c r="A19" s="52">
        <v>17</v>
      </c>
      <c r="B19" s="58" t="str">
        <f>VLOOKUP($A$1&amp;A19,analysis!A:Y,6,FALSE)</f>
        <v>D</v>
      </c>
      <c r="C19" s="52" t="str">
        <f>VLOOKUP($A$1&amp;A19,analysis!A:Y,9,FALSE)</f>
        <v>F.3 Ch 10</v>
      </c>
      <c r="D19" s="52" t="str">
        <f>VLOOKUP($A$1&amp;A19,analysis!A:Y,10,FALSE)</f>
        <v xml:space="preserve"> </v>
      </c>
      <c r="E19" s="52"/>
      <c r="F19" s="52">
        <f>VLOOKUP($A$1&amp;A19,analysis!A:Y,12,FALSE)</f>
        <v>5</v>
      </c>
      <c r="G19" s="52" t="str">
        <f>VLOOKUP($A$1&amp;A19,analysis!A:Y,14,FALSE)</f>
        <v>VA2</v>
      </c>
      <c r="H19" s="52"/>
      <c r="I19" s="52">
        <v>44</v>
      </c>
      <c r="J19" s="58" t="str">
        <f>VLOOKUP($A$1&amp;I19,analysis!A:Y,6,FALSE)</f>
        <v>D</v>
      </c>
      <c r="K19" s="82" t="str">
        <f>VLOOKUP($A$1&amp;I19,analysis!A:Y,9,FALSE)</f>
        <v>F.5 Ch 12</v>
      </c>
      <c r="L19" s="82" t="str">
        <f>VLOOKUP($A$1&amp;I19,analysis!A:Y,10,FALSE)</f>
        <v>F.4 Ch 5</v>
      </c>
      <c r="M19" s="82"/>
      <c r="N19" s="82">
        <f>VLOOKUP($A$1&amp;I19,analysis!A:Y,12,FALSE)</f>
        <v>3</v>
      </c>
      <c r="O19" s="82" t="str">
        <f>VLOOKUP($A$1&amp;I19,analysis!A:Y,14,FALSE)</f>
        <v>S4</v>
      </c>
    </row>
    <row r="20" spans="1:15" x14ac:dyDescent="0.25">
      <c r="A20" s="52">
        <v>18</v>
      </c>
      <c r="B20" s="58" t="str">
        <f>VLOOKUP($A$1&amp;A20,analysis!A:Y,6,FALSE)</f>
        <v>A</v>
      </c>
      <c r="C20" s="52" t="str">
        <f>VLOOKUP($A$1&amp;A20,analysis!A:Y,9,FALSE)</f>
        <v>F.3 Ch 11</v>
      </c>
      <c r="D20" s="52" t="str">
        <f>VLOOKUP($A$1&amp;A20,analysis!A:Y,10,FALSE)</f>
        <v xml:space="preserve"> </v>
      </c>
      <c r="E20" s="52"/>
      <c r="F20" s="52">
        <f>VLOOKUP($A$1&amp;A20,analysis!A:Y,12,FALSE)</f>
        <v>5</v>
      </c>
      <c r="G20" s="52" t="str">
        <f>VLOOKUP($A$1&amp;A20,analysis!A:Y,14,FALSE)</f>
        <v>T1</v>
      </c>
      <c r="H20" s="52"/>
      <c r="I20" s="52">
        <v>45</v>
      </c>
      <c r="J20" s="58" t="str">
        <f>VLOOKUP($A$1&amp;I20,analysis!A:Y,6,FALSE)</f>
        <v>B</v>
      </c>
      <c r="K20" s="82" t="str">
        <f>VLOOKUP($A$1&amp;I20,analysis!A:Y,9,FALSE)</f>
        <v>F.5 Ch 11</v>
      </c>
      <c r="L20" s="82" t="str">
        <f>VLOOKUP($A$1&amp;I20,analysis!A:Y,10,FALSE)</f>
        <v xml:space="preserve"> </v>
      </c>
      <c r="M20" s="82"/>
      <c r="N20" s="82">
        <f>VLOOKUP($A$1&amp;I20,analysis!A:Y,12,FALSE)</f>
        <v>3</v>
      </c>
      <c r="O20" s="82" t="str">
        <f>VLOOKUP($A$1&amp;I20,analysis!A:Y,14,FALSE)</f>
        <v>S3</v>
      </c>
    </row>
    <row r="21" spans="1:15" x14ac:dyDescent="0.25">
      <c r="A21" s="52">
        <v>19</v>
      </c>
      <c r="B21" s="58" t="str">
        <f>VLOOKUP($A$1&amp;A21,analysis!A:Y,6,FALSE)</f>
        <v>A</v>
      </c>
      <c r="C21" s="52" t="str">
        <f>VLOOKUP($A$1&amp;A21,analysis!A:Y,9,FALSE)</f>
        <v>F.4 Ch 12</v>
      </c>
      <c r="D21" s="52" t="str">
        <f>VLOOKUP($A$1&amp;A21,analysis!A:Y,10,FALSE)</f>
        <v xml:space="preserve"> </v>
      </c>
      <c r="E21" s="52"/>
      <c r="F21" s="52">
        <f>VLOOKUP($A$1&amp;A21,analysis!A:Y,12,FALSE)</f>
        <v>4</v>
      </c>
      <c r="G21" s="52" t="str">
        <f>VLOOKUP($A$1&amp;A21,analysis!A:Y,14,FALSE)</f>
        <v>T2</v>
      </c>
      <c r="H21" s="52"/>
      <c r="I21" s="52">
        <v>46</v>
      </c>
      <c r="J21" s="58" t="e">
        <f>VLOOKUP($A$1&amp;I21,analysis!A:Y,6,FALSE)</f>
        <v>#N/A</v>
      </c>
      <c r="K21" s="44" t="e">
        <f>VLOOKUP($A$1&amp;I21,analysis!A:Y,9,FALSE)</f>
        <v>#N/A</v>
      </c>
      <c r="L21" s="44" t="e">
        <f>VLOOKUP($A$1&amp;I21,analysis!A:Y,10,FALSE)</f>
        <v>#N/A</v>
      </c>
      <c r="M21" s="44"/>
      <c r="N21" s="44" t="e">
        <f>VLOOKUP($A$1&amp;I21,analysis!A:Y,12,FALSE)</f>
        <v>#N/A</v>
      </c>
      <c r="O21" s="44" t="e">
        <f>VLOOKUP($A$1&amp;I21,analysis!A:Y,14,FALSE)</f>
        <v>#N/A</v>
      </c>
    </row>
    <row r="22" spans="1:15" x14ac:dyDescent="0.25">
      <c r="A22" s="52">
        <v>20</v>
      </c>
      <c r="B22" s="58" t="str">
        <f>VLOOKUP($A$1&amp;A22,analysis!A:Y,6,FALSE)</f>
        <v>B</v>
      </c>
      <c r="C22" s="52" t="str">
        <f>VLOOKUP($A$1&amp;A22,analysis!A:Y,9,FALSE)</f>
        <v>F.4 Ch 10</v>
      </c>
      <c r="D22" s="52" t="str">
        <f>VLOOKUP($A$1&amp;A22,analysis!A:Y,10,FALSE)</f>
        <v xml:space="preserve"> </v>
      </c>
      <c r="E22" s="52"/>
      <c r="F22" s="52">
        <f>VLOOKUP($A$1&amp;A22,analysis!A:Y,12,FALSE)</f>
        <v>2</v>
      </c>
      <c r="G22" s="52" t="str">
        <f>VLOOKUP($A$1&amp;A22,analysis!A:Y,14,FALSE)</f>
        <v>DG3</v>
      </c>
      <c r="H22" s="52"/>
      <c r="I22" s="52">
        <v>47</v>
      </c>
      <c r="J22" s="58" t="e">
        <f>VLOOKUP($A$1&amp;I22,analysis!A:Y,6,FALSE)</f>
        <v>#N/A</v>
      </c>
      <c r="K22" s="44" t="e">
        <f>VLOOKUP($A$1&amp;I22,analysis!A:Y,9,FALSE)</f>
        <v>#N/A</v>
      </c>
      <c r="L22" s="44" t="e">
        <f>VLOOKUP($A$1&amp;I22,analysis!A:Y,10,FALSE)</f>
        <v>#N/A</v>
      </c>
      <c r="M22" s="44"/>
      <c r="N22" s="44" t="e">
        <f>VLOOKUP($A$1&amp;I22,analysis!A:Y,12,FALSE)</f>
        <v>#N/A</v>
      </c>
      <c r="O22" s="44" t="e">
        <f>VLOOKUP($A$1&amp;I22,analysis!A:Y,14,FALSE)</f>
        <v>#N/A</v>
      </c>
    </row>
    <row r="23" spans="1:15" x14ac:dyDescent="0.25">
      <c r="A23" s="52">
        <v>21</v>
      </c>
      <c r="B23" s="58" t="str">
        <f>VLOOKUP($A$1&amp;A23,analysis!A:Y,6,FALSE)</f>
        <v>A</v>
      </c>
      <c r="C23" s="44" t="str">
        <f>VLOOKUP($A$1&amp;A23,analysis!A:Y,9,FALSE)</f>
        <v>F.4 Ch 10</v>
      </c>
      <c r="D23" s="44" t="str">
        <f>VLOOKUP($A$1&amp;A23,analysis!A:Y,10,FALSE)</f>
        <v>F.2 Ch 7</v>
      </c>
      <c r="E23" s="44"/>
      <c r="F23" s="44">
        <f>VLOOKUP($A$1&amp;A23,analysis!A:Y,12,FALSE)</f>
        <v>5</v>
      </c>
      <c r="G23" s="44" t="str">
        <f>VLOOKUP($A$1&amp;A23,analysis!A:Y,14,FALSE)</f>
        <v>DG3</v>
      </c>
      <c r="H23" s="52"/>
      <c r="I23" s="52">
        <v>48</v>
      </c>
      <c r="J23" s="58" t="e">
        <f>VLOOKUP($A$1&amp;I23,analysis!A:Y,6,FALSE)</f>
        <v>#N/A</v>
      </c>
      <c r="K23" s="44" t="e">
        <f>VLOOKUP($A$1&amp;I23,analysis!A:Y,9,FALSE)</f>
        <v>#N/A</v>
      </c>
      <c r="L23" s="44" t="e">
        <f>VLOOKUP($A$1&amp;I23,analysis!A:Y,10,FALSE)</f>
        <v>#N/A</v>
      </c>
      <c r="M23" s="44"/>
      <c r="N23" s="44" t="e">
        <f>VLOOKUP($A$1&amp;I23,analysis!A:Y,12,FALSE)</f>
        <v>#N/A</v>
      </c>
      <c r="O23" s="44" t="e">
        <f>VLOOKUP($A$1&amp;I23,analysis!A:Y,14,FALSE)</f>
        <v>#N/A</v>
      </c>
    </row>
    <row r="24" spans="1:15" x14ac:dyDescent="0.25">
      <c r="A24" s="52">
        <v>22</v>
      </c>
      <c r="B24" s="58" t="str">
        <f>VLOOKUP($A$1&amp;A24,analysis!A:Y,6,FALSE)</f>
        <v>C</v>
      </c>
      <c r="C24" s="44" t="str">
        <f>VLOOKUP($A$1&amp;A24,analysis!A:Y,9,FALSE)</f>
        <v>F.2 Ch 8</v>
      </c>
      <c r="D24" s="44" t="str">
        <f>VLOOKUP($A$1&amp;A24,analysis!A:Y,10,FALSE)</f>
        <v xml:space="preserve"> </v>
      </c>
      <c r="E24" s="44"/>
      <c r="F24" s="44">
        <f>VLOOKUP($A$1&amp;A24,analysis!A:Y,12,FALSE)</f>
        <v>3</v>
      </c>
      <c r="G24" s="44" t="str">
        <f>VLOOKUP($A$1&amp;A24,analysis!A:Y,14,FALSE)</f>
        <v>DG1</v>
      </c>
      <c r="H24" s="52"/>
      <c r="I24" s="52">
        <v>49</v>
      </c>
      <c r="J24" s="58" t="e">
        <f>VLOOKUP($A$1&amp;I24,analysis!A:Y,6,FALSE)</f>
        <v>#N/A</v>
      </c>
      <c r="K24" s="44" t="e">
        <f>VLOOKUP($A$1&amp;I24,analysis!A:Y,9,FALSE)</f>
        <v>#N/A</v>
      </c>
      <c r="L24" s="44" t="e">
        <f>VLOOKUP($A$1&amp;I24,analysis!A:Y,10,FALSE)</f>
        <v>#N/A</v>
      </c>
      <c r="M24" s="44"/>
      <c r="N24" s="44" t="e">
        <f>VLOOKUP($A$1&amp;I24,analysis!A:Y,12,FALSE)</f>
        <v>#N/A</v>
      </c>
      <c r="O24" s="44" t="e">
        <f>VLOOKUP($A$1&amp;I24,analysis!A:Y,14,FALSE)</f>
        <v>#N/A</v>
      </c>
    </row>
    <row r="25" spans="1:15" x14ac:dyDescent="0.25">
      <c r="A25" s="52">
        <v>23</v>
      </c>
      <c r="B25" s="58" t="str">
        <f>VLOOKUP($A$1&amp;A25,analysis!A:Y,6,FALSE)</f>
        <v>B</v>
      </c>
      <c r="C25" s="44" t="str">
        <f>VLOOKUP($A$1&amp;A25,analysis!A:Y,9,FALSE)</f>
        <v>F.2 Ch 11</v>
      </c>
      <c r="D25" s="44" t="str">
        <f>VLOOKUP($A$1&amp;A25,analysis!A:Y,10,FALSE)</f>
        <v xml:space="preserve"> </v>
      </c>
      <c r="E25" s="44"/>
      <c r="F25" s="44">
        <f>VLOOKUP($A$1&amp;A25,analysis!A:Y,12,FALSE)</f>
        <v>3</v>
      </c>
      <c r="G25" s="44" t="str">
        <f>VLOOKUP($A$1&amp;A25,analysis!A:Y,14,FALSE)</f>
        <v>T1</v>
      </c>
      <c r="H25" s="52"/>
      <c r="I25" s="52">
        <v>50</v>
      </c>
      <c r="J25" s="58" t="e">
        <f>VLOOKUP($A$1&amp;I25,analysis!A:Y,6,FALSE)</f>
        <v>#N/A</v>
      </c>
      <c r="K25" s="44" t="e">
        <f>VLOOKUP($A$1&amp;I25,analysis!A:Y,9,FALSE)</f>
        <v>#N/A</v>
      </c>
      <c r="L25" s="44" t="e">
        <f>VLOOKUP($A$1&amp;I25,analysis!A:Y,10,FALSE)</f>
        <v>#N/A</v>
      </c>
      <c r="M25" s="44"/>
      <c r="N25" s="44" t="e">
        <f>VLOOKUP($A$1&amp;I25,analysis!A:Y,12,FALSE)</f>
        <v>#N/A</v>
      </c>
      <c r="O25" s="44" t="e">
        <f>VLOOKUP($A$1&amp;I25,analysis!A:Y,14,FALSE)</f>
        <v>#N/A</v>
      </c>
    </row>
    <row r="26" spans="1:15" x14ac:dyDescent="0.25">
      <c r="A26" s="52">
        <v>24</v>
      </c>
      <c r="B26" s="58" t="str">
        <f>VLOOKUP($A$1&amp;A26,analysis!A:Y,6,FALSE)</f>
        <v>D</v>
      </c>
      <c r="C26" s="44" t="str">
        <f>VLOOKUP($A$1&amp;A26,analysis!A:Y,9,FALSE)</f>
        <v>F.5 Ch 8</v>
      </c>
      <c r="D26" s="44" t="str">
        <f>VLOOKUP($A$1&amp;A26,analysis!A:Y,10,FALSE)</f>
        <v xml:space="preserve"> </v>
      </c>
      <c r="E26" s="44"/>
      <c r="F26" s="44">
        <f>VLOOKUP($A$1&amp;A26,analysis!A:Y,12,FALSE)</f>
        <v>2</v>
      </c>
      <c r="G26" s="44" t="str">
        <f>VLOOKUP($A$1&amp;A26,analysis!A:Y,14,FALSE)</f>
        <v>A4</v>
      </c>
      <c r="H26" s="52"/>
      <c r="I26" s="52">
        <v>51</v>
      </c>
      <c r="J26" s="58" t="e">
        <f>VLOOKUP($A$1&amp;I26,analysis!A:Y,6,FALSE)</f>
        <v>#N/A</v>
      </c>
      <c r="K26" s="82" t="e">
        <f>VLOOKUP($A$1&amp;I26,analysis!A:Y,9,FALSE)</f>
        <v>#N/A</v>
      </c>
      <c r="L26" s="82" t="e">
        <f>VLOOKUP($A$1&amp;I26,analysis!A:Y,10,FALSE)</f>
        <v>#N/A</v>
      </c>
      <c r="M26" s="82"/>
      <c r="N26" s="82" t="e">
        <f>VLOOKUP($A$1&amp;I26,analysis!A:Y,12,FALSE)</f>
        <v>#N/A</v>
      </c>
      <c r="O26" s="82" t="e">
        <f>VLOOKUP($A$1&amp;I26,analysis!A:Y,14,FALSE)</f>
        <v>#N/A</v>
      </c>
    </row>
    <row r="27" spans="1:15" x14ac:dyDescent="0.25">
      <c r="A27" s="52">
        <v>25</v>
      </c>
      <c r="B27" s="58" t="str">
        <f>VLOOKUP($A$1&amp;A27,analysis!A:Y,6,FALSE)</f>
        <v>D</v>
      </c>
      <c r="C27" s="44" t="str">
        <f>VLOOKUP($A$1&amp;A27,analysis!A:Y,9,FALSE)</f>
        <v>F.4 Ch 2</v>
      </c>
      <c r="D27" s="44" t="str">
        <f>VLOOKUP($A$1&amp;A27,analysis!A:Y,10,FALSE)</f>
        <v xml:space="preserve"> </v>
      </c>
      <c r="E27" s="44"/>
      <c r="F27" s="44">
        <f>VLOOKUP($A$1&amp;A27,analysis!A:Y,12,FALSE)</f>
        <v>4</v>
      </c>
      <c r="G27" s="44" t="str">
        <f>VLOOKUP($A$1&amp;A27,analysis!A:Y,14,FALSE)</f>
        <v>AG2</v>
      </c>
      <c r="H27" s="52"/>
      <c r="I27" s="52">
        <v>52</v>
      </c>
      <c r="J27" s="58" t="e">
        <f>VLOOKUP($A$1&amp;I27,analysis!A:Y,6,FALSE)</f>
        <v>#N/A</v>
      </c>
      <c r="K27" s="82" t="e">
        <f>VLOOKUP($A$1&amp;I27,analysis!A:Y,9,FALSE)</f>
        <v>#N/A</v>
      </c>
      <c r="L27" s="82" t="e">
        <f>VLOOKUP($A$1&amp;I27,analysis!A:Y,10,FALSE)</f>
        <v>#N/A</v>
      </c>
      <c r="M27" s="82"/>
      <c r="N27" s="82" t="e">
        <f>VLOOKUP($A$1&amp;I27,analysis!A:Y,12,FALSE)</f>
        <v>#N/A</v>
      </c>
      <c r="O27" s="82" t="e">
        <f>VLOOKUP($A$1&amp;I27,analysis!A:Y,14,FALSE)</f>
        <v>#N/A</v>
      </c>
    </row>
    <row r="28" spans="1:15" x14ac:dyDescent="0.25">
      <c r="A28" s="52">
        <v>26</v>
      </c>
      <c r="B28" s="58" t="str">
        <f>VLOOKUP($A$1&amp;A28,analysis!A:Y,6,FALSE)</f>
        <v>A</v>
      </c>
      <c r="C28" s="52" t="str">
        <f>VLOOKUP($A$1&amp;A28,analysis!A:Y,9,FALSE)</f>
        <v>F.5 Ch 7</v>
      </c>
      <c r="D28" s="52" t="str">
        <f>VLOOKUP($A$1&amp;A28,analysis!A:Y,10,FALSE)</f>
        <v xml:space="preserve"> </v>
      </c>
      <c r="E28" s="52"/>
      <c r="F28" s="52">
        <f>VLOOKUP($A$1&amp;A28,analysis!A:Y,12,FALSE)</f>
        <v>4</v>
      </c>
      <c r="G28" s="52" t="str">
        <f>VLOOKUP($A$1&amp;A28,analysis!A:Y,14,FALSE)</f>
        <v>AG3</v>
      </c>
      <c r="H28" s="52"/>
      <c r="I28" s="52">
        <v>53</v>
      </c>
      <c r="J28" s="58" t="e">
        <f>VLOOKUP($A$1&amp;I28,analysis!A:Y,6,FALSE)</f>
        <v>#N/A</v>
      </c>
      <c r="K28" s="82" t="e">
        <f>VLOOKUP($A$1&amp;I28,analysis!A:Y,9,FALSE)</f>
        <v>#N/A</v>
      </c>
      <c r="L28" s="82" t="e">
        <f>VLOOKUP($A$1&amp;I28,analysis!A:Y,10,FALSE)</f>
        <v>#N/A</v>
      </c>
      <c r="M28" s="82"/>
      <c r="N28" s="82" t="e">
        <f>VLOOKUP($A$1&amp;I28,analysis!A:Y,12,FALSE)</f>
        <v>#N/A</v>
      </c>
      <c r="O28" s="82" t="e">
        <f>VLOOKUP($A$1&amp;I28,analysis!A:Y,14,FALSE)</f>
        <v>#N/A</v>
      </c>
    </row>
    <row r="29" spans="1:15" x14ac:dyDescent="0.25">
      <c r="A29" s="52">
        <v>27</v>
      </c>
      <c r="B29" s="58" t="str">
        <f>VLOOKUP($A$1&amp;A29,analysis!A:Y,6,FALSE)</f>
        <v>B</v>
      </c>
      <c r="C29" s="52" t="str">
        <f>VLOOKUP($A$1&amp;A29,analysis!A:Y,9,FALSE)</f>
        <v>F.5 Ch 5</v>
      </c>
      <c r="D29" s="52" t="str">
        <f>VLOOKUP($A$1&amp;A29,analysis!A:Y,10,FALSE)</f>
        <v xml:space="preserve"> </v>
      </c>
      <c r="E29" s="52"/>
      <c r="F29" s="52">
        <f>VLOOKUP($A$1&amp;A29,analysis!A:Y,12,FALSE)</f>
        <v>2</v>
      </c>
      <c r="G29" s="52" t="str">
        <f>VLOOKUP($A$1&amp;A29,analysis!A:Y,14,FALSE)</f>
        <v>P2</v>
      </c>
      <c r="H29" s="52"/>
      <c r="I29" s="52">
        <v>54</v>
      </c>
      <c r="J29" s="58" t="e">
        <f>VLOOKUP($A$1&amp;I29,analysis!A:Y,6,FALSE)</f>
        <v>#N/A</v>
      </c>
      <c r="K29" s="82" t="e">
        <f>VLOOKUP($A$1&amp;I29,analysis!A:Y,9,FALSE)</f>
        <v>#N/A</v>
      </c>
      <c r="L29" s="82" t="e">
        <f>VLOOKUP($A$1&amp;I29,analysis!A:Y,10,FALSE)</f>
        <v>#N/A</v>
      </c>
      <c r="M29" s="82"/>
      <c r="N29" s="82" t="e">
        <f>VLOOKUP($A$1&amp;I29,analysis!A:Y,12,FALSE)</f>
        <v>#N/A</v>
      </c>
      <c r="O29" s="82" t="e">
        <f>VLOOKUP($A$1&amp;I29,analysis!A:Y,14,FALSE)</f>
        <v>#N/A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6"/>
  <dimension ref="A1:V58"/>
  <sheetViews>
    <sheetView zoomScale="70" zoomScaleNormal="70" workbookViewId="0">
      <selection activeCell="J2" sqref="J2:J46"/>
    </sheetView>
  </sheetViews>
  <sheetFormatPr defaultColWidth="8.875" defaultRowHeight="16.5" x14ac:dyDescent="0.25"/>
  <sheetData>
    <row r="1" spans="1:22" x14ac:dyDescent="0.25">
      <c r="A1" s="60">
        <v>2018</v>
      </c>
      <c r="B1" s="59"/>
      <c r="C1" s="59" t="s">
        <v>274</v>
      </c>
      <c r="D1" s="59"/>
      <c r="E1" s="59" t="s">
        <v>275</v>
      </c>
      <c r="F1" s="59"/>
      <c r="G1" s="59" t="s">
        <v>276</v>
      </c>
      <c r="H1" s="59"/>
      <c r="I1" s="59"/>
      <c r="J1" s="59" t="s">
        <v>277</v>
      </c>
    </row>
    <row r="2" spans="1:22" x14ac:dyDescent="0.25">
      <c r="A2" s="59"/>
      <c r="B2" s="59"/>
      <c r="C2" s="59">
        <v>1</v>
      </c>
      <c r="D2" s="59"/>
      <c r="E2" s="62">
        <v>71</v>
      </c>
      <c r="F2" s="61"/>
      <c r="G2" s="59">
        <f>RANK(E2,$E$2:$E$46,0)</f>
        <v>12</v>
      </c>
      <c r="H2" s="59"/>
      <c r="I2" s="59"/>
      <c r="J2" s="59">
        <f>VLOOKUP(G2,'table of level refence '!$F$1:$G$55,2)</f>
        <v>2</v>
      </c>
    </row>
    <row r="3" spans="1:22" x14ac:dyDescent="0.25">
      <c r="A3" s="59"/>
      <c r="B3" s="59"/>
      <c r="C3" s="59">
        <v>2</v>
      </c>
      <c r="D3" s="59"/>
      <c r="E3" s="62">
        <v>80</v>
      </c>
      <c r="F3" s="61"/>
      <c r="G3" s="86">
        <f t="shared" ref="G3:G46" si="0">RANK(E3,$E$2:$E$46,0)</f>
        <v>2</v>
      </c>
      <c r="H3" s="59"/>
      <c r="I3" s="59"/>
      <c r="J3" s="63">
        <f>VLOOKUP(G3,'table of level refence '!$F$1:$G$55,2)</f>
        <v>2</v>
      </c>
    </row>
    <row r="4" spans="1:22" x14ac:dyDescent="0.25">
      <c r="A4" s="59"/>
      <c r="B4" s="59"/>
      <c r="C4" s="59">
        <v>3</v>
      </c>
      <c r="D4" s="59"/>
      <c r="E4" s="62">
        <v>80</v>
      </c>
      <c r="F4" s="61"/>
      <c r="G4" s="86">
        <f t="shared" si="0"/>
        <v>2</v>
      </c>
      <c r="H4" s="59"/>
      <c r="I4" s="59"/>
      <c r="J4" s="63">
        <f>VLOOKUP(G4,'table of level refence '!$F$1:$G$55,2)</f>
        <v>2</v>
      </c>
    </row>
    <row r="5" spans="1:22" x14ac:dyDescent="0.25">
      <c r="A5" s="59"/>
      <c r="B5" s="59"/>
      <c r="C5" s="59">
        <v>4</v>
      </c>
      <c r="D5" s="59"/>
      <c r="E5" s="62">
        <v>74</v>
      </c>
      <c r="F5" s="61"/>
      <c r="G5" s="86">
        <f t="shared" si="0"/>
        <v>8</v>
      </c>
      <c r="H5" s="59"/>
      <c r="I5" s="59"/>
      <c r="J5" s="63">
        <f>VLOOKUP(G5,'table of level refence '!$F$1:$G$55,2)</f>
        <v>2</v>
      </c>
    </row>
    <row r="6" spans="1:22" x14ac:dyDescent="0.25">
      <c r="A6" s="59"/>
      <c r="B6" s="59"/>
      <c r="C6" s="59">
        <v>5</v>
      </c>
      <c r="D6" s="59"/>
      <c r="E6" s="62">
        <v>61</v>
      </c>
      <c r="F6" s="61"/>
      <c r="G6" s="86">
        <f t="shared" si="0"/>
        <v>17</v>
      </c>
      <c r="H6" s="59"/>
      <c r="I6" s="59"/>
      <c r="J6" s="63">
        <f>VLOOKUP(G6,'table of level refence '!$F$1:$G$55,2)</f>
        <v>3</v>
      </c>
    </row>
    <row r="7" spans="1:22" x14ac:dyDescent="0.25">
      <c r="A7" s="59"/>
      <c r="B7" s="59"/>
      <c r="C7" s="59">
        <v>6</v>
      </c>
      <c r="D7" s="59"/>
      <c r="E7" s="62">
        <v>22</v>
      </c>
      <c r="F7" s="61"/>
      <c r="G7" s="86">
        <f t="shared" si="0"/>
        <v>44</v>
      </c>
      <c r="H7" s="59"/>
      <c r="I7" s="59"/>
      <c r="J7" s="63">
        <f>VLOOKUP(G7,'table of level refence '!$F$1:$G$55,2)</f>
        <v>7</v>
      </c>
    </row>
    <row r="8" spans="1:22" x14ac:dyDescent="0.25">
      <c r="A8" s="59"/>
      <c r="B8" s="59"/>
      <c r="C8" s="59">
        <v>7</v>
      </c>
      <c r="D8" s="59"/>
      <c r="E8" s="62">
        <v>73</v>
      </c>
      <c r="F8" s="61"/>
      <c r="G8" s="86">
        <f t="shared" si="0"/>
        <v>9</v>
      </c>
      <c r="H8" s="59"/>
      <c r="I8" s="59"/>
      <c r="J8" s="63">
        <f>VLOOKUP(G8,'table of level refence '!$F$1:$G$55,2)</f>
        <v>2</v>
      </c>
      <c r="N8" t="s">
        <v>296</v>
      </c>
      <c r="P8" t="s">
        <v>297</v>
      </c>
      <c r="S8" t="s">
        <v>302</v>
      </c>
    </row>
    <row r="9" spans="1:22" x14ac:dyDescent="0.25">
      <c r="A9" s="59"/>
      <c r="B9" s="59"/>
      <c r="C9" s="59">
        <v>8</v>
      </c>
      <c r="D9" s="59"/>
      <c r="E9" s="62">
        <v>51</v>
      </c>
      <c r="F9" s="61"/>
      <c r="G9" s="86">
        <f t="shared" si="0"/>
        <v>19</v>
      </c>
      <c r="H9" s="59"/>
      <c r="I9" s="59"/>
      <c r="J9" s="63">
        <f>VLOOKUP(G9,'table of level refence '!$F$1:$G$55,2)</f>
        <v>3</v>
      </c>
      <c r="L9" t="s">
        <v>294</v>
      </c>
      <c r="N9" t="s">
        <v>295</v>
      </c>
      <c r="S9" t="s">
        <v>298</v>
      </c>
    </row>
    <row r="10" spans="1:22" x14ac:dyDescent="0.25">
      <c r="A10" s="59"/>
      <c r="B10" s="59"/>
      <c r="C10" s="59">
        <v>9</v>
      </c>
      <c r="D10" s="59"/>
      <c r="E10" s="62">
        <v>72</v>
      </c>
      <c r="F10" s="61"/>
      <c r="G10" s="86">
        <f t="shared" si="0"/>
        <v>10</v>
      </c>
      <c r="H10" s="59"/>
      <c r="I10" s="59"/>
      <c r="J10" s="63">
        <f>VLOOKUP(G10,'table of level refence '!$F$1:$G$55,2)</f>
        <v>2</v>
      </c>
      <c r="L10" s="63">
        <v>35</v>
      </c>
      <c r="M10" s="63">
        <f>L10/100*45</f>
        <v>15.749999999999998</v>
      </c>
      <c r="N10" s="63">
        <v>16</v>
      </c>
      <c r="P10">
        <f>L10/100*54</f>
        <v>18.899999999999999</v>
      </c>
      <c r="Q10">
        <v>19</v>
      </c>
      <c r="S10">
        <v>2</v>
      </c>
      <c r="U10" s="63">
        <v>1</v>
      </c>
      <c r="V10">
        <v>19</v>
      </c>
    </row>
    <row r="11" spans="1:22" x14ac:dyDescent="0.25">
      <c r="A11" s="59"/>
      <c r="B11" s="59"/>
      <c r="C11" s="59">
        <v>10</v>
      </c>
      <c r="D11" s="59"/>
      <c r="E11" s="62">
        <v>72</v>
      </c>
      <c r="F11" s="61"/>
      <c r="G11" s="86">
        <f t="shared" si="0"/>
        <v>10</v>
      </c>
      <c r="H11" s="59"/>
      <c r="I11" s="59"/>
      <c r="J11" s="63">
        <f>VLOOKUP(G11,'table of level refence '!$F$1:$G$55,2)</f>
        <v>2</v>
      </c>
      <c r="L11" s="63">
        <v>20</v>
      </c>
      <c r="M11" s="63">
        <f>L11/100*45</f>
        <v>9</v>
      </c>
      <c r="N11" s="63">
        <v>25</v>
      </c>
      <c r="P11" s="63">
        <f>L11/100*54</f>
        <v>10.8</v>
      </c>
      <c r="Q11">
        <v>30</v>
      </c>
      <c r="S11">
        <v>3</v>
      </c>
      <c r="U11" s="63">
        <v>20</v>
      </c>
      <c r="V11" s="63">
        <v>30</v>
      </c>
    </row>
    <row r="12" spans="1:22" x14ac:dyDescent="0.25">
      <c r="A12" s="59"/>
      <c r="B12" s="59"/>
      <c r="C12" s="59">
        <v>11</v>
      </c>
      <c r="D12" s="59"/>
      <c r="E12" s="62">
        <v>67</v>
      </c>
      <c r="F12" s="61"/>
      <c r="G12" s="86">
        <f t="shared" si="0"/>
        <v>14</v>
      </c>
      <c r="H12" s="59"/>
      <c r="I12" s="59"/>
      <c r="J12" s="63">
        <f>VLOOKUP(G12,'table of level refence '!$F$1:$G$55,2)</f>
        <v>2</v>
      </c>
      <c r="L12" s="63">
        <v>25</v>
      </c>
      <c r="M12" s="63">
        <f>L12/100*45</f>
        <v>11.25</v>
      </c>
      <c r="N12" s="63">
        <v>36</v>
      </c>
      <c r="P12" s="63">
        <f>L12/100*54</f>
        <v>13.5</v>
      </c>
      <c r="Q12">
        <v>43</v>
      </c>
      <c r="S12">
        <v>4</v>
      </c>
      <c r="U12" s="63">
        <v>31</v>
      </c>
      <c r="V12" s="63">
        <v>38</v>
      </c>
    </row>
    <row r="13" spans="1:22" x14ac:dyDescent="0.25">
      <c r="A13" s="59"/>
      <c r="B13" s="59"/>
      <c r="C13" s="59">
        <v>12</v>
      </c>
      <c r="D13" s="59"/>
      <c r="E13" s="62">
        <v>62</v>
      </c>
      <c r="F13" s="61"/>
      <c r="G13" s="86">
        <f t="shared" si="0"/>
        <v>16</v>
      </c>
      <c r="H13" s="59"/>
      <c r="I13" s="59"/>
      <c r="J13" s="63">
        <f>VLOOKUP(G13,'table of level refence '!$F$1:$G$55,2)</f>
        <v>2</v>
      </c>
      <c r="L13" s="63">
        <v>20</v>
      </c>
      <c r="M13" s="63">
        <f>L13/100*45</f>
        <v>9</v>
      </c>
      <c r="N13" s="63">
        <v>45</v>
      </c>
      <c r="P13" s="63">
        <f>L13/100*54</f>
        <v>10.8</v>
      </c>
      <c r="Q13">
        <v>54</v>
      </c>
      <c r="S13">
        <v>5</v>
      </c>
      <c r="U13" s="63">
        <v>39</v>
      </c>
      <c r="V13" s="63">
        <v>46</v>
      </c>
    </row>
    <row r="14" spans="1:22" x14ac:dyDescent="0.25">
      <c r="A14" s="59"/>
      <c r="B14" s="59"/>
      <c r="C14" s="59">
        <v>13</v>
      </c>
      <c r="D14" s="59"/>
      <c r="E14" s="62">
        <v>69</v>
      </c>
      <c r="F14" s="61"/>
      <c r="G14" s="86">
        <f t="shared" si="0"/>
        <v>13</v>
      </c>
      <c r="H14" s="59"/>
      <c r="I14" s="59"/>
      <c r="J14" s="63">
        <f>VLOOKUP(G14,'table of level refence '!$F$1:$G$55,2)</f>
        <v>2</v>
      </c>
      <c r="S14">
        <v>6</v>
      </c>
      <c r="U14" s="63">
        <v>47</v>
      </c>
      <c r="V14" s="63">
        <v>51</v>
      </c>
    </row>
    <row r="15" spans="1:22" x14ac:dyDescent="0.25">
      <c r="A15" s="59"/>
      <c r="B15" s="59"/>
      <c r="C15" s="59">
        <v>14</v>
      </c>
      <c r="D15" s="59"/>
      <c r="E15" s="62">
        <v>42</v>
      </c>
      <c r="F15" s="61"/>
      <c r="G15" s="86">
        <f t="shared" si="0"/>
        <v>30</v>
      </c>
      <c r="H15" s="59"/>
      <c r="I15" s="59"/>
      <c r="J15" s="63">
        <f>VLOOKUP(G15,'table of level refence '!$F$1:$G$55,2)</f>
        <v>4</v>
      </c>
      <c r="S15">
        <v>7</v>
      </c>
      <c r="U15" s="63">
        <v>52</v>
      </c>
      <c r="V15" s="63">
        <v>54</v>
      </c>
    </row>
    <row r="16" spans="1:22" x14ac:dyDescent="0.25">
      <c r="A16" s="59"/>
      <c r="B16" s="59"/>
      <c r="C16" s="59">
        <v>15</v>
      </c>
      <c r="D16" s="59"/>
      <c r="E16" s="62">
        <v>83</v>
      </c>
      <c r="F16" s="61"/>
      <c r="G16" s="86">
        <f t="shared" si="0"/>
        <v>1</v>
      </c>
      <c r="H16" s="59"/>
      <c r="I16" s="59"/>
      <c r="J16" s="63">
        <f>VLOOKUP(G16,'table of level refence '!$F$1:$G$55,2)</f>
        <v>2</v>
      </c>
    </row>
    <row r="17" spans="3:22" x14ac:dyDescent="0.25">
      <c r="C17" s="59">
        <v>16</v>
      </c>
      <c r="D17" s="59"/>
      <c r="E17" s="62">
        <v>39</v>
      </c>
      <c r="F17" s="61"/>
      <c r="G17" s="86">
        <f t="shared" si="0"/>
        <v>35</v>
      </c>
      <c r="H17" s="59"/>
      <c r="I17" s="59"/>
      <c r="J17" s="63">
        <f>VLOOKUP(G17,'table of level refence '!$F$1:$G$55,2)</f>
        <v>5</v>
      </c>
      <c r="S17" t="s">
        <v>303</v>
      </c>
    </row>
    <row r="18" spans="3:22" x14ac:dyDescent="0.25">
      <c r="C18" s="59">
        <v>17</v>
      </c>
      <c r="D18" s="59"/>
      <c r="E18" s="62">
        <v>28</v>
      </c>
      <c r="F18" s="61"/>
      <c r="G18" s="86">
        <f t="shared" si="0"/>
        <v>40</v>
      </c>
      <c r="H18" s="59"/>
      <c r="I18" s="59"/>
      <c r="J18" s="63">
        <f>VLOOKUP(G18,'table of level refence '!$F$1:$G$55,2)</f>
        <v>6</v>
      </c>
    </row>
    <row r="19" spans="3:22" x14ac:dyDescent="0.25">
      <c r="C19" s="59">
        <v>18</v>
      </c>
      <c r="D19" s="59"/>
      <c r="E19" s="62">
        <v>78</v>
      </c>
      <c r="F19" s="61"/>
      <c r="G19" s="86">
        <f t="shared" si="0"/>
        <v>4</v>
      </c>
      <c r="H19" s="59"/>
      <c r="I19" s="59"/>
      <c r="J19" s="63">
        <f>VLOOKUP(G19,'table of level refence '!$F$1:$G$55,2)</f>
        <v>2</v>
      </c>
      <c r="S19" s="63" t="s">
        <v>298</v>
      </c>
    </row>
    <row r="20" spans="3:22" x14ac:dyDescent="0.25">
      <c r="C20" s="59">
        <v>19</v>
      </c>
      <c r="D20" s="59"/>
      <c r="E20" s="62">
        <v>24</v>
      </c>
      <c r="F20" s="61"/>
      <c r="G20" s="86">
        <f t="shared" si="0"/>
        <v>43</v>
      </c>
      <c r="H20" s="59"/>
      <c r="I20" s="59"/>
      <c r="J20" s="63">
        <f>VLOOKUP(G20,'table of level refence '!$F$1:$G$55,2)</f>
        <v>6</v>
      </c>
      <c r="S20" s="63">
        <v>2</v>
      </c>
      <c r="U20">
        <v>1</v>
      </c>
      <c r="V20">
        <v>16</v>
      </c>
    </row>
    <row r="21" spans="3:22" x14ac:dyDescent="0.25">
      <c r="C21" s="59">
        <v>20</v>
      </c>
      <c r="D21" s="59"/>
      <c r="E21" s="62">
        <v>48</v>
      </c>
      <c r="F21" s="61"/>
      <c r="G21" s="86">
        <f t="shared" si="0"/>
        <v>24</v>
      </c>
      <c r="H21" s="59"/>
      <c r="I21" s="59"/>
      <c r="J21" s="63">
        <f>VLOOKUP(G21,'table of level refence '!$F$1:$G$55,2)</f>
        <v>3</v>
      </c>
      <c r="S21" s="63">
        <v>3</v>
      </c>
      <c r="U21">
        <v>17</v>
      </c>
      <c r="V21">
        <v>25</v>
      </c>
    </row>
    <row r="22" spans="3:22" x14ac:dyDescent="0.25">
      <c r="C22" s="59">
        <v>21</v>
      </c>
      <c r="D22" s="59"/>
      <c r="E22" s="62">
        <v>45</v>
      </c>
      <c r="F22" s="61"/>
      <c r="G22" s="86">
        <f t="shared" si="0"/>
        <v>25</v>
      </c>
      <c r="H22" s="59"/>
      <c r="I22" s="59"/>
      <c r="J22" s="63">
        <f>VLOOKUP(G22,'table of level refence '!$F$1:$G$55,2)</f>
        <v>3</v>
      </c>
      <c r="S22" s="63">
        <v>4</v>
      </c>
      <c r="U22">
        <v>26</v>
      </c>
      <c r="V22">
        <v>34</v>
      </c>
    </row>
    <row r="23" spans="3:22" x14ac:dyDescent="0.25">
      <c r="C23" s="59">
        <v>22</v>
      </c>
      <c r="D23" s="59"/>
      <c r="E23" s="62">
        <v>45</v>
      </c>
      <c r="F23" s="61"/>
      <c r="G23" s="86">
        <f t="shared" si="0"/>
        <v>25</v>
      </c>
      <c r="H23" s="59"/>
      <c r="I23" s="59"/>
      <c r="J23" s="63">
        <f>VLOOKUP(G23,'table of level refence '!$F$1:$G$55,2)</f>
        <v>3</v>
      </c>
      <c r="S23" s="63">
        <v>5</v>
      </c>
      <c r="U23">
        <v>35</v>
      </c>
      <c r="V23">
        <v>38</v>
      </c>
    </row>
    <row r="24" spans="3:22" x14ac:dyDescent="0.25">
      <c r="C24" s="59">
        <v>23</v>
      </c>
      <c r="D24" s="59"/>
      <c r="E24" s="62">
        <v>75</v>
      </c>
      <c r="F24" s="61"/>
      <c r="G24" s="86">
        <f t="shared" si="0"/>
        <v>7</v>
      </c>
      <c r="H24" s="59"/>
      <c r="I24" s="59"/>
      <c r="J24" s="63">
        <f>VLOOKUP(G24,'table of level refence '!$F$1:$G$55,2)</f>
        <v>2</v>
      </c>
      <c r="S24" s="63">
        <v>6</v>
      </c>
      <c r="U24">
        <v>39</v>
      </c>
      <c r="V24">
        <v>43</v>
      </c>
    </row>
    <row r="25" spans="3:22" x14ac:dyDescent="0.25">
      <c r="C25" s="59">
        <v>24</v>
      </c>
      <c r="D25" s="59"/>
      <c r="E25" s="62">
        <v>56</v>
      </c>
      <c r="F25" s="61"/>
      <c r="G25" s="86">
        <f t="shared" si="0"/>
        <v>18</v>
      </c>
      <c r="H25" s="59"/>
      <c r="I25" s="59"/>
      <c r="J25" s="63">
        <f>VLOOKUP(G25,'table of level refence '!$F$1:$G$55,2)</f>
        <v>3</v>
      </c>
      <c r="S25" s="63">
        <v>7</v>
      </c>
      <c r="U25">
        <v>44</v>
      </c>
      <c r="V25">
        <v>45</v>
      </c>
    </row>
    <row r="26" spans="3:22" x14ac:dyDescent="0.25">
      <c r="C26" s="59">
        <v>25</v>
      </c>
      <c r="D26" s="59"/>
      <c r="E26" s="62">
        <v>41</v>
      </c>
      <c r="F26" s="61"/>
      <c r="G26" s="86">
        <f t="shared" si="0"/>
        <v>31</v>
      </c>
      <c r="H26" s="59"/>
      <c r="I26" s="59"/>
      <c r="J26" s="63">
        <f>VLOOKUP(G26,'table of level refence '!$F$1:$G$55,2)</f>
        <v>4</v>
      </c>
    </row>
    <row r="27" spans="3:22" x14ac:dyDescent="0.25">
      <c r="C27" s="59">
        <v>26</v>
      </c>
      <c r="D27" s="59"/>
      <c r="E27" s="62">
        <v>40</v>
      </c>
      <c r="F27" s="61"/>
      <c r="G27" s="86">
        <f t="shared" si="0"/>
        <v>33</v>
      </c>
      <c r="H27" s="59"/>
      <c r="I27" s="59"/>
      <c r="J27" s="63">
        <f>VLOOKUP(G27,'table of level refence '!$F$1:$G$55,2)</f>
        <v>4</v>
      </c>
    </row>
    <row r="28" spans="3:22" x14ac:dyDescent="0.25">
      <c r="C28" s="59">
        <v>27</v>
      </c>
      <c r="D28" s="59"/>
      <c r="E28" s="62">
        <v>43</v>
      </c>
      <c r="F28" s="61"/>
      <c r="G28" s="86">
        <f t="shared" si="0"/>
        <v>28</v>
      </c>
      <c r="H28" s="59"/>
      <c r="I28" s="59"/>
      <c r="J28" s="63">
        <f>VLOOKUP(G28,'table of level refence '!$F$1:$G$55,2)</f>
        <v>4</v>
      </c>
    </row>
    <row r="29" spans="3:22" x14ac:dyDescent="0.25">
      <c r="C29" s="59">
        <v>28</v>
      </c>
      <c r="D29" s="59"/>
      <c r="E29" s="62">
        <v>50</v>
      </c>
      <c r="F29" s="61"/>
      <c r="G29" s="86">
        <f t="shared" si="0"/>
        <v>22</v>
      </c>
      <c r="H29" s="59"/>
      <c r="I29" s="59"/>
      <c r="J29" s="63">
        <f>VLOOKUP(G29,'table of level refence '!$F$1:$G$55,2)</f>
        <v>3</v>
      </c>
    </row>
    <row r="30" spans="3:22" x14ac:dyDescent="0.25">
      <c r="C30" s="59">
        <v>29</v>
      </c>
      <c r="D30" s="59"/>
      <c r="E30" s="62">
        <v>78</v>
      </c>
      <c r="F30" s="61"/>
      <c r="G30" s="86">
        <f t="shared" si="0"/>
        <v>4</v>
      </c>
      <c r="H30" s="59"/>
      <c r="I30" s="59"/>
      <c r="J30" s="63">
        <f>VLOOKUP(G30,'table of level refence '!$F$1:$G$55,2)</f>
        <v>2</v>
      </c>
    </row>
    <row r="31" spans="3:22" x14ac:dyDescent="0.25">
      <c r="C31" s="59">
        <v>30</v>
      </c>
      <c r="D31" s="59"/>
      <c r="E31" s="62">
        <v>43</v>
      </c>
      <c r="F31" s="61"/>
      <c r="G31" s="86">
        <f t="shared" si="0"/>
        <v>28</v>
      </c>
      <c r="H31" s="59"/>
      <c r="I31" s="59"/>
      <c r="J31" s="63">
        <f>VLOOKUP(G31,'table of level refence '!$F$1:$G$55,2)</f>
        <v>4</v>
      </c>
    </row>
    <row r="32" spans="3:22" x14ac:dyDescent="0.25">
      <c r="C32" s="59">
        <v>31</v>
      </c>
      <c r="D32" s="59"/>
      <c r="E32" s="62">
        <v>66</v>
      </c>
      <c r="F32" s="61"/>
      <c r="G32" s="86">
        <f t="shared" si="0"/>
        <v>15</v>
      </c>
      <c r="H32" s="59"/>
      <c r="I32" s="59"/>
      <c r="J32" s="63">
        <f>VLOOKUP(G32,'table of level refence '!$F$1:$G$55,2)</f>
        <v>2</v>
      </c>
    </row>
    <row r="33" spans="1:10" x14ac:dyDescent="0.25">
      <c r="C33" s="59">
        <v>32</v>
      </c>
      <c r="D33" s="59"/>
      <c r="E33" s="62">
        <v>34</v>
      </c>
      <c r="F33" s="61"/>
      <c r="G33" s="86">
        <f t="shared" si="0"/>
        <v>38</v>
      </c>
      <c r="H33" s="59"/>
      <c r="I33" s="59"/>
      <c r="J33" s="63">
        <f>VLOOKUP(G33,'table of level refence '!$F$1:$G$55,2)</f>
        <v>5</v>
      </c>
    </row>
    <row r="34" spans="1:10" x14ac:dyDescent="0.25">
      <c r="C34" s="59">
        <v>33</v>
      </c>
      <c r="D34" s="59"/>
      <c r="E34" s="62">
        <v>30</v>
      </c>
      <c r="F34" s="61"/>
      <c r="G34" s="86">
        <f t="shared" si="0"/>
        <v>39</v>
      </c>
      <c r="H34" s="59"/>
      <c r="I34" s="59"/>
      <c r="J34" s="63">
        <f>VLOOKUP(G34,'table of level refence '!$F$1:$G$55,2)</f>
        <v>6</v>
      </c>
    </row>
    <row r="35" spans="1:10" x14ac:dyDescent="0.25">
      <c r="C35" s="59">
        <v>34</v>
      </c>
      <c r="D35" s="59"/>
      <c r="E35" s="62">
        <v>35</v>
      </c>
      <c r="F35" s="61"/>
      <c r="G35" s="86">
        <f t="shared" si="0"/>
        <v>36</v>
      </c>
      <c r="H35" s="59"/>
      <c r="I35" s="59"/>
      <c r="J35" s="63">
        <f>VLOOKUP(G35,'table of level refence '!$F$1:$G$55,2)</f>
        <v>5</v>
      </c>
    </row>
    <row r="36" spans="1:10" x14ac:dyDescent="0.25">
      <c r="C36" s="59">
        <v>35</v>
      </c>
      <c r="D36" s="59"/>
      <c r="E36" s="62">
        <v>40</v>
      </c>
      <c r="F36" s="61"/>
      <c r="G36" s="86">
        <f t="shared" si="0"/>
        <v>33</v>
      </c>
      <c r="H36" s="59"/>
      <c r="I36" s="59"/>
      <c r="J36" s="63">
        <f>VLOOKUP(G36,'table of level refence '!$F$1:$G$55,2)</f>
        <v>4</v>
      </c>
    </row>
    <row r="37" spans="1:10" x14ac:dyDescent="0.25">
      <c r="C37" s="59">
        <v>36</v>
      </c>
      <c r="D37" s="59"/>
      <c r="E37" s="62">
        <v>49</v>
      </c>
      <c r="F37" s="61"/>
      <c r="G37" s="86">
        <f t="shared" si="0"/>
        <v>23</v>
      </c>
      <c r="H37" s="59"/>
      <c r="I37" s="59"/>
      <c r="J37" s="63">
        <f>VLOOKUP(G37,'table of level refence '!$F$1:$G$55,2)</f>
        <v>3</v>
      </c>
    </row>
    <row r="38" spans="1:10" x14ac:dyDescent="0.25">
      <c r="C38" s="59">
        <v>37</v>
      </c>
      <c r="D38" s="59"/>
      <c r="E38" s="62">
        <v>44</v>
      </c>
      <c r="F38" s="61"/>
      <c r="G38" s="86">
        <f t="shared" si="0"/>
        <v>27</v>
      </c>
      <c r="H38" s="59"/>
      <c r="I38" s="59"/>
      <c r="J38" s="63">
        <f>VLOOKUP(G38,'table of level refence '!$F$1:$G$55,2)</f>
        <v>4</v>
      </c>
    </row>
    <row r="39" spans="1:10" x14ac:dyDescent="0.25">
      <c r="C39" s="59">
        <v>38</v>
      </c>
      <c r="D39" s="59"/>
      <c r="E39" s="62">
        <v>41</v>
      </c>
      <c r="F39" s="61"/>
      <c r="G39" s="86">
        <f t="shared" si="0"/>
        <v>31</v>
      </c>
      <c r="H39" s="59"/>
      <c r="I39" s="59"/>
      <c r="J39" s="63">
        <f>VLOOKUP(G39,'table of level refence '!$F$1:$G$55,2)</f>
        <v>4</v>
      </c>
    </row>
    <row r="40" spans="1:10" x14ac:dyDescent="0.25">
      <c r="C40" s="59">
        <v>39</v>
      </c>
      <c r="D40" s="59"/>
      <c r="E40" s="62">
        <v>28</v>
      </c>
      <c r="F40" s="61"/>
      <c r="G40" s="86">
        <f t="shared" si="0"/>
        <v>40</v>
      </c>
      <c r="H40" s="59"/>
      <c r="I40" s="59"/>
      <c r="J40" s="63">
        <f>VLOOKUP(G40,'table of level refence '!$F$1:$G$55,2)</f>
        <v>6</v>
      </c>
    </row>
    <row r="41" spans="1:10" x14ac:dyDescent="0.25">
      <c r="C41" s="59">
        <v>40</v>
      </c>
      <c r="D41" s="59"/>
      <c r="E41" s="62">
        <v>20</v>
      </c>
      <c r="F41" s="61"/>
      <c r="G41" s="86">
        <f t="shared" si="0"/>
        <v>45</v>
      </c>
      <c r="H41" s="59"/>
      <c r="I41" s="59"/>
      <c r="J41" s="63">
        <f>VLOOKUP(G41,'table of level refence '!$F$1:$G$55,2)</f>
        <v>7</v>
      </c>
    </row>
    <row r="42" spans="1:10" x14ac:dyDescent="0.25">
      <c r="C42" s="59">
        <v>41</v>
      </c>
      <c r="D42" s="59"/>
      <c r="E42" s="62">
        <v>35</v>
      </c>
      <c r="F42" s="61"/>
      <c r="G42" s="86">
        <f t="shared" si="0"/>
        <v>36</v>
      </c>
      <c r="H42" s="59"/>
      <c r="I42" s="59"/>
      <c r="J42" s="63">
        <f>VLOOKUP(G42,'table of level refence '!$F$1:$G$55,2)</f>
        <v>5</v>
      </c>
    </row>
    <row r="43" spans="1:10" x14ac:dyDescent="0.25">
      <c r="C43" s="59">
        <v>42</v>
      </c>
      <c r="D43" s="59"/>
      <c r="E43" s="62">
        <v>51</v>
      </c>
      <c r="F43" s="61"/>
      <c r="G43" s="86">
        <f t="shared" si="0"/>
        <v>19</v>
      </c>
      <c r="H43" s="59"/>
      <c r="I43" s="59"/>
      <c r="J43" s="63">
        <f>VLOOKUP(G43,'table of level refence '!$F$1:$G$55,2)</f>
        <v>3</v>
      </c>
    </row>
    <row r="44" spans="1:10" x14ac:dyDescent="0.25">
      <c r="C44" s="59">
        <v>43</v>
      </c>
      <c r="D44" s="59"/>
      <c r="E44" s="62">
        <v>26</v>
      </c>
      <c r="F44" s="61"/>
      <c r="G44" s="86">
        <f t="shared" si="0"/>
        <v>42</v>
      </c>
      <c r="H44" s="59"/>
      <c r="I44" s="59"/>
      <c r="J44" s="63">
        <f>VLOOKUP(G44,'table of level refence '!$F$1:$G$55,2)</f>
        <v>6</v>
      </c>
    </row>
    <row r="45" spans="1:10" x14ac:dyDescent="0.25">
      <c r="C45" s="59">
        <v>44</v>
      </c>
      <c r="D45" s="59"/>
      <c r="E45" s="62">
        <v>78</v>
      </c>
      <c r="F45" s="61"/>
      <c r="G45" s="86">
        <f t="shared" si="0"/>
        <v>4</v>
      </c>
      <c r="H45" s="59"/>
      <c r="I45" s="59"/>
      <c r="J45" s="63">
        <f>VLOOKUP(G45,'table of level refence '!$F$1:$G$55,2)</f>
        <v>2</v>
      </c>
    </row>
    <row r="46" spans="1:10" x14ac:dyDescent="0.25">
      <c r="C46" s="59">
        <v>45</v>
      </c>
      <c r="D46" s="59"/>
      <c r="E46" s="62">
        <v>51</v>
      </c>
      <c r="F46" s="61"/>
      <c r="G46" s="86">
        <f t="shared" si="0"/>
        <v>19</v>
      </c>
      <c r="H46" s="59"/>
      <c r="I46" s="59"/>
      <c r="J46" s="63">
        <f>VLOOKUP(G46,'table of level refence '!$F$1:$G$55,2)</f>
        <v>3</v>
      </c>
    </row>
    <row r="47" spans="1:10" x14ac:dyDescent="0.25">
      <c r="A47" s="69"/>
      <c r="B47" s="70"/>
      <c r="C47" s="70">
        <v>46</v>
      </c>
      <c r="D47" s="70"/>
      <c r="E47" s="71"/>
      <c r="F47" s="70"/>
      <c r="G47" s="70" t="e">
        <f t="shared" ref="G47:G55" si="1">RANK(E47,$E$2:$E$55,0)</f>
        <v>#N/A</v>
      </c>
      <c r="H47" s="70"/>
      <c r="I47" s="70"/>
      <c r="J47" s="63" t="e">
        <f>VLOOKUP(G47,'table of level refence '!$F$1:$G$55,2)</f>
        <v>#N/A</v>
      </c>
    </row>
    <row r="48" spans="1:10" x14ac:dyDescent="0.25">
      <c r="A48" s="72"/>
      <c r="B48" s="57"/>
      <c r="C48" s="57">
        <v>47</v>
      </c>
      <c r="D48" s="57"/>
      <c r="E48" s="73"/>
      <c r="F48" s="57"/>
      <c r="G48" s="57" t="e">
        <f t="shared" si="1"/>
        <v>#N/A</v>
      </c>
      <c r="H48" s="57"/>
      <c r="I48" s="57"/>
      <c r="J48" s="63" t="e">
        <f>VLOOKUP(G48,'table of level refence '!$F$1:$G$55,2)</f>
        <v>#N/A</v>
      </c>
    </row>
    <row r="49" spans="1:10" x14ac:dyDescent="0.25">
      <c r="A49" s="72"/>
      <c r="B49" s="57"/>
      <c r="C49" s="57">
        <v>48</v>
      </c>
      <c r="D49" s="57"/>
      <c r="E49" s="73"/>
      <c r="F49" s="57"/>
      <c r="G49" s="57" t="e">
        <f t="shared" si="1"/>
        <v>#N/A</v>
      </c>
      <c r="H49" s="57"/>
      <c r="I49" s="57"/>
      <c r="J49" s="63" t="e">
        <f>VLOOKUP(G49,'table of level refence '!$F$1:$G$55,2)</f>
        <v>#N/A</v>
      </c>
    </row>
    <row r="50" spans="1:10" x14ac:dyDescent="0.25">
      <c r="A50" s="72"/>
      <c r="B50" s="57"/>
      <c r="C50" s="57">
        <v>49</v>
      </c>
      <c r="D50" s="57"/>
      <c r="E50" s="73"/>
      <c r="F50" s="57"/>
      <c r="G50" s="57" t="e">
        <f t="shared" si="1"/>
        <v>#N/A</v>
      </c>
      <c r="H50" s="57"/>
      <c r="I50" s="57"/>
      <c r="J50" s="63" t="e">
        <f>VLOOKUP(G50,'table of level refence '!$F$1:$G$55,2)</f>
        <v>#N/A</v>
      </c>
    </row>
    <row r="51" spans="1:10" x14ac:dyDescent="0.25">
      <c r="A51" s="72"/>
      <c r="B51" s="57"/>
      <c r="C51" s="57">
        <v>50</v>
      </c>
      <c r="D51" s="57"/>
      <c r="E51" s="73"/>
      <c r="F51" s="57"/>
      <c r="G51" s="57" t="e">
        <f t="shared" si="1"/>
        <v>#N/A</v>
      </c>
      <c r="H51" s="57"/>
      <c r="I51" s="57"/>
      <c r="J51" s="63" t="e">
        <f>VLOOKUP(G51,'table of level refence '!$F$1:$G$55,2)</f>
        <v>#N/A</v>
      </c>
    </row>
    <row r="52" spans="1:10" x14ac:dyDescent="0.25">
      <c r="A52" s="72"/>
      <c r="B52" s="57"/>
      <c r="C52" s="57">
        <v>51</v>
      </c>
      <c r="D52" s="57"/>
      <c r="E52" s="73"/>
      <c r="F52" s="57"/>
      <c r="G52" s="57" t="e">
        <f t="shared" si="1"/>
        <v>#N/A</v>
      </c>
      <c r="H52" s="57"/>
      <c r="I52" s="57"/>
      <c r="J52" s="63" t="e">
        <f>VLOOKUP(G52,'table of level refence '!$F$1:$G$55,2)</f>
        <v>#N/A</v>
      </c>
    </row>
    <row r="53" spans="1:10" x14ac:dyDescent="0.25">
      <c r="A53" s="72"/>
      <c r="B53" s="57"/>
      <c r="C53" s="57">
        <v>52</v>
      </c>
      <c r="D53" s="57"/>
      <c r="E53" s="73"/>
      <c r="F53" s="57"/>
      <c r="G53" s="57" t="e">
        <f t="shared" si="1"/>
        <v>#N/A</v>
      </c>
      <c r="H53" s="57"/>
      <c r="I53" s="57"/>
      <c r="J53" s="63" t="e">
        <f>VLOOKUP(G53,'table of level refence '!$F$1:$G$55,2)</f>
        <v>#N/A</v>
      </c>
    </row>
    <row r="54" spans="1:10" x14ac:dyDescent="0.25">
      <c r="A54" s="72"/>
      <c r="B54" s="57"/>
      <c r="C54" s="57">
        <v>53</v>
      </c>
      <c r="D54" s="57"/>
      <c r="E54" s="73"/>
      <c r="F54" s="57"/>
      <c r="G54" s="57" t="e">
        <f t="shared" si="1"/>
        <v>#N/A</v>
      </c>
      <c r="H54" s="57"/>
      <c r="I54" s="57"/>
      <c r="J54" s="63" t="e">
        <f>VLOOKUP(G54,'table of level refence '!$F$1:$G$55,2)</f>
        <v>#N/A</v>
      </c>
    </row>
    <row r="55" spans="1:10" x14ac:dyDescent="0.25">
      <c r="A55" s="74"/>
      <c r="B55" s="75"/>
      <c r="C55" s="75">
        <v>54</v>
      </c>
      <c r="D55" s="75"/>
      <c r="E55" s="76"/>
      <c r="F55" s="75"/>
      <c r="G55" s="75" t="e">
        <f t="shared" si="1"/>
        <v>#N/A</v>
      </c>
      <c r="H55" s="75"/>
      <c r="I55" s="75"/>
      <c r="J55" s="63" t="e">
        <f>VLOOKUP(G55,'table of level refence '!$F$1:$G$55,2)</f>
        <v>#N/A</v>
      </c>
    </row>
    <row r="58" spans="1:10" x14ac:dyDescent="0.25">
      <c r="E58" t="s">
        <v>305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9"/>
  <dimension ref="A1:AI61"/>
  <sheetViews>
    <sheetView zoomScale="85" zoomScaleNormal="85" workbookViewId="0">
      <selection activeCell="R3" sqref="R3:AA55"/>
    </sheetView>
  </sheetViews>
  <sheetFormatPr defaultColWidth="9" defaultRowHeight="16.5" x14ac:dyDescent="0.25"/>
  <cols>
    <col min="1" max="5" width="9" style="77"/>
    <col min="6" max="6" width="9.5" style="77" bestFit="1" customWidth="1"/>
    <col min="7" max="10" width="9.5" style="77" customWidth="1"/>
    <col min="11" max="25" width="9" style="77"/>
    <col min="26" max="26" width="20.625" style="77" customWidth="1"/>
    <col min="27" max="27" width="9" style="77"/>
    <col min="28" max="28" width="9.625" style="77" bestFit="1" customWidth="1"/>
    <col min="29" max="16384" width="9" style="77"/>
  </cols>
  <sheetData>
    <row r="1" spans="1:31" x14ac:dyDescent="0.25">
      <c r="C1" s="77" t="s">
        <v>392</v>
      </c>
      <c r="D1" s="62">
        <v>198</v>
      </c>
    </row>
    <row r="2" spans="1:31" x14ac:dyDescent="0.25">
      <c r="A2" s="77" t="s">
        <v>393</v>
      </c>
      <c r="B2" s="77" t="str">
        <f>"6"&amp;VLOOKUP($D$1,'google form'!A:BL,6,FALSE)</f>
        <v>6C</v>
      </c>
    </row>
    <row r="3" spans="1:31" x14ac:dyDescent="0.25">
      <c r="A3" s="77" t="s">
        <v>394</v>
      </c>
      <c r="B3" s="77">
        <f>VLOOKUP($D$1,'google form'!A:BL,7,FALSE)</f>
        <v>22</v>
      </c>
      <c r="U3" s="77" t="s">
        <v>393</v>
      </c>
      <c r="V3" s="77" t="str">
        <f>"6"&amp;VLOOKUP($D$1,'google form'!A:BL,6,FALSE)</f>
        <v>6C</v>
      </c>
      <c r="X3" s="77" t="s">
        <v>540</v>
      </c>
      <c r="Y3" s="77">
        <f>D1</f>
        <v>198</v>
      </c>
    </row>
    <row r="4" spans="1:31" x14ac:dyDescent="0.25">
      <c r="A4" s="77" t="s">
        <v>452</v>
      </c>
      <c r="B4" s="83" t="str">
        <f>VLOOKUP($D$1,'google form'!A:BL,3,FALSE)</f>
        <v>11/14/2019 19:12:50</v>
      </c>
      <c r="U4" s="77" t="s">
        <v>394</v>
      </c>
      <c r="V4" s="77">
        <f>VLOOKUP($D$1,'google form'!A:BL,7,FALSE)</f>
        <v>22</v>
      </c>
      <c r="X4" s="77" t="s">
        <v>542</v>
      </c>
      <c r="Y4" s="77" t="str">
        <f>V3&amp;V4</f>
        <v>6C22</v>
      </c>
    </row>
    <row r="5" spans="1:31" x14ac:dyDescent="0.25">
      <c r="U5" s="77" t="s">
        <v>452</v>
      </c>
      <c r="V5" s="83" t="str">
        <f>VLOOKUP($D$1,'google form'!A:BL,3,FALSE)</f>
        <v>11/14/2019 19:12:50</v>
      </c>
    </row>
    <row r="6" spans="1:31" x14ac:dyDescent="0.25">
      <c r="B6" s="77" t="s">
        <v>395</v>
      </c>
      <c r="C6" s="80">
        <f>VLOOKUP($D$1,'google form'!A:BK,8,FALSE)</f>
        <v>2018</v>
      </c>
      <c r="F6" s="77" t="s">
        <v>396</v>
      </c>
      <c r="G6" s="77" t="s">
        <v>397</v>
      </c>
      <c r="H6" s="77" t="s">
        <v>398</v>
      </c>
      <c r="I6" s="77" t="s">
        <v>399</v>
      </c>
      <c r="L6" s="77" t="s">
        <v>400</v>
      </c>
      <c r="M6" s="77" t="s">
        <v>401</v>
      </c>
      <c r="N6" s="77" t="s">
        <v>402</v>
      </c>
      <c r="O6" s="77" t="s">
        <v>403</v>
      </c>
      <c r="U6" s="77" t="s">
        <v>404</v>
      </c>
      <c r="V6" s="77">
        <f>C6</f>
        <v>2018</v>
      </c>
    </row>
    <row r="8" spans="1:31" x14ac:dyDescent="0.25">
      <c r="A8" s="77" t="str">
        <f t="shared" ref="A8:A39" si="0">$C$6&amp;IF(B8&lt;10,"0"&amp;B8,B8)</f>
        <v>201801</v>
      </c>
      <c r="B8" s="77">
        <v>1</v>
      </c>
      <c r="D8" s="80" t="str">
        <f>VLOOKUP($D$1,'google form'!A:BK,8+B8,FALSE)</f>
        <v>B</v>
      </c>
      <c r="F8" s="77" t="str">
        <f>IF(D8=VLOOKUP(A8,analysis!A:N,6,FALSE),"correct",VLOOKUP(A8,analysis!A:O,9,FALSE))</f>
        <v>correct</v>
      </c>
      <c r="G8" s="77" t="str">
        <f>IF(D8=VLOOKUP(A8,analysis!A:N,6,FALSE),"correct",VLOOKUP(A8,analysis!A:O,14,FALSE))</f>
        <v>correct</v>
      </c>
      <c r="H8" s="77" t="str">
        <f>IF(D8=VLOOKUP(A8,analysis!A:N,6,FALSE),"correct",VLOOKUP(A8,analysis!A:O,12,FALSE))</f>
        <v>correct</v>
      </c>
      <c r="I8" s="77" t="str">
        <f>IF(D8=VLOOKUP(A8,analysis!A:R,6,FALSE),"correct",VLOOKUP(A8,analysis!A:R,16,FALSE))</f>
        <v>correct</v>
      </c>
      <c r="L8" s="77" t="str">
        <f>IF(F8="correct",VLOOKUP(A8,analysis!A:O,9,FALSE),"wrong")</f>
        <v>F.3 Ch 2</v>
      </c>
      <c r="M8" s="77" t="str">
        <f>IF(F8="correct",VLOOKUP(A8,analysis!A:O,14,FALSE),"wrong")</f>
        <v>A2</v>
      </c>
      <c r="N8" s="77">
        <f>IF(F8="correct",VLOOKUP(A8,analysis!A:O,12,FALSE),"wrong")</f>
        <v>2</v>
      </c>
      <c r="O8" s="77">
        <f>IF(F8="correct",VLOOKUP(A8,analysis!A:R,16,FALSE),"wrong")</f>
        <v>3</v>
      </c>
      <c r="U8" s="77" t="s">
        <v>400</v>
      </c>
      <c r="W8" s="77" t="s">
        <v>405</v>
      </c>
      <c r="Y8" s="77" t="s">
        <v>406</v>
      </c>
      <c r="AA8" s="77" t="s">
        <v>407</v>
      </c>
      <c r="AD8" s="77">
        <v>20</v>
      </c>
      <c r="AE8" s="86" t="s">
        <v>408</v>
      </c>
    </row>
    <row r="9" spans="1:31" x14ac:dyDescent="0.25">
      <c r="A9" s="77" t="str">
        <f t="shared" si="0"/>
        <v>201802</v>
      </c>
      <c r="B9" s="77">
        <v>2</v>
      </c>
      <c r="D9" s="80" t="str">
        <f>VLOOKUP($D$1,'google form'!A:BK,8+B9,FALSE)</f>
        <v>D</v>
      </c>
      <c r="F9" s="77" t="str">
        <f>IF(D9=VLOOKUP(A9,analysis!A:N,6,FALSE),"correct",VLOOKUP(A9,analysis!A:O,9,FALSE))</f>
        <v>correct</v>
      </c>
      <c r="G9" s="77" t="str">
        <f>IF(D9=VLOOKUP(A9,analysis!A:N,6,FALSE),"correct",VLOOKUP(A9,analysis!A:O,14,FALSE))</f>
        <v>correct</v>
      </c>
      <c r="H9" s="77" t="str">
        <f>IF(D9=VLOOKUP(A9,analysis!A:N,6,FALSE),"correct",VLOOKUP(A9,analysis!A:O,12,FALSE))</f>
        <v>correct</v>
      </c>
      <c r="I9" s="77" t="str">
        <f>IF(D9=VLOOKUP(A9,analysis!A:R,6,FALSE),"correct",VLOOKUP(A9,analysis!A:R,16,FALSE))</f>
        <v>correct</v>
      </c>
      <c r="L9" s="77" t="str">
        <f>IF(F9="correct",VLOOKUP(A9,analysis!A:O,9,FALSE),"wrong")</f>
        <v>F.2 Ch 4</v>
      </c>
      <c r="M9" s="77" t="str">
        <f>IF(F9="correct",VLOOKUP(A9,analysis!A:O,14,FALSE),"wrong")</f>
        <v>A1</v>
      </c>
      <c r="N9" s="77">
        <f>IF(F9="correct",VLOOKUP(A9,analysis!A:O,12,FALSE),"wrong")</f>
        <v>2</v>
      </c>
      <c r="O9" s="77">
        <f>IF(F9="correct",VLOOKUP(A9,analysis!A:R,16,FALSE),"wrong")</f>
        <v>2</v>
      </c>
      <c r="S9" s="62" t="s">
        <v>414</v>
      </c>
      <c r="U9" s="77">
        <f>COUNTIF(O:O,1)</f>
        <v>1</v>
      </c>
      <c r="W9" s="77">
        <f>SUM(COUNTIF($I$8:$I$61,1),COUNTIF($O$8:$O$61,1))</f>
        <v>1</v>
      </c>
      <c r="X9" s="67"/>
      <c r="Y9" s="67">
        <f t="shared" ref="Y9:Y14" si="1">W9/$W$16*100</f>
        <v>2.2222222222222223</v>
      </c>
      <c r="Z9" s="67"/>
      <c r="AA9" s="86">
        <f t="shared" ref="AA9" si="2">IF(W9=0,"N/A",U9/W9*100)</f>
        <v>100</v>
      </c>
      <c r="AD9" s="86">
        <v>28</v>
      </c>
      <c r="AE9" s="86" t="s">
        <v>792</v>
      </c>
    </row>
    <row r="10" spans="1:31" x14ac:dyDescent="0.25">
      <c r="A10" s="77" t="str">
        <f t="shared" si="0"/>
        <v>201803</v>
      </c>
      <c r="B10" s="77">
        <v>3</v>
      </c>
      <c r="D10" s="80" t="str">
        <f>VLOOKUP($D$1,'google form'!A:BK,8+B10,FALSE)</f>
        <v>B</v>
      </c>
      <c r="F10" s="77" t="str">
        <f>IF(D10=VLOOKUP(A10,analysis!A:N,6,FALSE),"correct",VLOOKUP(A10,analysis!A:O,9,FALSE))</f>
        <v>F.2 Ch 3</v>
      </c>
      <c r="G10" s="77" t="str">
        <f>IF(D10=VLOOKUP(A10,analysis!A:N,6,FALSE),"correct",VLOOKUP(A10,analysis!A:O,14,FALSE))</f>
        <v>A1</v>
      </c>
      <c r="H10" s="77">
        <f>IF(D10=VLOOKUP(A10,analysis!A:N,6,FALSE),"correct",VLOOKUP(A10,analysis!A:O,12,FALSE))</f>
        <v>2</v>
      </c>
      <c r="I10" s="77">
        <f>IF(D10=VLOOKUP(A10,analysis!A:R,6,FALSE),"correct",VLOOKUP(A10,analysis!A:R,16,FALSE))</f>
        <v>2</v>
      </c>
      <c r="L10" s="77" t="str">
        <f>IF(F10="correct",VLOOKUP(A10,analysis!A:O,9,FALSE),"wrong")</f>
        <v>wrong</v>
      </c>
      <c r="M10" s="77" t="str">
        <f>IF(F10="correct",VLOOKUP(A10,analysis!A:O,14,FALSE),"wrong")</f>
        <v>wrong</v>
      </c>
      <c r="N10" s="77" t="str">
        <f>IF(F10="correct",VLOOKUP(A10,analysis!A:O,12,FALSE),"wrong")</f>
        <v>wrong</v>
      </c>
      <c r="O10" s="77" t="str">
        <f>IF(F10="correct",VLOOKUP(A10,analysis!A:R,16,FALSE),"wrong")</f>
        <v>wrong</v>
      </c>
      <c r="S10" s="62" t="s">
        <v>416</v>
      </c>
      <c r="U10" s="77">
        <f>COUNTIF(O:O,2)</f>
        <v>6</v>
      </c>
      <c r="W10" s="77">
        <f>SUM(COUNTIF($I$8:$I$61,2),COUNTIF($O$8:$O$61,2))</f>
        <v>9</v>
      </c>
      <c r="X10" s="67"/>
      <c r="Y10" s="67">
        <f t="shared" si="1"/>
        <v>20</v>
      </c>
      <c r="Z10" s="67"/>
      <c r="AA10" s="77">
        <f t="shared" ref="AA10:AA14" si="3">U10/W10*100</f>
        <v>66.666666666666657</v>
      </c>
      <c r="AD10" s="86">
        <v>33</v>
      </c>
      <c r="AE10" s="86" t="s">
        <v>793</v>
      </c>
    </row>
    <row r="11" spans="1:31" x14ac:dyDescent="0.25">
      <c r="A11" s="77" t="str">
        <f t="shared" si="0"/>
        <v>201804</v>
      </c>
      <c r="B11" s="77">
        <v>4</v>
      </c>
      <c r="D11" s="80" t="str">
        <f>VLOOKUP($D$1,'google form'!A:BK,8+B11,FALSE)</f>
        <v>A</v>
      </c>
      <c r="F11" s="77" t="str">
        <f>IF(D11=VLOOKUP(A11,analysis!A:N,6,FALSE),"correct",VLOOKUP(A11,analysis!A:O,9,FALSE))</f>
        <v>correct</v>
      </c>
      <c r="G11" s="77" t="str">
        <f>IF(D11=VLOOKUP(A11,analysis!A:N,6,FALSE),"correct",VLOOKUP(A11,analysis!A:O,14,FALSE))</f>
        <v>correct</v>
      </c>
      <c r="H11" s="77" t="str">
        <f>IF(D11=VLOOKUP(A11,analysis!A:N,6,FALSE),"correct",VLOOKUP(A11,analysis!A:O,12,FALSE))</f>
        <v>correct</v>
      </c>
      <c r="I11" s="77" t="str">
        <f>IF(D11=VLOOKUP(A11,analysis!A:R,6,FALSE),"correct",VLOOKUP(A11,analysis!A:R,16,FALSE))</f>
        <v>correct</v>
      </c>
      <c r="L11" s="77" t="str">
        <f>IF(F11="correct",VLOOKUP(A11,analysis!A:O,9,FALSE),"wrong")</f>
        <v>F.4 Ch 9</v>
      </c>
      <c r="M11" s="77" t="str">
        <f>IF(F11="correct",VLOOKUP(A11,analysis!A:O,14,FALSE),"wrong")</f>
        <v>A3</v>
      </c>
      <c r="N11" s="77">
        <f>IF(F11="correct",VLOOKUP(A11,analysis!A:O,12,FALSE),"wrong")</f>
        <v>2</v>
      </c>
      <c r="O11" s="77">
        <f>IF(F11="correct",VLOOKUP(A11,analysis!A:R,16,FALSE),"wrong")</f>
        <v>4</v>
      </c>
      <c r="S11" s="62" t="s">
        <v>417</v>
      </c>
      <c r="U11" s="77">
        <f>COUNTIF(O:O,3)</f>
        <v>6</v>
      </c>
      <c r="W11" s="77">
        <f>SUM(COUNTIF($I$8:$I$61,3),COUNTIF($O$8:$O$61,3))</f>
        <v>6</v>
      </c>
      <c r="X11" s="67"/>
      <c r="Y11" s="67">
        <f t="shared" si="1"/>
        <v>13.333333333333334</v>
      </c>
      <c r="Z11" s="67"/>
      <c r="AA11" s="77">
        <f t="shared" si="3"/>
        <v>100</v>
      </c>
      <c r="AD11" s="86">
        <v>38</v>
      </c>
      <c r="AE11" s="86" t="s">
        <v>794</v>
      </c>
    </row>
    <row r="12" spans="1:31" x14ac:dyDescent="0.25">
      <c r="A12" s="77" t="str">
        <f t="shared" si="0"/>
        <v>201805</v>
      </c>
      <c r="B12" s="77">
        <v>5</v>
      </c>
      <c r="D12" s="80" t="str">
        <f>VLOOKUP($D$1,'google form'!A:BK,8+B12,FALSE)</f>
        <v>A</v>
      </c>
      <c r="F12" s="77" t="str">
        <f>IF(D12=VLOOKUP(A12,analysis!A:N,6,FALSE),"correct",VLOOKUP(A12,analysis!A:O,9,FALSE))</f>
        <v>correct</v>
      </c>
      <c r="G12" s="77" t="str">
        <f>IF(D12=VLOOKUP(A12,analysis!A:N,6,FALSE),"correct",VLOOKUP(A12,analysis!A:O,14,FALSE))</f>
        <v>correct</v>
      </c>
      <c r="H12" s="77" t="str">
        <f>IF(D12=VLOOKUP(A12,analysis!A:N,6,FALSE),"correct",VLOOKUP(A12,analysis!A:O,12,FALSE))</f>
        <v>correct</v>
      </c>
      <c r="I12" s="77" t="str">
        <f>IF(D12=VLOOKUP(A12,analysis!A:R,6,FALSE),"correct",VLOOKUP(A12,analysis!A:R,16,FALSE))</f>
        <v>correct</v>
      </c>
      <c r="L12" s="77" t="str">
        <f>IF(F12="correct",VLOOKUP(A12,analysis!A:O,9,FALSE),"wrong")</f>
        <v>F.4 Ch 5</v>
      </c>
      <c r="M12" s="77" t="str">
        <f>IF(F12="correct",VLOOKUP(A12,analysis!A:O,14,FALSE),"wrong")</f>
        <v>A4</v>
      </c>
      <c r="N12" s="77">
        <f>IF(F12="correct",VLOOKUP(A12,analysis!A:O,12,FALSE),"wrong")</f>
        <v>3</v>
      </c>
      <c r="O12" s="77">
        <f>IF(F12="correct",VLOOKUP(A12,analysis!A:R,16,FALSE),"wrong")</f>
        <v>4</v>
      </c>
      <c r="S12" s="62" t="s">
        <v>418</v>
      </c>
      <c r="U12" s="77">
        <f>COUNTIF(O:O,4)</f>
        <v>11</v>
      </c>
      <c r="W12" s="77">
        <f>SUM(COUNTIF($I$8:$I$61,4),COUNTIF($O$8:$O$61,4))</f>
        <v>14</v>
      </c>
      <c r="X12" s="67"/>
      <c r="Y12" s="67">
        <f t="shared" si="1"/>
        <v>31.111111111111111</v>
      </c>
      <c r="Z12" s="67"/>
      <c r="AA12" s="77">
        <f t="shared" si="3"/>
        <v>78.571428571428569</v>
      </c>
      <c r="AD12" s="86">
        <v>42</v>
      </c>
      <c r="AE12" s="86" t="s">
        <v>795</v>
      </c>
    </row>
    <row r="13" spans="1:31" x14ac:dyDescent="0.25">
      <c r="A13" s="77" t="str">
        <f t="shared" si="0"/>
        <v>201806</v>
      </c>
      <c r="B13" s="77">
        <v>6</v>
      </c>
      <c r="D13" s="80" t="str">
        <f>VLOOKUP($D$1,'google form'!A:BK,8+B13,FALSE)</f>
        <v>B</v>
      </c>
      <c r="F13" s="77" t="str">
        <f>IF(D13=VLOOKUP(A13,analysis!A:N,6,FALSE),"correct",VLOOKUP(A13,analysis!A:O,9,FALSE))</f>
        <v>F.4 Ch 2</v>
      </c>
      <c r="G13" s="77" t="str">
        <f>IF(D13=VLOOKUP(A13,analysis!A:N,6,FALSE),"correct",VLOOKUP(A13,analysis!A:O,14,FALSE))</f>
        <v>AG2</v>
      </c>
      <c r="H13" s="77">
        <f>IF(D13=VLOOKUP(A13,analysis!A:N,6,FALSE),"correct",VLOOKUP(A13,analysis!A:O,12,FALSE))</f>
        <v>7</v>
      </c>
      <c r="I13" s="77">
        <f>IF(D13=VLOOKUP(A13,analysis!A:R,6,FALSE),"correct",VLOOKUP(A13,analysis!A:R,16,FALSE))</f>
        <v>4</v>
      </c>
      <c r="L13" s="77" t="str">
        <f>IF(F13="correct",VLOOKUP(A13,analysis!A:O,9,FALSE),"wrong")</f>
        <v>wrong</v>
      </c>
      <c r="M13" s="77" t="str">
        <f>IF(F13="correct",VLOOKUP(A13,analysis!A:O,14,FALSE),"wrong")</f>
        <v>wrong</v>
      </c>
      <c r="N13" s="77" t="str">
        <f>IF(F13="correct",VLOOKUP(A13,analysis!A:O,12,FALSE),"wrong")</f>
        <v>wrong</v>
      </c>
      <c r="O13" s="77" t="str">
        <f>IF(F13="correct",VLOOKUP(A13,analysis!A:R,16,FALSE),"wrong")</f>
        <v>wrong</v>
      </c>
      <c r="S13" s="62" t="s">
        <v>419</v>
      </c>
      <c r="U13" s="77">
        <f>COUNTIF(O:O,5)</f>
        <v>7</v>
      </c>
      <c r="W13" s="77">
        <f>SUM(COUNTIF($I$8:$I$61,5),COUNTIF($O$8:$O$61,5))</f>
        <v>11</v>
      </c>
      <c r="X13" s="67"/>
      <c r="Y13" s="67">
        <f t="shared" si="1"/>
        <v>24.444444444444443</v>
      </c>
      <c r="Z13" s="67"/>
      <c r="AA13" s="77">
        <f t="shared" si="3"/>
        <v>63.636363636363633</v>
      </c>
      <c r="AD13" s="86">
        <v>44</v>
      </c>
      <c r="AE13" s="86" t="s">
        <v>796</v>
      </c>
    </row>
    <row r="14" spans="1:31" x14ac:dyDescent="0.25">
      <c r="A14" s="77" t="str">
        <f t="shared" si="0"/>
        <v>201807</v>
      </c>
      <c r="B14" s="77">
        <v>7</v>
      </c>
      <c r="D14" s="80" t="str">
        <f>VLOOKUP($D$1,'google form'!A:BK,8+B14,FALSE)</f>
        <v>D</v>
      </c>
      <c r="F14" s="77" t="str">
        <f>IF(D14=VLOOKUP(A14,analysis!A:N,6,FALSE),"correct",VLOOKUP(A14,analysis!A:O,9,FALSE))</f>
        <v>correct</v>
      </c>
      <c r="G14" s="77" t="str">
        <f>IF(D14=VLOOKUP(A14,analysis!A:N,6,FALSE),"correct",VLOOKUP(A14,analysis!A:O,14,FALSE))</f>
        <v>correct</v>
      </c>
      <c r="H14" s="77" t="str">
        <f>IF(D14=VLOOKUP(A14,analysis!A:N,6,FALSE),"correct",VLOOKUP(A14,analysis!A:O,12,FALSE))</f>
        <v>correct</v>
      </c>
      <c r="I14" s="77" t="str">
        <f>IF(D14=VLOOKUP(A14,analysis!A:R,6,FALSE),"correct",VLOOKUP(A14,analysis!A:R,16,FALSE))</f>
        <v>correct</v>
      </c>
      <c r="L14" s="77" t="str">
        <f>IF(F14="correct",VLOOKUP(A14,analysis!A:O,9,FALSE),"wrong")</f>
        <v>F.4 Ch 4</v>
      </c>
      <c r="M14" s="77" t="str">
        <f>IF(F14="correct",VLOOKUP(A14,analysis!A:O,14,FALSE),"wrong")</f>
        <v>A3</v>
      </c>
      <c r="N14" s="77">
        <f>IF(F14="correct",VLOOKUP(A14,analysis!A:O,12,FALSE),"wrong")</f>
        <v>2</v>
      </c>
      <c r="O14" s="77">
        <f>IF(F14="correct",VLOOKUP(A14,analysis!A:R,16,FALSE),"wrong")</f>
        <v>4</v>
      </c>
      <c r="S14" s="62" t="s">
        <v>420</v>
      </c>
      <c r="U14" s="77">
        <f>COUNTIF(O:O,6)</f>
        <v>3</v>
      </c>
      <c r="W14" s="77">
        <f>SUM(COUNTIF($I$8:$I$61,6),COUNTIF($O$8:$O$61,6))</f>
        <v>4</v>
      </c>
      <c r="X14" s="67"/>
      <c r="Y14" s="67">
        <f t="shared" si="1"/>
        <v>8.8888888888888893</v>
      </c>
      <c r="Z14" s="67"/>
      <c r="AA14" s="77">
        <f t="shared" si="3"/>
        <v>75</v>
      </c>
    </row>
    <row r="15" spans="1:31" x14ac:dyDescent="0.25">
      <c r="A15" s="77" t="str">
        <f t="shared" si="0"/>
        <v>201808</v>
      </c>
      <c r="B15" s="77">
        <v>8</v>
      </c>
      <c r="D15" s="80" t="str">
        <f>VLOOKUP($D$1,'google form'!A:BK,8+B15,FALSE)</f>
        <v>C</v>
      </c>
      <c r="F15" s="77" t="str">
        <f>IF(D15=VLOOKUP(A15,analysis!A:N,6,FALSE),"correct",VLOOKUP(A15,analysis!A:O,9,FALSE))</f>
        <v>correct</v>
      </c>
      <c r="G15" s="77" t="str">
        <f>IF(D15=VLOOKUP(A15,analysis!A:N,6,FALSE),"correct",VLOOKUP(A15,analysis!A:O,14,FALSE))</f>
        <v>correct</v>
      </c>
      <c r="H15" s="77" t="str">
        <f>IF(D15=VLOOKUP(A15,analysis!A:N,6,FALSE),"correct",VLOOKUP(A15,analysis!A:O,12,FALSE))</f>
        <v>correct</v>
      </c>
      <c r="I15" s="77" t="str">
        <f>IF(D15=VLOOKUP(A15,analysis!A:R,6,FALSE),"correct",VLOOKUP(A15,analysis!A:R,16,FALSE))</f>
        <v>correct</v>
      </c>
      <c r="L15" s="77" t="str">
        <f>IF(F15="correct",VLOOKUP(A15,analysis!A:O,9,FALSE),"wrong")</f>
        <v>F.4 Ch 6</v>
      </c>
      <c r="M15" s="77" t="str">
        <f>IF(F15="correct",VLOOKUP(A15,analysis!A:O,14,FALSE),"wrong")</f>
        <v>A3</v>
      </c>
      <c r="N15" s="77">
        <f>IF(F15="correct",VLOOKUP(A15,analysis!A:O,12,FALSE),"wrong")</f>
        <v>3</v>
      </c>
      <c r="O15" s="77">
        <f>IF(F15="correct",VLOOKUP(A15,analysis!A:R,16,FALSE),"wrong")</f>
        <v>4</v>
      </c>
      <c r="X15" s="67"/>
      <c r="Y15" s="67"/>
      <c r="Z15" s="67"/>
    </row>
    <row r="16" spans="1:31" ht="17.25" thickBot="1" x14ac:dyDescent="0.3">
      <c r="A16" s="77" t="str">
        <f t="shared" si="0"/>
        <v>201809</v>
      </c>
      <c r="B16" s="77">
        <v>9</v>
      </c>
      <c r="D16" s="80" t="str">
        <f>VLOOKUP($D$1,'google form'!A:BK,8+B16,FALSE)</f>
        <v>D</v>
      </c>
      <c r="F16" s="77" t="str">
        <f>IF(D16=VLOOKUP(A16,analysis!A:N,6,FALSE),"correct",VLOOKUP(A16,analysis!A:O,9,FALSE))</f>
        <v>correct</v>
      </c>
      <c r="G16" s="77" t="str">
        <f>IF(D16=VLOOKUP(A16,analysis!A:N,6,FALSE),"correct",VLOOKUP(A16,analysis!A:O,14,FALSE))</f>
        <v>correct</v>
      </c>
      <c r="H16" s="77" t="str">
        <f>IF(D16=VLOOKUP(A16,analysis!A:N,6,FALSE),"correct",VLOOKUP(A16,analysis!A:O,12,FALSE))</f>
        <v>correct</v>
      </c>
      <c r="I16" s="77" t="str">
        <f>IF(D16=VLOOKUP(A16,analysis!A:R,6,FALSE),"correct",VLOOKUP(A16,analysis!A:R,16,FALSE))</f>
        <v>correct</v>
      </c>
      <c r="L16" s="77" t="str">
        <f>IF(F16="correct",VLOOKUP(A16,analysis!A:O,9,FALSE),"wrong")</f>
        <v>F.3 Ch 3</v>
      </c>
      <c r="M16" s="77" t="str">
        <f>IF(F16="correct",VLOOKUP(A16,analysis!A:O,14,FALSE),"wrong")</f>
        <v>DA</v>
      </c>
      <c r="N16" s="77">
        <f>IF(F16="correct",VLOOKUP(A16,analysis!A:O,12,FALSE),"wrong")</f>
        <v>2</v>
      </c>
      <c r="O16" s="77">
        <f>IF(F16="correct",VLOOKUP(A16,analysis!A:R,16,FALSE),"wrong")</f>
        <v>3</v>
      </c>
      <c r="S16" s="77" t="s">
        <v>421</v>
      </c>
      <c r="U16" s="77">
        <f>SUM(U9:U14)</f>
        <v>34</v>
      </c>
      <c r="W16" s="77">
        <f>SUM(W9:W14)</f>
        <v>45</v>
      </c>
      <c r="Y16" s="67">
        <f>SUM(Y9:Y14)</f>
        <v>100</v>
      </c>
      <c r="AA16" s="77">
        <f>U16/W16*100</f>
        <v>75.555555555555557</v>
      </c>
    </row>
    <row r="17" spans="1:29" ht="17.25" thickBot="1" x14ac:dyDescent="0.3">
      <c r="A17" s="77" t="str">
        <f t="shared" si="0"/>
        <v>201810</v>
      </c>
      <c r="B17" s="77">
        <v>10</v>
      </c>
      <c r="D17" s="80" t="str">
        <f>VLOOKUP($D$1,'google form'!A:BK,8+B17,FALSE)</f>
        <v>B</v>
      </c>
      <c r="F17" s="77" t="str">
        <f>IF(D17=VLOOKUP(A17,analysis!A:N,6,FALSE),"correct",VLOOKUP(A17,analysis!A:O,9,FALSE))</f>
        <v>correct</v>
      </c>
      <c r="G17" s="77" t="str">
        <f>IF(D17=VLOOKUP(A17,analysis!A:N,6,FALSE),"correct",VLOOKUP(A17,analysis!A:O,14,FALSE))</f>
        <v>correct</v>
      </c>
      <c r="H17" s="77" t="str">
        <f>IF(D17=VLOOKUP(A17,analysis!A:N,6,FALSE),"correct",VLOOKUP(A17,analysis!A:O,12,FALSE))</f>
        <v>correct</v>
      </c>
      <c r="I17" s="77" t="str">
        <f>IF(D17=VLOOKUP(A17,analysis!A:R,6,FALSE),"correct",VLOOKUP(A17,analysis!A:R,16,FALSE))</f>
        <v>correct</v>
      </c>
      <c r="L17" s="77" t="str">
        <f>IF(F17="correct",VLOOKUP(A17,analysis!A:O,9,FALSE),"wrong")</f>
        <v>F.2 Ch 6</v>
      </c>
      <c r="M17" s="77" t="str">
        <f>IF(F17="correct",VLOOKUP(A17,analysis!A:O,14,FALSE),"wrong")</f>
        <v>A1</v>
      </c>
      <c r="N17" s="77">
        <f>IF(F17="correct",VLOOKUP(A17,analysis!A:O,12,FALSE),"wrong")</f>
        <v>2</v>
      </c>
      <c r="O17" s="77">
        <f>IF(F17="correct",VLOOKUP(A17,analysis!A:R,16,FALSE),"wrong")</f>
        <v>2</v>
      </c>
      <c r="S17" s="106" t="s">
        <v>797</v>
      </c>
      <c r="T17" s="107"/>
      <c r="V17" s="107"/>
      <c r="W17" s="107"/>
      <c r="X17" s="108"/>
      <c r="Y17" s="108"/>
      <c r="Z17" s="108"/>
      <c r="AA17" s="107" t="str">
        <f>VLOOKUP(U16,$AD$8:$AE$13,2,TRUE)</f>
        <v>Lv4</v>
      </c>
    </row>
    <row r="18" spans="1:29" x14ac:dyDescent="0.25">
      <c r="A18" s="77" t="str">
        <f t="shared" si="0"/>
        <v>201811</v>
      </c>
      <c r="B18" s="77">
        <v>11</v>
      </c>
      <c r="D18" s="80" t="str">
        <f>VLOOKUP($D$1,'google form'!A:BK,8+B18,FALSE)</f>
        <v>D</v>
      </c>
      <c r="F18" s="77" t="str">
        <f>IF(D18=VLOOKUP(A18,analysis!A:N,6,FALSE),"correct",VLOOKUP(A18,analysis!A:O,9,FALSE))</f>
        <v>correct</v>
      </c>
      <c r="G18" s="77" t="str">
        <f>IF(D18=VLOOKUP(A18,analysis!A:N,6,FALSE),"correct",VLOOKUP(A18,analysis!A:O,14,FALSE))</f>
        <v>correct</v>
      </c>
      <c r="H18" s="77" t="str">
        <f>IF(D18=VLOOKUP(A18,analysis!A:N,6,FALSE),"correct",VLOOKUP(A18,analysis!A:O,12,FALSE))</f>
        <v>correct</v>
      </c>
      <c r="I18" s="77" t="str">
        <f>IF(D18=VLOOKUP(A18,analysis!A:R,6,FALSE),"correct",VLOOKUP(A18,analysis!A:R,16,FALSE))</f>
        <v>correct</v>
      </c>
      <c r="L18" s="77" t="str">
        <f>IF(F18="correct",VLOOKUP(A18,analysis!A:O,9,FALSE),"wrong")</f>
        <v>F.5 Ch 6</v>
      </c>
      <c r="M18" s="77" t="str">
        <f>IF(F18="correct",VLOOKUP(A18,analysis!A:O,14,FALSE),"wrong")</f>
        <v>DA</v>
      </c>
      <c r="N18" s="77">
        <f>IF(F18="correct",VLOOKUP(A18,analysis!A:O,12,FALSE),"wrong")</f>
        <v>2</v>
      </c>
      <c r="O18" s="77">
        <f>IF(F18="correct",VLOOKUP(A18,analysis!A:R,16,FALSE),"wrong")</f>
        <v>5</v>
      </c>
      <c r="Q18" s="77">
        <v>0.01</v>
      </c>
      <c r="R18" s="77">
        <f>T18</f>
        <v>11.01</v>
      </c>
      <c r="S18" s="62" t="s">
        <v>422</v>
      </c>
      <c r="T18" s="77">
        <f>IF(ISERROR(RANK(AA18,AA18:AA41)+Q18), "", RANK(AA18,AA18:AA41)+Q18)</f>
        <v>11.01</v>
      </c>
      <c r="U18" s="77">
        <f>COUNTIF(M:M,"A1")</f>
        <v>3</v>
      </c>
      <c r="W18" s="77">
        <f t="shared" ref="W18:W41" si="4">SUM(COUNTIF($G$8:$G$61,S18),COUNTIF($M$8:$M$61,S18))</f>
        <v>4</v>
      </c>
      <c r="X18" s="67"/>
      <c r="Y18" s="67">
        <f t="shared" ref="Y18:Y41" si="5">W18/$W$42*100</f>
        <v>9.0909090909090917</v>
      </c>
      <c r="Z18" s="67"/>
      <c r="AA18" s="77">
        <f>U18/W18*100</f>
        <v>75</v>
      </c>
      <c r="AB18" s="77">
        <f>SMALL(T$18:T$41,1)</f>
        <v>1.07</v>
      </c>
      <c r="AC18" s="77" t="str">
        <f>VLOOKUP(AB18, R$18:S$41, 2, FALSE)</f>
        <v>AG3</v>
      </c>
    </row>
    <row r="19" spans="1:29" x14ac:dyDescent="0.25">
      <c r="A19" s="77" t="str">
        <f t="shared" si="0"/>
        <v>201812</v>
      </c>
      <c r="B19" s="77">
        <v>12</v>
      </c>
      <c r="D19" s="80" t="str">
        <f>VLOOKUP($D$1,'google form'!A:BK,8+B19,FALSE)</f>
        <v>B</v>
      </c>
      <c r="F19" s="77" t="str">
        <f>IF(D19=VLOOKUP(A19,analysis!A:N,6,FALSE),"correct",VLOOKUP(A19,analysis!A:O,9,FALSE))</f>
        <v>F.6 Ch 1</v>
      </c>
      <c r="G19" s="77" t="str">
        <f>IF(D19=VLOOKUP(A19,analysis!A:N,6,FALSE),"correct",VLOOKUP(A19,analysis!A:O,14,FALSE))</f>
        <v>A3</v>
      </c>
      <c r="H19" s="77">
        <f>IF(D19=VLOOKUP(A19,analysis!A:N,6,FALSE),"correct",VLOOKUP(A19,analysis!A:O,12,FALSE))</f>
        <v>2</v>
      </c>
      <c r="I19" s="77">
        <f>IF(D19=VLOOKUP(A19,analysis!A:R,6,FALSE),"correct",VLOOKUP(A19,analysis!A:R,16,FALSE))</f>
        <v>6</v>
      </c>
      <c r="L19" s="77" t="str">
        <f>IF(F19="correct",VLOOKUP(A19,analysis!A:O,9,FALSE),"wrong")</f>
        <v>wrong</v>
      </c>
      <c r="M19" s="77" t="str">
        <f>IF(F19="correct",VLOOKUP(A19,analysis!A:O,14,FALSE),"wrong")</f>
        <v>wrong</v>
      </c>
      <c r="N19" s="77" t="str">
        <f>IF(F19="correct",VLOOKUP(A19,analysis!A:O,12,FALSE),"wrong")</f>
        <v>wrong</v>
      </c>
      <c r="O19" s="77" t="str">
        <f>IF(F19="correct",VLOOKUP(A19,analysis!A:R,16,FALSE),"wrong")</f>
        <v>wrong</v>
      </c>
      <c r="Q19" s="77">
        <f>Q18+0.01</f>
        <v>0.02</v>
      </c>
      <c r="R19" s="86">
        <f t="shared" ref="R19:R41" si="6">T19</f>
        <v>11.02</v>
      </c>
      <c r="S19" s="62" t="s">
        <v>423</v>
      </c>
      <c r="T19" s="86">
        <f t="shared" ref="T19:T41" si="7">IF(ISERROR(RANK(AA19,AA19:AA42)+Q19), "", RANK(AA19,AA19:AA42)+Q19)</f>
        <v>11.02</v>
      </c>
      <c r="U19" s="77">
        <f>COUNTIF(M:M,"A2")</f>
        <v>3</v>
      </c>
      <c r="W19" s="77">
        <f t="shared" si="4"/>
        <v>4</v>
      </c>
      <c r="X19" s="67"/>
      <c r="Y19" s="67">
        <f t="shared" si="5"/>
        <v>9.0909090909090917</v>
      </c>
      <c r="Z19" s="67"/>
      <c r="AA19" s="77">
        <f>U19/W19*100</f>
        <v>75</v>
      </c>
      <c r="AB19" s="86">
        <f>SMALL(T$18:T$41,2)</f>
        <v>1.08</v>
      </c>
      <c r="AC19" s="86" t="str">
        <f t="shared" ref="AC19:AC25" si="8">VLOOKUP(AB19, R$18:S$41, 2, FALSE)</f>
        <v>DA</v>
      </c>
    </row>
    <row r="20" spans="1:29" x14ac:dyDescent="0.25">
      <c r="A20" s="77" t="str">
        <f t="shared" si="0"/>
        <v>201813</v>
      </c>
      <c r="B20" s="77">
        <v>13</v>
      </c>
      <c r="D20" s="80" t="str">
        <f>VLOOKUP($D$1,'google form'!A:BK,8+B20,FALSE)</f>
        <v>C</v>
      </c>
      <c r="F20" s="77" t="str">
        <f>IF(D20=VLOOKUP(A20,analysis!A:N,6,FALSE),"correct",VLOOKUP(A20,analysis!A:O,9,FALSE))</f>
        <v>correct</v>
      </c>
      <c r="G20" s="77" t="str">
        <f>IF(D20=VLOOKUP(A20,analysis!A:N,6,FALSE),"correct",VLOOKUP(A20,analysis!A:O,14,FALSE))</f>
        <v>correct</v>
      </c>
      <c r="H20" s="77" t="str">
        <f>IF(D20=VLOOKUP(A20,analysis!A:N,6,FALSE),"correct",VLOOKUP(A20,analysis!A:O,12,FALSE))</f>
        <v>correct</v>
      </c>
      <c r="I20" s="77" t="str">
        <f>IF(D20=VLOOKUP(A20,analysis!A:R,6,FALSE),"correct",VLOOKUP(A20,analysis!A:R,16,FALSE))</f>
        <v>correct</v>
      </c>
      <c r="L20" s="77" t="str">
        <f>IF(F20="correct",VLOOKUP(A20,analysis!A:O,9,FALSE),"wrong")</f>
        <v>F.5 Ch 2</v>
      </c>
      <c r="M20" s="77" t="str">
        <f>IF(F20="correct",VLOOKUP(A20,analysis!A:O,14,FALSE),"wrong")</f>
        <v>A4</v>
      </c>
      <c r="N20" s="77">
        <f>IF(F20="correct",VLOOKUP(A20,analysis!A:O,12,FALSE),"wrong")</f>
        <v>2</v>
      </c>
      <c r="O20" s="77">
        <f>IF(F20="correct",VLOOKUP(A20,analysis!A:R,16,FALSE),"wrong")</f>
        <v>5</v>
      </c>
      <c r="Q20" s="86">
        <f t="shared" ref="Q20:Q41" si="9">Q19+0.01</f>
        <v>0.03</v>
      </c>
      <c r="R20" s="86">
        <f t="shared" si="6"/>
        <v>9.0299999999999994</v>
      </c>
      <c r="S20" s="62" t="s">
        <v>424</v>
      </c>
      <c r="T20" s="86">
        <f t="shared" si="7"/>
        <v>9.0299999999999994</v>
      </c>
      <c r="U20" s="77">
        <f>COUNTIF(M:M,"A3")</f>
        <v>7</v>
      </c>
      <c r="W20" s="77">
        <f t="shared" si="4"/>
        <v>8</v>
      </c>
      <c r="X20" s="67"/>
      <c r="Y20" s="67">
        <f t="shared" si="5"/>
        <v>18.181818181818183</v>
      </c>
      <c r="Z20" s="67"/>
      <c r="AA20" s="77">
        <f>U20/W20*100</f>
        <v>87.5</v>
      </c>
      <c r="AB20" s="86">
        <f>SMALL(T$18:T$41,3)</f>
        <v>1.0900000000000001</v>
      </c>
      <c r="AC20" s="86" t="str">
        <f t="shared" si="8"/>
        <v>DG1</v>
      </c>
    </row>
    <row r="21" spans="1:29" x14ac:dyDescent="0.25">
      <c r="A21" s="77" t="str">
        <f t="shared" si="0"/>
        <v>201814</v>
      </c>
      <c r="B21" s="77">
        <v>14</v>
      </c>
      <c r="D21" s="80" t="str">
        <f>VLOOKUP($D$1,'google form'!A:BK,8+B21,FALSE)</f>
        <v>B</v>
      </c>
      <c r="F21" s="77" t="str">
        <f>IF(D21=VLOOKUP(A21,analysis!A:N,6,FALSE),"correct",VLOOKUP(A21,analysis!A:O,9,FALSE))</f>
        <v>correct</v>
      </c>
      <c r="G21" s="77" t="str">
        <f>IF(D21=VLOOKUP(A21,analysis!A:N,6,FALSE),"correct",VLOOKUP(A21,analysis!A:O,14,FALSE))</f>
        <v>correct</v>
      </c>
      <c r="H21" s="77" t="str">
        <f>IF(D21=VLOOKUP(A21,analysis!A:N,6,FALSE),"correct",VLOOKUP(A21,analysis!A:O,12,FALSE))</f>
        <v>correct</v>
      </c>
      <c r="I21" s="77" t="str">
        <f>IF(D21=VLOOKUP(A21,analysis!A:R,6,FALSE),"correct",VLOOKUP(A21,analysis!A:R,16,FALSE))</f>
        <v>correct</v>
      </c>
      <c r="L21" s="77" t="str">
        <f>IF(F21="correct",VLOOKUP(A21,analysis!A:O,9,FALSE),"wrong")</f>
        <v>F.2 Ch 1</v>
      </c>
      <c r="M21" s="77" t="str">
        <f>IF(F21="correct",VLOOKUP(A21,analysis!A:O,14,FALSE),"wrong")</f>
        <v>A1</v>
      </c>
      <c r="N21" s="77">
        <f>IF(F21="correct",VLOOKUP(A21,analysis!A:O,12,FALSE),"wrong")</f>
        <v>4</v>
      </c>
      <c r="O21" s="77">
        <f>IF(F21="correct",VLOOKUP(A21,analysis!A:R,16,FALSE),"wrong")</f>
        <v>2</v>
      </c>
      <c r="Q21" s="86">
        <f t="shared" si="9"/>
        <v>0.04</v>
      </c>
      <c r="R21" s="86">
        <f t="shared" si="6"/>
        <v>10.039999999999999</v>
      </c>
      <c r="S21" s="62" t="s">
        <v>425</v>
      </c>
      <c r="T21" s="86">
        <f t="shared" si="7"/>
        <v>10.039999999999999</v>
      </c>
      <c r="U21" s="77">
        <f>COUNTIF(M:M,"A4")</f>
        <v>5</v>
      </c>
      <c r="W21" s="77">
        <f t="shared" si="4"/>
        <v>6</v>
      </c>
      <c r="X21" s="67">
        <f>SUM(W18:W21)</f>
        <v>22</v>
      </c>
      <c r="Y21" s="67">
        <f t="shared" si="5"/>
        <v>13.636363636363635</v>
      </c>
      <c r="Z21" s="67">
        <f>SUM(Y18:Y21)</f>
        <v>50</v>
      </c>
      <c r="AA21" s="77">
        <f>U21/W21*100</f>
        <v>83.333333333333343</v>
      </c>
      <c r="AB21" s="86">
        <f>SMALL(T$18:T$41,4)</f>
        <v>1.1000000000000001</v>
      </c>
      <c r="AC21" s="86" t="str">
        <f t="shared" si="8"/>
        <v>DG2</v>
      </c>
    </row>
    <row r="22" spans="1:29" x14ac:dyDescent="0.25">
      <c r="A22" s="77" t="str">
        <f t="shared" si="0"/>
        <v>201815</v>
      </c>
      <c r="B22" s="77">
        <v>15</v>
      </c>
      <c r="D22" s="80" t="str">
        <f>VLOOKUP($D$1,'google form'!A:BK,8+B22,FALSE)</f>
        <v>D</v>
      </c>
      <c r="F22" s="77" t="str">
        <f>IF(D22=VLOOKUP(A22,analysis!A:N,6,FALSE),"correct",VLOOKUP(A22,analysis!A:O,9,FALSE))</f>
        <v>correct</v>
      </c>
      <c r="G22" s="77" t="str">
        <f>IF(D22=VLOOKUP(A22,analysis!A:N,6,FALSE),"correct",VLOOKUP(A22,analysis!A:O,14,FALSE))</f>
        <v>correct</v>
      </c>
      <c r="H22" s="77" t="str">
        <f>IF(D22=VLOOKUP(A22,analysis!A:N,6,FALSE),"correct",VLOOKUP(A22,analysis!A:O,12,FALSE))</f>
        <v>correct</v>
      </c>
      <c r="I22" s="77" t="str">
        <f>IF(D22=VLOOKUP(A22,analysis!A:R,6,FALSE),"correct",VLOOKUP(A22,analysis!A:R,16,FALSE))</f>
        <v>correct</v>
      </c>
      <c r="L22" s="77" t="str">
        <f>IF(F22="correct",VLOOKUP(A22,analysis!A:O,9,FALSE),"wrong")</f>
        <v>F.2 Ch 10</v>
      </c>
      <c r="M22" s="77" t="str">
        <f>IF(F22="correct",VLOOKUP(A22,analysis!A:O,14,FALSE),"wrong")</f>
        <v>A2</v>
      </c>
      <c r="N22" s="77">
        <f>IF(F22="correct",VLOOKUP(A22,analysis!A:O,12,FALSE),"wrong")</f>
        <v>2</v>
      </c>
      <c r="O22" s="77">
        <f>IF(F22="correct",VLOOKUP(A22,analysis!A:R,16,FALSE),"wrong")</f>
        <v>2</v>
      </c>
      <c r="Q22" s="86">
        <f t="shared" si="9"/>
        <v>0.05</v>
      </c>
      <c r="R22" s="86" t="str">
        <f t="shared" si="6"/>
        <v/>
      </c>
      <c r="S22" s="62" t="s">
        <v>426</v>
      </c>
      <c r="T22" s="86" t="str">
        <f t="shared" si="7"/>
        <v/>
      </c>
      <c r="U22" s="77">
        <f>COUNTIF(M:M,"AG1")</f>
        <v>0</v>
      </c>
      <c r="W22" s="77">
        <f t="shared" si="4"/>
        <v>0</v>
      </c>
      <c r="X22" s="67"/>
      <c r="Y22" s="67">
        <f t="shared" si="5"/>
        <v>0</v>
      </c>
      <c r="Z22" s="67"/>
      <c r="AA22" s="77" t="str">
        <f>IF(W22=0,"N/A",U22/W22*100)</f>
        <v>N/A</v>
      </c>
      <c r="AB22" s="86">
        <f>SMALL(T$18:T$41,5)</f>
        <v>1.1199999999999999</v>
      </c>
      <c r="AC22" s="86" t="str">
        <f t="shared" si="8"/>
        <v>G</v>
      </c>
    </row>
    <row r="23" spans="1:29" x14ac:dyDescent="0.25">
      <c r="A23" s="77" t="str">
        <f t="shared" si="0"/>
        <v>201816</v>
      </c>
      <c r="B23" s="77">
        <v>16</v>
      </c>
      <c r="D23" s="80" t="str">
        <f>VLOOKUP($D$1,'google form'!A:BK,8+B23,FALSE)</f>
        <v>A</v>
      </c>
      <c r="F23" s="77" t="str">
        <f>IF(D23=VLOOKUP(A23,analysis!A:N,6,FALSE),"correct",VLOOKUP(A23,analysis!A:O,9,FALSE))</f>
        <v>correct</v>
      </c>
      <c r="G23" s="77" t="str">
        <f>IF(D23=VLOOKUP(A23,analysis!A:N,6,FALSE),"correct",VLOOKUP(A23,analysis!A:O,14,FALSE))</f>
        <v>correct</v>
      </c>
      <c r="H23" s="77" t="str">
        <f>IF(D23=VLOOKUP(A23,analysis!A:N,6,FALSE),"correct",VLOOKUP(A23,analysis!A:O,12,FALSE))</f>
        <v>correct</v>
      </c>
      <c r="I23" s="77" t="str">
        <f>IF(D23=VLOOKUP(A23,analysis!A:R,6,FALSE),"correct",VLOOKUP(A23,analysis!A:R,16,FALSE))</f>
        <v>correct</v>
      </c>
      <c r="L23" s="77" t="str">
        <f>IF(F23="correct",VLOOKUP(A23,analysis!A:O,9,FALSE),"wrong")</f>
        <v>F.3 Ch 7</v>
      </c>
      <c r="M23" s="77" t="str">
        <f>IF(F23="correct",VLOOKUP(A23,analysis!A:O,14,FALSE),"wrong")</f>
        <v>DG2</v>
      </c>
      <c r="N23" s="77">
        <f>IF(F23="correct",VLOOKUP(A23,analysis!A:O,12,FALSE),"wrong")</f>
        <v>5</v>
      </c>
      <c r="O23" s="77">
        <f>IF(F23="correct",VLOOKUP(A23,analysis!A:R,16,FALSE),"wrong")</f>
        <v>3</v>
      </c>
      <c r="Q23" s="86">
        <f t="shared" si="9"/>
        <v>6.0000000000000005E-2</v>
      </c>
      <c r="R23" s="86">
        <f t="shared" si="6"/>
        <v>13.06</v>
      </c>
      <c r="S23" s="62" t="s">
        <v>427</v>
      </c>
      <c r="T23" s="86">
        <f t="shared" si="7"/>
        <v>13.06</v>
      </c>
      <c r="U23" s="77">
        <f>COUNTIF(M:M,"AG2")</f>
        <v>2</v>
      </c>
      <c r="W23" s="77">
        <f t="shared" si="4"/>
        <v>3</v>
      </c>
      <c r="X23" s="67"/>
      <c r="Y23" s="67">
        <f t="shared" si="5"/>
        <v>6.8181818181818175</v>
      </c>
      <c r="Z23" s="67"/>
      <c r="AA23" s="86">
        <f t="shared" ref="AA23:AA42" si="10">IF(W23=0,"N/A",U23/W23*100)</f>
        <v>66.666666666666657</v>
      </c>
      <c r="AB23" s="86">
        <f>SMALL(T$18:T$41,12)</f>
        <v>10.039999999999999</v>
      </c>
      <c r="AC23" s="86" t="str">
        <f t="shared" si="8"/>
        <v>A4</v>
      </c>
    </row>
    <row r="24" spans="1:29" x14ac:dyDescent="0.25">
      <c r="A24" s="77" t="str">
        <f t="shared" si="0"/>
        <v>201817</v>
      </c>
      <c r="B24" s="77">
        <v>17</v>
      </c>
      <c r="D24" s="80" t="str">
        <f>VLOOKUP($D$1,'google form'!A:BK,8+B24,FALSE)</f>
        <v>C</v>
      </c>
      <c r="F24" s="77" t="str">
        <f>IF(D24=VLOOKUP(A24,analysis!A:N,6,FALSE),"correct",VLOOKUP(A24,analysis!A:O,9,FALSE))</f>
        <v>F.5 Ch 9</v>
      </c>
      <c r="G24" s="77" t="str">
        <f>IF(D24=VLOOKUP(A24,analysis!A:N,6,FALSE),"correct",VLOOKUP(A24,analysis!A:O,14,FALSE))</f>
        <v>T2</v>
      </c>
      <c r="H24" s="77">
        <f>IF(D24=VLOOKUP(A24,analysis!A:N,6,FALSE),"correct",VLOOKUP(A24,analysis!A:O,12,FALSE))</f>
        <v>6</v>
      </c>
      <c r="I24" s="77">
        <f>IF(D24=VLOOKUP(A24,analysis!A:R,6,FALSE),"correct",VLOOKUP(A24,analysis!A:R,16,FALSE))</f>
        <v>5</v>
      </c>
      <c r="L24" s="77" t="str">
        <f>IF(F24="correct",VLOOKUP(A24,analysis!A:O,9,FALSE),"wrong")</f>
        <v>wrong</v>
      </c>
      <c r="M24" s="77" t="str">
        <f>IF(F24="correct",VLOOKUP(A24,analysis!A:O,14,FALSE),"wrong")</f>
        <v>wrong</v>
      </c>
      <c r="N24" s="77" t="str">
        <f>IF(F24="correct",VLOOKUP(A24,analysis!A:O,12,FALSE),"wrong")</f>
        <v>wrong</v>
      </c>
      <c r="O24" s="77" t="str">
        <f>IF(F24="correct",VLOOKUP(A24,analysis!A:R,16,FALSE),"wrong")</f>
        <v>wrong</v>
      </c>
      <c r="Q24" s="86">
        <f t="shared" si="9"/>
        <v>7.0000000000000007E-2</v>
      </c>
      <c r="R24" s="86">
        <f t="shared" si="6"/>
        <v>1.07</v>
      </c>
      <c r="S24" s="62" t="s">
        <v>428</v>
      </c>
      <c r="T24" s="86">
        <f t="shared" si="7"/>
        <v>1.07</v>
      </c>
      <c r="U24" s="77">
        <f>COUNTIF(M:M,"AG3")</f>
        <v>1</v>
      </c>
      <c r="W24" s="77">
        <f t="shared" si="4"/>
        <v>1</v>
      </c>
      <c r="X24" s="67">
        <f>SUM(W22:W24)</f>
        <v>4</v>
      </c>
      <c r="Y24" s="67">
        <f t="shared" si="5"/>
        <v>2.2727272727272729</v>
      </c>
      <c r="Z24" s="67">
        <f>SUM(Y22:Y24)</f>
        <v>9.0909090909090899</v>
      </c>
      <c r="AA24" s="86">
        <f t="shared" si="10"/>
        <v>100</v>
      </c>
      <c r="AB24" s="86">
        <f t="shared" ref="AB24:AB25" si="11">SMALL(T$18:T$41,3)</f>
        <v>1.0900000000000001</v>
      </c>
      <c r="AC24" s="86" t="str">
        <f t="shared" si="8"/>
        <v>DG1</v>
      </c>
    </row>
    <row r="25" spans="1:29" x14ac:dyDescent="0.25">
      <c r="A25" s="77" t="str">
        <f t="shared" si="0"/>
        <v>201818</v>
      </c>
      <c r="B25" s="77">
        <v>18</v>
      </c>
      <c r="D25" s="80" t="str">
        <f>VLOOKUP($D$1,'google form'!A:BK,8+B25,FALSE)</f>
        <v>B</v>
      </c>
      <c r="F25" s="77" t="str">
        <f>IF(D25=VLOOKUP(A25,analysis!A:N,6,FALSE),"correct",VLOOKUP(A25,analysis!A:O,9,FALSE))</f>
        <v>correct</v>
      </c>
      <c r="G25" s="77" t="str">
        <f>IF(D25=VLOOKUP(A25,analysis!A:N,6,FALSE),"correct",VLOOKUP(A25,analysis!A:O,14,FALSE))</f>
        <v>correct</v>
      </c>
      <c r="H25" s="77" t="str">
        <f>IF(D25=VLOOKUP(A25,analysis!A:N,6,FALSE),"correct",VLOOKUP(A25,analysis!A:O,12,FALSE))</f>
        <v>correct</v>
      </c>
      <c r="I25" s="77" t="str">
        <f>IF(D25=VLOOKUP(A25,analysis!A:R,6,FALSE),"correct",VLOOKUP(A25,analysis!A:R,16,FALSE))</f>
        <v>correct</v>
      </c>
      <c r="L25" s="77" t="str">
        <f>IF(F25="correct",VLOOKUP(A25,analysis!A:O,9,FALSE),"wrong")</f>
        <v>F.3 Ch 8</v>
      </c>
      <c r="M25" s="77" t="str">
        <f>IF(F25="correct",VLOOKUP(A25,analysis!A:O,14,FALSE),"wrong")</f>
        <v>DG2</v>
      </c>
      <c r="N25" s="77">
        <f>IF(F25="correct",VLOOKUP(A25,analysis!A:O,12,FALSE),"wrong")</f>
        <v>2</v>
      </c>
      <c r="O25" s="77">
        <f>IF(F25="correct",VLOOKUP(A25,analysis!A:R,16,FALSE),"wrong")</f>
        <v>3</v>
      </c>
      <c r="Q25" s="86">
        <f t="shared" si="9"/>
        <v>0.08</v>
      </c>
      <c r="R25" s="86">
        <f t="shared" si="6"/>
        <v>1.08</v>
      </c>
      <c r="S25" s="62" t="s">
        <v>429</v>
      </c>
      <c r="T25" s="86">
        <f t="shared" si="7"/>
        <v>1.08</v>
      </c>
      <c r="U25" s="77">
        <f>COUNTIF(M:M,"DA")</f>
        <v>2</v>
      </c>
      <c r="W25" s="77">
        <f t="shared" si="4"/>
        <v>2</v>
      </c>
      <c r="X25" s="67"/>
      <c r="Y25" s="67">
        <f t="shared" si="5"/>
        <v>4.5454545454545459</v>
      </c>
      <c r="Z25" s="67"/>
      <c r="AA25" s="86">
        <f t="shared" si="10"/>
        <v>100</v>
      </c>
      <c r="AB25" s="86">
        <f t="shared" si="11"/>
        <v>1.0900000000000001</v>
      </c>
      <c r="AC25" s="86" t="str">
        <f t="shared" si="8"/>
        <v>DG1</v>
      </c>
    </row>
    <row r="26" spans="1:29" x14ac:dyDescent="0.25">
      <c r="A26" s="77" t="str">
        <f t="shared" si="0"/>
        <v>201819</v>
      </c>
      <c r="B26" s="77">
        <v>19</v>
      </c>
      <c r="D26" s="80" t="str">
        <f>VLOOKUP($D$1,'google form'!A:BK,8+B26,FALSE)</f>
        <v>D</v>
      </c>
      <c r="F26" s="77" t="str">
        <f>IF(D26=VLOOKUP(A26,analysis!A:N,6,FALSE),"correct",VLOOKUP(A26,analysis!A:O,9,FALSE))</f>
        <v>correct</v>
      </c>
      <c r="G26" s="77" t="str">
        <f>IF(D26=VLOOKUP(A26,analysis!A:N,6,FALSE),"correct",VLOOKUP(A26,analysis!A:O,14,FALSE))</f>
        <v>correct</v>
      </c>
      <c r="H26" s="77" t="str">
        <f>IF(D26=VLOOKUP(A26,analysis!A:N,6,FALSE),"correct",VLOOKUP(A26,analysis!A:O,12,FALSE))</f>
        <v>correct</v>
      </c>
      <c r="I26" s="77" t="str">
        <f>IF(D26=VLOOKUP(A26,analysis!A:R,6,FALSE),"correct",VLOOKUP(A26,analysis!A:R,16,FALSE))</f>
        <v>correct</v>
      </c>
      <c r="L26" s="77" t="str">
        <f>IF(F26="correct",VLOOKUP(A26,analysis!A:O,9,FALSE),"wrong")</f>
        <v>F.2 Ch 9</v>
      </c>
      <c r="M26" s="77" t="str">
        <f>IF(F26="correct",VLOOKUP(A26,analysis!A:O,14,FALSE),"wrong")</f>
        <v>DG1</v>
      </c>
      <c r="N26" s="77">
        <f>IF(F26="correct",VLOOKUP(A26,analysis!A:O,12,FALSE),"wrong")</f>
        <v>6</v>
      </c>
      <c r="O26" s="77">
        <f>IF(F26="correct",VLOOKUP(A26,analysis!A:R,16,FALSE),"wrong")</f>
        <v>2</v>
      </c>
      <c r="Q26" s="86">
        <f t="shared" si="9"/>
        <v>0.09</v>
      </c>
      <c r="R26" s="86">
        <f t="shared" si="6"/>
        <v>1.0900000000000001</v>
      </c>
      <c r="S26" s="62" t="s">
        <v>430</v>
      </c>
      <c r="T26" s="86">
        <f t="shared" si="7"/>
        <v>1.0900000000000001</v>
      </c>
      <c r="U26" s="77">
        <f>COUNTIF(M:M,"DG1")</f>
        <v>1</v>
      </c>
      <c r="W26" s="77">
        <f t="shared" si="4"/>
        <v>1</v>
      </c>
      <c r="X26" s="67"/>
      <c r="Y26" s="67">
        <f t="shared" si="5"/>
        <v>2.2727272727272729</v>
      </c>
      <c r="Z26" s="67"/>
      <c r="AA26" s="86">
        <f t="shared" si="10"/>
        <v>100</v>
      </c>
    </row>
    <row r="27" spans="1:29" x14ac:dyDescent="0.25">
      <c r="A27" s="77" t="str">
        <f t="shared" si="0"/>
        <v>201820</v>
      </c>
      <c r="B27" s="77">
        <v>20</v>
      </c>
      <c r="D27" s="80" t="str">
        <f>VLOOKUP($D$1,'google form'!A:BK,8+B27,FALSE)</f>
        <v>A</v>
      </c>
      <c r="F27" s="77" t="str">
        <f>IF(D27=VLOOKUP(A27,analysis!A:N,6,FALSE),"correct",VLOOKUP(A27,analysis!A:O,9,FALSE))</f>
        <v>F.2 Ch 10</v>
      </c>
      <c r="G27" s="77" t="str">
        <f>IF(D27=VLOOKUP(A27,analysis!A:N,6,FALSE),"correct",VLOOKUP(A27,analysis!A:O,14,FALSE))</f>
        <v>A2</v>
      </c>
      <c r="H27" s="77">
        <f>IF(D27=VLOOKUP(A27,analysis!A:N,6,FALSE),"correct",VLOOKUP(A27,analysis!A:O,12,FALSE))</f>
        <v>3</v>
      </c>
      <c r="I27" s="77">
        <f>IF(D27=VLOOKUP(A27,analysis!A:R,6,FALSE),"correct",VLOOKUP(A27,analysis!A:R,16,FALSE))</f>
        <v>2</v>
      </c>
      <c r="L27" s="77" t="str">
        <f>IF(F27="correct",VLOOKUP(A27,analysis!A:O,9,FALSE),"wrong")</f>
        <v>wrong</v>
      </c>
      <c r="M27" s="77" t="str">
        <f>IF(F27="correct",VLOOKUP(A27,analysis!A:O,14,FALSE),"wrong")</f>
        <v>wrong</v>
      </c>
      <c r="N27" s="77" t="str">
        <f>IF(F27="correct",VLOOKUP(A27,analysis!A:O,12,FALSE),"wrong")</f>
        <v>wrong</v>
      </c>
      <c r="O27" s="77" t="str">
        <f>IF(F27="correct",VLOOKUP(A27,analysis!A:R,16,FALSE),"wrong")</f>
        <v>wrong</v>
      </c>
      <c r="Q27" s="86">
        <f t="shared" si="9"/>
        <v>9.9999999999999992E-2</v>
      </c>
      <c r="R27" s="86">
        <f t="shared" si="6"/>
        <v>1.1000000000000001</v>
      </c>
      <c r="S27" s="62" t="s">
        <v>431</v>
      </c>
      <c r="T27" s="86">
        <f t="shared" si="7"/>
        <v>1.1000000000000001</v>
      </c>
      <c r="U27" s="77">
        <f>COUNTIF(M:M,"DG2")</f>
        <v>2</v>
      </c>
      <c r="W27" s="77">
        <f t="shared" si="4"/>
        <v>2</v>
      </c>
      <c r="X27" s="67"/>
      <c r="Y27" s="67">
        <f t="shared" si="5"/>
        <v>4.5454545454545459</v>
      </c>
      <c r="Z27" s="67"/>
      <c r="AA27" s="86">
        <f t="shared" si="10"/>
        <v>100</v>
      </c>
    </row>
    <row r="28" spans="1:29" x14ac:dyDescent="0.25">
      <c r="A28" s="77" t="str">
        <f t="shared" si="0"/>
        <v>201821</v>
      </c>
      <c r="B28" s="77">
        <v>21</v>
      </c>
      <c r="D28" s="80" t="str">
        <f>VLOOKUP($D$1,'google form'!A:BK,8+B28,FALSE)</f>
        <v>A</v>
      </c>
      <c r="F28" s="77" t="str">
        <f>IF(D28=VLOOKUP(A28,analysis!A:N,6,FALSE),"correct",VLOOKUP(A28,analysis!A:O,9,FALSE))</f>
        <v>F.2 Ch 11</v>
      </c>
      <c r="G28" s="77" t="str">
        <f>IF(D28=VLOOKUP(A28,analysis!A:N,6,FALSE),"correct",VLOOKUP(A28,analysis!A:O,14,FALSE))</f>
        <v>T1</v>
      </c>
      <c r="H28" s="77">
        <f>IF(D28=VLOOKUP(A28,analysis!A:N,6,FALSE),"correct",VLOOKUP(A28,analysis!A:O,12,FALSE))</f>
        <v>3</v>
      </c>
      <c r="I28" s="77">
        <f>IF(D28=VLOOKUP(A28,analysis!A:R,6,FALSE),"correct",VLOOKUP(A28,analysis!A:R,16,FALSE))</f>
        <v>2</v>
      </c>
      <c r="L28" s="77" t="str">
        <f>IF(F28="correct",VLOOKUP(A28,analysis!A:O,9,FALSE),"wrong")</f>
        <v>wrong</v>
      </c>
      <c r="M28" s="77" t="str">
        <f>IF(F28="correct",VLOOKUP(A28,analysis!A:O,14,FALSE),"wrong")</f>
        <v>wrong</v>
      </c>
      <c r="N28" s="77" t="str">
        <f>IF(F28="correct",VLOOKUP(A28,analysis!A:O,12,FALSE),"wrong")</f>
        <v>wrong</v>
      </c>
      <c r="O28" s="77" t="str">
        <f>IF(F28="correct",VLOOKUP(A28,analysis!A:R,16,FALSE),"wrong")</f>
        <v>wrong</v>
      </c>
      <c r="Q28" s="86">
        <f t="shared" si="9"/>
        <v>0.10999999999999999</v>
      </c>
      <c r="R28" s="86">
        <f t="shared" si="6"/>
        <v>10.11</v>
      </c>
      <c r="S28" s="62" t="s">
        <v>432</v>
      </c>
      <c r="T28" s="86">
        <f t="shared" si="7"/>
        <v>10.11</v>
      </c>
      <c r="U28" s="77">
        <f>COUNTIF(M:M,"DG3")</f>
        <v>1</v>
      </c>
      <c r="W28" s="77">
        <f t="shared" si="4"/>
        <v>2</v>
      </c>
      <c r="X28" s="67">
        <f>SUM(W26:W28)</f>
        <v>5</v>
      </c>
      <c r="Y28" s="67">
        <f t="shared" si="5"/>
        <v>4.5454545454545459</v>
      </c>
      <c r="Z28" s="67">
        <f>SUM(Y26:Y28)</f>
        <v>11.363636363636363</v>
      </c>
      <c r="AA28" s="86">
        <f t="shared" si="10"/>
        <v>50</v>
      </c>
    </row>
    <row r="29" spans="1:29" x14ac:dyDescent="0.25">
      <c r="A29" s="77" t="str">
        <f t="shared" si="0"/>
        <v>201822</v>
      </c>
      <c r="B29" s="77">
        <v>22</v>
      </c>
      <c r="D29" s="80" t="str">
        <f>VLOOKUP($D$1,'google form'!A:BK,8+B29,FALSE)</f>
        <v>B</v>
      </c>
      <c r="F29" s="77" t="str">
        <f>IF(D29=VLOOKUP(A29,analysis!A:N,6,FALSE),"correct",VLOOKUP(A29,analysis!A:O,9,FALSE))</f>
        <v>correct</v>
      </c>
      <c r="G29" s="77" t="str">
        <f>IF(D29=VLOOKUP(A29,analysis!A:N,6,FALSE),"correct",VLOOKUP(A29,analysis!A:O,14,FALSE))</f>
        <v>correct</v>
      </c>
      <c r="H29" s="77" t="str">
        <f>IF(D29=VLOOKUP(A29,analysis!A:N,6,FALSE),"correct",VLOOKUP(A29,analysis!A:O,12,FALSE))</f>
        <v>correct</v>
      </c>
      <c r="I29" s="77" t="str">
        <f>IF(D29=VLOOKUP(A29,analysis!A:R,6,FALSE),"correct",VLOOKUP(A29,analysis!A:R,16,FALSE))</f>
        <v>correct</v>
      </c>
      <c r="L29" s="77" t="str">
        <f>IF(F29="correct",VLOOKUP(A29,analysis!A:O,9,FALSE),"wrong")</f>
        <v>F.4 Ch 11</v>
      </c>
      <c r="M29" s="77" t="str">
        <f>IF(F29="correct",VLOOKUP(A29,analysis!A:O,14,FALSE),"wrong")</f>
        <v>DG3</v>
      </c>
      <c r="N29" s="77">
        <f>IF(F29="correct",VLOOKUP(A29,analysis!A:O,12,FALSE),"wrong")</f>
        <v>3</v>
      </c>
      <c r="O29" s="77">
        <f>IF(F29="correct",VLOOKUP(A29,analysis!A:R,16,FALSE),"wrong")</f>
        <v>4</v>
      </c>
      <c r="Q29" s="86">
        <f t="shared" si="9"/>
        <v>0.11999999999999998</v>
      </c>
      <c r="R29" s="86">
        <f t="shared" si="6"/>
        <v>1.1199999999999999</v>
      </c>
      <c r="S29" s="62" t="s">
        <v>433</v>
      </c>
      <c r="T29" s="86">
        <f t="shared" si="7"/>
        <v>1.1199999999999999</v>
      </c>
      <c r="U29" s="77">
        <f>COUNTIF(M:M,"G")</f>
        <v>1</v>
      </c>
      <c r="W29" s="77">
        <f t="shared" si="4"/>
        <v>1</v>
      </c>
      <c r="X29" s="67"/>
      <c r="Y29" s="67">
        <f t="shared" si="5"/>
        <v>2.2727272727272729</v>
      </c>
      <c r="Z29" s="67"/>
      <c r="AA29" s="86">
        <f t="shared" si="10"/>
        <v>100</v>
      </c>
    </row>
    <row r="30" spans="1:29" x14ac:dyDescent="0.25">
      <c r="A30" s="77" t="str">
        <f t="shared" si="0"/>
        <v>201823</v>
      </c>
      <c r="B30" s="77">
        <v>23</v>
      </c>
      <c r="D30" s="80" t="str">
        <f>VLOOKUP($D$1,'google form'!A:BK,8+B30,FALSE)</f>
        <v>B</v>
      </c>
      <c r="F30" s="77" t="str">
        <f>IF(D30=VLOOKUP(A30,analysis!A:N,6,FALSE),"correct",VLOOKUP(A30,analysis!A:O,9,FALSE))</f>
        <v>correct</v>
      </c>
      <c r="G30" s="77" t="str">
        <f>IF(D30=VLOOKUP(A30,analysis!A:N,6,FALSE),"correct",VLOOKUP(A30,analysis!A:O,14,FALSE))</f>
        <v>correct</v>
      </c>
      <c r="H30" s="77" t="str">
        <f>IF(D30=VLOOKUP(A30,analysis!A:N,6,FALSE),"correct",VLOOKUP(A30,analysis!A:O,12,FALSE))</f>
        <v>correct</v>
      </c>
      <c r="I30" s="77" t="str">
        <f>IF(D30=VLOOKUP(A30,analysis!A:R,6,FALSE),"correct",VLOOKUP(A30,analysis!A:R,16,FALSE))</f>
        <v>correct</v>
      </c>
      <c r="L30" s="77" t="str">
        <f>IF(F30="correct",VLOOKUP(A30,analysis!A:O,9,FALSE),"wrong")</f>
        <v>F.1 Ch 9</v>
      </c>
      <c r="M30" s="77" t="str">
        <f>IF(F30="correct",VLOOKUP(A30,analysis!A:O,14,FALSE),"wrong")</f>
        <v>Geo</v>
      </c>
      <c r="N30" s="77">
        <f>IF(F30="correct",VLOOKUP(A30,analysis!A:O,12,FALSE),"wrong")</f>
        <v>2</v>
      </c>
      <c r="O30" s="77">
        <f>IF(F30="correct",VLOOKUP(A30,analysis!A:R,16,FALSE),"wrong")</f>
        <v>1</v>
      </c>
      <c r="Q30" s="86">
        <f t="shared" si="9"/>
        <v>0.12999999999999998</v>
      </c>
      <c r="R30" s="86">
        <f t="shared" si="6"/>
        <v>1.1299999999999999</v>
      </c>
      <c r="S30" s="62" t="s">
        <v>434</v>
      </c>
      <c r="T30" s="86">
        <f t="shared" si="7"/>
        <v>1.1299999999999999</v>
      </c>
      <c r="U30" s="77">
        <f>COUNTIF(M:M,"Geo")</f>
        <v>1</v>
      </c>
      <c r="W30" s="77">
        <f t="shared" si="4"/>
        <v>1</v>
      </c>
      <c r="X30" s="67"/>
      <c r="Y30" s="67">
        <f t="shared" si="5"/>
        <v>2.2727272727272729</v>
      </c>
      <c r="Z30" s="67"/>
      <c r="AA30" s="86">
        <f t="shared" si="10"/>
        <v>100</v>
      </c>
    </row>
    <row r="31" spans="1:29" x14ac:dyDescent="0.25">
      <c r="A31" s="77" t="str">
        <f t="shared" si="0"/>
        <v>201824</v>
      </c>
      <c r="B31" s="77">
        <v>24</v>
      </c>
      <c r="D31" s="80" t="str">
        <f>VLOOKUP($D$1,'google form'!A:BK,8+B31,FALSE)</f>
        <v>A</v>
      </c>
      <c r="F31" s="77" t="str">
        <f>IF(D31=VLOOKUP(A31,analysis!A:N,6,FALSE),"correct",VLOOKUP(A31,analysis!A:O,9,FALSE))</f>
        <v>correct</v>
      </c>
      <c r="G31" s="77" t="str">
        <f>IF(D31=VLOOKUP(A31,analysis!A:N,6,FALSE),"correct",VLOOKUP(A31,analysis!A:O,14,FALSE))</f>
        <v>correct</v>
      </c>
      <c r="H31" s="77" t="str">
        <f>IF(D31=VLOOKUP(A31,analysis!A:N,6,FALSE),"correct",VLOOKUP(A31,analysis!A:O,12,FALSE))</f>
        <v>correct</v>
      </c>
      <c r="I31" s="77" t="str">
        <f>IF(D31=VLOOKUP(A31,analysis!A:R,6,FALSE),"correct",VLOOKUP(A31,analysis!A:R,16,FALSE))</f>
        <v>correct</v>
      </c>
      <c r="L31" s="77" t="str">
        <f>IF(F31="correct",VLOOKUP(A31,analysis!A:O,9,FALSE),"wrong")</f>
        <v>F.2 Ch 10</v>
      </c>
      <c r="M31" s="77" t="str">
        <f>IF(F31="correct",VLOOKUP(A31,analysis!A:O,14,FALSE),"wrong")</f>
        <v>A2</v>
      </c>
      <c r="N31" s="77">
        <f>IF(F31="correct",VLOOKUP(A31,analysis!A:O,12,FALSE),"wrong")</f>
        <v>3</v>
      </c>
      <c r="O31" s="77">
        <f>IF(F31="correct",VLOOKUP(A31,analysis!A:R,16,FALSE),"wrong")</f>
        <v>2</v>
      </c>
      <c r="Q31" s="86">
        <f t="shared" si="9"/>
        <v>0.13999999999999999</v>
      </c>
      <c r="R31" s="86">
        <f t="shared" si="6"/>
        <v>9.14</v>
      </c>
      <c r="S31" s="62" t="s">
        <v>435</v>
      </c>
      <c r="T31" s="86">
        <f t="shared" si="7"/>
        <v>9.14</v>
      </c>
      <c r="U31" s="77">
        <f>COUNTIF(M:M,"P2")</f>
        <v>1</v>
      </c>
      <c r="W31" s="77">
        <f t="shared" si="4"/>
        <v>2</v>
      </c>
      <c r="X31" s="67"/>
      <c r="Y31" s="67">
        <f t="shared" si="5"/>
        <v>4.5454545454545459</v>
      </c>
      <c r="Z31" s="67"/>
      <c r="AA31" s="86">
        <f t="shared" si="10"/>
        <v>50</v>
      </c>
    </row>
    <row r="32" spans="1:29" x14ac:dyDescent="0.25">
      <c r="A32" s="77" t="str">
        <f t="shared" si="0"/>
        <v>201825</v>
      </c>
      <c r="B32" s="77">
        <v>25</v>
      </c>
      <c r="D32" s="80" t="str">
        <f>VLOOKUP($D$1,'google form'!A:BK,8+B32,FALSE)</f>
        <v>D</v>
      </c>
      <c r="F32" s="77" t="str">
        <f>IF(D32=VLOOKUP(A32,analysis!A:N,6,FALSE),"correct",VLOOKUP(A32,analysis!A:O,9,FALSE))</f>
        <v>correct</v>
      </c>
      <c r="G32" s="77" t="str">
        <f>IF(D32=VLOOKUP(A32,analysis!A:N,6,FALSE),"correct",VLOOKUP(A32,analysis!A:O,14,FALSE))</f>
        <v>correct</v>
      </c>
      <c r="H32" s="77" t="str">
        <f>IF(D32=VLOOKUP(A32,analysis!A:N,6,FALSE),"correct",VLOOKUP(A32,analysis!A:O,12,FALSE))</f>
        <v>correct</v>
      </c>
      <c r="I32" s="77" t="str">
        <f>IF(D32=VLOOKUP(A32,analysis!A:R,6,FALSE),"correct",VLOOKUP(A32,analysis!A:R,16,FALSE))</f>
        <v>correct</v>
      </c>
      <c r="L32" s="77" t="str">
        <f>IF(F32="correct",VLOOKUP(A32,analysis!A:O,9,FALSE),"wrong")</f>
        <v>F.5 Ch 8</v>
      </c>
      <c r="M32" s="77" t="str">
        <f>IF(F32="correct",VLOOKUP(A32,analysis!A:O,14,FALSE),"wrong")</f>
        <v>A4</v>
      </c>
      <c r="N32" s="77">
        <f>IF(F32="correct",VLOOKUP(A32,analysis!A:O,12,FALSE),"wrong")</f>
        <v>4</v>
      </c>
      <c r="O32" s="77">
        <f>IF(F32="correct",VLOOKUP(A32,analysis!A:R,16,FALSE),"wrong")</f>
        <v>5</v>
      </c>
      <c r="Q32" s="86">
        <f t="shared" si="9"/>
        <v>0.15</v>
      </c>
      <c r="R32" s="86" t="str">
        <f t="shared" si="6"/>
        <v/>
      </c>
      <c r="S32" s="62" t="s">
        <v>436</v>
      </c>
      <c r="T32" s="86" t="str">
        <f t="shared" si="7"/>
        <v/>
      </c>
      <c r="U32" s="77">
        <f>COUNTIF(M:M,"S1")</f>
        <v>0</v>
      </c>
      <c r="W32" s="77">
        <f t="shared" si="4"/>
        <v>0</v>
      </c>
      <c r="X32" s="67"/>
      <c r="Y32" s="67">
        <f t="shared" si="5"/>
        <v>0</v>
      </c>
      <c r="Z32" s="67"/>
      <c r="AA32" s="86" t="str">
        <f t="shared" si="10"/>
        <v>N/A</v>
      </c>
    </row>
    <row r="33" spans="1:35" x14ac:dyDescent="0.25">
      <c r="A33" s="77" t="str">
        <f t="shared" si="0"/>
        <v>201826</v>
      </c>
      <c r="B33" s="77">
        <v>26</v>
      </c>
      <c r="D33" s="80" t="str">
        <f>VLOOKUP($D$1,'google form'!A:BK,8+B33,FALSE)</f>
        <v>C</v>
      </c>
      <c r="F33" s="77" t="str">
        <f>IF(D33=VLOOKUP(A33,analysis!A:N,6,FALSE),"correct",VLOOKUP(A33,analysis!A:O,9,FALSE))</f>
        <v>correct</v>
      </c>
      <c r="G33" s="77" t="str">
        <f>IF(D33=VLOOKUP(A33,analysis!A:N,6,FALSE),"correct",VLOOKUP(A33,analysis!A:O,14,FALSE))</f>
        <v>correct</v>
      </c>
      <c r="H33" s="77" t="str">
        <f>IF(D33=VLOOKUP(A33,analysis!A:N,6,FALSE),"correct",VLOOKUP(A33,analysis!A:O,12,FALSE))</f>
        <v>correct</v>
      </c>
      <c r="I33" s="77" t="str">
        <f>IF(D33=VLOOKUP(A33,analysis!A:R,6,FALSE),"correct",VLOOKUP(A33,analysis!A:R,16,FALSE))</f>
        <v>correct</v>
      </c>
      <c r="L33" s="77" t="str">
        <f>IF(F33="correct",VLOOKUP(A33,analysis!A:O,9,FALSE),"wrong")</f>
        <v>F.4 Ch 2</v>
      </c>
      <c r="M33" s="77" t="str">
        <f>IF(F33="correct",VLOOKUP(A33,analysis!A:O,14,FALSE),"wrong")</f>
        <v>AG2</v>
      </c>
      <c r="N33" s="77">
        <f>IF(F33="correct",VLOOKUP(A33,analysis!A:O,12,FALSE),"wrong")</f>
        <v>4</v>
      </c>
      <c r="O33" s="77">
        <f>IF(F33="correct",VLOOKUP(A33,analysis!A:R,16,FALSE),"wrong")</f>
        <v>4</v>
      </c>
      <c r="Q33" s="86">
        <f t="shared" si="9"/>
        <v>0.16</v>
      </c>
      <c r="R33" s="86">
        <f t="shared" si="6"/>
        <v>1.1599999999999999</v>
      </c>
      <c r="S33" s="62" t="s">
        <v>437</v>
      </c>
      <c r="T33" s="86">
        <f t="shared" si="7"/>
        <v>1.1599999999999999</v>
      </c>
      <c r="U33" s="77">
        <f>COUNTIF(M:M,"S2")</f>
        <v>1</v>
      </c>
      <c r="W33" s="77">
        <f t="shared" si="4"/>
        <v>1</v>
      </c>
      <c r="X33" s="67"/>
      <c r="Y33" s="67">
        <f t="shared" si="5"/>
        <v>2.2727272727272729</v>
      </c>
      <c r="Z33" s="67"/>
      <c r="AA33" s="86">
        <f>IF(W33=0,"N/A",U33/W33*100)</f>
        <v>100</v>
      </c>
    </row>
    <row r="34" spans="1:35" x14ac:dyDescent="0.25">
      <c r="A34" s="77" t="str">
        <f t="shared" si="0"/>
        <v>201827</v>
      </c>
      <c r="B34" s="77">
        <v>27</v>
      </c>
      <c r="D34" s="80" t="str">
        <f>VLOOKUP($D$1,'google form'!A:BK,8+B34,FALSE)</f>
        <v>C</v>
      </c>
      <c r="F34" s="77" t="str">
        <f>IF(D34=VLOOKUP(A34,analysis!A:N,6,FALSE),"correct",VLOOKUP(A34,analysis!A:O,9,FALSE))</f>
        <v>correct</v>
      </c>
      <c r="G34" s="77" t="str">
        <f>IF(D34=VLOOKUP(A34,analysis!A:N,6,FALSE),"correct",VLOOKUP(A34,analysis!A:O,14,FALSE))</f>
        <v>correct</v>
      </c>
      <c r="H34" s="77" t="str">
        <f>IF(D34=VLOOKUP(A34,analysis!A:N,6,FALSE),"correct",VLOOKUP(A34,analysis!A:O,12,FALSE))</f>
        <v>correct</v>
      </c>
      <c r="I34" s="77" t="str">
        <f>IF(D34=VLOOKUP(A34,analysis!A:R,6,FALSE),"correct",VLOOKUP(A34,analysis!A:R,16,FALSE))</f>
        <v>correct</v>
      </c>
      <c r="L34" s="77" t="str">
        <f>IF(F34="correct",VLOOKUP(A34,analysis!A:O,9,FALSE),"wrong")</f>
        <v>F.5 Ch 7</v>
      </c>
      <c r="M34" s="77" t="str">
        <f>IF(F34="correct",VLOOKUP(A34,analysis!A:O,14,FALSE),"wrong")</f>
        <v>AG3</v>
      </c>
      <c r="N34" s="77">
        <f>IF(F34="correct",VLOOKUP(A34,analysis!A:O,12,FALSE),"wrong")</f>
        <v>4</v>
      </c>
      <c r="O34" s="77">
        <f>IF(F34="correct",VLOOKUP(A34,analysis!A:R,16,FALSE),"wrong")</f>
        <v>5</v>
      </c>
      <c r="Q34" s="86">
        <f t="shared" si="9"/>
        <v>0.17</v>
      </c>
      <c r="R34" s="86">
        <f t="shared" si="6"/>
        <v>13.17</v>
      </c>
      <c r="S34" s="62" t="s">
        <v>438</v>
      </c>
      <c r="T34" s="86">
        <f t="shared" si="7"/>
        <v>13.17</v>
      </c>
      <c r="U34" s="77">
        <f>COUNTIF(M:M,"S3")</f>
        <v>0</v>
      </c>
      <c r="W34" s="77">
        <f t="shared" si="4"/>
        <v>1</v>
      </c>
      <c r="X34" s="67"/>
      <c r="Y34" s="67">
        <f t="shared" si="5"/>
        <v>2.2727272727272729</v>
      </c>
      <c r="Z34" s="67"/>
      <c r="AA34" s="86">
        <f t="shared" si="10"/>
        <v>0</v>
      </c>
    </row>
    <row r="35" spans="1:35" x14ac:dyDescent="0.25">
      <c r="A35" s="77" t="str">
        <f t="shared" si="0"/>
        <v>201828</v>
      </c>
      <c r="B35" s="77">
        <v>28</v>
      </c>
      <c r="D35" s="80" t="str">
        <f>VLOOKUP($D$1,'google form'!A:BK,8+B35,FALSE)</f>
        <v>A</v>
      </c>
      <c r="F35" s="77" t="str">
        <f>IF(D35=VLOOKUP(A35,analysis!A:N,6,FALSE),"correct",VLOOKUP(A35,analysis!A:O,9,FALSE))</f>
        <v>correct</v>
      </c>
      <c r="G35" s="77" t="str">
        <f>IF(D35=VLOOKUP(A35,analysis!A:N,6,FALSE),"correct",VLOOKUP(A35,analysis!A:O,14,FALSE))</f>
        <v>correct</v>
      </c>
      <c r="H35" s="77" t="str">
        <f>IF(D35=VLOOKUP(A35,analysis!A:N,6,FALSE),"correct",VLOOKUP(A35,analysis!A:O,12,FALSE))</f>
        <v>correct</v>
      </c>
      <c r="I35" s="77" t="str">
        <f>IF(D35=VLOOKUP(A35,analysis!A:R,6,FALSE),"correct",VLOOKUP(A35,analysis!A:R,16,FALSE))</f>
        <v>correct</v>
      </c>
      <c r="L35" s="77" t="str">
        <f>IF(F35="correct",VLOOKUP(A35,analysis!A:O,9,FALSE),"wrong")</f>
        <v>F.3 Ch 5</v>
      </c>
      <c r="M35" s="77" t="str">
        <f>IF(F35="correct",VLOOKUP(A35,analysis!A:O,14,FALSE),"wrong")</f>
        <v>P1</v>
      </c>
      <c r="N35" s="77">
        <f>IF(F35="correct",VLOOKUP(A35,analysis!A:O,12,FALSE),"wrong")</f>
        <v>3</v>
      </c>
      <c r="O35" s="77">
        <f>IF(F35="correct",VLOOKUP(A35,analysis!A:R,16,FALSE),"wrong")</f>
        <v>3</v>
      </c>
      <c r="Q35" s="86">
        <f t="shared" si="9"/>
        <v>0.18000000000000002</v>
      </c>
      <c r="R35" s="86">
        <f t="shared" si="6"/>
        <v>1.18</v>
      </c>
      <c r="S35" s="62" t="s">
        <v>439</v>
      </c>
      <c r="T35" s="86">
        <f t="shared" si="7"/>
        <v>1.18</v>
      </c>
      <c r="U35" s="77">
        <f>COUNTIF(M:M,"S4")</f>
        <v>1</v>
      </c>
      <c r="W35" s="77">
        <f t="shared" si="4"/>
        <v>1</v>
      </c>
      <c r="X35" s="67">
        <f>SUM(W32:W35)</f>
        <v>3</v>
      </c>
      <c r="Y35" s="67">
        <f t="shared" si="5"/>
        <v>2.2727272727272729</v>
      </c>
      <c r="Z35" s="67">
        <f>SUM(Y32:Y35)</f>
        <v>6.8181818181818183</v>
      </c>
      <c r="AA35" s="86">
        <f t="shared" si="10"/>
        <v>100</v>
      </c>
    </row>
    <row r="36" spans="1:35" x14ac:dyDescent="0.25">
      <c r="A36" s="77" t="str">
        <f t="shared" si="0"/>
        <v>201829</v>
      </c>
      <c r="B36" s="77">
        <v>29</v>
      </c>
      <c r="D36" s="80" t="str">
        <f>VLOOKUP($D$1,'google form'!A:BK,8+B36,FALSE)</f>
        <v>C</v>
      </c>
      <c r="F36" s="77" t="str">
        <f>IF(D36=VLOOKUP(A36,analysis!A:N,6,FALSE),"correct",VLOOKUP(A36,analysis!A:O,9,FALSE))</f>
        <v>correct</v>
      </c>
      <c r="G36" s="77" t="str">
        <f>IF(D36=VLOOKUP(A36,analysis!A:N,6,FALSE),"correct",VLOOKUP(A36,analysis!A:O,14,FALSE))</f>
        <v>correct</v>
      </c>
      <c r="H36" s="77" t="str">
        <f>IF(D36=VLOOKUP(A36,analysis!A:N,6,FALSE),"correct",VLOOKUP(A36,analysis!A:O,12,FALSE))</f>
        <v>correct</v>
      </c>
      <c r="I36" s="77" t="str">
        <f>IF(D36=VLOOKUP(A36,analysis!A:R,6,FALSE),"correct",VLOOKUP(A36,analysis!A:R,16,FALSE))</f>
        <v>correct</v>
      </c>
      <c r="L36" s="77" t="str">
        <f>IF(F36="correct",VLOOKUP(A36,analysis!A:O,9,FALSE),"wrong")</f>
        <v>F.3 Ch 6</v>
      </c>
      <c r="M36" s="77" t="str">
        <f>IF(F36="correct",VLOOKUP(A36,analysis!A:O,14,FALSE),"wrong")</f>
        <v>S2</v>
      </c>
      <c r="N36" s="77">
        <f>IF(F36="correct",VLOOKUP(A36,analysis!A:O,12,FALSE),"wrong")</f>
        <v>2</v>
      </c>
      <c r="O36" s="77">
        <f>IF(F36="correct",VLOOKUP(A36,analysis!A:R,16,FALSE),"wrong")</f>
        <v>3</v>
      </c>
      <c r="Q36" s="86">
        <f t="shared" si="9"/>
        <v>0.19000000000000003</v>
      </c>
      <c r="R36" s="86">
        <f t="shared" si="6"/>
        <v>12.19</v>
      </c>
      <c r="S36" s="62" t="s">
        <v>440</v>
      </c>
      <c r="T36" s="86">
        <f t="shared" si="7"/>
        <v>12.19</v>
      </c>
      <c r="U36" s="77">
        <f>COUNTIF(M:M,"T1")</f>
        <v>0</v>
      </c>
      <c r="W36" s="77">
        <f t="shared" si="4"/>
        <v>1</v>
      </c>
      <c r="X36" s="67"/>
      <c r="Y36" s="67">
        <f t="shared" si="5"/>
        <v>2.2727272727272729</v>
      </c>
      <c r="Z36" s="67"/>
      <c r="AA36" s="86">
        <f t="shared" si="10"/>
        <v>0</v>
      </c>
    </row>
    <row r="37" spans="1:35" x14ac:dyDescent="0.25">
      <c r="A37" s="77" t="str">
        <f t="shared" si="0"/>
        <v>201830</v>
      </c>
      <c r="B37" s="77">
        <v>30</v>
      </c>
      <c r="D37" s="80" t="str">
        <f>VLOOKUP($D$1,'google form'!A:BK,8+B37,FALSE)</f>
        <v>B</v>
      </c>
      <c r="F37" s="77" t="str">
        <f>IF(D37=VLOOKUP(A37,analysis!A:N,6,FALSE),"correct",VLOOKUP(A37,analysis!A:O,9,FALSE))</f>
        <v>F.5 Ch 11</v>
      </c>
      <c r="G37" s="77" t="str">
        <f>IF(D37=VLOOKUP(A37,analysis!A:N,6,FALSE),"correct",VLOOKUP(A37,analysis!A:O,14,FALSE))</f>
        <v>S3</v>
      </c>
      <c r="H37" s="77">
        <f>IF(D37=VLOOKUP(A37,analysis!A:N,6,FALSE),"correct",VLOOKUP(A37,analysis!A:O,12,FALSE))</f>
        <v>4</v>
      </c>
      <c r="I37" s="77">
        <f>IF(D37=VLOOKUP(A37,analysis!A:R,6,FALSE),"correct",VLOOKUP(A37,analysis!A:R,16,FALSE))</f>
        <v>5</v>
      </c>
      <c r="L37" s="77" t="str">
        <f>IF(F37="correct",VLOOKUP(A37,analysis!A:O,9,FALSE),"wrong")</f>
        <v>wrong</v>
      </c>
      <c r="M37" s="77" t="str">
        <f>IF(F37="correct",VLOOKUP(A37,analysis!A:O,14,FALSE),"wrong")</f>
        <v>wrong</v>
      </c>
      <c r="N37" s="77" t="str">
        <f>IF(F37="correct",VLOOKUP(A37,analysis!A:O,12,FALSE),"wrong")</f>
        <v>wrong</v>
      </c>
      <c r="O37" s="77" t="str">
        <f>IF(F37="correct",VLOOKUP(A37,analysis!A:R,16,FALSE),"wrong")</f>
        <v>wrong</v>
      </c>
      <c r="Q37" s="86">
        <f t="shared" si="9"/>
        <v>0.20000000000000004</v>
      </c>
      <c r="R37" s="86">
        <f t="shared" si="6"/>
        <v>7.2</v>
      </c>
      <c r="S37" s="62" t="s">
        <v>441</v>
      </c>
      <c r="T37" s="86">
        <f t="shared" si="7"/>
        <v>7.2</v>
      </c>
      <c r="U37" s="77">
        <f>COUNTIF(M:M,"T2")</f>
        <v>1</v>
      </c>
      <c r="W37" s="77">
        <f t="shared" si="4"/>
        <v>2</v>
      </c>
      <c r="X37" s="67">
        <f>SUM(W36:W37)</f>
        <v>3</v>
      </c>
      <c r="Y37" s="67">
        <f t="shared" si="5"/>
        <v>4.5454545454545459</v>
      </c>
      <c r="Z37" s="67">
        <f>SUM(Y36:Y37)</f>
        <v>6.8181818181818183</v>
      </c>
      <c r="AA37" s="86">
        <f t="shared" si="10"/>
        <v>50</v>
      </c>
    </row>
    <row r="38" spans="1:35" x14ac:dyDescent="0.25">
      <c r="A38" s="77" t="str">
        <f t="shared" si="0"/>
        <v>201831</v>
      </c>
      <c r="B38" s="77">
        <v>31</v>
      </c>
      <c r="D38" s="80" t="str">
        <f>VLOOKUP($D$1,'google form'!A:BK,8+B38,FALSE)</f>
        <v>C</v>
      </c>
      <c r="F38" s="77" t="str">
        <f>IF(D38=VLOOKUP(A38,analysis!A:N,6,FALSE),"correct",VLOOKUP(A38,analysis!A:O,9,FALSE))</f>
        <v>correct</v>
      </c>
      <c r="G38" s="77" t="str">
        <f>IF(D38=VLOOKUP(A38,analysis!A:N,6,FALSE),"correct",VLOOKUP(A38,analysis!A:O,14,FALSE))</f>
        <v>correct</v>
      </c>
      <c r="H38" s="77" t="str">
        <f>IF(D38=VLOOKUP(A38,analysis!A:N,6,FALSE),"correct",VLOOKUP(A38,analysis!A:O,12,FALSE))</f>
        <v>correct</v>
      </c>
      <c r="I38" s="77" t="str">
        <f>IF(D38=VLOOKUP(A38,analysis!A:R,6,FALSE),"correct",VLOOKUP(A38,analysis!A:R,16,FALSE))</f>
        <v>correct</v>
      </c>
      <c r="L38" s="77" t="str">
        <f>IF(F38="correct",VLOOKUP(A38,analysis!A:O,9,FALSE),"wrong")</f>
        <v>F.5 Ch 3</v>
      </c>
      <c r="M38" s="77" t="str">
        <f>IF(F38="correct",VLOOKUP(A38,analysis!A:O,14,FALSE),"wrong")</f>
        <v>G</v>
      </c>
      <c r="N38" s="77">
        <f>IF(F38="correct",VLOOKUP(A38,analysis!A:O,12,FALSE),"wrong")</f>
        <v>2</v>
      </c>
      <c r="O38" s="77">
        <f>IF(F38="correct",VLOOKUP(A38,analysis!A:R,16,FALSE),"wrong")</f>
        <v>5</v>
      </c>
      <c r="Q38" s="86">
        <f t="shared" si="9"/>
        <v>0.21000000000000005</v>
      </c>
      <c r="R38" s="86" t="str">
        <f t="shared" si="6"/>
        <v/>
      </c>
      <c r="S38" s="62" t="s">
        <v>442</v>
      </c>
      <c r="T38" s="86" t="str">
        <f t="shared" si="7"/>
        <v/>
      </c>
      <c r="U38" s="77">
        <f>COUNTIF(M:M,"VA1")</f>
        <v>0</v>
      </c>
      <c r="W38" s="77">
        <f t="shared" si="4"/>
        <v>0</v>
      </c>
      <c r="X38" s="67"/>
      <c r="Y38" s="67">
        <f t="shared" si="5"/>
        <v>0</v>
      </c>
      <c r="Z38" s="67"/>
      <c r="AA38" s="86" t="str">
        <f t="shared" si="10"/>
        <v>N/A</v>
      </c>
    </row>
    <row r="39" spans="1:35" x14ac:dyDescent="0.25">
      <c r="A39" s="77" t="str">
        <f t="shared" si="0"/>
        <v>201832</v>
      </c>
      <c r="B39" s="77">
        <v>32</v>
      </c>
      <c r="D39" s="80" t="str">
        <f>VLOOKUP($D$1,'google form'!A:BK,8+B39,FALSE)</f>
        <v>C</v>
      </c>
      <c r="F39" s="77" t="str">
        <f>IF(D39=VLOOKUP(A39,analysis!A:N,6,FALSE),"correct",VLOOKUP(A39,analysis!A:O,9,FALSE))</f>
        <v>correct</v>
      </c>
      <c r="G39" s="77" t="str">
        <f>IF(D39=VLOOKUP(A39,analysis!A:N,6,FALSE),"correct",VLOOKUP(A39,analysis!A:O,14,FALSE))</f>
        <v>correct</v>
      </c>
      <c r="H39" s="77" t="str">
        <f>IF(D39=VLOOKUP(A39,analysis!A:N,6,FALSE),"correct",VLOOKUP(A39,analysis!A:O,12,FALSE))</f>
        <v>correct</v>
      </c>
      <c r="I39" s="77" t="str">
        <f>IF(D39=VLOOKUP(A39,analysis!A:R,6,FALSE),"correct",VLOOKUP(A39,analysis!A:R,16,FALSE))</f>
        <v>correct</v>
      </c>
      <c r="L39" s="77" t="str">
        <f>IF(F39="correct",VLOOKUP(A39,analysis!A:O,9,FALSE),"wrong")</f>
        <v>F.4 Ch 8</v>
      </c>
      <c r="M39" s="77" t="str">
        <f>IF(F39="correct",VLOOKUP(A39,analysis!A:O,14,FALSE),"wrong")</f>
        <v>A4</v>
      </c>
      <c r="N39" s="77">
        <f>IF(F39="correct",VLOOKUP(A39,analysis!A:O,12,FALSE),"wrong")</f>
        <v>5</v>
      </c>
      <c r="O39" s="77">
        <f>IF(F39="correct",VLOOKUP(A39,analysis!A:R,16,FALSE),"wrong")</f>
        <v>4</v>
      </c>
      <c r="Q39" s="86">
        <f t="shared" si="9"/>
        <v>0.22000000000000006</v>
      </c>
      <c r="R39" s="86" t="str">
        <f t="shared" si="6"/>
        <v/>
      </c>
      <c r="S39" s="62" t="s">
        <v>443</v>
      </c>
      <c r="T39" s="86" t="str">
        <f t="shared" si="7"/>
        <v/>
      </c>
      <c r="U39" s="77">
        <f>COUNTIF(M:M,"VA2")</f>
        <v>0</v>
      </c>
      <c r="W39" s="77">
        <f t="shared" si="4"/>
        <v>0</v>
      </c>
      <c r="X39" s="67">
        <f>SUM(W38:W39)</f>
        <v>0</v>
      </c>
      <c r="Y39" s="67">
        <f t="shared" si="5"/>
        <v>0</v>
      </c>
      <c r="Z39" s="67">
        <f>SUM(Y38:Y39)</f>
        <v>0</v>
      </c>
      <c r="AA39" s="86" t="str">
        <f t="shared" si="10"/>
        <v>N/A</v>
      </c>
    </row>
    <row r="40" spans="1:35" x14ac:dyDescent="0.25">
      <c r="A40" s="77" t="str">
        <f t="shared" ref="A40:A61" si="12">$C$6&amp;IF(B40&lt;10,"0"&amp;B40,B40)</f>
        <v>201833</v>
      </c>
      <c r="B40" s="77">
        <v>33</v>
      </c>
      <c r="D40" s="80" t="str">
        <f>VLOOKUP($D$1,'google form'!A:BK,8+B40,FALSE)</f>
        <v>C</v>
      </c>
      <c r="F40" s="77" t="str">
        <f>IF(D40=VLOOKUP(A40,analysis!A:N,6,FALSE),"correct",VLOOKUP(A40,analysis!A:O,9,FALSE))</f>
        <v>F.4 Ch 8</v>
      </c>
      <c r="G40" s="77" t="str">
        <f>IF(D40=VLOOKUP(A40,analysis!A:N,6,FALSE),"correct",VLOOKUP(A40,analysis!A:O,14,FALSE))</f>
        <v>A4</v>
      </c>
      <c r="H40" s="77">
        <f>IF(D40=VLOOKUP(A40,analysis!A:N,6,FALSE),"correct",VLOOKUP(A40,analysis!A:O,12,FALSE))</f>
        <v>6</v>
      </c>
      <c r="I40" s="77">
        <f>IF(D40=VLOOKUP(A40,analysis!A:R,6,FALSE),"correct",VLOOKUP(A40,analysis!A:R,16,FALSE))</f>
        <v>4</v>
      </c>
      <c r="L40" s="77" t="str">
        <f>IF(F40="correct",VLOOKUP(A40,analysis!A:O,9,FALSE),"wrong")</f>
        <v>wrong</v>
      </c>
      <c r="M40" s="77" t="str">
        <f>IF(F40="correct",VLOOKUP(A40,analysis!A:O,14,FALSE),"wrong")</f>
        <v>wrong</v>
      </c>
      <c r="N40" s="77" t="str">
        <f>IF(F40="correct",VLOOKUP(A40,analysis!A:O,12,FALSE),"wrong")</f>
        <v>wrong</v>
      </c>
      <c r="O40" s="77" t="str">
        <f>IF(F40="correct",VLOOKUP(A40,analysis!A:R,16,FALSE),"wrong")</f>
        <v>wrong</v>
      </c>
      <c r="Q40" s="86">
        <f t="shared" si="9"/>
        <v>0.23000000000000007</v>
      </c>
      <c r="R40" s="86" t="str">
        <f t="shared" si="6"/>
        <v/>
      </c>
      <c r="S40" s="62" t="s">
        <v>444</v>
      </c>
      <c r="T40" s="86" t="str">
        <f t="shared" si="7"/>
        <v/>
      </c>
      <c r="U40" s="77">
        <f>COUNTIF(M:M,"3D1")</f>
        <v>0</v>
      </c>
      <c r="W40" s="77">
        <f t="shared" si="4"/>
        <v>0</v>
      </c>
      <c r="X40" s="67"/>
      <c r="Y40" s="67">
        <f t="shared" si="5"/>
        <v>0</v>
      </c>
      <c r="Z40" s="67"/>
      <c r="AA40" s="86" t="str">
        <f t="shared" si="10"/>
        <v>N/A</v>
      </c>
    </row>
    <row r="41" spans="1:35" x14ac:dyDescent="0.25">
      <c r="A41" s="77" t="str">
        <f t="shared" si="12"/>
        <v>201834</v>
      </c>
      <c r="B41" s="77">
        <v>34</v>
      </c>
      <c r="D41" s="80" t="str">
        <f>VLOOKUP($D$1,'google form'!A:BK,8+B41,FALSE)</f>
        <v>C</v>
      </c>
      <c r="F41" s="77" t="str">
        <f>IF(D41=VLOOKUP(A41,analysis!A:N,6,FALSE),"correct",VLOOKUP(A41,analysis!A:O,9,FALSE))</f>
        <v>correct</v>
      </c>
      <c r="G41" s="77" t="str">
        <f>IF(D41=VLOOKUP(A41,analysis!A:N,6,FALSE),"correct",VLOOKUP(A41,analysis!A:O,14,FALSE))</f>
        <v>correct</v>
      </c>
      <c r="H41" s="77" t="str">
        <f>IF(D41=VLOOKUP(A41,analysis!A:N,6,FALSE),"correct",VLOOKUP(A41,analysis!A:O,12,FALSE))</f>
        <v>correct</v>
      </c>
      <c r="I41" s="77" t="str">
        <f>IF(D41=VLOOKUP(A41,analysis!A:R,6,FALSE),"correct",VLOOKUP(A41,analysis!A:R,16,FALSE))</f>
        <v>correct</v>
      </c>
      <c r="L41" s="77" t="str">
        <f>IF(F41="correct",VLOOKUP(A41,analysis!A:O,9,FALSE),"wrong")</f>
        <v>F.6 Ch 3</v>
      </c>
      <c r="M41" s="77" t="str">
        <f>IF(F41="correct",VLOOKUP(A41,analysis!A:O,14,FALSE),"wrong")</f>
        <v>A4</v>
      </c>
      <c r="N41" s="77">
        <f>IF(F41="correct",VLOOKUP(A41,analysis!A:O,12,FALSE),"wrong")</f>
        <v>5</v>
      </c>
      <c r="O41" s="77">
        <f>IF(F41="correct",VLOOKUP(A41,analysis!A:R,16,FALSE),"wrong")</f>
        <v>6</v>
      </c>
      <c r="Q41" s="86">
        <f t="shared" si="9"/>
        <v>0.24000000000000007</v>
      </c>
      <c r="R41" s="86">
        <f t="shared" si="6"/>
        <v>11.24</v>
      </c>
      <c r="S41" s="62" t="s">
        <v>445</v>
      </c>
      <c r="T41" s="86">
        <f t="shared" si="7"/>
        <v>11.24</v>
      </c>
      <c r="U41" s="77">
        <f>COUNTIF(M:M,"3D2")</f>
        <v>0</v>
      </c>
      <c r="W41" s="77">
        <f t="shared" si="4"/>
        <v>1</v>
      </c>
      <c r="X41" s="67">
        <f>SUM(W40:W41)</f>
        <v>1</v>
      </c>
      <c r="Y41" s="67">
        <f t="shared" si="5"/>
        <v>2.2727272727272729</v>
      </c>
      <c r="Z41" s="67">
        <f>SUM(Y40:Y41)</f>
        <v>2.2727272727272729</v>
      </c>
      <c r="AA41" s="86">
        <f t="shared" si="10"/>
        <v>0</v>
      </c>
    </row>
    <row r="42" spans="1:35" x14ac:dyDescent="0.25">
      <c r="A42" s="77" t="str">
        <f t="shared" si="12"/>
        <v>201835</v>
      </c>
      <c r="B42" s="77">
        <v>35</v>
      </c>
      <c r="D42" s="80" t="str">
        <f>VLOOKUP($D$1,'google form'!A:BK,8+B42,FALSE)</f>
        <v>B</v>
      </c>
      <c r="F42" s="77" t="str">
        <f>IF(D42=VLOOKUP(A42,analysis!A:N,6,FALSE),"correct",VLOOKUP(A42,analysis!A:O,9,FALSE))</f>
        <v>correct</v>
      </c>
      <c r="G42" s="77" t="str">
        <f>IF(D42=VLOOKUP(A42,analysis!A:N,6,FALSE),"correct",VLOOKUP(A42,analysis!A:O,14,FALSE))</f>
        <v>correct</v>
      </c>
      <c r="H42" s="77" t="str">
        <f>IF(D42=VLOOKUP(A42,analysis!A:N,6,FALSE),"correct",VLOOKUP(A42,analysis!A:O,12,FALSE))</f>
        <v>correct</v>
      </c>
      <c r="I42" s="77" t="str">
        <f>IF(D42=VLOOKUP(A42,analysis!A:R,6,FALSE),"correct",VLOOKUP(A42,analysis!A:R,16,FALSE))</f>
        <v>correct</v>
      </c>
      <c r="L42" s="77" t="str">
        <f>IF(F42="correct",VLOOKUP(A42,analysis!A:O,9,FALSE),"wrong")</f>
        <v>F.6 Ch 1</v>
      </c>
      <c r="M42" s="77" t="str">
        <f>IF(F42="correct",VLOOKUP(A42,analysis!A:O,14,FALSE),"wrong")</f>
        <v>A3</v>
      </c>
      <c r="N42" s="77">
        <f>IF(F42="correct",VLOOKUP(A42,analysis!A:O,12,FALSE),"wrong")</f>
        <v>4</v>
      </c>
      <c r="O42" s="77">
        <f>IF(F42="correct",VLOOKUP(A42,analysis!A:R,16,FALSE),"wrong")</f>
        <v>6</v>
      </c>
      <c r="S42" s="77" t="s">
        <v>446</v>
      </c>
      <c r="U42" s="77">
        <f>SUM(U18:U41)</f>
        <v>33</v>
      </c>
      <c r="W42" s="77">
        <f>SUM(W18:W41)</f>
        <v>44</v>
      </c>
      <c r="Y42" s="67">
        <f>SUM(Y18:Y41)</f>
        <v>99.999999999999957</v>
      </c>
      <c r="AA42" s="86">
        <f t="shared" si="10"/>
        <v>75</v>
      </c>
    </row>
    <row r="43" spans="1:35" x14ac:dyDescent="0.25">
      <c r="A43" s="77" t="str">
        <f t="shared" si="12"/>
        <v>201836</v>
      </c>
      <c r="B43" s="77">
        <v>36</v>
      </c>
      <c r="D43" s="80" t="str">
        <f>VLOOKUP($D$1,'google form'!A:BK,8+B43,FALSE)</f>
        <v>A</v>
      </c>
      <c r="F43" s="77" t="str">
        <f>IF(D43=VLOOKUP(A43,analysis!A:N,6,FALSE),"correct",VLOOKUP(A43,analysis!A:O,9,FALSE))</f>
        <v>correct</v>
      </c>
      <c r="G43" s="77" t="str">
        <f>IF(D43=VLOOKUP(A43,analysis!A:N,6,FALSE),"correct",VLOOKUP(A43,analysis!A:O,14,FALSE))</f>
        <v>correct</v>
      </c>
      <c r="H43" s="77" t="str">
        <f>IF(D43=VLOOKUP(A43,analysis!A:N,6,FALSE),"correct",VLOOKUP(A43,analysis!A:O,12,FALSE))</f>
        <v>correct</v>
      </c>
      <c r="I43" s="77" t="str">
        <f>IF(D43=VLOOKUP(A43,analysis!A:R,6,FALSE),"correct",VLOOKUP(A43,analysis!A:R,16,FALSE))</f>
        <v>correct</v>
      </c>
      <c r="L43" s="77" t="str">
        <f>IF(F43="correct",VLOOKUP(A43,analysis!A:O,9,FALSE),"wrong")</f>
        <v>F.4 Ch 3</v>
      </c>
      <c r="M43" s="77" t="str">
        <f>IF(F43="correct",VLOOKUP(A43,analysis!A:O,14,FALSE),"wrong")</f>
        <v>A3</v>
      </c>
      <c r="N43" s="77">
        <f>IF(F43="correct",VLOOKUP(A43,analysis!A:O,12,FALSE),"wrong")</f>
        <v>3</v>
      </c>
      <c r="O43" s="77">
        <f>IF(F43="correct",VLOOKUP(A43,analysis!A:R,16,FALSE),"wrong")</f>
        <v>4</v>
      </c>
      <c r="AD43" s="77" t="s">
        <v>447</v>
      </c>
      <c r="AE43" s="77" t="s">
        <v>409</v>
      </c>
      <c r="AF43" s="77" t="s">
        <v>410</v>
      </c>
      <c r="AG43" s="77" t="s">
        <v>411</v>
      </c>
      <c r="AH43" s="77" t="s">
        <v>412</v>
      </c>
      <c r="AI43" s="77" t="s">
        <v>413</v>
      </c>
    </row>
    <row r="44" spans="1:35" x14ac:dyDescent="0.25">
      <c r="A44" s="77" t="str">
        <f t="shared" si="12"/>
        <v>201837</v>
      </c>
      <c r="B44" s="77">
        <v>37</v>
      </c>
      <c r="D44" s="80" t="str">
        <f>VLOOKUP($D$1,'google form'!A:BK,8+B44,FALSE)</f>
        <v>D</v>
      </c>
      <c r="F44" s="77" t="str">
        <f>IF(D44=VLOOKUP(A44,analysis!A:N,6,FALSE),"correct",VLOOKUP(A44,analysis!A:O,9,FALSE))</f>
        <v>correct</v>
      </c>
      <c r="G44" s="77" t="str">
        <f>IF(D44=VLOOKUP(A44,analysis!A:N,6,FALSE),"correct",VLOOKUP(A44,analysis!A:O,14,FALSE))</f>
        <v>correct</v>
      </c>
      <c r="H44" s="77" t="str">
        <f>IF(D44=VLOOKUP(A44,analysis!A:N,6,FALSE),"correct",VLOOKUP(A44,analysis!A:O,12,FALSE))</f>
        <v>correct</v>
      </c>
      <c r="I44" s="77" t="str">
        <f>IF(D44=VLOOKUP(A44,analysis!A:R,6,FALSE),"correct",VLOOKUP(A44,analysis!A:R,16,FALSE))</f>
        <v>correct</v>
      </c>
      <c r="L44" s="77" t="str">
        <f>IF(F44="correct",VLOOKUP(A44,analysis!A:O,9,FALSE),"wrong")</f>
        <v>F.4 Ch 1</v>
      </c>
      <c r="M44" s="77" t="str">
        <f>IF(F44="correct",VLOOKUP(A44,analysis!A:O,14,FALSE),"wrong")</f>
        <v>A3</v>
      </c>
      <c r="N44" s="77">
        <f>IF(F44="correct",VLOOKUP(A44,analysis!A:O,12,FALSE),"wrong")</f>
        <v>4</v>
      </c>
      <c r="O44" s="77">
        <f>IF(F44="correct",VLOOKUP(A44,analysis!A:R,16,FALSE),"wrong")</f>
        <v>4</v>
      </c>
      <c r="R44" s="62" t="s">
        <v>448</v>
      </c>
      <c r="S44" s="62">
        <v>2</v>
      </c>
      <c r="U44" s="77">
        <f t="shared" ref="U44:U49" si="13">COUNTIF(N:N,S44)</f>
        <v>14</v>
      </c>
      <c r="W44" s="77">
        <f t="shared" ref="W44:W49" si="14">SUM(COUNTIF($H$8:$H$61,S44),COUNTIF($N$8:$N$61,S44))</f>
        <v>16</v>
      </c>
      <c r="Y44" s="67">
        <f t="shared" ref="Y44:Y49" si="15">W44/$W$42*100</f>
        <v>36.363636363636367</v>
      </c>
      <c r="AA44" s="77">
        <f>U44/W44*100</f>
        <v>87.5</v>
      </c>
      <c r="AD44" s="77" t="s">
        <v>415</v>
      </c>
      <c r="AE44" s="77" t="s">
        <v>415</v>
      </c>
      <c r="AF44" s="77" t="s">
        <v>415</v>
      </c>
      <c r="AG44" s="77" t="s">
        <v>415</v>
      </c>
      <c r="AH44" s="77" t="s">
        <v>415</v>
      </c>
    </row>
    <row r="45" spans="1:35" x14ac:dyDescent="0.25">
      <c r="A45" s="77" t="str">
        <f t="shared" si="12"/>
        <v>201838</v>
      </c>
      <c r="B45" s="77">
        <v>38</v>
      </c>
      <c r="D45" s="80" t="str">
        <f>VLOOKUP($D$1,'google form'!A:BK,8+B45,FALSE)</f>
        <v>B</v>
      </c>
      <c r="F45" s="77" t="str">
        <f>IF(D45=VLOOKUP(A45,analysis!A:N,6,FALSE),"correct",VLOOKUP(A45,analysis!A:O,9,FALSE))</f>
        <v>correct</v>
      </c>
      <c r="G45" s="77" t="str">
        <f>IF(D45=VLOOKUP(A45,analysis!A:N,6,FALSE),"correct",VLOOKUP(A45,analysis!A:O,14,FALSE))</f>
        <v>correct</v>
      </c>
      <c r="H45" s="77" t="str">
        <f>IF(D45=VLOOKUP(A45,analysis!A:N,6,FALSE),"correct",VLOOKUP(A45,analysis!A:O,12,FALSE))</f>
        <v>correct</v>
      </c>
      <c r="I45" s="77" t="str">
        <f>IF(D45=VLOOKUP(A45,analysis!A:R,6,FALSE),"correct",VLOOKUP(A45,analysis!A:R,16,FALSE))</f>
        <v>correct</v>
      </c>
      <c r="L45" s="77" t="str">
        <f>IF(F45="correct",VLOOKUP(A45,analysis!A:O,9,FALSE),"wrong")</f>
        <v>F.4 Ch 12</v>
      </c>
      <c r="M45" s="77" t="str">
        <f>IF(F45="correct",VLOOKUP(A45,analysis!A:O,14,FALSE),"wrong")</f>
        <v>T2</v>
      </c>
      <c r="N45" s="77">
        <f>IF(F45="correct",VLOOKUP(A45,analysis!A:O,12,FALSE),"wrong")</f>
        <v>4</v>
      </c>
      <c r="O45" s="77">
        <f>IF(F45="correct",VLOOKUP(A45,analysis!A:R,16,FALSE),"wrong")</f>
        <v>4</v>
      </c>
      <c r="R45" s="62" t="s">
        <v>448</v>
      </c>
      <c r="S45" s="62">
        <v>3</v>
      </c>
      <c r="U45" s="77">
        <f t="shared" si="13"/>
        <v>8</v>
      </c>
      <c r="W45" s="77">
        <f t="shared" si="14"/>
        <v>10</v>
      </c>
      <c r="Y45" s="67">
        <f t="shared" si="15"/>
        <v>22.727272727272727</v>
      </c>
      <c r="AA45" s="77">
        <f>U45/W45*100</f>
        <v>80</v>
      </c>
      <c r="AD45" s="77" t="s">
        <v>415</v>
      </c>
      <c r="AE45" s="77" t="s">
        <v>415</v>
      </c>
      <c r="AF45" s="77" t="s">
        <v>415</v>
      </c>
      <c r="AG45" s="77" t="s">
        <v>415</v>
      </c>
      <c r="AH45" s="77" t="s">
        <v>415</v>
      </c>
    </row>
    <row r="46" spans="1:35" x14ac:dyDescent="0.25">
      <c r="A46" s="77" t="str">
        <f t="shared" si="12"/>
        <v>201839</v>
      </c>
      <c r="B46" s="77">
        <v>39</v>
      </c>
      <c r="D46" s="80" t="str">
        <f>VLOOKUP($D$1,'google form'!A:BK,8+B46,FALSE)</f>
        <v>D</v>
      </c>
      <c r="F46" s="77" t="str">
        <f>IF(D46=VLOOKUP(A46,analysis!A:N,6,FALSE),"correct",VLOOKUP(A46,analysis!A:O,9,FALSE))</f>
        <v>F.4 Ch 11</v>
      </c>
      <c r="G46" s="77" t="str">
        <f>IF(D46=VLOOKUP(A46,analysis!A:N,6,FALSE),"correct",VLOOKUP(A46,analysis!A:O,14,FALSE))</f>
        <v>DG3</v>
      </c>
      <c r="H46" s="77">
        <f>IF(D46=VLOOKUP(A46,analysis!A:N,6,FALSE),"correct",VLOOKUP(A46,analysis!A:O,12,FALSE))</f>
        <v>6</v>
      </c>
      <c r="I46" s="77">
        <f>IF(D46=VLOOKUP(A46,analysis!A:R,6,FALSE),"correct",VLOOKUP(A46,analysis!A:R,16,FALSE))</f>
        <v>4</v>
      </c>
      <c r="L46" s="77" t="str">
        <f>IF(F46="correct",VLOOKUP(A46,analysis!A:O,9,FALSE),"wrong")</f>
        <v>wrong</v>
      </c>
      <c r="M46" s="77" t="str">
        <f>IF(F46="correct",VLOOKUP(A46,analysis!A:O,14,FALSE),"wrong")</f>
        <v>wrong</v>
      </c>
      <c r="N46" s="77" t="str">
        <f>IF(F46="correct",VLOOKUP(A46,analysis!A:O,12,FALSE),"wrong")</f>
        <v>wrong</v>
      </c>
      <c r="O46" s="77" t="str">
        <f>IF(F46="correct",VLOOKUP(A46,analysis!A:R,16,FALSE),"wrong")</f>
        <v>wrong</v>
      </c>
      <c r="R46" s="62" t="s">
        <v>448</v>
      </c>
      <c r="S46" s="62">
        <v>4</v>
      </c>
      <c r="U46" s="77">
        <f t="shared" si="13"/>
        <v>7</v>
      </c>
      <c r="W46" s="77">
        <f t="shared" si="14"/>
        <v>8</v>
      </c>
      <c r="Y46" s="67">
        <f t="shared" si="15"/>
        <v>18.181818181818183</v>
      </c>
      <c r="AA46" s="77">
        <f>U46/W46*100</f>
        <v>87.5</v>
      </c>
      <c r="AD46" s="77" t="s">
        <v>415</v>
      </c>
      <c r="AE46" s="77" t="s">
        <v>415</v>
      </c>
      <c r="AF46" s="77" t="s">
        <v>415</v>
      </c>
      <c r="AG46" s="77" t="s">
        <v>415</v>
      </c>
      <c r="AH46" s="77" t="s">
        <v>415</v>
      </c>
    </row>
    <row r="47" spans="1:35" x14ac:dyDescent="0.25">
      <c r="A47" s="77" t="str">
        <f t="shared" si="12"/>
        <v>201840</v>
      </c>
      <c r="B47" s="77">
        <v>40</v>
      </c>
      <c r="D47" s="80" t="str">
        <f>VLOOKUP($D$1,'google form'!A:BK,8+B47,FALSE)</f>
        <v>A</v>
      </c>
      <c r="F47" s="77" t="str">
        <f>IF(D47=VLOOKUP(A47,analysis!A:N,6,FALSE),"correct",VLOOKUP(A47,analysis!A:O,9,FALSE))</f>
        <v>correct</v>
      </c>
      <c r="G47" s="77" t="str">
        <f>IF(D47=VLOOKUP(A47,analysis!A:N,6,FALSE),"correct",VLOOKUP(A47,analysis!A:O,14,FALSE))</f>
        <v>correct</v>
      </c>
      <c r="H47" s="77" t="str">
        <f>IF(D47=VLOOKUP(A47,analysis!A:N,6,FALSE),"correct",VLOOKUP(A47,analysis!A:O,12,FALSE))</f>
        <v>correct</v>
      </c>
      <c r="I47" s="77" t="str">
        <f>IF(D47=VLOOKUP(A47,analysis!A:R,6,FALSE),"correct",VLOOKUP(A47,analysis!A:R,16,FALSE))</f>
        <v>correct</v>
      </c>
      <c r="L47" s="77" t="str">
        <f>IF(F47="correct",VLOOKUP(A47,analysis!A:O,9,FALSE),"wrong")</f>
        <v>F.4 Ch 2</v>
      </c>
      <c r="M47" s="77" t="str">
        <f>IF(F47="correct",VLOOKUP(A47,analysis!A:O,14,FALSE),"wrong")</f>
        <v>AG2</v>
      </c>
      <c r="N47" s="77">
        <f>IF(F47="correct",VLOOKUP(A47,analysis!A:O,12,FALSE),"wrong")</f>
        <v>7</v>
      </c>
      <c r="O47" s="77">
        <f>IF(F47="correct",VLOOKUP(A47,analysis!A:R,16,FALSE),"wrong")</f>
        <v>4</v>
      </c>
      <c r="R47" s="62" t="s">
        <v>448</v>
      </c>
      <c r="S47" s="62">
        <v>5</v>
      </c>
      <c r="U47" s="77">
        <f t="shared" si="13"/>
        <v>3</v>
      </c>
      <c r="W47" s="77">
        <f t="shared" si="14"/>
        <v>4</v>
      </c>
      <c r="Y47" s="67">
        <f t="shared" si="15"/>
        <v>9.0909090909090917</v>
      </c>
      <c r="AA47" s="77">
        <f>U47/W47*100</f>
        <v>75</v>
      </c>
      <c r="AD47" s="77" t="s">
        <v>415</v>
      </c>
      <c r="AE47" s="77" t="s">
        <v>415</v>
      </c>
      <c r="AF47" s="77" t="s">
        <v>415</v>
      </c>
      <c r="AG47" s="77" t="s">
        <v>415</v>
      </c>
      <c r="AH47" s="77" t="s">
        <v>415</v>
      </c>
    </row>
    <row r="48" spans="1:35" x14ac:dyDescent="0.25">
      <c r="A48" s="77" t="str">
        <f t="shared" si="12"/>
        <v>201841</v>
      </c>
      <c r="B48" s="77">
        <v>41</v>
      </c>
      <c r="D48" s="80" t="str">
        <f>VLOOKUP($D$1,'google form'!A:BK,8+B48,FALSE)</f>
        <v>A</v>
      </c>
      <c r="F48" s="77" t="str">
        <f>IF(D48=VLOOKUP(A48,analysis!A:N,6,FALSE),"correct",VLOOKUP(A48,analysis!A:O,9,FALSE))</f>
        <v>F.5 Ch 10</v>
      </c>
      <c r="G48" s="77" t="str">
        <f>IF(D48=VLOOKUP(A48,analysis!A:N,6,FALSE),"correct",VLOOKUP(A48,analysis!A:O,14,FALSE))</f>
        <v>3D2</v>
      </c>
      <c r="H48" s="77">
        <f>IF(D48=VLOOKUP(A48,analysis!A:N,6,FALSE),"correct",VLOOKUP(A48,analysis!A:O,12,FALSE))</f>
        <v>5</v>
      </c>
      <c r="I48" s="77">
        <f>IF(D48=VLOOKUP(A48,analysis!A:R,6,FALSE),"correct",VLOOKUP(A48,analysis!A:R,16,FALSE))</f>
        <v>5</v>
      </c>
      <c r="L48" s="77" t="str">
        <f>IF(F48="correct",VLOOKUP(A48,analysis!A:O,9,FALSE),"wrong")</f>
        <v>wrong</v>
      </c>
      <c r="M48" s="77" t="str">
        <f>IF(F48="correct",VLOOKUP(A48,analysis!A:O,14,FALSE),"wrong")</f>
        <v>wrong</v>
      </c>
      <c r="N48" s="77" t="str">
        <f>IF(F48="correct",VLOOKUP(A48,analysis!A:O,12,FALSE),"wrong")</f>
        <v>wrong</v>
      </c>
      <c r="O48" s="77" t="str">
        <f>IF(F48="correct",VLOOKUP(A48,analysis!A:R,16,FALSE),"wrong")</f>
        <v>wrong</v>
      </c>
      <c r="R48" s="62" t="s">
        <v>448</v>
      </c>
      <c r="S48" s="62">
        <v>6</v>
      </c>
      <c r="U48" s="77">
        <f t="shared" si="13"/>
        <v>1</v>
      </c>
      <c r="W48" s="77">
        <f t="shared" si="14"/>
        <v>5</v>
      </c>
      <c r="Y48" s="67">
        <f t="shared" si="15"/>
        <v>11.363636363636363</v>
      </c>
      <c r="AA48" s="77">
        <f>IF(W48=0,"N/A",U48/W48*100)</f>
        <v>20</v>
      </c>
      <c r="AD48" s="77" t="s">
        <v>415</v>
      </c>
      <c r="AE48" s="77" t="s">
        <v>415</v>
      </c>
      <c r="AF48" s="77" t="s">
        <v>415</v>
      </c>
      <c r="AG48" s="77" t="s">
        <v>415</v>
      </c>
      <c r="AH48" s="77" t="s">
        <v>415</v>
      </c>
    </row>
    <row r="49" spans="1:34" x14ac:dyDescent="0.25">
      <c r="A49" s="77" t="str">
        <f t="shared" si="12"/>
        <v>201842</v>
      </c>
      <c r="B49" s="77">
        <v>42</v>
      </c>
      <c r="D49" s="80" t="str">
        <f>VLOOKUP($D$1,'google form'!A:BK,8+B49,FALSE)</f>
        <v>A</v>
      </c>
      <c r="F49" s="77" t="str">
        <f>IF(D49=VLOOKUP(A49,analysis!A:N,6,FALSE),"correct",VLOOKUP(A49,analysis!A:O,9,FALSE))</f>
        <v>correct</v>
      </c>
      <c r="G49" s="77" t="str">
        <f>IF(D49=VLOOKUP(A49,analysis!A:N,6,FALSE),"correct",VLOOKUP(A49,analysis!A:O,14,FALSE))</f>
        <v>correct</v>
      </c>
      <c r="H49" s="77" t="str">
        <f>IF(D49=VLOOKUP(A49,analysis!A:N,6,FALSE),"correct",VLOOKUP(A49,analysis!A:O,12,FALSE))</f>
        <v>correct</v>
      </c>
      <c r="I49" s="77" t="str">
        <f>IF(D49=VLOOKUP(A49,analysis!A:R,6,FALSE),"correct",VLOOKUP(A49,analysis!A:R,16,FALSE))</f>
        <v>correct</v>
      </c>
      <c r="L49" s="77" t="str">
        <f>IF(F49="correct",VLOOKUP(A49,analysis!A:O,9,FALSE),"wrong")</f>
        <v>F.5 Ch 4</v>
      </c>
      <c r="M49" s="77" t="str">
        <f>IF(F49="correct",VLOOKUP(A49,analysis!A:O,14,FALSE),"wrong")</f>
        <v>P2</v>
      </c>
      <c r="N49" s="77">
        <f>IF(F49="correct",VLOOKUP(A49,analysis!A:O,12,FALSE),"wrong")</f>
        <v>3</v>
      </c>
      <c r="O49" s="77">
        <f>IF(F49="correct",VLOOKUP(A49,analysis!A:R,16,FALSE),"wrong")</f>
        <v>5</v>
      </c>
      <c r="R49" s="62" t="s">
        <v>448</v>
      </c>
      <c r="S49" s="62">
        <v>7</v>
      </c>
      <c r="U49" s="77">
        <f t="shared" si="13"/>
        <v>1</v>
      </c>
      <c r="W49" s="77">
        <f t="shared" si="14"/>
        <v>2</v>
      </c>
      <c r="Y49" s="67">
        <f t="shared" si="15"/>
        <v>4.5454545454545459</v>
      </c>
      <c r="AA49" s="86">
        <f>IF(W49=0,"N/A",U49/W49*100)</f>
        <v>50</v>
      </c>
      <c r="AD49" s="77" t="s">
        <v>415</v>
      </c>
      <c r="AE49" s="77" t="s">
        <v>415</v>
      </c>
      <c r="AF49" s="77" t="s">
        <v>415</v>
      </c>
      <c r="AG49" s="77" t="s">
        <v>415</v>
      </c>
      <c r="AH49" s="77" t="s">
        <v>415</v>
      </c>
    </row>
    <row r="50" spans="1:34" x14ac:dyDescent="0.25">
      <c r="A50" s="77" t="str">
        <f t="shared" si="12"/>
        <v>201843</v>
      </c>
      <c r="B50" s="77">
        <v>43</v>
      </c>
      <c r="D50" s="80" t="str">
        <f>VLOOKUP($D$1,'google form'!A:BK,8+B50,FALSE)</f>
        <v>B</v>
      </c>
      <c r="F50" s="77" t="str">
        <f>IF(D50=VLOOKUP(A50,analysis!A:N,6,FALSE),"correct",VLOOKUP(A50,analysis!A:O,9,FALSE))</f>
        <v>F.5 Ch 5</v>
      </c>
      <c r="G50" s="77" t="str">
        <f>IF(D50=VLOOKUP(A50,analysis!A:N,6,FALSE),"correct",VLOOKUP(A50,analysis!A:O,14,FALSE))</f>
        <v>P2</v>
      </c>
      <c r="H50" s="77">
        <f>IF(D50=VLOOKUP(A50,analysis!A:N,6,FALSE),"correct",VLOOKUP(A50,analysis!A:O,12,FALSE))</f>
        <v>6</v>
      </c>
      <c r="I50" s="77">
        <f>IF(D50=VLOOKUP(A50,analysis!A:R,6,FALSE),"correct",VLOOKUP(A50,analysis!A:R,16,FALSE))</f>
        <v>5</v>
      </c>
      <c r="L50" s="77" t="str">
        <f>IF(F50="correct",VLOOKUP(A50,analysis!A:O,9,FALSE),"wrong")</f>
        <v>wrong</v>
      </c>
      <c r="M50" s="77" t="str">
        <f>IF(F50="correct",VLOOKUP(A50,analysis!A:O,14,FALSE),"wrong")</f>
        <v>wrong</v>
      </c>
      <c r="N50" s="77" t="str">
        <f>IF(F50="correct",VLOOKUP(A50,analysis!A:O,12,FALSE),"wrong")</f>
        <v>wrong</v>
      </c>
      <c r="O50" s="77" t="str">
        <f>IF(F50="correct",VLOOKUP(A50,analysis!A:R,16,FALSE),"wrong")</f>
        <v>wrong</v>
      </c>
      <c r="S50" s="77" t="s">
        <v>800</v>
      </c>
      <c r="U50" s="77">
        <f>SUM(U44:U49)</f>
        <v>34</v>
      </c>
      <c r="W50" s="77">
        <f>SUM(W44:W49)</f>
        <v>45</v>
      </c>
      <c r="AA50" s="77">
        <f>W53</f>
        <v>45</v>
      </c>
    </row>
    <row r="51" spans="1:34" x14ac:dyDescent="0.25">
      <c r="A51" s="77" t="str">
        <f t="shared" si="12"/>
        <v>201844</v>
      </c>
      <c r="B51" s="77">
        <v>44</v>
      </c>
      <c r="D51" s="80" t="str">
        <f>VLOOKUP($D$1,'google form'!A:BK,8+B51,FALSE)</f>
        <v>B</v>
      </c>
      <c r="F51" s="77" t="str">
        <f>IF(D51=VLOOKUP(A51,analysis!A:N,6,FALSE),"correct",VLOOKUP(A51,analysis!A:O,9,FALSE))</f>
        <v>correct</v>
      </c>
      <c r="G51" s="77" t="str">
        <f>IF(D51=VLOOKUP(A51,analysis!A:N,6,FALSE),"correct",VLOOKUP(A51,analysis!A:O,14,FALSE))</f>
        <v>correct</v>
      </c>
      <c r="H51" s="77" t="str">
        <f>IF(D51=VLOOKUP(A51,analysis!A:N,6,FALSE),"correct",VLOOKUP(A51,analysis!A:O,12,FALSE))</f>
        <v>correct</v>
      </c>
      <c r="I51" s="77" t="str">
        <f>IF(D51=VLOOKUP(A51,analysis!A:R,6,FALSE),"correct",VLOOKUP(A51,analysis!A:R,16,FALSE))</f>
        <v>correct</v>
      </c>
      <c r="L51" s="77" t="str">
        <f>IF(F51="correct",VLOOKUP(A51,analysis!A:O,9,FALSE),"wrong")</f>
        <v>F.5 Ch 12</v>
      </c>
      <c r="M51" s="77" t="str">
        <f>IF(F51="correct",VLOOKUP(A51,analysis!A:O,14,FALSE),"wrong")</f>
        <v>S4</v>
      </c>
      <c r="N51" s="77">
        <f>IF(F51="correct",VLOOKUP(A51,analysis!A:O,12,FALSE),"wrong")</f>
        <v>2</v>
      </c>
      <c r="O51" s="77">
        <f>IF(F51="correct",VLOOKUP(A51,analysis!A:R,16,FALSE),"wrong")</f>
        <v>5</v>
      </c>
      <c r="S51" s="77" t="s">
        <v>801</v>
      </c>
      <c r="AA51" s="77">
        <f>U50</f>
        <v>34</v>
      </c>
    </row>
    <row r="52" spans="1:34" x14ac:dyDescent="0.25">
      <c r="A52" s="77" t="str">
        <f t="shared" si="12"/>
        <v>201845</v>
      </c>
      <c r="B52" s="77">
        <v>45</v>
      </c>
      <c r="D52" s="80" t="str">
        <f>VLOOKUP($D$1,'google form'!A:BK,8+B52,FALSE)</f>
        <v>A</v>
      </c>
      <c r="F52" s="77" t="str">
        <f>IF(D52=VLOOKUP(A52,analysis!A:N,6,FALSE),"correct",VLOOKUP(A52,analysis!A:O,9,FALSE))</f>
        <v>correct</v>
      </c>
      <c r="G52" s="77" t="str">
        <f>IF(D52=VLOOKUP(A52,analysis!A:N,6,FALSE),"correct",VLOOKUP(A52,analysis!A:O,14,FALSE))</f>
        <v>correct</v>
      </c>
      <c r="H52" s="77" t="str">
        <f>IF(D52=VLOOKUP(A52,analysis!A:N,6,FALSE),"correct",VLOOKUP(A52,analysis!A:O,12,FALSE))</f>
        <v>correct</v>
      </c>
      <c r="I52" s="77" t="str">
        <f>IF(D52=VLOOKUP(A52,analysis!A:R,6,FALSE),"correct",VLOOKUP(A52,analysis!A:R,16,FALSE))</f>
        <v>correct</v>
      </c>
      <c r="L52" s="77" t="str">
        <f>IF(F52="correct",VLOOKUP(A52,analysis!A:O,9,FALSE),"wrong")</f>
        <v>F.6 Ch 1</v>
      </c>
      <c r="M52" s="77" t="str">
        <f>IF(F52="correct",VLOOKUP(A52,analysis!A:O,14,FALSE),"wrong")</f>
        <v>A3</v>
      </c>
      <c r="N52" s="77">
        <f>IF(F52="correct",VLOOKUP(A52,analysis!A:O,12,FALSE),"wrong")</f>
        <v>3</v>
      </c>
      <c r="O52" s="77">
        <f>IF(F52="correct",VLOOKUP(A52,analysis!A:R,16,FALSE),"wrong")</f>
        <v>6</v>
      </c>
      <c r="U52" s="77" t="s">
        <v>532</v>
      </c>
      <c r="W52" s="77" t="s">
        <v>534</v>
      </c>
      <c r="Y52" s="77" t="s">
        <v>536</v>
      </c>
      <c r="AA52" s="77" t="s">
        <v>538</v>
      </c>
    </row>
    <row r="53" spans="1:34" x14ac:dyDescent="0.25">
      <c r="A53" s="77" t="str">
        <f t="shared" si="12"/>
        <v>201846</v>
      </c>
      <c r="B53" s="77">
        <v>46</v>
      </c>
      <c r="D53" s="80">
        <f>VLOOKUP($D$1,'google form'!A:BK,8+B53,FALSE)</f>
        <v>0</v>
      </c>
      <c r="F53" s="77" t="e">
        <f>IF(D53=VLOOKUP(A53,analysis!A:N,6,FALSE),"correct",VLOOKUP(A53,analysis!A:O,9,FALSE))</f>
        <v>#N/A</v>
      </c>
      <c r="G53" s="77" t="e">
        <f>IF(D53=VLOOKUP(A53,analysis!A:N,6,FALSE),"correct",VLOOKUP(A53,analysis!A:O,14,FALSE))</f>
        <v>#N/A</v>
      </c>
      <c r="H53" s="77" t="e">
        <f>IF(D53=VLOOKUP(A53,analysis!A:N,6,FALSE),"correct",VLOOKUP(A53,analysis!A:O,12,FALSE))</f>
        <v>#N/A</v>
      </c>
      <c r="I53" s="77" t="e">
        <f>IF(D53=VLOOKUP(A53,analysis!A:R,6,FALSE),"correct",VLOOKUP(A53,analysis!A:R,16,FALSE))</f>
        <v>#N/A</v>
      </c>
      <c r="L53" s="77" t="e">
        <f>IF(F53="correct",VLOOKUP(A53,analysis!A:O,9,FALSE),"wrong")</f>
        <v>#N/A</v>
      </c>
      <c r="M53" s="77" t="e">
        <f>IF(F53="correct",VLOOKUP(A53,analysis!A:O,14,FALSE),"wrong")</f>
        <v>#N/A</v>
      </c>
      <c r="N53" s="77" t="e">
        <f>IF(F53="correct",VLOOKUP(A53,analysis!A:O,12,FALSE),"wrong")</f>
        <v>#N/A</v>
      </c>
      <c r="O53" s="77" t="e">
        <f>IF(F53="correct",VLOOKUP(A53,analysis!A:R,16,FALSE),"wrong")</f>
        <v>#N/A</v>
      </c>
      <c r="U53" s="77">
        <f>SUM(U44:U49)</f>
        <v>34</v>
      </c>
      <c r="W53" s="77">
        <f>COUNTIF(D8:D61,"*")</f>
        <v>45</v>
      </c>
      <c r="Y53" s="77">
        <f>U53/W53*100</f>
        <v>75.555555555555557</v>
      </c>
      <c r="AA53" s="77">
        <f>U53/W50*100</f>
        <v>75.555555555555557</v>
      </c>
    </row>
    <row r="54" spans="1:34" x14ac:dyDescent="0.25">
      <c r="A54" s="77" t="str">
        <f t="shared" si="12"/>
        <v>201847</v>
      </c>
      <c r="B54" s="77">
        <v>47</v>
      </c>
      <c r="D54" s="80">
        <f>VLOOKUP($D$1,'google form'!A:BK,8+B54,FALSE)</f>
        <v>0</v>
      </c>
      <c r="F54" s="77" t="e">
        <f>IF(D54=VLOOKUP(A54,analysis!A:N,6,FALSE),"correct",VLOOKUP(A54,analysis!A:O,9,FALSE))</f>
        <v>#N/A</v>
      </c>
      <c r="G54" s="77" t="e">
        <f>IF(D54=VLOOKUP(A54,analysis!A:N,6,FALSE),"correct",VLOOKUP(A54,analysis!A:O,14,FALSE))</f>
        <v>#N/A</v>
      </c>
      <c r="H54" s="77" t="e">
        <f>IF(D54=VLOOKUP(A54,analysis!A:N,6,FALSE),"correct",VLOOKUP(A54,analysis!A:O,12,FALSE))</f>
        <v>#N/A</v>
      </c>
      <c r="I54" s="77" t="e">
        <f>IF(D54=VLOOKUP(A54,analysis!A:R,6,FALSE),"correct",VLOOKUP(A54,analysis!A:R,16,FALSE))</f>
        <v>#N/A</v>
      </c>
      <c r="L54" s="77" t="e">
        <f>IF(F54="correct",VLOOKUP(A54,analysis!A:O,9,FALSE),"wrong")</f>
        <v>#N/A</v>
      </c>
      <c r="M54" s="77" t="e">
        <f>IF(F54="correct",VLOOKUP(A54,analysis!A:O,14,FALSE),"wrong")</f>
        <v>#N/A</v>
      </c>
      <c r="N54" s="77" t="e">
        <f>IF(F54="correct",VLOOKUP(A54,analysis!A:O,12,FALSE),"wrong")</f>
        <v>#N/A</v>
      </c>
      <c r="O54" s="77" t="e">
        <f>IF(F54="correct",VLOOKUP(A54,analysis!A:R,16,FALSE),"wrong")</f>
        <v>#N/A</v>
      </c>
    </row>
    <row r="55" spans="1:34" x14ac:dyDescent="0.25">
      <c r="A55" s="77" t="str">
        <f t="shared" si="12"/>
        <v>201848</v>
      </c>
      <c r="B55" s="77">
        <v>48</v>
      </c>
      <c r="D55" s="80">
        <f>VLOOKUP($D$1,'google form'!A:BK,8+B55,FALSE)</f>
        <v>0</v>
      </c>
      <c r="F55" s="77" t="e">
        <f>IF(D55=VLOOKUP(A55,analysis!A:N,6,FALSE),"correct",VLOOKUP(A55,analysis!A:O,9,FALSE))</f>
        <v>#N/A</v>
      </c>
      <c r="G55" s="77" t="e">
        <f>IF(D55=VLOOKUP(A55,analysis!A:N,6,FALSE),"correct",VLOOKUP(A55,analysis!A:O,14,FALSE))</f>
        <v>#N/A</v>
      </c>
      <c r="H55" s="77" t="e">
        <f>IF(D55=VLOOKUP(A55,analysis!A:N,6,FALSE),"correct",VLOOKUP(A55,analysis!A:O,12,FALSE))</f>
        <v>#N/A</v>
      </c>
      <c r="I55" s="77" t="e">
        <f>IF(D55=VLOOKUP(A55,analysis!A:R,6,FALSE),"correct",VLOOKUP(A55,analysis!A:R,16,FALSE))</f>
        <v>#N/A</v>
      </c>
      <c r="L55" s="77" t="e">
        <f>IF(F55="correct",VLOOKUP(A55,analysis!A:O,9,FALSE),"wrong")</f>
        <v>#N/A</v>
      </c>
      <c r="M55" s="77" t="e">
        <f>IF(F55="correct",VLOOKUP(A55,analysis!A:O,14,FALSE),"wrong")</f>
        <v>#N/A</v>
      </c>
      <c r="N55" s="77" t="e">
        <f>IF(F55="correct",VLOOKUP(A55,analysis!A:O,12,FALSE),"wrong")</f>
        <v>#N/A</v>
      </c>
      <c r="O55" s="77" t="e">
        <f>IF(F55="correct",VLOOKUP(A55,analysis!A:R,16,FALSE),"wrong")</f>
        <v>#N/A</v>
      </c>
    </row>
    <row r="56" spans="1:34" x14ac:dyDescent="0.25">
      <c r="A56" s="77" t="str">
        <f t="shared" si="12"/>
        <v>201849</v>
      </c>
      <c r="B56" s="77">
        <v>49</v>
      </c>
      <c r="D56" s="80">
        <f>VLOOKUP($D$1,'google form'!A:BK,8+B56,FALSE)</f>
        <v>0</v>
      </c>
      <c r="F56" s="77" t="e">
        <f>IF(D56=VLOOKUP(A56,analysis!A:N,6,FALSE),"correct",VLOOKUP(A56,analysis!A:O,9,FALSE))</f>
        <v>#N/A</v>
      </c>
      <c r="G56" s="77" t="e">
        <f>IF(D56=VLOOKUP(A56,analysis!A:N,6,FALSE),"correct",VLOOKUP(A56,analysis!A:O,14,FALSE))</f>
        <v>#N/A</v>
      </c>
      <c r="H56" s="77" t="e">
        <f>IF(D56=VLOOKUP(A56,analysis!A:N,6,FALSE),"correct",VLOOKUP(A56,analysis!A:O,12,FALSE))</f>
        <v>#N/A</v>
      </c>
      <c r="I56" s="77" t="e">
        <f>IF(D56=VLOOKUP(A56,analysis!A:R,6,FALSE),"correct",VLOOKUP(A56,analysis!A:R,16,FALSE))</f>
        <v>#N/A</v>
      </c>
      <c r="L56" s="77" t="e">
        <f>IF(F56="correct",VLOOKUP(A56,analysis!A:O,9,FALSE),"wrong")</f>
        <v>#N/A</v>
      </c>
      <c r="M56" s="77" t="e">
        <f>IF(F56="correct",VLOOKUP(A56,analysis!A:O,14,FALSE),"wrong")</f>
        <v>#N/A</v>
      </c>
      <c r="N56" s="77" t="e">
        <f>IF(F56="correct",VLOOKUP(A56,analysis!A:O,12,FALSE),"wrong")</f>
        <v>#N/A</v>
      </c>
      <c r="O56" s="77" t="e">
        <f>IF(F56="correct",VLOOKUP(A56,analysis!A:R,16,FALSE),"wrong")</f>
        <v>#N/A</v>
      </c>
    </row>
    <row r="57" spans="1:34" x14ac:dyDescent="0.25">
      <c r="A57" s="77" t="str">
        <f t="shared" si="12"/>
        <v>201850</v>
      </c>
      <c r="B57" s="77">
        <v>50</v>
      </c>
      <c r="D57" s="80">
        <f>VLOOKUP($D$1,'google form'!A:BK,8+B57,FALSE)</f>
        <v>0</v>
      </c>
      <c r="F57" s="77" t="e">
        <f>IF(D57=VLOOKUP(A57,analysis!A:N,6,FALSE),"correct",VLOOKUP(A57,analysis!A:O,9,FALSE))</f>
        <v>#N/A</v>
      </c>
      <c r="G57" s="77" t="e">
        <f>IF(D57=VLOOKUP(A57,analysis!A:N,6,FALSE),"correct",VLOOKUP(A57,analysis!A:O,14,FALSE))</f>
        <v>#N/A</v>
      </c>
      <c r="H57" s="77" t="e">
        <f>IF(D57=VLOOKUP(A57,analysis!A:N,6,FALSE),"correct",VLOOKUP(A57,analysis!A:O,12,FALSE))</f>
        <v>#N/A</v>
      </c>
      <c r="I57" s="77" t="e">
        <f>IF(D57=VLOOKUP(A57,analysis!A:R,6,FALSE),"correct",VLOOKUP(A57,analysis!A:R,16,FALSE))</f>
        <v>#N/A</v>
      </c>
      <c r="L57" s="77" t="e">
        <f>IF(F57="correct",VLOOKUP(A57,analysis!A:O,9,FALSE),"wrong")</f>
        <v>#N/A</v>
      </c>
      <c r="M57" s="77" t="e">
        <f>IF(F57="correct",VLOOKUP(A57,analysis!A:O,14,FALSE),"wrong")</f>
        <v>#N/A</v>
      </c>
      <c r="N57" s="77" t="e">
        <f>IF(F57="correct",VLOOKUP(A57,analysis!A:O,12,FALSE),"wrong")</f>
        <v>#N/A</v>
      </c>
      <c r="O57" s="77" t="e">
        <f>IF(F57="correct",VLOOKUP(A57,analysis!A:R,16,FALSE),"wrong")</f>
        <v>#N/A</v>
      </c>
    </row>
    <row r="58" spans="1:34" x14ac:dyDescent="0.25">
      <c r="A58" s="77" t="str">
        <f t="shared" si="12"/>
        <v>201851</v>
      </c>
      <c r="B58" s="77">
        <v>51</v>
      </c>
      <c r="D58" s="80">
        <f>VLOOKUP($D$1,'google form'!A:BK,8+B58,FALSE)</f>
        <v>0</v>
      </c>
      <c r="F58" s="77" t="e">
        <f>IF(D58=VLOOKUP(A58,analysis!A:N,6,FALSE),"correct",VLOOKUP(A58,analysis!A:O,9,FALSE))</f>
        <v>#N/A</v>
      </c>
      <c r="G58" s="77" t="e">
        <f>IF(D58=VLOOKUP(A58,analysis!A:N,6,FALSE),"correct",VLOOKUP(A58,analysis!A:O,14,FALSE))</f>
        <v>#N/A</v>
      </c>
      <c r="H58" s="77" t="e">
        <f>IF(D58=VLOOKUP(A58,analysis!A:N,6,FALSE),"correct",VLOOKUP(A58,analysis!A:O,12,FALSE))</f>
        <v>#N/A</v>
      </c>
      <c r="I58" s="77" t="e">
        <f>IF(D58=VLOOKUP(A58,analysis!A:R,6,FALSE),"correct",VLOOKUP(A58,analysis!A:R,16,FALSE))</f>
        <v>#N/A</v>
      </c>
      <c r="L58" s="77" t="e">
        <f>IF(F58="correct",VLOOKUP(A58,analysis!A:O,9,FALSE),"wrong")</f>
        <v>#N/A</v>
      </c>
      <c r="M58" s="77" t="e">
        <f>IF(F58="correct",VLOOKUP(A58,analysis!A:O,14,FALSE),"wrong")</f>
        <v>#N/A</v>
      </c>
      <c r="N58" s="77" t="e">
        <f>IF(F58="correct",VLOOKUP(A58,analysis!A:O,12,FALSE),"wrong")</f>
        <v>#N/A</v>
      </c>
      <c r="O58" s="77" t="e">
        <f>IF(F58="correct",VLOOKUP(A58,analysis!A:R,16,FALSE),"wrong")</f>
        <v>#N/A</v>
      </c>
    </row>
    <row r="59" spans="1:34" x14ac:dyDescent="0.25">
      <c r="A59" s="77" t="str">
        <f t="shared" si="12"/>
        <v>201852</v>
      </c>
      <c r="B59" s="77">
        <v>52</v>
      </c>
      <c r="D59" s="80">
        <f>VLOOKUP($D$1,'google form'!A:BK,8+B59,FALSE)</f>
        <v>0</v>
      </c>
      <c r="F59" s="77" t="e">
        <f>IF(D59=VLOOKUP(A59,analysis!A:N,6,FALSE),"correct",VLOOKUP(A59,analysis!A:O,9,FALSE))</f>
        <v>#N/A</v>
      </c>
      <c r="G59" s="77" t="e">
        <f>IF(D59=VLOOKUP(A59,analysis!A:N,6,FALSE),"correct",VLOOKUP(A59,analysis!A:O,14,FALSE))</f>
        <v>#N/A</v>
      </c>
      <c r="H59" s="77" t="e">
        <f>IF(D59=VLOOKUP(A59,analysis!A:N,6,FALSE),"correct",VLOOKUP(A59,analysis!A:O,12,FALSE))</f>
        <v>#N/A</v>
      </c>
      <c r="I59" s="77" t="e">
        <f>IF(D59=VLOOKUP(A59,analysis!A:R,6,FALSE),"correct",VLOOKUP(A59,analysis!A:R,16,FALSE))</f>
        <v>#N/A</v>
      </c>
      <c r="L59" s="77" t="e">
        <f>IF(F59="correct",VLOOKUP(A59,analysis!A:O,9,FALSE),"wrong")</f>
        <v>#N/A</v>
      </c>
      <c r="M59" s="77" t="e">
        <f>IF(F59="correct",VLOOKUP(A59,analysis!A:O,14,FALSE),"wrong")</f>
        <v>#N/A</v>
      </c>
      <c r="N59" s="77" t="e">
        <f>IF(F59="correct",VLOOKUP(A59,analysis!A:O,12,FALSE),"wrong")</f>
        <v>#N/A</v>
      </c>
      <c r="O59" s="77" t="e">
        <f>IF(F59="correct",VLOOKUP(A59,analysis!A:R,16,FALSE),"wrong")</f>
        <v>#N/A</v>
      </c>
    </row>
    <row r="60" spans="1:34" ht="15.75" customHeight="1" x14ac:dyDescent="0.25">
      <c r="A60" s="77" t="str">
        <f t="shared" si="12"/>
        <v>201853</v>
      </c>
      <c r="B60" s="77">
        <v>53</v>
      </c>
      <c r="D60" s="80">
        <f>VLOOKUP($D$1,'google form'!A:BK,8+B60,FALSE)</f>
        <v>0</v>
      </c>
      <c r="F60" s="77" t="e">
        <f>IF(D60=VLOOKUP(A60,analysis!A:N,6,FALSE),"correct",VLOOKUP(A60,analysis!A:O,9,FALSE))</f>
        <v>#N/A</v>
      </c>
      <c r="G60" s="77" t="e">
        <f>IF(D60=VLOOKUP(A60,analysis!A:N,6,FALSE),"correct",VLOOKUP(A60,analysis!A:O,14,FALSE))</f>
        <v>#N/A</v>
      </c>
      <c r="H60" s="77" t="e">
        <f>IF(D60=VLOOKUP(A60,analysis!A:N,6,FALSE),"correct",VLOOKUP(A60,analysis!A:O,12,FALSE))</f>
        <v>#N/A</v>
      </c>
      <c r="I60" s="77" t="e">
        <f>IF(D60=VLOOKUP(A60,analysis!A:R,6,FALSE),"correct",VLOOKUP(A60,analysis!A:R,16,FALSE))</f>
        <v>#N/A</v>
      </c>
      <c r="L60" s="77" t="e">
        <f>IF(F60="correct",VLOOKUP(A60,analysis!A:O,9,FALSE),"wrong")</f>
        <v>#N/A</v>
      </c>
      <c r="M60" s="77" t="e">
        <f>IF(F60="correct",VLOOKUP(A60,analysis!A:O,14,FALSE),"wrong")</f>
        <v>#N/A</v>
      </c>
      <c r="N60" s="77" t="e">
        <f>IF(F60="correct",VLOOKUP(A60,analysis!A:O,12,FALSE),"wrong")</f>
        <v>#N/A</v>
      </c>
      <c r="O60" s="77" t="e">
        <f>IF(F60="correct",VLOOKUP(A60,analysis!A:R,16,FALSE),"wrong")</f>
        <v>#N/A</v>
      </c>
    </row>
    <row r="61" spans="1:34" x14ac:dyDescent="0.25">
      <c r="A61" s="77" t="str">
        <f t="shared" si="12"/>
        <v>201854</v>
      </c>
      <c r="B61" s="77">
        <v>54</v>
      </c>
      <c r="D61" s="80">
        <f>VLOOKUP($D$1,'google form'!A:BK,8+B61,FALSE)</f>
        <v>0</v>
      </c>
      <c r="F61" s="77" t="e">
        <f>IF(D61=VLOOKUP(A61,analysis!A:N,6,FALSE),"correct",VLOOKUP(A61,analysis!A:O,9,FALSE))</f>
        <v>#N/A</v>
      </c>
      <c r="G61" s="77" t="e">
        <f>IF(D61=VLOOKUP(A61,analysis!A:N,6,FALSE),"correct",VLOOKUP(A61,analysis!A:O,14,FALSE))</f>
        <v>#N/A</v>
      </c>
      <c r="H61" s="77" t="e">
        <f>IF(D61=VLOOKUP(A61,analysis!A:N,6,FALSE),"correct",VLOOKUP(A61,analysis!A:O,12,FALSE))</f>
        <v>#N/A</v>
      </c>
      <c r="I61" s="77" t="e">
        <f>IF(D61=VLOOKUP(A61,analysis!A:R,6,FALSE),"correct",VLOOKUP(A61,analysis!A:R,16,FALSE))</f>
        <v>#N/A</v>
      </c>
      <c r="L61" s="77" t="e">
        <f>IF(F61="correct",VLOOKUP(A61,analysis!A:O,9,FALSE),"wrong")</f>
        <v>#N/A</v>
      </c>
      <c r="M61" s="77" t="e">
        <f>IF(F61="correct",VLOOKUP(A61,analysis!A:O,14,FALSE),"wrong")</f>
        <v>#N/A</v>
      </c>
      <c r="N61" s="77" t="e">
        <f>IF(F61="correct",VLOOKUP(A61,analysis!A:O,12,FALSE),"wrong")</f>
        <v>#N/A</v>
      </c>
      <c r="O61" s="77" t="e">
        <f>IF(F61="correct",VLOOKUP(A61,analysis!A:R,16,FALSE),"wrong")</f>
        <v>#N/A</v>
      </c>
    </row>
  </sheetData>
  <phoneticPr fontId="2" type="noConversion"/>
  <conditionalFormatting sqref="U16">
    <cfRule type="colorScale" priority="7">
      <colorScale>
        <cfvo type="percent" val="0"/>
        <cfvo type="percent" val="100"/>
        <color rgb="FFFF7128"/>
        <color rgb="FFFFEF9C"/>
      </colorScale>
    </cfRule>
  </conditionalFormatting>
  <conditionalFormatting sqref="U42">
    <cfRule type="colorScale" priority="6">
      <colorScale>
        <cfvo type="percent" val="0"/>
        <cfvo type="percent" val="100"/>
        <color rgb="FFFF7128"/>
        <color rgb="FFFFEF9C"/>
      </colorScale>
    </cfRule>
  </conditionalFormatting>
  <conditionalFormatting sqref="U50">
    <cfRule type="colorScale" priority="5">
      <colorScale>
        <cfvo type="percent" val="0"/>
        <cfvo type="percent" val="100"/>
        <color rgb="FFFF7128"/>
        <color rgb="FFFFEF9C"/>
      </colorScale>
    </cfRule>
  </conditionalFormatting>
  <conditionalFormatting sqref="AA9:AA16 AA18:AA49">
    <cfRule type="cellIs" dxfId="2495" priority="1" operator="between">
      <formula>80</formula>
      <formula>50</formula>
    </cfRule>
    <cfRule type="cellIs" dxfId="2494" priority="2" operator="greaterThan">
      <formula>80</formula>
    </cfRule>
    <cfRule type="cellIs" dxfId="2493" priority="3" operator="between">
      <formula>0</formula>
      <formula>50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0"/>
  <dimension ref="A1:HIW134"/>
  <sheetViews>
    <sheetView topLeftCell="GA55" zoomScale="70" zoomScaleNormal="70" workbookViewId="0">
      <selection activeCell="C109" sqref="C60:GR109"/>
    </sheetView>
  </sheetViews>
  <sheetFormatPr defaultColWidth="8.875" defaultRowHeight="16.5" x14ac:dyDescent="0.25"/>
  <cols>
    <col min="452" max="452" width="13.375" customWidth="1"/>
    <col min="914" max="914" width="13.375" customWidth="1"/>
  </cols>
  <sheetData>
    <row r="1" spans="1:5119 5124:5665" x14ac:dyDescent="0.25">
      <c r="A1" t="s">
        <v>583</v>
      </c>
      <c r="D1" s="62">
        <v>380</v>
      </c>
      <c r="N1" s="86"/>
      <c r="O1" s="86"/>
      <c r="P1" s="86"/>
      <c r="Q1" s="86" t="s">
        <v>478</v>
      </c>
      <c r="R1" s="86" t="s">
        <v>529</v>
      </c>
      <c r="S1" s="86"/>
      <c r="T1" s="86" t="s">
        <v>539</v>
      </c>
      <c r="U1" s="86">
        <v>1</v>
      </c>
      <c r="V1" s="86"/>
      <c r="W1" s="86"/>
      <c r="AB1" s="86"/>
      <c r="AC1" s="86"/>
      <c r="AD1" s="86"/>
      <c r="AE1" s="86" t="s">
        <v>478</v>
      </c>
      <c r="AF1" s="86" t="s">
        <v>529</v>
      </c>
      <c r="AG1" s="86"/>
      <c r="AH1" s="86" t="s">
        <v>539</v>
      </c>
      <c r="AI1" s="86">
        <v>2</v>
      </c>
      <c r="AJ1" s="86"/>
      <c r="AK1" s="86"/>
      <c r="AP1" s="86"/>
      <c r="AQ1" s="86"/>
      <c r="AR1" s="86"/>
      <c r="AS1" s="86" t="s">
        <v>478</v>
      </c>
      <c r="AT1" s="86" t="s">
        <v>529</v>
      </c>
      <c r="AU1" s="86"/>
      <c r="AV1" s="86" t="s">
        <v>539</v>
      </c>
      <c r="AW1" s="86">
        <v>3</v>
      </c>
      <c r="AX1" s="86"/>
      <c r="AY1" s="86"/>
      <c r="BD1" s="86"/>
      <c r="BE1" s="86"/>
      <c r="BF1" s="86"/>
      <c r="BG1" s="86" t="s">
        <v>478</v>
      </c>
      <c r="BH1" s="86" t="s">
        <v>529</v>
      </c>
      <c r="BI1" s="86"/>
      <c r="BJ1" s="86" t="s">
        <v>539</v>
      </c>
      <c r="BK1" s="86">
        <v>4</v>
      </c>
      <c r="BL1" s="86"/>
      <c r="BM1" s="86"/>
      <c r="BR1" s="86"/>
      <c r="BS1" s="86"/>
      <c r="BT1" s="86"/>
      <c r="BU1" s="86" t="s">
        <v>478</v>
      </c>
      <c r="BV1" s="86" t="s">
        <v>529</v>
      </c>
      <c r="BW1" s="86"/>
      <c r="BX1" s="86" t="s">
        <v>539</v>
      </c>
      <c r="BY1" s="86">
        <v>5</v>
      </c>
      <c r="BZ1" s="86"/>
      <c r="CA1" s="86"/>
      <c r="CF1" s="86"/>
      <c r="CG1" s="86"/>
      <c r="CH1" s="86"/>
      <c r="CI1" s="86" t="s">
        <v>478</v>
      </c>
      <c r="CJ1" s="86" t="s">
        <v>529</v>
      </c>
      <c r="CK1" s="86"/>
      <c r="CL1" s="86" t="s">
        <v>539</v>
      </c>
      <c r="CM1" s="86">
        <v>6</v>
      </c>
      <c r="CN1" s="86"/>
      <c r="CO1" s="86"/>
      <c r="CT1" s="86"/>
      <c r="CU1" s="86"/>
      <c r="CV1" s="86"/>
      <c r="CW1" s="86" t="s">
        <v>478</v>
      </c>
      <c r="CX1" s="86" t="s">
        <v>529</v>
      </c>
      <c r="CY1" s="86"/>
      <c r="CZ1" s="86" t="s">
        <v>539</v>
      </c>
      <c r="DA1" s="86">
        <v>7</v>
      </c>
      <c r="DB1" s="86"/>
      <c r="DC1" s="86"/>
      <c r="DH1" s="86"/>
      <c r="DI1" s="86"/>
      <c r="DJ1" s="86"/>
      <c r="DK1" s="86" t="s">
        <v>478</v>
      </c>
      <c r="DL1" s="86" t="s">
        <v>529</v>
      </c>
      <c r="DM1" s="86"/>
      <c r="DN1" s="86" t="s">
        <v>539</v>
      </c>
      <c r="DO1" s="86">
        <v>8</v>
      </c>
      <c r="DP1" s="86"/>
      <c r="DQ1" s="86"/>
      <c r="DV1" s="86"/>
      <c r="DW1" s="86"/>
      <c r="DX1" s="86"/>
      <c r="DY1" s="86" t="s">
        <v>478</v>
      </c>
      <c r="DZ1" s="86" t="s">
        <v>529</v>
      </c>
      <c r="EA1" s="86"/>
      <c r="EB1" s="86" t="s">
        <v>539</v>
      </c>
      <c r="EC1" s="86">
        <v>9</v>
      </c>
      <c r="ED1" s="86"/>
      <c r="EE1" s="86"/>
      <c r="EJ1" s="86"/>
      <c r="EK1" s="86"/>
      <c r="EL1" s="86"/>
      <c r="EM1" s="86" t="s">
        <v>478</v>
      </c>
      <c r="EN1" s="86" t="s">
        <v>529</v>
      </c>
      <c r="EO1" s="86"/>
      <c r="EP1" s="86" t="s">
        <v>539</v>
      </c>
      <c r="EQ1" s="86">
        <v>10</v>
      </c>
      <c r="ER1" s="86"/>
      <c r="ES1" s="86"/>
      <c r="EX1" s="86"/>
      <c r="EY1" s="86"/>
      <c r="EZ1" s="86"/>
      <c r="FA1" s="86" t="s">
        <v>478</v>
      </c>
      <c r="FB1" s="86" t="s">
        <v>529</v>
      </c>
      <c r="FC1" s="86"/>
      <c r="FD1" s="86" t="s">
        <v>539</v>
      </c>
      <c r="FE1" s="86">
        <v>11</v>
      </c>
      <c r="FF1" s="86"/>
      <c r="FG1" s="86"/>
      <c r="FL1" s="86"/>
      <c r="FM1" s="86"/>
      <c r="FN1" s="86"/>
      <c r="FO1" s="86" t="s">
        <v>478</v>
      </c>
      <c r="FP1" s="86" t="s">
        <v>529</v>
      </c>
      <c r="FQ1" s="86"/>
      <c r="FR1" s="86" t="s">
        <v>539</v>
      </c>
      <c r="FS1" s="86">
        <v>12</v>
      </c>
      <c r="FT1" s="86"/>
      <c r="FU1" s="86"/>
      <c r="FZ1" s="86"/>
      <c r="GA1" s="86"/>
      <c r="GB1" s="86"/>
      <c r="GC1" s="86" t="s">
        <v>478</v>
      </c>
      <c r="GD1" s="86" t="s">
        <v>529</v>
      </c>
      <c r="GE1" s="86"/>
      <c r="GF1" s="86" t="s">
        <v>539</v>
      </c>
      <c r="GG1" s="86">
        <v>13</v>
      </c>
      <c r="GH1" s="86"/>
      <c r="GI1" s="86"/>
      <c r="GN1" s="86"/>
      <c r="GO1" s="86"/>
      <c r="GP1" s="86"/>
      <c r="GQ1" s="86" t="s">
        <v>478</v>
      </c>
      <c r="GR1" s="86" t="s">
        <v>529</v>
      </c>
      <c r="GS1" s="86"/>
      <c r="GT1" s="86" t="s">
        <v>539</v>
      </c>
      <c r="GU1" s="86">
        <v>14</v>
      </c>
      <c r="GV1" s="86"/>
      <c r="GW1" s="86"/>
      <c r="HB1" s="86"/>
      <c r="HC1" s="86"/>
      <c r="HD1" s="86"/>
      <c r="HE1" s="86" t="s">
        <v>478</v>
      </c>
      <c r="HF1" s="86" t="s">
        <v>529</v>
      </c>
      <c r="HG1" s="86"/>
      <c r="HH1" s="86" t="s">
        <v>539</v>
      </c>
      <c r="HI1" s="86">
        <v>15</v>
      </c>
      <c r="HJ1" s="86"/>
      <c r="HK1" s="86"/>
      <c r="HP1" s="86"/>
      <c r="HQ1" s="86"/>
      <c r="HR1" s="86"/>
      <c r="HS1" s="86" t="s">
        <v>478</v>
      </c>
      <c r="HT1" s="86" t="s">
        <v>529</v>
      </c>
      <c r="HU1" s="86"/>
      <c r="HV1" s="86" t="s">
        <v>539</v>
      </c>
      <c r="HW1" s="86">
        <v>16</v>
      </c>
      <c r="HX1" s="86"/>
      <c r="HY1" s="86"/>
      <c r="ID1" s="86"/>
      <c r="IE1" s="86"/>
      <c r="IF1" s="86"/>
      <c r="IG1" s="86" t="s">
        <v>478</v>
      </c>
      <c r="IH1" s="86" t="s">
        <v>529</v>
      </c>
      <c r="II1" s="86"/>
      <c r="IJ1" s="86" t="s">
        <v>539</v>
      </c>
      <c r="IK1" s="86">
        <v>17</v>
      </c>
      <c r="IL1" s="86"/>
      <c r="IM1" s="86"/>
      <c r="IR1" s="86"/>
      <c r="IS1" s="86"/>
      <c r="IT1" s="86"/>
      <c r="IU1" s="86" t="s">
        <v>478</v>
      </c>
      <c r="IV1" s="86" t="s">
        <v>529</v>
      </c>
      <c r="IW1" s="86"/>
      <c r="IX1" s="86" t="s">
        <v>539</v>
      </c>
      <c r="IY1" s="86">
        <v>18</v>
      </c>
      <c r="IZ1" s="86"/>
      <c r="JA1" s="86"/>
      <c r="JF1" s="86"/>
      <c r="JG1" s="86"/>
      <c r="JH1" s="86"/>
      <c r="JI1" s="86" t="s">
        <v>478</v>
      </c>
      <c r="JJ1" s="86" t="s">
        <v>529</v>
      </c>
      <c r="JK1" s="86"/>
      <c r="JL1" s="86" t="s">
        <v>539</v>
      </c>
      <c r="JM1" s="86">
        <v>19</v>
      </c>
      <c r="JN1" s="86"/>
      <c r="JO1" s="86"/>
      <c r="JT1" s="86"/>
      <c r="JU1" s="86"/>
      <c r="JV1" s="86"/>
      <c r="JW1" s="86" t="s">
        <v>478</v>
      </c>
      <c r="JX1" s="86" t="s">
        <v>529</v>
      </c>
      <c r="JY1" s="86"/>
      <c r="JZ1" s="86" t="s">
        <v>539</v>
      </c>
      <c r="KA1" s="86">
        <v>20</v>
      </c>
      <c r="KB1" s="86"/>
      <c r="KC1" s="86"/>
      <c r="KH1" s="86"/>
      <c r="KI1" s="86"/>
      <c r="KJ1" s="86"/>
      <c r="KK1" s="86" t="s">
        <v>478</v>
      </c>
      <c r="KL1" s="86" t="s">
        <v>529</v>
      </c>
      <c r="KM1" s="86"/>
      <c r="KN1" s="86" t="s">
        <v>539</v>
      </c>
      <c r="KO1" s="86">
        <v>21</v>
      </c>
      <c r="KP1" s="86"/>
      <c r="KQ1" s="86"/>
      <c r="KV1" s="86"/>
      <c r="KW1" s="86"/>
      <c r="KX1" s="86"/>
      <c r="KY1" s="86" t="s">
        <v>478</v>
      </c>
      <c r="KZ1" s="86" t="s">
        <v>529</v>
      </c>
      <c r="LA1" s="86"/>
      <c r="LB1" s="86" t="s">
        <v>539</v>
      </c>
      <c r="LC1" s="86">
        <v>22</v>
      </c>
      <c r="LD1" s="86"/>
      <c r="LE1" s="86"/>
      <c r="LJ1" s="86"/>
      <c r="LK1" s="86"/>
      <c r="LL1" s="86"/>
      <c r="LM1" s="86" t="s">
        <v>478</v>
      </c>
      <c r="LN1" s="86" t="s">
        <v>529</v>
      </c>
      <c r="LO1" s="86"/>
      <c r="LP1" s="86" t="s">
        <v>539</v>
      </c>
      <c r="LQ1" s="86">
        <v>23</v>
      </c>
      <c r="LR1" s="86"/>
      <c r="LS1" s="86"/>
      <c r="LX1" s="86"/>
      <c r="LY1" s="86"/>
      <c r="LZ1" s="86"/>
      <c r="MA1" s="86" t="s">
        <v>478</v>
      </c>
      <c r="MB1" s="86" t="s">
        <v>529</v>
      </c>
      <c r="MC1" s="86"/>
      <c r="MD1" s="86" t="s">
        <v>539</v>
      </c>
      <c r="ME1" s="86">
        <v>24</v>
      </c>
      <c r="MF1" s="86"/>
      <c r="MG1" s="86"/>
      <c r="ML1" s="86"/>
      <c r="MM1" s="86"/>
      <c r="MN1" s="86"/>
      <c r="MO1" s="86" t="s">
        <v>478</v>
      </c>
      <c r="MP1" s="86" t="s">
        <v>529</v>
      </c>
      <c r="MQ1" s="86"/>
      <c r="MR1" s="86" t="s">
        <v>539</v>
      </c>
      <c r="MS1" s="86">
        <v>25</v>
      </c>
      <c r="MT1" s="86"/>
      <c r="MU1" s="86"/>
      <c r="MZ1" s="86"/>
      <c r="NA1" s="86"/>
      <c r="NB1" s="86"/>
      <c r="NC1" s="86" t="s">
        <v>478</v>
      </c>
      <c r="ND1" s="86" t="s">
        <v>529</v>
      </c>
      <c r="NE1" s="86"/>
      <c r="NF1" s="86" t="s">
        <v>539</v>
      </c>
      <c r="NG1" s="86">
        <v>26</v>
      </c>
      <c r="NH1" s="86"/>
      <c r="NI1" s="86"/>
      <c r="NN1" s="86"/>
      <c r="NO1" s="86"/>
      <c r="NP1" s="86"/>
      <c r="NQ1" s="86" t="s">
        <v>478</v>
      </c>
      <c r="NR1" s="86" t="s">
        <v>529</v>
      </c>
      <c r="NS1" s="86"/>
      <c r="NT1" s="86" t="s">
        <v>539</v>
      </c>
      <c r="NU1" s="86">
        <v>27</v>
      </c>
      <c r="NV1" s="86"/>
      <c r="NW1" s="86"/>
      <c r="OB1" s="86"/>
      <c r="OC1" s="86"/>
      <c r="OD1" s="86"/>
      <c r="OE1" s="86" t="s">
        <v>478</v>
      </c>
      <c r="OF1" s="86" t="s">
        <v>529</v>
      </c>
      <c r="OG1" s="86"/>
      <c r="OH1" s="86" t="s">
        <v>539</v>
      </c>
      <c r="OI1" s="86">
        <v>28</v>
      </c>
      <c r="OJ1" s="86"/>
      <c r="OK1" s="86"/>
      <c r="OP1" s="86"/>
      <c r="OQ1" s="86"/>
      <c r="OR1" s="86"/>
      <c r="OS1" s="86" t="s">
        <v>478</v>
      </c>
      <c r="OT1" s="86" t="s">
        <v>529</v>
      </c>
      <c r="OU1" s="86"/>
      <c r="OV1" s="86" t="s">
        <v>539</v>
      </c>
      <c r="OW1" s="86">
        <v>29</v>
      </c>
      <c r="OX1" s="86"/>
      <c r="OY1" s="86"/>
      <c r="PD1" s="86"/>
      <c r="PE1" s="86"/>
      <c r="PF1" s="86"/>
      <c r="PG1" s="86" t="s">
        <v>478</v>
      </c>
      <c r="PH1" s="86" t="s">
        <v>529</v>
      </c>
      <c r="PI1" s="86"/>
      <c r="PJ1" s="86" t="s">
        <v>539</v>
      </c>
      <c r="PK1" s="86">
        <v>30</v>
      </c>
      <c r="PL1" s="86"/>
      <c r="PM1" s="86"/>
      <c r="PR1" s="86"/>
      <c r="PS1" s="86"/>
      <c r="PT1" s="86"/>
      <c r="PU1" s="86" t="s">
        <v>478</v>
      </c>
      <c r="PV1" s="86" t="s">
        <v>529</v>
      </c>
      <c r="PW1" s="86"/>
      <c r="PX1" s="86" t="s">
        <v>539</v>
      </c>
      <c r="PY1" s="86">
        <v>31</v>
      </c>
      <c r="PZ1" s="86"/>
      <c r="QA1" s="86"/>
      <c r="QF1" s="86"/>
      <c r="QG1" s="86"/>
      <c r="QH1" s="86"/>
      <c r="QI1" s="86" t="s">
        <v>478</v>
      </c>
      <c r="QJ1" s="86" t="s">
        <v>529</v>
      </c>
      <c r="QK1" s="86"/>
      <c r="QL1" s="86" t="s">
        <v>539</v>
      </c>
      <c r="QM1" s="86">
        <v>32</v>
      </c>
      <c r="QN1" s="86"/>
      <c r="QO1" s="86"/>
      <c r="QT1" s="86"/>
      <c r="QU1" s="86"/>
      <c r="QV1" s="86"/>
      <c r="QW1" s="86" t="s">
        <v>478</v>
      </c>
      <c r="QX1" s="86" t="s">
        <v>529</v>
      </c>
      <c r="QY1" s="86"/>
      <c r="QZ1" s="86" t="s">
        <v>539</v>
      </c>
      <c r="RA1" s="86">
        <v>33</v>
      </c>
      <c r="RB1" s="86"/>
      <c r="RC1" s="86"/>
      <c r="RH1" s="86"/>
      <c r="RI1" s="86"/>
      <c r="RJ1" s="86"/>
      <c r="RK1" s="86" t="s">
        <v>478</v>
      </c>
      <c r="RL1" s="86" t="s">
        <v>529</v>
      </c>
      <c r="RM1" s="86"/>
      <c r="RN1" s="86" t="s">
        <v>539</v>
      </c>
      <c r="RO1" s="86">
        <v>34</v>
      </c>
      <c r="RP1" s="86"/>
      <c r="RQ1" s="86"/>
      <c r="RV1" s="86"/>
      <c r="RW1" s="86"/>
      <c r="RX1" s="86"/>
      <c r="RY1" s="86" t="s">
        <v>478</v>
      </c>
      <c r="RZ1" s="86" t="s">
        <v>529</v>
      </c>
      <c r="SA1" s="86"/>
      <c r="SB1" s="86" t="s">
        <v>539</v>
      </c>
      <c r="SC1" s="86">
        <v>35</v>
      </c>
      <c r="SD1" s="86"/>
      <c r="SE1" s="86"/>
      <c r="SJ1" s="86"/>
      <c r="SK1" s="86"/>
      <c r="SL1" s="86"/>
      <c r="SM1" s="86" t="s">
        <v>478</v>
      </c>
      <c r="SN1" s="86" t="s">
        <v>529</v>
      </c>
      <c r="SO1" s="86"/>
      <c r="SP1" s="86" t="s">
        <v>539</v>
      </c>
      <c r="SQ1" s="86">
        <v>36</v>
      </c>
      <c r="SR1" s="86"/>
      <c r="SS1" s="86"/>
      <c r="SX1" s="86"/>
      <c r="SY1" s="86"/>
      <c r="SZ1" s="86"/>
      <c r="TA1" s="86" t="s">
        <v>478</v>
      </c>
      <c r="TB1" s="86" t="s">
        <v>529</v>
      </c>
      <c r="TC1" s="86"/>
      <c r="TD1" s="86" t="s">
        <v>539</v>
      </c>
      <c r="TE1" s="86">
        <v>37</v>
      </c>
      <c r="TF1" s="86"/>
      <c r="TG1" s="86"/>
      <c r="TL1" s="86"/>
      <c r="TM1" s="86"/>
      <c r="TN1" s="86"/>
      <c r="TO1" s="86" t="s">
        <v>478</v>
      </c>
      <c r="TP1" s="86" t="s">
        <v>529</v>
      </c>
      <c r="TQ1" s="86"/>
      <c r="TR1" s="86" t="s">
        <v>539</v>
      </c>
      <c r="TS1" s="86">
        <v>38</v>
      </c>
      <c r="TT1" s="86"/>
      <c r="TU1" s="86"/>
      <c r="TZ1" s="86"/>
      <c r="UA1" s="86"/>
      <c r="UB1" s="86"/>
      <c r="UC1" s="86" t="s">
        <v>478</v>
      </c>
      <c r="UD1" s="86" t="s">
        <v>529</v>
      </c>
      <c r="UE1" s="86"/>
      <c r="UF1" s="86" t="s">
        <v>539</v>
      </c>
      <c r="UG1" s="86">
        <v>39</v>
      </c>
      <c r="UH1" s="86"/>
      <c r="UI1" s="86"/>
      <c r="UN1" s="86"/>
      <c r="UO1" s="86"/>
      <c r="UP1" s="86"/>
      <c r="UQ1" s="86" t="s">
        <v>478</v>
      </c>
      <c r="UR1" s="86" t="s">
        <v>529</v>
      </c>
      <c r="US1" s="86"/>
      <c r="UT1" s="86" t="s">
        <v>539</v>
      </c>
      <c r="UU1" s="86">
        <v>40</v>
      </c>
      <c r="UV1" s="86"/>
      <c r="UW1" s="86"/>
      <c r="VB1" s="86"/>
      <c r="VC1" s="86"/>
      <c r="VD1" s="86"/>
      <c r="VE1" s="86" t="s">
        <v>478</v>
      </c>
      <c r="VF1" s="86" t="s">
        <v>529</v>
      </c>
      <c r="VG1" s="86"/>
      <c r="VH1" s="86" t="s">
        <v>539</v>
      </c>
      <c r="VI1" s="86">
        <v>41</v>
      </c>
      <c r="VJ1" s="86"/>
      <c r="VK1" s="86"/>
      <c r="VP1" s="86"/>
      <c r="VQ1" s="86"/>
      <c r="VR1" s="86"/>
      <c r="VS1" s="86" t="s">
        <v>478</v>
      </c>
      <c r="VT1" s="86" t="s">
        <v>529</v>
      </c>
      <c r="VU1" s="86"/>
      <c r="VV1" s="86" t="s">
        <v>539</v>
      </c>
      <c r="VW1" s="86">
        <v>42</v>
      </c>
      <c r="VX1" s="86"/>
      <c r="VY1" s="86"/>
      <c r="WD1" s="86"/>
      <c r="WE1" s="86"/>
      <c r="WF1" s="86"/>
      <c r="WG1" s="86" t="s">
        <v>478</v>
      </c>
      <c r="WH1" s="86" t="s">
        <v>529</v>
      </c>
      <c r="WI1" s="86"/>
      <c r="WJ1" s="86" t="s">
        <v>539</v>
      </c>
      <c r="WK1" s="86">
        <v>43</v>
      </c>
      <c r="WL1" s="86"/>
      <c r="WM1" s="86"/>
      <c r="WR1" s="86"/>
      <c r="WS1" s="86"/>
      <c r="WT1" s="86"/>
      <c r="WU1" s="86" t="s">
        <v>478</v>
      </c>
      <c r="WV1" s="86" t="s">
        <v>529</v>
      </c>
      <c r="WW1" s="86"/>
      <c r="WX1" s="86" t="s">
        <v>539</v>
      </c>
      <c r="WY1" s="86">
        <v>44</v>
      </c>
      <c r="WZ1" s="86"/>
      <c r="XA1" s="86"/>
      <c r="XF1" s="86"/>
      <c r="XG1" s="86"/>
      <c r="XH1" s="86"/>
      <c r="XI1" s="86" t="s">
        <v>478</v>
      </c>
      <c r="XJ1" s="86" t="s">
        <v>529</v>
      </c>
      <c r="XK1" s="86"/>
      <c r="XL1" s="86" t="s">
        <v>539</v>
      </c>
      <c r="XM1" s="86">
        <v>45</v>
      </c>
      <c r="XN1" s="86"/>
      <c r="XO1" s="86"/>
      <c r="XT1" s="86"/>
      <c r="XU1" s="86"/>
      <c r="XV1" s="86"/>
      <c r="XW1" s="86" t="s">
        <v>478</v>
      </c>
      <c r="XX1" s="86" t="s">
        <v>529</v>
      </c>
      <c r="XY1" s="86"/>
      <c r="XZ1" s="86" t="s">
        <v>539</v>
      </c>
      <c r="YA1" s="86">
        <v>46</v>
      </c>
      <c r="YB1" s="86"/>
      <c r="YC1" s="86"/>
      <c r="YH1" s="86"/>
      <c r="YI1" s="86"/>
      <c r="YJ1" s="86"/>
      <c r="YK1" s="86" t="s">
        <v>478</v>
      </c>
      <c r="YL1" s="86" t="s">
        <v>529</v>
      </c>
      <c r="YM1" s="86"/>
      <c r="YN1" s="86" t="s">
        <v>539</v>
      </c>
      <c r="YO1" s="86">
        <v>47</v>
      </c>
      <c r="YP1" s="86"/>
      <c r="YQ1" s="86"/>
      <c r="YV1" s="86"/>
      <c r="YW1" s="86"/>
      <c r="YX1" s="86"/>
      <c r="YY1" s="86" t="s">
        <v>478</v>
      </c>
      <c r="YZ1" s="86" t="s">
        <v>529</v>
      </c>
      <c r="ZA1" s="86"/>
      <c r="ZB1" s="86" t="s">
        <v>539</v>
      </c>
      <c r="ZC1" s="86">
        <v>48</v>
      </c>
      <c r="ZD1" s="86"/>
      <c r="ZE1" s="86"/>
      <c r="ZJ1" s="86"/>
      <c r="ZK1" s="86"/>
      <c r="ZL1" s="86"/>
      <c r="ZM1" s="86" t="s">
        <v>478</v>
      </c>
      <c r="ZN1" s="86" t="s">
        <v>529</v>
      </c>
      <c r="ZO1" s="86"/>
      <c r="ZP1" s="86" t="s">
        <v>539</v>
      </c>
      <c r="ZQ1" s="86">
        <v>49</v>
      </c>
      <c r="ZR1" s="86"/>
      <c r="ZS1" s="86"/>
      <c r="ZX1" s="86"/>
      <c r="ZY1" s="86"/>
      <c r="ZZ1" s="86"/>
      <c r="AAA1" s="86" t="s">
        <v>478</v>
      </c>
      <c r="AAB1" s="86" t="s">
        <v>529</v>
      </c>
      <c r="AAC1" s="86"/>
      <c r="AAD1" s="86" t="s">
        <v>539</v>
      </c>
      <c r="AAE1" s="86">
        <v>50</v>
      </c>
      <c r="AAF1" s="86"/>
      <c r="AAG1" s="86"/>
      <c r="AAL1" s="86"/>
      <c r="AAM1" s="86"/>
      <c r="AAN1" s="86"/>
      <c r="AAO1" s="86" t="s">
        <v>478</v>
      </c>
      <c r="AAP1" s="86" t="s">
        <v>529</v>
      </c>
      <c r="AAQ1" s="86"/>
      <c r="AAR1" s="86" t="s">
        <v>539</v>
      </c>
      <c r="AAS1" s="86">
        <v>51</v>
      </c>
      <c r="AAT1" s="86"/>
      <c r="AAU1" s="86"/>
      <c r="AAZ1" s="86"/>
      <c r="ABA1" s="86"/>
      <c r="ABB1" s="86"/>
      <c r="ABC1" s="86" t="s">
        <v>478</v>
      </c>
      <c r="ABD1" s="86" t="s">
        <v>529</v>
      </c>
      <c r="ABE1" s="86"/>
      <c r="ABF1" s="86" t="s">
        <v>539</v>
      </c>
      <c r="ABG1" s="86">
        <v>52</v>
      </c>
      <c r="ABH1" s="86"/>
      <c r="ABI1" s="86"/>
      <c r="ABN1" s="86"/>
      <c r="ABO1" s="86"/>
      <c r="ABP1" s="86"/>
      <c r="ABQ1" s="86" t="s">
        <v>478</v>
      </c>
      <c r="ABR1" s="86" t="s">
        <v>529</v>
      </c>
      <c r="ABS1" s="86"/>
      <c r="ABT1" s="86" t="s">
        <v>539</v>
      </c>
      <c r="ABU1" s="86">
        <v>53</v>
      </c>
      <c r="ABV1" s="86"/>
      <c r="ABW1" s="86"/>
      <c r="ACB1" s="86"/>
      <c r="ACC1" s="86"/>
      <c r="ACD1" s="86"/>
      <c r="ACE1" s="86" t="s">
        <v>478</v>
      </c>
      <c r="ACF1" s="86" t="s">
        <v>529</v>
      </c>
      <c r="ACG1" s="86"/>
      <c r="ACH1" s="86" t="s">
        <v>539</v>
      </c>
      <c r="ACI1" s="86">
        <v>54</v>
      </c>
      <c r="ACJ1" s="86"/>
      <c r="ACK1" s="86"/>
      <c r="ACP1" s="86"/>
      <c r="ACQ1" s="86"/>
      <c r="ACR1" s="86"/>
      <c r="ACS1" s="86" t="s">
        <v>478</v>
      </c>
      <c r="ACT1" s="86" t="s">
        <v>529</v>
      </c>
      <c r="ACU1" s="86"/>
      <c r="ACV1" s="86" t="s">
        <v>539</v>
      </c>
      <c r="ACW1" s="86">
        <v>55</v>
      </c>
      <c r="ACX1" s="86"/>
      <c r="ACY1" s="86"/>
      <c r="ADD1" s="86"/>
      <c r="ADE1" s="86"/>
      <c r="ADF1" s="86"/>
      <c r="ADG1" s="86" t="s">
        <v>478</v>
      </c>
      <c r="ADH1" s="86" t="s">
        <v>529</v>
      </c>
      <c r="ADI1" s="86"/>
      <c r="ADJ1" s="86" t="s">
        <v>539</v>
      </c>
      <c r="ADK1" s="86">
        <v>56</v>
      </c>
      <c r="ADL1" s="86"/>
      <c r="ADM1" s="86"/>
      <c r="ADR1" s="86"/>
      <c r="ADS1" s="86"/>
      <c r="ADT1" s="86"/>
      <c r="ADU1" s="86" t="s">
        <v>478</v>
      </c>
      <c r="ADV1" s="86" t="s">
        <v>529</v>
      </c>
      <c r="ADW1" s="86"/>
      <c r="ADX1" s="86" t="s">
        <v>539</v>
      </c>
      <c r="ADY1" s="86">
        <v>57</v>
      </c>
      <c r="ADZ1" s="86"/>
      <c r="AEA1" s="86"/>
      <c r="AEF1" s="86"/>
      <c r="AEG1" s="86"/>
      <c r="AEH1" s="86"/>
      <c r="AEI1" s="86" t="s">
        <v>478</v>
      </c>
      <c r="AEJ1" s="86" t="s">
        <v>529</v>
      </c>
      <c r="AEK1" s="86"/>
      <c r="AEL1" s="86" t="s">
        <v>539</v>
      </c>
      <c r="AEM1" s="86">
        <v>58</v>
      </c>
      <c r="AEN1" s="86"/>
      <c r="AEO1" s="86"/>
      <c r="AET1" s="86"/>
      <c r="AEU1" s="86"/>
      <c r="AEV1" s="86"/>
      <c r="AEW1" s="86" t="s">
        <v>478</v>
      </c>
      <c r="AEX1" s="86" t="s">
        <v>529</v>
      </c>
      <c r="AEY1" s="86"/>
      <c r="AEZ1" s="86" t="s">
        <v>539</v>
      </c>
      <c r="AFA1" s="86">
        <v>59</v>
      </c>
      <c r="AFB1" s="86"/>
      <c r="AFC1" s="86"/>
      <c r="AFH1" s="86"/>
      <c r="AFI1" s="86"/>
      <c r="AFJ1" s="86"/>
      <c r="AFK1" s="86" t="s">
        <v>478</v>
      </c>
      <c r="AFL1" s="86" t="s">
        <v>529</v>
      </c>
      <c r="AFM1" s="86"/>
      <c r="AFN1" s="86" t="s">
        <v>539</v>
      </c>
      <c r="AFO1" s="86">
        <v>60</v>
      </c>
      <c r="AFP1" s="86"/>
      <c r="AFQ1" s="86"/>
      <c r="AFV1" s="86"/>
      <c r="AFW1" s="86"/>
      <c r="AFX1" s="86"/>
      <c r="AFY1" s="86" t="s">
        <v>478</v>
      </c>
      <c r="AFZ1" s="86" t="s">
        <v>529</v>
      </c>
      <c r="AGA1" s="86"/>
      <c r="AGB1" s="86" t="s">
        <v>539</v>
      </c>
      <c r="AGC1" s="86">
        <v>61</v>
      </c>
      <c r="AGD1" s="86"/>
      <c r="AGE1" s="86"/>
      <c r="AGJ1" s="86"/>
      <c r="AGK1" s="86"/>
      <c r="AGL1" s="86"/>
      <c r="AGM1" s="86" t="s">
        <v>478</v>
      </c>
      <c r="AGN1" s="86" t="s">
        <v>529</v>
      </c>
      <c r="AGO1" s="86"/>
      <c r="AGP1" s="86" t="s">
        <v>539</v>
      </c>
      <c r="AGQ1" s="86">
        <v>62</v>
      </c>
      <c r="AGR1" s="86"/>
      <c r="AGS1" s="86"/>
      <c r="AGX1" s="86"/>
      <c r="AGY1" s="86"/>
      <c r="AGZ1" s="86"/>
      <c r="AHA1" s="86" t="s">
        <v>478</v>
      </c>
      <c r="AHB1" s="86" t="s">
        <v>529</v>
      </c>
      <c r="AHC1" s="86"/>
      <c r="AHD1" s="86" t="s">
        <v>539</v>
      </c>
      <c r="AHE1" s="86">
        <v>63</v>
      </c>
      <c r="AHF1" s="86"/>
      <c r="AHG1" s="86"/>
      <c r="AHL1" s="86"/>
      <c r="AHM1" s="86"/>
      <c r="AHN1" s="86"/>
      <c r="AHO1" s="86" t="s">
        <v>478</v>
      </c>
      <c r="AHP1" s="86" t="s">
        <v>529</v>
      </c>
      <c r="AHQ1" s="86"/>
      <c r="AHR1" s="86" t="s">
        <v>539</v>
      </c>
      <c r="AHS1" s="86">
        <v>64</v>
      </c>
      <c r="AHT1" s="86"/>
      <c r="AHU1" s="86"/>
      <c r="AHZ1" s="86"/>
      <c r="AIA1" s="86"/>
      <c r="AIB1" s="86"/>
      <c r="AIC1" s="86" t="s">
        <v>478</v>
      </c>
      <c r="AID1" s="86" t="s">
        <v>529</v>
      </c>
      <c r="AIE1" s="86"/>
      <c r="AIF1" s="86" t="s">
        <v>539</v>
      </c>
      <c r="AIG1" s="86">
        <v>65</v>
      </c>
      <c r="AIH1" s="86"/>
      <c r="AII1" s="86"/>
      <c r="AIN1" s="86"/>
      <c r="AIO1" s="86"/>
      <c r="AIP1" s="86"/>
      <c r="AIQ1" s="86" t="s">
        <v>478</v>
      </c>
      <c r="AIR1" s="86" t="s">
        <v>529</v>
      </c>
      <c r="AIS1" s="86"/>
      <c r="AIT1" s="86" t="s">
        <v>539</v>
      </c>
      <c r="AIU1" s="86">
        <v>66</v>
      </c>
      <c r="AIV1" s="86"/>
      <c r="AIW1" s="86"/>
      <c r="AJB1" s="86"/>
      <c r="AJC1" s="86"/>
      <c r="AJD1" s="86"/>
      <c r="AJE1" s="86" t="s">
        <v>478</v>
      </c>
      <c r="AJF1" s="86" t="s">
        <v>529</v>
      </c>
      <c r="AJG1" s="86"/>
      <c r="AJH1" s="86" t="s">
        <v>539</v>
      </c>
      <c r="AJI1" s="86">
        <v>67</v>
      </c>
      <c r="AJJ1" s="86"/>
      <c r="AJK1" s="86"/>
      <c r="AJP1" s="86"/>
      <c r="AJQ1" s="86"/>
      <c r="AJR1" s="86"/>
      <c r="AJS1" s="86" t="s">
        <v>478</v>
      </c>
      <c r="AJT1" s="86" t="s">
        <v>529</v>
      </c>
      <c r="AJU1" s="86"/>
      <c r="AJV1" s="86" t="s">
        <v>539</v>
      </c>
      <c r="AJW1" s="86">
        <v>68</v>
      </c>
      <c r="AJX1" s="86"/>
      <c r="AJY1" s="86"/>
      <c r="AKD1" s="86"/>
      <c r="AKE1" s="86"/>
      <c r="AKF1" s="86"/>
      <c r="AKG1" s="86" t="s">
        <v>478</v>
      </c>
      <c r="AKH1" s="86" t="s">
        <v>529</v>
      </c>
      <c r="AKI1" s="86"/>
      <c r="AKJ1" s="86" t="s">
        <v>539</v>
      </c>
      <c r="AKK1" s="86">
        <v>69</v>
      </c>
      <c r="AKL1" s="86"/>
      <c r="AKM1" s="86"/>
      <c r="AKR1" s="86"/>
      <c r="AKS1" s="86"/>
      <c r="AKT1" s="86"/>
      <c r="AKU1" s="86" t="s">
        <v>478</v>
      </c>
      <c r="AKV1" s="86" t="s">
        <v>529</v>
      </c>
      <c r="AKW1" s="86"/>
      <c r="AKX1" s="86" t="s">
        <v>539</v>
      </c>
      <c r="AKY1" s="86">
        <v>70</v>
      </c>
      <c r="AKZ1" s="86"/>
      <c r="ALA1" s="86"/>
      <c r="ALF1" s="86"/>
      <c r="ALG1" s="86"/>
      <c r="ALH1" s="86"/>
      <c r="ALI1" s="86" t="s">
        <v>478</v>
      </c>
      <c r="ALJ1" s="86" t="s">
        <v>529</v>
      </c>
      <c r="ALK1" s="86"/>
      <c r="ALL1" s="86" t="s">
        <v>539</v>
      </c>
      <c r="ALM1" s="86">
        <v>71</v>
      </c>
      <c r="ALN1" s="86"/>
      <c r="ALO1" s="86"/>
      <c r="ALT1" s="86"/>
      <c r="ALU1" s="86"/>
      <c r="ALV1" s="86"/>
      <c r="ALW1" s="86" t="s">
        <v>478</v>
      </c>
      <c r="ALX1" s="86" t="s">
        <v>529</v>
      </c>
      <c r="ALY1" s="86"/>
      <c r="ALZ1" s="86" t="s">
        <v>539</v>
      </c>
      <c r="AMA1" s="86">
        <v>72</v>
      </c>
      <c r="AMB1" s="86"/>
      <c r="AMC1" s="86"/>
      <c r="AMH1" s="86"/>
      <c r="AMI1" s="86"/>
      <c r="AMJ1" s="86"/>
      <c r="AMK1" s="86" t="s">
        <v>478</v>
      </c>
      <c r="AML1" s="86" t="s">
        <v>529</v>
      </c>
      <c r="AMM1" s="86"/>
      <c r="AMN1" s="86" t="s">
        <v>539</v>
      </c>
      <c r="AMO1" s="86">
        <v>73</v>
      </c>
      <c r="AMP1" s="86"/>
      <c r="AMQ1" s="86"/>
      <c r="AMV1" s="86"/>
      <c r="AMW1" s="86"/>
      <c r="AMX1" s="86"/>
      <c r="AMY1" s="86" t="s">
        <v>478</v>
      </c>
      <c r="AMZ1" s="86" t="s">
        <v>529</v>
      </c>
      <c r="ANA1" s="86"/>
      <c r="ANB1" s="86" t="s">
        <v>539</v>
      </c>
      <c r="ANC1" s="86">
        <v>74</v>
      </c>
      <c r="AND1" s="86"/>
      <c r="ANE1" s="86"/>
      <c r="ANJ1" s="86"/>
      <c r="ANK1" s="86"/>
      <c r="ANL1" s="86"/>
      <c r="ANM1" s="86" t="s">
        <v>478</v>
      </c>
      <c r="ANN1" s="86" t="s">
        <v>529</v>
      </c>
      <c r="ANO1" s="86"/>
      <c r="ANP1" s="86" t="s">
        <v>539</v>
      </c>
      <c r="ANQ1" s="86">
        <v>75</v>
      </c>
      <c r="ANR1" s="86"/>
      <c r="ANS1" s="86"/>
      <c r="ANX1" s="86"/>
      <c r="ANY1" s="86"/>
      <c r="ANZ1" s="86"/>
      <c r="AOA1" s="86" t="s">
        <v>478</v>
      </c>
      <c r="AOB1" s="86" t="s">
        <v>529</v>
      </c>
      <c r="AOC1" s="86"/>
      <c r="AOD1" s="86" t="s">
        <v>539</v>
      </c>
      <c r="AOE1" s="86">
        <v>76</v>
      </c>
      <c r="AOF1" s="86"/>
      <c r="AOG1" s="86"/>
      <c r="AOL1" s="86"/>
      <c r="AOM1" s="86"/>
      <c r="AON1" s="86"/>
      <c r="AOO1" s="86" t="s">
        <v>478</v>
      </c>
      <c r="AOP1" s="86" t="s">
        <v>529</v>
      </c>
      <c r="AOQ1" s="86"/>
      <c r="AOR1" s="86" t="s">
        <v>539</v>
      </c>
      <c r="AOS1" s="86">
        <v>77</v>
      </c>
      <c r="AOT1" s="86"/>
      <c r="AOU1" s="86"/>
      <c r="AOZ1" s="86"/>
      <c r="APA1" s="86"/>
      <c r="APB1" s="86"/>
      <c r="APC1" s="86" t="s">
        <v>478</v>
      </c>
      <c r="APD1" s="86" t="s">
        <v>529</v>
      </c>
      <c r="APE1" s="86"/>
      <c r="APF1" s="86" t="s">
        <v>539</v>
      </c>
      <c r="APG1" s="86">
        <v>78</v>
      </c>
      <c r="APH1" s="86"/>
      <c r="API1" s="86"/>
      <c r="APN1" s="86"/>
      <c r="APO1" s="86"/>
      <c r="APP1" s="86"/>
      <c r="APQ1" s="86" t="s">
        <v>478</v>
      </c>
      <c r="APR1" s="86" t="s">
        <v>529</v>
      </c>
      <c r="APS1" s="86"/>
      <c r="APT1" s="86" t="s">
        <v>539</v>
      </c>
      <c r="APU1" s="86">
        <v>79</v>
      </c>
      <c r="APV1" s="86"/>
      <c r="APW1" s="86"/>
      <c r="AQB1" s="86"/>
      <c r="AQC1" s="86"/>
      <c r="AQD1" s="86"/>
      <c r="AQE1" s="86" t="s">
        <v>478</v>
      </c>
      <c r="AQF1" s="86" t="s">
        <v>529</v>
      </c>
      <c r="AQG1" s="86"/>
      <c r="AQH1" s="86" t="s">
        <v>539</v>
      </c>
      <c r="AQI1" s="86">
        <v>80</v>
      </c>
      <c r="AQJ1" s="86"/>
      <c r="AQK1" s="86"/>
      <c r="AQP1" s="86"/>
      <c r="AQQ1" s="86"/>
      <c r="AQR1" s="86"/>
      <c r="AQS1" s="86" t="s">
        <v>478</v>
      </c>
      <c r="AQT1" s="86" t="s">
        <v>529</v>
      </c>
      <c r="AQU1" s="86"/>
      <c r="AQV1" s="86" t="s">
        <v>539</v>
      </c>
      <c r="AQW1" s="86">
        <v>81</v>
      </c>
      <c r="AQX1" s="86"/>
      <c r="AQY1" s="86"/>
      <c r="ARD1" s="86"/>
      <c r="ARE1" s="86"/>
      <c r="ARF1" s="86"/>
      <c r="ARG1" s="86" t="s">
        <v>478</v>
      </c>
      <c r="ARH1" s="86" t="s">
        <v>529</v>
      </c>
      <c r="ARI1" s="86"/>
      <c r="ARJ1" s="86" t="s">
        <v>539</v>
      </c>
      <c r="ARK1" s="86">
        <v>82</v>
      </c>
      <c r="ARL1" s="86"/>
      <c r="ARM1" s="86"/>
      <c r="ARR1" s="86"/>
      <c r="ARS1" s="86"/>
      <c r="ART1" s="86"/>
      <c r="ARU1" s="86" t="s">
        <v>478</v>
      </c>
      <c r="ARV1" s="86" t="s">
        <v>529</v>
      </c>
      <c r="ARW1" s="86"/>
      <c r="ARX1" s="86" t="s">
        <v>539</v>
      </c>
      <c r="ARY1" s="86">
        <v>83</v>
      </c>
      <c r="ARZ1" s="86"/>
      <c r="ASA1" s="86"/>
      <c r="ASF1" s="86"/>
      <c r="ASG1" s="86"/>
      <c r="ASH1" s="86"/>
      <c r="ASI1" s="86" t="s">
        <v>478</v>
      </c>
      <c r="ASJ1" s="86" t="s">
        <v>529</v>
      </c>
      <c r="ASK1" s="86"/>
      <c r="ASL1" s="86" t="s">
        <v>539</v>
      </c>
      <c r="ASM1" s="86">
        <v>84</v>
      </c>
      <c r="ASN1" s="86"/>
      <c r="ASO1" s="86"/>
      <c r="AST1" s="86"/>
      <c r="ASU1" s="86"/>
      <c r="ASV1" s="86"/>
      <c r="ASW1" s="86" t="s">
        <v>478</v>
      </c>
      <c r="ASX1" s="86" t="s">
        <v>529</v>
      </c>
      <c r="ASY1" s="86"/>
      <c r="ASZ1" s="86" t="s">
        <v>539</v>
      </c>
      <c r="ATA1" s="86">
        <v>85</v>
      </c>
      <c r="ATB1" s="86"/>
      <c r="ATC1" s="86"/>
      <c r="ATH1" s="86"/>
      <c r="ATI1" s="86"/>
      <c r="ATJ1" s="86"/>
      <c r="ATK1" s="86" t="s">
        <v>478</v>
      </c>
      <c r="ATL1" s="86" t="s">
        <v>529</v>
      </c>
      <c r="ATM1" s="86"/>
      <c r="ATN1" s="86" t="s">
        <v>539</v>
      </c>
      <c r="ATO1" s="86">
        <v>86</v>
      </c>
      <c r="ATP1" s="86"/>
      <c r="ATQ1" s="86"/>
      <c r="ATV1" s="86"/>
      <c r="ATW1" s="86"/>
      <c r="ATX1" s="86"/>
      <c r="ATY1" s="86" t="s">
        <v>478</v>
      </c>
      <c r="ATZ1" s="86" t="s">
        <v>529</v>
      </c>
      <c r="AUA1" s="86"/>
      <c r="AUB1" s="86" t="s">
        <v>539</v>
      </c>
      <c r="AUC1" s="86">
        <v>87</v>
      </c>
      <c r="AUD1" s="86"/>
      <c r="AUE1" s="86"/>
      <c r="AUJ1" s="86"/>
      <c r="AUK1" s="86"/>
      <c r="AUL1" s="86"/>
      <c r="AUM1" s="86" t="s">
        <v>478</v>
      </c>
      <c r="AUN1" s="86" t="s">
        <v>529</v>
      </c>
      <c r="AUO1" s="86"/>
      <c r="AUP1" s="86" t="s">
        <v>539</v>
      </c>
      <c r="AUQ1" s="86">
        <v>88</v>
      </c>
      <c r="AUR1" s="86"/>
      <c r="AUS1" s="86"/>
      <c r="AUX1" s="86"/>
      <c r="AUY1" s="86"/>
      <c r="AUZ1" s="86"/>
      <c r="AVA1" s="86" t="s">
        <v>478</v>
      </c>
      <c r="AVB1" s="86" t="s">
        <v>529</v>
      </c>
      <c r="AVC1" s="86"/>
      <c r="AVD1" s="86" t="s">
        <v>539</v>
      </c>
      <c r="AVE1" s="86">
        <v>89</v>
      </c>
      <c r="AVF1" s="86"/>
      <c r="AVG1" s="86"/>
      <c r="AVL1" s="86"/>
      <c r="AVM1" s="86"/>
      <c r="AVN1" s="86"/>
      <c r="AVO1" s="86" t="s">
        <v>478</v>
      </c>
      <c r="AVP1" s="86" t="s">
        <v>529</v>
      </c>
      <c r="AVQ1" s="86"/>
      <c r="AVR1" s="86" t="s">
        <v>539</v>
      </c>
      <c r="AVS1" s="86">
        <v>90</v>
      </c>
      <c r="AVT1" s="86"/>
      <c r="AVU1" s="86"/>
      <c r="AVZ1" s="86"/>
      <c r="AWA1" s="86"/>
      <c r="AWB1" s="86"/>
      <c r="AWC1" s="86" t="s">
        <v>478</v>
      </c>
      <c r="AWD1" s="86" t="s">
        <v>529</v>
      </c>
      <c r="AWE1" s="86"/>
      <c r="AWF1" s="86" t="s">
        <v>539</v>
      </c>
      <c r="AWG1" s="86">
        <v>91</v>
      </c>
      <c r="AWH1" s="86"/>
      <c r="AWI1" s="86"/>
      <c r="AWN1" s="86"/>
      <c r="AWO1" s="86"/>
      <c r="AWP1" s="86"/>
      <c r="AWQ1" s="86" t="s">
        <v>478</v>
      </c>
      <c r="AWR1" s="86" t="s">
        <v>529</v>
      </c>
      <c r="AWS1" s="86"/>
      <c r="AWT1" s="86" t="s">
        <v>539</v>
      </c>
      <c r="AWU1" s="86">
        <v>92</v>
      </c>
      <c r="AWV1" s="86"/>
      <c r="AWW1" s="86"/>
      <c r="AXB1" s="86"/>
      <c r="AXC1" s="86"/>
      <c r="AXD1" s="86"/>
      <c r="AXE1" s="86" t="s">
        <v>478</v>
      </c>
      <c r="AXF1" s="86" t="s">
        <v>529</v>
      </c>
      <c r="AXG1" s="86"/>
      <c r="AXH1" s="86" t="s">
        <v>539</v>
      </c>
      <c r="AXI1" s="86">
        <v>93</v>
      </c>
      <c r="AXJ1" s="86"/>
      <c r="AXK1" s="86"/>
      <c r="AXP1" s="86"/>
      <c r="AXQ1" s="86"/>
      <c r="AXR1" s="86"/>
      <c r="AXS1" s="86" t="s">
        <v>478</v>
      </c>
      <c r="AXT1" s="86" t="s">
        <v>529</v>
      </c>
      <c r="AXU1" s="86"/>
      <c r="AXV1" s="86" t="s">
        <v>539</v>
      </c>
      <c r="AXW1" s="86">
        <v>94</v>
      </c>
      <c r="AXX1" s="86"/>
      <c r="AXY1" s="86"/>
      <c r="AYD1" s="86"/>
      <c r="AYE1" s="86"/>
      <c r="AYF1" s="86"/>
      <c r="AYG1" s="86" t="s">
        <v>478</v>
      </c>
      <c r="AYH1" s="86" t="s">
        <v>529</v>
      </c>
      <c r="AYI1" s="86"/>
      <c r="AYJ1" s="86" t="s">
        <v>539</v>
      </c>
      <c r="AYK1" s="86">
        <v>95</v>
      </c>
      <c r="AYL1" s="86"/>
      <c r="AYM1" s="86"/>
      <c r="AYR1" s="86"/>
      <c r="AYS1" s="86"/>
      <c r="AYT1" s="86"/>
      <c r="AYU1" s="86" t="s">
        <v>478</v>
      </c>
      <c r="AYV1" s="86" t="s">
        <v>529</v>
      </c>
      <c r="AYW1" s="86"/>
      <c r="AYX1" s="86" t="s">
        <v>539</v>
      </c>
      <c r="AYY1" s="86">
        <v>96</v>
      </c>
      <c r="AYZ1" s="86"/>
      <c r="AZA1" s="86"/>
      <c r="AZF1" s="86"/>
      <c r="AZG1" s="86"/>
      <c r="AZH1" s="86"/>
      <c r="AZI1" s="86" t="s">
        <v>478</v>
      </c>
      <c r="AZJ1" s="86" t="s">
        <v>529</v>
      </c>
      <c r="AZK1" s="86"/>
      <c r="AZL1" s="86" t="s">
        <v>539</v>
      </c>
      <c r="AZM1" s="86">
        <v>97</v>
      </c>
      <c r="AZN1" s="86"/>
      <c r="AZO1" s="86"/>
      <c r="AZT1" s="86"/>
      <c r="AZU1" s="86"/>
      <c r="AZV1" s="86"/>
      <c r="AZW1" s="86" t="s">
        <v>478</v>
      </c>
      <c r="AZX1" s="86" t="s">
        <v>529</v>
      </c>
      <c r="AZY1" s="86"/>
      <c r="AZZ1" s="86" t="s">
        <v>539</v>
      </c>
      <c r="BAA1" s="86">
        <v>98</v>
      </c>
      <c r="BAB1" s="86"/>
      <c r="BAC1" s="86"/>
      <c r="BAH1" s="86"/>
      <c r="BAI1" s="86"/>
      <c r="BAJ1" s="86"/>
      <c r="BAK1" s="86" t="s">
        <v>478</v>
      </c>
      <c r="BAL1" s="86" t="s">
        <v>529</v>
      </c>
      <c r="BAM1" s="86"/>
      <c r="BAN1" s="86" t="s">
        <v>539</v>
      </c>
      <c r="BAO1" s="86">
        <v>99</v>
      </c>
      <c r="BAP1" s="86"/>
      <c r="BAQ1" s="86"/>
      <c r="BAV1" s="86"/>
      <c r="BAW1" s="86"/>
      <c r="BAX1" s="86"/>
      <c r="BAY1" s="86" t="s">
        <v>478</v>
      </c>
      <c r="BAZ1" s="86" t="s">
        <v>529</v>
      </c>
      <c r="BBA1" s="86"/>
      <c r="BBB1" s="86" t="s">
        <v>539</v>
      </c>
      <c r="BBC1" s="86">
        <v>100</v>
      </c>
      <c r="BBD1" s="86"/>
      <c r="BBE1" s="86"/>
      <c r="BBJ1" s="86"/>
      <c r="BBK1" s="86"/>
      <c r="BBL1" s="86"/>
      <c r="BBM1" s="86" t="s">
        <v>478</v>
      </c>
      <c r="BBN1" s="86" t="s">
        <v>529</v>
      </c>
      <c r="BBO1" s="86"/>
      <c r="BBP1" s="86" t="s">
        <v>539</v>
      </c>
      <c r="BBQ1" s="86">
        <v>101</v>
      </c>
      <c r="BBR1" s="86"/>
      <c r="BBS1" s="86"/>
      <c r="BBX1" s="86"/>
      <c r="BBY1" s="86"/>
      <c r="BBZ1" s="86"/>
      <c r="BCA1" s="86" t="s">
        <v>478</v>
      </c>
      <c r="BCB1" s="86" t="s">
        <v>529</v>
      </c>
      <c r="BCC1" s="86"/>
      <c r="BCD1" s="86" t="s">
        <v>539</v>
      </c>
      <c r="BCE1" s="86">
        <v>102</v>
      </c>
      <c r="BCF1" s="86"/>
      <c r="BCG1" s="86"/>
      <c r="BCL1" s="86"/>
      <c r="BCM1" s="86"/>
      <c r="BCN1" s="86"/>
      <c r="BCO1" s="86" t="s">
        <v>478</v>
      </c>
      <c r="BCP1" s="86" t="s">
        <v>529</v>
      </c>
      <c r="BCQ1" s="86"/>
      <c r="BCR1" s="86" t="s">
        <v>539</v>
      </c>
      <c r="BCS1" s="86">
        <v>103</v>
      </c>
      <c r="BCT1" s="86"/>
      <c r="BCU1" s="86"/>
      <c r="BCZ1" s="86"/>
      <c r="BDA1" s="86"/>
      <c r="BDB1" s="86"/>
      <c r="BDC1" s="86" t="s">
        <v>478</v>
      </c>
      <c r="BDD1" s="86" t="s">
        <v>529</v>
      </c>
      <c r="BDE1" s="86"/>
      <c r="BDF1" s="86" t="s">
        <v>539</v>
      </c>
      <c r="BDG1" s="86">
        <v>104</v>
      </c>
      <c r="BDH1" s="86"/>
      <c r="BDI1" s="86"/>
      <c r="BDN1" s="86"/>
      <c r="BDO1" s="86"/>
      <c r="BDP1" s="86"/>
      <c r="BDQ1" s="86" t="s">
        <v>478</v>
      </c>
      <c r="BDR1" s="86" t="s">
        <v>529</v>
      </c>
      <c r="BDS1" s="86"/>
      <c r="BDT1" s="86" t="s">
        <v>539</v>
      </c>
      <c r="BDU1" s="86">
        <v>105</v>
      </c>
      <c r="BDV1" s="86"/>
      <c r="BDW1" s="86"/>
      <c r="BEB1" s="86"/>
      <c r="BEC1" s="86"/>
      <c r="BED1" s="86"/>
      <c r="BEE1" s="86" t="s">
        <v>478</v>
      </c>
      <c r="BEF1" s="86" t="s">
        <v>529</v>
      </c>
      <c r="BEG1" s="86"/>
      <c r="BEH1" s="86" t="s">
        <v>539</v>
      </c>
      <c r="BEI1" s="86">
        <v>106</v>
      </c>
      <c r="BEJ1" s="86"/>
      <c r="BEK1" s="86"/>
      <c r="BEP1" s="86"/>
      <c r="BEQ1" s="86"/>
      <c r="BER1" s="86"/>
      <c r="BES1" s="86" t="s">
        <v>478</v>
      </c>
      <c r="BET1" s="86" t="s">
        <v>529</v>
      </c>
      <c r="BEU1" s="86"/>
      <c r="BEV1" s="86" t="s">
        <v>539</v>
      </c>
      <c r="BEW1" s="86">
        <v>107</v>
      </c>
      <c r="BEX1" s="86"/>
      <c r="BEY1" s="86"/>
      <c r="BFD1" s="86"/>
      <c r="BFE1" s="86"/>
      <c r="BFF1" s="86"/>
      <c r="BFG1" s="86" t="s">
        <v>478</v>
      </c>
      <c r="BFH1" s="86" t="s">
        <v>529</v>
      </c>
      <c r="BFI1" s="86"/>
      <c r="BFJ1" s="86" t="s">
        <v>539</v>
      </c>
      <c r="BFK1" s="86">
        <v>108</v>
      </c>
      <c r="BFL1" s="86"/>
      <c r="BFM1" s="86"/>
      <c r="BFR1" s="86"/>
      <c r="BFS1" s="86"/>
      <c r="BFT1" s="86"/>
      <c r="BFU1" s="86" t="s">
        <v>478</v>
      </c>
      <c r="BFV1" s="86" t="s">
        <v>529</v>
      </c>
      <c r="BFW1" s="86"/>
      <c r="BFX1" s="86" t="s">
        <v>539</v>
      </c>
      <c r="BFY1" s="86">
        <v>109</v>
      </c>
      <c r="BFZ1" s="86"/>
      <c r="BGA1" s="86"/>
      <c r="BGF1" s="86"/>
      <c r="BGG1" s="86"/>
      <c r="BGH1" s="86"/>
      <c r="BGI1" s="86" t="s">
        <v>478</v>
      </c>
      <c r="BGJ1" s="86" t="s">
        <v>529</v>
      </c>
      <c r="BGK1" s="86"/>
      <c r="BGL1" s="86" t="s">
        <v>539</v>
      </c>
      <c r="BGM1" s="86">
        <v>110</v>
      </c>
      <c r="BGN1" s="86"/>
      <c r="BGO1" s="86"/>
      <c r="BGT1" s="86"/>
      <c r="BGU1" s="86"/>
      <c r="BGV1" s="86"/>
      <c r="BGW1" s="86" t="s">
        <v>478</v>
      </c>
      <c r="BGX1" s="86" t="s">
        <v>529</v>
      </c>
      <c r="BGY1" s="86"/>
      <c r="BGZ1" s="86" t="s">
        <v>539</v>
      </c>
      <c r="BHA1" s="86">
        <v>111</v>
      </c>
      <c r="BHB1" s="86"/>
      <c r="BHC1" s="86"/>
      <c r="BHH1" s="86"/>
      <c r="BHI1" s="86"/>
      <c r="BHJ1" s="86"/>
      <c r="BHK1" s="86" t="s">
        <v>478</v>
      </c>
      <c r="BHL1" s="86" t="s">
        <v>529</v>
      </c>
      <c r="BHM1" s="86"/>
      <c r="BHN1" s="86" t="s">
        <v>539</v>
      </c>
      <c r="BHO1" s="86">
        <v>112</v>
      </c>
      <c r="BHP1" s="86"/>
      <c r="BHQ1" s="86"/>
      <c r="BHV1" s="86"/>
      <c r="BHW1" s="86"/>
      <c r="BHX1" s="86"/>
      <c r="BHY1" s="86" t="s">
        <v>478</v>
      </c>
      <c r="BHZ1" s="86" t="s">
        <v>529</v>
      </c>
      <c r="BIA1" s="86"/>
      <c r="BIB1" s="86" t="s">
        <v>539</v>
      </c>
      <c r="BIC1" s="86">
        <v>113</v>
      </c>
      <c r="BID1" s="86"/>
      <c r="BIE1" s="86"/>
      <c r="BIJ1" s="86"/>
      <c r="BIK1" s="86"/>
      <c r="BIL1" s="86"/>
      <c r="BIM1" s="86" t="s">
        <v>478</v>
      </c>
      <c r="BIN1" s="86" t="s">
        <v>529</v>
      </c>
      <c r="BIO1" s="86"/>
      <c r="BIP1" s="86" t="s">
        <v>539</v>
      </c>
      <c r="BIQ1" s="86">
        <v>114</v>
      </c>
      <c r="BIR1" s="86"/>
      <c r="BIS1" s="86"/>
      <c r="BIX1" s="86"/>
      <c r="BIY1" s="86"/>
      <c r="BIZ1" s="86"/>
      <c r="BJA1" s="86" t="s">
        <v>478</v>
      </c>
      <c r="BJB1" s="86" t="s">
        <v>529</v>
      </c>
      <c r="BJC1" s="86"/>
      <c r="BJD1" s="86" t="s">
        <v>539</v>
      </c>
      <c r="BJE1" s="86">
        <v>115</v>
      </c>
      <c r="BJF1" s="86"/>
      <c r="BJG1" s="86"/>
      <c r="BJL1" s="86"/>
      <c r="BJM1" s="86"/>
      <c r="BJN1" s="86"/>
      <c r="BJO1" s="86" t="s">
        <v>478</v>
      </c>
      <c r="BJP1" s="86" t="s">
        <v>529</v>
      </c>
      <c r="BJQ1" s="86"/>
      <c r="BJR1" s="86" t="s">
        <v>539</v>
      </c>
      <c r="BJS1" s="86">
        <v>116</v>
      </c>
      <c r="BJT1" s="86"/>
      <c r="BJU1" s="86"/>
      <c r="BJZ1" s="86"/>
      <c r="BKA1" s="86"/>
      <c r="BKB1" s="86"/>
      <c r="BKC1" s="86" t="s">
        <v>478</v>
      </c>
      <c r="BKD1" s="86" t="s">
        <v>529</v>
      </c>
      <c r="BKE1" s="86"/>
      <c r="BKF1" s="86" t="s">
        <v>539</v>
      </c>
      <c r="BKG1" s="86">
        <v>117</v>
      </c>
      <c r="BKH1" s="86"/>
      <c r="BKI1" s="86"/>
      <c r="BKN1" s="86"/>
      <c r="BKO1" s="86"/>
      <c r="BKP1" s="86"/>
      <c r="BKQ1" s="86" t="s">
        <v>478</v>
      </c>
      <c r="BKR1" s="86" t="s">
        <v>529</v>
      </c>
      <c r="BKS1" s="86"/>
      <c r="BKT1" s="86" t="s">
        <v>539</v>
      </c>
      <c r="BKU1" s="86">
        <v>118</v>
      </c>
      <c r="BKV1" s="86"/>
      <c r="BKW1" s="86"/>
      <c r="BLB1" s="86"/>
      <c r="BLC1" s="86"/>
      <c r="BLD1" s="86"/>
      <c r="BLE1" s="86" t="s">
        <v>478</v>
      </c>
      <c r="BLF1" s="86" t="s">
        <v>529</v>
      </c>
      <c r="BLG1" s="86"/>
      <c r="BLH1" s="86" t="s">
        <v>539</v>
      </c>
      <c r="BLI1" s="86">
        <v>119</v>
      </c>
      <c r="BLJ1" s="86"/>
      <c r="BLK1" s="86"/>
      <c r="BLP1" s="86"/>
      <c r="BLQ1" s="86"/>
      <c r="BLR1" s="86"/>
      <c r="BLS1" s="86" t="s">
        <v>478</v>
      </c>
      <c r="BLT1" s="86" t="s">
        <v>529</v>
      </c>
      <c r="BLU1" s="86"/>
      <c r="BLV1" s="86" t="s">
        <v>539</v>
      </c>
      <c r="BLW1" s="86">
        <v>120</v>
      </c>
      <c r="BLX1" s="86"/>
      <c r="BLY1" s="86"/>
      <c r="BMD1" s="86"/>
      <c r="BME1" s="86"/>
      <c r="BMF1" s="86"/>
      <c r="BMG1" s="86" t="s">
        <v>478</v>
      </c>
      <c r="BMH1" s="86" t="s">
        <v>529</v>
      </c>
      <c r="BMI1" s="86"/>
      <c r="BMJ1" s="86" t="s">
        <v>539</v>
      </c>
      <c r="BMK1" s="86">
        <v>121</v>
      </c>
      <c r="BML1" s="86"/>
      <c r="BMM1" s="86"/>
      <c r="BMR1" s="86"/>
      <c r="BMS1" s="86"/>
      <c r="BMT1" s="86"/>
      <c r="BMU1" s="86" t="s">
        <v>478</v>
      </c>
      <c r="BMV1" s="86" t="s">
        <v>529</v>
      </c>
      <c r="BMW1" s="86"/>
      <c r="BMX1" s="86" t="s">
        <v>539</v>
      </c>
      <c r="BMY1" s="86">
        <v>122</v>
      </c>
      <c r="BMZ1" s="86"/>
      <c r="BNA1" s="86"/>
      <c r="BNF1" s="86"/>
      <c r="BNG1" s="86"/>
      <c r="BNH1" s="86"/>
      <c r="BNI1" s="86" t="s">
        <v>478</v>
      </c>
      <c r="BNJ1" s="86" t="s">
        <v>529</v>
      </c>
      <c r="BNK1" s="86"/>
      <c r="BNL1" s="86" t="s">
        <v>539</v>
      </c>
      <c r="BNM1" s="86">
        <v>123</v>
      </c>
      <c r="BNN1" s="86"/>
      <c r="BNO1" s="86"/>
      <c r="BNT1" s="86"/>
      <c r="BNU1" s="86"/>
      <c r="BNV1" s="86"/>
      <c r="BNW1" s="86" t="s">
        <v>478</v>
      </c>
      <c r="BNX1" s="86" t="s">
        <v>529</v>
      </c>
      <c r="BNY1" s="86"/>
      <c r="BNZ1" s="86" t="s">
        <v>539</v>
      </c>
      <c r="BOA1" s="86">
        <v>124</v>
      </c>
      <c r="BOB1" s="86"/>
      <c r="BOC1" s="86"/>
      <c r="BOH1" s="86"/>
      <c r="BOI1" s="86"/>
      <c r="BOJ1" s="86"/>
      <c r="BOK1" s="86" t="s">
        <v>478</v>
      </c>
      <c r="BOL1" s="86" t="s">
        <v>529</v>
      </c>
      <c r="BOM1" s="86"/>
      <c r="BON1" s="86" t="s">
        <v>539</v>
      </c>
      <c r="BOO1" s="86">
        <v>125</v>
      </c>
      <c r="BOP1" s="86"/>
      <c r="BOQ1" s="86"/>
      <c r="BOV1" s="86"/>
      <c r="BOW1" s="86"/>
      <c r="BOX1" s="86"/>
      <c r="BOY1" s="86" t="s">
        <v>478</v>
      </c>
      <c r="BOZ1" s="86" t="s">
        <v>529</v>
      </c>
      <c r="BPA1" s="86"/>
      <c r="BPB1" s="86" t="s">
        <v>539</v>
      </c>
      <c r="BPC1" s="86">
        <v>126</v>
      </c>
      <c r="BPD1" s="86"/>
      <c r="BPE1" s="86"/>
      <c r="BPJ1" s="86"/>
      <c r="BPK1" s="86"/>
      <c r="BPL1" s="86"/>
      <c r="BPM1" s="86" t="s">
        <v>478</v>
      </c>
      <c r="BPN1" s="86" t="s">
        <v>529</v>
      </c>
      <c r="BPO1" s="86"/>
      <c r="BPP1" s="86" t="s">
        <v>539</v>
      </c>
      <c r="BPQ1" s="86">
        <v>127</v>
      </c>
      <c r="BPR1" s="86"/>
      <c r="BPS1" s="86"/>
      <c r="BPX1" s="86"/>
      <c r="BPY1" s="86"/>
      <c r="BPZ1" s="86"/>
      <c r="BQA1" s="86" t="s">
        <v>478</v>
      </c>
      <c r="BQB1" s="86" t="s">
        <v>529</v>
      </c>
      <c r="BQC1" s="86"/>
      <c r="BQD1" s="86" t="s">
        <v>539</v>
      </c>
      <c r="BQE1" s="86">
        <v>128</v>
      </c>
      <c r="BQF1" s="86"/>
      <c r="BQG1" s="86"/>
      <c r="BQL1" s="86"/>
      <c r="BQM1" s="86"/>
      <c r="BQN1" s="86"/>
      <c r="BQO1" s="86" t="s">
        <v>478</v>
      </c>
      <c r="BQP1" s="86" t="s">
        <v>529</v>
      </c>
      <c r="BQQ1" s="86"/>
      <c r="BQR1" s="86" t="s">
        <v>539</v>
      </c>
      <c r="BQS1" s="86">
        <v>129</v>
      </c>
      <c r="BQT1" s="86"/>
      <c r="BQU1" s="86"/>
      <c r="BQZ1" s="86"/>
      <c r="BRA1" s="86"/>
      <c r="BRB1" s="86"/>
      <c r="BRC1" s="86" t="s">
        <v>478</v>
      </c>
      <c r="BRD1" s="86" t="s">
        <v>529</v>
      </c>
      <c r="BRE1" s="86"/>
      <c r="BRF1" s="86" t="s">
        <v>539</v>
      </c>
      <c r="BRG1" s="86">
        <v>130</v>
      </c>
      <c r="BRH1" s="86"/>
      <c r="BRI1" s="86"/>
      <c r="BRN1" s="86"/>
      <c r="BRO1" s="86"/>
      <c r="BRP1" s="86"/>
      <c r="BRQ1" s="86" t="s">
        <v>478</v>
      </c>
      <c r="BRR1" s="86" t="s">
        <v>529</v>
      </c>
      <c r="BRS1" s="86"/>
      <c r="BRT1" s="86" t="s">
        <v>539</v>
      </c>
      <c r="BRU1" s="86">
        <v>131</v>
      </c>
      <c r="BRV1" s="86"/>
      <c r="BRW1" s="86"/>
      <c r="BSB1" s="86"/>
      <c r="BSC1" s="86"/>
      <c r="BSD1" s="86"/>
      <c r="BSE1" s="86" t="s">
        <v>478</v>
      </c>
      <c r="BSF1" s="86" t="s">
        <v>529</v>
      </c>
      <c r="BSG1" s="86"/>
      <c r="BSH1" s="86" t="s">
        <v>539</v>
      </c>
      <c r="BSI1" s="86">
        <v>132</v>
      </c>
      <c r="BSJ1" s="86"/>
      <c r="BSK1" s="86"/>
      <c r="BSP1" s="86"/>
      <c r="BSQ1" s="86"/>
      <c r="BSR1" s="86"/>
      <c r="BSS1" s="86" t="s">
        <v>478</v>
      </c>
      <c r="BST1" s="86" t="s">
        <v>529</v>
      </c>
      <c r="BSU1" s="86"/>
      <c r="BSV1" s="86" t="s">
        <v>539</v>
      </c>
      <c r="BSW1" s="86">
        <v>133</v>
      </c>
      <c r="BSX1" s="86"/>
      <c r="BSY1" s="86"/>
      <c r="BTD1" s="86"/>
      <c r="BTE1" s="86"/>
      <c r="BTF1" s="86"/>
      <c r="BTG1" s="86" t="s">
        <v>478</v>
      </c>
      <c r="BTH1" s="86" t="s">
        <v>529</v>
      </c>
      <c r="BTI1" s="86"/>
      <c r="BTJ1" s="86" t="s">
        <v>539</v>
      </c>
      <c r="BTK1" s="86">
        <v>134</v>
      </c>
      <c r="BTL1" s="86"/>
      <c r="BTM1" s="86"/>
      <c r="BTR1" s="86"/>
      <c r="BTS1" s="86"/>
      <c r="BTT1" s="86"/>
      <c r="BTU1" s="86" t="s">
        <v>478</v>
      </c>
      <c r="BTV1" s="86" t="s">
        <v>529</v>
      </c>
      <c r="BTW1" s="86"/>
      <c r="BTX1" s="86" t="s">
        <v>539</v>
      </c>
      <c r="BTY1" s="86">
        <v>135</v>
      </c>
      <c r="BTZ1" s="86"/>
      <c r="BUA1" s="86"/>
      <c r="BUF1" s="86"/>
      <c r="BUG1" s="86"/>
      <c r="BUH1" s="86"/>
      <c r="BUI1" s="86" t="s">
        <v>478</v>
      </c>
      <c r="BUJ1" s="86" t="s">
        <v>529</v>
      </c>
      <c r="BUK1" s="86"/>
      <c r="BUL1" s="86" t="s">
        <v>539</v>
      </c>
      <c r="BUM1" s="86">
        <v>136</v>
      </c>
      <c r="BUN1" s="86"/>
      <c r="BUO1" s="86"/>
      <c r="BUT1" s="86"/>
      <c r="BUU1" s="86"/>
      <c r="BUV1" s="86"/>
      <c r="BUW1" s="86" t="s">
        <v>478</v>
      </c>
      <c r="BUX1" s="86" t="s">
        <v>529</v>
      </c>
      <c r="BUY1" s="86"/>
      <c r="BUZ1" s="86" t="s">
        <v>539</v>
      </c>
      <c r="BVA1" s="86">
        <v>137</v>
      </c>
      <c r="BVB1" s="86"/>
      <c r="BVC1" s="86"/>
      <c r="BVH1" s="86"/>
      <c r="BVI1" s="86"/>
      <c r="BVJ1" s="86"/>
      <c r="BVK1" s="86" t="s">
        <v>478</v>
      </c>
      <c r="BVL1" s="86" t="s">
        <v>529</v>
      </c>
      <c r="BVM1" s="86"/>
      <c r="BVN1" s="86" t="s">
        <v>539</v>
      </c>
      <c r="BVO1" s="86">
        <v>138</v>
      </c>
      <c r="BVP1" s="86"/>
      <c r="BVQ1" s="86"/>
      <c r="BVV1" s="86"/>
      <c r="BVW1" s="86"/>
      <c r="BVX1" s="86"/>
      <c r="BVY1" s="86" t="s">
        <v>478</v>
      </c>
      <c r="BVZ1" s="86" t="s">
        <v>529</v>
      </c>
      <c r="BWA1" s="86"/>
      <c r="BWB1" s="86" t="s">
        <v>539</v>
      </c>
      <c r="BWC1" s="86">
        <v>139</v>
      </c>
      <c r="BWD1" s="86"/>
      <c r="BWE1" s="86"/>
      <c r="BWJ1" s="86"/>
      <c r="BWK1" s="86"/>
      <c r="BWL1" s="86"/>
      <c r="BWM1" s="86" t="s">
        <v>478</v>
      </c>
      <c r="BWN1" s="86" t="s">
        <v>529</v>
      </c>
      <c r="BWO1" s="86"/>
      <c r="BWP1" s="86" t="s">
        <v>539</v>
      </c>
      <c r="BWQ1" s="86">
        <v>140</v>
      </c>
      <c r="BWR1" s="86"/>
      <c r="BWS1" s="86"/>
      <c r="BWX1" s="86"/>
      <c r="BWY1" s="86"/>
      <c r="BWZ1" s="86"/>
      <c r="BXA1" s="86" t="s">
        <v>478</v>
      </c>
      <c r="BXB1" s="86" t="s">
        <v>529</v>
      </c>
      <c r="BXC1" s="86"/>
      <c r="BXD1" s="86" t="s">
        <v>539</v>
      </c>
      <c r="BXE1" s="86">
        <v>141</v>
      </c>
      <c r="BXF1" s="86"/>
      <c r="BXG1" s="86"/>
      <c r="BXL1" s="86"/>
      <c r="BXM1" s="86"/>
      <c r="BXN1" s="86"/>
      <c r="BXO1" s="86" t="s">
        <v>478</v>
      </c>
      <c r="BXP1" s="86" t="s">
        <v>529</v>
      </c>
      <c r="BXQ1" s="86"/>
      <c r="BXR1" s="86" t="s">
        <v>539</v>
      </c>
      <c r="BXS1" s="86">
        <v>142</v>
      </c>
      <c r="BXT1" s="86"/>
      <c r="BXU1" s="86"/>
      <c r="BXZ1" s="86"/>
      <c r="BYA1" s="86"/>
      <c r="BYB1" s="86"/>
      <c r="BYC1" s="86" t="s">
        <v>478</v>
      </c>
      <c r="BYD1" s="86" t="s">
        <v>529</v>
      </c>
      <c r="BYE1" s="86"/>
      <c r="BYF1" s="86" t="s">
        <v>539</v>
      </c>
      <c r="BYG1" s="86">
        <v>143</v>
      </c>
      <c r="BYH1" s="86"/>
      <c r="BYI1" s="86"/>
      <c r="BYN1" s="86"/>
      <c r="BYO1" s="86"/>
      <c r="BYP1" s="86"/>
      <c r="BYQ1" s="86" t="s">
        <v>478</v>
      </c>
      <c r="BYR1" s="86" t="s">
        <v>529</v>
      </c>
      <c r="BYS1" s="86"/>
      <c r="BYT1" s="86" t="s">
        <v>539</v>
      </c>
      <c r="BYU1" s="86">
        <v>144</v>
      </c>
      <c r="BYV1" s="86"/>
      <c r="BYW1" s="86"/>
      <c r="BZB1" s="86"/>
      <c r="BZC1" s="86"/>
      <c r="BZD1" s="86"/>
      <c r="BZE1" s="86" t="s">
        <v>478</v>
      </c>
      <c r="BZF1" s="86" t="s">
        <v>529</v>
      </c>
      <c r="BZG1" s="86"/>
      <c r="BZH1" s="86" t="s">
        <v>539</v>
      </c>
      <c r="BZI1" s="86">
        <v>145</v>
      </c>
      <c r="BZJ1" s="86"/>
      <c r="BZK1" s="86"/>
      <c r="BZP1" s="86"/>
      <c r="BZQ1" s="86"/>
      <c r="BZR1" s="86"/>
      <c r="BZS1" s="86" t="s">
        <v>478</v>
      </c>
      <c r="BZT1" s="86" t="s">
        <v>529</v>
      </c>
      <c r="BZU1" s="86"/>
      <c r="BZV1" s="86" t="s">
        <v>539</v>
      </c>
      <c r="BZW1" s="86">
        <v>146</v>
      </c>
      <c r="BZX1" s="86"/>
      <c r="BZY1" s="86"/>
      <c r="CAD1" s="86"/>
      <c r="CAE1" s="86"/>
      <c r="CAF1" s="86"/>
      <c r="CAG1" s="86" t="s">
        <v>478</v>
      </c>
      <c r="CAH1" s="86" t="s">
        <v>529</v>
      </c>
      <c r="CAI1" s="86"/>
      <c r="CAJ1" s="86" t="s">
        <v>539</v>
      </c>
      <c r="CAK1" s="86">
        <v>147</v>
      </c>
      <c r="CAL1" s="86"/>
      <c r="CAM1" s="86"/>
      <c r="CAR1" s="86"/>
      <c r="CAS1" s="86"/>
      <c r="CAT1" s="86"/>
      <c r="CAU1" s="86" t="s">
        <v>478</v>
      </c>
      <c r="CAV1" s="86" t="s">
        <v>529</v>
      </c>
      <c r="CAW1" s="86"/>
      <c r="CAX1" s="86" t="s">
        <v>539</v>
      </c>
      <c r="CAY1" s="86">
        <v>148</v>
      </c>
      <c r="CAZ1" s="86"/>
      <c r="CBA1" s="86"/>
      <c r="CBF1" s="86"/>
      <c r="CBG1" s="86"/>
      <c r="CBH1" s="86"/>
      <c r="CBI1" s="86" t="s">
        <v>478</v>
      </c>
      <c r="CBJ1" s="86" t="s">
        <v>529</v>
      </c>
      <c r="CBK1" s="86"/>
      <c r="CBL1" s="86" t="s">
        <v>539</v>
      </c>
      <c r="CBM1" s="86">
        <v>149</v>
      </c>
      <c r="CBN1" s="86"/>
      <c r="CBO1" s="86"/>
      <c r="CBT1" s="86"/>
      <c r="CBU1" s="86"/>
      <c r="CBV1" s="86"/>
      <c r="CBW1" s="86" t="s">
        <v>478</v>
      </c>
      <c r="CBX1" s="86" t="s">
        <v>529</v>
      </c>
      <c r="CBY1" s="86"/>
      <c r="CBZ1" s="86" t="s">
        <v>539</v>
      </c>
      <c r="CCA1" s="86">
        <v>150</v>
      </c>
      <c r="CCB1" s="86"/>
      <c r="CCC1" s="86"/>
      <c r="CCH1" s="86"/>
      <c r="CCI1" s="86"/>
      <c r="CCJ1" s="86"/>
      <c r="CCK1" s="86" t="s">
        <v>478</v>
      </c>
      <c r="CCL1" s="86" t="s">
        <v>529</v>
      </c>
      <c r="CCM1" s="86"/>
      <c r="CCN1" s="86" t="s">
        <v>539</v>
      </c>
      <c r="CCO1" s="86">
        <v>151</v>
      </c>
      <c r="CCP1" s="86"/>
      <c r="CCQ1" s="86"/>
      <c r="CCV1" s="86"/>
      <c r="CCW1" s="86"/>
      <c r="CCX1" s="86"/>
      <c r="CCY1" s="86" t="s">
        <v>478</v>
      </c>
      <c r="CCZ1" s="86" t="s">
        <v>529</v>
      </c>
      <c r="CDA1" s="86"/>
      <c r="CDB1" s="86" t="s">
        <v>539</v>
      </c>
      <c r="CDC1" s="86">
        <v>152</v>
      </c>
      <c r="CDD1" s="86"/>
      <c r="CDE1" s="86"/>
      <c r="CDJ1" s="86"/>
      <c r="CDK1" s="86"/>
      <c r="CDL1" s="86"/>
      <c r="CDM1" s="86" t="s">
        <v>478</v>
      </c>
      <c r="CDN1" s="86" t="s">
        <v>529</v>
      </c>
      <c r="CDO1" s="86"/>
      <c r="CDP1" s="86" t="s">
        <v>539</v>
      </c>
      <c r="CDQ1" s="86">
        <v>153</v>
      </c>
      <c r="CDR1" s="86"/>
      <c r="CDS1" s="86"/>
      <c r="CDX1" s="86"/>
      <c r="CDY1" s="86"/>
      <c r="CDZ1" s="86"/>
      <c r="CEA1" s="86" t="s">
        <v>478</v>
      </c>
      <c r="CEB1" s="86" t="s">
        <v>529</v>
      </c>
      <c r="CEC1" s="86"/>
      <c r="CED1" s="86" t="s">
        <v>539</v>
      </c>
      <c r="CEE1" s="86">
        <v>154</v>
      </c>
      <c r="CEF1" s="86"/>
      <c r="CEG1" s="86"/>
      <c r="CEL1" s="86"/>
      <c r="CEM1" s="86"/>
      <c r="CEN1" s="86"/>
      <c r="CEO1" s="86" t="s">
        <v>478</v>
      </c>
      <c r="CEP1" s="86" t="s">
        <v>529</v>
      </c>
      <c r="CEQ1" s="86"/>
      <c r="CER1" s="86" t="s">
        <v>539</v>
      </c>
      <c r="CES1" s="86">
        <v>155</v>
      </c>
      <c r="CET1" s="86"/>
      <c r="CEU1" s="86"/>
      <c r="CEZ1" s="86"/>
      <c r="CFA1" s="86"/>
      <c r="CFB1" s="86"/>
      <c r="CFC1" s="86" t="s">
        <v>478</v>
      </c>
      <c r="CFD1" s="86" t="s">
        <v>529</v>
      </c>
      <c r="CFE1" s="86"/>
      <c r="CFF1" s="86" t="s">
        <v>539</v>
      </c>
      <c r="CFG1" s="86">
        <v>156</v>
      </c>
      <c r="CFH1" s="86"/>
      <c r="CFI1" s="86"/>
      <c r="CFN1" s="86"/>
      <c r="CFO1" s="86"/>
      <c r="CFP1" s="86"/>
      <c r="CFQ1" s="86" t="s">
        <v>478</v>
      </c>
      <c r="CFR1" s="86" t="s">
        <v>529</v>
      </c>
      <c r="CFS1" s="86"/>
      <c r="CFT1" s="86" t="s">
        <v>539</v>
      </c>
      <c r="CFU1" s="86">
        <v>157</v>
      </c>
      <c r="CFV1" s="86"/>
      <c r="CFW1" s="86"/>
      <c r="CGB1" s="86"/>
      <c r="CGC1" s="86"/>
      <c r="CGD1" s="86"/>
      <c r="CGE1" s="86" t="s">
        <v>478</v>
      </c>
      <c r="CGF1" s="86" t="s">
        <v>529</v>
      </c>
      <c r="CGG1" s="86"/>
      <c r="CGH1" s="86" t="s">
        <v>539</v>
      </c>
      <c r="CGI1" s="86">
        <v>158</v>
      </c>
      <c r="CGJ1" s="86"/>
      <c r="CGK1" s="86"/>
      <c r="CGP1" s="86"/>
      <c r="CGQ1" s="86"/>
      <c r="CGR1" s="86"/>
      <c r="CGS1" s="86" t="s">
        <v>478</v>
      </c>
      <c r="CGT1" s="86" t="s">
        <v>529</v>
      </c>
      <c r="CGU1" s="86"/>
      <c r="CGV1" s="86" t="s">
        <v>539</v>
      </c>
      <c r="CGW1" s="86">
        <v>159</v>
      </c>
      <c r="CGX1" s="86"/>
      <c r="CGY1" s="86"/>
      <c r="CHD1" s="86"/>
      <c r="CHE1" s="86"/>
      <c r="CHF1" s="86"/>
      <c r="CHG1" s="86" t="s">
        <v>478</v>
      </c>
      <c r="CHH1" s="86" t="s">
        <v>529</v>
      </c>
      <c r="CHI1" s="86"/>
      <c r="CHJ1" s="86" t="s">
        <v>539</v>
      </c>
      <c r="CHK1" s="86">
        <v>160</v>
      </c>
      <c r="CHL1" s="86"/>
      <c r="CHM1" s="86"/>
      <c r="CHR1" s="86"/>
      <c r="CHS1" s="86"/>
      <c r="CHT1" s="86"/>
      <c r="CHU1" s="86" t="s">
        <v>478</v>
      </c>
      <c r="CHV1" s="86" t="s">
        <v>529</v>
      </c>
      <c r="CHW1" s="86"/>
      <c r="CHX1" s="86" t="s">
        <v>539</v>
      </c>
      <c r="CHY1" s="86">
        <v>161</v>
      </c>
      <c r="CHZ1" s="86"/>
      <c r="CIA1" s="86"/>
      <c r="CIF1" s="86"/>
      <c r="CIG1" s="86"/>
      <c r="CIH1" s="86"/>
      <c r="CII1" s="86" t="s">
        <v>478</v>
      </c>
      <c r="CIJ1" s="86" t="s">
        <v>529</v>
      </c>
      <c r="CIK1" s="86"/>
      <c r="CIL1" s="86" t="s">
        <v>539</v>
      </c>
      <c r="CIM1" s="86">
        <v>162</v>
      </c>
      <c r="CIN1" s="86"/>
      <c r="CIO1" s="86"/>
      <c r="CIT1" s="86"/>
      <c r="CIU1" s="86"/>
      <c r="CIV1" s="86"/>
      <c r="CIW1" s="86" t="s">
        <v>478</v>
      </c>
      <c r="CIX1" s="86" t="s">
        <v>529</v>
      </c>
      <c r="CIY1" s="86"/>
      <c r="CIZ1" s="86" t="s">
        <v>539</v>
      </c>
      <c r="CJA1" s="86">
        <v>163</v>
      </c>
      <c r="CJB1" s="86"/>
      <c r="CJC1" s="86"/>
      <c r="CJH1" s="86"/>
      <c r="CJI1" s="86"/>
      <c r="CJJ1" s="86"/>
      <c r="CJK1" s="86" t="s">
        <v>478</v>
      </c>
      <c r="CJL1" s="86" t="s">
        <v>529</v>
      </c>
      <c r="CJM1" s="86"/>
      <c r="CJN1" s="86" t="s">
        <v>539</v>
      </c>
      <c r="CJO1" s="86">
        <v>164</v>
      </c>
      <c r="CJP1" s="86"/>
      <c r="CJQ1" s="86"/>
      <c r="CJV1" s="86"/>
      <c r="CJW1" s="86"/>
      <c r="CJX1" s="86"/>
      <c r="CJY1" s="86" t="s">
        <v>478</v>
      </c>
      <c r="CJZ1" s="86" t="s">
        <v>529</v>
      </c>
      <c r="CKA1" s="86"/>
      <c r="CKB1" s="86" t="s">
        <v>539</v>
      </c>
      <c r="CKC1" s="86">
        <v>165</v>
      </c>
      <c r="CKD1" s="86"/>
      <c r="CKE1" s="86"/>
      <c r="CKJ1" s="86"/>
      <c r="CKK1" s="86"/>
      <c r="CKL1" s="86"/>
      <c r="CKM1" s="86" t="s">
        <v>478</v>
      </c>
      <c r="CKN1" s="86" t="s">
        <v>529</v>
      </c>
      <c r="CKO1" s="86"/>
      <c r="CKP1" s="86" t="s">
        <v>539</v>
      </c>
      <c r="CKQ1" s="86">
        <v>166</v>
      </c>
      <c r="CKR1" s="86"/>
      <c r="CKS1" s="86"/>
      <c r="CKX1" s="86"/>
      <c r="CKY1" s="86"/>
      <c r="CKZ1" s="86"/>
      <c r="CLA1" s="86" t="s">
        <v>478</v>
      </c>
      <c r="CLB1" s="86" t="s">
        <v>529</v>
      </c>
      <c r="CLC1" s="86"/>
      <c r="CLD1" s="86" t="s">
        <v>539</v>
      </c>
      <c r="CLE1" s="86">
        <v>167</v>
      </c>
      <c r="CLF1" s="86"/>
      <c r="CLG1" s="86"/>
      <c r="CLL1" s="86"/>
      <c r="CLM1" s="86"/>
      <c r="CLN1" s="86"/>
      <c r="CLO1" s="86" t="s">
        <v>478</v>
      </c>
      <c r="CLP1" s="86" t="s">
        <v>529</v>
      </c>
      <c r="CLQ1" s="86"/>
      <c r="CLR1" s="86" t="s">
        <v>539</v>
      </c>
      <c r="CLS1" s="86">
        <v>168</v>
      </c>
      <c r="CLT1" s="86"/>
      <c r="CLU1" s="86"/>
      <c r="CLZ1" s="86"/>
      <c r="CMA1" s="86"/>
      <c r="CMB1" s="86"/>
      <c r="CMC1" s="86" t="s">
        <v>478</v>
      </c>
      <c r="CMD1" s="86" t="s">
        <v>529</v>
      </c>
      <c r="CME1" s="86"/>
      <c r="CMF1" s="86" t="s">
        <v>539</v>
      </c>
      <c r="CMG1" s="86">
        <v>169</v>
      </c>
      <c r="CMH1" s="86"/>
      <c r="CMI1" s="86"/>
      <c r="CMN1" s="86"/>
      <c r="CMO1" s="86"/>
      <c r="CMP1" s="86"/>
      <c r="CMQ1" s="86" t="s">
        <v>478</v>
      </c>
      <c r="CMR1" s="86" t="s">
        <v>529</v>
      </c>
      <c r="CMS1" s="86"/>
      <c r="CMT1" s="86" t="s">
        <v>539</v>
      </c>
      <c r="CMU1" s="86">
        <v>170</v>
      </c>
      <c r="CMV1" s="86"/>
      <c r="CMW1" s="86"/>
      <c r="CNB1" s="86"/>
      <c r="CNC1" s="86"/>
      <c r="CND1" s="86"/>
      <c r="CNE1" s="86" t="s">
        <v>478</v>
      </c>
      <c r="CNF1" s="86" t="s">
        <v>529</v>
      </c>
      <c r="CNG1" s="86"/>
      <c r="CNH1" s="86" t="s">
        <v>539</v>
      </c>
      <c r="CNI1" s="86">
        <v>171</v>
      </c>
      <c r="CNJ1" s="86"/>
      <c r="CNK1" s="86"/>
      <c r="CNP1" s="86"/>
      <c r="CNQ1" s="86"/>
      <c r="CNR1" s="86"/>
      <c r="CNS1" s="86" t="s">
        <v>478</v>
      </c>
      <c r="CNT1" s="86" t="s">
        <v>529</v>
      </c>
      <c r="CNU1" s="86"/>
      <c r="CNV1" s="86" t="s">
        <v>539</v>
      </c>
      <c r="CNW1" s="86">
        <v>172</v>
      </c>
      <c r="CNX1" s="86"/>
      <c r="CNY1" s="86"/>
      <c r="COD1" s="86"/>
      <c r="COE1" s="86"/>
      <c r="COF1" s="86"/>
      <c r="COG1" s="86" t="s">
        <v>478</v>
      </c>
      <c r="COH1" s="86" t="s">
        <v>529</v>
      </c>
      <c r="COI1" s="86"/>
      <c r="COJ1" s="86" t="s">
        <v>539</v>
      </c>
      <c r="COK1" s="86">
        <v>173</v>
      </c>
      <c r="COL1" s="86"/>
      <c r="COM1" s="86"/>
      <c r="COR1" s="86"/>
      <c r="COS1" s="86"/>
      <c r="COT1" s="86"/>
      <c r="COU1" s="86" t="s">
        <v>478</v>
      </c>
      <c r="COV1" s="86" t="s">
        <v>529</v>
      </c>
      <c r="COW1" s="86"/>
      <c r="COX1" s="86" t="s">
        <v>539</v>
      </c>
      <c r="COY1" s="86">
        <v>174</v>
      </c>
      <c r="COZ1" s="86"/>
      <c r="CPA1" s="86"/>
      <c r="CPF1" s="86"/>
      <c r="CPG1" s="86"/>
      <c r="CPH1" s="86"/>
      <c r="CPI1" s="86" t="s">
        <v>478</v>
      </c>
      <c r="CPJ1" s="86" t="s">
        <v>529</v>
      </c>
      <c r="CPK1" s="86"/>
      <c r="CPL1" s="86" t="s">
        <v>539</v>
      </c>
      <c r="CPM1" s="86">
        <v>175</v>
      </c>
      <c r="CPN1" s="86"/>
      <c r="CPO1" s="86"/>
      <c r="CPT1" s="86"/>
      <c r="CPU1" s="86"/>
      <c r="CPV1" s="86"/>
      <c r="CPW1" s="86" t="s">
        <v>478</v>
      </c>
      <c r="CPX1" s="86" t="s">
        <v>529</v>
      </c>
      <c r="CPY1" s="86"/>
      <c r="CPZ1" s="86" t="s">
        <v>539</v>
      </c>
      <c r="CQA1" s="86">
        <v>176</v>
      </c>
      <c r="CQB1" s="86"/>
      <c r="CQC1" s="86"/>
      <c r="CQH1" s="86"/>
      <c r="CQI1" s="86"/>
      <c r="CQJ1" s="86"/>
      <c r="CQK1" s="86" t="s">
        <v>478</v>
      </c>
      <c r="CQL1" s="86" t="s">
        <v>529</v>
      </c>
      <c r="CQM1" s="86"/>
      <c r="CQN1" s="86" t="s">
        <v>539</v>
      </c>
      <c r="CQO1" s="86">
        <v>177</v>
      </c>
      <c r="CQP1" s="86"/>
      <c r="CQQ1" s="86"/>
      <c r="CQV1" s="86"/>
      <c r="CQW1" s="86"/>
      <c r="CQX1" s="86"/>
      <c r="CQY1" s="86" t="s">
        <v>478</v>
      </c>
      <c r="CQZ1" s="86" t="s">
        <v>529</v>
      </c>
      <c r="CRA1" s="86"/>
      <c r="CRB1" s="86" t="s">
        <v>539</v>
      </c>
      <c r="CRC1" s="86">
        <v>178</v>
      </c>
      <c r="CRD1" s="86"/>
      <c r="CRE1" s="86"/>
      <c r="CRJ1" s="86"/>
      <c r="CRK1" s="86"/>
      <c r="CRL1" s="86"/>
      <c r="CRM1" s="86" t="s">
        <v>478</v>
      </c>
      <c r="CRN1" s="86" t="s">
        <v>529</v>
      </c>
      <c r="CRO1" s="86"/>
      <c r="CRP1" s="86" t="s">
        <v>539</v>
      </c>
      <c r="CRQ1" s="86">
        <v>179</v>
      </c>
      <c r="CRR1" s="86"/>
      <c r="CRS1" s="86"/>
      <c r="CRX1" s="86"/>
      <c r="CRY1" s="86"/>
      <c r="CRZ1" s="86"/>
      <c r="CSA1" s="86" t="s">
        <v>478</v>
      </c>
      <c r="CSB1" s="86" t="s">
        <v>529</v>
      </c>
      <c r="CSC1" s="86"/>
      <c r="CSD1" s="86" t="s">
        <v>539</v>
      </c>
      <c r="CSE1" s="86">
        <v>180</v>
      </c>
      <c r="CSF1" s="86"/>
      <c r="CSG1" s="86"/>
      <c r="CSL1" s="86"/>
      <c r="CSM1" s="86"/>
      <c r="CSN1" s="86"/>
      <c r="CSO1" s="86" t="s">
        <v>478</v>
      </c>
      <c r="CSP1" s="86" t="s">
        <v>529</v>
      </c>
      <c r="CSQ1" s="86"/>
      <c r="CSR1" s="86" t="s">
        <v>539</v>
      </c>
      <c r="CSS1" s="86">
        <v>181</v>
      </c>
      <c r="CST1" s="86"/>
      <c r="CSU1" s="86"/>
      <c r="CSZ1" s="86"/>
      <c r="CTA1" s="86"/>
      <c r="CTB1" s="86"/>
      <c r="CTC1" s="86" t="s">
        <v>478</v>
      </c>
      <c r="CTD1" s="86" t="s">
        <v>529</v>
      </c>
      <c r="CTE1" s="86"/>
      <c r="CTF1" s="86" t="s">
        <v>539</v>
      </c>
      <c r="CTG1" s="86">
        <v>182</v>
      </c>
      <c r="CTH1" s="86"/>
      <c r="CTI1" s="86"/>
      <c r="CTN1" s="86"/>
      <c r="CTO1" s="86"/>
      <c r="CTP1" s="86"/>
      <c r="CTQ1" s="86" t="s">
        <v>478</v>
      </c>
      <c r="CTR1" s="86" t="s">
        <v>529</v>
      </c>
      <c r="CTS1" s="86"/>
      <c r="CTT1" s="86" t="s">
        <v>539</v>
      </c>
      <c r="CTU1" s="86">
        <v>183</v>
      </c>
      <c r="CTV1" s="86"/>
      <c r="CTW1" s="86"/>
      <c r="CUB1" s="86"/>
      <c r="CUC1" s="86"/>
      <c r="CUD1" s="86"/>
      <c r="CUE1" s="86" t="s">
        <v>478</v>
      </c>
      <c r="CUF1" s="86" t="s">
        <v>529</v>
      </c>
      <c r="CUG1" s="86"/>
      <c r="CUH1" s="86" t="s">
        <v>539</v>
      </c>
      <c r="CUI1" s="86">
        <v>184</v>
      </c>
      <c r="CUJ1" s="86"/>
      <c r="CUK1" s="86"/>
      <c r="CUP1" s="86"/>
      <c r="CUQ1" s="86"/>
      <c r="CUR1" s="86"/>
      <c r="CUS1" s="86" t="s">
        <v>478</v>
      </c>
      <c r="CUT1" s="86" t="s">
        <v>529</v>
      </c>
      <c r="CUU1" s="86"/>
      <c r="CUV1" s="86" t="s">
        <v>539</v>
      </c>
      <c r="CUW1" s="86">
        <v>185</v>
      </c>
      <c r="CUX1" s="86"/>
      <c r="CUY1" s="86"/>
      <c r="CVD1" s="86"/>
      <c r="CVE1" s="86"/>
      <c r="CVF1" s="86"/>
      <c r="CVG1" s="86" t="s">
        <v>478</v>
      </c>
      <c r="CVH1" s="86" t="s">
        <v>529</v>
      </c>
      <c r="CVI1" s="86"/>
      <c r="CVJ1" s="86" t="s">
        <v>539</v>
      </c>
      <c r="CVK1" s="86">
        <v>186</v>
      </c>
      <c r="CVL1" s="86"/>
      <c r="CVM1" s="86"/>
      <c r="CVR1" s="86"/>
      <c r="CVS1" s="86"/>
      <c r="CVT1" s="86"/>
      <c r="CVU1" s="86" t="s">
        <v>478</v>
      </c>
      <c r="CVV1" s="86" t="s">
        <v>529</v>
      </c>
      <c r="CVW1" s="86"/>
      <c r="CVX1" s="86" t="s">
        <v>539</v>
      </c>
      <c r="CVY1" s="86">
        <v>187</v>
      </c>
      <c r="CVZ1" s="86"/>
      <c r="CWA1" s="86"/>
      <c r="CWF1" s="86"/>
      <c r="CWG1" s="86"/>
      <c r="CWH1" s="86"/>
      <c r="CWI1" s="86" t="s">
        <v>478</v>
      </c>
      <c r="CWJ1" s="86" t="s">
        <v>529</v>
      </c>
      <c r="CWK1" s="86"/>
      <c r="CWL1" s="86" t="s">
        <v>539</v>
      </c>
      <c r="CWM1" s="86">
        <v>188</v>
      </c>
      <c r="CWN1" s="86"/>
      <c r="CWO1" s="86"/>
      <c r="CWT1" s="86"/>
      <c r="CWU1" s="86"/>
      <c r="CWV1" s="86"/>
      <c r="CWW1" s="86" t="s">
        <v>478</v>
      </c>
      <c r="CWX1" s="86" t="s">
        <v>529</v>
      </c>
      <c r="CWY1" s="86"/>
      <c r="CWZ1" s="86" t="s">
        <v>539</v>
      </c>
      <c r="CXA1" s="86">
        <v>189</v>
      </c>
      <c r="CXB1" s="86"/>
      <c r="CXC1" s="86"/>
      <c r="CXH1" s="86"/>
      <c r="CXI1" s="86"/>
      <c r="CXJ1" s="86"/>
      <c r="CXK1" s="86" t="s">
        <v>478</v>
      </c>
      <c r="CXL1" s="86" t="s">
        <v>529</v>
      </c>
      <c r="CXM1" s="86"/>
      <c r="CXN1" s="86" t="s">
        <v>539</v>
      </c>
      <c r="CXO1" s="86">
        <v>190</v>
      </c>
      <c r="CXP1" s="86"/>
      <c r="CXQ1" s="86"/>
      <c r="CXV1" s="86"/>
      <c r="CXW1" s="86"/>
      <c r="CXX1" s="86"/>
      <c r="CXY1" s="86" t="s">
        <v>478</v>
      </c>
      <c r="CXZ1" s="86" t="s">
        <v>529</v>
      </c>
      <c r="CYA1" s="86"/>
      <c r="CYB1" s="86" t="s">
        <v>539</v>
      </c>
      <c r="CYC1" s="86">
        <v>191</v>
      </c>
      <c r="CYD1" s="86"/>
      <c r="CYE1" s="86"/>
      <c r="CYJ1" s="86"/>
      <c r="CYK1" s="86"/>
      <c r="CYL1" s="86"/>
      <c r="CYM1" s="86" t="s">
        <v>478</v>
      </c>
      <c r="CYN1" s="86" t="s">
        <v>529</v>
      </c>
      <c r="CYO1" s="86"/>
      <c r="CYP1" s="86" t="s">
        <v>539</v>
      </c>
      <c r="CYQ1" s="86">
        <v>192</v>
      </c>
      <c r="CYR1" s="86"/>
      <c r="CYS1" s="86"/>
      <c r="CYX1" s="86"/>
      <c r="CYY1" s="86"/>
      <c r="CYZ1" s="86"/>
      <c r="CZA1" s="86" t="s">
        <v>478</v>
      </c>
      <c r="CZB1" s="86" t="s">
        <v>529</v>
      </c>
      <c r="CZC1" s="86"/>
      <c r="CZD1" s="86" t="s">
        <v>539</v>
      </c>
      <c r="CZE1" s="86">
        <v>193</v>
      </c>
      <c r="CZF1" s="86"/>
      <c r="CZG1" s="86"/>
      <c r="CZL1" s="86"/>
      <c r="CZM1" s="86"/>
      <c r="CZN1" s="86"/>
      <c r="CZO1" s="86" t="s">
        <v>478</v>
      </c>
      <c r="CZP1" s="86" t="s">
        <v>529</v>
      </c>
      <c r="CZQ1" s="86"/>
      <c r="CZR1" s="86" t="s">
        <v>539</v>
      </c>
      <c r="CZS1" s="86">
        <v>194</v>
      </c>
      <c r="CZT1" s="86"/>
      <c r="CZU1" s="86"/>
      <c r="CZZ1" s="86"/>
      <c r="DAA1" s="86"/>
      <c r="DAB1" s="86"/>
      <c r="DAC1" s="86" t="s">
        <v>478</v>
      </c>
      <c r="DAD1" s="86" t="s">
        <v>529</v>
      </c>
      <c r="DAE1" s="86"/>
      <c r="DAF1" s="86" t="s">
        <v>539</v>
      </c>
      <c r="DAG1" s="86">
        <v>195</v>
      </c>
      <c r="DAH1" s="86"/>
      <c r="DAI1" s="86"/>
      <c r="DAN1" s="86"/>
      <c r="DAO1" s="86"/>
      <c r="DAP1" s="86"/>
      <c r="DAQ1" s="86" t="s">
        <v>478</v>
      </c>
      <c r="DAR1" s="86" t="s">
        <v>529</v>
      </c>
      <c r="DAS1" s="86"/>
      <c r="DAT1" s="86" t="s">
        <v>539</v>
      </c>
      <c r="DAU1" s="86">
        <v>196</v>
      </c>
      <c r="DAV1" s="86"/>
      <c r="DAW1" s="86"/>
      <c r="DBB1" s="86"/>
      <c r="DBC1" s="86"/>
      <c r="DBD1" s="86"/>
      <c r="DBE1" s="86" t="s">
        <v>478</v>
      </c>
      <c r="DBF1" s="86" t="s">
        <v>529</v>
      </c>
      <c r="DBG1" s="86"/>
      <c r="DBH1" s="86" t="s">
        <v>539</v>
      </c>
      <c r="DBI1" s="86">
        <v>197</v>
      </c>
      <c r="DBJ1" s="86"/>
      <c r="DBK1" s="86"/>
      <c r="DBP1" s="86"/>
      <c r="DBQ1" s="86"/>
      <c r="DBR1" s="86"/>
      <c r="DBS1" s="86" t="s">
        <v>478</v>
      </c>
      <c r="DBT1" s="86" t="s">
        <v>529</v>
      </c>
      <c r="DBU1" s="86"/>
      <c r="DBV1" s="86" t="s">
        <v>539</v>
      </c>
      <c r="DBW1" s="86">
        <v>198</v>
      </c>
      <c r="DBX1" s="86"/>
      <c r="DBY1" s="86"/>
      <c r="DCD1" s="86"/>
      <c r="DCE1" s="86"/>
      <c r="DCF1" s="86"/>
      <c r="DCG1" s="86" t="s">
        <v>478</v>
      </c>
      <c r="DCH1" s="86" t="s">
        <v>527</v>
      </c>
      <c r="DCI1" s="86"/>
      <c r="DCJ1" s="86" t="s">
        <v>539</v>
      </c>
      <c r="DCK1" s="86">
        <v>199</v>
      </c>
      <c r="DCL1" s="86"/>
      <c r="DCM1" s="86"/>
      <c r="DCR1" s="86"/>
      <c r="DCS1" s="86"/>
      <c r="DCT1" s="86"/>
      <c r="DCU1" s="86" t="s">
        <v>478</v>
      </c>
      <c r="DCV1" s="86" t="s">
        <v>529</v>
      </c>
      <c r="DCW1" s="86"/>
      <c r="DCX1" s="86" t="s">
        <v>539</v>
      </c>
      <c r="DCY1" s="86">
        <v>200</v>
      </c>
      <c r="DCZ1" s="86"/>
      <c r="DDA1" s="86"/>
      <c r="DDF1" s="86"/>
      <c r="DDG1" s="86"/>
      <c r="DDH1" s="86"/>
      <c r="DDI1" s="86" t="s">
        <v>478</v>
      </c>
      <c r="DDJ1" s="86" t="s">
        <v>527</v>
      </c>
      <c r="DDK1" s="86"/>
      <c r="DDL1" s="86" t="s">
        <v>539</v>
      </c>
      <c r="DDM1" s="86">
        <v>201</v>
      </c>
      <c r="DDN1" s="86"/>
      <c r="DDO1" s="86"/>
      <c r="DDT1" s="86"/>
      <c r="DDU1" s="86"/>
      <c r="DDV1" s="86"/>
      <c r="DDW1" s="86" t="s">
        <v>478</v>
      </c>
      <c r="DDX1" s="86" t="s">
        <v>527</v>
      </c>
      <c r="DDY1" s="86"/>
      <c r="DDZ1" s="86" t="s">
        <v>539</v>
      </c>
      <c r="DEA1" s="86">
        <v>202</v>
      </c>
      <c r="DEB1" s="86"/>
      <c r="DEC1" s="86"/>
      <c r="DEH1" s="86"/>
      <c r="DEI1" s="86"/>
      <c r="DEJ1" s="86"/>
      <c r="DEK1" s="86" t="s">
        <v>478</v>
      </c>
      <c r="DEL1" s="86" t="s">
        <v>527</v>
      </c>
      <c r="DEM1" s="86"/>
      <c r="DEN1" s="86" t="s">
        <v>539</v>
      </c>
      <c r="DEO1" s="86">
        <v>203</v>
      </c>
      <c r="DEP1" s="86"/>
      <c r="DEQ1" s="86"/>
      <c r="DEV1" s="86"/>
      <c r="DEW1" s="86"/>
      <c r="DEX1" s="86"/>
      <c r="DEY1" s="86" t="s">
        <v>478</v>
      </c>
      <c r="DEZ1" s="86" t="s">
        <v>527</v>
      </c>
      <c r="DFA1" s="86"/>
      <c r="DFB1" s="86" t="s">
        <v>539</v>
      </c>
      <c r="DFC1" s="86">
        <v>204</v>
      </c>
      <c r="DFD1" s="86"/>
      <c r="DFE1" s="86"/>
      <c r="DFJ1" s="86"/>
      <c r="DFK1" s="86"/>
      <c r="DFL1" s="86"/>
      <c r="DFM1" s="86" t="s">
        <v>478</v>
      </c>
      <c r="DFN1" s="86" t="s">
        <v>527</v>
      </c>
      <c r="DFO1" s="86"/>
      <c r="DFP1" s="86" t="s">
        <v>539</v>
      </c>
      <c r="DFQ1" s="86">
        <v>205</v>
      </c>
      <c r="DFR1" s="86"/>
      <c r="DFS1" s="86"/>
      <c r="DFX1" s="86"/>
      <c r="DFY1" s="86"/>
      <c r="DFZ1" s="86"/>
      <c r="DGA1" s="86" t="s">
        <v>478</v>
      </c>
      <c r="DGB1" s="86" t="s">
        <v>528</v>
      </c>
      <c r="DGC1" s="86"/>
      <c r="DGD1" s="86" t="s">
        <v>539</v>
      </c>
      <c r="DGE1" s="86">
        <v>206</v>
      </c>
      <c r="DGF1" s="86"/>
      <c r="DGG1" s="86"/>
      <c r="DGL1" s="86"/>
      <c r="DGM1" s="86"/>
      <c r="DGN1" s="86"/>
      <c r="DGO1" s="86" t="s">
        <v>478</v>
      </c>
      <c r="DGP1" s="86" t="s">
        <v>527</v>
      </c>
      <c r="DGQ1" s="86"/>
      <c r="DGR1" s="86" t="s">
        <v>539</v>
      </c>
      <c r="DGS1" s="86">
        <v>207</v>
      </c>
      <c r="DGT1" s="86"/>
      <c r="DGU1" s="86"/>
      <c r="DGZ1" s="86"/>
      <c r="DHA1" s="86"/>
      <c r="DHB1" s="86"/>
      <c r="DHC1" s="86" t="s">
        <v>478</v>
      </c>
      <c r="DHD1" s="86" t="s">
        <v>529</v>
      </c>
      <c r="DHE1" s="86"/>
      <c r="DHF1" s="86" t="s">
        <v>539</v>
      </c>
      <c r="DHG1" s="86">
        <v>208</v>
      </c>
      <c r="DHH1" s="86"/>
      <c r="DHI1" s="86"/>
      <c r="DHN1" s="86"/>
      <c r="DHO1" s="86"/>
      <c r="DHP1" s="86"/>
      <c r="DHQ1" s="86" t="s">
        <v>478</v>
      </c>
      <c r="DHR1" s="86" t="s">
        <v>528</v>
      </c>
      <c r="DHS1" s="86"/>
      <c r="DHT1" s="86" t="s">
        <v>539</v>
      </c>
      <c r="DHU1" s="86">
        <v>209</v>
      </c>
      <c r="DHV1" s="86"/>
      <c r="DHW1" s="86"/>
      <c r="DIB1" s="86"/>
      <c r="DIC1" s="86"/>
      <c r="DID1" s="86"/>
      <c r="DIE1" s="86" t="s">
        <v>478</v>
      </c>
      <c r="DIF1" s="86" t="s">
        <v>527</v>
      </c>
      <c r="DIG1" s="86"/>
      <c r="DIH1" s="86" t="s">
        <v>539</v>
      </c>
      <c r="DII1" s="86">
        <v>210</v>
      </c>
      <c r="DIJ1" s="86"/>
      <c r="DIK1" s="86"/>
      <c r="DIP1" s="86"/>
      <c r="DIQ1" s="86"/>
      <c r="DIR1" s="86"/>
      <c r="DIS1" s="86" t="s">
        <v>478</v>
      </c>
      <c r="DIT1" s="86" t="s">
        <v>527</v>
      </c>
      <c r="DIU1" s="86"/>
      <c r="DIV1" s="86" t="s">
        <v>539</v>
      </c>
      <c r="DIW1" s="86">
        <v>211</v>
      </c>
      <c r="DIX1" s="86"/>
      <c r="DIY1" s="86"/>
      <c r="DJD1" s="86"/>
      <c r="DJE1" s="86"/>
      <c r="DJF1" s="86"/>
      <c r="DJG1" s="86" t="s">
        <v>478</v>
      </c>
      <c r="DJH1" s="86" t="s">
        <v>527</v>
      </c>
      <c r="DJI1" s="86"/>
      <c r="DJJ1" s="86" t="s">
        <v>539</v>
      </c>
      <c r="DJK1" s="86">
        <v>212</v>
      </c>
      <c r="DJL1" s="86"/>
      <c r="DJM1" s="86"/>
      <c r="DJR1" s="86"/>
      <c r="DJS1" s="86"/>
      <c r="DJT1" s="86"/>
      <c r="DJU1" s="86" t="s">
        <v>478</v>
      </c>
      <c r="DJV1" s="86" t="s">
        <v>529</v>
      </c>
      <c r="DJW1" s="86"/>
      <c r="DJX1" s="86" t="s">
        <v>539</v>
      </c>
      <c r="DJY1" s="86">
        <v>213</v>
      </c>
      <c r="DJZ1" s="86"/>
      <c r="DKA1" s="86"/>
      <c r="DKF1" s="86"/>
      <c r="DKG1" s="86"/>
      <c r="DKH1" s="86"/>
      <c r="DKI1" s="86" t="s">
        <v>478</v>
      </c>
      <c r="DKJ1" s="86" t="s">
        <v>528</v>
      </c>
      <c r="DKK1" s="86"/>
      <c r="DKL1" s="86" t="s">
        <v>539</v>
      </c>
      <c r="DKM1" s="86">
        <v>214</v>
      </c>
      <c r="DKN1" s="86"/>
      <c r="DKO1" s="86"/>
      <c r="DKT1" s="86"/>
      <c r="DKU1" s="86"/>
      <c r="DKV1" s="86"/>
      <c r="DKW1" s="86" t="s">
        <v>478</v>
      </c>
      <c r="DKX1" s="86" t="s">
        <v>527</v>
      </c>
      <c r="DKY1" s="86"/>
      <c r="DKZ1" s="86" t="s">
        <v>539</v>
      </c>
      <c r="DLA1" s="86">
        <v>215</v>
      </c>
      <c r="DLB1" s="86"/>
      <c r="DLC1" s="86"/>
      <c r="DLH1" s="86"/>
      <c r="DLI1" s="86"/>
      <c r="DLJ1" s="86"/>
      <c r="DLK1" s="86" t="s">
        <v>478</v>
      </c>
      <c r="DLL1" s="86" t="s">
        <v>528</v>
      </c>
      <c r="DLM1" s="86"/>
      <c r="DLN1" s="86" t="s">
        <v>539</v>
      </c>
      <c r="DLO1" s="86">
        <v>216</v>
      </c>
      <c r="DLP1" s="86"/>
      <c r="DLQ1" s="86"/>
      <c r="DLV1" s="86"/>
      <c r="DLW1" s="86"/>
      <c r="DLX1" s="86"/>
      <c r="DLY1" s="86" t="s">
        <v>478</v>
      </c>
      <c r="DLZ1" s="86" t="s">
        <v>527</v>
      </c>
      <c r="DMA1" s="86"/>
      <c r="DMB1" s="86" t="s">
        <v>539</v>
      </c>
      <c r="DMC1" s="86">
        <v>217</v>
      </c>
      <c r="DMD1" s="86"/>
      <c r="DME1" s="86"/>
      <c r="DMJ1" s="86"/>
      <c r="DMK1" s="86"/>
      <c r="DML1" s="86"/>
      <c r="DMM1" s="86" t="s">
        <v>478</v>
      </c>
      <c r="DMN1" s="86" t="s">
        <v>529</v>
      </c>
      <c r="DMO1" s="86"/>
      <c r="DMP1" s="86" t="s">
        <v>539</v>
      </c>
      <c r="DMQ1" s="86">
        <v>218</v>
      </c>
      <c r="DMR1" s="86"/>
      <c r="DMS1" s="86"/>
      <c r="DMX1" s="86"/>
      <c r="DMY1" s="86"/>
      <c r="DMZ1" s="86"/>
      <c r="DNA1" s="86" t="s">
        <v>478</v>
      </c>
      <c r="DNB1" s="86" t="s">
        <v>527</v>
      </c>
      <c r="DNC1" s="86"/>
      <c r="DND1" s="86" t="s">
        <v>539</v>
      </c>
      <c r="DNE1" s="86">
        <v>219</v>
      </c>
      <c r="DNF1" s="86"/>
      <c r="DNG1" s="86"/>
      <c r="DNL1" s="86"/>
      <c r="DNM1" s="86"/>
      <c r="DNN1" s="86"/>
      <c r="DNO1" s="86" t="s">
        <v>478</v>
      </c>
      <c r="DNP1" s="86" t="s">
        <v>527</v>
      </c>
      <c r="DNQ1" s="86"/>
      <c r="DNR1" s="86" t="s">
        <v>539</v>
      </c>
      <c r="DNS1" s="86">
        <v>220</v>
      </c>
      <c r="DNT1" s="86"/>
      <c r="DNU1" s="86"/>
      <c r="DNZ1" s="86"/>
      <c r="DOA1" s="86"/>
      <c r="DOB1" s="86"/>
      <c r="DOC1" s="86" t="s">
        <v>478</v>
      </c>
      <c r="DOD1" s="86" t="s">
        <v>528</v>
      </c>
      <c r="DOE1" s="86"/>
      <c r="DOF1" s="86" t="s">
        <v>539</v>
      </c>
      <c r="DOG1" s="86">
        <v>221</v>
      </c>
      <c r="DOH1" s="86"/>
      <c r="DOI1" s="86"/>
      <c r="DON1" s="86"/>
      <c r="DOO1" s="86"/>
      <c r="DOP1" s="86"/>
      <c r="DOQ1" s="86" t="s">
        <v>478</v>
      </c>
      <c r="DOR1" s="86" t="s">
        <v>529</v>
      </c>
      <c r="DOS1" s="86"/>
      <c r="DOT1" s="86" t="s">
        <v>539</v>
      </c>
      <c r="DOU1" s="86">
        <v>222</v>
      </c>
      <c r="DOV1" s="86"/>
      <c r="DOW1" s="86"/>
      <c r="DPB1" s="86"/>
      <c r="DPC1" s="86"/>
      <c r="DPD1" s="86"/>
      <c r="DPE1" s="86" t="s">
        <v>478</v>
      </c>
      <c r="DPF1" s="86" t="s">
        <v>527</v>
      </c>
      <c r="DPG1" s="86"/>
      <c r="DPH1" s="86" t="s">
        <v>539</v>
      </c>
      <c r="DPI1" s="86">
        <v>223</v>
      </c>
      <c r="DPJ1" s="86"/>
      <c r="DPK1" s="86"/>
      <c r="DPP1" s="86"/>
      <c r="DPQ1" s="86"/>
      <c r="DPR1" s="86"/>
      <c r="DPS1" s="86" t="s">
        <v>478</v>
      </c>
      <c r="DPT1" s="86" t="s">
        <v>529</v>
      </c>
      <c r="DPU1" s="86"/>
      <c r="DPV1" s="86" t="s">
        <v>539</v>
      </c>
      <c r="DPW1" s="86">
        <v>224</v>
      </c>
      <c r="DPX1" s="86"/>
      <c r="DPY1" s="86"/>
      <c r="DQD1" s="86"/>
      <c r="DQE1" s="86"/>
      <c r="DQF1" s="86"/>
      <c r="DQG1" s="86" t="s">
        <v>478</v>
      </c>
      <c r="DQH1" s="86" t="s">
        <v>527</v>
      </c>
      <c r="DQI1" s="86"/>
      <c r="DQJ1" s="86" t="s">
        <v>539</v>
      </c>
      <c r="DQK1" s="86">
        <v>225</v>
      </c>
      <c r="DQL1" s="86"/>
      <c r="DQM1" s="86"/>
      <c r="DQR1" s="86"/>
      <c r="DQS1" s="86"/>
      <c r="DQT1" s="86"/>
      <c r="DQU1" s="86" t="s">
        <v>478</v>
      </c>
      <c r="DQV1" s="86" t="s">
        <v>527</v>
      </c>
      <c r="DQW1" s="86"/>
      <c r="DQX1" s="86" t="s">
        <v>539</v>
      </c>
      <c r="DQY1" s="86">
        <v>226</v>
      </c>
      <c r="DQZ1" s="86"/>
      <c r="DRA1" s="86"/>
      <c r="DRF1" s="86"/>
      <c r="DRG1" s="86"/>
      <c r="DRH1" s="86"/>
      <c r="DRI1" s="86" t="s">
        <v>478</v>
      </c>
      <c r="DRJ1" s="86" t="s">
        <v>527</v>
      </c>
      <c r="DRK1" s="86"/>
      <c r="DRL1" s="86" t="s">
        <v>539</v>
      </c>
      <c r="DRM1" s="86">
        <v>227</v>
      </c>
      <c r="DRN1" s="86"/>
      <c r="DRO1" s="86"/>
      <c r="DRT1" s="86"/>
      <c r="DRU1" s="86"/>
      <c r="DRV1" s="86"/>
      <c r="DRW1" s="86" t="s">
        <v>478</v>
      </c>
      <c r="DRX1" s="86" t="s">
        <v>527</v>
      </c>
      <c r="DRY1" s="86"/>
      <c r="DRZ1" s="86" t="s">
        <v>539</v>
      </c>
      <c r="DSA1" s="86">
        <v>228</v>
      </c>
      <c r="DSB1" s="86"/>
      <c r="DSC1" s="86"/>
      <c r="DSH1" s="86"/>
      <c r="DSI1" s="86"/>
      <c r="DSJ1" s="86"/>
      <c r="DSK1" s="86" t="s">
        <v>478</v>
      </c>
      <c r="DSL1" s="86" t="s">
        <v>529</v>
      </c>
      <c r="DSM1" s="86"/>
      <c r="DSN1" s="86" t="s">
        <v>539</v>
      </c>
      <c r="DSO1" s="86">
        <v>229</v>
      </c>
      <c r="DSP1" s="86"/>
      <c r="DSQ1" s="86"/>
      <c r="DSV1" s="86"/>
      <c r="DSW1" s="86"/>
      <c r="DSX1" s="86"/>
      <c r="DSY1" s="86" t="s">
        <v>478</v>
      </c>
      <c r="DSZ1" s="86" t="s">
        <v>529</v>
      </c>
      <c r="DTA1" s="86"/>
      <c r="DTB1" s="86" t="s">
        <v>539</v>
      </c>
      <c r="DTC1" s="86">
        <v>230</v>
      </c>
      <c r="DTD1" s="86"/>
      <c r="DTE1" s="86"/>
      <c r="DTJ1" s="86"/>
      <c r="DTK1" s="86"/>
      <c r="DTL1" s="86"/>
      <c r="DTM1" s="86" t="s">
        <v>478</v>
      </c>
      <c r="DTN1" s="86" t="s">
        <v>527</v>
      </c>
      <c r="DTO1" s="86"/>
      <c r="DTP1" s="86" t="s">
        <v>539</v>
      </c>
      <c r="DTQ1" s="86">
        <v>231</v>
      </c>
      <c r="DTR1" s="86"/>
      <c r="DTS1" s="86"/>
      <c r="DTX1" s="86"/>
      <c r="DTY1" s="86"/>
      <c r="DTZ1" s="86"/>
      <c r="DUA1" s="86" t="s">
        <v>478</v>
      </c>
      <c r="DUB1" s="86" t="s">
        <v>527</v>
      </c>
      <c r="DUC1" s="86"/>
      <c r="DUD1" s="86" t="s">
        <v>539</v>
      </c>
      <c r="DUE1" s="86">
        <v>232</v>
      </c>
      <c r="DUF1" s="86"/>
      <c r="DUG1" s="86"/>
      <c r="DUL1" s="86"/>
      <c r="DUM1" s="86"/>
      <c r="DUN1" s="86"/>
      <c r="DUO1" s="86" t="s">
        <v>478</v>
      </c>
      <c r="DUP1" s="86" t="s">
        <v>529</v>
      </c>
      <c r="DUQ1" s="86"/>
      <c r="DUR1" s="86" t="s">
        <v>539</v>
      </c>
      <c r="DUS1" s="86">
        <v>233</v>
      </c>
      <c r="DUT1" s="86"/>
      <c r="DUU1" s="86"/>
      <c r="DUZ1" s="86"/>
      <c r="DVA1" s="86"/>
      <c r="DVB1" s="86"/>
      <c r="DVC1" s="86" t="s">
        <v>478</v>
      </c>
      <c r="DVD1" s="86" t="s">
        <v>527</v>
      </c>
      <c r="DVE1" s="86"/>
      <c r="DVF1" s="86" t="s">
        <v>539</v>
      </c>
      <c r="DVG1" s="86">
        <v>234</v>
      </c>
      <c r="DVH1" s="86"/>
      <c r="DVI1" s="86"/>
      <c r="DVN1" s="86"/>
      <c r="DVO1" s="86"/>
      <c r="DVP1" s="86"/>
      <c r="DVQ1" s="86" t="s">
        <v>478</v>
      </c>
      <c r="DVR1" s="86" t="s">
        <v>529</v>
      </c>
      <c r="DVS1" s="86"/>
      <c r="DVT1" s="86" t="s">
        <v>539</v>
      </c>
      <c r="DVU1" s="86">
        <v>235</v>
      </c>
      <c r="DVV1" s="86"/>
      <c r="DVW1" s="86"/>
      <c r="DWB1" s="86"/>
      <c r="DWC1" s="86"/>
      <c r="DWD1" s="86"/>
      <c r="DWE1" s="86" t="s">
        <v>478</v>
      </c>
      <c r="DWF1" s="86" t="s">
        <v>527</v>
      </c>
      <c r="DWG1" s="86"/>
      <c r="DWH1" s="86" t="s">
        <v>539</v>
      </c>
      <c r="DWI1" s="86">
        <v>236</v>
      </c>
      <c r="DWJ1" s="86"/>
      <c r="DWK1" s="86"/>
      <c r="DWP1" s="86"/>
      <c r="DWQ1" s="86"/>
      <c r="DWR1" s="86"/>
      <c r="DWS1" s="86" t="s">
        <v>478</v>
      </c>
      <c r="DWT1" s="86" t="s">
        <v>528</v>
      </c>
      <c r="DWU1" s="86"/>
      <c r="DWV1" s="86" t="s">
        <v>539</v>
      </c>
      <c r="DWW1" s="86">
        <v>237</v>
      </c>
      <c r="DWX1" s="86"/>
      <c r="DWY1" s="86"/>
      <c r="DXD1" s="86"/>
      <c r="DXE1" s="86"/>
      <c r="DXF1" s="86"/>
      <c r="DXG1" s="86" t="s">
        <v>478</v>
      </c>
      <c r="DXH1" s="86" t="s">
        <v>528</v>
      </c>
      <c r="DXI1" s="86"/>
      <c r="DXJ1" s="86" t="s">
        <v>539</v>
      </c>
      <c r="DXK1" s="86">
        <v>238</v>
      </c>
      <c r="DXL1" s="86"/>
      <c r="DXM1" s="86"/>
      <c r="DXR1" s="86"/>
      <c r="DXS1" s="86"/>
      <c r="DXT1" s="86"/>
      <c r="DXU1" s="86" t="s">
        <v>478</v>
      </c>
      <c r="DXV1" s="86" t="s">
        <v>527</v>
      </c>
      <c r="DXW1" s="86"/>
      <c r="DXX1" s="86" t="s">
        <v>539</v>
      </c>
      <c r="DXY1" s="86">
        <v>239</v>
      </c>
      <c r="DXZ1" s="86"/>
      <c r="DYA1" s="86"/>
      <c r="DYF1" s="86"/>
      <c r="DYG1" s="86"/>
      <c r="DYH1" s="86"/>
      <c r="DYI1" s="86" t="s">
        <v>478</v>
      </c>
      <c r="DYJ1" s="86" t="s">
        <v>527</v>
      </c>
      <c r="DYK1" s="86"/>
      <c r="DYL1" s="86" t="s">
        <v>539</v>
      </c>
      <c r="DYM1" s="86">
        <v>240</v>
      </c>
      <c r="DYN1" s="86"/>
      <c r="DYO1" s="86"/>
      <c r="DYT1" s="86"/>
      <c r="DYU1" s="86"/>
      <c r="DYV1" s="86"/>
      <c r="DYW1" s="86" t="s">
        <v>478</v>
      </c>
      <c r="DYX1" s="86" t="s">
        <v>527</v>
      </c>
      <c r="DYY1" s="86"/>
      <c r="DYZ1" s="86" t="s">
        <v>539</v>
      </c>
      <c r="DZA1" s="86">
        <v>241</v>
      </c>
      <c r="DZB1" s="86"/>
      <c r="DZC1" s="86"/>
      <c r="DZH1" s="86"/>
      <c r="DZI1" s="86"/>
      <c r="DZJ1" s="86"/>
      <c r="DZK1" s="86" t="s">
        <v>478</v>
      </c>
      <c r="DZL1" s="86" t="s">
        <v>527</v>
      </c>
      <c r="DZM1" s="86"/>
      <c r="DZN1" s="86" t="s">
        <v>539</v>
      </c>
      <c r="DZO1" s="86">
        <v>242</v>
      </c>
      <c r="DZP1" s="86"/>
      <c r="DZQ1" s="86"/>
      <c r="DZV1" s="86"/>
      <c r="DZW1" s="86"/>
      <c r="DZX1" s="86"/>
      <c r="DZY1" s="86" t="s">
        <v>478</v>
      </c>
      <c r="DZZ1" s="86" t="s">
        <v>527</v>
      </c>
      <c r="EAA1" s="86"/>
      <c r="EAB1" s="86" t="s">
        <v>539</v>
      </c>
      <c r="EAC1" s="86">
        <v>243</v>
      </c>
      <c r="EAD1" s="86"/>
      <c r="EAE1" s="86"/>
      <c r="EAJ1" s="86"/>
      <c r="EAK1" s="86"/>
      <c r="EAL1" s="86"/>
      <c r="EAM1" s="86" t="s">
        <v>478</v>
      </c>
      <c r="EAN1" s="86" t="s">
        <v>529</v>
      </c>
      <c r="EAO1" s="86"/>
      <c r="EAP1" s="86" t="s">
        <v>539</v>
      </c>
      <c r="EAQ1" s="86">
        <v>244</v>
      </c>
      <c r="EAR1" s="86"/>
      <c r="EAS1" s="86"/>
      <c r="EAX1" s="86"/>
      <c r="EAY1" s="86"/>
      <c r="EAZ1" s="86"/>
      <c r="EBA1" s="86" t="s">
        <v>478</v>
      </c>
      <c r="EBB1" s="86" t="s">
        <v>527</v>
      </c>
      <c r="EBC1" s="86"/>
      <c r="EBD1" s="86" t="s">
        <v>539</v>
      </c>
      <c r="EBE1" s="86">
        <v>245</v>
      </c>
      <c r="EBF1" s="86"/>
      <c r="EBG1" s="86"/>
      <c r="EBL1" s="86"/>
      <c r="EBM1" s="86"/>
      <c r="EBN1" s="86"/>
      <c r="EBO1" s="86" t="s">
        <v>478</v>
      </c>
      <c r="EBP1" s="86" t="s">
        <v>529</v>
      </c>
      <c r="EBQ1" s="86"/>
      <c r="EBR1" s="86" t="s">
        <v>539</v>
      </c>
      <c r="EBS1" s="86">
        <v>246</v>
      </c>
      <c r="EBT1" s="86"/>
      <c r="EBU1" s="86"/>
      <c r="EBZ1" s="86"/>
      <c r="ECA1" s="86"/>
      <c r="ECB1" s="86"/>
      <c r="ECC1" s="86" t="s">
        <v>478</v>
      </c>
      <c r="ECD1" s="86" t="s">
        <v>528</v>
      </c>
      <c r="ECE1" s="86"/>
      <c r="ECF1" s="86" t="s">
        <v>539</v>
      </c>
      <c r="ECG1" s="86">
        <v>247</v>
      </c>
      <c r="ECH1" s="86"/>
      <c r="ECI1" s="86"/>
      <c r="ECN1" s="86"/>
      <c r="ECO1" s="86"/>
      <c r="ECP1" s="86"/>
      <c r="ECQ1" s="86" t="s">
        <v>478</v>
      </c>
      <c r="ECR1" s="86" t="s">
        <v>527</v>
      </c>
      <c r="ECS1" s="86"/>
      <c r="ECT1" s="86" t="s">
        <v>539</v>
      </c>
      <c r="ECU1" s="86">
        <v>248</v>
      </c>
      <c r="ECV1" s="86"/>
      <c r="ECW1" s="86"/>
      <c r="EDB1" s="86"/>
      <c r="EDC1" s="86"/>
      <c r="EDD1" s="86"/>
      <c r="EDE1" s="86" t="s">
        <v>478</v>
      </c>
      <c r="EDF1" s="86" t="s">
        <v>529</v>
      </c>
      <c r="EDG1" s="86"/>
      <c r="EDH1" s="86" t="s">
        <v>539</v>
      </c>
      <c r="EDI1" s="86">
        <v>249</v>
      </c>
      <c r="EDJ1" s="86"/>
      <c r="EDK1" s="86"/>
      <c r="EDP1" s="86"/>
      <c r="EDQ1" s="86"/>
      <c r="EDR1" s="86"/>
      <c r="EDS1" s="86" t="s">
        <v>478</v>
      </c>
      <c r="EDT1" s="86" t="s">
        <v>527</v>
      </c>
      <c r="EDU1" s="86"/>
      <c r="EDV1" s="86" t="s">
        <v>539</v>
      </c>
      <c r="EDW1" s="86">
        <v>250</v>
      </c>
      <c r="EDX1" s="86"/>
      <c r="EDY1" s="86"/>
      <c r="EED1" s="86"/>
      <c r="EEE1" s="86"/>
      <c r="EEF1" s="86"/>
      <c r="EEG1" s="86" t="s">
        <v>478</v>
      </c>
      <c r="EEH1" s="86" t="s">
        <v>528</v>
      </c>
      <c r="EEI1" s="86"/>
      <c r="EEJ1" s="86" t="s">
        <v>539</v>
      </c>
      <c r="EEK1" s="86">
        <v>251</v>
      </c>
      <c r="EEL1" s="86"/>
      <c r="EEM1" s="86"/>
      <c r="EER1" s="86"/>
      <c r="EES1" s="86"/>
      <c r="EET1" s="86"/>
      <c r="EEU1" s="86" t="s">
        <v>478</v>
      </c>
      <c r="EEV1" s="86" t="s">
        <v>527</v>
      </c>
      <c r="EEW1" s="86"/>
      <c r="EEX1" s="86" t="s">
        <v>539</v>
      </c>
      <c r="EEY1" s="86">
        <v>252</v>
      </c>
      <c r="EEZ1" s="86"/>
      <c r="EFA1" s="86"/>
      <c r="EFF1" s="86"/>
      <c r="EFG1" s="86"/>
      <c r="EFH1" s="86"/>
      <c r="EFI1" s="86" t="s">
        <v>478</v>
      </c>
      <c r="EFJ1" s="86" t="s">
        <v>527</v>
      </c>
      <c r="EFK1" s="86"/>
      <c r="EFL1" s="86" t="s">
        <v>539</v>
      </c>
      <c r="EFM1" s="86">
        <v>253</v>
      </c>
      <c r="EFN1" s="86"/>
      <c r="EFO1" s="86"/>
      <c r="EFT1" s="86"/>
      <c r="EFU1" s="86"/>
      <c r="EFV1" s="86"/>
      <c r="EFW1" s="86" t="s">
        <v>478</v>
      </c>
      <c r="EFX1" s="86" t="s">
        <v>528</v>
      </c>
      <c r="EFY1" s="86"/>
      <c r="EFZ1" s="86" t="s">
        <v>539</v>
      </c>
      <c r="EGA1" s="86">
        <v>254</v>
      </c>
      <c r="EGB1" s="86"/>
      <c r="EGC1" s="86"/>
      <c r="EGH1" s="86"/>
      <c r="EGI1" s="86"/>
      <c r="EGJ1" s="86"/>
      <c r="EGK1" s="86" t="s">
        <v>478</v>
      </c>
      <c r="EGL1" s="86" t="s">
        <v>527</v>
      </c>
      <c r="EGM1" s="86"/>
      <c r="EGN1" s="86" t="s">
        <v>539</v>
      </c>
      <c r="EGO1" s="86">
        <v>255</v>
      </c>
      <c r="EGP1" s="86"/>
      <c r="EGQ1" s="86"/>
      <c r="EGV1" s="86"/>
      <c r="EGW1" s="86"/>
      <c r="EGX1" s="86"/>
      <c r="EGY1" s="86" t="s">
        <v>478</v>
      </c>
      <c r="EGZ1" s="86" t="s">
        <v>529</v>
      </c>
      <c r="EHA1" s="86"/>
      <c r="EHB1" s="86" t="s">
        <v>539</v>
      </c>
      <c r="EHC1" s="86">
        <v>256</v>
      </c>
      <c r="EHD1" s="86"/>
      <c r="EHE1" s="86"/>
      <c r="EHJ1" s="86"/>
      <c r="EHK1" s="86"/>
      <c r="EHL1" s="86"/>
      <c r="EHM1" s="86" t="s">
        <v>478</v>
      </c>
      <c r="EHN1" s="86" t="s">
        <v>527</v>
      </c>
      <c r="EHO1" s="86"/>
      <c r="EHP1" s="86" t="s">
        <v>539</v>
      </c>
      <c r="EHQ1" s="86">
        <v>257</v>
      </c>
      <c r="EHR1" s="86"/>
      <c r="EHS1" s="86"/>
      <c r="EHX1" s="86"/>
      <c r="EHY1" s="86"/>
      <c r="EHZ1" s="86"/>
      <c r="EIA1" s="86" t="s">
        <v>478</v>
      </c>
      <c r="EIB1" s="86" t="s">
        <v>527</v>
      </c>
      <c r="EIC1" s="86"/>
      <c r="EID1" s="86" t="s">
        <v>539</v>
      </c>
      <c r="EIE1" s="86">
        <v>258</v>
      </c>
      <c r="EIF1" s="86"/>
      <c r="EIG1" s="86"/>
      <c r="EIL1" s="86"/>
      <c r="EIM1" s="86"/>
      <c r="EIN1" s="86"/>
      <c r="EIO1" s="86" t="s">
        <v>478</v>
      </c>
      <c r="EIP1" s="86" t="s">
        <v>527</v>
      </c>
      <c r="EIQ1" s="86"/>
      <c r="EIR1" s="86" t="s">
        <v>539</v>
      </c>
      <c r="EIS1" s="86">
        <v>259</v>
      </c>
      <c r="EIT1" s="86"/>
      <c r="EIU1" s="86"/>
      <c r="EIZ1" s="86"/>
      <c r="EJA1" s="86"/>
      <c r="EJB1" s="86"/>
      <c r="EJC1" s="86" t="s">
        <v>478</v>
      </c>
      <c r="EJD1" s="86" t="s">
        <v>527</v>
      </c>
      <c r="EJE1" s="86"/>
      <c r="EJF1" s="86" t="s">
        <v>539</v>
      </c>
      <c r="EJG1" s="86">
        <v>260</v>
      </c>
      <c r="EJH1" s="86"/>
      <c r="EJI1" s="86"/>
      <c r="EJN1" s="86"/>
      <c r="EJO1" s="86"/>
      <c r="EJP1" s="86"/>
      <c r="EJQ1" s="86" t="s">
        <v>478</v>
      </c>
      <c r="EJR1" s="86" t="s">
        <v>527</v>
      </c>
      <c r="EJS1" s="86"/>
      <c r="EJT1" s="86" t="s">
        <v>539</v>
      </c>
      <c r="EJU1" s="86">
        <v>261</v>
      </c>
      <c r="EJV1" s="86"/>
      <c r="EJW1" s="86"/>
      <c r="EKB1" s="86"/>
      <c r="EKC1" s="86"/>
      <c r="EKD1" s="86"/>
      <c r="EKE1" s="86" t="s">
        <v>478</v>
      </c>
      <c r="EKF1" s="86" t="s">
        <v>528</v>
      </c>
      <c r="EKG1" s="86"/>
      <c r="EKH1" s="86" t="s">
        <v>539</v>
      </c>
      <c r="EKI1" s="86">
        <v>262</v>
      </c>
      <c r="EKJ1" s="86"/>
      <c r="EKK1" s="86"/>
      <c r="EKP1" s="86"/>
      <c r="EKQ1" s="86"/>
      <c r="EKR1" s="86"/>
      <c r="EKS1" s="86" t="s">
        <v>478</v>
      </c>
      <c r="EKT1" s="86" t="s">
        <v>529</v>
      </c>
      <c r="EKU1" s="86"/>
      <c r="EKV1" s="86" t="s">
        <v>539</v>
      </c>
      <c r="EKW1" s="86">
        <v>263</v>
      </c>
      <c r="EKX1" s="86"/>
      <c r="EKY1" s="86"/>
      <c r="ELD1" s="86"/>
      <c r="ELE1" s="86"/>
      <c r="ELF1" s="86"/>
      <c r="ELG1" s="86" t="s">
        <v>478</v>
      </c>
      <c r="ELH1" s="86" t="s">
        <v>529</v>
      </c>
      <c r="ELI1" s="86"/>
      <c r="ELJ1" s="86" t="s">
        <v>539</v>
      </c>
      <c r="ELK1" s="86">
        <v>264</v>
      </c>
      <c r="ELL1" s="86"/>
      <c r="ELM1" s="86"/>
      <c r="ELR1" s="86"/>
      <c r="ELS1" s="86"/>
      <c r="ELT1" s="86"/>
      <c r="ELU1" s="86" t="s">
        <v>478</v>
      </c>
      <c r="ELV1" s="86" t="s">
        <v>527</v>
      </c>
      <c r="ELW1" s="86"/>
      <c r="ELX1" s="86" t="s">
        <v>539</v>
      </c>
      <c r="ELY1" s="86">
        <v>265</v>
      </c>
      <c r="ELZ1" s="86"/>
      <c r="EMA1" s="86"/>
      <c r="EMF1" s="86"/>
      <c r="EMG1" s="86"/>
      <c r="EMH1" s="86"/>
      <c r="EMI1" s="86" t="s">
        <v>478</v>
      </c>
      <c r="EMJ1" s="86" t="s">
        <v>527</v>
      </c>
      <c r="EMK1" s="86"/>
      <c r="EML1" s="86" t="s">
        <v>539</v>
      </c>
      <c r="EMM1" s="86">
        <v>266</v>
      </c>
      <c r="EMN1" s="86"/>
      <c r="EMO1" s="86"/>
      <c r="EMT1" s="86"/>
      <c r="EMU1" s="86"/>
      <c r="EMV1" s="86"/>
      <c r="EMW1" s="86" t="s">
        <v>478</v>
      </c>
      <c r="EMX1" s="86" t="s">
        <v>529</v>
      </c>
      <c r="EMY1" s="86"/>
      <c r="EMZ1" s="86" t="s">
        <v>539</v>
      </c>
      <c r="ENA1" s="86">
        <v>267</v>
      </c>
      <c r="ENB1" s="86"/>
      <c r="ENC1" s="86"/>
      <c r="ENH1" s="86"/>
      <c r="ENI1" s="86"/>
      <c r="ENJ1" s="86"/>
      <c r="ENK1" s="86" t="s">
        <v>478</v>
      </c>
      <c r="ENL1" s="86" t="s">
        <v>527</v>
      </c>
      <c r="ENM1" s="86"/>
      <c r="ENN1" s="86" t="s">
        <v>539</v>
      </c>
      <c r="ENO1" s="86">
        <v>268</v>
      </c>
      <c r="ENP1" s="86"/>
      <c r="ENQ1" s="86"/>
      <c r="ENV1" s="86"/>
      <c r="ENW1" s="86"/>
      <c r="ENX1" s="86"/>
      <c r="ENY1" s="86" t="s">
        <v>478</v>
      </c>
      <c r="ENZ1" s="86" t="s">
        <v>527</v>
      </c>
      <c r="EOA1" s="86"/>
      <c r="EOB1" s="86" t="s">
        <v>539</v>
      </c>
      <c r="EOC1" s="86">
        <v>269</v>
      </c>
      <c r="EOD1" s="86"/>
      <c r="EOE1" s="86"/>
      <c r="EOJ1" s="86"/>
      <c r="EOK1" s="86"/>
      <c r="EOL1" s="86"/>
      <c r="EOM1" s="86" t="s">
        <v>478</v>
      </c>
      <c r="EON1" s="86" t="s">
        <v>527</v>
      </c>
      <c r="EOO1" s="86"/>
      <c r="EOP1" s="86" t="s">
        <v>539</v>
      </c>
      <c r="EOQ1" s="86">
        <v>270</v>
      </c>
      <c r="EOR1" s="86"/>
      <c r="EOS1" s="86"/>
      <c r="EOX1" s="86"/>
      <c r="EOY1" s="86"/>
      <c r="EOZ1" s="86"/>
      <c r="EPA1" s="86" t="s">
        <v>478</v>
      </c>
      <c r="EPB1" s="86" t="s">
        <v>527</v>
      </c>
      <c r="EPC1" s="86"/>
      <c r="EPD1" s="86" t="s">
        <v>539</v>
      </c>
      <c r="EPE1" s="86">
        <v>271</v>
      </c>
      <c r="EPF1" s="86"/>
      <c r="EPG1" s="86"/>
      <c r="EPL1" s="86"/>
      <c r="EPM1" s="86"/>
      <c r="EPN1" s="86"/>
      <c r="EPO1" s="86" t="s">
        <v>478</v>
      </c>
      <c r="EPP1" s="86" t="s">
        <v>527</v>
      </c>
      <c r="EPQ1" s="86"/>
      <c r="EPR1" s="86" t="s">
        <v>539</v>
      </c>
      <c r="EPS1" s="86">
        <v>272</v>
      </c>
      <c r="EPT1" s="86"/>
      <c r="EPU1" s="86"/>
      <c r="EPZ1" s="86"/>
      <c r="EQA1" s="86"/>
      <c r="EQB1" s="86"/>
      <c r="EQC1" s="86" t="s">
        <v>478</v>
      </c>
      <c r="EQD1" s="86" t="s">
        <v>529</v>
      </c>
      <c r="EQE1" s="86"/>
      <c r="EQF1" s="86" t="s">
        <v>539</v>
      </c>
      <c r="EQG1" s="86">
        <v>273</v>
      </c>
      <c r="EQH1" s="86"/>
      <c r="EQI1" s="86"/>
      <c r="EQN1" s="86"/>
      <c r="EQO1" s="86"/>
      <c r="EQP1" s="86"/>
      <c r="EQQ1" s="86" t="s">
        <v>478</v>
      </c>
      <c r="EQR1" s="86" t="s">
        <v>528</v>
      </c>
      <c r="EQS1" s="86"/>
      <c r="EQT1" s="86" t="s">
        <v>539</v>
      </c>
      <c r="EQU1" s="86">
        <v>274</v>
      </c>
      <c r="EQV1" s="86"/>
      <c r="EQW1" s="86"/>
      <c r="ERB1" s="86"/>
      <c r="ERC1" s="86"/>
      <c r="ERD1" s="86"/>
      <c r="ERE1" s="86" t="s">
        <v>478</v>
      </c>
      <c r="ERF1" s="86" t="s">
        <v>529</v>
      </c>
      <c r="ERG1" s="86"/>
      <c r="ERH1" s="86" t="s">
        <v>539</v>
      </c>
      <c r="ERI1" s="86">
        <v>275</v>
      </c>
      <c r="ERJ1" s="86"/>
      <c r="ERK1" s="86"/>
      <c r="ERP1" s="86"/>
      <c r="ERQ1" s="86"/>
      <c r="ERR1" s="86"/>
      <c r="ERS1" s="86" t="s">
        <v>478</v>
      </c>
      <c r="ERT1" s="86" t="s">
        <v>527</v>
      </c>
      <c r="ERU1" s="86"/>
      <c r="ERV1" s="86" t="s">
        <v>539</v>
      </c>
      <c r="ERW1" s="86">
        <v>276</v>
      </c>
      <c r="ERX1" s="86"/>
      <c r="ERY1" s="86"/>
      <c r="ESD1" s="86"/>
      <c r="ESE1" s="86"/>
      <c r="ESF1" s="86"/>
      <c r="ESG1" s="86" t="s">
        <v>478</v>
      </c>
      <c r="ESH1" s="86" t="s">
        <v>669</v>
      </c>
      <c r="ESI1" s="86"/>
      <c r="ESJ1" s="86" t="s">
        <v>539</v>
      </c>
      <c r="ESK1" s="86">
        <v>277</v>
      </c>
      <c r="ESL1" s="86"/>
      <c r="ESM1" s="86"/>
      <c r="ESR1" s="86"/>
      <c r="ESS1" s="86"/>
      <c r="EST1" s="86"/>
      <c r="ESU1" s="86" t="s">
        <v>478</v>
      </c>
      <c r="ESV1" s="86" t="s">
        <v>529</v>
      </c>
      <c r="ESW1" s="86"/>
      <c r="ESX1" s="86" t="s">
        <v>539</v>
      </c>
      <c r="ESY1" s="86">
        <v>278</v>
      </c>
      <c r="ESZ1" s="86"/>
      <c r="ETA1" s="86"/>
      <c r="ETF1" s="86"/>
      <c r="ETG1" s="86"/>
      <c r="ETH1" s="86"/>
      <c r="ETI1" s="86" t="s">
        <v>478</v>
      </c>
      <c r="ETJ1" s="86" t="s">
        <v>527</v>
      </c>
      <c r="ETK1" s="86"/>
      <c r="ETL1" s="86" t="s">
        <v>539</v>
      </c>
      <c r="ETM1" s="86">
        <v>279</v>
      </c>
      <c r="ETN1" s="86"/>
      <c r="ETO1" s="86"/>
      <c r="ETT1" s="86"/>
      <c r="ETU1" s="86"/>
      <c r="ETV1" s="86"/>
      <c r="ETW1" s="86" t="s">
        <v>478</v>
      </c>
      <c r="ETX1" s="86" t="s">
        <v>527</v>
      </c>
      <c r="ETY1" s="86"/>
      <c r="ETZ1" s="86" t="s">
        <v>539</v>
      </c>
      <c r="EUA1" s="86">
        <v>280</v>
      </c>
      <c r="EUB1" s="86"/>
      <c r="EUC1" s="86"/>
      <c r="EUH1" s="86"/>
      <c r="EUI1" s="86"/>
      <c r="EUJ1" s="86"/>
      <c r="EUK1" s="86" t="s">
        <v>478</v>
      </c>
      <c r="EUL1" s="86" t="s">
        <v>527</v>
      </c>
      <c r="EUM1" s="86"/>
      <c r="EUN1" s="86" t="s">
        <v>539</v>
      </c>
      <c r="EUO1" s="86">
        <v>281</v>
      </c>
      <c r="EUP1" s="86"/>
      <c r="EUQ1" s="86"/>
      <c r="EUV1" s="86"/>
      <c r="EUW1" s="86"/>
      <c r="EUX1" s="86"/>
      <c r="EUY1" s="86" t="s">
        <v>478</v>
      </c>
      <c r="EUZ1" s="86" t="s">
        <v>527</v>
      </c>
      <c r="EVA1" s="86"/>
      <c r="EVB1" s="86" t="s">
        <v>539</v>
      </c>
      <c r="EVC1" s="86">
        <v>282</v>
      </c>
      <c r="EVD1" s="86"/>
      <c r="EVE1" s="86"/>
      <c r="EVJ1" s="86"/>
      <c r="EVK1" s="86"/>
      <c r="EVL1" s="86"/>
      <c r="EVM1" s="86" t="s">
        <v>478</v>
      </c>
      <c r="EVN1" s="86" t="s">
        <v>529</v>
      </c>
      <c r="EVO1" s="86"/>
      <c r="EVP1" s="86" t="s">
        <v>539</v>
      </c>
      <c r="EVQ1" s="86">
        <v>283</v>
      </c>
      <c r="EVR1" s="86"/>
      <c r="EVS1" s="86"/>
      <c r="EVX1" s="86"/>
      <c r="EVY1" s="86"/>
      <c r="EVZ1" s="86"/>
      <c r="EWA1" s="86" t="s">
        <v>478</v>
      </c>
      <c r="EWB1" s="86" t="s">
        <v>528</v>
      </c>
      <c r="EWC1" s="86"/>
      <c r="EWD1" s="86" t="s">
        <v>539</v>
      </c>
      <c r="EWE1" s="86">
        <v>284</v>
      </c>
      <c r="EWF1" s="86"/>
      <c r="EWG1" s="86"/>
      <c r="EWL1" s="86"/>
      <c r="EWM1" s="86"/>
      <c r="EWN1" s="86"/>
      <c r="EWO1" s="86" t="s">
        <v>478</v>
      </c>
      <c r="EWP1" s="86" t="s">
        <v>527</v>
      </c>
      <c r="EWQ1" s="86"/>
      <c r="EWR1" s="86" t="s">
        <v>539</v>
      </c>
      <c r="EWS1" s="86">
        <v>285</v>
      </c>
      <c r="EWT1" s="86"/>
      <c r="EWU1" s="86"/>
      <c r="EWZ1" s="86"/>
      <c r="EXA1" s="86"/>
      <c r="EXB1" s="86"/>
      <c r="EXC1" s="86" t="s">
        <v>478</v>
      </c>
      <c r="EXD1" s="86" t="s">
        <v>527</v>
      </c>
      <c r="EXE1" s="86"/>
      <c r="EXF1" s="86" t="s">
        <v>539</v>
      </c>
      <c r="EXG1" s="86">
        <v>286</v>
      </c>
      <c r="EXH1" s="86"/>
      <c r="EXI1" s="86"/>
      <c r="EXN1" s="86"/>
      <c r="EXO1" s="86"/>
      <c r="EXP1" s="86"/>
      <c r="EXQ1" s="86" t="s">
        <v>478</v>
      </c>
      <c r="EXR1" s="86" t="s">
        <v>529</v>
      </c>
      <c r="EXS1" s="86"/>
      <c r="EXT1" s="86" t="s">
        <v>539</v>
      </c>
      <c r="EXU1" s="86">
        <v>287</v>
      </c>
      <c r="EXV1" s="86"/>
      <c r="EXW1" s="86"/>
      <c r="EYB1" s="86"/>
      <c r="EYC1" s="86"/>
      <c r="EYD1" s="86"/>
      <c r="EYE1" s="86" t="s">
        <v>478</v>
      </c>
      <c r="EYF1" s="86" t="s">
        <v>527</v>
      </c>
      <c r="EYG1" s="86"/>
      <c r="EYH1" s="86" t="s">
        <v>539</v>
      </c>
      <c r="EYI1" s="86">
        <v>288</v>
      </c>
      <c r="EYJ1" s="86"/>
      <c r="EYK1" s="86"/>
      <c r="EYP1" s="86"/>
      <c r="EYQ1" s="86"/>
      <c r="EYR1" s="86"/>
      <c r="EYS1" s="86" t="s">
        <v>478</v>
      </c>
      <c r="EYT1" s="86" t="s">
        <v>529</v>
      </c>
      <c r="EYU1" s="86"/>
      <c r="EYV1" s="86" t="s">
        <v>539</v>
      </c>
      <c r="EYW1" s="86">
        <v>289</v>
      </c>
      <c r="EYX1" s="86"/>
      <c r="EYY1" s="86"/>
      <c r="EZD1" s="86"/>
      <c r="EZE1" s="86"/>
      <c r="EZF1" s="86"/>
      <c r="EZG1" s="86" t="s">
        <v>478</v>
      </c>
      <c r="EZH1" s="86" t="s">
        <v>527</v>
      </c>
      <c r="EZI1" s="86"/>
      <c r="EZJ1" s="86" t="s">
        <v>539</v>
      </c>
      <c r="EZK1" s="86">
        <v>290</v>
      </c>
      <c r="EZL1" s="86"/>
      <c r="EZM1" s="86"/>
      <c r="EZR1" s="86"/>
      <c r="EZS1" s="86"/>
      <c r="EZT1" s="86"/>
      <c r="EZU1" s="86" t="s">
        <v>478</v>
      </c>
      <c r="EZV1" s="86" t="s">
        <v>529</v>
      </c>
      <c r="EZW1" s="86"/>
      <c r="EZX1" s="86" t="s">
        <v>539</v>
      </c>
      <c r="EZY1" s="86">
        <v>291</v>
      </c>
      <c r="EZZ1" s="86"/>
      <c r="FAA1" s="86"/>
      <c r="FAF1" s="86"/>
      <c r="FAG1" s="86"/>
      <c r="FAH1" s="86"/>
      <c r="FAI1" s="86" t="s">
        <v>478</v>
      </c>
      <c r="FAJ1" s="86" t="s">
        <v>527</v>
      </c>
      <c r="FAK1" s="86"/>
      <c r="FAL1" s="86" t="s">
        <v>539</v>
      </c>
      <c r="FAM1" s="86">
        <v>292</v>
      </c>
      <c r="FAN1" s="86"/>
      <c r="FAO1" s="86"/>
      <c r="FAT1" s="86"/>
      <c r="FAU1" s="86"/>
      <c r="FAV1" s="86"/>
      <c r="FAW1" s="86" t="s">
        <v>478</v>
      </c>
      <c r="FAX1" s="86" t="s">
        <v>527</v>
      </c>
      <c r="FAY1" s="86"/>
      <c r="FAZ1" s="86" t="s">
        <v>539</v>
      </c>
      <c r="FBA1" s="86">
        <v>293</v>
      </c>
      <c r="FBB1" s="86"/>
      <c r="FBC1" s="86"/>
      <c r="FBH1" s="86"/>
      <c r="FBI1" s="86"/>
      <c r="FBJ1" s="86"/>
      <c r="FBK1" s="86" t="s">
        <v>478</v>
      </c>
      <c r="FBL1" s="86" t="s">
        <v>527</v>
      </c>
      <c r="FBM1" s="86"/>
      <c r="FBN1" s="86" t="s">
        <v>539</v>
      </c>
      <c r="FBO1" s="86">
        <v>294</v>
      </c>
      <c r="FBP1" s="86"/>
      <c r="FBQ1" s="86"/>
      <c r="FBV1" s="86"/>
      <c r="FBW1" s="86"/>
      <c r="FBX1" s="86"/>
      <c r="FBY1" s="86" t="s">
        <v>478</v>
      </c>
      <c r="FBZ1" s="86" t="s">
        <v>527</v>
      </c>
      <c r="FCA1" s="86"/>
      <c r="FCB1" s="86" t="s">
        <v>539</v>
      </c>
      <c r="FCC1" s="86">
        <v>295</v>
      </c>
      <c r="FCD1" s="86"/>
      <c r="FCE1" s="86"/>
      <c r="FCJ1" s="86"/>
      <c r="FCK1" s="86"/>
      <c r="FCL1" s="86"/>
      <c r="FCM1" s="86" t="s">
        <v>478</v>
      </c>
      <c r="FCN1" s="86" t="s">
        <v>528</v>
      </c>
      <c r="FCO1" s="86"/>
      <c r="FCP1" s="86" t="s">
        <v>539</v>
      </c>
      <c r="FCQ1" s="86">
        <v>296</v>
      </c>
      <c r="FCR1" s="86"/>
      <c r="FCS1" s="86"/>
      <c r="FCX1" s="86"/>
      <c r="FCY1" s="86"/>
      <c r="FCZ1" s="86"/>
      <c r="FDA1" s="86" t="s">
        <v>478</v>
      </c>
      <c r="FDB1" s="86" t="s">
        <v>527</v>
      </c>
      <c r="FDC1" s="86"/>
      <c r="FDD1" s="86" t="s">
        <v>539</v>
      </c>
      <c r="FDE1" s="86">
        <v>297</v>
      </c>
      <c r="FDF1" s="86"/>
      <c r="FDG1" s="86"/>
      <c r="FDL1" s="86"/>
      <c r="FDM1" s="86"/>
      <c r="FDN1" s="86"/>
      <c r="FDO1" s="86" t="s">
        <v>478</v>
      </c>
      <c r="FDP1" s="86" t="s">
        <v>529</v>
      </c>
      <c r="FDQ1" s="86"/>
      <c r="FDR1" s="86" t="s">
        <v>539</v>
      </c>
      <c r="FDS1" s="86">
        <v>298</v>
      </c>
      <c r="FDT1" s="86"/>
      <c r="FDU1" s="86"/>
      <c r="FDZ1" s="86"/>
      <c r="FEA1" s="86"/>
      <c r="FEB1" s="86"/>
      <c r="FEC1" s="86" t="s">
        <v>478</v>
      </c>
      <c r="FED1" s="86" t="s">
        <v>527</v>
      </c>
      <c r="FEE1" s="86"/>
      <c r="FEF1" s="86" t="s">
        <v>539</v>
      </c>
      <c r="FEG1" s="86">
        <v>299</v>
      </c>
      <c r="FEH1" s="86"/>
      <c r="FEI1" s="86"/>
      <c r="FEN1" s="86"/>
      <c r="FEO1" s="86"/>
      <c r="FEP1" s="86"/>
      <c r="FEQ1" s="86" t="s">
        <v>478</v>
      </c>
      <c r="FER1" s="86" t="s">
        <v>527</v>
      </c>
      <c r="FES1" s="86"/>
      <c r="FET1" s="86" t="s">
        <v>539</v>
      </c>
      <c r="FEU1" s="86">
        <v>300</v>
      </c>
      <c r="FEV1" s="86"/>
      <c r="FEW1" s="86"/>
      <c r="FFB1" s="86"/>
      <c r="FFC1" s="86"/>
      <c r="FFD1" s="86"/>
      <c r="FFE1" s="86" t="s">
        <v>478</v>
      </c>
      <c r="FFF1" s="86" t="s">
        <v>528</v>
      </c>
      <c r="FFG1" s="86"/>
      <c r="FFH1" s="86" t="s">
        <v>539</v>
      </c>
      <c r="FFI1" s="86">
        <v>301</v>
      </c>
      <c r="FFJ1" s="86"/>
      <c r="FFK1" s="86"/>
      <c r="FFP1" s="86"/>
      <c r="FFQ1" s="86"/>
      <c r="FFR1" s="86"/>
      <c r="FFS1" s="86" t="s">
        <v>478</v>
      </c>
      <c r="FFT1" s="86" t="s">
        <v>527</v>
      </c>
      <c r="FFU1" s="86"/>
      <c r="FFV1" s="86" t="s">
        <v>539</v>
      </c>
      <c r="FFW1" s="86">
        <v>302</v>
      </c>
      <c r="FFX1" s="86"/>
      <c r="FFY1" s="86"/>
      <c r="FGD1" s="86"/>
      <c r="FGE1" s="86"/>
      <c r="FGF1" s="86"/>
      <c r="FGG1" s="86" t="s">
        <v>478</v>
      </c>
      <c r="FGH1" s="86" t="s">
        <v>527</v>
      </c>
      <c r="FGI1" s="86"/>
      <c r="FGJ1" s="86" t="s">
        <v>539</v>
      </c>
      <c r="FGK1" s="86">
        <v>303</v>
      </c>
      <c r="FGL1" s="86"/>
      <c r="FGM1" s="86"/>
      <c r="FGR1" s="86"/>
      <c r="FGS1" s="86"/>
      <c r="FGT1" s="86"/>
      <c r="FGU1" s="86" t="s">
        <v>478</v>
      </c>
      <c r="FGV1" s="86" t="s">
        <v>528</v>
      </c>
      <c r="FGW1" s="86"/>
      <c r="FGX1" s="86" t="s">
        <v>539</v>
      </c>
      <c r="FGY1" s="86">
        <v>304</v>
      </c>
      <c r="FGZ1" s="86"/>
      <c r="FHA1" s="86"/>
      <c r="FHF1" s="86"/>
      <c r="FHG1" s="86"/>
      <c r="FHH1" s="86"/>
      <c r="FHI1" s="86" t="s">
        <v>478</v>
      </c>
      <c r="FHJ1" s="86" t="s">
        <v>529</v>
      </c>
      <c r="FHK1" s="86"/>
      <c r="FHL1" s="86" t="s">
        <v>539</v>
      </c>
      <c r="FHM1" s="86">
        <v>305</v>
      </c>
      <c r="FHN1" s="86"/>
      <c r="FHO1" s="86"/>
      <c r="FHT1" s="86"/>
      <c r="FHU1" s="86"/>
      <c r="FHV1" s="86"/>
      <c r="FHW1" s="86" t="s">
        <v>478</v>
      </c>
      <c r="FHX1" s="86" t="s">
        <v>529</v>
      </c>
      <c r="FHY1" s="86"/>
      <c r="FHZ1" s="86" t="s">
        <v>539</v>
      </c>
      <c r="FIA1" s="86">
        <v>306</v>
      </c>
      <c r="FIB1" s="86"/>
      <c r="FIC1" s="86"/>
      <c r="FIH1" s="86"/>
      <c r="FII1" s="86"/>
      <c r="FIJ1" s="86"/>
      <c r="FIK1" s="86" t="s">
        <v>478</v>
      </c>
      <c r="FIL1" s="86" t="s">
        <v>528</v>
      </c>
      <c r="FIM1" s="86"/>
      <c r="FIN1" s="86" t="s">
        <v>539</v>
      </c>
      <c r="FIO1" s="86">
        <v>307</v>
      </c>
      <c r="FIP1" s="86"/>
      <c r="FIQ1" s="86"/>
      <c r="FIV1" s="86"/>
      <c r="FIW1" s="86"/>
      <c r="FIX1" s="86"/>
      <c r="FIY1" s="86" t="s">
        <v>478</v>
      </c>
      <c r="FIZ1" s="86" t="s">
        <v>527</v>
      </c>
      <c r="FJA1" s="86"/>
      <c r="FJB1" s="86" t="s">
        <v>539</v>
      </c>
      <c r="FJC1" s="86">
        <v>308</v>
      </c>
      <c r="FJD1" s="86"/>
      <c r="FJE1" s="86"/>
      <c r="FJJ1" s="86"/>
      <c r="FJK1" s="86"/>
      <c r="FJL1" s="86"/>
      <c r="FJM1" s="86" t="s">
        <v>478</v>
      </c>
      <c r="FJN1" s="86" t="s">
        <v>527</v>
      </c>
      <c r="FJO1" s="86"/>
      <c r="FJP1" s="86" t="s">
        <v>539</v>
      </c>
      <c r="FJQ1" s="86">
        <v>309</v>
      </c>
      <c r="FJR1" s="86"/>
      <c r="FJS1" s="86"/>
      <c r="FJX1" s="86"/>
      <c r="FJY1" s="86"/>
      <c r="FJZ1" s="86"/>
      <c r="FKA1" s="86" t="s">
        <v>478</v>
      </c>
      <c r="FKB1" s="86" t="s">
        <v>527</v>
      </c>
      <c r="FKC1" s="86"/>
      <c r="FKD1" s="86" t="s">
        <v>539</v>
      </c>
      <c r="FKE1" s="86">
        <v>310</v>
      </c>
      <c r="FKF1" s="86"/>
      <c r="FKG1" s="86"/>
      <c r="FKL1" s="86"/>
      <c r="FKM1" s="86"/>
      <c r="FKN1" s="86"/>
      <c r="FKO1" s="86" t="s">
        <v>478</v>
      </c>
      <c r="FKP1" s="86" t="s">
        <v>527</v>
      </c>
      <c r="FKQ1" s="86"/>
      <c r="FKR1" s="86" t="s">
        <v>539</v>
      </c>
      <c r="FKS1" s="86">
        <v>311</v>
      </c>
      <c r="FKT1" s="86"/>
      <c r="FKU1" s="86"/>
      <c r="FKZ1" s="86"/>
      <c r="FLA1" s="86"/>
      <c r="FLB1" s="86"/>
      <c r="FLC1" s="86" t="s">
        <v>478</v>
      </c>
      <c r="FLD1" s="86" t="s">
        <v>527</v>
      </c>
      <c r="FLE1" s="86"/>
      <c r="FLF1" s="86" t="s">
        <v>539</v>
      </c>
      <c r="FLG1" s="86">
        <v>312</v>
      </c>
      <c r="FLH1" s="86"/>
      <c r="FLI1" s="86"/>
      <c r="FLN1" s="86"/>
      <c r="FLO1" s="86"/>
      <c r="FLP1" s="86"/>
      <c r="FLQ1" s="86" t="s">
        <v>478</v>
      </c>
      <c r="FLR1" s="86" t="s">
        <v>529</v>
      </c>
      <c r="FLS1" s="86"/>
      <c r="FLT1" s="86" t="s">
        <v>539</v>
      </c>
      <c r="FLU1" s="86">
        <v>313</v>
      </c>
      <c r="FLV1" s="86"/>
      <c r="FLW1" s="86"/>
      <c r="FMB1" s="86"/>
      <c r="FMC1" s="86"/>
      <c r="FMD1" s="86"/>
      <c r="FME1" s="86" t="s">
        <v>478</v>
      </c>
      <c r="FMF1" s="86" t="s">
        <v>528</v>
      </c>
      <c r="FMG1" s="86"/>
      <c r="FMH1" s="86" t="s">
        <v>539</v>
      </c>
      <c r="FMI1" s="86">
        <v>314</v>
      </c>
      <c r="FMJ1" s="86"/>
      <c r="FMK1" s="86"/>
      <c r="FMP1" s="86"/>
      <c r="FMQ1" s="86"/>
      <c r="FMR1" s="86"/>
      <c r="FMS1" s="86" t="s">
        <v>478</v>
      </c>
      <c r="FMT1" s="86" t="s">
        <v>528</v>
      </c>
      <c r="FMU1" s="86"/>
      <c r="FMV1" s="86" t="s">
        <v>539</v>
      </c>
      <c r="FMW1" s="86">
        <v>315</v>
      </c>
      <c r="FMX1" s="86"/>
      <c r="FMY1" s="86"/>
      <c r="FND1" s="86"/>
      <c r="FNE1" s="86"/>
      <c r="FNF1" s="86"/>
      <c r="FNG1" s="86" t="s">
        <v>478</v>
      </c>
      <c r="FNH1" s="86" t="s">
        <v>528</v>
      </c>
      <c r="FNI1" s="86"/>
      <c r="FNJ1" s="86" t="s">
        <v>539</v>
      </c>
      <c r="FNK1" s="86">
        <v>316</v>
      </c>
      <c r="FNL1" s="86"/>
      <c r="FNM1" s="86"/>
      <c r="FNR1" s="86"/>
      <c r="FNS1" s="86"/>
      <c r="FNT1" s="86"/>
      <c r="FNU1" s="86" t="s">
        <v>478</v>
      </c>
      <c r="FNV1" s="86" t="s">
        <v>528</v>
      </c>
      <c r="FNW1" s="86"/>
      <c r="FNX1" s="86" t="s">
        <v>539</v>
      </c>
      <c r="FNY1" s="86">
        <v>317</v>
      </c>
      <c r="FNZ1" s="86"/>
      <c r="FOA1" s="86"/>
      <c r="FOF1" s="86"/>
      <c r="FOG1" s="86"/>
      <c r="FOH1" s="86"/>
      <c r="FOI1" s="86" t="s">
        <v>478</v>
      </c>
      <c r="FOJ1" s="86" t="s">
        <v>528</v>
      </c>
      <c r="FOK1" s="86"/>
      <c r="FOL1" s="86" t="s">
        <v>539</v>
      </c>
      <c r="FOM1" s="86">
        <v>318</v>
      </c>
      <c r="FON1" s="86"/>
      <c r="FOO1" s="86"/>
      <c r="FOT1" s="86"/>
      <c r="FOU1" s="86"/>
      <c r="FOV1" s="86"/>
      <c r="FOW1" s="86" t="s">
        <v>478</v>
      </c>
      <c r="FOX1" s="86" t="s">
        <v>528</v>
      </c>
      <c r="FOY1" s="86"/>
      <c r="FOZ1" s="86" t="s">
        <v>539</v>
      </c>
      <c r="FPA1" s="86">
        <v>319</v>
      </c>
      <c r="FPB1" s="86"/>
      <c r="FPC1" s="86"/>
      <c r="FPH1" s="86"/>
      <c r="FPI1" s="86"/>
      <c r="FPJ1" s="86"/>
      <c r="FPK1" s="86" t="s">
        <v>478</v>
      </c>
      <c r="FPL1" s="86" t="s">
        <v>528</v>
      </c>
      <c r="FPM1" s="86"/>
      <c r="FPN1" s="86" t="s">
        <v>539</v>
      </c>
      <c r="FPO1" s="86">
        <v>320</v>
      </c>
      <c r="FPP1" s="86"/>
      <c r="FPQ1" s="86"/>
      <c r="FPV1" s="86"/>
      <c r="FPW1" s="86"/>
      <c r="FPX1" s="86"/>
      <c r="FPY1" s="86" t="s">
        <v>478</v>
      </c>
      <c r="FPZ1" s="86" t="s">
        <v>528</v>
      </c>
      <c r="FQA1" s="86"/>
      <c r="FQB1" s="86" t="s">
        <v>539</v>
      </c>
      <c r="FQC1" s="86">
        <v>321</v>
      </c>
      <c r="FQD1" s="86"/>
      <c r="FQE1" s="86"/>
      <c r="FQJ1" s="86"/>
      <c r="FQK1" s="86"/>
      <c r="FQL1" s="86"/>
      <c r="FQM1" s="86" t="s">
        <v>478</v>
      </c>
      <c r="FQN1" s="86" t="s">
        <v>528</v>
      </c>
      <c r="FQO1" s="86"/>
      <c r="FQP1" s="86" t="s">
        <v>539</v>
      </c>
      <c r="FQQ1" s="86">
        <v>322</v>
      </c>
      <c r="FQR1" s="86"/>
      <c r="FQS1" s="86"/>
      <c r="FQX1" s="86"/>
      <c r="FQY1" s="86"/>
      <c r="FQZ1" s="86"/>
      <c r="FRA1" s="86" t="s">
        <v>478</v>
      </c>
      <c r="FRB1" s="86" t="s">
        <v>528</v>
      </c>
      <c r="FRC1" s="86"/>
      <c r="FRD1" s="86" t="s">
        <v>539</v>
      </c>
      <c r="FRE1" s="86">
        <v>323</v>
      </c>
      <c r="FRF1" s="86"/>
      <c r="FRG1" s="86"/>
      <c r="FRL1" s="86"/>
      <c r="FRM1" s="86"/>
      <c r="FRN1" s="86"/>
      <c r="FRO1" s="86" t="s">
        <v>478</v>
      </c>
      <c r="FRP1" s="86" t="s">
        <v>528</v>
      </c>
      <c r="FRQ1" s="86"/>
      <c r="FRR1" s="86" t="s">
        <v>539</v>
      </c>
      <c r="FRS1" s="86">
        <v>324</v>
      </c>
      <c r="FRT1" s="86"/>
      <c r="FRU1" s="86"/>
      <c r="FRZ1" s="86"/>
      <c r="FSA1" s="86"/>
      <c r="FSB1" s="86"/>
      <c r="FSC1" s="86" t="s">
        <v>478</v>
      </c>
      <c r="FSD1" s="86" t="s">
        <v>528</v>
      </c>
      <c r="FSE1" s="86"/>
      <c r="FSF1" s="86" t="s">
        <v>539</v>
      </c>
      <c r="FSG1" s="86">
        <v>325</v>
      </c>
      <c r="FSH1" s="86"/>
      <c r="FSI1" s="86"/>
      <c r="FSN1" s="86"/>
      <c r="FSO1" s="86"/>
      <c r="FSP1" s="86"/>
      <c r="FSQ1" s="86" t="s">
        <v>478</v>
      </c>
      <c r="FSR1" s="86" t="s">
        <v>528</v>
      </c>
      <c r="FSS1" s="86"/>
      <c r="FST1" s="86" t="s">
        <v>539</v>
      </c>
      <c r="FSU1" s="86">
        <v>326</v>
      </c>
      <c r="FSV1" s="86"/>
      <c r="FSW1" s="86"/>
      <c r="FTB1" s="86"/>
      <c r="FTC1" s="86"/>
      <c r="FTD1" s="86"/>
      <c r="FTE1" s="86" t="s">
        <v>478</v>
      </c>
      <c r="FTF1" s="86" t="s">
        <v>528</v>
      </c>
      <c r="FTG1" s="86"/>
      <c r="FTH1" s="86" t="s">
        <v>539</v>
      </c>
      <c r="FTI1" s="86">
        <v>327</v>
      </c>
      <c r="FTJ1" s="86"/>
      <c r="FTK1" s="86"/>
      <c r="FTP1" s="86"/>
      <c r="FTQ1" s="86"/>
      <c r="FTR1" s="86"/>
      <c r="FTS1" s="86" t="s">
        <v>478</v>
      </c>
      <c r="FTT1" s="86" t="s">
        <v>528</v>
      </c>
      <c r="FTU1" s="86"/>
      <c r="FTV1" s="86" t="s">
        <v>539</v>
      </c>
      <c r="FTW1" s="86">
        <v>328</v>
      </c>
      <c r="FTX1" s="86"/>
      <c r="FTY1" s="86"/>
      <c r="FUD1" s="86"/>
      <c r="FUE1" s="86"/>
      <c r="FUF1" s="86"/>
      <c r="FUG1" s="86" t="s">
        <v>478</v>
      </c>
      <c r="FUH1" s="86" t="s">
        <v>528</v>
      </c>
      <c r="FUI1" s="86"/>
      <c r="FUJ1" s="86" t="s">
        <v>539</v>
      </c>
      <c r="FUK1" s="86">
        <v>329</v>
      </c>
      <c r="FUL1" s="86"/>
      <c r="FUM1" s="86"/>
      <c r="FUR1" s="86"/>
      <c r="FUS1" s="86"/>
      <c r="FUT1" s="86"/>
      <c r="FUU1" s="86" t="s">
        <v>478</v>
      </c>
      <c r="FUV1" s="86" t="s">
        <v>528</v>
      </c>
      <c r="FUW1" s="86"/>
      <c r="FUX1" s="86" t="s">
        <v>539</v>
      </c>
      <c r="FUY1" s="86">
        <v>330</v>
      </c>
      <c r="FUZ1" s="86"/>
      <c r="FVA1" s="86"/>
      <c r="FVF1" s="86"/>
      <c r="FVG1" s="86"/>
      <c r="FVH1" s="86"/>
      <c r="FVI1" s="86" t="s">
        <v>478</v>
      </c>
      <c r="FVJ1" s="86" t="s">
        <v>528</v>
      </c>
      <c r="FVK1" s="86"/>
      <c r="FVL1" s="86" t="s">
        <v>539</v>
      </c>
      <c r="FVM1" s="86">
        <v>331</v>
      </c>
      <c r="FVN1" s="86"/>
      <c r="FVO1" s="86"/>
      <c r="FVT1" s="86"/>
      <c r="FVU1" s="86"/>
      <c r="FVV1" s="86"/>
      <c r="FVW1" s="86" t="s">
        <v>478</v>
      </c>
      <c r="FVX1" s="86" t="s">
        <v>528</v>
      </c>
      <c r="FVY1" s="86"/>
      <c r="FVZ1" s="86" t="s">
        <v>539</v>
      </c>
      <c r="FWA1" s="86">
        <v>332</v>
      </c>
      <c r="FWB1" s="86"/>
      <c r="FWC1" s="86"/>
      <c r="FWH1" s="86"/>
      <c r="FWI1" s="86"/>
      <c r="FWJ1" s="86"/>
      <c r="FWK1" s="86" t="s">
        <v>478</v>
      </c>
      <c r="FWL1" s="86" t="s">
        <v>528</v>
      </c>
      <c r="FWM1" s="86"/>
      <c r="FWN1" s="86" t="s">
        <v>539</v>
      </c>
      <c r="FWO1" s="86">
        <v>333</v>
      </c>
      <c r="FWP1" s="86"/>
      <c r="FWQ1" s="86"/>
      <c r="FWV1" s="86"/>
      <c r="FWW1" s="86"/>
      <c r="FWX1" s="86"/>
      <c r="FWY1" s="86" t="s">
        <v>478</v>
      </c>
      <c r="FWZ1" s="86" t="s">
        <v>528</v>
      </c>
      <c r="FXA1" s="86"/>
      <c r="FXB1" s="86" t="s">
        <v>539</v>
      </c>
      <c r="FXC1" s="86">
        <v>334</v>
      </c>
      <c r="FXD1" s="86"/>
      <c r="FXE1" s="86"/>
      <c r="FXJ1" s="86"/>
      <c r="FXK1" s="86"/>
      <c r="FXL1" s="86"/>
      <c r="FXM1" s="86" t="s">
        <v>478</v>
      </c>
      <c r="FXN1" s="86" t="s">
        <v>528</v>
      </c>
      <c r="FXO1" s="86"/>
      <c r="FXP1" s="86" t="s">
        <v>539</v>
      </c>
      <c r="FXQ1" s="86">
        <v>335</v>
      </c>
      <c r="FXR1" s="86"/>
      <c r="FXS1" s="86"/>
      <c r="FXX1" s="86"/>
      <c r="FXY1" s="86"/>
      <c r="FXZ1" s="86"/>
      <c r="FYA1" s="86" t="s">
        <v>478</v>
      </c>
      <c r="FYB1" s="86" t="s">
        <v>528</v>
      </c>
      <c r="FYC1" s="86"/>
      <c r="FYD1" s="86" t="s">
        <v>539</v>
      </c>
      <c r="FYE1" s="86">
        <v>336</v>
      </c>
      <c r="FYF1" s="86"/>
      <c r="FYG1" s="86"/>
      <c r="FYL1" s="86"/>
      <c r="FYM1" s="86"/>
      <c r="FYN1" s="86"/>
      <c r="FYO1" s="86" t="s">
        <v>478</v>
      </c>
      <c r="FYP1" s="86" t="s">
        <v>528</v>
      </c>
      <c r="FYQ1" s="86"/>
      <c r="FYR1" s="86" t="s">
        <v>539</v>
      </c>
      <c r="FYS1" s="86">
        <v>337</v>
      </c>
      <c r="FYT1" s="86"/>
      <c r="FYU1" s="86"/>
      <c r="FYZ1" s="86"/>
      <c r="FZA1" s="86"/>
      <c r="FZB1" s="86"/>
      <c r="FZC1" s="86" t="s">
        <v>478</v>
      </c>
      <c r="FZD1" s="86" t="s">
        <v>528</v>
      </c>
      <c r="FZE1" s="86"/>
      <c r="FZF1" s="86" t="s">
        <v>539</v>
      </c>
      <c r="FZG1" s="86">
        <v>338</v>
      </c>
      <c r="FZH1" s="86"/>
      <c r="FZI1" s="86"/>
      <c r="FZN1" s="86"/>
      <c r="FZO1" s="86"/>
      <c r="FZP1" s="86"/>
      <c r="FZQ1" s="86" t="s">
        <v>478</v>
      </c>
      <c r="FZR1" s="86" t="s">
        <v>528</v>
      </c>
      <c r="FZS1" s="86"/>
      <c r="FZT1" s="86" t="s">
        <v>539</v>
      </c>
      <c r="FZU1" s="86">
        <v>339</v>
      </c>
      <c r="FZV1" s="86"/>
      <c r="FZW1" s="86"/>
      <c r="GAB1" s="86"/>
      <c r="GAC1" s="86"/>
      <c r="GAD1" s="86"/>
      <c r="GAE1" s="86" t="s">
        <v>478</v>
      </c>
      <c r="GAF1" s="86" t="s">
        <v>528</v>
      </c>
      <c r="GAG1" s="86"/>
      <c r="GAH1" s="86" t="s">
        <v>539</v>
      </c>
      <c r="GAI1" s="86">
        <v>340</v>
      </c>
      <c r="GAJ1" s="86"/>
      <c r="GAK1" s="86"/>
      <c r="GAP1" s="86"/>
      <c r="GAQ1" s="86"/>
      <c r="GAR1" s="86"/>
      <c r="GAS1" s="86" t="s">
        <v>478</v>
      </c>
      <c r="GAT1" s="86" t="s">
        <v>528</v>
      </c>
      <c r="GAU1" s="86"/>
      <c r="GAV1" s="86" t="s">
        <v>539</v>
      </c>
      <c r="GAW1" s="86">
        <v>341</v>
      </c>
      <c r="GAX1" s="86"/>
      <c r="GAY1" s="86"/>
      <c r="GBD1" s="86"/>
      <c r="GBE1" s="86"/>
      <c r="GBF1" s="86"/>
      <c r="GBG1" s="86" t="s">
        <v>478</v>
      </c>
      <c r="GBH1" s="86" t="s">
        <v>528</v>
      </c>
      <c r="GBI1" s="86"/>
      <c r="GBJ1" s="86" t="s">
        <v>539</v>
      </c>
      <c r="GBK1" s="86">
        <v>342</v>
      </c>
      <c r="GBL1" s="86"/>
      <c r="GBM1" s="86"/>
      <c r="GBR1" s="86"/>
      <c r="GBS1" s="86"/>
      <c r="GBT1" s="86"/>
      <c r="GBU1" s="86" t="s">
        <v>478</v>
      </c>
      <c r="GBV1" s="86" t="s">
        <v>528</v>
      </c>
      <c r="GBW1" s="86"/>
      <c r="GBX1" s="86" t="s">
        <v>539</v>
      </c>
      <c r="GBY1" s="86">
        <v>343</v>
      </c>
      <c r="GBZ1" s="86"/>
      <c r="GCA1" s="86"/>
      <c r="GCF1" s="86"/>
      <c r="GCG1" s="86"/>
      <c r="GCH1" s="86"/>
      <c r="GCI1" s="86" t="s">
        <v>478</v>
      </c>
      <c r="GCJ1" s="86" t="s">
        <v>528</v>
      </c>
      <c r="GCK1" s="86"/>
      <c r="GCL1" s="86" t="s">
        <v>539</v>
      </c>
      <c r="GCM1" s="86">
        <v>344</v>
      </c>
      <c r="GCN1" s="86"/>
      <c r="GCO1" s="86"/>
      <c r="GCT1" s="86"/>
      <c r="GCU1" s="86"/>
      <c r="GCV1" s="86"/>
      <c r="GCW1" s="86" t="s">
        <v>478</v>
      </c>
      <c r="GCX1" s="86" t="s">
        <v>528</v>
      </c>
      <c r="GCY1" s="86"/>
      <c r="GCZ1" s="86" t="s">
        <v>539</v>
      </c>
      <c r="GDA1" s="86">
        <v>345</v>
      </c>
      <c r="GDB1" s="86"/>
      <c r="GDC1" s="86"/>
      <c r="GDH1" s="86"/>
      <c r="GDI1" s="86"/>
      <c r="GDJ1" s="86"/>
      <c r="GDK1" s="86" t="s">
        <v>478</v>
      </c>
      <c r="GDL1" s="86" t="s">
        <v>528</v>
      </c>
      <c r="GDM1" s="86"/>
      <c r="GDN1" s="86" t="s">
        <v>539</v>
      </c>
      <c r="GDO1" s="86">
        <v>346</v>
      </c>
      <c r="GDP1" s="86"/>
      <c r="GDQ1" s="86"/>
      <c r="GDV1" s="86"/>
      <c r="GDW1" s="86"/>
      <c r="GDX1" s="86"/>
      <c r="GDY1" s="86" t="s">
        <v>478</v>
      </c>
      <c r="GDZ1" s="86" t="s">
        <v>528</v>
      </c>
      <c r="GEA1" s="86"/>
      <c r="GEB1" s="86" t="s">
        <v>539</v>
      </c>
      <c r="GEC1" s="86">
        <v>347</v>
      </c>
      <c r="GED1" s="86"/>
      <c r="GEE1" s="86"/>
      <c r="GEJ1" s="86"/>
      <c r="GEK1" s="86"/>
      <c r="GEL1" s="86"/>
      <c r="GEM1" s="86" t="s">
        <v>478</v>
      </c>
      <c r="GEN1" s="86" t="s">
        <v>528</v>
      </c>
      <c r="GEO1" s="86"/>
      <c r="GEP1" s="86" t="s">
        <v>539</v>
      </c>
      <c r="GEQ1" s="86">
        <v>348</v>
      </c>
      <c r="GER1" s="86"/>
      <c r="GES1" s="86"/>
      <c r="GEX1" s="86"/>
      <c r="GEY1" s="86"/>
      <c r="GEZ1" s="86"/>
      <c r="GFA1" s="86" t="s">
        <v>478</v>
      </c>
      <c r="GFB1" s="86" t="s">
        <v>528</v>
      </c>
      <c r="GFC1" s="86"/>
      <c r="GFD1" s="86" t="s">
        <v>539</v>
      </c>
      <c r="GFE1" s="86">
        <v>349</v>
      </c>
      <c r="GFF1" s="86"/>
      <c r="GFG1" s="86"/>
      <c r="GFL1" s="86"/>
      <c r="GFM1" s="86"/>
      <c r="GFN1" s="86"/>
      <c r="GFO1" s="86" t="s">
        <v>478</v>
      </c>
      <c r="GFP1" s="86" t="s">
        <v>528</v>
      </c>
      <c r="GFQ1" s="86"/>
      <c r="GFR1" s="86" t="s">
        <v>539</v>
      </c>
      <c r="GFS1" s="86">
        <v>350</v>
      </c>
      <c r="GFT1" s="86"/>
      <c r="GFU1" s="86"/>
      <c r="GFZ1" s="86"/>
      <c r="GGA1" s="86"/>
      <c r="GGB1" s="86"/>
      <c r="GGC1" s="86" t="s">
        <v>478</v>
      </c>
      <c r="GGD1" s="86" t="s">
        <v>528</v>
      </c>
      <c r="GGE1" s="86"/>
      <c r="GGF1" s="86" t="s">
        <v>539</v>
      </c>
      <c r="GGG1" s="86">
        <v>351</v>
      </c>
      <c r="GGH1" s="86"/>
      <c r="GGI1" s="86"/>
      <c r="GGN1" s="86"/>
      <c r="GGO1" s="86"/>
      <c r="GGP1" s="86"/>
      <c r="GGQ1" s="86" t="s">
        <v>478</v>
      </c>
      <c r="GGR1" s="86" t="s">
        <v>528</v>
      </c>
      <c r="GGS1" s="86"/>
      <c r="GGT1" s="86" t="s">
        <v>539</v>
      </c>
      <c r="GGU1" s="86">
        <v>352</v>
      </c>
      <c r="GGV1" s="86"/>
      <c r="GGW1" s="86"/>
      <c r="GHB1" s="86"/>
      <c r="GHC1" s="86"/>
      <c r="GHD1" s="86"/>
      <c r="GHE1" s="86" t="s">
        <v>478</v>
      </c>
      <c r="GHF1" s="86" t="s">
        <v>528</v>
      </c>
      <c r="GHG1" s="86"/>
      <c r="GHH1" s="86" t="s">
        <v>539</v>
      </c>
      <c r="GHI1" s="86">
        <v>353</v>
      </c>
      <c r="GHJ1" s="86"/>
      <c r="GHK1" s="86"/>
      <c r="GHP1" s="86"/>
      <c r="GHQ1" s="86"/>
      <c r="GHR1" s="86"/>
      <c r="GHS1" s="86" t="s">
        <v>478</v>
      </c>
      <c r="GHT1" s="86" t="s">
        <v>528</v>
      </c>
      <c r="GHU1" s="86"/>
      <c r="GHV1" s="86" t="s">
        <v>539</v>
      </c>
      <c r="GHW1" s="86">
        <v>354</v>
      </c>
      <c r="GHX1" s="86"/>
      <c r="GHY1" s="86"/>
      <c r="GID1" s="86"/>
      <c r="GIE1" s="86"/>
      <c r="GIF1" s="86"/>
      <c r="GIG1" s="86" t="s">
        <v>478</v>
      </c>
      <c r="GIH1" s="86" t="s">
        <v>528</v>
      </c>
      <c r="GII1" s="86"/>
      <c r="GIJ1" s="86" t="s">
        <v>539</v>
      </c>
      <c r="GIK1" s="86">
        <v>355</v>
      </c>
      <c r="GIL1" s="86"/>
      <c r="GIM1" s="86"/>
      <c r="GIR1" s="86"/>
      <c r="GIS1" s="86"/>
      <c r="GIT1" s="86"/>
      <c r="GIU1" s="86" t="s">
        <v>478</v>
      </c>
      <c r="GIV1" s="86" t="s">
        <v>528</v>
      </c>
      <c r="GIW1" s="86"/>
      <c r="GIX1" s="86" t="s">
        <v>539</v>
      </c>
      <c r="GIY1" s="86">
        <v>356</v>
      </c>
      <c r="GIZ1" s="86"/>
      <c r="GJA1" s="86"/>
      <c r="GJF1" s="86"/>
      <c r="GJG1" s="86"/>
      <c r="GJH1" s="86"/>
      <c r="GJI1" s="86" t="s">
        <v>478</v>
      </c>
      <c r="GJJ1" s="86" t="s">
        <v>528</v>
      </c>
      <c r="GJK1" s="86"/>
      <c r="GJL1" s="86" t="s">
        <v>539</v>
      </c>
      <c r="GJM1" s="86">
        <v>357</v>
      </c>
      <c r="GJN1" s="86"/>
      <c r="GJO1" s="86"/>
      <c r="GJT1" s="86"/>
      <c r="GJU1" s="86"/>
      <c r="GJV1" s="86"/>
      <c r="GJW1" s="86" t="s">
        <v>478</v>
      </c>
      <c r="GJX1" s="86" t="s">
        <v>528</v>
      </c>
      <c r="GJY1" s="86"/>
      <c r="GJZ1" s="86" t="s">
        <v>539</v>
      </c>
      <c r="GKA1" s="86">
        <v>358</v>
      </c>
      <c r="GKB1" s="86"/>
      <c r="GKC1" s="86"/>
      <c r="GKH1" s="86"/>
      <c r="GKI1" s="86"/>
      <c r="GKJ1" s="86"/>
      <c r="GKK1" s="86" t="s">
        <v>478</v>
      </c>
      <c r="GKL1" s="86" t="s">
        <v>528</v>
      </c>
      <c r="GKM1" s="86"/>
      <c r="GKN1" s="86" t="s">
        <v>539</v>
      </c>
      <c r="GKO1" s="86">
        <v>359</v>
      </c>
      <c r="GKP1" s="86"/>
      <c r="GKQ1" s="86"/>
      <c r="GKV1" s="86"/>
      <c r="GKW1" s="86"/>
      <c r="GKX1" s="86"/>
      <c r="GKY1" s="86" t="s">
        <v>478</v>
      </c>
      <c r="GKZ1" s="86" t="s">
        <v>528</v>
      </c>
      <c r="GLA1" s="86"/>
      <c r="GLB1" s="86" t="s">
        <v>539</v>
      </c>
      <c r="GLC1" s="86">
        <v>360</v>
      </c>
      <c r="GLD1" s="86"/>
      <c r="GLE1" s="86"/>
      <c r="GLJ1" s="86"/>
      <c r="GLK1" s="86"/>
      <c r="GLL1" s="86"/>
      <c r="GLM1" s="86" t="s">
        <v>478</v>
      </c>
      <c r="GLN1" s="86" t="s">
        <v>528</v>
      </c>
      <c r="GLO1" s="86"/>
      <c r="GLP1" s="86" t="s">
        <v>539</v>
      </c>
      <c r="GLQ1" s="86">
        <v>361</v>
      </c>
      <c r="GLR1" s="86"/>
      <c r="GLS1" s="86"/>
      <c r="GLX1" s="86"/>
      <c r="GLY1" s="86"/>
      <c r="GLZ1" s="86"/>
      <c r="GMA1" s="86" t="s">
        <v>478</v>
      </c>
      <c r="GMB1" s="86" t="s">
        <v>528</v>
      </c>
      <c r="GMC1" s="86"/>
      <c r="GMD1" s="86" t="s">
        <v>539</v>
      </c>
      <c r="GME1" s="86">
        <v>362</v>
      </c>
      <c r="GMF1" s="86"/>
      <c r="GMG1" s="86"/>
      <c r="GML1" s="86"/>
      <c r="GMM1" s="86"/>
      <c r="GMN1" s="86"/>
      <c r="GMO1" s="86" t="s">
        <v>478</v>
      </c>
      <c r="GMP1" s="86" t="s">
        <v>528</v>
      </c>
      <c r="GMQ1" s="86"/>
      <c r="GMR1" s="86" t="s">
        <v>539</v>
      </c>
      <c r="GMS1" s="86">
        <v>363</v>
      </c>
      <c r="GMT1" s="86"/>
      <c r="GMU1" s="86"/>
      <c r="GMZ1" s="86"/>
      <c r="GNA1" s="86"/>
      <c r="GNB1" s="86"/>
      <c r="GNC1" s="86" t="s">
        <v>478</v>
      </c>
      <c r="GND1" s="86" t="s">
        <v>528</v>
      </c>
      <c r="GNE1" s="86"/>
      <c r="GNF1" s="86" t="s">
        <v>539</v>
      </c>
      <c r="GNG1" s="86">
        <v>364</v>
      </c>
      <c r="GNH1" s="86"/>
      <c r="GNI1" s="86"/>
      <c r="GNN1" s="86"/>
      <c r="GNO1" s="86"/>
      <c r="GNP1" s="86"/>
      <c r="GNQ1" s="86" t="s">
        <v>478</v>
      </c>
      <c r="GNR1" s="86" t="s">
        <v>528</v>
      </c>
      <c r="GNS1" s="86"/>
      <c r="GNT1" s="86" t="s">
        <v>539</v>
      </c>
      <c r="GNU1" s="86">
        <v>365</v>
      </c>
      <c r="GNV1" s="86"/>
      <c r="GNW1" s="86"/>
      <c r="GOB1" s="86"/>
      <c r="GOC1" s="86"/>
      <c r="GOD1" s="86"/>
      <c r="GOE1" s="86" t="s">
        <v>478</v>
      </c>
      <c r="GOF1" s="86" t="s">
        <v>528</v>
      </c>
      <c r="GOG1" s="86"/>
      <c r="GOH1" s="86" t="s">
        <v>539</v>
      </c>
      <c r="GOI1" s="86">
        <v>366</v>
      </c>
      <c r="GOJ1" s="86"/>
      <c r="GOK1" s="86"/>
      <c r="GOP1" s="86"/>
      <c r="GOQ1" s="86"/>
      <c r="GOR1" s="86"/>
      <c r="GOS1" s="86" t="s">
        <v>478</v>
      </c>
      <c r="GOT1" s="86" t="s">
        <v>528</v>
      </c>
      <c r="GOU1" s="86"/>
      <c r="GOV1" s="86" t="s">
        <v>539</v>
      </c>
      <c r="GOW1" s="86">
        <v>367</v>
      </c>
      <c r="GOX1" s="86"/>
      <c r="GOY1" s="86"/>
      <c r="GPD1" s="86"/>
      <c r="GPE1" s="86"/>
      <c r="GPF1" s="86"/>
      <c r="GPG1" s="86" t="s">
        <v>478</v>
      </c>
      <c r="GPH1" s="86" t="s">
        <v>528</v>
      </c>
      <c r="GPI1" s="86"/>
      <c r="GPJ1" s="86" t="s">
        <v>539</v>
      </c>
      <c r="GPK1" s="86">
        <v>368</v>
      </c>
      <c r="GPL1" s="86"/>
      <c r="GPM1" s="86"/>
      <c r="GPR1" s="86"/>
      <c r="GPS1" s="86"/>
      <c r="GPT1" s="86"/>
      <c r="GPU1" s="86" t="s">
        <v>478</v>
      </c>
      <c r="GPV1" s="86" t="s">
        <v>528</v>
      </c>
      <c r="GPW1" s="86"/>
      <c r="GPX1" s="86" t="s">
        <v>539</v>
      </c>
      <c r="GPY1" s="86">
        <v>369</v>
      </c>
      <c r="GPZ1" s="86"/>
      <c r="GQA1" s="86"/>
      <c r="GQF1" s="86"/>
      <c r="GQG1" s="86"/>
      <c r="GQH1" s="86"/>
      <c r="GQI1" s="86" t="s">
        <v>478</v>
      </c>
      <c r="GQJ1" s="86" t="s">
        <v>528</v>
      </c>
      <c r="GQK1" s="86"/>
      <c r="GQL1" s="86" t="s">
        <v>539</v>
      </c>
      <c r="GQM1" s="86">
        <v>370</v>
      </c>
      <c r="GQN1" s="86"/>
      <c r="GQO1" s="86"/>
      <c r="GQT1" s="86"/>
      <c r="GQU1" s="86"/>
      <c r="GQV1" s="86"/>
      <c r="GQW1" s="86" t="s">
        <v>478</v>
      </c>
      <c r="GQX1" s="86" t="s">
        <v>528</v>
      </c>
      <c r="GQY1" s="86"/>
      <c r="GQZ1" s="86" t="s">
        <v>539</v>
      </c>
      <c r="GRA1" s="86">
        <v>371</v>
      </c>
      <c r="GRB1" s="86"/>
      <c r="GRC1" s="86"/>
      <c r="GRH1" s="86"/>
      <c r="GRI1" s="86"/>
      <c r="GRJ1" s="86"/>
      <c r="GRK1" s="86" t="s">
        <v>478</v>
      </c>
      <c r="GRL1" s="86" t="s">
        <v>528</v>
      </c>
      <c r="GRM1" s="86"/>
      <c r="GRN1" s="86" t="s">
        <v>539</v>
      </c>
      <c r="GRO1" s="86">
        <v>372</v>
      </c>
      <c r="GRP1" s="86"/>
      <c r="GRQ1" s="86"/>
      <c r="GRV1" s="86"/>
      <c r="GRW1" s="86"/>
      <c r="GRX1" s="86"/>
      <c r="GRY1" s="86" t="s">
        <v>478</v>
      </c>
      <c r="GRZ1" s="86" t="s">
        <v>528</v>
      </c>
      <c r="GSA1" s="86"/>
      <c r="GSB1" s="86" t="s">
        <v>539</v>
      </c>
      <c r="GSC1" s="86">
        <v>373</v>
      </c>
      <c r="GSD1" s="86"/>
      <c r="GSE1" s="86"/>
      <c r="GSJ1" s="86"/>
      <c r="GSK1" s="86"/>
      <c r="GSL1" s="86"/>
      <c r="GSM1" s="86" t="s">
        <v>478</v>
      </c>
      <c r="GSN1" s="86" t="s">
        <v>528</v>
      </c>
      <c r="GSO1" s="86"/>
      <c r="GSP1" s="86" t="s">
        <v>539</v>
      </c>
      <c r="GSQ1" s="86">
        <v>374</v>
      </c>
      <c r="GSR1" s="86"/>
      <c r="GSS1" s="86"/>
      <c r="GSX1" s="86"/>
      <c r="GSY1" s="86"/>
      <c r="GSZ1" s="86"/>
      <c r="GTA1" s="86" t="s">
        <v>478</v>
      </c>
      <c r="GTB1" s="86" t="s">
        <v>528</v>
      </c>
      <c r="GTC1" s="86"/>
      <c r="GTD1" s="86" t="s">
        <v>539</v>
      </c>
      <c r="GTE1" s="86">
        <v>375</v>
      </c>
      <c r="GTF1" s="86"/>
      <c r="GTG1" s="86"/>
      <c r="GTL1" s="86"/>
      <c r="GTM1" s="86"/>
      <c r="GTN1" s="86"/>
      <c r="GTO1" s="86" t="s">
        <v>478</v>
      </c>
      <c r="GTP1" s="86" t="s">
        <v>528</v>
      </c>
      <c r="GTQ1" s="86"/>
      <c r="GTR1" s="86" t="s">
        <v>539</v>
      </c>
      <c r="GTS1" s="86">
        <v>376</v>
      </c>
      <c r="GTT1" s="86"/>
      <c r="GTU1" s="86"/>
      <c r="GTZ1" s="86"/>
      <c r="GUA1" s="86"/>
      <c r="GUB1" s="86"/>
      <c r="GUC1" s="86" t="s">
        <v>478</v>
      </c>
      <c r="GUD1" s="86" t="s">
        <v>528</v>
      </c>
      <c r="GUE1" s="86"/>
      <c r="GUF1" s="86" t="s">
        <v>539</v>
      </c>
      <c r="GUG1" s="86">
        <v>377</v>
      </c>
      <c r="GUH1" s="86"/>
      <c r="GUI1" s="86"/>
      <c r="GUN1" s="86"/>
      <c r="GUO1" s="86"/>
      <c r="GUP1" s="86"/>
      <c r="GUQ1" s="86" t="s">
        <v>478</v>
      </c>
      <c r="GUR1" s="86" t="s">
        <v>528</v>
      </c>
      <c r="GUS1" s="86"/>
      <c r="GUT1" s="86" t="s">
        <v>539</v>
      </c>
      <c r="GUU1" s="86">
        <v>378</v>
      </c>
      <c r="GUV1" s="86"/>
      <c r="GUW1" s="86"/>
      <c r="GVB1" s="86"/>
      <c r="GVC1" s="86"/>
      <c r="GVD1" s="86"/>
      <c r="GVE1" s="86" t="s">
        <v>478</v>
      </c>
      <c r="GVF1" s="86" t="s">
        <v>528</v>
      </c>
      <c r="GVG1" s="86"/>
      <c r="GVH1" s="86" t="s">
        <v>539</v>
      </c>
      <c r="GVI1" s="86">
        <v>379</v>
      </c>
      <c r="GVJ1" s="86"/>
      <c r="GVK1" s="86"/>
      <c r="GVP1" s="86"/>
      <c r="GVQ1" s="86"/>
      <c r="GVR1" s="86"/>
      <c r="GVS1" s="86" t="s">
        <v>478</v>
      </c>
      <c r="GVT1" s="86" t="s">
        <v>528</v>
      </c>
      <c r="GVU1" s="86"/>
      <c r="GVV1" s="86" t="s">
        <v>539</v>
      </c>
      <c r="GVW1" s="86">
        <v>380</v>
      </c>
      <c r="GVX1" s="86"/>
      <c r="GVY1" s="86"/>
      <c r="GWD1" s="86"/>
      <c r="GWE1" s="86"/>
      <c r="GWF1" s="86"/>
      <c r="GWG1" s="86" t="s">
        <v>478</v>
      </c>
      <c r="GWH1" s="86" t="s">
        <v>528</v>
      </c>
      <c r="GWI1" s="86"/>
      <c r="GWJ1" s="86" t="s">
        <v>539</v>
      </c>
      <c r="GWK1" s="86">
        <v>381</v>
      </c>
      <c r="GWL1" s="86"/>
      <c r="GWM1" s="86"/>
      <c r="GWR1" s="86"/>
      <c r="GWS1" s="86"/>
      <c r="GWT1" s="86"/>
      <c r="GWU1" s="86" t="s">
        <v>478</v>
      </c>
      <c r="GWV1" s="86" t="s">
        <v>528</v>
      </c>
      <c r="GWW1" s="86"/>
      <c r="GWX1" s="86" t="s">
        <v>539</v>
      </c>
      <c r="GWY1" s="86">
        <v>382</v>
      </c>
      <c r="GWZ1" s="86"/>
      <c r="GXA1" s="86"/>
      <c r="GXF1" s="86"/>
      <c r="GXG1" s="86"/>
      <c r="GXH1" s="86"/>
      <c r="GXI1" s="86" t="s">
        <v>478</v>
      </c>
      <c r="GXJ1" s="86" t="s">
        <v>528</v>
      </c>
      <c r="GXK1" s="86"/>
      <c r="GXL1" s="86" t="s">
        <v>539</v>
      </c>
      <c r="GXM1" s="86">
        <v>383</v>
      </c>
      <c r="GXN1" s="86"/>
      <c r="GXO1" s="86"/>
      <c r="GXT1" s="86"/>
      <c r="GXU1" s="86"/>
      <c r="GXV1" s="86"/>
      <c r="GXW1" s="86" t="s">
        <v>478</v>
      </c>
      <c r="GXX1" s="86" t="s">
        <v>528</v>
      </c>
      <c r="GXY1" s="86"/>
      <c r="GXZ1" s="86" t="s">
        <v>539</v>
      </c>
      <c r="GYA1" s="86">
        <v>384</v>
      </c>
      <c r="GYB1" s="86"/>
      <c r="GYC1" s="86"/>
      <c r="GYH1" s="86"/>
      <c r="GYI1" s="86"/>
      <c r="GYJ1" s="86"/>
      <c r="GYK1" s="86" t="s">
        <v>478</v>
      </c>
      <c r="GYL1" s="86" t="s">
        <v>528</v>
      </c>
      <c r="GYM1" s="86"/>
      <c r="GYN1" s="86" t="s">
        <v>539</v>
      </c>
      <c r="GYO1" s="86">
        <v>385</v>
      </c>
      <c r="GYP1" s="86"/>
      <c r="GYQ1" s="86"/>
      <c r="GYV1" s="86"/>
      <c r="GYW1" s="86"/>
      <c r="GYX1" s="86"/>
      <c r="GYY1" s="86" t="s">
        <v>478</v>
      </c>
      <c r="GYZ1" s="86" t="s">
        <v>528</v>
      </c>
      <c r="GZA1" s="86"/>
      <c r="GZB1" s="86" t="s">
        <v>539</v>
      </c>
      <c r="GZC1" s="86">
        <v>386</v>
      </c>
      <c r="GZD1" s="86"/>
      <c r="GZE1" s="86"/>
      <c r="GZJ1" s="86"/>
      <c r="GZK1" s="86"/>
      <c r="GZL1" s="86"/>
      <c r="GZM1" s="86" t="s">
        <v>478</v>
      </c>
      <c r="GZN1" s="86" t="s">
        <v>528</v>
      </c>
      <c r="GZO1" s="86"/>
      <c r="GZP1" s="86" t="s">
        <v>539</v>
      </c>
      <c r="GZQ1" s="86">
        <v>387</v>
      </c>
      <c r="GZR1" s="86"/>
      <c r="GZS1" s="86"/>
      <c r="GZX1" s="86"/>
      <c r="GZY1" s="86"/>
      <c r="GZZ1" s="86"/>
      <c r="HAA1" s="86" t="s">
        <v>478</v>
      </c>
      <c r="HAB1" s="86" t="s">
        <v>528</v>
      </c>
      <c r="HAC1" s="86"/>
      <c r="HAD1" s="86" t="s">
        <v>539</v>
      </c>
      <c r="HAE1" s="86">
        <v>388</v>
      </c>
      <c r="HAF1" s="86"/>
      <c r="HAG1" s="86"/>
      <c r="HAL1" s="86"/>
      <c r="HAM1" s="86"/>
      <c r="HAN1" s="86"/>
      <c r="HAO1" s="86" t="s">
        <v>478</v>
      </c>
      <c r="HAP1" s="86" t="s">
        <v>528</v>
      </c>
      <c r="HAQ1" s="86"/>
      <c r="HAR1" s="86" t="s">
        <v>539</v>
      </c>
      <c r="HAS1" s="86">
        <v>389</v>
      </c>
      <c r="HAT1" s="86"/>
      <c r="HAU1" s="86"/>
      <c r="HAZ1" s="86"/>
      <c r="HBA1" s="86"/>
      <c r="HBB1" s="86"/>
      <c r="HBC1" s="86" t="s">
        <v>478</v>
      </c>
      <c r="HBD1" s="86" t="s">
        <v>528</v>
      </c>
      <c r="HBE1" s="86"/>
      <c r="HBF1" s="86" t="s">
        <v>539</v>
      </c>
      <c r="HBG1" s="86">
        <v>390</v>
      </c>
      <c r="HBH1" s="86"/>
      <c r="HBI1" s="86"/>
      <c r="HBN1" s="86"/>
      <c r="HBO1" s="86"/>
      <c r="HBP1" s="86"/>
      <c r="HBQ1" s="86" t="s">
        <v>478</v>
      </c>
      <c r="HBR1" s="86" t="s">
        <v>528</v>
      </c>
      <c r="HBS1" s="86"/>
      <c r="HBT1" s="86" t="s">
        <v>539</v>
      </c>
      <c r="HBU1" s="86">
        <v>391</v>
      </c>
      <c r="HBV1" s="86"/>
      <c r="HBW1" s="86"/>
      <c r="HCB1" s="86"/>
      <c r="HCC1" s="86"/>
      <c r="HCD1" s="86"/>
      <c r="HCE1" s="86" t="s">
        <v>478</v>
      </c>
      <c r="HCF1" s="86" t="s">
        <v>528</v>
      </c>
      <c r="HCG1" s="86"/>
      <c r="HCH1" s="86" t="s">
        <v>539</v>
      </c>
      <c r="HCI1" s="86">
        <v>392</v>
      </c>
      <c r="HCJ1" s="86"/>
      <c r="HCK1" s="86"/>
      <c r="HCP1" s="86"/>
      <c r="HCQ1" s="86"/>
      <c r="HCR1" s="86"/>
      <c r="HCS1" s="86" t="s">
        <v>478</v>
      </c>
      <c r="HCT1" s="86" t="s">
        <v>528</v>
      </c>
      <c r="HCU1" s="86"/>
      <c r="HCV1" s="86" t="s">
        <v>539</v>
      </c>
      <c r="HCW1" s="86">
        <v>393</v>
      </c>
      <c r="HCX1" s="86"/>
      <c r="HCY1" s="86"/>
      <c r="HDD1" s="86"/>
      <c r="HDE1" s="86"/>
      <c r="HDF1" s="86"/>
      <c r="HDG1" s="86" t="s">
        <v>478</v>
      </c>
      <c r="HDH1" s="86" t="s">
        <v>528</v>
      </c>
      <c r="HDI1" s="86"/>
      <c r="HDJ1" s="86" t="s">
        <v>539</v>
      </c>
      <c r="HDK1" s="86">
        <v>394</v>
      </c>
      <c r="HDL1" s="86"/>
      <c r="HDM1" s="86"/>
      <c r="HDR1" s="86"/>
      <c r="HDS1" s="86"/>
      <c r="HDT1" s="86"/>
      <c r="HDU1" s="86" t="s">
        <v>478</v>
      </c>
      <c r="HDV1" s="86" t="s">
        <v>528</v>
      </c>
      <c r="HDW1" s="86"/>
      <c r="HDX1" s="86" t="s">
        <v>539</v>
      </c>
      <c r="HDY1" s="86">
        <v>395</v>
      </c>
      <c r="HDZ1" s="86"/>
      <c r="HEA1" s="86"/>
      <c r="HEF1" s="86"/>
      <c r="HEG1" s="86"/>
      <c r="HEH1" s="86"/>
      <c r="HEI1" s="86" t="s">
        <v>478</v>
      </c>
      <c r="HEJ1" s="86" t="s">
        <v>528</v>
      </c>
      <c r="HEK1" s="86"/>
      <c r="HEL1" s="86" t="s">
        <v>539</v>
      </c>
      <c r="HEM1" s="86">
        <v>396</v>
      </c>
      <c r="HEN1" s="86"/>
      <c r="HEO1" s="86"/>
      <c r="HET1" s="86"/>
      <c r="HEU1" s="86"/>
      <c r="HEV1" s="86"/>
      <c r="HEW1" s="86" t="s">
        <v>478</v>
      </c>
      <c r="HEX1" s="86" t="s">
        <v>528</v>
      </c>
      <c r="HEY1" s="86"/>
      <c r="HEZ1" s="86" t="s">
        <v>539</v>
      </c>
      <c r="HFA1" s="86">
        <v>397</v>
      </c>
      <c r="HFB1" s="86"/>
      <c r="HFC1" s="86"/>
      <c r="HFH1" s="86"/>
      <c r="HFI1" s="86"/>
      <c r="HFJ1" s="86"/>
      <c r="HFK1" s="86" t="s">
        <v>478</v>
      </c>
      <c r="HFL1" s="86" t="s">
        <v>528</v>
      </c>
      <c r="HFM1" s="86"/>
      <c r="HFN1" s="86" t="s">
        <v>539</v>
      </c>
      <c r="HFO1" s="86">
        <v>398</v>
      </c>
      <c r="HFP1" s="86"/>
      <c r="HFQ1" s="86"/>
      <c r="HFV1" s="86"/>
      <c r="HFW1" s="86"/>
      <c r="HFX1" s="86"/>
      <c r="HFY1" s="86" t="s">
        <v>478</v>
      </c>
      <c r="HFZ1" s="86" t="s">
        <v>528</v>
      </c>
      <c r="HGA1" s="86"/>
      <c r="HGB1" s="86" t="s">
        <v>539</v>
      </c>
      <c r="HGC1" s="86">
        <v>399</v>
      </c>
      <c r="HGD1" s="86"/>
      <c r="HGE1" s="86"/>
      <c r="HGJ1" s="86"/>
      <c r="HGK1" s="86"/>
      <c r="HGL1" s="86"/>
      <c r="HGM1" s="86" t="s">
        <v>478</v>
      </c>
      <c r="HGN1" s="86" t="s">
        <v>528</v>
      </c>
      <c r="HGO1" s="86"/>
      <c r="HGP1" s="86" t="s">
        <v>539</v>
      </c>
      <c r="HGQ1" s="86">
        <v>400</v>
      </c>
      <c r="HGR1" s="86"/>
      <c r="HGS1" s="86"/>
      <c r="HGX1" s="86"/>
      <c r="HGY1" s="86"/>
      <c r="HGZ1" s="86"/>
      <c r="HHA1" s="86" t="s">
        <v>478</v>
      </c>
      <c r="HHB1" s="86" t="s">
        <v>528</v>
      </c>
      <c r="HHC1" s="86"/>
      <c r="HHD1" s="86" t="s">
        <v>539</v>
      </c>
      <c r="HHE1" s="86">
        <v>401</v>
      </c>
      <c r="HHF1" s="86"/>
      <c r="HHG1" s="86"/>
      <c r="HHL1" s="86"/>
      <c r="HHM1" s="86"/>
      <c r="HHN1" s="86"/>
      <c r="HHO1" s="86" t="s">
        <v>478</v>
      </c>
      <c r="HHP1" s="86" t="s">
        <v>528</v>
      </c>
      <c r="HHQ1" s="86"/>
      <c r="HHR1" s="86" t="s">
        <v>539</v>
      </c>
      <c r="HHS1" s="86">
        <v>402</v>
      </c>
      <c r="HHT1" s="86"/>
      <c r="HHU1" s="86"/>
      <c r="HHZ1" s="86"/>
      <c r="HIA1" s="86"/>
      <c r="HIB1" s="86"/>
      <c r="HIC1" s="86" t="s">
        <v>478</v>
      </c>
      <c r="HID1" s="86" t="s">
        <v>528</v>
      </c>
      <c r="HIE1" s="86"/>
      <c r="HIF1" s="86" t="s">
        <v>539</v>
      </c>
      <c r="HIG1" s="86">
        <v>403</v>
      </c>
      <c r="HIH1" s="86"/>
      <c r="HII1" s="86"/>
      <c r="HIN1" s="86"/>
      <c r="HIO1" s="86"/>
      <c r="HIP1" s="86"/>
      <c r="HIQ1" s="86" t="s">
        <v>478</v>
      </c>
      <c r="HIR1" s="86" t="s">
        <v>821</v>
      </c>
      <c r="HIS1" s="86"/>
      <c r="HIT1" s="86" t="s">
        <v>539</v>
      </c>
      <c r="HIU1" s="86">
        <v>404</v>
      </c>
      <c r="HIV1" s="86"/>
      <c r="HIW1" s="86"/>
    </row>
    <row r="2" spans="1:5119 5124:5665" x14ac:dyDescent="0.25">
      <c r="N2" s="86"/>
      <c r="O2" s="86"/>
      <c r="P2" s="86"/>
      <c r="Q2" s="86" t="s">
        <v>479</v>
      </c>
      <c r="R2" s="86">
        <v>16</v>
      </c>
      <c r="S2" s="86"/>
      <c r="T2" s="86" t="s">
        <v>541</v>
      </c>
      <c r="U2" s="86" t="s">
        <v>833</v>
      </c>
      <c r="V2" s="86"/>
      <c r="W2" s="86"/>
      <c r="AB2" s="86"/>
      <c r="AC2" s="86"/>
      <c r="AD2" s="86"/>
      <c r="AE2" s="86" t="s">
        <v>479</v>
      </c>
      <c r="AF2" s="86">
        <v>27</v>
      </c>
      <c r="AG2" s="86"/>
      <c r="AH2" s="86" t="s">
        <v>541</v>
      </c>
      <c r="AI2" s="86" t="s">
        <v>842</v>
      </c>
      <c r="AJ2" s="86"/>
      <c r="AK2" s="86"/>
      <c r="AP2" s="86"/>
      <c r="AQ2" s="86"/>
      <c r="AR2" s="86"/>
      <c r="AS2" s="86" t="s">
        <v>479</v>
      </c>
      <c r="AT2" s="86">
        <v>23</v>
      </c>
      <c r="AU2" s="86"/>
      <c r="AV2" s="86" t="s">
        <v>541</v>
      </c>
      <c r="AW2" s="86" t="s">
        <v>839</v>
      </c>
      <c r="AX2" s="86"/>
      <c r="AY2" s="86"/>
      <c r="BD2" s="86"/>
      <c r="BE2" s="86"/>
      <c r="BF2" s="86"/>
      <c r="BG2" s="86" t="s">
        <v>479</v>
      </c>
      <c r="BH2" s="86">
        <v>17</v>
      </c>
      <c r="BI2" s="86"/>
      <c r="BJ2" s="86" t="s">
        <v>541</v>
      </c>
      <c r="BK2" s="86" t="s">
        <v>834</v>
      </c>
      <c r="BL2" s="86"/>
      <c r="BM2" s="86"/>
      <c r="BR2" s="86"/>
      <c r="BS2" s="86"/>
      <c r="BT2" s="86"/>
      <c r="BU2" s="86" t="s">
        <v>479</v>
      </c>
      <c r="BV2" s="86">
        <v>13</v>
      </c>
      <c r="BW2" s="86"/>
      <c r="BX2" s="86" t="s">
        <v>541</v>
      </c>
      <c r="BY2" s="86" t="s">
        <v>560</v>
      </c>
      <c r="BZ2" s="86"/>
      <c r="CA2" s="86"/>
      <c r="CF2" s="86"/>
      <c r="CG2" s="86"/>
      <c r="CH2" s="86"/>
      <c r="CI2" s="86" t="s">
        <v>479</v>
      </c>
      <c r="CJ2" s="86">
        <v>18</v>
      </c>
      <c r="CK2" s="86"/>
      <c r="CL2" s="86" t="s">
        <v>541</v>
      </c>
      <c r="CM2" s="86" t="s">
        <v>563</v>
      </c>
      <c r="CN2" s="86"/>
      <c r="CO2" s="86"/>
      <c r="CT2" s="86"/>
      <c r="CU2" s="86"/>
      <c r="CV2" s="86"/>
      <c r="CW2" s="86" t="s">
        <v>479</v>
      </c>
      <c r="CX2" s="86">
        <v>2</v>
      </c>
      <c r="CY2" s="86"/>
      <c r="CZ2" s="86" t="s">
        <v>541</v>
      </c>
      <c r="DA2" s="86" t="s">
        <v>577</v>
      </c>
      <c r="DB2" s="86"/>
      <c r="DC2" s="86"/>
      <c r="DH2" s="86"/>
      <c r="DI2" s="86"/>
      <c r="DJ2" s="86"/>
      <c r="DK2" s="86" t="s">
        <v>479</v>
      </c>
      <c r="DL2" s="86">
        <v>12</v>
      </c>
      <c r="DM2" s="86"/>
      <c r="DN2" s="86" t="s">
        <v>541</v>
      </c>
      <c r="DO2" s="86" t="s">
        <v>554</v>
      </c>
      <c r="DP2" s="86"/>
      <c r="DQ2" s="86"/>
      <c r="DV2" s="86"/>
      <c r="DW2" s="86"/>
      <c r="DX2" s="86"/>
      <c r="DY2" s="86" t="s">
        <v>479</v>
      </c>
      <c r="DZ2" s="86">
        <v>9</v>
      </c>
      <c r="EA2" s="86"/>
      <c r="EB2" s="86" t="s">
        <v>541</v>
      </c>
      <c r="EC2" s="86" t="s">
        <v>945</v>
      </c>
      <c r="ED2" s="86"/>
      <c r="EE2" s="86"/>
      <c r="EJ2" s="86"/>
      <c r="EK2" s="86"/>
      <c r="EL2" s="86"/>
      <c r="EM2" s="86" t="s">
        <v>479</v>
      </c>
      <c r="EN2" s="86">
        <v>24</v>
      </c>
      <c r="EO2" s="86"/>
      <c r="EP2" s="86" t="s">
        <v>541</v>
      </c>
      <c r="EQ2" s="86" t="s">
        <v>840</v>
      </c>
      <c r="ER2" s="86"/>
      <c r="ES2" s="86"/>
      <c r="EX2" s="86"/>
      <c r="EY2" s="86"/>
      <c r="EZ2" s="86"/>
      <c r="FA2" s="86" t="s">
        <v>479</v>
      </c>
      <c r="FB2" s="86">
        <v>7</v>
      </c>
      <c r="FC2" s="86"/>
      <c r="FD2" s="86" t="s">
        <v>541</v>
      </c>
      <c r="FE2" s="86" t="s">
        <v>946</v>
      </c>
      <c r="FF2" s="86"/>
      <c r="FG2" s="86"/>
      <c r="FL2" s="86"/>
      <c r="FM2" s="86"/>
      <c r="FN2" s="86"/>
      <c r="FO2" s="86" t="s">
        <v>479</v>
      </c>
      <c r="FP2" s="86">
        <v>5</v>
      </c>
      <c r="FQ2" s="86"/>
      <c r="FR2" s="86" t="s">
        <v>541</v>
      </c>
      <c r="FS2" s="86" t="s">
        <v>947</v>
      </c>
      <c r="FT2" s="86"/>
      <c r="FU2" s="86"/>
      <c r="FZ2" s="86"/>
      <c r="GA2" s="86"/>
      <c r="GB2" s="86"/>
      <c r="GC2" s="86" t="s">
        <v>479</v>
      </c>
      <c r="GD2" s="86">
        <v>11</v>
      </c>
      <c r="GE2" s="86"/>
      <c r="GF2" s="86" t="s">
        <v>541</v>
      </c>
      <c r="GG2" s="86" t="s">
        <v>574</v>
      </c>
      <c r="GH2" s="86"/>
      <c r="GI2" s="86"/>
      <c r="GN2" s="86"/>
      <c r="GO2" s="86"/>
      <c r="GP2" s="86"/>
      <c r="GQ2" s="86" t="s">
        <v>479</v>
      </c>
      <c r="GR2" s="86">
        <v>21</v>
      </c>
      <c r="GS2" s="86"/>
      <c r="GT2" s="86" t="s">
        <v>541</v>
      </c>
      <c r="GU2" s="86" t="s">
        <v>837</v>
      </c>
      <c r="GV2" s="86"/>
      <c r="GW2" s="86"/>
      <c r="HB2" s="86"/>
      <c r="HC2" s="86"/>
      <c r="HD2" s="86"/>
      <c r="HE2" s="86" t="s">
        <v>479</v>
      </c>
      <c r="HF2" s="86">
        <v>19</v>
      </c>
      <c r="HG2" s="86"/>
      <c r="HH2" s="86" t="s">
        <v>541</v>
      </c>
      <c r="HI2" s="86" t="s">
        <v>835</v>
      </c>
      <c r="HJ2" s="86"/>
      <c r="HK2" s="86"/>
      <c r="HP2" s="86"/>
      <c r="HQ2" s="86"/>
      <c r="HR2" s="86"/>
      <c r="HS2" s="86" t="s">
        <v>479</v>
      </c>
      <c r="HT2" s="86">
        <v>4</v>
      </c>
      <c r="HU2" s="86"/>
      <c r="HV2" s="86" t="s">
        <v>541</v>
      </c>
      <c r="HW2" s="86" t="s">
        <v>948</v>
      </c>
      <c r="HX2" s="86"/>
      <c r="HY2" s="86"/>
      <c r="ID2" s="86"/>
      <c r="IE2" s="86"/>
      <c r="IF2" s="86"/>
      <c r="IG2" s="86" t="s">
        <v>479</v>
      </c>
      <c r="IH2" s="86">
        <v>3</v>
      </c>
      <c r="II2" s="86"/>
      <c r="IJ2" s="86" t="s">
        <v>541</v>
      </c>
      <c r="IK2" s="86" t="s">
        <v>949</v>
      </c>
      <c r="IL2" s="86"/>
      <c r="IM2" s="86"/>
      <c r="IR2" s="86"/>
      <c r="IS2" s="86"/>
      <c r="IT2" s="86"/>
      <c r="IU2" s="86" t="s">
        <v>479</v>
      </c>
      <c r="IV2" s="86">
        <v>14</v>
      </c>
      <c r="IW2" s="86"/>
      <c r="IX2" s="86" t="s">
        <v>541</v>
      </c>
      <c r="IY2" s="86" t="s">
        <v>832</v>
      </c>
      <c r="IZ2" s="86"/>
      <c r="JA2" s="86"/>
      <c r="JF2" s="86"/>
      <c r="JG2" s="86"/>
      <c r="JH2" s="86"/>
      <c r="JI2" s="86" t="s">
        <v>479</v>
      </c>
      <c r="JJ2" s="86">
        <v>22</v>
      </c>
      <c r="JK2" s="86"/>
      <c r="JL2" s="86" t="s">
        <v>541</v>
      </c>
      <c r="JM2" s="86" t="s">
        <v>838</v>
      </c>
      <c r="JN2" s="86"/>
      <c r="JO2" s="86"/>
      <c r="JT2" s="86"/>
      <c r="JU2" s="86"/>
      <c r="JV2" s="86"/>
      <c r="JW2" s="86" t="s">
        <v>479</v>
      </c>
      <c r="JX2" s="86">
        <v>15</v>
      </c>
      <c r="JY2" s="86"/>
      <c r="JZ2" s="86" t="s">
        <v>541</v>
      </c>
      <c r="KA2" s="86" t="s">
        <v>569</v>
      </c>
      <c r="KB2" s="86"/>
      <c r="KC2" s="86"/>
      <c r="KH2" s="86"/>
      <c r="KI2" s="86"/>
      <c r="KJ2" s="86"/>
      <c r="KK2" s="86" t="s">
        <v>479</v>
      </c>
      <c r="KL2" s="86">
        <v>25</v>
      </c>
      <c r="KM2" s="86"/>
      <c r="KN2" s="86" t="s">
        <v>541</v>
      </c>
      <c r="KO2" s="86" t="s">
        <v>841</v>
      </c>
      <c r="KP2" s="86"/>
      <c r="KQ2" s="86"/>
      <c r="KV2" s="86"/>
      <c r="KW2" s="86"/>
      <c r="KX2" s="86"/>
      <c r="KY2" s="86" t="s">
        <v>479</v>
      </c>
      <c r="KZ2" s="86">
        <v>8</v>
      </c>
      <c r="LA2" s="86"/>
      <c r="LB2" s="86" t="s">
        <v>541</v>
      </c>
      <c r="LC2" s="86" t="s">
        <v>950</v>
      </c>
      <c r="LD2" s="86"/>
      <c r="LE2" s="86"/>
      <c r="LJ2" s="86"/>
      <c r="LK2" s="86"/>
      <c r="LL2" s="86"/>
      <c r="LM2" s="86" t="s">
        <v>479</v>
      </c>
      <c r="LN2" s="86">
        <v>1</v>
      </c>
      <c r="LO2" s="86"/>
      <c r="LP2" s="86" t="s">
        <v>541</v>
      </c>
      <c r="LQ2" s="86" t="s">
        <v>951</v>
      </c>
      <c r="LR2" s="86"/>
      <c r="LS2" s="86"/>
      <c r="LX2" s="86"/>
      <c r="LY2" s="86"/>
      <c r="LZ2" s="86"/>
      <c r="MA2" s="86" t="s">
        <v>479</v>
      </c>
      <c r="MB2" s="86">
        <v>26</v>
      </c>
      <c r="MC2" s="86"/>
      <c r="MD2" s="86" t="s">
        <v>541</v>
      </c>
      <c r="ME2" s="86" t="s">
        <v>556</v>
      </c>
      <c r="MF2" s="86"/>
      <c r="MG2" s="86"/>
      <c r="ML2" s="86"/>
      <c r="MM2" s="86"/>
      <c r="MN2" s="86"/>
      <c r="MO2" s="86" t="s">
        <v>479</v>
      </c>
      <c r="MP2" s="86">
        <v>6</v>
      </c>
      <c r="MQ2" s="86"/>
      <c r="MR2" s="86" t="s">
        <v>541</v>
      </c>
      <c r="MS2" s="86" t="s">
        <v>952</v>
      </c>
      <c r="MT2" s="86"/>
      <c r="MU2" s="86"/>
      <c r="MZ2" s="86"/>
      <c r="NA2" s="86"/>
      <c r="NB2" s="86"/>
      <c r="NC2" s="86" t="s">
        <v>479</v>
      </c>
      <c r="ND2" s="86">
        <v>20</v>
      </c>
      <c r="NE2" s="86"/>
      <c r="NF2" s="86" t="s">
        <v>541</v>
      </c>
      <c r="NG2" s="86" t="s">
        <v>836</v>
      </c>
      <c r="NH2" s="86"/>
      <c r="NI2" s="86"/>
      <c r="NN2" s="86"/>
      <c r="NO2" s="86"/>
      <c r="NP2" s="86"/>
      <c r="NQ2" s="86" t="s">
        <v>479</v>
      </c>
      <c r="NR2" s="86">
        <v>19</v>
      </c>
      <c r="NS2" s="86"/>
      <c r="NT2" s="86" t="s">
        <v>541</v>
      </c>
      <c r="NU2" s="86" t="s">
        <v>835</v>
      </c>
      <c r="NV2" s="86"/>
      <c r="NW2" s="86"/>
      <c r="OB2" s="86"/>
      <c r="OC2" s="86"/>
      <c r="OD2" s="86"/>
      <c r="OE2" s="86" t="s">
        <v>479</v>
      </c>
      <c r="OF2" s="86">
        <v>13</v>
      </c>
      <c r="OG2" s="86"/>
      <c r="OH2" s="86" t="s">
        <v>541</v>
      </c>
      <c r="OI2" s="86" t="s">
        <v>560</v>
      </c>
      <c r="OJ2" s="86"/>
      <c r="OK2" s="86"/>
      <c r="OP2" s="86"/>
      <c r="OQ2" s="86"/>
      <c r="OR2" s="86"/>
      <c r="OS2" s="86" t="s">
        <v>479</v>
      </c>
      <c r="OT2" s="86">
        <v>5</v>
      </c>
      <c r="OU2" s="86"/>
      <c r="OV2" s="86" t="s">
        <v>541</v>
      </c>
      <c r="OW2" s="86" t="s">
        <v>947</v>
      </c>
      <c r="OX2" s="86"/>
      <c r="OY2" s="86"/>
      <c r="PD2" s="86"/>
      <c r="PE2" s="86"/>
      <c r="PF2" s="86"/>
      <c r="PG2" s="86" t="s">
        <v>479</v>
      </c>
      <c r="PH2" s="86">
        <v>9</v>
      </c>
      <c r="PI2" s="86"/>
      <c r="PJ2" s="86" t="s">
        <v>541</v>
      </c>
      <c r="PK2" s="86" t="s">
        <v>945</v>
      </c>
      <c r="PL2" s="86"/>
      <c r="PM2" s="86"/>
      <c r="PR2" s="86"/>
      <c r="PS2" s="86"/>
      <c r="PT2" s="86"/>
      <c r="PU2" s="86" t="s">
        <v>479</v>
      </c>
      <c r="PV2" s="86">
        <v>27</v>
      </c>
      <c r="PW2" s="86"/>
      <c r="PX2" s="86" t="s">
        <v>541</v>
      </c>
      <c r="PY2" s="86" t="s">
        <v>842</v>
      </c>
      <c r="PZ2" s="86"/>
      <c r="QA2" s="86"/>
      <c r="QF2" s="86"/>
      <c r="QG2" s="86"/>
      <c r="QH2" s="86"/>
      <c r="QI2" s="86" t="s">
        <v>479</v>
      </c>
      <c r="QJ2" s="86">
        <v>22</v>
      </c>
      <c r="QK2" s="86"/>
      <c r="QL2" s="86" t="s">
        <v>541</v>
      </c>
      <c r="QM2" s="86" t="s">
        <v>838</v>
      </c>
      <c r="QN2" s="86"/>
      <c r="QO2" s="86"/>
      <c r="QT2" s="86"/>
      <c r="QU2" s="86"/>
      <c r="QV2" s="86"/>
      <c r="QW2" s="86" t="s">
        <v>479</v>
      </c>
      <c r="QX2" s="86">
        <v>4</v>
      </c>
      <c r="QY2" s="86"/>
      <c r="QZ2" s="86" t="s">
        <v>541</v>
      </c>
      <c r="RA2" s="86" t="s">
        <v>948</v>
      </c>
      <c r="RB2" s="86"/>
      <c r="RC2" s="86"/>
      <c r="RH2" s="86"/>
      <c r="RI2" s="86"/>
      <c r="RJ2" s="86"/>
      <c r="RK2" s="86" t="s">
        <v>479</v>
      </c>
      <c r="RL2" s="86">
        <v>16</v>
      </c>
      <c r="RM2" s="86"/>
      <c r="RN2" s="86" t="s">
        <v>541</v>
      </c>
      <c r="RO2" s="86" t="s">
        <v>833</v>
      </c>
      <c r="RP2" s="86"/>
      <c r="RQ2" s="86"/>
      <c r="RV2" s="86"/>
      <c r="RW2" s="86"/>
      <c r="RX2" s="86"/>
      <c r="RY2" s="86" t="s">
        <v>479</v>
      </c>
      <c r="RZ2" s="86">
        <v>12</v>
      </c>
      <c r="SA2" s="86"/>
      <c r="SB2" s="86" t="s">
        <v>541</v>
      </c>
      <c r="SC2" s="86" t="s">
        <v>554</v>
      </c>
      <c r="SD2" s="86"/>
      <c r="SE2" s="86"/>
      <c r="SJ2" s="86"/>
      <c r="SK2" s="86"/>
      <c r="SL2" s="86"/>
      <c r="SM2" s="86" t="s">
        <v>479</v>
      </c>
      <c r="SN2" s="86">
        <v>24</v>
      </c>
      <c r="SO2" s="86"/>
      <c r="SP2" s="86" t="s">
        <v>541</v>
      </c>
      <c r="SQ2" s="86" t="s">
        <v>840</v>
      </c>
      <c r="SR2" s="86"/>
      <c r="SS2" s="86"/>
      <c r="SX2" s="86"/>
      <c r="SY2" s="86"/>
      <c r="SZ2" s="86"/>
      <c r="TA2" s="86" t="s">
        <v>479</v>
      </c>
      <c r="TB2" s="86">
        <v>17</v>
      </c>
      <c r="TC2" s="86"/>
      <c r="TD2" s="86" t="s">
        <v>541</v>
      </c>
      <c r="TE2" s="86" t="s">
        <v>834</v>
      </c>
      <c r="TF2" s="86"/>
      <c r="TG2" s="86"/>
      <c r="TL2" s="86"/>
      <c r="TM2" s="86"/>
      <c r="TN2" s="86"/>
      <c r="TO2" s="86" t="s">
        <v>479</v>
      </c>
      <c r="TP2" s="86">
        <v>8</v>
      </c>
      <c r="TQ2" s="86"/>
      <c r="TR2" s="86" t="s">
        <v>541</v>
      </c>
      <c r="TS2" s="86" t="s">
        <v>950</v>
      </c>
      <c r="TT2" s="86"/>
      <c r="TU2" s="86"/>
      <c r="TZ2" s="86"/>
      <c r="UA2" s="86"/>
      <c r="UB2" s="86"/>
      <c r="UC2" s="86" t="s">
        <v>479</v>
      </c>
      <c r="UD2" s="86">
        <v>2</v>
      </c>
      <c r="UE2" s="86"/>
      <c r="UF2" s="86" t="s">
        <v>541</v>
      </c>
      <c r="UG2" s="86" t="s">
        <v>577</v>
      </c>
      <c r="UH2" s="86"/>
      <c r="UI2" s="86"/>
      <c r="UN2" s="86"/>
      <c r="UO2" s="86"/>
      <c r="UP2" s="86"/>
      <c r="UQ2" s="86" t="s">
        <v>479</v>
      </c>
      <c r="UR2" s="86">
        <v>10</v>
      </c>
      <c r="US2" s="86"/>
      <c r="UT2" s="86" t="s">
        <v>541</v>
      </c>
      <c r="UU2" s="86" t="s">
        <v>831</v>
      </c>
      <c r="UV2" s="86"/>
      <c r="UW2" s="86"/>
      <c r="VB2" s="86"/>
      <c r="VC2" s="86"/>
      <c r="VD2" s="86"/>
      <c r="VE2" s="86" t="s">
        <v>479</v>
      </c>
      <c r="VF2" s="86">
        <v>1</v>
      </c>
      <c r="VG2" s="86"/>
      <c r="VH2" s="86" t="s">
        <v>541</v>
      </c>
      <c r="VI2" s="86" t="s">
        <v>951</v>
      </c>
      <c r="VJ2" s="86"/>
      <c r="VK2" s="86"/>
      <c r="VP2" s="86"/>
      <c r="VQ2" s="86"/>
      <c r="VR2" s="86"/>
      <c r="VS2" s="86" t="s">
        <v>479</v>
      </c>
      <c r="VT2" s="86">
        <v>3</v>
      </c>
      <c r="VU2" s="86"/>
      <c r="VV2" s="86" t="s">
        <v>541</v>
      </c>
      <c r="VW2" s="86" t="s">
        <v>949</v>
      </c>
      <c r="VX2" s="86"/>
      <c r="VY2" s="86"/>
      <c r="WD2" s="86"/>
      <c r="WE2" s="86"/>
      <c r="WF2" s="86"/>
      <c r="WG2" s="86" t="s">
        <v>479</v>
      </c>
      <c r="WH2" s="86">
        <v>18</v>
      </c>
      <c r="WI2" s="86"/>
      <c r="WJ2" s="86" t="s">
        <v>541</v>
      </c>
      <c r="WK2" s="86" t="s">
        <v>563</v>
      </c>
      <c r="WL2" s="86"/>
      <c r="WM2" s="86"/>
      <c r="WR2" s="86"/>
      <c r="WS2" s="86"/>
      <c r="WT2" s="86"/>
      <c r="WU2" s="86" t="s">
        <v>479</v>
      </c>
      <c r="WV2" s="86">
        <v>7</v>
      </c>
      <c r="WW2" s="86"/>
      <c r="WX2" s="86" t="s">
        <v>541</v>
      </c>
      <c r="WY2" s="86" t="s">
        <v>946</v>
      </c>
      <c r="WZ2" s="86"/>
      <c r="XA2" s="86"/>
      <c r="XF2" s="86"/>
      <c r="XG2" s="86"/>
      <c r="XH2" s="86"/>
      <c r="XI2" s="86" t="s">
        <v>479</v>
      </c>
      <c r="XJ2" s="86">
        <v>11</v>
      </c>
      <c r="XK2" s="86"/>
      <c r="XL2" s="86" t="s">
        <v>541</v>
      </c>
      <c r="XM2" s="86" t="s">
        <v>574</v>
      </c>
      <c r="XN2" s="86"/>
      <c r="XO2" s="86"/>
      <c r="XT2" s="86"/>
      <c r="XU2" s="86"/>
      <c r="XV2" s="86"/>
      <c r="XW2" s="86" t="s">
        <v>479</v>
      </c>
      <c r="XX2" s="86">
        <v>14</v>
      </c>
      <c r="XY2" s="86"/>
      <c r="XZ2" s="86" t="s">
        <v>541</v>
      </c>
      <c r="YA2" s="86" t="s">
        <v>832</v>
      </c>
      <c r="YB2" s="86"/>
      <c r="YC2" s="86"/>
      <c r="YH2" s="86"/>
      <c r="YI2" s="86"/>
      <c r="YJ2" s="86"/>
      <c r="YK2" s="86" t="s">
        <v>479</v>
      </c>
      <c r="YL2" s="86">
        <v>15</v>
      </c>
      <c r="YM2" s="86"/>
      <c r="YN2" s="86" t="s">
        <v>541</v>
      </c>
      <c r="YO2" s="86" t="s">
        <v>569</v>
      </c>
      <c r="YP2" s="86"/>
      <c r="YQ2" s="86"/>
      <c r="YV2" s="86"/>
      <c r="YW2" s="86"/>
      <c r="YX2" s="86"/>
      <c r="YY2" s="86" t="s">
        <v>479</v>
      </c>
      <c r="YZ2" s="86">
        <v>26</v>
      </c>
      <c r="ZA2" s="86"/>
      <c r="ZB2" s="86" t="s">
        <v>541</v>
      </c>
      <c r="ZC2" s="86" t="s">
        <v>556</v>
      </c>
      <c r="ZD2" s="86"/>
      <c r="ZE2" s="86"/>
      <c r="ZJ2" s="86"/>
      <c r="ZK2" s="86"/>
      <c r="ZL2" s="86"/>
      <c r="ZM2" s="86" t="s">
        <v>479</v>
      </c>
      <c r="ZN2" s="86">
        <v>6</v>
      </c>
      <c r="ZO2" s="86"/>
      <c r="ZP2" s="86" t="s">
        <v>541</v>
      </c>
      <c r="ZQ2" s="86" t="s">
        <v>952</v>
      </c>
      <c r="ZR2" s="86"/>
      <c r="ZS2" s="86"/>
      <c r="ZX2" s="86"/>
      <c r="ZY2" s="86"/>
      <c r="ZZ2" s="86"/>
      <c r="AAA2" s="86" t="s">
        <v>479</v>
      </c>
      <c r="AAB2" s="86">
        <v>21</v>
      </c>
      <c r="AAC2" s="86"/>
      <c r="AAD2" s="86" t="s">
        <v>541</v>
      </c>
      <c r="AAE2" s="86" t="s">
        <v>837</v>
      </c>
      <c r="AAF2" s="86"/>
      <c r="AAG2" s="86"/>
      <c r="AAL2" s="86"/>
      <c r="AAM2" s="86"/>
      <c r="AAN2" s="86"/>
      <c r="AAO2" s="86" t="s">
        <v>479</v>
      </c>
      <c r="AAP2" s="86">
        <v>25</v>
      </c>
      <c r="AAQ2" s="86"/>
      <c r="AAR2" s="86" t="s">
        <v>541</v>
      </c>
      <c r="AAS2" s="86" t="s">
        <v>841</v>
      </c>
      <c r="AAT2" s="86"/>
      <c r="AAU2" s="86"/>
      <c r="AAZ2" s="86"/>
      <c r="ABA2" s="86"/>
      <c r="ABB2" s="86"/>
      <c r="ABC2" s="86" t="s">
        <v>479</v>
      </c>
      <c r="ABD2" s="86">
        <v>20</v>
      </c>
      <c r="ABE2" s="86"/>
      <c r="ABF2" s="86" t="s">
        <v>541</v>
      </c>
      <c r="ABG2" s="86" t="s">
        <v>836</v>
      </c>
      <c r="ABH2" s="86"/>
      <c r="ABI2" s="86"/>
      <c r="ABN2" s="86"/>
      <c r="ABO2" s="86"/>
      <c r="ABP2" s="86"/>
      <c r="ABQ2" s="86" t="s">
        <v>479</v>
      </c>
      <c r="ABR2" s="86">
        <v>23</v>
      </c>
      <c r="ABS2" s="86"/>
      <c r="ABT2" s="86" t="s">
        <v>541</v>
      </c>
      <c r="ABU2" s="86" t="s">
        <v>839</v>
      </c>
      <c r="ABV2" s="86"/>
      <c r="ABW2" s="86"/>
      <c r="ACB2" s="86"/>
      <c r="ACC2" s="86"/>
      <c r="ACD2" s="86"/>
      <c r="ACE2" s="86" t="s">
        <v>479</v>
      </c>
      <c r="ACF2" s="86">
        <v>5</v>
      </c>
      <c r="ACG2" s="86"/>
      <c r="ACH2" s="86" t="s">
        <v>541</v>
      </c>
      <c r="ACI2" s="86" t="s">
        <v>947</v>
      </c>
      <c r="ACJ2" s="86"/>
      <c r="ACK2" s="86"/>
      <c r="ACP2" s="86"/>
      <c r="ACQ2" s="86"/>
      <c r="ACR2" s="86"/>
      <c r="ACS2" s="86" t="s">
        <v>479</v>
      </c>
      <c r="ACT2" s="86">
        <v>19</v>
      </c>
      <c r="ACU2" s="86"/>
      <c r="ACV2" s="86" t="s">
        <v>541</v>
      </c>
      <c r="ACW2" s="86" t="s">
        <v>835</v>
      </c>
      <c r="ACX2" s="86"/>
      <c r="ACY2" s="86"/>
      <c r="ADD2" s="86"/>
      <c r="ADE2" s="86"/>
      <c r="ADF2" s="86"/>
      <c r="ADG2" s="86" t="s">
        <v>479</v>
      </c>
      <c r="ADH2" s="86">
        <v>16</v>
      </c>
      <c r="ADI2" s="86"/>
      <c r="ADJ2" s="86" t="s">
        <v>541</v>
      </c>
      <c r="ADK2" s="86" t="s">
        <v>833</v>
      </c>
      <c r="ADL2" s="86"/>
      <c r="ADM2" s="86"/>
      <c r="ADR2" s="86"/>
      <c r="ADS2" s="86"/>
      <c r="ADT2" s="86"/>
      <c r="ADU2" s="86" t="s">
        <v>479</v>
      </c>
      <c r="ADV2" s="86">
        <v>14</v>
      </c>
      <c r="ADW2" s="86"/>
      <c r="ADX2" s="86" t="s">
        <v>541</v>
      </c>
      <c r="ADY2" s="86" t="s">
        <v>832</v>
      </c>
      <c r="ADZ2" s="86"/>
      <c r="AEA2" s="86"/>
      <c r="AEF2" s="86"/>
      <c r="AEG2" s="86"/>
      <c r="AEH2" s="86"/>
      <c r="AEI2" s="86" t="s">
        <v>479</v>
      </c>
      <c r="AEJ2" s="86">
        <v>12</v>
      </c>
      <c r="AEK2" s="86"/>
      <c r="AEL2" s="86" t="s">
        <v>541</v>
      </c>
      <c r="AEM2" s="86" t="s">
        <v>554</v>
      </c>
      <c r="AEN2" s="86"/>
      <c r="AEO2" s="86"/>
      <c r="AET2" s="86"/>
      <c r="AEU2" s="86"/>
      <c r="AEV2" s="86"/>
      <c r="AEW2" s="86" t="s">
        <v>479</v>
      </c>
      <c r="AEX2" s="86">
        <v>9</v>
      </c>
      <c r="AEY2" s="86"/>
      <c r="AEZ2" s="86" t="s">
        <v>541</v>
      </c>
      <c r="AFA2" s="86" t="s">
        <v>945</v>
      </c>
      <c r="AFB2" s="86"/>
      <c r="AFC2" s="86"/>
      <c r="AFH2" s="86"/>
      <c r="AFI2" s="86"/>
      <c r="AFJ2" s="86"/>
      <c r="AFK2" s="86" t="s">
        <v>479</v>
      </c>
      <c r="AFL2" s="86">
        <v>11</v>
      </c>
      <c r="AFM2" s="86"/>
      <c r="AFN2" s="86" t="s">
        <v>541</v>
      </c>
      <c r="AFO2" s="86" t="s">
        <v>574</v>
      </c>
      <c r="AFP2" s="86"/>
      <c r="AFQ2" s="86"/>
      <c r="AFV2" s="86"/>
      <c r="AFW2" s="86"/>
      <c r="AFX2" s="86"/>
      <c r="AFY2" s="86" t="s">
        <v>479</v>
      </c>
      <c r="AFZ2" s="86">
        <v>7</v>
      </c>
      <c r="AGA2" s="86"/>
      <c r="AGB2" s="86" t="s">
        <v>541</v>
      </c>
      <c r="AGC2" s="86" t="s">
        <v>946</v>
      </c>
      <c r="AGD2" s="86"/>
      <c r="AGE2" s="86"/>
      <c r="AGJ2" s="86"/>
      <c r="AGK2" s="86"/>
      <c r="AGL2" s="86"/>
      <c r="AGM2" s="86" t="s">
        <v>479</v>
      </c>
      <c r="AGN2" s="86">
        <v>13</v>
      </c>
      <c r="AGO2" s="86"/>
      <c r="AGP2" s="86" t="s">
        <v>541</v>
      </c>
      <c r="AGQ2" s="86" t="s">
        <v>560</v>
      </c>
      <c r="AGR2" s="86"/>
      <c r="AGS2" s="86"/>
      <c r="AGX2" s="86"/>
      <c r="AGY2" s="86"/>
      <c r="AGZ2" s="86"/>
      <c r="AHA2" s="86" t="s">
        <v>479</v>
      </c>
      <c r="AHB2" s="86">
        <v>10</v>
      </c>
      <c r="AHC2" s="86"/>
      <c r="AHD2" s="86" t="s">
        <v>541</v>
      </c>
      <c r="AHE2" s="86" t="s">
        <v>831</v>
      </c>
      <c r="AHF2" s="86"/>
      <c r="AHG2" s="86"/>
      <c r="AHL2" s="86"/>
      <c r="AHM2" s="86"/>
      <c r="AHN2" s="86"/>
      <c r="AHO2" s="86" t="s">
        <v>479</v>
      </c>
      <c r="AHP2" s="86">
        <v>21</v>
      </c>
      <c r="AHQ2" s="86"/>
      <c r="AHR2" s="86" t="s">
        <v>541</v>
      </c>
      <c r="AHS2" s="86" t="s">
        <v>837</v>
      </c>
      <c r="AHT2" s="86"/>
      <c r="AHU2" s="86"/>
      <c r="AHZ2" s="86"/>
      <c r="AIA2" s="86"/>
      <c r="AIB2" s="86"/>
      <c r="AIC2" s="86" t="s">
        <v>479</v>
      </c>
      <c r="AID2" s="86">
        <v>4</v>
      </c>
      <c r="AIE2" s="86"/>
      <c r="AIF2" s="86" t="s">
        <v>541</v>
      </c>
      <c r="AIG2" s="86" t="s">
        <v>948</v>
      </c>
      <c r="AIH2" s="86"/>
      <c r="AII2" s="86"/>
      <c r="AIN2" s="86"/>
      <c r="AIO2" s="86"/>
      <c r="AIP2" s="86"/>
      <c r="AIQ2" s="86" t="s">
        <v>479</v>
      </c>
      <c r="AIR2" s="86">
        <v>2</v>
      </c>
      <c r="AIS2" s="86"/>
      <c r="AIT2" s="86" t="s">
        <v>541</v>
      </c>
      <c r="AIU2" s="86" t="s">
        <v>577</v>
      </c>
      <c r="AIV2" s="86"/>
      <c r="AIW2" s="86"/>
      <c r="AJB2" s="86"/>
      <c r="AJC2" s="86"/>
      <c r="AJD2" s="86"/>
      <c r="AJE2" s="86" t="s">
        <v>479</v>
      </c>
      <c r="AJF2" s="86">
        <v>23</v>
      </c>
      <c r="AJG2" s="86"/>
      <c r="AJH2" s="86" t="s">
        <v>541</v>
      </c>
      <c r="AJI2" s="86" t="s">
        <v>839</v>
      </c>
      <c r="AJJ2" s="86"/>
      <c r="AJK2" s="86"/>
      <c r="AJP2" s="86"/>
      <c r="AJQ2" s="86"/>
      <c r="AJR2" s="86"/>
      <c r="AJS2" s="86" t="s">
        <v>479</v>
      </c>
      <c r="AJT2" s="86">
        <v>8</v>
      </c>
      <c r="AJU2" s="86"/>
      <c r="AJV2" s="86" t="s">
        <v>541</v>
      </c>
      <c r="AJW2" s="86" t="s">
        <v>950</v>
      </c>
      <c r="AJX2" s="86"/>
      <c r="AJY2" s="86"/>
      <c r="AKD2" s="86"/>
      <c r="AKE2" s="86"/>
      <c r="AKF2" s="86"/>
      <c r="AKG2" s="86" t="s">
        <v>479</v>
      </c>
      <c r="AKH2" s="86">
        <v>20</v>
      </c>
      <c r="AKI2" s="86"/>
      <c r="AKJ2" s="86" t="s">
        <v>541</v>
      </c>
      <c r="AKK2" s="86" t="s">
        <v>836</v>
      </c>
      <c r="AKL2" s="86"/>
      <c r="AKM2" s="86"/>
      <c r="AKR2" s="86"/>
      <c r="AKS2" s="86"/>
      <c r="AKT2" s="86"/>
      <c r="AKU2" s="86" t="s">
        <v>479</v>
      </c>
      <c r="AKV2" s="86">
        <v>27</v>
      </c>
      <c r="AKW2" s="86"/>
      <c r="AKX2" s="86" t="s">
        <v>541</v>
      </c>
      <c r="AKY2" s="86" t="s">
        <v>842</v>
      </c>
      <c r="AKZ2" s="86"/>
      <c r="ALA2" s="86"/>
      <c r="ALF2" s="86"/>
      <c r="ALG2" s="86"/>
      <c r="ALH2" s="86"/>
      <c r="ALI2" s="86" t="s">
        <v>479</v>
      </c>
      <c r="ALJ2" s="86">
        <v>22</v>
      </c>
      <c r="ALK2" s="86"/>
      <c r="ALL2" s="86" t="s">
        <v>541</v>
      </c>
      <c r="ALM2" s="86" t="s">
        <v>838</v>
      </c>
      <c r="ALN2" s="86"/>
      <c r="ALO2" s="86"/>
      <c r="ALT2" s="86"/>
      <c r="ALU2" s="86"/>
      <c r="ALV2" s="86"/>
      <c r="ALW2" s="86" t="s">
        <v>479</v>
      </c>
      <c r="ALX2" s="86">
        <v>17</v>
      </c>
      <c r="ALY2" s="86"/>
      <c r="ALZ2" s="86" t="s">
        <v>541</v>
      </c>
      <c r="AMA2" s="86" t="s">
        <v>834</v>
      </c>
      <c r="AMB2" s="86"/>
      <c r="AMC2" s="86"/>
      <c r="AMH2" s="86"/>
      <c r="AMI2" s="86"/>
      <c r="AMJ2" s="86"/>
      <c r="AMK2" s="86" t="s">
        <v>479</v>
      </c>
      <c r="AML2" s="86">
        <v>3</v>
      </c>
      <c r="AMM2" s="86"/>
      <c r="AMN2" s="86" t="s">
        <v>541</v>
      </c>
      <c r="AMO2" s="86" t="s">
        <v>949</v>
      </c>
      <c r="AMP2" s="86"/>
      <c r="AMQ2" s="86"/>
      <c r="AMV2" s="86"/>
      <c r="AMW2" s="86"/>
      <c r="AMX2" s="86"/>
      <c r="AMY2" s="86" t="s">
        <v>479</v>
      </c>
      <c r="AMZ2" s="86">
        <v>15</v>
      </c>
      <c r="ANA2" s="86"/>
      <c r="ANB2" s="86" t="s">
        <v>541</v>
      </c>
      <c r="ANC2" s="86" t="s">
        <v>569</v>
      </c>
      <c r="AND2" s="86"/>
      <c r="ANE2" s="86"/>
      <c r="ANJ2" s="86"/>
      <c r="ANK2" s="86"/>
      <c r="ANL2" s="86"/>
      <c r="ANM2" s="86" t="s">
        <v>479</v>
      </c>
      <c r="ANN2" s="86">
        <v>18</v>
      </c>
      <c r="ANO2" s="86"/>
      <c r="ANP2" s="86" t="s">
        <v>541</v>
      </c>
      <c r="ANQ2" s="86" t="s">
        <v>563</v>
      </c>
      <c r="ANR2" s="86"/>
      <c r="ANS2" s="86"/>
      <c r="ANX2" s="86"/>
      <c r="ANY2" s="86"/>
      <c r="ANZ2" s="86"/>
      <c r="AOA2" s="86" t="s">
        <v>479</v>
      </c>
      <c r="AOB2" s="86">
        <v>1</v>
      </c>
      <c r="AOC2" s="86"/>
      <c r="AOD2" s="86" t="s">
        <v>541</v>
      </c>
      <c r="AOE2" s="86" t="s">
        <v>951</v>
      </c>
      <c r="AOF2" s="86"/>
      <c r="AOG2" s="86"/>
      <c r="AOL2" s="86"/>
      <c r="AOM2" s="86"/>
      <c r="AON2" s="86"/>
      <c r="AOO2" s="86" t="s">
        <v>479</v>
      </c>
      <c r="AOP2" s="86">
        <v>26</v>
      </c>
      <c r="AOQ2" s="86"/>
      <c r="AOR2" s="86" t="s">
        <v>541</v>
      </c>
      <c r="AOS2" s="86" t="s">
        <v>556</v>
      </c>
      <c r="AOT2" s="86"/>
      <c r="AOU2" s="86"/>
      <c r="AOZ2" s="86"/>
      <c r="APA2" s="86"/>
      <c r="APB2" s="86"/>
      <c r="APC2" s="86" t="s">
        <v>479</v>
      </c>
      <c r="APD2" s="86">
        <v>6</v>
      </c>
      <c r="APE2" s="86"/>
      <c r="APF2" s="86" t="s">
        <v>541</v>
      </c>
      <c r="APG2" s="86" t="s">
        <v>952</v>
      </c>
      <c r="APH2" s="86"/>
      <c r="API2" s="86"/>
      <c r="APN2" s="86"/>
      <c r="APO2" s="86"/>
      <c r="APP2" s="86"/>
      <c r="APQ2" s="86" t="s">
        <v>479</v>
      </c>
      <c r="APR2" s="86">
        <v>24</v>
      </c>
      <c r="APS2" s="86"/>
      <c r="APT2" s="86" t="s">
        <v>541</v>
      </c>
      <c r="APU2" s="86" t="s">
        <v>840</v>
      </c>
      <c r="APV2" s="86"/>
      <c r="APW2" s="86"/>
      <c r="AQB2" s="86"/>
      <c r="AQC2" s="86"/>
      <c r="AQD2" s="86"/>
      <c r="AQE2" s="86" t="s">
        <v>479</v>
      </c>
      <c r="AQF2" s="86">
        <v>25</v>
      </c>
      <c r="AQG2" s="86"/>
      <c r="AQH2" s="86" t="s">
        <v>541</v>
      </c>
      <c r="AQI2" s="86" t="s">
        <v>841</v>
      </c>
      <c r="AQJ2" s="86"/>
      <c r="AQK2" s="86"/>
      <c r="AQP2" s="86"/>
      <c r="AQQ2" s="86"/>
      <c r="AQR2" s="86"/>
      <c r="AQS2" s="86" t="s">
        <v>479</v>
      </c>
      <c r="AQT2" s="86">
        <v>8</v>
      </c>
      <c r="AQU2" s="86"/>
      <c r="AQV2" s="86" t="s">
        <v>541</v>
      </c>
      <c r="AQW2" s="86" t="s">
        <v>950</v>
      </c>
      <c r="AQX2" s="86"/>
      <c r="AQY2" s="86"/>
      <c r="ARD2" s="86"/>
      <c r="ARE2" s="86"/>
      <c r="ARF2" s="86"/>
      <c r="ARG2" s="86" t="s">
        <v>479</v>
      </c>
      <c r="ARH2" s="86">
        <v>23</v>
      </c>
      <c r="ARI2" s="86"/>
      <c r="ARJ2" s="86" t="s">
        <v>541</v>
      </c>
      <c r="ARK2" s="86" t="s">
        <v>839</v>
      </c>
      <c r="ARL2" s="86"/>
      <c r="ARM2" s="86"/>
      <c r="ARR2" s="86"/>
      <c r="ARS2" s="86"/>
      <c r="ART2" s="86"/>
      <c r="ARU2" s="86" t="s">
        <v>479</v>
      </c>
      <c r="ARV2" s="86">
        <v>4</v>
      </c>
      <c r="ARW2" s="86"/>
      <c r="ARX2" s="86" t="s">
        <v>541</v>
      </c>
      <c r="ARY2" s="86" t="s">
        <v>948</v>
      </c>
      <c r="ARZ2" s="86"/>
      <c r="ASA2" s="86"/>
      <c r="ASF2" s="86"/>
      <c r="ASG2" s="86"/>
      <c r="ASH2" s="86"/>
      <c r="ASI2" s="86" t="s">
        <v>479</v>
      </c>
      <c r="ASJ2" s="86">
        <v>19</v>
      </c>
      <c r="ASK2" s="86"/>
      <c r="ASL2" s="86" t="s">
        <v>541</v>
      </c>
      <c r="ASM2" s="86" t="s">
        <v>835</v>
      </c>
      <c r="ASN2" s="86"/>
      <c r="ASO2" s="86"/>
      <c r="AST2" s="86"/>
      <c r="ASU2" s="86"/>
      <c r="ASV2" s="86"/>
      <c r="ASW2" s="86" t="s">
        <v>479</v>
      </c>
      <c r="ASX2" s="86">
        <v>12</v>
      </c>
      <c r="ASY2" s="86"/>
      <c r="ASZ2" s="86" t="s">
        <v>541</v>
      </c>
      <c r="ATA2" s="86" t="s">
        <v>554</v>
      </c>
      <c r="ATB2" s="86"/>
      <c r="ATC2" s="86"/>
      <c r="ATH2" s="86"/>
      <c r="ATI2" s="86"/>
      <c r="ATJ2" s="86"/>
      <c r="ATK2" s="86" t="s">
        <v>479</v>
      </c>
      <c r="ATL2" s="86">
        <v>21</v>
      </c>
      <c r="ATM2" s="86"/>
      <c r="ATN2" s="86" t="s">
        <v>541</v>
      </c>
      <c r="ATO2" s="86" t="s">
        <v>837</v>
      </c>
      <c r="ATP2" s="86"/>
      <c r="ATQ2" s="86"/>
      <c r="ATV2" s="86"/>
      <c r="ATW2" s="86"/>
      <c r="ATX2" s="86"/>
      <c r="ATY2" s="86" t="s">
        <v>479</v>
      </c>
      <c r="ATZ2" s="86">
        <v>27</v>
      </c>
      <c r="AUA2" s="86"/>
      <c r="AUB2" s="86" t="s">
        <v>541</v>
      </c>
      <c r="AUC2" s="86" t="s">
        <v>842</v>
      </c>
      <c r="AUD2" s="86"/>
      <c r="AUE2" s="86"/>
      <c r="AUJ2" s="86"/>
      <c r="AUK2" s="86"/>
      <c r="AUL2" s="86"/>
      <c r="AUM2" s="86" t="s">
        <v>479</v>
      </c>
      <c r="AUN2" s="86">
        <v>11</v>
      </c>
      <c r="AUO2" s="86"/>
      <c r="AUP2" s="86" t="s">
        <v>541</v>
      </c>
      <c r="AUQ2" s="86" t="s">
        <v>574</v>
      </c>
      <c r="AUR2" s="86"/>
      <c r="AUS2" s="86"/>
      <c r="AUX2" s="86"/>
      <c r="AUY2" s="86"/>
      <c r="AUZ2" s="86"/>
      <c r="AVA2" s="86" t="s">
        <v>479</v>
      </c>
      <c r="AVB2" s="86">
        <v>16</v>
      </c>
      <c r="AVC2" s="86"/>
      <c r="AVD2" s="86" t="s">
        <v>541</v>
      </c>
      <c r="AVE2" s="86" t="s">
        <v>833</v>
      </c>
      <c r="AVF2" s="86"/>
      <c r="AVG2" s="86"/>
      <c r="AVL2" s="86"/>
      <c r="AVM2" s="86"/>
      <c r="AVN2" s="86"/>
      <c r="AVO2" s="86" t="s">
        <v>479</v>
      </c>
      <c r="AVP2" s="86">
        <v>7</v>
      </c>
      <c r="AVQ2" s="86"/>
      <c r="AVR2" s="86" t="s">
        <v>541</v>
      </c>
      <c r="AVS2" s="86" t="s">
        <v>946</v>
      </c>
      <c r="AVT2" s="86"/>
      <c r="AVU2" s="86"/>
      <c r="AVZ2" s="86"/>
      <c r="AWA2" s="86"/>
      <c r="AWB2" s="86"/>
      <c r="AWC2" s="86" t="s">
        <v>479</v>
      </c>
      <c r="AWD2" s="86">
        <v>18</v>
      </c>
      <c r="AWE2" s="86"/>
      <c r="AWF2" s="86" t="s">
        <v>541</v>
      </c>
      <c r="AWG2" s="86" t="s">
        <v>563</v>
      </c>
      <c r="AWH2" s="86"/>
      <c r="AWI2" s="86"/>
      <c r="AWN2" s="86"/>
      <c r="AWO2" s="86"/>
      <c r="AWP2" s="86"/>
      <c r="AWQ2" s="86" t="s">
        <v>479</v>
      </c>
      <c r="AWR2" s="86">
        <v>20</v>
      </c>
      <c r="AWS2" s="86"/>
      <c r="AWT2" s="86" t="s">
        <v>541</v>
      </c>
      <c r="AWU2" s="86" t="s">
        <v>836</v>
      </c>
      <c r="AWV2" s="86"/>
      <c r="AWW2" s="86"/>
      <c r="AXB2" s="86"/>
      <c r="AXC2" s="86"/>
      <c r="AXD2" s="86"/>
      <c r="AXE2" s="86" t="s">
        <v>479</v>
      </c>
      <c r="AXF2" s="86">
        <v>2</v>
      </c>
      <c r="AXG2" s="86"/>
      <c r="AXH2" s="86" t="s">
        <v>541</v>
      </c>
      <c r="AXI2" s="86" t="s">
        <v>577</v>
      </c>
      <c r="AXJ2" s="86"/>
      <c r="AXK2" s="86"/>
      <c r="AXP2" s="86"/>
      <c r="AXQ2" s="86"/>
      <c r="AXR2" s="86"/>
      <c r="AXS2" s="86" t="s">
        <v>479</v>
      </c>
      <c r="AXT2" s="86">
        <v>13</v>
      </c>
      <c r="AXU2" s="86"/>
      <c r="AXV2" s="86" t="s">
        <v>541</v>
      </c>
      <c r="AXW2" s="86" t="s">
        <v>560</v>
      </c>
      <c r="AXX2" s="86"/>
      <c r="AXY2" s="86"/>
      <c r="AYD2" s="86"/>
      <c r="AYE2" s="86"/>
      <c r="AYF2" s="86"/>
      <c r="AYG2" s="86" t="s">
        <v>479</v>
      </c>
      <c r="AYH2" s="86">
        <v>10</v>
      </c>
      <c r="AYI2" s="86"/>
      <c r="AYJ2" s="86" t="s">
        <v>541</v>
      </c>
      <c r="AYK2" s="86" t="s">
        <v>831</v>
      </c>
      <c r="AYL2" s="86"/>
      <c r="AYM2" s="86"/>
      <c r="AYR2" s="86"/>
      <c r="AYS2" s="86"/>
      <c r="AYT2" s="86"/>
      <c r="AYU2" s="86" t="s">
        <v>479</v>
      </c>
      <c r="AYV2" s="86">
        <v>24</v>
      </c>
      <c r="AYW2" s="86"/>
      <c r="AYX2" s="86" t="s">
        <v>541</v>
      </c>
      <c r="AYY2" s="86" t="s">
        <v>840</v>
      </c>
      <c r="AYZ2" s="86"/>
      <c r="AZA2" s="86"/>
      <c r="AZF2" s="86"/>
      <c r="AZG2" s="86"/>
      <c r="AZH2" s="86"/>
      <c r="AZI2" s="86" t="s">
        <v>479</v>
      </c>
      <c r="AZJ2" s="86">
        <v>17</v>
      </c>
      <c r="AZK2" s="86"/>
      <c r="AZL2" s="86" t="s">
        <v>541</v>
      </c>
      <c r="AZM2" s="86" t="s">
        <v>834</v>
      </c>
      <c r="AZN2" s="86"/>
      <c r="AZO2" s="86"/>
      <c r="AZT2" s="86"/>
      <c r="AZU2" s="86"/>
      <c r="AZV2" s="86"/>
      <c r="AZW2" s="86" t="s">
        <v>479</v>
      </c>
      <c r="AZX2" s="86">
        <v>15</v>
      </c>
      <c r="AZY2" s="86"/>
      <c r="AZZ2" s="86" t="s">
        <v>541</v>
      </c>
      <c r="BAA2" s="86" t="s">
        <v>569</v>
      </c>
      <c r="BAB2" s="86"/>
      <c r="BAC2" s="86"/>
      <c r="BAH2" s="86"/>
      <c r="BAI2" s="86"/>
      <c r="BAJ2" s="86"/>
      <c r="BAK2" s="86" t="s">
        <v>479</v>
      </c>
      <c r="BAL2" s="86">
        <v>14</v>
      </c>
      <c r="BAM2" s="86"/>
      <c r="BAN2" s="86" t="s">
        <v>541</v>
      </c>
      <c r="BAO2" s="86" t="s">
        <v>832</v>
      </c>
      <c r="BAP2" s="86"/>
      <c r="BAQ2" s="86"/>
      <c r="BAV2" s="86"/>
      <c r="BAW2" s="86"/>
      <c r="BAX2" s="86"/>
      <c r="BAY2" s="86" t="s">
        <v>479</v>
      </c>
      <c r="BAZ2" s="86">
        <v>1</v>
      </c>
      <c r="BBA2" s="86"/>
      <c r="BBB2" s="86" t="s">
        <v>541</v>
      </c>
      <c r="BBC2" s="86" t="s">
        <v>951</v>
      </c>
      <c r="BBD2" s="86"/>
      <c r="BBE2" s="86"/>
      <c r="BBJ2" s="86"/>
      <c r="BBK2" s="86"/>
      <c r="BBL2" s="86"/>
      <c r="BBM2" s="86" t="s">
        <v>479</v>
      </c>
      <c r="BBN2" s="86">
        <v>22</v>
      </c>
      <c r="BBO2" s="86"/>
      <c r="BBP2" s="86" t="s">
        <v>541</v>
      </c>
      <c r="BBQ2" s="86" t="s">
        <v>838</v>
      </c>
      <c r="BBR2" s="86"/>
      <c r="BBS2" s="86"/>
      <c r="BBX2" s="86"/>
      <c r="BBY2" s="86"/>
      <c r="BBZ2" s="86"/>
      <c r="BCA2" s="86" t="s">
        <v>479</v>
      </c>
      <c r="BCB2" s="86">
        <v>25</v>
      </c>
      <c r="BCC2" s="86"/>
      <c r="BCD2" s="86" t="s">
        <v>541</v>
      </c>
      <c r="BCE2" s="86" t="s">
        <v>841</v>
      </c>
      <c r="BCF2" s="86"/>
      <c r="BCG2" s="86"/>
      <c r="BCL2" s="86"/>
      <c r="BCM2" s="86"/>
      <c r="BCN2" s="86"/>
      <c r="BCO2" s="86" t="s">
        <v>479</v>
      </c>
      <c r="BCP2" s="86">
        <v>9</v>
      </c>
      <c r="BCQ2" s="86"/>
      <c r="BCR2" s="86" t="s">
        <v>541</v>
      </c>
      <c r="BCS2" s="86" t="s">
        <v>945</v>
      </c>
      <c r="BCT2" s="86"/>
      <c r="BCU2" s="86"/>
      <c r="BCZ2" s="86"/>
      <c r="BDA2" s="86"/>
      <c r="BDB2" s="86"/>
      <c r="BDC2" s="86" t="s">
        <v>479</v>
      </c>
      <c r="BDD2" s="86">
        <v>26</v>
      </c>
      <c r="BDE2" s="86"/>
      <c r="BDF2" s="86" t="s">
        <v>541</v>
      </c>
      <c r="BDG2" s="86" t="s">
        <v>556</v>
      </c>
      <c r="BDH2" s="86"/>
      <c r="BDI2" s="86"/>
      <c r="BDN2" s="86"/>
      <c r="BDO2" s="86"/>
      <c r="BDP2" s="86"/>
      <c r="BDQ2" s="86" t="s">
        <v>479</v>
      </c>
      <c r="BDR2" s="86">
        <v>6</v>
      </c>
      <c r="BDS2" s="86"/>
      <c r="BDT2" s="86" t="s">
        <v>541</v>
      </c>
      <c r="BDU2" s="86" t="s">
        <v>952</v>
      </c>
      <c r="BDV2" s="86"/>
      <c r="BDW2" s="86"/>
      <c r="BEB2" s="86"/>
      <c r="BEC2" s="86"/>
      <c r="BED2" s="86"/>
      <c r="BEE2" s="86" t="s">
        <v>479</v>
      </c>
      <c r="BEF2" s="86">
        <v>3</v>
      </c>
      <c r="BEG2" s="86"/>
      <c r="BEH2" s="86" t="s">
        <v>541</v>
      </c>
      <c r="BEI2" s="86" t="s">
        <v>949</v>
      </c>
      <c r="BEJ2" s="86"/>
      <c r="BEK2" s="86"/>
      <c r="BEP2" s="86"/>
      <c r="BEQ2" s="86"/>
      <c r="BER2" s="86"/>
      <c r="BES2" s="86" t="s">
        <v>479</v>
      </c>
      <c r="BET2" s="86">
        <v>5</v>
      </c>
      <c r="BEU2" s="86"/>
      <c r="BEV2" s="86" t="s">
        <v>541</v>
      </c>
      <c r="BEW2" s="86" t="s">
        <v>947</v>
      </c>
      <c r="BEX2" s="86"/>
      <c r="BEY2" s="86"/>
      <c r="BFD2" s="86"/>
      <c r="BFE2" s="86"/>
      <c r="BFF2" s="86"/>
      <c r="BFG2" s="86" t="s">
        <v>479</v>
      </c>
      <c r="BFH2" s="86">
        <v>12</v>
      </c>
      <c r="BFI2" s="86"/>
      <c r="BFJ2" s="86" t="s">
        <v>541</v>
      </c>
      <c r="BFK2" s="86" t="s">
        <v>554</v>
      </c>
      <c r="BFL2" s="86"/>
      <c r="BFM2" s="86"/>
      <c r="BFR2" s="86"/>
      <c r="BFS2" s="86"/>
      <c r="BFT2" s="86"/>
      <c r="BFU2" s="86" t="s">
        <v>479</v>
      </c>
      <c r="BFV2" s="86">
        <v>13</v>
      </c>
      <c r="BFW2" s="86"/>
      <c r="BFX2" s="86" t="s">
        <v>541</v>
      </c>
      <c r="BFY2" s="86" t="s">
        <v>560</v>
      </c>
      <c r="BFZ2" s="86"/>
      <c r="BGA2" s="86"/>
      <c r="BGF2" s="86"/>
      <c r="BGG2" s="86"/>
      <c r="BGH2" s="86"/>
      <c r="BGI2" s="86" t="s">
        <v>479</v>
      </c>
      <c r="BGJ2" s="86">
        <v>14</v>
      </c>
      <c r="BGK2" s="86"/>
      <c r="BGL2" s="86" t="s">
        <v>541</v>
      </c>
      <c r="BGM2" s="86" t="s">
        <v>832</v>
      </c>
      <c r="BGN2" s="86"/>
      <c r="BGO2" s="86"/>
      <c r="BGT2" s="86"/>
      <c r="BGU2" s="86"/>
      <c r="BGV2" s="86"/>
      <c r="BGW2" s="86" t="s">
        <v>479</v>
      </c>
      <c r="BGX2" s="86">
        <v>19</v>
      </c>
      <c r="BGY2" s="86"/>
      <c r="BGZ2" s="86" t="s">
        <v>541</v>
      </c>
      <c r="BHA2" s="86" t="s">
        <v>835</v>
      </c>
      <c r="BHB2" s="86"/>
      <c r="BHC2" s="86"/>
      <c r="BHH2" s="86"/>
      <c r="BHI2" s="86"/>
      <c r="BHJ2" s="86"/>
      <c r="BHK2" s="86" t="s">
        <v>479</v>
      </c>
      <c r="BHL2" s="86">
        <v>4</v>
      </c>
      <c r="BHM2" s="86"/>
      <c r="BHN2" s="86" t="s">
        <v>541</v>
      </c>
      <c r="BHO2" s="86" t="s">
        <v>948</v>
      </c>
      <c r="BHP2" s="86"/>
      <c r="BHQ2" s="86"/>
      <c r="BHV2" s="86"/>
      <c r="BHW2" s="86"/>
      <c r="BHX2" s="86"/>
      <c r="BHY2" s="86" t="s">
        <v>479</v>
      </c>
      <c r="BHZ2" s="86">
        <v>16</v>
      </c>
      <c r="BIA2" s="86"/>
      <c r="BIB2" s="86" t="s">
        <v>541</v>
      </c>
      <c r="BIC2" s="86" t="s">
        <v>833</v>
      </c>
      <c r="BID2" s="86"/>
      <c r="BIE2" s="86"/>
      <c r="BIJ2" s="86"/>
      <c r="BIK2" s="86"/>
      <c r="BIL2" s="86"/>
      <c r="BIM2" s="86" t="s">
        <v>479</v>
      </c>
      <c r="BIN2" s="86">
        <v>7</v>
      </c>
      <c r="BIO2" s="86"/>
      <c r="BIP2" s="86" t="s">
        <v>541</v>
      </c>
      <c r="BIQ2" s="86" t="s">
        <v>946</v>
      </c>
      <c r="BIR2" s="86"/>
      <c r="BIS2" s="86"/>
      <c r="BIX2" s="86"/>
      <c r="BIY2" s="86"/>
      <c r="BIZ2" s="86"/>
      <c r="BJA2" s="86" t="s">
        <v>479</v>
      </c>
      <c r="BJB2" s="86">
        <v>27</v>
      </c>
      <c r="BJC2" s="86"/>
      <c r="BJD2" s="86" t="s">
        <v>541</v>
      </c>
      <c r="BJE2" s="86" t="s">
        <v>842</v>
      </c>
      <c r="BJF2" s="86"/>
      <c r="BJG2" s="86"/>
      <c r="BJL2" s="86"/>
      <c r="BJM2" s="86"/>
      <c r="BJN2" s="86"/>
      <c r="BJO2" s="86" t="s">
        <v>479</v>
      </c>
      <c r="BJP2" s="86">
        <v>2</v>
      </c>
      <c r="BJQ2" s="86"/>
      <c r="BJR2" s="86" t="s">
        <v>541</v>
      </c>
      <c r="BJS2" s="86" t="s">
        <v>577</v>
      </c>
      <c r="BJT2" s="86"/>
      <c r="BJU2" s="86"/>
      <c r="BJZ2" s="86"/>
      <c r="BKA2" s="86"/>
      <c r="BKB2" s="86"/>
      <c r="BKC2" s="86" t="s">
        <v>479</v>
      </c>
      <c r="BKD2" s="86">
        <v>8</v>
      </c>
      <c r="BKE2" s="86"/>
      <c r="BKF2" s="86" t="s">
        <v>541</v>
      </c>
      <c r="BKG2" s="86" t="s">
        <v>950</v>
      </c>
      <c r="BKH2" s="86"/>
      <c r="BKI2" s="86"/>
      <c r="BKN2" s="86"/>
      <c r="BKO2" s="86"/>
      <c r="BKP2" s="86"/>
      <c r="BKQ2" s="86" t="s">
        <v>479</v>
      </c>
      <c r="BKR2" s="86">
        <v>24</v>
      </c>
      <c r="BKS2" s="86"/>
      <c r="BKT2" s="86" t="s">
        <v>541</v>
      </c>
      <c r="BKU2" s="86" t="s">
        <v>840</v>
      </c>
      <c r="BKV2" s="86"/>
      <c r="BKW2" s="86"/>
      <c r="BLB2" s="86"/>
      <c r="BLC2" s="86"/>
      <c r="BLD2" s="86"/>
      <c r="BLE2" s="86" t="s">
        <v>479</v>
      </c>
      <c r="BLF2" s="86">
        <v>11</v>
      </c>
      <c r="BLG2" s="86"/>
      <c r="BLH2" s="86" t="s">
        <v>541</v>
      </c>
      <c r="BLI2" s="86" t="s">
        <v>574</v>
      </c>
      <c r="BLJ2" s="86"/>
      <c r="BLK2" s="86"/>
      <c r="BLP2" s="86"/>
      <c r="BLQ2" s="86"/>
      <c r="BLR2" s="86"/>
      <c r="BLS2" s="86" t="s">
        <v>479</v>
      </c>
      <c r="BLT2" s="86">
        <v>22</v>
      </c>
      <c r="BLU2" s="86"/>
      <c r="BLV2" s="86" t="s">
        <v>541</v>
      </c>
      <c r="BLW2" s="86" t="s">
        <v>838</v>
      </c>
      <c r="BLX2" s="86"/>
      <c r="BLY2" s="86"/>
      <c r="BMD2" s="86"/>
      <c r="BME2" s="86"/>
      <c r="BMF2" s="86"/>
      <c r="BMG2" s="86" t="s">
        <v>479</v>
      </c>
      <c r="BMH2" s="86">
        <v>21</v>
      </c>
      <c r="BMI2" s="86"/>
      <c r="BMJ2" s="86" t="s">
        <v>541</v>
      </c>
      <c r="BMK2" s="86" t="s">
        <v>837</v>
      </c>
      <c r="BML2" s="86"/>
      <c r="BMM2" s="86"/>
      <c r="BMR2" s="86"/>
      <c r="BMS2" s="86"/>
      <c r="BMT2" s="86"/>
      <c r="BMU2" s="86" t="s">
        <v>479</v>
      </c>
      <c r="BMV2" s="86">
        <v>23</v>
      </c>
      <c r="BMW2" s="86"/>
      <c r="BMX2" s="86" t="s">
        <v>541</v>
      </c>
      <c r="BMY2" s="86" t="s">
        <v>839</v>
      </c>
      <c r="BMZ2" s="86"/>
      <c r="BNA2" s="86"/>
      <c r="BNF2" s="86"/>
      <c r="BNG2" s="86"/>
      <c r="BNH2" s="86"/>
      <c r="BNI2" s="86" t="s">
        <v>479</v>
      </c>
      <c r="BNJ2" s="86">
        <v>20</v>
      </c>
      <c r="BNK2" s="86"/>
      <c r="BNL2" s="86" t="s">
        <v>541</v>
      </c>
      <c r="BNM2" s="86" t="s">
        <v>836</v>
      </c>
      <c r="BNN2" s="86"/>
      <c r="BNO2" s="86"/>
      <c r="BNT2" s="86"/>
      <c r="BNU2" s="86"/>
      <c r="BNV2" s="86"/>
      <c r="BNW2" s="86" t="s">
        <v>479</v>
      </c>
      <c r="BNX2" s="86">
        <v>9</v>
      </c>
      <c r="BNY2" s="86"/>
      <c r="BNZ2" s="86" t="s">
        <v>541</v>
      </c>
      <c r="BOA2" s="86" t="s">
        <v>945</v>
      </c>
      <c r="BOB2" s="86"/>
      <c r="BOC2" s="86"/>
      <c r="BOH2" s="86"/>
      <c r="BOI2" s="86"/>
      <c r="BOJ2" s="86"/>
      <c r="BOK2" s="86" t="s">
        <v>479</v>
      </c>
      <c r="BOL2" s="86">
        <v>24</v>
      </c>
      <c r="BOM2" s="86"/>
      <c r="BON2" s="86" t="s">
        <v>541</v>
      </c>
      <c r="BOO2" s="86" t="s">
        <v>840</v>
      </c>
      <c r="BOP2" s="86"/>
      <c r="BOQ2" s="86"/>
      <c r="BOV2" s="86"/>
      <c r="BOW2" s="86"/>
      <c r="BOX2" s="86"/>
      <c r="BOY2" s="86" t="s">
        <v>479</v>
      </c>
      <c r="BOZ2" s="86">
        <v>25</v>
      </c>
      <c r="BPA2" s="86"/>
      <c r="BPB2" s="86" t="s">
        <v>541</v>
      </c>
      <c r="BPC2" s="86" t="s">
        <v>841</v>
      </c>
      <c r="BPD2" s="86"/>
      <c r="BPE2" s="86"/>
      <c r="BPJ2" s="86"/>
      <c r="BPK2" s="86"/>
      <c r="BPL2" s="86"/>
      <c r="BPM2" s="86" t="s">
        <v>479</v>
      </c>
      <c r="BPN2" s="86">
        <v>18</v>
      </c>
      <c r="BPO2" s="86"/>
      <c r="BPP2" s="86" t="s">
        <v>541</v>
      </c>
      <c r="BPQ2" s="86" t="s">
        <v>563</v>
      </c>
      <c r="BPR2" s="86"/>
      <c r="BPS2" s="86"/>
      <c r="BPX2" s="86"/>
      <c r="BPY2" s="86"/>
      <c r="BPZ2" s="86"/>
      <c r="BQA2" s="86" t="s">
        <v>479</v>
      </c>
      <c r="BQB2" s="86">
        <v>1</v>
      </c>
      <c r="BQC2" s="86"/>
      <c r="BQD2" s="86" t="s">
        <v>541</v>
      </c>
      <c r="BQE2" s="86" t="s">
        <v>951</v>
      </c>
      <c r="BQF2" s="86"/>
      <c r="BQG2" s="86"/>
      <c r="BQL2" s="86"/>
      <c r="BQM2" s="86"/>
      <c r="BQN2" s="86"/>
      <c r="BQO2" s="86" t="s">
        <v>479</v>
      </c>
      <c r="BQP2" s="86">
        <v>15</v>
      </c>
      <c r="BQQ2" s="86"/>
      <c r="BQR2" s="86" t="s">
        <v>541</v>
      </c>
      <c r="BQS2" s="86" t="s">
        <v>569</v>
      </c>
      <c r="BQT2" s="86"/>
      <c r="BQU2" s="86"/>
      <c r="BQZ2" s="86"/>
      <c r="BRA2" s="86"/>
      <c r="BRB2" s="86"/>
      <c r="BRC2" s="86" t="s">
        <v>479</v>
      </c>
      <c r="BRD2" s="86">
        <v>3</v>
      </c>
      <c r="BRE2" s="86"/>
      <c r="BRF2" s="86" t="s">
        <v>541</v>
      </c>
      <c r="BRG2" s="86" t="s">
        <v>949</v>
      </c>
      <c r="BRH2" s="86"/>
      <c r="BRI2" s="86"/>
      <c r="BRN2" s="86"/>
      <c r="BRO2" s="86"/>
      <c r="BRP2" s="86"/>
      <c r="BRQ2" s="86" t="s">
        <v>479</v>
      </c>
      <c r="BRR2" s="86">
        <v>17</v>
      </c>
      <c r="BRS2" s="86"/>
      <c r="BRT2" s="86" t="s">
        <v>541</v>
      </c>
      <c r="BRU2" s="86" t="s">
        <v>834</v>
      </c>
      <c r="BRV2" s="86"/>
      <c r="BRW2" s="86"/>
      <c r="BSB2" s="86"/>
      <c r="BSC2" s="86"/>
      <c r="BSD2" s="86"/>
      <c r="BSE2" s="86" t="s">
        <v>479</v>
      </c>
      <c r="BSF2" s="86">
        <v>10</v>
      </c>
      <c r="BSG2" s="86"/>
      <c r="BSH2" s="86" t="s">
        <v>541</v>
      </c>
      <c r="BSI2" s="86" t="s">
        <v>831</v>
      </c>
      <c r="BSJ2" s="86"/>
      <c r="BSK2" s="86"/>
      <c r="BSP2" s="86"/>
      <c r="BSQ2" s="86"/>
      <c r="BSR2" s="86"/>
      <c r="BSS2" s="86" t="s">
        <v>479</v>
      </c>
      <c r="BST2" s="86">
        <v>6</v>
      </c>
      <c r="BSU2" s="86"/>
      <c r="BSV2" s="86" t="s">
        <v>541</v>
      </c>
      <c r="BSW2" s="86" t="s">
        <v>952</v>
      </c>
      <c r="BSX2" s="86"/>
      <c r="BSY2" s="86"/>
      <c r="BTD2" s="86"/>
      <c r="BTE2" s="86"/>
      <c r="BTF2" s="86"/>
      <c r="BTG2" s="86" t="s">
        <v>479</v>
      </c>
      <c r="BTH2" s="86">
        <v>26</v>
      </c>
      <c r="BTI2" s="86"/>
      <c r="BTJ2" s="86" t="s">
        <v>541</v>
      </c>
      <c r="BTK2" s="86" t="s">
        <v>556</v>
      </c>
      <c r="BTL2" s="86"/>
      <c r="BTM2" s="86"/>
      <c r="BTR2" s="86"/>
      <c r="BTS2" s="86"/>
      <c r="BTT2" s="86"/>
      <c r="BTU2" s="86" t="s">
        <v>479</v>
      </c>
      <c r="BTV2" s="86">
        <v>19</v>
      </c>
      <c r="BTW2" s="86"/>
      <c r="BTX2" s="86" t="s">
        <v>541</v>
      </c>
      <c r="BTY2" s="86" t="s">
        <v>835</v>
      </c>
      <c r="BTZ2" s="86"/>
      <c r="BUA2" s="86"/>
      <c r="BUF2" s="86"/>
      <c r="BUG2" s="86"/>
      <c r="BUH2" s="86"/>
      <c r="BUI2" s="86" t="s">
        <v>479</v>
      </c>
      <c r="BUJ2" s="86">
        <v>13</v>
      </c>
      <c r="BUK2" s="86"/>
      <c r="BUL2" s="86" t="s">
        <v>541</v>
      </c>
      <c r="BUM2" s="86" t="s">
        <v>560</v>
      </c>
      <c r="BUN2" s="86"/>
      <c r="BUO2" s="86"/>
      <c r="BUT2" s="86"/>
      <c r="BUU2" s="86"/>
      <c r="BUV2" s="86"/>
      <c r="BUW2" s="86" t="s">
        <v>479</v>
      </c>
      <c r="BUX2" s="86">
        <v>5</v>
      </c>
      <c r="BUY2" s="86"/>
      <c r="BUZ2" s="86" t="s">
        <v>541</v>
      </c>
      <c r="BVA2" s="86" t="s">
        <v>947</v>
      </c>
      <c r="BVB2" s="86"/>
      <c r="BVC2" s="86"/>
      <c r="BVH2" s="86"/>
      <c r="BVI2" s="86"/>
      <c r="BVJ2" s="86"/>
      <c r="BVK2" s="86" t="s">
        <v>479</v>
      </c>
      <c r="BVL2" s="86">
        <v>8</v>
      </c>
      <c r="BVM2" s="86"/>
      <c r="BVN2" s="86" t="s">
        <v>541</v>
      </c>
      <c r="BVO2" s="86" t="s">
        <v>950</v>
      </c>
      <c r="BVP2" s="86"/>
      <c r="BVQ2" s="86"/>
      <c r="BVV2" s="86"/>
      <c r="BVW2" s="86"/>
      <c r="BVX2" s="86"/>
      <c r="BVY2" s="86" t="s">
        <v>479</v>
      </c>
      <c r="BVZ2" s="86">
        <v>4</v>
      </c>
      <c r="BWA2" s="86"/>
      <c r="BWB2" s="86" t="s">
        <v>541</v>
      </c>
      <c r="BWC2" s="86" t="s">
        <v>948</v>
      </c>
      <c r="BWD2" s="86"/>
      <c r="BWE2" s="86"/>
      <c r="BWJ2" s="86"/>
      <c r="BWK2" s="86"/>
      <c r="BWL2" s="86"/>
      <c r="BWM2" s="86" t="s">
        <v>479</v>
      </c>
      <c r="BWN2" s="86">
        <v>17</v>
      </c>
      <c r="BWO2" s="86"/>
      <c r="BWP2" s="86" t="s">
        <v>541</v>
      </c>
      <c r="BWQ2" s="86" t="s">
        <v>834</v>
      </c>
      <c r="BWR2" s="86"/>
      <c r="BWS2" s="86"/>
      <c r="BWX2" s="86"/>
      <c r="BWY2" s="86"/>
      <c r="BWZ2" s="86"/>
      <c r="BXA2" s="86" t="s">
        <v>479</v>
      </c>
      <c r="BXB2" s="86">
        <v>14</v>
      </c>
      <c r="BXC2" s="86"/>
      <c r="BXD2" s="86" t="s">
        <v>541</v>
      </c>
      <c r="BXE2" s="86" t="s">
        <v>832</v>
      </c>
      <c r="BXF2" s="86"/>
      <c r="BXG2" s="86"/>
      <c r="BXL2" s="86"/>
      <c r="BXM2" s="86"/>
      <c r="BXN2" s="86"/>
      <c r="BXO2" s="86" t="s">
        <v>479</v>
      </c>
      <c r="BXP2" s="86">
        <v>9</v>
      </c>
      <c r="BXQ2" s="86"/>
      <c r="BXR2" s="86" t="s">
        <v>541</v>
      </c>
      <c r="BXS2" s="86" t="s">
        <v>945</v>
      </c>
      <c r="BXT2" s="86"/>
      <c r="BXU2" s="86"/>
      <c r="BXZ2" s="86"/>
      <c r="BYA2" s="86"/>
      <c r="BYB2" s="86"/>
      <c r="BYC2" s="86" t="s">
        <v>479</v>
      </c>
      <c r="BYD2" s="86">
        <v>2</v>
      </c>
      <c r="BYE2" s="86"/>
      <c r="BYF2" s="86" t="s">
        <v>541</v>
      </c>
      <c r="BYG2" s="86" t="s">
        <v>577</v>
      </c>
      <c r="BYH2" s="86"/>
      <c r="BYI2" s="86"/>
      <c r="BYN2" s="86"/>
      <c r="BYO2" s="86"/>
      <c r="BYP2" s="86"/>
      <c r="BYQ2" s="86" t="s">
        <v>479</v>
      </c>
      <c r="BYR2" s="86">
        <v>24</v>
      </c>
      <c r="BYS2" s="86"/>
      <c r="BYT2" s="86" t="s">
        <v>541</v>
      </c>
      <c r="BYU2" s="86" t="s">
        <v>840</v>
      </c>
      <c r="BYV2" s="86"/>
      <c r="BYW2" s="86"/>
      <c r="BZB2" s="86"/>
      <c r="BZC2" s="86"/>
      <c r="BZD2" s="86"/>
      <c r="BZE2" s="86" t="s">
        <v>479</v>
      </c>
      <c r="BZF2" s="86">
        <v>6</v>
      </c>
      <c r="BZG2" s="86"/>
      <c r="BZH2" s="86" t="s">
        <v>541</v>
      </c>
      <c r="BZI2" s="86" t="s">
        <v>952</v>
      </c>
      <c r="BZJ2" s="86"/>
      <c r="BZK2" s="86"/>
      <c r="BZP2" s="86"/>
      <c r="BZQ2" s="86"/>
      <c r="BZR2" s="86"/>
      <c r="BZS2" s="86" t="s">
        <v>479</v>
      </c>
      <c r="BZT2" s="86">
        <v>22</v>
      </c>
      <c r="BZU2" s="86"/>
      <c r="BZV2" s="86" t="s">
        <v>541</v>
      </c>
      <c r="BZW2" s="86" t="s">
        <v>838</v>
      </c>
      <c r="BZX2" s="86"/>
      <c r="BZY2" s="86"/>
      <c r="CAD2" s="86"/>
      <c r="CAE2" s="86"/>
      <c r="CAF2" s="86"/>
      <c r="CAG2" s="86" t="s">
        <v>479</v>
      </c>
      <c r="CAH2" s="86">
        <v>3</v>
      </c>
      <c r="CAI2" s="86"/>
      <c r="CAJ2" s="86" t="s">
        <v>541</v>
      </c>
      <c r="CAK2" s="86" t="s">
        <v>949</v>
      </c>
      <c r="CAL2" s="86"/>
      <c r="CAM2" s="86"/>
      <c r="CAR2" s="86"/>
      <c r="CAS2" s="86"/>
      <c r="CAT2" s="86"/>
      <c r="CAU2" s="86" t="s">
        <v>479</v>
      </c>
      <c r="CAV2" s="86">
        <v>12</v>
      </c>
      <c r="CAW2" s="86"/>
      <c r="CAX2" s="86" t="s">
        <v>541</v>
      </c>
      <c r="CAY2" s="86" t="s">
        <v>554</v>
      </c>
      <c r="CAZ2" s="86"/>
      <c r="CBA2" s="86"/>
      <c r="CBF2" s="86"/>
      <c r="CBG2" s="86"/>
      <c r="CBH2" s="86"/>
      <c r="CBI2" s="86" t="s">
        <v>479</v>
      </c>
      <c r="CBJ2" s="86">
        <v>8</v>
      </c>
      <c r="CBK2" s="86"/>
      <c r="CBL2" s="86" t="s">
        <v>541</v>
      </c>
      <c r="CBM2" s="86" t="s">
        <v>950</v>
      </c>
      <c r="CBN2" s="86"/>
      <c r="CBO2" s="86"/>
      <c r="CBT2" s="86"/>
      <c r="CBU2" s="86"/>
      <c r="CBV2" s="86"/>
      <c r="CBW2" s="86" t="s">
        <v>479</v>
      </c>
      <c r="CBX2" s="86">
        <v>13</v>
      </c>
      <c r="CBY2" s="86"/>
      <c r="CBZ2" s="86" t="s">
        <v>541</v>
      </c>
      <c r="CCA2" s="86" t="s">
        <v>560</v>
      </c>
      <c r="CCB2" s="86"/>
      <c r="CCC2" s="86"/>
      <c r="CCH2" s="86"/>
      <c r="CCI2" s="86"/>
      <c r="CCJ2" s="86"/>
      <c r="CCK2" s="86" t="s">
        <v>479</v>
      </c>
      <c r="CCL2" s="86">
        <v>4</v>
      </c>
      <c r="CCM2" s="86"/>
      <c r="CCN2" s="86" t="s">
        <v>541</v>
      </c>
      <c r="CCO2" s="86" t="s">
        <v>948</v>
      </c>
      <c r="CCP2" s="86"/>
      <c r="CCQ2" s="86"/>
      <c r="CCV2" s="86"/>
      <c r="CCW2" s="86"/>
      <c r="CCX2" s="86"/>
      <c r="CCY2" s="86" t="s">
        <v>479</v>
      </c>
      <c r="CCZ2" s="86">
        <v>12</v>
      </c>
      <c r="CDA2" s="86"/>
      <c r="CDB2" s="86" t="s">
        <v>541</v>
      </c>
      <c r="CDC2" s="86" t="s">
        <v>554</v>
      </c>
      <c r="CDD2" s="86"/>
      <c r="CDE2" s="86"/>
      <c r="CDJ2" s="86"/>
      <c r="CDK2" s="86"/>
      <c r="CDL2" s="86"/>
      <c r="CDM2" s="86" t="s">
        <v>479</v>
      </c>
      <c r="CDN2" s="86">
        <v>2</v>
      </c>
      <c r="CDO2" s="86"/>
      <c r="CDP2" s="86" t="s">
        <v>541</v>
      </c>
      <c r="CDQ2" s="86" t="s">
        <v>577</v>
      </c>
      <c r="CDR2" s="86"/>
      <c r="CDS2" s="86"/>
      <c r="CDX2" s="86"/>
      <c r="CDY2" s="86"/>
      <c r="CDZ2" s="86"/>
      <c r="CEA2" s="86" t="s">
        <v>479</v>
      </c>
      <c r="CEB2" s="86">
        <v>7</v>
      </c>
      <c r="CEC2" s="86"/>
      <c r="CED2" s="86" t="s">
        <v>541</v>
      </c>
      <c r="CEE2" s="86" t="s">
        <v>946</v>
      </c>
      <c r="CEF2" s="86"/>
      <c r="CEG2" s="86"/>
      <c r="CEL2" s="86"/>
      <c r="CEM2" s="86"/>
      <c r="CEN2" s="86"/>
      <c r="CEO2" s="86" t="s">
        <v>479</v>
      </c>
      <c r="CEP2" s="86">
        <v>24</v>
      </c>
      <c r="CEQ2" s="86"/>
      <c r="CER2" s="86" t="s">
        <v>541</v>
      </c>
      <c r="CES2" s="86" t="s">
        <v>840</v>
      </c>
      <c r="CET2" s="86"/>
      <c r="CEU2" s="86"/>
      <c r="CEZ2" s="86"/>
      <c r="CFA2" s="86"/>
      <c r="CFB2" s="86"/>
      <c r="CFC2" s="86" t="s">
        <v>479</v>
      </c>
      <c r="CFD2" s="86">
        <v>1</v>
      </c>
      <c r="CFE2" s="86"/>
      <c r="CFF2" s="86" t="s">
        <v>541</v>
      </c>
      <c r="CFG2" s="86" t="s">
        <v>951</v>
      </c>
      <c r="CFH2" s="86"/>
      <c r="CFI2" s="86"/>
      <c r="CFN2" s="86"/>
      <c r="CFO2" s="86"/>
      <c r="CFP2" s="86"/>
      <c r="CFQ2" s="86" t="s">
        <v>479</v>
      </c>
      <c r="CFR2" s="86">
        <v>15</v>
      </c>
      <c r="CFS2" s="86"/>
      <c r="CFT2" s="86" t="s">
        <v>541</v>
      </c>
      <c r="CFU2" s="86" t="s">
        <v>569</v>
      </c>
      <c r="CFV2" s="86"/>
      <c r="CFW2" s="86"/>
      <c r="CGB2" s="86"/>
      <c r="CGC2" s="86"/>
      <c r="CGD2" s="86"/>
      <c r="CGE2" s="86" t="s">
        <v>479</v>
      </c>
      <c r="CGF2" s="86">
        <v>5</v>
      </c>
      <c r="CGG2" s="86"/>
      <c r="CGH2" s="86" t="s">
        <v>541</v>
      </c>
      <c r="CGI2" s="86" t="s">
        <v>947</v>
      </c>
      <c r="CGJ2" s="86"/>
      <c r="CGK2" s="86"/>
      <c r="CGP2" s="86"/>
      <c r="CGQ2" s="86"/>
      <c r="CGR2" s="86"/>
      <c r="CGS2" s="86" t="s">
        <v>479</v>
      </c>
      <c r="CGT2" s="86">
        <v>14</v>
      </c>
      <c r="CGU2" s="86"/>
      <c r="CGV2" s="86" t="s">
        <v>541</v>
      </c>
      <c r="CGW2" s="86" t="s">
        <v>832</v>
      </c>
      <c r="CGX2" s="86"/>
      <c r="CGY2" s="86"/>
      <c r="CHD2" s="86"/>
      <c r="CHE2" s="86"/>
      <c r="CHF2" s="86"/>
      <c r="CHG2" s="86" t="s">
        <v>479</v>
      </c>
      <c r="CHH2" s="86">
        <v>7</v>
      </c>
      <c r="CHI2" s="86"/>
      <c r="CHJ2" s="86" t="s">
        <v>541</v>
      </c>
      <c r="CHK2" s="86" t="s">
        <v>946</v>
      </c>
      <c r="CHL2" s="86"/>
      <c r="CHM2" s="86"/>
      <c r="CHR2" s="86"/>
      <c r="CHS2" s="86"/>
      <c r="CHT2" s="86"/>
      <c r="CHU2" s="86" t="s">
        <v>479</v>
      </c>
      <c r="CHV2" s="86">
        <v>16</v>
      </c>
      <c r="CHW2" s="86"/>
      <c r="CHX2" s="86" t="s">
        <v>541</v>
      </c>
      <c r="CHY2" s="86" t="s">
        <v>833</v>
      </c>
      <c r="CHZ2" s="86"/>
      <c r="CIA2" s="86"/>
      <c r="CIF2" s="86"/>
      <c r="CIG2" s="86"/>
      <c r="CIH2" s="86"/>
      <c r="CII2" s="86" t="s">
        <v>479</v>
      </c>
      <c r="CIJ2" s="86">
        <v>2</v>
      </c>
      <c r="CIK2" s="86"/>
      <c r="CIL2" s="86" t="s">
        <v>541</v>
      </c>
      <c r="CIM2" s="86" t="s">
        <v>577</v>
      </c>
      <c r="CIN2" s="86"/>
      <c r="CIO2" s="86"/>
      <c r="CIT2" s="86"/>
      <c r="CIU2" s="86"/>
      <c r="CIV2" s="86"/>
      <c r="CIW2" s="86" t="s">
        <v>479</v>
      </c>
      <c r="CIX2" s="86">
        <v>24</v>
      </c>
      <c r="CIY2" s="86"/>
      <c r="CIZ2" s="86" t="s">
        <v>541</v>
      </c>
      <c r="CJA2" s="86" t="s">
        <v>840</v>
      </c>
      <c r="CJB2" s="86"/>
      <c r="CJC2" s="86"/>
      <c r="CJH2" s="86"/>
      <c r="CJI2" s="86"/>
      <c r="CJJ2" s="86"/>
      <c r="CJK2" s="86" t="s">
        <v>479</v>
      </c>
      <c r="CJL2" s="86">
        <v>24</v>
      </c>
      <c r="CJM2" s="86"/>
      <c r="CJN2" s="86" t="s">
        <v>541</v>
      </c>
      <c r="CJO2" s="86" t="s">
        <v>840</v>
      </c>
      <c r="CJP2" s="86"/>
      <c r="CJQ2" s="86"/>
      <c r="CJV2" s="86"/>
      <c r="CJW2" s="86"/>
      <c r="CJX2" s="86"/>
      <c r="CJY2" s="86" t="s">
        <v>479</v>
      </c>
      <c r="CJZ2" s="86">
        <v>2</v>
      </c>
      <c r="CKA2" s="86"/>
      <c r="CKB2" s="86" t="s">
        <v>541</v>
      </c>
      <c r="CKC2" s="86" t="s">
        <v>577</v>
      </c>
      <c r="CKD2" s="86"/>
      <c r="CKE2" s="86"/>
      <c r="CKJ2" s="86"/>
      <c r="CKK2" s="86"/>
      <c r="CKL2" s="86"/>
      <c r="CKM2" s="86" t="s">
        <v>479</v>
      </c>
      <c r="CKN2" s="86">
        <v>15</v>
      </c>
      <c r="CKO2" s="86"/>
      <c r="CKP2" s="86" t="s">
        <v>541</v>
      </c>
      <c r="CKQ2" s="86" t="s">
        <v>569</v>
      </c>
      <c r="CKR2" s="86"/>
      <c r="CKS2" s="86"/>
      <c r="CKX2" s="86"/>
      <c r="CKY2" s="86"/>
      <c r="CKZ2" s="86"/>
      <c r="CLA2" s="86" t="s">
        <v>479</v>
      </c>
      <c r="CLB2" s="86">
        <v>12</v>
      </c>
      <c r="CLC2" s="86"/>
      <c r="CLD2" s="86" t="s">
        <v>541</v>
      </c>
      <c r="CLE2" s="86" t="s">
        <v>554</v>
      </c>
      <c r="CLF2" s="86"/>
      <c r="CLG2" s="86"/>
      <c r="CLL2" s="86"/>
      <c r="CLM2" s="86"/>
      <c r="CLN2" s="86"/>
      <c r="CLO2" s="86" t="s">
        <v>479</v>
      </c>
      <c r="CLP2" s="86">
        <v>6</v>
      </c>
      <c r="CLQ2" s="86"/>
      <c r="CLR2" s="86" t="s">
        <v>541</v>
      </c>
      <c r="CLS2" s="86" t="s">
        <v>952</v>
      </c>
      <c r="CLT2" s="86"/>
      <c r="CLU2" s="86"/>
      <c r="CLZ2" s="86"/>
      <c r="CMA2" s="86"/>
      <c r="CMB2" s="86"/>
      <c r="CMC2" s="86" t="s">
        <v>479</v>
      </c>
      <c r="CMD2" s="86">
        <v>13</v>
      </c>
      <c r="CME2" s="86"/>
      <c r="CMF2" s="86" t="s">
        <v>541</v>
      </c>
      <c r="CMG2" s="86" t="s">
        <v>560</v>
      </c>
      <c r="CMH2" s="86"/>
      <c r="CMI2" s="86"/>
      <c r="CMN2" s="86"/>
      <c r="CMO2" s="86"/>
      <c r="CMP2" s="86"/>
      <c r="CMQ2" s="86" t="s">
        <v>479</v>
      </c>
      <c r="CMR2" s="86">
        <v>22</v>
      </c>
      <c r="CMS2" s="86"/>
      <c r="CMT2" s="86" t="s">
        <v>541</v>
      </c>
      <c r="CMU2" s="86" t="s">
        <v>838</v>
      </c>
      <c r="CMV2" s="86"/>
      <c r="CMW2" s="86"/>
      <c r="CNB2" s="86"/>
      <c r="CNC2" s="86"/>
      <c r="CND2" s="86"/>
      <c r="CNE2" s="86" t="s">
        <v>479</v>
      </c>
      <c r="CNF2" s="86">
        <v>10</v>
      </c>
      <c r="CNG2" s="86"/>
      <c r="CNH2" s="86" t="s">
        <v>541</v>
      </c>
      <c r="CNI2" s="86" t="s">
        <v>831</v>
      </c>
      <c r="CNJ2" s="86"/>
      <c r="CNK2" s="86"/>
      <c r="CNP2" s="86"/>
      <c r="CNQ2" s="86"/>
      <c r="CNR2" s="86"/>
      <c r="CNS2" s="86" t="s">
        <v>479</v>
      </c>
      <c r="CNT2" s="86">
        <v>1</v>
      </c>
      <c r="CNU2" s="86"/>
      <c r="CNV2" s="86" t="s">
        <v>541</v>
      </c>
      <c r="CNW2" s="86" t="s">
        <v>951</v>
      </c>
      <c r="CNX2" s="86"/>
      <c r="CNY2" s="86"/>
      <c r="COD2" s="86"/>
      <c r="COE2" s="86"/>
      <c r="COF2" s="86"/>
      <c r="COG2" s="86" t="s">
        <v>479</v>
      </c>
      <c r="COH2" s="86">
        <v>16</v>
      </c>
      <c r="COI2" s="86"/>
      <c r="COJ2" s="86" t="s">
        <v>541</v>
      </c>
      <c r="COK2" s="86" t="s">
        <v>833</v>
      </c>
      <c r="COL2" s="86"/>
      <c r="COM2" s="86"/>
      <c r="COR2" s="86"/>
      <c r="COS2" s="86"/>
      <c r="COT2" s="86"/>
      <c r="COU2" s="86" t="s">
        <v>479</v>
      </c>
      <c r="COV2" s="86">
        <v>9</v>
      </c>
      <c r="COW2" s="86"/>
      <c r="COX2" s="86" t="s">
        <v>541</v>
      </c>
      <c r="COY2" s="86" t="s">
        <v>945</v>
      </c>
      <c r="COZ2" s="86"/>
      <c r="CPA2" s="86"/>
      <c r="CPF2" s="86"/>
      <c r="CPG2" s="86"/>
      <c r="CPH2" s="86"/>
      <c r="CPI2" s="86" t="s">
        <v>479</v>
      </c>
      <c r="CPJ2" s="86">
        <v>13</v>
      </c>
      <c r="CPK2" s="86"/>
      <c r="CPL2" s="86" t="s">
        <v>541</v>
      </c>
      <c r="CPM2" s="86" t="s">
        <v>560</v>
      </c>
      <c r="CPN2" s="86"/>
      <c r="CPO2" s="86"/>
      <c r="CPT2" s="86"/>
      <c r="CPU2" s="86"/>
      <c r="CPV2" s="86"/>
      <c r="CPW2" s="86" t="s">
        <v>479</v>
      </c>
      <c r="CPX2" s="86">
        <v>24</v>
      </c>
      <c r="CPY2" s="86"/>
      <c r="CPZ2" s="86" t="s">
        <v>541</v>
      </c>
      <c r="CQA2" s="86" t="s">
        <v>840</v>
      </c>
      <c r="CQB2" s="86"/>
      <c r="CQC2" s="86"/>
      <c r="CQH2" s="86"/>
      <c r="CQI2" s="86"/>
      <c r="CQJ2" s="86"/>
      <c r="CQK2" s="86" t="s">
        <v>479</v>
      </c>
      <c r="CQL2" s="86">
        <v>25</v>
      </c>
      <c r="CQM2" s="86"/>
      <c r="CQN2" s="86" t="s">
        <v>541</v>
      </c>
      <c r="CQO2" s="86" t="s">
        <v>841</v>
      </c>
      <c r="CQP2" s="86"/>
      <c r="CQQ2" s="86"/>
      <c r="CQV2" s="86"/>
      <c r="CQW2" s="86"/>
      <c r="CQX2" s="86"/>
      <c r="CQY2" s="86" t="s">
        <v>479</v>
      </c>
      <c r="CQZ2" s="86">
        <v>17</v>
      </c>
      <c r="CRA2" s="86"/>
      <c r="CRB2" s="86" t="s">
        <v>541</v>
      </c>
      <c r="CRC2" s="86" t="s">
        <v>834</v>
      </c>
      <c r="CRD2" s="86"/>
      <c r="CRE2" s="86"/>
      <c r="CRJ2" s="86"/>
      <c r="CRK2" s="86"/>
      <c r="CRL2" s="86"/>
      <c r="CRM2" s="86" t="s">
        <v>479</v>
      </c>
      <c r="CRN2" s="86">
        <v>3</v>
      </c>
      <c r="CRO2" s="86"/>
      <c r="CRP2" s="86" t="s">
        <v>541</v>
      </c>
      <c r="CRQ2" s="86" t="s">
        <v>949</v>
      </c>
      <c r="CRR2" s="86"/>
      <c r="CRS2" s="86"/>
      <c r="CRX2" s="86"/>
      <c r="CRY2" s="86"/>
      <c r="CRZ2" s="86"/>
      <c r="CSA2" s="86" t="s">
        <v>479</v>
      </c>
      <c r="CSB2" s="86">
        <v>6</v>
      </c>
      <c r="CSC2" s="86"/>
      <c r="CSD2" s="86" t="s">
        <v>541</v>
      </c>
      <c r="CSE2" s="86" t="s">
        <v>952</v>
      </c>
      <c r="CSF2" s="86"/>
      <c r="CSG2" s="86"/>
      <c r="CSL2" s="86"/>
      <c r="CSM2" s="86"/>
      <c r="CSN2" s="86"/>
      <c r="CSO2" s="86" t="s">
        <v>479</v>
      </c>
      <c r="CSP2" s="86">
        <v>7</v>
      </c>
      <c r="CSQ2" s="86"/>
      <c r="CSR2" s="86" t="s">
        <v>541</v>
      </c>
      <c r="CSS2" s="86" t="s">
        <v>946</v>
      </c>
      <c r="CST2" s="86"/>
      <c r="CSU2" s="86"/>
      <c r="CSZ2" s="86"/>
      <c r="CTA2" s="86"/>
      <c r="CTB2" s="86"/>
      <c r="CTC2" s="86" t="s">
        <v>479</v>
      </c>
      <c r="CTD2" s="86">
        <v>4</v>
      </c>
      <c r="CTE2" s="86"/>
      <c r="CTF2" s="86" t="s">
        <v>541</v>
      </c>
      <c r="CTG2" s="86" t="s">
        <v>948</v>
      </c>
      <c r="CTH2" s="86"/>
      <c r="CTI2" s="86"/>
      <c r="CTN2" s="86"/>
      <c r="CTO2" s="86"/>
      <c r="CTP2" s="86"/>
      <c r="CTQ2" s="86" t="s">
        <v>479</v>
      </c>
      <c r="CTR2" s="86">
        <v>22</v>
      </c>
      <c r="CTS2" s="86"/>
      <c r="CTT2" s="86" t="s">
        <v>541</v>
      </c>
      <c r="CTU2" s="86" t="s">
        <v>838</v>
      </c>
      <c r="CTV2" s="86"/>
      <c r="CTW2" s="86"/>
      <c r="CUB2" s="86"/>
      <c r="CUC2" s="86"/>
      <c r="CUD2" s="86"/>
      <c r="CUE2" s="86" t="s">
        <v>479</v>
      </c>
      <c r="CUF2" s="86">
        <v>12</v>
      </c>
      <c r="CUG2" s="86"/>
      <c r="CUH2" s="86" t="s">
        <v>541</v>
      </c>
      <c r="CUI2" s="86" t="s">
        <v>554</v>
      </c>
      <c r="CUJ2" s="86"/>
      <c r="CUK2" s="86"/>
      <c r="CUP2" s="86"/>
      <c r="CUQ2" s="86"/>
      <c r="CUR2" s="86"/>
      <c r="CUS2" s="86" t="s">
        <v>479</v>
      </c>
      <c r="CUT2" s="86">
        <v>11</v>
      </c>
      <c r="CUU2" s="86"/>
      <c r="CUV2" s="86" t="s">
        <v>541</v>
      </c>
      <c r="CUW2" s="86" t="s">
        <v>574</v>
      </c>
      <c r="CUX2" s="86"/>
      <c r="CUY2" s="86"/>
      <c r="CVD2" s="86"/>
      <c r="CVE2" s="86"/>
      <c r="CVF2" s="86"/>
      <c r="CVG2" s="86" t="s">
        <v>479</v>
      </c>
      <c r="CVH2" s="86">
        <v>15</v>
      </c>
      <c r="CVI2" s="86"/>
      <c r="CVJ2" s="86" t="s">
        <v>541</v>
      </c>
      <c r="CVK2" s="86" t="s">
        <v>569</v>
      </c>
      <c r="CVL2" s="86"/>
      <c r="CVM2" s="86"/>
      <c r="CVR2" s="86"/>
      <c r="CVS2" s="86"/>
      <c r="CVT2" s="86"/>
      <c r="CVU2" s="86" t="s">
        <v>479</v>
      </c>
      <c r="CVV2" s="86">
        <v>22</v>
      </c>
      <c r="CVW2" s="86"/>
      <c r="CVX2" s="86" t="s">
        <v>541</v>
      </c>
      <c r="CVY2" s="86" t="s">
        <v>838</v>
      </c>
      <c r="CVZ2" s="86"/>
      <c r="CWA2" s="86"/>
      <c r="CWF2" s="86"/>
      <c r="CWG2" s="86"/>
      <c r="CWH2" s="86"/>
      <c r="CWI2" s="86" t="s">
        <v>479</v>
      </c>
      <c r="CWJ2" s="86">
        <v>11</v>
      </c>
      <c r="CWK2" s="86"/>
      <c r="CWL2" s="86" t="s">
        <v>541</v>
      </c>
      <c r="CWM2" s="86" t="s">
        <v>574</v>
      </c>
      <c r="CWN2" s="86"/>
      <c r="CWO2" s="86"/>
      <c r="CWT2" s="86"/>
      <c r="CWU2" s="86"/>
      <c r="CWV2" s="86"/>
      <c r="CWW2" s="86" t="s">
        <v>479</v>
      </c>
      <c r="CWX2" s="86">
        <v>9</v>
      </c>
      <c r="CWY2" s="86"/>
      <c r="CWZ2" s="86" t="s">
        <v>541</v>
      </c>
      <c r="CXA2" s="86" t="s">
        <v>945</v>
      </c>
      <c r="CXB2" s="86"/>
      <c r="CXC2" s="86"/>
      <c r="CXH2" s="86"/>
      <c r="CXI2" s="86"/>
      <c r="CXJ2" s="86"/>
      <c r="CXK2" s="86" t="s">
        <v>479</v>
      </c>
      <c r="CXL2" s="86">
        <v>2</v>
      </c>
      <c r="CXM2" s="86"/>
      <c r="CXN2" s="86" t="s">
        <v>541</v>
      </c>
      <c r="CXO2" s="86" t="s">
        <v>577</v>
      </c>
      <c r="CXP2" s="86"/>
      <c r="CXQ2" s="86"/>
      <c r="CXV2" s="86"/>
      <c r="CXW2" s="86"/>
      <c r="CXX2" s="86"/>
      <c r="CXY2" s="86" t="s">
        <v>479</v>
      </c>
      <c r="CXZ2" s="86">
        <v>16</v>
      </c>
      <c r="CYA2" s="86"/>
      <c r="CYB2" s="86" t="s">
        <v>541</v>
      </c>
      <c r="CYC2" s="86" t="s">
        <v>833</v>
      </c>
      <c r="CYD2" s="86"/>
      <c r="CYE2" s="86"/>
      <c r="CYJ2" s="86"/>
      <c r="CYK2" s="86"/>
      <c r="CYL2" s="86"/>
      <c r="CYM2" s="86" t="s">
        <v>479</v>
      </c>
      <c r="CYN2" s="86">
        <v>13</v>
      </c>
      <c r="CYO2" s="86"/>
      <c r="CYP2" s="86" t="s">
        <v>541</v>
      </c>
      <c r="CYQ2" s="86" t="s">
        <v>560</v>
      </c>
      <c r="CYR2" s="86"/>
      <c r="CYS2" s="86"/>
      <c r="CYX2" s="86"/>
      <c r="CYY2" s="86"/>
      <c r="CYZ2" s="86"/>
      <c r="CZA2" s="86" t="s">
        <v>479</v>
      </c>
      <c r="CZB2" s="86">
        <v>4</v>
      </c>
      <c r="CZC2" s="86"/>
      <c r="CZD2" s="86" t="s">
        <v>541</v>
      </c>
      <c r="CZE2" s="86" t="s">
        <v>948</v>
      </c>
      <c r="CZF2" s="86"/>
      <c r="CZG2" s="86"/>
      <c r="CZL2" s="86"/>
      <c r="CZM2" s="86"/>
      <c r="CZN2" s="86"/>
      <c r="CZO2" s="86" t="s">
        <v>479</v>
      </c>
      <c r="CZP2" s="86">
        <v>24</v>
      </c>
      <c r="CZQ2" s="86"/>
      <c r="CZR2" s="86" t="s">
        <v>541</v>
      </c>
      <c r="CZS2" s="86" t="s">
        <v>840</v>
      </c>
      <c r="CZT2" s="86"/>
      <c r="CZU2" s="86"/>
      <c r="CZZ2" s="86"/>
      <c r="DAA2" s="86"/>
      <c r="DAB2" s="86"/>
      <c r="DAC2" s="86" t="s">
        <v>479</v>
      </c>
      <c r="DAD2" s="86">
        <v>12</v>
      </c>
      <c r="DAE2" s="86"/>
      <c r="DAF2" s="86" t="s">
        <v>541</v>
      </c>
      <c r="DAG2" s="86" t="s">
        <v>554</v>
      </c>
      <c r="DAH2" s="86"/>
      <c r="DAI2" s="86"/>
      <c r="DAN2" s="86"/>
      <c r="DAO2" s="86"/>
      <c r="DAP2" s="86"/>
      <c r="DAQ2" s="86" t="s">
        <v>479</v>
      </c>
      <c r="DAR2" s="86">
        <v>25</v>
      </c>
      <c r="DAS2" s="86"/>
      <c r="DAT2" s="86" t="s">
        <v>541</v>
      </c>
      <c r="DAU2" s="86" t="s">
        <v>841</v>
      </c>
      <c r="DAV2" s="86"/>
      <c r="DAW2" s="86"/>
      <c r="DBB2" s="86"/>
      <c r="DBC2" s="86"/>
      <c r="DBD2" s="86"/>
      <c r="DBE2" s="86" t="s">
        <v>479</v>
      </c>
      <c r="DBF2" s="86">
        <v>22</v>
      </c>
      <c r="DBG2" s="86"/>
      <c r="DBH2" s="86" t="s">
        <v>541</v>
      </c>
      <c r="DBI2" s="86" t="s">
        <v>838</v>
      </c>
      <c r="DBJ2" s="86"/>
      <c r="DBK2" s="86"/>
      <c r="DBP2" s="86"/>
      <c r="DBQ2" s="86"/>
      <c r="DBR2" s="86"/>
      <c r="DBS2" s="86" t="s">
        <v>479</v>
      </c>
      <c r="DBT2" s="86">
        <v>22</v>
      </c>
      <c r="DBU2" s="86"/>
      <c r="DBV2" s="86" t="s">
        <v>541</v>
      </c>
      <c r="DBW2" s="86" t="s">
        <v>838</v>
      </c>
      <c r="DBX2" s="86"/>
      <c r="DBY2" s="86"/>
      <c r="DCD2" s="86"/>
      <c r="DCE2" s="86"/>
      <c r="DCF2" s="86"/>
      <c r="DCG2" s="86" t="s">
        <v>479</v>
      </c>
      <c r="DCH2" s="86">
        <v>10</v>
      </c>
      <c r="DCI2" s="86"/>
      <c r="DCJ2" s="86" t="s">
        <v>541</v>
      </c>
      <c r="DCK2" s="86" t="s">
        <v>559</v>
      </c>
      <c r="DCL2" s="86"/>
      <c r="DCM2" s="86"/>
      <c r="DCR2" s="86"/>
      <c r="DCS2" s="86"/>
      <c r="DCT2" s="86"/>
      <c r="DCU2" s="86" t="s">
        <v>479</v>
      </c>
      <c r="DCV2" s="86">
        <v>13</v>
      </c>
      <c r="DCW2" s="86"/>
      <c r="DCX2" s="86" t="s">
        <v>541</v>
      </c>
      <c r="DCY2" s="86" t="s">
        <v>560</v>
      </c>
      <c r="DCZ2" s="86"/>
      <c r="DDA2" s="86"/>
      <c r="DDF2" s="86"/>
      <c r="DDG2" s="86"/>
      <c r="DDH2" s="86"/>
      <c r="DDI2" s="86" t="s">
        <v>479</v>
      </c>
      <c r="DDJ2" s="86">
        <v>8</v>
      </c>
      <c r="DDK2" s="86"/>
      <c r="DDL2" s="86" t="s">
        <v>541</v>
      </c>
      <c r="DDM2" s="86" t="s">
        <v>561</v>
      </c>
      <c r="DDN2" s="86"/>
      <c r="DDO2" s="86"/>
      <c r="DDT2" s="86"/>
      <c r="DDU2" s="86"/>
      <c r="DDV2" s="86"/>
      <c r="DDW2" s="86" t="s">
        <v>479</v>
      </c>
      <c r="DDX2" s="86">
        <v>29</v>
      </c>
      <c r="DDY2" s="86"/>
      <c r="DDZ2" s="86" t="s">
        <v>541</v>
      </c>
      <c r="DEA2" s="86" t="s">
        <v>573</v>
      </c>
      <c r="DEB2" s="86"/>
      <c r="DEC2" s="86"/>
      <c r="DEH2" s="86"/>
      <c r="DEI2" s="86"/>
      <c r="DEJ2" s="86"/>
      <c r="DEK2" s="86" t="s">
        <v>479</v>
      </c>
      <c r="DEL2" s="86">
        <v>2</v>
      </c>
      <c r="DEM2" s="86"/>
      <c r="DEN2" s="86" t="s">
        <v>541</v>
      </c>
      <c r="DEO2" s="86" t="s">
        <v>544</v>
      </c>
      <c r="DEP2" s="86"/>
      <c r="DEQ2" s="86"/>
      <c r="DEV2" s="86"/>
      <c r="DEW2" s="86"/>
      <c r="DEX2" s="86"/>
      <c r="DEY2" s="86" t="s">
        <v>479</v>
      </c>
      <c r="DEZ2" s="86">
        <v>23</v>
      </c>
      <c r="DFA2" s="86"/>
      <c r="DFB2" s="86" t="s">
        <v>541</v>
      </c>
      <c r="DFC2" s="86" t="s">
        <v>572</v>
      </c>
      <c r="DFD2" s="86"/>
      <c r="DFE2" s="86"/>
      <c r="DFJ2" s="86"/>
      <c r="DFK2" s="86"/>
      <c r="DFL2" s="86"/>
      <c r="DFM2" s="86" t="s">
        <v>479</v>
      </c>
      <c r="DFN2" s="86">
        <v>17</v>
      </c>
      <c r="DFO2" s="86"/>
      <c r="DFP2" s="86" t="s">
        <v>541</v>
      </c>
      <c r="DFQ2" s="86" t="s">
        <v>549</v>
      </c>
      <c r="DFR2" s="86"/>
      <c r="DFS2" s="86"/>
      <c r="DFX2" s="86"/>
      <c r="DFY2" s="86"/>
      <c r="DFZ2" s="86"/>
      <c r="DGA2" s="86" t="s">
        <v>479</v>
      </c>
      <c r="DGB2" s="86">
        <v>31</v>
      </c>
      <c r="DGC2" s="86"/>
      <c r="DGD2" s="86" t="s">
        <v>541</v>
      </c>
      <c r="DGE2" s="86" t="s">
        <v>547</v>
      </c>
      <c r="DGF2" s="86"/>
      <c r="DGG2" s="86"/>
      <c r="DGL2" s="86"/>
      <c r="DGM2" s="86"/>
      <c r="DGN2" s="86"/>
      <c r="DGO2" s="86" t="s">
        <v>479</v>
      </c>
      <c r="DGP2" s="86">
        <v>26</v>
      </c>
      <c r="DGQ2" s="86"/>
      <c r="DGR2" s="86" t="s">
        <v>541</v>
      </c>
      <c r="DGS2" s="86" t="s">
        <v>548</v>
      </c>
      <c r="DGT2" s="86"/>
      <c r="DGU2" s="86"/>
      <c r="DGZ2" s="86"/>
      <c r="DHA2" s="86"/>
      <c r="DHB2" s="86"/>
      <c r="DHC2" s="86" t="s">
        <v>479</v>
      </c>
      <c r="DHD2" s="86">
        <v>32</v>
      </c>
      <c r="DHE2" s="86"/>
      <c r="DHF2" s="86" t="s">
        <v>541</v>
      </c>
      <c r="DHG2" s="86" t="s">
        <v>570</v>
      </c>
      <c r="DHH2" s="86"/>
      <c r="DHI2" s="86"/>
      <c r="DHN2" s="86"/>
      <c r="DHO2" s="86"/>
      <c r="DHP2" s="86"/>
      <c r="DHQ2" s="86" t="s">
        <v>479</v>
      </c>
      <c r="DHR2" s="86">
        <v>33</v>
      </c>
      <c r="DHS2" s="86"/>
      <c r="DHT2" s="86" t="s">
        <v>541</v>
      </c>
      <c r="DHU2" s="86" t="s">
        <v>576</v>
      </c>
      <c r="DHV2" s="86"/>
      <c r="DHW2" s="86"/>
      <c r="DIB2" s="86"/>
      <c r="DIC2" s="86"/>
      <c r="DID2" s="86"/>
      <c r="DIE2" s="86" t="s">
        <v>479</v>
      </c>
      <c r="DIF2" s="86">
        <v>1</v>
      </c>
      <c r="DIG2" s="86"/>
      <c r="DIH2" s="86" t="s">
        <v>541</v>
      </c>
      <c r="DII2" s="86" t="s">
        <v>543</v>
      </c>
      <c r="DIJ2" s="86"/>
      <c r="DIK2" s="86"/>
      <c r="DIP2" s="86"/>
      <c r="DIQ2" s="86"/>
      <c r="DIR2" s="86"/>
      <c r="DIS2" s="86" t="s">
        <v>479</v>
      </c>
      <c r="DIT2" s="86">
        <v>22</v>
      </c>
      <c r="DIU2" s="86"/>
      <c r="DIV2" s="86" t="s">
        <v>541</v>
      </c>
      <c r="DIW2" s="86" t="s">
        <v>545</v>
      </c>
      <c r="DIX2" s="86"/>
      <c r="DIY2" s="86"/>
      <c r="DJD2" s="86"/>
      <c r="DJE2" s="86"/>
      <c r="DJF2" s="86"/>
      <c r="DJG2" s="86" t="s">
        <v>479</v>
      </c>
      <c r="DJH2" s="86">
        <v>20</v>
      </c>
      <c r="DJI2" s="86"/>
      <c r="DJJ2" s="86" t="s">
        <v>541</v>
      </c>
      <c r="DJK2" s="86" t="s">
        <v>564</v>
      </c>
      <c r="DJL2" s="86"/>
      <c r="DJM2" s="86"/>
      <c r="DJR2" s="86"/>
      <c r="DJS2" s="86"/>
      <c r="DJT2" s="86"/>
      <c r="DJU2" s="86" t="s">
        <v>479</v>
      </c>
      <c r="DJV2" s="86">
        <v>12</v>
      </c>
      <c r="DJW2" s="86"/>
      <c r="DJX2" s="86" t="s">
        <v>541</v>
      </c>
      <c r="DJY2" s="86" t="s">
        <v>554</v>
      </c>
      <c r="DJZ2" s="86"/>
      <c r="DKA2" s="86"/>
      <c r="DKF2" s="86"/>
      <c r="DKG2" s="86"/>
      <c r="DKH2" s="86"/>
      <c r="DKI2" s="86" t="s">
        <v>479</v>
      </c>
      <c r="DKJ2" s="86">
        <v>27</v>
      </c>
      <c r="DKK2" s="86"/>
      <c r="DKL2" s="86" t="s">
        <v>541</v>
      </c>
      <c r="DKM2" s="86" t="s">
        <v>565</v>
      </c>
      <c r="DKN2" s="86"/>
      <c r="DKO2" s="86"/>
      <c r="DKT2" s="86"/>
      <c r="DKU2" s="86"/>
      <c r="DKV2" s="86"/>
      <c r="DKW2" s="86" t="s">
        <v>479</v>
      </c>
      <c r="DKX2" s="86">
        <v>5</v>
      </c>
      <c r="DKY2" s="86"/>
      <c r="DKZ2" s="86" t="s">
        <v>541</v>
      </c>
      <c r="DLA2" s="86" t="s">
        <v>562</v>
      </c>
      <c r="DLB2" s="86"/>
      <c r="DLC2" s="86"/>
      <c r="DLH2" s="86"/>
      <c r="DLI2" s="86"/>
      <c r="DLJ2" s="86"/>
      <c r="DLK2" s="86" t="s">
        <v>479</v>
      </c>
      <c r="DLL2" s="86">
        <v>25</v>
      </c>
      <c r="DLM2" s="86"/>
      <c r="DLN2" s="86" t="s">
        <v>541</v>
      </c>
      <c r="DLO2" s="86" t="s">
        <v>568</v>
      </c>
      <c r="DLP2" s="86"/>
      <c r="DLQ2" s="86"/>
      <c r="DLV2" s="86"/>
      <c r="DLW2" s="86"/>
      <c r="DLX2" s="86"/>
      <c r="DLY2" s="86" t="s">
        <v>479</v>
      </c>
      <c r="DLZ2" s="86">
        <v>19</v>
      </c>
      <c r="DMA2" s="86"/>
      <c r="DMB2" s="86" t="s">
        <v>541</v>
      </c>
      <c r="DMC2" s="86" t="s">
        <v>555</v>
      </c>
      <c r="DMD2" s="86"/>
      <c r="DME2" s="86"/>
      <c r="DMJ2" s="86"/>
      <c r="DMK2" s="86"/>
      <c r="DML2" s="86"/>
      <c r="DMM2" s="86" t="s">
        <v>479</v>
      </c>
      <c r="DMN2" s="86">
        <v>31</v>
      </c>
      <c r="DMO2" s="86"/>
      <c r="DMP2" s="86" t="s">
        <v>541</v>
      </c>
      <c r="DMQ2" s="86" t="s">
        <v>553</v>
      </c>
      <c r="DMR2" s="86"/>
      <c r="DMS2" s="86"/>
      <c r="DMX2" s="86"/>
      <c r="DMY2" s="86"/>
      <c r="DMZ2" s="86"/>
      <c r="DNA2" s="86" t="s">
        <v>479</v>
      </c>
      <c r="DNB2" s="86">
        <v>16</v>
      </c>
      <c r="DNC2" s="86"/>
      <c r="DND2" s="86" t="s">
        <v>541</v>
      </c>
      <c r="DNE2" s="86" t="s">
        <v>567</v>
      </c>
      <c r="DNF2" s="86"/>
      <c r="DNG2" s="86"/>
      <c r="DNL2" s="86"/>
      <c r="DNM2" s="86"/>
      <c r="DNN2" s="86"/>
      <c r="DNO2" s="86" t="s">
        <v>479</v>
      </c>
      <c r="DNP2" s="86">
        <v>27</v>
      </c>
      <c r="DNQ2" s="86"/>
      <c r="DNR2" s="86" t="s">
        <v>541</v>
      </c>
      <c r="DNS2" s="86" t="s">
        <v>566</v>
      </c>
      <c r="DNT2" s="86"/>
      <c r="DNU2" s="86"/>
      <c r="DNZ2" s="86"/>
      <c r="DOA2" s="86"/>
      <c r="DOB2" s="86"/>
      <c r="DOC2" s="86" t="s">
        <v>479</v>
      </c>
      <c r="DOD2" s="86">
        <v>15</v>
      </c>
      <c r="DOE2" s="86"/>
      <c r="DOF2" s="86" t="s">
        <v>541</v>
      </c>
      <c r="DOG2" s="86" t="s">
        <v>558</v>
      </c>
      <c r="DOH2" s="86"/>
      <c r="DOI2" s="86"/>
      <c r="DON2" s="86"/>
      <c r="DOO2" s="86"/>
      <c r="DOP2" s="86"/>
      <c r="DOQ2" s="86" t="s">
        <v>479</v>
      </c>
      <c r="DOR2" s="86">
        <v>26</v>
      </c>
      <c r="DOS2" s="86"/>
      <c r="DOT2" s="86" t="s">
        <v>541</v>
      </c>
      <c r="DOU2" s="86" t="s">
        <v>556</v>
      </c>
      <c r="DOV2" s="86"/>
      <c r="DOW2" s="86"/>
      <c r="DPB2" s="86"/>
      <c r="DPC2" s="86"/>
      <c r="DPD2" s="86"/>
      <c r="DPE2" s="86" t="s">
        <v>479</v>
      </c>
      <c r="DPF2" s="86">
        <v>14</v>
      </c>
      <c r="DPG2" s="86"/>
      <c r="DPH2" s="86" t="s">
        <v>541</v>
      </c>
      <c r="DPI2" s="86" t="s">
        <v>551</v>
      </c>
      <c r="DPJ2" s="86"/>
      <c r="DPK2" s="86"/>
      <c r="DPP2" s="86"/>
      <c r="DPQ2" s="86"/>
      <c r="DPR2" s="86"/>
      <c r="DPS2" s="86" t="s">
        <v>479</v>
      </c>
      <c r="DPT2" s="86">
        <v>18</v>
      </c>
      <c r="DPU2" s="86"/>
      <c r="DPV2" s="86" t="s">
        <v>541</v>
      </c>
      <c r="DPW2" s="86" t="s">
        <v>563</v>
      </c>
      <c r="DPX2" s="86"/>
      <c r="DPY2" s="86"/>
      <c r="DQD2" s="86"/>
      <c r="DQE2" s="86"/>
      <c r="DQF2" s="86"/>
      <c r="DQG2" s="86" t="s">
        <v>479</v>
      </c>
      <c r="DQH2" s="86">
        <v>11</v>
      </c>
      <c r="DQI2" s="86"/>
      <c r="DQJ2" s="86" t="s">
        <v>541</v>
      </c>
      <c r="DQK2" s="86" t="s">
        <v>546</v>
      </c>
      <c r="DQL2" s="86"/>
      <c r="DQM2" s="86"/>
      <c r="DQR2" s="86"/>
      <c r="DQS2" s="86"/>
      <c r="DQT2" s="86"/>
      <c r="DQU2" s="86" t="s">
        <v>479</v>
      </c>
      <c r="DQV2" s="86">
        <v>24</v>
      </c>
      <c r="DQW2" s="86"/>
      <c r="DQX2" s="86" t="s">
        <v>541</v>
      </c>
      <c r="DQY2" s="86" t="s">
        <v>550</v>
      </c>
      <c r="DQZ2" s="86"/>
      <c r="DRA2" s="86"/>
      <c r="DRF2" s="86"/>
      <c r="DRG2" s="86"/>
      <c r="DRH2" s="86"/>
      <c r="DRI2" s="86" t="s">
        <v>479</v>
      </c>
      <c r="DRJ2" s="86">
        <v>25</v>
      </c>
      <c r="DRK2" s="86"/>
      <c r="DRL2" s="86" t="s">
        <v>541</v>
      </c>
      <c r="DRM2" s="86" t="s">
        <v>557</v>
      </c>
      <c r="DRN2" s="86"/>
      <c r="DRO2" s="86"/>
      <c r="DRT2" s="86"/>
      <c r="DRU2" s="86"/>
      <c r="DRV2" s="86"/>
      <c r="DRW2" s="86" t="s">
        <v>479</v>
      </c>
      <c r="DRX2" s="86">
        <v>4</v>
      </c>
      <c r="DRY2" s="86"/>
      <c r="DRZ2" s="86" t="s">
        <v>541</v>
      </c>
      <c r="DSA2" s="86" t="s">
        <v>552</v>
      </c>
      <c r="DSB2" s="86"/>
      <c r="DSC2" s="86"/>
      <c r="DSH2" s="86"/>
      <c r="DSI2" s="86"/>
      <c r="DSJ2" s="86"/>
      <c r="DSK2" s="86" t="s">
        <v>479</v>
      </c>
      <c r="DSL2" s="86">
        <v>2</v>
      </c>
      <c r="DSM2" s="86"/>
      <c r="DSN2" s="86" t="s">
        <v>541</v>
      </c>
      <c r="DSO2" s="86" t="s">
        <v>577</v>
      </c>
      <c r="DSP2" s="86"/>
      <c r="DSQ2" s="86"/>
      <c r="DSV2" s="86"/>
      <c r="DSW2" s="86"/>
      <c r="DSX2" s="86"/>
      <c r="DSY2" s="86" t="s">
        <v>479</v>
      </c>
      <c r="DSZ2" s="86">
        <v>15</v>
      </c>
      <c r="DTA2" s="86"/>
      <c r="DTB2" s="86" t="s">
        <v>541</v>
      </c>
      <c r="DTC2" s="86" t="s">
        <v>569</v>
      </c>
      <c r="DTD2" s="86"/>
      <c r="DTE2" s="86"/>
      <c r="DTJ2" s="86"/>
      <c r="DTK2" s="86"/>
      <c r="DTL2" s="86"/>
      <c r="DTM2" s="86" t="s">
        <v>479</v>
      </c>
      <c r="DTN2" s="86">
        <v>10</v>
      </c>
      <c r="DTO2" s="86"/>
      <c r="DTP2" s="86" t="s">
        <v>541</v>
      </c>
      <c r="DTQ2" s="86" t="s">
        <v>559</v>
      </c>
      <c r="DTR2" s="86"/>
      <c r="DTS2" s="86"/>
      <c r="DTX2" s="86"/>
      <c r="DTY2" s="86"/>
      <c r="DTZ2" s="86"/>
      <c r="DUA2" s="86" t="s">
        <v>479</v>
      </c>
      <c r="DUB2" s="86">
        <v>8</v>
      </c>
      <c r="DUC2" s="86"/>
      <c r="DUD2" s="86" t="s">
        <v>541</v>
      </c>
      <c r="DUE2" s="86" t="s">
        <v>561</v>
      </c>
      <c r="DUF2" s="86"/>
      <c r="DUG2" s="86"/>
      <c r="DUL2" s="86"/>
      <c r="DUM2" s="86"/>
      <c r="DUN2" s="86"/>
      <c r="DUO2" s="86" t="s">
        <v>479</v>
      </c>
      <c r="DUP2" s="86">
        <v>13</v>
      </c>
      <c r="DUQ2" s="86"/>
      <c r="DUR2" s="86" t="s">
        <v>541</v>
      </c>
      <c r="DUS2" s="86" t="s">
        <v>560</v>
      </c>
      <c r="DUT2" s="86"/>
      <c r="DUU2" s="86"/>
      <c r="DUZ2" s="86"/>
      <c r="DVA2" s="86"/>
      <c r="DVB2" s="86"/>
      <c r="DVC2" s="86" t="s">
        <v>479</v>
      </c>
      <c r="DVD2" s="86">
        <v>22</v>
      </c>
      <c r="DVE2" s="86"/>
      <c r="DVF2" s="86" t="s">
        <v>541</v>
      </c>
      <c r="DVG2" s="86" t="s">
        <v>545</v>
      </c>
      <c r="DVH2" s="86"/>
      <c r="DVI2" s="86"/>
      <c r="DVN2" s="86"/>
      <c r="DVO2" s="86"/>
      <c r="DVP2" s="86"/>
      <c r="DVQ2" s="86" t="s">
        <v>479</v>
      </c>
      <c r="DVR2" s="86">
        <v>32</v>
      </c>
      <c r="DVS2" s="86"/>
      <c r="DVT2" s="86" t="s">
        <v>541</v>
      </c>
      <c r="DVU2" s="86" t="s">
        <v>570</v>
      </c>
      <c r="DVV2" s="86"/>
      <c r="DVW2" s="86"/>
      <c r="DWB2" s="86"/>
      <c r="DWC2" s="86"/>
      <c r="DWD2" s="86"/>
      <c r="DWE2" s="86" t="s">
        <v>479</v>
      </c>
      <c r="DWF2" s="86">
        <v>17</v>
      </c>
      <c r="DWG2" s="86"/>
      <c r="DWH2" s="86" t="s">
        <v>541</v>
      </c>
      <c r="DWI2" s="86" t="s">
        <v>549</v>
      </c>
      <c r="DWJ2" s="86"/>
      <c r="DWK2" s="86"/>
      <c r="DWP2" s="86"/>
      <c r="DWQ2" s="86"/>
      <c r="DWR2" s="86"/>
      <c r="DWS2" s="86" t="s">
        <v>479</v>
      </c>
      <c r="DWT2" s="86">
        <v>31</v>
      </c>
      <c r="DWU2" s="86"/>
      <c r="DWV2" s="86" t="s">
        <v>541</v>
      </c>
      <c r="DWW2" s="86" t="s">
        <v>547</v>
      </c>
      <c r="DWX2" s="86"/>
      <c r="DWY2" s="86"/>
      <c r="DXD2" s="86"/>
      <c r="DXE2" s="86"/>
      <c r="DXF2" s="86"/>
      <c r="DXG2" s="86" t="s">
        <v>479</v>
      </c>
      <c r="DXH2" s="86">
        <v>2</v>
      </c>
      <c r="DXI2" s="86"/>
      <c r="DXJ2" s="86" t="s">
        <v>541</v>
      </c>
      <c r="DXK2" s="86" t="s">
        <v>575</v>
      </c>
      <c r="DXL2" s="86"/>
      <c r="DXM2" s="86"/>
      <c r="DXR2" s="86"/>
      <c r="DXS2" s="86"/>
      <c r="DXT2" s="86"/>
      <c r="DXU2" s="86" t="s">
        <v>479</v>
      </c>
      <c r="DXV2" s="86">
        <v>26</v>
      </c>
      <c r="DXW2" s="86"/>
      <c r="DXX2" s="86" t="s">
        <v>541</v>
      </c>
      <c r="DXY2" s="86" t="s">
        <v>548</v>
      </c>
      <c r="DXZ2" s="86"/>
      <c r="DYA2" s="86"/>
      <c r="DYF2" s="86"/>
      <c r="DYG2" s="86"/>
      <c r="DYH2" s="86"/>
      <c r="DYI2" s="86" t="s">
        <v>479</v>
      </c>
      <c r="DYJ2" s="86">
        <v>1</v>
      </c>
      <c r="DYK2" s="86"/>
      <c r="DYL2" s="86" t="s">
        <v>541</v>
      </c>
      <c r="DYM2" s="86" t="s">
        <v>543</v>
      </c>
      <c r="DYN2" s="86"/>
      <c r="DYO2" s="86"/>
      <c r="DYT2" s="86"/>
      <c r="DYU2" s="86"/>
      <c r="DYV2" s="86"/>
      <c r="DYW2" s="86" t="s">
        <v>479</v>
      </c>
      <c r="DYX2" s="86">
        <v>27</v>
      </c>
      <c r="DYY2" s="86"/>
      <c r="DYZ2" s="86" t="s">
        <v>541</v>
      </c>
      <c r="DZA2" s="86" t="s">
        <v>566</v>
      </c>
      <c r="DZB2" s="86"/>
      <c r="DZC2" s="86"/>
      <c r="DZH2" s="86"/>
      <c r="DZI2" s="86"/>
      <c r="DZJ2" s="86"/>
      <c r="DZK2" s="86" t="s">
        <v>479</v>
      </c>
      <c r="DZL2" s="86">
        <v>29</v>
      </c>
      <c r="DZM2" s="86"/>
      <c r="DZN2" s="86" t="s">
        <v>541</v>
      </c>
      <c r="DZO2" s="86" t="s">
        <v>573</v>
      </c>
      <c r="DZP2" s="86"/>
      <c r="DZQ2" s="86"/>
      <c r="DZV2" s="86"/>
      <c r="DZW2" s="86"/>
      <c r="DZX2" s="86"/>
      <c r="DZY2" s="86" t="s">
        <v>479</v>
      </c>
      <c r="DZZ2" s="86">
        <v>5</v>
      </c>
      <c r="EAA2" s="86"/>
      <c r="EAB2" s="86" t="s">
        <v>541</v>
      </c>
      <c r="EAC2" s="86" t="s">
        <v>562</v>
      </c>
      <c r="EAD2" s="86"/>
      <c r="EAE2" s="86"/>
      <c r="EAJ2" s="86"/>
      <c r="EAK2" s="86"/>
      <c r="EAL2" s="86"/>
      <c r="EAM2" s="86" t="s">
        <v>479</v>
      </c>
      <c r="EAN2" s="86">
        <v>31</v>
      </c>
      <c r="EAO2" s="86"/>
      <c r="EAP2" s="86" t="s">
        <v>541</v>
      </c>
      <c r="EAQ2" s="86" t="s">
        <v>553</v>
      </c>
      <c r="EAR2" s="86"/>
      <c r="EAS2" s="86"/>
      <c r="EAX2" s="86"/>
      <c r="EAY2" s="86"/>
      <c r="EAZ2" s="86"/>
      <c r="EBA2" s="86" t="s">
        <v>479</v>
      </c>
      <c r="EBB2" s="86">
        <v>16</v>
      </c>
      <c r="EBC2" s="86"/>
      <c r="EBD2" s="86" t="s">
        <v>541</v>
      </c>
      <c r="EBE2" s="86" t="s">
        <v>567</v>
      </c>
      <c r="EBF2" s="86"/>
      <c r="EBG2" s="86"/>
      <c r="EBL2" s="86"/>
      <c r="EBM2" s="86"/>
      <c r="EBN2" s="86"/>
      <c r="EBO2" s="86" t="s">
        <v>479</v>
      </c>
      <c r="EBP2" s="86">
        <v>26</v>
      </c>
      <c r="EBQ2" s="86"/>
      <c r="EBR2" s="86" t="s">
        <v>541</v>
      </c>
      <c r="EBS2" s="86" t="s">
        <v>556</v>
      </c>
      <c r="EBT2" s="86"/>
      <c r="EBU2" s="86"/>
      <c r="EBZ2" s="86"/>
      <c r="ECA2" s="86"/>
      <c r="ECB2" s="86"/>
      <c r="ECC2" s="86" t="s">
        <v>479</v>
      </c>
      <c r="ECD2" s="86">
        <v>27</v>
      </c>
      <c r="ECE2" s="86"/>
      <c r="ECF2" s="86" t="s">
        <v>541</v>
      </c>
      <c r="ECG2" s="86" t="s">
        <v>565</v>
      </c>
      <c r="ECH2" s="86"/>
      <c r="ECI2" s="86"/>
      <c r="ECN2" s="86"/>
      <c r="ECO2" s="86"/>
      <c r="ECP2" s="86"/>
      <c r="ECQ2" s="86" t="s">
        <v>479</v>
      </c>
      <c r="ECR2" s="86">
        <v>20</v>
      </c>
      <c r="ECS2" s="86"/>
      <c r="ECT2" s="86" t="s">
        <v>541</v>
      </c>
      <c r="ECU2" s="86" t="s">
        <v>564</v>
      </c>
      <c r="ECV2" s="86"/>
      <c r="ECW2" s="86"/>
      <c r="EDB2" s="86"/>
      <c r="EDC2" s="86"/>
      <c r="EDD2" s="86"/>
      <c r="EDE2" s="86" t="s">
        <v>479</v>
      </c>
      <c r="EDF2" s="86">
        <v>12</v>
      </c>
      <c r="EDG2" s="86"/>
      <c r="EDH2" s="86" t="s">
        <v>541</v>
      </c>
      <c r="EDI2" s="86" t="s">
        <v>554</v>
      </c>
      <c r="EDJ2" s="86"/>
      <c r="EDK2" s="86"/>
      <c r="EDP2" s="86"/>
      <c r="EDQ2" s="86"/>
      <c r="EDR2" s="86"/>
      <c r="EDS2" s="86" t="s">
        <v>479</v>
      </c>
      <c r="EDT2" s="86">
        <v>19</v>
      </c>
      <c r="EDU2" s="86"/>
      <c r="EDV2" s="86" t="s">
        <v>541</v>
      </c>
      <c r="EDW2" s="86" t="s">
        <v>555</v>
      </c>
      <c r="EDX2" s="86"/>
      <c r="EDY2" s="86"/>
      <c r="EED2" s="86"/>
      <c r="EEE2" s="86"/>
      <c r="EEF2" s="86"/>
      <c r="EEG2" s="86" t="s">
        <v>479</v>
      </c>
      <c r="EEH2" s="86">
        <v>25</v>
      </c>
      <c r="EEI2" s="86"/>
      <c r="EEJ2" s="86" t="s">
        <v>541</v>
      </c>
      <c r="EEK2" s="86" t="s">
        <v>568</v>
      </c>
      <c r="EEL2" s="86"/>
      <c r="EEM2" s="86"/>
      <c r="EER2" s="86"/>
      <c r="EES2" s="86"/>
      <c r="EET2" s="86"/>
      <c r="EEU2" s="86" t="s">
        <v>479</v>
      </c>
      <c r="EEV2" s="86">
        <v>24</v>
      </c>
      <c r="EEW2" s="86"/>
      <c r="EEX2" s="86" t="s">
        <v>541</v>
      </c>
      <c r="EEY2" s="86" t="s">
        <v>550</v>
      </c>
      <c r="EEZ2" s="86"/>
      <c r="EFA2" s="86"/>
      <c r="EFF2" s="86"/>
      <c r="EFG2" s="86"/>
      <c r="EFH2" s="86"/>
      <c r="EFI2" s="86" t="s">
        <v>479</v>
      </c>
      <c r="EFJ2" s="86">
        <v>14</v>
      </c>
      <c r="EFK2" s="86"/>
      <c r="EFL2" s="86" t="s">
        <v>541</v>
      </c>
      <c r="EFM2" s="86" t="s">
        <v>551</v>
      </c>
      <c r="EFN2" s="86"/>
      <c r="EFO2" s="86"/>
      <c r="EFT2" s="86"/>
      <c r="EFU2" s="86"/>
      <c r="EFV2" s="86"/>
      <c r="EFW2" s="86" t="s">
        <v>479</v>
      </c>
      <c r="EFX2" s="86">
        <v>15</v>
      </c>
      <c r="EFY2" s="86"/>
      <c r="EFZ2" s="86" t="s">
        <v>541</v>
      </c>
      <c r="EGA2" s="86" t="s">
        <v>558</v>
      </c>
      <c r="EGB2" s="86"/>
      <c r="EGC2" s="86"/>
      <c r="EGH2" s="86"/>
      <c r="EGI2" s="86"/>
      <c r="EGJ2" s="86"/>
      <c r="EGK2" s="86" t="s">
        <v>479</v>
      </c>
      <c r="EGL2" s="86">
        <v>11</v>
      </c>
      <c r="EGM2" s="86"/>
      <c r="EGN2" s="86" t="s">
        <v>541</v>
      </c>
      <c r="EGO2" s="86" t="s">
        <v>546</v>
      </c>
      <c r="EGP2" s="86"/>
      <c r="EGQ2" s="86"/>
      <c r="EGV2" s="86"/>
      <c r="EGW2" s="86"/>
      <c r="EGX2" s="86"/>
      <c r="EGY2" s="86" t="s">
        <v>479</v>
      </c>
      <c r="EGZ2" s="86">
        <v>18</v>
      </c>
      <c r="EHA2" s="86"/>
      <c r="EHB2" s="86" t="s">
        <v>541</v>
      </c>
      <c r="EHC2" s="86" t="s">
        <v>563</v>
      </c>
      <c r="EHD2" s="86"/>
      <c r="EHE2" s="86"/>
      <c r="EHJ2" s="86"/>
      <c r="EHK2" s="86"/>
      <c r="EHL2" s="86"/>
      <c r="EHM2" s="86" t="s">
        <v>479</v>
      </c>
      <c r="EHN2" s="86">
        <v>4</v>
      </c>
      <c r="EHO2" s="86"/>
      <c r="EHP2" s="86" t="s">
        <v>541</v>
      </c>
      <c r="EHQ2" s="86" t="s">
        <v>552</v>
      </c>
      <c r="EHR2" s="86"/>
      <c r="EHS2" s="86"/>
      <c r="EHX2" s="86"/>
      <c r="EHY2" s="86"/>
      <c r="EHZ2" s="86"/>
      <c r="EIA2" s="86" t="s">
        <v>479</v>
      </c>
      <c r="EIB2" s="86">
        <v>25</v>
      </c>
      <c r="EIC2" s="86"/>
      <c r="EID2" s="86" t="s">
        <v>541</v>
      </c>
      <c r="EIE2" s="86" t="s">
        <v>557</v>
      </c>
      <c r="EIF2" s="86"/>
      <c r="EIG2" s="86"/>
      <c r="EIL2" s="86"/>
      <c r="EIM2" s="86"/>
      <c r="EIN2" s="86"/>
      <c r="EIO2" s="86" t="s">
        <v>479</v>
      </c>
      <c r="EIP2" s="86">
        <v>14</v>
      </c>
      <c r="EIQ2" s="86"/>
      <c r="EIR2" s="86" t="s">
        <v>541</v>
      </c>
      <c r="EIS2" s="86" t="s">
        <v>551</v>
      </c>
      <c r="EIT2" s="86"/>
      <c r="EIU2" s="86"/>
      <c r="EIZ2" s="86"/>
      <c r="EJA2" s="86"/>
      <c r="EJB2" s="86"/>
      <c r="EJC2" s="86" t="s">
        <v>479</v>
      </c>
      <c r="EJD2" s="86">
        <v>27</v>
      </c>
      <c r="EJE2" s="86"/>
      <c r="EJF2" s="86" t="s">
        <v>541</v>
      </c>
      <c r="EJG2" s="86" t="s">
        <v>566</v>
      </c>
      <c r="EJH2" s="86"/>
      <c r="EJI2" s="86"/>
      <c r="EJN2" s="86"/>
      <c r="EJO2" s="86"/>
      <c r="EJP2" s="86"/>
      <c r="EJQ2" s="86" t="s">
        <v>479</v>
      </c>
      <c r="EJR2" s="86">
        <v>10</v>
      </c>
      <c r="EJS2" s="86"/>
      <c r="EJT2" s="86" t="s">
        <v>541</v>
      </c>
      <c r="EJU2" s="86" t="s">
        <v>559</v>
      </c>
      <c r="EJV2" s="86"/>
      <c r="EJW2" s="86"/>
      <c r="EKB2" s="86"/>
      <c r="EKC2" s="86"/>
      <c r="EKD2" s="86"/>
      <c r="EKE2" s="86" t="s">
        <v>479</v>
      </c>
      <c r="EKF2" s="86">
        <v>31</v>
      </c>
      <c r="EKG2" s="86"/>
      <c r="EKH2" s="86" t="s">
        <v>541</v>
      </c>
      <c r="EKI2" s="86" t="s">
        <v>547</v>
      </c>
      <c r="EKJ2" s="86"/>
      <c r="EKK2" s="86"/>
      <c r="EKP2" s="86"/>
      <c r="EKQ2" s="86"/>
      <c r="EKR2" s="86"/>
      <c r="EKS2" s="86" t="s">
        <v>479</v>
      </c>
      <c r="EKT2" s="86">
        <v>31</v>
      </c>
      <c r="EKU2" s="86"/>
      <c r="EKV2" s="86" t="s">
        <v>541</v>
      </c>
      <c r="EKW2" s="86" t="s">
        <v>553</v>
      </c>
      <c r="EKX2" s="86"/>
      <c r="EKY2" s="86"/>
      <c r="ELD2" s="86"/>
      <c r="ELE2" s="86"/>
      <c r="ELF2" s="86"/>
      <c r="ELG2" s="86" t="s">
        <v>479</v>
      </c>
      <c r="ELH2" s="86">
        <v>15</v>
      </c>
      <c r="ELI2" s="86"/>
      <c r="ELJ2" s="86" t="s">
        <v>541</v>
      </c>
      <c r="ELK2" s="86" t="s">
        <v>569</v>
      </c>
      <c r="ELL2" s="86"/>
      <c r="ELM2" s="86"/>
      <c r="ELR2" s="86"/>
      <c r="ELS2" s="86"/>
      <c r="ELT2" s="86"/>
      <c r="ELU2" s="86" t="s">
        <v>479</v>
      </c>
      <c r="ELV2" s="86">
        <v>2</v>
      </c>
      <c r="ELW2" s="86"/>
      <c r="ELX2" s="86" t="s">
        <v>541</v>
      </c>
      <c r="ELY2" s="86" t="s">
        <v>544</v>
      </c>
      <c r="ELZ2" s="86"/>
      <c r="EMA2" s="86"/>
      <c r="EMF2" s="86"/>
      <c r="EMG2" s="86"/>
      <c r="EMH2" s="86"/>
      <c r="EMI2" s="86" t="s">
        <v>479</v>
      </c>
      <c r="EMJ2" s="86">
        <v>27</v>
      </c>
      <c r="EMK2" s="86"/>
      <c r="EML2" s="86" t="s">
        <v>541</v>
      </c>
      <c r="EMM2" s="86" t="s">
        <v>566</v>
      </c>
      <c r="EMN2" s="86"/>
      <c r="EMO2" s="86"/>
      <c r="EMT2" s="86"/>
      <c r="EMU2" s="86"/>
      <c r="EMV2" s="86"/>
      <c r="EMW2" s="86" t="s">
        <v>479</v>
      </c>
      <c r="EMX2" s="86">
        <v>32</v>
      </c>
      <c r="EMY2" s="86"/>
      <c r="EMZ2" s="86" t="s">
        <v>541</v>
      </c>
      <c r="ENA2" s="86" t="s">
        <v>570</v>
      </c>
      <c r="ENB2" s="86"/>
      <c r="ENC2" s="86"/>
      <c r="ENH2" s="86"/>
      <c r="ENI2" s="86"/>
      <c r="ENJ2" s="86"/>
      <c r="ENK2" s="86" t="s">
        <v>479</v>
      </c>
      <c r="ENL2" s="86">
        <v>8</v>
      </c>
      <c r="ENM2" s="86"/>
      <c r="ENN2" s="86" t="s">
        <v>541</v>
      </c>
      <c r="ENO2" s="86" t="s">
        <v>561</v>
      </c>
      <c r="ENP2" s="86"/>
      <c r="ENQ2" s="86"/>
      <c r="ENV2" s="86"/>
      <c r="ENW2" s="86"/>
      <c r="ENX2" s="86"/>
      <c r="ENY2" s="86" t="s">
        <v>479</v>
      </c>
      <c r="ENZ2" s="86">
        <v>16</v>
      </c>
      <c r="EOA2" s="86"/>
      <c r="EOB2" s="86" t="s">
        <v>541</v>
      </c>
      <c r="EOC2" s="86" t="s">
        <v>567</v>
      </c>
      <c r="EOD2" s="86"/>
      <c r="EOE2" s="86"/>
      <c r="EOJ2" s="86"/>
      <c r="EOK2" s="86"/>
      <c r="EOL2" s="86"/>
      <c r="EOM2" s="86" t="s">
        <v>479</v>
      </c>
      <c r="EON2" s="86">
        <v>23</v>
      </c>
      <c r="EOO2" s="86"/>
      <c r="EOP2" s="86" t="s">
        <v>541</v>
      </c>
      <c r="EOQ2" s="86" t="s">
        <v>572</v>
      </c>
      <c r="EOR2" s="86"/>
      <c r="EOS2" s="86"/>
      <c r="EOX2" s="86"/>
      <c r="EOY2" s="86"/>
      <c r="EOZ2" s="86"/>
      <c r="EPA2" s="86" t="s">
        <v>479</v>
      </c>
      <c r="EPB2" s="86">
        <v>26</v>
      </c>
      <c r="EPC2" s="86"/>
      <c r="EPD2" s="86" t="s">
        <v>541</v>
      </c>
      <c r="EPE2" s="86" t="s">
        <v>548</v>
      </c>
      <c r="EPF2" s="86"/>
      <c r="EPG2" s="86"/>
      <c r="EPL2" s="86"/>
      <c r="EPM2" s="86"/>
      <c r="EPN2" s="86"/>
      <c r="EPO2" s="86" t="s">
        <v>479</v>
      </c>
      <c r="EPP2" s="86">
        <v>17</v>
      </c>
      <c r="EPQ2" s="86"/>
      <c r="EPR2" s="86" t="s">
        <v>541</v>
      </c>
      <c r="EPS2" s="86" t="s">
        <v>549</v>
      </c>
      <c r="EPT2" s="86"/>
      <c r="EPU2" s="86"/>
      <c r="EPZ2" s="86"/>
      <c r="EQA2" s="86"/>
      <c r="EQB2" s="86"/>
      <c r="EQC2" s="86" t="s">
        <v>479</v>
      </c>
      <c r="EQD2" s="86">
        <v>13</v>
      </c>
      <c r="EQE2" s="86"/>
      <c r="EQF2" s="86" t="s">
        <v>541</v>
      </c>
      <c r="EQG2" s="86" t="s">
        <v>560</v>
      </c>
      <c r="EQH2" s="86"/>
      <c r="EQI2" s="86"/>
      <c r="EQN2" s="86"/>
      <c r="EQO2" s="86"/>
      <c r="EQP2" s="86"/>
      <c r="EQQ2" s="86" t="s">
        <v>479</v>
      </c>
      <c r="EQR2" s="86">
        <v>27</v>
      </c>
      <c r="EQS2" s="86"/>
      <c r="EQT2" s="86" t="s">
        <v>541</v>
      </c>
      <c r="EQU2" s="86" t="s">
        <v>565</v>
      </c>
      <c r="EQV2" s="86"/>
      <c r="EQW2" s="86"/>
      <c r="ERB2" s="86"/>
      <c r="ERC2" s="86"/>
      <c r="ERD2" s="86"/>
      <c r="ERE2" s="86" t="s">
        <v>479</v>
      </c>
      <c r="ERF2" s="86">
        <v>26</v>
      </c>
      <c r="ERG2" s="86"/>
      <c r="ERH2" s="86" t="s">
        <v>541</v>
      </c>
      <c r="ERI2" s="86" t="s">
        <v>556</v>
      </c>
      <c r="ERJ2" s="86"/>
      <c r="ERK2" s="86"/>
      <c r="ERP2" s="86"/>
      <c r="ERQ2" s="86"/>
      <c r="ERR2" s="86"/>
      <c r="ERS2" s="86" t="s">
        <v>479</v>
      </c>
      <c r="ERT2" s="86">
        <v>11</v>
      </c>
      <c r="ERU2" s="86"/>
      <c r="ERV2" s="86" t="s">
        <v>541</v>
      </c>
      <c r="ERW2" s="86" t="s">
        <v>546</v>
      </c>
      <c r="ERX2" s="86"/>
      <c r="ERY2" s="86"/>
      <c r="ESD2" s="86"/>
      <c r="ESE2" s="86"/>
      <c r="ESF2" s="86"/>
      <c r="ESG2" s="86" t="s">
        <v>479</v>
      </c>
      <c r="ESH2" s="86">
        <v>24</v>
      </c>
      <c r="ESI2" s="86"/>
      <c r="ESJ2" s="86" t="s">
        <v>541</v>
      </c>
      <c r="ESK2" s="86" t="s">
        <v>668</v>
      </c>
      <c r="ESL2" s="86"/>
      <c r="ESM2" s="86"/>
      <c r="ESR2" s="86"/>
      <c r="ESS2" s="86"/>
      <c r="EST2" s="86"/>
      <c r="ESU2" s="86" t="s">
        <v>479</v>
      </c>
      <c r="ESV2" s="86">
        <v>12</v>
      </c>
      <c r="ESW2" s="86"/>
      <c r="ESX2" s="86" t="s">
        <v>541</v>
      </c>
      <c r="ESY2" s="86" t="s">
        <v>554</v>
      </c>
      <c r="ESZ2" s="86"/>
      <c r="ETA2" s="86"/>
      <c r="ETF2" s="86"/>
      <c r="ETG2" s="86"/>
      <c r="ETH2" s="86"/>
      <c r="ETI2" s="86" t="s">
        <v>479</v>
      </c>
      <c r="ETJ2" s="86">
        <v>25</v>
      </c>
      <c r="ETK2" s="86"/>
      <c r="ETL2" s="86" t="s">
        <v>541</v>
      </c>
      <c r="ETM2" s="86" t="s">
        <v>557</v>
      </c>
      <c r="ETN2" s="86"/>
      <c r="ETO2" s="86"/>
      <c r="ETT2" s="86"/>
      <c r="ETU2" s="86"/>
      <c r="ETV2" s="86"/>
      <c r="ETW2" s="86" t="s">
        <v>479</v>
      </c>
      <c r="ETX2" s="86">
        <v>1</v>
      </c>
      <c r="ETY2" s="86"/>
      <c r="ETZ2" s="86" t="s">
        <v>541</v>
      </c>
      <c r="EUA2" s="86" t="s">
        <v>543</v>
      </c>
      <c r="EUB2" s="86"/>
      <c r="EUC2" s="86"/>
      <c r="EUH2" s="86"/>
      <c r="EUI2" s="86"/>
      <c r="EUJ2" s="86"/>
      <c r="EUK2" s="86" t="s">
        <v>479</v>
      </c>
      <c r="EUL2" s="86">
        <v>19</v>
      </c>
      <c r="EUM2" s="86"/>
      <c r="EUN2" s="86" t="s">
        <v>541</v>
      </c>
      <c r="EUO2" s="86" t="s">
        <v>555</v>
      </c>
      <c r="EUP2" s="86"/>
      <c r="EUQ2" s="86"/>
      <c r="EUV2" s="86"/>
      <c r="EUW2" s="86"/>
      <c r="EUX2" s="86"/>
      <c r="EUY2" s="86" t="s">
        <v>479</v>
      </c>
      <c r="EUZ2" s="86">
        <v>20</v>
      </c>
      <c r="EVA2" s="86"/>
      <c r="EVB2" s="86" t="s">
        <v>541</v>
      </c>
      <c r="EVC2" s="86" t="s">
        <v>564</v>
      </c>
      <c r="EVD2" s="86"/>
      <c r="EVE2" s="86"/>
      <c r="EVJ2" s="86"/>
      <c r="EVK2" s="86"/>
      <c r="EVL2" s="86"/>
      <c r="EVM2" s="86" t="s">
        <v>479</v>
      </c>
      <c r="EVN2" s="86">
        <v>18</v>
      </c>
      <c r="EVO2" s="86"/>
      <c r="EVP2" s="86" t="s">
        <v>541</v>
      </c>
      <c r="EVQ2" s="86" t="s">
        <v>563</v>
      </c>
      <c r="EVR2" s="86"/>
      <c r="EVS2" s="86"/>
      <c r="EVX2" s="86"/>
      <c r="EVY2" s="86"/>
      <c r="EVZ2" s="86"/>
      <c r="EWA2" s="86" t="s">
        <v>479</v>
      </c>
      <c r="EWB2" s="86">
        <v>15</v>
      </c>
      <c r="EWC2" s="86"/>
      <c r="EWD2" s="86" t="s">
        <v>541</v>
      </c>
      <c r="EWE2" s="86" t="s">
        <v>558</v>
      </c>
      <c r="EWF2" s="86"/>
      <c r="EWG2" s="86"/>
      <c r="EWL2" s="86"/>
      <c r="EWM2" s="86"/>
      <c r="EWN2" s="86"/>
      <c r="EWO2" s="86" t="s">
        <v>479</v>
      </c>
      <c r="EWP2" s="86">
        <v>4</v>
      </c>
      <c r="EWQ2" s="86"/>
      <c r="EWR2" s="86" t="s">
        <v>541</v>
      </c>
      <c r="EWS2" s="86" t="s">
        <v>552</v>
      </c>
      <c r="EWT2" s="86"/>
      <c r="EWU2" s="86"/>
      <c r="EWZ2" s="86"/>
      <c r="EXA2" s="86"/>
      <c r="EXB2" s="86"/>
      <c r="EXC2" s="86" t="s">
        <v>479</v>
      </c>
      <c r="EXD2" s="86">
        <v>10</v>
      </c>
      <c r="EXE2" s="86"/>
      <c r="EXF2" s="86" t="s">
        <v>541</v>
      </c>
      <c r="EXG2" s="86" t="s">
        <v>559</v>
      </c>
      <c r="EXH2" s="86"/>
      <c r="EXI2" s="86"/>
      <c r="EXN2" s="86"/>
      <c r="EXO2" s="86"/>
      <c r="EXP2" s="86"/>
      <c r="EXQ2" s="86" t="s">
        <v>479</v>
      </c>
      <c r="EXR2" s="86">
        <v>31</v>
      </c>
      <c r="EXS2" s="86"/>
      <c r="EXT2" s="86" t="s">
        <v>541</v>
      </c>
      <c r="EXU2" s="86" t="s">
        <v>553</v>
      </c>
      <c r="EXV2" s="86"/>
      <c r="EXW2" s="86"/>
      <c r="EYB2" s="86"/>
      <c r="EYC2" s="86"/>
      <c r="EYD2" s="86"/>
      <c r="EYE2" s="86" t="s">
        <v>479</v>
      </c>
      <c r="EYF2" s="86">
        <v>27</v>
      </c>
      <c r="EYG2" s="86"/>
      <c r="EYH2" s="86" t="s">
        <v>541</v>
      </c>
      <c r="EYI2" s="86" t="s">
        <v>566</v>
      </c>
      <c r="EYJ2" s="86"/>
      <c r="EYK2" s="86"/>
      <c r="EYP2" s="86"/>
      <c r="EYQ2" s="86"/>
      <c r="EYR2" s="86"/>
      <c r="EYS2" s="86" t="s">
        <v>479</v>
      </c>
      <c r="EYT2" s="86">
        <v>13</v>
      </c>
      <c r="EYU2" s="86"/>
      <c r="EYV2" s="86" t="s">
        <v>541</v>
      </c>
      <c r="EYW2" s="86" t="s">
        <v>560</v>
      </c>
      <c r="EYX2" s="86"/>
      <c r="EYY2" s="86"/>
      <c r="EZD2" s="86"/>
      <c r="EZE2" s="86"/>
      <c r="EZF2" s="86"/>
      <c r="EZG2" s="86" t="s">
        <v>479</v>
      </c>
      <c r="EZH2" s="86">
        <v>29</v>
      </c>
      <c r="EZI2" s="86"/>
      <c r="EZJ2" s="86" t="s">
        <v>541</v>
      </c>
      <c r="EZK2" s="86" t="s">
        <v>573</v>
      </c>
      <c r="EZL2" s="86"/>
      <c r="EZM2" s="86"/>
      <c r="EZR2" s="86"/>
      <c r="EZS2" s="86"/>
      <c r="EZT2" s="86"/>
      <c r="EZU2" s="86" t="s">
        <v>479</v>
      </c>
      <c r="EZV2" s="86">
        <v>32</v>
      </c>
      <c r="EZW2" s="86"/>
      <c r="EZX2" s="86" t="s">
        <v>541</v>
      </c>
      <c r="EZY2" s="86" t="s">
        <v>570</v>
      </c>
      <c r="EZZ2" s="86"/>
      <c r="FAA2" s="86"/>
      <c r="FAF2" s="86"/>
      <c r="FAG2" s="86"/>
      <c r="FAH2" s="86"/>
      <c r="FAI2" s="86" t="s">
        <v>479</v>
      </c>
      <c r="FAJ2" s="86">
        <v>22</v>
      </c>
      <c r="FAK2" s="86"/>
      <c r="FAL2" s="86" t="s">
        <v>541</v>
      </c>
      <c r="FAM2" s="86" t="s">
        <v>545</v>
      </c>
      <c r="FAN2" s="86"/>
      <c r="FAO2" s="86"/>
      <c r="FAT2" s="86"/>
      <c r="FAU2" s="86"/>
      <c r="FAV2" s="86"/>
      <c r="FAW2" s="86" t="s">
        <v>479</v>
      </c>
      <c r="FAX2" s="86">
        <v>26</v>
      </c>
      <c r="FAY2" s="86"/>
      <c r="FAZ2" s="86" t="s">
        <v>541</v>
      </c>
      <c r="FBA2" s="86" t="s">
        <v>548</v>
      </c>
      <c r="FBB2" s="86"/>
      <c r="FBC2" s="86"/>
      <c r="FBH2" s="86"/>
      <c r="FBI2" s="86"/>
      <c r="FBJ2" s="86"/>
      <c r="FBK2" s="86" t="s">
        <v>479</v>
      </c>
      <c r="FBL2" s="86">
        <v>5</v>
      </c>
      <c r="FBM2" s="86"/>
      <c r="FBN2" s="86" t="s">
        <v>541</v>
      </c>
      <c r="FBO2" s="86" t="s">
        <v>562</v>
      </c>
      <c r="FBP2" s="86"/>
      <c r="FBQ2" s="86"/>
      <c r="FBV2" s="86"/>
      <c r="FBW2" s="86"/>
      <c r="FBX2" s="86"/>
      <c r="FBY2" s="86" t="s">
        <v>479</v>
      </c>
      <c r="FBZ2" s="86">
        <v>20</v>
      </c>
      <c r="FCA2" s="86"/>
      <c r="FCB2" s="86" t="s">
        <v>541</v>
      </c>
      <c r="FCC2" s="86" t="s">
        <v>564</v>
      </c>
      <c r="FCD2" s="86"/>
      <c r="FCE2" s="86"/>
      <c r="FCJ2" s="86"/>
      <c r="FCK2" s="86"/>
      <c r="FCL2" s="86"/>
      <c r="FCM2" s="86" t="s">
        <v>479</v>
      </c>
      <c r="FCN2" s="86">
        <v>31</v>
      </c>
      <c r="FCO2" s="86"/>
      <c r="FCP2" s="86" t="s">
        <v>541</v>
      </c>
      <c r="FCQ2" s="86" t="s">
        <v>547</v>
      </c>
      <c r="FCR2" s="86"/>
      <c r="FCS2" s="86"/>
      <c r="FCX2" s="86"/>
      <c r="FCY2" s="86"/>
      <c r="FCZ2" s="86"/>
      <c r="FDA2" s="86" t="s">
        <v>479</v>
      </c>
      <c r="FDB2" s="86">
        <v>23</v>
      </c>
      <c r="FDC2" s="86"/>
      <c r="FDD2" s="86" t="s">
        <v>541</v>
      </c>
      <c r="FDE2" s="86" t="s">
        <v>572</v>
      </c>
      <c r="FDF2" s="86"/>
      <c r="FDG2" s="86"/>
      <c r="FDL2" s="86"/>
      <c r="FDM2" s="86"/>
      <c r="FDN2" s="86"/>
      <c r="FDO2" s="86" t="s">
        <v>479</v>
      </c>
      <c r="FDP2" s="86">
        <v>18</v>
      </c>
      <c r="FDQ2" s="86"/>
      <c r="FDR2" s="86" t="s">
        <v>541</v>
      </c>
      <c r="FDS2" s="86" t="s">
        <v>563</v>
      </c>
      <c r="FDT2" s="86"/>
      <c r="FDU2" s="86"/>
      <c r="FDZ2" s="86"/>
      <c r="FEA2" s="86"/>
      <c r="FEB2" s="86"/>
      <c r="FEC2" s="86" t="s">
        <v>479</v>
      </c>
      <c r="FED2" s="86">
        <v>16</v>
      </c>
      <c r="FEE2" s="86"/>
      <c r="FEF2" s="86" t="s">
        <v>541</v>
      </c>
      <c r="FEG2" s="86" t="s">
        <v>567</v>
      </c>
      <c r="FEH2" s="86"/>
      <c r="FEI2" s="86"/>
      <c r="FEN2" s="86"/>
      <c r="FEO2" s="86"/>
      <c r="FEP2" s="86"/>
      <c r="FEQ2" s="86" t="s">
        <v>479</v>
      </c>
      <c r="FER2" s="86">
        <v>11</v>
      </c>
      <c r="FES2" s="86"/>
      <c r="FET2" s="86" t="s">
        <v>541</v>
      </c>
      <c r="FEU2" s="86" t="s">
        <v>546</v>
      </c>
      <c r="FEV2" s="86"/>
      <c r="FEW2" s="86"/>
      <c r="FFB2" s="86"/>
      <c r="FFC2" s="86"/>
      <c r="FFD2" s="86"/>
      <c r="FFE2" s="86" t="s">
        <v>479</v>
      </c>
      <c r="FFF2" s="86">
        <v>25</v>
      </c>
      <c r="FFG2" s="86"/>
      <c r="FFH2" s="86" t="s">
        <v>541</v>
      </c>
      <c r="FFI2" s="86" t="s">
        <v>568</v>
      </c>
      <c r="FFJ2" s="86"/>
      <c r="FFK2" s="86"/>
      <c r="FFP2" s="86"/>
      <c r="FFQ2" s="86"/>
      <c r="FFR2" s="86"/>
      <c r="FFS2" s="86" t="s">
        <v>479</v>
      </c>
      <c r="FFT2" s="86">
        <v>25</v>
      </c>
      <c r="FFU2" s="86"/>
      <c r="FFV2" s="86" t="s">
        <v>541</v>
      </c>
      <c r="FFW2" s="86" t="s">
        <v>557</v>
      </c>
      <c r="FFX2" s="86"/>
      <c r="FFY2" s="86"/>
      <c r="FGD2" s="86"/>
      <c r="FGE2" s="86"/>
      <c r="FGF2" s="86"/>
      <c r="FGG2" s="86" t="s">
        <v>479</v>
      </c>
      <c r="FGH2" s="86">
        <v>14</v>
      </c>
      <c r="FGI2" s="86"/>
      <c r="FGJ2" s="86" t="s">
        <v>541</v>
      </c>
      <c r="FGK2" s="86" t="s">
        <v>551</v>
      </c>
      <c r="FGL2" s="86"/>
      <c r="FGM2" s="86"/>
      <c r="FGR2" s="86"/>
      <c r="FGS2" s="86"/>
      <c r="FGT2" s="86"/>
      <c r="FGU2" s="86" t="s">
        <v>479</v>
      </c>
      <c r="FGV2" s="86">
        <v>27</v>
      </c>
      <c r="FGW2" s="86"/>
      <c r="FGX2" s="86" t="s">
        <v>541</v>
      </c>
      <c r="FGY2" s="86" t="s">
        <v>565</v>
      </c>
      <c r="FGZ2" s="86"/>
      <c r="FHA2" s="86"/>
      <c r="FHF2" s="86"/>
      <c r="FHG2" s="86"/>
      <c r="FHH2" s="86"/>
      <c r="FHI2" s="86" t="s">
        <v>479</v>
      </c>
      <c r="FHJ2" s="86">
        <v>12</v>
      </c>
      <c r="FHK2" s="86"/>
      <c r="FHL2" s="86" t="s">
        <v>541</v>
      </c>
      <c r="FHM2" s="86" t="s">
        <v>554</v>
      </c>
      <c r="FHN2" s="86"/>
      <c r="FHO2" s="86"/>
      <c r="FHT2" s="86"/>
      <c r="FHU2" s="86"/>
      <c r="FHV2" s="86"/>
      <c r="FHW2" s="86" t="s">
        <v>479</v>
      </c>
      <c r="FHX2" s="86">
        <v>26</v>
      </c>
      <c r="FHY2" s="86"/>
      <c r="FHZ2" s="86" t="s">
        <v>541</v>
      </c>
      <c r="FIA2" s="86" t="s">
        <v>556</v>
      </c>
      <c r="FIB2" s="86"/>
      <c r="FIC2" s="86"/>
      <c r="FIH2" s="86"/>
      <c r="FII2" s="86"/>
      <c r="FIJ2" s="86"/>
      <c r="FIK2" s="86" t="s">
        <v>479</v>
      </c>
      <c r="FIL2" s="86">
        <v>15</v>
      </c>
      <c r="FIM2" s="86"/>
      <c r="FIN2" s="86" t="s">
        <v>541</v>
      </c>
      <c r="FIO2" s="86" t="s">
        <v>558</v>
      </c>
      <c r="FIP2" s="86"/>
      <c r="FIQ2" s="86"/>
      <c r="FIV2" s="86"/>
      <c r="FIW2" s="86"/>
      <c r="FIX2" s="86"/>
      <c r="FIY2" s="86" t="s">
        <v>479</v>
      </c>
      <c r="FIZ2" s="86">
        <v>19</v>
      </c>
      <c r="FJA2" s="86"/>
      <c r="FJB2" s="86" t="s">
        <v>541</v>
      </c>
      <c r="FJC2" s="86" t="s">
        <v>555</v>
      </c>
      <c r="FJD2" s="86"/>
      <c r="FJE2" s="86"/>
      <c r="FJJ2" s="86"/>
      <c r="FJK2" s="86"/>
      <c r="FJL2" s="86"/>
      <c r="FJM2" s="86" t="s">
        <v>479</v>
      </c>
      <c r="FJN2" s="86">
        <v>2</v>
      </c>
      <c r="FJO2" s="86"/>
      <c r="FJP2" s="86" t="s">
        <v>541</v>
      </c>
      <c r="FJQ2" s="86" t="s">
        <v>544</v>
      </c>
      <c r="FJR2" s="86"/>
      <c r="FJS2" s="86"/>
      <c r="FJX2" s="86"/>
      <c r="FJY2" s="86"/>
      <c r="FJZ2" s="86"/>
      <c r="FKA2" s="86" t="s">
        <v>479</v>
      </c>
      <c r="FKB2" s="86">
        <v>24</v>
      </c>
      <c r="FKC2" s="86"/>
      <c r="FKD2" s="86" t="s">
        <v>541</v>
      </c>
      <c r="FKE2" s="86" t="s">
        <v>550</v>
      </c>
      <c r="FKF2" s="86"/>
      <c r="FKG2" s="86"/>
      <c r="FKL2" s="86"/>
      <c r="FKM2" s="86"/>
      <c r="FKN2" s="86"/>
      <c r="FKO2" s="86" t="s">
        <v>479</v>
      </c>
      <c r="FKP2" s="86">
        <v>12</v>
      </c>
      <c r="FKQ2" s="86"/>
      <c r="FKR2" s="86" t="s">
        <v>541</v>
      </c>
      <c r="FKS2" s="86" t="s">
        <v>571</v>
      </c>
      <c r="FKT2" s="86"/>
      <c r="FKU2" s="86"/>
      <c r="FKZ2" s="86"/>
      <c r="FLA2" s="86"/>
      <c r="FLB2" s="86"/>
      <c r="FLC2" s="86" t="s">
        <v>479</v>
      </c>
      <c r="FLD2" s="86">
        <v>4</v>
      </c>
      <c r="FLE2" s="86"/>
      <c r="FLF2" s="86" t="s">
        <v>541</v>
      </c>
      <c r="FLG2" s="86" t="s">
        <v>552</v>
      </c>
      <c r="FLH2" s="86"/>
      <c r="FLI2" s="86"/>
      <c r="FLN2" s="86"/>
      <c r="FLO2" s="86"/>
      <c r="FLP2" s="86"/>
      <c r="FLQ2" s="86" t="s">
        <v>479</v>
      </c>
      <c r="FLR2" s="86">
        <v>15</v>
      </c>
      <c r="FLS2" s="86"/>
      <c r="FLT2" s="86" t="s">
        <v>541</v>
      </c>
      <c r="FLU2" s="86" t="s">
        <v>569</v>
      </c>
      <c r="FLV2" s="86"/>
      <c r="FLW2" s="86"/>
      <c r="FMB2" s="86"/>
      <c r="FMC2" s="86"/>
      <c r="FMD2" s="86"/>
      <c r="FME2" s="86" t="s">
        <v>479</v>
      </c>
      <c r="FMF2" s="86">
        <v>19</v>
      </c>
      <c r="FMG2" s="86"/>
      <c r="FMH2" s="86" t="s">
        <v>541</v>
      </c>
      <c r="FMI2" s="86" t="s">
        <v>747</v>
      </c>
      <c r="FMJ2" s="86"/>
      <c r="FMK2" s="86"/>
      <c r="FMP2" s="86"/>
      <c r="FMQ2" s="86"/>
      <c r="FMR2" s="86"/>
      <c r="FMS2" s="86" t="s">
        <v>479</v>
      </c>
      <c r="FMT2" s="86">
        <v>26</v>
      </c>
      <c r="FMU2" s="86"/>
      <c r="FMV2" s="86" t="s">
        <v>541</v>
      </c>
      <c r="FMW2" s="86" t="s">
        <v>748</v>
      </c>
      <c r="FMX2" s="86"/>
      <c r="FMY2" s="86"/>
      <c r="FND2" s="86"/>
      <c r="FNE2" s="86"/>
      <c r="FNF2" s="86"/>
      <c r="FNG2" s="86" t="s">
        <v>479</v>
      </c>
      <c r="FNH2" s="86">
        <v>23</v>
      </c>
      <c r="FNI2" s="86"/>
      <c r="FNJ2" s="86" t="s">
        <v>541</v>
      </c>
      <c r="FNK2" s="86" t="s">
        <v>749</v>
      </c>
      <c r="FNL2" s="86"/>
      <c r="FNM2" s="86"/>
      <c r="FNR2" s="86"/>
      <c r="FNS2" s="86"/>
      <c r="FNT2" s="86"/>
      <c r="FNU2" s="86" t="s">
        <v>479</v>
      </c>
      <c r="FNV2" s="86">
        <v>18</v>
      </c>
      <c r="FNW2" s="86"/>
      <c r="FNX2" s="86" t="s">
        <v>541</v>
      </c>
      <c r="FNY2" s="86" t="s">
        <v>750</v>
      </c>
      <c r="FNZ2" s="86"/>
      <c r="FOA2" s="86"/>
      <c r="FOF2" s="86"/>
      <c r="FOG2" s="86"/>
      <c r="FOH2" s="86"/>
      <c r="FOI2" s="86" t="s">
        <v>479</v>
      </c>
      <c r="FOJ2" s="86">
        <v>14</v>
      </c>
      <c r="FOK2" s="86"/>
      <c r="FOL2" s="86" t="s">
        <v>541</v>
      </c>
      <c r="FOM2" s="86" t="s">
        <v>751</v>
      </c>
      <c r="FON2" s="86"/>
      <c r="FOO2" s="86"/>
      <c r="FOT2" s="86"/>
      <c r="FOU2" s="86"/>
      <c r="FOV2" s="86"/>
      <c r="FOW2" s="86" t="s">
        <v>479</v>
      </c>
      <c r="FOX2" s="86">
        <v>22</v>
      </c>
      <c r="FOY2" s="86"/>
      <c r="FOZ2" s="86" t="s">
        <v>541</v>
      </c>
      <c r="FPA2" s="86" t="s">
        <v>752</v>
      </c>
      <c r="FPB2" s="86"/>
      <c r="FPC2" s="86"/>
      <c r="FPH2" s="86"/>
      <c r="FPI2" s="86"/>
      <c r="FPJ2" s="86"/>
      <c r="FPK2" s="86" t="s">
        <v>479</v>
      </c>
      <c r="FPL2" s="86">
        <v>15</v>
      </c>
      <c r="FPM2" s="86"/>
      <c r="FPN2" s="86" t="s">
        <v>541</v>
      </c>
      <c r="FPO2" s="86" t="s">
        <v>558</v>
      </c>
      <c r="FPP2" s="86"/>
      <c r="FPQ2" s="86"/>
      <c r="FPV2" s="86"/>
      <c r="FPW2" s="86"/>
      <c r="FPX2" s="86"/>
      <c r="FPY2" s="86" t="s">
        <v>479</v>
      </c>
      <c r="FPZ2" s="86">
        <v>25</v>
      </c>
      <c r="FQA2" s="86"/>
      <c r="FQB2" s="86" t="s">
        <v>541</v>
      </c>
      <c r="FQC2" s="86" t="s">
        <v>568</v>
      </c>
      <c r="FQD2" s="86"/>
      <c r="FQE2" s="86"/>
      <c r="FQJ2" s="86"/>
      <c r="FQK2" s="86"/>
      <c r="FQL2" s="86"/>
      <c r="FQM2" s="86" t="s">
        <v>479</v>
      </c>
      <c r="FQN2" s="86">
        <v>24</v>
      </c>
      <c r="FQO2" s="86"/>
      <c r="FQP2" s="86" t="s">
        <v>541</v>
      </c>
      <c r="FQQ2" s="86" t="s">
        <v>753</v>
      </c>
      <c r="FQR2" s="86"/>
      <c r="FQS2" s="86"/>
      <c r="FQX2" s="86"/>
      <c r="FQY2" s="86"/>
      <c r="FQZ2" s="86"/>
      <c r="FRA2" s="86" t="s">
        <v>479</v>
      </c>
      <c r="FRB2" s="86">
        <v>21</v>
      </c>
      <c r="FRC2" s="86"/>
      <c r="FRD2" s="86" t="s">
        <v>541</v>
      </c>
      <c r="FRE2" s="86" t="s">
        <v>754</v>
      </c>
      <c r="FRF2" s="86"/>
      <c r="FRG2" s="86"/>
      <c r="FRL2" s="86"/>
      <c r="FRM2" s="86"/>
      <c r="FRN2" s="86"/>
      <c r="FRO2" s="86" t="s">
        <v>479</v>
      </c>
      <c r="FRP2" s="86">
        <v>9</v>
      </c>
      <c r="FRQ2" s="86"/>
      <c r="FRR2" s="86" t="s">
        <v>541</v>
      </c>
      <c r="FRS2" s="86" t="s">
        <v>755</v>
      </c>
      <c r="FRT2" s="86"/>
      <c r="FRU2" s="86"/>
      <c r="FRZ2" s="86"/>
      <c r="FSA2" s="86"/>
      <c r="FSB2" s="86"/>
      <c r="FSC2" s="86" t="s">
        <v>479</v>
      </c>
      <c r="FSD2" s="86">
        <v>11</v>
      </c>
      <c r="FSE2" s="86"/>
      <c r="FSF2" s="86" t="s">
        <v>541</v>
      </c>
      <c r="FSG2" s="86" t="s">
        <v>756</v>
      </c>
      <c r="FSH2" s="86"/>
      <c r="FSI2" s="86"/>
      <c r="FSN2" s="86"/>
      <c r="FSO2" s="86"/>
      <c r="FSP2" s="86"/>
      <c r="FSQ2" s="86" t="s">
        <v>479</v>
      </c>
      <c r="FSR2" s="86">
        <v>17</v>
      </c>
      <c r="FSS2" s="86"/>
      <c r="FST2" s="86" t="s">
        <v>541</v>
      </c>
      <c r="FSU2" s="86" t="s">
        <v>757</v>
      </c>
      <c r="FSV2" s="86"/>
      <c r="FSW2" s="86"/>
      <c r="FTB2" s="86"/>
      <c r="FTC2" s="86"/>
      <c r="FTD2" s="86"/>
      <c r="FTE2" s="86" t="s">
        <v>479</v>
      </c>
      <c r="FTF2" s="86">
        <v>12</v>
      </c>
      <c r="FTG2" s="86"/>
      <c r="FTH2" s="86" t="s">
        <v>541</v>
      </c>
      <c r="FTI2" s="86" t="s">
        <v>758</v>
      </c>
      <c r="FTJ2" s="86"/>
      <c r="FTK2" s="86"/>
      <c r="FTP2" s="86"/>
      <c r="FTQ2" s="86"/>
      <c r="FTR2" s="86"/>
      <c r="FTS2" s="86" t="s">
        <v>479</v>
      </c>
      <c r="FTT2" s="86">
        <v>13</v>
      </c>
      <c r="FTU2" s="86"/>
      <c r="FTV2" s="86" t="s">
        <v>541</v>
      </c>
      <c r="FTW2" s="86" t="s">
        <v>759</v>
      </c>
      <c r="FTX2" s="86"/>
      <c r="FTY2" s="86"/>
      <c r="FUD2" s="86"/>
      <c r="FUE2" s="86"/>
      <c r="FUF2" s="86"/>
      <c r="FUG2" s="86" t="s">
        <v>479</v>
      </c>
      <c r="FUH2" s="86">
        <v>6</v>
      </c>
      <c r="FUI2" s="86"/>
      <c r="FUJ2" s="86" t="s">
        <v>541</v>
      </c>
      <c r="FUK2" s="86" t="s">
        <v>760</v>
      </c>
      <c r="FUL2" s="86"/>
      <c r="FUM2" s="86"/>
      <c r="FUR2" s="86"/>
      <c r="FUS2" s="86"/>
      <c r="FUT2" s="86"/>
      <c r="FUU2" s="86" t="s">
        <v>479</v>
      </c>
      <c r="FUV2" s="86">
        <v>1</v>
      </c>
      <c r="FUW2" s="86"/>
      <c r="FUX2" s="86" t="s">
        <v>541</v>
      </c>
      <c r="FUY2" s="86" t="s">
        <v>761</v>
      </c>
      <c r="FUZ2" s="86"/>
      <c r="FVA2" s="86"/>
      <c r="FVF2" s="86"/>
      <c r="FVG2" s="86"/>
      <c r="FVH2" s="86"/>
      <c r="FVI2" s="86" t="s">
        <v>479</v>
      </c>
      <c r="FVJ2" s="86">
        <v>3</v>
      </c>
      <c r="FVK2" s="86"/>
      <c r="FVL2" s="86" t="s">
        <v>541</v>
      </c>
      <c r="FVM2" s="86" t="s">
        <v>762</v>
      </c>
      <c r="FVN2" s="86"/>
      <c r="FVO2" s="86"/>
      <c r="FVT2" s="86"/>
      <c r="FVU2" s="86"/>
      <c r="FVV2" s="86"/>
      <c r="FVW2" s="86" t="s">
        <v>479</v>
      </c>
      <c r="FVX2" s="86">
        <v>12</v>
      </c>
      <c r="FVY2" s="86"/>
      <c r="FVZ2" s="86" t="s">
        <v>541</v>
      </c>
      <c r="FWA2" s="86" t="s">
        <v>758</v>
      </c>
      <c r="FWB2" s="86"/>
      <c r="FWC2" s="86"/>
      <c r="FWH2" s="86"/>
      <c r="FWI2" s="86"/>
      <c r="FWJ2" s="86"/>
      <c r="FWK2" s="86" t="s">
        <v>479</v>
      </c>
      <c r="FWL2" s="86">
        <v>5</v>
      </c>
      <c r="FWM2" s="86"/>
      <c r="FWN2" s="86" t="s">
        <v>541</v>
      </c>
      <c r="FWO2" s="86" t="s">
        <v>785</v>
      </c>
      <c r="FWP2" s="86"/>
      <c r="FWQ2" s="86"/>
      <c r="FWV2" s="86"/>
      <c r="FWW2" s="86"/>
      <c r="FWX2" s="86"/>
      <c r="FWY2" s="86" t="s">
        <v>479</v>
      </c>
      <c r="FWZ2" s="86">
        <v>17</v>
      </c>
      <c r="FXA2" s="86"/>
      <c r="FXB2" s="86" t="s">
        <v>541</v>
      </c>
      <c r="FXC2" s="86" t="s">
        <v>757</v>
      </c>
      <c r="FXD2" s="86"/>
      <c r="FXE2" s="86"/>
      <c r="FXJ2" s="86"/>
      <c r="FXK2" s="86"/>
      <c r="FXL2" s="86"/>
      <c r="FXM2" s="86" t="s">
        <v>479</v>
      </c>
      <c r="FXN2" s="86">
        <v>24</v>
      </c>
      <c r="FXO2" s="86"/>
      <c r="FXP2" s="86" t="s">
        <v>541</v>
      </c>
      <c r="FXQ2" s="86" t="s">
        <v>753</v>
      </c>
      <c r="FXR2" s="86"/>
      <c r="FXS2" s="86"/>
      <c r="FXX2" s="86"/>
      <c r="FXY2" s="86"/>
      <c r="FXZ2" s="86"/>
      <c r="FYA2" s="86" t="s">
        <v>479</v>
      </c>
      <c r="FYB2" s="86">
        <v>1</v>
      </c>
      <c r="FYC2" s="86"/>
      <c r="FYD2" s="86" t="s">
        <v>541</v>
      </c>
      <c r="FYE2" s="86" t="s">
        <v>761</v>
      </c>
      <c r="FYF2" s="86"/>
      <c r="FYG2" s="86"/>
      <c r="FYL2" s="86"/>
      <c r="FYM2" s="86"/>
      <c r="FYN2" s="86"/>
      <c r="FYO2" s="86" t="s">
        <v>479</v>
      </c>
      <c r="FYP2" s="86">
        <v>20</v>
      </c>
      <c r="FYQ2" s="86"/>
      <c r="FYR2" s="86" t="s">
        <v>541</v>
      </c>
      <c r="FYS2" s="86" t="s">
        <v>783</v>
      </c>
      <c r="FYT2" s="86"/>
      <c r="FYU2" s="86"/>
      <c r="FYZ2" s="86"/>
      <c r="FZA2" s="86"/>
      <c r="FZB2" s="86"/>
      <c r="FZC2" s="86" t="s">
        <v>479</v>
      </c>
      <c r="FZD2" s="86">
        <v>15</v>
      </c>
      <c r="FZE2" s="86"/>
      <c r="FZF2" s="86" t="s">
        <v>541</v>
      </c>
      <c r="FZG2" s="86" t="s">
        <v>558</v>
      </c>
      <c r="FZH2" s="86"/>
      <c r="FZI2" s="86"/>
      <c r="FZN2" s="86"/>
      <c r="FZO2" s="86"/>
      <c r="FZP2" s="86"/>
      <c r="FZQ2" s="86" t="s">
        <v>479</v>
      </c>
      <c r="FZR2" s="86">
        <v>22</v>
      </c>
      <c r="FZS2" s="86"/>
      <c r="FZT2" s="86" t="s">
        <v>541</v>
      </c>
      <c r="FZU2" s="86" t="s">
        <v>752</v>
      </c>
      <c r="FZV2" s="86"/>
      <c r="FZW2" s="86"/>
      <c r="GAB2" s="86"/>
      <c r="GAC2" s="86"/>
      <c r="GAD2" s="86"/>
      <c r="GAE2" s="86" t="s">
        <v>479</v>
      </c>
      <c r="GAF2" s="86">
        <v>13</v>
      </c>
      <c r="GAG2" s="86"/>
      <c r="GAH2" s="86" t="s">
        <v>541</v>
      </c>
      <c r="GAI2" s="86" t="s">
        <v>759</v>
      </c>
      <c r="GAJ2" s="86"/>
      <c r="GAK2" s="86"/>
      <c r="GAP2" s="86"/>
      <c r="GAQ2" s="86"/>
      <c r="GAR2" s="86"/>
      <c r="GAS2" s="86" t="s">
        <v>479</v>
      </c>
      <c r="GAT2" s="86">
        <v>9</v>
      </c>
      <c r="GAU2" s="86"/>
      <c r="GAV2" s="86" t="s">
        <v>541</v>
      </c>
      <c r="GAW2" s="86" t="s">
        <v>755</v>
      </c>
      <c r="GAX2" s="86"/>
      <c r="GAY2" s="86"/>
      <c r="GBD2" s="86"/>
      <c r="GBE2" s="86"/>
      <c r="GBF2" s="86"/>
      <c r="GBG2" s="86" t="s">
        <v>479</v>
      </c>
      <c r="GBH2" s="86">
        <v>11</v>
      </c>
      <c r="GBI2" s="86"/>
      <c r="GBJ2" s="86" t="s">
        <v>541</v>
      </c>
      <c r="GBK2" s="86" t="s">
        <v>756</v>
      </c>
      <c r="GBL2" s="86"/>
      <c r="GBM2" s="86"/>
      <c r="GBR2" s="86"/>
      <c r="GBS2" s="86"/>
      <c r="GBT2" s="86"/>
      <c r="GBU2" s="86" t="s">
        <v>479</v>
      </c>
      <c r="GBV2" s="86">
        <v>25</v>
      </c>
      <c r="GBW2" s="86"/>
      <c r="GBX2" s="86" t="s">
        <v>541</v>
      </c>
      <c r="GBY2" s="86" t="s">
        <v>568</v>
      </c>
      <c r="GBZ2" s="86"/>
      <c r="GCA2" s="86"/>
      <c r="GCF2" s="86"/>
      <c r="GCG2" s="86"/>
      <c r="GCH2" s="86"/>
      <c r="GCI2" s="86" t="s">
        <v>479</v>
      </c>
      <c r="GCJ2" s="86">
        <v>23</v>
      </c>
      <c r="GCK2" s="86"/>
      <c r="GCL2" s="86" t="s">
        <v>541</v>
      </c>
      <c r="GCM2" s="86" t="s">
        <v>749</v>
      </c>
      <c r="GCN2" s="86"/>
      <c r="GCO2" s="86"/>
      <c r="GCT2" s="86"/>
      <c r="GCU2" s="86"/>
      <c r="GCV2" s="86"/>
      <c r="GCW2" s="86" t="s">
        <v>479</v>
      </c>
      <c r="GCX2" s="86">
        <v>14</v>
      </c>
      <c r="GCY2" s="86"/>
      <c r="GCZ2" s="86" t="s">
        <v>541</v>
      </c>
      <c r="GDA2" s="86" t="s">
        <v>751</v>
      </c>
      <c r="GDB2" s="86"/>
      <c r="GDC2" s="86"/>
      <c r="GDH2" s="86"/>
      <c r="GDI2" s="86"/>
      <c r="GDJ2" s="86"/>
      <c r="GDK2" s="86" t="s">
        <v>479</v>
      </c>
      <c r="GDL2" s="86">
        <v>27</v>
      </c>
      <c r="GDM2" s="86"/>
      <c r="GDN2" s="86" t="s">
        <v>541</v>
      </c>
      <c r="GDO2" s="86" t="s">
        <v>565</v>
      </c>
      <c r="GDP2" s="86"/>
      <c r="GDQ2" s="86"/>
      <c r="GDV2" s="86"/>
      <c r="GDW2" s="86"/>
      <c r="GDX2" s="86"/>
      <c r="GDY2" s="86" t="s">
        <v>479</v>
      </c>
      <c r="GDZ2" s="86">
        <v>16</v>
      </c>
      <c r="GEA2" s="86"/>
      <c r="GEB2" s="86" t="s">
        <v>541</v>
      </c>
      <c r="GEC2" s="86" t="s">
        <v>784</v>
      </c>
      <c r="GED2" s="86"/>
      <c r="GEE2" s="86"/>
      <c r="GEJ2" s="86"/>
      <c r="GEK2" s="86"/>
      <c r="GEL2" s="86"/>
      <c r="GEM2" s="86" t="s">
        <v>479</v>
      </c>
      <c r="GEN2" s="86">
        <v>3</v>
      </c>
      <c r="GEO2" s="86"/>
      <c r="GEP2" s="86" t="s">
        <v>541</v>
      </c>
      <c r="GEQ2" s="86" t="s">
        <v>762</v>
      </c>
      <c r="GER2" s="86"/>
      <c r="GES2" s="86"/>
      <c r="GEX2" s="86"/>
      <c r="GEY2" s="86"/>
      <c r="GEZ2" s="86"/>
      <c r="GFA2" s="86" t="s">
        <v>479</v>
      </c>
      <c r="GFB2" s="86">
        <v>19</v>
      </c>
      <c r="GFC2" s="86"/>
      <c r="GFD2" s="86" t="s">
        <v>541</v>
      </c>
      <c r="GFE2" s="86" t="s">
        <v>747</v>
      </c>
      <c r="GFF2" s="86"/>
      <c r="GFG2" s="86"/>
      <c r="GFL2" s="86"/>
      <c r="GFM2" s="86"/>
      <c r="GFN2" s="86"/>
      <c r="GFO2" s="86" t="s">
        <v>479</v>
      </c>
      <c r="GFP2" s="86">
        <v>18</v>
      </c>
      <c r="GFQ2" s="86"/>
      <c r="GFR2" s="86" t="s">
        <v>541</v>
      </c>
      <c r="GFS2" s="86" t="s">
        <v>750</v>
      </c>
      <c r="GFT2" s="86"/>
      <c r="GFU2" s="86"/>
      <c r="GFZ2" s="86"/>
      <c r="GGA2" s="86"/>
      <c r="GGB2" s="86"/>
      <c r="GGC2" s="86" t="s">
        <v>479</v>
      </c>
      <c r="GGD2" s="86">
        <v>4</v>
      </c>
      <c r="GGE2" s="86"/>
      <c r="GGF2" s="86" t="s">
        <v>541</v>
      </c>
      <c r="GGG2" s="86" t="s">
        <v>786</v>
      </c>
      <c r="GGH2" s="86"/>
      <c r="GGI2" s="86"/>
      <c r="GGN2" s="86"/>
      <c r="GGO2" s="86"/>
      <c r="GGP2" s="86"/>
      <c r="GGQ2" s="86" t="s">
        <v>479</v>
      </c>
      <c r="GGR2" s="86">
        <v>26</v>
      </c>
      <c r="GGS2" s="86"/>
      <c r="GGT2" s="86" t="s">
        <v>541</v>
      </c>
      <c r="GGU2" s="86" t="s">
        <v>748</v>
      </c>
      <c r="GGV2" s="86"/>
      <c r="GGW2" s="86"/>
      <c r="GHB2" s="86"/>
      <c r="GHC2" s="86"/>
      <c r="GHD2" s="86"/>
      <c r="GHE2" s="86" t="s">
        <v>479</v>
      </c>
      <c r="GHF2" s="86">
        <v>10</v>
      </c>
      <c r="GHG2" s="86"/>
      <c r="GHH2" s="86" t="s">
        <v>541</v>
      </c>
      <c r="GHI2" s="86" t="s">
        <v>789</v>
      </c>
      <c r="GHJ2" s="86"/>
      <c r="GHK2" s="86"/>
      <c r="GHP2" s="86"/>
      <c r="GHQ2" s="86"/>
      <c r="GHR2" s="86"/>
      <c r="GHS2" s="86" t="s">
        <v>479</v>
      </c>
      <c r="GHT2" s="86">
        <v>12</v>
      </c>
      <c r="GHU2" s="86"/>
      <c r="GHV2" s="86" t="s">
        <v>541</v>
      </c>
      <c r="GHW2" s="86" t="s">
        <v>758</v>
      </c>
      <c r="GHX2" s="86"/>
      <c r="GHY2" s="86"/>
      <c r="GID2" s="86"/>
      <c r="GIE2" s="86"/>
      <c r="GIF2" s="86"/>
      <c r="GIG2" s="86" t="s">
        <v>479</v>
      </c>
      <c r="GIH2" s="86">
        <v>13</v>
      </c>
      <c r="GII2" s="86"/>
      <c r="GIJ2" s="86" t="s">
        <v>541</v>
      </c>
      <c r="GIK2" s="86" t="s">
        <v>759</v>
      </c>
      <c r="GIL2" s="86"/>
      <c r="GIM2" s="86"/>
      <c r="GIR2" s="86"/>
      <c r="GIS2" s="86"/>
      <c r="GIT2" s="86"/>
      <c r="GIU2" s="86" t="s">
        <v>479</v>
      </c>
      <c r="GIV2" s="86">
        <v>22</v>
      </c>
      <c r="GIW2" s="86"/>
      <c r="GIX2" s="86" t="s">
        <v>541</v>
      </c>
      <c r="GIY2" s="86" t="s">
        <v>752</v>
      </c>
      <c r="GIZ2" s="86"/>
      <c r="GJA2" s="86"/>
      <c r="GJF2" s="86"/>
      <c r="GJG2" s="86"/>
      <c r="GJH2" s="86"/>
      <c r="GJI2" s="86" t="s">
        <v>479</v>
      </c>
      <c r="GJJ2" s="86">
        <v>1</v>
      </c>
      <c r="GJK2" s="86"/>
      <c r="GJL2" s="86" t="s">
        <v>541</v>
      </c>
      <c r="GJM2" s="86" t="s">
        <v>761</v>
      </c>
      <c r="GJN2" s="86"/>
      <c r="GJO2" s="86"/>
      <c r="GJT2" s="86"/>
      <c r="GJU2" s="86"/>
      <c r="GJV2" s="86"/>
      <c r="GJW2" s="86" t="s">
        <v>479</v>
      </c>
      <c r="GJX2" s="86">
        <v>17</v>
      </c>
      <c r="GJY2" s="86"/>
      <c r="GJZ2" s="86" t="s">
        <v>541</v>
      </c>
      <c r="GKA2" s="86" t="s">
        <v>757</v>
      </c>
      <c r="GKB2" s="86"/>
      <c r="GKC2" s="86"/>
      <c r="GKH2" s="86"/>
      <c r="GKI2" s="86"/>
      <c r="GKJ2" s="86"/>
      <c r="GKK2" s="86" t="s">
        <v>479</v>
      </c>
      <c r="GKL2" s="86">
        <v>15</v>
      </c>
      <c r="GKM2" s="86"/>
      <c r="GKN2" s="86" t="s">
        <v>541</v>
      </c>
      <c r="GKO2" s="86" t="s">
        <v>558</v>
      </c>
      <c r="GKP2" s="86"/>
      <c r="GKQ2" s="86"/>
      <c r="GKV2" s="86"/>
      <c r="GKW2" s="86"/>
      <c r="GKX2" s="86"/>
      <c r="GKY2" s="86" t="s">
        <v>479</v>
      </c>
      <c r="GKZ2" s="86">
        <v>23</v>
      </c>
      <c r="GLA2" s="86"/>
      <c r="GLB2" s="86" t="s">
        <v>541</v>
      </c>
      <c r="GLC2" s="86" t="s">
        <v>749</v>
      </c>
      <c r="GLD2" s="86"/>
      <c r="GLE2" s="86"/>
      <c r="GLJ2" s="86"/>
      <c r="GLK2" s="86"/>
      <c r="GLL2" s="86"/>
      <c r="GLM2" s="86" t="s">
        <v>479</v>
      </c>
      <c r="GLN2" s="86">
        <v>19</v>
      </c>
      <c r="GLO2" s="86"/>
      <c r="GLP2" s="86" t="s">
        <v>541</v>
      </c>
      <c r="GLQ2" s="86" t="s">
        <v>747</v>
      </c>
      <c r="GLR2" s="86"/>
      <c r="GLS2" s="86"/>
      <c r="GLX2" s="86"/>
      <c r="GLY2" s="86"/>
      <c r="GLZ2" s="86"/>
      <c r="GMA2" s="86" t="s">
        <v>479</v>
      </c>
      <c r="GMB2" s="86">
        <v>18</v>
      </c>
      <c r="GMC2" s="86"/>
      <c r="GMD2" s="86" t="s">
        <v>541</v>
      </c>
      <c r="GME2" s="86" t="s">
        <v>750</v>
      </c>
      <c r="GMF2" s="86"/>
      <c r="GMG2" s="86"/>
      <c r="GML2" s="86"/>
      <c r="GMM2" s="86"/>
      <c r="GMN2" s="86"/>
      <c r="GMO2" s="86" t="s">
        <v>479</v>
      </c>
      <c r="GMP2" s="86">
        <v>20</v>
      </c>
      <c r="GMQ2" s="86"/>
      <c r="GMR2" s="86" t="s">
        <v>541</v>
      </c>
      <c r="GMS2" s="86" t="s">
        <v>783</v>
      </c>
      <c r="GMT2" s="86"/>
      <c r="GMU2" s="86"/>
      <c r="GMZ2" s="86"/>
      <c r="GNA2" s="86"/>
      <c r="GNB2" s="86"/>
      <c r="GNC2" s="86" t="s">
        <v>479</v>
      </c>
      <c r="GND2" s="86">
        <v>5</v>
      </c>
      <c r="GNE2" s="86"/>
      <c r="GNF2" s="86" t="s">
        <v>541</v>
      </c>
      <c r="GNG2" s="86" t="s">
        <v>785</v>
      </c>
      <c r="GNH2" s="86"/>
      <c r="GNI2" s="86"/>
      <c r="GNN2" s="86"/>
      <c r="GNO2" s="86"/>
      <c r="GNP2" s="86"/>
      <c r="GNQ2" s="86" t="s">
        <v>479</v>
      </c>
      <c r="GNR2" s="86">
        <v>10</v>
      </c>
      <c r="GNS2" s="86"/>
      <c r="GNT2" s="86" t="s">
        <v>541</v>
      </c>
      <c r="GNU2" s="86" t="s">
        <v>789</v>
      </c>
      <c r="GNV2" s="86"/>
      <c r="GNW2" s="86"/>
      <c r="GOB2" s="86"/>
      <c r="GOC2" s="86"/>
      <c r="GOD2" s="86"/>
      <c r="GOE2" s="86" t="s">
        <v>479</v>
      </c>
      <c r="GOF2" s="86">
        <v>11</v>
      </c>
      <c r="GOG2" s="86"/>
      <c r="GOH2" s="86" t="s">
        <v>541</v>
      </c>
      <c r="GOI2" s="86" t="s">
        <v>756</v>
      </c>
      <c r="GOJ2" s="86"/>
      <c r="GOK2" s="86"/>
      <c r="GOP2" s="86"/>
      <c r="GOQ2" s="86"/>
      <c r="GOR2" s="86"/>
      <c r="GOS2" s="86" t="s">
        <v>479</v>
      </c>
      <c r="GOT2" s="86">
        <v>14</v>
      </c>
      <c r="GOU2" s="86"/>
      <c r="GOV2" s="86" t="s">
        <v>541</v>
      </c>
      <c r="GOW2" s="86" t="s">
        <v>751</v>
      </c>
      <c r="GOX2" s="86"/>
      <c r="GOY2" s="86"/>
      <c r="GPD2" s="86"/>
      <c r="GPE2" s="86"/>
      <c r="GPF2" s="86"/>
      <c r="GPG2" s="86" t="s">
        <v>479</v>
      </c>
      <c r="GPH2" s="86">
        <v>25</v>
      </c>
      <c r="GPI2" s="86"/>
      <c r="GPJ2" s="86" t="s">
        <v>541</v>
      </c>
      <c r="GPK2" s="86" t="s">
        <v>568</v>
      </c>
      <c r="GPL2" s="86"/>
      <c r="GPM2" s="86"/>
      <c r="GPR2" s="86"/>
      <c r="GPS2" s="86"/>
      <c r="GPT2" s="86"/>
      <c r="GPU2" s="86" t="s">
        <v>479</v>
      </c>
      <c r="GPV2" s="86">
        <v>16</v>
      </c>
      <c r="GPW2" s="86"/>
      <c r="GPX2" s="86" t="s">
        <v>541</v>
      </c>
      <c r="GPY2" s="86" t="s">
        <v>784</v>
      </c>
      <c r="GPZ2" s="86"/>
      <c r="GQA2" s="86"/>
      <c r="GQF2" s="86"/>
      <c r="GQG2" s="86"/>
      <c r="GQH2" s="86"/>
      <c r="GQI2" s="86" t="s">
        <v>479</v>
      </c>
      <c r="GQJ2" s="86">
        <v>6</v>
      </c>
      <c r="GQK2" s="86"/>
      <c r="GQL2" s="86" t="s">
        <v>541</v>
      </c>
      <c r="GQM2" s="86" t="s">
        <v>760</v>
      </c>
      <c r="GQN2" s="86"/>
      <c r="GQO2" s="86"/>
      <c r="GQT2" s="86"/>
      <c r="GQU2" s="86"/>
      <c r="GQV2" s="86"/>
      <c r="GQW2" s="86" t="s">
        <v>479</v>
      </c>
      <c r="GQX2" s="86">
        <v>8</v>
      </c>
      <c r="GQY2" s="86"/>
      <c r="GQZ2" s="86" t="s">
        <v>541</v>
      </c>
      <c r="GRA2" s="86" t="s">
        <v>790</v>
      </c>
      <c r="GRB2" s="86"/>
      <c r="GRC2" s="86"/>
      <c r="GRH2" s="86"/>
      <c r="GRI2" s="86"/>
      <c r="GRJ2" s="86"/>
      <c r="GRK2" s="86" t="s">
        <v>479</v>
      </c>
      <c r="GRL2" s="86">
        <v>26</v>
      </c>
      <c r="GRM2" s="86"/>
      <c r="GRN2" s="86" t="s">
        <v>541</v>
      </c>
      <c r="GRO2" s="86" t="s">
        <v>748</v>
      </c>
      <c r="GRP2" s="86"/>
      <c r="GRQ2" s="86"/>
      <c r="GRV2" s="86"/>
      <c r="GRW2" s="86"/>
      <c r="GRX2" s="86"/>
      <c r="GRY2" s="86" t="s">
        <v>479</v>
      </c>
      <c r="GRZ2" s="86">
        <v>21</v>
      </c>
      <c r="GSA2" s="86"/>
      <c r="GSB2" s="86" t="s">
        <v>541</v>
      </c>
      <c r="GSC2" s="86" t="s">
        <v>754</v>
      </c>
      <c r="GSD2" s="86"/>
      <c r="GSE2" s="86"/>
      <c r="GSJ2" s="86"/>
      <c r="GSK2" s="86"/>
      <c r="GSL2" s="86"/>
      <c r="GSM2" s="86" t="s">
        <v>479</v>
      </c>
      <c r="GSN2" s="86">
        <v>24</v>
      </c>
      <c r="GSO2" s="86"/>
      <c r="GSP2" s="86" t="s">
        <v>541</v>
      </c>
      <c r="GSQ2" s="86" t="s">
        <v>753</v>
      </c>
      <c r="GSR2" s="86"/>
      <c r="GSS2" s="86"/>
      <c r="GSX2" s="86"/>
      <c r="GSY2" s="86"/>
      <c r="GSZ2" s="86"/>
      <c r="GTA2" s="86" t="s">
        <v>479</v>
      </c>
      <c r="GTB2" s="86">
        <v>2</v>
      </c>
      <c r="GTC2" s="86"/>
      <c r="GTD2" s="86" t="s">
        <v>541</v>
      </c>
      <c r="GTE2" s="86" t="s">
        <v>575</v>
      </c>
      <c r="GTF2" s="86"/>
      <c r="GTG2" s="86"/>
      <c r="GTL2" s="86"/>
      <c r="GTM2" s="86"/>
      <c r="GTN2" s="86"/>
      <c r="GTO2" s="86" t="s">
        <v>479</v>
      </c>
      <c r="GTP2" s="86">
        <v>7</v>
      </c>
      <c r="GTQ2" s="86"/>
      <c r="GTR2" s="86" t="s">
        <v>541</v>
      </c>
      <c r="GTS2" s="86" t="s">
        <v>791</v>
      </c>
      <c r="GTT2" s="86"/>
      <c r="GTU2" s="86"/>
      <c r="GTZ2" s="86"/>
      <c r="GUA2" s="86"/>
      <c r="GUB2" s="86"/>
      <c r="GUC2" s="86" t="s">
        <v>479</v>
      </c>
      <c r="GUD2" s="86">
        <v>9</v>
      </c>
      <c r="GUE2" s="86"/>
      <c r="GUF2" s="86" t="s">
        <v>541</v>
      </c>
      <c r="GUG2" s="86" t="s">
        <v>755</v>
      </c>
      <c r="GUH2" s="86"/>
      <c r="GUI2" s="86"/>
      <c r="GUN2" s="86"/>
      <c r="GUO2" s="86"/>
      <c r="GUP2" s="86"/>
      <c r="GUQ2" s="86" t="s">
        <v>479</v>
      </c>
      <c r="GUR2" s="86">
        <v>4</v>
      </c>
      <c r="GUS2" s="86"/>
      <c r="GUT2" s="86" t="s">
        <v>541</v>
      </c>
      <c r="GUU2" s="86" t="s">
        <v>786</v>
      </c>
      <c r="GUV2" s="86"/>
      <c r="GUW2" s="86"/>
      <c r="GVB2" s="86"/>
      <c r="GVC2" s="86"/>
      <c r="GVD2" s="86"/>
      <c r="GVE2" s="86" t="s">
        <v>479</v>
      </c>
      <c r="GVF2" s="86">
        <v>27</v>
      </c>
      <c r="GVG2" s="86"/>
      <c r="GVH2" s="86" t="s">
        <v>541</v>
      </c>
      <c r="GVI2" s="86" t="s">
        <v>565</v>
      </c>
      <c r="GVJ2" s="86"/>
      <c r="GVK2" s="86"/>
      <c r="GVP2" s="86"/>
      <c r="GVQ2" s="86"/>
      <c r="GVR2" s="86"/>
      <c r="GVS2" s="86" t="s">
        <v>479</v>
      </c>
      <c r="GVT2" s="86">
        <v>3</v>
      </c>
      <c r="GVU2" s="86"/>
      <c r="GVV2" s="86" t="s">
        <v>541</v>
      </c>
      <c r="GVW2" s="86" t="s">
        <v>762</v>
      </c>
      <c r="GVX2" s="86"/>
      <c r="GVY2" s="86"/>
      <c r="GWD2" s="86"/>
      <c r="GWE2" s="86"/>
      <c r="GWF2" s="86"/>
      <c r="GWG2" s="86" t="s">
        <v>479</v>
      </c>
      <c r="GWH2" s="86">
        <v>14</v>
      </c>
      <c r="GWI2" s="86"/>
      <c r="GWJ2" s="86" t="s">
        <v>541</v>
      </c>
      <c r="GWK2" s="86" t="s">
        <v>751</v>
      </c>
      <c r="GWL2" s="86"/>
      <c r="GWM2" s="86"/>
      <c r="GWR2" s="86"/>
      <c r="GWS2" s="86"/>
      <c r="GWT2" s="86"/>
      <c r="GWU2" s="86" t="s">
        <v>479</v>
      </c>
      <c r="GWV2" s="86">
        <v>12</v>
      </c>
      <c r="GWW2" s="86"/>
      <c r="GWX2" s="86" t="s">
        <v>541</v>
      </c>
      <c r="GWY2" s="86" t="s">
        <v>758</v>
      </c>
      <c r="GWZ2" s="86"/>
      <c r="GXA2" s="86"/>
      <c r="GXF2" s="86"/>
      <c r="GXG2" s="86"/>
      <c r="GXH2" s="86"/>
      <c r="GXI2" s="86" t="s">
        <v>479</v>
      </c>
      <c r="GXJ2" s="86">
        <v>15</v>
      </c>
      <c r="GXK2" s="86"/>
      <c r="GXL2" s="86" t="s">
        <v>541</v>
      </c>
      <c r="GXM2" s="86" t="s">
        <v>558</v>
      </c>
      <c r="GXN2" s="86"/>
      <c r="GXO2" s="86"/>
      <c r="GXT2" s="86"/>
      <c r="GXU2" s="86"/>
      <c r="GXV2" s="86"/>
      <c r="GXW2" s="86" t="s">
        <v>479</v>
      </c>
      <c r="GXX2" s="86">
        <v>5</v>
      </c>
      <c r="GXY2" s="86"/>
      <c r="GXZ2" s="86" t="s">
        <v>541</v>
      </c>
      <c r="GYA2" s="86" t="s">
        <v>785</v>
      </c>
      <c r="GYB2" s="86"/>
      <c r="GYC2" s="86"/>
      <c r="GYH2" s="86"/>
      <c r="GYI2" s="86"/>
      <c r="GYJ2" s="86"/>
      <c r="GYK2" s="86" t="s">
        <v>479</v>
      </c>
      <c r="GYL2" s="86">
        <v>9</v>
      </c>
      <c r="GYM2" s="86"/>
      <c r="GYN2" s="86" t="s">
        <v>541</v>
      </c>
      <c r="GYO2" s="86" t="s">
        <v>755</v>
      </c>
      <c r="GYP2" s="86"/>
      <c r="GYQ2" s="86"/>
      <c r="GYV2" s="86"/>
      <c r="GYW2" s="86"/>
      <c r="GYX2" s="86"/>
      <c r="GYY2" s="86" t="s">
        <v>479</v>
      </c>
      <c r="GYZ2" s="86">
        <v>13</v>
      </c>
      <c r="GZA2" s="86"/>
      <c r="GZB2" s="86" t="s">
        <v>541</v>
      </c>
      <c r="GZC2" s="86" t="s">
        <v>759</v>
      </c>
      <c r="GZD2" s="86"/>
      <c r="GZE2" s="86"/>
      <c r="GZJ2" s="86"/>
      <c r="GZK2" s="86"/>
      <c r="GZL2" s="86"/>
      <c r="GZM2" s="86" t="s">
        <v>479</v>
      </c>
      <c r="GZN2" s="86">
        <v>16</v>
      </c>
      <c r="GZO2" s="86"/>
      <c r="GZP2" s="86" t="s">
        <v>541</v>
      </c>
      <c r="GZQ2" s="86" t="s">
        <v>784</v>
      </c>
      <c r="GZR2" s="86"/>
      <c r="GZS2" s="86"/>
      <c r="GZX2" s="86"/>
      <c r="GZY2" s="86"/>
      <c r="GZZ2" s="86"/>
      <c r="HAA2" s="86" t="s">
        <v>479</v>
      </c>
      <c r="HAB2" s="86">
        <v>11</v>
      </c>
      <c r="HAC2" s="86"/>
      <c r="HAD2" s="86" t="s">
        <v>541</v>
      </c>
      <c r="HAE2" s="86" t="s">
        <v>756</v>
      </c>
      <c r="HAF2" s="86"/>
      <c r="HAG2" s="86"/>
      <c r="HAL2" s="86"/>
      <c r="HAM2" s="86"/>
      <c r="HAN2" s="86"/>
      <c r="HAO2" s="86" t="s">
        <v>479</v>
      </c>
      <c r="HAP2" s="86">
        <v>1</v>
      </c>
      <c r="HAQ2" s="86"/>
      <c r="HAR2" s="86" t="s">
        <v>541</v>
      </c>
      <c r="HAS2" s="86" t="s">
        <v>761</v>
      </c>
      <c r="HAT2" s="86"/>
      <c r="HAU2" s="86"/>
      <c r="HAZ2" s="86"/>
      <c r="HBA2" s="86"/>
      <c r="HBB2" s="86"/>
      <c r="HBC2" s="86" t="s">
        <v>479</v>
      </c>
      <c r="HBD2" s="86">
        <v>25</v>
      </c>
      <c r="HBE2" s="86"/>
      <c r="HBF2" s="86" t="s">
        <v>541</v>
      </c>
      <c r="HBG2" s="86" t="s">
        <v>568</v>
      </c>
      <c r="HBH2" s="86"/>
      <c r="HBI2" s="86"/>
      <c r="HBN2" s="86"/>
      <c r="HBO2" s="86"/>
      <c r="HBP2" s="86"/>
      <c r="HBQ2" s="86" t="s">
        <v>479</v>
      </c>
      <c r="HBR2" s="86">
        <v>17</v>
      </c>
      <c r="HBS2" s="86"/>
      <c r="HBT2" s="86" t="s">
        <v>541</v>
      </c>
      <c r="HBU2" s="86" t="s">
        <v>757</v>
      </c>
      <c r="HBV2" s="86"/>
      <c r="HBW2" s="86"/>
      <c r="HCB2" s="86"/>
      <c r="HCC2" s="86"/>
      <c r="HCD2" s="86"/>
      <c r="HCE2" s="86" t="s">
        <v>479</v>
      </c>
      <c r="HCF2" s="86">
        <v>22</v>
      </c>
      <c r="HCG2" s="86"/>
      <c r="HCH2" s="86" t="s">
        <v>541</v>
      </c>
      <c r="HCI2" s="86" t="s">
        <v>752</v>
      </c>
      <c r="HCJ2" s="86"/>
      <c r="HCK2" s="86"/>
      <c r="HCP2" s="86"/>
      <c r="HCQ2" s="86"/>
      <c r="HCR2" s="86"/>
      <c r="HCS2" s="86" t="s">
        <v>479</v>
      </c>
      <c r="HCT2" s="86">
        <v>27</v>
      </c>
      <c r="HCU2" s="86"/>
      <c r="HCV2" s="86" t="s">
        <v>541</v>
      </c>
      <c r="HCW2" s="86" t="s">
        <v>565</v>
      </c>
      <c r="HCX2" s="86"/>
      <c r="HCY2" s="86"/>
      <c r="HDD2" s="86"/>
      <c r="HDE2" s="86"/>
      <c r="HDF2" s="86"/>
      <c r="HDG2" s="86" t="s">
        <v>479</v>
      </c>
      <c r="HDH2" s="86">
        <v>21</v>
      </c>
      <c r="HDI2" s="86"/>
      <c r="HDJ2" s="86" t="s">
        <v>541</v>
      </c>
      <c r="HDK2" s="86" t="s">
        <v>754</v>
      </c>
      <c r="HDL2" s="86"/>
      <c r="HDM2" s="86"/>
      <c r="HDR2" s="86"/>
      <c r="HDS2" s="86"/>
      <c r="HDT2" s="86"/>
      <c r="HDU2" s="86" t="s">
        <v>479</v>
      </c>
      <c r="HDV2" s="86">
        <v>18</v>
      </c>
      <c r="HDW2" s="86"/>
      <c r="HDX2" s="86" t="s">
        <v>541</v>
      </c>
      <c r="HDY2" s="86" t="s">
        <v>750</v>
      </c>
      <c r="HDZ2" s="86"/>
      <c r="HEA2" s="86"/>
      <c r="HEF2" s="86"/>
      <c r="HEG2" s="86"/>
      <c r="HEH2" s="86"/>
      <c r="HEI2" s="86" t="s">
        <v>479</v>
      </c>
      <c r="HEJ2" s="86">
        <v>19</v>
      </c>
      <c r="HEK2" s="86"/>
      <c r="HEL2" s="86" t="s">
        <v>541</v>
      </c>
      <c r="HEM2" s="86" t="s">
        <v>747</v>
      </c>
      <c r="HEN2" s="86"/>
      <c r="HEO2" s="86"/>
      <c r="HET2" s="86"/>
      <c r="HEU2" s="86"/>
      <c r="HEV2" s="86"/>
      <c r="HEW2" s="86" t="s">
        <v>479</v>
      </c>
      <c r="HEX2" s="86">
        <v>6</v>
      </c>
      <c r="HEY2" s="86"/>
      <c r="HEZ2" s="86" t="s">
        <v>541</v>
      </c>
      <c r="HFA2" s="86" t="s">
        <v>760</v>
      </c>
      <c r="HFB2" s="86"/>
      <c r="HFC2" s="86"/>
      <c r="HFH2" s="86"/>
      <c r="HFI2" s="86"/>
      <c r="HFJ2" s="86"/>
      <c r="HFK2" s="86" t="s">
        <v>479</v>
      </c>
      <c r="HFL2" s="86">
        <v>20</v>
      </c>
      <c r="HFM2" s="86"/>
      <c r="HFN2" s="86" t="s">
        <v>541</v>
      </c>
      <c r="HFO2" s="86" t="s">
        <v>783</v>
      </c>
      <c r="HFP2" s="86"/>
      <c r="HFQ2" s="86"/>
      <c r="HFV2" s="86"/>
      <c r="HFW2" s="86"/>
      <c r="HFX2" s="86"/>
      <c r="HFY2" s="86" t="s">
        <v>479</v>
      </c>
      <c r="HFZ2" s="86">
        <v>23</v>
      </c>
      <c r="HGA2" s="86"/>
      <c r="HGB2" s="86" t="s">
        <v>541</v>
      </c>
      <c r="HGC2" s="86" t="s">
        <v>749</v>
      </c>
      <c r="HGD2" s="86"/>
      <c r="HGE2" s="86"/>
      <c r="HGJ2" s="86"/>
      <c r="HGK2" s="86"/>
      <c r="HGL2" s="86"/>
      <c r="HGM2" s="86" t="s">
        <v>479</v>
      </c>
      <c r="HGN2" s="86">
        <v>4</v>
      </c>
      <c r="HGO2" s="86"/>
      <c r="HGP2" s="86" t="s">
        <v>541</v>
      </c>
      <c r="HGQ2" s="86" t="s">
        <v>786</v>
      </c>
      <c r="HGR2" s="86"/>
      <c r="HGS2" s="86"/>
      <c r="HGX2" s="86"/>
      <c r="HGY2" s="86"/>
      <c r="HGZ2" s="86"/>
      <c r="HHA2" s="86" t="s">
        <v>479</v>
      </c>
      <c r="HHB2" s="86">
        <v>24</v>
      </c>
      <c r="HHC2" s="86"/>
      <c r="HHD2" s="86" t="s">
        <v>541</v>
      </c>
      <c r="HHE2" s="86" t="s">
        <v>753</v>
      </c>
      <c r="HHF2" s="86"/>
      <c r="HHG2" s="86"/>
      <c r="HHL2" s="86"/>
      <c r="HHM2" s="86"/>
      <c r="HHN2" s="86"/>
      <c r="HHO2" s="86" t="s">
        <v>479</v>
      </c>
      <c r="HHP2" s="86">
        <v>8</v>
      </c>
      <c r="HHQ2" s="86"/>
      <c r="HHR2" s="86" t="s">
        <v>541</v>
      </c>
      <c r="HHS2" s="86" t="s">
        <v>790</v>
      </c>
      <c r="HHT2" s="86"/>
      <c r="HHU2" s="86"/>
      <c r="HHZ2" s="86"/>
      <c r="HIA2" s="86"/>
      <c r="HIB2" s="86"/>
      <c r="HIC2" s="86" t="s">
        <v>479</v>
      </c>
      <c r="HID2" s="86">
        <v>10</v>
      </c>
      <c r="HIE2" s="86"/>
      <c r="HIF2" s="86" t="s">
        <v>541</v>
      </c>
      <c r="HIG2" s="86" t="s">
        <v>789</v>
      </c>
      <c r="HIH2" s="86"/>
      <c r="HII2" s="86"/>
      <c r="HIN2" s="86"/>
      <c r="HIO2" s="86"/>
      <c r="HIP2" s="86"/>
      <c r="HIQ2" s="86" t="s">
        <v>479</v>
      </c>
      <c r="HIR2" s="86">
        <v>1</v>
      </c>
      <c r="HIS2" s="86"/>
      <c r="HIT2" s="86" t="s">
        <v>541</v>
      </c>
      <c r="HIU2" s="86" t="s">
        <v>822</v>
      </c>
      <c r="HIV2" s="86"/>
      <c r="HIW2" s="86"/>
    </row>
    <row r="3" spans="1:5119 5124:5665" x14ac:dyDescent="0.25">
      <c r="N3" s="86"/>
      <c r="O3" s="86"/>
      <c r="P3" s="86"/>
      <c r="Q3" s="86" t="s">
        <v>480</v>
      </c>
      <c r="R3" s="83">
        <v>43594.385474537034</v>
      </c>
      <c r="S3" s="86"/>
      <c r="T3" s="86"/>
      <c r="U3" s="86"/>
      <c r="V3" s="86"/>
      <c r="W3" s="86"/>
      <c r="AB3" s="86"/>
      <c r="AC3" s="86"/>
      <c r="AD3" s="86"/>
      <c r="AE3" s="86" t="s">
        <v>480</v>
      </c>
      <c r="AF3" s="83">
        <v>43594.385555555556</v>
      </c>
      <c r="AG3" s="86"/>
      <c r="AH3" s="86"/>
      <c r="AI3" s="86"/>
      <c r="AJ3" s="86"/>
      <c r="AK3" s="86"/>
      <c r="AP3" s="86"/>
      <c r="AQ3" s="86"/>
      <c r="AR3" s="86"/>
      <c r="AS3" s="86" t="s">
        <v>480</v>
      </c>
      <c r="AT3" s="83">
        <v>43594.38559027778</v>
      </c>
      <c r="AU3" s="86"/>
      <c r="AV3" s="86"/>
      <c r="AW3" s="86"/>
      <c r="AX3" s="86"/>
      <c r="AY3" s="86"/>
      <c r="BD3" s="86"/>
      <c r="BE3" s="86"/>
      <c r="BF3" s="86"/>
      <c r="BG3" s="86" t="s">
        <v>480</v>
      </c>
      <c r="BH3" s="83">
        <v>43594.38559027778</v>
      </c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 t="s">
        <v>480</v>
      </c>
      <c r="BV3" s="83">
        <v>43594.385694444441</v>
      </c>
      <c r="BW3" s="86"/>
      <c r="BX3" s="86"/>
      <c r="BY3" s="86"/>
      <c r="BZ3" s="86"/>
      <c r="CA3" s="86"/>
      <c r="CB3" s="67"/>
      <c r="CC3" s="86">
        <v>66.666666666666657</v>
      </c>
      <c r="CD3" s="86"/>
      <c r="CE3" s="86"/>
      <c r="CF3" s="86"/>
      <c r="CG3" s="86"/>
      <c r="CH3" s="86"/>
      <c r="CI3" s="86" t="s">
        <v>480</v>
      </c>
      <c r="CJ3" s="83">
        <v>43594.385914351849</v>
      </c>
      <c r="CK3" s="86"/>
      <c r="CL3" s="86"/>
      <c r="CM3" s="86"/>
      <c r="CN3" s="86"/>
      <c r="CO3" s="86"/>
      <c r="CP3" s="67"/>
      <c r="CQ3" s="86">
        <v>66.666666666666657</v>
      </c>
      <c r="CR3" s="86"/>
      <c r="CS3" s="86"/>
      <c r="CT3" s="86"/>
      <c r="CU3" s="86"/>
      <c r="CV3" s="86"/>
      <c r="CW3" s="86" t="s">
        <v>480</v>
      </c>
      <c r="CX3" s="83">
        <v>43594.385972222219</v>
      </c>
      <c r="CY3" s="86"/>
      <c r="CZ3" s="86"/>
      <c r="DA3" s="86"/>
      <c r="DB3" s="86"/>
      <c r="DC3" s="86"/>
      <c r="DD3" s="67"/>
      <c r="DE3" s="86">
        <v>0</v>
      </c>
      <c r="DH3" s="86"/>
      <c r="DI3" s="86"/>
      <c r="DJ3" s="86"/>
      <c r="DK3" s="86" t="s">
        <v>480</v>
      </c>
      <c r="DL3" s="83">
        <v>43594.386145833334</v>
      </c>
      <c r="DM3" s="86"/>
      <c r="DN3" s="86"/>
      <c r="DO3" s="86"/>
      <c r="DP3" s="86"/>
      <c r="DQ3" s="86"/>
      <c r="DV3" s="86"/>
      <c r="DW3" s="86"/>
      <c r="DX3" s="86"/>
      <c r="DY3" s="86" t="s">
        <v>480</v>
      </c>
      <c r="DZ3" s="83">
        <v>43594.386273148149</v>
      </c>
      <c r="EA3" s="86"/>
      <c r="EB3" s="86"/>
      <c r="EC3" s="86"/>
      <c r="ED3" s="86"/>
      <c r="EE3" s="86"/>
      <c r="EJ3" s="86"/>
      <c r="EK3" s="86"/>
      <c r="EL3" s="86"/>
      <c r="EM3" s="86" t="s">
        <v>480</v>
      </c>
      <c r="EN3" s="83">
        <v>43594.386319444442</v>
      </c>
      <c r="EO3" s="86"/>
      <c r="EP3" s="86"/>
      <c r="EQ3" s="86"/>
      <c r="ER3" s="86"/>
      <c r="ES3" s="86"/>
      <c r="EX3" s="86"/>
      <c r="EY3" s="86"/>
      <c r="EZ3" s="86"/>
      <c r="FA3" s="86" t="s">
        <v>480</v>
      </c>
      <c r="FB3" s="83">
        <v>43594.386342592596</v>
      </c>
      <c r="FC3" s="86"/>
      <c r="FD3" s="86"/>
      <c r="FE3" s="86"/>
      <c r="FF3" s="86"/>
      <c r="FG3" s="86"/>
      <c r="FL3" s="86"/>
      <c r="FM3" s="86"/>
      <c r="FN3" s="86"/>
      <c r="FO3" s="86" t="s">
        <v>480</v>
      </c>
      <c r="FP3" s="83">
        <v>43594.386365740742</v>
      </c>
      <c r="FQ3" s="86"/>
      <c r="FR3" s="86"/>
      <c r="FS3" s="86"/>
      <c r="FT3" s="86"/>
      <c r="FU3" s="86"/>
      <c r="FZ3" s="86"/>
      <c r="GA3" s="86"/>
      <c r="GB3" s="86"/>
      <c r="GC3" s="86" t="s">
        <v>480</v>
      </c>
      <c r="GD3" s="83">
        <v>43594.38652777778</v>
      </c>
      <c r="GE3" s="86"/>
      <c r="GF3" s="86"/>
      <c r="GG3" s="86"/>
      <c r="GH3" s="86"/>
      <c r="GI3" s="86"/>
      <c r="GN3" s="86"/>
      <c r="GO3" s="86"/>
      <c r="GP3" s="86"/>
      <c r="GQ3" s="86" t="s">
        <v>480</v>
      </c>
      <c r="GR3" s="83">
        <v>43594.386712962965</v>
      </c>
      <c r="GS3" s="86"/>
      <c r="GT3" s="86"/>
      <c r="GU3" s="86"/>
      <c r="GV3" s="86"/>
      <c r="GW3" s="86"/>
      <c r="HB3" s="86"/>
      <c r="HC3" s="86"/>
      <c r="HD3" s="86"/>
      <c r="HE3" s="86" t="s">
        <v>480</v>
      </c>
      <c r="HF3" s="83">
        <v>43594.386828703704</v>
      </c>
      <c r="HG3" s="86"/>
      <c r="HH3" s="86"/>
      <c r="HI3" s="86"/>
      <c r="HJ3" s="86"/>
      <c r="HK3" s="86"/>
      <c r="HP3" s="86"/>
      <c r="HQ3" s="86"/>
      <c r="HR3" s="86"/>
      <c r="HS3" s="86" t="s">
        <v>480</v>
      </c>
      <c r="HT3" s="83">
        <v>43594.38689814815</v>
      </c>
      <c r="HU3" s="86"/>
      <c r="HV3" s="86"/>
      <c r="HW3" s="86"/>
      <c r="HX3" s="86"/>
      <c r="HY3" s="86"/>
      <c r="ID3" s="86"/>
      <c r="IE3" s="86"/>
      <c r="IF3" s="86"/>
      <c r="IG3" s="86" t="s">
        <v>480</v>
      </c>
      <c r="IH3" s="83">
        <v>43594.387013888889</v>
      </c>
      <c r="II3" s="86"/>
      <c r="IJ3" s="86"/>
      <c r="IK3" s="86"/>
      <c r="IL3" s="86"/>
      <c r="IM3" s="86"/>
      <c r="IR3" s="86"/>
      <c r="IS3" s="86"/>
      <c r="IT3" s="86"/>
      <c r="IU3" s="86" t="s">
        <v>480</v>
      </c>
      <c r="IV3" s="83">
        <v>43594.387106481481</v>
      </c>
      <c r="IW3" s="86"/>
      <c r="IX3" s="86"/>
      <c r="IY3" s="86"/>
      <c r="IZ3" s="86"/>
      <c r="JA3" s="86"/>
      <c r="JF3" s="86"/>
      <c r="JG3" s="86"/>
      <c r="JH3" s="86"/>
      <c r="JI3" s="86" t="s">
        <v>480</v>
      </c>
      <c r="JJ3" s="83">
        <v>43594.387187499997</v>
      </c>
      <c r="JK3" s="86"/>
      <c r="JL3" s="86"/>
      <c r="JM3" s="86"/>
      <c r="JN3" s="86"/>
      <c r="JO3" s="86"/>
      <c r="JT3" s="86"/>
      <c r="JU3" s="86"/>
      <c r="JV3" s="86"/>
      <c r="JW3" s="86" t="s">
        <v>480</v>
      </c>
      <c r="JX3" s="83">
        <v>43594.38721064815</v>
      </c>
      <c r="JY3" s="86"/>
      <c r="JZ3" s="86"/>
      <c r="KA3" s="86"/>
      <c r="KB3" s="86"/>
      <c r="KC3" s="86"/>
      <c r="KH3" s="86"/>
      <c r="KI3" s="86"/>
      <c r="KJ3" s="86"/>
      <c r="KK3" s="86" t="s">
        <v>480</v>
      </c>
      <c r="KL3" s="83">
        <v>43594.387256944443</v>
      </c>
      <c r="KM3" s="86"/>
      <c r="KN3" s="86"/>
      <c r="KO3" s="86"/>
      <c r="KP3" s="86"/>
      <c r="KQ3" s="86"/>
      <c r="KV3" s="86"/>
      <c r="KW3" s="86"/>
      <c r="KX3" s="86"/>
      <c r="KY3" s="86" t="s">
        <v>480</v>
      </c>
      <c r="KZ3" s="83">
        <v>43594.387800925928</v>
      </c>
      <c r="LA3" s="86"/>
      <c r="LB3" s="86"/>
      <c r="LC3" s="86"/>
      <c r="LD3" s="86"/>
      <c r="LE3" s="86"/>
      <c r="LJ3" s="86"/>
      <c r="LK3" s="86"/>
      <c r="LL3" s="86"/>
      <c r="LM3" s="86" t="s">
        <v>480</v>
      </c>
      <c r="LN3" s="83">
        <v>43594.387916666667</v>
      </c>
      <c r="LO3" s="86"/>
      <c r="LP3" s="86"/>
      <c r="LQ3" s="86"/>
      <c r="LR3" s="86"/>
      <c r="LS3" s="86"/>
      <c r="LX3" s="86"/>
      <c r="LY3" s="86"/>
      <c r="LZ3" s="86"/>
      <c r="MA3" s="86" t="s">
        <v>480</v>
      </c>
      <c r="MB3" s="83">
        <v>43594.388055555559</v>
      </c>
      <c r="MC3" s="86"/>
      <c r="MD3" s="86"/>
      <c r="ME3" s="86"/>
      <c r="MF3" s="86"/>
      <c r="MG3" s="86"/>
      <c r="ML3" s="86"/>
      <c r="MM3" s="86"/>
      <c r="MN3" s="86"/>
      <c r="MO3" s="86" t="s">
        <v>480</v>
      </c>
      <c r="MP3" s="83">
        <v>43594.388425925928</v>
      </c>
      <c r="MQ3" s="86"/>
      <c r="MR3" s="86"/>
      <c r="MS3" s="86"/>
      <c r="MT3" s="86"/>
      <c r="MU3" s="86"/>
      <c r="MZ3" s="86"/>
      <c r="NA3" s="86"/>
      <c r="NB3" s="86"/>
      <c r="NC3" s="86" t="s">
        <v>480</v>
      </c>
      <c r="ND3" s="83">
        <v>43594.389780092592</v>
      </c>
      <c r="NE3" s="86"/>
      <c r="NF3" s="86"/>
      <c r="NG3" s="86"/>
      <c r="NH3" s="86"/>
      <c r="NI3" s="86"/>
      <c r="NN3" s="86"/>
      <c r="NO3" s="86"/>
      <c r="NP3" s="86"/>
      <c r="NQ3" s="86" t="s">
        <v>480</v>
      </c>
      <c r="NR3" s="83" t="s">
        <v>846</v>
      </c>
      <c r="NS3" s="86"/>
      <c r="NT3" s="86"/>
      <c r="NU3" s="86"/>
      <c r="NV3" s="86"/>
      <c r="NW3" s="86"/>
      <c r="OB3" s="86"/>
      <c r="OC3" s="86"/>
      <c r="OD3" s="86"/>
      <c r="OE3" s="86" t="s">
        <v>480</v>
      </c>
      <c r="OF3" s="83" t="s">
        <v>847</v>
      </c>
      <c r="OG3" s="86"/>
      <c r="OH3" s="86"/>
      <c r="OI3" s="86"/>
      <c r="OJ3" s="86"/>
      <c r="OK3" s="86"/>
      <c r="OP3" s="86"/>
      <c r="OQ3" s="86"/>
      <c r="OR3" s="86"/>
      <c r="OS3" s="86" t="s">
        <v>480</v>
      </c>
      <c r="OT3" s="83" t="s">
        <v>848</v>
      </c>
      <c r="OU3" s="86"/>
      <c r="OV3" s="86"/>
      <c r="OW3" s="86"/>
      <c r="OX3" s="86"/>
      <c r="OY3" s="86"/>
      <c r="PD3" s="86"/>
      <c r="PE3" s="86"/>
      <c r="PF3" s="86"/>
      <c r="PG3" s="86" t="s">
        <v>480</v>
      </c>
      <c r="PH3" s="83" t="s">
        <v>849</v>
      </c>
      <c r="PI3" s="86"/>
      <c r="PJ3" s="86"/>
      <c r="PK3" s="86"/>
      <c r="PL3" s="86"/>
      <c r="PM3" s="86"/>
      <c r="PR3" s="86"/>
      <c r="PS3" s="86"/>
      <c r="PT3" s="86"/>
      <c r="PU3" s="86" t="s">
        <v>480</v>
      </c>
      <c r="PV3" s="83" t="s">
        <v>850</v>
      </c>
      <c r="PW3" s="86"/>
      <c r="PX3" s="86"/>
      <c r="PY3" s="86"/>
      <c r="PZ3" s="86"/>
      <c r="QA3" s="86"/>
      <c r="QF3" s="86"/>
      <c r="QG3" s="86"/>
      <c r="QH3" s="86"/>
      <c r="QI3" s="86" t="s">
        <v>480</v>
      </c>
      <c r="QJ3" s="83" t="s">
        <v>851</v>
      </c>
      <c r="QK3" s="86"/>
      <c r="QL3" s="86"/>
      <c r="QM3" s="86"/>
      <c r="QN3" s="86"/>
      <c r="QO3" s="86"/>
      <c r="QT3" s="86"/>
      <c r="QU3" s="86"/>
      <c r="QV3" s="86"/>
      <c r="QW3" s="86" t="s">
        <v>480</v>
      </c>
      <c r="QX3" s="83" t="s">
        <v>852</v>
      </c>
      <c r="QY3" s="86"/>
      <c r="QZ3" s="86"/>
      <c r="RA3" s="86"/>
      <c r="RB3" s="86"/>
      <c r="RC3" s="86"/>
      <c r="RH3" s="86"/>
      <c r="RI3" s="86"/>
      <c r="RJ3" s="86"/>
      <c r="RK3" s="86" t="s">
        <v>480</v>
      </c>
      <c r="RL3" s="83" t="s">
        <v>853</v>
      </c>
      <c r="RM3" s="86"/>
      <c r="RN3" s="86"/>
      <c r="RO3" s="86"/>
      <c r="RP3" s="86"/>
      <c r="RQ3" s="86"/>
      <c r="RV3" s="86"/>
      <c r="RW3" s="86"/>
      <c r="RX3" s="86"/>
      <c r="RY3" s="86" t="s">
        <v>480</v>
      </c>
      <c r="RZ3" s="83" t="s">
        <v>854</v>
      </c>
      <c r="SA3" s="86"/>
      <c r="SB3" s="86"/>
      <c r="SC3" s="86"/>
      <c r="SD3" s="86"/>
      <c r="SE3" s="86"/>
      <c r="SJ3" s="86"/>
      <c r="SK3" s="86"/>
      <c r="SL3" s="86"/>
      <c r="SM3" s="86" t="s">
        <v>480</v>
      </c>
      <c r="SN3" s="83" t="s">
        <v>856</v>
      </c>
      <c r="SO3" s="86"/>
      <c r="SP3" s="86"/>
      <c r="SQ3" s="86"/>
      <c r="SR3" s="86"/>
      <c r="SS3" s="86"/>
      <c r="SX3" s="86"/>
      <c r="SY3" s="86"/>
      <c r="SZ3" s="86"/>
      <c r="TA3" s="86" t="s">
        <v>480</v>
      </c>
      <c r="TB3" s="83" t="s">
        <v>857</v>
      </c>
      <c r="TC3" s="86"/>
      <c r="TD3" s="86"/>
      <c r="TE3" s="86"/>
      <c r="TF3" s="86"/>
      <c r="TG3" s="86"/>
      <c r="TL3" s="86"/>
      <c r="TM3" s="86"/>
      <c r="TN3" s="86"/>
      <c r="TO3" s="86" t="s">
        <v>480</v>
      </c>
      <c r="TP3" s="83" t="s">
        <v>858</v>
      </c>
      <c r="TQ3" s="86"/>
      <c r="TR3" s="86"/>
      <c r="TS3" s="86"/>
      <c r="TT3" s="86"/>
      <c r="TU3" s="86"/>
      <c r="TZ3" s="86"/>
      <c r="UA3" s="86"/>
      <c r="UB3" s="86"/>
      <c r="UC3" s="86" t="s">
        <v>480</v>
      </c>
      <c r="UD3" s="83" t="s">
        <v>859</v>
      </c>
      <c r="UE3" s="86"/>
      <c r="UF3" s="86"/>
      <c r="UG3" s="86"/>
      <c r="UH3" s="86"/>
      <c r="UI3" s="86"/>
      <c r="UN3" s="86"/>
      <c r="UO3" s="86"/>
      <c r="UP3" s="86"/>
      <c r="UQ3" s="86" t="s">
        <v>480</v>
      </c>
      <c r="UR3" s="83" t="s">
        <v>860</v>
      </c>
      <c r="US3" s="86"/>
      <c r="UT3" s="86"/>
      <c r="UU3" s="86"/>
      <c r="UV3" s="86"/>
      <c r="UW3" s="86"/>
      <c r="VB3" s="86"/>
      <c r="VC3" s="86"/>
      <c r="VD3" s="86"/>
      <c r="VE3" s="86" t="s">
        <v>480</v>
      </c>
      <c r="VF3" s="83" t="s">
        <v>861</v>
      </c>
      <c r="VG3" s="86"/>
      <c r="VH3" s="86"/>
      <c r="VI3" s="86"/>
      <c r="VJ3" s="86"/>
      <c r="VK3" s="86"/>
      <c r="VP3" s="86"/>
      <c r="VQ3" s="86"/>
      <c r="VR3" s="86"/>
      <c r="VS3" s="86" t="s">
        <v>480</v>
      </c>
      <c r="VT3" s="83" t="s">
        <v>862</v>
      </c>
      <c r="VU3" s="86"/>
      <c r="VV3" s="86"/>
      <c r="VW3" s="86"/>
      <c r="VX3" s="86"/>
      <c r="VY3" s="86"/>
      <c r="WD3" s="86"/>
      <c r="WE3" s="86"/>
      <c r="WF3" s="86"/>
      <c r="WG3" s="86" t="s">
        <v>480</v>
      </c>
      <c r="WH3" s="83" t="s">
        <v>863</v>
      </c>
      <c r="WI3" s="86"/>
      <c r="WJ3" s="86"/>
      <c r="WK3" s="86"/>
      <c r="WL3" s="86"/>
      <c r="WM3" s="86"/>
      <c r="WR3" s="86"/>
      <c r="WS3" s="86"/>
      <c r="WT3" s="86"/>
      <c r="WU3" s="86" t="s">
        <v>480</v>
      </c>
      <c r="WV3" s="83" t="s">
        <v>864</v>
      </c>
      <c r="WW3" s="86"/>
      <c r="WX3" s="86"/>
      <c r="WY3" s="86"/>
      <c r="WZ3" s="86"/>
      <c r="XA3" s="86"/>
      <c r="XF3" s="86"/>
      <c r="XG3" s="86"/>
      <c r="XH3" s="86"/>
      <c r="XI3" s="86" t="s">
        <v>480</v>
      </c>
      <c r="XJ3" s="83" t="s">
        <v>865</v>
      </c>
      <c r="XK3" s="86"/>
      <c r="XL3" s="86"/>
      <c r="XM3" s="86"/>
      <c r="XN3" s="86"/>
      <c r="XO3" s="86"/>
      <c r="XT3" s="86"/>
      <c r="XU3" s="86"/>
      <c r="XV3" s="86"/>
      <c r="XW3" s="86" t="s">
        <v>480</v>
      </c>
      <c r="XX3" s="83" t="s">
        <v>865</v>
      </c>
      <c r="XY3" s="86"/>
      <c r="XZ3" s="86"/>
      <c r="YA3" s="86"/>
      <c r="YB3" s="86"/>
      <c r="YC3" s="86"/>
      <c r="YH3" s="86"/>
      <c r="YI3" s="86"/>
      <c r="YJ3" s="86"/>
      <c r="YK3" s="86" t="s">
        <v>480</v>
      </c>
      <c r="YL3" s="83" t="s">
        <v>866</v>
      </c>
      <c r="YM3" s="86"/>
      <c r="YN3" s="86"/>
      <c r="YO3" s="86"/>
      <c r="YP3" s="86"/>
      <c r="YQ3" s="86"/>
      <c r="YV3" s="86"/>
      <c r="YW3" s="86"/>
      <c r="YX3" s="86"/>
      <c r="YY3" s="86" t="s">
        <v>480</v>
      </c>
      <c r="YZ3" s="83" t="s">
        <v>867</v>
      </c>
      <c r="ZA3" s="86"/>
      <c r="ZB3" s="86"/>
      <c r="ZC3" s="86"/>
      <c r="ZD3" s="86"/>
      <c r="ZE3" s="86"/>
      <c r="ZJ3" s="86"/>
      <c r="ZK3" s="86"/>
      <c r="ZL3" s="86"/>
      <c r="ZM3" s="86" t="s">
        <v>480</v>
      </c>
      <c r="ZN3" s="83" t="s">
        <v>868</v>
      </c>
      <c r="ZO3" s="86"/>
      <c r="ZP3" s="86"/>
      <c r="ZQ3" s="86"/>
      <c r="ZR3" s="86"/>
      <c r="ZS3" s="86"/>
      <c r="ZX3" s="86"/>
      <c r="ZY3" s="86"/>
      <c r="ZZ3" s="86"/>
      <c r="AAA3" s="86" t="s">
        <v>480</v>
      </c>
      <c r="AAB3" s="83" t="s">
        <v>869</v>
      </c>
      <c r="AAC3" s="86"/>
      <c r="AAD3" s="86"/>
      <c r="AAE3" s="86"/>
      <c r="AAF3" s="86"/>
      <c r="AAG3" s="86"/>
      <c r="AAL3" s="86"/>
      <c r="AAM3" s="86"/>
      <c r="AAN3" s="86"/>
      <c r="AAO3" s="86" t="s">
        <v>480</v>
      </c>
      <c r="AAP3" s="83" t="s">
        <v>870</v>
      </c>
      <c r="AAQ3" s="86"/>
      <c r="AAR3" s="86"/>
      <c r="AAS3" s="86"/>
      <c r="AAT3" s="86"/>
      <c r="AAU3" s="86"/>
      <c r="AAZ3" s="86"/>
      <c r="ABA3" s="86"/>
      <c r="ABB3" s="86"/>
      <c r="ABC3" s="86" t="s">
        <v>480</v>
      </c>
      <c r="ABD3" s="83" t="s">
        <v>871</v>
      </c>
      <c r="ABE3" s="86"/>
      <c r="ABF3" s="86"/>
      <c r="ABG3" s="86"/>
      <c r="ABH3" s="86"/>
      <c r="ABI3" s="86"/>
      <c r="ABN3" s="86"/>
      <c r="ABO3" s="86"/>
      <c r="ABP3" s="86"/>
      <c r="ABQ3" s="86" t="s">
        <v>480</v>
      </c>
      <c r="ABR3" s="83" t="s">
        <v>872</v>
      </c>
      <c r="ABS3" s="86"/>
      <c r="ABT3" s="86"/>
      <c r="ABU3" s="86"/>
      <c r="ABV3" s="86"/>
      <c r="ABW3" s="86"/>
      <c r="ACB3" s="86"/>
      <c r="ACC3" s="86"/>
      <c r="ACD3" s="86"/>
      <c r="ACE3" s="86" t="s">
        <v>480</v>
      </c>
      <c r="ACF3" s="83">
        <v>43534.520879629628</v>
      </c>
      <c r="ACG3" s="86"/>
      <c r="ACH3" s="86"/>
      <c r="ACI3" s="86"/>
      <c r="ACJ3" s="86"/>
      <c r="ACK3" s="86"/>
      <c r="ACP3" s="86"/>
      <c r="ACQ3" s="86"/>
      <c r="ACR3" s="86"/>
      <c r="ACS3" s="86" t="s">
        <v>480</v>
      </c>
      <c r="ACT3" s="83">
        <v>43534.520983796298</v>
      </c>
      <c r="ACU3" s="86"/>
      <c r="ACV3" s="86"/>
      <c r="ACW3" s="86"/>
      <c r="ACX3" s="86"/>
      <c r="ACY3" s="86"/>
      <c r="ADD3" s="86"/>
      <c r="ADE3" s="86"/>
      <c r="ADF3" s="86"/>
      <c r="ADG3" s="86" t="s">
        <v>480</v>
      </c>
      <c r="ADH3" s="83">
        <v>43534.520983796298</v>
      </c>
      <c r="ADI3" s="86"/>
      <c r="ADJ3" s="86"/>
      <c r="ADK3" s="86"/>
      <c r="ADL3" s="86"/>
      <c r="ADM3" s="86"/>
      <c r="ADR3" s="86"/>
      <c r="ADS3" s="86"/>
      <c r="ADT3" s="86"/>
      <c r="ADU3" s="86" t="s">
        <v>480</v>
      </c>
      <c r="ADV3" s="83">
        <v>43534.521006944444</v>
      </c>
      <c r="ADW3" s="86"/>
      <c r="ADX3" s="86"/>
      <c r="ADY3" s="86"/>
      <c r="ADZ3" s="86"/>
      <c r="AEA3" s="86"/>
      <c r="AEF3" s="86"/>
      <c r="AEG3" s="86"/>
      <c r="AEH3" s="86"/>
      <c r="AEI3" s="86" t="s">
        <v>480</v>
      </c>
      <c r="AEJ3" s="83">
        <v>43534.521018518521</v>
      </c>
      <c r="AEK3" s="86"/>
      <c r="AEL3" s="86"/>
      <c r="AEM3" s="86"/>
      <c r="AEN3" s="86"/>
      <c r="AEO3" s="86"/>
      <c r="AET3" s="86"/>
      <c r="AEU3" s="86"/>
      <c r="AEV3" s="86"/>
      <c r="AEW3" s="86" t="s">
        <v>480</v>
      </c>
      <c r="AEX3" s="83">
        <v>43534.521064814813</v>
      </c>
      <c r="AEY3" s="86"/>
      <c r="AEZ3" s="86"/>
      <c r="AFA3" s="86"/>
      <c r="AFB3" s="86"/>
      <c r="AFC3" s="86"/>
      <c r="AFH3" s="86"/>
      <c r="AFI3" s="86"/>
      <c r="AFJ3" s="86"/>
      <c r="AFK3" s="86" t="s">
        <v>480</v>
      </c>
      <c r="AFL3" s="83">
        <v>43534.521099537036</v>
      </c>
      <c r="AFM3" s="86"/>
      <c r="AFN3" s="86"/>
      <c r="AFO3" s="86"/>
      <c r="AFP3" s="86"/>
      <c r="AFQ3" s="86"/>
      <c r="AFV3" s="86"/>
      <c r="AFW3" s="86"/>
      <c r="AFX3" s="86"/>
      <c r="AFY3" s="86" t="s">
        <v>480</v>
      </c>
      <c r="AFZ3" s="83">
        <v>43534.521157407406</v>
      </c>
      <c r="AGA3" s="86"/>
      <c r="AGB3" s="86"/>
      <c r="AGC3" s="86"/>
      <c r="AGD3" s="86"/>
      <c r="AGE3" s="86"/>
      <c r="AGJ3" s="86"/>
      <c r="AGK3" s="86"/>
      <c r="AGL3" s="86"/>
      <c r="AGM3" s="86" t="s">
        <v>480</v>
      </c>
      <c r="AGN3" s="83">
        <v>43534.521319444444</v>
      </c>
      <c r="AGO3" s="86"/>
      <c r="AGP3" s="86"/>
      <c r="AGQ3" s="86"/>
      <c r="AGR3" s="86"/>
      <c r="AGS3" s="86"/>
      <c r="AGX3" s="86"/>
      <c r="AGY3" s="86"/>
      <c r="AGZ3" s="86"/>
      <c r="AHA3" s="86" t="s">
        <v>480</v>
      </c>
      <c r="AHB3" s="83">
        <v>43534.521458333336</v>
      </c>
      <c r="AHC3" s="86"/>
      <c r="AHD3" s="86"/>
      <c r="AHE3" s="86"/>
      <c r="AHF3" s="86"/>
      <c r="AHG3" s="86"/>
      <c r="AHL3" s="86"/>
      <c r="AHM3" s="86"/>
      <c r="AHN3" s="86"/>
      <c r="AHO3" s="86" t="s">
        <v>480</v>
      </c>
      <c r="AHP3" s="83">
        <v>43534.521631944444</v>
      </c>
      <c r="AHQ3" s="86"/>
      <c r="AHR3" s="86"/>
      <c r="AHS3" s="86"/>
      <c r="AHT3" s="86"/>
      <c r="AHU3" s="86"/>
      <c r="AHZ3" s="86"/>
      <c r="AIA3" s="86"/>
      <c r="AIB3" s="86"/>
      <c r="AIC3" s="86" t="s">
        <v>480</v>
      </c>
      <c r="AID3" s="83">
        <v>43534.521678240744</v>
      </c>
      <c r="AIE3" s="86"/>
      <c r="AIF3" s="86"/>
      <c r="AIG3" s="86"/>
      <c r="AIH3" s="86"/>
      <c r="AII3" s="86"/>
      <c r="AIN3" s="86"/>
      <c r="AIO3" s="86"/>
      <c r="AIP3" s="86"/>
      <c r="AIQ3" s="86" t="s">
        <v>480</v>
      </c>
      <c r="AIR3" s="83">
        <v>43534.521793981483</v>
      </c>
      <c r="AIS3" s="86"/>
      <c r="AIT3" s="86"/>
      <c r="AIU3" s="86"/>
      <c r="AIV3" s="86"/>
      <c r="AIW3" s="86"/>
      <c r="AJB3" s="86"/>
      <c r="AJC3" s="86"/>
      <c r="AJD3" s="86"/>
      <c r="AJE3" s="86" t="s">
        <v>480</v>
      </c>
      <c r="AJF3" s="83">
        <v>43534.521967592591</v>
      </c>
      <c r="AJG3" s="86"/>
      <c r="AJH3" s="86"/>
      <c r="AJI3" s="86"/>
      <c r="AJJ3" s="86"/>
      <c r="AJK3" s="86"/>
      <c r="AJP3" s="86"/>
      <c r="AJQ3" s="86"/>
      <c r="AJR3" s="86"/>
      <c r="AJS3" s="86" t="s">
        <v>480</v>
      </c>
      <c r="AJT3" s="83">
        <v>43534.522002314814</v>
      </c>
      <c r="AJU3" s="86"/>
      <c r="AJV3" s="86"/>
      <c r="AJW3" s="86"/>
      <c r="AJX3" s="86"/>
      <c r="AJY3" s="86"/>
      <c r="AKD3" s="86"/>
      <c r="AKE3" s="86"/>
      <c r="AKF3" s="86"/>
      <c r="AKG3" s="86" t="s">
        <v>480</v>
      </c>
      <c r="AKH3" s="83">
        <v>43534.522083333337</v>
      </c>
      <c r="AKI3" s="86"/>
      <c r="AKJ3" s="86"/>
      <c r="AKK3" s="86"/>
      <c r="AKL3" s="86"/>
      <c r="AKM3" s="86"/>
      <c r="AKR3" s="86"/>
      <c r="AKS3" s="86"/>
      <c r="AKT3" s="86"/>
      <c r="AKU3" s="86" t="s">
        <v>480</v>
      </c>
      <c r="AKV3" s="83">
        <v>43534.522592592592</v>
      </c>
      <c r="AKW3" s="86"/>
      <c r="AKX3" s="86"/>
      <c r="AKY3" s="86"/>
      <c r="AKZ3" s="86"/>
      <c r="ALA3" s="86"/>
      <c r="ALF3" s="86"/>
      <c r="ALG3" s="86"/>
      <c r="ALH3" s="86"/>
      <c r="ALI3" s="86" t="s">
        <v>480</v>
      </c>
      <c r="ALJ3" s="83">
        <v>43534.522719907407</v>
      </c>
      <c r="ALK3" s="86"/>
      <c r="ALL3" s="86"/>
      <c r="ALM3" s="86"/>
      <c r="ALN3" s="86"/>
      <c r="ALO3" s="86"/>
      <c r="ALT3" s="86"/>
      <c r="ALU3" s="86"/>
      <c r="ALV3" s="86"/>
      <c r="ALW3" s="86" t="s">
        <v>480</v>
      </c>
      <c r="ALX3" s="83">
        <v>43534.522905092592</v>
      </c>
      <c r="ALY3" s="86"/>
      <c r="ALZ3" s="86"/>
      <c r="AMA3" s="86"/>
      <c r="AMB3" s="86"/>
      <c r="AMC3" s="86"/>
      <c r="AMH3" s="86"/>
      <c r="AMI3" s="86"/>
      <c r="AMJ3" s="86"/>
      <c r="AMK3" s="86" t="s">
        <v>480</v>
      </c>
      <c r="AML3" s="83">
        <v>43534.522939814815</v>
      </c>
      <c r="AMM3" s="86"/>
      <c r="AMN3" s="86"/>
      <c r="AMO3" s="86"/>
      <c r="AMP3" s="86"/>
      <c r="AMQ3" s="86"/>
      <c r="AMV3" s="86"/>
      <c r="AMW3" s="86"/>
      <c r="AMX3" s="86"/>
      <c r="AMY3" s="86" t="s">
        <v>480</v>
      </c>
      <c r="AMZ3" s="83">
        <v>43534.522997685184</v>
      </c>
      <c r="ANA3" s="86"/>
      <c r="ANB3" s="86"/>
      <c r="ANC3" s="86"/>
      <c r="AND3" s="86"/>
      <c r="ANE3" s="86"/>
      <c r="ANJ3" s="86"/>
      <c r="ANK3" s="86"/>
      <c r="ANL3" s="86"/>
      <c r="ANM3" s="86" t="s">
        <v>480</v>
      </c>
      <c r="ANN3" s="83">
        <v>43534.5231712963</v>
      </c>
      <c r="ANO3" s="86"/>
      <c r="ANP3" s="86"/>
      <c r="ANQ3" s="86"/>
      <c r="ANR3" s="86"/>
      <c r="ANS3" s="86"/>
      <c r="ANX3" s="86"/>
      <c r="ANY3" s="86"/>
      <c r="ANZ3" s="86"/>
      <c r="AOA3" s="86" t="s">
        <v>480</v>
      </c>
      <c r="AOB3" s="83">
        <v>43534.523275462961</v>
      </c>
      <c r="AOC3" s="86"/>
      <c r="AOD3" s="86"/>
      <c r="AOE3" s="86"/>
      <c r="AOF3" s="86"/>
      <c r="AOG3" s="86"/>
      <c r="AOL3" s="86"/>
      <c r="AOM3" s="86"/>
      <c r="AON3" s="86"/>
      <c r="AOO3" s="86" t="s">
        <v>480</v>
      </c>
      <c r="AOP3" s="83">
        <v>43534.524062500001</v>
      </c>
      <c r="AOQ3" s="86"/>
      <c r="AOR3" s="86"/>
      <c r="AOS3" s="86"/>
      <c r="AOT3" s="86"/>
      <c r="AOU3" s="86"/>
      <c r="AOZ3" s="86"/>
      <c r="APA3" s="86"/>
      <c r="APB3" s="86"/>
      <c r="APC3" s="86" t="s">
        <v>480</v>
      </c>
      <c r="APD3" s="83">
        <v>43534.524560185186</v>
      </c>
      <c r="APE3" s="86"/>
      <c r="APF3" s="86"/>
      <c r="APG3" s="86"/>
      <c r="APH3" s="86"/>
      <c r="API3" s="86"/>
      <c r="APN3" s="86"/>
      <c r="APO3" s="86"/>
      <c r="APP3" s="86"/>
      <c r="APQ3" s="86" t="s">
        <v>480</v>
      </c>
      <c r="APR3" s="83">
        <v>43534.525451388887</v>
      </c>
      <c r="APS3" s="86"/>
      <c r="APT3" s="86"/>
      <c r="APU3" s="86"/>
      <c r="APV3" s="86"/>
      <c r="APW3" s="86"/>
      <c r="AQB3" s="86"/>
      <c r="AQC3" s="86"/>
      <c r="AQD3" s="86"/>
      <c r="AQE3" s="86" t="s">
        <v>480</v>
      </c>
      <c r="AQF3" s="83">
        <v>43534.525729166664</v>
      </c>
      <c r="AQG3" s="86"/>
      <c r="AQH3" s="86"/>
      <c r="AQI3" s="86"/>
      <c r="AQJ3" s="86"/>
      <c r="AQK3" s="86"/>
      <c r="AQP3" s="86"/>
      <c r="AQQ3" s="86"/>
      <c r="AQR3" s="86"/>
      <c r="AQS3" s="86" t="s">
        <v>480</v>
      </c>
      <c r="AQT3" s="83" t="s">
        <v>873</v>
      </c>
      <c r="AQU3" s="86"/>
      <c r="AQV3" s="86"/>
      <c r="AQW3" s="86"/>
      <c r="AQX3" s="86"/>
      <c r="AQY3" s="86"/>
      <c r="ARD3" s="86"/>
      <c r="ARE3" s="86"/>
      <c r="ARF3" s="86"/>
      <c r="ARG3" s="86" t="s">
        <v>480</v>
      </c>
      <c r="ARH3" s="83" t="s">
        <v>874</v>
      </c>
      <c r="ARI3" s="86"/>
      <c r="ARJ3" s="86"/>
      <c r="ARK3" s="86"/>
      <c r="ARL3" s="86"/>
      <c r="ARM3" s="86"/>
      <c r="ARR3" s="86"/>
      <c r="ARS3" s="86"/>
      <c r="ART3" s="86"/>
      <c r="ARU3" s="86" t="s">
        <v>480</v>
      </c>
      <c r="ARV3" s="83" t="s">
        <v>875</v>
      </c>
      <c r="ARW3" s="86"/>
      <c r="ARX3" s="86"/>
      <c r="ARY3" s="86"/>
      <c r="ARZ3" s="86"/>
      <c r="ASA3" s="86"/>
      <c r="ASF3" s="86"/>
      <c r="ASG3" s="86"/>
      <c r="ASH3" s="86"/>
      <c r="ASI3" s="86" t="s">
        <v>480</v>
      </c>
      <c r="ASJ3" s="83" t="s">
        <v>876</v>
      </c>
      <c r="ASK3" s="86"/>
      <c r="ASL3" s="86"/>
      <c r="ASM3" s="86"/>
      <c r="ASN3" s="86"/>
      <c r="ASO3" s="86"/>
      <c r="AST3" s="86"/>
      <c r="ASU3" s="86"/>
      <c r="ASV3" s="86"/>
      <c r="ASW3" s="86" t="s">
        <v>480</v>
      </c>
      <c r="ASX3" s="83" t="s">
        <v>877</v>
      </c>
      <c r="ASY3" s="86"/>
      <c r="ASZ3" s="86"/>
      <c r="ATA3" s="86"/>
      <c r="ATB3" s="86"/>
      <c r="ATC3" s="86"/>
      <c r="ATH3" s="86"/>
      <c r="ATI3" s="86"/>
      <c r="ATJ3" s="86"/>
      <c r="ATK3" s="86" t="s">
        <v>480</v>
      </c>
      <c r="ATL3" s="83" t="s">
        <v>878</v>
      </c>
      <c r="ATM3" s="86"/>
      <c r="ATN3" s="86"/>
      <c r="ATO3" s="86"/>
      <c r="ATP3" s="86"/>
      <c r="ATQ3" s="86"/>
      <c r="ATV3" s="86"/>
      <c r="ATW3" s="86"/>
      <c r="ATX3" s="86"/>
      <c r="ATY3" s="86" t="s">
        <v>480</v>
      </c>
      <c r="ATZ3" s="83" t="s">
        <v>879</v>
      </c>
      <c r="AUA3" s="86"/>
      <c r="AUB3" s="86"/>
      <c r="AUC3" s="86"/>
      <c r="AUD3" s="86"/>
      <c r="AUE3" s="86"/>
      <c r="AUJ3" s="86"/>
      <c r="AUK3" s="86"/>
      <c r="AUL3" s="86"/>
      <c r="AUM3" s="86" t="s">
        <v>480</v>
      </c>
      <c r="AUN3" s="83" t="s">
        <v>880</v>
      </c>
      <c r="AUO3" s="86"/>
      <c r="AUP3" s="86"/>
      <c r="AUQ3" s="86"/>
      <c r="AUR3" s="86"/>
      <c r="AUS3" s="86"/>
      <c r="AUX3" s="86"/>
      <c r="AUY3" s="86"/>
      <c r="AUZ3" s="86"/>
      <c r="AVA3" s="86" t="s">
        <v>480</v>
      </c>
      <c r="AVB3" s="83" t="s">
        <v>881</v>
      </c>
      <c r="AVC3" s="86"/>
      <c r="AVD3" s="86"/>
      <c r="AVE3" s="86"/>
      <c r="AVF3" s="86"/>
      <c r="AVG3" s="86"/>
      <c r="AVL3" s="86"/>
      <c r="AVM3" s="86"/>
      <c r="AVN3" s="86"/>
      <c r="AVO3" s="86" t="s">
        <v>480</v>
      </c>
      <c r="AVP3" s="83" t="s">
        <v>882</v>
      </c>
      <c r="AVQ3" s="86"/>
      <c r="AVR3" s="86"/>
      <c r="AVS3" s="86"/>
      <c r="AVT3" s="86"/>
      <c r="AVU3" s="86"/>
      <c r="AVZ3" s="86"/>
      <c r="AWA3" s="86"/>
      <c r="AWB3" s="86"/>
      <c r="AWC3" s="86" t="s">
        <v>480</v>
      </c>
      <c r="AWD3" s="83" t="s">
        <v>883</v>
      </c>
      <c r="AWE3" s="86"/>
      <c r="AWF3" s="86"/>
      <c r="AWG3" s="86"/>
      <c r="AWH3" s="86"/>
      <c r="AWI3" s="86"/>
      <c r="AWN3" s="86"/>
      <c r="AWO3" s="86"/>
      <c r="AWP3" s="86"/>
      <c r="AWQ3" s="86" t="s">
        <v>480</v>
      </c>
      <c r="AWR3" s="83" t="s">
        <v>884</v>
      </c>
      <c r="AWS3" s="86"/>
      <c r="AWT3" s="86"/>
      <c r="AWU3" s="86"/>
      <c r="AWV3" s="86"/>
      <c r="AWW3" s="86"/>
      <c r="AXB3" s="86"/>
      <c r="AXC3" s="86"/>
      <c r="AXD3" s="86"/>
      <c r="AXE3" s="86" t="s">
        <v>480</v>
      </c>
      <c r="AXF3" s="83" t="s">
        <v>885</v>
      </c>
      <c r="AXG3" s="86"/>
      <c r="AXH3" s="86"/>
      <c r="AXI3" s="86"/>
      <c r="AXJ3" s="86"/>
      <c r="AXK3" s="86"/>
      <c r="AXP3" s="86"/>
      <c r="AXQ3" s="86"/>
      <c r="AXR3" s="86"/>
      <c r="AXS3" s="86" t="s">
        <v>480</v>
      </c>
      <c r="AXT3" s="83" t="s">
        <v>886</v>
      </c>
      <c r="AXU3" s="86"/>
      <c r="AXV3" s="86"/>
      <c r="AXW3" s="86"/>
      <c r="AXX3" s="86"/>
      <c r="AXY3" s="86"/>
      <c r="AYD3" s="86"/>
      <c r="AYE3" s="86"/>
      <c r="AYF3" s="86"/>
      <c r="AYG3" s="86" t="s">
        <v>480</v>
      </c>
      <c r="AYH3" s="83" t="s">
        <v>887</v>
      </c>
      <c r="AYI3" s="86"/>
      <c r="AYJ3" s="86"/>
      <c r="AYK3" s="86"/>
      <c r="AYL3" s="86"/>
      <c r="AYM3" s="86"/>
      <c r="AYR3" s="86"/>
      <c r="AYS3" s="86"/>
      <c r="AYT3" s="86"/>
      <c r="AYU3" s="86" t="s">
        <v>480</v>
      </c>
      <c r="AYV3" s="83" t="s">
        <v>888</v>
      </c>
      <c r="AYW3" s="86"/>
      <c r="AYX3" s="86"/>
      <c r="AYY3" s="86"/>
      <c r="AYZ3" s="86"/>
      <c r="AZA3" s="86"/>
      <c r="AZF3" s="86"/>
      <c r="AZG3" s="86"/>
      <c r="AZH3" s="86"/>
      <c r="AZI3" s="86" t="s">
        <v>480</v>
      </c>
      <c r="AZJ3" s="83" t="s">
        <v>889</v>
      </c>
      <c r="AZK3" s="86"/>
      <c r="AZL3" s="86"/>
      <c r="AZM3" s="86"/>
      <c r="AZN3" s="86"/>
      <c r="AZO3" s="86"/>
      <c r="AZT3" s="86"/>
      <c r="AZU3" s="86"/>
      <c r="AZV3" s="86"/>
      <c r="AZW3" s="86" t="s">
        <v>480</v>
      </c>
      <c r="AZX3" s="83" t="s">
        <v>890</v>
      </c>
      <c r="AZY3" s="86"/>
      <c r="AZZ3" s="86"/>
      <c r="BAA3" s="86"/>
      <c r="BAB3" s="86"/>
      <c r="BAC3" s="86"/>
      <c r="BAH3" s="86"/>
      <c r="BAI3" s="86"/>
      <c r="BAJ3" s="86"/>
      <c r="BAK3" s="86" t="s">
        <v>480</v>
      </c>
      <c r="BAL3" s="83" t="s">
        <v>891</v>
      </c>
      <c r="BAM3" s="86"/>
      <c r="BAN3" s="86"/>
      <c r="BAO3" s="86"/>
      <c r="BAP3" s="86"/>
      <c r="BAQ3" s="86"/>
      <c r="BAV3" s="86"/>
      <c r="BAW3" s="86"/>
      <c r="BAX3" s="86"/>
      <c r="BAY3" s="86" t="s">
        <v>480</v>
      </c>
      <c r="BAZ3" s="83" t="s">
        <v>891</v>
      </c>
      <c r="BBA3" s="86"/>
      <c r="BBB3" s="86"/>
      <c r="BBC3" s="86"/>
      <c r="BBD3" s="86"/>
      <c r="BBE3" s="86"/>
      <c r="BBJ3" s="86"/>
      <c r="BBK3" s="86"/>
      <c r="BBL3" s="86"/>
      <c r="BBM3" s="86" t="s">
        <v>480</v>
      </c>
      <c r="BBN3" s="83" t="s">
        <v>892</v>
      </c>
      <c r="BBO3" s="86"/>
      <c r="BBP3" s="86"/>
      <c r="BBQ3" s="86"/>
      <c r="BBR3" s="86"/>
      <c r="BBS3" s="86"/>
      <c r="BBX3" s="86"/>
      <c r="BBY3" s="86"/>
      <c r="BBZ3" s="86"/>
      <c r="BCA3" s="86" t="s">
        <v>480</v>
      </c>
      <c r="BCB3" s="83" t="s">
        <v>893</v>
      </c>
      <c r="BCC3" s="86"/>
      <c r="BCD3" s="86"/>
      <c r="BCE3" s="86"/>
      <c r="BCF3" s="86"/>
      <c r="BCG3" s="86"/>
      <c r="BCL3" s="86"/>
      <c r="BCM3" s="86"/>
      <c r="BCN3" s="86"/>
      <c r="BCO3" s="86" t="s">
        <v>480</v>
      </c>
      <c r="BCP3" s="83" t="s">
        <v>894</v>
      </c>
      <c r="BCQ3" s="86"/>
      <c r="BCR3" s="86"/>
      <c r="BCS3" s="86"/>
      <c r="BCT3" s="86"/>
      <c r="BCU3" s="86"/>
      <c r="BCZ3" s="86"/>
      <c r="BDA3" s="86"/>
      <c r="BDB3" s="86"/>
      <c r="BDC3" s="86" t="s">
        <v>480</v>
      </c>
      <c r="BDD3" s="83" t="s">
        <v>895</v>
      </c>
      <c r="BDE3" s="86"/>
      <c r="BDF3" s="86"/>
      <c r="BDG3" s="86"/>
      <c r="BDH3" s="86"/>
      <c r="BDI3" s="86"/>
      <c r="BDN3" s="86"/>
      <c r="BDO3" s="86"/>
      <c r="BDP3" s="86"/>
      <c r="BDQ3" s="86" t="s">
        <v>480</v>
      </c>
      <c r="BDR3" s="83" t="s">
        <v>896</v>
      </c>
      <c r="BDS3" s="86"/>
      <c r="BDT3" s="86"/>
      <c r="BDU3" s="86"/>
      <c r="BDV3" s="86"/>
      <c r="BDW3" s="86"/>
      <c r="BEB3" s="86"/>
      <c r="BEC3" s="86"/>
      <c r="BED3" s="86"/>
      <c r="BEE3" s="86" t="s">
        <v>480</v>
      </c>
      <c r="BEF3" s="83" t="s">
        <v>897</v>
      </c>
      <c r="BEG3" s="86"/>
      <c r="BEH3" s="86"/>
      <c r="BEI3" s="86"/>
      <c r="BEJ3" s="86"/>
      <c r="BEK3" s="86"/>
      <c r="BEP3" s="86"/>
      <c r="BEQ3" s="86"/>
      <c r="BER3" s="86"/>
      <c r="BES3" s="86" t="s">
        <v>480</v>
      </c>
      <c r="BET3" s="83">
        <v>43779.621574074074</v>
      </c>
      <c r="BEU3" s="86"/>
      <c r="BEV3" s="86"/>
      <c r="BEW3" s="86"/>
      <c r="BEX3" s="86"/>
      <c r="BEY3" s="86"/>
      <c r="BFD3" s="86"/>
      <c r="BFE3" s="86"/>
      <c r="BFF3" s="86"/>
      <c r="BFG3" s="86" t="s">
        <v>480</v>
      </c>
      <c r="BFH3" s="83">
        <v>43779.621886574074</v>
      </c>
      <c r="BFI3" s="86"/>
      <c r="BFJ3" s="86"/>
      <c r="BFK3" s="86"/>
      <c r="BFL3" s="86"/>
      <c r="BFM3" s="86"/>
      <c r="BFR3" s="86"/>
      <c r="BFS3" s="86"/>
      <c r="BFT3" s="86"/>
      <c r="BFU3" s="86" t="s">
        <v>480</v>
      </c>
      <c r="BFV3" s="83">
        <v>43779.621967592589</v>
      </c>
      <c r="BFW3" s="86"/>
      <c r="BFX3" s="86"/>
      <c r="BFY3" s="86"/>
      <c r="BFZ3" s="86"/>
      <c r="BGA3" s="86"/>
      <c r="BGF3" s="86"/>
      <c r="BGG3" s="86"/>
      <c r="BGH3" s="86"/>
      <c r="BGI3" s="86" t="s">
        <v>480</v>
      </c>
      <c r="BGJ3" s="83">
        <v>43779.622071759259</v>
      </c>
      <c r="BGK3" s="86"/>
      <c r="BGL3" s="86"/>
      <c r="BGM3" s="86"/>
      <c r="BGN3" s="86"/>
      <c r="BGO3" s="86"/>
      <c r="BGT3" s="86"/>
      <c r="BGU3" s="86"/>
      <c r="BGV3" s="86"/>
      <c r="BGW3" s="86" t="s">
        <v>480</v>
      </c>
      <c r="BGX3" s="83">
        <v>43779.622152777774</v>
      </c>
      <c r="BGY3" s="86"/>
      <c r="BGZ3" s="86"/>
      <c r="BHA3" s="86"/>
      <c r="BHB3" s="86"/>
      <c r="BHC3" s="86"/>
      <c r="BHH3" s="86"/>
      <c r="BHI3" s="86"/>
      <c r="BHJ3" s="86"/>
      <c r="BHK3" s="86" t="s">
        <v>480</v>
      </c>
      <c r="BHL3" s="83">
        <v>43779.622337962966</v>
      </c>
      <c r="BHM3" s="86"/>
      <c r="BHN3" s="86"/>
      <c r="BHO3" s="86"/>
      <c r="BHP3" s="86"/>
      <c r="BHQ3" s="86"/>
      <c r="BHV3" s="86"/>
      <c r="BHW3" s="86"/>
      <c r="BHX3" s="86"/>
      <c r="BHY3" s="86" t="s">
        <v>480</v>
      </c>
      <c r="BHZ3" s="83">
        <v>43779.622372685182</v>
      </c>
      <c r="BIA3" s="86"/>
      <c r="BIB3" s="86"/>
      <c r="BIC3" s="86"/>
      <c r="BID3" s="86"/>
      <c r="BIE3" s="86"/>
      <c r="BIJ3" s="86"/>
      <c r="BIK3" s="86"/>
      <c r="BIL3" s="86"/>
      <c r="BIM3" s="86" t="s">
        <v>480</v>
      </c>
      <c r="BIN3" s="83">
        <v>43779.622534722221</v>
      </c>
      <c r="BIO3" s="86"/>
      <c r="BIP3" s="86"/>
      <c r="BIQ3" s="86"/>
      <c r="BIR3" s="86"/>
      <c r="BIS3" s="86"/>
      <c r="BIX3" s="86"/>
      <c r="BIY3" s="86"/>
      <c r="BIZ3" s="86"/>
      <c r="BJA3" s="86" t="s">
        <v>480</v>
      </c>
      <c r="BJB3" s="83">
        <v>43779.622731481482</v>
      </c>
      <c r="BJC3" s="86"/>
      <c r="BJD3" s="86"/>
      <c r="BJE3" s="86"/>
      <c r="BJF3" s="86"/>
      <c r="BJG3" s="86"/>
      <c r="BJL3" s="86"/>
      <c r="BJM3" s="86"/>
      <c r="BJN3" s="86"/>
      <c r="BJO3" s="86" t="s">
        <v>480</v>
      </c>
      <c r="BJP3" s="83">
        <v>43779.623043981483</v>
      </c>
      <c r="BJQ3" s="86"/>
      <c r="BJR3" s="86"/>
      <c r="BJS3" s="86"/>
      <c r="BJT3" s="86"/>
      <c r="BJU3" s="86"/>
      <c r="BJZ3" s="86"/>
      <c r="BKA3" s="86"/>
      <c r="BKB3" s="86"/>
      <c r="BKC3" s="86" t="s">
        <v>480</v>
      </c>
      <c r="BKD3" s="83">
        <v>43779.62332175926</v>
      </c>
      <c r="BKE3" s="86"/>
      <c r="BKF3" s="86"/>
      <c r="BKG3" s="86"/>
      <c r="BKH3" s="86"/>
      <c r="BKI3" s="86"/>
      <c r="BKN3" s="86"/>
      <c r="BKO3" s="86"/>
      <c r="BKP3" s="86"/>
      <c r="BKQ3" s="86" t="s">
        <v>480</v>
      </c>
      <c r="BKR3" s="83">
        <v>43779.623356481483</v>
      </c>
      <c r="BKS3" s="86"/>
      <c r="BKT3" s="86"/>
      <c r="BKU3" s="86"/>
      <c r="BKV3" s="86"/>
      <c r="BKW3" s="86"/>
      <c r="BLB3" s="86"/>
      <c r="BLC3" s="86"/>
      <c r="BLD3" s="86"/>
      <c r="BLE3" s="86" t="s">
        <v>480</v>
      </c>
      <c r="BLF3" s="83">
        <v>43779.624062499999</v>
      </c>
      <c r="BLG3" s="86"/>
      <c r="BLH3" s="86"/>
      <c r="BLI3" s="86"/>
      <c r="BLJ3" s="86"/>
      <c r="BLK3" s="86"/>
      <c r="BLP3" s="86"/>
      <c r="BLQ3" s="86"/>
      <c r="BLR3" s="86"/>
      <c r="BLS3" s="86" t="s">
        <v>480</v>
      </c>
      <c r="BLT3" s="83">
        <v>43779.624143518522</v>
      </c>
      <c r="BLU3" s="86"/>
      <c r="BLV3" s="86"/>
      <c r="BLW3" s="86"/>
      <c r="BLX3" s="86"/>
      <c r="BLY3" s="86"/>
      <c r="BMD3" s="86"/>
      <c r="BME3" s="86"/>
      <c r="BMF3" s="86"/>
      <c r="BMG3" s="86" t="s">
        <v>480</v>
      </c>
      <c r="BMH3" s="83">
        <v>43779.62431712963</v>
      </c>
      <c r="BMI3" s="86"/>
      <c r="BMJ3" s="86"/>
      <c r="BMK3" s="86"/>
      <c r="BML3" s="86"/>
      <c r="BMM3" s="86"/>
      <c r="BMR3" s="86"/>
      <c r="BMS3" s="86"/>
      <c r="BMT3" s="86"/>
      <c r="BMU3" s="86" t="s">
        <v>480</v>
      </c>
      <c r="BMV3" s="83">
        <v>43779.6249537037</v>
      </c>
      <c r="BMW3" s="86"/>
      <c r="BMX3" s="86"/>
      <c r="BMY3" s="86"/>
      <c r="BMZ3" s="86"/>
      <c r="BNA3" s="86"/>
      <c r="BNF3" s="86"/>
      <c r="BNG3" s="86"/>
      <c r="BNH3" s="86"/>
      <c r="BNI3" s="86" t="s">
        <v>480</v>
      </c>
      <c r="BNJ3" s="83">
        <v>43779.625150462962</v>
      </c>
      <c r="BNK3" s="86"/>
      <c r="BNL3" s="86"/>
      <c r="BNM3" s="86"/>
      <c r="BNN3" s="86"/>
      <c r="BNO3" s="86"/>
      <c r="BNT3" s="86"/>
      <c r="BNU3" s="86"/>
      <c r="BNV3" s="86"/>
      <c r="BNW3" s="86" t="s">
        <v>480</v>
      </c>
      <c r="BNX3" s="83">
        <v>43779.625300925924</v>
      </c>
      <c r="BNY3" s="86"/>
      <c r="BNZ3" s="86"/>
      <c r="BOA3" s="86"/>
      <c r="BOB3" s="86"/>
      <c r="BOC3" s="86"/>
      <c r="BOH3" s="86"/>
      <c r="BOI3" s="86"/>
      <c r="BOJ3" s="86"/>
      <c r="BOK3" s="86" t="s">
        <v>480</v>
      </c>
      <c r="BOL3" s="83">
        <v>43779.962962962964</v>
      </c>
      <c r="BOM3" s="86"/>
      <c r="BON3" s="86"/>
      <c r="BOO3" s="86"/>
      <c r="BOP3" s="86"/>
      <c r="BOQ3" s="86"/>
      <c r="BOV3" s="86"/>
      <c r="BOW3" s="86"/>
      <c r="BOX3" s="86"/>
      <c r="BOY3" s="86" t="s">
        <v>480</v>
      </c>
      <c r="BOZ3" s="83">
        <v>43809.385405092595</v>
      </c>
      <c r="BPA3" s="86"/>
      <c r="BPB3" s="86"/>
      <c r="BPC3" s="86"/>
      <c r="BPD3" s="86"/>
      <c r="BPE3" s="86"/>
      <c r="BPJ3" s="86"/>
      <c r="BPK3" s="86"/>
      <c r="BPL3" s="86"/>
      <c r="BPM3" s="86" t="s">
        <v>480</v>
      </c>
      <c r="BPN3" s="83">
        <v>43809.456504629627</v>
      </c>
      <c r="BPO3" s="86"/>
      <c r="BPP3" s="86"/>
      <c r="BPQ3" s="86"/>
      <c r="BPR3" s="86"/>
      <c r="BPS3" s="86"/>
      <c r="BPX3" s="86"/>
      <c r="BPY3" s="86"/>
      <c r="BPZ3" s="86"/>
      <c r="BQA3" s="86" t="s">
        <v>480</v>
      </c>
      <c r="BQB3" s="83">
        <v>43809.635231481479</v>
      </c>
      <c r="BQC3" s="86"/>
      <c r="BQD3" s="86"/>
      <c r="BQE3" s="86"/>
      <c r="BQF3" s="86"/>
      <c r="BQG3" s="86"/>
      <c r="BQL3" s="86"/>
      <c r="BQM3" s="86"/>
      <c r="BQN3" s="86"/>
      <c r="BQO3" s="86" t="s">
        <v>480</v>
      </c>
      <c r="BQP3" s="83">
        <v>43809.665671296294</v>
      </c>
      <c r="BQQ3" s="86"/>
      <c r="BQR3" s="86"/>
      <c r="BQS3" s="86"/>
      <c r="BQT3" s="86"/>
      <c r="BQU3" s="86"/>
      <c r="BQZ3" s="86"/>
      <c r="BRA3" s="86"/>
      <c r="BRB3" s="86"/>
      <c r="BRC3" s="86" t="s">
        <v>480</v>
      </c>
      <c r="BRD3" s="83">
        <v>43809.687037037038</v>
      </c>
      <c r="BRE3" s="86"/>
      <c r="BRF3" s="86"/>
      <c r="BRG3" s="86"/>
      <c r="BRH3" s="86"/>
      <c r="BRI3" s="86"/>
      <c r="BRN3" s="86"/>
      <c r="BRO3" s="86"/>
      <c r="BRP3" s="86"/>
      <c r="BRQ3" s="86" t="s">
        <v>480</v>
      </c>
      <c r="BRR3" s="83">
        <v>43809.699606481481</v>
      </c>
      <c r="BRS3" s="86"/>
      <c r="BRT3" s="86"/>
      <c r="BRU3" s="86"/>
      <c r="BRV3" s="86"/>
      <c r="BRW3" s="86"/>
      <c r="BSB3" s="86"/>
      <c r="BSC3" s="86"/>
      <c r="BSD3" s="86"/>
      <c r="BSE3" s="86" t="s">
        <v>480</v>
      </c>
      <c r="BSF3" s="83">
        <v>43809.741805555554</v>
      </c>
      <c r="BSG3" s="86"/>
      <c r="BSH3" s="86"/>
      <c r="BSI3" s="86"/>
      <c r="BSJ3" s="86"/>
      <c r="BSK3" s="86"/>
      <c r="BSP3" s="86"/>
      <c r="BSQ3" s="86"/>
      <c r="BSR3" s="86"/>
      <c r="BSS3" s="86" t="s">
        <v>480</v>
      </c>
      <c r="BST3" s="83">
        <v>43809.958113425928</v>
      </c>
      <c r="BSU3" s="86"/>
      <c r="BSV3" s="86"/>
      <c r="BSW3" s="86"/>
      <c r="BSX3" s="86"/>
      <c r="BSY3" s="86"/>
      <c r="BTD3" s="86"/>
      <c r="BTE3" s="86"/>
      <c r="BTF3" s="86"/>
      <c r="BTG3" s="86" t="s">
        <v>480</v>
      </c>
      <c r="BTH3" s="83">
        <v>43809.959027777775</v>
      </c>
      <c r="BTI3" s="86"/>
      <c r="BTJ3" s="86"/>
      <c r="BTK3" s="86"/>
      <c r="BTL3" s="86"/>
      <c r="BTM3" s="86"/>
      <c r="BTR3" s="86"/>
      <c r="BTS3" s="86"/>
      <c r="BTT3" s="86"/>
      <c r="BTU3" s="86" t="s">
        <v>480</v>
      </c>
      <c r="BTV3" s="83">
        <v>43566.622233796297</v>
      </c>
      <c r="BTW3" s="86"/>
      <c r="BTX3" s="86"/>
      <c r="BTY3" s="86"/>
      <c r="BTZ3" s="86"/>
      <c r="BUA3" s="86"/>
      <c r="BUF3" s="86"/>
      <c r="BUG3" s="86"/>
      <c r="BUH3" s="86"/>
      <c r="BUI3" s="86" t="s">
        <v>480</v>
      </c>
      <c r="BUJ3" s="83">
        <v>43566.622349537036</v>
      </c>
      <c r="BUK3" s="86"/>
      <c r="BUL3" s="86"/>
      <c r="BUM3" s="86"/>
      <c r="BUN3" s="86"/>
      <c r="BUO3" s="86"/>
      <c r="BUT3" s="86"/>
      <c r="BUU3" s="86"/>
      <c r="BUV3" s="86"/>
      <c r="BUW3" s="86" t="s">
        <v>480</v>
      </c>
      <c r="BUX3" s="83">
        <v>43566.622939814813</v>
      </c>
      <c r="BUY3" s="86"/>
      <c r="BUZ3" s="86"/>
      <c r="BVA3" s="86"/>
      <c r="BVB3" s="86"/>
      <c r="BVC3" s="86"/>
      <c r="BVH3" s="86"/>
      <c r="BVI3" s="86"/>
      <c r="BVJ3" s="86"/>
      <c r="BVK3" s="86" t="s">
        <v>480</v>
      </c>
      <c r="BVL3" s="83">
        <v>43566.624259259261</v>
      </c>
      <c r="BVM3" s="86"/>
      <c r="BVN3" s="86"/>
      <c r="BVO3" s="86"/>
      <c r="BVP3" s="86"/>
      <c r="BVQ3" s="86"/>
      <c r="BVV3" s="86"/>
      <c r="BVW3" s="86"/>
      <c r="BVX3" s="86"/>
      <c r="BVY3" s="86" t="s">
        <v>480</v>
      </c>
      <c r="BVZ3" s="83">
        <v>43566.624849537038</v>
      </c>
      <c r="BWA3" s="86"/>
      <c r="BWB3" s="86"/>
      <c r="BWC3" s="86"/>
      <c r="BWD3" s="86"/>
      <c r="BWE3" s="86"/>
      <c r="BWJ3" s="86"/>
      <c r="BWK3" s="86"/>
      <c r="BWL3" s="86"/>
      <c r="BWM3" s="86" t="s">
        <v>480</v>
      </c>
      <c r="BWN3" s="83">
        <v>43566.624872685185</v>
      </c>
      <c r="BWO3" s="86"/>
      <c r="BWP3" s="86"/>
      <c r="BWQ3" s="86"/>
      <c r="BWR3" s="86"/>
      <c r="BWS3" s="86"/>
      <c r="BWX3" s="86"/>
      <c r="BWY3" s="86"/>
      <c r="BWZ3" s="86"/>
      <c r="BXA3" s="86" t="s">
        <v>480</v>
      </c>
      <c r="BXB3" s="83">
        <v>43566.625347222223</v>
      </c>
      <c r="BXC3" s="86"/>
      <c r="BXD3" s="86"/>
      <c r="BXE3" s="86"/>
      <c r="BXF3" s="86"/>
      <c r="BXG3" s="86"/>
      <c r="BXL3" s="86"/>
      <c r="BXM3" s="86"/>
      <c r="BXN3" s="86"/>
      <c r="BXO3" s="86" t="s">
        <v>480</v>
      </c>
      <c r="BXP3" s="83">
        <v>43566.628344907411</v>
      </c>
      <c r="BXQ3" s="86"/>
      <c r="BXR3" s="86"/>
      <c r="BXS3" s="86"/>
      <c r="BXT3" s="86"/>
      <c r="BXU3" s="86"/>
      <c r="BXZ3" s="86"/>
      <c r="BYA3" s="86"/>
      <c r="BYB3" s="86"/>
      <c r="BYC3" s="86" t="s">
        <v>480</v>
      </c>
      <c r="BYD3" s="83">
        <v>43566.792858796296</v>
      </c>
      <c r="BYE3" s="86"/>
      <c r="BYF3" s="86"/>
      <c r="BYG3" s="86"/>
      <c r="BYH3" s="86"/>
      <c r="BYI3" s="86"/>
      <c r="BYN3" s="86"/>
      <c r="BYO3" s="86"/>
      <c r="BYP3" s="86"/>
      <c r="BYQ3" s="86" t="s">
        <v>480</v>
      </c>
      <c r="BYR3" s="83">
        <v>43566.952407407407</v>
      </c>
      <c r="BYS3" s="86"/>
      <c r="BYT3" s="86"/>
      <c r="BYU3" s="86"/>
      <c r="BYV3" s="86"/>
      <c r="BYW3" s="86"/>
      <c r="BZB3" s="86"/>
      <c r="BZC3" s="86"/>
      <c r="BZD3" s="86"/>
      <c r="BZE3" s="86" t="s">
        <v>480</v>
      </c>
      <c r="BZF3" s="83">
        <v>43566.972893518519</v>
      </c>
      <c r="BZG3" s="86"/>
      <c r="BZH3" s="86"/>
      <c r="BZI3" s="86"/>
      <c r="BZJ3" s="86"/>
      <c r="BZK3" s="86"/>
      <c r="BZP3" s="86"/>
      <c r="BZQ3" s="86"/>
      <c r="BZR3" s="86"/>
      <c r="BZS3" s="86" t="s">
        <v>480</v>
      </c>
      <c r="BZT3" s="83">
        <v>43596.489849537036</v>
      </c>
      <c r="BZU3" s="86"/>
      <c r="BZV3" s="86"/>
      <c r="BZW3" s="86"/>
      <c r="BZX3" s="86"/>
      <c r="BZY3" s="86"/>
      <c r="CAD3" s="86"/>
      <c r="CAE3" s="86"/>
      <c r="CAF3" s="86"/>
      <c r="CAG3" s="86" t="s">
        <v>480</v>
      </c>
      <c r="CAH3" s="83">
        <v>43596.495370370372</v>
      </c>
      <c r="CAI3" s="86"/>
      <c r="CAJ3" s="86"/>
      <c r="CAK3" s="86"/>
      <c r="CAL3" s="86"/>
      <c r="CAM3" s="86"/>
      <c r="CAR3" s="86"/>
      <c r="CAS3" s="86"/>
      <c r="CAT3" s="86"/>
      <c r="CAU3" s="86" t="s">
        <v>480</v>
      </c>
      <c r="CAV3" s="83">
        <v>43596.738125000003</v>
      </c>
      <c r="CAW3" s="86"/>
      <c r="CAX3" s="86"/>
      <c r="CAY3" s="86"/>
      <c r="CAZ3" s="86"/>
      <c r="CBA3" s="86"/>
      <c r="CBF3" s="86"/>
      <c r="CBG3" s="86"/>
      <c r="CBH3" s="86"/>
      <c r="CBI3" s="86" t="s">
        <v>480</v>
      </c>
      <c r="CBJ3" s="83">
        <v>43567.46638888889</v>
      </c>
      <c r="CBK3" s="86"/>
      <c r="CBL3" s="86"/>
      <c r="CBM3" s="86"/>
      <c r="CBN3" s="86"/>
      <c r="CBO3" s="86"/>
      <c r="CBT3" s="86"/>
      <c r="CBU3" s="86"/>
      <c r="CBV3" s="86"/>
      <c r="CBW3" s="86" t="s">
        <v>480</v>
      </c>
      <c r="CBX3" s="83">
        <v>43567.466516203705</v>
      </c>
      <c r="CBY3" s="86"/>
      <c r="CBZ3" s="86"/>
      <c r="CCA3" s="86"/>
      <c r="CCB3" s="86"/>
      <c r="CCC3" s="86"/>
      <c r="CCH3" s="86"/>
      <c r="CCI3" s="86"/>
      <c r="CCJ3" s="86"/>
      <c r="CCK3" s="86" t="s">
        <v>480</v>
      </c>
      <c r="CCL3" s="83">
        <v>43567.470462962963</v>
      </c>
      <c r="CCM3" s="86"/>
      <c r="CCN3" s="86"/>
      <c r="CCO3" s="86"/>
      <c r="CCP3" s="86"/>
      <c r="CCQ3" s="86"/>
      <c r="CCV3" s="86"/>
      <c r="CCW3" s="86"/>
      <c r="CCX3" s="86"/>
      <c r="CCY3" s="86" t="s">
        <v>480</v>
      </c>
      <c r="CCZ3" s="83">
        <v>43567.757534722223</v>
      </c>
      <c r="CDA3" s="86"/>
      <c r="CDB3" s="86"/>
      <c r="CDC3" s="86"/>
      <c r="CDD3" s="86"/>
      <c r="CDE3" s="86"/>
      <c r="CDJ3" s="86"/>
      <c r="CDK3" s="86"/>
      <c r="CDL3" s="86"/>
      <c r="CDM3" s="86" t="s">
        <v>480</v>
      </c>
      <c r="CDN3" s="83">
        <v>43567.877476851849</v>
      </c>
      <c r="CDO3" s="86"/>
      <c r="CDP3" s="86"/>
      <c r="CDQ3" s="86"/>
      <c r="CDR3" s="86"/>
      <c r="CDS3" s="86"/>
      <c r="CDX3" s="86"/>
      <c r="CDY3" s="86"/>
      <c r="CDZ3" s="86"/>
      <c r="CEA3" s="86" t="s">
        <v>480</v>
      </c>
      <c r="CEB3" s="83">
        <v>43567.957337962966</v>
      </c>
      <c r="CEC3" s="86"/>
      <c r="CED3" s="86"/>
      <c r="CEE3" s="86"/>
      <c r="CEF3" s="86"/>
      <c r="CEG3" s="86"/>
      <c r="CEL3" s="86"/>
      <c r="CEM3" s="86"/>
      <c r="CEN3" s="86"/>
      <c r="CEO3" s="86" t="s">
        <v>480</v>
      </c>
      <c r="CEP3" s="83">
        <v>43597.597442129627</v>
      </c>
      <c r="CEQ3" s="86"/>
      <c r="CER3" s="86"/>
      <c r="CES3" s="86"/>
      <c r="CET3" s="86"/>
      <c r="CEU3" s="86"/>
      <c r="CEZ3" s="86"/>
      <c r="CFA3" s="86"/>
      <c r="CFB3" s="86"/>
      <c r="CFC3" s="86" t="s">
        <v>480</v>
      </c>
      <c r="CFD3" s="83">
        <v>43628.865844907406</v>
      </c>
      <c r="CFE3" s="86"/>
      <c r="CFF3" s="86"/>
      <c r="CFG3" s="86"/>
      <c r="CFH3" s="86"/>
      <c r="CFI3" s="86"/>
      <c r="CFN3" s="86"/>
      <c r="CFO3" s="86"/>
      <c r="CFP3" s="86"/>
      <c r="CFQ3" s="86" t="s">
        <v>480</v>
      </c>
      <c r="CFR3" s="83">
        <v>43658.630567129629</v>
      </c>
      <c r="CFS3" s="86"/>
      <c r="CFT3" s="86"/>
      <c r="CFU3" s="86"/>
      <c r="CFV3" s="86"/>
      <c r="CFW3" s="86"/>
      <c r="CGB3" s="86"/>
      <c r="CGC3" s="86"/>
      <c r="CGD3" s="86"/>
      <c r="CGE3" s="86" t="s">
        <v>480</v>
      </c>
      <c r="CGF3" s="83" t="s">
        <v>898</v>
      </c>
      <c r="CGG3" s="86"/>
      <c r="CGH3" s="86"/>
      <c r="CGI3" s="86"/>
      <c r="CGJ3" s="86"/>
      <c r="CGK3" s="86"/>
      <c r="CGP3" s="86"/>
      <c r="CGQ3" s="86"/>
      <c r="CGR3" s="86"/>
      <c r="CGS3" s="86" t="s">
        <v>480</v>
      </c>
      <c r="CGT3" s="83" t="s">
        <v>899</v>
      </c>
      <c r="CGU3" s="86"/>
      <c r="CGV3" s="86"/>
      <c r="CGW3" s="86"/>
      <c r="CGX3" s="86"/>
      <c r="CGY3" s="86"/>
      <c r="CHD3" s="86"/>
      <c r="CHE3" s="86"/>
      <c r="CHF3" s="86"/>
      <c r="CHG3" s="86" t="s">
        <v>480</v>
      </c>
      <c r="CHH3" s="83" t="s">
        <v>900</v>
      </c>
      <c r="CHI3" s="86"/>
      <c r="CHJ3" s="86"/>
      <c r="CHK3" s="86"/>
      <c r="CHL3" s="86"/>
      <c r="CHM3" s="86"/>
      <c r="CHR3" s="86"/>
      <c r="CHS3" s="86"/>
      <c r="CHT3" s="86"/>
      <c r="CHU3" s="86" t="s">
        <v>480</v>
      </c>
      <c r="CHV3" s="83" t="s">
        <v>901</v>
      </c>
      <c r="CHW3" s="86"/>
      <c r="CHX3" s="86"/>
      <c r="CHY3" s="86"/>
      <c r="CHZ3" s="86"/>
      <c r="CIA3" s="86"/>
      <c r="CIF3" s="86"/>
      <c r="CIG3" s="86"/>
      <c r="CIH3" s="86"/>
      <c r="CII3" s="86" t="s">
        <v>480</v>
      </c>
      <c r="CIJ3" s="83" t="s">
        <v>902</v>
      </c>
      <c r="CIK3" s="86"/>
      <c r="CIL3" s="86"/>
      <c r="CIM3" s="86"/>
      <c r="CIN3" s="86"/>
      <c r="CIO3" s="86"/>
      <c r="CIT3" s="86"/>
      <c r="CIU3" s="86"/>
      <c r="CIV3" s="86"/>
      <c r="CIW3" s="86" t="s">
        <v>480</v>
      </c>
      <c r="CIX3" s="83" t="s">
        <v>903</v>
      </c>
      <c r="CIY3" s="86"/>
      <c r="CIZ3" s="86"/>
      <c r="CJA3" s="86"/>
      <c r="CJB3" s="86"/>
      <c r="CJC3" s="86"/>
      <c r="CJH3" s="86"/>
      <c r="CJI3" s="86"/>
      <c r="CJJ3" s="86"/>
      <c r="CJK3" s="86" t="s">
        <v>480</v>
      </c>
      <c r="CJL3" s="83" t="s">
        <v>904</v>
      </c>
      <c r="CJM3" s="86"/>
      <c r="CJN3" s="86"/>
      <c r="CJO3" s="86"/>
      <c r="CJP3" s="86"/>
      <c r="CJQ3" s="86"/>
      <c r="CJV3" s="86"/>
      <c r="CJW3" s="86"/>
      <c r="CJX3" s="86"/>
      <c r="CJY3" s="86" t="s">
        <v>480</v>
      </c>
      <c r="CJZ3" s="83" t="s">
        <v>905</v>
      </c>
      <c r="CKA3" s="86"/>
      <c r="CKB3" s="86"/>
      <c r="CKC3" s="86"/>
      <c r="CKD3" s="86"/>
      <c r="CKE3" s="86"/>
      <c r="CKJ3" s="86"/>
      <c r="CKK3" s="86"/>
      <c r="CKL3" s="86"/>
      <c r="CKM3" s="86" t="s">
        <v>480</v>
      </c>
      <c r="CKN3" s="83" t="s">
        <v>906</v>
      </c>
      <c r="CKO3" s="86"/>
      <c r="CKP3" s="86"/>
      <c r="CKQ3" s="86"/>
      <c r="CKR3" s="86"/>
      <c r="CKS3" s="86"/>
      <c r="CKX3" s="86"/>
      <c r="CKY3" s="86"/>
      <c r="CKZ3" s="86"/>
      <c r="CLA3" s="86" t="s">
        <v>480</v>
      </c>
      <c r="CLB3" s="83" t="s">
        <v>907</v>
      </c>
      <c r="CLC3" s="86"/>
      <c r="CLD3" s="86"/>
      <c r="CLE3" s="86"/>
      <c r="CLF3" s="86"/>
      <c r="CLG3" s="86"/>
      <c r="CLL3" s="86"/>
      <c r="CLM3" s="86"/>
      <c r="CLN3" s="86"/>
      <c r="CLO3" s="86" t="s">
        <v>480</v>
      </c>
      <c r="CLP3" s="83" t="s">
        <v>908</v>
      </c>
      <c r="CLQ3" s="86"/>
      <c r="CLR3" s="86"/>
      <c r="CLS3" s="86"/>
      <c r="CLT3" s="86"/>
      <c r="CLU3" s="86"/>
      <c r="CLZ3" s="86"/>
      <c r="CMA3" s="86"/>
      <c r="CMB3" s="86"/>
      <c r="CMC3" s="86" t="s">
        <v>480</v>
      </c>
      <c r="CMD3" s="83" t="s">
        <v>909</v>
      </c>
      <c r="CME3" s="86"/>
      <c r="CMF3" s="86"/>
      <c r="CMG3" s="86"/>
      <c r="CMH3" s="86"/>
      <c r="CMI3" s="86"/>
      <c r="CMN3" s="86"/>
      <c r="CMO3" s="86"/>
      <c r="CMP3" s="86"/>
      <c r="CMQ3" s="86" t="s">
        <v>480</v>
      </c>
      <c r="CMR3" s="83" t="s">
        <v>910</v>
      </c>
      <c r="CMS3" s="86"/>
      <c r="CMT3" s="86"/>
      <c r="CMU3" s="86"/>
      <c r="CMV3" s="86"/>
      <c r="CMW3" s="86"/>
      <c r="CNB3" s="86"/>
      <c r="CNC3" s="86"/>
      <c r="CND3" s="86"/>
      <c r="CNE3" s="86" t="s">
        <v>480</v>
      </c>
      <c r="CNF3" s="83" t="s">
        <v>911</v>
      </c>
      <c r="CNG3" s="86"/>
      <c r="CNH3" s="86"/>
      <c r="CNI3" s="86"/>
      <c r="CNJ3" s="86"/>
      <c r="CNK3" s="86"/>
      <c r="CNP3" s="86"/>
      <c r="CNQ3" s="86"/>
      <c r="CNR3" s="86"/>
      <c r="CNS3" s="86" t="s">
        <v>480</v>
      </c>
      <c r="CNT3" s="83">
        <v>43566.936840277776</v>
      </c>
      <c r="CNU3" s="86"/>
      <c r="CNV3" s="86"/>
      <c r="CNW3" s="86"/>
      <c r="CNX3" s="86"/>
      <c r="CNY3" s="86"/>
      <c r="COD3" s="86"/>
      <c r="COE3" s="86"/>
      <c r="COF3" s="86"/>
      <c r="COG3" s="86" t="s">
        <v>480</v>
      </c>
      <c r="COH3" s="83" t="s">
        <v>912</v>
      </c>
      <c r="COI3" s="86"/>
      <c r="COJ3" s="86"/>
      <c r="COK3" s="86"/>
      <c r="COL3" s="86"/>
      <c r="COM3" s="86"/>
      <c r="COR3" s="86"/>
      <c r="COS3" s="86"/>
      <c r="COT3" s="86"/>
      <c r="COU3" s="86" t="s">
        <v>480</v>
      </c>
      <c r="COV3" s="83" t="s">
        <v>913</v>
      </c>
      <c r="COW3" s="86"/>
      <c r="COX3" s="86"/>
      <c r="COY3" s="86"/>
      <c r="COZ3" s="86"/>
      <c r="CPA3" s="86"/>
      <c r="CPF3" s="86"/>
      <c r="CPG3" s="86"/>
      <c r="CPH3" s="86"/>
      <c r="CPI3" s="86" t="s">
        <v>480</v>
      </c>
      <c r="CPJ3" s="83" t="s">
        <v>914</v>
      </c>
      <c r="CPK3" s="86"/>
      <c r="CPL3" s="86"/>
      <c r="CPM3" s="86"/>
      <c r="CPN3" s="86"/>
      <c r="CPO3" s="86"/>
      <c r="CPT3" s="86"/>
      <c r="CPU3" s="86"/>
      <c r="CPV3" s="86"/>
      <c r="CPW3" s="86" t="s">
        <v>480</v>
      </c>
      <c r="CPX3" s="83" t="s">
        <v>915</v>
      </c>
      <c r="CPY3" s="86"/>
      <c r="CPZ3" s="86"/>
      <c r="CQA3" s="86"/>
      <c r="CQB3" s="86"/>
      <c r="CQC3" s="86"/>
      <c r="CQH3" s="86"/>
      <c r="CQI3" s="86"/>
      <c r="CQJ3" s="86"/>
      <c r="CQK3" s="86" t="s">
        <v>480</v>
      </c>
      <c r="CQL3" s="83" t="s">
        <v>916</v>
      </c>
      <c r="CQM3" s="86"/>
      <c r="CQN3" s="86"/>
      <c r="CQO3" s="86"/>
      <c r="CQP3" s="86"/>
      <c r="CQQ3" s="86"/>
      <c r="CQV3" s="86"/>
      <c r="CQW3" s="86"/>
      <c r="CQX3" s="86"/>
      <c r="CQY3" s="86" t="s">
        <v>480</v>
      </c>
      <c r="CQZ3" s="83" t="s">
        <v>917</v>
      </c>
      <c r="CRA3" s="86"/>
      <c r="CRB3" s="86"/>
      <c r="CRC3" s="86"/>
      <c r="CRD3" s="86"/>
      <c r="CRE3" s="86"/>
      <c r="CRJ3" s="86"/>
      <c r="CRK3" s="86"/>
      <c r="CRL3" s="86"/>
      <c r="CRM3" s="86" t="s">
        <v>480</v>
      </c>
      <c r="CRN3" s="83" t="s">
        <v>918</v>
      </c>
      <c r="CRO3" s="86"/>
      <c r="CRP3" s="86"/>
      <c r="CRQ3" s="86"/>
      <c r="CRR3" s="86"/>
      <c r="CRS3" s="86"/>
      <c r="CRX3" s="86"/>
      <c r="CRY3" s="86"/>
      <c r="CRZ3" s="86"/>
      <c r="CSA3" s="86" t="s">
        <v>480</v>
      </c>
      <c r="CSB3" s="83" t="s">
        <v>919</v>
      </c>
      <c r="CSC3" s="86"/>
      <c r="CSD3" s="86"/>
      <c r="CSE3" s="86"/>
      <c r="CSF3" s="86"/>
      <c r="CSG3" s="86"/>
      <c r="CSL3" s="86"/>
      <c r="CSM3" s="86"/>
      <c r="CSN3" s="86"/>
      <c r="CSO3" s="86" t="s">
        <v>480</v>
      </c>
      <c r="CSP3" s="83" t="s">
        <v>920</v>
      </c>
      <c r="CSQ3" s="86"/>
      <c r="CSR3" s="86"/>
      <c r="CSS3" s="86"/>
      <c r="CST3" s="86"/>
      <c r="CSU3" s="86"/>
      <c r="CSZ3" s="86"/>
      <c r="CTA3" s="86"/>
      <c r="CTB3" s="86"/>
      <c r="CTC3" s="86" t="s">
        <v>480</v>
      </c>
      <c r="CTD3" s="83" t="s">
        <v>921</v>
      </c>
      <c r="CTE3" s="86"/>
      <c r="CTF3" s="86"/>
      <c r="CTG3" s="86"/>
      <c r="CTH3" s="86"/>
      <c r="CTI3" s="86"/>
      <c r="CTN3" s="86"/>
      <c r="CTO3" s="86"/>
      <c r="CTP3" s="86"/>
      <c r="CTQ3" s="86" t="s">
        <v>480</v>
      </c>
      <c r="CTR3" s="83" t="s">
        <v>922</v>
      </c>
      <c r="CTS3" s="86"/>
      <c r="CTT3" s="86"/>
      <c r="CTU3" s="86"/>
      <c r="CTV3" s="86"/>
      <c r="CTW3" s="86"/>
      <c r="CUB3" s="86"/>
      <c r="CUC3" s="86"/>
      <c r="CUD3" s="86"/>
      <c r="CUE3" s="86" t="s">
        <v>480</v>
      </c>
      <c r="CUF3" s="83" t="s">
        <v>923</v>
      </c>
      <c r="CUG3" s="86"/>
      <c r="CUH3" s="86"/>
      <c r="CUI3" s="86"/>
      <c r="CUJ3" s="86"/>
      <c r="CUK3" s="86"/>
      <c r="CUP3" s="86"/>
      <c r="CUQ3" s="86"/>
      <c r="CUR3" s="86"/>
      <c r="CUS3" s="86" t="s">
        <v>480</v>
      </c>
      <c r="CUT3" s="83" t="s">
        <v>924</v>
      </c>
      <c r="CUU3" s="86"/>
      <c r="CUV3" s="86"/>
      <c r="CUW3" s="86"/>
      <c r="CUX3" s="86"/>
      <c r="CUY3" s="86"/>
      <c r="CVD3" s="86"/>
      <c r="CVE3" s="86"/>
      <c r="CVF3" s="86"/>
      <c r="CVG3" s="86" t="s">
        <v>480</v>
      </c>
      <c r="CVH3" s="83" t="s">
        <v>925</v>
      </c>
      <c r="CVI3" s="86"/>
      <c r="CVJ3" s="86"/>
      <c r="CVK3" s="86"/>
      <c r="CVL3" s="86"/>
      <c r="CVM3" s="86"/>
      <c r="CVR3" s="86"/>
      <c r="CVS3" s="86"/>
      <c r="CVT3" s="86"/>
      <c r="CVU3" s="86" t="s">
        <v>480</v>
      </c>
      <c r="CVV3" s="83" t="s">
        <v>926</v>
      </c>
      <c r="CVW3" s="86"/>
      <c r="CVX3" s="86"/>
      <c r="CVY3" s="86"/>
      <c r="CVZ3" s="86"/>
      <c r="CWA3" s="86"/>
      <c r="CWF3" s="86"/>
      <c r="CWG3" s="86"/>
      <c r="CWH3" s="86"/>
      <c r="CWI3" s="86" t="s">
        <v>480</v>
      </c>
      <c r="CWJ3" s="83">
        <v>43781.52175925926</v>
      </c>
      <c r="CWK3" s="86"/>
      <c r="CWL3" s="86"/>
      <c r="CWM3" s="86"/>
      <c r="CWN3" s="86"/>
      <c r="CWO3" s="86"/>
      <c r="CWT3" s="86"/>
      <c r="CWU3" s="86"/>
      <c r="CWV3" s="86"/>
      <c r="CWW3" s="86" t="s">
        <v>480</v>
      </c>
      <c r="CWX3" s="83">
        <v>43781.521863425929</v>
      </c>
      <c r="CWY3" s="86"/>
      <c r="CWZ3" s="86"/>
      <c r="CXA3" s="86"/>
      <c r="CXB3" s="86"/>
      <c r="CXC3" s="86"/>
      <c r="CXH3" s="86"/>
      <c r="CXI3" s="86"/>
      <c r="CXJ3" s="86"/>
      <c r="CXK3" s="86" t="s">
        <v>480</v>
      </c>
      <c r="CXL3" s="83">
        <v>43781.522314814814</v>
      </c>
      <c r="CXM3" s="86"/>
      <c r="CXN3" s="86"/>
      <c r="CXO3" s="86"/>
      <c r="CXP3" s="86"/>
      <c r="CXQ3" s="86"/>
      <c r="CXV3" s="86"/>
      <c r="CXW3" s="86"/>
      <c r="CXX3" s="86"/>
      <c r="CXY3" s="86" t="s">
        <v>480</v>
      </c>
      <c r="CXZ3" s="83">
        <v>43781.522731481484</v>
      </c>
      <c r="CYA3" s="86"/>
      <c r="CYB3" s="86"/>
      <c r="CYC3" s="86"/>
      <c r="CYD3" s="86"/>
      <c r="CYE3" s="86"/>
      <c r="CYJ3" s="86"/>
      <c r="CYK3" s="86"/>
      <c r="CYL3" s="86"/>
      <c r="CYM3" s="86" t="s">
        <v>480</v>
      </c>
      <c r="CYN3" s="83">
        <v>43781.522870370369</v>
      </c>
      <c r="CYO3" s="86"/>
      <c r="CYP3" s="86"/>
      <c r="CYQ3" s="86"/>
      <c r="CYR3" s="86"/>
      <c r="CYS3" s="86"/>
      <c r="CYX3" s="86"/>
      <c r="CYY3" s="86"/>
      <c r="CYZ3" s="86"/>
      <c r="CZA3" s="86" t="s">
        <v>480</v>
      </c>
      <c r="CZB3" s="83">
        <v>43781.563240740739</v>
      </c>
      <c r="CZC3" s="86"/>
      <c r="CZD3" s="86"/>
      <c r="CZE3" s="86"/>
      <c r="CZF3" s="86"/>
      <c r="CZG3" s="86"/>
      <c r="CZL3" s="86"/>
      <c r="CZM3" s="86"/>
      <c r="CZN3" s="86"/>
      <c r="CZO3" s="86" t="s">
        <v>480</v>
      </c>
      <c r="CZP3" s="83">
        <v>43781.814664351848</v>
      </c>
      <c r="CZQ3" s="86"/>
      <c r="CZR3" s="86"/>
      <c r="CZS3" s="86"/>
      <c r="CZT3" s="86"/>
      <c r="CZU3" s="86"/>
      <c r="CZZ3" s="86"/>
      <c r="DAA3" s="86"/>
      <c r="DAB3" s="86"/>
      <c r="DAC3" s="86" t="s">
        <v>480</v>
      </c>
      <c r="DAD3" s="83">
        <v>43811.393726851849</v>
      </c>
      <c r="DAE3" s="86"/>
      <c r="DAF3" s="86"/>
      <c r="DAG3" s="86"/>
      <c r="DAH3" s="86"/>
      <c r="DAI3" s="86"/>
      <c r="DAN3" s="86"/>
      <c r="DAO3" s="86"/>
      <c r="DAP3" s="86"/>
      <c r="DAQ3" s="86" t="s">
        <v>480</v>
      </c>
      <c r="DAR3" s="83">
        <v>43811.469513888886</v>
      </c>
      <c r="DAS3" s="86"/>
      <c r="DAT3" s="86"/>
      <c r="DAU3" s="86"/>
      <c r="DAV3" s="86"/>
      <c r="DAW3" s="86"/>
      <c r="DBB3" s="86"/>
      <c r="DBC3" s="86"/>
      <c r="DBD3" s="86"/>
      <c r="DBE3" s="86" t="s">
        <v>480</v>
      </c>
      <c r="DBF3" s="83" t="s">
        <v>927</v>
      </c>
      <c r="DBG3" s="86"/>
      <c r="DBH3" s="86"/>
      <c r="DBI3" s="86"/>
      <c r="DBJ3" s="86"/>
      <c r="DBK3" s="86"/>
      <c r="DBP3" s="86"/>
      <c r="DBQ3" s="86"/>
      <c r="DBR3" s="86"/>
      <c r="DBS3" s="86" t="s">
        <v>480</v>
      </c>
      <c r="DBT3" s="83" t="s">
        <v>928</v>
      </c>
      <c r="DBU3" s="86"/>
      <c r="DBV3" s="86"/>
      <c r="DBW3" s="86"/>
      <c r="DBX3" s="86"/>
      <c r="DBY3" s="86"/>
      <c r="DCD3" s="86"/>
      <c r="DCE3" s="86"/>
      <c r="DCF3" s="86"/>
      <c r="DCG3" s="86" t="s">
        <v>480</v>
      </c>
      <c r="DCH3" s="83" t="s">
        <v>584</v>
      </c>
      <c r="DCI3" s="86"/>
      <c r="DCJ3" s="86"/>
      <c r="DCK3" s="86"/>
      <c r="DCL3" s="86"/>
      <c r="DCM3" s="86"/>
      <c r="DCR3" s="86"/>
      <c r="DCS3" s="86"/>
      <c r="DCT3" s="86"/>
      <c r="DCU3" s="86" t="s">
        <v>480</v>
      </c>
      <c r="DCV3" s="83" t="s">
        <v>585</v>
      </c>
      <c r="DCW3" s="86"/>
      <c r="DCX3" s="86"/>
      <c r="DCY3" s="86"/>
      <c r="DCZ3" s="86"/>
      <c r="DDA3" s="86"/>
      <c r="DDF3" s="86"/>
      <c r="DDG3" s="86"/>
      <c r="DDH3" s="86"/>
      <c r="DDI3" s="86" t="s">
        <v>480</v>
      </c>
      <c r="DDJ3" s="83" t="s">
        <v>586</v>
      </c>
      <c r="DDK3" s="86"/>
      <c r="DDL3" s="86"/>
      <c r="DDM3" s="86"/>
      <c r="DDN3" s="86"/>
      <c r="DDO3" s="86"/>
      <c r="DDT3" s="86"/>
      <c r="DDU3" s="86"/>
      <c r="DDV3" s="86"/>
      <c r="DDW3" s="86" t="s">
        <v>480</v>
      </c>
      <c r="DDX3" s="83" t="s">
        <v>587</v>
      </c>
      <c r="DDY3" s="86"/>
      <c r="DDZ3" s="86"/>
      <c r="DEA3" s="86"/>
      <c r="DEB3" s="86"/>
      <c r="DEC3" s="86"/>
      <c r="DEH3" s="86"/>
      <c r="DEI3" s="86"/>
      <c r="DEJ3" s="86"/>
      <c r="DEK3" s="86" t="s">
        <v>480</v>
      </c>
      <c r="DEL3" s="83" t="s">
        <v>588</v>
      </c>
      <c r="DEM3" s="86"/>
      <c r="DEN3" s="86"/>
      <c r="DEO3" s="86"/>
      <c r="DEP3" s="86"/>
      <c r="DEQ3" s="86"/>
      <c r="DEV3" s="86"/>
      <c r="DEW3" s="86"/>
      <c r="DEX3" s="86"/>
      <c r="DEY3" s="86" t="s">
        <v>480</v>
      </c>
      <c r="DEZ3" s="83" t="s">
        <v>589</v>
      </c>
      <c r="DFA3" s="86"/>
      <c r="DFB3" s="86"/>
      <c r="DFC3" s="86"/>
      <c r="DFD3" s="86"/>
      <c r="DFE3" s="86"/>
      <c r="DFJ3" s="86"/>
      <c r="DFK3" s="86"/>
      <c r="DFL3" s="86"/>
      <c r="DFM3" s="86" t="s">
        <v>480</v>
      </c>
      <c r="DFN3" s="83" t="s">
        <v>590</v>
      </c>
      <c r="DFO3" s="86"/>
      <c r="DFP3" s="86"/>
      <c r="DFQ3" s="86"/>
      <c r="DFR3" s="86"/>
      <c r="DFS3" s="86"/>
      <c r="DFX3" s="86"/>
      <c r="DFY3" s="86"/>
      <c r="DFZ3" s="86"/>
      <c r="DGA3" s="86" t="s">
        <v>480</v>
      </c>
      <c r="DGB3" s="83" t="s">
        <v>591</v>
      </c>
      <c r="DGC3" s="86"/>
      <c r="DGD3" s="86"/>
      <c r="DGE3" s="86"/>
      <c r="DGF3" s="86"/>
      <c r="DGG3" s="86"/>
      <c r="DGL3" s="86"/>
      <c r="DGM3" s="86"/>
      <c r="DGN3" s="86"/>
      <c r="DGO3" s="86" t="s">
        <v>480</v>
      </c>
      <c r="DGP3" s="83" t="s">
        <v>592</v>
      </c>
      <c r="DGQ3" s="86"/>
      <c r="DGR3" s="86"/>
      <c r="DGS3" s="86"/>
      <c r="DGT3" s="86"/>
      <c r="DGU3" s="86"/>
      <c r="DGZ3" s="86"/>
      <c r="DHA3" s="86"/>
      <c r="DHB3" s="86"/>
      <c r="DHC3" s="86" t="s">
        <v>480</v>
      </c>
      <c r="DHD3" s="83" t="s">
        <v>593</v>
      </c>
      <c r="DHE3" s="86"/>
      <c r="DHF3" s="86"/>
      <c r="DHG3" s="86"/>
      <c r="DHH3" s="86"/>
      <c r="DHI3" s="86"/>
      <c r="DHN3" s="86"/>
      <c r="DHO3" s="86"/>
      <c r="DHP3" s="86"/>
      <c r="DHQ3" s="86" t="s">
        <v>480</v>
      </c>
      <c r="DHR3" s="83" t="s">
        <v>594</v>
      </c>
      <c r="DHS3" s="86"/>
      <c r="DHT3" s="86"/>
      <c r="DHU3" s="86"/>
      <c r="DHV3" s="86"/>
      <c r="DHW3" s="86"/>
      <c r="DIB3" s="86"/>
      <c r="DIC3" s="86"/>
      <c r="DID3" s="86"/>
      <c r="DIE3" s="86" t="s">
        <v>480</v>
      </c>
      <c r="DIF3" s="83" t="s">
        <v>595</v>
      </c>
      <c r="DIG3" s="86"/>
      <c r="DIH3" s="86"/>
      <c r="DII3" s="86"/>
      <c r="DIJ3" s="86"/>
      <c r="DIK3" s="86"/>
      <c r="DIP3" s="86"/>
      <c r="DIQ3" s="86"/>
      <c r="DIR3" s="86"/>
      <c r="DIS3" s="86" t="s">
        <v>480</v>
      </c>
      <c r="DIT3" s="83" t="s">
        <v>596</v>
      </c>
      <c r="DIU3" s="86"/>
      <c r="DIV3" s="86"/>
      <c r="DIW3" s="86"/>
      <c r="DIX3" s="86"/>
      <c r="DIY3" s="86"/>
      <c r="DJD3" s="86"/>
      <c r="DJE3" s="86"/>
      <c r="DJF3" s="86"/>
      <c r="DJG3" s="86" t="s">
        <v>480</v>
      </c>
      <c r="DJH3" s="83" t="s">
        <v>597</v>
      </c>
      <c r="DJI3" s="86"/>
      <c r="DJJ3" s="86"/>
      <c r="DJK3" s="86"/>
      <c r="DJL3" s="86"/>
      <c r="DJM3" s="86"/>
      <c r="DJR3" s="86"/>
      <c r="DJS3" s="86"/>
      <c r="DJT3" s="86"/>
      <c r="DJU3" s="86" t="s">
        <v>480</v>
      </c>
      <c r="DJV3" s="83" t="s">
        <v>598</v>
      </c>
      <c r="DJW3" s="86"/>
      <c r="DJX3" s="86"/>
      <c r="DJY3" s="86"/>
      <c r="DJZ3" s="86"/>
      <c r="DKA3" s="86"/>
      <c r="DKF3" s="86"/>
      <c r="DKG3" s="86"/>
      <c r="DKH3" s="86"/>
      <c r="DKI3" s="86" t="s">
        <v>480</v>
      </c>
      <c r="DKJ3" s="83" t="s">
        <v>599</v>
      </c>
      <c r="DKK3" s="86"/>
      <c r="DKL3" s="86"/>
      <c r="DKM3" s="86"/>
      <c r="DKN3" s="86"/>
      <c r="DKO3" s="86"/>
      <c r="DKT3" s="86"/>
      <c r="DKU3" s="86"/>
      <c r="DKV3" s="86"/>
      <c r="DKW3" s="86" t="s">
        <v>480</v>
      </c>
      <c r="DKX3" s="83" t="s">
        <v>600</v>
      </c>
      <c r="DKY3" s="86"/>
      <c r="DKZ3" s="86"/>
      <c r="DLA3" s="86"/>
      <c r="DLB3" s="86"/>
      <c r="DLC3" s="86"/>
      <c r="DLH3" s="86"/>
      <c r="DLI3" s="86"/>
      <c r="DLJ3" s="86"/>
      <c r="DLK3" s="86" t="s">
        <v>480</v>
      </c>
      <c r="DLL3" s="83" t="s">
        <v>601</v>
      </c>
      <c r="DLM3" s="86"/>
      <c r="DLN3" s="86"/>
      <c r="DLO3" s="86"/>
      <c r="DLP3" s="86"/>
      <c r="DLQ3" s="86"/>
      <c r="DLV3" s="86"/>
      <c r="DLW3" s="86"/>
      <c r="DLX3" s="86"/>
      <c r="DLY3" s="86" t="s">
        <v>480</v>
      </c>
      <c r="DLZ3" s="83" t="s">
        <v>602</v>
      </c>
      <c r="DMA3" s="86"/>
      <c r="DMB3" s="86"/>
      <c r="DMC3" s="86"/>
      <c r="DMD3" s="86"/>
      <c r="DME3" s="86"/>
      <c r="DMJ3" s="86"/>
      <c r="DMK3" s="86"/>
      <c r="DML3" s="86"/>
      <c r="DMM3" s="86" t="s">
        <v>480</v>
      </c>
      <c r="DMN3" s="83" t="s">
        <v>602</v>
      </c>
      <c r="DMO3" s="86"/>
      <c r="DMP3" s="86"/>
      <c r="DMQ3" s="86"/>
      <c r="DMR3" s="86"/>
      <c r="DMS3" s="86"/>
      <c r="DMX3" s="86"/>
      <c r="DMY3" s="86"/>
      <c r="DMZ3" s="86"/>
      <c r="DNA3" s="86" t="s">
        <v>480</v>
      </c>
      <c r="DNB3" s="83" t="s">
        <v>603</v>
      </c>
      <c r="DNC3" s="86"/>
      <c r="DND3" s="86"/>
      <c r="DNE3" s="86"/>
      <c r="DNF3" s="86"/>
      <c r="DNG3" s="86"/>
      <c r="DNL3" s="86"/>
      <c r="DNM3" s="86"/>
      <c r="DNN3" s="86"/>
      <c r="DNO3" s="86" t="s">
        <v>480</v>
      </c>
      <c r="DNP3" s="83" t="s">
        <v>604</v>
      </c>
      <c r="DNQ3" s="86"/>
      <c r="DNR3" s="86"/>
      <c r="DNS3" s="86"/>
      <c r="DNT3" s="86"/>
      <c r="DNU3" s="86"/>
      <c r="DNZ3" s="86"/>
      <c r="DOA3" s="86"/>
      <c r="DOB3" s="86"/>
      <c r="DOC3" s="86" t="s">
        <v>480</v>
      </c>
      <c r="DOD3" s="83" t="s">
        <v>605</v>
      </c>
      <c r="DOE3" s="86"/>
      <c r="DOF3" s="86"/>
      <c r="DOG3" s="86"/>
      <c r="DOH3" s="86"/>
      <c r="DOI3" s="86"/>
      <c r="DON3" s="86"/>
      <c r="DOO3" s="86"/>
      <c r="DOP3" s="86"/>
      <c r="DOQ3" s="86" t="s">
        <v>480</v>
      </c>
      <c r="DOR3" s="83" t="s">
        <v>606</v>
      </c>
      <c r="DOS3" s="86"/>
      <c r="DOT3" s="86"/>
      <c r="DOU3" s="86"/>
      <c r="DOV3" s="86"/>
      <c r="DOW3" s="86"/>
      <c r="DPB3" s="86"/>
      <c r="DPC3" s="86"/>
      <c r="DPD3" s="86"/>
      <c r="DPE3" s="86" t="s">
        <v>480</v>
      </c>
      <c r="DPF3" s="83" t="s">
        <v>607</v>
      </c>
      <c r="DPG3" s="86"/>
      <c r="DPH3" s="86"/>
      <c r="DPI3" s="86"/>
      <c r="DPJ3" s="86"/>
      <c r="DPK3" s="86"/>
      <c r="DPP3" s="86"/>
      <c r="DPQ3" s="86"/>
      <c r="DPR3" s="86"/>
      <c r="DPS3" s="86" t="s">
        <v>480</v>
      </c>
      <c r="DPT3" s="83" t="s">
        <v>608</v>
      </c>
      <c r="DPU3" s="86"/>
      <c r="DPV3" s="86"/>
      <c r="DPW3" s="86"/>
      <c r="DPX3" s="86"/>
      <c r="DPY3" s="86"/>
      <c r="DQD3" s="86"/>
      <c r="DQE3" s="86"/>
      <c r="DQF3" s="86"/>
      <c r="DQG3" s="86" t="s">
        <v>480</v>
      </c>
      <c r="DQH3" s="83" t="s">
        <v>609</v>
      </c>
      <c r="DQI3" s="86"/>
      <c r="DQJ3" s="86"/>
      <c r="DQK3" s="86"/>
      <c r="DQL3" s="86"/>
      <c r="DQM3" s="86"/>
      <c r="DQR3" s="86"/>
      <c r="DQS3" s="86"/>
      <c r="DQT3" s="86"/>
      <c r="DQU3" s="86" t="s">
        <v>480</v>
      </c>
      <c r="DQV3" s="83" t="s">
        <v>610</v>
      </c>
      <c r="DQW3" s="86"/>
      <c r="DQX3" s="86"/>
      <c r="DQY3" s="86"/>
      <c r="DQZ3" s="86"/>
      <c r="DRA3" s="86"/>
      <c r="DRF3" s="86"/>
      <c r="DRG3" s="86"/>
      <c r="DRH3" s="86"/>
      <c r="DRI3" s="86" t="s">
        <v>480</v>
      </c>
      <c r="DRJ3" s="83" t="s">
        <v>611</v>
      </c>
      <c r="DRK3" s="86"/>
      <c r="DRL3" s="86"/>
      <c r="DRM3" s="86"/>
      <c r="DRN3" s="86"/>
      <c r="DRO3" s="86"/>
      <c r="DRT3" s="86"/>
      <c r="DRU3" s="86"/>
      <c r="DRV3" s="86"/>
      <c r="DRW3" s="86" t="s">
        <v>480</v>
      </c>
      <c r="DRX3" s="83" t="s">
        <v>612</v>
      </c>
      <c r="DRY3" s="86"/>
      <c r="DRZ3" s="86"/>
      <c r="DSA3" s="86"/>
      <c r="DSB3" s="86"/>
      <c r="DSC3" s="86"/>
      <c r="DSH3" s="86"/>
      <c r="DSI3" s="86"/>
      <c r="DSJ3" s="86"/>
      <c r="DSK3" s="86" t="s">
        <v>480</v>
      </c>
      <c r="DSL3" s="83" t="s">
        <v>613</v>
      </c>
      <c r="DSM3" s="86"/>
      <c r="DSN3" s="86"/>
      <c r="DSO3" s="86"/>
      <c r="DSP3" s="86"/>
      <c r="DSQ3" s="86"/>
      <c r="DSV3" s="86"/>
      <c r="DSW3" s="86"/>
      <c r="DSX3" s="86"/>
      <c r="DSY3" s="86" t="s">
        <v>480</v>
      </c>
      <c r="DSZ3" s="83" t="s">
        <v>614</v>
      </c>
      <c r="DTA3" s="86"/>
      <c r="DTB3" s="86"/>
      <c r="DTC3" s="86"/>
      <c r="DTD3" s="86"/>
      <c r="DTE3" s="86"/>
      <c r="DTJ3" s="86"/>
      <c r="DTK3" s="86"/>
      <c r="DTL3" s="86"/>
      <c r="DTM3" s="86" t="s">
        <v>480</v>
      </c>
      <c r="DTN3" s="83" t="s">
        <v>615</v>
      </c>
      <c r="DTO3" s="86"/>
      <c r="DTP3" s="86"/>
      <c r="DTQ3" s="86"/>
      <c r="DTR3" s="86"/>
      <c r="DTS3" s="86"/>
      <c r="DTX3" s="86"/>
      <c r="DTY3" s="86"/>
      <c r="DTZ3" s="86"/>
      <c r="DUA3" s="86" t="s">
        <v>480</v>
      </c>
      <c r="DUB3" s="83" t="s">
        <v>616</v>
      </c>
      <c r="DUC3" s="86"/>
      <c r="DUD3" s="86"/>
      <c r="DUE3" s="86"/>
      <c r="DUF3" s="86"/>
      <c r="DUG3" s="86"/>
      <c r="DUL3" s="86"/>
      <c r="DUM3" s="86"/>
      <c r="DUN3" s="86"/>
      <c r="DUO3" s="86" t="s">
        <v>480</v>
      </c>
      <c r="DUP3" s="83" t="s">
        <v>617</v>
      </c>
      <c r="DUQ3" s="86"/>
      <c r="DUR3" s="86"/>
      <c r="DUS3" s="86"/>
      <c r="DUT3" s="86"/>
      <c r="DUU3" s="86"/>
      <c r="DUZ3" s="86"/>
      <c r="DVA3" s="86"/>
      <c r="DVB3" s="86"/>
      <c r="DVC3" s="86" t="s">
        <v>480</v>
      </c>
      <c r="DVD3" s="83" t="s">
        <v>618</v>
      </c>
      <c r="DVE3" s="86"/>
      <c r="DVF3" s="86"/>
      <c r="DVG3" s="86"/>
      <c r="DVH3" s="86"/>
      <c r="DVI3" s="86"/>
      <c r="DVN3" s="86"/>
      <c r="DVO3" s="86"/>
      <c r="DVP3" s="86"/>
      <c r="DVQ3" s="86" t="s">
        <v>480</v>
      </c>
      <c r="DVR3" s="83" t="s">
        <v>619</v>
      </c>
      <c r="DVS3" s="86"/>
      <c r="DVT3" s="86"/>
      <c r="DVU3" s="86"/>
      <c r="DVV3" s="86"/>
      <c r="DVW3" s="86"/>
      <c r="DWB3" s="86"/>
      <c r="DWC3" s="86"/>
      <c r="DWD3" s="86"/>
      <c r="DWE3" s="86" t="s">
        <v>480</v>
      </c>
      <c r="DWF3" s="83" t="s">
        <v>620</v>
      </c>
      <c r="DWG3" s="86"/>
      <c r="DWH3" s="86"/>
      <c r="DWI3" s="86"/>
      <c r="DWJ3" s="86"/>
      <c r="DWK3" s="86"/>
      <c r="DWP3" s="86"/>
      <c r="DWQ3" s="86"/>
      <c r="DWR3" s="86"/>
      <c r="DWS3" s="86" t="s">
        <v>480</v>
      </c>
      <c r="DWT3" s="83" t="s">
        <v>621</v>
      </c>
      <c r="DWU3" s="86"/>
      <c r="DWV3" s="86"/>
      <c r="DWW3" s="86"/>
      <c r="DWX3" s="86"/>
      <c r="DWY3" s="86"/>
      <c r="DXD3" s="86"/>
      <c r="DXE3" s="86"/>
      <c r="DXF3" s="86"/>
      <c r="DXG3" s="86" t="s">
        <v>480</v>
      </c>
      <c r="DXH3" s="83" t="s">
        <v>622</v>
      </c>
      <c r="DXI3" s="86"/>
      <c r="DXJ3" s="86"/>
      <c r="DXK3" s="86"/>
      <c r="DXL3" s="86"/>
      <c r="DXM3" s="86"/>
      <c r="DXR3" s="86"/>
      <c r="DXS3" s="86"/>
      <c r="DXT3" s="86"/>
      <c r="DXU3" s="86" t="s">
        <v>480</v>
      </c>
      <c r="DXV3" s="83" t="s">
        <v>623</v>
      </c>
      <c r="DXW3" s="86"/>
      <c r="DXX3" s="86"/>
      <c r="DXY3" s="86"/>
      <c r="DXZ3" s="86"/>
      <c r="DYA3" s="86"/>
      <c r="DYF3" s="86"/>
      <c r="DYG3" s="86"/>
      <c r="DYH3" s="86"/>
      <c r="DYI3" s="86" t="s">
        <v>480</v>
      </c>
      <c r="DYJ3" s="83" t="s">
        <v>624</v>
      </c>
      <c r="DYK3" s="86"/>
      <c r="DYL3" s="86"/>
      <c r="DYM3" s="86"/>
      <c r="DYN3" s="86"/>
      <c r="DYO3" s="86"/>
      <c r="DYT3" s="86"/>
      <c r="DYU3" s="86"/>
      <c r="DYV3" s="86"/>
      <c r="DYW3" s="86" t="s">
        <v>480</v>
      </c>
      <c r="DYX3" s="83" t="s">
        <v>625</v>
      </c>
      <c r="DYY3" s="86"/>
      <c r="DYZ3" s="86"/>
      <c r="DZA3" s="86"/>
      <c r="DZB3" s="86"/>
      <c r="DZC3" s="86"/>
      <c r="DZH3" s="86"/>
      <c r="DZI3" s="86"/>
      <c r="DZJ3" s="86"/>
      <c r="DZK3" s="86" t="s">
        <v>480</v>
      </c>
      <c r="DZL3" s="83" t="s">
        <v>625</v>
      </c>
      <c r="DZM3" s="86"/>
      <c r="DZN3" s="86"/>
      <c r="DZO3" s="86"/>
      <c r="DZP3" s="86"/>
      <c r="DZQ3" s="86"/>
      <c r="DZV3" s="86"/>
      <c r="DZW3" s="86"/>
      <c r="DZX3" s="86"/>
      <c r="DZY3" s="86" t="s">
        <v>480</v>
      </c>
      <c r="DZZ3" s="83" t="s">
        <v>625</v>
      </c>
      <c r="EAA3" s="86"/>
      <c r="EAB3" s="86"/>
      <c r="EAC3" s="86"/>
      <c r="EAD3" s="86"/>
      <c r="EAE3" s="86"/>
      <c r="EAJ3" s="86"/>
      <c r="EAK3" s="86"/>
      <c r="EAL3" s="86"/>
      <c r="EAM3" s="86" t="s">
        <v>480</v>
      </c>
      <c r="EAN3" s="83" t="s">
        <v>626</v>
      </c>
      <c r="EAO3" s="86"/>
      <c r="EAP3" s="86"/>
      <c r="EAQ3" s="86"/>
      <c r="EAR3" s="86"/>
      <c r="EAS3" s="86"/>
      <c r="EAX3" s="86"/>
      <c r="EAY3" s="86"/>
      <c r="EAZ3" s="86"/>
      <c r="EBA3" s="86" t="s">
        <v>480</v>
      </c>
      <c r="EBB3" s="83" t="s">
        <v>627</v>
      </c>
      <c r="EBC3" s="86"/>
      <c r="EBD3" s="86"/>
      <c r="EBE3" s="86"/>
      <c r="EBF3" s="86"/>
      <c r="EBG3" s="86"/>
      <c r="EBL3" s="86"/>
      <c r="EBM3" s="86"/>
      <c r="EBN3" s="86"/>
      <c r="EBO3" s="86" t="s">
        <v>480</v>
      </c>
      <c r="EBP3" s="83" t="s">
        <v>627</v>
      </c>
      <c r="EBQ3" s="86"/>
      <c r="EBR3" s="86"/>
      <c r="EBS3" s="86"/>
      <c r="EBT3" s="86"/>
      <c r="EBU3" s="86"/>
      <c r="EBZ3" s="86"/>
      <c r="ECA3" s="86"/>
      <c r="ECB3" s="86"/>
      <c r="ECC3" s="86" t="s">
        <v>480</v>
      </c>
      <c r="ECD3" s="83" t="s">
        <v>628</v>
      </c>
      <c r="ECE3" s="86"/>
      <c r="ECF3" s="86"/>
      <c r="ECG3" s="86"/>
      <c r="ECH3" s="86"/>
      <c r="ECI3" s="86"/>
      <c r="ECN3" s="86"/>
      <c r="ECO3" s="86"/>
      <c r="ECP3" s="86"/>
      <c r="ECQ3" s="86" t="s">
        <v>480</v>
      </c>
      <c r="ECR3" s="83" t="s">
        <v>629</v>
      </c>
      <c r="ECS3" s="86"/>
      <c r="ECT3" s="86"/>
      <c r="ECU3" s="86"/>
      <c r="ECV3" s="86"/>
      <c r="ECW3" s="86"/>
      <c r="EDB3" s="86"/>
      <c r="EDC3" s="86"/>
      <c r="EDD3" s="86"/>
      <c r="EDE3" s="86" t="s">
        <v>480</v>
      </c>
      <c r="EDF3" s="83" t="s">
        <v>630</v>
      </c>
      <c r="EDG3" s="86"/>
      <c r="EDH3" s="86"/>
      <c r="EDI3" s="86"/>
      <c r="EDJ3" s="86"/>
      <c r="EDK3" s="86"/>
      <c r="EDP3" s="86"/>
      <c r="EDQ3" s="86"/>
      <c r="EDR3" s="86"/>
      <c r="EDS3" s="86" t="s">
        <v>480</v>
      </c>
      <c r="EDT3" s="83" t="s">
        <v>631</v>
      </c>
      <c r="EDU3" s="86"/>
      <c r="EDV3" s="86"/>
      <c r="EDW3" s="86"/>
      <c r="EDX3" s="86"/>
      <c r="EDY3" s="86"/>
      <c r="EED3" s="86"/>
      <c r="EEE3" s="86"/>
      <c r="EEF3" s="86"/>
      <c r="EEG3" s="86" t="s">
        <v>480</v>
      </c>
      <c r="EEH3" s="83" t="s">
        <v>632</v>
      </c>
      <c r="EEI3" s="86"/>
      <c r="EEJ3" s="86"/>
      <c r="EEK3" s="86"/>
      <c r="EEL3" s="86"/>
      <c r="EEM3" s="86"/>
      <c r="EER3" s="86"/>
      <c r="EES3" s="86"/>
      <c r="EET3" s="86"/>
      <c r="EEU3" s="86" t="s">
        <v>480</v>
      </c>
      <c r="EEV3" s="83" t="s">
        <v>633</v>
      </c>
      <c r="EEW3" s="86"/>
      <c r="EEX3" s="86"/>
      <c r="EEY3" s="86"/>
      <c r="EEZ3" s="86"/>
      <c r="EFA3" s="86"/>
      <c r="EFF3" s="86"/>
      <c r="EFG3" s="86"/>
      <c r="EFH3" s="86"/>
      <c r="EFI3" s="86" t="s">
        <v>480</v>
      </c>
      <c r="EFJ3" s="83" t="s">
        <v>634</v>
      </c>
      <c r="EFK3" s="86"/>
      <c r="EFL3" s="86"/>
      <c r="EFM3" s="86"/>
      <c r="EFN3" s="86"/>
      <c r="EFO3" s="86"/>
      <c r="EFT3" s="86"/>
      <c r="EFU3" s="86"/>
      <c r="EFV3" s="86"/>
      <c r="EFW3" s="86" t="s">
        <v>480</v>
      </c>
      <c r="EFX3" s="83" t="s">
        <v>635</v>
      </c>
      <c r="EFY3" s="86"/>
      <c r="EFZ3" s="86"/>
      <c r="EGA3" s="86"/>
      <c r="EGB3" s="86"/>
      <c r="EGC3" s="86"/>
      <c r="EGH3" s="86"/>
      <c r="EGI3" s="86"/>
      <c r="EGJ3" s="86"/>
      <c r="EGK3" s="86" t="s">
        <v>480</v>
      </c>
      <c r="EGL3" s="83" t="s">
        <v>636</v>
      </c>
      <c r="EGM3" s="86"/>
      <c r="EGN3" s="86"/>
      <c r="EGO3" s="86"/>
      <c r="EGP3" s="86"/>
      <c r="EGQ3" s="86"/>
      <c r="EGV3" s="86"/>
      <c r="EGW3" s="86"/>
      <c r="EGX3" s="86"/>
      <c r="EGY3" s="86" t="s">
        <v>480</v>
      </c>
      <c r="EGZ3" s="83" t="s">
        <v>637</v>
      </c>
      <c r="EHA3" s="86"/>
      <c r="EHB3" s="86"/>
      <c r="EHC3" s="86"/>
      <c r="EHD3" s="86"/>
      <c r="EHE3" s="86"/>
      <c r="EHJ3" s="86"/>
      <c r="EHK3" s="86"/>
      <c r="EHL3" s="86"/>
      <c r="EHM3" s="86" t="s">
        <v>480</v>
      </c>
      <c r="EHN3" s="83" t="s">
        <v>638</v>
      </c>
      <c r="EHO3" s="86"/>
      <c r="EHP3" s="86"/>
      <c r="EHQ3" s="86"/>
      <c r="EHR3" s="86"/>
      <c r="EHS3" s="86"/>
      <c r="EHX3" s="86"/>
      <c r="EHY3" s="86"/>
      <c r="EHZ3" s="86"/>
      <c r="EIA3" s="86" t="s">
        <v>480</v>
      </c>
      <c r="EIB3" s="83" t="s">
        <v>639</v>
      </c>
      <c r="EIC3" s="86"/>
      <c r="EID3" s="86"/>
      <c r="EIE3" s="86"/>
      <c r="EIF3" s="86"/>
      <c r="EIG3" s="86"/>
      <c r="EIL3" s="86"/>
      <c r="EIM3" s="86"/>
      <c r="EIN3" s="86"/>
      <c r="EIO3" s="86" t="s">
        <v>480</v>
      </c>
      <c r="EIP3" s="83" t="s">
        <v>640</v>
      </c>
      <c r="EIQ3" s="86"/>
      <c r="EIR3" s="86"/>
      <c r="EIS3" s="86"/>
      <c r="EIT3" s="86"/>
      <c r="EIU3" s="86"/>
      <c r="EIZ3" s="86"/>
      <c r="EJA3" s="86"/>
      <c r="EJB3" s="86"/>
      <c r="EJC3" s="86" t="s">
        <v>480</v>
      </c>
      <c r="EJD3" s="83" t="s">
        <v>641</v>
      </c>
      <c r="EJE3" s="86"/>
      <c r="EJF3" s="86"/>
      <c r="EJG3" s="86"/>
      <c r="EJH3" s="86"/>
      <c r="EJI3" s="86"/>
      <c r="EJN3" s="86"/>
      <c r="EJO3" s="86"/>
      <c r="EJP3" s="86"/>
      <c r="EJQ3" s="86" t="s">
        <v>480</v>
      </c>
      <c r="EJR3" s="83" t="s">
        <v>645</v>
      </c>
      <c r="EJS3" s="86"/>
      <c r="EJT3" s="86"/>
      <c r="EJU3" s="86"/>
      <c r="EJV3" s="86"/>
      <c r="EJW3" s="86"/>
      <c r="EKB3" s="86"/>
      <c r="EKC3" s="86"/>
      <c r="EKD3" s="86"/>
      <c r="EKE3" s="86" t="s">
        <v>480</v>
      </c>
      <c r="EKF3" s="83" t="s">
        <v>646</v>
      </c>
      <c r="EKG3" s="86"/>
      <c r="EKH3" s="86"/>
      <c r="EKI3" s="86"/>
      <c r="EKJ3" s="86"/>
      <c r="EKK3" s="86"/>
      <c r="EKP3" s="86"/>
      <c r="EKQ3" s="86"/>
      <c r="EKR3" s="86"/>
      <c r="EKS3" s="86" t="s">
        <v>480</v>
      </c>
      <c r="EKT3" s="83" t="s">
        <v>647</v>
      </c>
      <c r="EKU3" s="86"/>
      <c r="EKV3" s="86"/>
      <c r="EKW3" s="86"/>
      <c r="EKX3" s="86"/>
      <c r="EKY3" s="86"/>
      <c r="ELD3" s="86"/>
      <c r="ELE3" s="86"/>
      <c r="ELF3" s="86"/>
      <c r="ELG3" s="86" t="s">
        <v>480</v>
      </c>
      <c r="ELH3" s="83" t="s">
        <v>648</v>
      </c>
      <c r="ELI3" s="86"/>
      <c r="ELJ3" s="86"/>
      <c r="ELK3" s="86"/>
      <c r="ELL3" s="86"/>
      <c r="ELM3" s="86"/>
      <c r="ELR3" s="86"/>
      <c r="ELS3" s="86"/>
      <c r="ELT3" s="86"/>
      <c r="ELU3" s="86" t="s">
        <v>480</v>
      </c>
      <c r="ELV3" s="83" t="s">
        <v>649</v>
      </c>
      <c r="ELW3" s="86"/>
      <c r="ELX3" s="86"/>
      <c r="ELY3" s="86"/>
      <c r="ELZ3" s="86"/>
      <c r="EMA3" s="86"/>
      <c r="EMF3" s="86"/>
      <c r="EMG3" s="86"/>
      <c r="EMH3" s="86"/>
      <c r="EMI3" s="86" t="s">
        <v>480</v>
      </c>
      <c r="EMJ3" s="83" t="s">
        <v>650</v>
      </c>
      <c r="EMK3" s="86"/>
      <c r="EML3" s="86"/>
      <c r="EMM3" s="86"/>
      <c r="EMN3" s="86"/>
      <c r="EMO3" s="86"/>
      <c r="EMT3" s="86"/>
      <c r="EMU3" s="86"/>
      <c r="EMV3" s="86"/>
      <c r="EMW3" s="86" t="s">
        <v>480</v>
      </c>
      <c r="EMX3" s="83" t="s">
        <v>651</v>
      </c>
      <c r="EMY3" s="86"/>
      <c r="EMZ3" s="86"/>
      <c r="ENA3" s="86"/>
      <c r="ENB3" s="86"/>
      <c r="ENC3" s="86"/>
      <c r="ENH3" s="86"/>
      <c r="ENI3" s="86"/>
      <c r="ENJ3" s="86"/>
      <c r="ENK3" s="86" t="s">
        <v>480</v>
      </c>
      <c r="ENL3" s="83" t="s">
        <v>652</v>
      </c>
      <c r="ENM3" s="86"/>
      <c r="ENN3" s="86"/>
      <c r="ENO3" s="86"/>
      <c r="ENP3" s="86"/>
      <c r="ENQ3" s="86"/>
      <c r="ENV3" s="86"/>
      <c r="ENW3" s="86"/>
      <c r="ENX3" s="86"/>
      <c r="ENY3" s="86" t="s">
        <v>480</v>
      </c>
      <c r="ENZ3" s="83" t="s">
        <v>653</v>
      </c>
      <c r="EOA3" s="86"/>
      <c r="EOB3" s="86"/>
      <c r="EOC3" s="86"/>
      <c r="EOD3" s="86"/>
      <c r="EOE3" s="86"/>
      <c r="EOJ3" s="86"/>
      <c r="EOK3" s="86"/>
      <c r="EOL3" s="86"/>
      <c r="EOM3" s="86" t="s">
        <v>480</v>
      </c>
      <c r="EON3" s="83" t="s">
        <v>653</v>
      </c>
      <c r="EOO3" s="86"/>
      <c r="EOP3" s="86"/>
      <c r="EOQ3" s="86"/>
      <c r="EOR3" s="86"/>
      <c r="EOS3" s="86"/>
      <c r="EOX3" s="86"/>
      <c r="EOY3" s="86"/>
      <c r="EOZ3" s="86"/>
      <c r="EPA3" s="86" t="s">
        <v>480</v>
      </c>
      <c r="EPB3" s="83" t="s">
        <v>654</v>
      </c>
      <c r="EPC3" s="86"/>
      <c r="EPD3" s="86"/>
      <c r="EPE3" s="86"/>
      <c r="EPF3" s="86"/>
      <c r="EPG3" s="86"/>
      <c r="EPL3" s="86"/>
      <c r="EPM3" s="86"/>
      <c r="EPN3" s="86"/>
      <c r="EPO3" s="86" t="s">
        <v>480</v>
      </c>
      <c r="EPP3" s="83" t="s">
        <v>655</v>
      </c>
      <c r="EPQ3" s="86"/>
      <c r="EPR3" s="86"/>
      <c r="EPS3" s="86"/>
      <c r="EPT3" s="86"/>
      <c r="EPU3" s="86"/>
      <c r="EPZ3" s="86"/>
      <c r="EQA3" s="86"/>
      <c r="EQB3" s="86"/>
      <c r="EQC3" s="86" t="s">
        <v>480</v>
      </c>
      <c r="EQD3" s="83" t="s">
        <v>656</v>
      </c>
      <c r="EQE3" s="86"/>
      <c r="EQF3" s="86"/>
      <c r="EQG3" s="86"/>
      <c r="EQH3" s="86"/>
      <c r="EQI3" s="86"/>
      <c r="EQN3" s="86"/>
      <c r="EQO3" s="86"/>
      <c r="EQP3" s="86"/>
      <c r="EQQ3" s="86" t="s">
        <v>480</v>
      </c>
      <c r="EQR3" s="83" t="s">
        <v>657</v>
      </c>
      <c r="EQS3" s="86"/>
      <c r="EQT3" s="86"/>
      <c r="EQU3" s="86"/>
      <c r="EQV3" s="86"/>
      <c r="EQW3" s="86"/>
      <c r="ERB3" s="86"/>
      <c r="ERC3" s="86"/>
      <c r="ERD3" s="86"/>
      <c r="ERE3" s="86" t="s">
        <v>480</v>
      </c>
      <c r="ERF3" s="83" t="s">
        <v>658</v>
      </c>
      <c r="ERG3" s="86"/>
      <c r="ERH3" s="86"/>
      <c r="ERI3" s="86"/>
      <c r="ERJ3" s="86"/>
      <c r="ERK3" s="86"/>
      <c r="ERP3" s="86"/>
      <c r="ERQ3" s="86"/>
      <c r="ERR3" s="86"/>
      <c r="ERS3" s="86" t="s">
        <v>480</v>
      </c>
      <c r="ERT3" s="83" t="s">
        <v>659</v>
      </c>
      <c r="ERU3" s="86"/>
      <c r="ERV3" s="86"/>
      <c r="ERW3" s="86"/>
      <c r="ERX3" s="86"/>
      <c r="ERY3" s="86"/>
      <c r="ESD3" s="86"/>
      <c r="ESE3" s="86"/>
      <c r="ESF3" s="86"/>
      <c r="ESG3" s="86" t="s">
        <v>480</v>
      </c>
      <c r="ESH3" s="83" t="s">
        <v>660</v>
      </c>
      <c r="ESI3" s="86"/>
      <c r="ESJ3" s="86"/>
      <c r="ESK3" s="86"/>
      <c r="ESL3" s="86"/>
      <c r="ESM3" s="86"/>
      <c r="ESR3" s="86"/>
      <c r="ESS3" s="86"/>
      <c r="EST3" s="86"/>
      <c r="ESU3" s="86" t="s">
        <v>480</v>
      </c>
      <c r="ESV3" s="83" t="s">
        <v>660</v>
      </c>
      <c r="ESW3" s="86"/>
      <c r="ESX3" s="86"/>
      <c r="ESY3" s="86"/>
      <c r="ESZ3" s="86"/>
      <c r="ETA3" s="86"/>
      <c r="ETF3" s="86"/>
      <c r="ETG3" s="86"/>
      <c r="ETH3" s="86"/>
      <c r="ETI3" s="86" t="s">
        <v>480</v>
      </c>
      <c r="ETJ3" s="83" t="s">
        <v>661</v>
      </c>
      <c r="ETK3" s="86"/>
      <c r="ETL3" s="86"/>
      <c r="ETM3" s="86"/>
      <c r="ETN3" s="86"/>
      <c r="ETO3" s="86"/>
      <c r="ETT3" s="86"/>
      <c r="ETU3" s="86"/>
      <c r="ETV3" s="86"/>
      <c r="ETW3" s="86" t="s">
        <v>480</v>
      </c>
      <c r="ETX3" s="83" t="s">
        <v>662</v>
      </c>
      <c r="ETY3" s="86"/>
      <c r="ETZ3" s="86"/>
      <c r="EUA3" s="86"/>
      <c r="EUB3" s="86"/>
      <c r="EUC3" s="86"/>
      <c r="EUH3" s="86"/>
      <c r="EUI3" s="86"/>
      <c r="EUJ3" s="86"/>
      <c r="EUK3" s="86" t="s">
        <v>480</v>
      </c>
      <c r="EUL3" s="83" t="s">
        <v>663</v>
      </c>
      <c r="EUM3" s="86"/>
      <c r="EUN3" s="86"/>
      <c r="EUO3" s="86"/>
      <c r="EUP3" s="86"/>
      <c r="EUQ3" s="86"/>
      <c r="EUV3" s="86"/>
      <c r="EUW3" s="86"/>
      <c r="EUX3" s="86"/>
      <c r="EUY3" s="86" t="s">
        <v>480</v>
      </c>
      <c r="EUZ3" s="83" t="s">
        <v>664</v>
      </c>
      <c r="EVA3" s="86"/>
      <c r="EVB3" s="86"/>
      <c r="EVC3" s="86"/>
      <c r="EVD3" s="86"/>
      <c r="EVE3" s="86"/>
      <c r="EVJ3" s="86"/>
      <c r="EVK3" s="86"/>
      <c r="EVL3" s="86"/>
      <c r="EVM3" s="86" t="s">
        <v>480</v>
      </c>
      <c r="EVN3" s="83" t="s">
        <v>665</v>
      </c>
      <c r="EVO3" s="86"/>
      <c r="EVP3" s="86"/>
      <c r="EVQ3" s="86"/>
      <c r="EVR3" s="86"/>
      <c r="EVS3" s="86"/>
      <c r="EVX3" s="86"/>
      <c r="EVY3" s="86"/>
      <c r="EVZ3" s="86"/>
      <c r="EWA3" s="86" t="s">
        <v>480</v>
      </c>
      <c r="EWB3" s="83" t="s">
        <v>666</v>
      </c>
      <c r="EWC3" s="86"/>
      <c r="EWD3" s="86"/>
      <c r="EWE3" s="86"/>
      <c r="EWF3" s="86"/>
      <c r="EWG3" s="86"/>
      <c r="EWL3" s="86"/>
      <c r="EWM3" s="86"/>
      <c r="EWN3" s="86"/>
      <c r="EWO3" s="86" t="s">
        <v>480</v>
      </c>
      <c r="EWP3" s="83" t="s">
        <v>667</v>
      </c>
      <c r="EWQ3" s="86"/>
      <c r="EWR3" s="86"/>
      <c r="EWS3" s="86"/>
      <c r="EWT3" s="86"/>
      <c r="EWU3" s="86"/>
      <c r="EWZ3" s="86"/>
      <c r="EXA3" s="86"/>
      <c r="EXB3" s="86"/>
      <c r="EXC3" s="86" t="s">
        <v>480</v>
      </c>
      <c r="EXD3" s="83">
        <v>42594.610115740739</v>
      </c>
      <c r="EXE3" s="86"/>
      <c r="EXF3" s="86"/>
      <c r="EXG3" s="86"/>
      <c r="EXH3" s="86"/>
      <c r="EXI3" s="86"/>
      <c r="EXN3" s="86"/>
      <c r="EXO3" s="86"/>
      <c r="EXP3" s="86"/>
      <c r="EXQ3" s="86" t="s">
        <v>480</v>
      </c>
      <c r="EXR3" s="83">
        <v>42594.61440972222</v>
      </c>
      <c r="EXS3" s="86"/>
      <c r="EXT3" s="86"/>
      <c r="EXU3" s="86"/>
      <c r="EXV3" s="86"/>
      <c r="EXW3" s="86"/>
      <c r="EYB3" s="86"/>
      <c r="EYC3" s="86"/>
      <c r="EYD3" s="86"/>
      <c r="EYE3" s="86" t="s">
        <v>480</v>
      </c>
      <c r="EYF3" s="83">
        <v>42594.614803240744</v>
      </c>
      <c r="EYG3" s="86"/>
      <c r="EYH3" s="86"/>
      <c r="EYI3" s="86"/>
      <c r="EYJ3" s="86"/>
      <c r="EYK3" s="86"/>
      <c r="EYP3" s="86"/>
      <c r="EYQ3" s="86"/>
      <c r="EYR3" s="86"/>
      <c r="EYS3" s="86" t="s">
        <v>480</v>
      </c>
      <c r="EYT3" s="83">
        <v>42594.615532407406</v>
      </c>
      <c r="EYU3" s="86"/>
      <c r="EYV3" s="86"/>
      <c r="EYW3" s="86"/>
      <c r="EYX3" s="86"/>
      <c r="EYY3" s="86"/>
      <c r="EZD3" s="86"/>
      <c r="EZE3" s="86"/>
      <c r="EZF3" s="86"/>
      <c r="EZG3" s="86" t="s">
        <v>480</v>
      </c>
      <c r="EZH3" s="83">
        <v>42594.615590277775</v>
      </c>
      <c r="EZI3" s="86"/>
      <c r="EZJ3" s="86"/>
      <c r="EZK3" s="86"/>
      <c r="EZL3" s="86"/>
      <c r="EZM3" s="86"/>
      <c r="EZR3" s="86"/>
      <c r="EZS3" s="86"/>
      <c r="EZT3" s="86"/>
      <c r="EZU3" s="86" t="s">
        <v>480</v>
      </c>
      <c r="EZV3" s="83">
        <v>42594.616851851853</v>
      </c>
      <c r="EZW3" s="86"/>
      <c r="EZX3" s="86"/>
      <c r="EZY3" s="86"/>
      <c r="EZZ3" s="86"/>
      <c r="FAA3" s="86"/>
      <c r="FAF3" s="86"/>
      <c r="FAG3" s="86"/>
      <c r="FAH3" s="86"/>
      <c r="FAI3" s="86" t="s">
        <v>480</v>
      </c>
      <c r="FAJ3" s="83">
        <v>42594.616851851853</v>
      </c>
      <c r="FAK3" s="86"/>
      <c r="FAL3" s="86"/>
      <c r="FAM3" s="86"/>
      <c r="FAN3" s="86"/>
      <c r="FAO3" s="86"/>
      <c r="FAT3" s="86"/>
      <c r="FAU3" s="86"/>
      <c r="FAV3" s="86"/>
      <c r="FAW3" s="86" t="s">
        <v>480</v>
      </c>
      <c r="FAX3" s="83">
        <v>42594.617928240739</v>
      </c>
      <c r="FAY3" s="86"/>
      <c r="FAZ3" s="86"/>
      <c r="FBA3" s="86"/>
      <c r="FBB3" s="86"/>
      <c r="FBC3" s="86"/>
      <c r="FBH3" s="86"/>
      <c r="FBI3" s="86"/>
      <c r="FBJ3" s="86"/>
      <c r="FBK3" s="86" t="s">
        <v>480</v>
      </c>
      <c r="FBL3" s="83">
        <v>42594.618136574078</v>
      </c>
      <c r="FBM3" s="86"/>
      <c r="FBN3" s="86"/>
      <c r="FBO3" s="86"/>
      <c r="FBP3" s="86"/>
      <c r="FBQ3" s="86"/>
      <c r="FBV3" s="86"/>
      <c r="FBW3" s="86"/>
      <c r="FBX3" s="86"/>
      <c r="FBY3" s="86" t="s">
        <v>480</v>
      </c>
      <c r="FBZ3" s="83">
        <v>42594.618657407409</v>
      </c>
      <c r="FCA3" s="86"/>
      <c r="FCB3" s="86"/>
      <c r="FCC3" s="86"/>
      <c r="FCD3" s="86"/>
      <c r="FCE3" s="86"/>
      <c r="FCJ3" s="86"/>
      <c r="FCK3" s="86"/>
      <c r="FCL3" s="86"/>
      <c r="FCM3" s="86" t="s">
        <v>480</v>
      </c>
      <c r="FCN3" s="83">
        <v>42594.619166666664</v>
      </c>
      <c r="FCO3" s="86"/>
      <c r="FCP3" s="86"/>
      <c r="FCQ3" s="86"/>
      <c r="FCR3" s="86"/>
      <c r="FCS3" s="86"/>
      <c r="FCX3" s="86"/>
      <c r="FCY3" s="86"/>
      <c r="FCZ3" s="86"/>
      <c r="FDA3" s="86" t="s">
        <v>480</v>
      </c>
      <c r="FDB3" s="83">
        <v>42594.619525462964</v>
      </c>
      <c r="FDC3" s="86"/>
      <c r="FDD3" s="86"/>
      <c r="FDE3" s="86"/>
      <c r="FDF3" s="86"/>
      <c r="FDG3" s="86"/>
      <c r="FDL3" s="86"/>
      <c r="FDM3" s="86"/>
      <c r="FDN3" s="86"/>
      <c r="FDO3" s="86" t="s">
        <v>480</v>
      </c>
      <c r="FDP3" s="83">
        <v>42594.619537037041</v>
      </c>
      <c r="FDQ3" s="86"/>
      <c r="FDR3" s="86"/>
      <c r="FDS3" s="86"/>
      <c r="FDT3" s="86"/>
      <c r="FDU3" s="86"/>
      <c r="FDZ3" s="86"/>
      <c r="FEA3" s="86"/>
      <c r="FEB3" s="86"/>
      <c r="FEC3" s="86" t="s">
        <v>480</v>
      </c>
      <c r="FED3" s="83">
        <v>42594.62090277778</v>
      </c>
      <c r="FEE3" s="86"/>
      <c r="FEF3" s="86"/>
      <c r="FEG3" s="86"/>
      <c r="FEH3" s="86"/>
      <c r="FEI3" s="86"/>
      <c r="FEN3" s="86"/>
      <c r="FEO3" s="86"/>
      <c r="FEP3" s="86"/>
      <c r="FEQ3" s="86" t="s">
        <v>480</v>
      </c>
      <c r="FER3" s="83">
        <v>42594.620925925927</v>
      </c>
      <c r="FES3" s="86"/>
      <c r="FET3" s="86"/>
      <c r="FEU3" s="86"/>
      <c r="FEV3" s="86"/>
      <c r="FEW3" s="86"/>
      <c r="FFB3" s="86"/>
      <c r="FFC3" s="86"/>
      <c r="FFD3" s="86"/>
      <c r="FFE3" s="86" t="s">
        <v>480</v>
      </c>
      <c r="FFF3" s="83">
        <v>42594.620949074073</v>
      </c>
      <c r="FFG3" s="86"/>
      <c r="FFH3" s="86"/>
      <c r="FFI3" s="86"/>
      <c r="FFJ3" s="86"/>
      <c r="FFK3" s="86"/>
      <c r="FFP3" s="86"/>
      <c r="FFQ3" s="86"/>
      <c r="FFR3" s="86"/>
      <c r="FFS3" s="86" t="s">
        <v>480</v>
      </c>
      <c r="FFT3" s="83">
        <v>42594.620949074073</v>
      </c>
      <c r="FFU3" s="86"/>
      <c r="FFV3" s="86"/>
      <c r="FFW3" s="86"/>
      <c r="FFX3" s="86"/>
      <c r="FFY3" s="86"/>
      <c r="FGD3" s="86"/>
      <c r="FGE3" s="86"/>
      <c r="FGF3" s="86"/>
      <c r="FGG3" s="86" t="s">
        <v>480</v>
      </c>
      <c r="FGH3" s="83">
        <v>42594.621006944442</v>
      </c>
      <c r="FGI3" s="86"/>
      <c r="FGJ3" s="86"/>
      <c r="FGK3" s="86"/>
      <c r="FGL3" s="86"/>
      <c r="FGM3" s="86"/>
      <c r="FGR3" s="86"/>
      <c r="FGS3" s="86"/>
      <c r="FGT3" s="86"/>
      <c r="FGU3" s="86" t="s">
        <v>480</v>
      </c>
      <c r="FGV3" s="83">
        <v>42594.621018518519</v>
      </c>
      <c r="FGW3" s="86"/>
      <c r="FGX3" s="86"/>
      <c r="FGY3" s="86"/>
      <c r="FGZ3" s="86"/>
      <c r="FHA3" s="86"/>
      <c r="FHF3" s="86"/>
      <c r="FHG3" s="86"/>
      <c r="FHH3" s="86"/>
      <c r="FHI3" s="86" t="s">
        <v>480</v>
      </c>
      <c r="FHJ3" s="83">
        <v>42594.621041666665</v>
      </c>
      <c r="FHK3" s="86"/>
      <c r="FHL3" s="86"/>
      <c r="FHM3" s="86"/>
      <c r="FHN3" s="86"/>
      <c r="FHO3" s="86"/>
      <c r="FHT3" s="86"/>
      <c r="FHU3" s="86"/>
      <c r="FHV3" s="86"/>
      <c r="FHW3" s="86" t="s">
        <v>480</v>
      </c>
      <c r="FHX3" s="83">
        <v>42594.621064814812</v>
      </c>
      <c r="FHY3" s="86"/>
      <c r="FHZ3" s="86"/>
      <c r="FIA3" s="86"/>
      <c r="FIB3" s="86"/>
      <c r="FIC3" s="86"/>
      <c r="FIH3" s="86"/>
      <c r="FII3" s="86"/>
      <c r="FIJ3" s="86"/>
      <c r="FIK3" s="86" t="s">
        <v>480</v>
      </c>
      <c r="FIL3" s="83">
        <v>42594.621064814812</v>
      </c>
      <c r="FIM3" s="86"/>
      <c r="FIN3" s="86"/>
      <c r="FIO3" s="86"/>
      <c r="FIP3" s="86"/>
      <c r="FIQ3" s="86"/>
      <c r="FIV3" s="86"/>
      <c r="FIW3" s="86"/>
      <c r="FIX3" s="86"/>
      <c r="FIY3" s="86" t="s">
        <v>480</v>
      </c>
      <c r="FIZ3" s="83">
        <v>42594.621099537035</v>
      </c>
      <c r="FJA3" s="86"/>
      <c r="FJB3" s="86"/>
      <c r="FJC3" s="86"/>
      <c r="FJD3" s="86"/>
      <c r="FJE3" s="86"/>
      <c r="FJJ3" s="86"/>
      <c r="FJK3" s="86"/>
      <c r="FJL3" s="86"/>
      <c r="FJM3" s="86" t="s">
        <v>480</v>
      </c>
      <c r="FJN3" s="83">
        <v>42594.621145833335</v>
      </c>
      <c r="FJO3" s="86"/>
      <c r="FJP3" s="86"/>
      <c r="FJQ3" s="86"/>
      <c r="FJR3" s="86"/>
      <c r="FJS3" s="86"/>
      <c r="FJX3" s="86"/>
      <c r="FJY3" s="86"/>
      <c r="FJZ3" s="86"/>
      <c r="FKA3" s="86" t="s">
        <v>480</v>
      </c>
      <c r="FKB3" s="83">
        <v>42594.621423611112</v>
      </c>
      <c r="FKC3" s="86"/>
      <c r="FKD3" s="86"/>
      <c r="FKE3" s="86"/>
      <c r="FKF3" s="86"/>
      <c r="FKG3" s="86"/>
      <c r="FKL3" s="86"/>
      <c r="FKM3" s="86"/>
      <c r="FKN3" s="86"/>
      <c r="FKO3" s="86" t="s">
        <v>480</v>
      </c>
      <c r="FKP3" s="83">
        <v>42594.621574074074</v>
      </c>
      <c r="FKQ3" s="86"/>
      <c r="FKR3" s="86"/>
      <c r="FKS3" s="86"/>
      <c r="FKT3" s="86"/>
      <c r="FKU3" s="86"/>
      <c r="FKZ3" s="86"/>
      <c r="FLA3" s="86"/>
      <c r="FLB3" s="86"/>
      <c r="FLC3" s="86" t="s">
        <v>480</v>
      </c>
      <c r="FLD3" s="83">
        <v>42594.622627314813</v>
      </c>
      <c r="FLE3" s="86"/>
      <c r="FLF3" s="86"/>
      <c r="FLG3" s="86"/>
      <c r="FLH3" s="86"/>
      <c r="FLI3" s="86"/>
      <c r="FLN3" s="86"/>
      <c r="FLO3" s="86"/>
      <c r="FLP3" s="86"/>
      <c r="FLQ3" s="86" t="s">
        <v>480</v>
      </c>
      <c r="FLR3" s="83">
        <v>42594.622881944444</v>
      </c>
      <c r="FLS3" s="86"/>
      <c r="FLT3" s="86"/>
      <c r="FLU3" s="86"/>
      <c r="FLV3" s="86"/>
      <c r="FLW3" s="86"/>
      <c r="FMB3" s="86"/>
      <c r="FMC3" s="86"/>
      <c r="FMD3" s="86"/>
      <c r="FME3" s="86" t="s">
        <v>480</v>
      </c>
      <c r="FMF3" s="83">
        <v>43230.524756944447</v>
      </c>
      <c r="FMG3" s="86"/>
      <c r="FMH3" s="86"/>
      <c r="FMI3" s="86"/>
      <c r="FMJ3" s="86"/>
      <c r="FMK3" s="86"/>
      <c r="FMP3" s="86"/>
      <c r="FMQ3" s="86"/>
      <c r="FMR3" s="86"/>
      <c r="FMS3" s="86" t="s">
        <v>480</v>
      </c>
      <c r="FMT3" s="83">
        <v>43230.528368055559</v>
      </c>
      <c r="FMU3" s="86"/>
      <c r="FMV3" s="86"/>
      <c r="FMW3" s="86"/>
      <c r="FMX3" s="86"/>
      <c r="FMY3" s="86"/>
      <c r="FND3" s="86"/>
      <c r="FNE3" s="86"/>
      <c r="FNF3" s="86"/>
      <c r="FNG3" s="86" t="s">
        <v>480</v>
      </c>
      <c r="FNH3" s="83">
        <v>43230.549375000002</v>
      </c>
      <c r="FNI3" s="86"/>
      <c r="FNJ3" s="86"/>
      <c r="FNK3" s="86"/>
      <c r="FNL3" s="86"/>
      <c r="FNM3" s="86"/>
      <c r="FNR3" s="86"/>
      <c r="FNS3" s="86"/>
      <c r="FNT3" s="86"/>
      <c r="FNU3" s="86" t="s">
        <v>480</v>
      </c>
      <c r="FNV3" s="83">
        <v>43230.549710648149</v>
      </c>
      <c r="FNW3" s="86"/>
      <c r="FNX3" s="86"/>
      <c r="FNY3" s="86"/>
      <c r="FNZ3" s="86"/>
      <c r="FOA3" s="86"/>
      <c r="FOF3" s="86"/>
      <c r="FOG3" s="86"/>
      <c r="FOH3" s="86"/>
      <c r="FOI3" s="86" t="s">
        <v>480</v>
      </c>
      <c r="FOJ3" s="83">
        <v>43230.555532407408</v>
      </c>
      <c r="FOK3" s="86"/>
      <c r="FOL3" s="86"/>
      <c r="FOM3" s="86"/>
      <c r="FON3" s="86"/>
      <c r="FOO3" s="86"/>
      <c r="FOT3" s="86"/>
      <c r="FOU3" s="86"/>
      <c r="FOV3" s="86"/>
      <c r="FOW3" s="86" t="s">
        <v>480</v>
      </c>
      <c r="FOX3" s="83">
        <v>43230.697962962964</v>
      </c>
      <c r="FOY3" s="86"/>
      <c r="FOZ3" s="86"/>
      <c r="FPA3" s="86"/>
      <c r="FPB3" s="86"/>
      <c r="FPC3" s="86"/>
      <c r="FPH3" s="86"/>
      <c r="FPI3" s="86"/>
      <c r="FPJ3" s="86"/>
      <c r="FPK3" s="86" t="s">
        <v>480</v>
      </c>
      <c r="FPL3" s="83">
        <v>43230.818368055552</v>
      </c>
      <c r="FPM3" s="86"/>
      <c r="FPN3" s="86"/>
      <c r="FPO3" s="86"/>
      <c r="FPP3" s="86"/>
      <c r="FPQ3" s="86"/>
      <c r="FPV3" s="86"/>
      <c r="FPW3" s="86"/>
      <c r="FPX3" s="86"/>
      <c r="FPY3" s="86" t="s">
        <v>480</v>
      </c>
      <c r="FPZ3" s="83">
        <v>43230.854907407411</v>
      </c>
      <c r="FQA3" s="86"/>
      <c r="FQB3" s="86"/>
      <c r="FQC3" s="86"/>
      <c r="FQD3" s="86"/>
      <c r="FQE3" s="86"/>
      <c r="FQJ3" s="86"/>
      <c r="FQK3" s="86"/>
      <c r="FQL3" s="86"/>
      <c r="FQM3" s="86" t="s">
        <v>480</v>
      </c>
      <c r="FQN3" s="83">
        <v>43230.959976851853</v>
      </c>
      <c r="FQO3" s="86"/>
      <c r="FQP3" s="86"/>
      <c r="FQQ3" s="86"/>
      <c r="FQR3" s="86"/>
      <c r="FQS3" s="86"/>
      <c r="FQX3" s="86"/>
      <c r="FQY3" s="86"/>
      <c r="FQZ3" s="86"/>
      <c r="FRA3" s="86" t="s">
        <v>480</v>
      </c>
      <c r="FRB3" s="83">
        <v>43261.004641203705</v>
      </c>
      <c r="FRC3" s="86"/>
      <c r="FRD3" s="86"/>
      <c r="FRE3" s="86"/>
      <c r="FRF3" s="86"/>
      <c r="FRG3" s="86"/>
      <c r="FRL3" s="86"/>
      <c r="FRM3" s="86"/>
      <c r="FRN3" s="86"/>
      <c r="FRO3" s="86" t="s">
        <v>480</v>
      </c>
      <c r="FRP3" s="83">
        <v>43261.07534722222</v>
      </c>
      <c r="FRQ3" s="86"/>
      <c r="FRR3" s="86"/>
      <c r="FRS3" s="86"/>
      <c r="FRT3" s="86"/>
      <c r="FRU3" s="86"/>
      <c r="FRZ3" s="86"/>
      <c r="FSA3" s="86"/>
      <c r="FSB3" s="86"/>
      <c r="FSC3" s="86" t="s">
        <v>480</v>
      </c>
      <c r="FSD3" s="83">
        <v>43261.562962962962</v>
      </c>
      <c r="FSE3" s="86"/>
      <c r="FSF3" s="86"/>
      <c r="FSG3" s="86"/>
      <c r="FSH3" s="86"/>
      <c r="FSI3" s="86"/>
      <c r="FSN3" s="86"/>
      <c r="FSO3" s="86"/>
      <c r="FSP3" s="86"/>
      <c r="FSQ3" s="86" t="s">
        <v>480</v>
      </c>
      <c r="FSR3" s="83">
        <v>43291.658067129632</v>
      </c>
      <c r="FSS3" s="86"/>
      <c r="FST3" s="86"/>
      <c r="FSU3" s="86"/>
      <c r="FSV3" s="86"/>
      <c r="FSW3" s="86"/>
      <c r="FTB3" s="86"/>
      <c r="FTC3" s="86"/>
      <c r="FTD3" s="86"/>
      <c r="FTE3" s="86" t="s">
        <v>480</v>
      </c>
      <c r="FTF3" s="83">
        <v>43291.745648148149</v>
      </c>
      <c r="FTG3" s="86"/>
      <c r="FTH3" s="86"/>
      <c r="FTI3" s="86"/>
      <c r="FTJ3" s="86"/>
      <c r="FTK3" s="86"/>
      <c r="FTP3" s="86"/>
      <c r="FTQ3" s="86"/>
      <c r="FTR3" s="86"/>
      <c r="FTS3" s="86" t="s">
        <v>480</v>
      </c>
      <c r="FTT3" s="83">
        <v>43291.989351851851</v>
      </c>
      <c r="FTU3" s="86"/>
      <c r="FTV3" s="86"/>
      <c r="FTW3" s="86"/>
      <c r="FTX3" s="86"/>
      <c r="FTY3" s="86"/>
      <c r="FUD3" s="86"/>
      <c r="FUE3" s="86"/>
      <c r="FUF3" s="86"/>
      <c r="FUG3" s="86" t="s">
        <v>480</v>
      </c>
      <c r="FUH3" s="83">
        <v>43322.360069444447</v>
      </c>
      <c r="FUI3" s="86"/>
      <c r="FUJ3" s="86"/>
      <c r="FUK3" s="86"/>
      <c r="FUL3" s="86"/>
      <c r="FUM3" s="86"/>
      <c r="FUR3" s="86"/>
      <c r="FUS3" s="86"/>
      <c r="FUT3" s="86"/>
      <c r="FUU3" s="86" t="s">
        <v>480</v>
      </c>
      <c r="FUV3" s="83">
        <v>43322.381539351853</v>
      </c>
      <c r="FUW3" s="86"/>
      <c r="FUX3" s="86"/>
      <c r="FUY3" s="86"/>
      <c r="FUZ3" s="86"/>
      <c r="FVA3" s="86"/>
      <c r="FVF3" s="86"/>
      <c r="FVG3" s="86"/>
      <c r="FVH3" s="86"/>
      <c r="FVI3" s="86" t="s">
        <v>480</v>
      </c>
      <c r="FVJ3" s="83">
        <v>43353.022638888891</v>
      </c>
      <c r="FVK3" s="86"/>
      <c r="FVL3" s="86"/>
      <c r="FVM3" s="86"/>
      <c r="FVN3" s="86"/>
      <c r="FVO3" s="86"/>
      <c r="FVT3" s="86"/>
      <c r="FVU3" s="86"/>
      <c r="FVV3" s="86"/>
      <c r="FVW3" s="86" t="s">
        <v>480</v>
      </c>
      <c r="FVX3" s="83" t="s">
        <v>763</v>
      </c>
      <c r="FVY3" s="86"/>
      <c r="FVZ3" s="86"/>
      <c r="FWA3" s="86"/>
      <c r="FWB3" s="86"/>
      <c r="FWC3" s="86"/>
      <c r="FWH3" s="86"/>
      <c r="FWI3" s="86"/>
      <c r="FWJ3" s="86"/>
      <c r="FWK3" s="86" t="s">
        <v>480</v>
      </c>
      <c r="FWL3" s="83" t="s">
        <v>764</v>
      </c>
      <c r="FWM3" s="86"/>
      <c r="FWN3" s="86"/>
      <c r="FWO3" s="86"/>
      <c r="FWP3" s="86"/>
      <c r="FWQ3" s="86"/>
      <c r="FWV3" s="86"/>
      <c r="FWW3" s="86"/>
      <c r="FWX3" s="86"/>
      <c r="FWY3" s="86" t="s">
        <v>480</v>
      </c>
      <c r="FWZ3" s="83" t="s">
        <v>765</v>
      </c>
      <c r="FXA3" s="86"/>
      <c r="FXB3" s="86"/>
      <c r="FXC3" s="86"/>
      <c r="FXD3" s="86"/>
      <c r="FXE3" s="86"/>
      <c r="FXJ3" s="86"/>
      <c r="FXK3" s="86"/>
      <c r="FXL3" s="86"/>
      <c r="FXM3" s="86" t="s">
        <v>480</v>
      </c>
      <c r="FXN3" s="83" t="s">
        <v>766</v>
      </c>
      <c r="FXO3" s="86"/>
      <c r="FXP3" s="86"/>
      <c r="FXQ3" s="86"/>
      <c r="FXR3" s="86"/>
      <c r="FXS3" s="86"/>
      <c r="FXX3" s="86"/>
      <c r="FXY3" s="86"/>
      <c r="FXZ3" s="86"/>
      <c r="FYA3" s="86" t="s">
        <v>480</v>
      </c>
      <c r="FYB3" s="83" t="s">
        <v>767</v>
      </c>
      <c r="FYC3" s="86"/>
      <c r="FYD3" s="86"/>
      <c r="FYE3" s="86"/>
      <c r="FYF3" s="86"/>
      <c r="FYG3" s="86"/>
      <c r="FYL3" s="86"/>
      <c r="FYM3" s="86"/>
      <c r="FYN3" s="86"/>
      <c r="FYO3" s="86" t="s">
        <v>480</v>
      </c>
      <c r="FYP3" s="83" t="s">
        <v>768</v>
      </c>
      <c r="FYQ3" s="86"/>
      <c r="FYR3" s="86"/>
      <c r="FYS3" s="86"/>
      <c r="FYT3" s="86"/>
      <c r="FYU3" s="86"/>
      <c r="FYZ3" s="86"/>
      <c r="FZA3" s="86"/>
      <c r="FZB3" s="86"/>
      <c r="FZC3" s="86" t="s">
        <v>480</v>
      </c>
      <c r="FZD3" s="83" t="s">
        <v>769</v>
      </c>
      <c r="FZE3" s="86"/>
      <c r="FZF3" s="86"/>
      <c r="FZG3" s="86"/>
      <c r="FZH3" s="86"/>
      <c r="FZI3" s="86"/>
      <c r="FZN3" s="86"/>
      <c r="FZO3" s="86"/>
      <c r="FZP3" s="86"/>
      <c r="FZQ3" s="86" t="s">
        <v>480</v>
      </c>
      <c r="FZR3" s="83" t="s">
        <v>770</v>
      </c>
      <c r="FZS3" s="86"/>
      <c r="FZT3" s="86"/>
      <c r="FZU3" s="86"/>
      <c r="FZV3" s="86"/>
      <c r="FZW3" s="86"/>
      <c r="GAB3" s="86"/>
      <c r="GAC3" s="86"/>
      <c r="GAD3" s="86"/>
      <c r="GAE3" s="86" t="s">
        <v>480</v>
      </c>
      <c r="GAF3" s="83" t="s">
        <v>771</v>
      </c>
      <c r="GAG3" s="86"/>
      <c r="GAH3" s="86"/>
      <c r="GAI3" s="86"/>
      <c r="GAJ3" s="86"/>
      <c r="GAK3" s="86"/>
      <c r="GAP3" s="86"/>
      <c r="GAQ3" s="86"/>
      <c r="GAR3" s="86"/>
      <c r="GAS3" s="86" t="s">
        <v>480</v>
      </c>
      <c r="GAT3" s="83" t="s">
        <v>772</v>
      </c>
      <c r="GAU3" s="86"/>
      <c r="GAV3" s="86"/>
      <c r="GAW3" s="86"/>
      <c r="GAX3" s="86"/>
      <c r="GAY3" s="86"/>
      <c r="GBD3" s="86"/>
      <c r="GBE3" s="86"/>
      <c r="GBF3" s="86"/>
      <c r="GBG3" s="86" t="s">
        <v>480</v>
      </c>
      <c r="GBH3" s="83" t="s">
        <v>773</v>
      </c>
      <c r="GBI3" s="86"/>
      <c r="GBJ3" s="86"/>
      <c r="GBK3" s="86"/>
      <c r="GBL3" s="86"/>
      <c r="GBM3" s="86"/>
      <c r="GBR3" s="86"/>
      <c r="GBS3" s="86"/>
      <c r="GBT3" s="86"/>
      <c r="GBU3" s="86" t="s">
        <v>480</v>
      </c>
      <c r="GBV3" s="83" t="s">
        <v>774</v>
      </c>
      <c r="GBW3" s="86"/>
      <c r="GBX3" s="86"/>
      <c r="GBY3" s="86"/>
      <c r="GBZ3" s="86"/>
      <c r="GCA3" s="86"/>
      <c r="GCF3" s="86"/>
      <c r="GCG3" s="86"/>
      <c r="GCH3" s="86"/>
      <c r="GCI3" s="86" t="s">
        <v>480</v>
      </c>
      <c r="GCJ3" s="83" t="s">
        <v>775</v>
      </c>
      <c r="GCK3" s="86"/>
      <c r="GCL3" s="86"/>
      <c r="GCM3" s="86"/>
      <c r="GCN3" s="86"/>
      <c r="GCO3" s="86"/>
      <c r="GCT3" s="86"/>
      <c r="GCU3" s="86"/>
      <c r="GCV3" s="86"/>
      <c r="GCW3" s="86" t="s">
        <v>480</v>
      </c>
      <c r="GCX3" s="83" t="s">
        <v>776</v>
      </c>
      <c r="GCY3" s="86"/>
      <c r="GCZ3" s="86"/>
      <c r="GDA3" s="86"/>
      <c r="GDB3" s="86"/>
      <c r="GDC3" s="86"/>
      <c r="GDH3" s="86"/>
      <c r="GDI3" s="86"/>
      <c r="GDJ3" s="86"/>
      <c r="GDK3" s="86" t="s">
        <v>480</v>
      </c>
      <c r="GDL3" s="83" t="s">
        <v>777</v>
      </c>
      <c r="GDM3" s="86"/>
      <c r="GDN3" s="86"/>
      <c r="GDO3" s="86"/>
      <c r="GDP3" s="86"/>
      <c r="GDQ3" s="86"/>
      <c r="GDV3" s="86"/>
      <c r="GDW3" s="86"/>
      <c r="GDX3" s="86"/>
      <c r="GDY3" s="86" t="s">
        <v>480</v>
      </c>
      <c r="GDZ3" s="83" t="s">
        <v>778</v>
      </c>
      <c r="GEA3" s="86"/>
      <c r="GEB3" s="86"/>
      <c r="GEC3" s="86"/>
      <c r="GED3" s="86"/>
      <c r="GEE3" s="86"/>
      <c r="GEJ3" s="86"/>
      <c r="GEK3" s="86"/>
      <c r="GEL3" s="86"/>
      <c r="GEM3" s="86" t="s">
        <v>480</v>
      </c>
      <c r="GEN3" s="83" t="s">
        <v>779</v>
      </c>
      <c r="GEO3" s="86"/>
      <c r="GEP3" s="86"/>
      <c r="GEQ3" s="86"/>
      <c r="GER3" s="86"/>
      <c r="GES3" s="86"/>
      <c r="GEX3" s="86"/>
      <c r="GEY3" s="86"/>
      <c r="GEZ3" s="86"/>
      <c r="GFA3" s="86" t="s">
        <v>480</v>
      </c>
      <c r="GFB3" s="83" t="s">
        <v>780</v>
      </c>
      <c r="GFC3" s="86"/>
      <c r="GFD3" s="86"/>
      <c r="GFE3" s="86"/>
      <c r="GFF3" s="86"/>
      <c r="GFG3" s="86"/>
      <c r="GFL3" s="86"/>
      <c r="GFM3" s="86"/>
      <c r="GFN3" s="86"/>
      <c r="GFO3" s="86" t="s">
        <v>480</v>
      </c>
      <c r="GFP3" s="83" t="s">
        <v>781</v>
      </c>
      <c r="GFQ3" s="86"/>
      <c r="GFR3" s="86"/>
      <c r="GFS3" s="86"/>
      <c r="GFT3" s="86"/>
      <c r="GFU3" s="86"/>
      <c r="GFZ3" s="86"/>
      <c r="GGA3" s="86"/>
      <c r="GGB3" s="86"/>
      <c r="GGC3" s="86" t="s">
        <v>480</v>
      </c>
      <c r="GGD3" s="83" t="s">
        <v>782</v>
      </c>
      <c r="GGE3" s="86"/>
      <c r="GGF3" s="86"/>
      <c r="GGG3" s="86"/>
      <c r="GGH3" s="86"/>
      <c r="GGI3" s="86"/>
      <c r="GGN3" s="86"/>
      <c r="GGO3" s="86"/>
      <c r="GGP3" s="86"/>
      <c r="GGQ3" s="86" t="s">
        <v>480</v>
      </c>
      <c r="GGR3" s="83" t="s">
        <v>787</v>
      </c>
      <c r="GGS3" s="86"/>
      <c r="GGT3" s="86"/>
      <c r="GGU3" s="86"/>
      <c r="GGV3" s="86"/>
      <c r="GGW3" s="86"/>
      <c r="GHB3" s="86"/>
      <c r="GHC3" s="86"/>
      <c r="GHD3" s="86"/>
      <c r="GHE3" s="86" t="s">
        <v>480</v>
      </c>
      <c r="GHF3" s="83" t="s">
        <v>788</v>
      </c>
      <c r="GHG3" s="86"/>
      <c r="GHH3" s="86"/>
      <c r="GHI3" s="86"/>
      <c r="GHJ3" s="86"/>
      <c r="GHK3" s="86"/>
      <c r="GHP3" s="86"/>
      <c r="GHQ3" s="86"/>
      <c r="GHR3" s="86"/>
      <c r="GHS3" s="86" t="s">
        <v>480</v>
      </c>
      <c r="GHT3" s="83">
        <v>43142.458310185182</v>
      </c>
      <c r="GHU3" s="86"/>
      <c r="GHV3" s="86"/>
      <c r="GHW3" s="86"/>
      <c r="GHX3" s="86"/>
      <c r="GHY3" s="86"/>
      <c r="GID3" s="86"/>
      <c r="GIE3" s="86"/>
      <c r="GIF3" s="86"/>
      <c r="GIG3" s="86" t="s">
        <v>480</v>
      </c>
      <c r="GIH3" s="83">
        <v>43142.462083333332</v>
      </c>
      <c r="GII3" s="86"/>
      <c r="GIJ3" s="86"/>
      <c r="GIK3" s="86"/>
      <c r="GIL3" s="86"/>
      <c r="GIM3" s="86"/>
      <c r="GIR3" s="86"/>
      <c r="GIS3" s="86"/>
      <c r="GIT3" s="86"/>
      <c r="GIU3" s="86" t="s">
        <v>480</v>
      </c>
      <c r="GIV3" s="83">
        <v>43142.462511574071</v>
      </c>
      <c r="GIW3" s="86"/>
      <c r="GIX3" s="86"/>
      <c r="GIY3" s="86"/>
      <c r="GIZ3" s="86"/>
      <c r="GJA3" s="86"/>
      <c r="GJF3" s="86"/>
      <c r="GJG3" s="86"/>
      <c r="GJH3" s="86"/>
      <c r="GJI3" s="86" t="s">
        <v>480</v>
      </c>
      <c r="GJJ3" s="83">
        <v>43142.462534722225</v>
      </c>
      <c r="GJK3" s="86"/>
      <c r="GJL3" s="86"/>
      <c r="GJM3" s="86"/>
      <c r="GJN3" s="86"/>
      <c r="GJO3" s="86"/>
      <c r="GJT3" s="86"/>
      <c r="GJU3" s="86"/>
      <c r="GJV3" s="86"/>
      <c r="GJW3" s="86" t="s">
        <v>480</v>
      </c>
      <c r="GJX3" s="83">
        <v>43142.462557870371</v>
      </c>
      <c r="GJY3" s="86"/>
      <c r="GJZ3" s="86"/>
      <c r="GKA3" s="86"/>
      <c r="GKB3" s="86"/>
      <c r="GKC3" s="86"/>
      <c r="GKH3" s="86"/>
      <c r="GKI3" s="86"/>
      <c r="GKJ3" s="86"/>
      <c r="GKK3" s="86" t="s">
        <v>480</v>
      </c>
      <c r="GKL3" s="83">
        <v>43142.46266203704</v>
      </c>
      <c r="GKM3" s="86"/>
      <c r="GKN3" s="86"/>
      <c r="GKO3" s="86"/>
      <c r="GKP3" s="86"/>
      <c r="GKQ3" s="86"/>
      <c r="GKV3" s="86"/>
      <c r="GKW3" s="86"/>
      <c r="GKX3" s="86"/>
      <c r="GKY3" s="86" t="s">
        <v>480</v>
      </c>
      <c r="GKZ3" s="83">
        <v>43142.462719907409</v>
      </c>
      <c r="GLA3" s="86"/>
      <c r="GLB3" s="86"/>
      <c r="GLC3" s="86"/>
      <c r="GLD3" s="86"/>
      <c r="GLE3" s="86"/>
      <c r="GLJ3" s="86"/>
      <c r="GLK3" s="86"/>
      <c r="GLL3" s="86"/>
      <c r="GLM3" s="86" t="s">
        <v>480</v>
      </c>
      <c r="GLN3" s="83">
        <v>43142.462719907409</v>
      </c>
      <c r="GLO3" s="86"/>
      <c r="GLP3" s="86"/>
      <c r="GLQ3" s="86"/>
      <c r="GLR3" s="86"/>
      <c r="GLS3" s="86"/>
      <c r="GLX3" s="86"/>
      <c r="GLY3" s="86"/>
      <c r="GLZ3" s="86"/>
      <c r="GMA3" s="86" t="s">
        <v>480</v>
      </c>
      <c r="GMB3" s="83">
        <v>43142.462847222225</v>
      </c>
      <c r="GMC3" s="86"/>
      <c r="GMD3" s="86"/>
      <c r="GME3" s="86"/>
      <c r="GMF3" s="86"/>
      <c r="GMG3" s="86"/>
      <c r="GML3" s="86"/>
      <c r="GMM3" s="86"/>
      <c r="GMN3" s="86"/>
      <c r="GMO3" s="86" t="s">
        <v>480</v>
      </c>
      <c r="GMP3" s="83">
        <v>43142.462893518517</v>
      </c>
      <c r="GMQ3" s="86"/>
      <c r="GMR3" s="86"/>
      <c r="GMS3" s="86"/>
      <c r="GMT3" s="86"/>
      <c r="GMU3" s="86"/>
      <c r="GMZ3" s="86"/>
      <c r="GNA3" s="86"/>
      <c r="GNB3" s="86"/>
      <c r="GNC3" s="86" t="s">
        <v>480</v>
      </c>
      <c r="GND3" s="83">
        <v>43142.463275462964</v>
      </c>
      <c r="GNE3" s="86"/>
      <c r="GNF3" s="86"/>
      <c r="GNG3" s="86"/>
      <c r="GNH3" s="86"/>
      <c r="GNI3" s="86"/>
      <c r="GNN3" s="86"/>
      <c r="GNO3" s="86"/>
      <c r="GNP3" s="86"/>
      <c r="GNQ3" s="86" t="s">
        <v>480</v>
      </c>
      <c r="GNR3" s="83">
        <v>43142.463321759256</v>
      </c>
      <c r="GNS3" s="86"/>
      <c r="GNT3" s="86"/>
      <c r="GNU3" s="86"/>
      <c r="GNV3" s="86"/>
      <c r="GNW3" s="86"/>
      <c r="GOB3" s="86"/>
      <c r="GOC3" s="86"/>
      <c r="GOD3" s="86"/>
      <c r="GOE3" s="86" t="s">
        <v>480</v>
      </c>
      <c r="GOF3" s="83">
        <v>43142.46334490741</v>
      </c>
      <c r="GOG3" s="86"/>
      <c r="GOH3" s="86"/>
      <c r="GOI3" s="86"/>
      <c r="GOJ3" s="86"/>
      <c r="GOK3" s="86"/>
      <c r="GOP3" s="86"/>
      <c r="GOQ3" s="86"/>
      <c r="GOR3" s="86"/>
      <c r="GOS3" s="86" t="s">
        <v>480</v>
      </c>
      <c r="GOT3" s="83">
        <v>43142.463368055556</v>
      </c>
      <c r="GOU3" s="86"/>
      <c r="GOV3" s="86"/>
      <c r="GOW3" s="86"/>
      <c r="GOX3" s="86"/>
      <c r="GOY3" s="86"/>
      <c r="GPD3" s="86"/>
      <c r="GPE3" s="86"/>
      <c r="GPF3" s="86"/>
      <c r="GPG3" s="86" t="s">
        <v>480</v>
      </c>
      <c r="GPH3" s="83">
        <v>43142.463414351849</v>
      </c>
      <c r="GPI3" s="86"/>
      <c r="GPJ3" s="86"/>
      <c r="GPK3" s="86"/>
      <c r="GPL3" s="86"/>
      <c r="GPM3" s="86"/>
      <c r="GPR3" s="86"/>
      <c r="GPS3" s="86"/>
      <c r="GPT3" s="86"/>
      <c r="GPU3" s="86" t="s">
        <v>480</v>
      </c>
      <c r="GPV3" s="83">
        <v>43142.464236111111</v>
      </c>
      <c r="GPW3" s="86"/>
      <c r="GPX3" s="86"/>
      <c r="GPY3" s="86"/>
      <c r="GPZ3" s="86"/>
      <c r="GQA3" s="86"/>
      <c r="GQF3" s="86"/>
      <c r="GQG3" s="86"/>
      <c r="GQH3" s="86"/>
      <c r="GQI3" s="86" t="s">
        <v>480</v>
      </c>
      <c r="GQJ3" s="83">
        <v>43142.464560185188</v>
      </c>
      <c r="GQK3" s="86"/>
      <c r="GQL3" s="86"/>
      <c r="GQM3" s="86"/>
      <c r="GQN3" s="86"/>
      <c r="GQO3" s="86"/>
      <c r="GQT3" s="86"/>
      <c r="GQU3" s="86"/>
      <c r="GQV3" s="86"/>
      <c r="GQW3" s="86" t="s">
        <v>480</v>
      </c>
      <c r="GQX3" s="83">
        <v>43142.464641203704</v>
      </c>
      <c r="GQY3" s="86"/>
      <c r="GQZ3" s="86"/>
      <c r="GRA3" s="86"/>
      <c r="GRB3" s="86"/>
      <c r="GRC3" s="86"/>
      <c r="GRH3" s="86"/>
      <c r="GRI3" s="86"/>
      <c r="GRJ3" s="86"/>
      <c r="GRK3" s="86" t="s">
        <v>480</v>
      </c>
      <c r="GRL3" s="83">
        <v>43142.46497685185</v>
      </c>
      <c r="GRM3" s="86"/>
      <c r="GRN3" s="86"/>
      <c r="GRO3" s="86"/>
      <c r="GRP3" s="86"/>
      <c r="GRQ3" s="86"/>
      <c r="GRV3" s="86"/>
      <c r="GRW3" s="86"/>
      <c r="GRX3" s="86"/>
      <c r="GRY3" s="86" t="s">
        <v>480</v>
      </c>
      <c r="GRZ3" s="83">
        <v>43142.465428240743</v>
      </c>
      <c r="GSA3" s="86"/>
      <c r="GSB3" s="86"/>
      <c r="GSC3" s="86"/>
      <c r="GSD3" s="86"/>
      <c r="GSE3" s="86"/>
      <c r="GSJ3" s="86"/>
      <c r="GSK3" s="86"/>
      <c r="GSL3" s="86"/>
      <c r="GSM3" s="86" t="s">
        <v>480</v>
      </c>
      <c r="GSN3" s="83">
        <v>43142.465590277781</v>
      </c>
      <c r="GSO3" s="86"/>
      <c r="GSP3" s="86"/>
      <c r="GSQ3" s="86"/>
      <c r="GSR3" s="86"/>
      <c r="GSS3" s="86"/>
      <c r="GSX3" s="86"/>
      <c r="GSY3" s="86"/>
      <c r="GSZ3" s="86"/>
      <c r="GTA3" s="86" t="s">
        <v>480</v>
      </c>
      <c r="GTB3" s="83">
        <v>43142.465648148151</v>
      </c>
      <c r="GTC3" s="86"/>
      <c r="GTD3" s="86"/>
      <c r="GTE3" s="86"/>
      <c r="GTF3" s="86"/>
      <c r="GTG3" s="86"/>
      <c r="GTL3" s="86"/>
      <c r="GTM3" s="86"/>
      <c r="GTN3" s="86"/>
      <c r="GTO3" s="86" t="s">
        <v>480</v>
      </c>
      <c r="GTP3" s="83">
        <v>43142.470590277779</v>
      </c>
      <c r="GTQ3" s="86"/>
      <c r="GTR3" s="86"/>
      <c r="GTS3" s="86"/>
      <c r="GTT3" s="86"/>
      <c r="GTU3" s="86"/>
      <c r="GTZ3" s="86"/>
      <c r="GUA3" s="86"/>
      <c r="GUB3" s="86"/>
      <c r="GUC3" s="86" t="s">
        <v>480</v>
      </c>
      <c r="GUD3" s="83">
        <v>43142.466111111113</v>
      </c>
      <c r="GUE3" s="86"/>
      <c r="GUF3" s="86"/>
      <c r="GUG3" s="86"/>
      <c r="GUH3" s="86"/>
      <c r="GUI3" s="86"/>
      <c r="GUN3" s="86"/>
      <c r="GUO3" s="86"/>
      <c r="GUP3" s="86"/>
      <c r="GUQ3" s="86" t="s">
        <v>480</v>
      </c>
      <c r="GUR3" s="83">
        <v>43142.467511574076</v>
      </c>
      <c r="GUS3" s="86"/>
      <c r="GUT3" s="86"/>
      <c r="GUU3" s="86"/>
      <c r="GUV3" s="86"/>
      <c r="GUW3" s="86"/>
      <c r="GVB3" s="86"/>
      <c r="GVC3" s="86"/>
      <c r="GVD3" s="86"/>
      <c r="GVE3" s="86" t="s">
        <v>480</v>
      </c>
      <c r="GVF3" s="83">
        <v>43142.467569444445</v>
      </c>
      <c r="GVG3" s="86"/>
      <c r="GVH3" s="86"/>
      <c r="GVI3" s="86"/>
      <c r="GVJ3" s="86"/>
      <c r="GVK3" s="86"/>
      <c r="GVP3" s="86"/>
      <c r="GVQ3" s="86"/>
      <c r="GVR3" s="86"/>
      <c r="GVS3" s="86" t="s">
        <v>480</v>
      </c>
      <c r="GVT3" s="83">
        <v>43323.376921296294</v>
      </c>
      <c r="GVU3" s="86"/>
      <c r="GVV3" s="86"/>
      <c r="GVW3" s="86"/>
      <c r="GVX3" s="86"/>
      <c r="GVY3" s="86"/>
      <c r="GWD3" s="86"/>
      <c r="GWE3" s="86"/>
      <c r="GWF3" s="86"/>
      <c r="GWG3" s="86" t="s">
        <v>480</v>
      </c>
      <c r="GWH3" s="83">
        <v>43323.395219907405</v>
      </c>
      <c r="GWI3" s="86"/>
      <c r="GWJ3" s="86"/>
      <c r="GWK3" s="86"/>
      <c r="GWL3" s="86"/>
      <c r="GWM3" s="86"/>
      <c r="GWR3" s="86"/>
      <c r="GWS3" s="86"/>
      <c r="GWT3" s="86"/>
      <c r="GWU3" s="86" t="s">
        <v>480</v>
      </c>
      <c r="GWV3" s="83">
        <v>43323.395740740743</v>
      </c>
      <c r="GWW3" s="86"/>
      <c r="GWX3" s="86"/>
      <c r="GWY3" s="86"/>
      <c r="GWZ3" s="86"/>
      <c r="GXA3" s="86"/>
      <c r="GXF3" s="86"/>
      <c r="GXG3" s="86"/>
      <c r="GXH3" s="86"/>
      <c r="GXI3" s="86" t="s">
        <v>480</v>
      </c>
      <c r="GXJ3" s="83">
        <v>43323.396840277775</v>
      </c>
      <c r="GXK3" s="86"/>
      <c r="GXL3" s="86"/>
      <c r="GXM3" s="86"/>
      <c r="GXN3" s="86"/>
      <c r="GXO3" s="86"/>
      <c r="GXT3" s="86"/>
      <c r="GXU3" s="86"/>
      <c r="GXV3" s="86"/>
      <c r="GXW3" s="86" t="s">
        <v>480</v>
      </c>
      <c r="GXX3" s="83">
        <v>43323.397013888891</v>
      </c>
      <c r="GXY3" s="86"/>
      <c r="GXZ3" s="86"/>
      <c r="GYA3" s="86"/>
      <c r="GYB3" s="86"/>
      <c r="GYC3" s="86"/>
      <c r="GYH3" s="86"/>
      <c r="GYI3" s="86"/>
      <c r="GYJ3" s="86"/>
      <c r="GYK3" s="86" t="s">
        <v>480</v>
      </c>
      <c r="GYL3" s="83">
        <v>43323.397164351853</v>
      </c>
      <c r="GYM3" s="86"/>
      <c r="GYN3" s="86"/>
      <c r="GYO3" s="86"/>
      <c r="GYP3" s="86"/>
      <c r="GYQ3" s="86"/>
      <c r="GYV3" s="86"/>
      <c r="GYW3" s="86"/>
      <c r="GYX3" s="86"/>
      <c r="GYY3" s="86" t="s">
        <v>480</v>
      </c>
      <c r="GYZ3" s="83">
        <v>43323.397233796299</v>
      </c>
      <c r="GZA3" s="86"/>
      <c r="GZB3" s="86"/>
      <c r="GZC3" s="86"/>
      <c r="GZD3" s="86"/>
      <c r="GZE3" s="86"/>
      <c r="GZJ3" s="86"/>
      <c r="GZK3" s="86"/>
      <c r="GZL3" s="86"/>
      <c r="GZM3" s="86" t="s">
        <v>480</v>
      </c>
      <c r="GZN3" s="83">
        <v>43323.397256944445</v>
      </c>
      <c r="GZO3" s="86"/>
      <c r="GZP3" s="86"/>
      <c r="GZQ3" s="86"/>
      <c r="GZR3" s="86"/>
      <c r="GZS3" s="86"/>
      <c r="GZX3" s="86"/>
      <c r="GZY3" s="86"/>
      <c r="GZZ3" s="86"/>
      <c r="HAA3" s="86" t="s">
        <v>480</v>
      </c>
      <c r="HAB3" s="83">
        <v>43323.39738425926</v>
      </c>
      <c r="HAC3" s="86"/>
      <c r="HAD3" s="86"/>
      <c r="HAE3" s="86"/>
      <c r="HAF3" s="86"/>
      <c r="HAG3" s="86"/>
      <c r="HAL3" s="86"/>
      <c r="HAM3" s="86"/>
      <c r="HAN3" s="86"/>
      <c r="HAO3" s="86" t="s">
        <v>480</v>
      </c>
      <c r="HAP3" s="83">
        <v>43323.397523148145</v>
      </c>
      <c r="HAQ3" s="86"/>
      <c r="HAR3" s="86"/>
      <c r="HAS3" s="86"/>
      <c r="HAT3" s="86"/>
      <c r="HAU3" s="86"/>
      <c r="HAZ3" s="86"/>
      <c r="HBA3" s="86"/>
      <c r="HBB3" s="86"/>
      <c r="HBC3" s="86" t="s">
        <v>480</v>
      </c>
      <c r="HBD3" s="83">
        <v>43323.397581018522</v>
      </c>
      <c r="HBE3" s="86"/>
      <c r="HBF3" s="86"/>
      <c r="HBG3" s="86"/>
      <c r="HBH3" s="86"/>
      <c r="HBI3" s="86"/>
      <c r="HBN3" s="86"/>
      <c r="HBO3" s="86"/>
      <c r="HBP3" s="86"/>
      <c r="HBQ3" s="86" t="s">
        <v>480</v>
      </c>
      <c r="HBR3" s="83">
        <v>43323.397604166668</v>
      </c>
      <c r="HBS3" s="86"/>
      <c r="HBT3" s="86"/>
      <c r="HBU3" s="86"/>
      <c r="HBV3" s="86"/>
      <c r="HBW3" s="86"/>
      <c r="HCB3" s="86"/>
      <c r="HCC3" s="86"/>
      <c r="HCD3" s="86"/>
      <c r="HCE3" s="86" t="s">
        <v>480</v>
      </c>
      <c r="HCF3" s="83">
        <v>43323.397696759261</v>
      </c>
      <c r="HCG3" s="86"/>
      <c r="HCH3" s="86"/>
      <c r="HCI3" s="86"/>
      <c r="HCJ3" s="86"/>
      <c r="HCK3" s="86"/>
      <c r="HCP3" s="86"/>
      <c r="HCQ3" s="86"/>
      <c r="HCR3" s="86"/>
      <c r="HCS3" s="86" t="s">
        <v>480</v>
      </c>
      <c r="HCT3" s="83">
        <v>43323.397789351853</v>
      </c>
      <c r="HCU3" s="86"/>
      <c r="HCV3" s="86"/>
      <c r="HCW3" s="86"/>
      <c r="HCX3" s="86"/>
      <c r="HCY3" s="86"/>
      <c r="HDD3" s="86"/>
      <c r="HDE3" s="86"/>
      <c r="HDF3" s="86"/>
      <c r="HDG3" s="86" t="s">
        <v>480</v>
      </c>
      <c r="HDH3" s="83">
        <v>43323.397847222222</v>
      </c>
      <c r="HDI3" s="86"/>
      <c r="HDJ3" s="86"/>
      <c r="HDK3" s="86"/>
      <c r="HDL3" s="86"/>
      <c r="HDM3" s="86"/>
      <c r="HDR3" s="86"/>
      <c r="HDS3" s="86"/>
      <c r="HDT3" s="86"/>
      <c r="HDU3" s="86" t="s">
        <v>480</v>
      </c>
      <c r="HDV3" s="83">
        <v>43323.398287037038</v>
      </c>
      <c r="HDW3" s="86"/>
      <c r="HDX3" s="86"/>
      <c r="HDY3" s="86"/>
      <c r="HDZ3" s="86"/>
      <c r="HEA3" s="86"/>
      <c r="HEF3" s="86"/>
      <c r="HEG3" s="86"/>
      <c r="HEH3" s="86"/>
      <c r="HEI3" s="86" t="s">
        <v>480</v>
      </c>
      <c r="HEJ3" s="83">
        <v>43323.398530092592</v>
      </c>
      <c r="HEK3" s="86"/>
      <c r="HEL3" s="86"/>
      <c r="HEM3" s="86"/>
      <c r="HEN3" s="86"/>
      <c r="HEO3" s="86"/>
      <c r="HET3" s="86"/>
      <c r="HEU3" s="86"/>
      <c r="HEV3" s="86"/>
      <c r="HEW3" s="86" t="s">
        <v>480</v>
      </c>
      <c r="HEX3" s="83">
        <v>43323.398668981485</v>
      </c>
      <c r="HEY3" s="86"/>
      <c r="HEZ3" s="86"/>
      <c r="HFA3" s="86"/>
      <c r="HFB3" s="86"/>
      <c r="HFC3" s="86"/>
      <c r="HFH3" s="86"/>
      <c r="HFI3" s="86"/>
      <c r="HFJ3" s="86"/>
      <c r="HFK3" s="86" t="s">
        <v>480</v>
      </c>
      <c r="HFL3" s="83">
        <v>43323.398877314816</v>
      </c>
      <c r="HFM3" s="86"/>
      <c r="HFN3" s="86"/>
      <c r="HFO3" s="86"/>
      <c r="HFP3" s="86"/>
      <c r="HFQ3" s="86"/>
      <c r="HFV3" s="86"/>
      <c r="HFW3" s="86"/>
      <c r="HFX3" s="86"/>
      <c r="HFY3" s="86" t="s">
        <v>480</v>
      </c>
      <c r="HFZ3" s="83">
        <v>43323.399351851855</v>
      </c>
      <c r="HGA3" s="86"/>
      <c r="HGB3" s="86"/>
      <c r="HGC3" s="86"/>
      <c r="HGD3" s="86"/>
      <c r="HGE3" s="86"/>
      <c r="HGJ3" s="86"/>
      <c r="HGK3" s="86"/>
      <c r="HGL3" s="86"/>
      <c r="HGM3" s="86" t="s">
        <v>480</v>
      </c>
      <c r="HGN3" s="83">
        <v>43323.400729166664</v>
      </c>
      <c r="HGO3" s="86"/>
      <c r="HGP3" s="86"/>
      <c r="HGQ3" s="86"/>
      <c r="HGR3" s="86"/>
      <c r="HGS3" s="86"/>
      <c r="HGX3" s="86"/>
      <c r="HGY3" s="86"/>
      <c r="HGZ3" s="86"/>
      <c r="HHA3" s="86" t="s">
        <v>480</v>
      </c>
      <c r="HHB3" s="83">
        <v>43323.402581018519</v>
      </c>
      <c r="HHC3" s="86"/>
      <c r="HHD3" s="86"/>
      <c r="HHE3" s="86"/>
      <c r="HHF3" s="86"/>
      <c r="HHG3" s="86"/>
      <c r="HHL3" s="86"/>
      <c r="HHM3" s="86"/>
      <c r="HHN3" s="86"/>
      <c r="HHO3" s="86" t="s">
        <v>480</v>
      </c>
      <c r="HHP3" s="83">
        <v>43323.402708333335</v>
      </c>
      <c r="HHQ3" s="86"/>
      <c r="HHR3" s="86"/>
      <c r="HHS3" s="86"/>
      <c r="HHT3" s="86"/>
      <c r="HHU3" s="86"/>
      <c r="HHZ3" s="86"/>
      <c r="HIA3" s="86"/>
      <c r="HIB3" s="86"/>
      <c r="HIC3" s="86" t="s">
        <v>480</v>
      </c>
      <c r="HID3" s="83">
        <v>43323.468391203707</v>
      </c>
      <c r="HIE3" s="86"/>
      <c r="HIF3" s="86"/>
      <c r="HIG3" s="86"/>
      <c r="HIH3" s="86"/>
      <c r="HII3" s="86"/>
      <c r="HIN3" s="86"/>
      <c r="HIO3" s="86"/>
      <c r="HIP3" s="86"/>
      <c r="HIQ3" s="86" t="s">
        <v>480</v>
      </c>
      <c r="HIR3" s="83">
        <v>43324.468391203707</v>
      </c>
      <c r="HIS3" s="86"/>
      <c r="HIT3" s="86"/>
      <c r="HIU3" s="86"/>
      <c r="HIV3" s="86"/>
      <c r="HIW3" s="86"/>
    </row>
    <row r="4" spans="1:5119 5124:5665" x14ac:dyDescent="0.25">
      <c r="N4" s="86"/>
      <c r="O4" s="86"/>
      <c r="P4" s="86"/>
      <c r="Q4" s="86" t="s">
        <v>481</v>
      </c>
      <c r="R4" s="86">
        <v>2003</v>
      </c>
      <c r="S4" s="86"/>
      <c r="T4" s="86"/>
      <c r="U4" s="86"/>
      <c r="V4" s="86"/>
      <c r="W4" s="86"/>
      <c r="AB4" s="86"/>
      <c r="AC4" s="86"/>
      <c r="AD4" s="86"/>
      <c r="AE4" s="86" t="s">
        <v>481</v>
      </c>
      <c r="AF4" s="86">
        <v>2003</v>
      </c>
      <c r="AG4" s="86"/>
      <c r="AH4" s="86"/>
      <c r="AI4" s="86"/>
      <c r="AJ4" s="86"/>
      <c r="AK4" s="86"/>
      <c r="AP4" s="86"/>
      <c r="AQ4" s="86"/>
      <c r="AR4" s="86"/>
      <c r="AS4" s="86" t="s">
        <v>481</v>
      </c>
      <c r="AT4" s="86">
        <v>2003</v>
      </c>
      <c r="AU4" s="86"/>
      <c r="AV4" s="86"/>
      <c r="AW4" s="86"/>
      <c r="AX4" s="86"/>
      <c r="AY4" s="86"/>
      <c r="BD4" s="86"/>
      <c r="BE4" s="86"/>
      <c r="BF4" s="86"/>
      <c r="BG4" s="86" t="s">
        <v>481</v>
      </c>
      <c r="BH4" s="86">
        <v>2003</v>
      </c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 t="s">
        <v>481</v>
      </c>
      <c r="BV4" s="86">
        <v>2003</v>
      </c>
      <c r="BW4" s="86"/>
      <c r="BX4" s="86"/>
      <c r="BY4" s="86"/>
      <c r="BZ4" s="86"/>
      <c r="CA4" s="86"/>
      <c r="CB4" s="67">
        <v>9.433962264150944</v>
      </c>
      <c r="CC4" s="86">
        <v>0</v>
      </c>
      <c r="CD4" s="86"/>
      <c r="CE4" s="86"/>
      <c r="CF4" s="86"/>
      <c r="CG4" s="86"/>
      <c r="CH4" s="86"/>
      <c r="CI4" s="86" t="s">
        <v>481</v>
      </c>
      <c r="CJ4" s="86">
        <v>2003</v>
      </c>
      <c r="CK4" s="86"/>
      <c r="CL4" s="86"/>
      <c r="CM4" s="86"/>
      <c r="CN4" s="86"/>
      <c r="CO4" s="86"/>
      <c r="CP4" s="67">
        <v>9.433962264150944</v>
      </c>
      <c r="CQ4" s="86">
        <v>0</v>
      </c>
      <c r="CR4" s="86"/>
      <c r="CS4" s="86"/>
      <c r="CT4" s="86"/>
      <c r="CU4" s="86"/>
      <c r="CV4" s="86"/>
      <c r="CW4" s="86" t="s">
        <v>481</v>
      </c>
      <c r="CX4" s="86">
        <v>2003</v>
      </c>
      <c r="CY4" s="86"/>
      <c r="CZ4" s="86"/>
      <c r="DA4" s="86"/>
      <c r="DB4" s="86"/>
      <c r="DC4" s="86"/>
      <c r="DD4" s="67">
        <v>9.433962264150944</v>
      </c>
      <c r="DE4" s="86">
        <v>0</v>
      </c>
      <c r="DH4" s="86"/>
      <c r="DI4" s="86"/>
      <c r="DJ4" s="86"/>
      <c r="DK4" s="86" t="s">
        <v>481</v>
      </c>
      <c r="DL4" s="86">
        <v>2003</v>
      </c>
      <c r="DM4" s="86"/>
      <c r="DN4" s="86"/>
      <c r="DO4" s="86"/>
      <c r="DP4" s="86"/>
      <c r="DQ4" s="86"/>
      <c r="DV4" s="86"/>
      <c r="DW4" s="86"/>
      <c r="DX4" s="86"/>
      <c r="DY4" s="86" t="s">
        <v>481</v>
      </c>
      <c r="DZ4" s="86">
        <v>2003</v>
      </c>
      <c r="EA4" s="86"/>
      <c r="EB4" s="86"/>
      <c r="EC4" s="86"/>
      <c r="ED4" s="86"/>
      <c r="EE4" s="86"/>
      <c r="EJ4" s="86"/>
      <c r="EK4" s="86"/>
      <c r="EL4" s="86"/>
      <c r="EM4" s="86" t="s">
        <v>481</v>
      </c>
      <c r="EN4" s="86">
        <v>2003</v>
      </c>
      <c r="EO4" s="86"/>
      <c r="EP4" s="86"/>
      <c r="EQ4" s="86"/>
      <c r="ER4" s="86"/>
      <c r="ES4" s="86"/>
      <c r="EX4" s="86"/>
      <c r="EY4" s="86"/>
      <c r="EZ4" s="86"/>
      <c r="FA4" s="86" t="s">
        <v>481</v>
      </c>
      <c r="FB4" s="86">
        <v>2003</v>
      </c>
      <c r="FC4" s="86"/>
      <c r="FD4" s="86"/>
      <c r="FE4" s="86"/>
      <c r="FF4" s="86"/>
      <c r="FG4" s="86"/>
      <c r="FL4" s="86"/>
      <c r="FM4" s="86"/>
      <c r="FN4" s="86"/>
      <c r="FO4" s="86" t="s">
        <v>481</v>
      </c>
      <c r="FP4" s="86">
        <v>2003</v>
      </c>
      <c r="FQ4" s="86"/>
      <c r="FR4" s="86"/>
      <c r="FS4" s="86"/>
      <c r="FT4" s="86"/>
      <c r="FU4" s="86"/>
      <c r="FZ4" s="86"/>
      <c r="GA4" s="86"/>
      <c r="GB4" s="86"/>
      <c r="GC4" s="86" t="s">
        <v>481</v>
      </c>
      <c r="GD4" s="86">
        <v>2003</v>
      </c>
      <c r="GE4" s="86"/>
      <c r="GF4" s="86"/>
      <c r="GG4" s="86"/>
      <c r="GH4" s="86"/>
      <c r="GI4" s="86"/>
      <c r="GN4" s="86"/>
      <c r="GO4" s="86"/>
      <c r="GP4" s="86"/>
      <c r="GQ4" s="86" t="s">
        <v>481</v>
      </c>
      <c r="GR4" s="86">
        <v>2003</v>
      </c>
      <c r="GS4" s="86"/>
      <c r="GT4" s="86"/>
      <c r="GU4" s="86"/>
      <c r="GV4" s="86"/>
      <c r="GW4" s="86"/>
      <c r="HB4" s="86"/>
      <c r="HC4" s="86"/>
      <c r="HD4" s="86"/>
      <c r="HE4" s="86" t="s">
        <v>481</v>
      </c>
      <c r="HF4" s="86">
        <v>2003</v>
      </c>
      <c r="HG4" s="86"/>
      <c r="HH4" s="86"/>
      <c r="HI4" s="86"/>
      <c r="HJ4" s="86"/>
      <c r="HK4" s="86"/>
      <c r="HP4" s="86"/>
      <c r="HQ4" s="86"/>
      <c r="HR4" s="86"/>
      <c r="HS4" s="86" t="s">
        <v>481</v>
      </c>
      <c r="HT4" s="86">
        <v>2003</v>
      </c>
      <c r="HU4" s="86"/>
      <c r="HV4" s="86"/>
      <c r="HW4" s="86"/>
      <c r="HX4" s="86"/>
      <c r="HY4" s="86"/>
      <c r="ID4" s="86"/>
      <c r="IE4" s="86"/>
      <c r="IF4" s="86"/>
      <c r="IG4" s="86" t="s">
        <v>481</v>
      </c>
      <c r="IH4" s="86">
        <v>2003</v>
      </c>
      <c r="II4" s="86"/>
      <c r="IJ4" s="86"/>
      <c r="IK4" s="86"/>
      <c r="IL4" s="86"/>
      <c r="IM4" s="86"/>
      <c r="IR4" s="86"/>
      <c r="IS4" s="86"/>
      <c r="IT4" s="86"/>
      <c r="IU4" s="86" t="s">
        <v>481</v>
      </c>
      <c r="IV4" s="86">
        <v>2003</v>
      </c>
      <c r="IW4" s="86"/>
      <c r="IX4" s="86"/>
      <c r="IY4" s="86"/>
      <c r="IZ4" s="86"/>
      <c r="JA4" s="86"/>
      <c r="JF4" s="86"/>
      <c r="JG4" s="86"/>
      <c r="JH4" s="86"/>
      <c r="JI4" s="86" t="s">
        <v>481</v>
      </c>
      <c r="JJ4" s="86">
        <v>2003</v>
      </c>
      <c r="JK4" s="86"/>
      <c r="JL4" s="86"/>
      <c r="JM4" s="86"/>
      <c r="JN4" s="86"/>
      <c r="JO4" s="86"/>
      <c r="JT4" s="86"/>
      <c r="JU4" s="86"/>
      <c r="JV4" s="86"/>
      <c r="JW4" s="86" t="s">
        <v>481</v>
      </c>
      <c r="JX4" s="86">
        <v>2003</v>
      </c>
      <c r="JY4" s="86"/>
      <c r="JZ4" s="86"/>
      <c r="KA4" s="86"/>
      <c r="KB4" s="86"/>
      <c r="KC4" s="86"/>
      <c r="KH4" s="86"/>
      <c r="KI4" s="86"/>
      <c r="KJ4" s="86"/>
      <c r="KK4" s="86" t="s">
        <v>481</v>
      </c>
      <c r="KL4" s="86">
        <v>2003</v>
      </c>
      <c r="KM4" s="86"/>
      <c r="KN4" s="86"/>
      <c r="KO4" s="86"/>
      <c r="KP4" s="86"/>
      <c r="KQ4" s="86"/>
      <c r="KV4" s="86"/>
      <c r="KW4" s="86"/>
      <c r="KX4" s="86"/>
      <c r="KY4" s="86" t="s">
        <v>481</v>
      </c>
      <c r="KZ4" s="86">
        <v>2003</v>
      </c>
      <c r="LA4" s="86"/>
      <c r="LB4" s="86"/>
      <c r="LC4" s="86"/>
      <c r="LD4" s="86"/>
      <c r="LE4" s="86"/>
      <c r="LJ4" s="86"/>
      <c r="LK4" s="86"/>
      <c r="LL4" s="86"/>
      <c r="LM4" s="86" t="s">
        <v>481</v>
      </c>
      <c r="LN4" s="86">
        <v>2003</v>
      </c>
      <c r="LO4" s="86"/>
      <c r="LP4" s="86"/>
      <c r="LQ4" s="86"/>
      <c r="LR4" s="86"/>
      <c r="LS4" s="86"/>
      <c r="LX4" s="86"/>
      <c r="LY4" s="86"/>
      <c r="LZ4" s="86"/>
      <c r="MA4" s="86" t="s">
        <v>481</v>
      </c>
      <c r="MB4" s="86">
        <v>2003</v>
      </c>
      <c r="MC4" s="86"/>
      <c r="MD4" s="86"/>
      <c r="ME4" s="86"/>
      <c r="MF4" s="86"/>
      <c r="MG4" s="86"/>
      <c r="ML4" s="86"/>
      <c r="MM4" s="86"/>
      <c r="MN4" s="86"/>
      <c r="MO4" s="86" t="s">
        <v>481</v>
      </c>
      <c r="MP4" s="86">
        <v>2003</v>
      </c>
      <c r="MQ4" s="86"/>
      <c r="MR4" s="86"/>
      <c r="MS4" s="86"/>
      <c r="MT4" s="86"/>
      <c r="MU4" s="86"/>
      <c r="MZ4" s="86"/>
      <c r="NA4" s="86"/>
      <c r="NB4" s="86"/>
      <c r="NC4" s="86" t="s">
        <v>481</v>
      </c>
      <c r="ND4" s="86">
        <v>2003</v>
      </c>
      <c r="NE4" s="86"/>
      <c r="NF4" s="86"/>
      <c r="NG4" s="86"/>
      <c r="NH4" s="86"/>
      <c r="NI4" s="86"/>
      <c r="NN4" s="86"/>
      <c r="NO4" s="86"/>
      <c r="NP4" s="86"/>
      <c r="NQ4" s="86" t="s">
        <v>481</v>
      </c>
      <c r="NR4" s="86">
        <v>2004</v>
      </c>
      <c r="NS4" s="86"/>
      <c r="NT4" s="86"/>
      <c r="NU4" s="86"/>
      <c r="NV4" s="86"/>
      <c r="NW4" s="86"/>
      <c r="OB4" s="86"/>
      <c r="OC4" s="86"/>
      <c r="OD4" s="86"/>
      <c r="OE4" s="86" t="s">
        <v>481</v>
      </c>
      <c r="OF4" s="86">
        <v>2004</v>
      </c>
      <c r="OG4" s="86"/>
      <c r="OH4" s="86"/>
      <c r="OI4" s="86"/>
      <c r="OJ4" s="86"/>
      <c r="OK4" s="86"/>
      <c r="OP4" s="86"/>
      <c r="OQ4" s="86"/>
      <c r="OR4" s="86"/>
      <c r="OS4" s="86" t="s">
        <v>481</v>
      </c>
      <c r="OT4" s="86">
        <v>2004</v>
      </c>
      <c r="OU4" s="86"/>
      <c r="OV4" s="86"/>
      <c r="OW4" s="86"/>
      <c r="OX4" s="86"/>
      <c r="OY4" s="86"/>
      <c r="PD4" s="86"/>
      <c r="PE4" s="86"/>
      <c r="PF4" s="86"/>
      <c r="PG4" s="86" t="s">
        <v>481</v>
      </c>
      <c r="PH4" s="86">
        <v>2004</v>
      </c>
      <c r="PI4" s="86"/>
      <c r="PJ4" s="86"/>
      <c r="PK4" s="86"/>
      <c r="PL4" s="86"/>
      <c r="PM4" s="86"/>
      <c r="PR4" s="86"/>
      <c r="PS4" s="86"/>
      <c r="PT4" s="86"/>
      <c r="PU4" s="86" t="s">
        <v>481</v>
      </c>
      <c r="PV4" s="86">
        <v>2004</v>
      </c>
      <c r="PW4" s="86"/>
      <c r="PX4" s="86"/>
      <c r="PY4" s="86"/>
      <c r="PZ4" s="86"/>
      <c r="QA4" s="86"/>
      <c r="QF4" s="86"/>
      <c r="QG4" s="86"/>
      <c r="QH4" s="86"/>
      <c r="QI4" s="86" t="s">
        <v>481</v>
      </c>
      <c r="QJ4" s="86">
        <v>2004</v>
      </c>
      <c r="QK4" s="86"/>
      <c r="QL4" s="86"/>
      <c r="QM4" s="86"/>
      <c r="QN4" s="86"/>
      <c r="QO4" s="86"/>
      <c r="QT4" s="86"/>
      <c r="QU4" s="86"/>
      <c r="QV4" s="86"/>
      <c r="QW4" s="86" t="s">
        <v>481</v>
      </c>
      <c r="QX4" s="86">
        <v>2004</v>
      </c>
      <c r="QY4" s="86"/>
      <c r="QZ4" s="86"/>
      <c r="RA4" s="86"/>
      <c r="RB4" s="86"/>
      <c r="RC4" s="86"/>
      <c r="RH4" s="86"/>
      <c r="RI4" s="86"/>
      <c r="RJ4" s="86"/>
      <c r="RK4" s="86" t="s">
        <v>481</v>
      </c>
      <c r="RL4" s="86">
        <v>2004</v>
      </c>
      <c r="RM4" s="86"/>
      <c r="RN4" s="86"/>
      <c r="RO4" s="86"/>
      <c r="RP4" s="86"/>
      <c r="RQ4" s="86"/>
      <c r="RV4" s="86"/>
      <c r="RW4" s="86"/>
      <c r="RX4" s="86"/>
      <c r="RY4" s="86" t="s">
        <v>481</v>
      </c>
      <c r="RZ4" s="86">
        <v>2004</v>
      </c>
      <c r="SA4" s="86"/>
      <c r="SB4" s="86"/>
      <c r="SC4" s="86"/>
      <c r="SD4" s="86"/>
      <c r="SE4" s="86"/>
      <c r="SJ4" s="86"/>
      <c r="SK4" s="86"/>
      <c r="SL4" s="86"/>
      <c r="SM4" s="86" t="s">
        <v>481</v>
      </c>
      <c r="SN4" s="86">
        <v>2004</v>
      </c>
      <c r="SO4" s="86"/>
      <c r="SP4" s="86"/>
      <c r="SQ4" s="86"/>
      <c r="SR4" s="86"/>
      <c r="SS4" s="86"/>
      <c r="SX4" s="86"/>
      <c r="SY4" s="86"/>
      <c r="SZ4" s="86"/>
      <c r="TA4" s="86" t="s">
        <v>481</v>
      </c>
      <c r="TB4" s="86">
        <v>2004</v>
      </c>
      <c r="TC4" s="86"/>
      <c r="TD4" s="86"/>
      <c r="TE4" s="86"/>
      <c r="TF4" s="86"/>
      <c r="TG4" s="86"/>
      <c r="TL4" s="86"/>
      <c r="TM4" s="86"/>
      <c r="TN4" s="86"/>
      <c r="TO4" s="86" t="s">
        <v>481</v>
      </c>
      <c r="TP4" s="86">
        <v>2004</v>
      </c>
      <c r="TQ4" s="86"/>
      <c r="TR4" s="86"/>
      <c r="TS4" s="86"/>
      <c r="TT4" s="86"/>
      <c r="TU4" s="86"/>
      <c r="TZ4" s="86"/>
      <c r="UA4" s="86"/>
      <c r="UB4" s="86"/>
      <c r="UC4" s="86" t="s">
        <v>481</v>
      </c>
      <c r="UD4" s="86">
        <v>2004</v>
      </c>
      <c r="UE4" s="86"/>
      <c r="UF4" s="86"/>
      <c r="UG4" s="86"/>
      <c r="UH4" s="86"/>
      <c r="UI4" s="86"/>
      <c r="UN4" s="86"/>
      <c r="UO4" s="86"/>
      <c r="UP4" s="86"/>
      <c r="UQ4" s="86" t="s">
        <v>481</v>
      </c>
      <c r="UR4" s="86">
        <v>2004</v>
      </c>
      <c r="US4" s="86"/>
      <c r="UT4" s="86"/>
      <c r="UU4" s="86"/>
      <c r="UV4" s="86"/>
      <c r="UW4" s="86"/>
      <c r="VB4" s="86"/>
      <c r="VC4" s="86"/>
      <c r="VD4" s="86"/>
      <c r="VE4" s="86" t="s">
        <v>481</v>
      </c>
      <c r="VF4" s="86">
        <v>2004</v>
      </c>
      <c r="VG4" s="86"/>
      <c r="VH4" s="86"/>
      <c r="VI4" s="86"/>
      <c r="VJ4" s="86"/>
      <c r="VK4" s="86"/>
      <c r="VP4" s="86"/>
      <c r="VQ4" s="86"/>
      <c r="VR4" s="86"/>
      <c r="VS4" s="86" t="s">
        <v>481</v>
      </c>
      <c r="VT4" s="86">
        <v>2004</v>
      </c>
      <c r="VU4" s="86"/>
      <c r="VV4" s="86"/>
      <c r="VW4" s="86"/>
      <c r="VX4" s="86"/>
      <c r="VY4" s="86"/>
      <c r="WD4" s="86"/>
      <c r="WE4" s="86"/>
      <c r="WF4" s="86"/>
      <c r="WG4" s="86" t="s">
        <v>481</v>
      </c>
      <c r="WH4" s="86">
        <v>2004</v>
      </c>
      <c r="WI4" s="86"/>
      <c r="WJ4" s="86"/>
      <c r="WK4" s="86"/>
      <c r="WL4" s="86"/>
      <c r="WM4" s="86"/>
      <c r="WR4" s="86"/>
      <c r="WS4" s="86"/>
      <c r="WT4" s="86"/>
      <c r="WU4" s="86" t="s">
        <v>481</v>
      </c>
      <c r="WV4" s="86">
        <v>2004</v>
      </c>
      <c r="WW4" s="86"/>
      <c r="WX4" s="86"/>
      <c r="WY4" s="86"/>
      <c r="WZ4" s="86"/>
      <c r="XA4" s="86"/>
      <c r="XF4" s="86"/>
      <c r="XG4" s="86"/>
      <c r="XH4" s="86"/>
      <c r="XI4" s="86" t="s">
        <v>481</v>
      </c>
      <c r="XJ4" s="86">
        <v>2004</v>
      </c>
      <c r="XK4" s="86"/>
      <c r="XL4" s="86"/>
      <c r="XM4" s="86"/>
      <c r="XN4" s="86"/>
      <c r="XO4" s="86"/>
      <c r="XT4" s="86"/>
      <c r="XU4" s="86"/>
      <c r="XV4" s="86"/>
      <c r="XW4" s="86" t="s">
        <v>481</v>
      </c>
      <c r="XX4" s="86">
        <v>2004</v>
      </c>
      <c r="XY4" s="86"/>
      <c r="XZ4" s="86"/>
      <c r="YA4" s="86"/>
      <c r="YB4" s="86"/>
      <c r="YC4" s="86"/>
      <c r="YH4" s="86"/>
      <c r="YI4" s="86"/>
      <c r="YJ4" s="86"/>
      <c r="YK4" s="86" t="s">
        <v>481</v>
      </c>
      <c r="YL4" s="86">
        <v>2004</v>
      </c>
      <c r="YM4" s="86"/>
      <c r="YN4" s="86"/>
      <c r="YO4" s="86"/>
      <c r="YP4" s="86"/>
      <c r="YQ4" s="86"/>
      <c r="YV4" s="86"/>
      <c r="YW4" s="86"/>
      <c r="YX4" s="86"/>
      <c r="YY4" s="86" t="s">
        <v>481</v>
      </c>
      <c r="YZ4" s="86">
        <v>2004</v>
      </c>
      <c r="ZA4" s="86"/>
      <c r="ZB4" s="86"/>
      <c r="ZC4" s="86"/>
      <c r="ZD4" s="86"/>
      <c r="ZE4" s="86"/>
      <c r="ZJ4" s="86"/>
      <c r="ZK4" s="86"/>
      <c r="ZL4" s="86"/>
      <c r="ZM4" s="86" t="s">
        <v>481</v>
      </c>
      <c r="ZN4" s="86">
        <v>2004</v>
      </c>
      <c r="ZO4" s="86"/>
      <c r="ZP4" s="86"/>
      <c r="ZQ4" s="86"/>
      <c r="ZR4" s="86"/>
      <c r="ZS4" s="86"/>
      <c r="ZX4" s="86"/>
      <c r="ZY4" s="86"/>
      <c r="ZZ4" s="86"/>
      <c r="AAA4" s="86" t="s">
        <v>481</v>
      </c>
      <c r="AAB4" s="86">
        <v>2004</v>
      </c>
      <c r="AAC4" s="86"/>
      <c r="AAD4" s="86"/>
      <c r="AAE4" s="86"/>
      <c r="AAF4" s="86"/>
      <c r="AAG4" s="86"/>
      <c r="AAL4" s="86"/>
      <c r="AAM4" s="86"/>
      <c r="AAN4" s="86"/>
      <c r="AAO4" s="86" t="s">
        <v>481</v>
      </c>
      <c r="AAP4" s="86">
        <v>2004</v>
      </c>
      <c r="AAQ4" s="86"/>
      <c r="AAR4" s="86"/>
      <c r="AAS4" s="86"/>
      <c r="AAT4" s="86"/>
      <c r="AAU4" s="86"/>
      <c r="AAZ4" s="86"/>
      <c r="ABA4" s="86"/>
      <c r="ABB4" s="86"/>
      <c r="ABC4" s="86" t="s">
        <v>481</v>
      </c>
      <c r="ABD4" s="86">
        <v>2004</v>
      </c>
      <c r="ABE4" s="86"/>
      <c r="ABF4" s="86"/>
      <c r="ABG4" s="86"/>
      <c r="ABH4" s="86"/>
      <c r="ABI4" s="86"/>
      <c r="ABN4" s="86"/>
      <c r="ABO4" s="86"/>
      <c r="ABP4" s="86"/>
      <c r="ABQ4" s="86" t="s">
        <v>481</v>
      </c>
      <c r="ABR4" s="86">
        <v>2004</v>
      </c>
      <c r="ABS4" s="86"/>
      <c r="ABT4" s="86"/>
      <c r="ABU4" s="86"/>
      <c r="ABV4" s="86"/>
      <c r="ABW4" s="86"/>
      <c r="ACB4" s="86"/>
      <c r="ACC4" s="86"/>
      <c r="ACD4" s="86"/>
      <c r="ACE4" s="86" t="s">
        <v>481</v>
      </c>
      <c r="ACF4" s="86">
        <v>2005</v>
      </c>
      <c r="ACG4" s="86"/>
      <c r="ACH4" s="86"/>
      <c r="ACI4" s="86"/>
      <c r="ACJ4" s="86"/>
      <c r="ACK4" s="86"/>
      <c r="ACP4" s="86"/>
      <c r="ACQ4" s="86"/>
      <c r="ACR4" s="86"/>
      <c r="ACS4" s="86" t="s">
        <v>481</v>
      </c>
      <c r="ACT4" s="86">
        <v>2005</v>
      </c>
      <c r="ACU4" s="86"/>
      <c r="ACV4" s="86"/>
      <c r="ACW4" s="86"/>
      <c r="ACX4" s="86"/>
      <c r="ACY4" s="86"/>
      <c r="ADD4" s="86"/>
      <c r="ADE4" s="86"/>
      <c r="ADF4" s="86"/>
      <c r="ADG4" s="86" t="s">
        <v>481</v>
      </c>
      <c r="ADH4" s="86">
        <v>2005</v>
      </c>
      <c r="ADI4" s="86"/>
      <c r="ADJ4" s="86"/>
      <c r="ADK4" s="86"/>
      <c r="ADL4" s="86"/>
      <c r="ADM4" s="86"/>
      <c r="ADR4" s="86"/>
      <c r="ADS4" s="86"/>
      <c r="ADT4" s="86"/>
      <c r="ADU4" s="86" t="s">
        <v>481</v>
      </c>
      <c r="ADV4" s="86">
        <v>2005</v>
      </c>
      <c r="ADW4" s="86"/>
      <c r="ADX4" s="86"/>
      <c r="ADY4" s="86"/>
      <c r="ADZ4" s="86"/>
      <c r="AEA4" s="86"/>
      <c r="AEF4" s="86"/>
      <c r="AEG4" s="86"/>
      <c r="AEH4" s="86"/>
      <c r="AEI4" s="86" t="s">
        <v>481</v>
      </c>
      <c r="AEJ4" s="86">
        <v>2005</v>
      </c>
      <c r="AEK4" s="86"/>
      <c r="AEL4" s="86"/>
      <c r="AEM4" s="86"/>
      <c r="AEN4" s="86"/>
      <c r="AEO4" s="86"/>
      <c r="AET4" s="86"/>
      <c r="AEU4" s="86"/>
      <c r="AEV4" s="86"/>
      <c r="AEW4" s="86" t="s">
        <v>481</v>
      </c>
      <c r="AEX4" s="86">
        <v>2005</v>
      </c>
      <c r="AEY4" s="86"/>
      <c r="AEZ4" s="86"/>
      <c r="AFA4" s="86"/>
      <c r="AFB4" s="86"/>
      <c r="AFC4" s="86"/>
      <c r="AFH4" s="86"/>
      <c r="AFI4" s="86"/>
      <c r="AFJ4" s="86"/>
      <c r="AFK4" s="86" t="s">
        <v>481</v>
      </c>
      <c r="AFL4" s="86">
        <v>2005</v>
      </c>
      <c r="AFM4" s="86"/>
      <c r="AFN4" s="86"/>
      <c r="AFO4" s="86"/>
      <c r="AFP4" s="86"/>
      <c r="AFQ4" s="86"/>
      <c r="AFV4" s="86"/>
      <c r="AFW4" s="86"/>
      <c r="AFX4" s="86"/>
      <c r="AFY4" s="86" t="s">
        <v>481</v>
      </c>
      <c r="AFZ4" s="86">
        <v>2005</v>
      </c>
      <c r="AGA4" s="86"/>
      <c r="AGB4" s="86"/>
      <c r="AGC4" s="86"/>
      <c r="AGD4" s="86"/>
      <c r="AGE4" s="86"/>
      <c r="AGJ4" s="86"/>
      <c r="AGK4" s="86"/>
      <c r="AGL4" s="86"/>
      <c r="AGM4" s="86" t="s">
        <v>481</v>
      </c>
      <c r="AGN4" s="86">
        <v>2005</v>
      </c>
      <c r="AGO4" s="86"/>
      <c r="AGP4" s="86"/>
      <c r="AGQ4" s="86"/>
      <c r="AGR4" s="86"/>
      <c r="AGS4" s="86"/>
      <c r="AGX4" s="86"/>
      <c r="AGY4" s="86"/>
      <c r="AGZ4" s="86"/>
      <c r="AHA4" s="86" t="s">
        <v>481</v>
      </c>
      <c r="AHB4" s="86">
        <v>2005</v>
      </c>
      <c r="AHC4" s="86"/>
      <c r="AHD4" s="86"/>
      <c r="AHE4" s="86"/>
      <c r="AHF4" s="86"/>
      <c r="AHG4" s="86"/>
      <c r="AHL4" s="86"/>
      <c r="AHM4" s="86"/>
      <c r="AHN4" s="86"/>
      <c r="AHO4" s="86" t="s">
        <v>481</v>
      </c>
      <c r="AHP4" s="86">
        <v>2005</v>
      </c>
      <c r="AHQ4" s="86"/>
      <c r="AHR4" s="86"/>
      <c r="AHS4" s="86"/>
      <c r="AHT4" s="86"/>
      <c r="AHU4" s="86"/>
      <c r="AHZ4" s="86"/>
      <c r="AIA4" s="86"/>
      <c r="AIB4" s="86"/>
      <c r="AIC4" s="86" t="s">
        <v>481</v>
      </c>
      <c r="AID4" s="86">
        <v>2005</v>
      </c>
      <c r="AIE4" s="86"/>
      <c r="AIF4" s="86"/>
      <c r="AIG4" s="86"/>
      <c r="AIH4" s="86"/>
      <c r="AII4" s="86"/>
      <c r="AIN4" s="86"/>
      <c r="AIO4" s="86"/>
      <c r="AIP4" s="86"/>
      <c r="AIQ4" s="86" t="s">
        <v>481</v>
      </c>
      <c r="AIR4" s="86">
        <v>2005</v>
      </c>
      <c r="AIS4" s="86"/>
      <c r="AIT4" s="86"/>
      <c r="AIU4" s="86"/>
      <c r="AIV4" s="86"/>
      <c r="AIW4" s="86"/>
      <c r="AJB4" s="86"/>
      <c r="AJC4" s="86"/>
      <c r="AJD4" s="86"/>
      <c r="AJE4" s="86" t="s">
        <v>481</v>
      </c>
      <c r="AJF4" s="86">
        <v>2005</v>
      </c>
      <c r="AJG4" s="86"/>
      <c r="AJH4" s="86"/>
      <c r="AJI4" s="86"/>
      <c r="AJJ4" s="86"/>
      <c r="AJK4" s="86"/>
      <c r="AJP4" s="86"/>
      <c r="AJQ4" s="86"/>
      <c r="AJR4" s="86"/>
      <c r="AJS4" s="86" t="s">
        <v>481</v>
      </c>
      <c r="AJT4" s="86">
        <v>2005</v>
      </c>
      <c r="AJU4" s="86"/>
      <c r="AJV4" s="86"/>
      <c r="AJW4" s="86"/>
      <c r="AJX4" s="86"/>
      <c r="AJY4" s="86"/>
      <c r="AKD4" s="86"/>
      <c r="AKE4" s="86"/>
      <c r="AKF4" s="86"/>
      <c r="AKG4" s="86" t="s">
        <v>481</v>
      </c>
      <c r="AKH4" s="86">
        <v>2005</v>
      </c>
      <c r="AKI4" s="86"/>
      <c r="AKJ4" s="86"/>
      <c r="AKK4" s="86"/>
      <c r="AKL4" s="86"/>
      <c r="AKM4" s="86"/>
      <c r="AKR4" s="86"/>
      <c r="AKS4" s="86"/>
      <c r="AKT4" s="86"/>
      <c r="AKU4" s="86" t="s">
        <v>481</v>
      </c>
      <c r="AKV4" s="86">
        <v>2005</v>
      </c>
      <c r="AKW4" s="86"/>
      <c r="AKX4" s="86"/>
      <c r="AKY4" s="86"/>
      <c r="AKZ4" s="86"/>
      <c r="ALA4" s="86"/>
      <c r="ALF4" s="86"/>
      <c r="ALG4" s="86"/>
      <c r="ALH4" s="86"/>
      <c r="ALI4" s="86" t="s">
        <v>481</v>
      </c>
      <c r="ALJ4" s="86">
        <v>2005</v>
      </c>
      <c r="ALK4" s="86"/>
      <c r="ALL4" s="86"/>
      <c r="ALM4" s="86"/>
      <c r="ALN4" s="86"/>
      <c r="ALO4" s="86"/>
      <c r="ALT4" s="86"/>
      <c r="ALU4" s="86"/>
      <c r="ALV4" s="86"/>
      <c r="ALW4" s="86" t="s">
        <v>481</v>
      </c>
      <c r="ALX4" s="86">
        <v>2005</v>
      </c>
      <c r="ALY4" s="86"/>
      <c r="ALZ4" s="86"/>
      <c r="AMA4" s="86"/>
      <c r="AMB4" s="86"/>
      <c r="AMC4" s="86"/>
      <c r="AMH4" s="86"/>
      <c r="AMI4" s="86"/>
      <c r="AMJ4" s="86"/>
      <c r="AMK4" s="86" t="s">
        <v>481</v>
      </c>
      <c r="AML4" s="86">
        <v>2005</v>
      </c>
      <c r="AMM4" s="86"/>
      <c r="AMN4" s="86"/>
      <c r="AMO4" s="86"/>
      <c r="AMP4" s="86"/>
      <c r="AMQ4" s="86"/>
      <c r="AMV4" s="86"/>
      <c r="AMW4" s="86"/>
      <c r="AMX4" s="86"/>
      <c r="AMY4" s="86" t="s">
        <v>481</v>
      </c>
      <c r="AMZ4" s="86">
        <v>2005</v>
      </c>
      <c r="ANA4" s="86"/>
      <c r="ANB4" s="86"/>
      <c r="ANC4" s="86"/>
      <c r="AND4" s="86"/>
      <c r="ANE4" s="86"/>
      <c r="ANJ4" s="86"/>
      <c r="ANK4" s="86"/>
      <c r="ANL4" s="86"/>
      <c r="ANM4" s="86" t="s">
        <v>481</v>
      </c>
      <c r="ANN4" s="86">
        <v>2005</v>
      </c>
      <c r="ANO4" s="86"/>
      <c r="ANP4" s="86"/>
      <c r="ANQ4" s="86"/>
      <c r="ANR4" s="86"/>
      <c r="ANS4" s="86"/>
      <c r="ANX4" s="86"/>
      <c r="ANY4" s="86"/>
      <c r="ANZ4" s="86"/>
      <c r="AOA4" s="86" t="s">
        <v>481</v>
      </c>
      <c r="AOB4" s="86">
        <v>2005</v>
      </c>
      <c r="AOC4" s="86"/>
      <c r="AOD4" s="86"/>
      <c r="AOE4" s="86"/>
      <c r="AOF4" s="86"/>
      <c r="AOG4" s="86"/>
      <c r="AOL4" s="86"/>
      <c r="AOM4" s="86"/>
      <c r="AON4" s="86"/>
      <c r="AOO4" s="86" t="s">
        <v>481</v>
      </c>
      <c r="AOP4" s="86">
        <v>2005</v>
      </c>
      <c r="AOQ4" s="86"/>
      <c r="AOR4" s="86"/>
      <c r="AOS4" s="86"/>
      <c r="AOT4" s="86"/>
      <c r="AOU4" s="86"/>
      <c r="AOZ4" s="86"/>
      <c r="APA4" s="86"/>
      <c r="APB4" s="86"/>
      <c r="APC4" s="86" t="s">
        <v>481</v>
      </c>
      <c r="APD4" s="86">
        <v>2005</v>
      </c>
      <c r="APE4" s="86"/>
      <c r="APF4" s="86"/>
      <c r="APG4" s="86"/>
      <c r="APH4" s="86"/>
      <c r="API4" s="86"/>
      <c r="APN4" s="86"/>
      <c r="APO4" s="86"/>
      <c r="APP4" s="86"/>
      <c r="APQ4" s="86" t="s">
        <v>481</v>
      </c>
      <c r="APR4" s="86">
        <v>2005</v>
      </c>
      <c r="APS4" s="86"/>
      <c r="APT4" s="86"/>
      <c r="APU4" s="86"/>
      <c r="APV4" s="86"/>
      <c r="APW4" s="86"/>
      <c r="AQB4" s="86"/>
      <c r="AQC4" s="86"/>
      <c r="AQD4" s="86"/>
      <c r="AQE4" s="86" t="s">
        <v>481</v>
      </c>
      <c r="AQF4" s="86">
        <v>2005</v>
      </c>
      <c r="AQG4" s="86"/>
      <c r="AQH4" s="86"/>
      <c r="AQI4" s="86"/>
      <c r="AQJ4" s="86"/>
      <c r="AQK4" s="86"/>
      <c r="AQP4" s="86"/>
      <c r="AQQ4" s="86"/>
      <c r="AQR4" s="86"/>
      <c r="AQS4" s="86" t="s">
        <v>481</v>
      </c>
      <c r="AQT4" s="86">
        <v>2012</v>
      </c>
      <c r="AQU4" s="86"/>
      <c r="AQV4" s="86"/>
      <c r="AQW4" s="86"/>
      <c r="AQX4" s="86"/>
      <c r="AQY4" s="86"/>
      <c r="ARD4" s="86"/>
      <c r="ARE4" s="86"/>
      <c r="ARF4" s="86"/>
      <c r="ARG4" s="86" t="s">
        <v>481</v>
      </c>
      <c r="ARH4" s="86">
        <v>2012</v>
      </c>
      <c r="ARI4" s="86"/>
      <c r="ARJ4" s="86"/>
      <c r="ARK4" s="86"/>
      <c r="ARL4" s="86"/>
      <c r="ARM4" s="86"/>
      <c r="ARR4" s="86"/>
      <c r="ARS4" s="86"/>
      <c r="ART4" s="86"/>
      <c r="ARU4" s="86" t="s">
        <v>481</v>
      </c>
      <c r="ARV4" s="86">
        <v>2012</v>
      </c>
      <c r="ARW4" s="86"/>
      <c r="ARX4" s="86"/>
      <c r="ARY4" s="86"/>
      <c r="ARZ4" s="86"/>
      <c r="ASA4" s="86"/>
      <c r="ASF4" s="86"/>
      <c r="ASG4" s="86"/>
      <c r="ASH4" s="86"/>
      <c r="ASI4" s="86" t="s">
        <v>481</v>
      </c>
      <c r="ASJ4" s="86">
        <v>2012</v>
      </c>
      <c r="ASK4" s="86"/>
      <c r="ASL4" s="86"/>
      <c r="ASM4" s="86"/>
      <c r="ASN4" s="86"/>
      <c r="ASO4" s="86"/>
      <c r="AST4" s="86"/>
      <c r="ASU4" s="86"/>
      <c r="ASV4" s="86"/>
      <c r="ASW4" s="86" t="s">
        <v>481</v>
      </c>
      <c r="ASX4" s="86">
        <v>2012</v>
      </c>
      <c r="ASY4" s="86"/>
      <c r="ASZ4" s="86"/>
      <c r="ATA4" s="86"/>
      <c r="ATB4" s="86"/>
      <c r="ATC4" s="86"/>
      <c r="ATH4" s="86"/>
      <c r="ATI4" s="86"/>
      <c r="ATJ4" s="86"/>
      <c r="ATK4" s="86" t="s">
        <v>481</v>
      </c>
      <c r="ATL4" s="86">
        <v>2012</v>
      </c>
      <c r="ATM4" s="86"/>
      <c r="ATN4" s="86"/>
      <c r="ATO4" s="86"/>
      <c r="ATP4" s="86"/>
      <c r="ATQ4" s="86"/>
      <c r="ATV4" s="86"/>
      <c r="ATW4" s="86"/>
      <c r="ATX4" s="86"/>
      <c r="ATY4" s="86" t="s">
        <v>481</v>
      </c>
      <c r="ATZ4" s="86">
        <v>2012</v>
      </c>
      <c r="AUA4" s="86"/>
      <c r="AUB4" s="86"/>
      <c r="AUC4" s="86"/>
      <c r="AUD4" s="86"/>
      <c r="AUE4" s="86"/>
      <c r="AUJ4" s="86"/>
      <c r="AUK4" s="86"/>
      <c r="AUL4" s="86"/>
      <c r="AUM4" s="86" t="s">
        <v>481</v>
      </c>
      <c r="AUN4" s="86">
        <v>2012</v>
      </c>
      <c r="AUO4" s="86"/>
      <c r="AUP4" s="86"/>
      <c r="AUQ4" s="86"/>
      <c r="AUR4" s="86"/>
      <c r="AUS4" s="86"/>
      <c r="AUX4" s="86"/>
      <c r="AUY4" s="86"/>
      <c r="AUZ4" s="86"/>
      <c r="AVA4" s="86" t="s">
        <v>481</v>
      </c>
      <c r="AVB4" s="86">
        <v>2012</v>
      </c>
      <c r="AVC4" s="86"/>
      <c r="AVD4" s="86"/>
      <c r="AVE4" s="86"/>
      <c r="AVF4" s="86"/>
      <c r="AVG4" s="86"/>
      <c r="AVL4" s="86"/>
      <c r="AVM4" s="86"/>
      <c r="AVN4" s="86"/>
      <c r="AVO4" s="86" t="s">
        <v>481</v>
      </c>
      <c r="AVP4" s="86">
        <v>2012</v>
      </c>
      <c r="AVQ4" s="86"/>
      <c r="AVR4" s="86"/>
      <c r="AVS4" s="86"/>
      <c r="AVT4" s="86"/>
      <c r="AVU4" s="86"/>
      <c r="AVZ4" s="86"/>
      <c r="AWA4" s="86"/>
      <c r="AWB4" s="86"/>
      <c r="AWC4" s="86" t="s">
        <v>481</v>
      </c>
      <c r="AWD4" s="86">
        <v>2012</v>
      </c>
      <c r="AWE4" s="86"/>
      <c r="AWF4" s="86"/>
      <c r="AWG4" s="86"/>
      <c r="AWH4" s="86"/>
      <c r="AWI4" s="86"/>
      <c r="AWN4" s="86"/>
      <c r="AWO4" s="86"/>
      <c r="AWP4" s="86"/>
      <c r="AWQ4" s="86" t="s">
        <v>481</v>
      </c>
      <c r="AWR4" s="86">
        <v>2012</v>
      </c>
      <c r="AWS4" s="86"/>
      <c r="AWT4" s="86"/>
      <c r="AWU4" s="86"/>
      <c r="AWV4" s="86"/>
      <c r="AWW4" s="86"/>
      <c r="AXB4" s="86"/>
      <c r="AXC4" s="86"/>
      <c r="AXD4" s="86"/>
      <c r="AXE4" s="86" t="s">
        <v>481</v>
      </c>
      <c r="AXF4" s="86">
        <v>2012</v>
      </c>
      <c r="AXG4" s="86"/>
      <c r="AXH4" s="86"/>
      <c r="AXI4" s="86"/>
      <c r="AXJ4" s="86"/>
      <c r="AXK4" s="86"/>
      <c r="AXP4" s="86"/>
      <c r="AXQ4" s="86"/>
      <c r="AXR4" s="86"/>
      <c r="AXS4" s="86" t="s">
        <v>481</v>
      </c>
      <c r="AXT4" s="86">
        <v>2012</v>
      </c>
      <c r="AXU4" s="86"/>
      <c r="AXV4" s="86"/>
      <c r="AXW4" s="86"/>
      <c r="AXX4" s="86"/>
      <c r="AXY4" s="86"/>
      <c r="AYD4" s="86"/>
      <c r="AYE4" s="86"/>
      <c r="AYF4" s="86"/>
      <c r="AYG4" s="86" t="s">
        <v>481</v>
      </c>
      <c r="AYH4" s="86">
        <v>2012</v>
      </c>
      <c r="AYI4" s="86"/>
      <c r="AYJ4" s="86"/>
      <c r="AYK4" s="86"/>
      <c r="AYL4" s="86"/>
      <c r="AYM4" s="86"/>
      <c r="AYR4" s="86"/>
      <c r="AYS4" s="86"/>
      <c r="AYT4" s="86"/>
      <c r="AYU4" s="86" t="s">
        <v>481</v>
      </c>
      <c r="AYV4" s="86">
        <v>2012</v>
      </c>
      <c r="AYW4" s="86"/>
      <c r="AYX4" s="86"/>
      <c r="AYY4" s="86"/>
      <c r="AYZ4" s="86"/>
      <c r="AZA4" s="86"/>
      <c r="AZF4" s="86"/>
      <c r="AZG4" s="86"/>
      <c r="AZH4" s="86"/>
      <c r="AZI4" s="86" t="s">
        <v>481</v>
      </c>
      <c r="AZJ4" s="86">
        <v>2012</v>
      </c>
      <c r="AZK4" s="86"/>
      <c r="AZL4" s="86"/>
      <c r="AZM4" s="86"/>
      <c r="AZN4" s="86"/>
      <c r="AZO4" s="86"/>
      <c r="AZT4" s="86"/>
      <c r="AZU4" s="86"/>
      <c r="AZV4" s="86"/>
      <c r="AZW4" s="86" t="s">
        <v>481</v>
      </c>
      <c r="AZX4" s="86">
        <v>2012</v>
      </c>
      <c r="AZY4" s="86"/>
      <c r="AZZ4" s="86"/>
      <c r="BAA4" s="86"/>
      <c r="BAB4" s="86"/>
      <c r="BAC4" s="86"/>
      <c r="BAH4" s="86"/>
      <c r="BAI4" s="86"/>
      <c r="BAJ4" s="86"/>
      <c r="BAK4" s="86" t="s">
        <v>481</v>
      </c>
      <c r="BAL4" s="86">
        <v>2012</v>
      </c>
      <c r="BAM4" s="86"/>
      <c r="BAN4" s="86"/>
      <c r="BAO4" s="86"/>
      <c r="BAP4" s="86"/>
      <c r="BAQ4" s="86"/>
      <c r="BAV4" s="86"/>
      <c r="BAW4" s="86"/>
      <c r="BAX4" s="86"/>
      <c r="BAY4" s="86" t="s">
        <v>481</v>
      </c>
      <c r="BAZ4" s="86">
        <v>2012</v>
      </c>
      <c r="BBA4" s="86"/>
      <c r="BBB4" s="86"/>
      <c r="BBC4" s="86"/>
      <c r="BBD4" s="86"/>
      <c r="BBE4" s="86"/>
      <c r="BBJ4" s="86"/>
      <c r="BBK4" s="86"/>
      <c r="BBL4" s="86"/>
      <c r="BBM4" s="86" t="s">
        <v>481</v>
      </c>
      <c r="BBN4" s="86">
        <v>2012</v>
      </c>
      <c r="BBO4" s="86"/>
      <c r="BBP4" s="86"/>
      <c r="BBQ4" s="86"/>
      <c r="BBR4" s="86"/>
      <c r="BBS4" s="86"/>
      <c r="BBX4" s="86"/>
      <c r="BBY4" s="86"/>
      <c r="BBZ4" s="86"/>
      <c r="BCA4" s="86" t="s">
        <v>481</v>
      </c>
      <c r="BCB4" s="86">
        <v>2012</v>
      </c>
      <c r="BCC4" s="86"/>
      <c r="BCD4" s="86"/>
      <c r="BCE4" s="86"/>
      <c r="BCF4" s="86"/>
      <c r="BCG4" s="86"/>
      <c r="BCL4" s="86"/>
      <c r="BCM4" s="86"/>
      <c r="BCN4" s="86"/>
      <c r="BCO4" s="86" t="s">
        <v>481</v>
      </c>
      <c r="BCP4" s="86">
        <v>2012</v>
      </c>
      <c r="BCQ4" s="86"/>
      <c r="BCR4" s="86"/>
      <c r="BCS4" s="86"/>
      <c r="BCT4" s="86"/>
      <c r="BCU4" s="86"/>
      <c r="BCZ4" s="86"/>
      <c r="BDA4" s="86"/>
      <c r="BDB4" s="86"/>
      <c r="BDC4" s="86" t="s">
        <v>481</v>
      </c>
      <c r="BDD4" s="86">
        <v>2012</v>
      </c>
      <c r="BDE4" s="86"/>
      <c r="BDF4" s="86"/>
      <c r="BDG4" s="86"/>
      <c r="BDH4" s="86"/>
      <c r="BDI4" s="86"/>
      <c r="BDN4" s="86"/>
      <c r="BDO4" s="86"/>
      <c r="BDP4" s="86"/>
      <c r="BDQ4" s="86" t="s">
        <v>481</v>
      </c>
      <c r="BDR4" s="86">
        <v>2012</v>
      </c>
      <c r="BDS4" s="86"/>
      <c r="BDT4" s="86"/>
      <c r="BDU4" s="86"/>
      <c r="BDV4" s="86"/>
      <c r="BDW4" s="86"/>
      <c r="BEB4" s="86"/>
      <c r="BEC4" s="86"/>
      <c r="BED4" s="86"/>
      <c r="BEE4" s="86" t="s">
        <v>481</v>
      </c>
      <c r="BEF4" s="86">
        <v>2012</v>
      </c>
      <c r="BEG4" s="86"/>
      <c r="BEH4" s="86"/>
      <c r="BEI4" s="86"/>
      <c r="BEJ4" s="86"/>
      <c r="BEK4" s="86"/>
      <c r="BEP4" s="86"/>
      <c r="BEQ4" s="86"/>
      <c r="BER4" s="86"/>
      <c r="BES4" s="86" t="s">
        <v>481</v>
      </c>
      <c r="BET4" s="86">
        <v>2013</v>
      </c>
      <c r="BEU4" s="86"/>
      <c r="BEV4" s="86"/>
      <c r="BEW4" s="86"/>
      <c r="BEX4" s="86"/>
      <c r="BEY4" s="86"/>
      <c r="BFD4" s="86"/>
      <c r="BFE4" s="86"/>
      <c r="BFF4" s="86"/>
      <c r="BFG4" s="86" t="s">
        <v>481</v>
      </c>
      <c r="BFH4" s="86">
        <v>2013</v>
      </c>
      <c r="BFI4" s="86"/>
      <c r="BFJ4" s="86"/>
      <c r="BFK4" s="86"/>
      <c r="BFL4" s="86"/>
      <c r="BFM4" s="86"/>
      <c r="BFR4" s="86"/>
      <c r="BFS4" s="86"/>
      <c r="BFT4" s="86"/>
      <c r="BFU4" s="86" t="s">
        <v>481</v>
      </c>
      <c r="BFV4" s="86">
        <v>2013</v>
      </c>
      <c r="BFW4" s="86"/>
      <c r="BFX4" s="86"/>
      <c r="BFY4" s="86"/>
      <c r="BFZ4" s="86"/>
      <c r="BGA4" s="86"/>
      <c r="BGF4" s="86"/>
      <c r="BGG4" s="86"/>
      <c r="BGH4" s="86"/>
      <c r="BGI4" s="86" t="s">
        <v>481</v>
      </c>
      <c r="BGJ4" s="86">
        <v>2013</v>
      </c>
      <c r="BGK4" s="86"/>
      <c r="BGL4" s="86"/>
      <c r="BGM4" s="86"/>
      <c r="BGN4" s="86"/>
      <c r="BGO4" s="86"/>
      <c r="BGT4" s="86"/>
      <c r="BGU4" s="86"/>
      <c r="BGV4" s="86"/>
      <c r="BGW4" s="86" t="s">
        <v>481</v>
      </c>
      <c r="BGX4" s="86">
        <v>2013</v>
      </c>
      <c r="BGY4" s="86"/>
      <c r="BGZ4" s="86"/>
      <c r="BHA4" s="86"/>
      <c r="BHB4" s="86"/>
      <c r="BHC4" s="86"/>
      <c r="BHH4" s="86"/>
      <c r="BHI4" s="86"/>
      <c r="BHJ4" s="86"/>
      <c r="BHK4" s="86" t="s">
        <v>481</v>
      </c>
      <c r="BHL4" s="86">
        <v>2013</v>
      </c>
      <c r="BHM4" s="86"/>
      <c r="BHN4" s="86"/>
      <c r="BHO4" s="86"/>
      <c r="BHP4" s="86"/>
      <c r="BHQ4" s="86"/>
      <c r="BHV4" s="86"/>
      <c r="BHW4" s="86"/>
      <c r="BHX4" s="86"/>
      <c r="BHY4" s="86" t="s">
        <v>481</v>
      </c>
      <c r="BHZ4" s="86">
        <v>2013</v>
      </c>
      <c r="BIA4" s="86"/>
      <c r="BIB4" s="86"/>
      <c r="BIC4" s="86"/>
      <c r="BID4" s="86"/>
      <c r="BIE4" s="86"/>
      <c r="BIJ4" s="86"/>
      <c r="BIK4" s="86"/>
      <c r="BIL4" s="86"/>
      <c r="BIM4" s="86" t="s">
        <v>481</v>
      </c>
      <c r="BIN4" s="86">
        <v>2013</v>
      </c>
      <c r="BIO4" s="86"/>
      <c r="BIP4" s="86"/>
      <c r="BIQ4" s="86"/>
      <c r="BIR4" s="86"/>
      <c r="BIS4" s="86"/>
      <c r="BIX4" s="86"/>
      <c r="BIY4" s="86"/>
      <c r="BIZ4" s="86"/>
      <c r="BJA4" s="86" t="s">
        <v>481</v>
      </c>
      <c r="BJB4" s="86">
        <v>2013</v>
      </c>
      <c r="BJC4" s="86"/>
      <c r="BJD4" s="86"/>
      <c r="BJE4" s="86"/>
      <c r="BJF4" s="86"/>
      <c r="BJG4" s="86"/>
      <c r="BJL4" s="86"/>
      <c r="BJM4" s="86"/>
      <c r="BJN4" s="86"/>
      <c r="BJO4" s="86" t="s">
        <v>481</v>
      </c>
      <c r="BJP4" s="86">
        <v>2013</v>
      </c>
      <c r="BJQ4" s="86"/>
      <c r="BJR4" s="86"/>
      <c r="BJS4" s="86"/>
      <c r="BJT4" s="86"/>
      <c r="BJU4" s="86"/>
      <c r="BJZ4" s="86"/>
      <c r="BKA4" s="86"/>
      <c r="BKB4" s="86"/>
      <c r="BKC4" s="86" t="s">
        <v>481</v>
      </c>
      <c r="BKD4" s="86">
        <v>2013</v>
      </c>
      <c r="BKE4" s="86"/>
      <c r="BKF4" s="86"/>
      <c r="BKG4" s="86"/>
      <c r="BKH4" s="86"/>
      <c r="BKI4" s="86"/>
      <c r="BKN4" s="86"/>
      <c r="BKO4" s="86"/>
      <c r="BKP4" s="86"/>
      <c r="BKQ4" s="86" t="s">
        <v>481</v>
      </c>
      <c r="BKR4" s="86">
        <v>2013</v>
      </c>
      <c r="BKS4" s="86"/>
      <c r="BKT4" s="86"/>
      <c r="BKU4" s="86"/>
      <c r="BKV4" s="86"/>
      <c r="BKW4" s="86"/>
      <c r="BLB4" s="86"/>
      <c r="BLC4" s="86"/>
      <c r="BLD4" s="86"/>
      <c r="BLE4" s="86" t="s">
        <v>481</v>
      </c>
      <c r="BLF4" s="86">
        <v>2013</v>
      </c>
      <c r="BLG4" s="86"/>
      <c r="BLH4" s="86"/>
      <c r="BLI4" s="86"/>
      <c r="BLJ4" s="86"/>
      <c r="BLK4" s="86"/>
      <c r="BLP4" s="86"/>
      <c r="BLQ4" s="86"/>
      <c r="BLR4" s="86"/>
      <c r="BLS4" s="86" t="s">
        <v>481</v>
      </c>
      <c r="BLT4" s="86">
        <v>2013</v>
      </c>
      <c r="BLU4" s="86"/>
      <c r="BLV4" s="86"/>
      <c r="BLW4" s="86"/>
      <c r="BLX4" s="86"/>
      <c r="BLY4" s="86"/>
      <c r="BMD4" s="86"/>
      <c r="BME4" s="86"/>
      <c r="BMF4" s="86"/>
      <c r="BMG4" s="86" t="s">
        <v>481</v>
      </c>
      <c r="BMH4" s="86">
        <v>2013</v>
      </c>
      <c r="BMI4" s="86"/>
      <c r="BMJ4" s="86"/>
      <c r="BMK4" s="86"/>
      <c r="BML4" s="86"/>
      <c r="BMM4" s="86"/>
      <c r="BMR4" s="86"/>
      <c r="BMS4" s="86"/>
      <c r="BMT4" s="86"/>
      <c r="BMU4" s="86" t="s">
        <v>481</v>
      </c>
      <c r="BMV4" s="86">
        <v>2013</v>
      </c>
      <c r="BMW4" s="86"/>
      <c r="BMX4" s="86"/>
      <c r="BMY4" s="86"/>
      <c r="BMZ4" s="86"/>
      <c r="BNA4" s="86"/>
      <c r="BNF4" s="86"/>
      <c r="BNG4" s="86"/>
      <c r="BNH4" s="86"/>
      <c r="BNI4" s="86" t="s">
        <v>481</v>
      </c>
      <c r="BNJ4" s="86">
        <v>2013</v>
      </c>
      <c r="BNK4" s="86"/>
      <c r="BNL4" s="86"/>
      <c r="BNM4" s="86"/>
      <c r="BNN4" s="86"/>
      <c r="BNO4" s="86"/>
      <c r="BNT4" s="86"/>
      <c r="BNU4" s="86"/>
      <c r="BNV4" s="86"/>
      <c r="BNW4" s="86" t="s">
        <v>481</v>
      </c>
      <c r="BNX4" s="86">
        <v>2013</v>
      </c>
      <c r="BNY4" s="86"/>
      <c r="BNZ4" s="86"/>
      <c r="BOA4" s="86"/>
      <c r="BOB4" s="86"/>
      <c r="BOC4" s="86"/>
      <c r="BOH4" s="86"/>
      <c r="BOI4" s="86"/>
      <c r="BOJ4" s="86"/>
      <c r="BOK4" s="86" t="s">
        <v>481</v>
      </c>
      <c r="BOL4" s="86">
        <v>2013</v>
      </c>
      <c r="BOM4" s="86"/>
      <c r="BON4" s="86"/>
      <c r="BOO4" s="86"/>
      <c r="BOP4" s="86"/>
      <c r="BOQ4" s="86"/>
      <c r="BOV4" s="86"/>
      <c r="BOW4" s="86"/>
      <c r="BOX4" s="86"/>
      <c r="BOY4" s="86" t="s">
        <v>481</v>
      </c>
      <c r="BOZ4" s="86">
        <v>2013</v>
      </c>
      <c r="BPA4" s="86"/>
      <c r="BPB4" s="86"/>
      <c r="BPC4" s="86"/>
      <c r="BPD4" s="86"/>
      <c r="BPE4" s="86"/>
      <c r="BPJ4" s="86"/>
      <c r="BPK4" s="86"/>
      <c r="BPL4" s="86"/>
      <c r="BPM4" s="86" t="s">
        <v>481</v>
      </c>
      <c r="BPN4" s="86">
        <v>2013</v>
      </c>
      <c r="BPO4" s="86"/>
      <c r="BPP4" s="86"/>
      <c r="BPQ4" s="86"/>
      <c r="BPR4" s="86"/>
      <c r="BPS4" s="86"/>
      <c r="BPX4" s="86"/>
      <c r="BPY4" s="86"/>
      <c r="BPZ4" s="86"/>
      <c r="BQA4" s="86" t="s">
        <v>481</v>
      </c>
      <c r="BQB4" s="86">
        <v>2013</v>
      </c>
      <c r="BQC4" s="86"/>
      <c r="BQD4" s="86"/>
      <c r="BQE4" s="86"/>
      <c r="BQF4" s="86"/>
      <c r="BQG4" s="86"/>
      <c r="BQL4" s="86"/>
      <c r="BQM4" s="86"/>
      <c r="BQN4" s="86"/>
      <c r="BQO4" s="86" t="s">
        <v>481</v>
      </c>
      <c r="BQP4" s="86">
        <v>2013</v>
      </c>
      <c r="BQQ4" s="86"/>
      <c r="BQR4" s="86"/>
      <c r="BQS4" s="86"/>
      <c r="BQT4" s="86"/>
      <c r="BQU4" s="86"/>
      <c r="BQZ4" s="86"/>
      <c r="BRA4" s="86"/>
      <c r="BRB4" s="86"/>
      <c r="BRC4" s="86" t="s">
        <v>481</v>
      </c>
      <c r="BRD4" s="86">
        <v>2013</v>
      </c>
      <c r="BRE4" s="86"/>
      <c r="BRF4" s="86"/>
      <c r="BRG4" s="86"/>
      <c r="BRH4" s="86"/>
      <c r="BRI4" s="86"/>
      <c r="BRN4" s="86"/>
      <c r="BRO4" s="86"/>
      <c r="BRP4" s="86"/>
      <c r="BRQ4" s="86" t="s">
        <v>481</v>
      </c>
      <c r="BRR4" s="86">
        <v>2013</v>
      </c>
      <c r="BRS4" s="86"/>
      <c r="BRT4" s="86"/>
      <c r="BRU4" s="86"/>
      <c r="BRV4" s="86"/>
      <c r="BRW4" s="86"/>
      <c r="BSB4" s="86"/>
      <c r="BSC4" s="86"/>
      <c r="BSD4" s="86"/>
      <c r="BSE4" s="86" t="s">
        <v>481</v>
      </c>
      <c r="BSF4" s="86">
        <v>2013</v>
      </c>
      <c r="BSG4" s="86"/>
      <c r="BSH4" s="86"/>
      <c r="BSI4" s="86"/>
      <c r="BSJ4" s="86"/>
      <c r="BSK4" s="86"/>
      <c r="BSP4" s="86"/>
      <c r="BSQ4" s="86"/>
      <c r="BSR4" s="86"/>
      <c r="BSS4" s="86" t="s">
        <v>481</v>
      </c>
      <c r="BST4" s="86">
        <v>2013</v>
      </c>
      <c r="BSU4" s="86"/>
      <c r="BSV4" s="86"/>
      <c r="BSW4" s="86"/>
      <c r="BSX4" s="86"/>
      <c r="BSY4" s="86"/>
      <c r="BTD4" s="86"/>
      <c r="BTE4" s="86"/>
      <c r="BTF4" s="86"/>
      <c r="BTG4" s="86" t="s">
        <v>481</v>
      </c>
      <c r="BTH4" s="86">
        <v>2013</v>
      </c>
      <c r="BTI4" s="86"/>
      <c r="BTJ4" s="86"/>
      <c r="BTK4" s="86"/>
      <c r="BTL4" s="86"/>
      <c r="BTM4" s="86"/>
      <c r="BTR4" s="86"/>
      <c r="BTS4" s="86"/>
      <c r="BTT4" s="86"/>
      <c r="BTU4" s="86" t="s">
        <v>481</v>
      </c>
      <c r="BTV4" s="86">
        <v>2006</v>
      </c>
      <c r="BTW4" s="86"/>
      <c r="BTX4" s="86"/>
      <c r="BTY4" s="86"/>
      <c r="BTZ4" s="86"/>
      <c r="BUA4" s="86"/>
      <c r="BUF4" s="86"/>
      <c r="BUG4" s="86"/>
      <c r="BUH4" s="86"/>
      <c r="BUI4" s="86" t="s">
        <v>481</v>
      </c>
      <c r="BUJ4" s="86">
        <v>2006</v>
      </c>
      <c r="BUK4" s="86"/>
      <c r="BUL4" s="86"/>
      <c r="BUM4" s="86"/>
      <c r="BUN4" s="86"/>
      <c r="BUO4" s="86"/>
      <c r="BUT4" s="86"/>
      <c r="BUU4" s="86"/>
      <c r="BUV4" s="86"/>
      <c r="BUW4" s="86" t="s">
        <v>481</v>
      </c>
      <c r="BUX4" s="86">
        <v>2006</v>
      </c>
      <c r="BUY4" s="86"/>
      <c r="BUZ4" s="86"/>
      <c r="BVA4" s="86"/>
      <c r="BVB4" s="86"/>
      <c r="BVC4" s="86"/>
      <c r="BVH4" s="86"/>
      <c r="BVI4" s="86"/>
      <c r="BVJ4" s="86"/>
      <c r="BVK4" s="86" t="s">
        <v>481</v>
      </c>
      <c r="BVL4" s="86">
        <v>2006</v>
      </c>
      <c r="BVM4" s="86"/>
      <c r="BVN4" s="86"/>
      <c r="BVO4" s="86"/>
      <c r="BVP4" s="86"/>
      <c r="BVQ4" s="86"/>
      <c r="BVV4" s="86"/>
      <c r="BVW4" s="86"/>
      <c r="BVX4" s="86"/>
      <c r="BVY4" s="86" t="s">
        <v>481</v>
      </c>
      <c r="BVZ4" s="86">
        <v>2006</v>
      </c>
      <c r="BWA4" s="86"/>
      <c r="BWB4" s="86"/>
      <c r="BWC4" s="86"/>
      <c r="BWD4" s="86"/>
      <c r="BWE4" s="86"/>
      <c r="BWJ4" s="86"/>
      <c r="BWK4" s="86"/>
      <c r="BWL4" s="86"/>
      <c r="BWM4" s="86" t="s">
        <v>481</v>
      </c>
      <c r="BWN4" s="86">
        <v>2006</v>
      </c>
      <c r="BWO4" s="86"/>
      <c r="BWP4" s="86"/>
      <c r="BWQ4" s="86"/>
      <c r="BWR4" s="86"/>
      <c r="BWS4" s="86"/>
      <c r="BWX4" s="86"/>
      <c r="BWY4" s="86"/>
      <c r="BWZ4" s="86"/>
      <c r="BXA4" s="86" t="s">
        <v>481</v>
      </c>
      <c r="BXB4" s="86">
        <v>2006</v>
      </c>
      <c r="BXC4" s="86"/>
      <c r="BXD4" s="86"/>
      <c r="BXE4" s="86"/>
      <c r="BXF4" s="86"/>
      <c r="BXG4" s="86"/>
      <c r="BXL4" s="86"/>
      <c r="BXM4" s="86"/>
      <c r="BXN4" s="86"/>
      <c r="BXO4" s="86" t="s">
        <v>481</v>
      </c>
      <c r="BXP4" s="86">
        <v>2006</v>
      </c>
      <c r="BXQ4" s="86"/>
      <c r="BXR4" s="86"/>
      <c r="BXS4" s="86"/>
      <c r="BXT4" s="86"/>
      <c r="BXU4" s="86"/>
      <c r="BXZ4" s="86"/>
      <c r="BYA4" s="86"/>
      <c r="BYB4" s="86"/>
      <c r="BYC4" s="86" t="s">
        <v>481</v>
      </c>
      <c r="BYD4" s="86">
        <v>2006</v>
      </c>
      <c r="BYE4" s="86"/>
      <c r="BYF4" s="86"/>
      <c r="BYG4" s="86"/>
      <c r="BYH4" s="86"/>
      <c r="BYI4" s="86"/>
      <c r="BYN4" s="86"/>
      <c r="BYO4" s="86"/>
      <c r="BYP4" s="86"/>
      <c r="BYQ4" s="86" t="s">
        <v>481</v>
      </c>
      <c r="BYR4" s="86">
        <v>2006</v>
      </c>
      <c r="BYS4" s="86"/>
      <c r="BYT4" s="86"/>
      <c r="BYU4" s="86"/>
      <c r="BYV4" s="86"/>
      <c r="BYW4" s="86"/>
      <c r="BZB4" s="86"/>
      <c r="BZC4" s="86"/>
      <c r="BZD4" s="86"/>
      <c r="BZE4" s="86" t="s">
        <v>481</v>
      </c>
      <c r="BZF4" s="86">
        <v>2006</v>
      </c>
      <c r="BZG4" s="86"/>
      <c r="BZH4" s="86"/>
      <c r="BZI4" s="86"/>
      <c r="BZJ4" s="86"/>
      <c r="BZK4" s="86"/>
      <c r="BZP4" s="86"/>
      <c r="BZQ4" s="86"/>
      <c r="BZR4" s="86"/>
      <c r="BZS4" s="86" t="s">
        <v>481</v>
      </c>
      <c r="BZT4" s="86">
        <v>2006</v>
      </c>
      <c r="BZU4" s="86"/>
      <c r="BZV4" s="86"/>
      <c r="BZW4" s="86"/>
      <c r="BZX4" s="86"/>
      <c r="BZY4" s="86"/>
      <c r="CAD4" s="86"/>
      <c r="CAE4" s="86"/>
      <c r="CAF4" s="86"/>
      <c r="CAG4" s="86" t="s">
        <v>481</v>
      </c>
      <c r="CAH4" s="86">
        <v>2006</v>
      </c>
      <c r="CAI4" s="86"/>
      <c r="CAJ4" s="86"/>
      <c r="CAK4" s="86"/>
      <c r="CAL4" s="86"/>
      <c r="CAM4" s="86"/>
      <c r="CAR4" s="86"/>
      <c r="CAS4" s="86"/>
      <c r="CAT4" s="86"/>
      <c r="CAU4" s="86" t="s">
        <v>481</v>
      </c>
      <c r="CAV4" s="86">
        <v>2006</v>
      </c>
      <c r="CAW4" s="86"/>
      <c r="CAX4" s="86"/>
      <c r="CAY4" s="86"/>
      <c r="CAZ4" s="86"/>
      <c r="CBA4" s="86"/>
      <c r="CBF4" s="86"/>
      <c r="CBG4" s="86"/>
      <c r="CBH4" s="86"/>
      <c r="CBI4" s="86" t="s">
        <v>481</v>
      </c>
      <c r="CBJ4" s="86">
        <v>2007</v>
      </c>
      <c r="CBK4" s="86"/>
      <c r="CBL4" s="86"/>
      <c r="CBM4" s="86"/>
      <c r="CBN4" s="86"/>
      <c r="CBO4" s="86"/>
      <c r="CBT4" s="86"/>
      <c r="CBU4" s="86"/>
      <c r="CBV4" s="86"/>
      <c r="CBW4" s="86" t="s">
        <v>481</v>
      </c>
      <c r="CBX4" s="86">
        <v>2007</v>
      </c>
      <c r="CBY4" s="86"/>
      <c r="CBZ4" s="86"/>
      <c r="CCA4" s="86"/>
      <c r="CCB4" s="86"/>
      <c r="CCC4" s="86"/>
      <c r="CCH4" s="86"/>
      <c r="CCI4" s="86"/>
      <c r="CCJ4" s="86"/>
      <c r="CCK4" s="86" t="s">
        <v>481</v>
      </c>
      <c r="CCL4" s="86">
        <v>2007</v>
      </c>
      <c r="CCM4" s="86"/>
      <c r="CCN4" s="86"/>
      <c r="CCO4" s="86"/>
      <c r="CCP4" s="86"/>
      <c r="CCQ4" s="86"/>
      <c r="CCV4" s="86"/>
      <c r="CCW4" s="86"/>
      <c r="CCX4" s="86"/>
      <c r="CCY4" s="86" t="s">
        <v>481</v>
      </c>
      <c r="CCZ4" s="86">
        <v>2007</v>
      </c>
      <c r="CDA4" s="86"/>
      <c r="CDB4" s="86"/>
      <c r="CDC4" s="86"/>
      <c r="CDD4" s="86"/>
      <c r="CDE4" s="86"/>
      <c r="CDJ4" s="86"/>
      <c r="CDK4" s="86"/>
      <c r="CDL4" s="86"/>
      <c r="CDM4" s="86" t="s">
        <v>481</v>
      </c>
      <c r="CDN4" s="86">
        <v>2007</v>
      </c>
      <c r="CDO4" s="86"/>
      <c r="CDP4" s="86"/>
      <c r="CDQ4" s="86"/>
      <c r="CDR4" s="86"/>
      <c r="CDS4" s="86"/>
      <c r="CDX4" s="86"/>
      <c r="CDY4" s="86"/>
      <c r="CDZ4" s="86"/>
      <c r="CEA4" s="86" t="s">
        <v>481</v>
      </c>
      <c r="CEB4" s="86">
        <v>2007</v>
      </c>
      <c r="CEC4" s="86"/>
      <c r="CED4" s="86"/>
      <c r="CEE4" s="86"/>
      <c r="CEF4" s="86"/>
      <c r="CEG4" s="86"/>
      <c r="CEL4" s="86"/>
      <c r="CEM4" s="86"/>
      <c r="CEN4" s="86"/>
      <c r="CEO4" s="86" t="s">
        <v>481</v>
      </c>
      <c r="CEP4" s="86">
        <v>2007</v>
      </c>
      <c r="CEQ4" s="86"/>
      <c r="CER4" s="86"/>
      <c r="CES4" s="86"/>
      <c r="CET4" s="86"/>
      <c r="CEU4" s="86"/>
      <c r="CEZ4" s="86"/>
      <c r="CFA4" s="86"/>
      <c r="CFB4" s="86"/>
      <c r="CFC4" s="86" t="s">
        <v>481</v>
      </c>
      <c r="CFD4" s="86">
        <v>2007</v>
      </c>
      <c r="CFE4" s="86"/>
      <c r="CFF4" s="86"/>
      <c r="CFG4" s="86"/>
      <c r="CFH4" s="86"/>
      <c r="CFI4" s="86"/>
      <c r="CFN4" s="86"/>
      <c r="CFO4" s="86"/>
      <c r="CFP4" s="86"/>
      <c r="CFQ4" s="86" t="s">
        <v>481</v>
      </c>
      <c r="CFR4" s="86">
        <v>2007</v>
      </c>
      <c r="CFS4" s="86"/>
      <c r="CFT4" s="86"/>
      <c r="CFU4" s="86"/>
      <c r="CFV4" s="86"/>
      <c r="CFW4" s="86"/>
      <c r="CGB4" s="86"/>
      <c r="CGC4" s="86"/>
      <c r="CGD4" s="86"/>
      <c r="CGE4" s="86" t="s">
        <v>481</v>
      </c>
      <c r="CGF4" s="86">
        <v>2014</v>
      </c>
      <c r="CGG4" s="86"/>
      <c r="CGH4" s="86"/>
      <c r="CGI4" s="86"/>
      <c r="CGJ4" s="86"/>
      <c r="CGK4" s="86"/>
      <c r="CGP4" s="86"/>
      <c r="CGQ4" s="86"/>
      <c r="CGR4" s="86"/>
      <c r="CGS4" s="86" t="s">
        <v>481</v>
      </c>
      <c r="CGT4" s="86">
        <v>2014</v>
      </c>
      <c r="CGU4" s="86"/>
      <c r="CGV4" s="86"/>
      <c r="CGW4" s="86"/>
      <c r="CGX4" s="86"/>
      <c r="CGY4" s="86"/>
      <c r="CHD4" s="86"/>
      <c r="CHE4" s="86"/>
      <c r="CHF4" s="86"/>
      <c r="CHG4" s="86" t="s">
        <v>481</v>
      </c>
      <c r="CHH4" s="86">
        <v>2014</v>
      </c>
      <c r="CHI4" s="86"/>
      <c r="CHJ4" s="86"/>
      <c r="CHK4" s="86"/>
      <c r="CHL4" s="86"/>
      <c r="CHM4" s="86"/>
      <c r="CHR4" s="86"/>
      <c r="CHS4" s="86"/>
      <c r="CHT4" s="86"/>
      <c r="CHU4" s="86" t="s">
        <v>481</v>
      </c>
      <c r="CHV4" s="86">
        <v>2014</v>
      </c>
      <c r="CHW4" s="86"/>
      <c r="CHX4" s="86"/>
      <c r="CHY4" s="86"/>
      <c r="CHZ4" s="86"/>
      <c r="CIA4" s="86"/>
      <c r="CIF4" s="86"/>
      <c r="CIG4" s="86"/>
      <c r="CIH4" s="86"/>
      <c r="CII4" s="86" t="s">
        <v>481</v>
      </c>
      <c r="CIJ4" s="86">
        <v>2014</v>
      </c>
      <c r="CIK4" s="86"/>
      <c r="CIL4" s="86"/>
      <c r="CIM4" s="86"/>
      <c r="CIN4" s="86"/>
      <c r="CIO4" s="86"/>
      <c r="CIT4" s="86"/>
      <c r="CIU4" s="86"/>
      <c r="CIV4" s="86"/>
      <c r="CIW4" s="86" t="s">
        <v>481</v>
      </c>
      <c r="CIX4" s="86">
        <v>2014</v>
      </c>
      <c r="CIY4" s="86"/>
      <c r="CIZ4" s="86"/>
      <c r="CJA4" s="86"/>
      <c r="CJB4" s="86"/>
      <c r="CJC4" s="86"/>
      <c r="CJH4" s="86"/>
      <c r="CJI4" s="86"/>
      <c r="CJJ4" s="86"/>
      <c r="CJK4" s="86" t="s">
        <v>481</v>
      </c>
      <c r="CJL4" s="86">
        <v>2014</v>
      </c>
      <c r="CJM4" s="86"/>
      <c r="CJN4" s="86"/>
      <c r="CJO4" s="86"/>
      <c r="CJP4" s="86"/>
      <c r="CJQ4" s="86"/>
      <c r="CJV4" s="86"/>
      <c r="CJW4" s="86"/>
      <c r="CJX4" s="86"/>
      <c r="CJY4" s="86" t="s">
        <v>481</v>
      </c>
      <c r="CJZ4" s="86">
        <v>2014</v>
      </c>
      <c r="CKA4" s="86"/>
      <c r="CKB4" s="86"/>
      <c r="CKC4" s="86"/>
      <c r="CKD4" s="86"/>
      <c r="CKE4" s="86"/>
      <c r="CKJ4" s="86"/>
      <c r="CKK4" s="86"/>
      <c r="CKL4" s="86"/>
      <c r="CKM4" s="86" t="s">
        <v>481</v>
      </c>
      <c r="CKN4" s="86">
        <v>2014</v>
      </c>
      <c r="CKO4" s="86"/>
      <c r="CKP4" s="86"/>
      <c r="CKQ4" s="86"/>
      <c r="CKR4" s="86"/>
      <c r="CKS4" s="86"/>
      <c r="CKX4" s="86"/>
      <c r="CKY4" s="86"/>
      <c r="CKZ4" s="86"/>
      <c r="CLA4" s="86" t="s">
        <v>481</v>
      </c>
      <c r="CLB4" s="86">
        <v>2014</v>
      </c>
      <c r="CLC4" s="86"/>
      <c r="CLD4" s="86"/>
      <c r="CLE4" s="86"/>
      <c r="CLF4" s="86"/>
      <c r="CLG4" s="86"/>
      <c r="CLL4" s="86"/>
      <c r="CLM4" s="86"/>
      <c r="CLN4" s="86"/>
      <c r="CLO4" s="86" t="s">
        <v>481</v>
      </c>
      <c r="CLP4" s="86">
        <v>2014</v>
      </c>
      <c r="CLQ4" s="86"/>
      <c r="CLR4" s="86"/>
      <c r="CLS4" s="86"/>
      <c r="CLT4" s="86"/>
      <c r="CLU4" s="86"/>
      <c r="CLZ4" s="86"/>
      <c r="CMA4" s="86"/>
      <c r="CMB4" s="86"/>
      <c r="CMC4" s="86" t="s">
        <v>481</v>
      </c>
      <c r="CMD4" s="86">
        <v>2014</v>
      </c>
      <c r="CME4" s="86"/>
      <c r="CMF4" s="86"/>
      <c r="CMG4" s="86"/>
      <c r="CMH4" s="86"/>
      <c r="CMI4" s="86"/>
      <c r="CMN4" s="86"/>
      <c r="CMO4" s="86"/>
      <c r="CMP4" s="86"/>
      <c r="CMQ4" s="86" t="s">
        <v>481</v>
      </c>
      <c r="CMR4" s="86">
        <v>2014</v>
      </c>
      <c r="CMS4" s="86"/>
      <c r="CMT4" s="86"/>
      <c r="CMU4" s="86"/>
      <c r="CMV4" s="86"/>
      <c r="CMW4" s="86"/>
      <c r="CNB4" s="86"/>
      <c r="CNC4" s="86"/>
      <c r="CND4" s="86"/>
      <c r="CNE4" s="86" t="s">
        <v>481</v>
      </c>
      <c r="CNF4" s="86">
        <v>2014</v>
      </c>
      <c r="CNG4" s="86"/>
      <c r="CNH4" s="86"/>
      <c r="CNI4" s="86"/>
      <c r="CNJ4" s="86"/>
      <c r="CNK4" s="86"/>
      <c r="CNP4" s="86"/>
      <c r="CNQ4" s="86"/>
      <c r="CNR4" s="86"/>
      <c r="CNS4" s="86" t="s">
        <v>481</v>
      </c>
      <c r="CNT4" s="86">
        <v>2014</v>
      </c>
      <c r="CNU4" s="86"/>
      <c r="CNV4" s="86"/>
      <c r="CNW4" s="86"/>
      <c r="CNX4" s="86"/>
      <c r="CNY4" s="86"/>
      <c r="COD4" s="86"/>
      <c r="COE4" s="86"/>
      <c r="COF4" s="86"/>
      <c r="COG4" s="86" t="s">
        <v>481</v>
      </c>
      <c r="COH4" s="86">
        <v>2015</v>
      </c>
      <c r="COI4" s="86"/>
      <c r="COJ4" s="86"/>
      <c r="COK4" s="86"/>
      <c r="COL4" s="86"/>
      <c r="COM4" s="86"/>
      <c r="COR4" s="86"/>
      <c r="COS4" s="86"/>
      <c r="COT4" s="86"/>
      <c r="COU4" s="86" t="s">
        <v>481</v>
      </c>
      <c r="COV4" s="86">
        <v>2015</v>
      </c>
      <c r="COW4" s="86"/>
      <c r="COX4" s="86"/>
      <c r="COY4" s="86"/>
      <c r="COZ4" s="86"/>
      <c r="CPA4" s="86"/>
      <c r="CPF4" s="86"/>
      <c r="CPG4" s="86"/>
      <c r="CPH4" s="86"/>
      <c r="CPI4" s="86" t="s">
        <v>481</v>
      </c>
      <c r="CPJ4" s="86">
        <v>2015</v>
      </c>
      <c r="CPK4" s="86"/>
      <c r="CPL4" s="86"/>
      <c r="CPM4" s="86"/>
      <c r="CPN4" s="86"/>
      <c r="CPO4" s="86"/>
      <c r="CPT4" s="86"/>
      <c r="CPU4" s="86"/>
      <c r="CPV4" s="86"/>
      <c r="CPW4" s="86" t="s">
        <v>481</v>
      </c>
      <c r="CPX4" s="86">
        <v>2015</v>
      </c>
      <c r="CPY4" s="86"/>
      <c r="CPZ4" s="86"/>
      <c r="CQA4" s="86"/>
      <c r="CQB4" s="86"/>
      <c r="CQC4" s="86"/>
      <c r="CQH4" s="86"/>
      <c r="CQI4" s="86"/>
      <c r="CQJ4" s="86"/>
      <c r="CQK4" s="86" t="s">
        <v>481</v>
      </c>
      <c r="CQL4" s="86">
        <v>2015</v>
      </c>
      <c r="CQM4" s="86"/>
      <c r="CQN4" s="86"/>
      <c r="CQO4" s="86"/>
      <c r="CQP4" s="86"/>
      <c r="CQQ4" s="86"/>
      <c r="CQV4" s="86"/>
      <c r="CQW4" s="86"/>
      <c r="CQX4" s="86"/>
      <c r="CQY4" s="86" t="s">
        <v>481</v>
      </c>
      <c r="CQZ4" s="86">
        <v>2015</v>
      </c>
      <c r="CRA4" s="86"/>
      <c r="CRB4" s="86"/>
      <c r="CRC4" s="86"/>
      <c r="CRD4" s="86"/>
      <c r="CRE4" s="86"/>
      <c r="CRJ4" s="86"/>
      <c r="CRK4" s="86"/>
      <c r="CRL4" s="86"/>
      <c r="CRM4" s="86" t="s">
        <v>481</v>
      </c>
      <c r="CRN4" s="86">
        <v>2015</v>
      </c>
      <c r="CRO4" s="86"/>
      <c r="CRP4" s="86"/>
      <c r="CRQ4" s="86"/>
      <c r="CRR4" s="86"/>
      <c r="CRS4" s="86"/>
      <c r="CRX4" s="86"/>
      <c r="CRY4" s="86"/>
      <c r="CRZ4" s="86"/>
      <c r="CSA4" s="86" t="s">
        <v>481</v>
      </c>
      <c r="CSB4" s="86">
        <v>2015</v>
      </c>
      <c r="CSC4" s="86"/>
      <c r="CSD4" s="86"/>
      <c r="CSE4" s="86"/>
      <c r="CSF4" s="86"/>
      <c r="CSG4" s="86"/>
      <c r="CSL4" s="86"/>
      <c r="CSM4" s="86"/>
      <c r="CSN4" s="86"/>
      <c r="CSO4" s="86" t="s">
        <v>481</v>
      </c>
      <c r="CSP4" s="86">
        <v>2015</v>
      </c>
      <c r="CSQ4" s="86"/>
      <c r="CSR4" s="86"/>
      <c r="CSS4" s="86"/>
      <c r="CST4" s="86"/>
      <c r="CSU4" s="86"/>
      <c r="CSZ4" s="86"/>
      <c r="CTA4" s="86"/>
      <c r="CTB4" s="86"/>
      <c r="CTC4" s="86" t="s">
        <v>481</v>
      </c>
      <c r="CTD4" s="86">
        <v>2015</v>
      </c>
      <c r="CTE4" s="86"/>
      <c r="CTF4" s="86"/>
      <c r="CTG4" s="86"/>
      <c r="CTH4" s="86"/>
      <c r="CTI4" s="86"/>
      <c r="CTN4" s="86"/>
      <c r="CTO4" s="86"/>
      <c r="CTP4" s="86"/>
      <c r="CTQ4" s="86" t="s">
        <v>481</v>
      </c>
      <c r="CTR4" s="86">
        <v>2015</v>
      </c>
      <c r="CTS4" s="86"/>
      <c r="CTT4" s="86"/>
      <c r="CTU4" s="86"/>
      <c r="CTV4" s="86"/>
      <c r="CTW4" s="86"/>
      <c r="CUB4" s="86"/>
      <c r="CUC4" s="86"/>
      <c r="CUD4" s="86"/>
      <c r="CUE4" s="86" t="s">
        <v>481</v>
      </c>
      <c r="CUF4" s="86">
        <v>2015</v>
      </c>
      <c r="CUG4" s="86"/>
      <c r="CUH4" s="86"/>
      <c r="CUI4" s="86"/>
      <c r="CUJ4" s="86"/>
      <c r="CUK4" s="86"/>
      <c r="CUP4" s="86"/>
      <c r="CUQ4" s="86"/>
      <c r="CUR4" s="86"/>
      <c r="CUS4" s="86" t="s">
        <v>481</v>
      </c>
      <c r="CUT4" s="86">
        <v>2015</v>
      </c>
      <c r="CUU4" s="86"/>
      <c r="CUV4" s="86"/>
      <c r="CUW4" s="86"/>
      <c r="CUX4" s="86"/>
      <c r="CUY4" s="86"/>
      <c r="CVD4" s="86"/>
      <c r="CVE4" s="86"/>
      <c r="CVF4" s="86"/>
      <c r="CVG4" s="86" t="s">
        <v>481</v>
      </c>
      <c r="CVH4" s="86">
        <v>2015</v>
      </c>
      <c r="CVI4" s="86"/>
      <c r="CVJ4" s="86"/>
      <c r="CVK4" s="86"/>
      <c r="CVL4" s="86"/>
      <c r="CVM4" s="86"/>
      <c r="CVR4" s="86"/>
      <c r="CVS4" s="86"/>
      <c r="CVT4" s="86"/>
      <c r="CVU4" s="86" t="s">
        <v>481</v>
      </c>
      <c r="CVV4" s="86">
        <v>2016</v>
      </c>
      <c r="CVW4" s="86"/>
      <c r="CVX4" s="86"/>
      <c r="CVY4" s="86"/>
      <c r="CVZ4" s="86"/>
      <c r="CWA4" s="86"/>
      <c r="CWF4" s="86"/>
      <c r="CWG4" s="86"/>
      <c r="CWH4" s="86"/>
      <c r="CWI4" s="86" t="s">
        <v>481</v>
      </c>
      <c r="CWJ4" s="86">
        <v>2016</v>
      </c>
      <c r="CWK4" s="86"/>
      <c r="CWL4" s="86"/>
      <c r="CWM4" s="86"/>
      <c r="CWN4" s="86"/>
      <c r="CWO4" s="86"/>
      <c r="CWT4" s="86"/>
      <c r="CWU4" s="86"/>
      <c r="CWV4" s="86"/>
      <c r="CWW4" s="86" t="s">
        <v>481</v>
      </c>
      <c r="CWX4" s="86">
        <v>2016</v>
      </c>
      <c r="CWY4" s="86"/>
      <c r="CWZ4" s="86"/>
      <c r="CXA4" s="86"/>
      <c r="CXB4" s="86"/>
      <c r="CXC4" s="86"/>
      <c r="CXH4" s="86"/>
      <c r="CXI4" s="86"/>
      <c r="CXJ4" s="86"/>
      <c r="CXK4" s="86" t="s">
        <v>481</v>
      </c>
      <c r="CXL4" s="86">
        <v>2016</v>
      </c>
      <c r="CXM4" s="86"/>
      <c r="CXN4" s="86"/>
      <c r="CXO4" s="86"/>
      <c r="CXP4" s="86"/>
      <c r="CXQ4" s="86"/>
      <c r="CXV4" s="86"/>
      <c r="CXW4" s="86"/>
      <c r="CXX4" s="86"/>
      <c r="CXY4" s="86" t="s">
        <v>481</v>
      </c>
      <c r="CXZ4" s="86">
        <v>2016</v>
      </c>
      <c r="CYA4" s="86"/>
      <c r="CYB4" s="86"/>
      <c r="CYC4" s="86"/>
      <c r="CYD4" s="86"/>
      <c r="CYE4" s="86"/>
      <c r="CYJ4" s="86"/>
      <c r="CYK4" s="86"/>
      <c r="CYL4" s="86"/>
      <c r="CYM4" s="86" t="s">
        <v>481</v>
      </c>
      <c r="CYN4" s="86">
        <v>2016</v>
      </c>
      <c r="CYO4" s="86"/>
      <c r="CYP4" s="86"/>
      <c r="CYQ4" s="86"/>
      <c r="CYR4" s="86"/>
      <c r="CYS4" s="86"/>
      <c r="CYX4" s="86"/>
      <c r="CYY4" s="86"/>
      <c r="CYZ4" s="86"/>
      <c r="CZA4" s="86" t="s">
        <v>481</v>
      </c>
      <c r="CZB4" s="86">
        <v>2016</v>
      </c>
      <c r="CZC4" s="86"/>
      <c r="CZD4" s="86"/>
      <c r="CZE4" s="86"/>
      <c r="CZF4" s="86"/>
      <c r="CZG4" s="86"/>
      <c r="CZL4" s="86"/>
      <c r="CZM4" s="86"/>
      <c r="CZN4" s="86"/>
      <c r="CZO4" s="86" t="s">
        <v>481</v>
      </c>
      <c r="CZP4" s="86">
        <v>2016</v>
      </c>
      <c r="CZQ4" s="86"/>
      <c r="CZR4" s="86"/>
      <c r="CZS4" s="86"/>
      <c r="CZT4" s="86"/>
      <c r="CZU4" s="86"/>
      <c r="CZZ4" s="86"/>
      <c r="DAA4" s="86"/>
      <c r="DAB4" s="86"/>
      <c r="DAC4" s="86" t="s">
        <v>481</v>
      </c>
      <c r="DAD4" s="86">
        <v>2016</v>
      </c>
      <c r="DAE4" s="86"/>
      <c r="DAF4" s="86"/>
      <c r="DAG4" s="86"/>
      <c r="DAH4" s="86"/>
      <c r="DAI4" s="86"/>
      <c r="DAN4" s="86"/>
      <c r="DAO4" s="86"/>
      <c r="DAP4" s="86"/>
      <c r="DAQ4" s="86" t="s">
        <v>481</v>
      </c>
      <c r="DAR4" s="86">
        <v>2016</v>
      </c>
      <c r="DAS4" s="86"/>
      <c r="DAT4" s="86"/>
      <c r="DAU4" s="86"/>
      <c r="DAV4" s="86"/>
      <c r="DAW4" s="86"/>
      <c r="DBB4" s="86"/>
      <c r="DBC4" s="86"/>
      <c r="DBD4" s="86"/>
      <c r="DBE4" s="86" t="s">
        <v>481</v>
      </c>
      <c r="DBF4" s="86">
        <v>2017</v>
      </c>
      <c r="DBG4" s="86"/>
      <c r="DBH4" s="86"/>
      <c r="DBI4" s="86"/>
      <c r="DBJ4" s="86"/>
      <c r="DBK4" s="86"/>
      <c r="DBP4" s="86"/>
      <c r="DBQ4" s="86"/>
      <c r="DBR4" s="86"/>
      <c r="DBS4" s="86" t="s">
        <v>481</v>
      </c>
      <c r="DBT4" s="86">
        <v>2018</v>
      </c>
      <c r="DBU4" s="86"/>
      <c r="DBV4" s="86"/>
      <c r="DBW4" s="86"/>
      <c r="DBX4" s="86"/>
      <c r="DBY4" s="86"/>
      <c r="DCD4" s="86"/>
      <c r="DCE4" s="86"/>
      <c r="DCF4" s="86"/>
      <c r="DCG4" s="86" t="s">
        <v>481</v>
      </c>
      <c r="DCH4" s="86">
        <v>2015</v>
      </c>
      <c r="DCI4" s="86"/>
      <c r="DCJ4" s="86"/>
      <c r="DCK4" s="86"/>
      <c r="DCL4" s="86"/>
      <c r="DCM4" s="86"/>
      <c r="DCR4" s="86"/>
      <c r="DCS4" s="86"/>
      <c r="DCT4" s="86"/>
      <c r="DCU4" s="86" t="s">
        <v>481</v>
      </c>
      <c r="DCV4" s="86">
        <v>2015</v>
      </c>
      <c r="DCW4" s="86"/>
      <c r="DCX4" s="86"/>
      <c r="DCY4" s="86"/>
      <c r="DCZ4" s="86"/>
      <c r="DDA4" s="86"/>
      <c r="DDF4" s="86"/>
      <c r="DDG4" s="86"/>
      <c r="DDH4" s="86"/>
      <c r="DDI4" s="86" t="s">
        <v>481</v>
      </c>
      <c r="DDJ4" s="86">
        <v>2015</v>
      </c>
      <c r="DDK4" s="86"/>
      <c r="DDL4" s="86"/>
      <c r="DDM4" s="86"/>
      <c r="DDN4" s="86"/>
      <c r="DDO4" s="86"/>
      <c r="DDT4" s="86"/>
      <c r="DDU4" s="86"/>
      <c r="DDV4" s="86"/>
      <c r="DDW4" s="86" t="s">
        <v>481</v>
      </c>
      <c r="DDX4" s="86">
        <v>2015</v>
      </c>
      <c r="DDY4" s="86"/>
      <c r="DDZ4" s="86"/>
      <c r="DEA4" s="86"/>
      <c r="DEB4" s="86"/>
      <c r="DEC4" s="86"/>
      <c r="DEH4" s="86"/>
      <c r="DEI4" s="86"/>
      <c r="DEJ4" s="86"/>
      <c r="DEK4" s="86" t="s">
        <v>481</v>
      </c>
      <c r="DEL4" s="86">
        <v>2015</v>
      </c>
      <c r="DEM4" s="86"/>
      <c r="DEN4" s="86"/>
      <c r="DEO4" s="86"/>
      <c r="DEP4" s="86"/>
      <c r="DEQ4" s="86"/>
      <c r="DEV4" s="86"/>
      <c r="DEW4" s="86"/>
      <c r="DEX4" s="86"/>
      <c r="DEY4" s="86" t="s">
        <v>481</v>
      </c>
      <c r="DEZ4" s="86">
        <v>2015</v>
      </c>
      <c r="DFA4" s="86"/>
      <c r="DFB4" s="86"/>
      <c r="DFC4" s="86"/>
      <c r="DFD4" s="86"/>
      <c r="DFE4" s="86"/>
      <c r="DFJ4" s="86"/>
      <c r="DFK4" s="86"/>
      <c r="DFL4" s="86"/>
      <c r="DFM4" s="86" t="s">
        <v>481</v>
      </c>
      <c r="DFN4" s="86">
        <v>2015</v>
      </c>
      <c r="DFO4" s="86"/>
      <c r="DFP4" s="86"/>
      <c r="DFQ4" s="86"/>
      <c r="DFR4" s="86"/>
      <c r="DFS4" s="86"/>
      <c r="DFX4" s="86"/>
      <c r="DFY4" s="86"/>
      <c r="DFZ4" s="86"/>
      <c r="DGA4" s="86" t="s">
        <v>481</v>
      </c>
      <c r="DGB4" s="86">
        <v>2015</v>
      </c>
      <c r="DGC4" s="86"/>
      <c r="DGD4" s="86"/>
      <c r="DGE4" s="86"/>
      <c r="DGF4" s="86"/>
      <c r="DGG4" s="86"/>
      <c r="DGL4" s="86"/>
      <c r="DGM4" s="86"/>
      <c r="DGN4" s="86"/>
      <c r="DGO4" s="86" t="s">
        <v>481</v>
      </c>
      <c r="DGP4" s="86">
        <v>2015</v>
      </c>
      <c r="DGQ4" s="86"/>
      <c r="DGR4" s="86"/>
      <c r="DGS4" s="86"/>
      <c r="DGT4" s="86"/>
      <c r="DGU4" s="86"/>
      <c r="DGZ4" s="86"/>
      <c r="DHA4" s="86"/>
      <c r="DHB4" s="86"/>
      <c r="DHC4" s="86" t="s">
        <v>481</v>
      </c>
      <c r="DHD4" s="86">
        <v>2015</v>
      </c>
      <c r="DHE4" s="86"/>
      <c r="DHF4" s="86"/>
      <c r="DHG4" s="86"/>
      <c r="DHH4" s="86"/>
      <c r="DHI4" s="86"/>
      <c r="DHN4" s="86"/>
      <c r="DHO4" s="86"/>
      <c r="DHP4" s="86"/>
      <c r="DHQ4" s="86" t="s">
        <v>481</v>
      </c>
      <c r="DHR4" s="86">
        <v>2015</v>
      </c>
      <c r="DHS4" s="86"/>
      <c r="DHT4" s="86"/>
      <c r="DHU4" s="86"/>
      <c r="DHV4" s="86"/>
      <c r="DHW4" s="86"/>
      <c r="DIB4" s="86"/>
      <c r="DIC4" s="86"/>
      <c r="DID4" s="86"/>
      <c r="DIE4" s="86" t="s">
        <v>481</v>
      </c>
      <c r="DIF4" s="86">
        <v>2015</v>
      </c>
      <c r="DIG4" s="86"/>
      <c r="DIH4" s="86"/>
      <c r="DII4" s="86"/>
      <c r="DIJ4" s="86"/>
      <c r="DIK4" s="86"/>
      <c r="DIP4" s="86"/>
      <c r="DIQ4" s="86"/>
      <c r="DIR4" s="86"/>
      <c r="DIS4" s="86" t="s">
        <v>481</v>
      </c>
      <c r="DIT4" s="86">
        <v>2015</v>
      </c>
      <c r="DIU4" s="86"/>
      <c r="DIV4" s="86"/>
      <c r="DIW4" s="86"/>
      <c r="DIX4" s="86"/>
      <c r="DIY4" s="86"/>
      <c r="DJD4" s="86"/>
      <c r="DJE4" s="86"/>
      <c r="DJF4" s="86"/>
      <c r="DJG4" s="86" t="s">
        <v>481</v>
      </c>
      <c r="DJH4" s="86">
        <v>2015</v>
      </c>
      <c r="DJI4" s="86"/>
      <c r="DJJ4" s="86"/>
      <c r="DJK4" s="86"/>
      <c r="DJL4" s="86"/>
      <c r="DJM4" s="86"/>
      <c r="DJR4" s="86"/>
      <c r="DJS4" s="86"/>
      <c r="DJT4" s="86"/>
      <c r="DJU4" s="86" t="s">
        <v>481</v>
      </c>
      <c r="DJV4" s="86">
        <v>2015</v>
      </c>
      <c r="DJW4" s="86"/>
      <c r="DJX4" s="86"/>
      <c r="DJY4" s="86"/>
      <c r="DJZ4" s="86"/>
      <c r="DKA4" s="86"/>
      <c r="DKF4" s="86"/>
      <c r="DKG4" s="86"/>
      <c r="DKH4" s="86"/>
      <c r="DKI4" s="86" t="s">
        <v>481</v>
      </c>
      <c r="DKJ4" s="86">
        <v>2015</v>
      </c>
      <c r="DKK4" s="86"/>
      <c r="DKL4" s="86"/>
      <c r="DKM4" s="86"/>
      <c r="DKN4" s="86"/>
      <c r="DKO4" s="86"/>
      <c r="DKT4" s="86"/>
      <c r="DKU4" s="86"/>
      <c r="DKV4" s="86"/>
      <c r="DKW4" s="86" t="s">
        <v>481</v>
      </c>
      <c r="DKX4" s="86">
        <v>2015</v>
      </c>
      <c r="DKY4" s="86"/>
      <c r="DKZ4" s="86"/>
      <c r="DLA4" s="86"/>
      <c r="DLB4" s="86"/>
      <c r="DLC4" s="86"/>
      <c r="DLH4" s="86"/>
      <c r="DLI4" s="86"/>
      <c r="DLJ4" s="86"/>
      <c r="DLK4" s="86" t="s">
        <v>481</v>
      </c>
      <c r="DLL4" s="86">
        <v>2015</v>
      </c>
      <c r="DLM4" s="86"/>
      <c r="DLN4" s="86"/>
      <c r="DLO4" s="86"/>
      <c r="DLP4" s="86"/>
      <c r="DLQ4" s="86"/>
      <c r="DLV4" s="86"/>
      <c r="DLW4" s="86"/>
      <c r="DLX4" s="86"/>
      <c r="DLY4" s="86" t="s">
        <v>481</v>
      </c>
      <c r="DLZ4" s="86">
        <v>2015</v>
      </c>
      <c r="DMA4" s="86"/>
      <c r="DMB4" s="86"/>
      <c r="DMC4" s="86"/>
      <c r="DMD4" s="86"/>
      <c r="DME4" s="86"/>
      <c r="DMJ4" s="86"/>
      <c r="DMK4" s="86"/>
      <c r="DML4" s="86"/>
      <c r="DMM4" s="86" t="s">
        <v>481</v>
      </c>
      <c r="DMN4" s="86">
        <v>2015</v>
      </c>
      <c r="DMO4" s="86"/>
      <c r="DMP4" s="86"/>
      <c r="DMQ4" s="86"/>
      <c r="DMR4" s="86"/>
      <c r="DMS4" s="86"/>
      <c r="DMX4" s="86"/>
      <c r="DMY4" s="86"/>
      <c r="DMZ4" s="86"/>
      <c r="DNA4" s="86" t="s">
        <v>481</v>
      </c>
      <c r="DNB4" s="86">
        <v>2015</v>
      </c>
      <c r="DNC4" s="86"/>
      <c r="DND4" s="86"/>
      <c r="DNE4" s="86"/>
      <c r="DNF4" s="86"/>
      <c r="DNG4" s="86"/>
      <c r="DNL4" s="86"/>
      <c r="DNM4" s="86"/>
      <c r="DNN4" s="86"/>
      <c r="DNO4" s="86" t="s">
        <v>481</v>
      </c>
      <c r="DNP4" s="86">
        <v>2015</v>
      </c>
      <c r="DNQ4" s="86"/>
      <c r="DNR4" s="86"/>
      <c r="DNS4" s="86"/>
      <c r="DNT4" s="86"/>
      <c r="DNU4" s="86"/>
      <c r="DNZ4" s="86"/>
      <c r="DOA4" s="86"/>
      <c r="DOB4" s="86"/>
      <c r="DOC4" s="86" t="s">
        <v>481</v>
      </c>
      <c r="DOD4" s="86">
        <v>2015</v>
      </c>
      <c r="DOE4" s="86"/>
      <c r="DOF4" s="86"/>
      <c r="DOG4" s="86"/>
      <c r="DOH4" s="86"/>
      <c r="DOI4" s="86"/>
      <c r="DON4" s="86"/>
      <c r="DOO4" s="86"/>
      <c r="DOP4" s="86"/>
      <c r="DOQ4" s="86" t="s">
        <v>481</v>
      </c>
      <c r="DOR4" s="86">
        <v>2015</v>
      </c>
      <c r="DOS4" s="86"/>
      <c r="DOT4" s="86"/>
      <c r="DOU4" s="86"/>
      <c r="DOV4" s="86"/>
      <c r="DOW4" s="86"/>
      <c r="DPB4" s="86"/>
      <c r="DPC4" s="86"/>
      <c r="DPD4" s="86"/>
      <c r="DPE4" s="86" t="s">
        <v>481</v>
      </c>
      <c r="DPF4" s="86">
        <v>2015</v>
      </c>
      <c r="DPG4" s="86"/>
      <c r="DPH4" s="86"/>
      <c r="DPI4" s="86"/>
      <c r="DPJ4" s="86"/>
      <c r="DPK4" s="86"/>
      <c r="DPP4" s="86"/>
      <c r="DPQ4" s="86"/>
      <c r="DPR4" s="86"/>
      <c r="DPS4" s="86" t="s">
        <v>481</v>
      </c>
      <c r="DPT4" s="86">
        <v>2015</v>
      </c>
      <c r="DPU4" s="86"/>
      <c r="DPV4" s="86"/>
      <c r="DPW4" s="86"/>
      <c r="DPX4" s="86"/>
      <c r="DPY4" s="86"/>
      <c r="DQD4" s="86"/>
      <c r="DQE4" s="86"/>
      <c r="DQF4" s="86"/>
      <c r="DQG4" s="86" t="s">
        <v>481</v>
      </c>
      <c r="DQH4" s="86">
        <v>2015</v>
      </c>
      <c r="DQI4" s="86"/>
      <c r="DQJ4" s="86"/>
      <c r="DQK4" s="86"/>
      <c r="DQL4" s="86"/>
      <c r="DQM4" s="86"/>
      <c r="DQR4" s="86"/>
      <c r="DQS4" s="86"/>
      <c r="DQT4" s="86"/>
      <c r="DQU4" s="86" t="s">
        <v>481</v>
      </c>
      <c r="DQV4" s="86">
        <v>2015</v>
      </c>
      <c r="DQW4" s="86"/>
      <c r="DQX4" s="86"/>
      <c r="DQY4" s="86"/>
      <c r="DQZ4" s="86"/>
      <c r="DRA4" s="86"/>
      <c r="DRF4" s="86"/>
      <c r="DRG4" s="86"/>
      <c r="DRH4" s="86"/>
      <c r="DRI4" s="86" t="s">
        <v>481</v>
      </c>
      <c r="DRJ4" s="86">
        <v>2015</v>
      </c>
      <c r="DRK4" s="86"/>
      <c r="DRL4" s="86"/>
      <c r="DRM4" s="86"/>
      <c r="DRN4" s="86"/>
      <c r="DRO4" s="86"/>
      <c r="DRT4" s="86"/>
      <c r="DRU4" s="86"/>
      <c r="DRV4" s="86"/>
      <c r="DRW4" s="86" t="s">
        <v>481</v>
      </c>
      <c r="DRX4" s="86">
        <v>2015</v>
      </c>
      <c r="DRY4" s="86"/>
      <c r="DRZ4" s="86"/>
      <c r="DSA4" s="86"/>
      <c r="DSB4" s="86"/>
      <c r="DSC4" s="86"/>
      <c r="DSH4" s="86"/>
      <c r="DSI4" s="86"/>
      <c r="DSJ4" s="86"/>
      <c r="DSK4" s="86" t="s">
        <v>481</v>
      </c>
      <c r="DSL4" s="86">
        <v>2015</v>
      </c>
      <c r="DSM4" s="86"/>
      <c r="DSN4" s="86"/>
      <c r="DSO4" s="86"/>
      <c r="DSP4" s="86"/>
      <c r="DSQ4" s="86"/>
      <c r="DSV4" s="86"/>
      <c r="DSW4" s="86"/>
      <c r="DSX4" s="86"/>
      <c r="DSY4" s="86" t="s">
        <v>481</v>
      </c>
      <c r="DSZ4" s="86">
        <v>2015</v>
      </c>
      <c r="DTA4" s="86"/>
      <c r="DTB4" s="86"/>
      <c r="DTC4" s="86"/>
      <c r="DTD4" s="86"/>
      <c r="DTE4" s="86"/>
      <c r="DTJ4" s="86"/>
      <c r="DTK4" s="86"/>
      <c r="DTL4" s="86"/>
      <c r="DTM4" s="86" t="s">
        <v>481</v>
      </c>
      <c r="DTN4" s="86">
        <v>2010</v>
      </c>
      <c r="DTO4" s="86"/>
      <c r="DTP4" s="86"/>
      <c r="DTQ4" s="86"/>
      <c r="DTR4" s="86"/>
      <c r="DTS4" s="86"/>
      <c r="DTX4" s="86"/>
      <c r="DTY4" s="86"/>
      <c r="DTZ4" s="86"/>
      <c r="DUA4" s="86" t="s">
        <v>481</v>
      </c>
      <c r="DUB4" s="86">
        <v>2010</v>
      </c>
      <c r="DUC4" s="86"/>
      <c r="DUD4" s="86"/>
      <c r="DUE4" s="86"/>
      <c r="DUF4" s="86"/>
      <c r="DUG4" s="86"/>
      <c r="DUL4" s="86"/>
      <c r="DUM4" s="86"/>
      <c r="DUN4" s="86"/>
      <c r="DUO4" s="86" t="s">
        <v>481</v>
      </c>
      <c r="DUP4" s="86">
        <v>2010</v>
      </c>
      <c r="DUQ4" s="86"/>
      <c r="DUR4" s="86"/>
      <c r="DUS4" s="86"/>
      <c r="DUT4" s="86"/>
      <c r="DUU4" s="86"/>
      <c r="DUZ4" s="86"/>
      <c r="DVA4" s="86"/>
      <c r="DVB4" s="86"/>
      <c r="DVC4" s="86" t="s">
        <v>481</v>
      </c>
      <c r="DVD4" s="86">
        <v>2010</v>
      </c>
      <c r="DVE4" s="86"/>
      <c r="DVF4" s="86"/>
      <c r="DVG4" s="86"/>
      <c r="DVH4" s="86"/>
      <c r="DVI4" s="86"/>
      <c r="DVN4" s="86"/>
      <c r="DVO4" s="86"/>
      <c r="DVP4" s="86"/>
      <c r="DVQ4" s="86" t="s">
        <v>481</v>
      </c>
      <c r="DVR4" s="86">
        <v>2010</v>
      </c>
      <c r="DVS4" s="86"/>
      <c r="DVT4" s="86"/>
      <c r="DVU4" s="86"/>
      <c r="DVV4" s="86"/>
      <c r="DVW4" s="86"/>
      <c r="DWB4" s="86"/>
      <c r="DWC4" s="86"/>
      <c r="DWD4" s="86"/>
      <c r="DWE4" s="86" t="s">
        <v>481</v>
      </c>
      <c r="DWF4" s="86">
        <v>2010</v>
      </c>
      <c r="DWG4" s="86"/>
      <c r="DWH4" s="86"/>
      <c r="DWI4" s="86"/>
      <c r="DWJ4" s="86"/>
      <c r="DWK4" s="86"/>
      <c r="DWP4" s="86"/>
      <c r="DWQ4" s="86"/>
      <c r="DWR4" s="86"/>
      <c r="DWS4" s="86" t="s">
        <v>481</v>
      </c>
      <c r="DWT4" s="86">
        <v>2010</v>
      </c>
      <c r="DWU4" s="86"/>
      <c r="DWV4" s="86"/>
      <c r="DWW4" s="86"/>
      <c r="DWX4" s="86"/>
      <c r="DWY4" s="86"/>
      <c r="DXD4" s="86"/>
      <c r="DXE4" s="86"/>
      <c r="DXF4" s="86"/>
      <c r="DXG4" s="86" t="s">
        <v>481</v>
      </c>
      <c r="DXH4" s="86">
        <v>2010</v>
      </c>
      <c r="DXI4" s="86"/>
      <c r="DXJ4" s="86"/>
      <c r="DXK4" s="86"/>
      <c r="DXL4" s="86"/>
      <c r="DXM4" s="86"/>
      <c r="DXR4" s="86"/>
      <c r="DXS4" s="86"/>
      <c r="DXT4" s="86"/>
      <c r="DXU4" s="86" t="s">
        <v>481</v>
      </c>
      <c r="DXV4" s="86">
        <v>2010</v>
      </c>
      <c r="DXW4" s="86"/>
      <c r="DXX4" s="86"/>
      <c r="DXY4" s="86"/>
      <c r="DXZ4" s="86"/>
      <c r="DYA4" s="86"/>
      <c r="DYF4" s="86"/>
      <c r="DYG4" s="86"/>
      <c r="DYH4" s="86"/>
      <c r="DYI4" s="86" t="s">
        <v>481</v>
      </c>
      <c r="DYJ4" s="86">
        <v>2010</v>
      </c>
      <c r="DYK4" s="86"/>
      <c r="DYL4" s="86"/>
      <c r="DYM4" s="86"/>
      <c r="DYN4" s="86"/>
      <c r="DYO4" s="86"/>
      <c r="DYT4" s="86"/>
      <c r="DYU4" s="86"/>
      <c r="DYV4" s="86"/>
      <c r="DYW4" s="86" t="s">
        <v>481</v>
      </c>
      <c r="DYX4" s="86">
        <v>2010</v>
      </c>
      <c r="DYY4" s="86"/>
      <c r="DYZ4" s="86"/>
      <c r="DZA4" s="86"/>
      <c r="DZB4" s="86"/>
      <c r="DZC4" s="86"/>
      <c r="DZH4" s="86"/>
      <c r="DZI4" s="86"/>
      <c r="DZJ4" s="86"/>
      <c r="DZK4" s="86" t="s">
        <v>481</v>
      </c>
      <c r="DZL4" s="86">
        <v>2010</v>
      </c>
      <c r="DZM4" s="86"/>
      <c r="DZN4" s="86"/>
      <c r="DZO4" s="86"/>
      <c r="DZP4" s="86"/>
      <c r="DZQ4" s="86"/>
      <c r="DZV4" s="86"/>
      <c r="DZW4" s="86"/>
      <c r="DZX4" s="86"/>
      <c r="DZY4" s="86" t="s">
        <v>481</v>
      </c>
      <c r="DZZ4" s="86">
        <v>2010</v>
      </c>
      <c r="EAA4" s="86"/>
      <c r="EAB4" s="86"/>
      <c r="EAC4" s="86"/>
      <c r="EAD4" s="86"/>
      <c r="EAE4" s="86"/>
      <c r="EAJ4" s="86"/>
      <c r="EAK4" s="86"/>
      <c r="EAL4" s="86"/>
      <c r="EAM4" s="86" t="s">
        <v>481</v>
      </c>
      <c r="EAN4" s="86">
        <v>2010</v>
      </c>
      <c r="EAO4" s="86"/>
      <c r="EAP4" s="86"/>
      <c r="EAQ4" s="86"/>
      <c r="EAR4" s="86"/>
      <c r="EAS4" s="86"/>
      <c r="EAX4" s="86"/>
      <c r="EAY4" s="86"/>
      <c r="EAZ4" s="86"/>
      <c r="EBA4" s="86" t="s">
        <v>481</v>
      </c>
      <c r="EBB4" s="86">
        <v>2010</v>
      </c>
      <c r="EBC4" s="86"/>
      <c r="EBD4" s="86"/>
      <c r="EBE4" s="86"/>
      <c r="EBF4" s="86"/>
      <c r="EBG4" s="86"/>
      <c r="EBL4" s="86"/>
      <c r="EBM4" s="86"/>
      <c r="EBN4" s="86"/>
      <c r="EBO4" s="86" t="s">
        <v>481</v>
      </c>
      <c r="EBP4" s="86">
        <v>2010</v>
      </c>
      <c r="EBQ4" s="86"/>
      <c r="EBR4" s="86"/>
      <c r="EBS4" s="86"/>
      <c r="EBT4" s="86"/>
      <c r="EBU4" s="86"/>
      <c r="EBZ4" s="86"/>
      <c r="ECA4" s="86"/>
      <c r="ECB4" s="86"/>
      <c r="ECC4" s="86" t="s">
        <v>481</v>
      </c>
      <c r="ECD4" s="86">
        <v>2010</v>
      </c>
      <c r="ECE4" s="86"/>
      <c r="ECF4" s="86"/>
      <c r="ECG4" s="86"/>
      <c r="ECH4" s="86"/>
      <c r="ECI4" s="86"/>
      <c r="ECN4" s="86"/>
      <c r="ECO4" s="86"/>
      <c r="ECP4" s="86"/>
      <c r="ECQ4" s="86" t="s">
        <v>481</v>
      </c>
      <c r="ECR4" s="86">
        <v>2010</v>
      </c>
      <c r="ECS4" s="86"/>
      <c r="ECT4" s="86"/>
      <c r="ECU4" s="86"/>
      <c r="ECV4" s="86"/>
      <c r="ECW4" s="86"/>
      <c r="EDB4" s="86"/>
      <c r="EDC4" s="86"/>
      <c r="EDD4" s="86"/>
      <c r="EDE4" s="86" t="s">
        <v>481</v>
      </c>
      <c r="EDF4" s="86">
        <v>2010</v>
      </c>
      <c r="EDG4" s="86"/>
      <c r="EDH4" s="86"/>
      <c r="EDI4" s="86"/>
      <c r="EDJ4" s="86"/>
      <c r="EDK4" s="86"/>
      <c r="EDP4" s="86"/>
      <c r="EDQ4" s="86"/>
      <c r="EDR4" s="86"/>
      <c r="EDS4" s="86" t="s">
        <v>481</v>
      </c>
      <c r="EDT4" s="86">
        <v>2010</v>
      </c>
      <c r="EDU4" s="86"/>
      <c r="EDV4" s="86"/>
      <c r="EDW4" s="86"/>
      <c r="EDX4" s="86"/>
      <c r="EDY4" s="86"/>
      <c r="EED4" s="86"/>
      <c r="EEE4" s="86"/>
      <c r="EEF4" s="86"/>
      <c r="EEG4" s="86" t="s">
        <v>481</v>
      </c>
      <c r="EEH4" s="86">
        <v>2010</v>
      </c>
      <c r="EEI4" s="86"/>
      <c r="EEJ4" s="86"/>
      <c r="EEK4" s="86"/>
      <c r="EEL4" s="86"/>
      <c r="EEM4" s="86"/>
      <c r="EER4" s="86"/>
      <c r="EES4" s="86"/>
      <c r="EET4" s="86"/>
      <c r="EEU4" s="86" t="s">
        <v>481</v>
      </c>
      <c r="EEV4" s="86">
        <v>2010</v>
      </c>
      <c r="EEW4" s="86"/>
      <c r="EEX4" s="86"/>
      <c r="EEY4" s="86"/>
      <c r="EEZ4" s="86"/>
      <c r="EFA4" s="86"/>
      <c r="EFF4" s="86"/>
      <c r="EFG4" s="86"/>
      <c r="EFH4" s="86"/>
      <c r="EFI4" s="86" t="s">
        <v>481</v>
      </c>
      <c r="EFJ4" s="86">
        <v>2010</v>
      </c>
      <c r="EFK4" s="86"/>
      <c r="EFL4" s="86"/>
      <c r="EFM4" s="86"/>
      <c r="EFN4" s="86"/>
      <c r="EFO4" s="86"/>
      <c r="EFT4" s="86"/>
      <c r="EFU4" s="86"/>
      <c r="EFV4" s="86"/>
      <c r="EFW4" s="86" t="s">
        <v>481</v>
      </c>
      <c r="EFX4" s="86">
        <v>2010</v>
      </c>
      <c r="EFY4" s="86"/>
      <c r="EFZ4" s="86"/>
      <c r="EGA4" s="86"/>
      <c r="EGB4" s="86"/>
      <c r="EGC4" s="86"/>
      <c r="EGH4" s="86"/>
      <c r="EGI4" s="86"/>
      <c r="EGJ4" s="86"/>
      <c r="EGK4" s="86" t="s">
        <v>481</v>
      </c>
      <c r="EGL4" s="86">
        <v>2010</v>
      </c>
      <c r="EGM4" s="86"/>
      <c r="EGN4" s="86"/>
      <c r="EGO4" s="86"/>
      <c r="EGP4" s="86"/>
      <c r="EGQ4" s="86"/>
      <c r="EGV4" s="86"/>
      <c r="EGW4" s="86"/>
      <c r="EGX4" s="86"/>
      <c r="EGY4" s="86" t="s">
        <v>481</v>
      </c>
      <c r="EGZ4" s="86">
        <v>2010</v>
      </c>
      <c r="EHA4" s="86"/>
      <c r="EHB4" s="86"/>
      <c r="EHC4" s="86"/>
      <c r="EHD4" s="86"/>
      <c r="EHE4" s="86"/>
      <c r="EHJ4" s="86"/>
      <c r="EHK4" s="86"/>
      <c r="EHL4" s="86"/>
      <c r="EHM4" s="86" t="s">
        <v>481</v>
      </c>
      <c r="EHN4" s="86">
        <v>2010</v>
      </c>
      <c r="EHO4" s="86"/>
      <c r="EHP4" s="86"/>
      <c r="EHQ4" s="86"/>
      <c r="EHR4" s="86"/>
      <c r="EHS4" s="86"/>
      <c r="EHX4" s="86"/>
      <c r="EHY4" s="86"/>
      <c r="EHZ4" s="86"/>
      <c r="EIA4" s="86" t="s">
        <v>481</v>
      </c>
      <c r="EIB4" s="86">
        <v>2010</v>
      </c>
      <c r="EIC4" s="86"/>
      <c r="EID4" s="86"/>
      <c r="EIE4" s="86"/>
      <c r="EIF4" s="86"/>
      <c r="EIG4" s="86"/>
      <c r="EIL4" s="86"/>
      <c r="EIM4" s="86"/>
      <c r="EIN4" s="86"/>
      <c r="EIO4" s="86" t="s">
        <v>481</v>
      </c>
      <c r="EIP4" s="86">
        <v>2010</v>
      </c>
      <c r="EIQ4" s="86"/>
      <c r="EIR4" s="86"/>
      <c r="EIS4" s="86"/>
      <c r="EIT4" s="86"/>
      <c r="EIU4" s="86"/>
      <c r="EIZ4" s="86"/>
      <c r="EJA4" s="86"/>
      <c r="EJB4" s="86"/>
      <c r="EJC4" s="86" t="s">
        <v>481</v>
      </c>
      <c r="EJD4" s="86">
        <v>2010</v>
      </c>
      <c r="EJE4" s="86"/>
      <c r="EJF4" s="86"/>
      <c r="EJG4" s="86"/>
      <c r="EJH4" s="86"/>
      <c r="EJI4" s="86"/>
      <c r="EJN4" s="86"/>
      <c r="EJO4" s="86"/>
      <c r="EJP4" s="86"/>
      <c r="EJQ4" s="86" t="s">
        <v>481</v>
      </c>
      <c r="EJR4" s="86">
        <v>2014</v>
      </c>
      <c r="EJS4" s="86"/>
      <c r="EJT4" s="86"/>
      <c r="EJU4" s="86"/>
      <c r="EJV4" s="86"/>
      <c r="EJW4" s="86"/>
      <c r="EKB4" s="86"/>
      <c r="EKC4" s="86"/>
      <c r="EKD4" s="86"/>
      <c r="EKE4" s="86" t="s">
        <v>481</v>
      </c>
      <c r="EKF4" s="86">
        <v>2014</v>
      </c>
      <c r="EKG4" s="86"/>
      <c r="EKH4" s="86"/>
      <c r="EKI4" s="86"/>
      <c r="EKJ4" s="86"/>
      <c r="EKK4" s="86"/>
      <c r="EKP4" s="86"/>
      <c r="EKQ4" s="86"/>
      <c r="EKR4" s="86"/>
      <c r="EKS4" s="86" t="s">
        <v>481</v>
      </c>
      <c r="EKT4" s="86">
        <v>2014</v>
      </c>
      <c r="EKU4" s="86"/>
      <c r="EKV4" s="86"/>
      <c r="EKW4" s="86"/>
      <c r="EKX4" s="86"/>
      <c r="EKY4" s="86"/>
      <c r="ELD4" s="86"/>
      <c r="ELE4" s="86"/>
      <c r="ELF4" s="86"/>
      <c r="ELG4" s="86" t="s">
        <v>481</v>
      </c>
      <c r="ELH4" s="86">
        <v>2014</v>
      </c>
      <c r="ELI4" s="86"/>
      <c r="ELJ4" s="86"/>
      <c r="ELK4" s="86"/>
      <c r="ELL4" s="86"/>
      <c r="ELM4" s="86"/>
      <c r="ELR4" s="86"/>
      <c r="ELS4" s="86"/>
      <c r="ELT4" s="86"/>
      <c r="ELU4" s="86" t="s">
        <v>481</v>
      </c>
      <c r="ELV4" s="86">
        <v>2014</v>
      </c>
      <c r="ELW4" s="86"/>
      <c r="ELX4" s="86"/>
      <c r="ELY4" s="86"/>
      <c r="ELZ4" s="86"/>
      <c r="EMA4" s="86"/>
      <c r="EMF4" s="86"/>
      <c r="EMG4" s="86"/>
      <c r="EMH4" s="86"/>
      <c r="EMI4" s="86" t="s">
        <v>481</v>
      </c>
      <c r="EMJ4" s="86">
        <v>2014</v>
      </c>
      <c r="EMK4" s="86"/>
      <c r="EML4" s="86"/>
      <c r="EMM4" s="86"/>
      <c r="EMN4" s="86"/>
      <c r="EMO4" s="86"/>
      <c r="EMT4" s="86"/>
      <c r="EMU4" s="86"/>
      <c r="EMV4" s="86"/>
      <c r="EMW4" s="86" t="s">
        <v>481</v>
      </c>
      <c r="EMX4" s="86">
        <v>2014</v>
      </c>
      <c r="EMY4" s="86"/>
      <c r="EMZ4" s="86"/>
      <c r="ENA4" s="86"/>
      <c r="ENB4" s="86"/>
      <c r="ENC4" s="86"/>
      <c r="ENH4" s="86"/>
      <c r="ENI4" s="86"/>
      <c r="ENJ4" s="86"/>
      <c r="ENK4" s="86" t="s">
        <v>481</v>
      </c>
      <c r="ENL4" s="86">
        <v>2014</v>
      </c>
      <c r="ENM4" s="86"/>
      <c r="ENN4" s="86"/>
      <c r="ENO4" s="86"/>
      <c r="ENP4" s="86"/>
      <c r="ENQ4" s="86"/>
      <c r="ENV4" s="86"/>
      <c r="ENW4" s="86"/>
      <c r="ENX4" s="86"/>
      <c r="ENY4" s="86" t="s">
        <v>481</v>
      </c>
      <c r="ENZ4" s="86">
        <v>2014</v>
      </c>
      <c r="EOA4" s="86"/>
      <c r="EOB4" s="86"/>
      <c r="EOC4" s="86"/>
      <c r="EOD4" s="86"/>
      <c r="EOE4" s="86"/>
      <c r="EOJ4" s="86"/>
      <c r="EOK4" s="86"/>
      <c r="EOL4" s="86"/>
      <c r="EOM4" s="86" t="s">
        <v>481</v>
      </c>
      <c r="EON4" s="86">
        <v>2014</v>
      </c>
      <c r="EOO4" s="86"/>
      <c r="EOP4" s="86"/>
      <c r="EOQ4" s="86"/>
      <c r="EOR4" s="86"/>
      <c r="EOS4" s="86"/>
      <c r="EOX4" s="86"/>
      <c r="EOY4" s="86"/>
      <c r="EOZ4" s="86"/>
      <c r="EPA4" s="86" t="s">
        <v>481</v>
      </c>
      <c r="EPB4" s="86">
        <v>2014</v>
      </c>
      <c r="EPC4" s="86"/>
      <c r="EPD4" s="86"/>
      <c r="EPE4" s="86"/>
      <c r="EPF4" s="86"/>
      <c r="EPG4" s="86"/>
      <c r="EPL4" s="86"/>
      <c r="EPM4" s="86"/>
      <c r="EPN4" s="86"/>
      <c r="EPO4" s="86" t="s">
        <v>481</v>
      </c>
      <c r="EPP4" s="86">
        <v>2014</v>
      </c>
      <c r="EPQ4" s="86"/>
      <c r="EPR4" s="86"/>
      <c r="EPS4" s="86"/>
      <c r="EPT4" s="86"/>
      <c r="EPU4" s="86"/>
      <c r="EPZ4" s="86"/>
      <c r="EQA4" s="86"/>
      <c r="EQB4" s="86"/>
      <c r="EQC4" s="86" t="s">
        <v>481</v>
      </c>
      <c r="EQD4" s="86">
        <v>2014</v>
      </c>
      <c r="EQE4" s="86"/>
      <c r="EQF4" s="86"/>
      <c r="EQG4" s="86"/>
      <c r="EQH4" s="86"/>
      <c r="EQI4" s="86"/>
      <c r="EQN4" s="86"/>
      <c r="EQO4" s="86"/>
      <c r="EQP4" s="86"/>
      <c r="EQQ4" s="86" t="s">
        <v>481</v>
      </c>
      <c r="EQR4" s="86">
        <v>2014</v>
      </c>
      <c r="EQS4" s="86"/>
      <c r="EQT4" s="86"/>
      <c r="EQU4" s="86"/>
      <c r="EQV4" s="86"/>
      <c r="EQW4" s="86"/>
      <c r="ERB4" s="86"/>
      <c r="ERC4" s="86"/>
      <c r="ERD4" s="86"/>
      <c r="ERE4" s="86" t="s">
        <v>481</v>
      </c>
      <c r="ERF4" s="86">
        <v>2014</v>
      </c>
      <c r="ERG4" s="86"/>
      <c r="ERH4" s="86"/>
      <c r="ERI4" s="86"/>
      <c r="ERJ4" s="86"/>
      <c r="ERK4" s="86"/>
      <c r="ERP4" s="86"/>
      <c r="ERQ4" s="86"/>
      <c r="ERR4" s="86"/>
      <c r="ERS4" s="86" t="s">
        <v>481</v>
      </c>
      <c r="ERT4" s="86">
        <v>2014</v>
      </c>
      <c r="ERU4" s="86"/>
      <c r="ERV4" s="86"/>
      <c r="ERW4" s="86"/>
      <c r="ERX4" s="86"/>
      <c r="ERY4" s="86"/>
      <c r="ESD4" s="86"/>
      <c r="ESE4" s="86"/>
      <c r="ESF4" s="86"/>
      <c r="ESG4" s="86" t="s">
        <v>481</v>
      </c>
      <c r="ESH4" s="86">
        <v>2014</v>
      </c>
      <c r="ESI4" s="86"/>
      <c r="ESJ4" s="86"/>
      <c r="ESK4" s="86"/>
      <c r="ESL4" s="86"/>
      <c r="ESM4" s="86"/>
      <c r="ESR4" s="86"/>
      <c r="ESS4" s="86"/>
      <c r="EST4" s="86"/>
      <c r="ESU4" s="86" t="s">
        <v>481</v>
      </c>
      <c r="ESV4" s="86">
        <v>2014</v>
      </c>
      <c r="ESW4" s="86"/>
      <c r="ESX4" s="86"/>
      <c r="ESY4" s="86"/>
      <c r="ESZ4" s="86"/>
      <c r="ETA4" s="86"/>
      <c r="ETF4" s="86"/>
      <c r="ETG4" s="86"/>
      <c r="ETH4" s="86"/>
      <c r="ETI4" s="86" t="s">
        <v>481</v>
      </c>
      <c r="ETJ4" s="86">
        <v>2014</v>
      </c>
      <c r="ETK4" s="86"/>
      <c r="ETL4" s="86"/>
      <c r="ETM4" s="86"/>
      <c r="ETN4" s="86"/>
      <c r="ETO4" s="86"/>
      <c r="ETT4" s="86"/>
      <c r="ETU4" s="86"/>
      <c r="ETV4" s="86"/>
      <c r="ETW4" s="86" t="s">
        <v>481</v>
      </c>
      <c r="ETX4" s="86">
        <v>2014</v>
      </c>
      <c r="ETY4" s="86"/>
      <c r="ETZ4" s="86"/>
      <c r="EUA4" s="86"/>
      <c r="EUB4" s="86"/>
      <c r="EUC4" s="86"/>
      <c r="EUH4" s="86"/>
      <c r="EUI4" s="86"/>
      <c r="EUJ4" s="86"/>
      <c r="EUK4" s="86" t="s">
        <v>481</v>
      </c>
      <c r="EUL4" s="86">
        <v>2014</v>
      </c>
      <c r="EUM4" s="86"/>
      <c r="EUN4" s="86"/>
      <c r="EUO4" s="86"/>
      <c r="EUP4" s="86"/>
      <c r="EUQ4" s="86"/>
      <c r="EUV4" s="86"/>
      <c r="EUW4" s="86"/>
      <c r="EUX4" s="86"/>
      <c r="EUY4" s="86" t="s">
        <v>481</v>
      </c>
      <c r="EUZ4" s="86">
        <v>2014</v>
      </c>
      <c r="EVA4" s="86"/>
      <c r="EVB4" s="86"/>
      <c r="EVC4" s="86"/>
      <c r="EVD4" s="86"/>
      <c r="EVE4" s="86"/>
      <c r="EVJ4" s="86"/>
      <c r="EVK4" s="86"/>
      <c r="EVL4" s="86"/>
      <c r="EVM4" s="86" t="s">
        <v>481</v>
      </c>
      <c r="EVN4" s="86">
        <v>2014</v>
      </c>
      <c r="EVO4" s="86"/>
      <c r="EVP4" s="86"/>
      <c r="EVQ4" s="86"/>
      <c r="EVR4" s="86"/>
      <c r="EVS4" s="86"/>
      <c r="EVX4" s="86"/>
      <c r="EVY4" s="86"/>
      <c r="EVZ4" s="86"/>
      <c r="EWA4" s="86" t="s">
        <v>481</v>
      </c>
      <c r="EWB4" s="86">
        <v>2014</v>
      </c>
      <c r="EWC4" s="86"/>
      <c r="EWD4" s="86"/>
      <c r="EWE4" s="86"/>
      <c r="EWF4" s="86"/>
      <c r="EWG4" s="86"/>
      <c r="EWL4" s="86"/>
      <c r="EWM4" s="86"/>
      <c r="EWN4" s="86"/>
      <c r="EWO4" s="86" t="s">
        <v>481</v>
      </c>
      <c r="EWP4" s="86">
        <v>2014</v>
      </c>
      <c r="EWQ4" s="86"/>
      <c r="EWR4" s="86"/>
      <c r="EWS4" s="86"/>
      <c r="EWT4" s="86"/>
      <c r="EWU4" s="86"/>
      <c r="EWZ4" s="86"/>
      <c r="EXA4" s="86"/>
      <c r="EXB4" s="86"/>
      <c r="EXC4" s="86" t="s">
        <v>481</v>
      </c>
      <c r="EXD4" s="86">
        <v>2009</v>
      </c>
      <c r="EXE4" s="86"/>
      <c r="EXF4" s="86"/>
      <c r="EXG4" s="86"/>
      <c r="EXH4" s="86"/>
      <c r="EXI4" s="86"/>
      <c r="EXN4" s="86"/>
      <c r="EXO4" s="86"/>
      <c r="EXP4" s="86"/>
      <c r="EXQ4" s="86" t="s">
        <v>481</v>
      </c>
      <c r="EXR4" s="86">
        <v>2009</v>
      </c>
      <c r="EXS4" s="86"/>
      <c r="EXT4" s="86"/>
      <c r="EXU4" s="86"/>
      <c r="EXV4" s="86"/>
      <c r="EXW4" s="86"/>
      <c r="EYB4" s="86"/>
      <c r="EYC4" s="86"/>
      <c r="EYD4" s="86"/>
      <c r="EYE4" s="86" t="s">
        <v>481</v>
      </c>
      <c r="EYF4" s="86">
        <v>2009</v>
      </c>
      <c r="EYG4" s="86"/>
      <c r="EYH4" s="86"/>
      <c r="EYI4" s="86"/>
      <c r="EYJ4" s="86"/>
      <c r="EYK4" s="86"/>
      <c r="EYP4" s="86"/>
      <c r="EYQ4" s="86"/>
      <c r="EYR4" s="86"/>
      <c r="EYS4" s="86" t="s">
        <v>481</v>
      </c>
      <c r="EYT4" s="86">
        <v>2009</v>
      </c>
      <c r="EYU4" s="86"/>
      <c r="EYV4" s="86"/>
      <c r="EYW4" s="86"/>
      <c r="EYX4" s="86"/>
      <c r="EYY4" s="86"/>
      <c r="EZD4" s="86"/>
      <c r="EZE4" s="86"/>
      <c r="EZF4" s="86"/>
      <c r="EZG4" s="86" t="s">
        <v>481</v>
      </c>
      <c r="EZH4" s="86">
        <v>2009</v>
      </c>
      <c r="EZI4" s="86"/>
      <c r="EZJ4" s="86"/>
      <c r="EZK4" s="86"/>
      <c r="EZL4" s="86"/>
      <c r="EZM4" s="86"/>
      <c r="EZR4" s="86"/>
      <c r="EZS4" s="86"/>
      <c r="EZT4" s="86"/>
      <c r="EZU4" s="86" t="s">
        <v>481</v>
      </c>
      <c r="EZV4" s="86">
        <v>2009</v>
      </c>
      <c r="EZW4" s="86"/>
      <c r="EZX4" s="86"/>
      <c r="EZY4" s="86"/>
      <c r="EZZ4" s="86"/>
      <c r="FAA4" s="86"/>
      <c r="FAF4" s="86"/>
      <c r="FAG4" s="86"/>
      <c r="FAH4" s="86"/>
      <c r="FAI4" s="86" t="s">
        <v>481</v>
      </c>
      <c r="FAJ4" s="86">
        <v>2009</v>
      </c>
      <c r="FAK4" s="86"/>
      <c r="FAL4" s="86"/>
      <c r="FAM4" s="86"/>
      <c r="FAN4" s="86"/>
      <c r="FAO4" s="86"/>
      <c r="FAT4" s="86"/>
      <c r="FAU4" s="86"/>
      <c r="FAV4" s="86"/>
      <c r="FAW4" s="86" t="s">
        <v>481</v>
      </c>
      <c r="FAX4" s="86">
        <v>2009</v>
      </c>
      <c r="FAY4" s="86"/>
      <c r="FAZ4" s="86"/>
      <c r="FBA4" s="86"/>
      <c r="FBB4" s="86"/>
      <c r="FBC4" s="86"/>
      <c r="FBH4" s="86"/>
      <c r="FBI4" s="86"/>
      <c r="FBJ4" s="86"/>
      <c r="FBK4" s="86" t="s">
        <v>481</v>
      </c>
      <c r="FBL4" s="86">
        <v>2009</v>
      </c>
      <c r="FBM4" s="86"/>
      <c r="FBN4" s="86"/>
      <c r="FBO4" s="86"/>
      <c r="FBP4" s="86"/>
      <c r="FBQ4" s="86"/>
      <c r="FBV4" s="86"/>
      <c r="FBW4" s="86"/>
      <c r="FBX4" s="86"/>
      <c r="FBY4" s="86" t="s">
        <v>481</v>
      </c>
      <c r="FBZ4" s="86">
        <v>2009</v>
      </c>
      <c r="FCA4" s="86"/>
      <c r="FCB4" s="86"/>
      <c r="FCC4" s="86"/>
      <c r="FCD4" s="86"/>
      <c r="FCE4" s="86"/>
      <c r="FCJ4" s="86"/>
      <c r="FCK4" s="86"/>
      <c r="FCL4" s="86"/>
      <c r="FCM4" s="86" t="s">
        <v>481</v>
      </c>
      <c r="FCN4" s="86">
        <v>2009</v>
      </c>
      <c r="FCO4" s="86"/>
      <c r="FCP4" s="86"/>
      <c r="FCQ4" s="86"/>
      <c r="FCR4" s="86"/>
      <c r="FCS4" s="86"/>
      <c r="FCX4" s="86"/>
      <c r="FCY4" s="86"/>
      <c r="FCZ4" s="86"/>
      <c r="FDA4" s="86" t="s">
        <v>481</v>
      </c>
      <c r="FDB4" s="86">
        <v>2009</v>
      </c>
      <c r="FDC4" s="86"/>
      <c r="FDD4" s="86"/>
      <c r="FDE4" s="86"/>
      <c r="FDF4" s="86"/>
      <c r="FDG4" s="86"/>
      <c r="FDL4" s="86"/>
      <c r="FDM4" s="86"/>
      <c r="FDN4" s="86"/>
      <c r="FDO4" s="86" t="s">
        <v>481</v>
      </c>
      <c r="FDP4" s="86">
        <v>2009</v>
      </c>
      <c r="FDQ4" s="86"/>
      <c r="FDR4" s="86"/>
      <c r="FDS4" s="86"/>
      <c r="FDT4" s="86"/>
      <c r="FDU4" s="86"/>
      <c r="FDZ4" s="86"/>
      <c r="FEA4" s="86"/>
      <c r="FEB4" s="86"/>
      <c r="FEC4" s="86" t="s">
        <v>481</v>
      </c>
      <c r="FED4" s="86">
        <v>2009</v>
      </c>
      <c r="FEE4" s="86"/>
      <c r="FEF4" s="86"/>
      <c r="FEG4" s="86"/>
      <c r="FEH4" s="86"/>
      <c r="FEI4" s="86"/>
      <c r="FEN4" s="86"/>
      <c r="FEO4" s="86"/>
      <c r="FEP4" s="86"/>
      <c r="FEQ4" s="86" t="s">
        <v>481</v>
      </c>
      <c r="FER4" s="86">
        <v>2009</v>
      </c>
      <c r="FES4" s="86"/>
      <c r="FET4" s="86"/>
      <c r="FEU4" s="86"/>
      <c r="FEV4" s="86"/>
      <c r="FEW4" s="86"/>
      <c r="FFB4" s="86"/>
      <c r="FFC4" s="86"/>
      <c r="FFD4" s="86"/>
      <c r="FFE4" s="86" t="s">
        <v>481</v>
      </c>
      <c r="FFF4" s="86">
        <v>2009</v>
      </c>
      <c r="FFG4" s="86"/>
      <c r="FFH4" s="86"/>
      <c r="FFI4" s="86"/>
      <c r="FFJ4" s="86"/>
      <c r="FFK4" s="86"/>
      <c r="FFP4" s="86"/>
      <c r="FFQ4" s="86"/>
      <c r="FFR4" s="86"/>
      <c r="FFS4" s="86" t="s">
        <v>481</v>
      </c>
      <c r="FFT4" s="86">
        <v>2009</v>
      </c>
      <c r="FFU4" s="86"/>
      <c r="FFV4" s="86"/>
      <c r="FFW4" s="86"/>
      <c r="FFX4" s="86"/>
      <c r="FFY4" s="86"/>
      <c r="FGD4" s="86"/>
      <c r="FGE4" s="86"/>
      <c r="FGF4" s="86"/>
      <c r="FGG4" s="86" t="s">
        <v>481</v>
      </c>
      <c r="FGH4" s="86">
        <v>2009</v>
      </c>
      <c r="FGI4" s="86"/>
      <c r="FGJ4" s="86"/>
      <c r="FGK4" s="86"/>
      <c r="FGL4" s="86"/>
      <c r="FGM4" s="86"/>
      <c r="FGR4" s="86"/>
      <c r="FGS4" s="86"/>
      <c r="FGT4" s="86"/>
      <c r="FGU4" s="86" t="s">
        <v>481</v>
      </c>
      <c r="FGV4" s="86">
        <v>2009</v>
      </c>
      <c r="FGW4" s="86"/>
      <c r="FGX4" s="86"/>
      <c r="FGY4" s="86"/>
      <c r="FGZ4" s="86"/>
      <c r="FHA4" s="86"/>
      <c r="FHF4" s="86"/>
      <c r="FHG4" s="86"/>
      <c r="FHH4" s="86"/>
      <c r="FHI4" s="86" t="s">
        <v>481</v>
      </c>
      <c r="FHJ4" s="86">
        <v>2009</v>
      </c>
      <c r="FHK4" s="86"/>
      <c r="FHL4" s="86"/>
      <c r="FHM4" s="86"/>
      <c r="FHN4" s="86"/>
      <c r="FHO4" s="86"/>
      <c r="FHT4" s="86"/>
      <c r="FHU4" s="86"/>
      <c r="FHV4" s="86"/>
      <c r="FHW4" s="86" t="s">
        <v>481</v>
      </c>
      <c r="FHX4" s="86">
        <v>2009</v>
      </c>
      <c r="FHY4" s="86"/>
      <c r="FHZ4" s="86"/>
      <c r="FIA4" s="86"/>
      <c r="FIB4" s="86"/>
      <c r="FIC4" s="86"/>
      <c r="FIH4" s="86"/>
      <c r="FII4" s="86"/>
      <c r="FIJ4" s="86"/>
      <c r="FIK4" s="86" t="s">
        <v>481</v>
      </c>
      <c r="FIL4" s="86">
        <v>2009</v>
      </c>
      <c r="FIM4" s="86"/>
      <c r="FIN4" s="86"/>
      <c r="FIO4" s="86"/>
      <c r="FIP4" s="86"/>
      <c r="FIQ4" s="86"/>
      <c r="FIV4" s="86"/>
      <c r="FIW4" s="86"/>
      <c r="FIX4" s="86"/>
      <c r="FIY4" s="86" t="s">
        <v>481</v>
      </c>
      <c r="FIZ4" s="86">
        <v>2009</v>
      </c>
      <c r="FJA4" s="86"/>
      <c r="FJB4" s="86"/>
      <c r="FJC4" s="86"/>
      <c r="FJD4" s="86"/>
      <c r="FJE4" s="86"/>
      <c r="FJJ4" s="86"/>
      <c r="FJK4" s="86"/>
      <c r="FJL4" s="86"/>
      <c r="FJM4" s="86" t="s">
        <v>481</v>
      </c>
      <c r="FJN4" s="86">
        <v>2009</v>
      </c>
      <c r="FJO4" s="86"/>
      <c r="FJP4" s="86"/>
      <c r="FJQ4" s="86"/>
      <c r="FJR4" s="86"/>
      <c r="FJS4" s="86"/>
      <c r="FJX4" s="86"/>
      <c r="FJY4" s="86"/>
      <c r="FJZ4" s="86"/>
      <c r="FKA4" s="86" t="s">
        <v>481</v>
      </c>
      <c r="FKB4" s="86">
        <v>2009</v>
      </c>
      <c r="FKC4" s="86"/>
      <c r="FKD4" s="86"/>
      <c r="FKE4" s="86"/>
      <c r="FKF4" s="86"/>
      <c r="FKG4" s="86"/>
      <c r="FKL4" s="86"/>
      <c r="FKM4" s="86"/>
      <c r="FKN4" s="86"/>
      <c r="FKO4" s="86" t="s">
        <v>481</v>
      </c>
      <c r="FKP4" s="86">
        <v>2009</v>
      </c>
      <c r="FKQ4" s="86"/>
      <c r="FKR4" s="86"/>
      <c r="FKS4" s="86"/>
      <c r="FKT4" s="86"/>
      <c r="FKU4" s="86"/>
      <c r="FKZ4" s="86"/>
      <c r="FLA4" s="86"/>
      <c r="FLB4" s="86"/>
      <c r="FLC4" s="86" t="s">
        <v>481</v>
      </c>
      <c r="FLD4" s="86">
        <v>2009</v>
      </c>
      <c r="FLE4" s="86"/>
      <c r="FLF4" s="86"/>
      <c r="FLG4" s="86"/>
      <c r="FLH4" s="86"/>
      <c r="FLI4" s="86"/>
      <c r="FLN4" s="86"/>
      <c r="FLO4" s="86"/>
      <c r="FLP4" s="86"/>
      <c r="FLQ4" s="86" t="s">
        <v>481</v>
      </c>
      <c r="FLR4" s="86">
        <v>2009</v>
      </c>
      <c r="FLS4" s="86"/>
      <c r="FLT4" s="86"/>
      <c r="FLU4" s="86"/>
      <c r="FLV4" s="86"/>
      <c r="FLW4" s="86"/>
      <c r="FMB4" s="86"/>
      <c r="FMC4" s="86"/>
      <c r="FMD4" s="86"/>
      <c r="FME4" s="86" t="s">
        <v>481</v>
      </c>
      <c r="FMF4" s="86">
        <v>2012</v>
      </c>
      <c r="FMG4" s="86"/>
      <c r="FMH4" s="86"/>
      <c r="FMI4" s="86"/>
      <c r="FMJ4" s="86"/>
      <c r="FMK4" s="86"/>
      <c r="FMP4" s="86"/>
      <c r="FMQ4" s="86"/>
      <c r="FMR4" s="86"/>
      <c r="FMS4" s="86" t="s">
        <v>481</v>
      </c>
      <c r="FMT4" s="86">
        <v>2012</v>
      </c>
      <c r="FMU4" s="86"/>
      <c r="FMV4" s="86"/>
      <c r="FMW4" s="86"/>
      <c r="FMX4" s="86"/>
      <c r="FMY4" s="86"/>
      <c r="FND4" s="86"/>
      <c r="FNE4" s="86"/>
      <c r="FNF4" s="86"/>
      <c r="FNG4" s="86" t="s">
        <v>481</v>
      </c>
      <c r="FNH4" s="86">
        <v>2012</v>
      </c>
      <c r="FNI4" s="86"/>
      <c r="FNJ4" s="86"/>
      <c r="FNK4" s="86"/>
      <c r="FNL4" s="86"/>
      <c r="FNM4" s="86"/>
      <c r="FNR4" s="86"/>
      <c r="FNS4" s="86"/>
      <c r="FNT4" s="86"/>
      <c r="FNU4" s="86" t="s">
        <v>481</v>
      </c>
      <c r="FNV4" s="86">
        <v>2012</v>
      </c>
      <c r="FNW4" s="86"/>
      <c r="FNX4" s="86"/>
      <c r="FNY4" s="86"/>
      <c r="FNZ4" s="86"/>
      <c r="FOA4" s="86"/>
      <c r="FOF4" s="86"/>
      <c r="FOG4" s="86"/>
      <c r="FOH4" s="86"/>
      <c r="FOI4" s="86" t="s">
        <v>481</v>
      </c>
      <c r="FOJ4" s="86">
        <v>2012</v>
      </c>
      <c r="FOK4" s="86"/>
      <c r="FOL4" s="86"/>
      <c r="FOM4" s="86"/>
      <c r="FON4" s="86"/>
      <c r="FOO4" s="86"/>
      <c r="FOT4" s="86"/>
      <c r="FOU4" s="86"/>
      <c r="FOV4" s="86"/>
      <c r="FOW4" s="86" t="s">
        <v>481</v>
      </c>
      <c r="FOX4" s="86">
        <v>2012</v>
      </c>
      <c r="FOY4" s="86"/>
      <c r="FOZ4" s="86"/>
      <c r="FPA4" s="86"/>
      <c r="FPB4" s="86"/>
      <c r="FPC4" s="86"/>
      <c r="FPH4" s="86"/>
      <c r="FPI4" s="86"/>
      <c r="FPJ4" s="86"/>
      <c r="FPK4" s="86" t="s">
        <v>481</v>
      </c>
      <c r="FPL4" s="86">
        <v>2012</v>
      </c>
      <c r="FPM4" s="86"/>
      <c r="FPN4" s="86"/>
      <c r="FPO4" s="86"/>
      <c r="FPP4" s="86"/>
      <c r="FPQ4" s="86"/>
      <c r="FPV4" s="86"/>
      <c r="FPW4" s="86"/>
      <c r="FPX4" s="86"/>
      <c r="FPY4" s="86" t="s">
        <v>481</v>
      </c>
      <c r="FPZ4" s="86">
        <v>2012</v>
      </c>
      <c r="FQA4" s="86"/>
      <c r="FQB4" s="86"/>
      <c r="FQC4" s="86"/>
      <c r="FQD4" s="86"/>
      <c r="FQE4" s="86"/>
      <c r="FQJ4" s="86"/>
      <c r="FQK4" s="86"/>
      <c r="FQL4" s="86"/>
      <c r="FQM4" s="86" t="s">
        <v>481</v>
      </c>
      <c r="FQN4" s="86">
        <v>2012</v>
      </c>
      <c r="FQO4" s="86"/>
      <c r="FQP4" s="86"/>
      <c r="FQQ4" s="86"/>
      <c r="FQR4" s="86"/>
      <c r="FQS4" s="86"/>
      <c r="FQX4" s="86"/>
      <c r="FQY4" s="86"/>
      <c r="FQZ4" s="86"/>
      <c r="FRA4" s="86" t="s">
        <v>481</v>
      </c>
      <c r="FRB4" s="86">
        <v>2012</v>
      </c>
      <c r="FRC4" s="86"/>
      <c r="FRD4" s="86"/>
      <c r="FRE4" s="86"/>
      <c r="FRF4" s="86"/>
      <c r="FRG4" s="86"/>
      <c r="FRL4" s="86"/>
      <c r="FRM4" s="86"/>
      <c r="FRN4" s="86"/>
      <c r="FRO4" s="86" t="s">
        <v>481</v>
      </c>
      <c r="FRP4" s="86">
        <v>2012</v>
      </c>
      <c r="FRQ4" s="86"/>
      <c r="FRR4" s="86"/>
      <c r="FRS4" s="86"/>
      <c r="FRT4" s="86"/>
      <c r="FRU4" s="86"/>
      <c r="FRZ4" s="86"/>
      <c r="FSA4" s="86"/>
      <c r="FSB4" s="86"/>
      <c r="FSC4" s="86" t="s">
        <v>481</v>
      </c>
      <c r="FSD4" s="86">
        <v>2012</v>
      </c>
      <c r="FSE4" s="86"/>
      <c r="FSF4" s="86"/>
      <c r="FSG4" s="86"/>
      <c r="FSH4" s="86"/>
      <c r="FSI4" s="86"/>
      <c r="FSN4" s="86"/>
      <c r="FSO4" s="86"/>
      <c r="FSP4" s="86"/>
      <c r="FSQ4" s="86" t="s">
        <v>481</v>
      </c>
      <c r="FSR4" s="86">
        <v>2012</v>
      </c>
      <c r="FSS4" s="86"/>
      <c r="FST4" s="86"/>
      <c r="FSU4" s="86"/>
      <c r="FSV4" s="86"/>
      <c r="FSW4" s="86"/>
      <c r="FTB4" s="86"/>
      <c r="FTC4" s="86"/>
      <c r="FTD4" s="86"/>
      <c r="FTE4" s="86" t="s">
        <v>481</v>
      </c>
      <c r="FTF4" s="86">
        <v>2012</v>
      </c>
      <c r="FTG4" s="86"/>
      <c r="FTH4" s="86"/>
      <c r="FTI4" s="86"/>
      <c r="FTJ4" s="86"/>
      <c r="FTK4" s="86"/>
      <c r="FTP4" s="86"/>
      <c r="FTQ4" s="86"/>
      <c r="FTR4" s="86"/>
      <c r="FTS4" s="86" t="s">
        <v>481</v>
      </c>
      <c r="FTT4" s="86">
        <v>2012</v>
      </c>
      <c r="FTU4" s="86"/>
      <c r="FTV4" s="86"/>
      <c r="FTW4" s="86"/>
      <c r="FTX4" s="86"/>
      <c r="FTY4" s="86"/>
      <c r="FUD4" s="86"/>
      <c r="FUE4" s="86"/>
      <c r="FUF4" s="86"/>
      <c r="FUG4" s="86" t="s">
        <v>481</v>
      </c>
      <c r="FUH4" s="86">
        <v>2012</v>
      </c>
      <c r="FUI4" s="86"/>
      <c r="FUJ4" s="86"/>
      <c r="FUK4" s="86"/>
      <c r="FUL4" s="86"/>
      <c r="FUM4" s="86"/>
      <c r="FUR4" s="86"/>
      <c r="FUS4" s="86"/>
      <c r="FUT4" s="86"/>
      <c r="FUU4" s="86" t="s">
        <v>481</v>
      </c>
      <c r="FUV4" s="86">
        <v>2012</v>
      </c>
      <c r="FUW4" s="86"/>
      <c r="FUX4" s="86"/>
      <c r="FUY4" s="86"/>
      <c r="FUZ4" s="86"/>
      <c r="FVA4" s="86"/>
      <c r="FVF4" s="86"/>
      <c r="FVG4" s="86"/>
      <c r="FVH4" s="86"/>
      <c r="FVI4" s="86" t="s">
        <v>481</v>
      </c>
      <c r="FVJ4" s="86">
        <v>2012</v>
      </c>
      <c r="FVK4" s="86"/>
      <c r="FVL4" s="86"/>
      <c r="FVM4" s="86"/>
      <c r="FVN4" s="86"/>
      <c r="FVO4" s="86"/>
      <c r="FVT4" s="86"/>
      <c r="FVU4" s="86"/>
      <c r="FVV4" s="86"/>
      <c r="FVW4" s="86" t="s">
        <v>481</v>
      </c>
      <c r="FVX4" s="86">
        <v>2014</v>
      </c>
      <c r="FVY4" s="86"/>
      <c r="FVZ4" s="86"/>
      <c r="FWA4" s="86"/>
      <c r="FWB4" s="86"/>
      <c r="FWC4" s="86"/>
      <c r="FWH4" s="86"/>
      <c r="FWI4" s="86"/>
      <c r="FWJ4" s="86"/>
      <c r="FWK4" s="86" t="s">
        <v>481</v>
      </c>
      <c r="FWL4" s="86">
        <v>2014</v>
      </c>
      <c r="FWM4" s="86"/>
      <c r="FWN4" s="86"/>
      <c r="FWO4" s="86"/>
      <c r="FWP4" s="86"/>
      <c r="FWQ4" s="86"/>
      <c r="FWV4" s="86"/>
      <c r="FWW4" s="86"/>
      <c r="FWX4" s="86"/>
      <c r="FWY4" s="86" t="s">
        <v>481</v>
      </c>
      <c r="FWZ4" s="86">
        <v>2014</v>
      </c>
      <c r="FXA4" s="86"/>
      <c r="FXB4" s="86"/>
      <c r="FXC4" s="86"/>
      <c r="FXD4" s="86"/>
      <c r="FXE4" s="86"/>
      <c r="FXJ4" s="86"/>
      <c r="FXK4" s="86"/>
      <c r="FXL4" s="86"/>
      <c r="FXM4" s="86" t="s">
        <v>481</v>
      </c>
      <c r="FXN4" s="86">
        <v>2014</v>
      </c>
      <c r="FXO4" s="86"/>
      <c r="FXP4" s="86"/>
      <c r="FXQ4" s="86"/>
      <c r="FXR4" s="86"/>
      <c r="FXS4" s="86"/>
      <c r="FXX4" s="86"/>
      <c r="FXY4" s="86"/>
      <c r="FXZ4" s="86"/>
      <c r="FYA4" s="86" t="s">
        <v>481</v>
      </c>
      <c r="FYB4" s="86">
        <v>2014</v>
      </c>
      <c r="FYC4" s="86"/>
      <c r="FYD4" s="86"/>
      <c r="FYE4" s="86"/>
      <c r="FYF4" s="86"/>
      <c r="FYG4" s="86"/>
      <c r="FYL4" s="86"/>
      <c r="FYM4" s="86"/>
      <c r="FYN4" s="86"/>
      <c r="FYO4" s="86" t="s">
        <v>481</v>
      </c>
      <c r="FYP4" s="86">
        <v>2014</v>
      </c>
      <c r="FYQ4" s="86"/>
      <c r="FYR4" s="86"/>
      <c r="FYS4" s="86"/>
      <c r="FYT4" s="86"/>
      <c r="FYU4" s="86"/>
      <c r="FYZ4" s="86"/>
      <c r="FZA4" s="86"/>
      <c r="FZB4" s="86"/>
      <c r="FZC4" s="86" t="s">
        <v>481</v>
      </c>
      <c r="FZD4" s="86">
        <v>2014</v>
      </c>
      <c r="FZE4" s="86"/>
      <c r="FZF4" s="86"/>
      <c r="FZG4" s="86"/>
      <c r="FZH4" s="86"/>
      <c r="FZI4" s="86"/>
      <c r="FZN4" s="86"/>
      <c r="FZO4" s="86"/>
      <c r="FZP4" s="86"/>
      <c r="FZQ4" s="86" t="s">
        <v>481</v>
      </c>
      <c r="FZR4" s="86">
        <v>2014</v>
      </c>
      <c r="FZS4" s="86"/>
      <c r="FZT4" s="86"/>
      <c r="FZU4" s="86"/>
      <c r="FZV4" s="86"/>
      <c r="FZW4" s="86"/>
      <c r="GAB4" s="86"/>
      <c r="GAC4" s="86"/>
      <c r="GAD4" s="86"/>
      <c r="GAE4" s="86" t="s">
        <v>481</v>
      </c>
      <c r="GAF4" s="86">
        <v>2014</v>
      </c>
      <c r="GAG4" s="86"/>
      <c r="GAH4" s="86"/>
      <c r="GAI4" s="86"/>
      <c r="GAJ4" s="86"/>
      <c r="GAK4" s="86"/>
      <c r="GAP4" s="86"/>
      <c r="GAQ4" s="86"/>
      <c r="GAR4" s="86"/>
      <c r="GAS4" s="86" t="s">
        <v>481</v>
      </c>
      <c r="GAT4" s="86">
        <v>2014</v>
      </c>
      <c r="GAU4" s="86"/>
      <c r="GAV4" s="86"/>
      <c r="GAW4" s="86"/>
      <c r="GAX4" s="86"/>
      <c r="GAY4" s="86"/>
      <c r="GBD4" s="86"/>
      <c r="GBE4" s="86"/>
      <c r="GBF4" s="86"/>
      <c r="GBG4" s="86" t="s">
        <v>481</v>
      </c>
      <c r="GBH4" s="86">
        <v>2014</v>
      </c>
      <c r="GBI4" s="86"/>
      <c r="GBJ4" s="86"/>
      <c r="GBK4" s="86"/>
      <c r="GBL4" s="86"/>
      <c r="GBM4" s="86"/>
      <c r="GBR4" s="86"/>
      <c r="GBS4" s="86"/>
      <c r="GBT4" s="86"/>
      <c r="GBU4" s="86" t="s">
        <v>481</v>
      </c>
      <c r="GBV4" s="86">
        <v>2014</v>
      </c>
      <c r="GBW4" s="86"/>
      <c r="GBX4" s="86"/>
      <c r="GBY4" s="86"/>
      <c r="GBZ4" s="86"/>
      <c r="GCA4" s="86"/>
      <c r="GCF4" s="86"/>
      <c r="GCG4" s="86"/>
      <c r="GCH4" s="86"/>
      <c r="GCI4" s="86" t="s">
        <v>481</v>
      </c>
      <c r="GCJ4" s="86">
        <v>2014</v>
      </c>
      <c r="GCK4" s="86"/>
      <c r="GCL4" s="86"/>
      <c r="GCM4" s="86"/>
      <c r="GCN4" s="86"/>
      <c r="GCO4" s="86"/>
      <c r="GCT4" s="86"/>
      <c r="GCU4" s="86"/>
      <c r="GCV4" s="86"/>
      <c r="GCW4" s="86" t="s">
        <v>481</v>
      </c>
      <c r="GCX4" s="86">
        <v>2014</v>
      </c>
      <c r="GCY4" s="86"/>
      <c r="GCZ4" s="86"/>
      <c r="GDA4" s="86"/>
      <c r="GDB4" s="86"/>
      <c r="GDC4" s="86"/>
      <c r="GDH4" s="86"/>
      <c r="GDI4" s="86"/>
      <c r="GDJ4" s="86"/>
      <c r="GDK4" s="86" t="s">
        <v>481</v>
      </c>
      <c r="GDL4" s="86">
        <v>2014</v>
      </c>
      <c r="GDM4" s="86"/>
      <c r="GDN4" s="86"/>
      <c r="GDO4" s="86"/>
      <c r="GDP4" s="86"/>
      <c r="GDQ4" s="86"/>
      <c r="GDV4" s="86"/>
      <c r="GDW4" s="86"/>
      <c r="GDX4" s="86"/>
      <c r="GDY4" s="86" t="s">
        <v>481</v>
      </c>
      <c r="GDZ4" s="86">
        <v>2014</v>
      </c>
      <c r="GEA4" s="86"/>
      <c r="GEB4" s="86"/>
      <c r="GEC4" s="86"/>
      <c r="GED4" s="86"/>
      <c r="GEE4" s="86"/>
      <c r="GEJ4" s="86"/>
      <c r="GEK4" s="86"/>
      <c r="GEL4" s="86"/>
      <c r="GEM4" s="86" t="s">
        <v>481</v>
      </c>
      <c r="GEN4" s="86">
        <v>2014</v>
      </c>
      <c r="GEO4" s="86"/>
      <c r="GEP4" s="86"/>
      <c r="GEQ4" s="86"/>
      <c r="GER4" s="86"/>
      <c r="GES4" s="86"/>
      <c r="GEX4" s="86"/>
      <c r="GEY4" s="86"/>
      <c r="GEZ4" s="86"/>
      <c r="GFA4" s="86" t="s">
        <v>481</v>
      </c>
      <c r="GFB4" s="86">
        <v>2014</v>
      </c>
      <c r="GFC4" s="86"/>
      <c r="GFD4" s="86"/>
      <c r="GFE4" s="86"/>
      <c r="GFF4" s="86"/>
      <c r="GFG4" s="86"/>
      <c r="GFL4" s="86"/>
      <c r="GFM4" s="86"/>
      <c r="GFN4" s="86"/>
      <c r="GFO4" s="86" t="s">
        <v>481</v>
      </c>
      <c r="GFP4" s="86">
        <v>2014</v>
      </c>
      <c r="GFQ4" s="86"/>
      <c r="GFR4" s="86"/>
      <c r="GFS4" s="86"/>
      <c r="GFT4" s="86"/>
      <c r="GFU4" s="86"/>
      <c r="GFZ4" s="86"/>
      <c r="GGA4" s="86"/>
      <c r="GGB4" s="86"/>
      <c r="GGC4" s="86" t="s">
        <v>481</v>
      </c>
      <c r="GGD4" s="86">
        <v>2014</v>
      </c>
      <c r="GGE4" s="86"/>
      <c r="GGF4" s="86"/>
      <c r="GGG4" s="86"/>
      <c r="GGH4" s="86"/>
      <c r="GGI4" s="86"/>
      <c r="GGN4" s="86"/>
      <c r="GGO4" s="86"/>
      <c r="GGP4" s="86"/>
      <c r="GGQ4" s="86" t="s">
        <v>481</v>
      </c>
      <c r="GGR4" s="86">
        <v>2014</v>
      </c>
      <c r="GGS4" s="86"/>
      <c r="GGT4" s="86"/>
      <c r="GGU4" s="86"/>
      <c r="GGV4" s="86"/>
      <c r="GGW4" s="86"/>
      <c r="GHB4" s="86"/>
      <c r="GHC4" s="86"/>
      <c r="GHD4" s="86"/>
      <c r="GHE4" s="86" t="s">
        <v>481</v>
      </c>
      <c r="GHF4" s="86">
        <v>2014</v>
      </c>
      <c r="GHG4" s="86"/>
      <c r="GHH4" s="86"/>
      <c r="GHI4" s="86"/>
      <c r="GHJ4" s="86"/>
      <c r="GHK4" s="86"/>
      <c r="GHP4" s="86"/>
      <c r="GHQ4" s="86"/>
      <c r="GHR4" s="86"/>
      <c r="GHS4" s="86" t="s">
        <v>481</v>
      </c>
      <c r="GHT4" s="86">
        <v>2017</v>
      </c>
      <c r="GHU4" s="86"/>
      <c r="GHV4" s="86"/>
      <c r="GHW4" s="86"/>
      <c r="GHX4" s="86"/>
      <c r="GHY4" s="86"/>
      <c r="GID4" s="86"/>
      <c r="GIE4" s="86"/>
      <c r="GIF4" s="86"/>
      <c r="GIG4" s="86" t="s">
        <v>481</v>
      </c>
      <c r="GIH4" s="86">
        <v>2017</v>
      </c>
      <c r="GII4" s="86"/>
      <c r="GIJ4" s="86"/>
      <c r="GIK4" s="86"/>
      <c r="GIL4" s="86"/>
      <c r="GIM4" s="86"/>
      <c r="GIR4" s="86"/>
      <c r="GIS4" s="86"/>
      <c r="GIT4" s="86"/>
      <c r="GIU4" s="86" t="s">
        <v>481</v>
      </c>
      <c r="GIV4" s="86">
        <v>2017</v>
      </c>
      <c r="GIW4" s="86"/>
      <c r="GIX4" s="86"/>
      <c r="GIY4" s="86"/>
      <c r="GIZ4" s="86"/>
      <c r="GJA4" s="86"/>
      <c r="GJF4" s="86"/>
      <c r="GJG4" s="86"/>
      <c r="GJH4" s="86"/>
      <c r="GJI4" s="86" t="s">
        <v>481</v>
      </c>
      <c r="GJJ4" s="86">
        <v>2017</v>
      </c>
      <c r="GJK4" s="86"/>
      <c r="GJL4" s="86"/>
      <c r="GJM4" s="86"/>
      <c r="GJN4" s="86"/>
      <c r="GJO4" s="86"/>
      <c r="GJT4" s="86"/>
      <c r="GJU4" s="86"/>
      <c r="GJV4" s="86"/>
      <c r="GJW4" s="86" t="s">
        <v>481</v>
      </c>
      <c r="GJX4" s="86">
        <v>2017</v>
      </c>
      <c r="GJY4" s="86"/>
      <c r="GJZ4" s="86"/>
      <c r="GKA4" s="86"/>
      <c r="GKB4" s="86"/>
      <c r="GKC4" s="86"/>
      <c r="GKH4" s="86"/>
      <c r="GKI4" s="86"/>
      <c r="GKJ4" s="86"/>
      <c r="GKK4" s="86" t="s">
        <v>481</v>
      </c>
      <c r="GKL4" s="86">
        <v>2017</v>
      </c>
      <c r="GKM4" s="86"/>
      <c r="GKN4" s="86"/>
      <c r="GKO4" s="86"/>
      <c r="GKP4" s="86"/>
      <c r="GKQ4" s="86"/>
      <c r="GKV4" s="86"/>
      <c r="GKW4" s="86"/>
      <c r="GKX4" s="86"/>
      <c r="GKY4" s="86" t="s">
        <v>481</v>
      </c>
      <c r="GKZ4" s="86">
        <v>2017</v>
      </c>
      <c r="GLA4" s="86"/>
      <c r="GLB4" s="86"/>
      <c r="GLC4" s="86"/>
      <c r="GLD4" s="86"/>
      <c r="GLE4" s="86"/>
      <c r="GLJ4" s="86"/>
      <c r="GLK4" s="86"/>
      <c r="GLL4" s="86"/>
      <c r="GLM4" s="86" t="s">
        <v>481</v>
      </c>
      <c r="GLN4" s="86">
        <v>2017</v>
      </c>
      <c r="GLO4" s="86"/>
      <c r="GLP4" s="86"/>
      <c r="GLQ4" s="86"/>
      <c r="GLR4" s="86"/>
      <c r="GLS4" s="86"/>
      <c r="GLX4" s="86"/>
      <c r="GLY4" s="86"/>
      <c r="GLZ4" s="86"/>
      <c r="GMA4" s="86" t="s">
        <v>481</v>
      </c>
      <c r="GMB4" s="86">
        <v>2017</v>
      </c>
      <c r="GMC4" s="86"/>
      <c r="GMD4" s="86"/>
      <c r="GME4" s="86"/>
      <c r="GMF4" s="86"/>
      <c r="GMG4" s="86"/>
      <c r="GML4" s="86"/>
      <c r="GMM4" s="86"/>
      <c r="GMN4" s="86"/>
      <c r="GMO4" s="86" t="s">
        <v>481</v>
      </c>
      <c r="GMP4" s="86">
        <v>2017</v>
      </c>
      <c r="GMQ4" s="86"/>
      <c r="GMR4" s="86"/>
      <c r="GMS4" s="86"/>
      <c r="GMT4" s="86"/>
      <c r="GMU4" s="86"/>
      <c r="GMZ4" s="86"/>
      <c r="GNA4" s="86"/>
      <c r="GNB4" s="86"/>
      <c r="GNC4" s="86" t="s">
        <v>481</v>
      </c>
      <c r="GND4" s="86">
        <v>2017</v>
      </c>
      <c r="GNE4" s="86"/>
      <c r="GNF4" s="86"/>
      <c r="GNG4" s="86"/>
      <c r="GNH4" s="86"/>
      <c r="GNI4" s="86"/>
      <c r="GNN4" s="86"/>
      <c r="GNO4" s="86"/>
      <c r="GNP4" s="86"/>
      <c r="GNQ4" s="86" t="s">
        <v>481</v>
      </c>
      <c r="GNR4" s="86">
        <v>2017</v>
      </c>
      <c r="GNS4" s="86"/>
      <c r="GNT4" s="86"/>
      <c r="GNU4" s="86"/>
      <c r="GNV4" s="86"/>
      <c r="GNW4" s="86"/>
      <c r="GOB4" s="86"/>
      <c r="GOC4" s="86"/>
      <c r="GOD4" s="86"/>
      <c r="GOE4" s="86" t="s">
        <v>481</v>
      </c>
      <c r="GOF4" s="86">
        <v>2017</v>
      </c>
      <c r="GOG4" s="86"/>
      <c r="GOH4" s="86"/>
      <c r="GOI4" s="86"/>
      <c r="GOJ4" s="86"/>
      <c r="GOK4" s="86"/>
      <c r="GOP4" s="86"/>
      <c r="GOQ4" s="86"/>
      <c r="GOR4" s="86"/>
      <c r="GOS4" s="86" t="s">
        <v>481</v>
      </c>
      <c r="GOT4" s="86">
        <v>2017</v>
      </c>
      <c r="GOU4" s="86"/>
      <c r="GOV4" s="86"/>
      <c r="GOW4" s="86"/>
      <c r="GOX4" s="86"/>
      <c r="GOY4" s="86"/>
      <c r="GPD4" s="86"/>
      <c r="GPE4" s="86"/>
      <c r="GPF4" s="86"/>
      <c r="GPG4" s="86" t="s">
        <v>481</v>
      </c>
      <c r="GPH4" s="86">
        <v>2017</v>
      </c>
      <c r="GPI4" s="86"/>
      <c r="GPJ4" s="86"/>
      <c r="GPK4" s="86"/>
      <c r="GPL4" s="86"/>
      <c r="GPM4" s="86"/>
      <c r="GPR4" s="86"/>
      <c r="GPS4" s="86"/>
      <c r="GPT4" s="86"/>
      <c r="GPU4" s="86" t="s">
        <v>481</v>
      </c>
      <c r="GPV4" s="86">
        <v>2017</v>
      </c>
      <c r="GPW4" s="86"/>
      <c r="GPX4" s="86"/>
      <c r="GPY4" s="86"/>
      <c r="GPZ4" s="86"/>
      <c r="GQA4" s="86"/>
      <c r="GQF4" s="86"/>
      <c r="GQG4" s="86"/>
      <c r="GQH4" s="86"/>
      <c r="GQI4" s="86" t="s">
        <v>481</v>
      </c>
      <c r="GQJ4" s="86">
        <v>2017</v>
      </c>
      <c r="GQK4" s="86"/>
      <c r="GQL4" s="86"/>
      <c r="GQM4" s="86"/>
      <c r="GQN4" s="86"/>
      <c r="GQO4" s="86"/>
      <c r="GQT4" s="86"/>
      <c r="GQU4" s="86"/>
      <c r="GQV4" s="86"/>
      <c r="GQW4" s="86" t="s">
        <v>481</v>
      </c>
      <c r="GQX4" s="86">
        <v>2017</v>
      </c>
      <c r="GQY4" s="86"/>
      <c r="GQZ4" s="86"/>
      <c r="GRA4" s="86"/>
      <c r="GRB4" s="86"/>
      <c r="GRC4" s="86"/>
      <c r="GRH4" s="86"/>
      <c r="GRI4" s="86"/>
      <c r="GRJ4" s="86"/>
      <c r="GRK4" s="86" t="s">
        <v>481</v>
      </c>
      <c r="GRL4" s="86">
        <v>2017</v>
      </c>
      <c r="GRM4" s="86"/>
      <c r="GRN4" s="86"/>
      <c r="GRO4" s="86"/>
      <c r="GRP4" s="86"/>
      <c r="GRQ4" s="86"/>
      <c r="GRV4" s="86"/>
      <c r="GRW4" s="86"/>
      <c r="GRX4" s="86"/>
      <c r="GRY4" s="86" t="s">
        <v>481</v>
      </c>
      <c r="GRZ4" s="86">
        <v>2017</v>
      </c>
      <c r="GSA4" s="86"/>
      <c r="GSB4" s="86"/>
      <c r="GSC4" s="86"/>
      <c r="GSD4" s="86"/>
      <c r="GSE4" s="86"/>
      <c r="GSJ4" s="86"/>
      <c r="GSK4" s="86"/>
      <c r="GSL4" s="86"/>
      <c r="GSM4" s="86" t="s">
        <v>481</v>
      </c>
      <c r="GSN4" s="86">
        <v>2017</v>
      </c>
      <c r="GSO4" s="86"/>
      <c r="GSP4" s="86"/>
      <c r="GSQ4" s="86"/>
      <c r="GSR4" s="86"/>
      <c r="GSS4" s="86"/>
      <c r="GSX4" s="86"/>
      <c r="GSY4" s="86"/>
      <c r="GSZ4" s="86"/>
      <c r="GTA4" s="86" t="s">
        <v>481</v>
      </c>
      <c r="GTB4" s="86">
        <v>2017</v>
      </c>
      <c r="GTC4" s="86"/>
      <c r="GTD4" s="86"/>
      <c r="GTE4" s="86"/>
      <c r="GTF4" s="86"/>
      <c r="GTG4" s="86"/>
      <c r="GTL4" s="86"/>
      <c r="GTM4" s="86"/>
      <c r="GTN4" s="86"/>
      <c r="GTO4" s="86" t="s">
        <v>481</v>
      </c>
      <c r="GTP4" s="86">
        <v>2017</v>
      </c>
      <c r="GTQ4" s="86"/>
      <c r="GTR4" s="86"/>
      <c r="GTS4" s="86"/>
      <c r="GTT4" s="86"/>
      <c r="GTU4" s="86"/>
      <c r="GTZ4" s="86"/>
      <c r="GUA4" s="86"/>
      <c r="GUB4" s="86"/>
      <c r="GUC4" s="86" t="s">
        <v>481</v>
      </c>
      <c r="GUD4" s="86">
        <v>2017</v>
      </c>
      <c r="GUE4" s="86"/>
      <c r="GUF4" s="86"/>
      <c r="GUG4" s="86"/>
      <c r="GUH4" s="86"/>
      <c r="GUI4" s="86"/>
      <c r="GUN4" s="86"/>
      <c r="GUO4" s="86"/>
      <c r="GUP4" s="86"/>
      <c r="GUQ4" s="86" t="s">
        <v>481</v>
      </c>
      <c r="GUR4" s="86">
        <v>2017</v>
      </c>
      <c r="GUS4" s="86"/>
      <c r="GUT4" s="86"/>
      <c r="GUU4" s="86"/>
      <c r="GUV4" s="86"/>
      <c r="GUW4" s="86"/>
      <c r="GVB4" s="86"/>
      <c r="GVC4" s="86"/>
      <c r="GVD4" s="86"/>
      <c r="GVE4" s="86" t="s">
        <v>481</v>
      </c>
      <c r="GVF4" s="86">
        <v>2017</v>
      </c>
      <c r="GVG4" s="86"/>
      <c r="GVH4" s="86"/>
      <c r="GVI4" s="86"/>
      <c r="GVJ4" s="86"/>
      <c r="GVK4" s="86"/>
      <c r="GVP4" s="86"/>
      <c r="GVQ4" s="86"/>
      <c r="GVR4" s="86"/>
      <c r="GVS4" s="86" t="s">
        <v>481</v>
      </c>
      <c r="GVT4" s="86">
        <v>2016</v>
      </c>
      <c r="GVU4" s="86"/>
      <c r="GVV4" s="86"/>
      <c r="GVW4" s="86"/>
      <c r="GVX4" s="86"/>
      <c r="GVY4" s="86"/>
      <c r="GWD4" s="86"/>
      <c r="GWE4" s="86"/>
      <c r="GWF4" s="86"/>
      <c r="GWG4" s="86" t="s">
        <v>481</v>
      </c>
      <c r="GWH4" s="86">
        <v>2016</v>
      </c>
      <c r="GWI4" s="86"/>
      <c r="GWJ4" s="86"/>
      <c r="GWK4" s="86"/>
      <c r="GWL4" s="86"/>
      <c r="GWM4" s="86"/>
      <c r="GWR4" s="86"/>
      <c r="GWS4" s="86"/>
      <c r="GWT4" s="86"/>
      <c r="GWU4" s="86" t="s">
        <v>481</v>
      </c>
      <c r="GWV4" s="86">
        <v>2016</v>
      </c>
      <c r="GWW4" s="86"/>
      <c r="GWX4" s="86"/>
      <c r="GWY4" s="86"/>
      <c r="GWZ4" s="86"/>
      <c r="GXA4" s="86"/>
      <c r="GXF4" s="86"/>
      <c r="GXG4" s="86"/>
      <c r="GXH4" s="86"/>
      <c r="GXI4" s="86" t="s">
        <v>481</v>
      </c>
      <c r="GXJ4" s="86">
        <v>2016</v>
      </c>
      <c r="GXK4" s="86"/>
      <c r="GXL4" s="86"/>
      <c r="GXM4" s="86"/>
      <c r="GXN4" s="86"/>
      <c r="GXO4" s="86"/>
      <c r="GXT4" s="86"/>
      <c r="GXU4" s="86"/>
      <c r="GXV4" s="86"/>
      <c r="GXW4" s="86" t="s">
        <v>481</v>
      </c>
      <c r="GXX4" s="86">
        <v>2016</v>
      </c>
      <c r="GXY4" s="86"/>
      <c r="GXZ4" s="86"/>
      <c r="GYA4" s="86"/>
      <c r="GYB4" s="86"/>
      <c r="GYC4" s="86"/>
      <c r="GYH4" s="86"/>
      <c r="GYI4" s="86"/>
      <c r="GYJ4" s="86"/>
      <c r="GYK4" s="86" t="s">
        <v>481</v>
      </c>
      <c r="GYL4" s="86">
        <v>2016</v>
      </c>
      <c r="GYM4" s="86"/>
      <c r="GYN4" s="86"/>
      <c r="GYO4" s="86"/>
      <c r="GYP4" s="86"/>
      <c r="GYQ4" s="86"/>
      <c r="GYV4" s="86"/>
      <c r="GYW4" s="86"/>
      <c r="GYX4" s="86"/>
      <c r="GYY4" s="86" t="s">
        <v>481</v>
      </c>
      <c r="GYZ4" s="86">
        <v>2016</v>
      </c>
      <c r="GZA4" s="86"/>
      <c r="GZB4" s="86"/>
      <c r="GZC4" s="86"/>
      <c r="GZD4" s="86"/>
      <c r="GZE4" s="86"/>
      <c r="GZJ4" s="86"/>
      <c r="GZK4" s="86"/>
      <c r="GZL4" s="86"/>
      <c r="GZM4" s="86" t="s">
        <v>481</v>
      </c>
      <c r="GZN4" s="86">
        <v>2016</v>
      </c>
      <c r="GZO4" s="86"/>
      <c r="GZP4" s="86"/>
      <c r="GZQ4" s="86"/>
      <c r="GZR4" s="86"/>
      <c r="GZS4" s="86"/>
      <c r="GZX4" s="86"/>
      <c r="GZY4" s="86"/>
      <c r="GZZ4" s="86"/>
      <c r="HAA4" s="86" t="s">
        <v>481</v>
      </c>
      <c r="HAB4" s="86">
        <v>2016</v>
      </c>
      <c r="HAC4" s="86"/>
      <c r="HAD4" s="86"/>
      <c r="HAE4" s="86"/>
      <c r="HAF4" s="86"/>
      <c r="HAG4" s="86"/>
      <c r="HAL4" s="86"/>
      <c r="HAM4" s="86"/>
      <c r="HAN4" s="86"/>
      <c r="HAO4" s="86" t="s">
        <v>481</v>
      </c>
      <c r="HAP4" s="86">
        <v>2016</v>
      </c>
      <c r="HAQ4" s="86"/>
      <c r="HAR4" s="86"/>
      <c r="HAS4" s="86"/>
      <c r="HAT4" s="86"/>
      <c r="HAU4" s="86"/>
      <c r="HAZ4" s="86"/>
      <c r="HBA4" s="86"/>
      <c r="HBB4" s="86"/>
      <c r="HBC4" s="86" t="s">
        <v>481</v>
      </c>
      <c r="HBD4" s="86">
        <v>2016</v>
      </c>
      <c r="HBE4" s="86"/>
      <c r="HBF4" s="86"/>
      <c r="HBG4" s="86"/>
      <c r="HBH4" s="86"/>
      <c r="HBI4" s="86"/>
      <c r="HBN4" s="86"/>
      <c r="HBO4" s="86"/>
      <c r="HBP4" s="86"/>
      <c r="HBQ4" s="86" t="s">
        <v>481</v>
      </c>
      <c r="HBR4" s="86">
        <v>2016</v>
      </c>
      <c r="HBS4" s="86"/>
      <c r="HBT4" s="86"/>
      <c r="HBU4" s="86"/>
      <c r="HBV4" s="86"/>
      <c r="HBW4" s="86"/>
      <c r="HCB4" s="86"/>
      <c r="HCC4" s="86"/>
      <c r="HCD4" s="86"/>
      <c r="HCE4" s="86" t="s">
        <v>481</v>
      </c>
      <c r="HCF4" s="86">
        <v>2016</v>
      </c>
      <c r="HCG4" s="86"/>
      <c r="HCH4" s="86"/>
      <c r="HCI4" s="86"/>
      <c r="HCJ4" s="86"/>
      <c r="HCK4" s="86"/>
      <c r="HCP4" s="86"/>
      <c r="HCQ4" s="86"/>
      <c r="HCR4" s="86"/>
      <c r="HCS4" s="86" t="s">
        <v>481</v>
      </c>
      <c r="HCT4" s="86">
        <v>2016</v>
      </c>
      <c r="HCU4" s="86"/>
      <c r="HCV4" s="86"/>
      <c r="HCW4" s="86"/>
      <c r="HCX4" s="86"/>
      <c r="HCY4" s="86"/>
      <c r="HDD4" s="86"/>
      <c r="HDE4" s="86"/>
      <c r="HDF4" s="86"/>
      <c r="HDG4" s="86" t="s">
        <v>481</v>
      </c>
      <c r="HDH4" s="86">
        <v>2016</v>
      </c>
      <c r="HDI4" s="86"/>
      <c r="HDJ4" s="86"/>
      <c r="HDK4" s="86"/>
      <c r="HDL4" s="86"/>
      <c r="HDM4" s="86"/>
      <c r="HDR4" s="86"/>
      <c r="HDS4" s="86"/>
      <c r="HDT4" s="86"/>
      <c r="HDU4" s="86" t="s">
        <v>481</v>
      </c>
      <c r="HDV4" s="86">
        <v>2016</v>
      </c>
      <c r="HDW4" s="86"/>
      <c r="HDX4" s="86"/>
      <c r="HDY4" s="86"/>
      <c r="HDZ4" s="86"/>
      <c r="HEA4" s="86"/>
      <c r="HEF4" s="86"/>
      <c r="HEG4" s="86"/>
      <c r="HEH4" s="86"/>
      <c r="HEI4" s="86" t="s">
        <v>481</v>
      </c>
      <c r="HEJ4" s="86">
        <v>2016</v>
      </c>
      <c r="HEK4" s="86"/>
      <c r="HEL4" s="86"/>
      <c r="HEM4" s="86"/>
      <c r="HEN4" s="86"/>
      <c r="HEO4" s="86"/>
      <c r="HET4" s="86"/>
      <c r="HEU4" s="86"/>
      <c r="HEV4" s="86"/>
      <c r="HEW4" s="86" t="s">
        <v>481</v>
      </c>
      <c r="HEX4" s="86">
        <v>2016</v>
      </c>
      <c r="HEY4" s="86"/>
      <c r="HEZ4" s="86"/>
      <c r="HFA4" s="86"/>
      <c r="HFB4" s="86"/>
      <c r="HFC4" s="86"/>
      <c r="HFH4" s="86"/>
      <c r="HFI4" s="86"/>
      <c r="HFJ4" s="86"/>
      <c r="HFK4" s="86" t="s">
        <v>481</v>
      </c>
      <c r="HFL4" s="86">
        <v>2016</v>
      </c>
      <c r="HFM4" s="86"/>
      <c r="HFN4" s="86"/>
      <c r="HFO4" s="86"/>
      <c r="HFP4" s="86"/>
      <c r="HFQ4" s="86"/>
      <c r="HFV4" s="86"/>
      <c r="HFW4" s="86"/>
      <c r="HFX4" s="86"/>
      <c r="HFY4" s="86" t="s">
        <v>481</v>
      </c>
      <c r="HFZ4" s="86">
        <v>2016</v>
      </c>
      <c r="HGA4" s="86"/>
      <c r="HGB4" s="86"/>
      <c r="HGC4" s="86"/>
      <c r="HGD4" s="86"/>
      <c r="HGE4" s="86"/>
      <c r="HGJ4" s="86"/>
      <c r="HGK4" s="86"/>
      <c r="HGL4" s="86"/>
      <c r="HGM4" s="86" t="s">
        <v>481</v>
      </c>
      <c r="HGN4" s="86">
        <v>2016</v>
      </c>
      <c r="HGO4" s="86"/>
      <c r="HGP4" s="86"/>
      <c r="HGQ4" s="86"/>
      <c r="HGR4" s="86"/>
      <c r="HGS4" s="86"/>
      <c r="HGX4" s="86"/>
      <c r="HGY4" s="86"/>
      <c r="HGZ4" s="86"/>
      <c r="HHA4" s="86" t="s">
        <v>481</v>
      </c>
      <c r="HHB4" s="86">
        <v>2016</v>
      </c>
      <c r="HHC4" s="86"/>
      <c r="HHD4" s="86"/>
      <c r="HHE4" s="86"/>
      <c r="HHF4" s="86"/>
      <c r="HHG4" s="86"/>
      <c r="HHL4" s="86"/>
      <c r="HHM4" s="86"/>
      <c r="HHN4" s="86"/>
      <c r="HHO4" s="86" t="s">
        <v>481</v>
      </c>
      <c r="HHP4" s="86">
        <v>2016</v>
      </c>
      <c r="HHQ4" s="86"/>
      <c r="HHR4" s="86"/>
      <c r="HHS4" s="86"/>
      <c r="HHT4" s="86"/>
      <c r="HHU4" s="86"/>
      <c r="HHZ4" s="86"/>
      <c r="HIA4" s="86"/>
      <c r="HIB4" s="86"/>
      <c r="HIC4" s="86" t="s">
        <v>481</v>
      </c>
      <c r="HID4" s="86">
        <v>2016</v>
      </c>
      <c r="HIE4" s="86"/>
      <c r="HIF4" s="86"/>
      <c r="HIG4" s="86"/>
      <c r="HIH4" s="86"/>
      <c r="HII4" s="86"/>
      <c r="HIN4" s="86"/>
      <c r="HIO4" s="86"/>
      <c r="HIP4" s="86"/>
      <c r="HIQ4" s="86" t="s">
        <v>481</v>
      </c>
      <c r="HIR4" s="86">
        <v>2003</v>
      </c>
      <c r="HIS4" s="86"/>
      <c r="HIT4" s="86"/>
      <c r="HIU4" s="86"/>
      <c r="HIV4" s="86"/>
      <c r="HIW4" s="86"/>
    </row>
    <row r="5" spans="1:5119 5124:5665" x14ac:dyDescent="0.25">
      <c r="N5" s="86"/>
      <c r="O5" s="86"/>
      <c r="P5" s="86"/>
      <c r="Q5" s="86"/>
      <c r="R5" s="86"/>
      <c r="S5" s="86"/>
      <c r="T5" s="86"/>
      <c r="U5" s="86"/>
      <c r="V5" s="86"/>
      <c r="W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  <c r="BX5" s="86"/>
      <c r="BY5" s="86"/>
      <c r="BZ5" s="86"/>
      <c r="CA5" s="86"/>
      <c r="CB5" s="86"/>
      <c r="CC5" s="86">
        <v>25.925925925925924</v>
      </c>
      <c r="CD5" s="86"/>
      <c r="CE5" s="86"/>
      <c r="CF5" s="86"/>
      <c r="CG5" s="86"/>
      <c r="CH5" s="86"/>
      <c r="CI5" s="86"/>
      <c r="CJ5" s="86"/>
      <c r="CK5" s="86"/>
      <c r="CL5" s="86"/>
      <c r="CM5" s="86"/>
      <c r="CN5" s="86"/>
      <c r="CO5" s="86"/>
      <c r="CP5" s="86"/>
      <c r="CQ5" s="86">
        <v>27.777777777777779</v>
      </c>
      <c r="CR5" s="86"/>
      <c r="CS5" s="86"/>
      <c r="CT5" s="86"/>
      <c r="CU5" s="86"/>
      <c r="CV5" s="86"/>
      <c r="CW5" s="86"/>
      <c r="CX5" s="86"/>
      <c r="CY5" s="86"/>
      <c r="CZ5" s="86"/>
      <c r="DA5" s="86"/>
      <c r="DB5" s="86"/>
      <c r="DC5" s="86"/>
      <c r="DD5" s="86"/>
      <c r="DE5" s="86">
        <v>11.111111111111111</v>
      </c>
      <c r="DH5" s="86"/>
      <c r="DI5" s="86"/>
      <c r="DJ5" s="86"/>
      <c r="DK5" s="86"/>
      <c r="DL5" s="86"/>
      <c r="DM5" s="86"/>
      <c r="DN5" s="86"/>
      <c r="DO5" s="86"/>
      <c r="DP5" s="86"/>
      <c r="DQ5" s="86"/>
      <c r="DV5" s="86"/>
      <c r="DW5" s="86"/>
      <c r="DX5" s="86"/>
      <c r="DY5" s="86"/>
      <c r="DZ5" s="86"/>
      <c r="EA5" s="86"/>
      <c r="EB5" s="86"/>
      <c r="EC5" s="86"/>
      <c r="ED5" s="86"/>
      <c r="EE5" s="86"/>
      <c r="EJ5" s="86"/>
      <c r="EK5" s="86"/>
      <c r="EL5" s="86"/>
      <c r="EM5" s="86"/>
      <c r="EN5" s="86"/>
      <c r="EO5" s="86"/>
      <c r="EP5" s="86"/>
      <c r="EQ5" s="86"/>
      <c r="ER5" s="86"/>
      <c r="ES5" s="86"/>
      <c r="EX5" s="86"/>
      <c r="EY5" s="86"/>
      <c r="EZ5" s="86"/>
      <c r="FA5" s="86"/>
      <c r="FB5" s="86"/>
      <c r="FC5" s="86"/>
      <c r="FD5" s="86"/>
      <c r="FE5" s="86"/>
      <c r="FF5" s="86"/>
      <c r="FG5" s="86"/>
      <c r="FL5" s="86"/>
      <c r="FM5" s="86"/>
      <c r="FN5" s="86"/>
      <c r="FO5" s="86"/>
      <c r="FP5" s="86"/>
      <c r="FQ5" s="86"/>
      <c r="FR5" s="86"/>
      <c r="FS5" s="86"/>
      <c r="FT5" s="86"/>
      <c r="FU5" s="86"/>
      <c r="FZ5" s="86"/>
      <c r="GA5" s="86"/>
      <c r="GB5" s="86"/>
      <c r="GC5" s="86"/>
      <c r="GD5" s="86"/>
      <c r="GE5" s="86"/>
      <c r="GF5" s="86"/>
      <c r="GG5" s="86"/>
      <c r="GH5" s="86"/>
      <c r="GI5" s="86"/>
      <c r="GN5" s="86"/>
      <c r="GO5" s="86"/>
      <c r="GP5" s="86"/>
      <c r="GQ5" s="86"/>
      <c r="GR5" s="86"/>
      <c r="GS5" s="86"/>
      <c r="GT5" s="86"/>
      <c r="GU5" s="86"/>
      <c r="GV5" s="86"/>
      <c r="GW5" s="86"/>
      <c r="HB5" s="86"/>
      <c r="HC5" s="86"/>
      <c r="HD5" s="86"/>
      <c r="HE5" s="86"/>
      <c r="HF5" s="86"/>
      <c r="HG5" s="86"/>
      <c r="HH5" s="86"/>
      <c r="HI5" s="86"/>
      <c r="HJ5" s="86"/>
      <c r="HK5" s="86"/>
      <c r="HP5" s="86"/>
      <c r="HQ5" s="86"/>
      <c r="HR5" s="86"/>
      <c r="HS5" s="86"/>
      <c r="HT5" s="86"/>
      <c r="HU5" s="86"/>
      <c r="HV5" s="86"/>
      <c r="HW5" s="86"/>
      <c r="HX5" s="86"/>
      <c r="HY5" s="86"/>
      <c r="ID5" s="86"/>
      <c r="IE5" s="86"/>
      <c r="IF5" s="86"/>
      <c r="IG5" s="86"/>
      <c r="IH5" s="86"/>
      <c r="II5" s="86"/>
      <c r="IJ5" s="86"/>
      <c r="IK5" s="86"/>
      <c r="IL5" s="86"/>
      <c r="IM5" s="86"/>
      <c r="IR5" s="86"/>
      <c r="IS5" s="86"/>
      <c r="IT5" s="86"/>
      <c r="IU5" s="86"/>
      <c r="IV5" s="86"/>
      <c r="IW5" s="86"/>
      <c r="IX5" s="86"/>
      <c r="IY5" s="86"/>
      <c r="IZ5" s="86"/>
      <c r="JA5" s="86"/>
      <c r="JF5" s="86"/>
      <c r="JG5" s="86"/>
      <c r="JH5" s="86"/>
      <c r="JI5" s="86"/>
      <c r="JJ5" s="86"/>
      <c r="JK5" s="86"/>
      <c r="JL5" s="86"/>
      <c r="JM5" s="86"/>
      <c r="JN5" s="86"/>
      <c r="JO5" s="86"/>
      <c r="JT5" s="86"/>
      <c r="JU5" s="86"/>
      <c r="JV5" s="86"/>
      <c r="JW5" s="86"/>
      <c r="JX5" s="86"/>
      <c r="JY5" s="86"/>
      <c r="JZ5" s="86"/>
      <c r="KA5" s="86"/>
      <c r="KB5" s="86"/>
      <c r="KC5" s="86"/>
      <c r="KH5" s="86"/>
      <c r="KI5" s="86"/>
      <c r="KJ5" s="86"/>
      <c r="KK5" s="86"/>
      <c r="KL5" s="86"/>
      <c r="KM5" s="86"/>
      <c r="KN5" s="86"/>
      <c r="KO5" s="86"/>
      <c r="KP5" s="86"/>
      <c r="KQ5" s="86"/>
      <c r="KV5" s="86"/>
      <c r="KW5" s="86"/>
      <c r="KX5" s="86"/>
      <c r="KY5" s="86"/>
      <c r="KZ5" s="86"/>
      <c r="LA5" s="86"/>
      <c r="LB5" s="86"/>
      <c r="LC5" s="86"/>
      <c r="LD5" s="86"/>
      <c r="LE5" s="86"/>
      <c r="LJ5" s="86"/>
      <c r="LK5" s="86"/>
      <c r="LL5" s="86"/>
      <c r="LM5" s="86"/>
      <c r="LN5" s="86"/>
      <c r="LO5" s="86"/>
      <c r="LP5" s="86"/>
      <c r="LQ5" s="86"/>
      <c r="LR5" s="86"/>
      <c r="LS5" s="86"/>
      <c r="LX5" s="86"/>
      <c r="LY5" s="86"/>
      <c r="LZ5" s="86"/>
      <c r="MA5" s="86"/>
      <c r="MB5" s="86"/>
      <c r="MC5" s="86"/>
      <c r="MD5" s="86"/>
      <c r="ME5" s="86"/>
      <c r="MF5" s="86"/>
      <c r="MG5" s="86"/>
      <c r="ML5" s="86"/>
      <c r="MM5" s="86"/>
      <c r="MN5" s="86"/>
      <c r="MO5" s="86"/>
      <c r="MP5" s="86"/>
      <c r="MQ5" s="86"/>
      <c r="MR5" s="86"/>
      <c r="MS5" s="86"/>
      <c r="MT5" s="86"/>
      <c r="MU5" s="86"/>
      <c r="MZ5" s="86"/>
      <c r="NA5" s="86"/>
      <c r="NB5" s="86"/>
      <c r="NC5" s="86"/>
      <c r="ND5" s="86"/>
      <c r="NE5" s="86"/>
      <c r="NF5" s="86"/>
      <c r="NG5" s="86"/>
      <c r="NH5" s="86"/>
      <c r="NI5" s="86"/>
      <c r="NN5" s="86"/>
      <c r="NO5" s="86"/>
      <c r="NP5" s="86"/>
      <c r="NQ5" s="86"/>
      <c r="NR5" s="86"/>
      <c r="NS5" s="86"/>
      <c r="NT5" s="86"/>
      <c r="NU5" s="86"/>
      <c r="NV5" s="86"/>
      <c r="NW5" s="86"/>
      <c r="OB5" s="86"/>
      <c r="OC5" s="86"/>
      <c r="OD5" s="86"/>
      <c r="OE5" s="86"/>
      <c r="OF5" s="86"/>
      <c r="OG5" s="86"/>
      <c r="OH5" s="86"/>
      <c r="OI5" s="86"/>
      <c r="OJ5" s="86"/>
      <c r="OK5" s="86"/>
      <c r="OP5" s="86"/>
      <c r="OQ5" s="86"/>
      <c r="OR5" s="86"/>
      <c r="OS5" s="86"/>
      <c r="OT5" s="86"/>
      <c r="OU5" s="86"/>
      <c r="OV5" s="86"/>
      <c r="OW5" s="86"/>
      <c r="OX5" s="86"/>
      <c r="OY5" s="86"/>
      <c r="PD5" s="86"/>
      <c r="PE5" s="86"/>
      <c r="PF5" s="86"/>
      <c r="PG5" s="86"/>
      <c r="PH5" s="86"/>
      <c r="PI5" s="86"/>
      <c r="PJ5" s="86"/>
      <c r="PK5" s="86"/>
      <c r="PL5" s="86"/>
      <c r="PM5" s="86"/>
      <c r="PR5" s="86"/>
      <c r="PS5" s="86"/>
      <c r="PT5" s="86"/>
      <c r="PU5" s="86"/>
      <c r="PV5" s="86"/>
      <c r="PW5" s="86"/>
      <c r="PX5" s="86"/>
      <c r="PY5" s="86"/>
      <c r="PZ5" s="86"/>
      <c r="QA5" s="86"/>
      <c r="QF5" s="86"/>
      <c r="QG5" s="86"/>
      <c r="QH5" s="86"/>
      <c r="QI5" s="86"/>
      <c r="QJ5" s="86"/>
      <c r="QK5" s="86"/>
      <c r="QL5" s="86"/>
      <c r="QM5" s="86"/>
      <c r="QN5" s="86"/>
      <c r="QO5" s="86"/>
      <c r="QT5" s="86"/>
      <c r="QU5" s="86"/>
      <c r="QV5" s="86"/>
      <c r="QW5" s="86"/>
      <c r="QX5" s="86"/>
      <c r="QY5" s="86"/>
      <c r="QZ5" s="86"/>
      <c r="RA5" s="86"/>
      <c r="RB5" s="86"/>
      <c r="RC5" s="86"/>
      <c r="RH5" s="86"/>
      <c r="RI5" s="86"/>
      <c r="RJ5" s="86"/>
      <c r="RK5" s="86"/>
      <c r="RL5" s="86"/>
      <c r="RM5" s="86"/>
      <c r="RN5" s="86"/>
      <c r="RO5" s="86"/>
      <c r="RP5" s="86"/>
      <c r="RQ5" s="86"/>
      <c r="RV5" s="86"/>
      <c r="RW5" s="86"/>
      <c r="RX5" s="86"/>
      <c r="RY5" s="86"/>
      <c r="RZ5" s="86"/>
      <c r="SA5" s="86"/>
      <c r="SB5" s="86"/>
      <c r="SC5" s="86"/>
      <c r="SD5" s="86"/>
      <c r="SE5" s="86"/>
      <c r="SJ5" s="86"/>
      <c r="SK5" s="86"/>
      <c r="SL5" s="86"/>
      <c r="SM5" s="86"/>
      <c r="SN5" s="86"/>
      <c r="SO5" s="86"/>
      <c r="SP5" s="86"/>
      <c r="SQ5" s="86"/>
      <c r="SR5" s="86"/>
      <c r="SS5" s="86"/>
      <c r="SX5" s="86"/>
      <c r="SY5" s="86"/>
      <c r="SZ5" s="86"/>
      <c r="TA5" s="86"/>
      <c r="TB5" s="86"/>
      <c r="TC5" s="86"/>
      <c r="TD5" s="86"/>
      <c r="TE5" s="86"/>
      <c r="TF5" s="86"/>
      <c r="TG5" s="86"/>
      <c r="TL5" s="86"/>
      <c r="TM5" s="86"/>
      <c r="TN5" s="86"/>
      <c r="TO5" s="86"/>
      <c r="TP5" s="86"/>
      <c r="TQ5" s="86"/>
      <c r="TR5" s="86"/>
      <c r="TS5" s="86"/>
      <c r="TT5" s="86"/>
      <c r="TU5" s="86"/>
      <c r="TZ5" s="86"/>
      <c r="UA5" s="86"/>
      <c r="UB5" s="86"/>
      <c r="UC5" s="86"/>
      <c r="UD5" s="86"/>
      <c r="UE5" s="86"/>
      <c r="UF5" s="86"/>
      <c r="UG5" s="86"/>
      <c r="UH5" s="86"/>
      <c r="UI5" s="86"/>
      <c r="UN5" s="86"/>
      <c r="UO5" s="86"/>
      <c r="UP5" s="86"/>
      <c r="UQ5" s="86"/>
      <c r="UR5" s="86"/>
      <c r="US5" s="86"/>
      <c r="UT5" s="86"/>
      <c r="UU5" s="86"/>
      <c r="UV5" s="86"/>
      <c r="UW5" s="86"/>
      <c r="VB5" s="86"/>
      <c r="VC5" s="86"/>
      <c r="VD5" s="86"/>
      <c r="VE5" s="86"/>
      <c r="VF5" s="86"/>
      <c r="VG5" s="86"/>
      <c r="VH5" s="86"/>
      <c r="VI5" s="86"/>
      <c r="VJ5" s="86"/>
      <c r="VK5" s="86"/>
      <c r="VP5" s="86"/>
      <c r="VQ5" s="86"/>
      <c r="VR5" s="86"/>
      <c r="VS5" s="86"/>
      <c r="VT5" s="86"/>
      <c r="VU5" s="86"/>
      <c r="VV5" s="86"/>
      <c r="VW5" s="86"/>
      <c r="VX5" s="86"/>
      <c r="VY5" s="86"/>
      <c r="WD5" s="86"/>
      <c r="WE5" s="86"/>
      <c r="WF5" s="86"/>
      <c r="WG5" s="86"/>
      <c r="WH5" s="86"/>
      <c r="WI5" s="86"/>
      <c r="WJ5" s="86"/>
      <c r="WK5" s="86"/>
      <c r="WL5" s="86"/>
      <c r="WM5" s="86"/>
      <c r="WR5" s="86"/>
      <c r="WS5" s="86"/>
      <c r="WT5" s="86"/>
      <c r="WU5" s="86"/>
      <c r="WV5" s="86"/>
      <c r="WW5" s="86"/>
      <c r="WX5" s="86"/>
      <c r="WY5" s="86"/>
      <c r="WZ5" s="86"/>
      <c r="XA5" s="86"/>
      <c r="XF5" s="86"/>
      <c r="XG5" s="86"/>
      <c r="XH5" s="86"/>
      <c r="XI5" s="86"/>
      <c r="XJ5" s="86"/>
      <c r="XK5" s="86"/>
      <c r="XL5" s="86"/>
      <c r="XM5" s="86"/>
      <c r="XN5" s="86"/>
      <c r="XO5" s="86"/>
      <c r="XT5" s="86"/>
      <c r="XU5" s="86"/>
      <c r="XV5" s="86"/>
      <c r="XW5" s="86"/>
      <c r="XX5" s="86"/>
      <c r="XY5" s="86"/>
      <c r="XZ5" s="86"/>
      <c r="YA5" s="86"/>
      <c r="YB5" s="86"/>
      <c r="YC5" s="86"/>
      <c r="YH5" s="86"/>
      <c r="YI5" s="86"/>
      <c r="YJ5" s="86"/>
      <c r="YK5" s="86"/>
      <c r="YL5" s="86"/>
      <c r="YM5" s="86"/>
      <c r="YN5" s="86"/>
      <c r="YO5" s="86"/>
      <c r="YP5" s="86"/>
      <c r="YQ5" s="86"/>
      <c r="YV5" s="86"/>
      <c r="YW5" s="86"/>
      <c r="YX5" s="86"/>
      <c r="YY5" s="86"/>
      <c r="YZ5" s="86"/>
      <c r="ZA5" s="86"/>
      <c r="ZB5" s="86"/>
      <c r="ZC5" s="86"/>
      <c r="ZD5" s="86"/>
      <c r="ZE5" s="86"/>
      <c r="ZJ5" s="86"/>
      <c r="ZK5" s="86"/>
      <c r="ZL5" s="86"/>
      <c r="ZM5" s="86"/>
      <c r="ZN5" s="86"/>
      <c r="ZO5" s="86"/>
      <c r="ZP5" s="86"/>
      <c r="ZQ5" s="86"/>
      <c r="ZR5" s="86"/>
      <c r="ZS5" s="86"/>
      <c r="ZX5" s="86"/>
      <c r="ZY5" s="86"/>
      <c r="ZZ5" s="86"/>
      <c r="AAA5" s="86"/>
      <c r="AAB5" s="86"/>
      <c r="AAC5" s="86"/>
      <c r="AAD5" s="86"/>
      <c r="AAE5" s="86"/>
      <c r="AAF5" s="86"/>
      <c r="AAG5" s="86"/>
      <c r="AAL5" s="86"/>
      <c r="AAM5" s="86"/>
      <c r="AAN5" s="86"/>
      <c r="AAO5" s="86"/>
      <c r="AAP5" s="86"/>
      <c r="AAQ5" s="86"/>
      <c r="AAR5" s="86"/>
      <c r="AAS5" s="86"/>
      <c r="AAT5" s="86"/>
      <c r="AAU5" s="86"/>
      <c r="AAZ5" s="86"/>
      <c r="ABA5" s="86"/>
      <c r="ABB5" s="86"/>
      <c r="ABC5" s="86"/>
      <c r="ABD5" s="86"/>
      <c r="ABE5" s="86"/>
      <c r="ABF5" s="86"/>
      <c r="ABG5" s="86"/>
      <c r="ABH5" s="86"/>
      <c r="ABI5" s="86"/>
      <c r="ABN5" s="86"/>
      <c r="ABO5" s="86"/>
      <c r="ABP5" s="86"/>
      <c r="ABQ5" s="86"/>
      <c r="ABR5" s="86"/>
      <c r="ABS5" s="86"/>
      <c r="ABT5" s="86"/>
      <c r="ABU5" s="86"/>
      <c r="ABV5" s="86"/>
      <c r="ABW5" s="86"/>
      <c r="ACB5" s="86"/>
      <c r="ACC5" s="86"/>
      <c r="ACD5" s="86"/>
      <c r="ACE5" s="86"/>
      <c r="ACF5" s="86"/>
      <c r="ACG5" s="86"/>
      <c r="ACH5" s="86"/>
      <c r="ACI5" s="86"/>
      <c r="ACJ5" s="86"/>
      <c r="ACK5" s="86"/>
      <c r="ACP5" s="86"/>
      <c r="ACQ5" s="86"/>
      <c r="ACR5" s="86"/>
      <c r="ACS5" s="86"/>
      <c r="ACT5" s="86"/>
      <c r="ACU5" s="86"/>
      <c r="ACV5" s="86"/>
      <c r="ACW5" s="86"/>
      <c r="ACX5" s="86"/>
      <c r="ACY5" s="86"/>
      <c r="ADD5" s="86"/>
      <c r="ADE5" s="86"/>
      <c r="ADF5" s="86"/>
      <c r="ADG5" s="86"/>
      <c r="ADH5" s="86"/>
      <c r="ADI5" s="86"/>
      <c r="ADJ5" s="86"/>
      <c r="ADK5" s="86"/>
      <c r="ADL5" s="86"/>
      <c r="ADM5" s="86"/>
      <c r="ADR5" s="86"/>
      <c r="ADS5" s="86"/>
      <c r="ADT5" s="86"/>
      <c r="ADU5" s="86"/>
      <c r="ADV5" s="86"/>
      <c r="ADW5" s="86"/>
      <c r="ADX5" s="86"/>
      <c r="ADY5" s="86"/>
      <c r="ADZ5" s="86"/>
      <c r="AEA5" s="86"/>
      <c r="AEF5" s="86"/>
      <c r="AEG5" s="86"/>
      <c r="AEH5" s="86"/>
      <c r="AEI5" s="86"/>
      <c r="AEJ5" s="86"/>
      <c r="AEK5" s="86"/>
      <c r="AEL5" s="86"/>
      <c r="AEM5" s="86"/>
      <c r="AEN5" s="86"/>
      <c r="AEO5" s="86"/>
      <c r="AET5" s="86"/>
      <c r="AEU5" s="86"/>
      <c r="AEV5" s="86"/>
      <c r="AEW5" s="86"/>
      <c r="AEX5" s="86"/>
      <c r="AEY5" s="86"/>
      <c r="AEZ5" s="86"/>
      <c r="AFA5" s="86"/>
      <c r="AFB5" s="86"/>
      <c r="AFC5" s="86"/>
      <c r="AFH5" s="86"/>
      <c r="AFI5" s="86"/>
      <c r="AFJ5" s="86"/>
      <c r="AFK5" s="86"/>
      <c r="AFL5" s="86"/>
      <c r="AFM5" s="86"/>
      <c r="AFN5" s="86"/>
      <c r="AFO5" s="86"/>
      <c r="AFP5" s="86"/>
      <c r="AFQ5" s="86"/>
      <c r="AFV5" s="86"/>
      <c r="AFW5" s="86"/>
      <c r="AFX5" s="86"/>
      <c r="AFY5" s="86"/>
      <c r="AFZ5" s="86"/>
      <c r="AGA5" s="86"/>
      <c r="AGB5" s="86"/>
      <c r="AGC5" s="86"/>
      <c r="AGD5" s="86"/>
      <c r="AGE5" s="86"/>
      <c r="AGJ5" s="86"/>
      <c r="AGK5" s="86"/>
      <c r="AGL5" s="86"/>
      <c r="AGM5" s="86"/>
      <c r="AGN5" s="86"/>
      <c r="AGO5" s="86"/>
      <c r="AGP5" s="86"/>
      <c r="AGQ5" s="86"/>
      <c r="AGR5" s="86"/>
      <c r="AGS5" s="86"/>
      <c r="AGX5" s="86"/>
      <c r="AGY5" s="86"/>
      <c r="AGZ5" s="86"/>
      <c r="AHA5" s="86"/>
      <c r="AHB5" s="86"/>
      <c r="AHC5" s="86"/>
      <c r="AHD5" s="86"/>
      <c r="AHE5" s="86"/>
      <c r="AHF5" s="86"/>
      <c r="AHG5" s="86"/>
      <c r="AHL5" s="86"/>
      <c r="AHM5" s="86"/>
      <c r="AHN5" s="86"/>
      <c r="AHO5" s="86"/>
      <c r="AHP5" s="86"/>
      <c r="AHQ5" s="86"/>
      <c r="AHR5" s="86"/>
      <c r="AHS5" s="86"/>
      <c r="AHT5" s="86"/>
      <c r="AHU5" s="86"/>
      <c r="AHZ5" s="86"/>
      <c r="AIA5" s="86"/>
      <c r="AIB5" s="86"/>
      <c r="AIC5" s="86"/>
      <c r="AID5" s="86"/>
      <c r="AIE5" s="86"/>
      <c r="AIF5" s="86"/>
      <c r="AIG5" s="86"/>
      <c r="AIH5" s="86"/>
      <c r="AII5" s="86"/>
      <c r="AIN5" s="86"/>
      <c r="AIO5" s="86"/>
      <c r="AIP5" s="86"/>
      <c r="AIQ5" s="86"/>
      <c r="AIR5" s="86"/>
      <c r="AIS5" s="86"/>
      <c r="AIT5" s="86"/>
      <c r="AIU5" s="86"/>
      <c r="AIV5" s="86"/>
      <c r="AIW5" s="86"/>
      <c r="AJB5" s="86"/>
      <c r="AJC5" s="86"/>
      <c r="AJD5" s="86"/>
      <c r="AJE5" s="86"/>
      <c r="AJF5" s="86"/>
      <c r="AJG5" s="86"/>
      <c r="AJH5" s="86"/>
      <c r="AJI5" s="86"/>
      <c r="AJJ5" s="86"/>
      <c r="AJK5" s="86"/>
      <c r="AJP5" s="86"/>
      <c r="AJQ5" s="86"/>
      <c r="AJR5" s="86"/>
      <c r="AJS5" s="86"/>
      <c r="AJT5" s="86"/>
      <c r="AJU5" s="86"/>
      <c r="AJV5" s="86"/>
      <c r="AJW5" s="86"/>
      <c r="AJX5" s="86"/>
      <c r="AJY5" s="86"/>
      <c r="AKD5" s="86"/>
      <c r="AKE5" s="86"/>
      <c r="AKF5" s="86"/>
      <c r="AKG5" s="86"/>
      <c r="AKH5" s="86"/>
      <c r="AKI5" s="86"/>
      <c r="AKJ5" s="86"/>
      <c r="AKK5" s="86"/>
      <c r="AKL5" s="86"/>
      <c r="AKM5" s="86"/>
      <c r="AKR5" s="86"/>
      <c r="AKS5" s="86"/>
      <c r="AKT5" s="86"/>
      <c r="AKU5" s="86"/>
      <c r="AKV5" s="86"/>
      <c r="AKW5" s="86"/>
      <c r="AKX5" s="86"/>
      <c r="AKY5" s="86"/>
      <c r="AKZ5" s="86"/>
      <c r="ALA5" s="86"/>
      <c r="ALF5" s="86"/>
      <c r="ALG5" s="86"/>
      <c r="ALH5" s="86"/>
      <c r="ALI5" s="86"/>
      <c r="ALJ5" s="86"/>
      <c r="ALK5" s="86"/>
      <c r="ALL5" s="86"/>
      <c r="ALM5" s="86"/>
      <c r="ALN5" s="86"/>
      <c r="ALO5" s="86"/>
      <c r="ALT5" s="86"/>
      <c r="ALU5" s="86"/>
      <c r="ALV5" s="86"/>
      <c r="ALW5" s="86"/>
      <c r="ALX5" s="86"/>
      <c r="ALY5" s="86"/>
      <c r="ALZ5" s="86"/>
      <c r="AMA5" s="86"/>
      <c r="AMB5" s="86"/>
      <c r="AMC5" s="86"/>
      <c r="AMH5" s="86"/>
      <c r="AMI5" s="86"/>
      <c r="AMJ5" s="86"/>
      <c r="AMK5" s="86"/>
      <c r="AML5" s="86"/>
      <c r="AMM5" s="86"/>
      <c r="AMN5" s="86"/>
      <c r="AMO5" s="86"/>
      <c r="AMP5" s="86"/>
      <c r="AMQ5" s="86"/>
      <c r="AMV5" s="86"/>
      <c r="AMW5" s="86"/>
      <c r="AMX5" s="86"/>
      <c r="AMY5" s="86"/>
      <c r="AMZ5" s="86"/>
      <c r="ANA5" s="86"/>
      <c r="ANB5" s="86"/>
      <c r="ANC5" s="86"/>
      <c r="AND5" s="86"/>
      <c r="ANE5" s="86"/>
      <c r="ANJ5" s="86"/>
      <c r="ANK5" s="86"/>
      <c r="ANL5" s="86"/>
      <c r="ANM5" s="86"/>
      <c r="ANN5" s="86"/>
      <c r="ANO5" s="86"/>
      <c r="ANP5" s="86"/>
      <c r="ANQ5" s="86"/>
      <c r="ANR5" s="86"/>
      <c r="ANS5" s="86"/>
      <c r="ANX5" s="86"/>
      <c r="ANY5" s="86"/>
      <c r="ANZ5" s="86"/>
      <c r="AOA5" s="86"/>
      <c r="AOB5" s="86"/>
      <c r="AOC5" s="86"/>
      <c r="AOD5" s="86"/>
      <c r="AOE5" s="86"/>
      <c r="AOF5" s="86"/>
      <c r="AOG5" s="86"/>
      <c r="AOL5" s="86"/>
      <c r="AOM5" s="86"/>
      <c r="AON5" s="86"/>
      <c r="AOO5" s="86"/>
      <c r="AOP5" s="86"/>
      <c r="AOQ5" s="86"/>
      <c r="AOR5" s="86"/>
      <c r="AOS5" s="86"/>
      <c r="AOT5" s="86"/>
      <c r="AOU5" s="86"/>
      <c r="AOZ5" s="86"/>
      <c r="APA5" s="86"/>
      <c r="APB5" s="86"/>
      <c r="APC5" s="86"/>
      <c r="APD5" s="86"/>
      <c r="APE5" s="86"/>
      <c r="APF5" s="86"/>
      <c r="APG5" s="86"/>
      <c r="APH5" s="86"/>
      <c r="API5" s="86"/>
      <c r="APN5" s="86"/>
      <c r="APO5" s="86"/>
      <c r="APP5" s="86"/>
      <c r="APQ5" s="86"/>
      <c r="APR5" s="86"/>
      <c r="APS5" s="86"/>
      <c r="APT5" s="86"/>
      <c r="APU5" s="86"/>
      <c r="APV5" s="86"/>
      <c r="APW5" s="86"/>
      <c r="AQB5" s="86"/>
      <c r="AQC5" s="86"/>
      <c r="AQD5" s="86"/>
      <c r="AQE5" s="86"/>
      <c r="AQF5" s="86"/>
      <c r="AQG5" s="86"/>
      <c r="AQH5" s="86"/>
      <c r="AQI5" s="86"/>
      <c r="AQJ5" s="86"/>
      <c r="AQK5" s="86"/>
      <c r="AQP5" s="86"/>
      <c r="AQQ5" s="86"/>
      <c r="AQR5" s="86"/>
      <c r="AQS5" s="86"/>
      <c r="AQT5" s="86"/>
      <c r="AQU5" s="86"/>
      <c r="AQV5" s="86"/>
      <c r="AQW5" s="86"/>
      <c r="AQX5" s="86"/>
      <c r="AQY5" s="86"/>
      <c r="ARD5" s="86"/>
      <c r="ARE5" s="86"/>
      <c r="ARF5" s="86"/>
      <c r="ARG5" s="86"/>
      <c r="ARH5" s="86"/>
      <c r="ARI5" s="86"/>
      <c r="ARJ5" s="86"/>
      <c r="ARK5" s="86"/>
      <c r="ARL5" s="86"/>
      <c r="ARM5" s="86"/>
      <c r="ARR5" s="86"/>
      <c r="ARS5" s="86"/>
      <c r="ART5" s="86"/>
      <c r="ARU5" s="86"/>
      <c r="ARV5" s="86"/>
      <c r="ARW5" s="86"/>
      <c r="ARX5" s="86"/>
      <c r="ARY5" s="86"/>
      <c r="ARZ5" s="86"/>
      <c r="ASA5" s="86"/>
      <c r="ASF5" s="86"/>
      <c r="ASG5" s="86"/>
      <c r="ASH5" s="86"/>
      <c r="ASI5" s="86"/>
      <c r="ASJ5" s="86"/>
      <c r="ASK5" s="86"/>
      <c r="ASL5" s="86"/>
      <c r="ASM5" s="86"/>
      <c r="ASN5" s="86"/>
      <c r="ASO5" s="86"/>
      <c r="AST5" s="86"/>
      <c r="ASU5" s="86"/>
      <c r="ASV5" s="86"/>
      <c r="ASW5" s="86"/>
      <c r="ASX5" s="86"/>
      <c r="ASY5" s="86"/>
      <c r="ASZ5" s="86"/>
      <c r="ATA5" s="86"/>
      <c r="ATB5" s="86"/>
      <c r="ATC5" s="86"/>
      <c r="ATH5" s="86"/>
      <c r="ATI5" s="86"/>
      <c r="ATJ5" s="86"/>
      <c r="ATK5" s="86"/>
      <c r="ATL5" s="86"/>
      <c r="ATM5" s="86"/>
      <c r="ATN5" s="86"/>
      <c r="ATO5" s="86"/>
      <c r="ATP5" s="86"/>
      <c r="ATQ5" s="86"/>
      <c r="ATV5" s="86"/>
      <c r="ATW5" s="86"/>
      <c r="ATX5" s="86"/>
      <c r="ATY5" s="86"/>
      <c r="ATZ5" s="86"/>
      <c r="AUA5" s="86"/>
      <c r="AUB5" s="86"/>
      <c r="AUC5" s="86"/>
      <c r="AUD5" s="86"/>
      <c r="AUE5" s="86"/>
      <c r="AUJ5" s="86"/>
      <c r="AUK5" s="86"/>
      <c r="AUL5" s="86"/>
      <c r="AUM5" s="86"/>
      <c r="AUN5" s="86"/>
      <c r="AUO5" s="86"/>
      <c r="AUP5" s="86"/>
      <c r="AUQ5" s="86"/>
      <c r="AUR5" s="86"/>
      <c r="AUS5" s="86"/>
      <c r="AUX5" s="86"/>
      <c r="AUY5" s="86"/>
      <c r="AUZ5" s="86"/>
      <c r="AVA5" s="86"/>
      <c r="AVB5" s="86"/>
      <c r="AVC5" s="86"/>
      <c r="AVD5" s="86"/>
      <c r="AVE5" s="86"/>
      <c r="AVF5" s="86"/>
      <c r="AVG5" s="86"/>
      <c r="AVL5" s="86"/>
      <c r="AVM5" s="86"/>
      <c r="AVN5" s="86"/>
      <c r="AVO5" s="86"/>
      <c r="AVP5" s="86"/>
      <c r="AVQ5" s="86"/>
      <c r="AVR5" s="86"/>
      <c r="AVS5" s="86"/>
      <c r="AVT5" s="86"/>
      <c r="AVU5" s="86"/>
      <c r="AVZ5" s="86"/>
      <c r="AWA5" s="86"/>
      <c r="AWB5" s="86"/>
      <c r="AWC5" s="86"/>
      <c r="AWD5" s="86"/>
      <c r="AWE5" s="86"/>
      <c r="AWF5" s="86"/>
      <c r="AWG5" s="86"/>
      <c r="AWH5" s="86"/>
      <c r="AWI5" s="86"/>
      <c r="AWN5" s="86"/>
      <c r="AWO5" s="86"/>
      <c r="AWP5" s="86"/>
      <c r="AWQ5" s="86"/>
      <c r="AWR5" s="86"/>
      <c r="AWS5" s="86"/>
      <c r="AWT5" s="86"/>
      <c r="AWU5" s="86"/>
      <c r="AWV5" s="86"/>
      <c r="AWW5" s="86"/>
      <c r="AXB5" s="86"/>
      <c r="AXC5" s="86"/>
      <c r="AXD5" s="86"/>
      <c r="AXE5" s="86"/>
      <c r="AXF5" s="86"/>
      <c r="AXG5" s="86"/>
      <c r="AXH5" s="86"/>
      <c r="AXI5" s="86"/>
      <c r="AXJ5" s="86"/>
      <c r="AXK5" s="86"/>
      <c r="AXP5" s="86"/>
      <c r="AXQ5" s="86"/>
      <c r="AXR5" s="86"/>
      <c r="AXS5" s="86"/>
      <c r="AXT5" s="86"/>
      <c r="AXU5" s="86"/>
      <c r="AXV5" s="86"/>
      <c r="AXW5" s="86"/>
      <c r="AXX5" s="86"/>
      <c r="AXY5" s="86"/>
      <c r="AYD5" s="86"/>
      <c r="AYE5" s="86"/>
      <c r="AYF5" s="86"/>
      <c r="AYG5" s="86"/>
      <c r="AYH5" s="86"/>
      <c r="AYI5" s="86"/>
      <c r="AYJ5" s="86"/>
      <c r="AYK5" s="86"/>
      <c r="AYL5" s="86"/>
      <c r="AYM5" s="86"/>
      <c r="AYR5" s="86"/>
      <c r="AYS5" s="86"/>
      <c r="AYT5" s="86"/>
      <c r="AYU5" s="86"/>
      <c r="AYV5" s="86"/>
      <c r="AYW5" s="86"/>
      <c r="AYX5" s="86"/>
      <c r="AYY5" s="86"/>
      <c r="AYZ5" s="86"/>
      <c r="AZA5" s="86"/>
      <c r="AZF5" s="86"/>
      <c r="AZG5" s="86"/>
      <c r="AZH5" s="86"/>
      <c r="AZI5" s="86"/>
      <c r="AZJ5" s="86"/>
      <c r="AZK5" s="86"/>
      <c r="AZL5" s="86"/>
      <c r="AZM5" s="86"/>
      <c r="AZN5" s="86"/>
      <c r="AZO5" s="86"/>
      <c r="AZT5" s="86"/>
      <c r="AZU5" s="86"/>
      <c r="AZV5" s="86"/>
      <c r="AZW5" s="86"/>
      <c r="AZX5" s="86"/>
      <c r="AZY5" s="86"/>
      <c r="AZZ5" s="86"/>
      <c r="BAA5" s="86"/>
      <c r="BAB5" s="86"/>
      <c r="BAC5" s="86"/>
      <c r="BAH5" s="86"/>
      <c r="BAI5" s="86"/>
      <c r="BAJ5" s="86"/>
      <c r="BAK5" s="86"/>
      <c r="BAL5" s="86"/>
      <c r="BAM5" s="86"/>
      <c r="BAN5" s="86"/>
      <c r="BAO5" s="86"/>
      <c r="BAP5" s="86"/>
      <c r="BAQ5" s="86"/>
      <c r="BAV5" s="86"/>
      <c r="BAW5" s="86"/>
      <c r="BAX5" s="86"/>
      <c r="BAY5" s="86"/>
      <c r="BAZ5" s="86"/>
      <c r="BBA5" s="86"/>
      <c r="BBB5" s="86"/>
      <c r="BBC5" s="86"/>
      <c r="BBD5" s="86"/>
      <c r="BBE5" s="86"/>
      <c r="BBJ5" s="86"/>
      <c r="BBK5" s="86"/>
      <c r="BBL5" s="86"/>
      <c r="BBM5" s="86"/>
      <c r="BBN5" s="86"/>
      <c r="BBO5" s="86"/>
      <c r="BBP5" s="86"/>
      <c r="BBQ5" s="86"/>
      <c r="BBR5" s="86"/>
      <c r="BBS5" s="86"/>
      <c r="BBX5" s="86"/>
      <c r="BBY5" s="86"/>
      <c r="BBZ5" s="86"/>
      <c r="BCA5" s="86"/>
      <c r="BCB5" s="86"/>
      <c r="BCC5" s="86"/>
      <c r="BCD5" s="86"/>
      <c r="BCE5" s="86"/>
      <c r="BCF5" s="86"/>
      <c r="BCG5" s="86"/>
      <c r="BCL5" s="86"/>
      <c r="BCM5" s="86"/>
      <c r="BCN5" s="86"/>
      <c r="BCO5" s="86"/>
      <c r="BCP5" s="86"/>
      <c r="BCQ5" s="86"/>
      <c r="BCR5" s="86"/>
      <c r="BCS5" s="86"/>
      <c r="BCT5" s="86"/>
      <c r="BCU5" s="86"/>
      <c r="BCZ5" s="86"/>
      <c r="BDA5" s="86"/>
      <c r="BDB5" s="86"/>
      <c r="BDC5" s="86"/>
      <c r="BDD5" s="86"/>
      <c r="BDE5" s="86"/>
      <c r="BDF5" s="86"/>
      <c r="BDG5" s="86"/>
      <c r="BDH5" s="86"/>
      <c r="BDI5" s="86"/>
      <c r="BDN5" s="86"/>
      <c r="BDO5" s="86"/>
      <c r="BDP5" s="86"/>
      <c r="BDQ5" s="86"/>
      <c r="BDR5" s="86"/>
      <c r="BDS5" s="86"/>
      <c r="BDT5" s="86"/>
      <c r="BDU5" s="86"/>
      <c r="BDV5" s="86"/>
      <c r="BDW5" s="86"/>
      <c r="BEB5" s="86"/>
      <c r="BEC5" s="86"/>
      <c r="BED5" s="86"/>
      <c r="BEE5" s="86"/>
      <c r="BEF5" s="86"/>
      <c r="BEG5" s="86"/>
      <c r="BEH5" s="86"/>
      <c r="BEI5" s="86"/>
      <c r="BEJ5" s="86"/>
      <c r="BEK5" s="86"/>
      <c r="BEP5" s="86"/>
      <c r="BEQ5" s="86"/>
      <c r="BER5" s="86"/>
      <c r="BES5" s="86"/>
      <c r="BET5" s="86"/>
      <c r="BEU5" s="86"/>
      <c r="BEV5" s="86"/>
      <c r="BEW5" s="86"/>
      <c r="BEX5" s="86"/>
      <c r="BEY5" s="86"/>
      <c r="BFD5" s="86"/>
      <c r="BFE5" s="86"/>
      <c r="BFF5" s="86"/>
      <c r="BFG5" s="86"/>
      <c r="BFH5" s="86"/>
      <c r="BFI5" s="86"/>
      <c r="BFJ5" s="86"/>
      <c r="BFK5" s="86"/>
      <c r="BFL5" s="86"/>
      <c r="BFM5" s="86"/>
      <c r="BFR5" s="86"/>
      <c r="BFS5" s="86"/>
      <c r="BFT5" s="86"/>
      <c r="BFU5" s="86"/>
      <c r="BFV5" s="86"/>
      <c r="BFW5" s="86"/>
      <c r="BFX5" s="86"/>
      <c r="BFY5" s="86"/>
      <c r="BFZ5" s="86"/>
      <c r="BGA5" s="86"/>
      <c r="BGF5" s="86"/>
      <c r="BGG5" s="86"/>
      <c r="BGH5" s="86"/>
      <c r="BGI5" s="86"/>
      <c r="BGJ5" s="86"/>
      <c r="BGK5" s="86"/>
      <c r="BGL5" s="86"/>
      <c r="BGM5" s="86"/>
      <c r="BGN5" s="86"/>
      <c r="BGO5" s="86"/>
      <c r="BGT5" s="86"/>
      <c r="BGU5" s="86"/>
      <c r="BGV5" s="86"/>
      <c r="BGW5" s="86"/>
      <c r="BGX5" s="86"/>
      <c r="BGY5" s="86"/>
      <c r="BGZ5" s="86"/>
      <c r="BHA5" s="86"/>
      <c r="BHB5" s="86"/>
      <c r="BHC5" s="86"/>
      <c r="BHH5" s="86"/>
      <c r="BHI5" s="86"/>
      <c r="BHJ5" s="86"/>
      <c r="BHK5" s="86"/>
      <c r="BHL5" s="86"/>
      <c r="BHM5" s="86"/>
      <c r="BHN5" s="86"/>
      <c r="BHO5" s="86"/>
      <c r="BHP5" s="86"/>
      <c r="BHQ5" s="86"/>
      <c r="BHV5" s="86"/>
      <c r="BHW5" s="86"/>
      <c r="BHX5" s="86"/>
      <c r="BHY5" s="86"/>
      <c r="BHZ5" s="86"/>
      <c r="BIA5" s="86"/>
      <c r="BIB5" s="86"/>
      <c r="BIC5" s="86"/>
      <c r="BID5" s="86"/>
      <c r="BIE5" s="86"/>
      <c r="BIJ5" s="86"/>
      <c r="BIK5" s="86"/>
      <c r="BIL5" s="86"/>
      <c r="BIM5" s="86"/>
      <c r="BIN5" s="86"/>
      <c r="BIO5" s="86"/>
      <c r="BIP5" s="86"/>
      <c r="BIQ5" s="86"/>
      <c r="BIR5" s="86"/>
      <c r="BIS5" s="86"/>
      <c r="BIX5" s="86"/>
      <c r="BIY5" s="86"/>
      <c r="BIZ5" s="86"/>
      <c r="BJA5" s="86"/>
      <c r="BJB5" s="86"/>
      <c r="BJC5" s="86"/>
      <c r="BJD5" s="86"/>
      <c r="BJE5" s="86"/>
      <c r="BJF5" s="86"/>
      <c r="BJG5" s="86"/>
      <c r="BJL5" s="86"/>
      <c r="BJM5" s="86"/>
      <c r="BJN5" s="86"/>
      <c r="BJO5" s="86"/>
      <c r="BJP5" s="86"/>
      <c r="BJQ5" s="86"/>
      <c r="BJR5" s="86"/>
      <c r="BJS5" s="86"/>
      <c r="BJT5" s="86"/>
      <c r="BJU5" s="86"/>
      <c r="BJZ5" s="86"/>
      <c r="BKA5" s="86"/>
      <c r="BKB5" s="86"/>
      <c r="BKC5" s="86"/>
      <c r="BKD5" s="86"/>
      <c r="BKE5" s="86"/>
      <c r="BKF5" s="86"/>
      <c r="BKG5" s="86"/>
      <c r="BKH5" s="86"/>
      <c r="BKI5" s="86"/>
      <c r="BKN5" s="86"/>
      <c r="BKO5" s="86"/>
      <c r="BKP5" s="86"/>
      <c r="BKQ5" s="86"/>
      <c r="BKR5" s="86"/>
      <c r="BKS5" s="86"/>
      <c r="BKT5" s="86"/>
      <c r="BKU5" s="86"/>
      <c r="BKV5" s="86"/>
      <c r="BKW5" s="86"/>
      <c r="BLB5" s="86"/>
      <c r="BLC5" s="86"/>
      <c r="BLD5" s="86"/>
      <c r="BLE5" s="86"/>
      <c r="BLF5" s="86"/>
      <c r="BLG5" s="86"/>
      <c r="BLH5" s="86"/>
      <c r="BLI5" s="86"/>
      <c r="BLJ5" s="86"/>
      <c r="BLK5" s="86"/>
      <c r="BLP5" s="86"/>
      <c r="BLQ5" s="86"/>
      <c r="BLR5" s="86"/>
      <c r="BLS5" s="86"/>
      <c r="BLT5" s="86"/>
      <c r="BLU5" s="86"/>
      <c r="BLV5" s="86"/>
      <c r="BLW5" s="86"/>
      <c r="BLX5" s="86"/>
      <c r="BLY5" s="86"/>
      <c r="BMD5" s="86"/>
      <c r="BME5" s="86"/>
      <c r="BMF5" s="86"/>
      <c r="BMG5" s="86"/>
      <c r="BMH5" s="86"/>
      <c r="BMI5" s="86"/>
      <c r="BMJ5" s="86"/>
      <c r="BMK5" s="86"/>
      <c r="BML5" s="86"/>
      <c r="BMM5" s="86"/>
      <c r="BMR5" s="86"/>
      <c r="BMS5" s="86"/>
      <c r="BMT5" s="86"/>
      <c r="BMU5" s="86"/>
      <c r="BMV5" s="86"/>
      <c r="BMW5" s="86"/>
      <c r="BMX5" s="86"/>
      <c r="BMY5" s="86"/>
      <c r="BMZ5" s="86"/>
      <c r="BNA5" s="86"/>
      <c r="BNF5" s="86"/>
      <c r="BNG5" s="86"/>
      <c r="BNH5" s="86"/>
      <c r="BNI5" s="86"/>
      <c r="BNJ5" s="86"/>
      <c r="BNK5" s="86"/>
      <c r="BNL5" s="86"/>
      <c r="BNM5" s="86"/>
      <c r="BNN5" s="86"/>
      <c r="BNO5" s="86"/>
      <c r="BNT5" s="86"/>
      <c r="BNU5" s="86"/>
      <c r="BNV5" s="86"/>
      <c r="BNW5" s="86"/>
      <c r="BNX5" s="86"/>
      <c r="BNY5" s="86"/>
      <c r="BNZ5" s="86"/>
      <c r="BOA5" s="86"/>
      <c r="BOB5" s="86"/>
      <c r="BOC5" s="86"/>
      <c r="BOH5" s="86"/>
      <c r="BOI5" s="86"/>
      <c r="BOJ5" s="86"/>
      <c r="BOK5" s="86"/>
      <c r="BOL5" s="86"/>
      <c r="BOM5" s="86"/>
      <c r="BON5" s="86"/>
      <c r="BOO5" s="86"/>
      <c r="BOP5" s="86"/>
      <c r="BOQ5" s="86"/>
      <c r="BOV5" s="86"/>
      <c r="BOW5" s="86"/>
      <c r="BOX5" s="86"/>
      <c r="BOY5" s="86"/>
      <c r="BOZ5" s="86"/>
      <c r="BPA5" s="86"/>
      <c r="BPB5" s="86"/>
      <c r="BPC5" s="86"/>
      <c r="BPD5" s="86"/>
      <c r="BPE5" s="86"/>
      <c r="BPJ5" s="86"/>
      <c r="BPK5" s="86"/>
      <c r="BPL5" s="86"/>
      <c r="BPM5" s="86"/>
      <c r="BPN5" s="86"/>
      <c r="BPO5" s="86"/>
      <c r="BPP5" s="86"/>
      <c r="BPQ5" s="86"/>
      <c r="BPR5" s="86"/>
      <c r="BPS5" s="86"/>
      <c r="BPX5" s="86"/>
      <c r="BPY5" s="86"/>
      <c r="BPZ5" s="86"/>
      <c r="BQA5" s="86"/>
      <c r="BQB5" s="86"/>
      <c r="BQC5" s="86"/>
      <c r="BQD5" s="86"/>
      <c r="BQE5" s="86"/>
      <c r="BQF5" s="86"/>
      <c r="BQG5" s="86"/>
      <c r="BQL5" s="86"/>
      <c r="BQM5" s="86"/>
      <c r="BQN5" s="86"/>
      <c r="BQO5" s="86"/>
      <c r="BQP5" s="86"/>
      <c r="BQQ5" s="86"/>
      <c r="BQR5" s="86"/>
      <c r="BQS5" s="86"/>
      <c r="BQT5" s="86"/>
      <c r="BQU5" s="86"/>
      <c r="BQZ5" s="86"/>
      <c r="BRA5" s="86"/>
      <c r="BRB5" s="86"/>
      <c r="BRC5" s="86"/>
      <c r="BRD5" s="86"/>
      <c r="BRE5" s="86"/>
      <c r="BRF5" s="86"/>
      <c r="BRG5" s="86"/>
      <c r="BRH5" s="86"/>
      <c r="BRI5" s="86"/>
      <c r="BRN5" s="86"/>
      <c r="BRO5" s="86"/>
      <c r="BRP5" s="86"/>
      <c r="BRQ5" s="86"/>
      <c r="BRR5" s="86"/>
      <c r="BRS5" s="86"/>
      <c r="BRT5" s="86"/>
      <c r="BRU5" s="86"/>
      <c r="BRV5" s="86"/>
      <c r="BRW5" s="86"/>
      <c r="BSB5" s="86"/>
      <c r="BSC5" s="86"/>
      <c r="BSD5" s="86"/>
      <c r="BSE5" s="86"/>
      <c r="BSF5" s="86"/>
      <c r="BSG5" s="86"/>
      <c r="BSH5" s="86"/>
      <c r="BSI5" s="86"/>
      <c r="BSJ5" s="86"/>
      <c r="BSK5" s="86"/>
      <c r="BSP5" s="86"/>
      <c r="BSQ5" s="86"/>
      <c r="BSR5" s="86"/>
      <c r="BSS5" s="86"/>
      <c r="BST5" s="86"/>
      <c r="BSU5" s="86"/>
      <c r="BSV5" s="86"/>
      <c r="BSW5" s="86"/>
      <c r="BSX5" s="86"/>
      <c r="BSY5" s="86"/>
      <c r="BTD5" s="86"/>
      <c r="BTE5" s="86"/>
      <c r="BTF5" s="86"/>
      <c r="BTG5" s="86"/>
      <c r="BTH5" s="86"/>
      <c r="BTI5" s="86"/>
      <c r="BTJ5" s="86"/>
      <c r="BTK5" s="86"/>
      <c r="BTL5" s="86"/>
      <c r="BTM5" s="86"/>
      <c r="BTR5" s="86"/>
      <c r="BTS5" s="86"/>
      <c r="BTT5" s="86"/>
      <c r="BTU5" s="86"/>
      <c r="BTV5" s="86"/>
      <c r="BTW5" s="86"/>
      <c r="BTX5" s="86"/>
      <c r="BTY5" s="86"/>
      <c r="BTZ5" s="86"/>
      <c r="BUA5" s="86"/>
      <c r="BUF5" s="86"/>
      <c r="BUG5" s="86"/>
      <c r="BUH5" s="86"/>
      <c r="BUI5" s="86"/>
      <c r="BUJ5" s="86"/>
      <c r="BUK5" s="86"/>
      <c r="BUL5" s="86"/>
      <c r="BUM5" s="86"/>
      <c r="BUN5" s="86"/>
      <c r="BUO5" s="86"/>
      <c r="BUT5" s="86"/>
      <c r="BUU5" s="86"/>
      <c r="BUV5" s="86"/>
      <c r="BUW5" s="86"/>
      <c r="BUX5" s="86"/>
      <c r="BUY5" s="86"/>
      <c r="BUZ5" s="86"/>
      <c r="BVA5" s="86"/>
      <c r="BVB5" s="86"/>
      <c r="BVC5" s="86"/>
      <c r="BVH5" s="86"/>
      <c r="BVI5" s="86"/>
      <c r="BVJ5" s="86"/>
      <c r="BVK5" s="86"/>
      <c r="BVL5" s="86"/>
      <c r="BVM5" s="86"/>
      <c r="BVN5" s="86"/>
      <c r="BVO5" s="86"/>
      <c r="BVP5" s="86"/>
      <c r="BVQ5" s="86"/>
      <c r="BVV5" s="86"/>
      <c r="BVW5" s="86"/>
      <c r="BVX5" s="86"/>
      <c r="BVY5" s="86"/>
      <c r="BVZ5" s="86"/>
      <c r="BWA5" s="86"/>
      <c r="BWB5" s="86"/>
      <c r="BWC5" s="86"/>
      <c r="BWD5" s="86"/>
      <c r="BWE5" s="86"/>
      <c r="BWJ5" s="86"/>
      <c r="BWK5" s="86"/>
      <c r="BWL5" s="86"/>
      <c r="BWM5" s="86"/>
      <c r="BWN5" s="86"/>
      <c r="BWO5" s="86"/>
      <c r="BWP5" s="86"/>
      <c r="BWQ5" s="86"/>
      <c r="BWR5" s="86"/>
      <c r="BWS5" s="86"/>
      <c r="BWX5" s="86"/>
      <c r="BWY5" s="86"/>
      <c r="BWZ5" s="86"/>
      <c r="BXA5" s="86"/>
      <c r="BXB5" s="86"/>
      <c r="BXC5" s="86"/>
      <c r="BXD5" s="86"/>
      <c r="BXE5" s="86"/>
      <c r="BXF5" s="86"/>
      <c r="BXG5" s="86"/>
      <c r="BXL5" s="86"/>
      <c r="BXM5" s="86"/>
      <c r="BXN5" s="86"/>
      <c r="BXO5" s="86"/>
      <c r="BXP5" s="86"/>
      <c r="BXQ5" s="86"/>
      <c r="BXR5" s="86"/>
      <c r="BXS5" s="86"/>
      <c r="BXT5" s="86"/>
      <c r="BXU5" s="86"/>
      <c r="BXZ5" s="86"/>
      <c r="BYA5" s="86"/>
      <c r="BYB5" s="86"/>
      <c r="BYC5" s="86"/>
      <c r="BYD5" s="86"/>
      <c r="BYE5" s="86"/>
      <c r="BYF5" s="86"/>
      <c r="BYG5" s="86"/>
      <c r="BYH5" s="86"/>
      <c r="BYI5" s="86"/>
      <c r="BYN5" s="86"/>
      <c r="BYO5" s="86"/>
      <c r="BYP5" s="86"/>
      <c r="BYQ5" s="86"/>
      <c r="BYR5" s="86"/>
      <c r="BYS5" s="86"/>
      <c r="BYT5" s="86"/>
      <c r="BYU5" s="86"/>
      <c r="BYV5" s="86"/>
      <c r="BYW5" s="86"/>
      <c r="BZB5" s="86"/>
      <c r="BZC5" s="86"/>
      <c r="BZD5" s="86"/>
      <c r="BZE5" s="86"/>
      <c r="BZF5" s="86"/>
      <c r="BZG5" s="86"/>
      <c r="BZH5" s="86"/>
      <c r="BZI5" s="86"/>
      <c r="BZJ5" s="86"/>
      <c r="BZK5" s="86"/>
      <c r="BZP5" s="86"/>
      <c r="BZQ5" s="86"/>
      <c r="BZR5" s="86"/>
      <c r="BZS5" s="86"/>
      <c r="BZT5" s="86"/>
      <c r="BZU5" s="86"/>
      <c r="BZV5" s="86"/>
      <c r="BZW5" s="86"/>
      <c r="BZX5" s="86"/>
      <c r="BZY5" s="86"/>
      <c r="CAD5" s="86"/>
      <c r="CAE5" s="86"/>
      <c r="CAF5" s="86"/>
      <c r="CAG5" s="86"/>
      <c r="CAH5" s="86"/>
      <c r="CAI5" s="86"/>
      <c r="CAJ5" s="86"/>
      <c r="CAK5" s="86"/>
      <c r="CAL5" s="86"/>
      <c r="CAM5" s="86"/>
      <c r="CAR5" s="86"/>
      <c r="CAS5" s="86"/>
      <c r="CAT5" s="86"/>
      <c r="CAU5" s="86"/>
      <c r="CAV5" s="86"/>
      <c r="CAW5" s="86"/>
      <c r="CAX5" s="86"/>
      <c r="CAY5" s="86"/>
      <c r="CAZ5" s="86"/>
      <c r="CBA5" s="86"/>
      <c r="CBF5" s="86"/>
      <c r="CBG5" s="86"/>
      <c r="CBH5" s="86"/>
      <c r="CBI5" s="86"/>
      <c r="CBJ5" s="86"/>
      <c r="CBK5" s="86"/>
      <c r="CBL5" s="86"/>
      <c r="CBM5" s="86"/>
      <c r="CBN5" s="86"/>
      <c r="CBO5" s="86"/>
      <c r="CBT5" s="86"/>
      <c r="CBU5" s="86"/>
      <c r="CBV5" s="86"/>
      <c r="CBW5" s="86"/>
      <c r="CBX5" s="86"/>
      <c r="CBY5" s="86"/>
      <c r="CBZ5" s="86"/>
      <c r="CCA5" s="86"/>
      <c r="CCB5" s="86"/>
      <c r="CCC5" s="86"/>
      <c r="CCH5" s="86"/>
      <c r="CCI5" s="86"/>
      <c r="CCJ5" s="86"/>
      <c r="CCK5" s="86"/>
      <c r="CCL5" s="86"/>
      <c r="CCM5" s="86"/>
      <c r="CCN5" s="86"/>
      <c r="CCO5" s="86"/>
      <c r="CCP5" s="86"/>
      <c r="CCQ5" s="86"/>
      <c r="CCV5" s="86"/>
      <c r="CCW5" s="86"/>
      <c r="CCX5" s="86"/>
      <c r="CCY5" s="86"/>
      <c r="CCZ5" s="86"/>
      <c r="CDA5" s="86"/>
      <c r="CDB5" s="86"/>
      <c r="CDC5" s="86"/>
      <c r="CDD5" s="86"/>
      <c r="CDE5" s="86"/>
      <c r="CDJ5" s="86"/>
      <c r="CDK5" s="86"/>
      <c r="CDL5" s="86"/>
      <c r="CDM5" s="86"/>
      <c r="CDN5" s="86"/>
      <c r="CDO5" s="86"/>
      <c r="CDP5" s="86"/>
      <c r="CDQ5" s="86"/>
      <c r="CDR5" s="86"/>
      <c r="CDS5" s="86"/>
      <c r="CDX5" s="86"/>
      <c r="CDY5" s="86"/>
      <c r="CDZ5" s="86"/>
      <c r="CEA5" s="86"/>
      <c r="CEB5" s="86"/>
      <c r="CEC5" s="86"/>
      <c r="CED5" s="86"/>
      <c r="CEE5" s="86"/>
      <c r="CEF5" s="86"/>
      <c r="CEG5" s="86"/>
      <c r="CEL5" s="86"/>
      <c r="CEM5" s="86"/>
      <c r="CEN5" s="86"/>
      <c r="CEO5" s="86"/>
      <c r="CEP5" s="86"/>
      <c r="CEQ5" s="86"/>
      <c r="CER5" s="86"/>
      <c r="CES5" s="86"/>
      <c r="CET5" s="86"/>
      <c r="CEU5" s="86"/>
      <c r="CEZ5" s="86"/>
      <c r="CFA5" s="86"/>
      <c r="CFB5" s="86"/>
      <c r="CFC5" s="86"/>
      <c r="CFD5" s="86"/>
      <c r="CFE5" s="86"/>
      <c r="CFF5" s="86"/>
      <c r="CFG5" s="86"/>
      <c r="CFH5" s="86"/>
      <c r="CFI5" s="86"/>
      <c r="CFN5" s="86"/>
      <c r="CFO5" s="86"/>
      <c r="CFP5" s="86"/>
      <c r="CFQ5" s="86"/>
      <c r="CFR5" s="86"/>
      <c r="CFS5" s="86"/>
      <c r="CFT5" s="86"/>
      <c r="CFU5" s="86"/>
      <c r="CFV5" s="86"/>
      <c r="CFW5" s="86"/>
      <c r="CGB5" s="86"/>
      <c r="CGC5" s="86"/>
      <c r="CGD5" s="86"/>
      <c r="CGE5" s="86"/>
      <c r="CGF5" s="86"/>
      <c r="CGG5" s="86"/>
      <c r="CGH5" s="86"/>
      <c r="CGI5" s="86"/>
      <c r="CGJ5" s="86"/>
      <c r="CGK5" s="86"/>
      <c r="CGP5" s="86"/>
      <c r="CGQ5" s="86"/>
      <c r="CGR5" s="86"/>
      <c r="CGS5" s="86"/>
      <c r="CGT5" s="86"/>
      <c r="CGU5" s="86"/>
      <c r="CGV5" s="86"/>
      <c r="CGW5" s="86"/>
      <c r="CGX5" s="86"/>
      <c r="CGY5" s="86"/>
      <c r="CHD5" s="86"/>
      <c r="CHE5" s="86"/>
      <c r="CHF5" s="86"/>
      <c r="CHG5" s="86"/>
      <c r="CHH5" s="86"/>
      <c r="CHI5" s="86"/>
      <c r="CHJ5" s="86"/>
      <c r="CHK5" s="86"/>
      <c r="CHL5" s="86"/>
      <c r="CHM5" s="86"/>
      <c r="CHR5" s="86"/>
      <c r="CHS5" s="86"/>
      <c r="CHT5" s="86"/>
      <c r="CHU5" s="86"/>
      <c r="CHV5" s="86"/>
      <c r="CHW5" s="86"/>
      <c r="CHX5" s="86"/>
      <c r="CHY5" s="86"/>
      <c r="CHZ5" s="86"/>
      <c r="CIA5" s="86"/>
      <c r="CIF5" s="86"/>
      <c r="CIG5" s="86"/>
      <c r="CIH5" s="86"/>
      <c r="CII5" s="86"/>
      <c r="CIJ5" s="86"/>
      <c r="CIK5" s="86"/>
      <c r="CIL5" s="86"/>
      <c r="CIM5" s="86"/>
      <c r="CIN5" s="86"/>
      <c r="CIO5" s="86"/>
      <c r="CIT5" s="86"/>
      <c r="CIU5" s="86"/>
      <c r="CIV5" s="86"/>
      <c r="CIW5" s="86"/>
      <c r="CIX5" s="86"/>
      <c r="CIY5" s="86"/>
      <c r="CIZ5" s="86"/>
      <c r="CJA5" s="86"/>
      <c r="CJB5" s="86"/>
      <c r="CJC5" s="86"/>
      <c r="CJH5" s="86"/>
      <c r="CJI5" s="86"/>
      <c r="CJJ5" s="86"/>
      <c r="CJK5" s="86"/>
      <c r="CJL5" s="86"/>
      <c r="CJM5" s="86"/>
      <c r="CJN5" s="86"/>
      <c r="CJO5" s="86"/>
      <c r="CJP5" s="86"/>
      <c r="CJQ5" s="86"/>
      <c r="CJV5" s="86"/>
      <c r="CJW5" s="86"/>
      <c r="CJX5" s="86"/>
      <c r="CJY5" s="86"/>
      <c r="CJZ5" s="86"/>
      <c r="CKA5" s="86"/>
      <c r="CKB5" s="86"/>
      <c r="CKC5" s="86"/>
      <c r="CKD5" s="86"/>
      <c r="CKE5" s="86"/>
      <c r="CKJ5" s="86"/>
      <c r="CKK5" s="86"/>
      <c r="CKL5" s="86"/>
      <c r="CKM5" s="86"/>
      <c r="CKN5" s="86"/>
      <c r="CKO5" s="86"/>
      <c r="CKP5" s="86"/>
      <c r="CKQ5" s="86"/>
      <c r="CKR5" s="86"/>
      <c r="CKS5" s="86"/>
      <c r="CKX5" s="86"/>
      <c r="CKY5" s="86"/>
      <c r="CKZ5" s="86"/>
      <c r="CLA5" s="86"/>
      <c r="CLB5" s="86"/>
      <c r="CLC5" s="86"/>
      <c r="CLD5" s="86"/>
      <c r="CLE5" s="86"/>
      <c r="CLF5" s="86"/>
      <c r="CLG5" s="86"/>
      <c r="CLL5" s="86"/>
      <c r="CLM5" s="86"/>
      <c r="CLN5" s="86"/>
      <c r="CLO5" s="86"/>
      <c r="CLP5" s="86"/>
      <c r="CLQ5" s="86"/>
      <c r="CLR5" s="86"/>
      <c r="CLS5" s="86"/>
      <c r="CLT5" s="86"/>
      <c r="CLU5" s="86"/>
      <c r="CLZ5" s="86"/>
      <c r="CMA5" s="86"/>
      <c r="CMB5" s="86"/>
      <c r="CMC5" s="86"/>
      <c r="CMD5" s="86"/>
      <c r="CME5" s="86"/>
      <c r="CMF5" s="86"/>
      <c r="CMG5" s="86"/>
      <c r="CMH5" s="86"/>
      <c r="CMI5" s="86"/>
      <c r="CMN5" s="86"/>
      <c r="CMO5" s="86"/>
      <c r="CMP5" s="86"/>
      <c r="CMQ5" s="86"/>
      <c r="CMR5" s="86"/>
      <c r="CMS5" s="86"/>
      <c r="CMT5" s="86"/>
      <c r="CMU5" s="86"/>
      <c r="CMV5" s="86"/>
      <c r="CMW5" s="86"/>
      <c r="CNB5" s="86"/>
      <c r="CNC5" s="86"/>
      <c r="CND5" s="86"/>
      <c r="CNE5" s="86"/>
      <c r="CNF5" s="86"/>
      <c r="CNG5" s="86"/>
      <c r="CNH5" s="86"/>
      <c r="CNI5" s="86"/>
      <c r="CNJ5" s="86"/>
      <c r="CNK5" s="86"/>
      <c r="CNP5" s="86"/>
      <c r="CNQ5" s="86"/>
      <c r="CNR5" s="86"/>
      <c r="CNS5" s="86"/>
      <c r="CNT5" s="86"/>
      <c r="CNU5" s="86"/>
      <c r="CNV5" s="86"/>
      <c r="CNW5" s="86"/>
      <c r="CNX5" s="86"/>
      <c r="CNY5" s="86"/>
      <c r="COD5" s="86"/>
      <c r="COE5" s="86"/>
      <c r="COF5" s="86"/>
      <c r="COG5" s="86"/>
      <c r="COH5" s="86"/>
      <c r="COI5" s="86"/>
      <c r="COJ5" s="86"/>
      <c r="COK5" s="86"/>
      <c r="COL5" s="86"/>
      <c r="COM5" s="86"/>
      <c r="COR5" s="86"/>
      <c r="COS5" s="86"/>
      <c r="COT5" s="86"/>
      <c r="COU5" s="86"/>
      <c r="COV5" s="86"/>
      <c r="COW5" s="86"/>
      <c r="COX5" s="86"/>
      <c r="COY5" s="86"/>
      <c r="COZ5" s="86"/>
      <c r="CPA5" s="86"/>
      <c r="CPF5" s="86"/>
      <c r="CPG5" s="86"/>
      <c r="CPH5" s="86"/>
      <c r="CPI5" s="86"/>
      <c r="CPJ5" s="86"/>
      <c r="CPK5" s="86"/>
      <c r="CPL5" s="86"/>
      <c r="CPM5" s="86"/>
      <c r="CPN5" s="86"/>
      <c r="CPO5" s="86"/>
      <c r="CPT5" s="86"/>
      <c r="CPU5" s="86"/>
      <c r="CPV5" s="86"/>
      <c r="CPW5" s="86"/>
      <c r="CPX5" s="86"/>
      <c r="CPY5" s="86"/>
      <c r="CPZ5" s="86"/>
      <c r="CQA5" s="86"/>
      <c r="CQB5" s="86"/>
      <c r="CQC5" s="86"/>
      <c r="CQH5" s="86"/>
      <c r="CQI5" s="86"/>
      <c r="CQJ5" s="86"/>
      <c r="CQK5" s="86"/>
      <c r="CQL5" s="86"/>
      <c r="CQM5" s="86"/>
      <c r="CQN5" s="86"/>
      <c r="CQO5" s="86"/>
      <c r="CQP5" s="86"/>
      <c r="CQQ5" s="86"/>
      <c r="CQV5" s="86"/>
      <c r="CQW5" s="86"/>
      <c r="CQX5" s="86"/>
      <c r="CQY5" s="86"/>
      <c r="CQZ5" s="86"/>
      <c r="CRA5" s="86"/>
      <c r="CRB5" s="86"/>
      <c r="CRC5" s="86"/>
      <c r="CRD5" s="86"/>
      <c r="CRE5" s="86"/>
      <c r="CRJ5" s="86"/>
      <c r="CRK5" s="86"/>
      <c r="CRL5" s="86"/>
      <c r="CRM5" s="86"/>
      <c r="CRN5" s="86"/>
      <c r="CRO5" s="86"/>
      <c r="CRP5" s="86"/>
      <c r="CRQ5" s="86"/>
      <c r="CRR5" s="86"/>
      <c r="CRS5" s="86"/>
      <c r="CRX5" s="86"/>
      <c r="CRY5" s="86"/>
      <c r="CRZ5" s="86"/>
      <c r="CSA5" s="86"/>
      <c r="CSB5" s="86"/>
      <c r="CSC5" s="86"/>
      <c r="CSD5" s="86"/>
      <c r="CSE5" s="86"/>
      <c r="CSF5" s="86"/>
      <c r="CSG5" s="86"/>
      <c r="CSL5" s="86"/>
      <c r="CSM5" s="86"/>
      <c r="CSN5" s="86"/>
      <c r="CSO5" s="86"/>
      <c r="CSP5" s="86"/>
      <c r="CSQ5" s="86"/>
      <c r="CSR5" s="86"/>
      <c r="CSS5" s="86"/>
      <c r="CST5" s="86"/>
      <c r="CSU5" s="86"/>
      <c r="CSZ5" s="86"/>
      <c r="CTA5" s="86"/>
      <c r="CTB5" s="86"/>
      <c r="CTC5" s="86"/>
      <c r="CTD5" s="86"/>
      <c r="CTE5" s="86"/>
      <c r="CTF5" s="86"/>
      <c r="CTG5" s="86"/>
      <c r="CTH5" s="86"/>
      <c r="CTI5" s="86"/>
      <c r="CTN5" s="86"/>
      <c r="CTO5" s="86"/>
      <c r="CTP5" s="86"/>
      <c r="CTQ5" s="86"/>
      <c r="CTR5" s="86"/>
      <c r="CTS5" s="86"/>
      <c r="CTT5" s="86"/>
      <c r="CTU5" s="86"/>
      <c r="CTV5" s="86"/>
      <c r="CTW5" s="86"/>
      <c r="CUB5" s="86"/>
      <c r="CUC5" s="86"/>
      <c r="CUD5" s="86"/>
      <c r="CUE5" s="86"/>
      <c r="CUF5" s="86"/>
      <c r="CUG5" s="86"/>
      <c r="CUH5" s="86"/>
      <c r="CUI5" s="86"/>
      <c r="CUJ5" s="86"/>
      <c r="CUK5" s="86"/>
      <c r="CUP5" s="86"/>
      <c r="CUQ5" s="86"/>
      <c r="CUR5" s="86"/>
      <c r="CUS5" s="86"/>
      <c r="CUT5" s="86"/>
      <c r="CUU5" s="86"/>
      <c r="CUV5" s="86"/>
      <c r="CUW5" s="86"/>
      <c r="CUX5" s="86"/>
      <c r="CUY5" s="86"/>
      <c r="CVD5" s="86"/>
      <c r="CVE5" s="86"/>
      <c r="CVF5" s="86"/>
      <c r="CVG5" s="86"/>
      <c r="CVH5" s="86"/>
      <c r="CVI5" s="86"/>
      <c r="CVJ5" s="86"/>
      <c r="CVK5" s="86"/>
      <c r="CVL5" s="86"/>
      <c r="CVM5" s="86"/>
      <c r="CVR5" s="86"/>
      <c r="CVS5" s="86"/>
      <c r="CVT5" s="86"/>
      <c r="CVU5" s="86"/>
      <c r="CVV5" s="86"/>
      <c r="CVW5" s="86"/>
      <c r="CVX5" s="86"/>
      <c r="CVY5" s="86"/>
      <c r="CVZ5" s="86"/>
      <c r="CWA5" s="86"/>
      <c r="CWF5" s="86"/>
      <c r="CWG5" s="86"/>
      <c r="CWH5" s="86"/>
      <c r="CWI5" s="86"/>
      <c r="CWJ5" s="86"/>
      <c r="CWK5" s="86"/>
      <c r="CWL5" s="86"/>
      <c r="CWM5" s="86"/>
      <c r="CWN5" s="86"/>
      <c r="CWO5" s="86"/>
      <c r="CWT5" s="86"/>
      <c r="CWU5" s="86"/>
      <c r="CWV5" s="86"/>
      <c r="CWW5" s="86"/>
      <c r="CWX5" s="86"/>
      <c r="CWY5" s="86"/>
      <c r="CWZ5" s="86"/>
      <c r="CXA5" s="86"/>
      <c r="CXB5" s="86"/>
      <c r="CXC5" s="86"/>
      <c r="CXH5" s="86"/>
      <c r="CXI5" s="86"/>
      <c r="CXJ5" s="86"/>
      <c r="CXK5" s="86"/>
      <c r="CXL5" s="86"/>
      <c r="CXM5" s="86"/>
      <c r="CXN5" s="86"/>
      <c r="CXO5" s="86"/>
      <c r="CXP5" s="86"/>
      <c r="CXQ5" s="86"/>
      <c r="CXV5" s="86"/>
      <c r="CXW5" s="86"/>
      <c r="CXX5" s="86"/>
      <c r="CXY5" s="86"/>
      <c r="CXZ5" s="86"/>
      <c r="CYA5" s="86"/>
      <c r="CYB5" s="86"/>
      <c r="CYC5" s="86"/>
      <c r="CYD5" s="86"/>
      <c r="CYE5" s="86"/>
      <c r="CYJ5" s="86"/>
      <c r="CYK5" s="86"/>
      <c r="CYL5" s="86"/>
      <c r="CYM5" s="86"/>
      <c r="CYN5" s="86"/>
      <c r="CYO5" s="86"/>
      <c r="CYP5" s="86"/>
      <c r="CYQ5" s="86"/>
      <c r="CYR5" s="86"/>
      <c r="CYS5" s="86"/>
      <c r="CYX5" s="86"/>
      <c r="CYY5" s="86"/>
      <c r="CYZ5" s="86"/>
      <c r="CZA5" s="86"/>
      <c r="CZB5" s="86"/>
      <c r="CZC5" s="86"/>
      <c r="CZD5" s="86"/>
      <c r="CZE5" s="86"/>
      <c r="CZF5" s="86"/>
      <c r="CZG5" s="86"/>
      <c r="CZL5" s="86"/>
      <c r="CZM5" s="86"/>
      <c r="CZN5" s="86"/>
      <c r="CZO5" s="86"/>
      <c r="CZP5" s="86"/>
      <c r="CZQ5" s="86"/>
      <c r="CZR5" s="86"/>
      <c r="CZS5" s="86"/>
      <c r="CZT5" s="86"/>
      <c r="CZU5" s="86"/>
      <c r="CZZ5" s="86"/>
      <c r="DAA5" s="86"/>
      <c r="DAB5" s="86"/>
      <c r="DAC5" s="86"/>
      <c r="DAD5" s="86"/>
      <c r="DAE5" s="86"/>
      <c r="DAF5" s="86"/>
      <c r="DAG5" s="86"/>
      <c r="DAH5" s="86"/>
      <c r="DAI5" s="86"/>
      <c r="DAN5" s="86"/>
      <c r="DAO5" s="86"/>
      <c r="DAP5" s="86"/>
      <c r="DAQ5" s="86"/>
      <c r="DAR5" s="86"/>
      <c r="DAS5" s="86"/>
      <c r="DAT5" s="86"/>
      <c r="DAU5" s="86"/>
      <c r="DAV5" s="86"/>
      <c r="DAW5" s="86"/>
      <c r="DBB5" s="86"/>
      <c r="DBC5" s="86"/>
      <c r="DBD5" s="86"/>
      <c r="DBE5" s="86"/>
      <c r="DBF5" s="86"/>
      <c r="DBG5" s="86"/>
      <c r="DBH5" s="86"/>
      <c r="DBI5" s="86"/>
      <c r="DBJ5" s="86"/>
      <c r="DBK5" s="86"/>
      <c r="DBP5" s="86"/>
      <c r="DBQ5" s="86"/>
      <c r="DBR5" s="86"/>
      <c r="DBS5" s="86"/>
      <c r="DBT5" s="86"/>
      <c r="DBU5" s="86"/>
      <c r="DBV5" s="86"/>
      <c r="DBW5" s="86"/>
      <c r="DBX5" s="86"/>
      <c r="DBY5" s="86"/>
      <c r="DCD5" s="86"/>
      <c r="DCE5" s="86"/>
      <c r="DCF5" s="86"/>
      <c r="DCG5" s="86"/>
      <c r="DCH5" s="86"/>
      <c r="DCI5" s="86"/>
      <c r="DCJ5" s="86"/>
      <c r="DCK5" s="86"/>
      <c r="DCL5" s="86"/>
      <c r="DCM5" s="86"/>
      <c r="DCR5" s="86"/>
      <c r="DCS5" s="86"/>
      <c r="DCT5" s="86"/>
      <c r="DCU5" s="86"/>
      <c r="DCV5" s="86"/>
      <c r="DCW5" s="86"/>
      <c r="DCX5" s="86"/>
      <c r="DCY5" s="86"/>
      <c r="DCZ5" s="86"/>
      <c r="DDA5" s="86"/>
      <c r="DDF5" s="86"/>
      <c r="DDG5" s="86"/>
      <c r="DDH5" s="86"/>
      <c r="DDI5" s="86"/>
      <c r="DDJ5" s="86"/>
      <c r="DDK5" s="86"/>
      <c r="DDL5" s="86"/>
      <c r="DDM5" s="86"/>
      <c r="DDN5" s="86"/>
      <c r="DDO5" s="86"/>
      <c r="DDT5" s="86"/>
      <c r="DDU5" s="86"/>
      <c r="DDV5" s="86"/>
      <c r="DDW5" s="86"/>
      <c r="DDX5" s="86"/>
      <c r="DDY5" s="86"/>
      <c r="DDZ5" s="86"/>
      <c r="DEA5" s="86"/>
      <c r="DEB5" s="86"/>
      <c r="DEC5" s="86"/>
      <c r="DEH5" s="86"/>
      <c r="DEI5" s="86"/>
      <c r="DEJ5" s="86"/>
      <c r="DEK5" s="86"/>
      <c r="DEL5" s="86"/>
      <c r="DEM5" s="86"/>
      <c r="DEN5" s="86"/>
      <c r="DEO5" s="86"/>
      <c r="DEP5" s="86"/>
      <c r="DEQ5" s="86"/>
      <c r="DEV5" s="86"/>
      <c r="DEW5" s="86"/>
      <c r="DEX5" s="86"/>
      <c r="DEY5" s="86"/>
      <c r="DEZ5" s="86"/>
      <c r="DFA5" s="86"/>
      <c r="DFB5" s="86"/>
      <c r="DFC5" s="86"/>
      <c r="DFD5" s="86"/>
      <c r="DFE5" s="86"/>
      <c r="DFJ5" s="86"/>
      <c r="DFK5" s="86"/>
      <c r="DFL5" s="86"/>
      <c r="DFM5" s="86"/>
      <c r="DFN5" s="86"/>
      <c r="DFO5" s="86"/>
      <c r="DFP5" s="86"/>
      <c r="DFQ5" s="86"/>
      <c r="DFR5" s="86"/>
      <c r="DFS5" s="86"/>
      <c r="DFX5" s="86"/>
      <c r="DFY5" s="86"/>
      <c r="DFZ5" s="86"/>
      <c r="DGA5" s="86"/>
      <c r="DGB5" s="86"/>
      <c r="DGC5" s="86"/>
      <c r="DGD5" s="86"/>
      <c r="DGE5" s="86"/>
      <c r="DGF5" s="86"/>
      <c r="DGG5" s="86"/>
      <c r="DGL5" s="86"/>
      <c r="DGM5" s="86"/>
      <c r="DGN5" s="86"/>
      <c r="DGO5" s="86"/>
      <c r="DGP5" s="86"/>
      <c r="DGQ5" s="86"/>
      <c r="DGR5" s="86"/>
      <c r="DGS5" s="86"/>
      <c r="DGT5" s="86"/>
      <c r="DGU5" s="86"/>
      <c r="DGZ5" s="86"/>
      <c r="DHA5" s="86"/>
      <c r="DHB5" s="86"/>
      <c r="DHC5" s="86"/>
      <c r="DHD5" s="86"/>
      <c r="DHE5" s="86"/>
      <c r="DHF5" s="86"/>
      <c r="DHG5" s="86"/>
      <c r="DHH5" s="86"/>
      <c r="DHI5" s="86"/>
      <c r="DHN5" s="86"/>
      <c r="DHO5" s="86"/>
      <c r="DHP5" s="86"/>
      <c r="DHQ5" s="86"/>
      <c r="DHR5" s="86"/>
      <c r="DHS5" s="86"/>
      <c r="DHT5" s="86"/>
      <c r="DHU5" s="86"/>
      <c r="DHV5" s="86"/>
      <c r="DHW5" s="86"/>
      <c r="DIB5" s="86"/>
      <c r="DIC5" s="86"/>
      <c r="DID5" s="86"/>
      <c r="DIE5" s="86"/>
      <c r="DIF5" s="86"/>
      <c r="DIG5" s="86"/>
      <c r="DIH5" s="86"/>
      <c r="DII5" s="86"/>
      <c r="DIJ5" s="86"/>
      <c r="DIK5" s="86"/>
      <c r="DIP5" s="86"/>
      <c r="DIQ5" s="86"/>
      <c r="DIR5" s="86"/>
      <c r="DIS5" s="86"/>
      <c r="DIT5" s="86"/>
      <c r="DIU5" s="86"/>
      <c r="DIV5" s="86"/>
      <c r="DIW5" s="86"/>
      <c r="DIX5" s="86"/>
      <c r="DIY5" s="86"/>
      <c r="DJD5" s="86"/>
      <c r="DJE5" s="86"/>
      <c r="DJF5" s="86"/>
      <c r="DJG5" s="86"/>
      <c r="DJH5" s="86"/>
      <c r="DJI5" s="86"/>
      <c r="DJJ5" s="86"/>
      <c r="DJK5" s="86"/>
      <c r="DJL5" s="86"/>
      <c r="DJM5" s="86"/>
      <c r="DJR5" s="86"/>
      <c r="DJS5" s="86"/>
      <c r="DJT5" s="86"/>
      <c r="DJU5" s="86"/>
      <c r="DJV5" s="86"/>
      <c r="DJW5" s="86"/>
      <c r="DJX5" s="86"/>
      <c r="DJY5" s="86"/>
      <c r="DJZ5" s="86"/>
      <c r="DKA5" s="86"/>
      <c r="DKF5" s="86"/>
      <c r="DKG5" s="86"/>
      <c r="DKH5" s="86"/>
      <c r="DKI5" s="86"/>
      <c r="DKJ5" s="86"/>
      <c r="DKK5" s="86"/>
      <c r="DKL5" s="86"/>
      <c r="DKM5" s="86"/>
      <c r="DKN5" s="86"/>
      <c r="DKO5" s="86"/>
      <c r="DKT5" s="86"/>
      <c r="DKU5" s="86"/>
      <c r="DKV5" s="86"/>
      <c r="DKW5" s="86"/>
      <c r="DKX5" s="86"/>
      <c r="DKY5" s="86"/>
      <c r="DKZ5" s="86"/>
      <c r="DLA5" s="86"/>
      <c r="DLB5" s="86"/>
      <c r="DLC5" s="86"/>
      <c r="DLH5" s="86"/>
      <c r="DLI5" s="86"/>
      <c r="DLJ5" s="86"/>
      <c r="DLK5" s="86"/>
      <c r="DLL5" s="86"/>
      <c r="DLM5" s="86"/>
      <c r="DLN5" s="86"/>
      <c r="DLO5" s="86"/>
      <c r="DLP5" s="86"/>
      <c r="DLQ5" s="86"/>
      <c r="DLV5" s="86"/>
      <c r="DLW5" s="86"/>
      <c r="DLX5" s="86"/>
      <c r="DLY5" s="86"/>
      <c r="DLZ5" s="86"/>
      <c r="DMA5" s="86"/>
      <c r="DMB5" s="86"/>
      <c r="DMC5" s="86"/>
      <c r="DMD5" s="86"/>
      <c r="DME5" s="86"/>
      <c r="DMJ5" s="86"/>
      <c r="DMK5" s="86"/>
      <c r="DML5" s="86"/>
      <c r="DMM5" s="86"/>
      <c r="DMN5" s="86"/>
      <c r="DMO5" s="86"/>
      <c r="DMP5" s="86"/>
      <c r="DMQ5" s="86"/>
      <c r="DMR5" s="86"/>
      <c r="DMS5" s="86"/>
      <c r="DMX5" s="86"/>
      <c r="DMY5" s="86"/>
      <c r="DMZ5" s="86"/>
      <c r="DNA5" s="86"/>
      <c r="DNB5" s="86"/>
      <c r="DNC5" s="86"/>
      <c r="DND5" s="86"/>
      <c r="DNE5" s="86"/>
      <c r="DNF5" s="86"/>
      <c r="DNG5" s="86"/>
      <c r="DNL5" s="86"/>
      <c r="DNM5" s="86"/>
      <c r="DNN5" s="86"/>
      <c r="DNO5" s="86"/>
      <c r="DNP5" s="86"/>
      <c r="DNQ5" s="86"/>
      <c r="DNR5" s="86"/>
      <c r="DNS5" s="86"/>
      <c r="DNT5" s="86"/>
      <c r="DNU5" s="86"/>
      <c r="DNZ5" s="86"/>
      <c r="DOA5" s="86"/>
      <c r="DOB5" s="86"/>
      <c r="DOC5" s="86"/>
      <c r="DOD5" s="86"/>
      <c r="DOE5" s="86"/>
      <c r="DOF5" s="86"/>
      <c r="DOG5" s="86"/>
      <c r="DOH5" s="86"/>
      <c r="DOI5" s="86"/>
      <c r="DON5" s="86"/>
      <c r="DOO5" s="86"/>
      <c r="DOP5" s="86"/>
      <c r="DOQ5" s="86"/>
      <c r="DOR5" s="86"/>
      <c r="DOS5" s="86"/>
      <c r="DOT5" s="86"/>
      <c r="DOU5" s="86"/>
      <c r="DOV5" s="86"/>
      <c r="DOW5" s="86"/>
      <c r="DPB5" s="86"/>
      <c r="DPC5" s="86"/>
      <c r="DPD5" s="86"/>
      <c r="DPE5" s="86"/>
      <c r="DPF5" s="86"/>
      <c r="DPG5" s="86"/>
      <c r="DPH5" s="86"/>
      <c r="DPI5" s="86"/>
      <c r="DPJ5" s="86"/>
      <c r="DPK5" s="86"/>
      <c r="DPP5" s="86"/>
      <c r="DPQ5" s="86"/>
      <c r="DPR5" s="86"/>
      <c r="DPS5" s="86"/>
      <c r="DPT5" s="86"/>
      <c r="DPU5" s="86"/>
      <c r="DPV5" s="86"/>
      <c r="DPW5" s="86"/>
      <c r="DPX5" s="86"/>
      <c r="DPY5" s="86"/>
      <c r="DQD5" s="86"/>
      <c r="DQE5" s="86"/>
      <c r="DQF5" s="86"/>
      <c r="DQG5" s="86"/>
      <c r="DQH5" s="86"/>
      <c r="DQI5" s="86"/>
      <c r="DQJ5" s="86"/>
      <c r="DQK5" s="86"/>
      <c r="DQL5" s="86"/>
      <c r="DQM5" s="86"/>
      <c r="DQR5" s="86"/>
      <c r="DQS5" s="86"/>
      <c r="DQT5" s="86"/>
      <c r="DQU5" s="86"/>
      <c r="DQV5" s="86"/>
      <c r="DQW5" s="86"/>
      <c r="DQX5" s="86"/>
      <c r="DQY5" s="86"/>
      <c r="DQZ5" s="86"/>
      <c r="DRA5" s="86"/>
      <c r="DRF5" s="86"/>
      <c r="DRG5" s="86"/>
      <c r="DRH5" s="86"/>
      <c r="DRI5" s="86"/>
      <c r="DRJ5" s="86"/>
      <c r="DRK5" s="86"/>
      <c r="DRL5" s="86"/>
      <c r="DRM5" s="86"/>
      <c r="DRN5" s="86"/>
      <c r="DRO5" s="86"/>
      <c r="DRT5" s="86"/>
      <c r="DRU5" s="86"/>
      <c r="DRV5" s="86"/>
      <c r="DRW5" s="86"/>
      <c r="DRX5" s="86"/>
      <c r="DRY5" s="86"/>
      <c r="DRZ5" s="86"/>
      <c r="DSA5" s="86"/>
      <c r="DSB5" s="86"/>
      <c r="DSC5" s="86"/>
      <c r="DSH5" s="86"/>
      <c r="DSI5" s="86"/>
      <c r="DSJ5" s="86"/>
      <c r="DSK5" s="86"/>
      <c r="DSL5" s="86"/>
      <c r="DSM5" s="86"/>
      <c r="DSN5" s="86"/>
      <c r="DSO5" s="86"/>
      <c r="DSP5" s="86"/>
      <c r="DSQ5" s="86"/>
      <c r="DSV5" s="86"/>
      <c r="DSW5" s="86"/>
      <c r="DSX5" s="86"/>
      <c r="DSY5" s="86"/>
      <c r="DSZ5" s="86"/>
      <c r="DTA5" s="86"/>
      <c r="DTB5" s="86"/>
      <c r="DTC5" s="86"/>
      <c r="DTD5" s="86"/>
      <c r="DTE5" s="86"/>
      <c r="DTJ5" s="86"/>
      <c r="DTK5" s="86"/>
      <c r="DTL5" s="86"/>
      <c r="DTM5" s="86"/>
      <c r="DTN5" s="86"/>
      <c r="DTO5" s="86"/>
      <c r="DTP5" s="86"/>
      <c r="DTQ5" s="86"/>
      <c r="DTR5" s="86"/>
      <c r="DTS5" s="86"/>
      <c r="DTX5" s="86"/>
      <c r="DTY5" s="86"/>
      <c r="DTZ5" s="86"/>
      <c r="DUA5" s="86"/>
      <c r="DUB5" s="86"/>
      <c r="DUC5" s="86"/>
      <c r="DUD5" s="86"/>
      <c r="DUE5" s="86"/>
      <c r="DUF5" s="86"/>
      <c r="DUG5" s="86"/>
      <c r="DUL5" s="86"/>
      <c r="DUM5" s="86"/>
      <c r="DUN5" s="86"/>
      <c r="DUO5" s="86"/>
      <c r="DUP5" s="86"/>
      <c r="DUQ5" s="86"/>
      <c r="DUR5" s="86"/>
      <c r="DUS5" s="86"/>
      <c r="DUT5" s="86"/>
      <c r="DUU5" s="86"/>
      <c r="DUZ5" s="86"/>
      <c r="DVA5" s="86"/>
      <c r="DVB5" s="86"/>
      <c r="DVC5" s="86"/>
      <c r="DVD5" s="86"/>
      <c r="DVE5" s="86"/>
      <c r="DVF5" s="86"/>
      <c r="DVG5" s="86"/>
      <c r="DVH5" s="86"/>
      <c r="DVI5" s="86"/>
      <c r="DVN5" s="86"/>
      <c r="DVO5" s="86"/>
      <c r="DVP5" s="86"/>
      <c r="DVQ5" s="86"/>
      <c r="DVR5" s="86"/>
      <c r="DVS5" s="86"/>
      <c r="DVT5" s="86"/>
      <c r="DVU5" s="86"/>
      <c r="DVV5" s="86"/>
      <c r="DVW5" s="86"/>
      <c r="DWB5" s="86"/>
      <c r="DWC5" s="86"/>
      <c r="DWD5" s="86"/>
      <c r="DWE5" s="86"/>
      <c r="DWF5" s="86"/>
      <c r="DWG5" s="86"/>
      <c r="DWH5" s="86"/>
      <c r="DWI5" s="86"/>
      <c r="DWJ5" s="86"/>
      <c r="DWK5" s="86"/>
      <c r="DWP5" s="86"/>
      <c r="DWQ5" s="86"/>
      <c r="DWR5" s="86"/>
      <c r="DWS5" s="86"/>
      <c r="DWT5" s="86"/>
      <c r="DWU5" s="86"/>
      <c r="DWV5" s="86"/>
      <c r="DWW5" s="86"/>
      <c r="DWX5" s="86"/>
      <c r="DWY5" s="86"/>
      <c r="DXD5" s="86"/>
      <c r="DXE5" s="86"/>
      <c r="DXF5" s="86"/>
      <c r="DXG5" s="86"/>
      <c r="DXH5" s="86"/>
      <c r="DXI5" s="86"/>
      <c r="DXJ5" s="86"/>
      <c r="DXK5" s="86"/>
      <c r="DXL5" s="86"/>
      <c r="DXM5" s="86"/>
      <c r="DXR5" s="86"/>
      <c r="DXS5" s="86"/>
      <c r="DXT5" s="86"/>
      <c r="DXU5" s="86"/>
      <c r="DXV5" s="86"/>
      <c r="DXW5" s="86"/>
      <c r="DXX5" s="86"/>
      <c r="DXY5" s="86"/>
      <c r="DXZ5" s="86"/>
      <c r="DYA5" s="86"/>
      <c r="DYF5" s="86"/>
      <c r="DYG5" s="86"/>
      <c r="DYH5" s="86"/>
      <c r="DYI5" s="86"/>
      <c r="DYJ5" s="86"/>
      <c r="DYK5" s="86"/>
      <c r="DYL5" s="86"/>
      <c r="DYM5" s="86"/>
      <c r="DYN5" s="86"/>
      <c r="DYO5" s="86"/>
      <c r="DYT5" s="86"/>
      <c r="DYU5" s="86"/>
      <c r="DYV5" s="86"/>
      <c r="DYW5" s="86"/>
      <c r="DYX5" s="86"/>
      <c r="DYY5" s="86"/>
      <c r="DYZ5" s="86"/>
      <c r="DZA5" s="86"/>
      <c r="DZB5" s="86"/>
      <c r="DZC5" s="86"/>
      <c r="DZH5" s="86"/>
      <c r="DZI5" s="86"/>
      <c r="DZJ5" s="86"/>
      <c r="DZK5" s="86"/>
      <c r="DZL5" s="86"/>
      <c r="DZM5" s="86"/>
      <c r="DZN5" s="86"/>
      <c r="DZO5" s="86"/>
      <c r="DZP5" s="86"/>
      <c r="DZQ5" s="86"/>
      <c r="DZV5" s="86"/>
      <c r="DZW5" s="86"/>
      <c r="DZX5" s="86"/>
      <c r="DZY5" s="86"/>
      <c r="DZZ5" s="86"/>
      <c r="EAA5" s="86"/>
      <c r="EAB5" s="86"/>
      <c r="EAC5" s="86"/>
      <c r="EAD5" s="86"/>
      <c r="EAE5" s="86"/>
      <c r="EAJ5" s="86"/>
      <c r="EAK5" s="86"/>
      <c r="EAL5" s="86"/>
      <c r="EAM5" s="86"/>
      <c r="EAN5" s="86"/>
      <c r="EAO5" s="86"/>
      <c r="EAP5" s="86"/>
      <c r="EAQ5" s="86"/>
      <c r="EAR5" s="86"/>
      <c r="EAS5" s="86"/>
      <c r="EAX5" s="86"/>
      <c r="EAY5" s="86"/>
      <c r="EAZ5" s="86"/>
      <c r="EBA5" s="86"/>
      <c r="EBB5" s="86"/>
      <c r="EBC5" s="86"/>
      <c r="EBD5" s="86"/>
      <c r="EBE5" s="86"/>
      <c r="EBF5" s="86"/>
      <c r="EBG5" s="86"/>
      <c r="EBL5" s="86"/>
      <c r="EBM5" s="86"/>
      <c r="EBN5" s="86"/>
      <c r="EBO5" s="86"/>
      <c r="EBP5" s="86"/>
      <c r="EBQ5" s="86"/>
      <c r="EBR5" s="86"/>
      <c r="EBS5" s="86"/>
      <c r="EBT5" s="86"/>
      <c r="EBU5" s="86"/>
      <c r="EBZ5" s="86"/>
      <c r="ECA5" s="86"/>
      <c r="ECB5" s="86"/>
      <c r="ECC5" s="86"/>
      <c r="ECD5" s="86"/>
      <c r="ECE5" s="86"/>
      <c r="ECF5" s="86"/>
      <c r="ECG5" s="86"/>
      <c r="ECH5" s="86"/>
      <c r="ECI5" s="86"/>
      <c r="ECN5" s="86"/>
      <c r="ECO5" s="86"/>
      <c r="ECP5" s="86"/>
      <c r="ECQ5" s="86"/>
      <c r="ECR5" s="86"/>
      <c r="ECS5" s="86"/>
      <c r="ECT5" s="86"/>
      <c r="ECU5" s="86"/>
      <c r="ECV5" s="86"/>
      <c r="ECW5" s="86"/>
      <c r="EDB5" s="86"/>
      <c r="EDC5" s="86"/>
      <c r="EDD5" s="86"/>
      <c r="EDE5" s="86"/>
      <c r="EDF5" s="86"/>
      <c r="EDG5" s="86"/>
      <c r="EDH5" s="86"/>
      <c r="EDI5" s="86"/>
      <c r="EDJ5" s="86"/>
      <c r="EDK5" s="86"/>
      <c r="EDP5" s="86"/>
      <c r="EDQ5" s="86"/>
      <c r="EDR5" s="86"/>
      <c r="EDS5" s="86"/>
      <c r="EDT5" s="86"/>
      <c r="EDU5" s="86"/>
      <c r="EDV5" s="86"/>
      <c r="EDW5" s="86"/>
      <c r="EDX5" s="86"/>
      <c r="EDY5" s="86"/>
      <c r="EED5" s="86"/>
      <c r="EEE5" s="86"/>
      <c r="EEF5" s="86"/>
      <c r="EEG5" s="86"/>
      <c r="EEH5" s="86"/>
      <c r="EEI5" s="86"/>
      <c r="EEJ5" s="86"/>
      <c r="EEK5" s="86"/>
      <c r="EEL5" s="86"/>
      <c r="EEM5" s="86"/>
      <c r="EER5" s="86"/>
      <c r="EES5" s="86"/>
      <c r="EET5" s="86"/>
      <c r="EEU5" s="86"/>
      <c r="EEV5" s="86"/>
      <c r="EEW5" s="86"/>
      <c r="EEX5" s="86"/>
      <c r="EEY5" s="86"/>
      <c r="EEZ5" s="86"/>
      <c r="EFA5" s="86"/>
      <c r="EFF5" s="86"/>
      <c r="EFG5" s="86"/>
      <c r="EFH5" s="86"/>
      <c r="EFI5" s="86"/>
      <c r="EFJ5" s="86"/>
      <c r="EFK5" s="86"/>
      <c r="EFL5" s="86"/>
      <c r="EFM5" s="86"/>
      <c r="EFN5" s="86"/>
      <c r="EFO5" s="86"/>
      <c r="EFT5" s="86"/>
      <c r="EFU5" s="86"/>
      <c r="EFV5" s="86"/>
      <c r="EFW5" s="86"/>
      <c r="EFX5" s="86"/>
      <c r="EFY5" s="86"/>
      <c r="EFZ5" s="86"/>
      <c r="EGA5" s="86"/>
      <c r="EGB5" s="86"/>
      <c r="EGC5" s="86"/>
      <c r="EGH5" s="86"/>
      <c r="EGI5" s="86"/>
      <c r="EGJ5" s="86"/>
      <c r="EGK5" s="86"/>
      <c r="EGL5" s="86"/>
      <c r="EGM5" s="86"/>
      <c r="EGN5" s="86"/>
      <c r="EGO5" s="86"/>
      <c r="EGP5" s="86"/>
      <c r="EGQ5" s="86"/>
      <c r="EGV5" s="86"/>
      <c r="EGW5" s="86"/>
      <c r="EGX5" s="86"/>
      <c r="EGY5" s="86"/>
      <c r="EGZ5" s="86"/>
      <c r="EHA5" s="86"/>
      <c r="EHB5" s="86"/>
      <c r="EHC5" s="86"/>
      <c r="EHD5" s="86"/>
      <c r="EHE5" s="86"/>
      <c r="EHJ5" s="86"/>
      <c r="EHK5" s="86"/>
      <c r="EHL5" s="86"/>
      <c r="EHM5" s="86"/>
      <c r="EHN5" s="86"/>
      <c r="EHO5" s="86"/>
      <c r="EHP5" s="86"/>
      <c r="EHQ5" s="86"/>
      <c r="EHR5" s="86"/>
      <c r="EHS5" s="86"/>
      <c r="EHX5" s="86"/>
      <c r="EHY5" s="86"/>
      <c r="EHZ5" s="86"/>
      <c r="EIA5" s="86"/>
      <c r="EIB5" s="86"/>
      <c r="EIC5" s="86"/>
      <c r="EID5" s="86"/>
      <c r="EIE5" s="86"/>
      <c r="EIF5" s="86"/>
      <c r="EIG5" s="86"/>
      <c r="EIL5" s="86"/>
      <c r="EIM5" s="86"/>
      <c r="EIN5" s="86"/>
      <c r="EIO5" s="86"/>
      <c r="EIP5" s="86"/>
      <c r="EIQ5" s="86"/>
      <c r="EIR5" s="86"/>
      <c r="EIS5" s="86"/>
      <c r="EIT5" s="86"/>
      <c r="EIU5" s="86"/>
      <c r="EIZ5" s="86"/>
      <c r="EJA5" s="86"/>
      <c r="EJB5" s="86"/>
      <c r="EJC5" s="86"/>
      <c r="EJD5" s="86"/>
      <c r="EJE5" s="86"/>
      <c r="EJF5" s="86"/>
      <c r="EJG5" s="86"/>
      <c r="EJH5" s="86"/>
      <c r="EJI5" s="86"/>
      <c r="EJN5" s="86"/>
      <c r="EJO5" s="86"/>
      <c r="EJP5" s="86"/>
      <c r="EJQ5" s="86"/>
      <c r="EJR5" s="86"/>
      <c r="EJS5" s="86"/>
      <c r="EJT5" s="86"/>
      <c r="EJU5" s="86"/>
      <c r="EJV5" s="86"/>
      <c r="EJW5" s="86"/>
      <c r="EKB5" s="86"/>
      <c r="EKC5" s="86"/>
      <c r="EKD5" s="86"/>
      <c r="EKE5" s="86"/>
      <c r="EKF5" s="86"/>
      <c r="EKG5" s="86"/>
      <c r="EKH5" s="86"/>
      <c r="EKI5" s="86"/>
      <c r="EKJ5" s="86"/>
      <c r="EKK5" s="86"/>
      <c r="EKP5" s="86"/>
      <c r="EKQ5" s="86"/>
      <c r="EKR5" s="86"/>
      <c r="EKS5" s="86"/>
      <c r="EKT5" s="86"/>
      <c r="EKU5" s="86"/>
      <c r="EKV5" s="86"/>
      <c r="EKW5" s="86"/>
      <c r="EKX5" s="86"/>
      <c r="EKY5" s="86"/>
      <c r="ELD5" s="86"/>
      <c r="ELE5" s="86"/>
      <c r="ELF5" s="86"/>
      <c r="ELG5" s="86"/>
      <c r="ELH5" s="86"/>
      <c r="ELI5" s="86"/>
      <c r="ELJ5" s="86"/>
      <c r="ELK5" s="86"/>
      <c r="ELL5" s="86"/>
      <c r="ELM5" s="86"/>
      <c r="ELR5" s="86"/>
      <c r="ELS5" s="86"/>
      <c r="ELT5" s="86"/>
      <c r="ELU5" s="86"/>
      <c r="ELV5" s="86"/>
      <c r="ELW5" s="86"/>
      <c r="ELX5" s="86"/>
      <c r="ELY5" s="86"/>
      <c r="ELZ5" s="86"/>
      <c r="EMA5" s="86"/>
      <c r="EMF5" s="86"/>
      <c r="EMG5" s="86"/>
      <c r="EMH5" s="86"/>
      <c r="EMI5" s="86"/>
      <c r="EMJ5" s="86"/>
      <c r="EMK5" s="86"/>
      <c r="EML5" s="86"/>
      <c r="EMM5" s="86"/>
      <c r="EMN5" s="86"/>
      <c r="EMO5" s="86"/>
      <c r="EMT5" s="86"/>
      <c r="EMU5" s="86"/>
      <c r="EMV5" s="86"/>
      <c r="EMW5" s="86"/>
      <c r="EMX5" s="86"/>
      <c r="EMY5" s="86"/>
      <c r="EMZ5" s="86"/>
      <c r="ENA5" s="86"/>
      <c r="ENB5" s="86"/>
      <c r="ENC5" s="86"/>
      <c r="ENH5" s="86"/>
      <c r="ENI5" s="86"/>
      <c r="ENJ5" s="86"/>
      <c r="ENK5" s="86"/>
      <c r="ENL5" s="86"/>
      <c r="ENM5" s="86"/>
      <c r="ENN5" s="86"/>
      <c r="ENO5" s="86"/>
      <c r="ENP5" s="86"/>
      <c r="ENQ5" s="86"/>
      <c r="ENV5" s="86"/>
      <c r="ENW5" s="86"/>
      <c r="ENX5" s="86"/>
      <c r="ENY5" s="86"/>
      <c r="ENZ5" s="86"/>
      <c r="EOA5" s="86"/>
      <c r="EOB5" s="86"/>
      <c r="EOC5" s="86"/>
      <c r="EOD5" s="86"/>
      <c r="EOE5" s="86"/>
      <c r="EOJ5" s="86"/>
      <c r="EOK5" s="86"/>
      <c r="EOL5" s="86"/>
      <c r="EOM5" s="86"/>
      <c r="EON5" s="86"/>
      <c r="EOO5" s="86"/>
      <c r="EOP5" s="86"/>
      <c r="EOQ5" s="86"/>
      <c r="EOR5" s="86"/>
      <c r="EOS5" s="86"/>
      <c r="EOX5" s="86"/>
      <c r="EOY5" s="86"/>
      <c r="EOZ5" s="86"/>
      <c r="EPA5" s="86"/>
      <c r="EPB5" s="86"/>
      <c r="EPC5" s="86"/>
      <c r="EPD5" s="86"/>
      <c r="EPE5" s="86"/>
      <c r="EPF5" s="86"/>
      <c r="EPG5" s="86"/>
      <c r="EPL5" s="86"/>
      <c r="EPM5" s="86"/>
      <c r="EPN5" s="86"/>
      <c r="EPO5" s="86"/>
      <c r="EPP5" s="86"/>
      <c r="EPQ5" s="86"/>
      <c r="EPR5" s="86"/>
      <c r="EPS5" s="86"/>
      <c r="EPT5" s="86"/>
      <c r="EPU5" s="86"/>
      <c r="EPZ5" s="86"/>
      <c r="EQA5" s="86"/>
      <c r="EQB5" s="86"/>
      <c r="EQC5" s="86"/>
      <c r="EQD5" s="86"/>
      <c r="EQE5" s="86"/>
      <c r="EQF5" s="86"/>
      <c r="EQG5" s="86"/>
      <c r="EQH5" s="86"/>
      <c r="EQI5" s="86"/>
      <c r="EQN5" s="86"/>
      <c r="EQO5" s="86"/>
      <c r="EQP5" s="86"/>
      <c r="EQQ5" s="86"/>
      <c r="EQR5" s="86"/>
      <c r="EQS5" s="86"/>
      <c r="EQT5" s="86"/>
      <c r="EQU5" s="86"/>
      <c r="EQV5" s="86"/>
      <c r="EQW5" s="86"/>
      <c r="ERB5" s="86"/>
      <c r="ERC5" s="86"/>
      <c r="ERD5" s="86"/>
      <c r="ERE5" s="86"/>
      <c r="ERF5" s="86"/>
      <c r="ERG5" s="86"/>
      <c r="ERH5" s="86"/>
      <c r="ERI5" s="86"/>
      <c r="ERJ5" s="86"/>
      <c r="ERK5" s="86"/>
      <c r="ERP5" s="86"/>
      <c r="ERQ5" s="86"/>
      <c r="ERR5" s="86"/>
      <c r="ERS5" s="86"/>
      <c r="ERT5" s="86"/>
      <c r="ERU5" s="86"/>
      <c r="ERV5" s="86"/>
      <c r="ERW5" s="86"/>
      <c r="ERX5" s="86"/>
      <c r="ERY5" s="86"/>
      <c r="ESD5" s="86"/>
      <c r="ESE5" s="86"/>
      <c r="ESF5" s="86"/>
      <c r="ESG5" s="86"/>
      <c r="ESH5" s="86"/>
      <c r="ESI5" s="86"/>
      <c r="ESJ5" s="86"/>
      <c r="ESK5" s="86"/>
      <c r="ESL5" s="86"/>
      <c r="ESM5" s="86"/>
      <c r="ESR5" s="86"/>
      <c r="ESS5" s="86"/>
      <c r="EST5" s="86"/>
      <c r="ESU5" s="86"/>
      <c r="ESV5" s="86"/>
      <c r="ESW5" s="86"/>
      <c r="ESX5" s="86"/>
      <c r="ESY5" s="86"/>
      <c r="ESZ5" s="86"/>
      <c r="ETA5" s="86"/>
      <c r="ETF5" s="86"/>
      <c r="ETG5" s="86"/>
      <c r="ETH5" s="86"/>
      <c r="ETI5" s="86"/>
      <c r="ETJ5" s="86"/>
      <c r="ETK5" s="86"/>
      <c r="ETL5" s="86"/>
      <c r="ETM5" s="86"/>
      <c r="ETN5" s="86"/>
      <c r="ETO5" s="86"/>
      <c r="ETT5" s="86"/>
      <c r="ETU5" s="86"/>
      <c r="ETV5" s="86"/>
      <c r="ETW5" s="86"/>
      <c r="ETX5" s="86"/>
      <c r="ETY5" s="86"/>
      <c r="ETZ5" s="86"/>
      <c r="EUA5" s="86"/>
      <c r="EUB5" s="86"/>
      <c r="EUC5" s="86"/>
      <c r="EUH5" s="86"/>
      <c r="EUI5" s="86"/>
      <c r="EUJ5" s="86"/>
      <c r="EUK5" s="86"/>
      <c r="EUL5" s="86"/>
      <c r="EUM5" s="86"/>
      <c r="EUN5" s="86"/>
      <c r="EUO5" s="86"/>
      <c r="EUP5" s="86"/>
      <c r="EUQ5" s="86"/>
      <c r="EUV5" s="86"/>
      <c r="EUW5" s="86"/>
      <c r="EUX5" s="86"/>
      <c r="EUY5" s="86"/>
      <c r="EUZ5" s="86"/>
      <c r="EVA5" s="86"/>
      <c r="EVB5" s="86"/>
      <c r="EVC5" s="86"/>
      <c r="EVD5" s="86"/>
      <c r="EVE5" s="86"/>
      <c r="EVJ5" s="86"/>
      <c r="EVK5" s="86"/>
      <c r="EVL5" s="86"/>
      <c r="EVM5" s="86"/>
      <c r="EVN5" s="86"/>
      <c r="EVO5" s="86"/>
      <c r="EVP5" s="86"/>
      <c r="EVQ5" s="86"/>
      <c r="EVR5" s="86"/>
      <c r="EVS5" s="86"/>
      <c r="EVX5" s="86"/>
      <c r="EVY5" s="86"/>
      <c r="EVZ5" s="86"/>
      <c r="EWA5" s="86"/>
      <c r="EWB5" s="86"/>
      <c r="EWC5" s="86"/>
      <c r="EWD5" s="86"/>
      <c r="EWE5" s="86"/>
      <c r="EWF5" s="86"/>
      <c r="EWG5" s="86"/>
      <c r="EWL5" s="86"/>
      <c r="EWM5" s="86"/>
      <c r="EWN5" s="86"/>
      <c r="EWO5" s="86"/>
      <c r="EWP5" s="86"/>
      <c r="EWQ5" s="86"/>
      <c r="EWR5" s="86"/>
      <c r="EWS5" s="86"/>
      <c r="EWT5" s="86"/>
      <c r="EWU5" s="86"/>
      <c r="EWZ5" s="86"/>
      <c r="EXA5" s="86"/>
      <c r="EXB5" s="86"/>
      <c r="EXC5" s="86"/>
      <c r="EXD5" s="86"/>
      <c r="EXE5" s="86"/>
      <c r="EXF5" s="86"/>
      <c r="EXG5" s="86"/>
      <c r="EXH5" s="86"/>
      <c r="EXI5" s="86"/>
      <c r="EXN5" s="86"/>
      <c r="EXO5" s="86"/>
      <c r="EXP5" s="86"/>
      <c r="EXQ5" s="86"/>
      <c r="EXR5" s="86"/>
      <c r="EXS5" s="86"/>
      <c r="EXT5" s="86"/>
      <c r="EXU5" s="86"/>
      <c r="EXV5" s="86"/>
      <c r="EXW5" s="86"/>
      <c r="EYB5" s="86"/>
      <c r="EYC5" s="86"/>
      <c r="EYD5" s="86"/>
      <c r="EYE5" s="86"/>
      <c r="EYF5" s="86"/>
      <c r="EYG5" s="86"/>
      <c r="EYH5" s="86"/>
      <c r="EYI5" s="86"/>
      <c r="EYJ5" s="86"/>
      <c r="EYK5" s="86"/>
      <c r="EYP5" s="86"/>
      <c r="EYQ5" s="86"/>
      <c r="EYR5" s="86"/>
      <c r="EYS5" s="86"/>
      <c r="EYT5" s="86"/>
      <c r="EYU5" s="86"/>
      <c r="EYV5" s="86"/>
      <c r="EYW5" s="86"/>
      <c r="EYX5" s="86"/>
      <c r="EYY5" s="86"/>
      <c r="EZD5" s="86"/>
      <c r="EZE5" s="86"/>
      <c r="EZF5" s="86"/>
      <c r="EZG5" s="86"/>
      <c r="EZH5" s="86"/>
      <c r="EZI5" s="86"/>
      <c r="EZJ5" s="86"/>
      <c r="EZK5" s="86"/>
      <c r="EZL5" s="86"/>
      <c r="EZM5" s="86"/>
      <c r="EZR5" s="86"/>
      <c r="EZS5" s="86"/>
      <c r="EZT5" s="86"/>
      <c r="EZU5" s="86"/>
      <c r="EZV5" s="86"/>
      <c r="EZW5" s="86"/>
      <c r="EZX5" s="86"/>
      <c r="EZY5" s="86"/>
      <c r="EZZ5" s="86"/>
      <c r="FAA5" s="86"/>
      <c r="FAF5" s="86"/>
      <c r="FAG5" s="86"/>
      <c r="FAH5" s="86"/>
      <c r="FAI5" s="86"/>
      <c r="FAJ5" s="86"/>
      <c r="FAK5" s="86"/>
      <c r="FAL5" s="86"/>
      <c r="FAM5" s="86"/>
      <c r="FAN5" s="86"/>
      <c r="FAO5" s="86"/>
      <c r="FAT5" s="86"/>
      <c r="FAU5" s="86"/>
      <c r="FAV5" s="86"/>
      <c r="FAW5" s="86"/>
      <c r="FAX5" s="86"/>
      <c r="FAY5" s="86"/>
      <c r="FAZ5" s="86"/>
      <c r="FBA5" s="86"/>
      <c r="FBB5" s="86"/>
      <c r="FBC5" s="86"/>
      <c r="FBH5" s="86"/>
      <c r="FBI5" s="86"/>
      <c r="FBJ5" s="86"/>
      <c r="FBK5" s="86"/>
      <c r="FBL5" s="86"/>
      <c r="FBM5" s="86"/>
      <c r="FBN5" s="86"/>
      <c r="FBO5" s="86"/>
      <c r="FBP5" s="86"/>
      <c r="FBQ5" s="86"/>
      <c r="FBV5" s="86"/>
      <c r="FBW5" s="86"/>
      <c r="FBX5" s="86"/>
      <c r="FBY5" s="86"/>
      <c r="FBZ5" s="86"/>
      <c r="FCA5" s="86"/>
      <c r="FCB5" s="86"/>
      <c r="FCC5" s="86"/>
      <c r="FCD5" s="86"/>
      <c r="FCE5" s="86"/>
      <c r="FCJ5" s="86"/>
      <c r="FCK5" s="86"/>
      <c r="FCL5" s="86"/>
      <c r="FCM5" s="86"/>
      <c r="FCN5" s="86"/>
      <c r="FCO5" s="86"/>
      <c r="FCP5" s="86"/>
      <c r="FCQ5" s="86"/>
      <c r="FCR5" s="86"/>
      <c r="FCS5" s="86"/>
      <c r="FCX5" s="86"/>
      <c r="FCY5" s="86"/>
      <c r="FCZ5" s="86"/>
      <c r="FDA5" s="86"/>
      <c r="FDB5" s="86"/>
      <c r="FDC5" s="86"/>
      <c r="FDD5" s="86"/>
      <c r="FDE5" s="86"/>
      <c r="FDF5" s="86"/>
      <c r="FDG5" s="86"/>
      <c r="FDL5" s="86"/>
      <c r="FDM5" s="86"/>
      <c r="FDN5" s="86"/>
      <c r="FDO5" s="86"/>
      <c r="FDP5" s="86"/>
      <c r="FDQ5" s="86"/>
      <c r="FDR5" s="86"/>
      <c r="FDS5" s="86"/>
      <c r="FDT5" s="86"/>
      <c r="FDU5" s="86"/>
      <c r="FDZ5" s="86"/>
      <c r="FEA5" s="86"/>
      <c r="FEB5" s="86"/>
      <c r="FEC5" s="86"/>
      <c r="FED5" s="86"/>
      <c r="FEE5" s="86"/>
      <c r="FEF5" s="86"/>
      <c r="FEG5" s="86"/>
      <c r="FEH5" s="86"/>
      <c r="FEI5" s="86"/>
      <c r="FEN5" s="86"/>
      <c r="FEO5" s="86"/>
      <c r="FEP5" s="86"/>
      <c r="FEQ5" s="86"/>
      <c r="FER5" s="86"/>
      <c r="FES5" s="86"/>
      <c r="FET5" s="86"/>
      <c r="FEU5" s="86"/>
      <c r="FEV5" s="86"/>
      <c r="FEW5" s="86"/>
      <c r="FFB5" s="86"/>
      <c r="FFC5" s="86"/>
      <c r="FFD5" s="86"/>
      <c r="FFE5" s="86"/>
      <c r="FFF5" s="86"/>
      <c r="FFG5" s="86"/>
      <c r="FFH5" s="86"/>
      <c r="FFI5" s="86"/>
      <c r="FFJ5" s="86"/>
      <c r="FFK5" s="86"/>
      <c r="FFP5" s="86"/>
      <c r="FFQ5" s="86"/>
      <c r="FFR5" s="86"/>
      <c r="FFS5" s="86"/>
      <c r="FFT5" s="86"/>
      <c r="FFU5" s="86"/>
      <c r="FFV5" s="86"/>
      <c r="FFW5" s="86"/>
      <c r="FFX5" s="86"/>
      <c r="FFY5" s="86"/>
      <c r="FGD5" s="86"/>
      <c r="FGE5" s="86"/>
      <c r="FGF5" s="86"/>
      <c r="FGG5" s="86"/>
      <c r="FGH5" s="86"/>
      <c r="FGI5" s="86"/>
      <c r="FGJ5" s="86"/>
      <c r="FGK5" s="86"/>
      <c r="FGL5" s="86"/>
      <c r="FGM5" s="86"/>
      <c r="FGR5" s="86"/>
      <c r="FGS5" s="86"/>
      <c r="FGT5" s="86"/>
      <c r="FGU5" s="86"/>
      <c r="FGV5" s="86"/>
      <c r="FGW5" s="86"/>
      <c r="FGX5" s="86"/>
      <c r="FGY5" s="86"/>
      <c r="FGZ5" s="86"/>
      <c r="FHA5" s="86"/>
      <c r="FHF5" s="86"/>
      <c r="FHG5" s="86"/>
      <c r="FHH5" s="86"/>
      <c r="FHI5" s="86"/>
      <c r="FHJ5" s="86"/>
      <c r="FHK5" s="86"/>
      <c r="FHL5" s="86"/>
      <c r="FHM5" s="86"/>
      <c r="FHN5" s="86"/>
      <c r="FHO5" s="86"/>
      <c r="FHT5" s="86"/>
      <c r="FHU5" s="86"/>
      <c r="FHV5" s="86"/>
      <c r="FHW5" s="86"/>
      <c r="FHX5" s="86"/>
      <c r="FHY5" s="86"/>
      <c r="FHZ5" s="86"/>
      <c r="FIA5" s="86"/>
      <c r="FIB5" s="86"/>
      <c r="FIC5" s="86"/>
      <c r="FIH5" s="86"/>
      <c r="FII5" s="86"/>
      <c r="FIJ5" s="86"/>
      <c r="FIK5" s="86"/>
      <c r="FIL5" s="86"/>
      <c r="FIM5" s="86"/>
      <c r="FIN5" s="86"/>
      <c r="FIO5" s="86"/>
      <c r="FIP5" s="86"/>
      <c r="FIQ5" s="86"/>
      <c r="FIV5" s="86"/>
      <c r="FIW5" s="86"/>
      <c r="FIX5" s="86"/>
      <c r="FIY5" s="86"/>
      <c r="FIZ5" s="86"/>
      <c r="FJA5" s="86"/>
      <c r="FJB5" s="86"/>
      <c r="FJC5" s="86"/>
      <c r="FJD5" s="86"/>
      <c r="FJE5" s="86"/>
      <c r="FJJ5" s="86"/>
      <c r="FJK5" s="86"/>
      <c r="FJL5" s="86"/>
      <c r="FJM5" s="86"/>
      <c r="FJN5" s="86"/>
      <c r="FJO5" s="86"/>
      <c r="FJP5" s="86"/>
      <c r="FJQ5" s="86"/>
      <c r="FJR5" s="86"/>
      <c r="FJS5" s="86"/>
      <c r="FJX5" s="86"/>
      <c r="FJY5" s="86"/>
      <c r="FJZ5" s="86"/>
      <c r="FKA5" s="86"/>
      <c r="FKB5" s="86"/>
      <c r="FKC5" s="86"/>
      <c r="FKD5" s="86"/>
      <c r="FKE5" s="86"/>
      <c r="FKF5" s="86"/>
      <c r="FKG5" s="86"/>
      <c r="FKL5" s="86"/>
      <c r="FKM5" s="86"/>
      <c r="FKN5" s="86"/>
      <c r="FKO5" s="86"/>
      <c r="FKP5" s="86"/>
      <c r="FKQ5" s="86"/>
      <c r="FKR5" s="86"/>
      <c r="FKS5" s="86"/>
      <c r="FKT5" s="86"/>
      <c r="FKU5" s="86"/>
      <c r="FKZ5" s="86"/>
      <c r="FLA5" s="86"/>
      <c r="FLB5" s="86"/>
      <c r="FLC5" s="86"/>
      <c r="FLD5" s="86"/>
      <c r="FLE5" s="86"/>
      <c r="FLF5" s="86"/>
      <c r="FLG5" s="86"/>
      <c r="FLH5" s="86"/>
      <c r="FLI5" s="86"/>
      <c r="FLN5" s="86"/>
      <c r="FLO5" s="86"/>
      <c r="FLP5" s="86"/>
      <c r="FLQ5" s="86"/>
      <c r="FLR5" s="86"/>
      <c r="FLS5" s="86"/>
      <c r="FLT5" s="86"/>
      <c r="FLU5" s="86"/>
      <c r="FLV5" s="86"/>
      <c r="FLW5" s="86"/>
      <c r="FMB5" s="86"/>
      <c r="FMC5" s="86"/>
      <c r="FMD5" s="86"/>
      <c r="FME5" s="86"/>
      <c r="FMF5" s="86"/>
      <c r="FMG5" s="86"/>
      <c r="FMH5" s="86"/>
      <c r="FMI5" s="86"/>
      <c r="FMJ5" s="86"/>
      <c r="FMK5" s="86"/>
      <c r="FMP5" s="86"/>
      <c r="FMQ5" s="86"/>
      <c r="FMR5" s="86"/>
      <c r="FMS5" s="86"/>
      <c r="FMT5" s="86"/>
      <c r="FMU5" s="86"/>
      <c r="FMV5" s="86"/>
      <c r="FMW5" s="86"/>
      <c r="FMX5" s="86"/>
      <c r="FMY5" s="86"/>
      <c r="FND5" s="86"/>
      <c r="FNE5" s="86"/>
      <c r="FNF5" s="86"/>
      <c r="FNG5" s="86"/>
      <c r="FNH5" s="86"/>
      <c r="FNI5" s="86"/>
      <c r="FNJ5" s="86"/>
      <c r="FNK5" s="86"/>
      <c r="FNL5" s="86"/>
      <c r="FNM5" s="86"/>
      <c r="FNR5" s="86"/>
      <c r="FNS5" s="86"/>
      <c r="FNT5" s="86"/>
      <c r="FNU5" s="86"/>
      <c r="FNV5" s="86"/>
      <c r="FNW5" s="86"/>
      <c r="FNX5" s="86"/>
      <c r="FNY5" s="86"/>
      <c r="FNZ5" s="86"/>
      <c r="FOA5" s="86"/>
      <c r="FOF5" s="86"/>
      <c r="FOG5" s="86"/>
      <c r="FOH5" s="86"/>
      <c r="FOI5" s="86"/>
      <c r="FOJ5" s="86"/>
      <c r="FOK5" s="86"/>
      <c r="FOL5" s="86"/>
      <c r="FOM5" s="86"/>
      <c r="FON5" s="86"/>
      <c r="FOO5" s="86"/>
      <c r="FOT5" s="86"/>
      <c r="FOU5" s="86"/>
      <c r="FOV5" s="86"/>
      <c r="FOW5" s="86"/>
      <c r="FOX5" s="86"/>
      <c r="FOY5" s="86"/>
      <c r="FOZ5" s="86"/>
      <c r="FPA5" s="86"/>
      <c r="FPB5" s="86"/>
      <c r="FPC5" s="86"/>
      <c r="FPH5" s="86"/>
      <c r="FPI5" s="86"/>
      <c r="FPJ5" s="86"/>
      <c r="FPK5" s="86"/>
      <c r="FPL5" s="86"/>
      <c r="FPM5" s="86"/>
      <c r="FPN5" s="86"/>
      <c r="FPO5" s="86"/>
      <c r="FPP5" s="86"/>
      <c r="FPQ5" s="86"/>
      <c r="FPV5" s="86"/>
      <c r="FPW5" s="86"/>
      <c r="FPX5" s="86"/>
      <c r="FPY5" s="86"/>
      <c r="FPZ5" s="86"/>
      <c r="FQA5" s="86"/>
      <c r="FQB5" s="86"/>
      <c r="FQC5" s="86"/>
      <c r="FQD5" s="86"/>
      <c r="FQE5" s="86"/>
      <c r="FQJ5" s="86"/>
      <c r="FQK5" s="86"/>
      <c r="FQL5" s="86"/>
      <c r="FQM5" s="86"/>
      <c r="FQN5" s="86"/>
      <c r="FQO5" s="86"/>
      <c r="FQP5" s="86"/>
      <c r="FQQ5" s="86"/>
      <c r="FQR5" s="86"/>
      <c r="FQS5" s="86"/>
      <c r="FQX5" s="86"/>
      <c r="FQY5" s="86"/>
      <c r="FQZ5" s="86"/>
      <c r="FRA5" s="86"/>
      <c r="FRB5" s="86"/>
      <c r="FRC5" s="86"/>
      <c r="FRD5" s="86"/>
      <c r="FRE5" s="86"/>
      <c r="FRF5" s="86"/>
      <c r="FRG5" s="86"/>
      <c r="FRL5" s="86"/>
      <c r="FRM5" s="86"/>
      <c r="FRN5" s="86"/>
      <c r="FRO5" s="86"/>
      <c r="FRP5" s="86"/>
      <c r="FRQ5" s="86"/>
      <c r="FRR5" s="86"/>
      <c r="FRS5" s="86"/>
      <c r="FRT5" s="86"/>
      <c r="FRU5" s="86"/>
      <c r="FRZ5" s="86"/>
      <c r="FSA5" s="86"/>
      <c r="FSB5" s="86"/>
      <c r="FSC5" s="86"/>
      <c r="FSD5" s="86"/>
      <c r="FSE5" s="86"/>
      <c r="FSF5" s="86"/>
      <c r="FSG5" s="86"/>
      <c r="FSH5" s="86"/>
      <c r="FSI5" s="86"/>
      <c r="FSN5" s="86"/>
      <c r="FSO5" s="86"/>
      <c r="FSP5" s="86"/>
      <c r="FSQ5" s="86"/>
      <c r="FSR5" s="86"/>
      <c r="FSS5" s="86"/>
      <c r="FST5" s="86"/>
      <c r="FSU5" s="86"/>
      <c r="FSV5" s="86"/>
      <c r="FSW5" s="86"/>
      <c r="FTB5" s="86"/>
      <c r="FTC5" s="86"/>
      <c r="FTD5" s="86"/>
      <c r="FTE5" s="86"/>
      <c r="FTF5" s="86"/>
      <c r="FTG5" s="86"/>
      <c r="FTH5" s="86"/>
      <c r="FTI5" s="86"/>
      <c r="FTJ5" s="86"/>
      <c r="FTK5" s="86"/>
      <c r="FTP5" s="86"/>
      <c r="FTQ5" s="86"/>
      <c r="FTR5" s="86"/>
      <c r="FTS5" s="86"/>
      <c r="FTT5" s="86"/>
      <c r="FTU5" s="86"/>
      <c r="FTV5" s="86"/>
      <c r="FTW5" s="86"/>
      <c r="FTX5" s="86"/>
      <c r="FTY5" s="86"/>
      <c r="FUD5" s="86"/>
      <c r="FUE5" s="86"/>
      <c r="FUF5" s="86"/>
      <c r="FUG5" s="86"/>
      <c r="FUH5" s="86"/>
      <c r="FUI5" s="86"/>
      <c r="FUJ5" s="86"/>
      <c r="FUK5" s="86"/>
      <c r="FUL5" s="86"/>
      <c r="FUM5" s="86"/>
      <c r="FUR5" s="86"/>
      <c r="FUS5" s="86"/>
      <c r="FUT5" s="86"/>
      <c r="FUU5" s="86"/>
      <c r="FUV5" s="86"/>
      <c r="FUW5" s="86"/>
      <c r="FUX5" s="86"/>
      <c r="FUY5" s="86"/>
      <c r="FUZ5" s="86"/>
      <c r="FVA5" s="86"/>
      <c r="FVF5" s="86"/>
      <c r="FVG5" s="86"/>
      <c r="FVH5" s="86"/>
      <c r="FVI5" s="86"/>
      <c r="FVJ5" s="86"/>
      <c r="FVK5" s="86"/>
      <c r="FVL5" s="86"/>
      <c r="FVM5" s="86"/>
      <c r="FVN5" s="86"/>
      <c r="FVO5" s="86"/>
      <c r="FVT5" s="86"/>
      <c r="FVU5" s="86"/>
      <c r="FVV5" s="86"/>
      <c r="FVW5" s="86"/>
      <c r="FVX5" s="86"/>
      <c r="FVY5" s="86"/>
      <c r="FVZ5" s="86"/>
      <c r="FWA5" s="86"/>
      <c r="FWB5" s="86"/>
      <c r="FWC5" s="86"/>
      <c r="FWH5" s="86"/>
      <c r="FWI5" s="86"/>
      <c r="FWJ5" s="86"/>
      <c r="FWK5" s="86"/>
      <c r="FWL5" s="86"/>
      <c r="FWM5" s="86"/>
      <c r="FWN5" s="86"/>
      <c r="FWO5" s="86"/>
      <c r="FWP5" s="86"/>
      <c r="FWQ5" s="86"/>
      <c r="FWV5" s="86"/>
      <c r="FWW5" s="86"/>
      <c r="FWX5" s="86"/>
      <c r="FWY5" s="86"/>
      <c r="FWZ5" s="86"/>
      <c r="FXA5" s="86"/>
      <c r="FXB5" s="86"/>
      <c r="FXC5" s="86"/>
      <c r="FXD5" s="86"/>
      <c r="FXE5" s="86"/>
      <c r="FXJ5" s="86"/>
      <c r="FXK5" s="86"/>
      <c r="FXL5" s="86"/>
      <c r="FXM5" s="86"/>
      <c r="FXN5" s="86"/>
      <c r="FXO5" s="86"/>
      <c r="FXP5" s="86"/>
      <c r="FXQ5" s="86"/>
      <c r="FXR5" s="86"/>
      <c r="FXS5" s="86"/>
      <c r="FXX5" s="86"/>
      <c r="FXY5" s="86"/>
      <c r="FXZ5" s="86"/>
      <c r="FYA5" s="86"/>
      <c r="FYB5" s="86"/>
      <c r="FYC5" s="86"/>
      <c r="FYD5" s="86"/>
      <c r="FYE5" s="86"/>
      <c r="FYF5" s="86"/>
      <c r="FYG5" s="86"/>
      <c r="FYL5" s="86"/>
      <c r="FYM5" s="86"/>
      <c r="FYN5" s="86"/>
      <c r="FYO5" s="86"/>
      <c r="FYP5" s="86"/>
      <c r="FYQ5" s="86"/>
      <c r="FYR5" s="86"/>
      <c r="FYS5" s="86"/>
      <c r="FYT5" s="86"/>
      <c r="FYU5" s="86"/>
      <c r="FYZ5" s="86"/>
      <c r="FZA5" s="86"/>
      <c r="FZB5" s="86"/>
      <c r="FZC5" s="86"/>
      <c r="FZD5" s="86"/>
      <c r="FZE5" s="86"/>
      <c r="FZF5" s="86"/>
      <c r="FZG5" s="86"/>
      <c r="FZH5" s="86"/>
      <c r="FZI5" s="86"/>
      <c r="FZN5" s="86"/>
      <c r="FZO5" s="86"/>
      <c r="FZP5" s="86"/>
      <c r="FZQ5" s="86"/>
      <c r="FZR5" s="86"/>
      <c r="FZS5" s="86"/>
      <c r="FZT5" s="86"/>
      <c r="FZU5" s="86"/>
      <c r="FZV5" s="86"/>
      <c r="FZW5" s="86"/>
      <c r="GAB5" s="86"/>
      <c r="GAC5" s="86"/>
      <c r="GAD5" s="86"/>
      <c r="GAE5" s="86"/>
      <c r="GAF5" s="86"/>
      <c r="GAG5" s="86"/>
      <c r="GAH5" s="86"/>
      <c r="GAI5" s="86"/>
      <c r="GAJ5" s="86"/>
      <c r="GAK5" s="86"/>
      <c r="GAP5" s="86"/>
      <c r="GAQ5" s="86"/>
      <c r="GAR5" s="86"/>
      <c r="GAS5" s="86"/>
      <c r="GAT5" s="86"/>
      <c r="GAU5" s="86"/>
      <c r="GAV5" s="86"/>
      <c r="GAW5" s="86"/>
      <c r="GAX5" s="86"/>
      <c r="GAY5" s="86"/>
      <c r="GBD5" s="86"/>
      <c r="GBE5" s="86"/>
      <c r="GBF5" s="86"/>
      <c r="GBG5" s="86"/>
      <c r="GBH5" s="86"/>
      <c r="GBI5" s="86"/>
      <c r="GBJ5" s="86"/>
      <c r="GBK5" s="86"/>
      <c r="GBL5" s="86"/>
      <c r="GBM5" s="86"/>
      <c r="GBR5" s="86"/>
      <c r="GBS5" s="86"/>
      <c r="GBT5" s="86"/>
      <c r="GBU5" s="86"/>
      <c r="GBV5" s="86"/>
      <c r="GBW5" s="86"/>
      <c r="GBX5" s="86"/>
      <c r="GBY5" s="86"/>
      <c r="GBZ5" s="86"/>
      <c r="GCA5" s="86"/>
      <c r="GCF5" s="86"/>
      <c r="GCG5" s="86"/>
      <c r="GCH5" s="86"/>
      <c r="GCI5" s="86"/>
      <c r="GCJ5" s="86"/>
      <c r="GCK5" s="86"/>
      <c r="GCL5" s="86"/>
      <c r="GCM5" s="86"/>
      <c r="GCN5" s="86"/>
      <c r="GCO5" s="86"/>
      <c r="GCT5" s="86"/>
      <c r="GCU5" s="86"/>
      <c r="GCV5" s="86"/>
      <c r="GCW5" s="86"/>
      <c r="GCX5" s="86"/>
      <c r="GCY5" s="86"/>
      <c r="GCZ5" s="86"/>
      <c r="GDA5" s="86"/>
      <c r="GDB5" s="86"/>
      <c r="GDC5" s="86"/>
      <c r="GDH5" s="86"/>
      <c r="GDI5" s="86"/>
      <c r="GDJ5" s="86"/>
      <c r="GDK5" s="86"/>
      <c r="GDL5" s="86"/>
      <c r="GDM5" s="86"/>
      <c r="GDN5" s="86"/>
      <c r="GDO5" s="86"/>
      <c r="GDP5" s="86"/>
      <c r="GDQ5" s="86"/>
      <c r="GDV5" s="86"/>
      <c r="GDW5" s="86"/>
      <c r="GDX5" s="86"/>
      <c r="GDY5" s="86"/>
      <c r="GDZ5" s="86"/>
      <c r="GEA5" s="86"/>
      <c r="GEB5" s="86"/>
      <c r="GEC5" s="86"/>
      <c r="GED5" s="86"/>
      <c r="GEE5" s="86"/>
      <c r="GEJ5" s="86"/>
      <c r="GEK5" s="86"/>
      <c r="GEL5" s="86"/>
      <c r="GEM5" s="86"/>
      <c r="GEN5" s="86"/>
      <c r="GEO5" s="86"/>
      <c r="GEP5" s="86"/>
      <c r="GEQ5" s="86"/>
      <c r="GER5" s="86"/>
      <c r="GES5" s="86"/>
      <c r="GEX5" s="86"/>
      <c r="GEY5" s="86"/>
      <c r="GEZ5" s="86"/>
      <c r="GFA5" s="86"/>
      <c r="GFB5" s="86"/>
      <c r="GFC5" s="86"/>
      <c r="GFD5" s="86"/>
      <c r="GFE5" s="86"/>
      <c r="GFF5" s="86"/>
      <c r="GFG5" s="86"/>
      <c r="GFL5" s="86"/>
      <c r="GFM5" s="86"/>
      <c r="GFN5" s="86"/>
      <c r="GFO5" s="86"/>
      <c r="GFP5" s="86"/>
      <c r="GFQ5" s="86"/>
      <c r="GFR5" s="86"/>
      <c r="GFS5" s="86"/>
      <c r="GFT5" s="86"/>
      <c r="GFU5" s="86"/>
      <c r="GFZ5" s="86"/>
      <c r="GGA5" s="86"/>
      <c r="GGB5" s="86"/>
      <c r="GGC5" s="86"/>
      <c r="GGD5" s="86"/>
      <c r="GGE5" s="86"/>
      <c r="GGF5" s="86"/>
      <c r="GGG5" s="86"/>
      <c r="GGH5" s="86"/>
      <c r="GGI5" s="86"/>
      <c r="GGN5" s="86"/>
      <c r="GGO5" s="86"/>
      <c r="GGP5" s="86"/>
      <c r="GGQ5" s="86"/>
      <c r="GGR5" s="86"/>
      <c r="GGS5" s="86"/>
      <c r="GGT5" s="86"/>
      <c r="GGU5" s="86"/>
      <c r="GGV5" s="86"/>
      <c r="GGW5" s="86"/>
      <c r="GHB5" s="86"/>
      <c r="GHC5" s="86"/>
      <c r="GHD5" s="86"/>
      <c r="GHE5" s="86"/>
      <c r="GHF5" s="86"/>
      <c r="GHG5" s="86"/>
      <c r="GHH5" s="86"/>
      <c r="GHI5" s="86"/>
      <c r="GHJ5" s="86"/>
      <c r="GHK5" s="86"/>
      <c r="GHP5" s="86"/>
      <c r="GHQ5" s="86"/>
      <c r="GHR5" s="86"/>
      <c r="GHS5" s="86"/>
      <c r="GHT5" s="86"/>
      <c r="GHU5" s="86"/>
      <c r="GHV5" s="86"/>
      <c r="GHW5" s="86"/>
      <c r="GHX5" s="86"/>
      <c r="GHY5" s="86"/>
      <c r="GID5" s="86"/>
      <c r="GIE5" s="86"/>
      <c r="GIF5" s="86"/>
      <c r="GIG5" s="86"/>
      <c r="GIH5" s="86"/>
      <c r="GII5" s="86"/>
      <c r="GIJ5" s="86"/>
      <c r="GIK5" s="86"/>
      <c r="GIL5" s="86"/>
      <c r="GIM5" s="86"/>
      <c r="GIR5" s="86"/>
      <c r="GIS5" s="86"/>
      <c r="GIT5" s="86"/>
      <c r="GIU5" s="86"/>
      <c r="GIV5" s="86"/>
      <c r="GIW5" s="86"/>
      <c r="GIX5" s="86"/>
      <c r="GIY5" s="86"/>
      <c r="GIZ5" s="86"/>
      <c r="GJA5" s="86"/>
      <c r="GJF5" s="86"/>
      <c r="GJG5" s="86"/>
      <c r="GJH5" s="86"/>
      <c r="GJI5" s="86"/>
      <c r="GJJ5" s="86"/>
      <c r="GJK5" s="86"/>
      <c r="GJL5" s="86"/>
      <c r="GJM5" s="86"/>
      <c r="GJN5" s="86"/>
      <c r="GJO5" s="86"/>
      <c r="GJT5" s="86"/>
      <c r="GJU5" s="86"/>
      <c r="GJV5" s="86"/>
      <c r="GJW5" s="86"/>
      <c r="GJX5" s="86"/>
      <c r="GJY5" s="86"/>
      <c r="GJZ5" s="86"/>
      <c r="GKA5" s="86"/>
      <c r="GKB5" s="86"/>
      <c r="GKC5" s="86"/>
      <c r="GKH5" s="86"/>
      <c r="GKI5" s="86"/>
      <c r="GKJ5" s="86"/>
      <c r="GKK5" s="86"/>
      <c r="GKL5" s="86"/>
      <c r="GKM5" s="86"/>
      <c r="GKN5" s="86"/>
      <c r="GKO5" s="86"/>
      <c r="GKP5" s="86"/>
      <c r="GKQ5" s="86"/>
      <c r="GKV5" s="86"/>
      <c r="GKW5" s="86"/>
      <c r="GKX5" s="86"/>
      <c r="GKY5" s="86"/>
      <c r="GKZ5" s="86"/>
      <c r="GLA5" s="86"/>
      <c r="GLB5" s="86"/>
      <c r="GLC5" s="86"/>
      <c r="GLD5" s="86"/>
      <c r="GLE5" s="86"/>
      <c r="GLJ5" s="86"/>
      <c r="GLK5" s="86"/>
      <c r="GLL5" s="86"/>
      <c r="GLM5" s="86"/>
      <c r="GLN5" s="86"/>
      <c r="GLO5" s="86"/>
      <c r="GLP5" s="86"/>
      <c r="GLQ5" s="86"/>
      <c r="GLR5" s="86"/>
      <c r="GLS5" s="86"/>
      <c r="GLX5" s="86"/>
      <c r="GLY5" s="86"/>
      <c r="GLZ5" s="86"/>
      <c r="GMA5" s="86"/>
      <c r="GMB5" s="86"/>
      <c r="GMC5" s="86"/>
      <c r="GMD5" s="86"/>
      <c r="GME5" s="86"/>
      <c r="GMF5" s="86"/>
      <c r="GMG5" s="86"/>
      <c r="GML5" s="86"/>
      <c r="GMM5" s="86"/>
      <c r="GMN5" s="86"/>
      <c r="GMO5" s="86"/>
      <c r="GMP5" s="86"/>
      <c r="GMQ5" s="86"/>
      <c r="GMR5" s="86"/>
      <c r="GMS5" s="86"/>
      <c r="GMT5" s="86"/>
      <c r="GMU5" s="86"/>
      <c r="GMZ5" s="86"/>
      <c r="GNA5" s="86"/>
      <c r="GNB5" s="86"/>
      <c r="GNC5" s="86"/>
      <c r="GND5" s="86"/>
      <c r="GNE5" s="86"/>
      <c r="GNF5" s="86"/>
      <c r="GNG5" s="86"/>
      <c r="GNH5" s="86"/>
      <c r="GNI5" s="86"/>
      <c r="GNN5" s="86"/>
      <c r="GNO5" s="86"/>
      <c r="GNP5" s="86"/>
      <c r="GNQ5" s="86"/>
      <c r="GNR5" s="86"/>
      <c r="GNS5" s="86"/>
      <c r="GNT5" s="86"/>
      <c r="GNU5" s="86"/>
      <c r="GNV5" s="86"/>
      <c r="GNW5" s="86"/>
      <c r="GOB5" s="86"/>
      <c r="GOC5" s="86"/>
      <c r="GOD5" s="86"/>
      <c r="GOE5" s="86"/>
      <c r="GOF5" s="86"/>
      <c r="GOG5" s="86"/>
      <c r="GOH5" s="86"/>
      <c r="GOI5" s="86"/>
      <c r="GOJ5" s="86"/>
      <c r="GOK5" s="86"/>
      <c r="GOP5" s="86"/>
      <c r="GOQ5" s="86"/>
      <c r="GOR5" s="86"/>
      <c r="GOS5" s="86"/>
      <c r="GOT5" s="86"/>
      <c r="GOU5" s="86"/>
      <c r="GOV5" s="86"/>
      <c r="GOW5" s="86"/>
      <c r="GOX5" s="86"/>
      <c r="GOY5" s="86"/>
      <c r="GPD5" s="86"/>
      <c r="GPE5" s="86"/>
      <c r="GPF5" s="86"/>
      <c r="GPG5" s="86"/>
      <c r="GPH5" s="86"/>
      <c r="GPI5" s="86"/>
      <c r="GPJ5" s="86"/>
      <c r="GPK5" s="86"/>
      <c r="GPL5" s="86"/>
      <c r="GPM5" s="86"/>
      <c r="GPR5" s="86"/>
      <c r="GPS5" s="86"/>
      <c r="GPT5" s="86"/>
      <c r="GPU5" s="86"/>
      <c r="GPV5" s="86"/>
      <c r="GPW5" s="86"/>
      <c r="GPX5" s="86"/>
      <c r="GPY5" s="86"/>
      <c r="GPZ5" s="86"/>
      <c r="GQA5" s="86"/>
      <c r="GQF5" s="86"/>
      <c r="GQG5" s="86"/>
      <c r="GQH5" s="86"/>
      <c r="GQI5" s="86"/>
      <c r="GQJ5" s="86"/>
      <c r="GQK5" s="86"/>
      <c r="GQL5" s="86"/>
      <c r="GQM5" s="86"/>
      <c r="GQN5" s="86"/>
      <c r="GQO5" s="86"/>
      <c r="GQT5" s="86"/>
      <c r="GQU5" s="86"/>
      <c r="GQV5" s="86"/>
      <c r="GQW5" s="86"/>
      <c r="GQX5" s="86"/>
      <c r="GQY5" s="86"/>
      <c r="GQZ5" s="86"/>
      <c r="GRA5" s="86"/>
      <c r="GRB5" s="86"/>
      <c r="GRC5" s="86"/>
      <c r="GRH5" s="86"/>
      <c r="GRI5" s="86"/>
      <c r="GRJ5" s="86"/>
      <c r="GRK5" s="86"/>
      <c r="GRL5" s="86"/>
      <c r="GRM5" s="86"/>
      <c r="GRN5" s="86"/>
      <c r="GRO5" s="86"/>
      <c r="GRP5" s="86"/>
      <c r="GRQ5" s="86"/>
      <c r="GRV5" s="86"/>
      <c r="GRW5" s="86"/>
      <c r="GRX5" s="86"/>
      <c r="GRY5" s="86"/>
      <c r="GRZ5" s="86"/>
      <c r="GSA5" s="86"/>
      <c r="GSB5" s="86"/>
      <c r="GSC5" s="86"/>
      <c r="GSD5" s="86"/>
      <c r="GSE5" s="86"/>
      <c r="GSJ5" s="86"/>
      <c r="GSK5" s="86"/>
      <c r="GSL5" s="86"/>
      <c r="GSM5" s="86"/>
      <c r="GSN5" s="86"/>
      <c r="GSO5" s="86"/>
      <c r="GSP5" s="86"/>
      <c r="GSQ5" s="86"/>
      <c r="GSR5" s="86"/>
      <c r="GSS5" s="86"/>
      <c r="GSX5" s="86"/>
      <c r="GSY5" s="86"/>
      <c r="GSZ5" s="86"/>
      <c r="GTA5" s="86"/>
      <c r="GTB5" s="86"/>
      <c r="GTC5" s="86"/>
      <c r="GTD5" s="86"/>
      <c r="GTE5" s="86"/>
      <c r="GTF5" s="86"/>
      <c r="GTG5" s="86"/>
      <c r="GTL5" s="86"/>
      <c r="GTM5" s="86"/>
      <c r="GTN5" s="86"/>
      <c r="GTO5" s="86"/>
      <c r="GTP5" s="86"/>
      <c r="GTQ5" s="86"/>
      <c r="GTR5" s="86"/>
      <c r="GTS5" s="86"/>
      <c r="GTT5" s="86"/>
      <c r="GTU5" s="86"/>
      <c r="GTZ5" s="86"/>
      <c r="GUA5" s="86"/>
      <c r="GUB5" s="86"/>
      <c r="GUC5" s="86"/>
      <c r="GUD5" s="86"/>
      <c r="GUE5" s="86"/>
      <c r="GUF5" s="86"/>
      <c r="GUG5" s="86"/>
      <c r="GUH5" s="86"/>
      <c r="GUI5" s="86"/>
      <c r="GUN5" s="86"/>
      <c r="GUO5" s="86"/>
      <c r="GUP5" s="86"/>
      <c r="GUQ5" s="86"/>
      <c r="GUR5" s="86"/>
      <c r="GUS5" s="86"/>
      <c r="GUT5" s="86"/>
      <c r="GUU5" s="86"/>
      <c r="GUV5" s="86"/>
      <c r="GUW5" s="86"/>
      <c r="GVB5" s="86"/>
      <c r="GVC5" s="86"/>
      <c r="GVD5" s="86"/>
      <c r="GVE5" s="86"/>
      <c r="GVF5" s="86"/>
      <c r="GVG5" s="86"/>
      <c r="GVH5" s="86"/>
      <c r="GVI5" s="86"/>
      <c r="GVJ5" s="86"/>
      <c r="GVK5" s="86"/>
      <c r="GVP5" s="86"/>
      <c r="GVQ5" s="86"/>
      <c r="GVR5" s="86"/>
      <c r="GVS5" s="86"/>
      <c r="GVT5" s="86"/>
      <c r="GVU5" s="86"/>
      <c r="GVV5" s="86"/>
      <c r="GVW5" s="86"/>
      <c r="GVX5" s="86"/>
      <c r="GVY5" s="86"/>
      <c r="GWD5" s="86"/>
      <c r="GWE5" s="86"/>
      <c r="GWF5" s="86"/>
      <c r="GWG5" s="86"/>
      <c r="GWH5" s="86"/>
      <c r="GWI5" s="86"/>
      <c r="GWJ5" s="86"/>
      <c r="GWK5" s="86"/>
      <c r="GWL5" s="86"/>
      <c r="GWM5" s="86"/>
      <c r="GWR5" s="86"/>
      <c r="GWS5" s="86"/>
      <c r="GWT5" s="86"/>
      <c r="GWU5" s="86"/>
      <c r="GWV5" s="86"/>
      <c r="GWW5" s="86"/>
      <c r="GWX5" s="86"/>
      <c r="GWY5" s="86"/>
      <c r="GWZ5" s="86"/>
      <c r="GXA5" s="86"/>
      <c r="GXF5" s="86"/>
      <c r="GXG5" s="86"/>
      <c r="GXH5" s="86"/>
      <c r="GXI5" s="86"/>
      <c r="GXJ5" s="86"/>
      <c r="GXK5" s="86"/>
      <c r="GXL5" s="86"/>
      <c r="GXM5" s="86"/>
      <c r="GXN5" s="86"/>
      <c r="GXO5" s="86"/>
      <c r="GXT5" s="86"/>
      <c r="GXU5" s="86"/>
      <c r="GXV5" s="86"/>
      <c r="GXW5" s="86"/>
      <c r="GXX5" s="86"/>
      <c r="GXY5" s="86"/>
      <c r="GXZ5" s="86"/>
      <c r="GYA5" s="86"/>
      <c r="GYB5" s="86"/>
      <c r="GYC5" s="86"/>
      <c r="GYH5" s="86"/>
      <c r="GYI5" s="86"/>
      <c r="GYJ5" s="86"/>
      <c r="GYK5" s="86"/>
      <c r="GYL5" s="86"/>
      <c r="GYM5" s="86"/>
      <c r="GYN5" s="86"/>
      <c r="GYO5" s="86"/>
      <c r="GYP5" s="86"/>
      <c r="GYQ5" s="86"/>
      <c r="GYV5" s="86"/>
      <c r="GYW5" s="86"/>
      <c r="GYX5" s="86"/>
      <c r="GYY5" s="86"/>
      <c r="GYZ5" s="86"/>
      <c r="GZA5" s="86"/>
      <c r="GZB5" s="86"/>
      <c r="GZC5" s="86"/>
      <c r="GZD5" s="86"/>
      <c r="GZE5" s="86"/>
      <c r="GZJ5" s="86"/>
      <c r="GZK5" s="86"/>
      <c r="GZL5" s="86"/>
      <c r="GZM5" s="86"/>
      <c r="GZN5" s="86"/>
      <c r="GZO5" s="86"/>
      <c r="GZP5" s="86"/>
      <c r="GZQ5" s="86"/>
      <c r="GZR5" s="86"/>
      <c r="GZS5" s="86"/>
      <c r="GZX5" s="86"/>
      <c r="GZY5" s="86"/>
      <c r="GZZ5" s="86"/>
      <c r="HAA5" s="86"/>
      <c r="HAB5" s="86"/>
      <c r="HAC5" s="86"/>
      <c r="HAD5" s="86"/>
      <c r="HAE5" s="86"/>
      <c r="HAF5" s="86"/>
      <c r="HAG5" s="86"/>
      <c r="HAL5" s="86"/>
      <c r="HAM5" s="86"/>
      <c r="HAN5" s="86"/>
      <c r="HAO5" s="86"/>
      <c r="HAP5" s="86"/>
      <c r="HAQ5" s="86"/>
      <c r="HAR5" s="86"/>
      <c r="HAS5" s="86"/>
      <c r="HAT5" s="86"/>
      <c r="HAU5" s="86"/>
      <c r="HAZ5" s="86"/>
      <c r="HBA5" s="86"/>
      <c r="HBB5" s="86"/>
      <c r="HBC5" s="86"/>
      <c r="HBD5" s="86"/>
      <c r="HBE5" s="86"/>
      <c r="HBF5" s="86"/>
      <c r="HBG5" s="86"/>
      <c r="HBH5" s="86"/>
      <c r="HBI5" s="86"/>
      <c r="HBN5" s="86"/>
      <c r="HBO5" s="86"/>
      <c r="HBP5" s="86"/>
      <c r="HBQ5" s="86"/>
      <c r="HBR5" s="86"/>
      <c r="HBS5" s="86"/>
      <c r="HBT5" s="86"/>
      <c r="HBU5" s="86"/>
      <c r="HBV5" s="86"/>
      <c r="HBW5" s="86"/>
      <c r="HCB5" s="86"/>
      <c r="HCC5" s="86"/>
      <c r="HCD5" s="86"/>
      <c r="HCE5" s="86"/>
      <c r="HCF5" s="86"/>
      <c r="HCG5" s="86"/>
      <c r="HCH5" s="86"/>
      <c r="HCI5" s="86"/>
      <c r="HCJ5" s="86"/>
      <c r="HCK5" s="86"/>
      <c r="HCP5" s="86"/>
      <c r="HCQ5" s="86"/>
      <c r="HCR5" s="86"/>
      <c r="HCS5" s="86"/>
      <c r="HCT5" s="86"/>
      <c r="HCU5" s="86"/>
      <c r="HCV5" s="86"/>
      <c r="HCW5" s="86"/>
      <c r="HCX5" s="86"/>
      <c r="HCY5" s="86"/>
      <c r="HDD5" s="86"/>
      <c r="HDE5" s="86"/>
      <c r="HDF5" s="86"/>
      <c r="HDG5" s="86"/>
      <c r="HDH5" s="86"/>
      <c r="HDI5" s="86"/>
      <c r="HDJ5" s="86"/>
      <c r="HDK5" s="86"/>
      <c r="HDL5" s="86"/>
      <c r="HDM5" s="86"/>
      <c r="HDR5" s="86"/>
      <c r="HDS5" s="86"/>
      <c r="HDT5" s="86"/>
      <c r="HDU5" s="86"/>
      <c r="HDV5" s="86"/>
      <c r="HDW5" s="86"/>
      <c r="HDX5" s="86"/>
      <c r="HDY5" s="86"/>
      <c r="HDZ5" s="86"/>
      <c r="HEA5" s="86"/>
      <c r="HEF5" s="86"/>
      <c r="HEG5" s="86"/>
      <c r="HEH5" s="86"/>
      <c r="HEI5" s="86"/>
      <c r="HEJ5" s="86"/>
      <c r="HEK5" s="86"/>
      <c r="HEL5" s="86"/>
      <c r="HEM5" s="86"/>
      <c r="HEN5" s="86"/>
      <c r="HEO5" s="86"/>
      <c r="HET5" s="86"/>
      <c r="HEU5" s="86"/>
      <c r="HEV5" s="86"/>
      <c r="HEW5" s="86"/>
      <c r="HEX5" s="86"/>
      <c r="HEY5" s="86"/>
      <c r="HEZ5" s="86"/>
      <c r="HFA5" s="86"/>
      <c r="HFB5" s="86"/>
      <c r="HFC5" s="86"/>
      <c r="HFH5" s="86"/>
      <c r="HFI5" s="86"/>
      <c r="HFJ5" s="86"/>
      <c r="HFK5" s="86"/>
      <c r="HFL5" s="86"/>
      <c r="HFM5" s="86"/>
      <c r="HFN5" s="86"/>
      <c r="HFO5" s="86"/>
      <c r="HFP5" s="86"/>
      <c r="HFQ5" s="86"/>
      <c r="HFV5" s="86"/>
      <c r="HFW5" s="86"/>
      <c r="HFX5" s="86"/>
      <c r="HFY5" s="86"/>
      <c r="HFZ5" s="86"/>
      <c r="HGA5" s="86"/>
      <c r="HGB5" s="86"/>
      <c r="HGC5" s="86"/>
      <c r="HGD5" s="86"/>
      <c r="HGE5" s="86"/>
      <c r="HGJ5" s="86"/>
      <c r="HGK5" s="86"/>
      <c r="HGL5" s="86"/>
      <c r="HGM5" s="86"/>
      <c r="HGN5" s="86"/>
      <c r="HGO5" s="86"/>
      <c r="HGP5" s="86"/>
      <c r="HGQ5" s="86"/>
      <c r="HGR5" s="86"/>
      <c r="HGS5" s="86"/>
      <c r="HGX5" s="86"/>
      <c r="HGY5" s="86"/>
      <c r="HGZ5" s="86"/>
      <c r="HHA5" s="86"/>
      <c r="HHB5" s="86"/>
      <c r="HHC5" s="86"/>
      <c r="HHD5" s="86"/>
      <c r="HHE5" s="86"/>
      <c r="HHF5" s="86"/>
      <c r="HHG5" s="86"/>
      <c r="HHL5" s="86"/>
      <c r="HHM5" s="86"/>
      <c r="HHN5" s="86"/>
      <c r="HHO5" s="86"/>
      <c r="HHP5" s="86"/>
      <c r="HHQ5" s="86"/>
      <c r="HHR5" s="86"/>
      <c r="HHS5" s="86"/>
      <c r="HHT5" s="86"/>
      <c r="HHU5" s="86"/>
      <c r="HHZ5" s="86"/>
      <c r="HIA5" s="86"/>
      <c r="HIB5" s="86"/>
      <c r="HIC5" s="86"/>
      <c r="HID5" s="86"/>
      <c r="HIE5" s="86"/>
      <c r="HIF5" s="86"/>
      <c r="HIG5" s="86"/>
      <c r="HIH5" s="86"/>
      <c r="HII5" s="86"/>
      <c r="HIN5" s="86"/>
      <c r="HIO5" s="86"/>
      <c r="HIP5" s="86"/>
      <c r="HIQ5" s="86"/>
      <c r="HIR5" s="86"/>
      <c r="HIS5" s="86"/>
      <c r="HIT5" s="86"/>
      <c r="HIU5" s="86"/>
      <c r="HIV5" s="86"/>
      <c r="HIW5" s="86"/>
    </row>
    <row r="6" spans="1:5119 5124:5665" x14ac:dyDescent="0.25">
      <c r="N6" s="86"/>
      <c r="O6" s="86"/>
      <c r="P6" s="86"/>
      <c r="Q6" s="86" t="s">
        <v>482</v>
      </c>
      <c r="R6" s="86"/>
      <c r="S6" s="86" t="s">
        <v>483</v>
      </c>
      <c r="T6" s="86"/>
      <c r="U6" s="86" t="s">
        <v>484</v>
      </c>
      <c r="V6" s="86"/>
      <c r="W6" s="86" t="s">
        <v>485</v>
      </c>
      <c r="AB6" s="86"/>
      <c r="AC6" s="86"/>
      <c r="AD6" s="86"/>
      <c r="AE6" s="86" t="s">
        <v>482</v>
      </c>
      <c r="AF6" s="86"/>
      <c r="AG6" s="86" t="s">
        <v>483</v>
      </c>
      <c r="AH6" s="86"/>
      <c r="AI6" s="86" t="s">
        <v>484</v>
      </c>
      <c r="AJ6" s="86"/>
      <c r="AK6" s="86" t="s">
        <v>485</v>
      </c>
      <c r="AP6" s="86"/>
      <c r="AQ6" s="86"/>
      <c r="AR6" s="86"/>
      <c r="AS6" s="86" t="s">
        <v>482</v>
      </c>
      <c r="AT6" s="86"/>
      <c r="AU6" s="86" t="s">
        <v>483</v>
      </c>
      <c r="AV6" s="86"/>
      <c r="AW6" s="86" t="s">
        <v>484</v>
      </c>
      <c r="AX6" s="86"/>
      <c r="AY6" s="86" t="s">
        <v>485</v>
      </c>
      <c r="BD6" s="86"/>
      <c r="BE6" s="86"/>
      <c r="BF6" s="86"/>
      <c r="BG6" s="86" t="s">
        <v>482</v>
      </c>
      <c r="BH6" s="86"/>
      <c r="BI6" s="86" t="s">
        <v>483</v>
      </c>
      <c r="BJ6" s="86"/>
      <c r="BK6" s="86" t="s">
        <v>484</v>
      </c>
      <c r="BL6" s="86"/>
      <c r="BM6" s="86" t="s">
        <v>485</v>
      </c>
      <c r="BN6" s="86"/>
      <c r="BO6" s="86"/>
      <c r="BP6" s="86"/>
      <c r="BQ6" s="86"/>
      <c r="BR6" s="86"/>
      <c r="BS6" s="86"/>
      <c r="BT6" s="86"/>
      <c r="BU6" s="86" t="s">
        <v>482</v>
      </c>
      <c r="BV6" s="86"/>
      <c r="BW6" s="86" t="s">
        <v>483</v>
      </c>
      <c r="BX6" s="86"/>
      <c r="BY6" s="86" t="s">
        <v>484</v>
      </c>
      <c r="BZ6" s="86"/>
      <c r="CA6" s="86" t="s">
        <v>485</v>
      </c>
      <c r="CB6" s="86"/>
      <c r="CC6" s="86"/>
      <c r="CD6" s="86"/>
      <c r="CE6" s="86"/>
      <c r="CF6" s="86"/>
      <c r="CG6" s="86"/>
      <c r="CH6" s="86"/>
      <c r="CI6" s="86" t="s">
        <v>482</v>
      </c>
      <c r="CJ6" s="86"/>
      <c r="CK6" s="86" t="s">
        <v>483</v>
      </c>
      <c r="CL6" s="86"/>
      <c r="CM6" s="86" t="s">
        <v>484</v>
      </c>
      <c r="CN6" s="86"/>
      <c r="CO6" s="86" t="s">
        <v>485</v>
      </c>
      <c r="CP6" s="86"/>
      <c r="CQ6" s="86"/>
      <c r="CR6" s="86"/>
      <c r="CS6" s="86"/>
      <c r="CT6" s="86"/>
      <c r="CU6" s="86"/>
      <c r="CV6" s="86"/>
      <c r="CW6" s="86" t="s">
        <v>482</v>
      </c>
      <c r="CX6" s="86"/>
      <c r="CY6" s="86" t="s">
        <v>483</v>
      </c>
      <c r="CZ6" s="86"/>
      <c r="DA6" s="86" t="s">
        <v>484</v>
      </c>
      <c r="DB6" s="86"/>
      <c r="DC6" s="86" t="s">
        <v>485</v>
      </c>
      <c r="DD6" s="86"/>
      <c r="DE6" s="86"/>
      <c r="DH6" s="86"/>
      <c r="DI6" s="86"/>
      <c r="DJ6" s="86"/>
      <c r="DK6" s="86" t="s">
        <v>482</v>
      </c>
      <c r="DL6" s="86"/>
      <c r="DM6" s="86" t="s">
        <v>483</v>
      </c>
      <c r="DN6" s="86"/>
      <c r="DO6" s="86" t="s">
        <v>484</v>
      </c>
      <c r="DP6" s="86"/>
      <c r="DQ6" s="86" t="s">
        <v>485</v>
      </c>
      <c r="DV6" s="86"/>
      <c r="DW6" s="86"/>
      <c r="DX6" s="86"/>
      <c r="DY6" s="86" t="s">
        <v>482</v>
      </c>
      <c r="DZ6" s="86"/>
      <c r="EA6" s="86" t="s">
        <v>483</v>
      </c>
      <c r="EB6" s="86"/>
      <c r="EC6" s="86" t="s">
        <v>484</v>
      </c>
      <c r="ED6" s="86"/>
      <c r="EE6" s="86" t="s">
        <v>485</v>
      </c>
      <c r="EJ6" s="86"/>
      <c r="EK6" s="86"/>
      <c r="EL6" s="86"/>
      <c r="EM6" s="86" t="s">
        <v>482</v>
      </c>
      <c r="EN6" s="86"/>
      <c r="EO6" s="86" t="s">
        <v>483</v>
      </c>
      <c r="EP6" s="86"/>
      <c r="EQ6" s="86" t="s">
        <v>484</v>
      </c>
      <c r="ER6" s="86"/>
      <c r="ES6" s="86" t="s">
        <v>485</v>
      </c>
      <c r="EX6" s="86"/>
      <c r="EY6" s="86"/>
      <c r="EZ6" s="86"/>
      <c r="FA6" s="86" t="s">
        <v>482</v>
      </c>
      <c r="FB6" s="86"/>
      <c r="FC6" s="86" t="s">
        <v>483</v>
      </c>
      <c r="FD6" s="86"/>
      <c r="FE6" s="86" t="s">
        <v>484</v>
      </c>
      <c r="FF6" s="86"/>
      <c r="FG6" s="86" t="s">
        <v>485</v>
      </c>
      <c r="FL6" s="86"/>
      <c r="FM6" s="86"/>
      <c r="FN6" s="86"/>
      <c r="FO6" s="86" t="s">
        <v>482</v>
      </c>
      <c r="FP6" s="86"/>
      <c r="FQ6" s="86" t="s">
        <v>483</v>
      </c>
      <c r="FR6" s="86"/>
      <c r="FS6" s="86" t="s">
        <v>484</v>
      </c>
      <c r="FT6" s="86"/>
      <c r="FU6" s="86" t="s">
        <v>485</v>
      </c>
      <c r="FZ6" s="86"/>
      <c r="GA6" s="86"/>
      <c r="GB6" s="86"/>
      <c r="GC6" s="86" t="s">
        <v>482</v>
      </c>
      <c r="GD6" s="86"/>
      <c r="GE6" s="86" t="s">
        <v>483</v>
      </c>
      <c r="GF6" s="86"/>
      <c r="GG6" s="86" t="s">
        <v>484</v>
      </c>
      <c r="GH6" s="86"/>
      <c r="GI6" s="86" t="s">
        <v>485</v>
      </c>
      <c r="GN6" s="86"/>
      <c r="GO6" s="86"/>
      <c r="GP6" s="86"/>
      <c r="GQ6" s="86" t="s">
        <v>482</v>
      </c>
      <c r="GR6" s="86"/>
      <c r="GS6" s="86" t="s">
        <v>483</v>
      </c>
      <c r="GT6" s="86"/>
      <c r="GU6" s="86" t="s">
        <v>484</v>
      </c>
      <c r="GV6" s="86"/>
      <c r="GW6" s="86" t="s">
        <v>485</v>
      </c>
      <c r="HB6" s="86"/>
      <c r="HC6" s="86"/>
      <c r="HD6" s="86"/>
      <c r="HE6" s="86" t="s">
        <v>482</v>
      </c>
      <c r="HF6" s="86"/>
      <c r="HG6" s="86" t="s">
        <v>483</v>
      </c>
      <c r="HH6" s="86"/>
      <c r="HI6" s="86" t="s">
        <v>484</v>
      </c>
      <c r="HJ6" s="86"/>
      <c r="HK6" s="86" t="s">
        <v>485</v>
      </c>
      <c r="HP6" s="86"/>
      <c r="HQ6" s="86"/>
      <c r="HR6" s="86"/>
      <c r="HS6" s="86" t="s">
        <v>482</v>
      </c>
      <c r="HT6" s="86"/>
      <c r="HU6" s="86" t="s">
        <v>483</v>
      </c>
      <c r="HV6" s="86"/>
      <c r="HW6" s="86" t="s">
        <v>484</v>
      </c>
      <c r="HX6" s="86"/>
      <c r="HY6" s="86" t="s">
        <v>485</v>
      </c>
      <c r="ID6" s="86"/>
      <c r="IE6" s="86"/>
      <c r="IF6" s="86"/>
      <c r="IG6" s="86" t="s">
        <v>482</v>
      </c>
      <c r="IH6" s="86"/>
      <c r="II6" s="86" t="s">
        <v>483</v>
      </c>
      <c r="IJ6" s="86"/>
      <c r="IK6" s="86" t="s">
        <v>484</v>
      </c>
      <c r="IL6" s="86"/>
      <c r="IM6" s="86" t="s">
        <v>485</v>
      </c>
      <c r="IR6" s="86"/>
      <c r="IS6" s="86"/>
      <c r="IT6" s="86"/>
      <c r="IU6" s="86" t="s">
        <v>482</v>
      </c>
      <c r="IV6" s="86"/>
      <c r="IW6" s="86" t="s">
        <v>483</v>
      </c>
      <c r="IX6" s="86"/>
      <c r="IY6" s="86" t="s">
        <v>484</v>
      </c>
      <c r="IZ6" s="86"/>
      <c r="JA6" s="86" t="s">
        <v>485</v>
      </c>
      <c r="JF6" s="86"/>
      <c r="JG6" s="86"/>
      <c r="JH6" s="86"/>
      <c r="JI6" s="86" t="s">
        <v>482</v>
      </c>
      <c r="JJ6" s="86"/>
      <c r="JK6" s="86" t="s">
        <v>483</v>
      </c>
      <c r="JL6" s="86"/>
      <c r="JM6" s="86" t="s">
        <v>484</v>
      </c>
      <c r="JN6" s="86"/>
      <c r="JO6" s="86" t="s">
        <v>485</v>
      </c>
      <c r="JT6" s="86"/>
      <c r="JU6" s="86"/>
      <c r="JV6" s="86"/>
      <c r="JW6" s="86" t="s">
        <v>482</v>
      </c>
      <c r="JX6" s="86"/>
      <c r="JY6" s="86" t="s">
        <v>483</v>
      </c>
      <c r="JZ6" s="86"/>
      <c r="KA6" s="86" t="s">
        <v>484</v>
      </c>
      <c r="KB6" s="86"/>
      <c r="KC6" s="86" t="s">
        <v>485</v>
      </c>
      <c r="KH6" s="86"/>
      <c r="KI6" s="86"/>
      <c r="KJ6" s="86"/>
      <c r="KK6" s="86" t="s">
        <v>482</v>
      </c>
      <c r="KL6" s="86"/>
      <c r="KM6" s="86" t="s">
        <v>483</v>
      </c>
      <c r="KN6" s="86"/>
      <c r="KO6" s="86" t="s">
        <v>484</v>
      </c>
      <c r="KP6" s="86"/>
      <c r="KQ6" s="86" t="s">
        <v>485</v>
      </c>
      <c r="KV6" s="86"/>
      <c r="KW6" s="86"/>
      <c r="KX6" s="86"/>
      <c r="KY6" s="86" t="s">
        <v>482</v>
      </c>
      <c r="KZ6" s="86"/>
      <c r="LA6" s="86" t="s">
        <v>483</v>
      </c>
      <c r="LB6" s="86"/>
      <c r="LC6" s="86" t="s">
        <v>484</v>
      </c>
      <c r="LD6" s="86"/>
      <c r="LE6" s="86" t="s">
        <v>485</v>
      </c>
      <c r="LJ6" s="86"/>
      <c r="LK6" s="86"/>
      <c r="LL6" s="86"/>
      <c r="LM6" s="86" t="s">
        <v>482</v>
      </c>
      <c r="LN6" s="86"/>
      <c r="LO6" s="86" t="s">
        <v>483</v>
      </c>
      <c r="LP6" s="86"/>
      <c r="LQ6" s="86" t="s">
        <v>484</v>
      </c>
      <c r="LR6" s="86"/>
      <c r="LS6" s="86" t="s">
        <v>485</v>
      </c>
      <c r="LX6" s="86"/>
      <c r="LY6" s="86"/>
      <c r="LZ6" s="86"/>
      <c r="MA6" s="86" t="s">
        <v>482</v>
      </c>
      <c r="MB6" s="86"/>
      <c r="MC6" s="86" t="s">
        <v>483</v>
      </c>
      <c r="MD6" s="86"/>
      <c r="ME6" s="86" t="s">
        <v>484</v>
      </c>
      <c r="MF6" s="86"/>
      <c r="MG6" s="86" t="s">
        <v>485</v>
      </c>
      <c r="ML6" s="86"/>
      <c r="MM6" s="86"/>
      <c r="MN6" s="86"/>
      <c r="MO6" s="86" t="s">
        <v>482</v>
      </c>
      <c r="MP6" s="86"/>
      <c r="MQ6" s="86" t="s">
        <v>483</v>
      </c>
      <c r="MR6" s="86"/>
      <c r="MS6" s="86" t="s">
        <v>484</v>
      </c>
      <c r="MT6" s="86"/>
      <c r="MU6" s="86" t="s">
        <v>485</v>
      </c>
      <c r="MZ6" s="86"/>
      <c r="NA6" s="86"/>
      <c r="NB6" s="86"/>
      <c r="NC6" s="86" t="s">
        <v>482</v>
      </c>
      <c r="ND6" s="86"/>
      <c r="NE6" s="86" t="s">
        <v>483</v>
      </c>
      <c r="NF6" s="86"/>
      <c r="NG6" s="86" t="s">
        <v>484</v>
      </c>
      <c r="NH6" s="86"/>
      <c r="NI6" s="86" t="s">
        <v>485</v>
      </c>
      <c r="NN6" s="86"/>
      <c r="NO6" s="86"/>
      <c r="NP6" s="86"/>
      <c r="NQ6" s="86" t="s">
        <v>482</v>
      </c>
      <c r="NR6" s="86"/>
      <c r="NS6" s="86" t="s">
        <v>483</v>
      </c>
      <c r="NT6" s="86"/>
      <c r="NU6" s="86" t="s">
        <v>484</v>
      </c>
      <c r="NV6" s="86"/>
      <c r="NW6" s="86" t="s">
        <v>485</v>
      </c>
      <c r="OB6" s="86"/>
      <c r="OC6" s="86"/>
      <c r="OD6" s="86"/>
      <c r="OE6" s="86" t="s">
        <v>482</v>
      </c>
      <c r="OF6" s="86"/>
      <c r="OG6" s="86" t="s">
        <v>483</v>
      </c>
      <c r="OH6" s="86"/>
      <c r="OI6" s="86" t="s">
        <v>484</v>
      </c>
      <c r="OJ6" s="86"/>
      <c r="OK6" s="86" t="s">
        <v>485</v>
      </c>
      <c r="OP6" s="86"/>
      <c r="OQ6" s="86"/>
      <c r="OR6" s="86"/>
      <c r="OS6" s="86" t="s">
        <v>482</v>
      </c>
      <c r="OT6" s="86"/>
      <c r="OU6" s="86" t="s">
        <v>483</v>
      </c>
      <c r="OV6" s="86"/>
      <c r="OW6" s="86" t="s">
        <v>484</v>
      </c>
      <c r="OX6" s="86"/>
      <c r="OY6" s="86" t="s">
        <v>485</v>
      </c>
      <c r="PD6" s="86"/>
      <c r="PE6" s="86"/>
      <c r="PF6" s="86"/>
      <c r="PG6" s="86" t="s">
        <v>482</v>
      </c>
      <c r="PH6" s="86"/>
      <c r="PI6" s="86" t="s">
        <v>483</v>
      </c>
      <c r="PJ6" s="86"/>
      <c r="PK6" s="86" t="s">
        <v>484</v>
      </c>
      <c r="PL6" s="86"/>
      <c r="PM6" s="86" t="s">
        <v>485</v>
      </c>
      <c r="PR6" s="86"/>
      <c r="PS6" s="86"/>
      <c r="PT6" s="86"/>
      <c r="PU6" s="86" t="s">
        <v>482</v>
      </c>
      <c r="PV6" s="86"/>
      <c r="PW6" s="86" t="s">
        <v>483</v>
      </c>
      <c r="PX6" s="86"/>
      <c r="PY6" s="86" t="s">
        <v>484</v>
      </c>
      <c r="PZ6" s="86"/>
      <c r="QA6" s="86" t="s">
        <v>485</v>
      </c>
      <c r="QF6" s="86"/>
      <c r="QG6" s="86"/>
      <c r="QH6" s="86"/>
      <c r="QI6" s="86" t="s">
        <v>482</v>
      </c>
      <c r="QJ6" s="86"/>
      <c r="QK6" s="86" t="s">
        <v>483</v>
      </c>
      <c r="QL6" s="86"/>
      <c r="QM6" s="86" t="s">
        <v>484</v>
      </c>
      <c r="QN6" s="86"/>
      <c r="QO6" s="86" t="s">
        <v>485</v>
      </c>
      <c r="QT6" s="86"/>
      <c r="QU6" s="86"/>
      <c r="QV6" s="86"/>
      <c r="QW6" s="86" t="s">
        <v>482</v>
      </c>
      <c r="QX6" s="86"/>
      <c r="QY6" s="86" t="s">
        <v>483</v>
      </c>
      <c r="QZ6" s="86"/>
      <c r="RA6" s="86" t="s">
        <v>484</v>
      </c>
      <c r="RB6" s="86"/>
      <c r="RC6" s="86" t="s">
        <v>485</v>
      </c>
      <c r="RH6" s="86"/>
      <c r="RI6" s="86"/>
      <c r="RJ6" s="86"/>
      <c r="RK6" s="86" t="s">
        <v>482</v>
      </c>
      <c r="RL6" s="86"/>
      <c r="RM6" s="86" t="s">
        <v>483</v>
      </c>
      <c r="RN6" s="86"/>
      <c r="RO6" s="86" t="s">
        <v>484</v>
      </c>
      <c r="RP6" s="86"/>
      <c r="RQ6" s="86" t="s">
        <v>485</v>
      </c>
      <c r="RV6" s="86"/>
      <c r="RW6" s="86"/>
      <c r="RX6" s="86"/>
      <c r="RY6" s="86" t="s">
        <v>482</v>
      </c>
      <c r="RZ6" s="86"/>
      <c r="SA6" s="86" t="s">
        <v>483</v>
      </c>
      <c r="SB6" s="86"/>
      <c r="SC6" s="86" t="s">
        <v>484</v>
      </c>
      <c r="SD6" s="86"/>
      <c r="SE6" s="86" t="s">
        <v>485</v>
      </c>
      <c r="SJ6" s="86"/>
      <c r="SK6" s="86"/>
      <c r="SL6" s="86"/>
      <c r="SM6" s="86" t="s">
        <v>482</v>
      </c>
      <c r="SN6" s="86"/>
      <c r="SO6" s="86" t="s">
        <v>483</v>
      </c>
      <c r="SP6" s="86"/>
      <c r="SQ6" s="86" t="s">
        <v>484</v>
      </c>
      <c r="SR6" s="86"/>
      <c r="SS6" s="86" t="s">
        <v>485</v>
      </c>
      <c r="SX6" s="86"/>
      <c r="SY6" s="86"/>
      <c r="SZ6" s="86"/>
      <c r="TA6" s="86" t="s">
        <v>482</v>
      </c>
      <c r="TB6" s="86"/>
      <c r="TC6" s="86" t="s">
        <v>483</v>
      </c>
      <c r="TD6" s="86"/>
      <c r="TE6" s="86" t="s">
        <v>484</v>
      </c>
      <c r="TF6" s="86"/>
      <c r="TG6" s="86" t="s">
        <v>485</v>
      </c>
      <c r="TL6" s="86"/>
      <c r="TM6" s="86"/>
      <c r="TN6" s="86"/>
      <c r="TO6" s="86" t="s">
        <v>482</v>
      </c>
      <c r="TP6" s="86"/>
      <c r="TQ6" s="86" t="s">
        <v>483</v>
      </c>
      <c r="TR6" s="86"/>
      <c r="TS6" s="86" t="s">
        <v>484</v>
      </c>
      <c r="TT6" s="86"/>
      <c r="TU6" s="86" t="s">
        <v>485</v>
      </c>
      <c r="TZ6" s="86"/>
      <c r="UA6" s="86"/>
      <c r="UB6" s="86"/>
      <c r="UC6" s="86" t="s">
        <v>482</v>
      </c>
      <c r="UD6" s="86"/>
      <c r="UE6" s="86" t="s">
        <v>483</v>
      </c>
      <c r="UF6" s="86"/>
      <c r="UG6" s="86" t="s">
        <v>484</v>
      </c>
      <c r="UH6" s="86"/>
      <c r="UI6" s="86" t="s">
        <v>485</v>
      </c>
      <c r="UN6" s="86"/>
      <c r="UO6" s="86"/>
      <c r="UP6" s="86"/>
      <c r="UQ6" s="86" t="s">
        <v>482</v>
      </c>
      <c r="UR6" s="86"/>
      <c r="US6" s="86" t="s">
        <v>483</v>
      </c>
      <c r="UT6" s="86"/>
      <c r="UU6" s="86" t="s">
        <v>484</v>
      </c>
      <c r="UV6" s="86"/>
      <c r="UW6" s="86" t="s">
        <v>485</v>
      </c>
      <c r="VB6" s="86"/>
      <c r="VC6" s="86"/>
      <c r="VD6" s="86"/>
      <c r="VE6" s="86" t="s">
        <v>482</v>
      </c>
      <c r="VF6" s="86"/>
      <c r="VG6" s="86" t="s">
        <v>483</v>
      </c>
      <c r="VH6" s="86"/>
      <c r="VI6" s="86" t="s">
        <v>484</v>
      </c>
      <c r="VJ6" s="86"/>
      <c r="VK6" s="86" t="s">
        <v>485</v>
      </c>
      <c r="VP6" s="86"/>
      <c r="VQ6" s="86"/>
      <c r="VR6" s="86"/>
      <c r="VS6" s="86" t="s">
        <v>482</v>
      </c>
      <c r="VT6" s="86"/>
      <c r="VU6" s="86" t="s">
        <v>483</v>
      </c>
      <c r="VV6" s="86"/>
      <c r="VW6" s="86" t="s">
        <v>484</v>
      </c>
      <c r="VX6" s="86"/>
      <c r="VY6" s="86" t="s">
        <v>485</v>
      </c>
      <c r="WD6" s="86"/>
      <c r="WE6" s="86"/>
      <c r="WF6" s="86"/>
      <c r="WG6" s="86" t="s">
        <v>482</v>
      </c>
      <c r="WH6" s="86"/>
      <c r="WI6" s="86" t="s">
        <v>483</v>
      </c>
      <c r="WJ6" s="86"/>
      <c r="WK6" s="86" t="s">
        <v>484</v>
      </c>
      <c r="WL6" s="86"/>
      <c r="WM6" s="86" t="s">
        <v>485</v>
      </c>
      <c r="WR6" s="86"/>
      <c r="WS6" s="86"/>
      <c r="WT6" s="86"/>
      <c r="WU6" s="86" t="s">
        <v>482</v>
      </c>
      <c r="WV6" s="86"/>
      <c r="WW6" s="86" t="s">
        <v>483</v>
      </c>
      <c r="WX6" s="86"/>
      <c r="WY6" s="86" t="s">
        <v>484</v>
      </c>
      <c r="WZ6" s="86"/>
      <c r="XA6" s="86" t="s">
        <v>485</v>
      </c>
      <c r="XF6" s="86"/>
      <c r="XG6" s="86"/>
      <c r="XH6" s="86"/>
      <c r="XI6" s="86" t="s">
        <v>482</v>
      </c>
      <c r="XJ6" s="86"/>
      <c r="XK6" s="86" t="s">
        <v>483</v>
      </c>
      <c r="XL6" s="86"/>
      <c r="XM6" s="86" t="s">
        <v>484</v>
      </c>
      <c r="XN6" s="86"/>
      <c r="XO6" s="86" t="s">
        <v>485</v>
      </c>
      <c r="XT6" s="86"/>
      <c r="XU6" s="86"/>
      <c r="XV6" s="86"/>
      <c r="XW6" s="86" t="s">
        <v>482</v>
      </c>
      <c r="XX6" s="86"/>
      <c r="XY6" s="86" t="s">
        <v>483</v>
      </c>
      <c r="XZ6" s="86"/>
      <c r="YA6" s="86" t="s">
        <v>484</v>
      </c>
      <c r="YB6" s="86"/>
      <c r="YC6" s="86" t="s">
        <v>485</v>
      </c>
      <c r="YH6" s="86"/>
      <c r="YI6" s="86"/>
      <c r="YJ6" s="86"/>
      <c r="YK6" s="86" t="s">
        <v>482</v>
      </c>
      <c r="YL6" s="86"/>
      <c r="YM6" s="86" t="s">
        <v>483</v>
      </c>
      <c r="YN6" s="86"/>
      <c r="YO6" s="86" t="s">
        <v>484</v>
      </c>
      <c r="YP6" s="86"/>
      <c r="YQ6" s="86" t="s">
        <v>485</v>
      </c>
      <c r="YV6" s="86"/>
      <c r="YW6" s="86"/>
      <c r="YX6" s="86"/>
      <c r="YY6" s="86" t="s">
        <v>482</v>
      </c>
      <c r="YZ6" s="86"/>
      <c r="ZA6" s="86" t="s">
        <v>483</v>
      </c>
      <c r="ZB6" s="86"/>
      <c r="ZC6" s="86" t="s">
        <v>484</v>
      </c>
      <c r="ZD6" s="86"/>
      <c r="ZE6" s="86" t="s">
        <v>485</v>
      </c>
      <c r="ZJ6" s="86"/>
      <c r="ZK6" s="86"/>
      <c r="ZL6" s="86"/>
      <c r="ZM6" s="86" t="s">
        <v>482</v>
      </c>
      <c r="ZN6" s="86"/>
      <c r="ZO6" s="86" t="s">
        <v>483</v>
      </c>
      <c r="ZP6" s="86"/>
      <c r="ZQ6" s="86" t="s">
        <v>484</v>
      </c>
      <c r="ZR6" s="86"/>
      <c r="ZS6" s="86" t="s">
        <v>485</v>
      </c>
      <c r="ZX6" s="86"/>
      <c r="ZY6" s="86"/>
      <c r="ZZ6" s="86"/>
      <c r="AAA6" s="86" t="s">
        <v>482</v>
      </c>
      <c r="AAB6" s="86"/>
      <c r="AAC6" s="86" t="s">
        <v>483</v>
      </c>
      <c r="AAD6" s="86"/>
      <c r="AAE6" s="86" t="s">
        <v>484</v>
      </c>
      <c r="AAF6" s="86"/>
      <c r="AAG6" s="86" t="s">
        <v>485</v>
      </c>
      <c r="AAL6" s="86"/>
      <c r="AAM6" s="86"/>
      <c r="AAN6" s="86"/>
      <c r="AAO6" s="86" t="s">
        <v>482</v>
      </c>
      <c r="AAP6" s="86"/>
      <c r="AAQ6" s="86" t="s">
        <v>483</v>
      </c>
      <c r="AAR6" s="86"/>
      <c r="AAS6" s="86" t="s">
        <v>484</v>
      </c>
      <c r="AAT6" s="86"/>
      <c r="AAU6" s="86" t="s">
        <v>485</v>
      </c>
      <c r="AAZ6" s="86"/>
      <c r="ABA6" s="86"/>
      <c r="ABB6" s="86"/>
      <c r="ABC6" s="86" t="s">
        <v>482</v>
      </c>
      <c r="ABD6" s="86"/>
      <c r="ABE6" s="86" t="s">
        <v>483</v>
      </c>
      <c r="ABF6" s="86"/>
      <c r="ABG6" s="86" t="s">
        <v>484</v>
      </c>
      <c r="ABH6" s="86"/>
      <c r="ABI6" s="86" t="s">
        <v>485</v>
      </c>
      <c r="ABN6" s="86"/>
      <c r="ABO6" s="86"/>
      <c r="ABP6" s="86"/>
      <c r="ABQ6" s="86" t="s">
        <v>482</v>
      </c>
      <c r="ABR6" s="86"/>
      <c r="ABS6" s="86" t="s">
        <v>483</v>
      </c>
      <c r="ABT6" s="86"/>
      <c r="ABU6" s="86" t="s">
        <v>484</v>
      </c>
      <c r="ABV6" s="86"/>
      <c r="ABW6" s="86" t="s">
        <v>485</v>
      </c>
      <c r="ACB6" s="86"/>
      <c r="ACC6" s="86"/>
      <c r="ACD6" s="86"/>
      <c r="ACE6" s="86" t="s">
        <v>482</v>
      </c>
      <c r="ACF6" s="86"/>
      <c r="ACG6" s="86" t="s">
        <v>483</v>
      </c>
      <c r="ACH6" s="86"/>
      <c r="ACI6" s="86" t="s">
        <v>484</v>
      </c>
      <c r="ACJ6" s="86"/>
      <c r="ACK6" s="86" t="s">
        <v>485</v>
      </c>
      <c r="ACP6" s="86"/>
      <c r="ACQ6" s="86"/>
      <c r="ACR6" s="86"/>
      <c r="ACS6" s="86" t="s">
        <v>482</v>
      </c>
      <c r="ACT6" s="86"/>
      <c r="ACU6" s="86" t="s">
        <v>483</v>
      </c>
      <c r="ACV6" s="86"/>
      <c r="ACW6" s="86" t="s">
        <v>484</v>
      </c>
      <c r="ACX6" s="86"/>
      <c r="ACY6" s="86" t="s">
        <v>485</v>
      </c>
      <c r="ADD6" s="86"/>
      <c r="ADE6" s="86"/>
      <c r="ADF6" s="86"/>
      <c r="ADG6" s="86" t="s">
        <v>482</v>
      </c>
      <c r="ADH6" s="86"/>
      <c r="ADI6" s="86" t="s">
        <v>483</v>
      </c>
      <c r="ADJ6" s="86"/>
      <c r="ADK6" s="86" t="s">
        <v>484</v>
      </c>
      <c r="ADL6" s="86"/>
      <c r="ADM6" s="86" t="s">
        <v>485</v>
      </c>
      <c r="ADR6" s="86"/>
      <c r="ADS6" s="86"/>
      <c r="ADT6" s="86"/>
      <c r="ADU6" s="86" t="s">
        <v>482</v>
      </c>
      <c r="ADV6" s="86"/>
      <c r="ADW6" s="86" t="s">
        <v>483</v>
      </c>
      <c r="ADX6" s="86"/>
      <c r="ADY6" s="86" t="s">
        <v>484</v>
      </c>
      <c r="ADZ6" s="86"/>
      <c r="AEA6" s="86" t="s">
        <v>485</v>
      </c>
      <c r="AEF6" s="86"/>
      <c r="AEG6" s="86"/>
      <c r="AEH6" s="86"/>
      <c r="AEI6" s="86" t="s">
        <v>482</v>
      </c>
      <c r="AEJ6" s="86"/>
      <c r="AEK6" s="86" t="s">
        <v>483</v>
      </c>
      <c r="AEL6" s="86"/>
      <c r="AEM6" s="86" t="s">
        <v>484</v>
      </c>
      <c r="AEN6" s="86"/>
      <c r="AEO6" s="86" t="s">
        <v>485</v>
      </c>
      <c r="AET6" s="86"/>
      <c r="AEU6" s="86"/>
      <c r="AEV6" s="86"/>
      <c r="AEW6" s="86" t="s">
        <v>482</v>
      </c>
      <c r="AEX6" s="86"/>
      <c r="AEY6" s="86" t="s">
        <v>483</v>
      </c>
      <c r="AEZ6" s="86"/>
      <c r="AFA6" s="86" t="s">
        <v>484</v>
      </c>
      <c r="AFB6" s="86"/>
      <c r="AFC6" s="86" t="s">
        <v>485</v>
      </c>
      <c r="AFH6" s="86"/>
      <c r="AFI6" s="86"/>
      <c r="AFJ6" s="86"/>
      <c r="AFK6" s="86" t="s">
        <v>482</v>
      </c>
      <c r="AFL6" s="86"/>
      <c r="AFM6" s="86" t="s">
        <v>483</v>
      </c>
      <c r="AFN6" s="86"/>
      <c r="AFO6" s="86" t="s">
        <v>484</v>
      </c>
      <c r="AFP6" s="86"/>
      <c r="AFQ6" s="86" t="s">
        <v>485</v>
      </c>
      <c r="AFV6" s="86"/>
      <c r="AFW6" s="86"/>
      <c r="AFX6" s="86"/>
      <c r="AFY6" s="86" t="s">
        <v>482</v>
      </c>
      <c r="AFZ6" s="86"/>
      <c r="AGA6" s="86" t="s">
        <v>483</v>
      </c>
      <c r="AGB6" s="86"/>
      <c r="AGC6" s="86" t="s">
        <v>484</v>
      </c>
      <c r="AGD6" s="86"/>
      <c r="AGE6" s="86" t="s">
        <v>485</v>
      </c>
      <c r="AGJ6" s="86"/>
      <c r="AGK6" s="86"/>
      <c r="AGL6" s="86"/>
      <c r="AGM6" s="86" t="s">
        <v>482</v>
      </c>
      <c r="AGN6" s="86"/>
      <c r="AGO6" s="86" t="s">
        <v>483</v>
      </c>
      <c r="AGP6" s="86"/>
      <c r="AGQ6" s="86" t="s">
        <v>484</v>
      </c>
      <c r="AGR6" s="86"/>
      <c r="AGS6" s="86" t="s">
        <v>485</v>
      </c>
      <c r="AGX6" s="86"/>
      <c r="AGY6" s="86"/>
      <c r="AGZ6" s="86"/>
      <c r="AHA6" s="86" t="s">
        <v>482</v>
      </c>
      <c r="AHB6" s="86"/>
      <c r="AHC6" s="86" t="s">
        <v>483</v>
      </c>
      <c r="AHD6" s="86"/>
      <c r="AHE6" s="86" t="s">
        <v>484</v>
      </c>
      <c r="AHF6" s="86"/>
      <c r="AHG6" s="86" t="s">
        <v>485</v>
      </c>
      <c r="AHL6" s="86"/>
      <c r="AHM6" s="86"/>
      <c r="AHN6" s="86"/>
      <c r="AHO6" s="86" t="s">
        <v>482</v>
      </c>
      <c r="AHP6" s="86"/>
      <c r="AHQ6" s="86" t="s">
        <v>483</v>
      </c>
      <c r="AHR6" s="86"/>
      <c r="AHS6" s="86" t="s">
        <v>484</v>
      </c>
      <c r="AHT6" s="86"/>
      <c r="AHU6" s="86" t="s">
        <v>485</v>
      </c>
      <c r="AHZ6" s="86"/>
      <c r="AIA6" s="86"/>
      <c r="AIB6" s="86"/>
      <c r="AIC6" s="86" t="s">
        <v>482</v>
      </c>
      <c r="AID6" s="86"/>
      <c r="AIE6" s="86" t="s">
        <v>483</v>
      </c>
      <c r="AIF6" s="86"/>
      <c r="AIG6" s="86" t="s">
        <v>484</v>
      </c>
      <c r="AIH6" s="86"/>
      <c r="AII6" s="86" t="s">
        <v>485</v>
      </c>
      <c r="AIN6" s="86"/>
      <c r="AIO6" s="86"/>
      <c r="AIP6" s="86"/>
      <c r="AIQ6" s="86" t="s">
        <v>482</v>
      </c>
      <c r="AIR6" s="86"/>
      <c r="AIS6" s="86" t="s">
        <v>483</v>
      </c>
      <c r="AIT6" s="86"/>
      <c r="AIU6" s="86" t="s">
        <v>484</v>
      </c>
      <c r="AIV6" s="86"/>
      <c r="AIW6" s="86" t="s">
        <v>485</v>
      </c>
      <c r="AJB6" s="86"/>
      <c r="AJC6" s="86"/>
      <c r="AJD6" s="86"/>
      <c r="AJE6" s="86" t="s">
        <v>482</v>
      </c>
      <c r="AJF6" s="86"/>
      <c r="AJG6" s="86" t="s">
        <v>483</v>
      </c>
      <c r="AJH6" s="86"/>
      <c r="AJI6" s="86" t="s">
        <v>484</v>
      </c>
      <c r="AJJ6" s="86"/>
      <c r="AJK6" s="86" t="s">
        <v>485</v>
      </c>
      <c r="AJP6" s="86"/>
      <c r="AJQ6" s="86"/>
      <c r="AJR6" s="86"/>
      <c r="AJS6" s="86" t="s">
        <v>482</v>
      </c>
      <c r="AJT6" s="86"/>
      <c r="AJU6" s="86" t="s">
        <v>483</v>
      </c>
      <c r="AJV6" s="86"/>
      <c r="AJW6" s="86" t="s">
        <v>484</v>
      </c>
      <c r="AJX6" s="86"/>
      <c r="AJY6" s="86" t="s">
        <v>485</v>
      </c>
      <c r="AKD6" s="86"/>
      <c r="AKE6" s="86"/>
      <c r="AKF6" s="86"/>
      <c r="AKG6" s="86" t="s">
        <v>482</v>
      </c>
      <c r="AKH6" s="86"/>
      <c r="AKI6" s="86" t="s">
        <v>483</v>
      </c>
      <c r="AKJ6" s="86"/>
      <c r="AKK6" s="86" t="s">
        <v>484</v>
      </c>
      <c r="AKL6" s="86"/>
      <c r="AKM6" s="86" t="s">
        <v>485</v>
      </c>
      <c r="AKR6" s="86"/>
      <c r="AKS6" s="86"/>
      <c r="AKT6" s="86"/>
      <c r="AKU6" s="86" t="s">
        <v>482</v>
      </c>
      <c r="AKV6" s="86"/>
      <c r="AKW6" s="86" t="s">
        <v>483</v>
      </c>
      <c r="AKX6" s="86"/>
      <c r="AKY6" s="86" t="s">
        <v>484</v>
      </c>
      <c r="AKZ6" s="86"/>
      <c r="ALA6" s="86" t="s">
        <v>485</v>
      </c>
      <c r="ALF6" s="86"/>
      <c r="ALG6" s="86"/>
      <c r="ALH6" s="86"/>
      <c r="ALI6" s="86" t="s">
        <v>482</v>
      </c>
      <c r="ALJ6" s="86"/>
      <c r="ALK6" s="86" t="s">
        <v>483</v>
      </c>
      <c r="ALL6" s="86"/>
      <c r="ALM6" s="86" t="s">
        <v>484</v>
      </c>
      <c r="ALN6" s="86"/>
      <c r="ALO6" s="86" t="s">
        <v>485</v>
      </c>
      <c r="ALT6" s="86"/>
      <c r="ALU6" s="86"/>
      <c r="ALV6" s="86"/>
      <c r="ALW6" s="86" t="s">
        <v>482</v>
      </c>
      <c r="ALX6" s="86"/>
      <c r="ALY6" s="86" t="s">
        <v>483</v>
      </c>
      <c r="ALZ6" s="86"/>
      <c r="AMA6" s="86" t="s">
        <v>484</v>
      </c>
      <c r="AMB6" s="86"/>
      <c r="AMC6" s="86" t="s">
        <v>485</v>
      </c>
      <c r="AMH6" s="86"/>
      <c r="AMI6" s="86"/>
      <c r="AMJ6" s="86"/>
      <c r="AMK6" s="86" t="s">
        <v>482</v>
      </c>
      <c r="AML6" s="86"/>
      <c r="AMM6" s="86" t="s">
        <v>483</v>
      </c>
      <c r="AMN6" s="86"/>
      <c r="AMO6" s="86" t="s">
        <v>484</v>
      </c>
      <c r="AMP6" s="86"/>
      <c r="AMQ6" s="86" t="s">
        <v>485</v>
      </c>
      <c r="AMV6" s="86"/>
      <c r="AMW6" s="86"/>
      <c r="AMX6" s="86"/>
      <c r="AMY6" s="86" t="s">
        <v>482</v>
      </c>
      <c r="AMZ6" s="86"/>
      <c r="ANA6" s="86" t="s">
        <v>483</v>
      </c>
      <c r="ANB6" s="86"/>
      <c r="ANC6" s="86" t="s">
        <v>484</v>
      </c>
      <c r="AND6" s="86"/>
      <c r="ANE6" s="86" t="s">
        <v>485</v>
      </c>
      <c r="ANJ6" s="86"/>
      <c r="ANK6" s="86"/>
      <c r="ANL6" s="86"/>
      <c r="ANM6" s="86" t="s">
        <v>482</v>
      </c>
      <c r="ANN6" s="86"/>
      <c r="ANO6" s="86" t="s">
        <v>483</v>
      </c>
      <c r="ANP6" s="86"/>
      <c r="ANQ6" s="86" t="s">
        <v>484</v>
      </c>
      <c r="ANR6" s="86"/>
      <c r="ANS6" s="86" t="s">
        <v>485</v>
      </c>
      <c r="ANX6" s="86"/>
      <c r="ANY6" s="86"/>
      <c r="ANZ6" s="86"/>
      <c r="AOA6" s="86" t="s">
        <v>482</v>
      </c>
      <c r="AOB6" s="86"/>
      <c r="AOC6" s="86" t="s">
        <v>483</v>
      </c>
      <c r="AOD6" s="86"/>
      <c r="AOE6" s="86" t="s">
        <v>484</v>
      </c>
      <c r="AOF6" s="86"/>
      <c r="AOG6" s="86" t="s">
        <v>485</v>
      </c>
      <c r="AOL6" s="86"/>
      <c r="AOM6" s="86"/>
      <c r="AON6" s="86"/>
      <c r="AOO6" s="86" t="s">
        <v>482</v>
      </c>
      <c r="AOP6" s="86"/>
      <c r="AOQ6" s="86" t="s">
        <v>483</v>
      </c>
      <c r="AOR6" s="86"/>
      <c r="AOS6" s="86" t="s">
        <v>484</v>
      </c>
      <c r="AOT6" s="86"/>
      <c r="AOU6" s="86" t="s">
        <v>485</v>
      </c>
      <c r="AOZ6" s="86"/>
      <c r="APA6" s="86"/>
      <c r="APB6" s="86"/>
      <c r="APC6" s="86" t="s">
        <v>482</v>
      </c>
      <c r="APD6" s="86"/>
      <c r="APE6" s="86" t="s">
        <v>483</v>
      </c>
      <c r="APF6" s="86"/>
      <c r="APG6" s="86" t="s">
        <v>484</v>
      </c>
      <c r="APH6" s="86"/>
      <c r="API6" s="86" t="s">
        <v>485</v>
      </c>
      <c r="APN6" s="86"/>
      <c r="APO6" s="86"/>
      <c r="APP6" s="86"/>
      <c r="APQ6" s="86" t="s">
        <v>482</v>
      </c>
      <c r="APR6" s="86"/>
      <c r="APS6" s="86" t="s">
        <v>483</v>
      </c>
      <c r="APT6" s="86"/>
      <c r="APU6" s="86" t="s">
        <v>484</v>
      </c>
      <c r="APV6" s="86"/>
      <c r="APW6" s="86" t="s">
        <v>485</v>
      </c>
      <c r="AQB6" s="86"/>
      <c r="AQC6" s="86"/>
      <c r="AQD6" s="86"/>
      <c r="AQE6" s="86" t="s">
        <v>482</v>
      </c>
      <c r="AQF6" s="86"/>
      <c r="AQG6" s="86" t="s">
        <v>483</v>
      </c>
      <c r="AQH6" s="86"/>
      <c r="AQI6" s="86" t="s">
        <v>484</v>
      </c>
      <c r="AQJ6" s="86"/>
      <c r="AQK6" s="86" t="s">
        <v>485</v>
      </c>
      <c r="AQP6" s="86"/>
      <c r="AQQ6" s="86"/>
      <c r="AQR6" s="86"/>
      <c r="AQS6" s="86" t="s">
        <v>482</v>
      </c>
      <c r="AQT6" s="86"/>
      <c r="AQU6" s="86" t="s">
        <v>483</v>
      </c>
      <c r="AQV6" s="86"/>
      <c r="AQW6" s="86" t="s">
        <v>484</v>
      </c>
      <c r="AQX6" s="86"/>
      <c r="AQY6" s="86" t="s">
        <v>485</v>
      </c>
      <c r="ARD6" s="86"/>
      <c r="ARE6" s="86"/>
      <c r="ARF6" s="86"/>
      <c r="ARG6" s="86" t="s">
        <v>482</v>
      </c>
      <c r="ARH6" s="86"/>
      <c r="ARI6" s="86" t="s">
        <v>483</v>
      </c>
      <c r="ARJ6" s="86"/>
      <c r="ARK6" s="86" t="s">
        <v>484</v>
      </c>
      <c r="ARL6" s="86"/>
      <c r="ARM6" s="86" t="s">
        <v>485</v>
      </c>
      <c r="ARR6" s="86"/>
      <c r="ARS6" s="86"/>
      <c r="ART6" s="86"/>
      <c r="ARU6" s="86" t="s">
        <v>482</v>
      </c>
      <c r="ARV6" s="86"/>
      <c r="ARW6" s="86" t="s">
        <v>483</v>
      </c>
      <c r="ARX6" s="86"/>
      <c r="ARY6" s="86" t="s">
        <v>484</v>
      </c>
      <c r="ARZ6" s="86"/>
      <c r="ASA6" s="86" t="s">
        <v>485</v>
      </c>
      <c r="ASF6" s="86"/>
      <c r="ASG6" s="86"/>
      <c r="ASH6" s="86"/>
      <c r="ASI6" s="86" t="s">
        <v>482</v>
      </c>
      <c r="ASJ6" s="86"/>
      <c r="ASK6" s="86" t="s">
        <v>483</v>
      </c>
      <c r="ASL6" s="86"/>
      <c r="ASM6" s="86" t="s">
        <v>484</v>
      </c>
      <c r="ASN6" s="86"/>
      <c r="ASO6" s="86" t="s">
        <v>485</v>
      </c>
      <c r="AST6" s="86"/>
      <c r="ASU6" s="86"/>
      <c r="ASV6" s="86"/>
      <c r="ASW6" s="86" t="s">
        <v>482</v>
      </c>
      <c r="ASX6" s="86"/>
      <c r="ASY6" s="86" t="s">
        <v>483</v>
      </c>
      <c r="ASZ6" s="86"/>
      <c r="ATA6" s="86" t="s">
        <v>484</v>
      </c>
      <c r="ATB6" s="86"/>
      <c r="ATC6" s="86" t="s">
        <v>485</v>
      </c>
      <c r="ATH6" s="86"/>
      <c r="ATI6" s="86"/>
      <c r="ATJ6" s="86"/>
      <c r="ATK6" s="86" t="s">
        <v>482</v>
      </c>
      <c r="ATL6" s="86"/>
      <c r="ATM6" s="86" t="s">
        <v>483</v>
      </c>
      <c r="ATN6" s="86"/>
      <c r="ATO6" s="86" t="s">
        <v>484</v>
      </c>
      <c r="ATP6" s="86"/>
      <c r="ATQ6" s="86" t="s">
        <v>485</v>
      </c>
      <c r="ATV6" s="86"/>
      <c r="ATW6" s="86"/>
      <c r="ATX6" s="86"/>
      <c r="ATY6" s="86" t="s">
        <v>482</v>
      </c>
      <c r="ATZ6" s="86"/>
      <c r="AUA6" s="86" t="s">
        <v>483</v>
      </c>
      <c r="AUB6" s="86"/>
      <c r="AUC6" s="86" t="s">
        <v>484</v>
      </c>
      <c r="AUD6" s="86"/>
      <c r="AUE6" s="86" t="s">
        <v>485</v>
      </c>
      <c r="AUJ6" s="86"/>
      <c r="AUK6" s="86"/>
      <c r="AUL6" s="86"/>
      <c r="AUM6" s="86" t="s">
        <v>482</v>
      </c>
      <c r="AUN6" s="86"/>
      <c r="AUO6" s="86" t="s">
        <v>483</v>
      </c>
      <c r="AUP6" s="86"/>
      <c r="AUQ6" s="86" t="s">
        <v>484</v>
      </c>
      <c r="AUR6" s="86"/>
      <c r="AUS6" s="86" t="s">
        <v>485</v>
      </c>
      <c r="AUX6" s="86"/>
      <c r="AUY6" s="86"/>
      <c r="AUZ6" s="86"/>
      <c r="AVA6" s="86" t="s">
        <v>482</v>
      </c>
      <c r="AVB6" s="86"/>
      <c r="AVC6" s="86" t="s">
        <v>483</v>
      </c>
      <c r="AVD6" s="86"/>
      <c r="AVE6" s="86" t="s">
        <v>484</v>
      </c>
      <c r="AVF6" s="86"/>
      <c r="AVG6" s="86" t="s">
        <v>485</v>
      </c>
      <c r="AVL6" s="86"/>
      <c r="AVM6" s="86"/>
      <c r="AVN6" s="86"/>
      <c r="AVO6" s="86" t="s">
        <v>482</v>
      </c>
      <c r="AVP6" s="86"/>
      <c r="AVQ6" s="86" t="s">
        <v>483</v>
      </c>
      <c r="AVR6" s="86"/>
      <c r="AVS6" s="86" t="s">
        <v>484</v>
      </c>
      <c r="AVT6" s="86"/>
      <c r="AVU6" s="86" t="s">
        <v>485</v>
      </c>
      <c r="AVZ6" s="86"/>
      <c r="AWA6" s="86"/>
      <c r="AWB6" s="86"/>
      <c r="AWC6" s="86" t="s">
        <v>482</v>
      </c>
      <c r="AWD6" s="86"/>
      <c r="AWE6" s="86" t="s">
        <v>483</v>
      </c>
      <c r="AWF6" s="86"/>
      <c r="AWG6" s="86" t="s">
        <v>484</v>
      </c>
      <c r="AWH6" s="86"/>
      <c r="AWI6" s="86" t="s">
        <v>485</v>
      </c>
      <c r="AWN6" s="86"/>
      <c r="AWO6" s="86"/>
      <c r="AWP6" s="86"/>
      <c r="AWQ6" s="86" t="s">
        <v>482</v>
      </c>
      <c r="AWR6" s="86"/>
      <c r="AWS6" s="86" t="s">
        <v>483</v>
      </c>
      <c r="AWT6" s="86"/>
      <c r="AWU6" s="86" t="s">
        <v>484</v>
      </c>
      <c r="AWV6" s="86"/>
      <c r="AWW6" s="86" t="s">
        <v>485</v>
      </c>
      <c r="AXB6" s="86"/>
      <c r="AXC6" s="86"/>
      <c r="AXD6" s="86"/>
      <c r="AXE6" s="86" t="s">
        <v>482</v>
      </c>
      <c r="AXF6" s="86"/>
      <c r="AXG6" s="86" t="s">
        <v>483</v>
      </c>
      <c r="AXH6" s="86"/>
      <c r="AXI6" s="86" t="s">
        <v>484</v>
      </c>
      <c r="AXJ6" s="86"/>
      <c r="AXK6" s="86" t="s">
        <v>485</v>
      </c>
      <c r="AXP6" s="86"/>
      <c r="AXQ6" s="86"/>
      <c r="AXR6" s="86"/>
      <c r="AXS6" s="86" t="s">
        <v>482</v>
      </c>
      <c r="AXT6" s="86"/>
      <c r="AXU6" s="86" t="s">
        <v>483</v>
      </c>
      <c r="AXV6" s="86"/>
      <c r="AXW6" s="86" t="s">
        <v>484</v>
      </c>
      <c r="AXX6" s="86"/>
      <c r="AXY6" s="86" t="s">
        <v>485</v>
      </c>
      <c r="AYD6" s="86"/>
      <c r="AYE6" s="86"/>
      <c r="AYF6" s="86"/>
      <c r="AYG6" s="86" t="s">
        <v>482</v>
      </c>
      <c r="AYH6" s="86"/>
      <c r="AYI6" s="86" t="s">
        <v>483</v>
      </c>
      <c r="AYJ6" s="86"/>
      <c r="AYK6" s="86" t="s">
        <v>484</v>
      </c>
      <c r="AYL6" s="86"/>
      <c r="AYM6" s="86" t="s">
        <v>485</v>
      </c>
      <c r="AYR6" s="86"/>
      <c r="AYS6" s="86"/>
      <c r="AYT6" s="86"/>
      <c r="AYU6" s="86" t="s">
        <v>482</v>
      </c>
      <c r="AYV6" s="86"/>
      <c r="AYW6" s="86" t="s">
        <v>483</v>
      </c>
      <c r="AYX6" s="86"/>
      <c r="AYY6" s="86" t="s">
        <v>484</v>
      </c>
      <c r="AYZ6" s="86"/>
      <c r="AZA6" s="86" t="s">
        <v>485</v>
      </c>
      <c r="AZF6" s="86"/>
      <c r="AZG6" s="86"/>
      <c r="AZH6" s="86"/>
      <c r="AZI6" s="86" t="s">
        <v>482</v>
      </c>
      <c r="AZJ6" s="86"/>
      <c r="AZK6" s="86" t="s">
        <v>483</v>
      </c>
      <c r="AZL6" s="86"/>
      <c r="AZM6" s="86" t="s">
        <v>484</v>
      </c>
      <c r="AZN6" s="86"/>
      <c r="AZO6" s="86" t="s">
        <v>485</v>
      </c>
      <c r="AZT6" s="86"/>
      <c r="AZU6" s="86"/>
      <c r="AZV6" s="86"/>
      <c r="AZW6" s="86" t="s">
        <v>482</v>
      </c>
      <c r="AZX6" s="86"/>
      <c r="AZY6" s="86" t="s">
        <v>483</v>
      </c>
      <c r="AZZ6" s="86"/>
      <c r="BAA6" s="86" t="s">
        <v>484</v>
      </c>
      <c r="BAB6" s="86"/>
      <c r="BAC6" s="86" t="s">
        <v>485</v>
      </c>
      <c r="BAH6" s="86"/>
      <c r="BAI6" s="86"/>
      <c r="BAJ6" s="86"/>
      <c r="BAK6" s="86" t="s">
        <v>482</v>
      </c>
      <c r="BAL6" s="86"/>
      <c r="BAM6" s="86" t="s">
        <v>483</v>
      </c>
      <c r="BAN6" s="86"/>
      <c r="BAO6" s="86" t="s">
        <v>484</v>
      </c>
      <c r="BAP6" s="86"/>
      <c r="BAQ6" s="86" t="s">
        <v>485</v>
      </c>
      <c r="BAV6" s="86"/>
      <c r="BAW6" s="86"/>
      <c r="BAX6" s="86"/>
      <c r="BAY6" s="86" t="s">
        <v>482</v>
      </c>
      <c r="BAZ6" s="86"/>
      <c r="BBA6" s="86" t="s">
        <v>483</v>
      </c>
      <c r="BBB6" s="86"/>
      <c r="BBC6" s="86" t="s">
        <v>484</v>
      </c>
      <c r="BBD6" s="86"/>
      <c r="BBE6" s="86" t="s">
        <v>485</v>
      </c>
      <c r="BBJ6" s="86"/>
      <c r="BBK6" s="86"/>
      <c r="BBL6" s="86"/>
      <c r="BBM6" s="86" t="s">
        <v>482</v>
      </c>
      <c r="BBN6" s="86"/>
      <c r="BBO6" s="86" t="s">
        <v>483</v>
      </c>
      <c r="BBP6" s="86"/>
      <c r="BBQ6" s="86" t="s">
        <v>484</v>
      </c>
      <c r="BBR6" s="86"/>
      <c r="BBS6" s="86" t="s">
        <v>485</v>
      </c>
      <c r="BBX6" s="86"/>
      <c r="BBY6" s="86"/>
      <c r="BBZ6" s="86"/>
      <c r="BCA6" s="86" t="s">
        <v>482</v>
      </c>
      <c r="BCB6" s="86"/>
      <c r="BCC6" s="86" t="s">
        <v>483</v>
      </c>
      <c r="BCD6" s="86"/>
      <c r="BCE6" s="86" t="s">
        <v>484</v>
      </c>
      <c r="BCF6" s="86"/>
      <c r="BCG6" s="86" t="s">
        <v>485</v>
      </c>
      <c r="BCL6" s="86"/>
      <c r="BCM6" s="86"/>
      <c r="BCN6" s="86"/>
      <c r="BCO6" s="86" t="s">
        <v>482</v>
      </c>
      <c r="BCP6" s="86"/>
      <c r="BCQ6" s="86" t="s">
        <v>483</v>
      </c>
      <c r="BCR6" s="86"/>
      <c r="BCS6" s="86" t="s">
        <v>484</v>
      </c>
      <c r="BCT6" s="86"/>
      <c r="BCU6" s="86" t="s">
        <v>485</v>
      </c>
      <c r="BCZ6" s="86"/>
      <c r="BDA6" s="86"/>
      <c r="BDB6" s="86"/>
      <c r="BDC6" s="86" t="s">
        <v>482</v>
      </c>
      <c r="BDD6" s="86"/>
      <c r="BDE6" s="86" t="s">
        <v>483</v>
      </c>
      <c r="BDF6" s="86"/>
      <c r="BDG6" s="86" t="s">
        <v>484</v>
      </c>
      <c r="BDH6" s="86"/>
      <c r="BDI6" s="86" t="s">
        <v>485</v>
      </c>
      <c r="BDN6" s="86"/>
      <c r="BDO6" s="86"/>
      <c r="BDP6" s="86"/>
      <c r="BDQ6" s="86" t="s">
        <v>482</v>
      </c>
      <c r="BDR6" s="86"/>
      <c r="BDS6" s="86" t="s">
        <v>483</v>
      </c>
      <c r="BDT6" s="86"/>
      <c r="BDU6" s="86" t="s">
        <v>484</v>
      </c>
      <c r="BDV6" s="86"/>
      <c r="BDW6" s="86" t="s">
        <v>485</v>
      </c>
      <c r="BEB6" s="86"/>
      <c r="BEC6" s="86"/>
      <c r="BED6" s="86"/>
      <c r="BEE6" s="86" t="s">
        <v>482</v>
      </c>
      <c r="BEF6" s="86"/>
      <c r="BEG6" s="86" t="s">
        <v>483</v>
      </c>
      <c r="BEH6" s="86"/>
      <c r="BEI6" s="86" t="s">
        <v>484</v>
      </c>
      <c r="BEJ6" s="86"/>
      <c r="BEK6" s="86" t="s">
        <v>485</v>
      </c>
      <c r="BEP6" s="86"/>
      <c r="BEQ6" s="86"/>
      <c r="BER6" s="86"/>
      <c r="BES6" s="86" t="s">
        <v>482</v>
      </c>
      <c r="BET6" s="86"/>
      <c r="BEU6" s="86" t="s">
        <v>483</v>
      </c>
      <c r="BEV6" s="86"/>
      <c r="BEW6" s="86" t="s">
        <v>484</v>
      </c>
      <c r="BEX6" s="86"/>
      <c r="BEY6" s="86" t="s">
        <v>485</v>
      </c>
      <c r="BFD6" s="86"/>
      <c r="BFE6" s="86"/>
      <c r="BFF6" s="86"/>
      <c r="BFG6" s="86" t="s">
        <v>482</v>
      </c>
      <c r="BFH6" s="86"/>
      <c r="BFI6" s="86" t="s">
        <v>483</v>
      </c>
      <c r="BFJ6" s="86"/>
      <c r="BFK6" s="86" t="s">
        <v>484</v>
      </c>
      <c r="BFL6" s="86"/>
      <c r="BFM6" s="86" t="s">
        <v>485</v>
      </c>
      <c r="BFR6" s="86"/>
      <c r="BFS6" s="86"/>
      <c r="BFT6" s="86"/>
      <c r="BFU6" s="86" t="s">
        <v>482</v>
      </c>
      <c r="BFV6" s="86"/>
      <c r="BFW6" s="86" t="s">
        <v>483</v>
      </c>
      <c r="BFX6" s="86"/>
      <c r="BFY6" s="86" t="s">
        <v>484</v>
      </c>
      <c r="BFZ6" s="86"/>
      <c r="BGA6" s="86" t="s">
        <v>485</v>
      </c>
      <c r="BGF6" s="86"/>
      <c r="BGG6" s="86"/>
      <c r="BGH6" s="86"/>
      <c r="BGI6" s="86" t="s">
        <v>482</v>
      </c>
      <c r="BGJ6" s="86"/>
      <c r="BGK6" s="86" t="s">
        <v>483</v>
      </c>
      <c r="BGL6" s="86"/>
      <c r="BGM6" s="86" t="s">
        <v>484</v>
      </c>
      <c r="BGN6" s="86"/>
      <c r="BGO6" s="86" t="s">
        <v>485</v>
      </c>
      <c r="BGT6" s="86"/>
      <c r="BGU6" s="86"/>
      <c r="BGV6" s="86"/>
      <c r="BGW6" s="86" t="s">
        <v>482</v>
      </c>
      <c r="BGX6" s="86"/>
      <c r="BGY6" s="86" t="s">
        <v>483</v>
      </c>
      <c r="BGZ6" s="86"/>
      <c r="BHA6" s="86" t="s">
        <v>484</v>
      </c>
      <c r="BHB6" s="86"/>
      <c r="BHC6" s="86" t="s">
        <v>485</v>
      </c>
      <c r="BHH6" s="86"/>
      <c r="BHI6" s="86"/>
      <c r="BHJ6" s="86"/>
      <c r="BHK6" s="86" t="s">
        <v>482</v>
      </c>
      <c r="BHL6" s="86"/>
      <c r="BHM6" s="86" t="s">
        <v>483</v>
      </c>
      <c r="BHN6" s="86"/>
      <c r="BHO6" s="86" t="s">
        <v>484</v>
      </c>
      <c r="BHP6" s="86"/>
      <c r="BHQ6" s="86" t="s">
        <v>485</v>
      </c>
      <c r="BHV6" s="86"/>
      <c r="BHW6" s="86"/>
      <c r="BHX6" s="86"/>
      <c r="BHY6" s="86" t="s">
        <v>482</v>
      </c>
      <c r="BHZ6" s="86"/>
      <c r="BIA6" s="86" t="s">
        <v>483</v>
      </c>
      <c r="BIB6" s="86"/>
      <c r="BIC6" s="86" t="s">
        <v>484</v>
      </c>
      <c r="BID6" s="86"/>
      <c r="BIE6" s="86" t="s">
        <v>485</v>
      </c>
      <c r="BIJ6" s="86"/>
      <c r="BIK6" s="86"/>
      <c r="BIL6" s="86"/>
      <c r="BIM6" s="86" t="s">
        <v>482</v>
      </c>
      <c r="BIN6" s="86"/>
      <c r="BIO6" s="86" t="s">
        <v>483</v>
      </c>
      <c r="BIP6" s="86"/>
      <c r="BIQ6" s="86" t="s">
        <v>484</v>
      </c>
      <c r="BIR6" s="86"/>
      <c r="BIS6" s="86" t="s">
        <v>485</v>
      </c>
      <c r="BIX6" s="86"/>
      <c r="BIY6" s="86"/>
      <c r="BIZ6" s="86"/>
      <c r="BJA6" s="86" t="s">
        <v>482</v>
      </c>
      <c r="BJB6" s="86"/>
      <c r="BJC6" s="86" t="s">
        <v>483</v>
      </c>
      <c r="BJD6" s="86"/>
      <c r="BJE6" s="86" t="s">
        <v>484</v>
      </c>
      <c r="BJF6" s="86"/>
      <c r="BJG6" s="86" t="s">
        <v>485</v>
      </c>
      <c r="BJL6" s="86"/>
      <c r="BJM6" s="86"/>
      <c r="BJN6" s="86"/>
      <c r="BJO6" s="86" t="s">
        <v>482</v>
      </c>
      <c r="BJP6" s="86"/>
      <c r="BJQ6" s="86" t="s">
        <v>483</v>
      </c>
      <c r="BJR6" s="86"/>
      <c r="BJS6" s="86" t="s">
        <v>484</v>
      </c>
      <c r="BJT6" s="86"/>
      <c r="BJU6" s="86" t="s">
        <v>485</v>
      </c>
      <c r="BJZ6" s="86"/>
      <c r="BKA6" s="86"/>
      <c r="BKB6" s="86"/>
      <c r="BKC6" s="86" t="s">
        <v>482</v>
      </c>
      <c r="BKD6" s="86"/>
      <c r="BKE6" s="86" t="s">
        <v>483</v>
      </c>
      <c r="BKF6" s="86"/>
      <c r="BKG6" s="86" t="s">
        <v>484</v>
      </c>
      <c r="BKH6" s="86"/>
      <c r="BKI6" s="86" t="s">
        <v>485</v>
      </c>
      <c r="BKN6" s="86"/>
      <c r="BKO6" s="86"/>
      <c r="BKP6" s="86"/>
      <c r="BKQ6" s="86" t="s">
        <v>482</v>
      </c>
      <c r="BKR6" s="86"/>
      <c r="BKS6" s="86" t="s">
        <v>483</v>
      </c>
      <c r="BKT6" s="86"/>
      <c r="BKU6" s="86" t="s">
        <v>484</v>
      </c>
      <c r="BKV6" s="86"/>
      <c r="BKW6" s="86" t="s">
        <v>485</v>
      </c>
      <c r="BLB6" s="86"/>
      <c r="BLC6" s="86"/>
      <c r="BLD6" s="86"/>
      <c r="BLE6" s="86" t="s">
        <v>482</v>
      </c>
      <c r="BLF6" s="86"/>
      <c r="BLG6" s="86" t="s">
        <v>483</v>
      </c>
      <c r="BLH6" s="86"/>
      <c r="BLI6" s="86" t="s">
        <v>484</v>
      </c>
      <c r="BLJ6" s="86"/>
      <c r="BLK6" s="86" t="s">
        <v>485</v>
      </c>
      <c r="BLP6" s="86"/>
      <c r="BLQ6" s="86"/>
      <c r="BLR6" s="86"/>
      <c r="BLS6" s="86" t="s">
        <v>482</v>
      </c>
      <c r="BLT6" s="86"/>
      <c r="BLU6" s="86" t="s">
        <v>483</v>
      </c>
      <c r="BLV6" s="86"/>
      <c r="BLW6" s="86" t="s">
        <v>484</v>
      </c>
      <c r="BLX6" s="86"/>
      <c r="BLY6" s="86" t="s">
        <v>485</v>
      </c>
      <c r="BMD6" s="86"/>
      <c r="BME6" s="86"/>
      <c r="BMF6" s="86"/>
      <c r="BMG6" s="86" t="s">
        <v>482</v>
      </c>
      <c r="BMH6" s="86"/>
      <c r="BMI6" s="86" t="s">
        <v>483</v>
      </c>
      <c r="BMJ6" s="86"/>
      <c r="BMK6" s="86" t="s">
        <v>484</v>
      </c>
      <c r="BML6" s="86"/>
      <c r="BMM6" s="86" t="s">
        <v>485</v>
      </c>
      <c r="BMR6" s="86"/>
      <c r="BMS6" s="86"/>
      <c r="BMT6" s="86"/>
      <c r="BMU6" s="86" t="s">
        <v>482</v>
      </c>
      <c r="BMV6" s="86"/>
      <c r="BMW6" s="86" t="s">
        <v>483</v>
      </c>
      <c r="BMX6" s="86"/>
      <c r="BMY6" s="86" t="s">
        <v>484</v>
      </c>
      <c r="BMZ6" s="86"/>
      <c r="BNA6" s="86" t="s">
        <v>485</v>
      </c>
      <c r="BNF6" s="86"/>
      <c r="BNG6" s="86"/>
      <c r="BNH6" s="86"/>
      <c r="BNI6" s="86" t="s">
        <v>482</v>
      </c>
      <c r="BNJ6" s="86"/>
      <c r="BNK6" s="86" t="s">
        <v>483</v>
      </c>
      <c r="BNL6" s="86"/>
      <c r="BNM6" s="86" t="s">
        <v>484</v>
      </c>
      <c r="BNN6" s="86"/>
      <c r="BNO6" s="86" t="s">
        <v>485</v>
      </c>
      <c r="BNT6" s="86"/>
      <c r="BNU6" s="86"/>
      <c r="BNV6" s="86"/>
      <c r="BNW6" s="86" t="s">
        <v>482</v>
      </c>
      <c r="BNX6" s="86"/>
      <c r="BNY6" s="86" t="s">
        <v>483</v>
      </c>
      <c r="BNZ6" s="86"/>
      <c r="BOA6" s="86" t="s">
        <v>484</v>
      </c>
      <c r="BOB6" s="86"/>
      <c r="BOC6" s="86" t="s">
        <v>485</v>
      </c>
      <c r="BOH6" s="86"/>
      <c r="BOI6" s="86"/>
      <c r="BOJ6" s="86"/>
      <c r="BOK6" s="86" t="s">
        <v>482</v>
      </c>
      <c r="BOL6" s="86"/>
      <c r="BOM6" s="86" t="s">
        <v>483</v>
      </c>
      <c r="BON6" s="86"/>
      <c r="BOO6" s="86" t="s">
        <v>484</v>
      </c>
      <c r="BOP6" s="86"/>
      <c r="BOQ6" s="86" t="s">
        <v>485</v>
      </c>
      <c r="BOV6" s="86"/>
      <c r="BOW6" s="86"/>
      <c r="BOX6" s="86"/>
      <c r="BOY6" s="86" t="s">
        <v>482</v>
      </c>
      <c r="BOZ6" s="86"/>
      <c r="BPA6" s="86" t="s">
        <v>483</v>
      </c>
      <c r="BPB6" s="86"/>
      <c r="BPC6" s="86" t="s">
        <v>484</v>
      </c>
      <c r="BPD6" s="86"/>
      <c r="BPE6" s="86" t="s">
        <v>485</v>
      </c>
      <c r="BPJ6" s="86"/>
      <c r="BPK6" s="86"/>
      <c r="BPL6" s="86"/>
      <c r="BPM6" s="86" t="s">
        <v>482</v>
      </c>
      <c r="BPN6" s="86"/>
      <c r="BPO6" s="86" t="s">
        <v>483</v>
      </c>
      <c r="BPP6" s="86"/>
      <c r="BPQ6" s="86" t="s">
        <v>484</v>
      </c>
      <c r="BPR6" s="86"/>
      <c r="BPS6" s="86" t="s">
        <v>485</v>
      </c>
      <c r="BPX6" s="86"/>
      <c r="BPY6" s="86"/>
      <c r="BPZ6" s="86"/>
      <c r="BQA6" s="86" t="s">
        <v>482</v>
      </c>
      <c r="BQB6" s="86"/>
      <c r="BQC6" s="86" t="s">
        <v>483</v>
      </c>
      <c r="BQD6" s="86"/>
      <c r="BQE6" s="86" t="s">
        <v>484</v>
      </c>
      <c r="BQF6" s="86"/>
      <c r="BQG6" s="86" t="s">
        <v>485</v>
      </c>
      <c r="BQL6" s="86"/>
      <c r="BQM6" s="86"/>
      <c r="BQN6" s="86"/>
      <c r="BQO6" s="86" t="s">
        <v>482</v>
      </c>
      <c r="BQP6" s="86"/>
      <c r="BQQ6" s="86" t="s">
        <v>483</v>
      </c>
      <c r="BQR6" s="86"/>
      <c r="BQS6" s="86" t="s">
        <v>484</v>
      </c>
      <c r="BQT6" s="86"/>
      <c r="BQU6" s="86" t="s">
        <v>485</v>
      </c>
      <c r="BQZ6" s="86"/>
      <c r="BRA6" s="86"/>
      <c r="BRB6" s="86"/>
      <c r="BRC6" s="86" t="s">
        <v>482</v>
      </c>
      <c r="BRD6" s="86"/>
      <c r="BRE6" s="86" t="s">
        <v>483</v>
      </c>
      <c r="BRF6" s="86"/>
      <c r="BRG6" s="86" t="s">
        <v>484</v>
      </c>
      <c r="BRH6" s="86"/>
      <c r="BRI6" s="86" t="s">
        <v>485</v>
      </c>
      <c r="BRN6" s="86"/>
      <c r="BRO6" s="86"/>
      <c r="BRP6" s="86"/>
      <c r="BRQ6" s="86" t="s">
        <v>482</v>
      </c>
      <c r="BRR6" s="86"/>
      <c r="BRS6" s="86" t="s">
        <v>483</v>
      </c>
      <c r="BRT6" s="86"/>
      <c r="BRU6" s="86" t="s">
        <v>484</v>
      </c>
      <c r="BRV6" s="86"/>
      <c r="BRW6" s="86" t="s">
        <v>485</v>
      </c>
      <c r="BSB6" s="86"/>
      <c r="BSC6" s="86"/>
      <c r="BSD6" s="86"/>
      <c r="BSE6" s="86" t="s">
        <v>482</v>
      </c>
      <c r="BSF6" s="86"/>
      <c r="BSG6" s="86" t="s">
        <v>483</v>
      </c>
      <c r="BSH6" s="86"/>
      <c r="BSI6" s="86" t="s">
        <v>484</v>
      </c>
      <c r="BSJ6" s="86"/>
      <c r="BSK6" s="86" t="s">
        <v>485</v>
      </c>
      <c r="BSP6" s="86"/>
      <c r="BSQ6" s="86"/>
      <c r="BSR6" s="86"/>
      <c r="BSS6" s="86" t="s">
        <v>482</v>
      </c>
      <c r="BST6" s="86"/>
      <c r="BSU6" s="86" t="s">
        <v>483</v>
      </c>
      <c r="BSV6" s="86"/>
      <c r="BSW6" s="86" t="s">
        <v>484</v>
      </c>
      <c r="BSX6" s="86"/>
      <c r="BSY6" s="86" t="s">
        <v>485</v>
      </c>
      <c r="BTD6" s="86"/>
      <c r="BTE6" s="86"/>
      <c r="BTF6" s="86"/>
      <c r="BTG6" s="86" t="s">
        <v>482</v>
      </c>
      <c r="BTH6" s="86"/>
      <c r="BTI6" s="86" t="s">
        <v>483</v>
      </c>
      <c r="BTJ6" s="86"/>
      <c r="BTK6" s="86" t="s">
        <v>484</v>
      </c>
      <c r="BTL6" s="86"/>
      <c r="BTM6" s="86" t="s">
        <v>485</v>
      </c>
      <c r="BTR6" s="86"/>
      <c r="BTS6" s="86"/>
      <c r="BTT6" s="86"/>
      <c r="BTU6" s="86" t="s">
        <v>482</v>
      </c>
      <c r="BTV6" s="86"/>
      <c r="BTW6" s="86" t="s">
        <v>483</v>
      </c>
      <c r="BTX6" s="86"/>
      <c r="BTY6" s="86" t="s">
        <v>484</v>
      </c>
      <c r="BTZ6" s="86"/>
      <c r="BUA6" s="86" t="s">
        <v>485</v>
      </c>
      <c r="BUF6" s="86"/>
      <c r="BUG6" s="86"/>
      <c r="BUH6" s="86"/>
      <c r="BUI6" s="86" t="s">
        <v>482</v>
      </c>
      <c r="BUJ6" s="86"/>
      <c r="BUK6" s="86" t="s">
        <v>483</v>
      </c>
      <c r="BUL6" s="86"/>
      <c r="BUM6" s="86" t="s">
        <v>484</v>
      </c>
      <c r="BUN6" s="86"/>
      <c r="BUO6" s="86" t="s">
        <v>485</v>
      </c>
      <c r="BUT6" s="86"/>
      <c r="BUU6" s="86"/>
      <c r="BUV6" s="86"/>
      <c r="BUW6" s="86" t="s">
        <v>482</v>
      </c>
      <c r="BUX6" s="86"/>
      <c r="BUY6" s="86" t="s">
        <v>483</v>
      </c>
      <c r="BUZ6" s="86"/>
      <c r="BVA6" s="86" t="s">
        <v>484</v>
      </c>
      <c r="BVB6" s="86"/>
      <c r="BVC6" s="86" t="s">
        <v>485</v>
      </c>
      <c r="BVH6" s="86"/>
      <c r="BVI6" s="86"/>
      <c r="BVJ6" s="86"/>
      <c r="BVK6" s="86" t="s">
        <v>482</v>
      </c>
      <c r="BVL6" s="86"/>
      <c r="BVM6" s="86" t="s">
        <v>483</v>
      </c>
      <c r="BVN6" s="86"/>
      <c r="BVO6" s="86" t="s">
        <v>484</v>
      </c>
      <c r="BVP6" s="86"/>
      <c r="BVQ6" s="86" t="s">
        <v>485</v>
      </c>
      <c r="BVV6" s="86"/>
      <c r="BVW6" s="86"/>
      <c r="BVX6" s="86"/>
      <c r="BVY6" s="86" t="s">
        <v>482</v>
      </c>
      <c r="BVZ6" s="86"/>
      <c r="BWA6" s="86" t="s">
        <v>483</v>
      </c>
      <c r="BWB6" s="86"/>
      <c r="BWC6" s="86" t="s">
        <v>484</v>
      </c>
      <c r="BWD6" s="86"/>
      <c r="BWE6" s="86" t="s">
        <v>485</v>
      </c>
      <c r="BWJ6" s="86"/>
      <c r="BWK6" s="86"/>
      <c r="BWL6" s="86"/>
      <c r="BWM6" s="86" t="s">
        <v>482</v>
      </c>
      <c r="BWN6" s="86"/>
      <c r="BWO6" s="86" t="s">
        <v>483</v>
      </c>
      <c r="BWP6" s="86"/>
      <c r="BWQ6" s="86" t="s">
        <v>484</v>
      </c>
      <c r="BWR6" s="86"/>
      <c r="BWS6" s="86" t="s">
        <v>485</v>
      </c>
      <c r="BWX6" s="86"/>
      <c r="BWY6" s="86"/>
      <c r="BWZ6" s="86"/>
      <c r="BXA6" s="86" t="s">
        <v>482</v>
      </c>
      <c r="BXB6" s="86"/>
      <c r="BXC6" s="86" t="s">
        <v>483</v>
      </c>
      <c r="BXD6" s="86"/>
      <c r="BXE6" s="86" t="s">
        <v>484</v>
      </c>
      <c r="BXF6" s="86"/>
      <c r="BXG6" s="86" t="s">
        <v>485</v>
      </c>
      <c r="BXL6" s="86"/>
      <c r="BXM6" s="86"/>
      <c r="BXN6" s="86"/>
      <c r="BXO6" s="86" t="s">
        <v>482</v>
      </c>
      <c r="BXP6" s="86"/>
      <c r="BXQ6" s="86" t="s">
        <v>483</v>
      </c>
      <c r="BXR6" s="86"/>
      <c r="BXS6" s="86" t="s">
        <v>484</v>
      </c>
      <c r="BXT6" s="86"/>
      <c r="BXU6" s="86" t="s">
        <v>485</v>
      </c>
      <c r="BXZ6" s="86"/>
      <c r="BYA6" s="86"/>
      <c r="BYB6" s="86"/>
      <c r="BYC6" s="86" t="s">
        <v>482</v>
      </c>
      <c r="BYD6" s="86"/>
      <c r="BYE6" s="86" t="s">
        <v>483</v>
      </c>
      <c r="BYF6" s="86"/>
      <c r="BYG6" s="86" t="s">
        <v>484</v>
      </c>
      <c r="BYH6" s="86"/>
      <c r="BYI6" s="86" t="s">
        <v>485</v>
      </c>
      <c r="BYN6" s="86"/>
      <c r="BYO6" s="86"/>
      <c r="BYP6" s="86"/>
      <c r="BYQ6" s="86" t="s">
        <v>482</v>
      </c>
      <c r="BYR6" s="86"/>
      <c r="BYS6" s="86" t="s">
        <v>483</v>
      </c>
      <c r="BYT6" s="86"/>
      <c r="BYU6" s="86" t="s">
        <v>484</v>
      </c>
      <c r="BYV6" s="86"/>
      <c r="BYW6" s="86" t="s">
        <v>485</v>
      </c>
      <c r="BZB6" s="86"/>
      <c r="BZC6" s="86"/>
      <c r="BZD6" s="86"/>
      <c r="BZE6" s="86" t="s">
        <v>482</v>
      </c>
      <c r="BZF6" s="86"/>
      <c r="BZG6" s="86" t="s">
        <v>483</v>
      </c>
      <c r="BZH6" s="86"/>
      <c r="BZI6" s="86" t="s">
        <v>484</v>
      </c>
      <c r="BZJ6" s="86"/>
      <c r="BZK6" s="86" t="s">
        <v>485</v>
      </c>
      <c r="BZP6" s="86"/>
      <c r="BZQ6" s="86"/>
      <c r="BZR6" s="86"/>
      <c r="BZS6" s="86" t="s">
        <v>482</v>
      </c>
      <c r="BZT6" s="86"/>
      <c r="BZU6" s="86" t="s">
        <v>483</v>
      </c>
      <c r="BZV6" s="86"/>
      <c r="BZW6" s="86" t="s">
        <v>484</v>
      </c>
      <c r="BZX6" s="86"/>
      <c r="BZY6" s="86" t="s">
        <v>485</v>
      </c>
      <c r="CAD6" s="86"/>
      <c r="CAE6" s="86"/>
      <c r="CAF6" s="86"/>
      <c r="CAG6" s="86" t="s">
        <v>482</v>
      </c>
      <c r="CAH6" s="86"/>
      <c r="CAI6" s="86" t="s">
        <v>483</v>
      </c>
      <c r="CAJ6" s="86"/>
      <c r="CAK6" s="86" t="s">
        <v>484</v>
      </c>
      <c r="CAL6" s="86"/>
      <c r="CAM6" s="86" t="s">
        <v>485</v>
      </c>
      <c r="CAR6" s="86"/>
      <c r="CAS6" s="86"/>
      <c r="CAT6" s="86"/>
      <c r="CAU6" s="86" t="s">
        <v>482</v>
      </c>
      <c r="CAV6" s="86"/>
      <c r="CAW6" s="86" t="s">
        <v>483</v>
      </c>
      <c r="CAX6" s="86"/>
      <c r="CAY6" s="86" t="s">
        <v>484</v>
      </c>
      <c r="CAZ6" s="86"/>
      <c r="CBA6" s="86" t="s">
        <v>485</v>
      </c>
      <c r="CBF6" s="86"/>
      <c r="CBG6" s="86"/>
      <c r="CBH6" s="86"/>
      <c r="CBI6" s="86" t="s">
        <v>482</v>
      </c>
      <c r="CBJ6" s="86"/>
      <c r="CBK6" s="86" t="s">
        <v>483</v>
      </c>
      <c r="CBL6" s="86"/>
      <c r="CBM6" s="86" t="s">
        <v>484</v>
      </c>
      <c r="CBN6" s="86"/>
      <c r="CBO6" s="86" t="s">
        <v>485</v>
      </c>
      <c r="CBT6" s="86"/>
      <c r="CBU6" s="86"/>
      <c r="CBV6" s="86"/>
      <c r="CBW6" s="86" t="s">
        <v>482</v>
      </c>
      <c r="CBX6" s="86"/>
      <c r="CBY6" s="86" t="s">
        <v>483</v>
      </c>
      <c r="CBZ6" s="86"/>
      <c r="CCA6" s="86" t="s">
        <v>484</v>
      </c>
      <c r="CCB6" s="86"/>
      <c r="CCC6" s="86" t="s">
        <v>485</v>
      </c>
      <c r="CCH6" s="86"/>
      <c r="CCI6" s="86"/>
      <c r="CCJ6" s="86"/>
      <c r="CCK6" s="86" t="s">
        <v>482</v>
      </c>
      <c r="CCL6" s="86"/>
      <c r="CCM6" s="86" t="s">
        <v>483</v>
      </c>
      <c r="CCN6" s="86"/>
      <c r="CCO6" s="86" t="s">
        <v>484</v>
      </c>
      <c r="CCP6" s="86"/>
      <c r="CCQ6" s="86" t="s">
        <v>485</v>
      </c>
      <c r="CCV6" s="86"/>
      <c r="CCW6" s="86"/>
      <c r="CCX6" s="86"/>
      <c r="CCY6" s="86" t="s">
        <v>482</v>
      </c>
      <c r="CCZ6" s="86"/>
      <c r="CDA6" s="86" t="s">
        <v>483</v>
      </c>
      <c r="CDB6" s="86"/>
      <c r="CDC6" s="86" t="s">
        <v>484</v>
      </c>
      <c r="CDD6" s="86"/>
      <c r="CDE6" s="86" t="s">
        <v>485</v>
      </c>
      <c r="CDJ6" s="86"/>
      <c r="CDK6" s="86"/>
      <c r="CDL6" s="86"/>
      <c r="CDM6" s="86" t="s">
        <v>482</v>
      </c>
      <c r="CDN6" s="86"/>
      <c r="CDO6" s="86" t="s">
        <v>483</v>
      </c>
      <c r="CDP6" s="86"/>
      <c r="CDQ6" s="86" t="s">
        <v>484</v>
      </c>
      <c r="CDR6" s="86"/>
      <c r="CDS6" s="86" t="s">
        <v>485</v>
      </c>
      <c r="CDX6" s="86"/>
      <c r="CDY6" s="86"/>
      <c r="CDZ6" s="86"/>
      <c r="CEA6" s="86" t="s">
        <v>482</v>
      </c>
      <c r="CEB6" s="86"/>
      <c r="CEC6" s="86" t="s">
        <v>483</v>
      </c>
      <c r="CED6" s="86"/>
      <c r="CEE6" s="86" t="s">
        <v>484</v>
      </c>
      <c r="CEF6" s="86"/>
      <c r="CEG6" s="86" t="s">
        <v>485</v>
      </c>
      <c r="CEL6" s="86"/>
      <c r="CEM6" s="86"/>
      <c r="CEN6" s="86"/>
      <c r="CEO6" s="86" t="s">
        <v>482</v>
      </c>
      <c r="CEP6" s="86"/>
      <c r="CEQ6" s="86" t="s">
        <v>483</v>
      </c>
      <c r="CER6" s="86"/>
      <c r="CES6" s="86" t="s">
        <v>484</v>
      </c>
      <c r="CET6" s="86"/>
      <c r="CEU6" s="86" t="s">
        <v>485</v>
      </c>
      <c r="CEZ6" s="86"/>
      <c r="CFA6" s="86"/>
      <c r="CFB6" s="86"/>
      <c r="CFC6" s="86" t="s">
        <v>482</v>
      </c>
      <c r="CFD6" s="86"/>
      <c r="CFE6" s="86" t="s">
        <v>483</v>
      </c>
      <c r="CFF6" s="86"/>
      <c r="CFG6" s="86" t="s">
        <v>484</v>
      </c>
      <c r="CFH6" s="86"/>
      <c r="CFI6" s="86" t="s">
        <v>485</v>
      </c>
      <c r="CFN6" s="86"/>
      <c r="CFO6" s="86"/>
      <c r="CFP6" s="86"/>
      <c r="CFQ6" s="86" t="s">
        <v>482</v>
      </c>
      <c r="CFR6" s="86"/>
      <c r="CFS6" s="86" t="s">
        <v>483</v>
      </c>
      <c r="CFT6" s="86"/>
      <c r="CFU6" s="86" t="s">
        <v>484</v>
      </c>
      <c r="CFV6" s="86"/>
      <c r="CFW6" s="86" t="s">
        <v>485</v>
      </c>
      <c r="CGB6" s="86"/>
      <c r="CGC6" s="86"/>
      <c r="CGD6" s="86"/>
      <c r="CGE6" s="86" t="s">
        <v>482</v>
      </c>
      <c r="CGF6" s="86"/>
      <c r="CGG6" s="86" t="s">
        <v>483</v>
      </c>
      <c r="CGH6" s="86"/>
      <c r="CGI6" s="86" t="s">
        <v>484</v>
      </c>
      <c r="CGJ6" s="86"/>
      <c r="CGK6" s="86" t="s">
        <v>485</v>
      </c>
      <c r="CGP6" s="86"/>
      <c r="CGQ6" s="86"/>
      <c r="CGR6" s="86"/>
      <c r="CGS6" s="86" t="s">
        <v>482</v>
      </c>
      <c r="CGT6" s="86"/>
      <c r="CGU6" s="86" t="s">
        <v>483</v>
      </c>
      <c r="CGV6" s="86"/>
      <c r="CGW6" s="86" t="s">
        <v>484</v>
      </c>
      <c r="CGX6" s="86"/>
      <c r="CGY6" s="86" t="s">
        <v>485</v>
      </c>
      <c r="CHD6" s="86"/>
      <c r="CHE6" s="86"/>
      <c r="CHF6" s="86"/>
      <c r="CHG6" s="86" t="s">
        <v>482</v>
      </c>
      <c r="CHH6" s="86"/>
      <c r="CHI6" s="86" t="s">
        <v>483</v>
      </c>
      <c r="CHJ6" s="86"/>
      <c r="CHK6" s="86" t="s">
        <v>484</v>
      </c>
      <c r="CHL6" s="86"/>
      <c r="CHM6" s="86" t="s">
        <v>485</v>
      </c>
      <c r="CHR6" s="86"/>
      <c r="CHS6" s="86"/>
      <c r="CHT6" s="86"/>
      <c r="CHU6" s="86" t="s">
        <v>482</v>
      </c>
      <c r="CHV6" s="86"/>
      <c r="CHW6" s="86" t="s">
        <v>483</v>
      </c>
      <c r="CHX6" s="86"/>
      <c r="CHY6" s="86" t="s">
        <v>484</v>
      </c>
      <c r="CHZ6" s="86"/>
      <c r="CIA6" s="86" t="s">
        <v>485</v>
      </c>
      <c r="CIF6" s="86"/>
      <c r="CIG6" s="86"/>
      <c r="CIH6" s="86"/>
      <c r="CII6" s="86" t="s">
        <v>482</v>
      </c>
      <c r="CIJ6" s="86"/>
      <c r="CIK6" s="86" t="s">
        <v>483</v>
      </c>
      <c r="CIL6" s="86"/>
      <c r="CIM6" s="86" t="s">
        <v>484</v>
      </c>
      <c r="CIN6" s="86"/>
      <c r="CIO6" s="86" t="s">
        <v>485</v>
      </c>
      <c r="CIT6" s="86"/>
      <c r="CIU6" s="86"/>
      <c r="CIV6" s="86"/>
      <c r="CIW6" s="86" t="s">
        <v>482</v>
      </c>
      <c r="CIX6" s="86"/>
      <c r="CIY6" s="86" t="s">
        <v>483</v>
      </c>
      <c r="CIZ6" s="86"/>
      <c r="CJA6" s="86" t="s">
        <v>484</v>
      </c>
      <c r="CJB6" s="86"/>
      <c r="CJC6" s="86" t="s">
        <v>485</v>
      </c>
      <c r="CJH6" s="86"/>
      <c r="CJI6" s="86"/>
      <c r="CJJ6" s="86"/>
      <c r="CJK6" s="86" t="s">
        <v>482</v>
      </c>
      <c r="CJL6" s="86"/>
      <c r="CJM6" s="86" t="s">
        <v>483</v>
      </c>
      <c r="CJN6" s="86"/>
      <c r="CJO6" s="86" t="s">
        <v>484</v>
      </c>
      <c r="CJP6" s="86"/>
      <c r="CJQ6" s="86" t="s">
        <v>485</v>
      </c>
      <c r="CJV6" s="86"/>
      <c r="CJW6" s="86"/>
      <c r="CJX6" s="86"/>
      <c r="CJY6" s="86" t="s">
        <v>482</v>
      </c>
      <c r="CJZ6" s="86"/>
      <c r="CKA6" s="86" t="s">
        <v>483</v>
      </c>
      <c r="CKB6" s="86"/>
      <c r="CKC6" s="86" t="s">
        <v>484</v>
      </c>
      <c r="CKD6" s="86"/>
      <c r="CKE6" s="86" t="s">
        <v>485</v>
      </c>
      <c r="CKJ6" s="86"/>
      <c r="CKK6" s="86"/>
      <c r="CKL6" s="86"/>
      <c r="CKM6" s="86" t="s">
        <v>482</v>
      </c>
      <c r="CKN6" s="86"/>
      <c r="CKO6" s="86" t="s">
        <v>483</v>
      </c>
      <c r="CKP6" s="86"/>
      <c r="CKQ6" s="86" t="s">
        <v>484</v>
      </c>
      <c r="CKR6" s="86"/>
      <c r="CKS6" s="86" t="s">
        <v>485</v>
      </c>
      <c r="CKX6" s="86"/>
      <c r="CKY6" s="86"/>
      <c r="CKZ6" s="86"/>
      <c r="CLA6" s="86" t="s">
        <v>482</v>
      </c>
      <c r="CLB6" s="86"/>
      <c r="CLC6" s="86" t="s">
        <v>483</v>
      </c>
      <c r="CLD6" s="86"/>
      <c r="CLE6" s="86" t="s">
        <v>484</v>
      </c>
      <c r="CLF6" s="86"/>
      <c r="CLG6" s="86" t="s">
        <v>485</v>
      </c>
      <c r="CLL6" s="86"/>
      <c r="CLM6" s="86"/>
      <c r="CLN6" s="86"/>
      <c r="CLO6" s="86" t="s">
        <v>482</v>
      </c>
      <c r="CLP6" s="86"/>
      <c r="CLQ6" s="86" t="s">
        <v>483</v>
      </c>
      <c r="CLR6" s="86"/>
      <c r="CLS6" s="86" t="s">
        <v>484</v>
      </c>
      <c r="CLT6" s="86"/>
      <c r="CLU6" s="86" t="s">
        <v>485</v>
      </c>
      <c r="CLZ6" s="86"/>
      <c r="CMA6" s="86"/>
      <c r="CMB6" s="86"/>
      <c r="CMC6" s="86" t="s">
        <v>482</v>
      </c>
      <c r="CMD6" s="86"/>
      <c r="CME6" s="86" t="s">
        <v>483</v>
      </c>
      <c r="CMF6" s="86"/>
      <c r="CMG6" s="86" t="s">
        <v>484</v>
      </c>
      <c r="CMH6" s="86"/>
      <c r="CMI6" s="86" t="s">
        <v>485</v>
      </c>
      <c r="CMN6" s="86"/>
      <c r="CMO6" s="86"/>
      <c r="CMP6" s="86"/>
      <c r="CMQ6" s="86" t="s">
        <v>482</v>
      </c>
      <c r="CMR6" s="86"/>
      <c r="CMS6" s="86" t="s">
        <v>483</v>
      </c>
      <c r="CMT6" s="86"/>
      <c r="CMU6" s="86" t="s">
        <v>484</v>
      </c>
      <c r="CMV6" s="86"/>
      <c r="CMW6" s="86" t="s">
        <v>485</v>
      </c>
      <c r="CNB6" s="86"/>
      <c r="CNC6" s="86"/>
      <c r="CND6" s="86"/>
      <c r="CNE6" s="86" t="s">
        <v>482</v>
      </c>
      <c r="CNF6" s="86"/>
      <c r="CNG6" s="86" t="s">
        <v>483</v>
      </c>
      <c r="CNH6" s="86"/>
      <c r="CNI6" s="86" t="s">
        <v>484</v>
      </c>
      <c r="CNJ6" s="86"/>
      <c r="CNK6" s="86" t="s">
        <v>485</v>
      </c>
      <c r="CNP6" s="86"/>
      <c r="CNQ6" s="86"/>
      <c r="CNR6" s="86"/>
      <c r="CNS6" s="86" t="s">
        <v>482</v>
      </c>
      <c r="CNT6" s="86"/>
      <c r="CNU6" s="86" t="s">
        <v>483</v>
      </c>
      <c r="CNV6" s="86"/>
      <c r="CNW6" s="86" t="s">
        <v>484</v>
      </c>
      <c r="CNX6" s="86"/>
      <c r="CNY6" s="86" t="s">
        <v>485</v>
      </c>
      <c r="COD6" s="86"/>
      <c r="COE6" s="86"/>
      <c r="COF6" s="86"/>
      <c r="COG6" s="86" t="s">
        <v>482</v>
      </c>
      <c r="COH6" s="86"/>
      <c r="COI6" s="86" t="s">
        <v>483</v>
      </c>
      <c r="COJ6" s="86"/>
      <c r="COK6" s="86" t="s">
        <v>484</v>
      </c>
      <c r="COL6" s="86"/>
      <c r="COM6" s="86" t="s">
        <v>485</v>
      </c>
      <c r="COR6" s="86"/>
      <c r="COS6" s="86"/>
      <c r="COT6" s="86"/>
      <c r="COU6" s="86" t="s">
        <v>482</v>
      </c>
      <c r="COV6" s="86"/>
      <c r="COW6" s="86" t="s">
        <v>483</v>
      </c>
      <c r="COX6" s="86"/>
      <c r="COY6" s="86" t="s">
        <v>484</v>
      </c>
      <c r="COZ6" s="86"/>
      <c r="CPA6" s="86" t="s">
        <v>485</v>
      </c>
      <c r="CPF6" s="86"/>
      <c r="CPG6" s="86"/>
      <c r="CPH6" s="86"/>
      <c r="CPI6" s="86" t="s">
        <v>482</v>
      </c>
      <c r="CPJ6" s="86"/>
      <c r="CPK6" s="86" t="s">
        <v>483</v>
      </c>
      <c r="CPL6" s="86"/>
      <c r="CPM6" s="86" t="s">
        <v>484</v>
      </c>
      <c r="CPN6" s="86"/>
      <c r="CPO6" s="86" t="s">
        <v>485</v>
      </c>
      <c r="CPT6" s="86"/>
      <c r="CPU6" s="86"/>
      <c r="CPV6" s="86"/>
      <c r="CPW6" s="86" t="s">
        <v>482</v>
      </c>
      <c r="CPX6" s="86"/>
      <c r="CPY6" s="86" t="s">
        <v>483</v>
      </c>
      <c r="CPZ6" s="86"/>
      <c r="CQA6" s="86" t="s">
        <v>484</v>
      </c>
      <c r="CQB6" s="86"/>
      <c r="CQC6" s="86" t="s">
        <v>485</v>
      </c>
      <c r="CQH6" s="86"/>
      <c r="CQI6" s="86"/>
      <c r="CQJ6" s="86"/>
      <c r="CQK6" s="86" t="s">
        <v>482</v>
      </c>
      <c r="CQL6" s="86"/>
      <c r="CQM6" s="86" t="s">
        <v>483</v>
      </c>
      <c r="CQN6" s="86"/>
      <c r="CQO6" s="86" t="s">
        <v>484</v>
      </c>
      <c r="CQP6" s="86"/>
      <c r="CQQ6" s="86" t="s">
        <v>485</v>
      </c>
      <c r="CQV6" s="86"/>
      <c r="CQW6" s="86"/>
      <c r="CQX6" s="86"/>
      <c r="CQY6" s="86" t="s">
        <v>482</v>
      </c>
      <c r="CQZ6" s="86"/>
      <c r="CRA6" s="86" t="s">
        <v>483</v>
      </c>
      <c r="CRB6" s="86"/>
      <c r="CRC6" s="86" t="s">
        <v>484</v>
      </c>
      <c r="CRD6" s="86"/>
      <c r="CRE6" s="86" t="s">
        <v>485</v>
      </c>
      <c r="CRJ6" s="86"/>
      <c r="CRK6" s="86"/>
      <c r="CRL6" s="86"/>
      <c r="CRM6" s="86" t="s">
        <v>482</v>
      </c>
      <c r="CRN6" s="86"/>
      <c r="CRO6" s="86" t="s">
        <v>483</v>
      </c>
      <c r="CRP6" s="86"/>
      <c r="CRQ6" s="86" t="s">
        <v>484</v>
      </c>
      <c r="CRR6" s="86"/>
      <c r="CRS6" s="86" t="s">
        <v>485</v>
      </c>
      <c r="CRX6" s="86"/>
      <c r="CRY6" s="86"/>
      <c r="CRZ6" s="86"/>
      <c r="CSA6" s="86" t="s">
        <v>482</v>
      </c>
      <c r="CSB6" s="86"/>
      <c r="CSC6" s="86" t="s">
        <v>483</v>
      </c>
      <c r="CSD6" s="86"/>
      <c r="CSE6" s="86" t="s">
        <v>484</v>
      </c>
      <c r="CSF6" s="86"/>
      <c r="CSG6" s="86" t="s">
        <v>485</v>
      </c>
      <c r="CSL6" s="86"/>
      <c r="CSM6" s="86"/>
      <c r="CSN6" s="86"/>
      <c r="CSO6" s="86" t="s">
        <v>482</v>
      </c>
      <c r="CSP6" s="86"/>
      <c r="CSQ6" s="86" t="s">
        <v>483</v>
      </c>
      <c r="CSR6" s="86"/>
      <c r="CSS6" s="86" t="s">
        <v>484</v>
      </c>
      <c r="CST6" s="86"/>
      <c r="CSU6" s="86" t="s">
        <v>485</v>
      </c>
      <c r="CSZ6" s="86"/>
      <c r="CTA6" s="86"/>
      <c r="CTB6" s="86"/>
      <c r="CTC6" s="86" t="s">
        <v>482</v>
      </c>
      <c r="CTD6" s="86"/>
      <c r="CTE6" s="86" t="s">
        <v>483</v>
      </c>
      <c r="CTF6" s="86"/>
      <c r="CTG6" s="86" t="s">
        <v>484</v>
      </c>
      <c r="CTH6" s="86"/>
      <c r="CTI6" s="86" t="s">
        <v>485</v>
      </c>
      <c r="CTN6" s="86"/>
      <c r="CTO6" s="86"/>
      <c r="CTP6" s="86"/>
      <c r="CTQ6" s="86" t="s">
        <v>482</v>
      </c>
      <c r="CTR6" s="86"/>
      <c r="CTS6" s="86" t="s">
        <v>483</v>
      </c>
      <c r="CTT6" s="86"/>
      <c r="CTU6" s="86" t="s">
        <v>484</v>
      </c>
      <c r="CTV6" s="86"/>
      <c r="CTW6" s="86" t="s">
        <v>485</v>
      </c>
      <c r="CUB6" s="86"/>
      <c r="CUC6" s="86"/>
      <c r="CUD6" s="86"/>
      <c r="CUE6" s="86" t="s">
        <v>482</v>
      </c>
      <c r="CUF6" s="86"/>
      <c r="CUG6" s="86" t="s">
        <v>483</v>
      </c>
      <c r="CUH6" s="86"/>
      <c r="CUI6" s="86" t="s">
        <v>484</v>
      </c>
      <c r="CUJ6" s="86"/>
      <c r="CUK6" s="86" t="s">
        <v>485</v>
      </c>
      <c r="CUP6" s="86"/>
      <c r="CUQ6" s="86"/>
      <c r="CUR6" s="86"/>
      <c r="CUS6" s="86" t="s">
        <v>482</v>
      </c>
      <c r="CUT6" s="86"/>
      <c r="CUU6" s="86" t="s">
        <v>483</v>
      </c>
      <c r="CUV6" s="86"/>
      <c r="CUW6" s="86" t="s">
        <v>484</v>
      </c>
      <c r="CUX6" s="86"/>
      <c r="CUY6" s="86" t="s">
        <v>485</v>
      </c>
      <c r="CVD6" s="86"/>
      <c r="CVE6" s="86"/>
      <c r="CVF6" s="86"/>
      <c r="CVG6" s="86" t="s">
        <v>482</v>
      </c>
      <c r="CVH6" s="86"/>
      <c r="CVI6" s="86" t="s">
        <v>483</v>
      </c>
      <c r="CVJ6" s="86"/>
      <c r="CVK6" s="86" t="s">
        <v>484</v>
      </c>
      <c r="CVL6" s="86"/>
      <c r="CVM6" s="86" t="s">
        <v>485</v>
      </c>
      <c r="CVR6" s="86"/>
      <c r="CVS6" s="86"/>
      <c r="CVT6" s="86"/>
      <c r="CVU6" s="86" t="s">
        <v>482</v>
      </c>
      <c r="CVV6" s="86"/>
      <c r="CVW6" s="86" t="s">
        <v>483</v>
      </c>
      <c r="CVX6" s="86"/>
      <c r="CVY6" s="86" t="s">
        <v>484</v>
      </c>
      <c r="CVZ6" s="86"/>
      <c r="CWA6" s="86" t="s">
        <v>485</v>
      </c>
      <c r="CWF6" s="86"/>
      <c r="CWG6" s="86"/>
      <c r="CWH6" s="86"/>
      <c r="CWI6" s="86" t="s">
        <v>482</v>
      </c>
      <c r="CWJ6" s="86"/>
      <c r="CWK6" s="86" t="s">
        <v>483</v>
      </c>
      <c r="CWL6" s="86"/>
      <c r="CWM6" s="86" t="s">
        <v>484</v>
      </c>
      <c r="CWN6" s="86"/>
      <c r="CWO6" s="86" t="s">
        <v>485</v>
      </c>
      <c r="CWT6" s="86"/>
      <c r="CWU6" s="86"/>
      <c r="CWV6" s="86"/>
      <c r="CWW6" s="86" t="s">
        <v>482</v>
      </c>
      <c r="CWX6" s="86"/>
      <c r="CWY6" s="86" t="s">
        <v>483</v>
      </c>
      <c r="CWZ6" s="86"/>
      <c r="CXA6" s="86" t="s">
        <v>484</v>
      </c>
      <c r="CXB6" s="86"/>
      <c r="CXC6" s="86" t="s">
        <v>485</v>
      </c>
      <c r="CXH6" s="86"/>
      <c r="CXI6" s="86"/>
      <c r="CXJ6" s="86"/>
      <c r="CXK6" s="86" t="s">
        <v>482</v>
      </c>
      <c r="CXL6" s="86"/>
      <c r="CXM6" s="86" t="s">
        <v>483</v>
      </c>
      <c r="CXN6" s="86"/>
      <c r="CXO6" s="86" t="s">
        <v>484</v>
      </c>
      <c r="CXP6" s="86"/>
      <c r="CXQ6" s="86" t="s">
        <v>485</v>
      </c>
      <c r="CXV6" s="86"/>
      <c r="CXW6" s="86"/>
      <c r="CXX6" s="86"/>
      <c r="CXY6" s="86" t="s">
        <v>482</v>
      </c>
      <c r="CXZ6" s="86"/>
      <c r="CYA6" s="86" t="s">
        <v>483</v>
      </c>
      <c r="CYB6" s="86"/>
      <c r="CYC6" s="86" t="s">
        <v>484</v>
      </c>
      <c r="CYD6" s="86"/>
      <c r="CYE6" s="86" t="s">
        <v>485</v>
      </c>
      <c r="CYJ6" s="86"/>
      <c r="CYK6" s="86"/>
      <c r="CYL6" s="86"/>
      <c r="CYM6" s="86" t="s">
        <v>482</v>
      </c>
      <c r="CYN6" s="86"/>
      <c r="CYO6" s="86" t="s">
        <v>483</v>
      </c>
      <c r="CYP6" s="86"/>
      <c r="CYQ6" s="86" t="s">
        <v>484</v>
      </c>
      <c r="CYR6" s="86"/>
      <c r="CYS6" s="86" t="s">
        <v>485</v>
      </c>
      <c r="CYX6" s="86"/>
      <c r="CYY6" s="86"/>
      <c r="CYZ6" s="86"/>
      <c r="CZA6" s="86" t="s">
        <v>482</v>
      </c>
      <c r="CZB6" s="86"/>
      <c r="CZC6" s="86" t="s">
        <v>483</v>
      </c>
      <c r="CZD6" s="86"/>
      <c r="CZE6" s="86" t="s">
        <v>484</v>
      </c>
      <c r="CZF6" s="86"/>
      <c r="CZG6" s="86" t="s">
        <v>485</v>
      </c>
      <c r="CZL6" s="86"/>
      <c r="CZM6" s="86"/>
      <c r="CZN6" s="86"/>
      <c r="CZO6" s="86" t="s">
        <v>482</v>
      </c>
      <c r="CZP6" s="86"/>
      <c r="CZQ6" s="86" t="s">
        <v>483</v>
      </c>
      <c r="CZR6" s="86"/>
      <c r="CZS6" s="86" t="s">
        <v>484</v>
      </c>
      <c r="CZT6" s="86"/>
      <c r="CZU6" s="86" t="s">
        <v>485</v>
      </c>
      <c r="CZZ6" s="86"/>
      <c r="DAA6" s="86"/>
      <c r="DAB6" s="86"/>
      <c r="DAC6" s="86" t="s">
        <v>482</v>
      </c>
      <c r="DAD6" s="86"/>
      <c r="DAE6" s="86" t="s">
        <v>483</v>
      </c>
      <c r="DAF6" s="86"/>
      <c r="DAG6" s="86" t="s">
        <v>484</v>
      </c>
      <c r="DAH6" s="86"/>
      <c r="DAI6" s="86" t="s">
        <v>485</v>
      </c>
      <c r="DAN6" s="86"/>
      <c r="DAO6" s="86"/>
      <c r="DAP6" s="86"/>
      <c r="DAQ6" s="86" t="s">
        <v>482</v>
      </c>
      <c r="DAR6" s="86"/>
      <c r="DAS6" s="86" t="s">
        <v>483</v>
      </c>
      <c r="DAT6" s="86"/>
      <c r="DAU6" s="86" t="s">
        <v>484</v>
      </c>
      <c r="DAV6" s="86"/>
      <c r="DAW6" s="86" t="s">
        <v>485</v>
      </c>
      <c r="DBB6" s="86"/>
      <c r="DBC6" s="86"/>
      <c r="DBD6" s="86"/>
      <c r="DBE6" s="86" t="s">
        <v>482</v>
      </c>
      <c r="DBF6" s="86"/>
      <c r="DBG6" s="86" t="s">
        <v>483</v>
      </c>
      <c r="DBH6" s="86"/>
      <c r="DBI6" s="86" t="s">
        <v>484</v>
      </c>
      <c r="DBJ6" s="86"/>
      <c r="DBK6" s="86" t="s">
        <v>485</v>
      </c>
      <c r="DBP6" s="86"/>
      <c r="DBQ6" s="86"/>
      <c r="DBR6" s="86"/>
      <c r="DBS6" s="86" t="s">
        <v>482</v>
      </c>
      <c r="DBT6" s="86"/>
      <c r="DBU6" s="86" t="s">
        <v>483</v>
      </c>
      <c r="DBV6" s="86"/>
      <c r="DBW6" s="86" t="s">
        <v>484</v>
      </c>
      <c r="DBX6" s="86"/>
      <c r="DBY6" s="86" t="s">
        <v>485</v>
      </c>
      <c r="DCD6" s="86"/>
      <c r="DCE6" s="86"/>
      <c r="DCF6" s="86"/>
      <c r="DCG6" s="86" t="s">
        <v>482</v>
      </c>
      <c r="DCH6" s="86"/>
      <c r="DCI6" s="86" t="s">
        <v>483</v>
      </c>
      <c r="DCJ6" s="86"/>
      <c r="DCK6" s="86" t="s">
        <v>484</v>
      </c>
      <c r="DCL6" s="86"/>
      <c r="DCM6" s="86" t="s">
        <v>485</v>
      </c>
      <c r="DCR6" s="86"/>
      <c r="DCS6" s="86"/>
      <c r="DCT6" s="86"/>
      <c r="DCU6" s="86" t="s">
        <v>482</v>
      </c>
      <c r="DCV6" s="86"/>
      <c r="DCW6" s="86" t="s">
        <v>483</v>
      </c>
      <c r="DCX6" s="86"/>
      <c r="DCY6" s="86" t="s">
        <v>484</v>
      </c>
      <c r="DCZ6" s="86"/>
      <c r="DDA6" s="86" t="s">
        <v>485</v>
      </c>
      <c r="DDF6" s="86"/>
      <c r="DDG6" s="86"/>
      <c r="DDH6" s="86"/>
      <c r="DDI6" s="86" t="s">
        <v>482</v>
      </c>
      <c r="DDJ6" s="86"/>
      <c r="DDK6" s="86" t="s">
        <v>483</v>
      </c>
      <c r="DDL6" s="86"/>
      <c r="DDM6" s="86" t="s">
        <v>484</v>
      </c>
      <c r="DDN6" s="86"/>
      <c r="DDO6" s="86" t="s">
        <v>485</v>
      </c>
      <c r="DDT6" s="86"/>
      <c r="DDU6" s="86"/>
      <c r="DDV6" s="86"/>
      <c r="DDW6" s="86" t="s">
        <v>482</v>
      </c>
      <c r="DDX6" s="86"/>
      <c r="DDY6" s="86" t="s">
        <v>483</v>
      </c>
      <c r="DDZ6" s="86"/>
      <c r="DEA6" s="86" t="s">
        <v>484</v>
      </c>
      <c r="DEB6" s="86"/>
      <c r="DEC6" s="86" t="s">
        <v>485</v>
      </c>
      <c r="DEH6" s="86"/>
      <c r="DEI6" s="86"/>
      <c r="DEJ6" s="86"/>
      <c r="DEK6" s="86" t="s">
        <v>482</v>
      </c>
      <c r="DEL6" s="86"/>
      <c r="DEM6" s="86" t="s">
        <v>483</v>
      </c>
      <c r="DEN6" s="86"/>
      <c r="DEO6" s="86" t="s">
        <v>484</v>
      </c>
      <c r="DEP6" s="86"/>
      <c r="DEQ6" s="86" t="s">
        <v>485</v>
      </c>
      <c r="DEV6" s="86"/>
      <c r="DEW6" s="86"/>
      <c r="DEX6" s="86"/>
      <c r="DEY6" s="86" t="s">
        <v>482</v>
      </c>
      <c r="DEZ6" s="86"/>
      <c r="DFA6" s="86" t="s">
        <v>483</v>
      </c>
      <c r="DFB6" s="86"/>
      <c r="DFC6" s="86" t="s">
        <v>484</v>
      </c>
      <c r="DFD6" s="86"/>
      <c r="DFE6" s="86" t="s">
        <v>485</v>
      </c>
      <c r="DFJ6" s="86"/>
      <c r="DFK6" s="86"/>
      <c r="DFL6" s="86"/>
      <c r="DFM6" s="86" t="s">
        <v>482</v>
      </c>
      <c r="DFN6" s="86"/>
      <c r="DFO6" s="86" t="s">
        <v>483</v>
      </c>
      <c r="DFP6" s="86"/>
      <c r="DFQ6" s="86" t="s">
        <v>484</v>
      </c>
      <c r="DFR6" s="86"/>
      <c r="DFS6" s="86" t="s">
        <v>485</v>
      </c>
      <c r="DFX6" s="86"/>
      <c r="DFY6" s="86"/>
      <c r="DFZ6" s="86"/>
      <c r="DGA6" s="86" t="s">
        <v>482</v>
      </c>
      <c r="DGB6" s="86"/>
      <c r="DGC6" s="86" t="s">
        <v>483</v>
      </c>
      <c r="DGD6" s="86"/>
      <c r="DGE6" s="86" t="s">
        <v>484</v>
      </c>
      <c r="DGF6" s="86"/>
      <c r="DGG6" s="86" t="s">
        <v>485</v>
      </c>
      <c r="DGL6" s="86"/>
      <c r="DGM6" s="86"/>
      <c r="DGN6" s="86"/>
      <c r="DGO6" s="86" t="s">
        <v>482</v>
      </c>
      <c r="DGP6" s="86"/>
      <c r="DGQ6" s="86" t="s">
        <v>483</v>
      </c>
      <c r="DGR6" s="86"/>
      <c r="DGS6" s="86" t="s">
        <v>484</v>
      </c>
      <c r="DGT6" s="86"/>
      <c r="DGU6" s="86" t="s">
        <v>485</v>
      </c>
      <c r="DGZ6" s="86"/>
      <c r="DHA6" s="86"/>
      <c r="DHB6" s="86"/>
      <c r="DHC6" s="86" t="s">
        <v>482</v>
      </c>
      <c r="DHD6" s="86"/>
      <c r="DHE6" s="86" t="s">
        <v>483</v>
      </c>
      <c r="DHF6" s="86"/>
      <c r="DHG6" s="86" t="s">
        <v>484</v>
      </c>
      <c r="DHH6" s="86"/>
      <c r="DHI6" s="86" t="s">
        <v>485</v>
      </c>
      <c r="DHN6" s="86"/>
      <c r="DHO6" s="86"/>
      <c r="DHP6" s="86"/>
      <c r="DHQ6" s="86" t="s">
        <v>482</v>
      </c>
      <c r="DHR6" s="86"/>
      <c r="DHS6" s="86" t="s">
        <v>483</v>
      </c>
      <c r="DHT6" s="86"/>
      <c r="DHU6" s="86" t="s">
        <v>484</v>
      </c>
      <c r="DHV6" s="86"/>
      <c r="DHW6" s="86" t="s">
        <v>485</v>
      </c>
      <c r="DIB6" s="86"/>
      <c r="DIC6" s="86"/>
      <c r="DID6" s="86"/>
      <c r="DIE6" s="86" t="s">
        <v>482</v>
      </c>
      <c r="DIF6" s="86"/>
      <c r="DIG6" s="86" t="s">
        <v>483</v>
      </c>
      <c r="DIH6" s="86"/>
      <c r="DII6" s="86" t="s">
        <v>484</v>
      </c>
      <c r="DIJ6" s="86"/>
      <c r="DIK6" s="86" t="s">
        <v>485</v>
      </c>
      <c r="DIP6" s="86"/>
      <c r="DIQ6" s="86"/>
      <c r="DIR6" s="86"/>
      <c r="DIS6" s="86" t="s">
        <v>482</v>
      </c>
      <c r="DIT6" s="86"/>
      <c r="DIU6" s="86" t="s">
        <v>483</v>
      </c>
      <c r="DIV6" s="86"/>
      <c r="DIW6" s="86" t="s">
        <v>484</v>
      </c>
      <c r="DIX6" s="86"/>
      <c r="DIY6" s="86" t="s">
        <v>485</v>
      </c>
      <c r="DJD6" s="86"/>
      <c r="DJE6" s="86"/>
      <c r="DJF6" s="86"/>
      <c r="DJG6" s="86" t="s">
        <v>482</v>
      </c>
      <c r="DJH6" s="86"/>
      <c r="DJI6" s="86" t="s">
        <v>483</v>
      </c>
      <c r="DJJ6" s="86"/>
      <c r="DJK6" s="86" t="s">
        <v>484</v>
      </c>
      <c r="DJL6" s="86"/>
      <c r="DJM6" s="86" t="s">
        <v>485</v>
      </c>
      <c r="DJR6" s="86"/>
      <c r="DJS6" s="86"/>
      <c r="DJT6" s="86"/>
      <c r="DJU6" s="86" t="s">
        <v>482</v>
      </c>
      <c r="DJV6" s="86"/>
      <c r="DJW6" s="86" t="s">
        <v>483</v>
      </c>
      <c r="DJX6" s="86"/>
      <c r="DJY6" s="86" t="s">
        <v>484</v>
      </c>
      <c r="DJZ6" s="86"/>
      <c r="DKA6" s="86" t="s">
        <v>485</v>
      </c>
      <c r="DKF6" s="86"/>
      <c r="DKG6" s="86"/>
      <c r="DKH6" s="86"/>
      <c r="DKI6" s="86" t="s">
        <v>482</v>
      </c>
      <c r="DKJ6" s="86"/>
      <c r="DKK6" s="86" t="s">
        <v>483</v>
      </c>
      <c r="DKL6" s="86"/>
      <c r="DKM6" s="86" t="s">
        <v>484</v>
      </c>
      <c r="DKN6" s="86"/>
      <c r="DKO6" s="86" t="s">
        <v>485</v>
      </c>
      <c r="DKT6" s="86"/>
      <c r="DKU6" s="86"/>
      <c r="DKV6" s="86"/>
      <c r="DKW6" s="86" t="s">
        <v>482</v>
      </c>
      <c r="DKX6" s="86"/>
      <c r="DKY6" s="86" t="s">
        <v>483</v>
      </c>
      <c r="DKZ6" s="86"/>
      <c r="DLA6" s="86" t="s">
        <v>484</v>
      </c>
      <c r="DLB6" s="86"/>
      <c r="DLC6" s="86" t="s">
        <v>485</v>
      </c>
      <c r="DLH6" s="86"/>
      <c r="DLI6" s="86"/>
      <c r="DLJ6" s="86"/>
      <c r="DLK6" s="86" t="s">
        <v>482</v>
      </c>
      <c r="DLL6" s="86"/>
      <c r="DLM6" s="86" t="s">
        <v>483</v>
      </c>
      <c r="DLN6" s="86"/>
      <c r="DLO6" s="86" t="s">
        <v>484</v>
      </c>
      <c r="DLP6" s="86"/>
      <c r="DLQ6" s="86" t="s">
        <v>485</v>
      </c>
      <c r="DLV6" s="86"/>
      <c r="DLW6" s="86"/>
      <c r="DLX6" s="86"/>
      <c r="DLY6" s="86" t="s">
        <v>482</v>
      </c>
      <c r="DLZ6" s="86"/>
      <c r="DMA6" s="86" t="s">
        <v>483</v>
      </c>
      <c r="DMB6" s="86"/>
      <c r="DMC6" s="86" t="s">
        <v>484</v>
      </c>
      <c r="DMD6" s="86"/>
      <c r="DME6" s="86" t="s">
        <v>485</v>
      </c>
      <c r="DMJ6" s="86"/>
      <c r="DMK6" s="86"/>
      <c r="DML6" s="86"/>
      <c r="DMM6" s="86" t="s">
        <v>482</v>
      </c>
      <c r="DMN6" s="86"/>
      <c r="DMO6" s="86" t="s">
        <v>483</v>
      </c>
      <c r="DMP6" s="86"/>
      <c r="DMQ6" s="86" t="s">
        <v>484</v>
      </c>
      <c r="DMR6" s="86"/>
      <c r="DMS6" s="86" t="s">
        <v>485</v>
      </c>
      <c r="DMX6" s="86"/>
      <c r="DMY6" s="86"/>
      <c r="DMZ6" s="86"/>
      <c r="DNA6" s="86" t="s">
        <v>482</v>
      </c>
      <c r="DNB6" s="86"/>
      <c r="DNC6" s="86" t="s">
        <v>483</v>
      </c>
      <c r="DND6" s="86"/>
      <c r="DNE6" s="86" t="s">
        <v>484</v>
      </c>
      <c r="DNF6" s="86"/>
      <c r="DNG6" s="86" t="s">
        <v>485</v>
      </c>
      <c r="DNL6" s="86"/>
      <c r="DNM6" s="86"/>
      <c r="DNN6" s="86"/>
      <c r="DNO6" s="86" t="s">
        <v>482</v>
      </c>
      <c r="DNP6" s="86"/>
      <c r="DNQ6" s="86" t="s">
        <v>483</v>
      </c>
      <c r="DNR6" s="86"/>
      <c r="DNS6" s="86" t="s">
        <v>484</v>
      </c>
      <c r="DNT6" s="86"/>
      <c r="DNU6" s="86" t="s">
        <v>485</v>
      </c>
      <c r="DNZ6" s="86"/>
      <c r="DOA6" s="86"/>
      <c r="DOB6" s="86"/>
      <c r="DOC6" s="86" t="s">
        <v>482</v>
      </c>
      <c r="DOD6" s="86"/>
      <c r="DOE6" s="86" t="s">
        <v>483</v>
      </c>
      <c r="DOF6" s="86"/>
      <c r="DOG6" s="86" t="s">
        <v>484</v>
      </c>
      <c r="DOH6" s="86"/>
      <c r="DOI6" s="86" t="s">
        <v>485</v>
      </c>
      <c r="DON6" s="86"/>
      <c r="DOO6" s="86"/>
      <c r="DOP6" s="86"/>
      <c r="DOQ6" s="86" t="s">
        <v>482</v>
      </c>
      <c r="DOR6" s="86"/>
      <c r="DOS6" s="86" t="s">
        <v>483</v>
      </c>
      <c r="DOT6" s="86"/>
      <c r="DOU6" s="86" t="s">
        <v>484</v>
      </c>
      <c r="DOV6" s="86"/>
      <c r="DOW6" s="86" t="s">
        <v>485</v>
      </c>
      <c r="DPB6" s="86"/>
      <c r="DPC6" s="86"/>
      <c r="DPD6" s="86"/>
      <c r="DPE6" s="86" t="s">
        <v>482</v>
      </c>
      <c r="DPF6" s="86"/>
      <c r="DPG6" s="86" t="s">
        <v>483</v>
      </c>
      <c r="DPH6" s="86"/>
      <c r="DPI6" s="86" t="s">
        <v>484</v>
      </c>
      <c r="DPJ6" s="86"/>
      <c r="DPK6" s="86" t="s">
        <v>485</v>
      </c>
      <c r="DPP6" s="86"/>
      <c r="DPQ6" s="86"/>
      <c r="DPR6" s="86"/>
      <c r="DPS6" s="86" t="s">
        <v>482</v>
      </c>
      <c r="DPT6" s="86"/>
      <c r="DPU6" s="86" t="s">
        <v>483</v>
      </c>
      <c r="DPV6" s="86"/>
      <c r="DPW6" s="86" t="s">
        <v>484</v>
      </c>
      <c r="DPX6" s="86"/>
      <c r="DPY6" s="86" t="s">
        <v>485</v>
      </c>
      <c r="DQD6" s="86"/>
      <c r="DQE6" s="86"/>
      <c r="DQF6" s="86"/>
      <c r="DQG6" s="86" t="s">
        <v>482</v>
      </c>
      <c r="DQH6" s="86"/>
      <c r="DQI6" s="86" t="s">
        <v>483</v>
      </c>
      <c r="DQJ6" s="86"/>
      <c r="DQK6" s="86" t="s">
        <v>484</v>
      </c>
      <c r="DQL6" s="86"/>
      <c r="DQM6" s="86" t="s">
        <v>485</v>
      </c>
      <c r="DQR6" s="86"/>
      <c r="DQS6" s="86"/>
      <c r="DQT6" s="86"/>
      <c r="DQU6" s="86" t="s">
        <v>482</v>
      </c>
      <c r="DQV6" s="86"/>
      <c r="DQW6" s="86" t="s">
        <v>483</v>
      </c>
      <c r="DQX6" s="86"/>
      <c r="DQY6" s="86" t="s">
        <v>484</v>
      </c>
      <c r="DQZ6" s="86"/>
      <c r="DRA6" s="86" t="s">
        <v>485</v>
      </c>
      <c r="DRF6" s="86"/>
      <c r="DRG6" s="86"/>
      <c r="DRH6" s="86"/>
      <c r="DRI6" s="86" t="s">
        <v>482</v>
      </c>
      <c r="DRJ6" s="86"/>
      <c r="DRK6" s="86" t="s">
        <v>483</v>
      </c>
      <c r="DRL6" s="86"/>
      <c r="DRM6" s="86" t="s">
        <v>484</v>
      </c>
      <c r="DRN6" s="86"/>
      <c r="DRO6" s="86" t="s">
        <v>485</v>
      </c>
      <c r="DRT6" s="86"/>
      <c r="DRU6" s="86"/>
      <c r="DRV6" s="86"/>
      <c r="DRW6" s="86" t="s">
        <v>482</v>
      </c>
      <c r="DRX6" s="86"/>
      <c r="DRY6" s="86" t="s">
        <v>483</v>
      </c>
      <c r="DRZ6" s="86"/>
      <c r="DSA6" s="86" t="s">
        <v>484</v>
      </c>
      <c r="DSB6" s="86"/>
      <c r="DSC6" s="86" t="s">
        <v>485</v>
      </c>
      <c r="DSH6" s="86"/>
      <c r="DSI6" s="86"/>
      <c r="DSJ6" s="86"/>
      <c r="DSK6" s="86" t="s">
        <v>482</v>
      </c>
      <c r="DSL6" s="86"/>
      <c r="DSM6" s="86" t="s">
        <v>483</v>
      </c>
      <c r="DSN6" s="86"/>
      <c r="DSO6" s="86" t="s">
        <v>484</v>
      </c>
      <c r="DSP6" s="86"/>
      <c r="DSQ6" s="86" t="s">
        <v>485</v>
      </c>
      <c r="DSV6" s="86"/>
      <c r="DSW6" s="86"/>
      <c r="DSX6" s="86"/>
      <c r="DSY6" s="86" t="s">
        <v>482</v>
      </c>
      <c r="DSZ6" s="86"/>
      <c r="DTA6" s="86" t="s">
        <v>483</v>
      </c>
      <c r="DTB6" s="86"/>
      <c r="DTC6" s="86" t="s">
        <v>484</v>
      </c>
      <c r="DTD6" s="86"/>
      <c r="DTE6" s="86" t="s">
        <v>485</v>
      </c>
      <c r="DTJ6" s="86"/>
      <c r="DTK6" s="86"/>
      <c r="DTL6" s="86"/>
      <c r="DTM6" s="86" t="s">
        <v>482</v>
      </c>
      <c r="DTN6" s="86"/>
      <c r="DTO6" s="86" t="s">
        <v>483</v>
      </c>
      <c r="DTP6" s="86"/>
      <c r="DTQ6" s="86" t="s">
        <v>484</v>
      </c>
      <c r="DTR6" s="86"/>
      <c r="DTS6" s="86" t="s">
        <v>485</v>
      </c>
      <c r="DTX6" s="86"/>
      <c r="DTY6" s="86"/>
      <c r="DTZ6" s="86"/>
      <c r="DUA6" s="86" t="s">
        <v>482</v>
      </c>
      <c r="DUB6" s="86"/>
      <c r="DUC6" s="86" t="s">
        <v>483</v>
      </c>
      <c r="DUD6" s="86"/>
      <c r="DUE6" s="86" t="s">
        <v>484</v>
      </c>
      <c r="DUF6" s="86"/>
      <c r="DUG6" s="86" t="s">
        <v>485</v>
      </c>
      <c r="DUL6" s="86"/>
      <c r="DUM6" s="86"/>
      <c r="DUN6" s="86"/>
      <c r="DUO6" s="86" t="s">
        <v>482</v>
      </c>
      <c r="DUP6" s="86"/>
      <c r="DUQ6" s="86" t="s">
        <v>483</v>
      </c>
      <c r="DUR6" s="86"/>
      <c r="DUS6" s="86" t="s">
        <v>484</v>
      </c>
      <c r="DUT6" s="86"/>
      <c r="DUU6" s="86" t="s">
        <v>485</v>
      </c>
      <c r="DUZ6" s="86"/>
      <c r="DVA6" s="86"/>
      <c r="DVB6" s="86"/>
      <c r="DVC6" s="86" t="s">
        <v>482</v>
      </c>
      <c r="DVD6" s="86"/>
      <c r="DVE6" s="86" t="s">
        <v>483</v>
      </c>
      <c r="DVF6" s="86"/>
      <c r="DVG6" s="86" t="s">
        <v>484</v>
      </c>
      <c r="DVH6" s="86"/>
      <c r="DVI6" s="86" t="s">
        <v>485</v>
      </c>
      <c r="DVN6" s="86"/>
      <c r="DVO6" s="86"/>
      <c r="DVP6" s="86"/>
      <c r="DVQ6" s="86" t="s">
        <v>482</v>
      </c>
      <c r="DVR6" s="86"/>
      <c r="DVS6" s="86" t="s">
        <v>483</v>
      </c>
      <c r="DVT6" s="86"/>
      <c r="DVU6" s="86" t="s">
        <v>484</v>
      </c>
      <c r="DVV6" s="86"/>
      <c r="DVW6" s="86" t="s">
        <v>485</v>
      </c>
      <c r="DWB6" s="86"/>
      <c r="DWC6" s="86"/>
      <c r="DWD6" s="86"/>
      <c r="DWE6" s="86" t="s">
        <v>482</v>
      </c>
      <c r="DWF6" s="86"/>
      <c r="DWG6" s="86" t="s">
        <v>483</v>
      </c>
      <c r="DWH6" s="86"/>
      <c r="DWI6" s="86" t="s">
        <v>484</v>
      </c>
      <c r="DWJ6" s="86"/>
      <c r="DWK6" s="86" t="s">
        <v>485</v>
      </c>
      <c r="DWP6" s="86"/>
      <c r="DWQ6" s="86"/>
      <c r="DWR6" s="86"/>
      <c r="DWS6" s="86" t="s">
        <v>482</v>
      </c>
      <c r="DWT6" s="86"/>
      <c r="DWU6" s="86" t="s">
        <v>483</v>
      </c>
      <c r="DWV6" s="86"/>
      <c r="DWW6" s="86" t="s">
        <v>484</v>
      </c>
      <c r="DWX6" s="86"/>
      <c r="DWY6" s="86" t="s">
        <v>485</v>
      </c>
      <c r="DXD6" s="86"/>
      <c r="DXE6" s="86"/>
      <c r="DXF6" s="86"/>
      <c r="DXG6" s="86" t="s">
        <v>482</v>
      </c>
      <c r="DXH6" s="86"/>
      <c r="DXI6" s="86" t="s">
        <v>483</v>
      </c>
      <c r="DXJ6" s="86"/>
      <c r="DXK6" s="86" t="s">
        <v>484</v>
      </c>
      <c r="DXL6" s="86"/>
      <c r="DXM6" s="86" t="s">
        <v>485</v>
      </c>
      <c r="DXR6" s="86"/>
      <c r="DXS6" s="86"/>
      <c r="DXT6" s="86"/>
      <c r="DXU6" s="86" t="s">
        <v>482</v>
      </c>
      <c r="DXV6" s="86"/>
      <c r="DXW6" s="86" t="s">
        <v>483</v>
      </c>
      <c r="DXX6" s="86"/>
      <c r="DXY6" s="86" t="s">
        <v>484</v>
      </c>
      <c r="DXZ6" s="86"/>
      <c r="DYA6" s="86" t="s">
        <v>485</v>
      </c>
      <c r="DYF6" s="86"/>
      <c r="DYG6" s="86"/>
      <c r="DYH6" s="86"/>
      <c r="DYI6" s="86" t="s">
        <v>482</v>
      </c>
      <c r="DYJ6" s="86"/>
      <c r="DYK6" s="86" t="s">
        <v>483</v>
      </c>
      <c r="DYL6" s="86"/>
      <c r="DYM6" s="86" t="s">
        <v>484</v>
      </c>
      <c r="DYN6" s="86"/>
      <c r="DYO6" s="86" t="s">
        <v>485</v>
      </c>
      <c r="DYT6" s="86"/>
      <c r="DYU6" s="86"/>
      <c r="DYV6" s="86"/>
      <c r="DYW6" s="86" t="s">
        <v>482</v>
      </c>
      <c r="DYX6" s="86"/>
      <c r="DYY6" s="86" t="s">
        <v>483</v>
      </c>
      <c r="DYZ6" s="86"/>
      <c r="DZA6" s="86" t="s">
        <v>484</v>
      </c>
      <c r="DZB6" s="86"/>
      <c r="DZC6" s="86" t="s">
        <v>485</v>
      </c>
      <c r="DZH6" s="86"/>
      <c r="DZI6" s="86"/>
      <c r="DZJ6" s="86"/>
      <c r="DZK6" s="86" t="s">
        <v>482</v>
      </c>
      <c r="DZL6" s="86"/>
      <c r="DZM6" s="86" t="s">
        <v>483</v>
      </c>
      <c r="DZN6" s="86"/>
      <c r="DZO6" s="86" t="s">
        <v>484</v>
      </c>
      <c r="DZP6" s="86"/>
      <c r="DZQ6" s="86" t="s">
        <v>485</v>
      </c>
      <c r="DZV6" s="86"/>
      <c r="DZW6" s="86"/>
      <c r="DZX6" s="86"/>
      <c r="DZY6" s="86" t="s">
        <v>482</v>
      </c>
      <c r="DZZ6" s="86"/>
      <c r="EAA6" s="86" t="s">
        <v>483</v>
      </c>
      <c r="EAB6" s="86"/>
      <c r="EAC6" s="86" t="s">
        <v>484</v>
      </c>
      <c r="EAD6" s="86"/>
      <c r="EAE6" s="86" t="s">
        <v>485</v>
      </c>
      <c r="EAJ6" s="86"/>
      <c r="EAK6" s="86"/>
      <c r="EAL6" s="86"/>
      <c r="EAM6" s="86" t="s">
        <v>482</v>
      </c>
      <c r="EAN6" s="86"/>
      <c r="EAO6" s="86" t="s">
        <v>483</v>
      </c>
      <c r="EAP6" s="86"/>
      <c r="EAQ6" s="86" t="s">
        <v>484</v>
      </c>
      <c r="EAR6" s="86"/>
      <c r="EAS6" s="86" t="s">
        <v>485</v>
      </c>
      <c r="EAX6" s="86"/>
      <c r="EAY6" s="86"/>
      <c r="EAZ6" s="86"/>
      <c r="EBA6" s="86" t="s">
        <v>482</v>
      </c>
      <c r="EBB6" s="86"/>
      <c r="EBC6" s="86" t="s">
        <v>483</v>
      </c>
      <c r="EBD6" s="86"/>
      <c r="EBE6" s="86" t="s">
        <v>484</v>
      </c>
      <c r="EBF6" s="86"/>
      <c r="EBG6" s="86" t="s">
        <v>485</v>
      </c>
      <c r="EBL6" s="86"/>
      <c r="EBM6" s="86"/>
      <c r="EBN6" s="86"/>
      <c r="EBO6" s="86" t="s">
        <v>482</v>
      </c>
      <c r="EBP6" s="86"/>
      <c r="EBQ6" s="86" t="s">
        <v>483</v>
      </c>
      <c r="EBR6" s="86"/>
      <c r="EBS6" s="86" t="s">
        <v>484</v>
      </c>
      <c r="EBT6" s="86"/>
      <c r="EBU6" s="86" t="s">
        <v>485</v>
      </c>
      <c r="EBZ6" s="86"/>
      <c r="ECA6" s="86"/>
      <c r="ECB6" s="86"/>
      <c r="ECC6" s="86" t="s">
        <v>482</v>
      </c>
      <c r="ECD6" s="86"/>
      <c r="ECE6" s="86" t="s">
        <v>483</v>
      </c>
      <c r="ECF6" s="86"/>
      <c r="ECG6" s="86" t="s">
        <v>484</v>
      </c>
      <c r="ECH6" s="86"/>
      <c r="ECI6" s="86" t="s">
        <v>485</v>
      </c>
      <c r="ECN6" s="86"/>
      <c r="ECO6" s="86"/>
      <c r="ECP6" s="86"/>
      <c r="ECQ6" s="86" t="s">
        <v>482</v>
      </c>
      <c r="ECR6" s="86"/>
      <c r="ECS6" s="86" t="s">
        <v>483</v>
      </c>
      <c r="ECT6" s="86"/>
      <c r="ECU6" s="86" t="s">
        <v>484</v>
      </c>
      <c r="ECV6" s="86"/>
      <c r="ECW6" s="86" t="s">
        <v>485</v>
      </c>
      <c r="EDB6" s="86"/>
      <c r="EDC6" s="86"/>
      <c r="EDD6" s="86"/>
      <c r="EDE6" s="86" t="s">
        <v>482</v>
      </c>
      <c r="EDF6" s="86"/>
      <c r="EDG6" s="86" t="s">
        <v>483</v>
      </c>
      <c r="EDH6" s="86"/>
      <c r="EDI6" s="86" t="s">
        <v>484</v>
      </c>
      <c r="EDJ6" s="86"/>
      <c r="EDK6" s="86" t="s">
        <v>485</v>
      </c>
      <c r="EDP6" s="86"/>
      <c r="EDQ6" s="86"/>
      <c r="EDR6" s="86"/>
      <c r="EDS6" s="86" t="s">
        <v>482</v>
      </c>
      <c r="EDT6" s="86"/>
      <c r="EDU6" s="86" t="s">
        <v>483</v>
      </c>
      <c r="EDV6" s="86"/>
      <c r="EDW6" s="86" t="s">
        <v>484</v>
      </c>
      <c r="EDX6" s="86"/>
      <c r="EDY6" s="86" t="s">
        <v>485</v>
      </c>
      <c r="EED6" s="86"/>
      <c r="EEE6" s="86"/>
      <c r="EEF6" s="86"/>
      <c r="EEG6" s="86" t="s">
        <v>482</v>
      </c>
      <c r="EEH6" s="86"/>
      <c r="EEI6" s="86" t="s">
        <v>483</v>
      </c>
      <c r="EEJ6" s="86"/>
      <c r="EEK6" s="86" t="s">
        <v>484</v>
      </c>
      <c r="EEL6" s="86"/>
      <c r="EEM6" s="86" t="s">
        <v>485</v>
      </c>
      <c r="EER6" s="86"/>
      <c r="EES6" s="86"/>
      <c r="EET6" s="86"/>
      <c r="EEU6" s="86" t="s">
        <v>482</v>
      </c>
      <c r="EEV6" s="86"/>
      <c r="EEW6" s="86" t="s">
        <v>483</v>
      </c>
      <c r="EEX6" s="86"/>
      <c r="EEY6" s="86" t="s">
        <v>484</v>
      </c>
      <c r="EEZ6" s="86"/>
      <c r="EFA6" s="86" t="s">
        <v>485</v>
      </c>
      <c r="EFF6" s="86"/>
      <c r="EFG6" s="86"/>
      <c r="EFH6" s="86"/>
      <c r="EFI6" s="86" t="s">
        <v>482</v>
      </c>
      <c r="EFJ6" s="86"/>
      <c r="EFK6" s="86" t="s">
        <v>483</v>
      </c>
      <c r="EFL6" s="86"/>
      <c r="EFM6" s="86" t="s">
        <v>484</v>
      </c>
      <c r="EFN6" s="86"/>
      <c r="EFO6" s="86" t="s">
        <v>485</v>
      </c>
      <c r="EFT6" s="86"/>
      <c r="EFU6" s="86"/>
      <c r="EFV6" s="86"/>
      <c r="EFW6" s="86" t="s">
        <v>482</v>
      </c>
      <c r="EFX6" s="86"/>
      <c r="EFY6" s="86" t="s">
        <v>483</v>
      </c>
      <c r="EFZ6" s="86"/>
      <c r="EGA6" s="86" t="s">
        <v>484</v>
      </c>
      <c r="EGB6" s="86"/>
      <c r="EGC6" s="86" t="s">
        <v>485</v>
      </c>
      <c r="EGH6" s="86"/>
      <c r="EGI6" s="86"/>
      <c r="EGJ6" s="86"/>
      <c r="EGK6" s="86" t="s">
        <v>482</v>
      </c>
      <c r="EGL6" s="86"/>
      <c r="EGM6" s="86" t="s">
        <v>483</v>
      </c>
      <c r="EGN6" s="86"/>
      <c r="EGO6" s="86" t="s">
        <v>484</v>
      </c>
      <c r="EGP6" s="86"/>
      <c r="EGQ6" s="86" t="s">
        <v>485</v>
      </c>
      <c r="EGV6" s="86"/>
      <c r="EGW6" s="86"/>
      <c r="EGX6" s="86"/>
      <c r="EGY6" s="86" t="s">
        <v>482</v>
      </c>
      <c r="EGZ6" s="86"/>
      <c r="EHA6" s="86" t="s">
        <v>483</v>
      </c>
      <c r="EHB6" s="86"/>
      <c r="EHC6" s="86" t="s">
        <v>484</v>
      </c>
      <c r="EHD6" s="86"/>
      <c r="EHE6" s="86" t="s">
        <v>485</v>
      </c>
      <c r="EHJ6" s="86"/>
      <c r="EHK6" s="86"/>
      <c r="EHL6" s="86"/>
      <c r="EHM6" s="86" t="s">
        <v>482</v>
      </c>
      <c r="EHN6" s="86"/>
      <c r="EHO6" s="86" t="s">
        <v>483</v>
      </c>
      <c r="EHP6" s="86"/>
      <c r="EHQ6" s="86" t="s">
        <v>484</v>
      </c>
      <c r="EHR6" s="86"/>
      <c r="EHS6" s="86" t="s">
        <v>485</v>
      </c>
      <c r="EHX6" s="86"/>
      <c r="EHY6" s="86"/>
      <c r="EHZ6" s="86"/>
      <c r="EIA6" s="86" t="s">
        <v>482</v>
      </c>
      <c r="EIB6" s="86"/>
      <c r="EIC6" s="86" t="s">
        <v>483</v>
      </c>
      <c r="EID6" s="86"/>
      <c r="EIE6" s="86" t="s">
        <v>484</v>
      </c>
      <c r="EIF6" s="86"/>
      <c r="EIG6" s="86" t="s">
        <v>485</v>
      </c>
      <c r="EIL6" s="86"/>
      <c r="EIM6" s="86"/>
      <c r="EIN6" s="86"/>
      <c r="EIO6" s="86" t="s">
        <v>482</v>
      </c>
      <c r="EIP6" s="86"/>
      <c r="EIQ6" s="86" t="s">
        <v>483</v>
      </c>
      <c r="EIR6" s="86"/>
      <c r="EIS6" s="86" t="s">
        <v>484</v>
      </c>
      <c r="EIT6" s="86"/>
      <c r="EIU6" s="86" t="s">
        <v>485</v>
      </c>
      <c r="EIZ6" s="86"/>
      <c r="EJA6" s="86"/>
      <c r="EJB6" s="86"/>
      <c r="EJC6" s="86" t="s">
        <v>482</v>
      </c>
      <c r="EJD6" s="86"/>
      <c r="EJE6" s="86" t="s">
        <v>483</v>
      </c>
      <c r="EJF6" s="86"/>
      <c r="EJG6" s="86" t="s">
        <v>484</v>
      </c>
      <c r="EJH6" s="86"/>
      <c r="EJI6" s="86" t="s">
        <v>485</v>
      </c>
      <c r="EJN6" s="86"/>
      <c r="EJO6" s="86"/>
      <c r="EJP6" s="86"/>
      <c r="EJQ6" s="86" t="s">
        <v>482</v>
      </c>
      <c r="EJR6" s="86"/>
      <c r="EJS6" s="86" t="s">
        <v>483</v>
      </c>
      <c r="EJT6" s="86"/>
      <c r="EJU6" s="86" t="s">
        <v>484</v>
      </c>
      <c r="EJV6" s="86"/>
      <c r="EJW6" s="86" t="s">
        <v>485</v>
      </c>
      <c r="EKB6" s="86"/>
      <c r="EKC6" s="86"/>
      <c r="EKD6" s="86"/>
      <c r="EKE6" s="86" t="s">
        <v>482</v>
      </c>
      <c r="EKF6" s="86"/>
      <c r="EKG6" s="86" t="s">
        <v>483</v>
      </c>
      <c r="EKH6" s="86"/>
      <c r="EKI6" s="86" t="s">
        <v>484</v>
      </c>
      <c r="EKJ6" s="86"/>
      <c r="EKK6" s="86" t="s">
        <v>485</v>
      </c>
      <c r="EKP6" s="86"/>
      <c r="EKQ6" s="86"/>
      <c r="EKR6" s="86"/>
      <c r="EKS6" s="86" t="s">
        <v>482</v>
      </c>
      <c r="EKT6" s="86"/>
      <c r="EKU6" s="86" t="s">
        <v>483</v>
      </c>
      <c r="EKV6" s="86"/>
      <c r="EKW6" s="86" t="s">
        <v>484</v>
      </c>
      <c r="EKX6" s="86"/>
      <c r="EKY6" s="86" t="s">
        <v>485</v>
      </c>
      <c r="ELD6" s="86"/>
      <c r="ELE6" s="86"/>
      <c r="ELF6" s="86"/>
      <c r="ELG6" s="86" t="s">
        <v>482</v>
      </c>
      <c r="ELH6" s="86"/>
      <c r="ELI6" s="86" t="s">
        <v>483</v>
      </c>
      <c r="ELJ6" s="86"/>
      <c r="ELK6" s="86" t="s">
        <v>484</v>
      </c>
      <c r="ELL6" s="86"/>
      <c r="ELM6" s="86" t="s">
        <v>485</v>
      </c>
      <c r="ELR6" s="86"/>
      <c r="ELS6" s="86"/>
      <c r="ELT6" s="86"/>
      <c r="ELU6" s="86" t="s">
        <v>482</v>
      </c>
      <c r="ELV6" s="86"/>
      <c r="ELW6" s="86" t="s">
        <v>483</v>
      </c>
      <c r="ELX6" s="86"/>
      <c r="ELY6" s="86" t="s">
        <v>484</v>
      </c>
      <c r="ELZ6" s="86"/>
      <c r="EMA6" s="86" t="s">
        <v>485</v>
      </c>
      <c r="EMF6" s="86"/>
      <c r="EMG6" s="86"/>
      <c r="EMH6" s="86"/>
      <c r="EMI6" s="86" t="s">
        <v>482</v>
      </c>
      <c r="EMJ6" s="86"/>
      <c r="EMK6" s="86" t="s">
        <v>483</v>
      </c>
      <c r="EML6" s="86"/>
      <c r="EMM6" s="86" t="s">
        <v>484</v>
      </c>
      <c r="EMN6" s="86"/>
      <c r="EMO6" s="86" t="s">
        <v>485</v>
      </c>
      <c r="EMT6" s="86"/>
      <c r="EMU6" s="86"/>
      <c r="EMV6" s="86"/>
      <c r="EMW6" s="86" t="s">
        <v>482</v>
      </c>
      <c r="EMX6" s="86"/>
      <c r="EMY6" s="86" t="s">
        <v>483</v>
      </c>
      <c r="EMZ6" s="86"/>
      <c r="ENA6" s="86" t="s">
        <v>484</v>
      </c>
      <c r="ENB6" s="86"/>
      <c r="ENC6" s="86" t="s">
        <v>485</v>
      </c>
      <c r="ENH6" s="86"/>
      <c r="ENI6" s="86"/>
      <c r="ENJ6" s="86"/>
      <c r="ENK6" s="86" t="s">
        <v>482</v>
      </c>
      <c r="ENL6" s="86"/>
      <c r="ENM6" s="86" t="s">
        <v>483</v>
      </c>
      <c r="ENN6" s="86"/>
      <c r="ENO6" s="86" t="s">
        <v>484</v>
      </c>
      <c r="ENP6" s="86"/>
      <c r="ENQ6" s="86" t="s">
        <v>485</v>
      </c>
      <c r="ENV6" s="86"/>
      <c r="ENW6" s="86"/>
      <c r="ENX6" s="86"/>
      <c r="ENY6" s="86" t="s">
        <v>482</v>
      </c>
      <c r="ENZ6" s="86"/>
      <c r="EOA6" s="86" t="s">
        <v>483</v>
      </c>
      <c r="EOB6" s="86"/>
      <c r="EOC6" s="86" t="s">
        <v>484</v>
      </c>
      <c r="EOD6" s="86"/>
      <c r="EOE6" s="86" t="s">
        <v>485</v>
      </c>
      <c r="EOJ6" s="86"/>
      <c r="EOK6" s="86"/>
      <c r="EOL6" s="86"/>
      <c r="EOM6" s="86" t="s">
        <v>482</v>
      </c>
      <c r="EON6" s="86"/>
      <c r="EOO6" s="86" t="s">
        <v>483</v>
      </c>
      <c r="EOP6" s="86"/>
      <c r="EOQ6" s="86" t="s">
        <v>484</v>
      </c>
      <c r="EOR6" s="86"/>
      <c r="EOS6" s="86" t="s">
        <v>485</v>
      </c>
      <c r="EOX6" s="86"/>
      <c r="EOY6" s="86"/>
      <c r="EOZ6" s="86"/>
      <c r="EPA6" s="86" t="s">
        <v>482</v>
      </c>
      <c r="EPB6" s="86"/>
      <c r="EPC6" s="86" t="s">
        <v>483</v>
      </c>
      <c r="EPD6" s="86"/>
      <c r="EPE6" s="86" t="s">
        <v>484</v>
      </c>
      <c r="EPF6" s="86"/>
      <c r="EPG6" s="86" t="s">
        <v>485</v>
      </c>
      <c r="EPL6" s="86"/>
      <c r="EPM6" s="86"/>
      <c r="EPN6" s="86"/>
      <c r="EPO6" s="86" t="s">
        <v>482</v>
      </c>
      <c r="EPP6" s="86"/>
      <c r="EPQ6" s="86" t="s">
        <v>483</v>
      </c>
      <c r="EPR6" s="86"/>
      <c r="EPS6" s="86" t="s">
        <v>484</v>
      </c>
      <c r="EPT6" s="86"/>
      <c r="EPU6" s="86" t="s">
        <v>485</v>
      </c>
      <c r="EPZ6" s="86"/>
      <c r="EQA6" s="86"/>
      <c r="EQB6" s="86"/>
      <c r="EQC6" s="86" t="s">
        <v>482</v>
      </c>
      <c r="EQD6" s="86"/>
      <c r="EQE6" s="86" t="s">
        <v>483</v>
      </c>
      <c r="EQF6" s="86"/>
      <c r="EQG6" s="86" t="s">
        <v>484</v>
      </c>
      <c r="EQH6" s="86"/>
      <c r="EQI6" s="86" t="s">
        <v>485</v>
      </c>
      <c r="EQN6" s="86"/>
      <c r="EQO6" s="86"/>
      <c r="EQP6" s="86"/>
      <c r="EQQ6" s="86" t="s">
        <v>482</v>
      </c>
      <c r="EQR6" s="86"/>
      <c r="EQS6" s="86" t="s">
        <v>483</v>
      </c>
      <c r="EQT6" s="86"/>
      <c r="EQU6" s="86" t="s">
        <v>484</v>
      </c>
      <c r="EQV6" s="86"/>
      <c r="EQW6" s="86" t="s">
        <v>485</v>
      </c>
      <c r="ERB6" s="86"/>
      <c r="ERC6" s="86"/>
      <c r="ERD6" s="86"/>
      <c r="ERE6" s="86" t="s">
        <v>482</v>
      </c>
      <c r="ERF6" s="86"/>
      <c r="ERG6" s="86" t="s">
        <v>483</v>
      </c>
      <c r="ERH6" s="86"/>
      <c r="ERI6" s="86" t="s">
        <v>484</v>
      </c>
      <c r="ERJ6" s="86"/>
      <c r="ERK6" s="86" t="s">
        <v>485</v>
      </c>
      <c r="ERP6" s="86"/>
      <c r="ERQ6" s="86"/>
      <c r="ERR6" s="86"/>
      <c r="ERS6" s="86" t="s">
        <v>482</v>
      </c>
      <c r="ERT6" s="86"/>
      <c r="ERU6" s="86" t="s">
        <v>483</v>
      </c>
      <c r="ERV6" s="86"/>
      <c r="ERW6" s="86" t="s">
        <v>484</v>
      </c>
      <c r="ERX6" s="86"/>
      <c r="ERY6" s="86" t="s">
        <v>485</v>
      </c>
      <c r="ESD6" s="86"/>
      <c r="ESE6" s="86"/>
      <c r="ESF6" s="86"/>
      <c r="ESG6" s="86" t="s">
        <v>482</v>
      </c>
      <c r="ESH6" s="86"/>
      <c r="ESI6" s="86" t="s">
        <v>483</v>
      </c>
      <c r="ESJ6" s="86"/>
      <c r="ESK6" s="86" t="s">
        <v>484</v>
      </c>
      <c r="ESL6" s="86"/>
      <c r="ESM6" s="86" t="s">
        <v>485</v>
      </c>
      <c r="ESR6" s="86"/>
      <c r="ESS6" s="86"/>
      <c r="EST6" s="86"/>
      <c r="ESU6" s="86" t="s">
        <v>482</v>
      </c>
      <c r="ESV6" s="86"/>
      <c r="ESW6" s="86" t="s">
        <v>483</v>
      </c>
      <c r="ESX6" s="86"/>
      <c r="ESY6" s="86" t="s">
        <v>484</v>
      </c>
      <c r="ESZ6" s="86"/>
      <c r="ETA6" s="86" t="s">
        <v>485</v>
      </c>
      <c r="ETF6" s="86"/>
      <c r="ETG6" s="86"/>
      <c r="ETH6" s="86"/>
      <c r="ETI6" s="86" t="s">
        <v>482</v>
      </c>
      <c r="ETJ6" s="86"/>
      <c r="ETK6" s="86" t="s">
        <v>483</v>
      </c>
      <c r="ETL6" s="86"/>
      <c r="ETM6" s="86" t="s">
        <v>484</v>
      </c>
      <c r="ETN6" s="86"/>
      <c r="ETO6" s="86" t="s">
        <v>485</v>
      </c>
      <c r="ETT6" s="86"/>
      <c r="ETU6" s="86"/>
      <c r="ETV6" s="86"/>
      <c r="ETW6" s="86" t="s">
        <v>482</v>
      </c>
      <c r="ETX6" s="86"/>
      <c r="ETY6" s="86" t="s">
        <v>483</v>
      </c>
      <c r="ETZ6" s="86"/>
      <c r="EUA6" s="86" t="s">
        <v>484</v>
      </c>
      <c r="EUB6" s="86"/>
      <c r="EUC6" s="86" t="s">
        <v>485</v>
      </c>
      <c r="EUH6" s="86"/>
      <c r="EUI6" s="86"/>
      <c r="EUJ6" s="86"/>
      <c r="EUK6" s="86" t="s">
        <v>482</v>
      </c>
      <c r="EUL6" s="86"/>
      <c r="EUM6" s="86" t="s">
        <v>483</v>
      </c>
      <c r="EUN6" s="86"/>
      <c r="EUO6" s="86" t="s">
        <v>484</v>
      </c>
      <c r="EUP6" s="86"/>
      <c r="EUQ6" s="86" t="s">
        <v>485</v>
      </c>
      <c r="EUV6" s="86"/>
      <c r="EUW6" s="86"/>
      <c r="EUX6" s="86"/>
      <c r="EUY6" s="86" t="s">
        <v>482</v>
      </c>
      <c r="EUZ6" s="86"/>
      <c r="EVA6" s="86" t="s">
        <v>483</v>
      </c>
      <c r="EVB6" s="86"/>
      <c r="EVC6" s="86" t="s">
        <v>484</v>
      </c>
      <c r="EVD6" s="86"/>
      <c r="EVE6" s="86" t="s">
        <v>485</v>
      </c>
      <c r="EVJ6" s="86"/>
      <c r="EVK6" s="86"/>
      <c r="EVL6" s="86"/>
      <c r="EVM6" s="86" t="s">
        <v>482</v>
      </c>
      <c r="EVN6" s="86"/>
      <c r="EVO6" s="86" t="s">
        <v>483</v>
      </c>
      <c r="EVP6" s="86"/>
      <c r="EVQ6" s="86" t="s">
        <v>484</v>
      </c>
      <c r="EVR6" s="86"/>
      <c r="EVS6" s="86" t="s">
        <v>485</v>
      </c>
      <c r="EVX6" s="86"/>
      <c r="EVY6" s="86"/>
      <c r="EVZ6" s="86"/>
      <c r="EWA6" s="86" t="s">
        <v>482</v>
      </c>
      <c r="EWB6" s="86"/>
      <c r="EWC6" s="86" t="s">
        <v>483</v>
      </c>
      <c r="EWD6" s="86"/>
      <c r="EWE6" s="86" t="s">
        <v>484</v>
      </c>
      <c r="EWF6" s="86"/>
      <c r="EWG6" s="86" t="s">
        <v>485</v>
      </c>
      <c r="EWL6" s="86"/>
      <c r="EWM6" s="86"/>
      <c r="EWN6" s="86"/>
      <c r="EWO6" s="86" t="s">
        <v>482</v>
      </c>
      <c r="EWP6" s="86"/>
      <c r="EWQ6" s="86" t="s">
        <v>483</v>
      </c>
      <c r="EWR6" s="86"/>
      <c r="EWS6" s="86" t="s">
        <v>484</v>
      </c>
      <c r="EWT6" s="86"/>
      <c r="EWU6" s="86" t="s">
        <v>485</v>
      </c>
      <c r="EWZ6" s="86"/>
      <c r="EXA6" s="86"/>
      <c r="EXB6" s="86"/>
      <c r="EXC6" s="86" t="s">
        <v>482</v>
      </c>
      <c r="EXD6" s="86"/>
      <c r="EXE6" s="86" t="s">
        <v>483</v>
      </c>
      <c r="EXF6" s="86"/>
      <c r="EXG6" s="86" t="s">
        <v>484</v>
      </c>
      <c r="EXH6" s="86"/>
      <c r="EXI6" s="86" t="s">
        <v>485</v>
      </c>
      <c r="EXN6" s="86"/>
      <c r="EXO6" s="86"/>
      <c r="EXP6" s="86"/>
      <c r="EXQ6" s="86" t="s">
        <v>482</v>
      </c>
      <c r="EXR6" s="86"/>
      <c r="EXS6" s="86" t="s">
        <v>483</v>
      </c>
      <c r="EXT6" s="86"/>
      <c r="EXU6" s="86" t="s">
        <v>484</v>
      </c>
      <c r="EXV6" s="86"/>
      <c r="EXW6" s="86" t="s">
        <v>485</v>
      </c>
      <c r="EYB6" s="86"/>
      <c r="EYC6" s="86"/>
      <c r="EYD6" s="86"/>
      <c r="EYE6" s="86" t="s">
        <v>482</v>
      </c>
      <c r="EYF6" s="86"/>
      <c r="EYG6" s="86" t="s">
        <v>483</v>
      </c>
      <c r="EYH6" s="86"/>
      <c r="EYI6" s="86" t="s">
        <v>484</v>
      </c>
      <c r="EYJ6" s="86"/>
      <c r="EYK6" s="86" t="s">
        <v>485</v>
      </c>
      <c r="EYP6" s="86"/>
      <c r="EYQ6" s="86"/>
      <c r="EYR6" s="86"/>
      <c r="EYS6" s="86" t="s">
        <v>482</v>
      </c>
      <c r="EYT6" s="86"/>
      <c r="EYU6" s="86" t="s">
        <v>483</v>
      </c>
      <c r="EYV6" s="86"/>
      <c r="EYW6" s="86" t="s">
        <v>484</v>
      </c>
      <c r="EYX6" s="86"/>
      <c r="EYY6" s="86" t="s">
        <v>485</v>
      </c>
      <c r="EZD6" s="86"/>
      <c r="EZE6" s="86"/>
      <c r="EZF6" s="86"/>
      <c r="EZG6" s="86" t="s">
        <v>482</v>
      </c>
      <c r="EZH6" s="86"/>
      <c r="EZI6" s="86" t="s">
        <v>483</v>
      </c>
      <c r="EZJ6" s="86"/>
      <c r="EZK6" s="86" t="s">
        <v>484</v>
      </c>
      <c r="EZL6" s="86"/>
      <c r="EZM6" s="86" t="s">
        <v>485</v>
      </c>
      <c r="EZR6" s="86"/>
      <c r="EZS6" s="86"/>
      <c r="EZT6" s="86"/>
      <c r="EZU6" s="86" t="s">
        <v>482</v>
      </c>
      <c r="EZV6" s="86"/>
      <c r="EZW6" s="86" t="s">
        <v>483</v>
      </c>
      <c r="EZX6" s="86"/>
      <c r="EZY6" s="86" t="s">
        <v>484</v>
      </c>
      <c r="EZZ6" s="86"/>
      <c r="FAA6" s="86" t="s">
        <v>485</v>
      </c>
      <c r="FAF6" s="86"/>
      <c r="FAG6" s="86"/>
      <c r="FAH6" s="86"/>
      <c r="FAI6" s="86" t="s">
        <v>482</v>
      </c>
      <c r="FAJ6" s="86"/>
      <c r="FAK6" s="86" t="s">
        <v>483</v>
      </c>
      <c r="FAL6" s="86"/>
      <c r="FAM6" s="86" t="s">
        <v>484</v>
      </c>
      <c r="FAN6" s="86"/>
      <c r="FAO6" s="86" t="s">
        <v>485</v>
      </c>
      <c r="FAT6" s="86"/>
      <c r="FAU6" s="86"/>
      <c r="FAV6" s="86"/>
      <c r="FAW6" s="86" t="s">
        <v>482</v>
      </c>
      <c r="FAX6" s="86"/>
      <c r="FAY6" s="86" t="s">
        <v>483</v>
      </c>
      <c r="FAZ6" s="86"/>
      <c r="FBA6" s="86" t="s">
        <v>484</v>
      </c>
      <c r="FBB6" s="86"/>
      <c r="FBC6" s="86" t="s">
        <v>485</v>
      </c>
      <c r="FBH6" s="86"/>
      <c r="FBI6" s="86"/>
      <c r="FBJ6" s="86"/>
      <c r="FBK6" s="86" t="s">
        <v>482</v>
      </c>
      <c r="FBL6" s="86"/>
      <c r="FBM6" s="86" t="s">
        <v>483</v>
      </c>
      <c r="FBN6" s="86"/>
      <c r="FBO6" s="86" t="s">
        <v>484</v>
      </c>
      <c r="FBP6" s="86"/>
      <c r="FBQ6" s="86" t="s">
        <v>485</v>
      </c>
      <c r="FBV6" s="86"/>
      <c r="FBW6" s="86"/>
      <c r="FBX6" s="86"/>
      <c r="FBY6" s="86" t="s">
        <v>482</v>
      </c>
      <c r="FBZ6" s="86"/>
      <c r="FCA6" s="86" t="s">
        <v>483</v>
      </c>
      <c r="FCB6" s="86"/>
      <c r="FCC6" s="86" t="s">
        <v>484</v>
      </c>
      <c r="FCD6" s="86"/>
      <c r="FCE6" s="86" t="s">
        <v>485</v>
      </c>
      <c r="FCJ6" s="86"/>
      <c r="FCK6" s="86"/>
      <c r="FCL6" s="86"/>
      <c r="FCM6" s="86" t="s">
        <v>482</v>
      </c>
      <c r="FCN6" s="86"/>
      <c r="FCO6" s="86" t="s">
        <v>483</v>
      </c>
      <c r="FCP6" s="86"/>
      <c r="FCQ6" s="86" t="s">
        <v>484</v>
      </c>
      <c r="FCR6" s="86"/>
      <c r="FCS6" s="86" t="s">
        <v>485</v>
      </c>
      <c r="FCX6" s="86"/>
      <c r="FCY6" s="86"/>
      <c r="FCZ6" s="86"/>
      <c r="FDA6" s="86" t="s">
        <v>482</v>
      </c>
      <c r="FDB6" s="86"/>
      <c r="FDC6" s="86" t="s">
        <v>483</v>
      </c>
      <c r="FDD6" s="86"/>
      <c r="FDE6" s="86" t="s">
        <v>484</v>
      </c>
      <c r="FDF6" s="86"/>
      <c r="FDG6" s="86" t="s">
        <v>485</v>
      </c>
      <c r="FDL6" s="86"/>
      <c r="FDM6" s="86"/>
      <c r="FDN6" s="86"/>
      <c r="FDO6" s="86" t="s">
        <v>482</v>
      </c>
      <c r="FDP6" s="86"/>
      <c r="FDQ6" s="86" t="s">
        <v>483</v>
      </c>
      <c r="FDR6" s="86"/>
      <c r="FDS6" s="86" t="s">
        <v>484</v>
      </c>
      <c r="FDT6" s="86"/>
      <c r="FDU6" s="86" t="s">
        <v>485</v>
      </c>
      <c r="FDZ6" s="86"/>
      <c r="FEA6" s="86"/>
      <c r="FEB6" s="86"/>
      <c r="FEC6" s="86" t="s">
        <v>482</v>
      </c>
      <c r="FED6" s="86"/>
      <c r="FEE6" s="86" t="s">
        <v>483</v>
      </c>
      <c r="FEF6" s="86"/>
      <c r="FEG6" s="86" t="s">
        <v>484</v>
      </c>
      <c r="FEH6" s="86"/>
      <c r="FEI6" s="86" t="s">
        <v>485</v>
      </c>
      <c r="FEN6" s="86"/>
      <c r="FEO6" s="86"/>
      <c r="FEP6" s="86"/>
      <c r="FEQ6" s="86" t="s">
        <v>482</v>
      </c>
      <c r="FER6" s="86"/>
      <c r="FES6" s="86" t="s">
        <v>483</v>
      </c>
      <c r="FET6" s="86"/>
      <c r="FEU6" s="86" t="s">
        <v>484</v>
      </c>
      <c r="FEV6" s="86"/>
      <c r="FEW6" s="86" t="s">
        <v>485</v>
      </c>
      <c r="FFB6" s="86"/>
      <c r="FFC6" s="86"/>
      <c r="FFD6" s="86"/>
      <c r="FFE6" s="86" t="s">
        <v>482</v>
      </c>
      <c r="FFF6" s="86"/>
      <c r="FFG6" s="86" t="s">
        <v>483</v>
      </c>
      <c r="FFH6" s="86"/>
      <c r="FFI6" s="86" t="s">
        <v>484</v>
      </c>
      <c r="FFJ6" s="86"/>
      <c r="FFK6" s="86" t="s">
        <v>485</v>
      </c>
      <c r="FFP6" s="86"/>
      <c r="FFQ6" s="86"/>
      <c r="FFR6" s="86"/>
      <c r="FFS6" s="86" t="s">
        <v>482</v>
      </c>
      <c r="FFT6" s="86"/>
      <c r="FFU6" s="86" t="s">
        <v>483</v>
      </c>
      <c r="FFV6" s="86"/>
      <c r="FFW6" s="86" t="s">
        <v>484</v>
      </c>
      <c r="FFX6" s="86"/>
      <c r="FFY6" s="86" t="s">
        <v>485</v>
      </c>
      <c r="FGD6" s="86"/>
      <c r="FGE6" s="86"/>
      <c r="FGF6" s="86"/>
      <c r="FGG6" s="86" t="s">
        <v>482</v>
      </c>
      <c r="FGH6" s="86"/>
      <c r="FGI6" s="86" t="s">
        <v>483</v>
      </c>
      <c r="FGJ6" s="86"/>
      <c r="FGK6" s="86" t="s">
        <v>484</v>
      </c>
      <c r="FGL6" s="86"/>
      <c r="FGM6" s="86" t="s">
        <v>485</v>
      </c>
      <c r="FGR6" s="86"/>
      <c r="FGS6" s="86"/>
      <c r="FGT6" s="86"/>
      <c r="FGU6" s="86" t="s">
        <v>482</v>
      </c>
      <c r="FGV6" s="86"/>
      <c r="FGW6" s="86" t="s">
        <v>483</v>
      </c>
      <c r="FGX6" s="86"/>
      <c r="FGY6" s="86" t="s">
        <v>484</v>
      </c>
      <c r="FGZ6" s="86"/>
      <c r="FHA6" s="86" t="s">
        <v>485</v>
      </c>
      <c r="FHF6" s="86"/>
      <c r="FHG6" s="86"/>
      <c r="FHH6" s="86"/>
      <c r="FHI6" s="86" t="s">
        <v>482</v>
      </c>
      <c r="FHJ6" s="86"/>
      <c r="FHK6" s="86" t="s">
        <v>483</v>
      </c>
      <c r="FHL6" s="86"/>
      <c r="FHM6" s="86" t="s">
        <v>484</v>
      </c>
      <c r="FHN6" s="86"/>
      <c r="FHO6" s="86" t="s">
        <v>485</v>
      </c>
      <c r="FHT6" s="86"/>
      <c r="FHU6" s="86"/>
      <c r="FHV6" s="86"/>
      <c r="FHW6" s="86" t="s">
        <v>482</v>
      </c>
      <c r="FHX6" s="86"/>
      <c r="FHY6" s="86" t="s">
        <v>483</v>
      </c>
      <c r="FHZ6" s="86"/>
      <c r="FIA6" s="86" t="s">
        <v>484</v>
      </c>
      <c r="FIB6" s="86"/>
      <c r="FIC6" s="86" t="s">
        <v>485</v>
      </c>
      <c r="FIH6" s="86"/>
      <c r="FII6" s="86"/>
      <c r="FIJ6" s="86"/>
      <c r="FIK6" s="86" t="s">
        <v>482</v>
      </c>
      <c r="FIL6" s="86"/>
      <c r="FIM6" s="86" t="s">
        <v>483</v>
      </c>
      <c r="FIN6" s="86"/>
      <c r="FIO6" s="86" t="s">
        <v>484</v>
      </c>
      <c r="FIP6" s="86"/>
      <c r="FIQ6" s="86" t="s">
        <v>485</v>
      </c>
      <c r="FIV6" s="86"/>
      <c r="FIW6" s="86"/>
      <c r="FIX6" s="86"/>
      <c r="FIY6" s="86" t="s">
        <v>482</v>
      </c>
      <c r="FIZ6" s="86"/>
      <c r="FJA6" s="86" t="s">
        <v>483</v>
      </c>
      <c r="FJB6" s="86"/>
      <c r="FJC6" s="86" t="s">
        <v>484</v>
      </c>
      <c r="FJD6" s="86"/>
      <c r="FJE6" s="86" t="s">
        <v>485</v>
      </c>
      <c r="FJJ6" s="86"/>
      <c r="FJK6" s="86"/>
      <c r="FJL6" s="86"/>
      <c r="FJM6" s="86" t="s">
        <v>482</v>
      </c>
      <c r="FJN6" s="86"/>
      <c r="FJO6" s="86" t="s">
        <v>483</v>
      </c>
      <c r="FJP6" s="86"/>
      <c r="FJQ6" s="86" t="s">
        <v>484</v>
      </c>
      <c r="FJR6" s="86"/>
      <c r="FJS6" s="86" t="s">
        <v>485</v>
      </c>
      <c r="FJX6" s="86"/>
      <c r="FJY6" s="86"/>
      <c r="FJZ6" s="86"/>
      <c r="FKA6" s="86" t="s">
        <v>482</v>
      </c>
      <c r="FKB6" s="86"/>
      <c r="FKC6" s="86" t="s">
        <v>483</v>
      </c>
      <c r="FKD6" s="86"/>
      <c r="FKE6" s="86" t="s">
        <v>484</v>
      </c>
      <c r="FKF6" s="86"/>
      <c r="FKG6" s="86" t="s">
        <v>485</v>
      </c>
      <c r="FKL6" s="86"/>
      <c r="FKM6" s="86"/>
      <c r="FKN6" s="86"/>
      <c r="FKO6" s="86" t="s">
        <v>482</v>
      </c>
      <c r="FKP6" s="86"/>
      <c r="FKQ6" s="86" t="s">
        <v>483</v>
      </c>
      <c r="FKR6" s="86"/>
      <c r="FKS6" s="86" t="s">
        <v>484</v>
      </c>
      <c r="FKT6" s="86"/>
      <c r="FKU6" s="86" t="s">
        <v>485</v>
      </c>
      <c r="FKZ6" s="86"/>
      <c r="FLA6" s="86"/>
      <c r="FLB6" s="86"/>
      <c r="FLC6" s="86" t="s">
        <v>482</v>
      </c>
      <c r="FLD6" s="86"/>
      <c r="FLE6" s="86" t="s">
        <v>483</v>
      </c>
      <c r="FLF6" s="86"/>
      <c r="FLG6" s="86" t="s">
        <v>484</v>
      </c>
      <c r="FLH6" s="86"/>
      <c r="FLI6" s="86" t="s">
        <v>485</v>
      </c>
      <c r="FLN6" s="86"/>
      <c r="FLO6" s="86"/>
      <c r="FLP6" s="86"/>
      <c r="FLQ6" s="86" t="s">
        <v>482</v>
      </c>
      <c r="FLR6" s="86"/>
      <c r="FLS6" s="86" t="s">
        <v>483</v>
      </c>
      <c r="FLT6" s="86"/>
      <c r="FLU6" s="86" t="s">
        <v>484</v>
      </c>
      <c r="FLV6" s="86"/>
      <c r="FLW6" s="86" t="s">
        <v>485</v>
      </c>
      <c r="FMB6" s="86"/>
      <c r="FMC6" s="86"/>
      <c r="FMD6" s="86"/>
      <c r="FME6" s="86" t="s">
        <v>482</v>
      </c>
      <c r="FMF6" s="86"/>
      <c r="FMG6" s="86" t="s">
        <v>483</v>
      </c>
      <c r="FMH6" s="86"/>
      <c r="FMI6" s="86" t="s">
        <v>484</v>
      </c>
      <c r="FMJ6" s="86"/>
      <c r="FMK6" s="86" t="s">
        <v>485</v>
      </c>
      <c r="FMP6" s="86"/>
      <c r="FMQ6" s="86"/>
      <c r="FMR6" s="86"/>
      <c r="FMS6" s="86" t="s">
        <v>482</v>
      </c>
      <c r="FMT6" s="86"/>
      <c r="FMU6" s="86" t="s">
        <v>483</v>
      </c>
      <c r="FMV6" s="86"/>
      <c r="FMW6" s="86" t="s">
        <v>484</v>
      </c>
      <c r="FMX6" s="86"/>
      <c r="FMY6" s="86" t="s">
        <v>485</v>
      </c>
      <c r="FND6" s="86"/>
      <c r="FNE6" s="86"/>
      <c r="FNF6" s="86"/>
      <c r="FNG6" s="86" t="s">
        <v>482</v>
      </c>
      <c r="FNH6" s="86"/>
      <c r="FNI6" s="86" t="s">
        <v>483</v>
      </c>
      <c r="FNJ6" s="86"/>
      <c r="FNK6" s="86" t="s">
        <v>484</v>
      </c>
      <c r="FNL6" s="86"/>
      <c r="FNM6" s="86" t="s">
        <v>485</v>
      </c>
      <c r="FNR6" s="86"/>
      <c r="FNS6" s="86"/>
      <c r="FNT6" s="86"/>
      <c r="FNU6" s="86" t="s">
        <v>482</v>
      </c>
      <c r="FNV6" s="86"/>
      <c r="FNW6" s="86" t="s">
        <v>483</v>
      </c>
      <c r="FNX6" s="86"/>
      <c r="FNY6" s="86" t="s">
        <v>484</v>
      </c>
      <c r="FNZ6" s="86"/>
      <c r="FOA6" s="86" t="s">
        <v>485</v>
      </c>
      <c r="FOF6" s="86"/>
      <c r="FOG6" s="86"/>
      <c r="FOH6" s="86"/>
      <c r="FOI6" s="86" t="s">
        <v>482</v>
      </c>
      <c r="FOJ6" s="86"/>
      <c r="FOK6" s="86" t="s">
        <v>483</v>
      </c>
      <c r="FOL6" s="86"/>
      <c r="FOM6" s="86" t="s">
        <v>484</v>
      </c>
      <c r="FON6" s="86"/>
      <c r="FOO6" s="86" t="s">
        <v>485</v>
      </c>
      <c r="FOT6" s="86"/>
      <c r="FOU6" s="86"/>
      <c r="FOV6" s="86"/>
      <c r="FOW6" s="86" t="s">
        <v>482</v>
      </c>
      <c r="FOX6" s="86"/>
      <c r="FOY6" s="86" t="s">
        <v>483</v>
      </c>
      <c r="FOZ6" s="86"/>
      <c r="FPA6" s="86" t="s">
        <v>484</v>
      </c>
      <c r="FPB6" s="86"/>
      <c r="FPC6" s="86" t="s">
        <v>485</v>
      </c>
      <c r="FPH6" s="86"/>
      <c r="FPI6" s="86"/>
      <c r="FPJ6" s="86"/>
      <c r="FPK6" s="86" t="s">
        <v>482</v>
      </c>
      <c r="FPL6" s="86"/>
      <c r="FPM6" s="86" t="s">
        <v>483</v>
      </c>
      <c r="FPN6" s="86"/>
      <c r="FPO6" s="86" t="s">
        <v>484</v>
      </c>
      <c r="FPP6" s="86"/>
      <c r="FPQ6" s="86" t="s">
        <v>485</v>
      </c>
      <c r="FPV6" s="86"/>
      <c r="FPW6" s="86"/>
      <c r="FPX6" s="86"/>
      <c r="FPY6" s="86" t="s">
        <v>482</v>
      </c>
      <c r="FPZ6" s="86"/>
      <c r="FQA6" s="86" t="s">
        <v>483</v>
      </c>
      <c r="FQB6" s="86"/>
      <c r="FQC6" s="86" t="s">
        <v>484</v>
      </c>
      <c r="FQD6" s="86"/>
      <c r="FQE6" s="86" t="s">
        <v>485</v>
      </c>
      <c r="FQJ6" s="86"/>
      <c r="FQK6" s="86"/>
      <c r="FQL6" s="86"/>
      <c r="FQM6" s="86" t="s">
        <v>482</v>
      </c>
      <c r="FQN6" s="86"/>
      <c r="FQO6" s="86" t="s">
        <v>483</v>
      </c>
      <c r="FQP6" s="86"/>
      <c r="FQQ6" s="86" t="s">
        <v>484</v>
      </c>
      <c r="FQR6" s="86"/>
      <c r="FQS6" s="86" t="s">
        <v>485</v>
      </c>
      <c r="FQX6" s="86"/>
      <c r="FQY6" s="86"/>
      <c r="FQZ6" s="86"/>
      <c r="FRA6" s="86" t="s">
        <v>482</v>
      </c>
      <c r="FRB6" s="86"/>
      <c r="FRC6" s="86" t="s">
        <v>483</v>
      </c>
      <c r="FRD6" s="86"/>
      <c r="FRE6" s="86" t="s">
        <v>484</v>
      </c>
      <c r="FRF6" s="86"/>
      <c r="FRG6" s="86" t="s">
        <v>485</v>
      </c>
      <c r="FRL6" s="86"/>
      <c r="FRM6" s="86"/>
      <c r="FRN6" s="86"/>
      <c r="FRO6" s="86" t="s">
        <v>482</v>
      </c>
      <c r="FRP6" s="86"/>
      <c r="FRQ6" s="86" t="s">
        <v>483</v>
      </c>
      <c r="FRR6" s="86"/>
      <c r="FRS6" s="86" t="s">
        <v>484</v>
      </c>
      <c r="FRT6" s="86"/>
      <c r="FRU6" s="86" t="s">
        <v>485</v>
      </c>
      <c r="FRZ6" s="86"/>
      <c r="FSA6" s="86"/>
      <c r="FSB6" s="86"/>
      <c r="FSC6" s="86" t="s">
        <v>482</v>
      </c>
      <c r="FSD6" s="86"/>
      <c r="FSE6" s="86" t="s">
        <v>483</v>
      </c>
      <c r="FSF6" s="86"/>
      <c r="FSG6" s="86" t="s">
        <v>484</v>
      </c>
      <c r="FSH6" s="86"/>
      <c r="FSI6" s="86" t="s">
        <v>485</v>
      </c>
      <c r="FSN6" s="86"/>
      <c r="FSO6" s="86"/>
      <c r="FSP6" s="86"/>
      <c r="FSQ6" s="86" t="s">
        <v>482</v>
      </c>
      <c r="FSR6" s="86"/>
      <c r="FSS6" s="86" t="s">
        <v>483</v>
      </c>
      <c r="FST6" s="86"/>
      <c r="FSU6" s="86" t="s">
        <v>484</v>
      </c>
      <c r="FSV6" s="86"/>
      <c r="FSW6" s="86" t="s">
        <v>485</v>
      </c>
      <c r="FTB6" s="86"/>
      <c r="FTC6" s="86"/>
      <c r="FTD6" s="86"/>
      <c r="FTE6" s="86" t="s">
        <v>482</v>
      </c>
      <c r="FTF6" s="86"/>
      <c r="FTG6" s="86" t="s">
        <v>483</v>
      </c>
      <c r="FTH6" s="86"/>
      <c r="FTI6" s="86" t="s">
        <v>484</v>
      </c>
      <c r="FTJ6" s="86"/>
      <c r="FTK6" s="86" t="s">
        <v>485</v>
      </c>
      <c r="FTP6" s="86"/>
      <c r="FTQ6" s="86"/>
      <c r="FTR6" s="86"/>
      <c r="FTS6" s="86" t="s">
        <v>482</v>
      </c>
      <c r="FTT6" s="86"/>
      <c r="FTU6" s="86" t="s">
        <v>483</v>
      </c>
      <c r="FTV6" s="86"/>
      <c r="FTW6" s="86" t="s">
        <v>484</v>
      </c>
      <c r="FTX6" s="86"/>
      <c r="FTY6" s="86" t="s">
        <v>485</v>
      </c>
      <c r="FUD6" s="86"/>
      <c r="FUE6" s="86"/>
      <c r="FUF6" s="86"/>
      <c r="FUG6" s="86" t="s">
        <v>482</v>
      </c>
      <c r="FUH6" s="86"/>
      <c r="FUI6" s="86" t="s">
        <v>483</v>
      </c>
      <c r="FUJ6" s="86"/>
      <c r="FUK6" s="86" t="s">
        <v>484</v>
      </c>
      <c r="FUL6" s="86"/>
      <c r="FUM6" s="86" t="s">
        <v>485</v>
      </c>
      <c r="FUR6" s="86"/>
      <c r="FUS6" s="86"/>
      <c r="FUT6" s="86"/>
      <c r="FUU6" s="86" t="s">
        <v>482</v>
      </c>
      <c r="FUV6" s="86"/>
      <c r="FUW6" s="86" t="s">
        <v>483</v>
      </c>
      <c r="FUX6" s="86"/>
      <c r="FUY6" s="86" t="s">
        <v>484</v>
      </c>
      <c r="FUZ6" s="86"/>
      <c r="FVA6" s="86" t="s">
        <v>485</v>
      </c>
      <c r="FVF6" s="86"/>
      <c r="FVG6" s="86"/>
      <c r="FVH6" s="86"/>
      <c r="FVI6" s="86" t="s">
        <v>482</v>
      </c>
      <c r="FVJ6" s="86"/>
      <c r="FVK6" s="86" t="s">
        <v>483</v>
      </c>
      <c r="FVL6" s="86"/>
      <c r="FVM6" s="86" t="s">
        <v>484</v>
      </c>
      <c r="FVN6" s="86"/>
      <c r="FVO6" s="86" t="s">
        <v>485</v>
      </c>
      <c r="FVT6" s="86"/>
      <c r="FVU6" s="86"/>
      <c r="FVV6" s="86"/>
      <c r="FVW6" s="86" t="s">
        <v>482</v>
      </c>
      <c r="FVX6" s="86"/>
      <c r="FVY6" s="86" t="s">
        <v>483</v>
      </c>
      <c r="FVZ6" s="86"/>
      <c r="FWA6" s="86" t="s">
        <v>484</v>
      </c>
      <c r="FWB6" s="86"/>
      <c r="FWC6" s="86" t="s">
        <v>485</v>
      </c>
      <c r="FWH6" s="86"/>
      <c r="FWI6" s="86"/>
      <c r="FWJ6" s="86"/>
      <c r="FWK6" s="86" t="s">
        <v>482</v>
      </c>
      <c r="FWL6" s="86"/>
      <c r="FWM6" s="86" t="s">
        <v>483</v>
      </c>
      <c r="FWN6" s="86"/>
      <c r="FWO6" s="86" t="s">
        <v>484</v>
      </c>
      <c r="FWP6" s="86"/>
      <c r="FWQ6" s="86" t="s">
        <v>485</v>
      </c>
      <c r="FWV6" s="86"/>
      <c r="FWW6" s="86"/>
      <c r="FWX6" s="86"/>
      <c r="FWY6" s="86" t="s">
        <v>482</v>
      </c>
      <c r="FWZ6" s="86"/>
      <c r="FXA6" s="86" t="s">
        <v>483</v>
      </c>
      <c r="FXB6" s="86"/>
      <c r="FXC6" s="86" t="s">
        <v>484</v>
      </c>
      <c r="FXD6" s="86"/>
      <c r="FXE6" s="86" t="s">
        <v>485</v>
      </c>
      <c r="FXJ6" s="86"/>
      <c r="FXK6" s="86"/>
      <c r="FXL6" s="86"/>
      <c r="FXM6" s="86" t="s">
        <v>482</v>
      </c>
      <c r="FXN6" s="86"/>
      <c r="FXO6" s="86" t="s">
        <v>483</v>
      </c>
      <c r="FXP6" s="86"/>
      <c r="FXQ6" s="86" t="s">
        <v>484</v>
      </c>
      <c r="FXR6" s="86"/>
      <c r="FXS6" s="86" t="s">
        <v>485</v>
      </c>
      <c r="FXX6" s="86"/>
      <c r="FXY6" s="86"/>
      <c r="FXZ6" s="86"/>
      <c r="FYA6" s="86" t="s">
        <v>482</v>
      </c>
      <c r="FYB6" s="86"/>
      <c r="FYC6" s="86" t="s">
        <v>483</v>
      </c>
      <c r="FYD6" s="86"/>
      <c r="FYE6" s="86" t="s">
        <v>484</v>
      </c>
      <c r="FYF6" s="86"/>
      <c r="FYG6" s="86" t="s">
        <v>485</v>
      </c>
      <c r="FYL6" s="86"/>
      <c r="FYM6" s="86"/>
      <c r="FYN6" s="86"/>
      <c r="FYO6" s="86" t="s">
        <v>482</v>
      </c>
      <c r="FYP6" s="86"/>
      <c r="FYQ6" s="86" t="s">
        <v>483</v>
      </c>
      <c r="FYR6" s="86"/>
      <c r="FYS6" s="86" t="s">
        <v>484</v>
      </c>
      <c r="FYT6" s="86"/>
      <c r="FYU6" s="86" t="s">
        <v>485</v>
      </c>
      <c r="FYZ6" s="86"/>
      <c r="FZA6" s="86"/>
      <c r="FZB6" s="86"/>
      <c r="FZC6" s="86" t="s">
        <v>482</v>
      </c>
      <c r="FZD6" s="86"/>
      <c r="FZE6" s="86" t="s">
        <v>483</v>
      </c>
      <c r="FZF6" s="86"/>
      <c r="FZG6" s="86" t="s">
        <v>484</v>
      </c>
      <c r="FZH6" s="86"/>
      <c r="FZI6" s="86" t="s">
        <v>485</v>
      </c>
      <c r="FZN6" s="86"/>
      <c r="FZO6" s="86"/>
      <c r="FZP6" s="86"/>
      <c r="FZQ6" s="86" t="s">
        <v>482</v>
      </c>
      <c r="FZR6" s="86"/>
      <c r="FZS6" s="86" t="s">
        <v>483</v>
      </c>
      <c r="FZT6" s="86"/>
      <c r="FZU6" s="86" t="s">
        <v>484</v>
      </c>
      <c r="FZV6" s="86"/>
      <c r="FZW6" s="86" t="s">
        <v>485</v>
      </c>
      <c r="GAB6" s="86"/>
      <c r="GAC6" s="86"/>
      <c r="GAD6" s="86"/>
      <c r="GAE6" s="86" t="s">
        <v>482</v>
      </c>
      <c r="GAF6" s="86"/>
      <c r="GAG6" s="86" t="s">
        <v>483</v>
      </c>
      <c r="GAH6" s="86"/>
      <c r="GAI6" s="86" t="s">
        <v>484</v>
      </c>
      <c r="GAJ6" s="86"/>
      <c r="GAK6" s="86" t="s">
        <v>485</v>
      </c>
      <c r="GAP6" s="86"/>
      <c r="GAQ6" s="86"/>
      <c r="GAR6" s="86"/>
      <c r="GAS6" s="86" t="s">
        <v>482</v>
      </c>
      <c r="GAT6" s="86"/>
      <c r="GAU6" s="86" t="s">
        <v>483</v>
      </c>
      <c r="GAV6" s="86"/>
      <c r="GAW6" s="86" t="s">
        <v>484</v>
      </c>
      <c r="GAX6" s="86"/>
      <c r="GAY6" s="86" t="s">
        <v>485</v>
      </c>
      <c r="GBD6" s="86"/>
      <c r="GBE6" s="86"/>
      <c r="GBF6" s="86"/>
      <c r="GBG6" s="86" t="s">
        <v>482</v>
      </c>
      <c r="GBH6" s="86"/>
      <c r="GBI6" s="86" t="s">
        <v>483</v>
      </c>
      <c r="GBJ6" s="86"/>
      <c r="GBK6" s="86" t="s">
        <v>484</v>
      </c>
      <c r="GBL6" s="86"/>
      <c r="GBM6" s="86" t="s">
        <v>485</v>
      </c>
      <c r="GBR6" s="86"/>
      <c r="GBS6" s="86"/>
      <c r="GBT6" s="86"/>
      <c r="GBU6" s="86" t="s">
        <v>482</v>
      </c>
      <c r="GBV6" s="86"/>
      <c r="GBW6" s="86" t="s">
        <v>483</v>
      </c>
      <c r="GBX6" s="86"/>
      <c r="GBY6" s="86" t="s">
        <v>484</v>
      </c>
      <c r="GBZ6" s="86"/>
      <c r="GCA6" s="86" t="s">
        <v>485</v>
      </c>
      <c r="GCF6" s="86"/>
      <c r="GCG6" s="86"/>
      <c r="GCH6" s="86"/>
      <c r="GCI6" s="86" t="s">
        <v>482</v>
      </c>
      <c r="GCJ6" s="86"/>
      <c r="GCK6" s="86" t="s">
        <v>483</v>
      </c>
      <c r="GCL6" s="86"/>
      <c r="GCM6" s="86" t="s">
        <v>484</v>
      </c>
      <c r="GCN6" s="86"/>
      <c r="GCO6" s="86" t="s">
        <v>485</v>
      </c>
      <c r="GCT6" s="86"/>
      <c r="GCU6" s="86"/>
      <c r="GCV6" s="86"/>
      <c r="GCW6" s="86" t="s">
        <v>482</v>
      </c>
      <c r="GCX6" s="86"/>
      <c r="GCY6" s="86" t="s">
        <v>483</v>
      </c>
      <c r="GCZ6" s="86"/>
      <c r="GDA6" s="86" t="s">
        <v>484</v>
      </c>
      <c r="GDB6" s="86"/>
      <c r="GDC6" s="86" t="s">
        <v>485</v>
      </c>
      <c r="GDH6" s="86"/>
      <c r="GDI6" s="86"/>
      <c r="GDJ6" s="86"/>
      <c r="GDK6" s="86" t="s">
        <v>482</v>
      </c>
      <c r="GDL6" s="86"/>
      <c r="GDM6" s="86" t="s">
        <v>483</v>
      </c>
      <c r="GDN6" s="86"/>
      <c r="GDO6" s="86" t="s">
        <v>484</v>
      </c>
      <c r="GDP6" s="86"/>
      <c r="GDQ6" s="86" t="s">
        <v>485</v>
      </c>
      <c r="GDV6" s="86"/>
      <c r="GDW6" s="86"/>
      <c r="GDX6" s="86"/>
      <c r="GDY6" s="86" t="s">
        <v>482</v>
      </c>
      <c r="GDZ6" s="86"/>
      <c r="GEA6" s="86" t="s">
        <v>483</v>
      </c>
      <c r="GEB6" s="86"/>
      <c r="GEC6" s="86" t="s">
        <v>484</v>
      </c>
      <c r="GED6" s="86"/>
      <c r="GEE6" s="86" t="s">
        <v>485</v>
      </c>
      <c r="GEJ6" s="86"/>
      <c r="GEK6" s="86"/>
      <c r="GEL6" s="86"/>
      <c r="GEM6" s="86" t="s">
        <v>482</v>
      </c>
      <c r="GEN6" s="86"/>
      <c r="GEO6" s="86" t="s">
        <v>483</v>
      </c>
      <c r="GEP6" s="86"/>
      <c r="GEQ6" s="86" t="s">
        <v>484</v>
      </c>
      <c r="GER6" s="86"/>
      <c r="GES6" s="86" t="s">
        <v>485</v>
      </c>
      <c r="GEX6" s="86"/>
      <c r="GEY6" s="86"/>
      <c r="GEZ6" s="86"/>
      <c r="GFA6" s="86" t="s">
        <v>482</v>
      </c>
      <c r="GFB6" s="86"/>
      <c r="GFC6" s="86" t="s">
        <v>483</v>
      </c>
      <c r="GFD6" s="86"/>
      <c r="GFE6" s="86" t="s">
        <v>484</v>
      </c>
      <c r="GFF6" s="86"/>
      <c r="GFG6" s="86" t="s">
        <v>485</v>
      </c>
      <c r="GFL6" s="86"/>
      <c r="GFM6" s="86"/>
      <c r="GFN6" s="86"/>
      <c r="GFO6" s="86" t="s">
        <v>482</v>
      </c>
      <c r="GFP6" s="86"/>
      <c r="GFQ6" s="86" t="s">
        <v>483</v>
      </c>
      <c r="GFR6" s="86"/>
      <c r="GFS6" s="86" t="s">
        <v>484</v>
      </c>
      <c r="GFT6" s="86"/>
      <c r="GFU6" s="86" t="s">
        <v>485</v>
      </c>
      <c r="GFZ6" s="86"/>
      <c r="GGA6" s="86"/>
      <c r="GGB6" s="86"/>
      <c r="GGC6" s="86" t="s">
        <v>482</v>
      </c>
      <c r="GGD6" s="86"/>
      <c r="GGE6" s="86" t="s">
        <v>483</v>
      </c>
      <c r="GGF6" s="86"/>
      <c r="GGG6" s="86" t="s">
        <v>484</v>
      </c>
      <c r="GGH6" s="86"/>
      <c r="GGI6" s="86" t="s">
        <v>485</v>
      </c>
      <c r="GGN6" s="86"/>
      <c r="GGO6" s="86"/>
      <c r="GGP6" s="86"/>
      <c r="GGQ6" s="86" t="s">
        <v>482</v>
      </c>
      <c r="GGR6" s="86"/>
      <c r="GGS6" s="86" t="s">
        <v>483</v>
      </c>
      <c r="GGT6" s="86"/>
      <c r="GGU6" s="86" t="s">
        <v>484</v>
      </c>
      <c r="GGV6" s="86"/>
      <c r="GGW6" s="86" t="s">
        <v>485</v>
      </c>
      <c r="GHB6" s="86"/>
      <c r="GHC6" s="86"/>
      <c r="GHD6" s="86"/>
      <c r="GHE6" s="86" t="s">
        <v>482</v>
      </c>
      <c r="GHF6" s="86"/>
      <c r="GHG6" s="86" t="s">
        <v>483</v>
      </c>
      <c r="GHH6" s="86"/>
      <c r="GHI6" s="86" t="s">
        <v>484</v>
      </c>
      <c r="GHJ6" s="86"/>
      <c r="GHK6" s="86" t="s">
        <v>485</v>
      </c>
      <c r="GHP6" s="86"/>
      <c r="GHQ6" s="86"/>
      <c r="GHR6" s="86"/>
      <c r="GHS6" s="86" t="s">
        <v>482</v>
      </c>
      <c r="GHT6" s="86"/>
      <c r="GHU6" s="86" t="s">
        <v>483</v>
      </c>
      <c r="GHV6" s="86"/>
      <c r="GHW6" s="86" t="s">
        <v>484</v>
      </c>
      <c r="GHX6" s="86"/>
      <c r="GHY6" s="86" t="s">
        <v>485</v>
      </c>
      <c r="GID6" s="86"/>
      <c r="GIE6" s="86"/>
      <c r="GIF6" s="86"/>
      <c r="GIG6" s="86" t="s">
        <v>482</v>
      </c>
      <c r="GIH6" s="86"/>
      <c r="GII6" s="86" t="s">
        <v>483</v>
      </c>
      <c r="GIJ6" s="86"/>
      <c r="GIK6" s="86" t="s">
        <v>484</v>
      </c>
      <c r="GIL6" s="86"/>
      <c r="GIM6" s="86" t="s">
        <v>485</v>
      </c>
      <c r="GIR6" s="86"/>
      <c r="GIS6" s="86"/>
      <c r="GIT6" s="86"/>
      <c r="GIU6" s="86" t="s">
        <v>482</v>
      </c>
      <c r="GIV6" s="86"/>
      <c r="GIW6" s="86" t="s">
        <v>483</v>
      </c>
      <c r="GIX6" s="86"/>
      <c r="GIY6" s="86" t="s">
        <v>484</v>
      </c>
      <c r="GIZ6" s="86"/>
      <c r="GJA6" s="86" t="s">
        <v>485</v>
      </c>
      <c r="GJF6" s="86"/>
      <c r="GJG6" s="86"/>
      <c r="GJH6" s="86"/>
      <c r="GJI6" s="86" t="s">
        <v>482</v>
      </c>
      <c r="GJJ6" s="86"/>
      <c r="GJK6" s="86" t="s">
        <v>483</v>
      </c>
      <c r="GJL6" s="86"/>
      <c r="GJM6" s="86" t="s">
        <v>484</v>
      </c>
      <c r="GJN6" s="86"/>
      <c r="GJO6" s="86" t="s">
        <v>485</v>
      </c>
      <c r="GJT6" s="86"/>
      <c r="GJU6" s="86"/>
      <c r="GJV6" s="86"/>
      <c r="GJW6" s="86" t="s">
        <v>482</v>
      </c>
      <c r="GJX6" s="86"/>
      <c r="GJY6" s="86" t="s">
        <v>483</v>
      </c>
      <c r="GJZ6" s="86"/>
      <c r="GKA6" s="86" t="s">
        <v>484</v>
      </c>
      <c r="GKB6" s="86"/>
      <c r="GKC6" s="86" t="s">
        <v>485</v>
      </c>
      <c r="GKH6" s="86"/>
      <c r="GKI6" s="86"/>
      <c r="GKJ6" s="86"/>
      <c r="GKK6" s="86" t="s">
        <v>482</v>
      </c>
      <c r="GKL6" s="86"/>
      <c r="GKM6" s="86" t="s">
        <v>483</v>
      </c>
      <c r="GKN6" s="86"/>
      <c r="GKO6" s="86" t="s">
        <v>484</v>
      </c>
      <c r="GKP6" s="86"/>
      <c r="GKQ6" s="86" t="s">
        <v>485</v>
      </c>
      <c r="GKV6" s="86"/>
      <c r="GKW6" s="86"/>
      <c r="GKX6" s="86"/>
      <c r="GKY6" s="86" t="s">
        <v>482</v>
      </c>
      <c r="GKZ6" s="86"/>
      <c r="GLA6" s="86" t="s">
        <v>483</v>
      </c>
      <c r="GLB6" s="86"/>
      <c r="GLC6" s="86" t="s">
        <v>484</v>
      </c>
      <c r="GLD6" s="86"/>
      <c r="GLE6" s="86" t="s">
        <v>485</v>
      </c>
      <c r="GLJ6" s="86"/>
      <c r="GLK6" s="86"/>
      <c r="GLL6" s="86"/>
      <c r="GLM6" s="86" t="s">
        <v>482</v>
      </c>
      <c r="GLN6" s="86"/>
      <c r="GLO6" s="86" t="s">
        <v>483</v>
      </c>
      <c r="GLP6" s="86"/>
      <c r="GLQ6" s="86" t="s">
        <v>484</v>
      </c>
      <c r="GLR6" s="86"/>
      <c r="GLS6" s="86" t="s">
        <v>485</v>
      </c>
      <c r="GLX6" s="86"/>
      <c r="GLY6" s="86"/>
      <c r="GLZ6" s="86"/>
      <c r="GMA6" s="86" t="s">
        <v>482</v>
      </c>
      <c r="GMB6" s="86"/>
      <c r="GMC6" s="86" t="s">
        <v>483</v>
      </c>
      <c r="GMD6" s="86"/>
      <c r="GME6" s="86" t="s">
        <v>484</v>
      </c>
      <c r="GMF6" s="86"/>
      <c r="GMG6" s="86" t="s">
        <v>485</v>
      </c>
      <c r="GML6" s="86"/>
      <c r="GMM6" s="86"/>
      <c r="GMN6" s="86"/>
      <c r="GMO6" s="86" t="s">
        <v>482</v>
      </c>
      <c r="GMP6" s="86"/>
      <c r="GMQ6" s="86" t="s">
        <v>483</v>
      </c>
      <c r="GMR6" s="86"/>
      <c r="GMS6" s="86" t="s">
        <v>484</v>
      </c>
      <c r="GMT6" s="86"/>
      <c r="GMU6" s="86" t="s">
        <v>485</v>
      </c>
      <c r="GMZ6" s="86"/>
      <c r="GNA6" s="86"/>
      <c r="GNB6" s="86"/>
      <c r="GNC6" s="86" t="s">
        <v>482</v>
      </c>
      <c r="GND6" s="86"/>
      <c r="GNE6" s="86" t="s">
        <v>483</v>
      </c>
      <c r="GNF6" s="86"/>
      <c r="GNG6" s="86" t="s">
        <v>484</v>
      </c>
      <c r="GNH6" s="86"/>
      <c r="GNI6" s="86" t="s">
        <v>485</v>
      </c>
      <c r="GNN6" s="86"/>
      <c r="GNO6" s="86"/>
      <c r="GNP6" s="86"/>
      <c r="GNQ6" s="86" t="s">
        <v>482</v>
      </c>
      <c r="GNR6" s="86"/>
      <c r="GNS6" s="86" t="s">
        <v>483</v>
      </c>
      <c r="GNT6" s="86"/>
      <c r="GNU6" s="86" t="s">
        <v>484</v>
      </c>
      <c r="GNV6" s="86"/>
      <c r="GNW6" s="86" t="s">
        <v>485</v>
      </c>
      <c r="GOB6" s="86"/>
      <c r="GOC6" s="86"/>
      <c r="GOD6" s="86"/>
      <c r="GOE6" s="86" t="s">
        <v>482</v>
      </c>
      <c r="GOF6" s="86"/>
      <c r="GOG6" s="86" t="s">
        <v>483</v>
      </c>
      <c r="GOH6" s="86"/>
      <c r="GOI6" s="86" t="s">
        <v>484</v>
      </c>
      <c r="GOJ6" s="86"/>
      <c r="GOK6" s="86" t="s">
        <v>485</v>
      </c>
      <c r="GOP6" s="86"/>
      <c r="GOQ6" s="86"/>
      <c r="GOR6" s="86"/>
      <c r="GOS6" s="86" t="s">
        <v>482</v>
      </c>
      <c r="GOT6" s="86"/>
      <c r="GOU6" s="86" t="s">
        <v>483</v>
      </c>
      <c r="GOV6" s="86"/>
      <c r="GOW6" s="86" t="s">
        <v>484</v>
      </c>
      <c r="GOX6" s="86"/>
      <c r="GOY6" s="86" t="s">
        <v>485</v>
      </c>
      <c r="GPD6" s="86"/>
      <c r="GPE6" s="86"/>
      <c r="GPF6" s="86"/>
      <c r="GPG6" s="86" t="s">
        <v>482</v>
      </c>
      <c r="GPH6" s="86"/>
      <c r="GPI6" s="86" t="s">
        <v>483</v>
      </c>
      <c r="GPJ6" s="86"/>
      <c r="GPK6" s="86" t="s">
        <v>484</v>
      </c>
      <c r="GPL6" s="86"/>
      <c r="GPM6" s="86" t="s">
        <v>485</v>
      </c>
      <c r="GPR6" s="86"/>
      <c r="GPS6" s="86"/>
      <c r="GPT6" s="86"/>
      <c r="GPU6" s="86" t="s">
        <v>482</v>
      </c>
      <c r="GPV6" s="86"/>
      <c r="GPW6" s="86" t="s">
        <v>483</v>
      </c>
      <c r="GPX6" s="86"/>
      <c r="GPY6" s="86" t="s">
        <v>484</v>
      </c>
      <c r="GPZ6" s="86"/>
      <c r="GQA6" s="86" t="s">
        <v>485</v>
      </c>
      <c r="GQF6" s="86"/>
      <c r="GQG6" s="86"/>
      <c r="GQH6" s="86"/>
      <c r="GQI6" s="86" t="s">
        <v>482</v>
      </c>
      <c r="GQJ6" s="86"/>
      <c r="GQK6" s="86" t="s">
        <v>483</v>
      </c>
      <c r="GQL6" s="86"/>
      <c r="GQM6" s="86" t="s">
        <v>484</v>
      </c>
      <c r="GQN6" s="86"/>
      <c r="GQO6" s="86" t="s">
        <v>485</v>
      </c>
      <c r="GQT6" s="86"/>
      <c r="GQU6" s="86"/>
      <c r="GQV6" s="86"/>
      <c r="GQW6" s="86" t="s">
        <v>482</v>
      </c>
      <c r="GQX6" s="86"/>
      <c r="GQY6" s="86" t="s">
        <v>483</v>
      </c>
      <c r="GQZ6" s="86"/>
      <c r="GRA6" s="86" t="s">
        <v>484</v>
      </c>
      <c r="GRB6" s="86"/>
      <c r="GRC6" s="86" t="s">
        <v>485</v>
      </c>
      <c r="GRH6" s="86"/>
      <c r="GRI6" s="86"/>
      <c r="GRJ6" s="86"/>
      <c r="GRK6" s="86" t="s">
        <v>482</v>
      </c>
      <c r="GRL6" s="86"/>
      <c r="GRM6" s="86" t="s">
        <v>483</v>
      </c>
      <c r="GRN6" s="86"/>
      <c r="GRO6" s="86" t="s">
        <v>484</v>
      </c>
      <c r="GRP6" s="86"/>
      <c r="GRQ6" s="86" t="s">
        <v>485</v>
      </c>
      <c r="GRV6" s="86"/>
      <c r="GRW6" s="86"/>
      <c r="GRX6" s="86"/>
      <c r="GRY6" s="86" t="s">
        <v>482</v>
      </c>
      <c r="GRZ6" s="86"/>
      <c r="GSA6" s="86" t="s">
        <v>483</v>
      </c>
      <c r="GSB6" s="86"/>
      <c r="GSC6" s="86" t="s">
        <v>484</v>
      </c>
      <c r="GSD6" s="86"/>
      <c r="GSE6" s="86" t="s">
        <v>485</v>
      </c>
      <c r="GSJ6" s="86"/>
      <c r="GSK6" s="86"/>
      <c r="GSL6" s="86"/>
      <c r="GSM6" s="86" t="s">
        <v>482</v>
      </c>
      <c r="GSN6" s="86"/>
      <c r="GSO6" s="86" t="s">
        <v>483</v>
      </c>
      <c r="GSP6" s="86"/>
      <c r="GSQ6" s="86" t="s">
        <v>484</v>
      </c>
      <c r="GSR6" s="86"/>
      <c r="GSS6" s="86" t="s">
        <v>485</v>
      </c>
      <c r="GSX6" s="86"/>
      <c r="GSY6" s="86"/>
      <c r="GSZ6" s="86"/>
      <c r="GTA6" s="86" t="s">
        <v>482</v>
      </c>
      <c r="GTB6" s="86"/>
      <c r="GTC6" s="86" t="s">
        <v>483</v>
      </c>
      <c r="GTD6" s="86"/>
      <c r="GTE6" s="86" t="s">
        <v>484</v>
      </c>
      <c r="GTF6" s="86"/>
      <c r="GTG6" s="86" t="s">
        <v>485</v>
      </c>
      <c r="GTL6" s="86"/>
      <c r="GTM6" s="86"/>
      <c r="GTN6" s="86"/>
      <c r="GTO6" s="86" t="s">
        <v>482</v>
      </c>
      <c r="GTP6" s="86"/>
      <c r="GTQ6" s="86" t="s">
        <v>483</v>
      </c>
      <c r="GTR6" s="86"/>
      <c r="GTS6" s="86" t="s">
        <v>484</v>
      </c>
      <c r="GTT6" s="86"/>
      <c r="GTU6" s="86" t="s">
        <v>485</v>
      </c>
      <c r="GTZ6" s="86"/>
      <c r="GUA6" s="86"/>
      <c r="GUB6" s="86"/>
      <c r="GUC6" s="86" t="s">
        <v>482</v>
      </c>
      <c r="GUD6" s="86"/>
      <c r="GUE6" s="86" t="s">
        <v>483</v>
      </c>
      <c r="GUF6" s="86"/>
      <c r="GUG6" s="86" t="s">
        <v>484</v>
      </c>
      <c r="GUH6" s="86"/>
      <c r="GUI6" s="86" t="s">
        <v>485</v>
      </c>
      <c r="GUN6" s="86"/>
      <c r="GUO6" s="86"/>
      <c r="GUP6" s="86"/>
      <c r="GUQ6" s="86" t="s">
        <v>482</v>
      </c>
      <c r="GUR6" s="86"/>
      <c r="GUS6" s="86" t="s">
        <v>483</v>
      </c>
      <c r="GUT6" s="86"/>
      <c r="GUU6" s="86" t="s">
        <v>484</v>
      </c>
      <c r="GUV6" s="86"/>
      <c r="GUW6" s="86" t="s">
        <v>485</v>
      </c>
      <c r="GVB6" s="86"/>
      <c r="GVC6" s="86"/>
      <c r="GVD6" s="86"/>
      <c r="GVE6" s="86" t="s">
        <v>482</v>
      </c>
      <c r="GVF6" s="86"/>
      <c r="GVG6" s="86" t="s">
        <v>483</v>
      </c>
      <c r="GVH6" s="86"/>
      <c r="GVI6" s="86" t="s">
        <v>484</v>
      </c>
      <c r="GVJ6" s="86"/>
      <c r="GVK6" s="86" t="s">
        <v>485</v>
      </c>
      <c r="GVP6" s="86"/>
      <c r="GVQ6" s="86"/>
      <c r="GVR6" s="86"/>
      <c r="GVS6" s="86" t="s">
        <v>482</v>
      </c>
      <c r="GVT6" s="86"/>
      <c r="GVU6" s="86" t="s">
        <v>483</v>
      </c>
      <c r="GVV6" s="86"/>
      <c r="GVW6" s="86" t="s">
        <v>484</v>
      </c>
      <c r="GVX6" s="86"/>
      <c r="GVY6" s="86" t="s">
        <v>485</v>
      </c>
      <c r="GWD6" s="86"/>
      <c r="GWE6" s="86"/>
      <c r="GWF6" s="86"/>
      <c r="GWG6" s="86" t="s">
        <v>482</v>
      </c>
      <c r="GWH6" s="86"/>
      <c r="GWI6" s="86" t="s">
        <v>483</v>
      </c>
      <c r="GWJ6" s="86"/>
      <c r="GWK6" s="86" t="s">
        <v>484</v>
      </c>
      <c r="GWL6" s="86"/>
      <c r="GWM6" s="86" t="s">
        <v>485</v>
      </c>
      <c r="GWR6" s="86"/>
      <c r="GWS6" s="86"/>
      <c r="GWT6" s="86"/>
      <c r="GWU6" s="86" t="s">
        <v>482</v>
      </c>
      <c r="GWV6" s="86"/>
      <c r="GWW6" s="86" t="s">
        <v>483</v>
      </c>
      <c r="GWX6" s="86"/>
      <c r="GWY6" s="86" t="s">
        <v>484</v>
      </c>
      <c r="GWZ6" s="86"/>
      <c r="GXA6" s="86" t="s">
        <v>485</v>
      </c>
      <c r="GXF6" s="86"/>
      <c r="GXG6" s="86"/>
      <c r="GXH6" s="86"/>
      <c r="GXI6" s="86" t="s">
        <v>482</v>
      </c>
      <c r="GXJ6" s="86"/>
      <c r="GXK6" s="86" t="s">
        <v>483</v>
      </c>
      <c r="GXL6" s="86"/>
      <c r="GXM6" s="86" t="s">
        <v>484</v>
      </c>
      <c r="GXN6" s="86"/>
      <c r="GXO6" s="86" t="s">
        <v>485</v>
      </c>
      <c r="GXT6" s="86"/>
      <c r="GXU6" s="86"/>
      <c r="GXV6" s="86"/>
      <c r="GXW6" s="86" t="s">
        <v>482</v>
      </c>
      <c r="GXX6" s="86"/>
      <c r="GXY6" s="86" t="s">
        <v>483</v>
      </c>
      <c r="GXZ6" s="86"/>
      <c r="GYA6" s="86" t="s">
        <v>484</v>
      </c>
      <c r="GYB6" s="86"/>
      <c r="GYC6" s="86" t="s">
        <v>485</v>
      </c>
      <c r="GYH6" s="86"/>
      <c r="GYI6" s="86"/>
      <c r="GYJ6" s="86"/>
      <c r="GYK6" s="86" t="s">
        <v>482</v>
      </c>
      <c r="GYL6" s="86"/>
      <c r="GYM6" s="86" t="s">
        <v>483</v>
      </c>
      <c r="GYN6" s="86"/>
      <c r="GYO6" s="86" t="s">
        <v>484</v>
      </c>
      <c r="GYP6" s="86"/>
      <c r="GYQ6" s="86" t="s">
        <v>485</v>
      </c>
      <c r="GYV6" s="86"/>
      <c r="GYW6" s="86"/>
      <c r="GYX6" s="86"/>
      <c r="GYY6" s="86" t="s">
        <v>482</v>
      </c>
      <c r="GYZ6" s="86"/>
      <c r="GZA6" s="86" t="s">
        <v>483</v>
      </c>
      <c r="GZB6" s="86"/>
      <c r="GZC6" s="86" t="s">
        <v>484</v>
      </c>
      <c r="GZD6" s="86"/>
      <c r="GZE6" s="86" t="s">
        <v>485</v>
      </c>
      <c r="GZJ6" s="86"/>
      <c r="GZK6" s="86"/>
      <c r="GZL6" s="86"/>
      <c r="GZM6" s="86" t="s">
        <v>482</v>
      </c>
      <c r="GZN6" s="86"/>
      <c r="GZO6" s="86" t="s">
        <v>483</v>
      </c>
      <c r="GZP6" s="86"/>
      <c r="GZQ6" s="86" t="s">
        <v>484</v>
      </c>
      <c r="GZR6" s="86"/>
      <c r="GZS6" s="86" t="s">
        <v>485</v>
      </c>
      <c r="GZX6" s="86"/>
      <c r="GZY6" s="86"/>
      <c r="GZZ6" s="86"/>
      <c r="HAA6" s="86" t="s">
        <v>482</v>
      </c>
      <c r="HAB6" s="86"/>
      <c r="HAC6" s="86" t="s">
        <v>483</v>
      </c>
      <c r="HAD6" s="86"/>
      <c r="HAE6" s="86" t="s">
        <v>484</v>
      </c>
      <c r="HAF6" s="86"/>
      <c r="HAG6" s="86" t="s">
        <v>485</v>
      </c>
      <c r="HAL6" s="86"/>
      <c r="HAM6" s="86"/>
      <c r="HAN6" s="86"/>
      <c r="HAO6" s="86" t="s">
        <v>482</v>
      </c>
      <c r="HAP6" s="86"/>
      <c r="HAQ6" s="86" t="s">
        <v>483</v>
      </c>
      <c r="HAR6" s="86"/>
      <c r="HAS6" s="86" t="s">
        <v>484</v>
      </c>
      <c r="HAT6" s="86"/>
      <c r="HAU6" s="86" t="s">
        <v>485</v>
      </c>
      <c r="HAZ6" s="86"/>
      <c r="HBA6" s="86"/>
      <c r="HBB6" s="86"/>
      <c r="HBC6" s="86" t="s">
        <v>482</v>
      </c>
      <c r="HBD6" s="86"/>
      <c r="HBE6" s="86" t="s">
        <v>483</v>
      </c>
      <c r="HBF6" s="86"/>
      <c r="HBG6" s="86" t="s">
        <v>484</v>
      </c>
      <c r="HBH6" s="86"/>
      <c r="HBI6" s="86" t="s">
        <v>485</v>
      </c>
      <c r="HBN6" s="86"/>
      <c r="HBO6" s="86"/>
      <c r="HBP6" s="86"/>
      <c r="HBQ6" s="86" t="s">
        <v>482</v>
      </c>
      <c r="HBR6" s="86"/>
      <c r="HBS6" s="86" t="s">
        <v>483</v>
      </c>
      <c r="HBT6" s="86"/>
      <c r="HBU6" s="86" t="s">
        <v>484</v>
      </c>
      <c r="HBV6" s="86"/>
      <c r="HBW6" s="86" t="s">
        <v>485</v>
      </c>
      <c r="HCB6" s="86"/>
      <c r="HCC6" s="86"/>
      <c r="HCD6" s="86"/>
      <c r="HCE6" s="86" t="s">
        <v>482</v>
      </c>
      <c r="HCF6" s="86"/>
      <c r="HCG6" s="86" t="s">
        <v>483</v>
      </c>
      <c r="HCH6" s="86"/>
      <c r="HCI6" s="86" t="s">
        <v>484</v>
      </c>
      <c r="HCJ6" s="86"/>
      <c r="HCK6" s="86" t="s">
        <v>485</v>
      </c>
      <c r="HCP6" s="86"/>
      <c r="HCQ6" s="86"/>
      <c r="HCR6" s="86"/>
      <c r="HCS6" s="86" t="s">
        <v>482</v>
      </c>
      <c r="HCT6" s="86"/>
      <c r="HCU6" s="86" t="s">
        <v>483</v>
      </c>
      <c r="HCV6" s="86"/>
      <c r="HCW6" s="86" t="s">
        <v>484</v>
      </c>
      <c r="HCX6" s="86"/>
      <c r="HCY6" s="86" t="s">
        <v>485</v>
      </c>
      <c r="HDD6" s="86"/>
      <c r="HDE6" s="86"/>
      <c r="HDF6" s="86"/>
      <c r="HDG6" s="86" t="s">
        <v>482</v>
      </c>
      <c r="HDH6" s="86"/>
      <c r="HDI6" s="86" t="s">
        <v>483</v>
      </c>
      <c r="HDJ6" s="86"/>
      <c r="HDK6" s="86" t="s">
        <v>484</v>
      </c>
      <c r="HDL6" s="86"/>
      <c r="HDM6" s="86" t="s">
        <v>485</v>
      </c>
      <c r="HDR6" s="86"/>
      <c r="HDS6" s="86"/>
      <c r="HDT6" s="86"/>
      <c r="HDU6" s="86" t="s">
        <v>482</v>
      </c>
      <c r="HDV6" s="86"/>
      <c r="HDW6" s="86" t="s">
        <v>483</v>
      </c>
      <c r="HDX6" s="86"/>
      <c r="HDY6" s="86" t="s">
        <v>484</v>
      </c>
      <c r="HDZ6" s="86"/>
      <c r="HEA6" s="86" t="s">
        <v>485</v>
      </c>
      <c r="HEF6" s="86"/>
      <c r="HEG6" s="86"/>
      <c r="HEH6" s="86"/>
      <c r="HEI6" s="86" t="s">
        <v>482</v>
      </c>
      <c r="HEJ6" s="86"/>
      <c r="HEK6" s="86" t="s">
        <v>483</v>
      </c>
      <c r="HEL6" s="86"/>
      <c r="HEM6" s="86" t="s">
        <v>484</v>
      </c>
      <c r="HEN6" s="86"/>
      <c r="HEO6" s="86" t="s">
        <v>485</v>
      </c>
      <c r="HET6" s="86"/>
      <c r="HEU6" s="86"/>
      <c r="HEV6" s="86"/>
      <c r="HEW6" s="86" t="s">
        <v>482</v>
      </c>
      <c r="HEX6" s="86"/>
      <c r="HEY6" s="86" t="s">
        <v>483</v>
      </c>
      <c r="HEZ6" s="86"/>
      <c r="HFA6" s="86" t="s">
        <v>484</v>
      </c>
      <c r="HFB6" s="86"/>
      <c r="HFC6" s="86" t="s">
        <v>485</v>
      </c>
      <c r="HFH6" s="86"/>
      <c r="HFI6" s="86"/>
      <c r="HFJ6" s="86"/>
      <c r="HFK6" s="86" t="s">
        <v>482</v>
      </c>
      <c r="HFL6" s="86"/>
      <c r="HFM6" s="86" t="s">
        <v>483</v>
      </c>
      <c r="HFN6" s="86"/>
      <c r="HFO6" s="86" t="s">
        <v>484</v>
      </c>
      <c r="HFP6" s="86"/>
      <c r="HFQ6" s="86" t="s">
        <v>485</v>
      </c>
      <c r="HFV6" s="86"/>
      <c r="HFW6" s="86"/>
      <c r="HFX6" s="86"/>
      <c r="HFY6" s="86" t="s">
        <v>482</v>
      </c>
      <c r="HFZ6" s="86"/>
      <c r="HGA6" s="86" t="s">
        <v>483</v>
      </c>
      <c r="HGB6" s="86"/>
      <c r="HGC6" s="86" t="s">
        <v>484</v>
      </c>
      <c r="HGD6" s="86"/>
      <c r="HGE6" s="86" t="s">
        <v>485</v>
      </c>
      <c r="HGJ6" s="86"/>
      <c r="HGK6" s="86"/>
      <c r="HGL6" s="86"/>
      <c r="HGM6" s="86" t="s">
        <v>482</v>
      </c>
      <c r="HGN6" s="86"/>
      <c r="HGO6" s="86" t="s">
        <v>483</v>
      </c>
      <c r="HGP6" s="86"/>
      <c r="HGQ6" s="86" t="s">
        <v>484</v>
      </c>
      <c r="HGR6" s="86"/>
      <c r="HGS6" s="86" t="s">
        <v>485</v>
      </c>
      <c r="HGX6" s="86"/>
      <c r="HGY6" s="86"/>
      <c r="HGZ6" s="86"/>
      <c r="HHA6" s="86" t="s">
        <v>482</v>
      </c>
      <c r="HHB6" s="86"/>
      <c r="HHC6" s="86" t="s">
        <v>483</v>
      </c>
      <c r="HHD6" s="86"/>
      <c r="HHE6" s="86" t="s">
        <v>484</v>
      </c>
      <c r="HHF6" s="86"/>
      <c r="HHG6" s="86" t="s">
        <v>485</v>
      </c>
      <c r="HHL6" s="86"/>
      <c r="HHM6" s="86"/>
      <c r="HHN6" s="86"/>
      <c r="HHO6" s="86" t="s">
        <v>482</v>
      </c>
      <c r="HHP6" s="86"/>
      <c r="HHQ6" s="86" t="s">
        <v>483</v>
      </c>
      <c r="HHR6" s="86"/>
      <c r="HHS6" s="86" t="s">
        <v>484</v>
      </c>
      <c r="HHT6" s="86"/>
      <c r="HHU6" s="86" t="s">
        <v>485</v>
      </c>
      <c r="HHZ6" s="86"/>
      <c r="HIA6" s="86"/>
      <c r="HIB6" s="86"/>
      <c r="HIC6" s="86" t="s">
        <v>482</v>
      </c>
      <c r="HID6" s="86"/>
      <c r="HIE6" s="86" t="s">
        <v>483</v>
      </c>
      <c r="HIF6" s="86"/>
      <c r="HIG6" s="86" t="s">
        <v>484</v>
      </c>
      <c r="HIH6" s="86"/>
      <c r="HII6" s="86" t="s">
        <v>485</v>
      </c>
      <c r="HIN6" s="86"/>
      <c r="HIO6" s="86"/>
      <c r="HIP6" s="86"/>
      <c r="HIQ6" s="86" t="s">
        <v>482</v>
      </c>
      <c r="HIR6" s="86"/>
      <c r="HIS6" s="86" t="s">
        <v>483</v>
      </c>
      <c r="HIT6" s="86"/>
      <c r="HIU6" s="86" t="s">
        <v>484</v>
      </c>
      <c r="HIV6" s="86"/>
      <c r="HIW6" s="86" t="s">
        <v>485</v>
      </c>
    </row>
    <row r="7" spans="1:5119 5124:5665" x14ac:dyDescent="0.25">
      <c r="N7" s="86"/>
      <c r="O7" s="62" t="s">
        <v>486</v>
      </c>
      <c r="P7" s="86"/>
      <c r="Q7" s="86">
        <v>0</v>
      </c>
      <c r="R7" s="86"/>
      <c r="S7" s="86">
        <v>1</v>
      </c>
      <c r="T7" s="67"/>
      <c r="U7" s="67">
        <v>1.8867924528301887</v>
      </c>
      <c r="V7" s="67"/>
      <c r="W7" s="86">
        <v>0</v>
      </c>
      <c r="AB7" s="86"/>
      <c r="AC7" s="62" t="s">
        <v>486</v>
      </c>
      <c r="AD7" s="86"/>
      <c r="AE7" s="86">
        <v>0</v>
      </c>
      <c r="AF7" s="86"/>
      <c r="AG7" s="86">
        <v>1</v>
      </c>
      <c r="AH7" s="67"/>
      <c r="AI7" s="67">
        <v>1.8867924528301887</v>
      </c>
      <c r="AJ7" s="67"/>
      <c r="AK7" s="86">
        <v>0</v>
      </c>
      <c r="AP7" s="86"/>
      <c r="AQ7" s="62" t="s">
        <v>486</v>
      </c>
      <c r="AR7" s="86"/>
      <c r="AS7" s="86">
        <v>0</v>
      </c>
      <c r="AT7" s="86"/>
      <c r="AU7" s="86">
        <v>1</v>
      </c>
      <c r="AV7" s="67"/>
      <c r="AW7" s="67">
        <v>1.8867924528301887</v>
      </c>
      <c r="AX7" s="67"/>
      <c r="AY7" s="86">
        <v>0</v>
      </c>
      <c r="BD7" s="86"/>
      <c r="BE7" s="62" t="s">
        <v>486</v>
      </c>
      <c r="BF7" s="86"/>
      <c r="BG7" s="86">
        <v>1</v>
      </c>
      <c r="BH7" s="86"/>
      <c r="BI7" s="86">
        <v>1</v>
      </c>
      <c r="BJ7" s="67"/>
      <c r="BK7" s="67">
        <v>1.8867924528301887</v>
      </c>
      <c r="BL7" s="67"/>
      <c r="BM7" s="86">
        <v>100</v>
      </c>
      <c r="BN7" s="86"/>
      <c r="BO7" s="86"/>
      <c r="BP7" s="86"/>
      <c r="BQ7" s="86"/>
      <c r="BR7" s="86"/>
      <c r="BS7" s="62" t="s">
        <v>486</v>
      </c>
      <c r="BT7" s="86"/>
      <c r="BU7" s="86">
        <v>1</v>
      </c>
      <c r="BV7" s="86"/>
      <c r="BW7" s="86">
        <v>1</v>
      </c>
      <c r="BX7" s="67"/>
      <c r="BY7" s="67">
        <v>1.8867924528301887</v>
      </c>
      <c r="BZ7" s="67"/>
      <c r="CA7" s="86">
        <v>100</v>
      </c>
      <c r="CB7" s="86"/>
      <c r="CC7" s="86"/>
      <c r="CD7" s="86"/>
      <c r="CE7" s="86"/>
      <c r="CF7" s="86"/>
      <c r="CG7" s="62" t="s">
        <v>486</v>
      </c>
      <c r="CH7" s="86"/>
      <c r="CI7" s="86">
        <v>0</v>
      </c>
      <c r="CJ7" s="86"/>
      <c r="CK7" s="86">
        <v>1</v>
      </c>
      <c r="CL7" s="67"/>
      <c r="CM7" s="67">
        <v>1.8867924528301887</v>
      </c>
      <c r="CN7" s="67"/>
      <c r="CO7" s="86">
        <v>0</v>
      </c>
      <c r="CP7" s="86"/>
      <c r="CQ7" s="86"/>
      <c r="CR7" s="86"/>
      <c r="CS7" s="86"/>
      <c r="CT7" s="86"/>
      <c r="CU7" s="62" t="s">
        <v>486</v>
      </c>
      <c r="CV7" s="86"/>
      <c r="CW7" s="86">
        <v>0</v>
      </c>
      <c r="CX7" s="86"/>
      <c r="CY7" s="86">
        <v>1</v>
      </c>
      <c r="CZ7" s="67"/>
      <c r="DA7" s="67">
        <v>1.8867924528301887</v>
      </c>
      <c r="DB7" s="67"/>
      <c r="DC7" s="86">
        <v>0</v>
      </c>
      <c r="DD7" s="86"/>
      <c r="DE7" s="86"/>
      <c r="DH7" s="86"/>
      <c r="DI7" s="62" t="s">
        <v>486</v>
      </c>
      <c r="DJ7" s="86"/>
      <c r="DK7" s="86">
        <v>0</v>
      </c>
      <c r="DL7" s="86"/>
      <c r="DM7" s="86">
        <v>1</v>
      </c>
      <c r="DN7" s="67"/>
      <c r="DO7" s="67">
        <v>1.8867924528301887</v>
      </c>
      <c r="DP7" s="67"/>
      <c r="DQ7" s="86">
        <v>0</v>
      </c>
      <c r="DV7" s="86"/>
      <c r="DW7" s="62" t="s">
        <v>486</v>
      </c>
      <c r="DX7" s="86"/>
      <c r="DY7" s="86">
        <v>1</v>
      </c>
      <c r="DZ7" s="86"/>
      <c r="EA7" s="86">
        <v>1</v>
      </c>
      <c r="EB7" s="67"/>
      <c r="EC7" s="67">
        <v>1.8867924528301887</v>
      </c>
      <c r="ED7" s="67"/>
      <c r="EE7" s="86">
        <v>100</v>
      </c>
      <c r="EJ7" s="86"/>
      <c r="EK7" s="62" t="s">
        <v>486</v>
      </c>
      <c r="EL7" s="86"/>
      <c r="EM7" s="86">
        <v>1</v>
      </c>
      <c r="EN7" s="86"/>
      <c r="EO7" s="86">
        <v>1</v>
      </c>
      <c r="EP7" s="67"/>
      <c r="EQ7" s="67">
        <v>1.8867924528301887</v>
      </c>
      <c r="ER7" s="67"/>
      <c r="ES7" s="86">
        <v>100</v>
      </c>
      <c r="EX7" s="86"/>
      <c r="EY7" s="62" t="s">
        <v>486</v>
      </c>
      <c r="EZ7" s="86"/>
      <c r="FA7" s="86">
        <v>1</v>
      </c>
      <c r="FB7" s="86"/>
      <c r="FC7" s="86">
        <v>1</v>
      </c>
      <c r="FD7" s="67"/>
      <c r="FE7" s="67">
        <v>1.8867924528301887</v>
      </c>
      <c r="FF7" s="67"/>
      <c r="FG7" s="86">
        <v>100</v>
      </c>
      <c r="FL7" s="86"/>
      <c r="FM7" s="62" t="s">
        <v>486</v>
      </c>
      <c r="FN7" s="86"/>
      <c r="FO7" s="86">
        <v>1</v>
      </c>
      <c r="FP7" s="86"/>
      <c r="FQ7" s="86">
        <v>1</v>
      </c>
      <c r="FR7" s="67"/>
      <c r="FS7" s="67">
        <v>1.8867924528301887</v>
      </c>
      <c r="FT7" s="67"/>
      <c r="FU7" s="86">
        <v>100</v>
      </c>
      <c r="FZ7" s="86"/>
      <c r="GA7" s="62" t="s">
        <v>486</v>
      </c>
      <c r="GB7" s="86"/>
      <c r="GC7" s="86">
        <v>0</v>
      </c>
      <c r="GD7" s="86"/>
      <c r="GE7" s="86">
        <v>1</v>
      </c>
      <c r="GF7" s="67"/>
      <c r="GG7" s="67">
        <v>1.8867924528301887</v>
      </c>
      <c r="GH7" s="67"/>
      <c r="GI7" s="86">
        <v>0</v>
      </c>
      <c r="GN7" s="86"/>
      <c r="GO7" s="62" t="s">
        <v>486</v>
      </c>
      <c r="GP7" s="86"/>
      <c r="GQ7" s="86">
        <v>1</v>
      </c>
      <c r="GR7" s="86"/>
      <c r="GS7" s="86">
        <v>1</v>
      </c>
      <c r="GT7" s="67"/>
      <c r="GU7" s="67">
        <v>1.8867924528301887</v>
      </c>
      <c r="GV7" s="67"/>
      <c r="GW7" s="86">
        <v>100</v>
      </c>
      <c r="HB7" s="86"/>
      <c r="HC7" s="62" t="s">
        <v>486</v>
      </c>
      <c r="HD7" s="86"/>
      <c r="HE7" s="86">
        <v>1</v>
      </c>
      <c r="HF7" s="86"/>
      <c r="HG7" s="86">
        <v>1</v>
      </c>
      <c r="HH7" s="67"/>
      <c r="HI7" s="67">
        <v>1.8867924528301887</v>
      </c>
      <c r="HJ7" s="67"/>
      <c r="HK7" s="86">
        <v>100</v>
      </c>
      <c r="HP7" s="86"/>
      <c r="HQ7" s="62" t="s">
        <v>486</v>
      </c>
      <c r="HR7" s="86"/>
      <c r="HS7" s="86">
        <v>1</v>
      </c>
      <c r="HT7" s="86"/>
      <c r="HU7" s="86">
        <v>1</v>
      </c>
      <c r="HV7" s="67"/>
      <c r="HW7" s="67">
        <v>1.8867924528301887</v>
      </c>
      <c r="HX7" s="67"/>
      <c r="HY7" s="86">
        <v>100</v>
      </c>
      <c r="ID7" s="86"/>
      <c r="IE7" s="62" t="s">
        <v>486</v>
      </c>
      <c r="IF7" s="86"/>
      <c r="IG7" s="86">
        <v>1</v>
      </c>
      <c r="IH7" s="86"/>
      <c r="II7" s="86">
        <v>1</v>
      </c>
      <c r="IJ7" s="67"/>
      <c r="IK7" s="67">
        <v>1.8867924528301887</v>
      </c>
      <c r="IL7" s="67"/>
      <c r="IM7" s="86">
        <v>100</v>
      </c>
      <c r="IR7" s="86"/>
      <c r="IS7" s="62" t="s">
        <v>486</v>
      </c>
      <c r="IT7" s="86"/>
      <c r="IU7" s="86">
        <v>0</v>
      </c>
      <c r="IV7" s="86"/>
      <c r="IW7" s="86">
        <v>1</v>
      </c>
      <c r="IX7" s="67"/>
      <c r="IY7" s="67">
        <v>1.8867924528301887</v>
      </c>
      <c r="IZ7" s="67"/>
      <c r="JA7" s="86">
        <v>0</v>
      </c>
      <c r="JF7" s="86"/>
      <c r="JG7" s="62" t="s">
        <v>486</v>
      </c>
      <c r="JH7" s="86"/>
      <c r="JI7" s="86">
        <v>0</v>
      </c>
      <c r="JJ7" s="86"/>
      <c r="JK7" s="86">
        <v>1</v>
      </c>
      <c r="JL7" s="67"/>
      <c r="JM7" s="67">
        <v>1.8867924528301887</v>
      </c>
      <c r="JN7" s="67"/>
      <c r="JO7" s="86">
        <v>0</v>
      </c>
      <c r="JT7" s="86"/>
      <c r="JU7" s="62" t="s">
        <v>486</v>
      </c>
      <c r="JV7" s="86"/>
      <c r="JW7" s="86">
        <v>1</v>
      </c>
      <c r="JX7" s="86"/>
      <c r="JY7" s="86">
        <v>1</v>
      </c>
      <c r="JZ7" s="67"/>
      <c r="KA7" s="67">
        <v>1.8867924528301887</v>
      </c>
      <c r="KB7" s="67"/>
      <c r="KC7" s="86">
        <v>100</v>
      </c>
      <c r="KH7" s="86"/>
      <c r="KI7" s="62" t="s">
        <v>486</v>
      </c>
      <c r="KJ7" s="86"/>
      <c r="KK7" s="86">
        <v>0</v>
      </c>
      <c r="KL7" s="86"/>
      <c r="KM7" s="86">
        <v>1</v>
      </c>
      <c r="KN7" s="67"/>
      <c r="KO7" s="67">
        <v>1.8867924528301887</v>
      </c>
      <c r="KP7" s="67"/>
      <c r="KQ7" s="86">
        <v>0</v>
      </c>
      <c r="KV7" s="86"/>
      <c r="KW7" s="62" t="s">
        <v>486</v>
      </c>
      <c r="KX7" s="86"/>
      <c r="KY7" s="86">
        <v>0</v>
      </c>
      <c r="KZ7" s="86"/>
      <c r="LA7" s="86">
        <v>1</v>
      </c>
      <c r="LB7" s="67"/>
      <c r="LC7" s="67">
        <v>1.8867924528301887</v>
      </c>
      <c r="LD7" s="67"/>
      <c r="LE7" s="86">
        <v>0</v>
      </c>
      <c r="LJ7" s="86"/>
      <c r="LK7" s="62" t="s">
        <v>486</v>
      </c>
      <c r="LL7" s="86"/>
      <c r="LM7" s="86">
        <v>0</v>
      </c>
      <c r="LN7" s="86"/>
      <c r="LO7" s="86">
        <v>1</v>
      </c>
      <c r="LP7" s="67"/>
      <c r="LQ7" s="67">
        <v>1.8867924528301887</v>
      </c>
      <c r="LR7" s="67"/>
      <c r="LS7" s="86">
        <v>0</v>
      </c>
      <c r="LX7" s="86"/>
      <c r="LY7" s="62" t="s">
        <v>486</v>
      </c>
      <c r="LZ7" s="86"/>
      <c r="MA7" s="86">
        <v>0</v>
      </c>
      <c r="MB7" s="86"/>
      <c r="MC7" s="86">
        <v>1</v>
      </c>
      <c r="MD7" s="67"/>
      <c r="ME7" s="67">
        <v>1.8867924528301887</v>
      </c>
      <c r="MF7" s="67"/>
      <c r="MG7" s="86">
        <v>0</v>
      </c>
      <c r="ML7" s="86"/>
      <c r="MM7" s="62" t="s">
        <v>486</v>
      </c>
      <c r="MN7" s="86"/>
      <c r="MO7" s="86">
        <v>0</v>
      </c>
      <c r="MP7" s="86"/>
      <c r="MQ7" s="86">
        <v>1</v>
      </c>
      <c r="MR7" s="67"/>
      <c r="MS7" s="67">
        <v>1.8867924528301887</v>
      </c>
      <c r="MT7" s="67"/>
      <c r="MU7" s="86">
        <v>0</v>
      </c>
      <c r="MZ7" s="86"/>
      <c r="NA7" s="62" t="s">
        <v>486</v>
      </c>
      <c r="NB7" s="86"/>
      <c r="NC7" s="86">
        <v>0</v>
      </c>
      <c r="ND7" s="86"/>
      <c r="NE7" s="86">
        <v>1</v>
      </c>
      <c r="NF7" s="67"/>
      <c r="NG7" s="67">
        <v>1.8867924528301887</v>
      </c>
      <c r="NH7" s="67"/>
      <c r="NI7" s="86">
        <v>0</v>
      </c>
      <c r="NN7" s="86"/>
      <c r="NO7" s="62" t="s">
        <v>486</v>
      </c>
      <c r="NP7" s="86"/>
      <c r="NQ7" s="86">
        <v>2</v>
      </c>
      <c r="NR7" s="86"/>
      <c r="NS7" s="86">
        <v>2</v>
      </c>
      <c r="NT7" s="67"/>
      <c r="NU7" s="67">
        <v>3.8461538461538463</v>
      </c>
      <c r="NV7" s="67"/>
      <c r="NW7" s="86">
        <v>100</v>
      </c>
      <c r="OB7" s="86"/>
      <c r="OC7" s="62" t="s">
        <v>486</v>
      </c>
      <c r="OD7" s="86"/>
      <c r="OE7" s="86">
        <v>2</v>
      </c>
      <c r="OF7" s="86"/>
      <c r="OG7" s="86">
        <v>2</v>
      </c>
      <c r="OH7" s="67"/>
      <c r="OI7" s="67">
        <v>3.8461538461538463</v>
      </c>
      <c r="OJ7" s="67"/>
      <c r="OK7" s="86">
        <v>100</v>
      </c>
      <c r="OP7" s="86"/>
      <c r="OQ7" s="62" t="s">
        <v>486</v>
      </c>
      <c r="OR7" s="86"/>
      <c r="OS7" s="86">
        <v>2</v>
      </c>
      <c r="OT7" s="86"/>
      <c r="OU7" s="86">
        <v>2</v>
      </c>
      <c r="OV7" s="67"/>
      <c r="OW7" s="67">
        <v>3.8461538461538463</v>
      </c>
      <c r="OX7" s="67"/>
      <c r="OY7" s="86">
        <v>100</v>
      </c>
      <c r="PD7" s="86"/>
      <c r="PE7" s="62" t="s">
        <v>486</v>
      </c>
      <c r="PF7" s="86"/>
      <c r="PG7" s="86">
        <v>2</v>
      </c>
      <c r="PH7" s="86"/>
      <c r="PI7" s="86">
        <v>2</v>
      </c>
      <c r="PJ7" s="67"/>
      <c r="PK7" s="67">
        <v>3.8461538461538463</v>
      </c>
      <c r="PL7" s="67"/>
      <c r="PM7" s="86">
        <v>100</v>
      </c>
      <c r="PR7" s="86"/>
      <c r="PS7" s="62" t="s">
        <v>486</v>
      </c>
      <c r="PT7" s="86"/>
      <c r="PU7" s="86">
        <v>2</v>
      </c>
      <c r="PV7" s="86"/>
      <c r="PW7" s="86">
        <v>2</v>
      </c>
      <c r="PX7" s="67"/>
      <c r="PY7" s="67">
        <v>3.8461538461538463</v>
      </c>
      <c r="PZ7" s="67"/>
      <c r="QA7" s="86">
        <v>100</v>
      </c>
      <c r="QF7" s="86"/>
      <c r="QG7" s="62" t="s">
        <v>486</v>
      </c>
      <c r="QH7" s="86"/>
      <c r="QI7" s="86">
        <v>2</v>
      </c>
      <c r="QJ7" s="86"/>
      <c r="QK7" s="86">
        <v>2</v>
      </c>
      <c r="QL7" s="67"/>
      <c r="QM7" s="67">
        <v>3.8461538461538463</v>
      </c>
      <c r="QN7" s="67"/>
      <c r="QO7" s="86">
        <v>100</v>
      </c>
      <c r="QT7" s="86"/>
      <c r="QU7" s="62" t="s">
        <v>486</v>
      </c>
      <c r="QV7" s="86"/>
      <c r="QW7" s="86">
        <v>2</v>
      </c>
      <c r="QX7" s="86"/>
      <c r="QY7" s="86">
        <v>2</v>
      </c>
      <c r="QZ7" s="67"/>
      <c r="RA7" s="67">
        <v>3.8461538461538463</v>
      </c>
      <c r="RB7" s="67"/>
      <c r="RC7" s="86">
        <v>100</v>
      </c>
      <c r="RH7" s="86"/>
      <c r="RI7" s="62" t="s">
        <v>486</v>
      </c>
      <c r="RJ7" s="86"/>
      <c r="RK7" s="86">
        <v>2</v>
      </c>
      <c r="RL7" s="86"/>
      <c r="RM7" s="86">
        <v>2</v>
      </c>
      <c r="RN7" s="67"/>
      <c r="RO7" s="67">
        <v>3.8461538461538463</v>
      </c>
      <c r="RP7" s="67"/>
      <c r="RQ7" s="86">
        <v>100</v>
      </c>
      <c r="RV7" s="86"/>
      <c r="RW7" s="62" t="s">
        <v>486</v>
      </c>
      <c r="RX7" s="86"/>
      <c r="RY7" s="86">
        <v>2</v>
      </c>
      <c r="RZ7" s="86"/>
      <c r="SA7" s="86">
        <v>2</v>
      </c>
      <c r="SB7" s="67"/>
      <c r="SC7" s="67">
        <v>3.8461538461538463</v>
      </c>
      <c r="SD7" s="67"/>
      <c r="SE7" s="86">
        <v>100</v>
      </c>
      <c r="SJ7" s="86"/>
      <c r="SK7" s="62" t="s">
        <v>486</v>
      </c>
      <c r="SL7" s="86"/>
      <c r="SM7" s="86">
        <v>2</v>
      </c>
      <c r="SN7" s="86"/>
      <c r="SO7" s="86">
        <v>2</v>
      </c>
      <c r="SP7" s="67"/>
      <c r="SQ7" s="67">
        <v>3.8461538461538463</v>
      </c>
      <c r="SR7" s="67"/>
      <c r="SS7" s="86">
        <v>100</v>
      </c>
      <c r="SX7" s="86"/>
      <c r="SY7" s="62" t="s">
        <v>486</v>
      </c>
      <c r="SZ7" s="86"/>
      <c r="TA7" s="86">
        <v>1</v>
      </c>
      <c r="TB7" s="86"/>
      <c r="TC7" s="86">
        <v>2</v>
      </c>
      <c r="TD7" s="67"/>
      <c r="TE7" s="67">
        <v>3.8461538461538463</v>
      </c>
      <c r="TF7" s="67"/>
      <c r="TG7" s="86">
        <v>50</v>
      </c>
      <c r="TL7" s="86"/>
      <c r="TM7" s="62" t="s">
        <v>486</v>
      </c>
      <c r="TN7" s="86"/>
      <c r="TO7" s="86">
        <v>2</v>
      </c>
      <c r="TP7" s="86"/>
      <c r="TQ7" s="86">
        <v>2</v>
      </c>
      <c r="TR7" s="67"/>
      <c r="TS7" s="67">
        <v>3.8461538461538463</v>
      </c>
      <c r="TT7" s="67"/>
      <c r="TU7" s="86">
        <v>100</v>
      </c>
      <c r="TZ7" s="86"/>
      <c r="UA7" s="62" t="s">
        <v>486</v>
      </c>
      <c r="UB7" s="86"/>
      <c r="UC7" s="86">
        <v>2</v>
      </c>
      <c r="UD7" s="86"/>
      <c r="UE7" s="86">
        <v>2</v>
      </c>
      <c r="UF7" s="67"/>
      <c r="UG7" s="67">
        <v>3.8461538461538463</v>
      </c>
      <c r="UH7" s="67"/>
      <c r="UI7" s="86">
        <v>100</v>
      </c>
      <c r="UN7" s="86"/>
      <c r="UO7" s="62" t="s">
        <v>486</v>
      </c>
      <c r="UP7" s="86"/>
      <c r="UQ7" s="86">
        <v>2</v>
      </c>
      <c r="UR7" s="86"/>
      <c r="US7" s="86">
        <v>2</v>
      </c>
      <c r="UT7" s="67"/>
      <c r="UU7" s="67">
        <v>3.8461538461538463</v>
      </c>
      <c r="UV7" s="67"/>
      <c r="UW7" s="86">
        <v>100</v>
      </c>
      <c r="VB7" s="86"/>
      <c r="VC7" s="62" t="s">
        <v>486</v>
      </c>
      <c r="VD7" s="86"/>
      <c r="VE7" s="86">
        <v>2</v>
      </c>
      <c r="VF7" s="86"/>
      <c r="VG7" s="86">
        <v>2</v>
      </c>
      <c r="VH7" s="67"/>
      <c r="VI7" s="67">
        <v>3.8461538461538463</v>
      </c>
      <c r="VJ7" s="67"/>
      <c r="VK7" s="86">
        <v>100</v>
      </c>
      <c r="VP7" s="86"/>
      <c r="VQ7" s="62" t="s">
        <v>486</v>
      </c>
      <c r="VR7" s="86"/>
      <c r="VS7" s="86">
        <v>1</v>
      </c>
      <c r="VT7" s="86"/>
      <c r="VU7" s="86">
        <v>2</v>
      </c>
      <c r="VV7" s="67"/>
      <c r="VW7" s="67">
        <v>3.8461538461538463</v>
      </c>
      <c r="VX7" s="67"/>
      <c r="VY7" s="86">
        <v>50</v>
      </c>
      <c r="WD7" s="86"/>
      <c r="WE7" s="62" t="s">
        <v>486</v>
      </c>
      <c r="WF7" s="86"/>
      <c r="WG7" s="86">
        <v>2</v>
      </c>
      <c r="WH7" s="86"/>
      <c r="WI7" s="86">
        <v>2</v>
      </c>
      <c r="WJ7" s="67"/>
      <c r="WK7" s="67">
        <v>3.8461538461538463</v>
      </c>
      <c r="WL7" s="67"/>
      <c r="WM7" s="86">
        <v>100</v>
      </c>
      <c r="WR7" s="86"/>
      <c r="WS7" s="62" t="s">
        <v>486</v>
      </c>
      <c r="WT7" s="86"/>
      <c r="WU7" s="86">
        <v>2</v>
      </c>
      <c r="WV7" s="86"/>
      <c r="WW7" s="86">
        <v>2</v>
      </c>
      <c r="WX7" s="67"/>
      <c r="WY7" s="67">
        <v>3.8461538461538463</v>
      </c>
      <c r="WZ7" s="67"/>
      <c r="XA7" s="86">
        <v>100</v>
      </c>
      <c r="XF7" s="86"/>
      <c r="XG7" s="62" t="s">
        <v>486</v>
      </c>
      <c r="XH7" s="86"/>
      <c r="XI7" s="86">
        <v>1</v>
      </c>
      <c r="XJ7" s="86"/>
      <c r="XK7" s="86">
        <v>2</v>
      </c>
      <c r="XL7" s="67"/>
      <c r="XM7" s="67">
        <v>3.8461538461538463</v>
      </c>
      <c r="XN7" s="67"/>
      <c r="XO7" s="86">
        <v>50</v>
      </c>
      <c r="XT7" s="86"/>
      <c r="XU7" s="62" t="s">
        <v>486</v>
      </c>
      <c r="XV7" s="86"/>
      <c r="XW7" s="86">
        <v>2</v>
      </c>
      <c r="XX7" s="86"/>
      <c r="XY7" s="86">
        <v>2</v>
      </c>
      <c r="XZ7" s="67"/>
      <c r="YA7" s="67">
        <v>3.8461538461538463</v>
      </c>
      <c r="YB7" s="67"/>
      <c r="YC7" s="86">
        <v>100</v>
      </c>
      <c r="YH7" s="86"/>
      <c r="YI7" s="62" t="s">
        <v>486</v>
      </c>
      <c r="YJ7" s="86"/>
      <c r="YK7" s="86">
        <v>1</v>
      </c>
      <c r="YL7" s="86"/>
      <c r="YM7" s="86">
        <v>2</v>
      </c>
      <c r="YN7" s="67"/>
      <c r="YO7" s="67">
        <v>3.8461538461538463</v>
      </c>
      <c r="YP7" s="67"/>
      <c r="YQ7" s="86">
        <v>50</v>
      </c>
      <c r="YV7" s="86"/>
      <c r="YW7" s="62" t="s">
        <v>486</v>
      </c>
      <c r="YX7" s="86"/>
      <c r="YY7" s="86">
        <v>0</v>
      </c>
      <c r="YZ7" s="86"/>
      <c r="ZA7" s="86">
        <v>2</v>
      </c>
      <c r="ZB7" s="67"/>
      <c r="ZC7" s="67">
        <v>3.8461538461538463</v>
      </c>
      <c r="ZD7" s="67"/>
      <c r="ZE7" s="86">
        <v>0</v>
      </c>
      <c r="ZJ7" s="86"/>
      <c r="ZK7" s="62" t="s">
        <v>486</v>
      </c>
      <c r="ZL7" s="86"/>
      <c r="ZM7" s="86">
        <v>2</v>
      </c>
      <c r="ZN7" s="86"/>
      <c r="ZO7" s="86">
        <v>2</v>
      </c>
      <c r="ZP7" s="67"/>
      <c r="ZQ7" s="67">
        <v>3.8461538461538463</v>
      </c>
      <c r="ZR7" s="67"/>
      <c r="ZS7" s="86">
        <v>100</v>
      </c>
      <c r="ZX7" s="86"/>
      <c r="ZY7" s="62" t="s">
        <v>486</v>
      </c>
      <c r="ZZ7" s="86"/>
      <c r="AAA7" s="86">
        <v>2</v>
      </c>
      <c r="AAB7" s="86"/>
      <c r="AAC7" s="86">
        <v>2</v>
      </c>
      <c r="AAD7" s="67"/>
      <c r="AAE7" s="67">
        <v>3.8461538461538463</v>
      </c>
      <c r="AAF7" s="67"/>
      <c r="AAG7" s="86">
        <v>100</v>
      </c>
      <c r="AAL7" s="86"/>
      <c r="AAM7" s="62" t="s">
        <v>486</v>
      </c>
      <c r="AAN7" s="86"/>
      <c r="AAO7" s="86">
        <v>2</v>
      </c>
      <c r="AAP7" s="86"/>
      <c r="AAQ7" s="86">
        <v>2</v>
      </c>
      <c r="AAR7" s="67"/>
      <c r="AAS7" s="67">
        <v>3.8461538461538463</v>
      </c>
      <c r="AAT7" s="67"/>
      <c r="AAU7" s="86">
        <v>100</v>
      </c>
      <c r="AAZ7" s="86"/>
      <c r="ABA7" s="62" t="s">
        <v>486</v>
      </c>
      <c r="ABB7" s="86"/>
      <c r="ABC7" s="86">
        <v>1</v>
      </c>
      <c r="ABD7" s="86"/>
      <c r="ABE7" s="86">
        <v>2</v>
      </c>
      <c r="ABF7" s="67"/>
      <c r="ABG7" s="67">
        <v>3.8461538461538463</v>
      </c>
      <c r="ABH7" s="67"/>
      <c r="ABI7" s="86">
        <v>50</v>
      </c>
      <c r="ABN7" s="86"/>
      <c r="ABO7" s="62" t="s">
        <v>486</v>
      </c>
      <c r="ABP7" s="86"/>
      <c r="ABQ7" s="86">
        <v>1</v>
      </c>
      <c r="ABR7" s="86"/>
      <c r="ABS7" s="86">
        <v>2</v>
      </c>
      <c r="ABT7" s="67"/>
      <c r="ABU7" s="67">
        <v>3.8461538461538463</v>
      </c>
      <c r="ABV7" s="67"/>
      <c r="ABW7" s="86">
        <v>50</v>
      </c>
      <c r="ACB7" s="86"/>
      <c r="ACC7" s="62" t="s">
        <v>486</v>
      </c>
      <c r="ACD7" s="86"/>
      <c r="ACE7" s="86">
        <v>1</v>
      </c>
      <c r="ACF7" s="86"/>
      <c r="ACG7" s="86">
        <v>2</v>
      </c>
      <c r="ACH7" s="67"/>
      <c r="ACI7" s="67">
        <v>3.7037037037037033</v>
      </c>
      <c r="ACJ7" s="67"/>
      <c r="ACK7" s="86">
        <v>50</v>
      </c>
      <c r="ACP7" s="86"/>
      <c r="ACQ7" s="62" t="s">
        <v>486</v>
      </c>
      <c r="ACR7" s="86"/>
      <c r="ACS7" s="86">
        <v>1</v>
      </c>
      <c r="ACT7" s="86"/>
      <c r="ACU7" s="86">
        <v>2</v>
      </c>
      <c r="ACV7" s="67"/>
      <c r="ACW7" s="67">
        <v>3.7037037037037033</v>
      </c>
      <c r="ACX7" s="67"/>
      <c r="ACY7" s="86">
        <v>50</v>
      </c>
      <c r="ADD7" s="86"/>
      <c r="ADE7" s="62" t="s">
        <v>486</v>
      </c>
      <c r="ADF7" s="86"/>
      <c r="ADG7" s="86">
        <v>2</v>
      </c>
      <c r="ADH7" s="86"/>
      <c r="ADI7" s="86">
        <v>2</v>
      </c>
      <c r="ADJ7" s="67"/>
      <c r="ADK7" s="67">
        <v>3.7037037037037033</v>
      </c>
      <c r="ADL7" s="67"/>
      <c r="ADM7" s="86">
        <v>100</v>
      </c>
      <c r="ADR7" s="86"/>
      <c r="ADS7" s="62" t="s">
        <v>486</v>
      </c>
      <c r="ADT7" s="86"/>
      <c r="ADU7" s="86">
        <v>2</v>
      </c>
      <c r="ADV7" s="86"/>
      <c r="ADW7" s="86">
        <v>2</v>
      </c>
      <c r="ADX7" s="67"/>
      <c r="ADY7" s="67">
        <v>3.7037037037037033</v>
      </c>
      <c r="ADZ7" s="67"/>
      <c r="AEA7" s="86">
        <v>100</v>
      </c>
      <c r="AEF7" s="86"/>
      <c r="AEG7" s="62" t="s">
        <v>486</v>
      </c>
      <c r="AEH7" s="86"/>
      <c r="AEI7" s="86">
        <v>1</v>
      </c>
      <c r="AEJ7" s="86"/>
      <c r="AEK7" s="86">
        <v>2</v>
      </c>
      <c r="AEL7" s="67"/>
      <c r="AEM7" s="67">
        <v>3.7037037037037033</v>
      </c>
      <c r="AEN7" s="67"/>
      <c r="AEO7" s="86">
        <v>50</v>
      </c>
      <c r="AET7" s="86"/>
      <c r="AEU7" s="62" t="s">
        <v>486</v>
      </c>
      <c r="AEV7" s="86"/>
      <c r="AEW7" s="86">
        <v>1</v>
      </c>
      <c r="AEX7" s="86"/>
      <c r="AEY7" s="86">
        <v>2</v>
      </c>
      <c r="AEZ7" s="67"/>
      <c r="AFA7" s="67">
        <v>3.7037037037037033</v>
      </c>
      <c r="AFB7" s="67"/>
      <c r="AFC7" s="86">
        <v>50</v>
      </c>
      <c r="AFH7" s="86"/>
      <c r="AFI7" s="62" t="s">
        <v>486</v>
      </c>
      <c r="AFJ7" s="86"/>
      <c r="AFK7" s="86">
        <v>1</v>
      </c>
      <c r="AFL7" s="86"/>
      <c r="AFM7" s="86">
        <v>2</v>
      </c>
      <c r="AFN7" s="67"/>
      <c r="AFO7" s="67">
        <v>3.7037037037037033</v>
      </c>
      <c r="AFP7" s="67"/>
      <c r="AFQ7" s="86">
        <v>50</v>
      </c>
      <c r="AFV7" s="86"/>
      <c r="AFW7" s="62" t="s">
        <v>486</v>
      </c>
      <c r="AFX7" s="86"/>
      <c r="AFY7" s="86">
        <v>2</v>
      </c>
      <c r="AFZ7" s="86"/>
      <c r="AGA7" s="86">
        <v>2</v>
      </c>
      <c r="AGB7" s="67"/>
      <c r="AGC7" s="67">
        <v>3.7037037037037033</v>
      </c>
      <c r="AGD7" s="67"/>
      <c r="AGE7" s="86">
        <v>100</v>
      </c>
      <c r="AGJ7" s="86"/>
      <c r="AGK7" s="62" t="s">
        <v>486</v>
      </c>
      <c r="AGL7" s="86"/>
      <c r="AGM7" s="86">
        <v>2</v>
      </c>
      <c r="AGN7" s="86"/>
      <c r="AGO7" s="86">
        <v>2</v>
      </c>
      <c r="AGP7" s="67"/>
      <c r="AGQ7" s="67">
        <v>3.7037037037037033</v>
      </c>
      <c r="AGR7" s="67"/>
      <c r="AGS7" s="86">
        <v>100</v>
      </c>
      <c r="AGX7" s="86"/>
      <c r="AGY7" s="62" t="s">
        <v>486</v>
      </c>
      <c r="AGZ7" s="86"/>
      <c r="AHA7" s="86">
        <v>1</v>
      </c>
      <c r="AHB7" s="86"/>
      <c r="AHC7" s="86">
        <v>2</v>
      </c>
      <c r="AHD7" s="67"/>
      <c r="AHE7" s="67">
        <v>3.7037037037037033</v>
      </c>
      <c r="AHF7" s="67"/>
      <c r="AHG7" s="86">
        <v>50</v>
      </c>
      <c r="AHL7" s="86"/>
      <c r="AHM7" s="62" t="s">
        <v>486</v>
      </c>
      <c r="AHN7" s="86"/>
      <c r="AHO7" s="86">
        <v>2</v>
      </c>
      <c r="AHP7" s="86"/>
      <c r="AHQ7" s="86">
        <v>2</v>
      </c>
      <c r="AHR7" s="67"/>
      <c r="AHS7" s="67">
        <v>3.7037037037037033</v>
      </c>
      <c r="AHT7" s="67"/>
      <c r="AHU7" s="86">
        <v>100</v>
      </c>
      <c r="AHZ7" s="86"/>
      <c r="AIA7" s="62" t="s">
        <v>486</v>
      </c>
      <c r="AIB7" s="86"/>
      <c r="AIC7" s="86">
        <v>1</v>
      </c>
      <c r="AID7" s="86"/>
      <c r="AIE7" s="86">
        <v>2</v>
      </c>
      <c r="AIF7" s="67"/>
      <c r="AIG7" s="67">
        <v>3.7037037037037033</v>
      </c>
      <c r="AIH7" s="67"/>
      <c r="AII7" s="86">
        <v>50</v>
      </c>
      <c r="AIN7" s="86"/>
      <c r="AIO7" s="62" t="s">
        <v>486</v>
      </c>
      <c r="AIP7" s="86"/>
      <c r="AIQ7" s="86">
        <v>2</v>
      </c>
      <c r="AIR7" s="86"/>
      <c r="AIS7" s="86">
        <v>2</v>
      </c>
      <c r="AIT7" s="67"/>
      <c r="AIU7" s="67">
        <v>3.7037037037037033</v>
      </c>
      <c r="AIV7" s="67"/>
      <c r="AIW7" s="86">
        <v>100</v>
      </c>
      <c r="AJB7" s="86"/>
      <c r="AJC7" s="62" t="s">
        <v>486</v>
      </c>
      <c r="AJD7" s="86"/>
      <c r="AJE7" s="86">
        <v>1</v>
      </c>
      <c r="AJF7" s="86"/>
      <c r="AJG7" s="86">
        <v>2</v>
      </c>
      <c r="AJH7" s="67"/>
      <c r="AJI7" s="67">
        <v>3.7037037037037033</v>
      </c>
      <c r="AJJ7" s="67"/>
      <c r="AJK7" s="86">
        <v>50</v>
      </c>
      <c r="AJP7" s="86"/>
      <c r="AJQ7" s="62" t="s">
        <v>486</v>
      </c>
      <c r="AJR7" s="86"/>
      <c r="AJS7" s="86">
        <v>2</v>
      </c>
      <c r="AJT7" s="86"/>
      <c r="AJU7" s="86">
        <v>2</v>
      </c>
      <c r="AJV7" s="67"/>
      <c r="AJW7" s="67">
        <v>3.7037037037037033</v>
      </c>
      <c r="AJX7" s="67"/>
      <c r="AJY7" s="86">
        <v>100</v>
      </c>
      <c r="AKD7" s="86"/>
      <c r="AKE7" s="62" t="s">
        <v>486</v>
      </c>
      <c r="AKF7" s="86"/>
      <c r="AKG7" s="86">
        <v>1</v>
      </c>
      <c r="AKH7" s="86"/>
      <c r="AKI7" s="86">
        <v>2</v>
      </c>
      <c r="AKJ7" s="67"/>
      <c r="AKK7" s="67">
        <v>3.7037037037037033</v>
      </c>
      <c r="AKL7" s="67"/>
      <c r="AKM7" s="86">
        <v>50</v>
      </c>
      <c r="AKR7" s="86"/>
      <c r="AKS7" s="62" t="s">
        <v>486</v>
      </c>
      <c r="AKT7" s="86"/>
      <c r="AKU7" s="86">
        <v>2</v>
      </c>
      <c r="AKV7" s="86"/>
      <c r="AKW7" s="86">
        <v>2</v>
      </c>
      <c r="AKX7" s="67"/>
      <c r="AKY7" s="67">
        <v>3.7037037037037033</v>
      </c>
      <c r="AKZ7" s="67"/>
      <c r="ALA7" s="86">
        <v>100</v>
      </c>
      <c r="ALF7" s="86"/>
      <c r="ALG7" s="62" t="s">
        <v>486</v>
      </c>
      <c r="ALH7" s="86"/>
      <c r="ALI7" s="86">
        <v>2</v>
      </c>
      <c r="ALJ7" s="86"/>
      <c r="ALK7" s="86">
        <v>2</v>
      </c>
      <c r="ALL7" s="67"/>
      <c r="ALM7" s="67">
        <v>3.7037037037037033</v>
      </c>
      <c r="ALN7" s="67"/>
      <c r="ALO7" s="86">
        <v>100</v>
      </c>
      <c r="ALT7" s="86"/>
      <c r="ALU7" s="62" t="s">
        <v>486</v>
      </c>
      <c r="ALV7" s="86"/>
      <c r="ALW7" s="86">
        <v>1</v>
      </c>
      <c r="ALX7" s="86"/>
      <c r="ALY7" s="86">
        <v>2</v>
      </c>
      <c r="ALZ7" s="67"/>
      <c r="AMA7" s="67">
        <v>3.7037037037037033</v>
      </c>
      <c r="AMB7" s="67"/>
      <c r="AMC7" s="86">
        <v>50</v>
      </c>
      <c r="AMH7" s="86"/>
      <c r="AMI7" s="62" t="s">
        <v>486</v>
      </c>
      <c r="AMJ7" s="86"/>
      <c r="AMK7" s="86">
        <v>1</v>
      </c>
      <c r="AML7" s="86"/>
      <c r="AMM7" s="86">
        <v>2</v>
      </c>
      <c r="AMN7" s="67"/>
      <c r="AMO7" s="67">
        <v>3.7037037037037033</v>
      </c>
      <c r="AMP7" s="67"/>
      <c r="AMQ7" s="86">
        <v>50</v>
      </c>
      <c r="AMV7" s="86"/>
      <c r="AMW7" s="62" t="s">
        <v>486</v>
      </c>
      <c r="AMX7" s="86"/>
      <c r="AMY7" s="86">
        <v>2</v>
      </c>
      <c r="AMZ7" s="86"/>
      <c r="ANA7" s="86">
        <v>2</v>
      </c>
      <c r="ANB7" s="67"/>
      <c r="ANC7" s="67">
        <v>3.7037037037037033</v>
      </c>
      <c r="AND7" s="67"/>
      <c r="ANE7" s="86">
        <v>100</v>
      </c>
      <c r="ANJ7" s="86"/>
      <c r="ANK7" s="62" t="s">
        <v>486</v>
      </c>
      <c r="ANL7" s="86"/>
      <c r="ANM7" s="86">
        <v>2</v>
      </c>
      <c r="ANN7" s="86"/>
      <c r="ANO7" s="86">
        <v>2</v>
      </c>
      <c r="ANP7" s="67"/>
      <c r="ANQ7" s="67">
        <v>3.7037037037037033</v>
      </c>
      <c r="ANR7" s="67"/>
      <c r="ANS7" s="86">
        <v>100</v>
      </c>
      <c r="ANX7" s="86"/>
      <c r="ANY7" s="62" t="s">
        <v>486</v>
      </c>
      <c r="ANZ7" s="86"/>
      <c r="AOA7" s="86">
        <v>2</v>
      </c>
      <c r="AOB7" s="86"/>
      <c r="AOC7" s="86">
        <v>2</v>
      </c>
      <c r="AOD7" s="67"/>
      <c r="AOE7" s="67">
        <v>3.7037037037037033</v>
      </c>
      <c r="AOF7" s="67"/>
      <c r="AOG7" s="86">
        <v>100</v>
      </c>
      <c r="AOL7" s="86"/>
      <c r="AOM7" s="62" t="s">
        <v>486</v>
      </c>
      <c r="AON7" s="86"/>
      <c r="AOO7" s="86">
        <v>2</v>
      </c>
      <c r="AOP7" s="86"/>
      <c r="AOQ7" s="86">
        <v>2</v>
      </c>
      <c r="AOR7" s="67"/>
      <c r="AOS7" s="67">
        <v>3.7037037037037033</v>
      </c>
      <c r="AOT7" s="67"/>
      <c r="AOU7" s="86">
        <v>100</v>
      </c>
      <c r="AOZ7" s="86"/>
      <c r="APA7" s="62" t="s">
        <v>486</v>
      </c>
      <c r="APB7" s="86"/>
      <c r="APC7" s="86">
        <v>1</v>
      </c>
      <c r="APD7" s="86"/>
      <c r="APE7" s="86">
        <v>2</v>
      </c>
      <c r="APF7" s="67"/>
      <c r="APG7" s="67">
        <v>3.7037037037037033</v>
      </c>
      <c r="APH7" s="67"/>
      <c r="API7" s="86">
        <v>50</v>
      </c>
      <c r="APN7" s="86"/>
      <c r="APO7" s="62" t="s">
        <v>486</v>
      </c>
      <c r="APP7" s="86"/>
      <c r="APQ7" s="86">
        <v>2</v>
      </c>
      <c r="APR7" s="86"/>
      <c r="APS7" s="86">
        <v>2</v>
      </c>
      <c r="APT7" s="67"/>
      <c r="APU7" s="67">
        <v>3.7037037037037033</v>
      </c>
      <c r="APV7" s="67"/>
      <c r="APW7" s="86">
        <v>100</v>
      </c>
      <c r="AQB7" s="86"/>
      <c r="AQC7" s="62" t="s">
        <v>486</v>
      </c>
      <c r="AQD7" s="86"/>
      <c r="AQE7" s="86">
        <v>2</v>
      </c>
      <c r="AQF7" s="86"/>
      <c r="AQG7" s="86">
        <v>2</v>
      </c>
      <c r="AQH7" s="67"/>
      <c r="AQI7" s="67">
        <v>3.7037037037037033</v>
      </c>
      <c r="AQJ7" s="67"/>
      <c r="AQK7" s="86">
        <v>100</v>
      </c>
      <c r="AQP7" s="86"/>
      <c r="AQQ7" s="62" t="s">
        <v>486</v>
      </c>
      <c r="AQR7" s="86"/>
      <c r="AQS7" s="86">
        <v>0</v>
      </c>
      <c r="AQT7" s="86"/>
      <c r="AQU7" s="86">
        <v>0</v>
      </c>
      <c r="AQV7" s="67"/>
      <c r="AQW7" s="67">
        <v>0</v>
      </c>
      <c r="AQX7" s="67"/>
      <c r="AQY7" s="86" t="s">
        <v>582</v>
      </c>
      <c r="ARD7" s="86"/>
      <c r="ARE7" s="62" t="s">
        <v>486</v>
      </c>
      <c r="ARF7" s="86"/>
      <c r="ARG7" s="86">
        <v>0</v>
      </c>
      <c r="ARH7" s="86"/>
      <c r="ARI7" s="86">
        <v>0</v>
      </c>
      <c r="ARJ7" s="67"/>
      <c r="ARK7" s="67">
        <v>0</v>
      </c>
      <c r="ARL7" s="67"/>
      <c r="ARM7" s="86" t="s">
        <v>582</v>
      </c>
      <c r="ARR7" s="86"/>
      <c r="ARS7" s="62" t="s">
        <v>486</v>
      </c>
      <c r="ART7" s="86"/>
      <c r="ARU7" s="86">
        <v>0</v>
      </c>
      <c r="ARV7" s="86"/>
      <c r="ARW7" s="86">
        <v>0</v>
      </c>
      <c r="ARX7" s="67"/>
      <c r="ARY7" s="67">
        <v>0</v>
      </c>
      <c r="ARZ7" s="67"/>
      <c r="ASA7" s="86" t="s">
        <v>582</v>
      </c>
      <c r="ASF7" s="86"/>
      <c r="ASG7" s="62" t="s">
        <v>486</v>
      </c>
      <c r="ASH7" s="86"/>
      <c r="ASI7" s="86">
        <v>0</v>
      </c>
      <c r="ASJ7" s="86"/>
      <c r="ASK7" s="86">
        <v>0</v>
      </c>
      <c r="ASL7" s="67"/>
      <c r="ASM7" s="67">
        <v>0</v>
      </c>
      <c r="ASN7" s="67"/>
      <c r="ASO7" s="86" t="s">
        <v>582</v>
      </c>
      <c r="AST7" s="86"/>
      <c r="ASU7" s="62" t="s">
        <v>486</v>
      </c>
      <c r="ASV7" s="86"/>
      <c r="ASW7" s="86">
        <v>0</v>
      </c>
      <c r="ASX7" s="86"/>
      <c r="ASY7" s="86">
        <v>0</v>
      </c>
      <c r="ASZ7" s="67"/>
      <c r="ATA7" s="67">
        <v>0</v>
      </c>
      <c r="ATB7" s="67"/>
      <c r="ATC7" s="86" t="s">
        <v>582</v>
      </c>
      <c r="ATH7" s="86"/>
      <c r="ATI7" s="62" t="s">
        <v>486</v>
      </c>
      <c r="ATJ7" s="86"/>
      <c r="ATK7" s="86">
        <v>0</v>
      </c>
      <c r="ATL7" s="86"/>
      <c r="ATM7" s="86">
        <v>0</v>
      </c>
      <c r="ATN7" s="67"/>
      <c r="ATO7" s="67">
        <v>0</v>
      </c>
      <c r="ATP7" s="67"/>
      <c r="ATQ7" s="86" t="s">
        <v>582</v>
      </c>
      <c r="ATV7" s="86"/>
      <c r="ATW7" s="62" t="s">
        <v>486</v>
      </c>
      <c r="ATX7" s="86"/>
      <c r="ATY7" s="86">
        <v>0</v>
      </c>
      <c r="ATZ7" s="86"/>
      <c r="AUA7" s="86">
        <v>0</v>
      </c>
      <c r="AUB7" s="67"/>
      <c r="AUC7" s="67">
        <v>0</v>
      </c>
      <c r="AUD7" s="67"/>
      <c r="AUE7" s="86" t="s">
        <v>582</v>
      </c>
      <c r="AUJ7" s="86"/>
      <c r="AUK7" s="62" t="s">
        <v>486</v>
      </c>
      <c r="AUL7" s="86"/>
      <c r="AUM7" s="86">
        <v>0</v>
      </c>
      <c r="AUN7" s="86"/>
      <c r="AUO7" s="86">
        <v>0</v>
      </c>
      <c r="AUP7" s="67"/>
      <c r="AUQ7" s="67">
        <v>0</v>
      </c>
      <c r="AUR7" s="67"/>
      <c r="AUS7" s="86" t="s">
        <v>582</v>
      </c>
      <c r="AUX7" s="86"/>
      <c r="AUY7" s="62" t="s">
        <v>486</v>
      </c>
      <c r="AUZ7" s="86"/>
      <c r="AVA7" s="86">
        <v>0</v>
      </c>
      <c r="AVB7" s="86"/>
      <c r="AVC7" s="86">
        <v>0</v>
      </c>
      <c r="AVD7" s="67"/>
      <c r="AVE7" s="67">
        <v>0</v>
      </c>
      <c r="AVF7" s="67"/>
      <c r="AVG7" s="86" t="s">
        <v>582</v>
      </c>
      <c r="AVL7" s="86"/>
      <c r="AVM7" s="62" t="s">
        <v>486</v>
      </c>
      <c r="AVN7" s="86"/>
      <c r="AVO7" s="86">
        <v>0</v>
      </c>
      <c r="AVP7" s="86"/>
      <c r="AVQ7" s="86">
        <v>0</v>
      </c>
      <c r="AVR7" s="67"/>
      <c r="AVS7" s="67">
        <v>0</v>
      </c>
      <c r="AVT7" s="67"/>
      <c r="AVU7" s="86" t="s">
        <v>582</v>
      </c>
      <c r="AVZ7" s="86"/>
      <c r="AWA7" s="62" t="s">
        <v>486</v>
      </c>
      <c r="AWB7" s="86"/>
      <c r="AWC7" s="86">
        <v>0</v>
      </c>
      <c r="AWD7" s="86"/>
      <c r="AWE7" s="86">
        <v>0</v>
      </c>
      <c r="AWF7" s="67"/>
      <c r="AWG7" s="67">
        <v>0</v>
      </c>
      <c r="AWH7" s="67"/>
      <c r="AWI7" s="86" t="s">
        <v>582</v>
      </c>
      <c r="AWN7" s="86"/>
      <c r="AWO7" s="62" t="s">
        <v>486</v>
      </c>
      <c r="AWP7" s="86"/>
      <c r="AWQ7" s="86">
        <v>0</v>
      </c>
      <c r="AWR7" s="86"/>
      <c r="AWS7" s="86">
        <v>0</v>
      </c>
      <c r="AWT7" s="67"/>
      <c r="AWU7" s="67">
        <v>0</v>
      </c>
      <c r="AWV7" s="67"/>
      <c r="AWW7" s="86" t="s">
        <v>582</v>
      </c>
      <c r="AXB7" s="86"/>
      <c r="AXC7" s="62" t="s">
        <v>486</v>
      </c>
      <c r="AXD7" s="86"/>
      <c r="AXE7" s="86">
        <v>0</v>
      </c>
      <c r="AXF7" s="86"/>
      <c r="AXG7" s="86">
        <v>0</v>
      </c>
      <c r="AXH7" s="67"/>
      <c r="AXI7" s="67">
        <v>0</v>
      </c>
      <c r="AXJ7" s="67"/>
      <c r="AXK7" s="86" t="s">
        <v>582</v>
      </c>
      <c r="AXP7" s="86"/>
      <c r="AXQ7" s="62" t="s">
        <v>486</v>
      </c>
      <c r="AXR7" s="86"/>
      <c r="AXS7" s="86">
        <v>0</v>
      </c>
      <c r="AXT7" s="86"/>
      <c r="AXU7" s="86">
        <v>0</v>
      </c>
      <c r="AXV7" s="67"/>
      <c r="AXW7" s="67">
        <v>0</v>
      </c>
      <c r="AXX7" s="67"/>
      <c r="AXY7" s="86" t="s">
        <v>582</v>
      </c>
      <c r="AYD7" s="86"/>
      <c r="AYE7" s="62" t="s">
        <v>486</v>
      </c>
      <c r="AYF7" s="86"/>
      <c r="AYG7" s="86">
        <v>0</v>
      </c>
      <c r="AYH7" s="86"/>
      <c r="AYI7" s="86">
        <v>0</v>
      </c>
      <c r="AYJ7" s="67"/>
      <c r="AYK7" s="67">
        <v>0</v>
      </c>
      <c r="AYL7" s="67"/>
      <c r="AYM7" s="86" t="s">
        <v>582</v>
      </c>
      <c r="AYR7" s="86"/>
      <c r="AYS7" s="62" t="s">
        <v>486</v>
      </c>
      <c r="AYT7" s="86"/>
      <c r="AYU7" s="86">
        <v>0</v>
      </c>
      <c r="AYV7" s="86"/>
      <c r="AYW7" s="86">
        <v>0</v>
      </c>
      <c r="AYX7" s="67"/>
      <c r="AYY7" s="67">
        <v>0</v>
      </c>
      <c r="AYZ7" s="67"/>
      <c r="AZA7" s="86" t="s">
        <v>582</v>
      </c>
      <c r="AZF7" s="86"/>
      <c r="AZG7" s="62" t="s">
        <v>486</v>
      </c>
      <c r="AZH7" s="86"/>
      <c r="AZI7" s="86">
        <v>0</v>
      </c>
      <c r="AZJ7" s="86"/>
      <c r="AZK7" s="86">
        <v>0</v>
      </c>
      <c r="AZL7" s="67"/>
      <c r="AZM7" s="67">
        <v>0</v>
      </c>
      <c r="AZN7" s="67"/>
      <c r="AZO7" s="86" t="s">
        <v>582</v>
      </c>
      <c r="AZT7" s="86"/>
      <c r="AZU7" s="62" t="s">
        <v>486</v>
      </c>
      <c r="AZV7" s="86"/>
      <c r="AZW7" s="86">
        <v>0</v>
      </c>
      <c r="AZX7" s="86"/>
      <c r="AZY7" s="86">
        <v>0</v>
      </c>
      <c r="AZZ7" s="67"/>
      <c r="BAA7" s="67">
        <v>0</v>
      </c>
      <c r="BAB7" s="67"/>
      <c r="BAC7" s="86" t="s">
        <v>582</v>
      </c>
      <c r="BAH7" s="86"/>
      <c r="BAI7" s="62" t="s">
        <v>486</v>
      </c>
      <c r="BAJ7" s="86"/>
      <c r="BAK7" s="86">
        <v>0</v>
      </c>
      <c r="BAL7" s="86"/>
      <c r="BAM7" s="86">
        <v>0</v>
      </c>
      <c r="BAN7" s="67"/>
      <c r="BAO7" s="67">
        <v>0</v>
      </c>
      <c r="BAP7" s="67"/>
      <c r="BAQ7" s="86" t="s">
        <v>582</v>
      </c>
      <c r="BAV7" s="86"/>
      <c r="BAW7" s="62" t="s">
        <v>486</v>
      </c>
      <c r="BAX7" s="86"/>
      <c r="BAY7" s="86">
        <v>0</v>
      </c>
      <c r="BAZ7" s="86"/>
      <c r="BBA7" s="86">
        <v>0</v>
      </c>
      <c r="BBB7" s="67"/>
      <c r="BBC7" s="67">
        <v>0</v>
      </c>
      <c r="BBD7" s="67"/>
      <c r="BBE7" s="86" t="s">
        <v>582</v>
      </c>
      <c r="BBJ7" s="86"/>
      <c r="BBK7" s="62" t="s">
        <v>486</v>
      </c>
      <c r="BBL7" s="86"/>
      <c r="BBM7" s="86">
        <v>0</v>
      </c>
      <c r="BBN7" s="86"/>
      <c r="BBO7" s="86">
        <v>0</v>
      </c>
      <c r="BBP7" s="67"/>
      <c r="BBQ7" s="67">
        <v>0</v>
      </c>
      <c r="BBR7" s="67"/>
      <c r="BBS7" s="86" t="s">
        <v>582</v>
      </c>
      <c r="BBX7" s="86"/>
      <c r="BBY7" s="62" t="s">
        <v>486</v>
      </c>
      <c r="BBZ7" s="86"/>
      <c r="BCA7" s="86">
        <v>0</v>
      </c>
      <c r="BCB7" s="86"/>
      <c r="BCC7" s="86">
        <v>0</v>
      </c>
      <c r="BCD7" s="67"/>
      <c r="BCE7" s="67">
        <v>0</v>
      </c>
      <c r="BCF7" s="67"/>
      <c r="BCG7" s="86" t="s">
        <v>582</v>
      </c>
      <c r="BCL7" s="86"/>
      <c r="BCM7" s="62" t="s">
        <v>486</v>
      </c>
      <c r="BCN7" s="86"/>
      <c r="BCO7" s="86">
        <v>0</v>
      </c>
      <c r="BCP7" s="86"/>
      <c r="BCQ7" s="86">
        <v>0</v>
      </c>
      <c r="BCR7" s="67"/>
      <c r="BCS7" s="67">
        <v>0</v>
      </c>
      <c r="BCT7" s="67"/>
      <c r="BCU7" s="86" t="s">
        <v>582</v>
      </c>
      <c r="BCZ7" s="86"/>
      <c r="BDA7" s="62" t="s">
        <v>486</v>
      </c>
      <c r="BDB7" s="86"/>
      <c r="BDC7" s="86">
        <v>0</v>
      </c>
      <c r="BDD7" s="86"/>
      <c r="BDE7" s="86">
        <v>0</v>
      </c>
      <c r="BDF7" s="67"/>
      <c r="BDG7" s="67">
        <v>0</v>
      </c>
      <c r="BDH7" s="67"/>
      <c r="BDI7" s="86" t="s">
        <v>582</v>
      </c>
      <c r="BDN7" s="86"/>
      <c r="BDO7" s="62" t="s">
        <v>486</v>
      </c>
      <c r="BDP7" s="86"/>
      <c r="BDQ7" s="86">
        <v>0</v>
      </c>
      <c r="BDR7" s="86"/>
      <c r="BDS7" s="86">
        <v>0</v>
      </c>
      <c r="BDT7" s="67"/>
      <c r="BDU7" s="67">
        <v>0</v>
      </c>
      <c r="BDV7" s="67"/>
      <c r="BDW7" s="86" t="s">
        <v>582</v>
      </c>
      <c r="BEB7" s="86"/>
      <c r="BEC7" s="62" t="s">
        <v>486</v>
      </c>
      <c r="BED7" s="86"/>
      <c r="BEE7" s="86">
        <v>0</v>
      </c>
      <c r="BEF7" s="86"/>
      <c r="BEG7" s="86">
        <v>0</v>
      </c>
      <c r="BEH7" s="67"/>
      <c r="BEI7" s="67">
        <v>0</v>
      </c>
      <c r="BEJ7" s="67"/>
      <c r="BEK7" s="86" t="s">
        <v>582</v>
      </c>
      <c r="BEP7" s="86"/>
      <c r="BEQ7" s="62" t="s">
        <v>486</v>
      </c>
      <c r="BER7" s="86"/>
      <c r="BES7" s="86">
        <v>0</v>
      </c>
      <c r="BET7" s="86"/>
      <c r="BEU7" s="86">
        <v>2</v>
      </c>
      <c r="BEV7" s="67"/>
      <c r="BEW7" s="67">
        <v>4.4444444444444446</v>
      </c>
      <c r="BEX7" s="67"/>
      <c r="BEY7" s="86">
        <v>0</v>
      </c>
      <c r="BFD7" s="86"/>
      <c r="BFE7" s="62" t="s">
        <v>486</v>
      </c>
      <c r="BFF7" s="86"/>
      <c r="BFG7" s="86">
        <v>1</v>
      </c>
      <c r="BFH7" s="86"/>
      <c r="BFI7" s="86">
        <v>2</v>
      </c>
      <c r="BFJ7" s="67"/>
      <c r="BFK7" s="67">
        <v>4.4444444444444446</v>
      </c>
      <c r="BFL7" s="67"/>
      <c r="BFM7" s="86">
        <v>50</v>
      </c>
      <c r="BFR7" s="86"/>
      <c r="BFS7" s="62" t="s">
        <v>486</v>
      </c>
      <c r="BFT7" s="86"/>
      <c r="BFU7" s="86">
        <v>2</v>
      </c>
      <c r="BFV7" s="86"/>
      <c r="BFW7" s="86">
        <v>2</v>
      </c>
      <c r="BFX7" s="67"/>
      <c r="BFY7" s="67">
        <v>4.4444444444444446</v>
      </c>
      <c r="BFZ7" s="67"/>
      <c r="BGA7" s="86">
        <v>100</v>
      </c>
      <c r="BGF7" s="86"/>
      <c r="BGG7" s="62" t="s">
        <v>486</v>
      </c>
      <c r="BGH7" s="86"/>
      <c r="BGI7" s="86">
        <v>1</v>
      </c>
      <c r="BGJ7" s="86"/>
      <c r="BGK7" s="86">
        <v>2</v>
      </c>
      <c r="BGL7" s="67"/>
      <c r="BGM7" s="67">
        <v>4.4444444444444446</v>
      </c>
      <c r="BGN7" s="67"/>
      <c r="BGO7" s="86">
        <v>50</v>
      </c>
      <c r="BGT7" s="86"/>
      <c r="BGU7" s="62" t="s">
        <v>486</v>
      </c>
      <c r="BGV7" s="86"/>
      <c r="BGW7" s="86">
        <v>1</v>
      </c>
      <c r="BGX7" s="86"/>
      <c r="BGY7" s="86">
        <v>2</v>
      </c>
      <c r="BGZ7" s="67"/>
      <c r="BHA7" s="67">
        <v>4.4444444444444446</v>
      </c>
      <c r="BHB7" s="67"/>
      <c r="BHC7" s="86">
        <v>50</v>
      </c>
      <c r="BHH7" s="86"/>
      <c r="BHI7" s="62" t="s">
        <v>486</v>
      </c>
      <c r="BHJ7" s="86"/>
      <c r="BHK7" s="86">
        <v>0</v>
      </c>
      <c r="BHL7" s="86"/>
      <c r="BHM7" s="86">
        <v>2</v>
      </c>
      <c r="BHN7" s="67"/>
      <c r="BHO7" s="67">
        <v>4.4444444444444446</v>
      </c>
      <c r="BHP7" s="67"/>
      <c r="BHQ7" s="86">
        <v>0</v>
      </c>
      <c r="BHV7" s="86"/>
      <c r="BHW7" s="62" t="s">
        <v>486</v>
      </c>
      <c r="BHX7" s="86"/>
      <c r="BHY7" s="86">
        <v>2</v>
      </c>
      <c r="BHZ7" s="86"/>
      <c r="BIA7" s="86">
        <v>2</v>
      </c>
      <c r="BIB7" s="67"/>
      <c r="BIC7" s="67">
        <v>4.4444444444444446</v>
      </c>
      <c r="BID7" s="67"/>
      <c r="BIE7" s="86">
        <v>100</v>
      </c>
      <c r="BIJ7" s="86"/>
      <c r="BIK7" s="62" t="s">
        <v>486</v>
      </c>
      <c r="BIL7" s="86"/>
      <c r="BIM7" s="86">
        <v>1</v>
      </c>
      <c r="BIN7" s="86"/>
      <c r="BIO7" s="86">
        <v>2</v>
      </c>
      <c r="BIP7" s="67"/>
      <c r="BIQ7" s="67">
        <v>4.4444444444444446</v>
      </c>
      <c r="BIR7" s="67"/>
      <c r="BIS7" s="86">
        <v>50</v>
      </c>
      <c r="BIX7" s="86"/>
      <c r="BIY7" s="62" t="s">
        <v>486</v>
      </c>
      <c r="BIZ7" s="86"/>
      <c r="BJA7" s="86">
        <v>0</v>
      </c>
      <c r="BJB7" s="86"/>
      <c r="BJC7" s="86">
        <v>2</v>
      </c>
      <c r="BJD7" s="67"/>
      <c r="BJE7" s="67">
        <v>4.4444444444444446</v>
      </c>
      <c r="BJF7" s="67"/>
      <c r="BJG7" s="86">
        <v>0</v>
      </c>
      <c r="BJL7" s="86"/>
      <c r="BJM7" s="62" t="s">
        <v>486</v>
      </c>
      <c r="BJN7" s="86"/>
      <c r="BJO7" s="86">
        <v>1</v>
      </c>
      <c r="BJP7" s="86"/>
      <c r="BJQ7" s="86">
        <v>2</v>
      </c>
      <c r="BJR7" s="67"/>
      <c r="BJS7" s="67">
        <v>4.4444444444444446</v>
      </c>
      <c r="BJT7" s="67"/>
      <c r="BJU7" s="86">
        <v>50</v>
      </c>
      <c r="BJZ7" s="86"/>
      <c r="BKA7" s="62" t="s">
        <v>486</v>
      </c>
      <c r="BKB7" s="86"/>
      <c r="BKC7" s="86">
        <v>1</v>
      </c>
      <c r="BKD7" s="86"/>
      <c r="BKE7" s="86">
        <v>2</v>
      </c>
      <c r="BKF7" s="67"/>
      <c r="BKG7" s="67">
        <v>4.4444444444444446</v>
      </c>
      <c r="BKH7" s="67"/>
      <c r="BKI7" s="86">
        <v>50</v>
      </c>
      <c r="BKN7" s="86"/>
      <c r="BKO7" s="62" t="s">
        <v>486</v>
      </c>
      <c r="BKP7" s="86"/>
      <c r="BKQ7" s="86">
        <v>2</v>
      </c>
      <c r="BKR7" s="86"/>
      <c r="BKS7" s="86">
        <v>2</v>
      </c>
      <c r="BKT7" s="67"/>
      <c r="BKU7" s="67">
        <v>4.4444444444444446</v>
      </c>
      <c r="BKV7" s="67"/>
      <c r="BKW7" s="86">
        <v>100</v>
      </c>
      <c r="BLB7" s="86"/>
      <c r="BLC7" s="62" t="s">
        <v>486</v>
      </c>
      <c r="BLD7" s="86"/>
      <c r="BLE7" s="86">
        <v>1</v>
      </c>
      <c r="BLF7" s="86"/>
      <c r="BLG7" s="86">
        <v>2</v>
      </c>
      <c r="BLH7" s="67"/>
      <c r="BLI7" s="67">
        <v>4.4444444444444446</v>
      </c>
      <c r="BLJ7" s="67"/>
      <c r="BLK7" s="86">
        <v>50</v>
      </c>
      <c r="BLP7" s="86"/>
      <c r="BLQ7" s="62" t="s">
        <v>486</v>
      </c>
      <c r="BLR7" s="86"/>
      <c r="BLS7" s="86">
        <v>0</v>
      </c>
      <c r="BLT7" s="86"/>
      <c r="BLU7" s="86">
        <v>2</v>
      </c>
      <c r="BLV7" s="67"/>
      <c r="BLW7" s="67">
        <v>4.4444444444444446</v>
      </c>
      <c r="BLX7" s="67"/>
      <c r="BLY7" s="86">
        <v>0</v>
      </c>
      <c r="BMD7" s="86"/>
      <c r="BME7" s="62" t="s">
        <v>486</v>
      </c>
      <c r="BMF7" s="86"/>
      <c r="BMG7" s="86">
        <v>1</v>
      </c>
      <c r="BMH7" s="86"/>
      <c r="BMI7" s="86">
        <v>2</v>
      </c>
      <c r="BMJ7" s="67"/>
      <c r="BMK7" s="67">
        <v>4.4444444444444446</v>
      </c>
      <c r="BML7" s="67"/>
      <c r="BMM7" s="86">
        <v>50</v>
      </c>
      <c r="BMR7" s="86"/>
      <c r="BMS7" s="62" t="s">
        <v>486</v>
      </c>
      <c r="BMT7" s="86"/>
      <c r="BMU7" s="86">
        <v>1</v>
      </c>
      <c r="BMV7" s="86"/>
      <c r="BMW7" s="86">
        <v>2</v>
      </c>
      <c r="BMX7" s="67"/>
      <c r="BMY7" s="67">
        <v>4.4444444444444446</v>
      </c>
      <c r="BMZ7" s="67"/>
      <c r="BNA7" s="86">
        <v>50</v>
      </c>
      <c r="BNF7" s="86"/>
      <c r="BNG7" s="62" t="s">
        <v>486</v>
      </c>
      <c r="BNH7" s="86"/>
      <c r="BNI7" s="86">
        <v>1</v>
      </c>
      <c r="BNJ7" s="86"/>
      <c r="BNK7" s="86">
        <v>2</v>
      </c>
      <c r="BNL7" s="67"/>
      <c r="BNM7" s="67">
        <v>4.4444444444444446</v>
      </c>
      <c r="BNN7" s="67"/>
      <c r="BNO7" s="86">
        <v>50</v>
      </c>
      <c r="BNT7" s="86"/>
      <c r="BNU7" s="62" t="s">
        <v>486</v>
      </c>
      <c r="BNV7" s="86"/>
      <c r="BNW7" s="86">
        <v>2</v>
      </c>
      <c r="BNX7" s="86"/>
      <c r="BNY7" s="86">
        <v>2</v>
      </c>
      <c r="BNZ7" s="67"/>
      <c r="BOA7" s="67">
        <v>4.4444444444444446</v>
      </c>
      <c r="BOB7" s="67"/>
      <c r="BOC7" s="86">
        <v>100</v>
      </c>
      <c r="BOH7" s="86"/>
      <c r="BOI7" s="62" t="s">
        <v>486</v>
      </c>
      <c r="BOJ7" s="86"/>
      <c r="BOK7" s="86">
        <v>2</v>
      </c>
      <c r="BOL7" s="86"/>
      <c r="BOM7" s="86">
        <v>2</v>
      </c>
      <c r="BON7" s="67"/>
      <c r="BOO7" s="67">
        <v>4.4444444444444446</v>
      </c>
      <c r="BOP7" s="67"/>
      <c r="BOQ7" s="86">
        <v>100</v>
      </c>
      <c r="BOV7" s="86"/>
      <c r="BOW7" s="62" t="s">
        <v>486</v>
      </c>
      <c r="BOX7" s="86"/>
      <c r="BOY7" s="86">
        <v>2</v>
      </c>
      <c r="BOZ7" s="86"/>
      <c r="BPA7" s="86">
        <v>2</v>
      </c>
      <c r="BPB7" s="67"/>
      <c r="BPC7" s="67">
        <v>4.4444444444444446</v>
      </c>
      <c r="BPD7" s="67"/>
      <c r="BPE7" s="86">
        <v>100</v>
      </c>
      <c r="BPJ7" s="86"/>
      <c r="BPK7" s="62" t="s">
        <v>486</v>
      </c>
      <c r="BPL7" s="86"/>
      <c r="BPM7" s="86">
        <v>1</v>
      </c>
      <c r="BPN7" s="86"/>
      <c r="BPO7" s="86">
        <v>2</v>
      </c>
      <c r="BPP7" s="67"/>
      <c r="BPQ7" s="67">
        <v>4.4444444444444446</v>
      </c>
      <c r="BPR7" s="67"/>
      <c r="BPS7" s="86">
        <v>50</v>
      </c>
      <c r="BPX7" s="86"/>
      <c r="BPY7" s="62" t="s">
        <v>486</v>
      </c>
      <c r="BPZ7" s="86"/>
      <c r="BQA7" s="86">
        <v>1</v>
      </c>
      <c r="BQB7" s="86"/>
      <c r="BQC7" s="86">
        <v>2</v>
      </c>
      <c r="BQD7" s="67"/>
      <c r="BQE7" s="67">
        <v>4.4444444444444446</v>
      </c>
      <c r="BQF7" s="67"/>
      <c r="BQG7" s="86">
        <v>50</v>
      </c>
      <c r="BQL7" s="86"/>
      <c r="BQM7" s="62" t="s">
        <v>486</v>
      </c>
      <c r="BQN7" s="86"/>
      <c r="BQO7" s="86">
        <v>2</v>
      </c>
      <c r="BQP7" s="86"/>
      <c r="BQQ7" s="86">
        <v>2</v>
      </c>
      <c r="BQR7" s="67"/>
      <c r="BQS7" s="67">
        <v>4.4444444444444446</v>
      </c>
      <c r="BQT7" s="67"/>
      <c r="BQU7" s="86">
        <v>100</v>
      </c>
      <c r="BQZ7" s="86"/>
      <c r="BRA7" s="62" t="s">
        <v>486</v>
      </c>
      <c r="BRB7" s="86"/>
      <c r="BRC7" s="86">
        <v>2</v>
      </c>
      <c r="BRD7" s="86"/>
      <c r="BRE7" s="86">
        <v>2</v>
      </c>
      <c r="BRF7" s="67"/>
      <c r="BRG7" s="67">
        <v>4.4444444444444446</v>
      </c>
      <c r="BRH7" s="67"/>
      <c r="BRI7" s="86">
        <v>100</v>
      </c>
      <c r="BRN7" s="86"/>
      <c r="BRO7" s="62" t="s">
        <v>486</v>
      </c>
      <c r="BRP7" s="86"/>
      <c r="BRQ7" s="86">
        <v>2</v>
      </c>
      <c r="BRR7" s="86"/>
      <c r="BRS7" s="86">
        <v>2</v>
      </c>
      <c r="BRT7" s="67"/>
      <c r="BRU7" s="67">
        <v>4.4444444444444446</v>
      </c>
      <c r="BRV7" s="67"/>
      <c r="BRW7" s="86">
        <v>100</v>
      </c>
      <c r="BSB7" s="86"/>
      <c r="BSC7" s="62" t="s">
        <v>486</v>
      </c>
      <c r="BSD7" s="86"/>
      <c r="BSE7" s="86">
        <v>2</v>
      </c>
      <c r="BSF7" s="86"/>
      <c r="BSG7" s="86">
        <v>2</v>
      </c>
      <c r="BSH7" s="67"/>
      <c r="BSI7" s="67">
        <v>4.4444444444444446</v>
      </c>
      <c r="BSJ7" s="67"/>
      <c r="BSK7" s="86">
        <v>100</v>
      </c>
      <c r="BSP7" s="86"/>
      <c r="BSQ7" s="62" t="s">
        <v>486</v>
      </c>
      <c r="BSR7" s="86"/>
      <c r="BSS7" s="86">
        <v>1</v>
      </c>
      <c r="BST7" s="86"/>
      <c r="BSU7" s="86">
        <v>2</v>
      </c>
      <c r="BSV7" s="67"/>
      <c r="BSW7" s="67">
        <v>4.4444444444444446</v>
      </c>
      <c r="BSX7" s="67"/>
      <c r="BSY7" s="86">
        <v>50</v>
      </c>
      <c r="BTD7" s="86"/>
      <c r="BTE7" s="62" t="s">
        <v>486</v>
      </c>
      <c r="BTF7" s="86"/>
      <c r="BTG7" s="86">
        <v>1</v>
      </c>
      <c r="BTH7" s="86"/>
      <c r="BTI7" s="86">
        <v>2</v>
      </c>
      <c r="BTJ7" s="67"/>
      <c r="BTK7" s="67">
        <v>4.4444444444444446</v>
      </c>
      <c r="BTL7" s="67"/>
      <c r="BTM7" s="86">
        <v>50</v>
      </c>
      <c r="BTR7" s="86"/>
      <c r="BTS7" s="62" t="s">
        <v>486</v>
      </c>
      <c r="BTT7" s="86"/>
      <c r="BTU7" s="86">
        <v>2</v>
      </c>
      <c r="BTV7" s="86"/>
      <c r="BTW7" s="86">
        <v>2</v>
      </c>
      <c r="BTX7" s="67"/>
      <c r="BTY7" s="67">
        <v>3.7037037037037033</v>
      </c>
      <c r="BTZ7" s="67"/>
      <c r="BUA7" s="86">
        <v>100</v>
      </c>
      <c r="BUF7" s="86"/>
      <c r="BUG7" s="62" t="s">
        <v>486</v>
      </c>
      <c r="BUH7" s="86"/>
      <c r="BUI7" s="86">
        <v>2</v>
      </c>
      <c r="BUJ7" s="86"/>
      <c r="BUK7" s="86">
        <v>2</v>
      </c>
      <c r="BUL7" s="67"/>
      <c r="BUM7" s="67">
        <v>3.7037037037037033</v>
      </c>
      <c r="BUN7" s="67"/>
      <c r="BUO7" s="86">
        <v>100</v>
      </c>
      <c r="BUT7" s="86"/>
      <c r="BUU7" s="62" t="s">
        <v>486</v>
      </c>
      <c r="BUV7" s="86"/>
      <c r="BUW7" s="86">
        <v>2</v>
      </c>
      <c r="BUX7" s="86"/>
      <c r="BUY7" s="86">
        <v>2</v>
      </c>
      <c r="BUZ7" s="67"/>
      <c r="BVA7" s="67">
        <v>3.7037037037037033</v>
      </c>
      <c r="BVB7" s="67"/>
      <c r="BVC7" s="86">
        <v>100</v>
      </c>
      <c r="BVH7" s="86"/>
      <c r="BVI7" s="62" t="s">
        <v>486</v>
      </c>
      <c r="BVJ7" s="86"/>
      <c r="BVK7" s="86">
        <v>2</v>
      </c>
      <c r="BVL7" s="86"/>
      <c r="BVM7" s="86">
        <v>2</v>
      </c>
      <c r="BVN7" s="67"/>
      <c r="BVO7" s="67">
        <v>3.7037037037037033</v>
      </c>
      <c r="BVP7" s="67"/>
      <c r="BVQ7" s="86">
        <v>100</v>
      </c>
      <c r="BVV7" s="86"/>
      <c r="BVW7" s="62" t="s">
        <v>486</v>
      </c>
      <c r="BVX7" s="86"/>
      <c r="BVY7" s="86">
        <v>2</v>
      </c>
      <c r="BVZ7" s="86"/>
      <c r="BWA7" s="86">
        <v>2</v>
      </c>
      <c r="BWB7" s="67"/>
      <c r="BWC7" s="67">
        <v>3.7037037037037033</v>
      </c>
      <c r="BWD7" s="67"/>
      <c r="BWE7" s="86">
        <v>100</v>
      </c>
      <c r="BWJ7" s="86"/>
      <c r="BWK7" s="62" t="s">
        <v>486</v>
      </c>
      <c r="BWL7" s="86"/>
      <c r="BWM7" s="86">
        <v>2</v>
      </c>
      <c r="BWN7" s="86"/>
      <c r="BWO7" s="86">
        <v>2</v>
      </c>
      <c r="BWP7" s="67"/>
      <c r="BWQ7" s="67">
        <v>3.7037037037037033</v>
      </c>
      <c r="BWR7" s="67"/>
      <c r="BWS7" s="86">
        <v>100</v>
      </c>
      <c r="BWX7" s="86"/>
      <c r="BWY7" s="62" t="s">
        <v>486</v>
      </c>
      <c r="BWZ7" s="86"/>
      <c r="BXA7" s="86">
        <v>1</v>
      </c>
      <c r="BXB7" s="86"/>
      <c r="BXC7" s="86">
        <v>2</v>
      </c>
      <c r="BXD7" s="67"/>
      <c r="BXE7" s="67">
        <v>3.7037037037037033</v>
      </c>
      <c r="BXF7" s="67"/>
      <c r="BXG7" s="86">
        <v>50</v>
      </c>
      <c r="BXL7" s="86"/>
      <c r="BXM7" s="62" t="s">
        <v>486</v>
      </c>
      <c r="BXN7" s="86"/>
      <c r="BXO7" s="86">
        <v>2</v>
      </c>
      <c r="BXP7" s="86"/>
      <c r="BXQ7" s="86">
        <v>2</v>
      </c>
      <c r="BXR7" s="67"/>
      <c r="BXS7" s="67">
        <v>3.7037037037037033</v>
      </c>
      <c r="BXT7" s="67"/>
      <c r="BXU7" s="86">
        <v>100</v>
      </c>
      <c r="BXZ7" s="86"/>
      <c r="BYA7" s="62" t="s">
        <v>486</v>
      </c>
      <c r="BYB7" s="86"/>
      <c r="BYC7" s="86">
        <v>2</v>
      </c>
      <c r="BYD7" s="86"/>
      <c r="BYE7" s="86">
        <v>2</v>
      </c>
      <c r="BYF7" s="67"/>
      <c r="BYG7" s="67">
        <v>3.7037037037037033</v>
      </c>
      <c r="BYH7" s="67"/>
      <c r="BYI7" s="86">
        <v>100</v>
      </c>
      <c r="BYN7" s="86"/>
      <c r="BYO7" s="62" t="s">
        <v>486</v>
      </c>
      <c r="BYP7" s="86"/>
      <c r="BYQ7" s="86">
        <v>2</v>
      </c>
      <c r="BYR7" s="86"/>
      <c r="BYS7" s="86">
        <v>2</v>
      </c>
      <c r="BYT7" s="67"/>
      <c r="BYU7" s="67">
        <v>3.7037037037037033</v>
      </c>
      <c r="BYV7" s="67"/>
      <c r="BYW7" s="86">
        <v>100</v>
      </c>
      <c r="BZB7" s="86"/>
      <c r="BZC7" s="62" t="s">
        <v>486</v>
      </c>
      <c r="BZD7" s="86"/>
      <c r="BZE7" s="86">
        <v>2</v>
      </c>
      <c r="BZF7" s="86"/>
      <c r="BZG7" s="86">
        <v>2</v>
      </c>
      <c r="BZH7" s="67"/>
      <c r="BZI7" s="67">
        <v>3.7037037037037033</v>
      </c>
      <c r="BZJ7" s="67"/>
      <c r="BZK7" s="86">
        <v>100</v>
      </c>
      <c r="BZP7" s="86"/>
      <c r="BZQ7" s="62" t="s">
        <v>486</v>
      </c>
      <c r="BZR7" s="86"/>
      <c r="BZS7" s="86">
        <v>2</v>
      </c>
      <c r="BZT7" s="86"/>
      <c r="BZU7" s="86">
        <v>2</v>
      </c>
      <c r="BZV7" s="67"/>
      <c r="BZW7" s="67">
        <v>3.7037037037037033</v>
      </c>
      <c r="BZX7" s="67"/>
      <c r="BZY7" s="86">
        <v>100</v>
      </c>
      <c r="CAD7" s="86"/>
      <c r="CAE7" s="62" t="s">
        <v>486</v>
      </c>
      <c r="CAF7" s="86"/>
      <c r="CAG7" s="86">
        <v>2</v>
      </c>
      <c r="CAH7" s="86"/>
      <c r="CAI7" s="86">
        <v>2</v>
      </c>
      <c r="CAJ7" s="67"/>
      <c r="CAK7" s="67">
        <v>3.7037037037037033</v>
      </c>
      <c r="CAL7" s="67"/>
      <c r="CAM7" s="86">
        <v>100</v>
      </c>
      <c r="CAR7" s="86"/>
      <c r="CAS7" s="62" t="s">
        <v>486</v>
      </c>
      <c r="CAT7" s="86"/>
      <c r="CAU7" s="86">
        <v>2</v>
      </c>
      <c r="CAV7" s="86"/>
      <c r="CAW7" s="86">
        <v>2</v>
      </c>
      <c r="CAX7" s="67"/>
      <c r="CAY7" s="67">
        <v>3.7037037037037033</v>
      </c>
      <c r="CAZ7" s="67"/>
      <c r="CBA7" s="86">
        <v>100</v>
      </c>
      <c r="CBF7" s="86"/>
      <c r="CBG7" s="62" t="s">
        <v>486</v>
      </c>
      <c r="CBH7" s="86"/>
      <c r="CBI7" s="86">
        <v>4</v>
      </c>
      <c r="CBJ7" s="86"/>
      <c r="CBK7" s="86">
        <v>5</v>
      </c>
      <c r="CBL7" s="67"/>
      <c r="CBM7" s="67">
        <v>9.2592592592592595</v>
      </c>
      <c r="CBN7" s="67"/>
      <c r="CBO7" s="86">
        <v>80</v>
      </c>
      <c r="CBT7" s="86"/>
      <c r="CBU7" s="62" t="s">
        <v>486</v>
      </c>
      <c r="CBV7" s="86"/>
      <c r="CBW7" s="86">
        <v>4</v>
      </c>
      <c r="CBX7" s="86"/>
      <c r="CBY7" s="86">
        <v>5</v>
      </c>
      <c r="CBZ7" s="67"/>
      <c r="CCA7" s="67">
        <v>9.2592592592592595</v>
      </c>
      <c r="CCB7" s="67"/>
      <c r="CCC7" s="86">
        <v>80</v>
      </c>
      <c r="CCH7" s="86"/>
      <c r="CCI7" s="62" t="s">
        <v>486</v>
      </c>
      <c r="CCJ7" s="86"/>
      <c r="CCK7" s="86">
        <v>5</v>
      </c>
      <c r="CCL7" s="86"/>
      <c r="CCM7" s="86">
        <v>5</v>
      </c>
      <c r="CCN7" s="67"/>
      <c r="CCO7" s="67">
        <v>9.2592592592592595</v>
      </c>
      <c r="CCP7" s="67"/>
      <c r="CCQ7" s="86">
        <v>100</v>
      </c>
      <c r="CCV7" s="86"/>
      <c r="CCW7" s="62" t="s">
        <v>486</v>
      </c>
      <c r="CCX7" s="86"/>
      <c r="CCY7" s="86">
        <v>3</v>
      </c>
      <c r="CCZ7" s="86"/>
      <c r="CDA7" s="86">
        <v>5</v>
      </c>
      <c r="CDB7" s="67"/>
      <c r="CDC7" s="67">
        <v>9.2592592592592595</v>
      </c>
      <c r="CDD7" s="67"/>
      <c r="CDE7" s="86">
        <v>60</v>
      </c>
      <c r="CDJ7" s="86"/>
      <c r="CDK7" s="62" t="s">
        <v>486</v>
      </c>
      <c r="CDL7" s="86"/>
      <c r="CDM7" s="86">
        <v>5</v>
      </c>
      <c r="CDN7" s="86"/>
      <c r="CDO7" s="86">
        <v>5</v>
      </c>
      <c r="CDP7" s="67"/>
      <c r="CDQ7" s="67">
        <v>9.2592592592592595</v>
      </c>
      <c r="CDR7" s="67"/>
      <c r="CDS7" s="86">
        <v>100</v>
      </c>
      <c r="CDX7" s="86"/>
      <c r="CDY7" s="62" t="s">
        <v>486</v>
      </c>
      <c r="CDZ7" s="86"/>
      <c r="CEA7" s="86">
        <v>5</v>
      </c>
      <c r="CEB7" s="86"/>
      <c r="CEC7" s="86">
        <v>5</v>
      </c>
      <c r="CED7" s="67"/>
      <c r="CEE7" s="67">
        <v>9.2592592592592595</v>
      </c>
      <c r="CEF7" s="67"/>
      <c r="CEG7" s="86">
        <v>100</v>
      </c>
      <c r="CEL7" s="86"/>
      <c r="CEM7" s="62" t="s">
        <v>486</v>
      </c>
      <c r="CEN7" s="86"/>
      <c r="CEO7" s="86">
        <v>5</v>
      </c>
      <c r="CEP7" s="86"/>
      <c r="CEQ7" s="86">
        <v>5</v>
      </c>
      <c r="CER7" s="67"/>
      <c r="CES7" s="67">
        <v>9.2592592592592595</v>
      </c>
      <c r="CET7" s="67"/>
      <c r="CEU7" s="86">
        <v>100</v>
      </c>
      <c r="CEZ7" s="86"/>
      <c r="CFA7" s="62" t="s">
        <v>486</v>
      </c>
      <c r="CFB7" s="86"/>
      <c r="CFC7" s="86">
        <v>5</v>
      </c>
      <c r="CFD7" s="86"/>
      <c r="CFE7" s="86">
        <v>5</v>
      </c>
      <c r="CFF7" s="67"/>
      <c r="CFG7" s="67">
        <v>9.2592592592592595</v>
      </c>
      <c r="CFH7" s="67"/>
      <c r="CFI7" s="86">
        <v>100</v>
      </c>
      <c r="CFN7" s="86"/>
      <c r="CFO7" s="62" t="s">
        <v>486</v>
      </c>
      <c r="CFP7" s="86"/>
      <c r="CFQ7" s="86">
        <v>5</v>
      </c>
      <c r="CFR7" s="86"/>
      <c r="CFS7" s="86">
        <v>5</v>
      </c>
      <c r="CFT7" s="67"/>
      <c r="CFU7" s="67">
        <v>9.2592592592592595</v>
      </c>
      <c r="CFV7" s="67"/>
      <c r="CFW7" s="86">
        <v>100</v>
      </c>
      <c r="CGB7" s="86"/>
      <c r="CGC7" s="62" t="s">
        <v>486</v>
      </c>
      <c r="CGD7" s="86"/>
      <c r="CGE7" s="86">
        <v>2</v>
      </c>
      <c r="CGF7" s="86"/>
      <c r="CGG7" s="86">
        <v>2</v>
      </c>
      <c r="CGH7" s="67"/>
      <c r="CGI7" s="67">
        <v>4.4444444444444446</v>
      </c>
      <c r="CGJ7" s="67"/>
      <c r="CGK7" s="86">
        <v>100</v>
      </c>
      <c r="CGP7" s="86"/>
      <c r="CGQ7" s="62" t="s">
        <v>486</v>
      </c>
      <c r="CGR7" s="86"/>
      <c r="CGS7" s="86">
        <v>1</v>
      </c>
      <c r="CGT7" s="86"/>
      <c r="CGU7" s="86">
        <v>2</v>
      </c>
      <c r="CGV7" s="67"/>
      <c r="CGW7" s="67">
        <v>4.4444444444444446</v>
      </c>
      <c r="CGX7" s="67"/>
      <c r="CGY7" s="86">
        <v>50</v>
      </c>
      <c r="CHD7" s="86"/>
      <c r="CHE7" s="62" t="s">
        <v>486</v>
      </c>
      <c r="CHF7" s="86"/>
      <c r="CHG7" s="86">
        <v>1</v>
      </c>
      <c r="CHH7" s="86"/>
      <c r="CHI7" s="86">
        <v>2</v>
      </c>
      <c r="CHJ7" s="67"/>
      <c r="CHK7" s="67">
        <v>4.4444444444444446</v>
      </c>
      <c r="CHL7" s="67"/>
      <c r="CHM7" s="86">
        <v>50</v>
      </c>
      <c r="CHR7" s="86"/>
      <c r="CHS7" s="62" t="s">
        <v>486</v>
      </c>
      <c r="CHT7" s="86"/>
      <c r="CHU7" s="86">
        <v>2</v>
      </c>
      <c r="CHV7" s="86"/>
      <c r="CHW7" s="86">
        <v>2</v>
      </c>
      <c r="CHX7" s="67"/>
      <c r="CHY7" s="67">
        <v>4.4444444444444446</v>
      </c>
      <c r="CHZ7" s="67"/>
      <c r="CIA7" s="86">
        <v>100</v>
      </c>
      <c r="CIF7" s="86"/>
      <c r="CIG7" s="62" t="s">
        <v>486</v>
      </c>
      <c r="CIH7" s="86"/>
      <c r="CII7" s="86">
        <v>0</v>
      </c>
      <c r="CIJ7" s="86"/>
      <c r="CIK7" s="86">
        <v>2</v>
      </c>
      <c r="CIL7" s="67"/>
      <c r="CIM7" s="67">
        <v>4.4444444444444446</v>
      </c>
      <c r="CIN7" s="67"/>
      <c r="CIO7" s="86">
        <v>0</v>
      </c>
      <c r="CIT7" s="86"/>
      <c r="CIU7" s="62" t="s">
        <v>486</v>
      </c>
      <c r="CIV7" s="86"/>
      <c r="CIW7" s="86">
        <v>1</v>
      </c>
      <c r="CIX7" s="86"/>
      <c r="CIY7" s="86">
        <v>2</v>
      </c>
      <c r="CIZ7" s="67"/>
      <c r="CJA7" s="67">
        <v>4.4444444444444446</v>
      </c>
      <c r="CJB7" s="67"/>
      <c r="CJC7" s="86">
        <v>50</v>
      </c>
      <c r="CJH7" s="86"/>
      <c r="CJI7" s="62" t="s">
        <v>486</v>
      </c>
      <c r="CJJ7" s="86"/>
      <c r="CJK7" s="86">
        <v>1</v>
      </c>
      <c r="CJL7" s="86"/>
      <c r="CJM7" s="86">
        <v>2</v>
      </c>
      <c r="CJN7" s="67"/>
      <c r="CJO7" s="67">
        <v>4.4444444444444446</v>
      </c>
      <c r="CJP7" s="67"/>
      <c r="CJQ7" s="86">
        <v>50</v>
      </c>
      <c r="CJV7" s="86"/>
      <c r="CJW7" s="62" t="s">
        <v>486</v>
      </c>
      <c r="CJX7" s="86"/>
      <c r="CJY7" s="86">
        <v>1</v>
      </c>
      <c r="CJZ7" s="86"/>
      <c r="CKA7" s="86">
        <v>2</v>
      </c>
      <c r="CKB7" s="67"/>
      <c r="CKC7" s="67">
        <v>4.4444444444444446</v>
      </c>
      <c r="CKD7" s="67"/>
      <c r="CKE7" s="86">
        <v>50</v>
      </c>
      <c r="CKJ7" s="86"/>
      <c r="CKK7" s="62" t="s">
        <v>486</v>
      </c>
      <c r="CKL7" s="86"/>
      <c r="CKM7" s="86">
        <v>2</v>
      </c>
      <c r="CKN7" s="86"/>
      <c r="CKO7" s="86">
        <v>2</v>
      </c>
      <c r="CKP7" s="67"/>
      <c r="CKQ7" s="67">
        <v>4.4444444444444446</v>
      </c>
      <c r="CKR7" s="67"/>
      <c r="CKS7" s="86">
        <v>100</v>
      </c>
      <c r="CKX7" s="86"/>
      <c r="CKY7" s="62" t="s">
        <v>486</v>
      </c>
      <c r="CKZ7" s="86"/>
      <c r="CLA7" s="86">
        <v>1</v>
      </c>
      <c r="CLB7" s="86"/>
      <c r="CLC7" s="86">
        <v>2</v>
      </c>
      <c r="CLD7" s="67"/>
      <c r="CLE7" s="67">
        <v>4.4444444444444446</v>
      </c>
      <c r="CLF7" s="67"/>
      <c r="CLG7" s="86">
        <v>50</v>
      </c>
      <c r="CLL7" s="86"/>
      <c r="CLM7" s="62" t="s">
        <v>486</v>
      </c>
      <c r="CLN7" s="86"/>
      <c r="CLO7" s="86">
        <v>1</v>
      </c>
      <c r="CLP7" s="86"/>
      <c r="CLQ7" s="86">
        <v>2</v>
      </c>
      <c r="CLR7" s="67"/>
      <c r="CLS7" s="67">
        <v>4.4444444444444446</v>
      </c>
      <c r="CLT7" s="67"/>
      <c r="CLU7" s="86">
        <v>50</v>
      </c>
      <c r="CLZ7" s="86"/>
      <c r="CMA7" s="62" t="s">
        <v>486</v>
      </c>
      <c r="CMB7" s="86"/>
      <c r="CMC7" s="86">
        <v>2</v>
      </c>
      <c r="CMD7" s="86"/>
      <c r="CME7" s="86">
        <v>2</v>
      </c>
      <c r="CMF7" s="67"/>
      <c r="CMG7" s="67">
        <v>4.4444444444444446</v>
      </c>
      <c r="CMH7" s="67"/>
      <c r="CMI7" s="86">
        <v>100</v>
      </c>
      <c r="CMN7" s="86"/>
      <c r="CMO7" s="62" t="s">
        <v>486</v>
      </c>
      <c r="CMP7" s="86"/>
      <c r="CMQ7" s="86">
        <v>1</v>
      </c>
      <c r="CMR7" s="86"/>
      <c r="CMS7" s="86">
        <v>2</v>
      </c>
      <c r="CMT7" s="67"/>
      <c r="CMU7" s="67">
        <v>4.4444444444444446</v>
      </c>
      <c r="CMV7" s="67"/>
      <c r="CMW7" s="86">
        <v>50</v>
      </c>
      <c r="CNB7" s="86"/>
      <c r="CNC7" s="62" t="s">
        <v>486</v>
      </c>
      <c r="CND7" s="86"/>
      <c r="CNE7" s="86">
        <v>1</v>
      </c>
      <c r="CNF7" s="86"/>
      <c r="CNG7" s="86">
        <v>2</v>
      </c>
      <c r="CNH7" s="67"/>
      <c r="CNI7" s="67">
        <v>4.4444444444444446</v>
      </c>
      <c r="CNJ7" s="67"/>
      <c r="CNK7" s="86">
        <v>50</v>
      </c>
      <c r="CNP7" s="86"/>
      <c r="CNQ7" s="62" t="s">
        <v>486</v>
      </c>
      <c r="CNR7" s="86"/>
      <c r="CNS7" s="86">
        <v>1</v>
      </c>
      <c r="CNT7" s="86"/>
      <c r="CNU7" s="86">
        <v>2</v>
      </c>
      <c r="CNV7" s="67"/>
      <c r="CNW7" s="67">
        <v>4.4444444444444446</v>
      </c>
      <c r="CNX7" s="67"/>
      <c r="CNY7" s="86">
        <v>50</v>
      </c>
      <c r="COD7" s="86"/>
      <c r="COE7" s="62" t="s">
        <v>486</v>
      </c>
      <c r="COF7" s="86"/>
      <c r="COG7" s="86">
        <v>0</v>
      </c>
      <c r="COH7" s="86"/>
      <c r="COI7" s="86">
        <v>0</v>
      </c>
      <c r="COJ7" s="67"/>
      <c r="COK7" s="67">
        <v>0</v>
      </c>
      <c r="COL7" s="67"/>
      <c r="COM7" s="86" t="s">
        <v>582</v>
      </c>
      <c r="COR7" s="86"/>
      <c r="COS7" s="62" t="s">
        <v>486</v>
      </c>
      <c r="COT7" s="86"/>
      <c r="COU7" s="86">
        <v>0</v>
      </c>
      <c r="COV7" s="86"/>
      <c r="COW7" s="86">
        <v>0</v>
      </c>
      <c r="COX7" s="67"/>
      <c r="COY7" s="67">
        <v>0</v>
      </c>
      <c r="COZ7" s="67"/>
      <c r="CPA7" s="86" t="s">
        <v>582</v>
      </c>
      <c r="CPF7" s="86"/>
      <c r="CPG7" s="62" t="s">
        <v>486</v>
      </c>
      <c r="CPH7" s="86"/>
      <c r="CPI7" s="86">
        <v>0</v>
      </c>
      <c r="CPJ7" s="86"/>
      <c r="CPK7" s="86">
        <v>0</v>
      </c>
      <c r="CPL7" s="67"/>
      <c r="CPM7" s="67">
        <v>0</v>
      </c>
      <c r="CPN7" s="67"/>
      <c r="CPO7" s="86" t="s">
        <v>582</v>
      </c>
      <c r="CPT7" s="86"/>
      <c r="CPU7" s="62" t="s">
        <v>486</v>
      </c>
      <c r="CPV7" s="86"/>
      <c r="CPW7" s="86">
        <v>0</v>
      </c>
      <c r="CPX7" s="86"/>
      <c r="CPY7" s="86">
        <v>0</v>
      </c>
      <c r="CPZ7" s="67"/>
      <c r="CQA7" s="67">
        <v>0</v>
      </c>
      <c r="CQB7" s="67"/>
      <c r="CQC7" s="86" t="s">
        <v>582</v>
      </c>
      <c r="CQH7" s="86"/>
      <c r="CQI7" s="62" t="s">
        <v>486</v>
      </c>
      <c r="CQJ7" s="86"/>
      <c r="CQK7" s="86">
        <v>0</v>
      </c>
      <c r="CQL7" s="86"/>
      <c r="CQM7" s="86">
        <v>0</v>
      </c>
      <c r="CQN7" s="67"/>
      <c r="CQO7" s="67">
        <v>0</v>
      </c>
      <c r="CQP7" s="67"/>
      <c r="CQQ7" s="86" t="s">
        <v>582</v>
      </c>
      <c r="CQV7" s="86"/>
      <c r="CQW7" s="62" t="s">
        <v>486</v>
      </c>
      <c r="CQX7" s="86"/>
      <c r="CQY7" s="86">
        <v>0</v>
      </c>
      <c r="CQZ7" s="86"/>
      <c r="CRA7" s="86">
        <v>0</v>
      </c>
      <c r="CRB7" s="67"/>
      <c r="CRC7" s="67">
        <v>0</v>
      </c>
      <c r="CRD7" s="67"/>
      <c r="CRE7" s="86" t="s">
        <v>582</v>
      </c>
      <c r="CRJ7" s="86"/>
      <c r="CRK7" s="62" t="s">
        <v>486</v>
      </c>
      <c r="CRL7" s="86"/>
      <c r="CRM7" s="86">
        <v>0</v>
      </c>
      <c r="CRN7" s="86"/>
      <c r="CRO7" s="86">
        <v>0</v>
      </c>
      <c r="CRP7" s="67"/>
      <c r="CRQ7" s="67">
        <v>0</v>
      </c>
      <c r="CRR7" s="67"/>
      <c r="CRS7" s="86" t="s">
        <v>582</v>
      </c>
      <c r="CRX7" s="86"/>
      <c r="CRY7" s="62" t="s">
        <v>486</v>
      </c>
      <c r="CRZ7" s="86"/>
      <c r="CSA7" s="86">
        <v>0</v>
      </c>
      <c r="CSB7" s="86"/>
      <c r="CSC7" s="86">
        <v>0</v>
      </c>
      <c r="CSD7" s="67"/>
      <c r="CSE7" s="67">
        <v>0</v>
      </c>
      <c r="CSF7" s="67"/>
      <c r="CSG7" s="86" t="s">
        <v>582</v>
      </c>
      <c r="CSL7" s="86"/>
      <c r="CSM7" s="62" t="s">
        <v>486</v>
      </c>
      <c r="CSN7" s="86"/>
      <c r="CSO7" s="86">
        <v>0</v>
      </c>
      <c r="CSP7" s="86"/>
      <c r="CSQ7" s="86">
        <v>0</v>
      </c>
      <c r="CSR7" s="67"/>
      <c r="CSS7" s="67">
        <v>0</v>
      </c>
      <c r="CST7" s="67"/>
      <c r="CSU7" s="86" t="s">
        <v>582</v>
      </c>
      <c r="CSZ7" s="86"/>
      <c r="CTA7" s="62" t="s">
        <v>486</v>
      </c>
      <c r="CTB7" s="86"/>
      <c r="CTC7" s="86">
        <v>0</v>
      </c>
      <c r="CTD7" s="86"/>
      <c r="CTE7" s="86">
        <v>0</v>
      </c>
      <c r="CTF7" s="67"/>
      <c r="CTG7" s="67">
        <v>0</v>
      </c>
      <c r="CTH7" s="67"/>
      <c r="CTI7" s="86" t="s">
        <v>582</v>
      </c>
      <c r="CTN7" s="86"/>
      <c r="CTO7" s="62" t="s">
        <v>486</v>
      </c>
      <c r="CTP7" s="86"/>
      <c r="CTQ7" s="86">
        <v>0</v>
      </c>
      <c r="CTR7" s="86"/>
      <c r="CTS7" s="86">
        <v>0</v>
      </c>
      <c r="CTT7" s="67"/>
      <c r="CTU7" s="67">
        <v>0</v>
      </c>
      <c r="CTV7" s="67"/>
      <c r="CTW7" s="86" t="s">
        <v>582</v>
      </c>
      <c r="CUB7" s="86"/>
      <c r="CUC7" s="62" t="s">
        <v>486</v>
      </c>
      <c r="CUD7" s="86"/>
      <c r="CUE7" s="86">
        <v>0</v>
      </c>
      <c r="CUF7" s="86"/>
      <c r="CUG7" s="86">
        <v>0</v>
      </c>
      <c r="CUH7" s="67"/>
      <c r="CUI7" s="67">
        <v>0</v>
      </c>
      <c r="CUJ7" s="67"/>
      <c r="CUK7" s="86" t="s">
        <v>582</v>
      </c>
      <c r="CUP7" s="86"/>
      <c r="CUQ7" s="62" t="s">
        <v>486</v>
      </c>
      <c r="CUR7" s="86"/>
      <c r="CUS7" s="86">
        <v>0</v>
      </c>
      <c r="CUT7" s="86"/>
      <c r="CUU7" s="86">
        <v>0</v>
      </c>
      <c r="CUV7" s="67"/>
      <c r="CUW7" s="67">
        <v>0</v>
      </c>
      <c r="CUX7" s="67"/>
      <c r="CUY7" s="86" t="s">
        <v>582</v>
      </c>
      <c r="CVD7" s="86"/>
      <c r="CVE7" s="62" t="s">
        <v>486</v>
      </c>
      <c r="CVF7" s="86"/>
      <c r="CVG7" s="86">
        <v>0</v>
      </c>
      <c r="CVH7" s="86"/>
      <c r="CVI7" s="86">
        <v>0</v>
      </c>
      <c r="CVJ7" s="67"/>
      <c r="CVK7" s="67">
        <v>0</v>
      </c>
      <c r="CVL7" s="67"/>
      <c r="CVM7" s="86" t="s">
        <v>582</v>
      </c>
      <c r="CVR7" s="86"/>
      <c r="CVS7" s="62" t="s">
        <v>486</v>
      </c>
      <c r="CVT7" s="86"/>
      <c r="CVU7" s="86">
        <v>2</v>
      </c>
      <c r="CVV7" s="86"/>
      <c r="CVW7" s="86">
        <v>2</v>
      </c>
      <c r="CVX7" s="67"/>
      <c r="CVY7" s="67">
        <v>4.4444444444444446</v>
      </c>
      <c r="CVZ7" s="67"/>
      <c r="CWA7" s="86">
        <v>100</v>
      </c>
      <c r="CWF7" s="86"/>
      <c r="CWG7" s="62" t="s">
        <v>486</v>
      </c>
      <c r="CWH7" s="86"/>
      <c r="CWI7" s="86">
        <v>2</v>
      </c>
      <c r="CWJ7" s="86"/>
      <c r="CWK7" s="86">
        <v>2</v>
      </c>
      <c r="CWL7" s="67"/>
      <c r="CWM7" s="67">
        <v>4.4444444444444446</v>
      </c>
      <c r="CWN7" s="67"/>
      <c r="CWO7" s="86">
        <v>100</v>
      </c>
      <c r="CWT7" s="86"/>
      <c r="CWU7" s="62" t="s">
        <v>486</v>
      </c>
      <c r="CWV7" s="86"/>
      <c r="CWW7" s="86">
        <v>2</v>
      </c>
      <c r="CWX7" s="86"/>
      <c r="CWY7" s="86">
        <v>2</v>
      </c>
      <c r="CWZ7" s="67"/>
      <c r="CXA7" s="67">
        <v>4.4444444444444446</v>
      </c>
      <c r="CXB7" s="67"/>
      <c r="CXC7" s="86">
        <v>100</v>
      </c>
      <c r="CXH7" s="86"/>
      <c r="CXI7" s="62" t="s">
        <v>486</v>
      </c>
      <c r="CXJ7" s="86"/>
      <c r="CXK7" s="86">
        <v>2</v>
      </c>
      <c r="CXL7" s="86"/>
      <c r="CXM7" s="86">
        <v>2</v>
      </c>
      <c r="CXN7" s="67"/>
      <c r="CXO7" s="67">
        <v>4.4444444444444446</v>
      </c>
      <c r="CXP7" s="67"/>
      <c r="CXQ7" s="86">
        <v>100</v>
      </c>
      <c r="CXV7" s="86"/>
      <c r="CXW7" s="62" t="s">
        <v>486</v>
      </c>
      <c r="CXX7" s="86"/>
      <c r="CXY7" s="86">
        <v>2</v>
      </c>
      <c r="CXZ7" s="86"/>
      <c r="CYA7" s="86">
        <v>2</v>
      </c>
      <c r="CYB7" s="67"/>
      <c r="CYC7" s="67">
        <v>4.4444444444444446</v>
      </c>
      <c r="CYD7" s="67"/>
      <c r="CYE7" s="86">
        <v>100</v>
      </c>
      <c r="CYJ7" s="86"/>
      <c r="CYK7" s="62" t="s">
        <v>486</v>
      </c>
      <c r="CYL7" s="86"/>
      <c r="CYM7" s="86">
        <v>2</v>
      </c>
      <c r="CYN7" s="86"/>
      <c r="CYO7" s="86">
        <v>2</v>
      </c>
      <c r="CYP7" s="67"/>
      <c r="CYQ7" s="67">
        <v>4.4444444444444446</v>
      </c>
      <c r="CYR7" s="67"/>
      <c r="CYS7" s="86">
        <v>100</v>
      </c>
      <c r="CYX7" s="86"/>
      <c r="CYY7" s="62" t="s">
        <v>486</v>
      </c>
      <c r="CYZ7" s="86"/>
      <c r="CZA7" s="86">
        <v>2</v>
      </c>
      <c r="CZB7" s="86"/>
      <c r="CZC7" s="86">
        <v>2</v>
      </c>
      <c r="CZD7" s="67"/>
      <c r="CZE7" s="67">
        <v>4.4444444444444446</v>
      </c>
      <c r="CZF7" s="67"/>
      <c r="CZG7" s="86">
        <v>100</v>
      </c>
      <c r="CZL7" s="86"/>
      <c r="CZM7" s="62" t="s">
        <v>486</v>
      </c>
      <c r="CZN7" s="86"/>
      <c r="CZO7" s="86">
        <v>2</v>
      </c>
      <c r="CZP7" s="86"/>
      <c r="CZQ7" s="86">
        <v>2</v>
      </c>
      <c r="CZR7" s="67"/>
      <c r="CZS7" s="67">
        <v>4.4444444444444446</v>
      </c>
      <c r="CZT7" s="67"/>
      <c r="CZU7" s="86">
        <v>100</v>
      </c>
      <c r="CZZ7" s="86"/>
      <c r="DAA7" s="62" t="s">
        <v>486</v>
      </c>
      <c r="DAB7" s="86"/>
      <c r="DAC7" s="86">
        <v>2</v>
      </c>
      <c r="DAD7" s="86"/>
      <c r="DAE7" s="86">
        <v>2</v>
      </c>
      <c r="DAF7" s="67"/>
      <c r="DAG7" s="67">
        <v>4.4444444444444446</v>
      </c>
      <c r="DAH7" s="67"/>
      <c r="DAI7" s="86">
        <v>100</v>
      </c>
      <c r="DAN7" s="86"/>
      <c r="DAO7" s="62" t="s">
        <v>486</v>
      </c>
      <c r="DAP7" s="86"/>
      <c r="DAQ7" s="86">
        <v>2</v>
      </c>
      <c r="DAR7" s="86"/>
      <c r="DAS7" s="86">
        <v>2</v>
      </c>
      <c r="DAT7" s="67"/>
      <c r="DAU7" s="67">
        <v>4.4444444444444446</v>
      </c>
      <c r="DAV7" s="67"/>
      <c r="DAW7" s="86">
        <v>100</v>
      </c>
      <c r="DBB7" s="86"/>
      <c r="DBC7" s="62" t="s">
        <v>486</v>
      </c>
      <c r="DBD7" s="86"/>
      <c r="DBE7" s="86">
        <v>2</v>
      </c>
      <c r="DBF7" s="86"/>
      <c r="DBG7" s="86">
        <v>3</v>
      </c>
      <c r="DBH7" s="67"/>
      <c r="DBI7" s="67">
        <v>6.666666666666667</v>
      </c>
      <c r="DBJ7" s="67"/>
      <c r="DBK7" s="86">
        <v>66.666666666666657</v>
      </c>
      <c r="DBP7" s="86"/>
      <c r="DBQ7" s="62" t="s">
        <v>486</v>
      </c>
      <c r="DBR7" s="86"/>
      <c r="DBS7" s="86">
        <v>1</v>
      </c>
      <c r="DBT7" s="86"/>
      <c r="DBU7" s="86">
        <v>1</v>
      </c>
      <c r="DBV7" s="67"/>
      <c r="DBW7" s="67">
        <v>2.2222222222222223</v>
      </c>
      <c r="DBX7" s="67"/>
      <c r="DBY7" s="86">
        <v>100</v>
      </c>
      <c r="DCD7" s="86"/>
      <c r="DCE7" s="62" t="s">
        <v>486</v>
      </c>
      <c r="DCF7" s="86"/>
      <c r="DCG7" s="86">
        <v>0</v>
      </c>
      <c r="DCH7" s="86"/>
      <c r="DCI7" s="86">
        <v>0</v>
      </c>
      <c r="DCJ7" s="67"/>
      <c r="DCK7" s="67">
        <v>0</v>
      </c>
      <c r="DCL7" s="67"/>
      <c r="DCM7" s="86" t="s">
        <v>582</v>
      </c>
      <c r="DCR7" s="86"/>
      <c r="DCS7" s="62" t="s">
        <v>486</v>
      </c>
      <c r="DCT7" s="86"/>
      <c r="DCU7" s="86">
        <v>0</v>
      </c>
      <c r="DCV7" s="86"/>
      <c r="DCW7" s="86">
        <v>0</v>
      </c>
      <c r="DCX7" s="67"/>
      <c r="DCY7" s="67">
        <v>0</v>
      </c>
      <c r="DCZ7" s="67"/>
      <c r="DDA7" s="86" t="s">
        <v>582</v>
      </c>
      <c r="DDF7" s="86"/>
      <c r="DDG7" s="62" t="s">
        <v>486</v>
      </c>
      <c r="DDH7" s="86"/>
      <c r="DDI7" s="86">
        <v>0</v>
      </c>
      <c r="DDJ7" s="86"/>
      <c r="DDK7" s="86">
        <v>0</v>
      </c>
      <c r="DDL7" s="67"/>
      <c r="DDM7" s="67">
        <v>0</v>
      </c>
      <c r="DDN7" s="67"/>
      <c r="DDO7" s="86" t="s">
        <v>582</v>
      </c>
      <c r="DDT7" s="86"/>
      <c r="DDU7" s="62" t="s">
        <v>486</v>
      </c>
      <c r="DDV7" s="86"/>
      <c r="DDW7" s="86">
        <v>0</v>
      </c>
      <c r="DDX7" s="86"/>
      <c r="DDY7" s="86">
        <v>0</v>
      </c>
      <c r="DDZ7" s="67"/>
      <c r="DEA7" s="67">
        <v>0</v>
      </c>
      <c r="DEB7" s="67"/>
      <c r="DEC7" s="86" t="s">
        <v>582</v>
      </c>
      <c r="DEH7" s="86"/>
      <c r="DEI7" s="62" t="s">
        <v>486</v>
      </c>
      <c r="DEJ7" s="86"/>
      <c r="DEK7" s="86">
        <v>0</v>
      </c>
      <c r="DEL7" s="86"/>
      <c r="DEM7" s="86">
        <v>0</v>
      </c>
      <c r="DEN7" s="67"/>
      <c r="DEO7" s="67">
        <v>0</v>
      </c>
      <c r="DEP7" s="67"/>
      <c r="DEQ7" s="86" t="s">
        <v>582</v>
      </c>
      <c r="DEV7" s="86"/>
      <c r="DEW7" s="62" t="s">
        <v>486</v>
      </c>
      <c r="DEX7" s="86"/>
      <c r="DEY7" s="86">
        <v>0</v>
      </c>
      <c r="DEZ7" s="86"/>
      <c r="DFA7" s="86">
        <v>0</v>
      </c>
      <c r="DFB7" s="67"/>
      <c r="DFC7" s="67">
        <v>0</v>
      </c>
      <c r="DFD7" s="67"/>
      <c r="DFE7" s="86" t="s">
        <v>582</v>
      </c>
      <c r="DFJ7" s="86"/>
      <c r="DFK7" s="62" t="s">
        <v>486</v>
      </c>
      <c r="DFL7" s="86"/>
      <c r="DFM7" s="86">
        <v>0</v>
      </c>
      <c r="DFN7" s="86"/>
      <c r="DFO7" s="86">
        <v>0</v>
      </c>
      <c r="DFP7" s="67"/>
      <c r="DFQ7" s="67">
        <v>0</v>
      </c>
      <c r="DFR7" s="67"/>
      <c r="DFS7" s="86" t="s">
        <v>582</v>
      </c>
      <c r="DFX7" s="86"/>
      <c r="DFY7" s="62" t="s">
        <v>486</v>
      </c>
      <c r="DFZ7" s="86"/>
      <c r="DGA7" s="86">
        <v>0</v>
      </c>
      <c r="DGB7" s="86"/>
      <c r="DGC7" s="86">
        <v>0</v>
      </c>
      <c r="DGD7" s="67"/>
      <c r="DGE7" s="67">
        <v>0</v>
      </c>
      <c r="DGF7" s="67"/>
      <c r="DGG7" s="86" t="s">
        <v>582</v>
      </c>
      <c r="DGL7" s="86"/>
      <c r="DGM7" s="62" t="s">
        <v>486</v>
      </c>
      <c r="DGN7" s="86"/>
      <c r="DGO7" s="86">
        <v>0</v>
      </c>
      <c r="DGP7" s="86"/>
      <c r="DGQ7" s="86">
        <v>0</v>
      </c>
      <c r="DGR7" s="67"/>
      <c r="DGS7" s="67">
        <v>0</v>
      </c>
      <c r="DGT7" s="67"/>
      <c r="DGU7" s="86" t="s">
        <v>582</v>
      </c>
      <c r="DGZ7" s="86"/>
      <c r="DHA7" s="62" t="s">
        <v>486</v>
      </c>
      <c r="DHB7" s="86"/>
      <c r="DHC7" s="86">
        <v>0</v>
      </c>
      <c r="DHD7" s="86"/>
      <c r="DHE7" s="86">
        <v>0</v>
      </c>
      <c r="DHF7" s="67"/>
      <c r="DHG7" s="67">
        <v>0</v>
      </c>
      <c r="DHH7" s="67"/>
      <c r="DHI7" s="86" t="s">
        <v>582</v>
      </c>
      <c r="DHN7" s="86"/>
      <c r="DHO7" s="62" t="s">
        <v>486</v>
      </c>
      <c r="DHP7" s="86"/>
      <c r="DHQ7" s="86">
        <v>0</v>
      </c>
      <c r="DHR7" s="86"/>
      <c r="DHS7" s="86">
        <v>0</v>
      </c>
      <c r="DHT7" s="67"/>
      <c r="DHU7" s="67">
        <v>0</v>
      </c>
      <c r="DHV7" s="67"/>
      <c r="DHW7" s="86" t="s">
        <v>582</v>
      </c>
      <c r="DIB7" s="86"/>
      <c r="DIC7" s="62" t="s">
        <v>486</v>
      </c>
      <c r="DID7" s="86"/>
      <c r="DIE7" s="86">
        <v>0</v>
      </c>
      <c r="DIF7" s="86"/>
      <c r="DIG7" s="86">
        <v>0</v>
      </c>
      <c r="DIH7" s="67"/>
      <c r="DII7" s="67">
        <v>0</v>
      </c>
      <c r="DIJ7" s="67"/>
      <c r="DIK7" s="86" t="s">
        <v>582</v>
      </c>
      <c r="DIP7" s="86"/>
      <c r="DIQ7" s="62" t="s">
        <v>486</v>
      </c>
      <c r="DIR7" s="86"/>
      <c r="DIS7" s="86">
        <v>0</v>
      </c>
      <c r="DIT7" s="86"/>
      <c r="DIU7" s="86">
        <v>0</v>
      </c>
      <c r="DIV7" s="67"/>
      <c r="DIW7" s="67">
        <v>0</v>
      </c>
      <c r="DIX7" s="67"/>
      <c r="DIY7" s="86" t="s">
        <v>582</v>
      </c>
      <c r="DJD7" s="86"/>
      <c r="DJE7" s="62" t="s">
        <v>486</v>
      </c>
      <c r="DJF7" s="86"/>
      <c r="DJG7" s="86">
        <v>0</v>
      </c>
      <c r="DJH7" s="86"/>
      <c r="DJI7" s="86">
        <v>0</v>
      </c>
      <c r="DJJ7" s="67"/>
      <c r="DJK7" s="67">
        <v>0</v>
      </c>
      <c r="DJL7" s="67"/>
      <c r="DJM7" s="86" t="s">
        <v>582</v>
      </c>
      <c r="DJR7" s="86"/>
      <c r="DJS7" s="62" t="s">
        <v>486</v>
      </c>
      <c r="DJT7" s="86"/>
      <c r="DJU7" s="86">
        <v>0</v>
      </c>
      <c r="DJV7" s="86"/>
      <c r="DJW7" s="86">
        <v>0</v>
      </c>
      <c r="DJX7" s="67"/>
      <c r="DJY7" s="67">
        <v>0</v>
      </c>
      <c r="DJZ7" s="67"/>
      <c r="DKA7" s="86" t="s">
        <v>582</v>
      </c>
      <c r="DKF7" s="86"/>
      <c r="DKG7" s="62" t="s">
        <v>486</v>
      </c>
      <c r="DKH7" s="86"/>
      <c r="DKI7" s="86">
        <v>0</v>
      </c>
      <c r="DKJ7" s="86"/>
      <c r="DKK7" s="86">
        <v>0</v>
      </c>
      <c r="DKL7" s="67"/>
      <c r="DKM7" s="67">
        <v>0</v>
      </c>
      <c r="DKN7" s="67"/>
      <c r="DKO7" s="86" t="s">
        <v>582</v>
      </c>
      <c r="DKT7" s="86"/>
      <c r="DKU7" s="62" t="s">
        <v>486</v>
      </c>
      <c r="DKV7" s="86"/>
      <c r="DKW7" s="86">
        <v>0</v>
      </c>
      <c r="DKX7" s="86"/>
      <c r="DKY7" s="86">
        <v>0</v>
      </c>
      <c r="DKZ7" s="67"/>
      <c r="DLA7" s="67">
        <v>0</v>
      </c>
      <c r="DLB7" s="67"/>
      <c r="DLC7" s="86" t="s">
        <v>582</v>
      </c>
      <c r="DLH7" s="86"/>
      <c r="DLI7" s="62" t="s">
        <v>486</v>
      </c>
      <c r="DLJ7" s="86"/>
      <c r="DLK7" s="86">
        <v>0</v>
      </c>
      <c r="DLL7" s="86"/>
      <c r="DLM7" s="86">
        <v>0</v>
      </c>
      <c r="DLN7" s="67"/>
      <c r="DLO7" s="67">
        <v>0</v>
      </c>
      <c r="DLP7" s="67"/>
      <c r="DLQ7" s="86" t="s">
        <v>582</v>
      </c>
      <c r="DLV7" s="86"/>
      <c r="DLW7" s="62" t="s">
        <v>486</v>
      </c>
      <c r="DLX7" s="86"/>
      <c r="DLY7" s="86">
        <v>0</v>
      </c>
      <c r="DLZ7" s="86"/>
      <c r="DMA7" s="86">
        <v>0</v>
      </c>
      <c r="DMB7" s="67"/>
      <c r="DMC7" s="67">
        <v>0</v>
      </c>
      <c r="DMD7" s="67"/>
      <c r="DME7" s="86" t="s">
        <v>582</v>
      </c>
      <c r="DMJ7" s="86"/>
      <c r="DMK7" s="62" t="s">
        <v>486</v>
      </c>
      <c r="DML7" s="86"/>
      <c r="DMM7" s="86">
        <v>0</v>
      </c>
      <c r="DMN7" s="86"/>
      <c r="DMO7" s="86">
        <v>0</v>
      </c>
      <c r="DMP7" s="67"/>
      <c r="DMQ7" s="67">
        <v>0</v>
      </c>
      <c r="DMR7" s="67"/>
      <c r="DMS7" s="86" t="s">
        <v>582</v>
      </c>
      <c r="DMX7" s="86"/>
      <c r="DMY7" s="62" t="s">
        <v>486</v>
      </c>
      <c r="DMZ7" s="86"/>
      <c r="DNA7" s="86">
        <v>0</v>
      </c>
      <c r="DNB7" s="86"/>
      <c r="DNC7" s="86">
        <v>0</v>
      </c>
      <c r="DND7" s="67"/>
      <c r="DNE7" s="67">
        <v>0</v>
      </c>
      <c r="DNF7" s="67"/>
      <c r="DNG7" s="86" t="s">
        <v>582</v>
      </c>
      <c r="DNL7" s="86"/>
      <c r="DNM7" s="62" t="s">
        <v>486</v>
      </c>
      <c r="DNN7" s="86"/>
      <c r="DNO7" s="86">
        <v>0</v>
      </c>
      <c r="DNP7" s="86"/>
      <c r="DNQ7" s="86">
        <v>0</v>
      </c>
      <c r="DNR7" s="67"/>
      <c r="DNS7" s="67">
        <v>0</v>
      </c>
      <c r="DNT7" s="67"/>
      <c r="DNU7" s="86" t="s">
        <v>582</v>
      </c>
      <c r="DNZ7" s="86"/>
      <c r="DOA7" s="62" t="s">
        <v>486</v>
      </c>
      <c r="DOB7" s="86"/>
      <c r="DOC7" s="86">
        <v>0</v>
      </c>
      <c r="DOD7" s="86"/>
      <c r="DOE7" s="86">
        <v>0</v>
      </c>
      <c r="DOF7" s="67"/>
      <c r="DOG7" s="67">
        <v>0</v>
      </c>
      <c r="DOH7" s="67"/>
      <c r="DOI7" s="86" t="s">
        <v>582</v>
      </c>
      <c r="DON7" s="86"/>
      <c r="DOO7" s="62" t="s">
        <v>486</v>
      </c>
      <c r="DOP7" s="86"/>
      <c r="DOQ7" s="86">
        <v>0</v>
      </c>
      <c r="DOR7" s="86"/>
      <c r="DOS7" s="86">
        <v>0</v>
      </c>
      <c r="DOT7" s="67"/>
      <c r="DOU7" s="67">
        <v>0</v>
      </c>
      <c r="DOV7" s="67"/>
      <c r="DOW7" s="86" t="s">
        <v>582</v>
      </c>
      <c r="DPB7" s="86"/>
      <c r="DPC7" s="62" t="s">
        <v>486</v>
      </c>
      <c r="DPD7" s="86"/>
      <c r="DPE7" s="86">
        <v>0</v>
      </c>
      <c r="DPF7" s="86"/>
      <c r="DPG7" s="86">
        <v>0</v>
      </c>
      <c r="DPH7" s="67"/>
      <c r="DPI7" s="67">
        <v>0</v>
      </c>
      <c r="DPJ7" s="67"/>
      <c r="DPK7" s="86" t="s">
        <v>582</v>
      </c>
      <c r="DPP7" s="86"/>
      <c r="DPQ7" s="62" t="s">
        <v>486</v>
      </c>
      <c r="DPR7" s="86"/>
      <c r="DPS7" s="86">
        <v>0</v>
      </c>
      <c r="DPT7" s="86"/>
      <c r="DPU7" s="86">
        <v>0</v>
      </c>
      <c r="DPV7" s="67"/>
      <c r="DPW7" s="67">
        <v>0</v>
      </c>
      <c r="DPX7" s="67"/>
      <c r="DPY7" s="86" t="s">
        <v>582</v>
      </c>
      <c r="DQD7" s="86"/>
      <c r="DQE7" s="62" t="s">
        <v>486</v>
      </c>
      <c r="DQF7" s="86"/>
      <c r="DQG7" s="86">
        <v>0</v>
      </c>
      <c r="DQH7" s="86"/>
      <c r="DQI7" s="86">
        <v>0</v>
      </c>
      <c r="DQJ7" s="67"/>
      <c r="DQK7" s="67">
        <v>0</v>
      </c>
      <c r="DQL7" s="67"/>
      <c r="DQM7" s="86" t="s">
        <v>582</v>
      </c>
      <c r="DQR7" s="86"/>
      <c r="DQS7" s="62" t="s">
        <v>486</v>
      </c>
      <c r="DQT7" s="86"/>
      <c r="DQU7" s="86">
        <v>0</v>
      </c>
      <c r="DQV7" s="86"/>
      <c r="DQW7" s="86">
        <v>0</v>
      </c>
      <c r="DQX7" s="67"/>
      <c r="DQY7" s="67">
        <v>0</v>
      </c>
      <c r="DQZ7" s="67"/>
      <c r="DRA7" s="86" t="s">
        <v>582</v>
      </c>
      <c r="DRF7" s="86"/>
      <c r="DRG7" s="62" t="s">
        <v>486</v>
      </c>
      <c r="DRH7" s="86"/>
      <c r="DRI7" s="86">
        <v>0</v>
      </c>
      <c r="DRJ7" s="86"/>
      <c r="DRK7" s="86">
        <v>0</v>
      </c>
      <c r="DRL7" s="67"/>
      <c r="DRM7" s="67">
        <v>0</v>
      </c>
      <c r="DRN7" s="67"/>
      <c r="DRO7" s="86" t="s">
        <v>582</v>
      </c>
      <c r="DRT7" s="86"/>
      <c r="DRU7" s="62" t="s">
        <v>486</v>
      </c>
      <c r="DRV7" s="86"/>
      <c r="DRW7" s="86">
        <v>0</v>
      </c>
      <c r="DRX7" s="86"/>
      <c r="DRY7" s="86">
        <v>0</v>
      </c>
      <c r="DRZ7" s="67"/>
      <c r="DSA7" s="67">
        <v>0</v>
      </c>
      <c r="DSB7" s="67"/>
      <c r="DSC7" s="86" t="s">
        <v>582</v>
      </c>
      <c r="DSH7" s="86"/>
      <c r="DSI7" s="62" t="s">
        <v>486</v>
      </c>
      <c r="DSJ7" s="86"/>
      <c r="DSK7" s="86">
        <v>0</v>
      </c>
      <c r="DSL7" s="86"/>
      <c r="DSM7" s="86">
        <v>0</v>
      </c>
      <c r="DSN7" s="67"/>
      <c r="DSO7" s="67">
        <v>0</v>
      </c>
      <c r="DSP7" s="67"/>
      <c r="DSQ7" s="86" t="s">
        <v>582</v>
      </c>
      <c r="DSV7" s="86"/>
      <c r="DSW7" s="62" t="s">
        <v>486</v>
      </c>
      <c r="DSX7" s="86"/>
      <c r="DSY7" s="86">
        <v>0</v>
      </c>
      <c r="DSZ7" s="86"/>
      <c r="DTA7" s="86">
        <v>0</v>
      </c>
      <c r="DTB7" s="67"/>
      <c r="DTC7" s="67">
        <v>0</v>
      </c>
      <c r="DTD7" s="67"/>
      <c r="DTE7" s="86" t="s">
        <v>582</v>
      </c>
      <c r="DTJ7" s="86"/>
      <c r="DTK7" s="62" t="s">
        <v>486</v>
      </c>
      <c r="DTL7" s="86"/>
      <c r="DTM7" s="86">
        <v>5</v>
      </c>
      <c r="DTN7" s="86"/>
      <c r="DTO7" s="86">
        <v>5</v>
      </c>
      <c r="DTP7" s="67"/>
      <c r="DTQ7" s="67">
        <v>9.2592592592592595</v>
      </c>
      <c r="DTR7" s="67"/>
      <c r="DTS7" s="86">
        <v>100</v>
      </c>
      <c r="DTX7" s="86"/>
      <c r="DTY7" s="62" t="s">
        <v>486</v>
      </c>
      <c r="DTZ7" s="86"/>
      <c r="DUA7" s="86">
        <v>5</v>
      </c>
      <c r="DUB7" s="86"/>
      <c r="DUC7" s="86">
        <v>5</v>
      </c>
      <c r="DUD7" s="67"/>
      <c r="DUE7" s="67">
        <v>9.2592592592592595</v>
      </c>
      <c r="DUF7" s="67"/>
      <c r="DUG7" s="86">
        <v>100</v>
      </c>
      <c r="DUL7" s="86"/>
      <c r="DUM7" s="62" t="s">
        <v>486</v>
      </c>
      <c r="DUN7" s="86"/>
      <c r="DUO7" s="86">
        <v>5</v>
      </c>
      <c r="DUP7" s="86"/>
      <c r="DUQ7" s="86">
        <v>5</v>
      </c>
      <c r="DUR7" s="67"/>
      <c r="DUS7" s="67">
        <v>9.2592592592592595</v>
      </c>
      <c r="DUT7" s="67"/>
      <c r="DUU7" s="86">
        <v>100</v>
      </c>
      <c r="DUZ7" s="86"/>
      <c r="DVA7" s="62" t="s">
        <v>486</v>
      </c>
      <c r="DVB7" s="86"/>
      <c r="DVC7" s="86">
        <v>3</v>
      </c>
      <c r="DVD7" s="86"/>
      <c r="DVE7" s="86">
        <v>5</v>
      </c>
      <c r="DVF7" s="67"/>
      <c r="DVG7" s="67">
        <v>9.2592592592592595</v>
      </c>
      <c r="DVH7" s="67"/>
      <c r="DVI7" s="86">
        <v>60</v>
      </c>
      <c r="DVN7" s="86"/>
      <c r="DVO7" s="62" t="s">
        <v>486</v>
      </c>
      <c r="DVP7" s="86"/>
      <c r="DVQ7" s="86">
        <v>4</v>
      </c>
      <c r="DVR7" s="86"/>
      <c r="DVS7" s="86">
        <v>5</v>
      </c>
      <c r="DVT7" s="67"/>
      <c r="DVU7" s="67">
        <v>9.2592592592592595</v>
      </c>
      <c r="DVV7" s="67"/>
      <c r="DVW7" s="86">
        <v>80</v>
      </c>
      <c r="DWB7" s="86"/>
      <c r="DWC7" s="62" t="s">
        <v>486</v>
      </c>
      <c r="DWD7" s="86"/>
      <c r="DWE7" s="86">
        <v>5</v>
      </c>
      <c r="DWF7" s="86"/>
      <c r="DWG7" s="86">
        <v>5</v>
      </c>
      <c r="DWH7" s="67"/>
      <c r="DWI7" s="67">
        <v>9.2592592592592595</v>
      </c>
      <c r="DWJ7" s="67"/>
      <c r="DWK7" s="86">
        <v>100</v>
      </c>
      <c r="DWP7" s="86"/>
      <c r="DWQ7" s="62" t="s">
        <v>486</v>
      </c>
      <c r="DWR7" s="86"/>
      <c r="DWS7" s="86">
        <v>5</v>
      </c>
      <c r="DWT7" s="86"/>
      <c r="DWU7" s="86">
        <v>5</v>
      </c>
      <c r="DWV7" s="67"/>
      <c r="DWW7" s="67">
        <v>9.2592592592592595</v>
      </c>
      <c r="DWX7" s="67"/>
      <c r="DWY7" s="86">
        <v>100</v>
      </c>
      <c r="DXD7" s="86"/>
      <c r="DXE7" s="62" t="s">
        <v>486</v>
      </c>
      <c r="DXF7" s="86"/>
      <c r="DXG7" s="86">
        <v>4</v>
      </c>
      <c r="DXH7" s="86"/>
      <c r="DXI7" s="86">
        <v>5</v>
      </c>
      <c r="DXJ7" s="67"/>
      <c r="DXK7" s="67">
        <v>9.2592592592592595</v>
      </c>
      <c r="DXL7" s="67"/>
      <c r="DXM7" s="86">
        <v>80</v>
      </c>
      <c r="DXR7" s="86"/>
      <c r="DXS7" s="62" t="s">
        <v>486</v>
      </c>
      <c r="DXT7" s="86"/>
      <c r="DXU7" s="86">
        <v>4</v>
      </c>
      <c r="DXV7" s="86"/>
      <c r="DXW7" s="86">
        <v>5</v>
      </c>
      <c r="DXX7" s="67"/>
      <c r="DXY7" s="67">
        <v>9.2592592592592595</v>
      </c>
      <c r="DXZ7" s="67"/>
      <c r="DYA7" s="86">
        <v>80</v>
      </c>
      <c r="DYF7" s="86"/>
      <c r="DYG7" s="62" t="s">
        <v>486</v>
      </c>
      <c r="DYH7" s="86"/>
      <c r="DYI7" s="86">
        <v>5</v>
      </c>
      <c r="DYJ7" s="86"/>
      <c r="DYK7" s="86">
        <v>5</v>
      </c>
      <c r="DYL7" s="67"/>
      <c r="DYM7" s="67">
        <v>9.2592592592592595</v>
      </c>
      <c r="DYN7" s="67"/>
      <c r="DYO7" s="86">
        <v>100</v>
      </c>
      <c r="DYT7" s="86"/>
      <c r="DYU7" s="62" t="s">
        <v>486</v>
      </c>
      <c r="DYV7" s="86"/>
      <c r="DYW7" s="86">
        <v>2</v>
      </c>
      <c r="DYX7" s="86"/>
      <c r="DYY7" s="86">
        <v>5</v>
      </c>
      <c r="DYZ7" s="67"/>
      <c r="DZA7" s="67">
        <v>9.2592592592592595</v>
      </c>
      <c r="DZB7" s="67"/>
      <c r="DZC7" s="86">
        <v>40</v>
      </c>
      <c r="DZH7" s="86"/>
      <c r="DZI7" s="62" t="s">
        <v>486</v>
      </c>
      <c r="DZJ7" s="86"/>
      <c r="DZK7" s="86">
        <v>2</v>
      </c>
      <c r="DZL7" s="86"/>
      <c r="DZM7" s="86">
        <v>5</v>
      </c>
      <c r="DZN7" s="67"/>
      <c r="DZO7" s="67">
        <v>9.2592592592592595</v>
      </c>
      <c r="DZP7" s="67"/>
      <c r="DZQ7" s="86">
        <v>40</v>
      </c>
      <c r="DZV7" s="86"/>
      <c r="DZW7" s="62" t="s">
        <v>486</v>
      </c>
      <c r="DZX7" s="86"/>
      <c r="DZY7" s="86">
        <v>3</v>
      </c>
      <c r="DZZ7" s="86"/>
      <c r="EAA7" s="86">
        <v>5</v>
      </c>
      <c r="EAB7" s="67"/>
      <c r="EAC7" s="67">
        <v>9.2592592592592595</v>
      </c>
      <c r="EAD7" s="67"/>
      <c r="EAE7" s="86">
        <v>60</v>
      </c>
      <c r="EAJ7" s="86"/>
      <c r="EAK7" s="62" t="s">
        <v>486</v>
      </c>
      <c r="EAL7" s="86"/>
      <c r="EAM7" s="86">
        <v>1</v>
      </c>
      <c r="EAN7" s="86"/>
      <c r="EAO7" s="86">
        <v>5</v>
      </c>
      <c r="EAP7" s="67"/>
      <c r="EAQ7" s="67">
        <v>9.2592592592592595</v>
      </c>
      <c r="EAR7" s="67"/>
      <c r="EAS7" s="86">
        <v>20</v>
      </c>
      <c r="EAX7" s="86"/>
      <c r="EAY7" s="62" t="s">
        <v>486</v>
      </c>
      <c r="EAZ7" s="86"/>
      <c r="EBA7" s="86">
        <v>4</v>
      </c>
      <c r="EBB7" s="86"/>
      <c r="EBC7" s="86">
        <v>5</v>
      </c>
      <c r="EBD7" s="67"/>
      <c r="EBE7" s="67">
        <v>9.2592592592592595</v>
      </c>
      <c r="EBF7" s="67"/>
      <c r="EBG7" s="86">
        <v>80</v>
      </c>
      <c r="EBL7" s="86"/>
      <c r="EBM7" s="62" t="s">
        <v>486</v>
      </c>
      <c r="EBN7" s="86"/>
      <c r="EBO7" s="86">
        <v>2</v>
      </c>
      <c r="EBP7" s="86"/>
      <c r="EBQ7" s="86">
        <v>5</v>
      </c>
      <c r="EBR7" s="67"/>
      <c r="EBS7" s="67">
        <v>9.2592592592592595</v>
      </c>
      <c r="EBT7" s="67"/>
      <c r="EBU7" s="86">
        <v>40</v>
      </c>
      <c r="EBZ7" s="86"/>
      <c r="ECA7" s="62" t="s">
        <v>486</v>
      </c>
      <c r="ECB7" s="86"/>
      <c r="ECC7" s="86">
        <v>1</v>
      </c>
      <c r="ECD7" s="86"/>
      <c r="ECE7" s="86">
        <v>5</v>
      </c>
      <c r="ECF7" s="67"/>
      <c r="ECG7" s="67">
        <v>9.2592592592592595</v>
      </c>
      <c r="ECH7" s="67"/>
      <c r="ECI7" s="86">
        <v>20</v>
      </c>
      <c r="ECN7" s="86"/>
      <c r="ECO7" s="62" t="s">
        <v>486</v>
      </c>
      <c r="ECP7" s="86"/>
      <c r="ECQ7" s="86">
        <v>3</v>
      </c>
      <c r="ECR7" s="86"/>
      <c r="ECS7" s="86">
        <v>5</v>
      </c>
      <c r="ECT7" s="67"/>
      <c r="ECU7" s="67">
        <v>9.2592592592592595</v>
      </c>
      <c r="ECV7" s="67"/>
      <c r="ECW7" s="86">
        <v>60</v>
      </c>
      <c r="EDB7" s="86"/>
      <c r="EDC7" s="62" t="s">
        <v>486</v>
      </c>
      <c r="EDD7" s="86"/>
      <c r="EDE7" s="86">
        <v>3</v>
      </c>
      <c r="EDF7" s="86"/>
      <c r="EDG7" s="86">
        <v>5</v>
      </c>
      <c r="EDH7" s="67"/>
      <c r="EDI7" s="67">
        <v>9.2592592592592595</v>
      </c>
      <c r="EDJ7" s="67"/>
      <c r="EDK7" s="86">
        <v>60</v>
      </c>
      <c r="EDP7" s="86"/>
      <c r="EDQ7" s="62" t="s">
        <v>486</v>
      </c>
      <c r="EDR7" s="86"/>
      <c r="EDS7" s="86">
        <v>3</v>
      </c>
      <c r="EDT7" s="86"/>
      <c r="EDU7" s="86">
        <v>5</v>
      </c>
      <c r="EDV7" s="67"/>
      <c r="EDW7" s="67">
        <v>9.2592592592592595</v>
      </c>
      <c r="EDX7" s="67"/>
      <c r="EDY7" s="86">
        <v>60</v>
      </c>
      <c r="EED7" s="86"/>
      <c r="EEE7" s="62" t="s">
        <v>486</v>
      </c>
      <c r="EEF7" s="86"/>
      <c r="EEG7" s="86">
        <v>4</v>
      </c>
      <c r="EEH7" s="86"/>
      <c r="EEI7" s="86">
        <v>5</v>
      </c>
      <c r="EEJ7" s="67"/>
      <c r="EEK7" s="67">
        <v>9.2592592592592595</v>
      </c>
      <c r="EEL7" s="67"/>
      <c r="EEM7" s="86">
        <v>80</v>
      </c>
      <c r="EER7" s="86"/>
      <c r="EES7" s="62" t="s">
        <v>486</v>
      </c>
      <c r="EET7" s="86"/>
      <c r="EEU7" s="86">
        <v>3</v>
      </c>
      <c r="EEV7" s="86"/>
      <c r="EEW7" s="86">
        <v>5</v>
      </c>
      <c r="EEX7" s="67"/>
      <c r="EEY7" s="67">
        <v>9.2592592592592595</v>
      </c>
      <c r="EEZ7" s="67"/>
      <c r="EFA7" s="86">
        <v>60</v>
      </c>
      <c r="EFF7" s="86"/>
      <c r="EFG7" s="62" t="s">
        <v>486</v>
      </c>
      <c r="EFH7" s="86"/>
      <c r="EFI7" s="86">
        <v>3</v>
      </c>
      <c r="EFJ7" s="86"/>
      <c r="EFK7" s="86">
        <v>5</v>
      </c>
      <c r="EFL7" s="67"/>
      <c r="EFM7" s="67">
        <v>9.2592592592592595</v>
      </c>
      <c r="EFN7" s="67"/>
      <c r="EFO7" s="86">
        <v>60</v>
      </c>
      <c r="EFT7" s="86"/>
      <c r="EFU7" s="62" t="s">
        <v>486</v>
      </c>
      <c r="EFV7" s="86"/>
      <c r="EFW7" s="86">
        <v>4</v>
      </c>
      <c r="EFX7" s="86"/>
      <c r="EFY7" s="86">
        <v>5</v>
      </c>
      <c r="EFZ7" s="67"/>
      <c r="EGA7" s="67">
        <v>9.2592592592592595</v>
      </c>
      <c r="EGB7" s="67"/>
      <c r="EGC7" s="86">
        <v>80</v>
      </c>
      <c r="EGH7" s="86"/>
      <c r="EGI7" s="62" t="s">
        <v>486</v>
      </c>
      <c r="EGJ7" s="86"/>
      <c r="EGK7" s="86">
        <v>4</v>
      </c>
      <c r="EGL7" s="86"/>
      <c r="EGM7" s="86">
        <v>5</v>
      </c>
      <c r="EGN7" s="67"/>
      <c r="EGO7" s="67">
        <v>9.2592592592592595</v>
      </c>
      <c r="EGP7" s="67"/>
      <c r="EGQ7" s="86">
        <v>80</v>
      </c>
      <c r="EGV7" s="86"/>
      <c r="EGW7" s="62" t="s">
        <v>486</v>
      </c>
      <c r="EGX7" s="86"/>
      <c r="EGY7" s="86">
        <v>4</v>
      </c>
      <c r="EGZ7" s="86"/>
      <c r="EHA7" s="86">
        <v>5</v>
      </c>
      <c r="EHB7" s="67"/>
      <c r="EHC7" s="67">
        <v>9.2592592592592595</v>
      </c>
      <c r="EHD7" s="67"/>
      <c r="EHE7" s="86">
        <v>80</v>
      </c>
      <c r="EHJ7" s="86"/>
      <c r="EHK7" s="62" t="s">
        <v>486</v>
      </c>
      <c r="EHL7" s="86"/>
      <c r="EHM7" s="86">
        <v>3</v>
      </c>
      <c r="EHN7" s="86"/>
      <c r="EHO7" s="86">
        <v>5</v>
      </c>
      <c r="EHP7" s="67"/>
      <c r="EHQ7" s="67">
        <v>9.2592592592592595</v>
      </c>
      <c r="EHR7" s="67"/>
      <c r="EHS7" s="86">
        <v>60</v>
      </c>
      <c r="EHX7" s="86"/>
      <c r="EHY7" s="62" t="s">
        <v>486</v>
      </c>
      <c r="EHZ7" s="86"/>
      <c r="EIA7" s="86">
        <v>2</v>
      </c>
      <c r="EIB7" s="86"/>
      <c r="EIC7" s="86">
        <v>5</v>
      </c>
      <c r="EID7" s="67"/>
      <c r="EIE7" s="67">
        <v>9.2592592592592595</v>
      </c>
      <c r="EIF7" s="67"/>
      <c r="EIG7" s="86">
        <v>40</v>
      </c>
      <c r="EIL7" s="86"/>
      <c r="EIM7" s="62" t="s">
        <v>486</v>
      </c>
      <c r="EIN7" s="86"/>
      <c r="EIO7" s="86">
        <v>3</v>
      </c>
      <c r="EIP7" s="86"/>
      <c r="EIQ7" s="86">
        <v>5</v>
      </c>
      <c r="EIR7" s="67"/>
      <c r="EIS7" s="67">
        <v>9.2592592592592595</v>
      </c>
      <c r="EIT7" s="67"/>
      <c r="EIU7" s="86">
        <v>60</v>
      </c>
      <c r="EIZ7" s="86"/>
      <c r="EJA7" s="62" t="s">
        <v>486</v>
      </c>
      <c r="EJB7" s="86"/>
      <c r="EJC7" s="86">
        <v>2</v>
      </c>
      <c r="EJD7" s="86"/>
      <c r="EJE7" s="86">
        <v>5</v>
      </c>
      <c r="EJF7" s="67"/>
      <c r="EJG7" s="67">
        <v>9.2592592592592595</v>
      </c>
      <c r="EJH7" s="67"/>
      <c r="EJI7" s="86">
        <v>40</v>
      </c>
      <c r="EJN7" s="86"/>
      <c r="EJO7" s="62" t="s">
        <v>486</v>
      </c>
      <c r="EJP7" s="86"/>
      <c r="EJQ7" s="86">
        <v>2</v>
      </c>
      <c r="EJR7" s="86"/>
      <c r="EJS7" s="86">
        <v>2</v>
      </c>
      <c r="EJT7" s="67"/>
      <c r="EJU7" s="67">
        <v>4.4444444444444446</v>
      </c>
      <c r="EJV7" s="67"/>
      <c r="EJW7" s="86">
        <v>100</v>
      </c>
      <c r="EKB7" s="86"/>
      <c r="EKC7" s="62" t="s">
        <v>486</v>
      </c>
      <c r="EKD7" s="86"/>
      <c r="EKE7" s="86">
        <v>2</v>
      </c>
      <c r="EKF7" s="86"/>
      <c r="EKG7" s="86">
        <v>2</v>
      </c>
      <c r="EKH7" s="67"/>
      <c r="EKI7" s="67">
        <v>4.4444444444444446</v>
      </c>
      <c r="EKJ7" s="67"/>
      <c r="EKK7" s="86">
        <v>100</v>
      </c>
      <c r="EKP7" s="86"/>
      <c r="EKQ7" s="62" t="s">
        <v>486</v>
      </c>
      <c r="EKR7" s="86"/>
      <c r="EKS7" s="86">
        <v>1</v>
      </c>
      <c r="EKT7" s="86"/>
      <c r="EKU7" s="86">
        <v>2</v>
      </c>
      <c r="EKV7" s="67"/>
      <c r="EKW7" s="67">
        <v>4.4444444444444446</v>
      </c>
      <c r="EKX7" s="67"/>
      <c r="EKY7" s="86">
        <v>50</v>
      </c>
      <c r="ELD7" s="86"/>
      <c r="ELE7" s="62" t="s">
        <v>486</v>
      </c>
      <c r="ELF7" s="86"/>
      <c r="ELG7" s="86">
        <v>2</v>
      </c>
      <c r="ELH7" s="86"/>
      <c r="ELI7" s="86">
        <v>2</v>
      </c>
      <c r="ELJ7" s="67"/>
      <c r="ELK7" s="67">
        <v>4.4444444444444446</v>
      </c>
      <c r="ELL7" s="67"/>
      <c r="ELM7" s="86">
        <v>100</v>
      </c>
      <c r="ELR7" s="86"/>
      <c r="ELS7" s="62" t="s">
        <v>486</v>
      </c>
      <c r="ELT7" s="86"/>
      <c r="ELU7" s="86">
        <v>2</v>
      </c>
      <c r="ELV7" s="86"/>
      <c r="ELW7" s="86">
        <v>2</v>
      </c>
      <c r="ELX7" s="67"/>
      <c r="ELY7" s="67">
        <v>4.4444444444444446</v>
      </c>
      <c r="ELZ7" s="67"/>
      <c r="EMA7" s="86">
        <v>100</v>
      </c>
      <c r="EMF7" s="86"/>
      <c r="EMG7" s="62" t="s">
        <v>486</v>
      </c>
      <c r="EMH7" s="86"/>
      <c r="EMI7" s="86">
        <v>1</v>
      </c>
      <c r="EMJ7" s="86"/>
      <c r="EMK7" s="86">
        <v>2</v>
      </c>
      <c r="EML7" s="67"/>
      <c r="EMM7" s="67">
        <v>4.4444444444444446</v>
      </c>
      <c r="EMN7" s="67"/>
      <c r="EMO7" s="86">
        <v>50</v>
      </c>
      <c r="EMT7" s="86"/>
      <c r="EMU7" s="62" t="s">
        <v>486</v>
      </c>
      <c r="EMV7" s="86"/>
      <c r="EMW7" s="86">
        <v>2</v>
      </c>
      <c r="EMX7" s="86"/>
      <c r="EMY7" s="86">
        <v>2</v>
      </c>
      <c r="EMZ7" s="67"/>
      <c r="ENA7" s="67">
        <v>4.4444444444444446</v>
      </c>
      <c r="ENB7" s="67"/>
      <c r="ENC7" s="86">
        <v>100</v>
      </c>
      <c r="ENH7" s="86"/>
      <c r="ENI7" s="62" t="s">
        <v>486</v>
      </c>
      <c r="ENJ7" s="86"/>
      <c r="ENK7" s="86">
        <v>2</v>
      </c>
      <c r="ENL7" s="86"/>
      <c r="ENM7" s="86">
        <v>2</v>
      </c>
      <c r="ENN7" s="67"/>
      <c r="ENO7" s="67">
        <v>4.4444444444444446</v>
      </c>
      <c r="ENP7" s="67"/>
      <c r="ENQ7" s="86">
        <v>100</v>
      </c>
      <c r="ENV7" s="86"/>
      <c r="ENW7" s="62" t="s">
        <v>486</v>
      </c>
      <c r="ENX7" s="86"/>
      <c r="ENY7" s="86">
        <v>2</v>
      </c>
      <c r="ENZ7" s="86"/>
      <c r="EOA7" s="86">
        <v>2</v>
      </c>
      <c r="EOB7" s="67"/>
      <c r="EOC7" s="67">
        <v>4.4444444444444446</v>
      </c>
      <c r="EOD7" s="67"/>
      <c r="EOE7" s="86">
        <v>100</v>
      </c>
      <c r="EOJ7" s="86"/>
      <c r="EOK7" s="62" t="s">
        <v>486</v>
      </c>
      <c r="EOL7" s="86"/>
      <c r="EOM7" s="86">
        <v>1</v>
      </c>
      <c r="EON7" s="86"/>
      <c r="EOO7" s="86">
        <v>2</v>
      </c>
      <c r="EOP7" s="67"/>
      <c r="EOQ7" s="67">
        <v>4.4444444444444446</v>
      </c>
      <c r="EOR7" s="67"/>
      <c r="EOS7" s="86">
        <v>50</v>
      </c>
      <c r="EOX7" s="86"/>
      <c r="EOY7" s="62" t="s">
        <v>486</v>
      </c>
      <c r="EOZ7" s="86"/>
      <c r="EPA7" s="86">
        <v>2</v>
      </c>
      <c r="EPB7" s="86"/>
      <c r="EPC7" s="86">
        <v>2</v>
      </c>
      <c r="EPD7" s="67"/>
      <c r="EPE7" s="67">
        <v>4.4444444444444446</v>
      </c>
      <c r="EPF7" s="67"/>
      <c r="EPG7" s="86">
        <v>100</v>
      </c>
      <c r="EPL7" s="86"/>
      <c r="EPM7" s="62" t="s">
        <v>486</v>
      </c>
      <c r="EPN7" s="86"/>
      <c r="EPO7" s="86">
        <v>2</v>
      </c>
      <c r="EPP7" s="86"/>
      <c r="EPQ7" s="86">
        <v>2</v>
      </c>
      <c r="EPR7" s="67"/>
      <c r="EPS7" s="67">
        <v>4.4444444444444446</v>
      </c>
      <c r="EPT7" s="67"/>
      <c r="EPU7" s="86">
        <v>100</v>
      </c>
      <c r="EPZ7" s="86"/>
      <c r="EQA7" s="62" t="s">
        <v>486</v>
      </c>
      <c r="EQB7" s="86"/>
      <c r="EQC7" s="86">
        <v>2</v>
      </c>
      <c r="EQD7" s="86"/>
      <c r="EQE7" s="86">
        <v>2</v>
      </c>
      <c r="EQF7" s="67"/>
      <c r="EQG7" s="67">
        <v>4.4444444444444446</v>
      </c>
      <c r="EQH7" s="67"/>
      <c r="EQI7" s="86">
        <v>100</v>
      </c>
      <c r="EQN7" s="86"/>
      <c r="EQO7" s="62" t="s">
        <v>486</v>
      </c>
      <c r="EQP7" s="86"/>
      <c r="EQQ7" s="86">
        <v>1</v>
      </c>
      <c r="EQR7" s="86"/>
      <c r="EQS7" s="86">
        <v>2</v>
      </c>
      <c r="EQT7" s="67"/>
      <c r="EQU7" s="67">
        <v>4.4444444444444446</v>
      </c>
      <c r="EQV7" s="67"/>
      <c r="EQW7" s="86">
        <v>50</v>
      </c>
      <c r="ERB7" s="86"/>
      <c r="ERC7" s="62" t="s">
        <v>486</v>
      </c>
      <c r="ERD7" s="86"/>
      <c r="ERE7" s="86">
        <v>2</v>
      </c>
      <c r="ERF7" s="86"/>
      <c r="ERG7" s="86">
        <v>2</v>
      </c>
      <c r="ERH7" s="67"/>
      <c r="ERI7" s="67">
        <v>4.4444444444444446</v>
      </c>
      <c r="ERJ7" s="67"/>
      <c r="ERK7" s="86">
        <v>100</v>
      </c>
      <c r="ERP7" s="86"/>
      <c r="ERQ7" s="62" t="s">
        <v>486</v>
      </c>
      <c r="ERR7" s="86"/>
      <c r="ERS7" s="86">
        <v>1</v>
      </c>
      <c r="ERT7" s="86"/>
      <c r="ERU7" s="86">
        <v>2</v>
      </c>
      <c r="ERV7" s="67"/>
      <c r="ERW7" s="67">
        <v>4.4444444444444446</v>
      </c>
      <c r="ERX7" s="67"/>
      <c r="ERY7" s="86">
        <v>50</v>
      </c>
      <c r="ESD7" s="86"/>
      <c r="ESE7" s="62" t="s">
        <v>486</v>
      </c>
      <c r="ESF7" s="86"/>
      <c r="ESG7" s="86">
        <v>2</v>
      </c>
      <c r="ESH7" s="86"/>
      <c r="ESI7" s="86">
        <v>2</v>
      </c>
      <c r="ESJ7" s="67"/>
      <c r="ESK7" s="67">
        <v>4.4444444444444446</v>
      </c>
      <c r="ESL7" s="67"/>
      <c r="ESM7" s="86">
        <v>100</v>
      </c>
      <c r="ESR7" s="86"/>
      <c r="ESS7" s="62" t="s">
        <v>486</v>
      </c>
      <c r="EST7" s="86"/>
      <c r="ESU7" s="86">
        <v>2</v>
      </c>
      <c r="ESV7" s="86"/>
      <c r="ESW7" s="86">
        <v>2</v>
      </c>
      <c r="ESX7" s="67"/>
      <c r="ESY7" s="67">
        <v>4.4444444444444446</v>
      </c>
      <c r="ESZ7" s="67"/>
      <c r="ETA7" s="86">
        <v>100</v>
      </c>
      <c r="ETF7" s="86"/>
      <c r="ETG7" s="62" t="s">
        <v>486</v>
      </c>
      <c r="ETH7" s="86"/>
      <c r="ETI7" s="86">
        <v>0</v>
      </c>
      <c r="ETJ7" s="86"/>
      <c r="ETK7" s="86">
        <v>2</v>
      </c>
      <c r="ETL7" s="67"/>
      <c r="ETM7" s="67">
        <v>4.4444444444444446</v>
      </c>
      <c r="ETN7" s="67"/>
      <c r="ETO7" s="86">
        <v>0</v>
      </c>
      <c r="ETT7" s="86"/>
      <c r="ETU7" s="62" t="s">
        <v>486</v>
      </c>
      <c r="ETV7" s="86"/>
      <c r="ETW7" s="86">
        <v>1</v>
      </c>
      <c r="ETX7" s="86"/>
      <c r="ETY7" s="86">
        <v>2</v>
      </c>
      <c r="ETZ7" s="67"/>
      <c r="EUA7" s="67">
        <v>4.4444444444444446</v>
      </c>
      <c r="EUB7" s="67"/>
      <c r="EUC7" s="86">
        <v>50</v>
      </c>
      <c r="EUH7" s="86"/>
      <c r="EUI7" s="62" t="s">
        <v>486</v>
      </c>
      <c r="EUJ7" s="86"/>
      <c r="EUK7" s="86">
        <v>2</v>
      </c>
      <c r="EUL7" s="86"/>
      <c r="EUM7" s="86">
        <v>2</v>
      </c>
      <c r="EUN7" s="67"/>
      <c r="EUO7" s="67">
        <v>4.4444444444444446</v>
      </c>
      <c r="EUP7" s="67"/>
      <c r="EUQ7" s="86">
        <v>100</v>
      </c>
      <c r="EUV7" s="86"/>
      <c r="EUW7" s="62" t="s">
        <v>486</v>
      </c>
      <c r="EUX7" s="86"/>
      <c r="EUY7" s="86">
        <v>2</v>
      </c>
      <c r="EUZ7" s="86"/>
      <c r="EVA7" s="86">
        <v>2</v>
      </c>
      <c r="EVB7" s="67"/>
      <c r="EVC7" s="67">
        <v>4.4444444444444446</v>
      </c>
      <c r="EVD7" s="67"/>
      <c r="EVE7" s="86">
        <v>100</v>
      </c>
      <c r="EVJ7" s="86"/>
      <c r="EVK7" s="62" t="s">
        <v>486</v>
      </c>
      <c r="EVL7" s="86"/>
      <c r="EVM7" s="86">
        <v>1</v>
      </c>
      <c r="EVN7" s="86"/>
      <c r="EVO7" s="86">
        <v>2</v>
      </c>
      <c r="EVP7" s="67"/>
      <c r="EVQ7" s="67">
        <v>4.4444444444444446</v>
      </c>
      <c r="EVR7" s="67"/>
      <c r="EVS7" s="86">
        <v>50</v>
      </c>
      <c r="EVX7" s="86"/>
      <c r="EVY7" s="62" t="s">
        <v>486</v>
      </c>
      <c r="EVZ7" s="86"/>
      <c r="EWA7" s="86">
        <v>1</v>
      </c>
      <c r="EWB7" s="86"/>
      <c r="EWC7" s="86">
        <v>2</v>
      </c>
      <c r="EWD7" s="67"/>
      <c r="EWE7" s="67">
        <v>4.4444444444444446</v>
      </c>
      <c r="EWF7" s="67"/>
      <c r="EWG7" s="86">
        <v>50</v>
      </c>
      <c r="EWL7" s="86"/>
      <c r="EWM7" s="62" t="s">
        <v>486</v>
      </c>
      <c r="EWN7" s="86"/>
      <c r="EWO7" s="86">
        <v>1</v>
      </c>
      <c r="EWP7" s="86"/>
      <c r="EWQ7" s="86">
        <v>2</v>
      </c>
      <c r="EWR7" s="67"/>
      <c r="EWS7" s="67">
        <v>4.4444444444444446</v>
      </c>
      <c r="EWT7" s="67"/>
      <c r="EWU7" s="86">
        <v>50</v>
      </c>
      <c r="EWZ7" s="86"/>
      <c r="EXA7" s="62" t="s">
        <v>486</v>
      </c>
      <c r="EXB7" s="86"/>
      <c r="EXC7" s="86">
        <v>5</v>
      </c>
      <c r="EXD7" s="86"/>
      <c r="EXE7" s="86">
        <v>6</v>
      </c>
      <c r="EXF7" s="67"/>
      <c r="EXG7" s="67">
        <v>11.111111111111111</v>
      </c>
      <c r="EXH7" s="67"/>
      <c r="EXI7" s="86">
        <v>83.333333333333343</v>
      </c>
      <c r="EXN7" s="86"/>
      <c r="EXO7" s="62" t="s">
        <v>486</v>
      </c>
      <c r="EXP7" s="86"/>
      <c r="EXQ7" s="86">
        <v>3</v>
      </c>
      <c r="EXR7" s="86"/>
      <c r="EXS7" s="86">
        <v>6</v>
      </c>
      <c r="EXT7" s="67"/>
      <c r="EXU7" s="67">
        <v>11.111111111111111</v>
      </c>
      <c r="EXV7" s="67"/>
      <c r="EXW7" s="86">
        <v>50</v>
      </c>
      <c r="EYB7" s="86"/>
      <c r="EYC7" s="62" t="s">
        <v>486</v>
      </c>
      <c r="EYD7" s="86"/>
      <c r="EYE7" s="86">
        <v>5</v>
      </c>
      <c r="EYF7" s="86"/>
      <c r="EYG7" s="86">
        <v>6</v>
      </c>
      <c r="EYH7" s="67"/>
      <c r="EYI7" s="67">
        <v>11.111111111111111</v>
      </c>
      <c r="EYJ7" s="67"/>
      <c r="EYK7" s="86">
        <v>83.333333333333343</v>
      </c>
      <c r="EYP7" s="86"/>
      <c r="EYQ7" s="62" t="s">
        <v>486</v>
      </c>
      <c r="EYR7" s="86"/>
      <c r="EYS7" s="86">
        <v>6</v>
      </c>
      <c r="EYT7" s="86"/>
      <c r="EYU7" s="86">
        <v>6</v>
      </c>
      <c r="EYV7" s="67"/>
      <c r="EYW7" s="67">
        <v>11.111111111111111</v>
      </c>
      <c r="EYX7" s="67"/>
      <c r="EYY7" s="86">
        <v>100</v>
      </c>
      <c r="EZD7" s="86"/>
      <c r="EZE7" s="62" t="s">
        <v>486</v>
      </c>
      <c r="EZF7" s="86"/>
      <c r="EZG7" s="86">
        <v>5</v>
      </c>
      <c r="EZH7" s="86"/>
      <c r="EZI7" s="86">
        <v>6</v>
      </c>
      <c r="EZJ7" s="67"/>
      <c r="EZK7" s="67">
        <v>11.111111111111111</v>
      </c>
      <c r="EZL7" s="67"/>
      <c r="EZM7" s="86">
        <v>83.333333333333343</v>
      </c>
      <c r="EZR7" s="86"/>
      <c r="EZS7" s="62" t="s">
        <v>486</v>
      </c>
      <c r="EZT7" s="86"/>
      <c r="EZU7" s="86">
        <v>6</v>
      </c>
      <c r="EZV7" s="86"/>
      <c r="EZW7" s="86">
        <v>6</v>
      </c>
      <c r="EZX7" s="67"/>
      <c r="EZY7" s="67">
        <v>11.111111111111111</v>
      </c>
      <c r="EZZ7" s="67"/>
      <c r="FAA7" s="86">
        <v>100</v>
      </c>
      <c r="FAF7" s="86"/>
      <c r="FAG7" s="62" t="s">
        <v>486</v>
      </c>
      <c r="FAH7" s="86"/>
      <c r="FAI7" s="86">
        <v>3</v>
      </c>
      <c r="FAJ7" s="86"/>
      <c r="FAK7" s="86">
        <v>6</v>
      </c>
      <c r="FAL7" s="67"/>
      <c r="FAM7" s="67">
        <v>11.111111111111111</v>
      </c>
      <c r="FAN7" s="67"/>
      <c r="FAO7" s="86">
        <v>50</v>
      </c>
      <c r="FAT7" s="86"/>
      <c r="FAU7" s="62" t="s">
        <v>486</v>
      </c>
      <c r="FAV7" s="86"/>
      <c r="FAW7" s="86">
        <v>5</v>
      </c>
      <c r="FAX7" s="86"/>
      <c r="FAY7" s="86">
        <v>6</v>
      </c>
      <c r="FAZ7" s="67"/>
      <c r="FBA7" s="67">
        <v>11.111111111111111</v>
      </c>
      <c r="FBB7" s="67"/>
      <c r="FBC7" s="86">
        <v>83.333333333333343</v>
      </c>
      <c r="FBH7" s="86"/>
      <c r="FBI7" s="62" t="s">
        <v>486</v>
      </c>
      <c r="FBJ7" s="86"/>
      <c r="FBK7" s="86">
        <v>5</v>
      </c>
      <c r="FBL7" s="86"/>
      <c r="FBM7" s="86">
        <v>6</v>
      </c>
      <c r="FBN7" s="67"/>
      <c r="FBO7" s="67">
        <v>11.111111111111111</v>
      </c>
      <c r="FBP7" s="67"/>
      <c r="FBQ7" s="86">
        <v>83.333333333333343</v>
      </c>
      <c r="FBV7" s="86"/>
      <c r="FBW7" s="62" t="s">
        <v>486</v>
      </c>
      <c r="FBX7" s="86"/>
      <c r="FBY7" s="86">
        <v>5</v>
      </c>
      <c r="FBZ7" s="86"/>
      <c r="FCA7" s="86">
        <v>6</v>
      </c>
      <c r="FCB7" s="67"/>
      <c r="FCC7" s="67">
        <v>11.111111111111111</v>
      </c>
      <c r="FCD7" s="67"/>
      <c r="FCE7" s="86">
        <v>83.333333333333343</v>
      </c>
      <c r="FCJ7" s="86"/>
      <c r="FCK7" s="62" t="s">
        <v>486</v>
      </c>
      <c r="FCL7" s="86"/>
      <c r="FCM7" s="86">
        <v>6</v>
      </c>
      <c r="FCN7" s="86"/>
      <c r="FCO7" s="86">
        <v>6</v>
      </c>
      <c r="FCP7" s="67"/>
      <c r="FCQ7" s="67">
        <v>11.111111111111111</v>
      </c>
      <c r="FCR7" s="67"/>
      <c r="FCS7" s="86">
        <v>100</v>
      </c>
      <c r="FCX7" s="86"/>
      <c r="FCY7" s="62" t="s">
        <v>486</v>
      </c>
      <c r="FCZ7" s="86"/>
      <c r="FDA7" s="86">
        <v>5</v>
      </c>
      <c r="FDB7" s="86"/>
      <c r="FDC7" s="86">
        <v>6</v>
      </c>
      <c r="FDD7" s="67"/>
      <c r="FDE7" s="67">
        <v>11.111111111111111</v>
      </c>
      <c r="FDF7" s="67"/>
      <c r="FDG7" s="86">
        <v>83.333333333333343</v>
      </c>
      <c r="FDL7" s="86"/>
      <c r="FDM7" s="62" t="s">
        <v>486</v>
      </c>
      <c r="FDN7" s="86"/>
      <c r="FDO7" s="86">
        <v>5</v>
      </c>
      <c r="FDP7" s="86"/>
      <c r="FDQ7" s="86">
        <v>6</v>
      </c>
      <c r="FDR7" s="67"/>
      <c r="FDS7" s="67">
        <v>11.111111111111111</v>
      </c>
      <c r="FDT7" s="67"/>
      <c r="FDU7" s="86">
        <v>83.333333333333343</v>
      </c>
      <c r="FDZ7" s="86"/>
      <c r="FEA7" s="62" t="s">
        <v>486</v>
      </c>
      <c r="FEB7" s="86"/>
      <c r="FEC7" s="86">
        <v>5</v>
      </c>
      <c r="FED7" s="86"/>
      <c r="FEE7" s="86">
        <v>6</v>
      </c>
      <c r="FEF7" s="67"/>
      <c r="FEG7" s="67">
        <v>11.111111111111111</v>
      </c>
      <c r="FEH7" s="67"/>
      <c r="FEI7" s="86">
        <v>83.333333333333343</v>
      </c>
      <c r="FEN7" s="86"/>
      <c r="FEO7" s="62" t="s">
        <v>486</v>
      </c>
      <c r="FEP7" s="86"/>
      <c r="FEQ7" s="86">
        <v>5</v>
      </c>
      <c r="FER7" s="86"/>
      <c r="FES7" s="86">
        <v>6</v>
      </c>
      <c r="FET7" s="67"/>
      <c r="FEU7" s="67">
        <v>11.111111111111111</v>
      </c>
      <c r="FEV7" s="67"/>
      <c r="FEW7" s="86">
        <v>83.333333333333343</v>
      </c>
      <c r="FFB7" s="86"/>
      <c r="FFC7" s="62" t="s">
        <v>486</v>
      </c>
      <c r="FFD7" s="86"/>
      <c r="FFE7" s="86">
        <v>3</v>
      </c>
      <c r="FFF7" s="86"/>
      <c r="FFG7" s="86">
        <v>6</v>
      </c>
      <c r="FFH7" s="67"/>
      <c r="FFI7" s="67">
        <v>11.111111111111111</v>
      </c>
      <c r="FFJ7" s="67"/>
      <c r="FFK7" s="86">
        <v>50</v>
      </c>
      <c r="FFP7" s="86"/>
      <c r="FFQ7" s="62" t="s">
        <v>486</v>
      </c>
      <c r="FFR7" s="86"/>
      <c r="FFS7" s="86">
        <v>2</v>
      </c>
      <c r="FFT7" s="86"/>
      <c r="FFU7" s="86">
        <v>6</v>
      </c>
      <c r="FFV7" s="67"/>
      <c r="FFW7" s="67">
        <v>11.111111111111111</v>
      </c>
      <c r="FFX7" s="67"/>
      <c r="FFY7" s="86">
        <v>33.333333333333329</v>
      </c>
      <c r="FGD7" s="86"/>
      <c r="FGE7" s="62" t="s">
        <v>486</v>
      </c>
      <c r="FGF7" s="86"/>
      <c r="FGG7" s="86">
        <v>4</v>
      </c>
      <c r="FGH7" s="86"/>
      <c r="FGI7" s="86">
        <v>6</v>
      </c>
      <c r="FGJ7" s="67"/>
      <c r="FGK7" s="67">
        <v>11.111111111111111</v>
      </c>
      <c r="FGL7" s="67"/>
      <c r="FGM7" s="86">
        <v>66.666666666666657</v>
      </c>
      <c r="FGR7" s="86"/>
      <c r="FGS7" s="62" t="s">
        <v>486</v>
      </c>
      <c r="FGT7" s="86"/>
      <c r="FGU7" s="86">
        <v>1</v>
      </c>
      <c r="FGV7" s="86"/>
      <c r="FGW7" s="86">
        <v>6</v>
      </c>
      <c r="FGX7" s="67"/>
      <c r="FGY7" s="67">
        <v>11.111111111111111</v>
      </c>
      <c r="FGZ7" s="67"/>
      <c r="FHA7" s="86">
        <v>16.666666666666664</v>
      </c>
      <c r="FHF7" s="86"/>
      <c r="FHG7" s="62" t="s">
        <v>486</v>
      </c>
      <c r="FHH7" s="86"/>
      <c r="FHI7" s="86">
        <v>5</v>
      </c>
      <c r="FHJ7" s="86"/>
      <c r="FHK7" s="86">
        <v>6</v>
      </c>
      <c r="FHL7" s="67"/>
      <c r="FHM7" s="67">
        <v>11.111111111111111</v>
      </c>
      <c r="FHN7" s="67"/>
      <c r="FHO7" s="86">
        <v>83.333333333333343</v>
      </c>
      <c r="FHT7" s="86"/>
      <c r="FHU7" s="62" t="s">
        <v>486</v>
      </c>
      <c r="FHV7" s="86"/>
      <c r="FHW7" s="86">
        <v>3</v>
      </c>
      <c r="FHX7" s="86"/>
      <c r="FHY7" s="86">
        <v>6</v>
      </c>
      <c r="FHZ7" s="67"/>
      <c r="FIA7" s="67">
        <v>11.111111111111111</v>
      </c>
      <c r="FIB7" s="67"/>
      <c r="FIC7" s="86">
        <v>50</v>
      </c>
      <c r="FIH7" s="86"/>
      <c r="FII7" s="62" t="s">
        <v>486</v>
      </c>
      <c r="FIJ7" s="86"/>
      <c r="FIK7" s="86">
        <v>4</v>
      </c>
      <c r="FIL7" s="86"/>
      <c r="FIM7" s="86">
        <v>6</v>
      </c>
      <c r="FIN7" s="67"/>
      <c r="FIO7" s="67">
        <v>11.111111111111111</v>
      </c>
      <c r="FIP7" s="67"/>
      <c r="FIQ7" s="86">
        <v>66.666666666666657</v>
      </c>
      <c r="FIV7" s="86"/>
      <c r="FIW7" s="62" t="s">
        <v>486</v>
      </c>
      <c r="FIX7" s="86"/>
      <c r="FIY7" s="86">
        <v>4</v>
      </c>
      <c r="FIZ7" s="86"/>
      <c r="FJA7" s="86">
        <v>6</v>
      </c>
      <c r="FJB7" s="67"/>
      <c r="FJC7" s="67">
        <v>11.111111111111111</v>
      </c>
      <c r="FJD7" s="67"/>
      <c r="FJE7" s="86">
        <v>66.666666666666657</v>
      </c>
      <c r="FJJ7" s="86"/>
      <c r="FJK7" s="62" t="s">
        <v>486</v>
      </c>
      <c r="FJL7" s="86"/>
      <c r="FJM7" s="86">
        <v>3</v>
      </c>
      <c r="FJN7" s="86"/>
      <c r="FJO7" s="86">
        <v>6</v>
      </c>
      <c r="FJP7" s="67"/>
      <c r="FJQ7" s="67">
        <v>11.111111111111111</v>
      </c>
      <c r="FJR7" s="67"/>
      <c r="FJS7" s="86">
        <v>50</v>
      </c>
      <c r="FJX7" s="86"/>
      <c r="FJY7" s="62" t="s">
        <v>486</v>
      </c>
      <c r="FJZ7" s="86"/>
      <c r="FKA7" s="86">
        <v>6</v>
      </c>
      <c r="FKB7" s="86"/>
      <c r="FKC7" s="86">
        <v>6</v>
      </c>
      <c r="FKD7" s="67"/>
      <c r="FKE7" s="67">
        <v>11.111111111111111</v>
      </c>
      <c r="FKF7" s="67"/>
      <c r="FKG7" s="86">
        <v>100</v>
      </c>
      <c r="FKL7" s="86"/>
      <c r="FKM7" s="62" t="s">
        <v>486</v>
      </c>
      <c r="FKN7" s="86"/>
      <c r="FKO7" s="86">
        <v>4</v>
      </c>
      <c r="FKP7" s="86"/>
      <c r="FKQ7" s="86">
        <v>6</v>
      </c>
      <c r="FKR7" s="67"/>
      <c r="FKS7" s="67">
        <v>11.111111111111111</v>
      </c>
      <c r="FKT7" s="67"/>
      <c r="FKU7" s="86">
        <v>66.666666666666657</v>
      </c>
      <c r="FKZ7" s="86"/>
      <c r="FLA7" s="62" t="s">
        <v>486</v>
      </c>
      <c r="FLB7" s="86"/>
      <c r="FLC7" s="86">
        <v>4</v>
      </c>
      <c r="FLD7" s="86"/>
      <c r="FLE7" s="86">
        <v>6</v>
      </c>
      <c r="FLF7" s="67"/>
      <c r="FLG7" s="67">
        <v>11.111111111111111</v>
      </c>
      <c r="FLH7" s="67"/>
      <c r="FLI7" s="86">
        <v>66.666666666666657</v>
      </c>
      <c r="FLN7" s="86"/>
      <c r="FLO7" s="62" t="s">
        <v>486</v>
      </c>
      <c r="FLP7" s="86"/>
      <c r="FLQ7" s="86">
        <v>5</v>
      </c>
      <c r="FLR7" s="86"/>
      <c r="FLS7" s="86">
        <v>6</v>
      </c>
      <c r="FLT7" s="67"/>
      <c r="FLU7" s="67">
        <v>11.111111111111111</v>
      </c>
      <c r="FLV7" s="67"/>
      <c r="FLW7" s="86">
        <v>83.333333333333343</v>
      </c>
      <c r="FMB7" s="86"/>
      <c r="FMC7" s="62" t="s">
        <v>486</v>
      </c>
      <c r="FMD7" s="86"/>
      <c r="FME7" s="86">
        <v>0</v>
      </c>
      <c r="FMF7" s="86"/>
      <c r="FMG7" s="86">
        <v>0</v>
      </c>
      <c r="FMH7" s="67"/>
      <c r="FMI7" s="67">
        <v>0</v>
      </c>
      <c r="FMJ7" s="67"/>
      <c r="FMK7" s="86" t="s">
        <v>582</v>
      </c>
      <c r="FMP7" s="86"/>
      <c r="FMQ7" s="62" t="s">
        <v>486</v>
      </c>
      <c r="FMR7" s="86"/>
      <c r="FMS7" s="86">
        <v>0</v>
      </c>
      <c r="FMT7" s="86"/>
      <c r="FMU7" s="86">
        <v>0</v>
      </c>
      <c r="FMV7" s="67"/>
      <c r="FMW7" s="67">
        <v>0</v>
      </c>
      <c r="FMX7" s="67"/>
      <c r="FMY7" s="86" t="s">
        <v>582</v>
      </c>
      <c r="FND7" s="86"/>
      <c r="FNE7" s="62" t="s">
        <v>486</v>
      </c>
      <c r="FNF7" s="86"/>
      <c r="FNG7" s="86">
        <v>0</v>
      </c>
      <c r="FNH7" s="86"/>
      <c r="FNI7" s="86">
        <v>0</v>
      </c>
      <c r="FNJ7" s="67"/>
      <c r="FNK7" s="67">
        <v>0</v>
      </c>
      <c r="FNL7" s="67"/>
      <c r="FNM7" s="86" t="s">
        <v>582</v>
      </c>
      <c r="FNR7" s="86"/>
      <c r="FNS7" s="62" t="s">
        <v>486</v>
      </c>
      <c r="FNT7" s="86"/>
      <c r="FNU7" s="86">
        <v>0</v>
      </c>
      <c r="FNV7" s="86"/>
      <c r="FNW7" s="86">
        <v>0</v>
      </c>
      <c r="FNX7" s="67"/>
      <c r="FNY7" s="67">
        <v>0</v>
      </c>
      <c r="FNZ7" s="67"/>
      <c r="FOA7" s="86" t="s">
        <v>582</v>
      </c>
      <c r="FOF7" s="86"/>
      <c r="FOG7" s="62" t="s">
        <v>486</v>
      </c>
      <c r="FOH7" s="86"/>
      <c r="FOI7" s="86">
        <v>0</v>
      </c>
      <c r="FOJ7" s="86"/>
      <c r="FOK7" s="86">
        <v>0</v>
      </c>
      <c r="FOL7" s="67"/>
      <c r="FOM7" s="67">
        <v>0</v>
      </c>
      <c r="FON7" s="67"/>
      <c r="FOO7" s="86" t="s">
        <v>582</v>
      </c>
      <c r="FOT7" s="86"/>
      <c r="FOU7" s="62" t="s">
        <v>486</v>
      </c>
      <c r="FOV7" s="86"/>
      <c r="FOW7" s="86">
        <v>0</v>
      </c>
      <c r="FOX7" s="86"/>
      <c r="FOY7" s="86">
        <v>0</v>
      </c>
      <c r="FOZ7" s="67"/>
      <c r="FPA7" s="67">
        <v>0</v>
      </c>
      <c r="FPB7" s="67"/>
      <c r="FPC7" s="86" t="s">
        <v>582</v>
      </c>
      <c r="FPH7" s="86"/>
      <c r="FPI7" s="62" t="s">
        <v>486</v>
      </c>
      <c r="FPJ7" s="86"/>
      <c r="FPK7" s="86">
        <v>0</v>
      </c>
      <c r="FPL7" s="86"/>
      <c r="FPM7" s="86">
        <v>0</v>
      </c>
      <c r="FPN7" s="67"/>
      <c r="FPO7" s="67">
        <v>0</v>
      </c>
      <c r="FPP7" s="67"/>
      <c r="FPQ7" s="86" t="s">
        <v>582</v>
      </c>
      <c r="FPV7" s="86"/>
      <c r="FPW7" s="62" t="s">
        <v>486</v>
      </c>
      <c r="FPX7" s="86"/>
      <c r="FPY7" s="86">
        <v>0</v>
      </c>
      <c r="FPZ7" s="86"/>
      <c r="FQA7" s="86">
        <v>0</v>
      </c>
      <c r="FQB7" s="67"/>
      <c r="FQC7" s="67">
        <v>0</v>
      </c>
      <c r="FQD7" s="67"/>
      <c r="FQE7" s="86" t="s">
        <v>582</v>
      </c>
      <c r="FQJ7" s="86"/>
      <c r="FQK7" s="62" t="s">
        <v>486</v>
      </c>
      <c r="FQL7" s="86"/>
      <c r="FQM7" s="86">
        <v>0</v>
      </c>
      <c r="FQN7" s="86"/>
      <c r="FQO7" s="86">
        <v>0</v>
      </c>
      <c r="FQP7" s="67"/>
      <c r="FQQ7" s="67">
        <v>0</v>
      </c>
      <c r="FQR7" s="67"/>
      <c r="FQS7" s="86" t="s">
        <v>582</v>
      </c>
      <c r="FQX7" s="86"/>
      <c r="FQY7" s="62" t="s">
        <v>486</v>
      </c>
      <c r="FQZ7" s="86"/>
      <c r="FRA7" s="86">
        <v>0</v>
      </c>
      <c r="FRB7" s="86"/>
      <c r="FRC7" s="86">
        <v>0</v>
      </c>
      <c r="FRD7" s="67"/>
      <c r="FRE7" s="67">
        <v>0</v>
      </c>
      <c r="FRF7" s="67"/>
      <c r="FRG7" s="86" t="s">
        <v>582</v>
      </c>
      <c r="FRL7" s="86"/>
      <c r="FRM7" s="62" t="s">
        <v>486</v>
      </c>
      <c r="FRN7" s="86"/>
      <c r="FRO7" s="86">
        <v>0</v>
      </c>
      <c r="FRP7" s="86"/>
      <c r="FRQ7" s="86">
        <v>0</v>
      </c>
      <c r="FRR7" s="67"/>
      <c r="FRS7" s="67">
        <v>0</v>
      </c>
      <c r="FRT7" s="67"/>
      <c r="FRU7" s="86" t="s">
        <v>582</v>
      </c>
      <c r="FRZ7" s="86"/>
      <c r="FSA7" s="62" t="s">
        <v>486</v>
      </c>
      <c r="FSB7" s="86"/>
      <c r="FSC7" s="86">
        <v>0</v>
      </c>
      <c r="FSD7" s="86"/>
      <c r="FSE7" s="86">
        <v>0</v>
      </c>
      <c r="FSF7" s="67"/>
      <c r="FSG7" s="67">
        <v>0</v>
      </c>
      <c r="FSH7" s="67"/>
      <c r="FSI7" s="86" t="s">
        <v>582</v>
      </c>
      <c r="FSN7" s="86"/>
      <c r="FSO7" s="62" t="s">
        <v>486</v>
      </c>
      <c r="FSP7" s="86"/>
      <c r="FSQ7" s="86">
        <v>0</v>
      </c>
      <c r="FSR7" s="86"/>
      <c r="FSS7" s="86">
        <v>0</v>
      </c>
      <c r="FST7" s="67"/>
      <c r="FSU7" s="67">
        <v>0</v>
      </c>
      <c r="FSV7" s="67"/>
      <c r="FSW7" s="86" t="s">
        <v>582</v>
      </c>
      <c r="FTB7" s="86"/>
      <c r="FTC7" s="62" t="s">
        <v>486</v>
      </c>
      <c r="FTD7" s="86"/>
      <c r="FTE7" s="86">
        <v>0</v>
      </c>
      <c r="FTF7" s="86"/>
      <c r="FTG7" s="86">
        <v>0</v>
      </c>
      <c r="FTH7" s="67"/>
      <c r="FTI7" s="67">
        <v>0</v>
      </c>
      <c r="FTJ7" s="67"/>
      <c r="FTK7" s="86" t="s">
        <v>582</v>
      </c>
      <c r="FTP7" s="86"/>
      <c r="FTQ7" s="62" t="s">
        <v>486</v>
      </c>
      <c r="FTR7" s="86"/>
      <c r="FTS7" s="86">
        <v>0</v>
      </c>
      <c r="FTT7" s="86"/>
      <c r="FTU7" s="86">
        <v>0</v>
      </c>
      <c r="FTV7" s="67"/>
      <c r="FTW7" s="67">
        <v>0</v>
      </c>
      <c r="FTX7" s="67"/>
      <c r="FTY7" s="86" t="s">
        <v>582</v>
      </c>
      <c r="FUD7" s="86"/>
      <c r="FUE7" s="62" t="s">
        <v>486</v>
      </c>
      <c r="FUF7" s="86"/>
      <c r="FUG7" s="86">
        <v>0</v>
      </c>
      <c r="FUH7" s="86"/>
      <c r="FUI7" s="86">
        <v>0</v>
      </c>
      <c r="FUJ7" s="67"/>
      <c r="FUK7" s="67">
        <v>0</v>
      </c>
      <c r="FUL7" s="67"/>
      <c r="FUM7" s="86" t="s">
        <v>582</v>
      </c>
      <c r="FUR7" s="86"/>
      <c r="FUS7" s="62" t="s">
        <v>486</v>
      </c>
      <c r="FUT7" s="86"/>
      <c r="FUU7" s="86">
        <v>0</v>
      </c>
      <c r="FUV7" s="86"/>
      <c r="FUW7" s="86">
        <v>0</v>
      </c>
      <c r="FUX7" s="67"/>
      <c r="FUY7" s="67">
        <v>0</v>
      </c>
      <c r="FUZ7" s="67"/>
      <c r="FVA7" s="86" t="s">
        <v>582</v>
      </c>
      <c r="FVF7" s="86"/>
      <c r="FVG7" s="62" t="s">
        <v>486</v>
      </c>
      <c r="FVH7" s="86"/>
      <c r="FVI7" s="86">
        <v>0</v>
      </c>
      <c r="FVJ7" s="86"/>
      <c r="FVK7" s="86">
        <v>0</v>
      </c>
      <c r="FVL7" s="67"/>
      <c r="FVM7" s="67">
        <v>0</v>
      </c>
      <c r="FVN7" s="67"/>
      <c r="FVO7" s="86" t="s">
        <v>582</v>
      </c>
      <c r="FVT7" s="86"/>
      <c r="FVU7" s="62" t="s">
        <v>486</v>
      </c>
      <c r="FVV7" s="86"/>
      <c r="FVW7" s="86">
        <v>1</v>
      </c>
      <c r="FVX7" s="86"/>
      <c r="FVY7" s="86">
        <v>2</v>
      </c>
      <c r="FVZ7" s="67"/>
      <c r="FWA7" s="67">
        <v>4.4444444444444446</v>
      </c>
      <c r="FWB7" s="67"/>
      <c r="FWC7" s="86">
        <v>50</v>
      </c>
      <c r="FWH7" s="86"/>
      <c r="FWI7" s="62" t="s">
        <v>486</v>
      </c>
      <c r="FWJ7" s="86"/>
      <c r="FWK7" s="86">
        <v>2</v>
      </c>
      <c r="FWL7" s="86"/>
      <c r="FWM7" s="86">
        <v>2</v>
      </c>
      <c r="FWN7" s="67"/>
      <c r="FWO7" s="67">
        <v>4.4444444444444446</v>
      </c>
      <c r="FWP7" s="67"/>
      <c r="FWQ7" s="86">
        <v>100</v>
      </c>
      <c r="FWV7" s="86"/>
      <c r="FWW7" s="62" t="s">
        <v>486</v>
      </c>
      <c r="FWX7" s="86"/>
      <c r="FWY7" s="86">
        <v>2</v>
      </c>
      <c r="FWZ7" s="86"/>
      <c r="FXA7" s="86">
        <v>2</v>
      </c>
      <c r="FXB7" s="67"/>
      <c r="FXC7" s="67">
        <v>4.4444444444444446</v>
      </c>
      <c r="FXD7" s="67"/>
      <c r="FXE7" s="86">
        <v>100</v>
      </c>
      <c r="FXJ7" s="86"/>
      <c r="FXK7" s="62" t="s">
        <v>486</v>
      </c>
      <c r="FXL7" s="86"/>
      <c r="FXM7" s="86">
        <v>1</v>
      </c>
      <c r="FXN7" s="86"/>
      <c r="FXO7" s="86">
        <v>2</v>
      </c>
      <c r="FXP7" s="67"/>
      <c r="FXQ7" s="67">
        <v>4.4444444444444446</v>
      </c>
      <c r="FXR7" s="67"/>
      <c r="FXS7" s="86">
        <v>50</v>
      </c>
      <c r="FXX7" s="86"/>
      <c r="FXY7" s="62" t="s">
        <v>486</v>
      </c>
      <c r="FXZ7" s="86"/>
      <c r="FYA7" s="86">
        <v>2</v>
      </c>
      <c r="FYB7" s="86"/>
      <c r="FYC7" s="86">
        <v>2</v>
      </c>
      <c r="FYD7" s="67"/>
      <c r="FYE7" s="67">
        <v>4.4444444444444446</v>
      </c>
      <c r="FYF7" s="67"/>
      <c r="FYG7" s="86">
        <v>100</v>
      </c>
      <c r="FYL7" s="86"/>
      <c r="FYM7" s="62" t="s">
        <v>486</v>
      </c>
      <c r="FYN7" s="86"/>
      <c r="FYO7" s="86">
        <v>2</v>
      </c>
      <c r="FYP7" s="86"/>
      <c r="FYQ7" s="86">
        <v>2</v>
      </c>
      <c r="FYR7" s="67"/>
      <c r="FYS7" s="67">
        <v>4.4444444444444446</v>
      </c>
      <c r="FYT7" s="67"/>
      <c r="FYU7" s="86">
        <v>100</v>
      </c>
      <c r="FYZ7" s="86"/>
      <c r="FZA7" s="62" t="s">
        <v>486</v>
      </c>
      <c r="FZB7" s="86"/>
      <c r="FZC7" s="86">
        <v>2</v>
      </c>
      <c r="FZD7" s="86"/>
      <c r="FZE7" s="86">
        <v>2</v>
      </c>
      <c r="FZF7" s="67"/>
      <c r="FZG7" s="67">
        <v>4.4444444444444446</v>
      </c>
      <c r="FZH7" s="67"/>
      <c r="FZI7" s="86">
        <v>100</v>
      </c>
      <c r="FZN7" s="86"/>
      <c r="FZO7" s="62" t="s">
        <v>486</v>
      </c>
      <c r="FZP7" s="86"/>
      <c r="FZQ7" s="86">
        <v>1</v>
      </c>
      <c r="FZR7" s="86"/>
      <c r="FZS7" s="86">
        <v>2</v>
      </c>
      <c r="FZT7" s="67"/>
      <c r="FZU7" s="67">
        <v>4.4444444444444446</v>
      </c>
      <c r="FZV7" s="67"/>
      <c r="FZW7" s="86">
        <v>50</v>
      </c>
      <c r="GAB7" s="86"/>
      <c r="GAC7" s="62" t="s">
        <v>486</v>
      </c>
      <c r="GAD7" s="86"/>
      <c r="GAE7" s="86">
        <v>1</v>
      </c>
      <c r="GAF7" s="86"/>
      <c r="GAG7" s="86">
        <v>2</v>
      </c>
      <c r="GAH7" s="67"/>
      <c r="GAI7" s="67">
        <v>4.4444444444444446</v>
      </c>
      <c r="GAJ7" s="67"/>
      <c r="GAK7" s="86">
        <v>50</v>
      </c>
      <c r="GAP7" s="86"/>
      <c r="GAQ7" s="62" t="s">
        <v>486</v>
      </c>
      <c r="GAR7" s="86"/>
      <c r="GAS7" s="86">
        <v>1</v>
      </c>
      <c r="GAT7" s="86"/>
      <c r="GAU7" s="86">
        <v>2</v>
      </c>
      <c r="GAV7" s="67"/>
      <c r="GAW7" s="67">
        <v>4.4444444444444446</v>
      </c>
      <c r="GAX7" s="67"/>
      <c r="GAY7" s="86">
        <v>50</v>
      </c>
      <c r="GBD7" s="86"/>
      <c r="GBE7" s="62" t="s">
        <v>486</v>
      </c>
      <c r="GBF7" s="86"/>
      <c r="GBG7" s="86">
        <v>2</v>
      </c>
      <c r="GBH7" s="86"/>
      <c r="GBI7" s="86">
        <v>2</v>
      </c>
      <c r="GBJ7" s="67"/>
      <c r="GBK7" s="67">
        <v>4.4444444444444446</v>
      </c>
      <c r="GBL7" s="67"/>
      <c r="GBM7" s="86">
        <v>100</v>
      </c>
      <c r="GBR7" s="86"/>
      <c r="GBS7" s="62" t="s">
        <v>486</v>
      </c>
      <c r="GBT7" s="86"/>
      <c r="GBU7" s="86">
        <v>2</v>
      </c>
      <c r="GBV7" s="86"/>
      <c r="GBW7" s="86">
        <v>2</v>
      </c>
      <c r="GBX7" s="67"/>
      <c r="GBY7" s="67">
        <v>4.4444444444444446</v>
      </c>
      <c r="GBZ7" s="67"/>
      <c r="GCA7" s="86">
        <v>100</v>
      </c>
      <c r="GCF7" s="86"/>
      <c r="GCG7" s="62" t="s">
        <v>486</v>
      </c>
      <c r="GCH7" s="86"/>
      <c r="GCI7" s="86">
        <v>1</v>
      </c>
      <c r="GCJ7" s="86"/>
      <c r="GCK7" s="86">
        <v>2</v>
      </c>
      <c r="GCL7" s="67"/>
      <c r="GCM7" s="67">
        <v>4.4444444444444446</v>
      </c>
      <c r="GCN7" s="67"/>
      <c r="GCO7" s="86">
        <v>50</v>
      </c>
      <c r="GCT7" s="86"/>
      <c r="GCU7" s="62" t="s">
        <v>486</v>
      </c>
      <c r="GCV7" s="86"/>
      <c r="GCW7" s="86">
        <v>2</v>
      </c>
      <c r="GCX7" s="86"/>
      <c r="GCY7" s="86">
        <v>2</v>
      </c>
      <c r="GCZ7" s="67"/>
      <c r="GDA7" s="67">
        <v>4.4444444444444446</v>
      </c>
      <c r="GDB7" s="67"/>
      <c r="GDC7" s="86">
        <v>100</v>
      </c>
      <c r="GDH7" s="86"/>
      <c r="GDI7" s="62" t="s">
        <v>486</v>
      </c>
      <c r="GDJ7" s="86"/>
      <c r="GDK7" s="86">
        <v>2</v>
      </c>
      <c r="GDL7" s="86"/>
      <c r="GDM7" s="86">
        <v>2</v>
      </c>
      <c r="GDN7" s="67"/>
      <c r="GDO7" s="67">
        <v>4.4444444444444446</v>
      </c>
      <c r="GDP7" s="67"/>
      <c r="GDQ7" s="86">
        <v>100</v>
      </c>
      <c r="GDV7" s="86"/>
      <c r="GDW7" s="62" t="s">
        <v>486</v>
      </c>
      <c r="GDX7" s="86"/>
      <c r="GDY7" s="86">
        <v>2</v>
      </c>
      <c r="GDZ7" s="86"/>
      <c r="GEA7" s="86">
        <v>2</v>
      </c>
      <c r="GEB7" s="67"/>
      <c r="GEC7" s="67">
        <v>4.4444444444444446</v>
      </c>
      <c r="GED7" s="67"/>
      <c r="GEE7" s="86">
        <v>100</v>
      </c>
      <c r="GEJ7" s="86"/>
      <c r="GEK7" s="62" t="s">
        <v>486</v>
      </c>
      <c r="GEL7" s="86"/>
      <c r="GEM7" s="86">
        <v>2</v>
      </c>
      <c r="GEN7" s="86"/>
      <c r="GEO7" s="86">
        <v>2</v>
      </c>
      <c r="GEP7" s="67"/>
      <c r="GEQ7" s="67">
        <v>4.4444444444444446</v>
      </c>
      <c r="GER7" s="67"/>
      <c r="GES7" s="86">
        <v>100</v>
      </c>
      <c r="GEX7" s="86"/>
      <c r="GEY7" s="62" t="s">
        <v>486</v>
      </c>
      <c r="GEZ7" s="86"/>
      <c r="GFA7" s="86">
        <v>2</v>
      </c>
      <c r="GFB7" s="86"/>
      <c r="GFC7" s="86">
        <v>2</v>
      </c>
      <c r="GFD7" s="67"/>
      <c r="GFE7" s="67">
        <v>4.4444444444444446</v>
      </c>
      <c r="GFF7" s="67"/>
      <c r="GFG7" s="86">
        <v>100</v>
      </c>
      <c r="GFL7" s="86"/>
      <c r="GFM7" s="62" t="s">
        <v>486</v>
      </c>
      <c r="GFN7" s="86"/>
      <c r="GFO7" s="86">
        <v>1</v>
      </c>
      <c r="GFP7" s="86"/>
      <c r="GFQ7" s="86">
        <v>2</v>
      </c>
      <c r="GFR7" s="67"/>
      <c r="GFS7" s="67">
        <v>4.4444444444444446</v>
      </c>
      <c r="GFT7" s="67"/>
      <c r="GFU7" s="86">
        <v>50</v>
      </c>
      <c r="GFZ7" s="86"/>
      <c r="GGA7" s="62" t="s">
        <v>486</v>
      </c>
      <c r="GGB7" s="86"/>
      <c r="GGC7" s="86">
        <v>1</v>
      </c>
      <c r="GGD7" s="86"/>
      <c r="GGE7" s="86">
        <v>2</v>
      </c>
      <c r="GGF7" s="67"/>
      <c r="GGG7" s="67">
        <v>4.4444444444444446</v>
      </c>
      <c r="GGH7" s="67"/>
      <c r="GGI7" s="86">
        <v>50</v>
      </c>
      <c r="GGN7" s="86"/>
      <c r="GGO7" s="62" t="s">
        <v>486</v>
      </c>
      <c r="GGP7" s="86"/>
      <c r="GGQ7" s="86">
        <v>1</v>
      </c>
      <c r="GGR7" s="86"/>
      <c r="GGS7" s="86">
        <v>2</v>
      </c>
      <c r="GGT7" s="67"/>
      <c r="GGU7" s="67">
        <v>4.4444444444444446</v>
      </c>
      <c r="GGV7" s="67"/>
      <c r="GGW7" s="86">
        <v>50</v>
      </c>
      <c r="GHB7" s="86"/>
      <c r="GHC7" s="62" t="s">
        <v>486</v>
      </c>
      <c r="GHD7" s="86"/>
      <c r="GHE7" s="86">
        <v>1</v>
      </c>
      <c r="GHF7" s="86"/>
      <c r="GHG7" s="86">
        <v>2</v>
      </c>
      <c r="GHH7" s="67"/>
      <c r="GHI7" s="67">
        <v>4.4444444444444446</v>
      </c>
      <c r="GHJ7" s="67"/>
      <c r="GHK7" s="86">
        <v>50</v>
      </c>
      <c r="GHP7" s="86"/>
      <c r="GHQ7" s="62" t="s">
        <v>486</v>
      </c>
      <c r="GHR7" s="86"/>
      <c r="GHS7" s="86">
        <v>2</v>
      </c>
      <c r="GHT7" s="86"/>
      <c r="GHU7" s="86">
        <v>3</v>
      </c>
      <c r="GHV7" s="67"/>
      <c r="GHW7" s="67">
        <v>6.666666666666667</v>
      </c>
      <c r="GHX7" s="67"/>
      <c r="GHY7" s="86">
        <v>66.666666666666657</v>
      </c>
      <c r="GID7" s="86"/>
      <c r="GIE7" s="62" t="s">
        <v>486</v>
      </c>
      <c r="GIF7" s="86"/>
      <c r="GIG7" s="86">
        <v>2</v>
      </c>
      <c r="GIH7" s="86"/>
      <c r="GII7" s="86">
        <v>3</v>
      </c>
      <c r="GIJ7" s="67"/>
      <c r="GIK7" s="67">
        <v>6.666666666666667</v>
      </c>
      <c r="GIL7" s="67"/>
      <c r="GIM7" s="86">
        <v>66.666666666666657</v>
      </c>
      <c r="GIR7" s="86"/>
      <c r="GIS7" s="62" t="s">
        <v>486</v>
      </c>
      <c r="GIT7" s="86"/>
      <c r="GIU7" s="86">
        <v>2</v>
      </c>
      <c r="GIV7" s="86"/>
      <c r="GIW7" s="86">
        <v>3</v>
      </c>
      <c r="GIX7" s="67"/>
      <c r="GIY7" s="67">
        <v>6.666666666666667</v>
      </c>
      <c r="GIZ7" s="67"/>
      <c r="GJA7" s="86">
        <v>66.666666666666657</v>
      </c>
      <c r="GJF7" s="86"/>
      <c r="GJG7" s="62" t="s">
        <v>486</v>
      </c>
      <c r="GJH7" s="86"/>
      <c r="GJI7" s="86">
        <v>1</v>
      </c>
      <c r="GJJ7" s="86"/>
      <c r="GJK7" s="86">
        <v>3</v>
      </c>
      <c r="GJL7" s="67"/>
      <c r="GJM7" s="67">
        <v>6.666666666666667</v>
      </c>
      <c r="GJN7" s="67"/>
      <c r="GJO7" s="86">
        <v>33.333333333333329</v>
      </c>
      <c r="GJT7" s="86"/>
      <c r="GJU7" s="62" t="s">
        <v>486</v>
      </c>
      <c r="GJV7" s="86"/>
      <c r="GJW7" s="86">
        <v>1</v>
      </c>
      <c r="GJX7" s="86"/>
      <c r="GJY7" s="86">
        <v>3</v>
      </c>
      <c r="GJZ7" s="67"/>
      <c r="GKA7" s="67">
        <v>6.666666666666667</v>
      </c>
      <c r="GKB7" s="67"/>
      <c r="GKC7" s="86">
        <v>33.333333333333329</v>
      </c>
      <c r="GKH7" s="86"/>
      <c r="GKI7" s="62" t="s">
        <v>486</v>
      </c>
      <c r="GKJ7" s="86"/>
      <c r="GKK7" s="86">
        <v>2</v>
      </c>
      <c r="GKL7" s="86"/>
      <c r="GKM7" s="86">
        <v>3</v>
      </c>
      <c r="GKN7" s="67"/>
      <c r="GKO7" s="67">
        <v>6.666666666666667</v>
      </c>
      <c r="GKP7" s="67"/>
      <c r="GKQ7" s="86">
        <v>66.666666666666657</v>
      </c>
      <c r="GKV7" s="86"/>
      <c r="GKW7" s="62" t="s">
        <v>486</v>
      </c>
      <c r="GKX7" s="86"/>
      <c r="GKY7" s="86">
        <v>2</v>
      </c>
      <c r="GKZ7" s="86"/>
      <c r="GLA7" s="86">
        <v>3</v>
      </c>
      <c r="GLB7" s="67"/>
      <c r="GLC7" s="67">
        <v>6.666666666666667</v>
      </c>
      <c r="GLD7" s="67"/>
      <c r="GLE7" s="86">
        <v>66.666666666666657</v>
      </c>
      <c r="GLJ7" s="86"/>
      <c r="GLK7" s="62" t="s">
        <v>486</v>
      </c>
      <c r="GLL7" s="86"/>
      <c r="GLM7" s="86">
        <v>3</v>
      </c>
      <c r="GLN7" s="86"/>
      <c r="GLO7" s="86">
        <v>3</v>
      </c>
      <c r="GLP7" s="67"/>
      <c r="GLQ7" s="67">
        <v>6.666666666666667</v>
      </c>
      <c r="GLR7" s="67"/>
      <c r="GLS7" s="86">
        <v>100</v>
      </c>
      <c r="GLX7" s="86"/>
      <c r="GLY7" s="62" t="s">
        <v>486</v>
      </c>
      <c r="GLZ7" s="86"/>
      <c r="GMA7" s="86">
        <v>2</v>
      </c>
      <c r="GMB7" s="86"/>
      <c r="GMC7" s="86">
        <v>3</v>
      </c>
      <c r="GMD7" s="67"/>
      <c r="GME7" s="67">
        <v>6.666666666666667</v>
      </c>
      <c r="GMF7" s="67"/>
      <c r="GMG7" s="86">
        <v>66.666666666666657</v>
      </c>
      <c r="GML7" s="86"/>
      <c r="GMM7" s="62" t="s">
        <v>486</v>
      </c>
      <c r="GMN7" s="86"/>
      <c r="GMO7" s="86">
        <v>0</v>
      </c>
      <c r="GMP7" s="86"/>
      <c r="GMQ7" s="86">
        <v>3</v>
      </c>
      <c r="GMR7" s="67"/>
      <c r="GMS7" s="67">
        <v>6.666666666666667</v>
      </c>
      <c r="GMT7" s="67"/>
      <c r="GMU7" s="86">
        <v>0</v>
      </c>
      <c r="GMZ7" s="86"/>
      <c r="GNA7" s="62" t="s">
        <v>486</v>
      </c>
      <c r="GNB7" s="86"/>
      <c r="GNC7" s="86">
        <v>2</v>
      </c>
      <c r="GND7" s="86"/>
      <c r="GNE7" s="86">
        <v>3</v>
      </c>
      <c r="GNF7" s="67"/>
      <c r="GNG7" s="67">
        <v>6.666666666666667</v>
      </c>
      <c r="GNH7" s="67"/>
      <c r="GNI7" s="86">
        <v>66.666666666666657</v>
      </c>
      <c r="GNN7" s="86"/>
      <c r="GNO7" s="62" t="s">
        <v>486</v>
      </c>
      <c r="GNP7" s="86"/>
      <c r="GNQ7" s="86">
        <v>2</v>
      </c>
      <c r="GNR7" s="86"/>
      <c r="GNS7" s="86">
        <v>3</v>
      </c>
      <c r="GNT7" s="67"/>
      <c r="GNU7" s="67">
        <v>6.666666666666667</v>
      </c>
      <c r="GNV7" s="67"/>
      <c r="GNW7" s="86">
        <v>66.666666666666657</v>
      </c>
      <c r="GOB7" s="86"/>
      <c r="GOC7" s="62" t="s">
        <v>486</v>
      </c>
      <c r="GOD7" s="86"/>
      <c r="GOE7" s="86">
        <v>3</v>
      </c>
      <c r="GOF7" s="86"/>
      <c r="GOG7" s="86">
        <v>3</v>
      </c>
      <c r="GOH7" s="67"/>
      <c r="GOI7" s="67">
        <v>6.666666666666667</v>
      </c>
      <c r="GOJ7" s="67"/>
      <c r="GOK7" s="86">
        <v>100</v>
      </c>
      <c r="GOP7" s="86"/>
      <c r="GOQ7" s="62" t="s">
        <v>486</v>
      </c>
      <c r="GOR7" s="86"/>
      <c r="GOS7" s="86">
        <v>3</v>
      </c>
      <c r="GOT7" s="86"/>
      <c r="GOU7" s="86">
        <v>3</v>
      </c>
      <c r="GOV7" s="67"/>
      <c r="GOW7" s="67">
        <v>6.666666666666667</v>
      </c>
      <c r="GOX7" s="67"/>
      <c r="GOY7" s="86">
        <v>100</v>
      </c>
      <c r="GPD7" s="86"/>
      <c r="GPE7" s="62" t="s">
        <v>486</v>
      </c>
      <c r="GPF7" s="86"/>
      <c r="GPG7" s="86">
        <v>3</v>
      </c>
      <c r="GPH7" s="86"/>
      <c r="GPI7" s="86">
        <v>3</v>
      </c>
      <c r="GPJ7" s="67"/>
      <c r="GPK7" s="67">
        <v>6.666666666666667</v>
      </c>
      <c r="GPL7" s="67"/>
      <c r="GPM7" s="86">
        <v>100</v>
      </c>
      <c r="GPR7" s="86"/>
      <c r="GPS7" s="62" t="s">
        <v>486</v>
      </c>
      <c r="GPT7" s="86"/>
      <c r="GPU7" s="86">
        <v>0</v>
      </c>
      <c r="GPV7" s="86"/>
      <c r="GPW7" s="86">
        <v>3</v>
      </c>
      <c r="GPX7" s="67"/>
      <c r="GPY7" s="67">
        <v>6.666666666666667</v>
      </c>
      <c r="GPZ7" s="67"/>
      <c r="GQA7" s="86">
        <v>0</v>
      </c>
      <c r="GQF7" s="86"/>
      <c r="GQG7" s="62" t="s">
        <v>486</v>
      </c>
      <c r="GQH7" s="86"/>
      <c r="GQI7" s="86">
        <v>2</v>
      </c>
      <c r="GQJ7" s="86"/>
      <c r="GQK7" s="86">
        <v>3</v>
      </c>
      <c r="GQL7" s="67"/>
      <c r="GQM7" s="67">
        <v>6.666666666666667</v>
      </c>
      <c r="GQN7" s="67"/>
      <c r="GQO7" s="86">
        <v>66.666666666666657</v>
      </c>
      <c r="GQT7" s="86"/>
      <c r="GQU7" s="62" t="s">
        <v>486</v>
      </c>
      <c r="GQV7" s="86"/>
      <c r="GQW7" s="86">
        <v>1</v>
      </c>
      <c r="GQX7" s="86"/>
      <c r="GQY7" s="86">
        <v>3</v>
      </c>
      <c r="GQZ7" s="67"/>
      <c r="GRA7" s="67">
        <v>6.666666666666667</v>
      </c>
      <c r="GRB7" s="67"/>
      <c r="GRC7" s="86">
        <v>33.333333333333329</v>
      </c>
      <c r="GRH7" s="86"/>
      <c r="GRI7" s="62" t="s">
        <v>486</v>
      </c>
      <c r="GRJ7" s="86"/>
      <c r="GRK7" s="86">
        <v>2</v>
      </c>
      <c r="GRL7" s="86"/>
      <c r="GRM7" s="86">
        <v>3</v>
      </c>
      <c r="GRN7" s="67"/>
      <c r="GRO7" s="67">
        <v>6.666666666666667</v>
      </c>
      <c r="GRP7" s="67"/>
      <c r="GRQ7" s="86">
        <v>66.666666666666657</v>
      </c>
      <c r="GRV7" s="86"/>
      <c r="GRW7" s="62" t="s">
        <v>486</v>
      </c>
      <c r="GRX7" s="86"/>
      <c r="GRY7" s="86">
        <v>2</v>
      </c>
      <c r="GRZ7" s="86"/>
      <c r="GSA7" s="86">
        <v>3</v>
      </c>
      <c r="GSB7" s="67"/>
      <c r="GSC7" s="67">
        <v>6.666666666666667</v>
      </c>
      <c r="GSD7" s="67"/>
      <c r="GSE7" s="86">
        <v>66.666666666666657</v>
      </c>
      <c r="GSJ7" s="86"/>
      <c r="GSK7" s="62" t="s">
        <v>486</v>
      </c>
      <c r="GSL7" s="86"/>
      <c r="GSM7" s="86">
        <v>2</v>
      </c>
      <c r="GSN7" s="86"/>
      <c r="GSO7" s="86">
        <v>3</v>
      </c>
      <c r="GSP7" s="67"/>
      <c r="GSQ7" s="67">
        <v>6.666666666666667</v>
      </c>
      <c r="GSR7" s="67"/>
      <c r="GSS7" s="86">
        <v>66.666666666666657</v>
      </c>
      <c r="GSX7" s="86"/>
      <c r="GSY7" s="62" t="s">
        <v>486</v>
      </c>
      <c r="GSZ7" s="86"/>
      <c r="GTA7" s="86">
        <v>2</v>
      </c>
      <c r="GTB7" s="86"/>
      <c r="GTC7" s="86">
        <v>3</v>
      </c>
      <c r="GTD7" s="67"/>
      <c r="GTE7" s="67">
        <v>6.666666666666667</v>
      </c>
      <c r="GTF7" s="67"/>
      <c r="GTG7" s="86">
        <v>66.666666666666657</v>
      </c>
      <c r="GTL7" s="86"/>
      <c r="GTM7" s="62" t="s">
        <v>486</v>
      </c>
      <c r="GTN7" s="86"/>
      <c r="GTO7" s="86">
        <v>1</v>
      </c>
      <c r="GTP7" s="86"/>
      <c r="GTQ7" s="86">
        <v>3</v>
      </c>
      <c r="GTR7" s="67"/>
      <c r="GTS7" s="67">
        <v>6.666666666666667</v>
      </c>
      <c r="GTT7" s="67"/>
      <c r="GTU7" s="86">
        <v>33.333333333333329</v>
      </c>
      <c r="GTZ7" s="86"/>
      <c r="GUA7" s="62" t="s">
        <v>486</v>
      </c>
      <c r="GUB7" s="86"/>
      <c r="GUC7" s="86">
        <v>3</v>
      </c>
      <c r="GUD7" s="86"/>
      <c r="GUE7" s="86">
        <v>3</v>
      </c>
      <c r="GUF7" s="67"/>
      <c r="GUG7" s="67">
        <v>6.666666666666667</v>
      </c>
      <c r="GUH7" s="67"/>
      <c r="GUI7" s="86">
        <v>100</v>
      </c>
      <c r="GUN7" s="86"/>
      <c r="GUO7" s="62" t="s">
        <v>486</v>
      </c>
      <c r="GUP7" s="86"/>
      <c r="GUQ7" s="86">
        <v>2</v>
      </c>
      <c r="GUR7" s="86"/>
      <c r="GUS7" s="86">
        <v>3</v>
      </c>
      <c r="GUT7" s="67"/>
      <c r="GUU7" s="67">
        <v>6.666666666666667</v>
      </c>
      <c r="GUV7" s="67"/>
      <c r="GUW7" s="86">
        <v>66.666666666666657</v>
      </c>
      <c r="GVB7" s="86"/>
      <c r="GVC7" s="62" t="s">
        <v>486</v>
      </c>
      <c r="GVD7" s="86"/>
      <c r="GVE7" s="86">
        <v>1</v>
      </c>
      <c r="GVF7" s="86"/>
      <c r="GVG7" s="86">
        <v>3</v>
      </c>
      <c r="GVH7" s="67"/>
      <c r="GVI7" s="67">
        <v>6.666666666666667</v>
      </c>
      <c r="GVJ7" s="67"/>
      <c r="GVK7" s="86">
        <v>33.333333333333329</v>
      </c>
      <c r="GVP7" s="86"/>
      <c r="GVQ7" s="62" t="s">
        <v>486</v>
      </c>
      <c r="GVR7" s="86"/>
      <c r="GVS7" s="86">
        <v>2</v>
      </c>
      <c r="GVT7" s="86"/>
      <c r="GVU7" s="86">
        <v>2</v>
      </c>
      <c r="GVV7" s="67"/>
      <c r="GVW7" s="67">
        <v>4.4444444444444446</v>
      </c>
      <c r="GVX7" s="67"/>
      <c r="GVY7" s="86">
        <v>100</v>
      </c>
      <c r="GWD7" s="86"/>
      <c r="GWE7" s="62" t="s">
        <v>486</v>
      </c>
      <c r="GWF7" s="86"/>
      <c r="GWG7" s="86">
        <v>2</v>
      </c>
      <c r="GWH7" s="86"/>
      <c r="GWI7" s="86">
        <v>2</v>
      </c>
      <c r="GWJ7" s="67"/>
      <c r="GWK7" s="67">
        <v>4.4444444444444446</v>
      </c>
      <c r="GWL7" s="67"/>
      <c r="GWM7" s="86">
        <v>100</v>
      </c>
      <c r="GWR7" s="86"/>
      <c r="GWS7" s="62" t="s">
        <v>486</v>
      </c>
      <c r="GWT7" s="86"/>
      <c r="GWU7" s="86">
        <v>2</v>
      </c>
      <c r="GWV7" s="86"/>
      <c r="GWW7" s="86">
        <v>2</v>
      </c>
      <c r="GWX7" s="67"/>
      <c r="GWY7" s="67">
        <v>4.4444444444444446</v>
      </c>
      <c r="GWZ7" s="67"/>
      <c r="GXA7" s="86">
        <v>100</v>
      </c>
      <c r="GXF7" s="86"/>
      <c r="GXG7" s="62" t="s">
        <v>486</v>
      </c>
      <c r="GXH7" s="86"/>
      <c r="GXI7" s="86">
        <v>2</v>
      </c>
      <c r="GXJ7" s="86"/>
      <c r="GXK7" s="86">
        <v>2</v>
      </c>
      <c r="GXL7" s="67"/>
      <c r="GXM7" s="67">
        <v>4.4444444444444446</v>
      </c>
      <c r="GXN7" s="67"/>
      <c r="GXO7" s="86">
        <v>100</v>
      </c>
      <c r="GXT7" s="86"/>
      <c r="GXU7" s="62" t="s">
        <v>486</v>
      </c>
      <c r="GXV7" s="86"/>
      <c r="GXW7" s="86">
        <v>2</v>
      </c>
      <c r="GXX7" s="86"/>
      <c r="GXY7" s="86">
        <v>2</v>
      </c>
      <c r="GXZ7" s="67"/>
      <c r="GYA7" s="67">
        <v>4.4444444444444446</v>
      </c>
      <c r="GYB7" s="67"/>
      <c r="GYC7" s="86">
        <v>100</v>
      </c>
      <c r="GYH7" s="86"/>
      <c r="GYI7" s="62" t="s">
        <v>486</v>
      </c>
      <c r="GYJ7" s="86"/>
      <c r="GYK7" s="86">
        <v>2</v>
      </c>
      <c r="GYL7" s="86"/>
      <c r="GYM7" s="86">
        <v>2</v>
      </c>
      <c r="GYN7" s="67"/>
      <c r="GYO7" s="67">
        <v>4.4444444444444446</v>
      </c>
      <c r="GYP7" s="67"/>
      <c r="GYQ7" s="86">
        <v>100</v>
      </c>
      <c r="GYV7" s="86"/>
      <c r="GYW7" s="62" t="s">
        <v>486</v>
      </c>
      <c r="GYX7" s="86"/>
      <c r="GYY7" s="86">
        <v>2</v>
      </c>
      <c r="GYZ7" s="86"/>
      <c r="GZA7" s="86">
        <v>2</v>
      </c>
      <c r="GZB7" s="67"/>
      <c r="GZC7" s="67">
        <v>4.4444444444444446</v>
      </c>
      <c r="GZD7" s="67"/>
      <c r="GZE7" s="86">
        <v>100</v>
      </c>
      <c r="GZJ7" s="86"/>
      <c r="GZK7" s="62" t="s">
        <v>486</v>
      </c>
      <c r="GZL7" s="86"/>
      <c r="GZM7" s="86">
        <v>2</v>
      </c>
      <c r="GZN7" s="86"/>
      <c r="GZO7" s="86">
        <v>2</v>
      </c>
      <c r="GZP7" s="67"/>
      <c r="GZQ7" s="67">
        <v>4.4444444444444446</v>
      </c>
      <c r="GZR7" s="67"/>
      <c r="GZS7" s="86">
        <v>100</v>
      </c>
      <c r="GZX7" s="86"/>
      <c r="GZY7" s="62" t="s">
        <v>486</v>
      </c>
      <c r="GZZ7" s="86"/>
      <c r="HAA7" s="86">
        <v>2</v>
      </c>
      <c r="HAB7" s="86"/>
      <c r="HAC7" s="86">
        <v>2</v>
      </c>
      <c r="HAD7" s="67"/>
      <c r="HAE7" s="67">
        <v>4.4444444444444446</v>
      </c>
      <c r="HAF7" s="67"/>
      <c r="HAG7" s="86">
        <v>100</v>
      </c>
      <c r="HAL7" s="86"/>
      <c r="HAM7" s="62" t="s">
        <v>486</v>
      </c>
      <c r="HAN7" s="86"/>
      <c r="HAO7" s="86">
        <v>2</v>
      </c>
      <c r="HAP7" s="86"/>
      <c r="HAQ7" s="86">
        <v>2</v>
      </c>
      <c r="HAR7" s="67"/>
      <c r="HAS7" s="67">
        <v>4.4444444444444446</v>
      </c>
      <c r="HAT7" s="67"/>
      <c r="HAU7" s="86">
        <v>100</v>
      </c>
      <c r="HAZ7" s="86"/>
      <c r="HBA7" s="62" t="s">
        <v>486</v>
      </c>
      <c r="HBB7" s="86"/>
      <c r="HBC7" s="86">
        <v>2</v>
      </c>
      <c r="HBD7" s="86"/>
      <c r="HBE7" s="86">
        <v>2</v>
      </c>
      <c r="HBF7" s="67"/>
      <c r="HBG7" s="67">
        <v>4.4444444444444446</v>
      </c>
      <c r="HBH7" s="67"/>
      <c r="HBI7" s="86">
        <v>100</v>
      </c>
      <c r="HBN7" s="86"/>
      <c r="HBO7" s="62" t="s">
        <v>486</v>
      </c>
      <c r="HBP7" s="86"/>
      <c r="HBQ7" s="86">
        <v>2</v>
      </c>
      <c r="HBR7" s="86"/>
      <c r="HBS7" s="86">
        <v>2</v>
      </c>
      <c r="HBT7" s="67"/>
      <c r="HBU7" s="67">
        <v>4.4444444444444446</v>
      </c>
      <c r="HBV7" s="67"/>
      <c r="HBW7" s="86">
        <v>100</v>
      </c>
      <c r="HCB7" s="86"/>
      <c r="HCC7" s="62" t="s">
        <v>486</v>
      </c>
      <c r="HCD7" s="86"/>
      <c r="HCE7" s="86">
        <v>2</v>
      </c>
      <c r="HCF7" s="86"/>
      <c r="HCG7" s="86">
        <v>2</v>
      </c>
      <c r="HCH7" s="67"/>
      <c r="HCI7" s="67">
        <v>4.4444444444444446</v>
      </c>
      <c r="HCJ7" s="67"/>
      <c r="HCK7" s="86">
        <v>100</v>
      </c>
      <c r="HCP7" s="86"/>
      <c r="HCQ7" s="62" t="s">
        <v>486</v>
      </c>
      <c r="HCR7" s="86"/>
      <c r="HCS7" s="86">
        <v>2</v>
      </c>
      <c r="HCT7" s="86"/>
      <c r="HCU7" s="86">
        <v>2</v>
      </c>
      <c r="HCV7" s="67"/>
      <c r="HCW7" s="67">
        <v>4.4444444444444446</v>
      </c>
      <c r="HCX7" s="67"/>
      <c r="HCY7" s="86">
        <v>100</v>
      </c>
      <c r="HDD7" s="86"/>
      <c r="HDE7" s="62" t="s">
        <v>486</v>
      </c>
      <c r="HDF7" s="86"/>
      <c r="HDG7" s="86">
        <v>2</v>
      </c>
      <c r="HDH7" s="86"/>
      <c r="HDI7" s="86">
        <v>2</v>
      </c>
      <c r="HDJ7" s="67"/>
      <c r="HDK7" s="67">
        <v>4.4444444444444446</v>
      </c>
      <c r="HDL7" s="67"/>
      <c r="HDM7" s="86">
        <v>100</v>
      </c>
      <c r="HDR7" s="86"/>
      <c r="HDS7" s="62" t="s">
        <v>486</v>
      </c>
      <c r="HDT7" s="86"/>
      <c r="HDU7" s="86">
        <v>2</v>
      </c>
      <c r="HDV7" s="86"/>
      <c r="HDW7" s="86">
        <v>2</v>
      </c>
      <c r="HDX7" s="67"/>
      <c r="HDY7" s="67">
        <v>4.4444444444444446</v>
      </c>
      <c r="HDZ7" s="67"/>
      <c r="HEA7" s="86">
        <v>100</v>
      </c>
      <c r="HEF7" s="86"/>
      <c r="HEG7" s="62" t="s">
        <v>486</v>
      </c>
      <c r="HEH7" s="86"/>
      <c r="HEI7" s="86">
        <v>2</v>
      </c>
      <c r="HEJ7" s="86"/>
      <c r="HEK7" s="86">
        <v>2</v>
      </c>
      <c r="HEL7" s="67"/>
      <c r="HEM7" s="67">
        <v>4.4444444444444446</v>
      </c>
      <c r="HEN7" s="67"/>
      <c r="HEO7" s="86">
        <v>100</v>
      </c>
      <c r="HET7" s="86"/>
      <c r="HEU7" s="62" t="s">
        <v>486</v>
      </c>
      <c r="HEV7" s="86"/>
      <c r="HEW7" s="86">
        <v>2</v>
      </c>
      <c r="HEX7" s="86"/>
      <c r="HEY7" s="86">
        <v>2</v>
      </c>
      <c r="HEZ7" s="67"/>
      <c r="HFA7" s="67">
        <v>4.4444444444444446</v>
      </c>
      <c r="HFB7" s="67"/>
      <c r="HFC7" s="86">
        <v>100</v>
      </c>
      <c r="HFH7" s="86"/>
      <c r="HFI7" s="62" t="s">
        <v>486</v>
      </c>
      <c r="HFJ7" s="86"/>
      <c r="HFK7" s="86">
        <v>2</v>
      </c>
      <c r="HFL7" s="86"/>
      <c r="HFM7" s="86">
        <v>2</v>
      </c>
      <c r="HFN7" s="67"/>
      <c r="HFO7" s="67">
        <v>4.4444444444444446</v>
      </c>
      <c r="HFP7" s="67"/>
      <c r="HFQ7" s="86">
        <v>100</v>
      </c>
      <c r="HFV7" s="86"/>
      <c r="HFW7" s="62" t="s">
        <v>486</v>
      </c>
      <c r="HFX7" s="86"/>
      <c r="HFY7" s="86">
        <v>2</v>
      </c>
      <c r="HFZ7" s="86"/>
      <c r="HGA7" s="86">
        <v>2</v>
      </c>
      <c r="HGB7" s="67"/>
      <c r="HGC7" s="67">
        <v>4.4444444444444446</v>
      </c>
      <c r="HGD7" s="67"/>
      <c r="HGE7" s="86">
        <v>100</v>
      </c>
      <c r="HGJ7" s="86"/>
      <c r="HGK7" s="62" t="s">
        <v>486</v>
      </c>
      <c r="HGL7" s="86"/>
      <c r="HGM7" s="86">
        <v>2</v>
      </c>
      <c r="HGN7" s="86"/>
      <c r="HGO7" s="86">
        <v>2</v>
      </c>
      <c r="HGP7" s="67"/>
      <c r="HGQ7" s="67">
        <v>4.4444444444444446</v>
      </c>
      <c r="HGR7" s="67"/>
      <c r="HGS7" s="86">
        <v>100</v>
      </c>
      <c r="HGX7" s="86"/>
      <c r="HGY7" s="62" t="s">
        <v>486</v>
      </c>
      <c r="HGZ7" s="86"/>
      <c r="HHA7" s="86">
        <v>2</v>
      </c>
      <c r="HHB7" s="86"/>
      <c r="HHC7" s="86">
        <v>2</v>
      </c>
      <c r="HHD7" s="67"/>
      <c r="HHE7" s="67">
        <v>4.4444444444444446</v>
      </c>
      <c r="HHF7" s="67"/>
      <c r="HHG7" s="86">
        <v>100</v>
      </c>
      <c r="HHL7" s="86"/>
      <c r="HHM7" s="62" t="s">
        <v>486</v>
      </c>
      <c r="HHN7" s="86"/>
      <c r="HHO7" s="86">
        <v>2</v>
      </c>
      <c r="HHP7" s="86"/>
      <c r="HHQ7" s="86">
        <v>2</v>
      </c>
      <c r="HHR7" s="67"/>
      <c r="HHS7" s="67">
        <v>4.4444444444444446</v>
      </c>
      <c r="HHT7" s="67"/>
      <c r="HHU7" s="86">
        <v>100</v>
      </c>
      <c r="HHZ7" s="86"/>
      <c r="HIA7" s="62" t="s">
        <v>486</v>
      </c>
      <c r="HIB7" s="86"/>
      <c r="HIC7" s="86">
        <v>2</v>
      </c>
      <c r="HID7" s="86"/>
      <c r="HIE7" s="86">
        <v>2</v>
      </c>
      <c r="HIF7" s="67"/>
      <c r="HIG7" s="67">
        <v>4.4444444444444446</v>
      </c>
      <c r="HIH7" s="67"/>
      <c r="HII7" s="86">
        <v>100</v>
      </c>
      <c r="HIN7" s="86"/>
      <c r="HIO7" s="62" t="s">
        <v>486</v>
      </c>
      <c r="HIP7" s="86"/>
      <c r="HIQ7" s="86">
        <v>0</v>
      </c>
      <c r="HIR7" s="86"/>
      <c r="HIS7" s="86">
        <v>1</v>
      </c>
      <c r="HIT7" s="67"/>
      <c r="HIU7" s="67">
        <v>1.8867924528301887</v>
      </c>
      <c r="HIV7" s="67"/>
      <c r="HIW7" s="86">
        <v>0</v>
      </c>
    </row>
    <row r="8" spans="1:5119 5124:5665" x14ac:dyDescent="0.25">
      <c r="N8" s="86"/>
      <c r="O8" s="62" t="s">
        <v>487</v>
      </c>
      <c r="P8" s="86"/>
      <c r="Q8" s="86">
        <v>3</v>
      </c>
      <c r="R8" s="86"/>
      <c r="S8" s="86">
        <v>6</v>
      </c>
      <c r="T8" s="67"/>
      <c r="U8" s="67">
        <v>11.320754716981133</v>
      </c>
      <c r="V8" s="67"/>
      <c r="W8" s="86">
        <v>50</v>
      </c>
      <c r="AB8" s="86"/>
      <c r="AC8" s="62" t="s">
        <v>487</v>
      </c>
      <c r="AD8" s="86"/>
      <c r="AE8" s="86">
        <v>5</v>
      </c>
      <c r="AF8" s="86"/>
      <c r="AG8" s="86">
        <v>6</v>
      </c>
      <c r="AH8" s="67"/>
      <c r="AI8" s="67">
        <v>11.320754716981133</v>
      </c>
      <c r="AJ8" s="67"/>
      <c r="AK8" s="86">
        <v>83.333333333333343</v>
      </c>
      <c r="AP8" s="86"/>
      <c r="AQ8" s="62" t="s">
        <v>487</v>
      </c>
      <c r="AR8" s="86"/>
      <c r="AS8" s="86">
        <v>5</v>
      </c>
      <c r="AT8" s="86"/>
      <c r="AU8" s="86">
        <v>6</v>
      </c>
      <c r="AV8" s="67"/>
      <c r="AW8" s="67">
        <v>11.320754716981133</v>
      </c>
      <c r="AX8" s="67"/>
      <c r="AY8" s="86">
        <v>83.333333333333343</v>
      </c>
      <c r="BD8" s="86"/>
      <c r="BE8" s="62" t="s">
        <v>487</v>
      </c>
      <c r="BF8" s="86"/>
      <c r="BG8" s="86">
        <v>4</v>
      </c>
      <c r="BH8" s="86"/>
      <c r="BI8" s="86">
        <v>6</v>
      </c>
      <c r="BJ8" s="67"/>
      <c r="BK8" s="67">
        <v>11.320754716981133</v>
      </c>
      <c r="BL8" s="67"/>
      <c r="BM8" s="86">
        <v>66.666666666666657</v>
      </c>
      <c r="BN8" s="86"/>
      <c r="BO8" s="86"/>
      <c r="BP8" s="86"/>
      <c r="BQ8" s="86"/>
      <c r="BR8" s="86"/>
      <c r="BS8" s="62" t="s">
        <v>487</v>
      </c>
      <c r="BT8" s="86"/>
      <c r="BU8" s="86">
        <v>6</v>
      </c>
      <c r="BV8" s="86"/>
      <c r="BW8" s="86">
        <v>6</v>
      </c>
      <c r="BX8" s="67"/>
      <c r="BY8" s="67">
        <v>11.320754716981133</v>
      </c>
      <c r="BZ8" s="67"/>
      <c r="CA8" s="86">
        <v>100</v>
      </c>
      <c r="CB8" s="86"/>
      <c r="CC8" s="86"/>
      <c r="CD8" s="86"/>
      <c r="CE8" s="86"/>
      <c r="CF8" s="86"/>
      <c r="CG8" s="62" t="s">
        <v>487</v>
      </c>
      <c r="CH8" s="86"/>
      <c r="CI8" s="86">
        <v>4</v>
      </c>
      <c r="CJ8" s="86"/>
      <c r="CK8" s="86">
        <v>6</v>
      </c>
      <c r="CL8" s="67"/>
      <c r="CM8" s="67">
        <v>11.320754716981133</v>
      </c>
      <c r="CN8" s="67"/>
      <c r="CO8" s="86">
        <v>66.666666666666657</v>
      </c>
      <c r="CP8" s="86"/>
      <c r="CQ8" s="86"/>
      <c r="CR8" s="86"/>
      <c r="CS8" s="86"/>
      <c r="CT8" s="86"/>
      <c r="CU8" s="62" t="s">
        <v>487</v>
      </c>
      <c r="CV8" s="86"/>
      <c r="CW8" s="86">
        <v>3</v>
      </c>
      <c r="CX8" s="86"/>
      <c r="CY8" s="86">
        <v>6</v>
      </c>
      <c r="CZ8" s="67"/>
      <c r="DA8" s="67">
        <v>11.320754716981133</v>
      </c>
      <c r="DB8" s="67"/>
      <c r="DC8" s="86">
        <v>50</v>
      </c>
      <c r="DD8" s="86"/>
      <c r="DE8" s="86"/>
      <c r="DH8" s="86"/>
      <c r="DI8" s="62" t="s">
        <v>487</v>
      </c>
      <c r="DJ8" s="86"/>
      <c r="DK8" s="86">
        <v>3</v>
      </c>
      <c r="DL8" s="86"/>
      <c r="DM8" s="86">
        <v>6</v>
      </c>
      <c r="DN8" s="67"/>
      <c r="DO8" s="67">
        <v>11.320754716981133</v>
      </c>
      <c r="DP8" s="67"/>
      <c r="DQ8" s="86">
        <v>50</v>
      </c>
      <c r="DV8" s="86"/>
      <c r="DW8" s="62" t="s">
        <v>487</v>
      </c>
      <c r="DX8" s="86"/>
      <c r="DY8" s="86">
        <v>6</v>
      </c>
      <c r="DZ8" s="86"/>
      <c r="EA8" s="86">
        <v>6</v>
      </c>
      <c r="EB8" s="67"/>
      <c r="EC8" s="67">
        <v>11.320754716981133</v>
      </c>
      <c r="ED8" s="67"/>
      <c r="EE8" s="86">
        <v>100</v>
      </c>
      <c r="EJ8" s="86"/>
      <c r="EK8" s="62" t="s">
        <v>487</v>
      </c>
      <c r="EL8" s="86"/>
      <c r="EM8" s="86">
        <v>3</v>
      </c>
      <c r="EN8" s="86"/>
      <c r="EO8" s="86">
        <v>6</v>
      </c>
      <c r="EP8" s="67"/>
      <c r="EQ8" s="67">
        <v>11.320754716981133</v>
      </c>
      <c r="ER8" s="67"/>
      <c r="ES8" s="86">
        <v>50</v>
      </c>
      <c r="EX8" s="86"/>
      <c r="EY8" s="62" t="s">
        <v>487</v>
      </c>
      <c r="EZ8" s="86"/>
      <c r="FA8" s="86">
        <v>4</v>
      </c>
      <c r="FB8" s="86"/>
      <c r="FC8" s="86">
        <v>6</v>
      </c>
      <c r="FD8" s="67"/>
      <c r="FE8" s="67">
        <v>11.320754716981133</v>
      </c>
      <c r="FF8" s="67"/>
      <c r="FG8" s="86">
        <v>66.666666666666657</v>
      </c>
      <c r="FL8" s="86"/>
      <c r="FM8" s="62" t="s">
        <v>487</v>
      </c>
      <c r="FN8" s="86"/>
      <c r="FO8" s="86">
        <v>4</v>
      </c>
      <c r="FP8" s="86"/>
      <c r="FQ8" s="86">
        <v>6</v>
      </c>
      <c r="FR8" s="67"/>
      <c r="FS8" s="67">
        <v>11.320754716981133</v>
      </c>
      <c r="FT8" s="67"/>
      <c r="FU8" s="86">
        <v>66.666666666666657</v>
      </c>
      <c r="FZ8" s="86"/>
      <c r="GA8" s="62" t="s">
        <v>487</v>
      </c>
      <c r="GB8" s="86"/>
      <c r="GC8" s="86">
        <v>4</v>
      </c>
      <c r="GD8" s="86"/>
      <c r="GE8" s="86">
        <v>6</v>
      </c>
      <c r="GF8" s="67"/>
      <c r="GG8" s="67">
        <v>11.320754716981133</v>
      </c>
      <c r="GH8" s="67"/>
      <c r="GI8" s="86">
        <v>66.666666666666657</v>
      </c>
      <c r="GN8" s="86"/>
      <c r="GO8" s="62" t="s">
        <v>487</v>
      </c>
      <c r="GP8" s="86"/>
      <c r="GQ8" s="86">
        <v>3</v>
      </c>
      <c r="GR8" s="86"/>
      <c r="GS8" s="86">
        <v>6</v>
      </c>
      <c r="GT8" s="67"/>
      <c r="GU8" s="67">
        <v>11.320754716981133</v>
      </c>
      <c r="GV8" s="67"/>
      <c r="GW8" s="86">
        <v>50</v>
      </c>
      <c r="HB8" s="86"/>
      <c r="HC8" s="62" t="s">
        <v>487</v>
      </c>
      <c r="HD8" s="86"/>
      <c r="HE8" s="86">
        <v>4</v>
      </c>
      <c r="HF8" s="86"/>
      <c r="HG8" s="86">
        <v>6</v>
      </c>
      <c r="HH8" s="67"/>
      <c r="HI8" s="67">
        <v>11.320754716981133</v>
      </c>
      <c r="HJ8" s="67"/>
      <c r="HK8" s="86">
        <v>66.666666666666657</v>
      </c>
      <c r="HP8" s="86"/>
      <c r="HQ8" s="62" t="s">
        <v>487</v>
      </c>
      <c r="HR8" s="86"/>
      <c r="HS8" s="86">
        <v>4</v>
      </c>
      <c r="HT8" s="86"/>
      <c r="HU8" s="86">
        <v>6</v>
      </c>
      <c r="HV8" s="67"/>
      <c r="HW8" s="67">
        <v>11.320754716981133</v>
      </c>
      <c r="HX8" s="67"/>
      <c r="HY8" s="86">
        <v>66.666666666666657</v>
      </c>
      <c r="ID8" s="86"/>
      <c r="IE8" s="62" t="s">
        <v>487</v>
      </c>
      <c r="IF8" s="86"/>
      <c r="IG8" s="86">
        <v>5</v>
      </c>
      <c r="IH8" s="86"/>
      <c r="II8" s="86">
        <v>6</v>
      </c>
      <c r="IJ8" s="67"/>
      <c r="IK8" s="67">
        <v>11.320754716981133</v>
      </c>
      <c r="IL8" s="67"/>
      <c r="IM8" s="86">
        <v>83.333333333333343</v>
      </c>
      <c r="IR8" s="86"/>
      <c r="IS8" s="62" t="s">
        <v>487</v>
      </c>
      <c r="IT8" s="86"/>
      <c r="IU8" s="86">
        <v>4</v>
      </c>
      <c r="IV8" s="86"/>
      <c r="IW8" s="86">
        <v>6</v>
      </c>
      <c r="IX8" s="67"/>
      <c r="IY8" s="67">
        <v>11.320754716981133</v>
      </c>
      <c r="IZ8" s="67"/>
      <c r="JA8" s="86">
        <v>66.666666666666657</v>
      </c>
      <c r="JF8" s="86"/>
      <c r="JG8" s="62" t="s">
        <v>487</v>
      </c>
      <c r="JH8" s="86"/>
      <c r="JI8" s="86">
        <v>4</v>
      </c>
      <c r="JJ8" s="86"/>
      <c r="JK8" s="86">
        <v>6</v>
      </c>
      <c r="JL8" s="67"/>
      <c r="JM8" s="67">
        <v>11.320754716981133</v>
      </c>
      <c r="JN8" s="67"/>
      <c r="JO8" s="86">
        <v>66.666666666666657</v>
      </c>
      <c r="JT8" s="86"/>
      <c r="JU8" s="62" t="s">
        <v>487</v>
      </c>
      <c r="JV8" s="86"/>
      <c r="JW8" s="86">
        <v>5</v>
      </c>
      <c r="JX8" s="86"/>
      <c r="JY8" s="86">
        <v>6</v>
      </c>
      <c r="JZ8" s="67"/>
      <c r="KA8" s="67">
        <v>11.320754716981133</v>
      </c>
      <c r="KB8" s="67"/>
      <c r="KC8" s="86">
        <v>83.333333333333343</v>
      </c>
      <c r="KH8" s="86"/>
      <c r="KI8" s="62" t="s">
        <v>487</v>
      </c>
      <c r="KJ8" s="86"/>
      <c r="KK8" s="86">
        <v>4</v>
      </c>
      <c r="KL8" s="86"/>
      <c r="KM8" s="86">
        <v>6</v>
      </c>
      <c r="KN8" s="67"/>
      <c r="KO8" s="67">
        <v>11.320754716981133</v>
      </c>
      <c r="KP8" s="67"/>
      <c r="KQ8" s="86">
        <v>66.666666666666657</v>
      </c>
      <c r="KV8" s="86"/>
      <c r="KW8" s="62" t="s">
        <v>487</v>
      </c>
      <c r="KX8" s="86"/>
      <c r="KY8" s="86">
        <v>4</v>
      </c>
      <c r="KZ8" s="86"/>
      <c r="LA8" s="86">
        <v>6</v>
      </c>
      <c r="LB8" s="67"/>
      <c r="LC8" s="67">
        <v>11.320754716981133</v>
      </c>
      <c r="LD8" s="67"/>
      <c r="LE8" s="86">
        <v>66.666666666666657</v>
      </c>
      <c r="LJ8" s="86"/>
      <c r="LK8" s="62" t="s">
        <v>487</v>
      </c>
      <c r="LL8" s="86"/>
      <c r="LM8" s="86">
        <v>1</v>
      </c>
      <c r="LN8" s="86"/>
      <c r="LO8" s="86">
        <v>6</v>
      </c>
      <c r="LP8" s="67"/>
      <c r="LQ8" s="67">
        <v>11.320754716981133</v>
      </c>
      <c r="LR8" s="67"/>
      <c r="LS8" s="86">
        <v>16.666666666666664</v>
      </c>
      <c r="LX8" s="86"/>
      <c r="LY8" s="62" t="s">
        <v>487</v>
      </c>
      <c r="LZ8" s="86"/>
      <c r="MA8" s="86">
        <v>2</v>
      </c>
      <c r="MB8" s="86"/>
      <c r="MC8" s="86">
        <v>6</v>
      </c>
      <c r="MD8" s="67"/>
      <c r="ME8" s="67">
        <v>11.320754716981133</v>
      </c>
      <c r="MF8" s="67"/>
      <c r="MG8" s="86">
        <v>33.333333333333329</v>
      </c>
      <c r="ML8" s="86"/>
      <c r="MM8" s="62" t="s">
        <v>487</v>
      </c>
      <c r="MN8" s="86"/>
      <c r="MO8" s="86">
        <v>3</v>
      </c>
      <c r="MP8" s="86"/>
      <c r="MQ8" s="86">
        <v>6</v>
      </c>
      <c r="MR8" s="67"/>
      <c r="MS8" s="67">
        <v>11.320754716981133</v>
      </c>
      <c r="MT8" s="67"/>
      <c r="MU8" s="86">
        <v>50</v>
      </c>
      <c r="MZ8" s="86"/>
      <c r="NA8" s="62" t="s">
        <v>487</v>
      </c>
      <c r="NB8" s="86"/>
      <c r="NC8" s="86">
        <v>4</v>
      </c>
      <c r="ND8" s="86"/>
      <c r="NE8" s="86">
        <v>6</v>
      </c>
      <c r="NF8" s="67"/>
      <c r="NG8" s="67">
        <v>11.320754716981133</v>
      </c>
      <c r="NH8" s="67"/>
      <c r="NI8" s="86">
        <v>66.666666666666657</v>
      </c>
      <c r="NN8" s="86"/>
      <c r="NO8" s="62" t="s">
        <v>487</v>
      </c>
      <c r="NP8" s="86"/>
      <c r="NQ8" s="86">
        <v>8</v>
      </c>
      <c r="NR8" s="86"/>
      <c r="NS8" s="86">
        <v>10</v>
      </c>
      <c r="NT8" s="67"/>
      <c r="NU8" s="67">
        <v>19.230769230769234</v>
      </c>
      <c r="NV8" s="67"/>
      <c r="NW8" s="86">
        <v>80</v>
      </c>
      <c r="OB8" s="86"/>
      <c r="OC8" s="62" t="s">
        <v>487</v>
      </c>
      <c r="OD8" s="86"/>
      <c r="OE8" s="86">
        <v>8</v>
      </c>
      <c r="OF8" s="86"/>
      <c r="OG8" s="86">
        <v>10</v>
      </c>
      <c r="OH8" s="67"/>
      <c r="OI8" s="67">
        <v>19.230769230769234</v>
      </c>
      <c r="OJ8" s="67"/>
      <c r="OK8" s="86">
        <v>80</v>
      </c>
      <c r="OP8" s="86"/>
      <c r="OQ8" s="62" t="s">
        <v>487</v>
      </c>
      <c r="OR8" s="86"/>
      <c r="OS8" s="86">
        <v>7</v>
      </c>
      <c r="OT8" s="86"/>
      <c r="OU8" s="86">
        <v>10</v>
      </c>
      <c r="OV8" s="67"/>
      <c r="OW8" s="67">
        <v>19.230769230769234</v>
      </c>
      <c r="OX8" s="67"/>
      <c r="OY8" s="86">
        <v>70</v>
      </c>
      <c r="PD8" s="86"/>
      <c r="PE8" s="62" t="s">
        <v>487</v>
      </c>
      <c r="PF8" s="86"/>
      <c r="PG8" s="86">
        <v>7</v>
      </c>
      <c r="PH8" s="86"/>
      <c r="PI8" s="86">
        <v>10</v>
      </c>
      <c r="PJ8" s="67"/>
      <c r="PK8" s="67">
        <v>19.230769230769234</v>
      </c>
      <c r="PL8" s="67"/>
      <c r="PM8" s="86">
        <v>70</v>
      </c>
      <c r="PR8" s="86"/>
      <c r="PS8" s="62" t="s">
        <v>487</v>
      </c>
      <c r="PT8" s="86"/>
      <c r="PU8" s="86">
        <v>8</v>
      </c>
      <c r="PV8" s="86"/>
      <c r="PW8" s="86">
        <v>10</v>
      </c>
      <c r="PX8" s="67"/>
      <c r="PY8" s="67">
        <v>19.230769230769234</v>
      </c>
      <c r="PZ8" s="67"/>
      <c r="QA8" s="86">
        <v>80</v>
      </c>
      <c r="QF8" s="86"/>
      <c r="QG8" s="62" t="s">
        <v>487</v>
      </c>
      <c r="QH8" s="86"/>
      <c r="QI8" s="86">
        <v>10</v>
      </c>
      <c r="QJ8" s="86"/>
      <c r="QK8" s="86">
        <v>10</v>
      </c>
      <c r="QL8" s="67"/>
      <c r="QM8" s="67">
        <v>19.230769230769234</v>
      </c>
      <c r="QN8" s="67"/>
      <c r="QO8" s="86">
        <v>100</v>
      </c>
      <c r="QT8" s="86"/>
      <c r="QU8" s="62" t="s">
        <v>487</v>
      </c>
      <c r="QV8" s="86"/>
      <c r="QW8" s="86">
        <v>7</v>
      </c>
      <c r="QX8" s="86"/>
      <c r="QY8" s="86">
        <v>10</v>
      </c>
      <c r="QZ8" s="67"/>
      <c r="RA8" s="67">
        <v>19.230769230769234</v>
      </c>
      <c r="RB8" s="67"/>
      <c r="RC8" s="86">
        <v>70</v>
      </c>
      <c r="RH8" s="86"/>
      <c r="RI8" s="62" t="s">
        <v>487</v>
      </c>
      <c r="RJ8" s="86"/>
      <c r="RK8" s="86">
        <v>7</v>
      </c>
      <c r="RL8" s="86"/>
      <c r="RM8" s="86">
        <v>10</v>
      </c>
      <c r="RN8" s="67"/>
      <c r="RO8" s="67">
        <v>19.230769230769234</v>
      </c>
      <c r="RP8" s="67"/>
      <c r="RQ8" s="86">
        <v>70</v>
      </c>
      <c r="RV8" s="86"/>
      <c r="RW8" s="62" t="s">
        <v>487</v>
      </c>
      <c r="RX8" s="86"/>
      <c r="RY8" s="86">
        <v>7</v>
      </c>
      <c r="RZ8" s="86"/>
      <c r="SA8" s="86">
        <v>10</v>
      </c>
      <c r="SB8" s="67"/>
      <c r="SC8" s="67">
        <v>19.230769230769234</v>
      </c>
      <c r="SD8" s="67"/>
      <c r="SE8" s="86">
        <v>70</v>
      </c>
      <c r="SJ8" s="86"/>
      <c r="SK8" s="62" t="s">
        <v>487</v>
      </c>
      <c r="SL8" s="86"/>
      <c r="SM8" s="86">
        <v>5</v>
      </c>
      <c r="SN8" s="86"/>
      <c r="SO8" s="86">
        <v>10</v>
      </c>
      <c r="SP8" s="67"/>
      <c r="SQ8" s="67">
        <v>19.230769230769234</v>
      </c>
      <c r="SR8" s="67"/>
      <c r="SS8" s="86">
        <v>50</v>
      </c>
      <c r="SX8" s="86"/>
      <c r="SY8" s="62" t="s">
        <v>487</v>
      </c>
      <c r="SZ8" s="86"/>
      <c r="TA8" s="86">
        <v>8</v>
      </c>
      <c r="TB8" s="86"/>
      <c r="TC8" s="86">
        <v>10</v>
      </c>
      <c r="TD8" s="67"/>
      <c r="TE8" s="67">
        <v>19.230769230769234</v>
      </c>
      <c r="TF8" s="67"/>
      <c r="TG8" s="86">
        <v>80</v>
      </c>
      <c r="TL8" s="86"/>
      <c r="TM8" s="62" t="s">
        <v>487</v>
      </c>
      <c r="TN8" s="86"/>
      <c r="TO8" s="86">
        <v>8</v>
      </c>
      <c r="TP8" s="86"/>
      <c r="TQ8" s="86">
        <v>10</v>
      </c>
      <c r="TR8" s="67"/>
      <c r="TS8" s="67">
        <v>19.230769230769234</v>
      </c>
      <c r="TT8" s="67"/>
      <c r="TU8" s="86">
        <v>80</v>
      </c>
      <c r="TZ8" s="86"/>
      <c r="UA8" s="62" t="s">
        <v>487</v>
      </c>
      <c r="UB8" s="86"/>
      <c r="UC8" s="86">
        <v>7</v>
      </c>
      <c r="UD8" s="86"/>
      <c r="UE8" s="86">
        <v>10</v>
      </c>
      <c r="UF8" s="67"/>
      <c r="UG8" s="67">
        <v>19.230769230769234</v>
      </c>
      <c r="UH8" s="67"/>
      <c r="UI8" s="86">
        <v>70</v>
      </c>
      <c r="UN8" s="86"/>
      <c r="UO8" s="62" t="s">
        <v>487</v>
      </c>
      <c r="UP8" s="86"/>
      <c r="UQ8" s="86">
        <v>6</v>
      </c>
      <c r="UR8" s="86"/>
      <c r="US8" s="86">
        <v>10</v>
      </c>
      <c r="UT8" s="67"/>
      <c r="UU8" s="67">
        <v>19.230769230769234</v>
      </c>
      <c r="UV8" s="67"/>
      <c r="UW8" s="86">
        <v>60</v>
      </c>
      <c r="VB8" s="86"/>
      <c r="VC8" s="62" t="s">
        <v>487</v>
      </c>
      <c r="VD8" s="86"/>
      <c r="VE8" s="86">
        <v>7</v>
      </c>
      <c r="VF8" s="86"/>
      <c r="VG8" s="86">
        <v>10</v>
      </c>
      <c r="VH8" s="67"/>
      <c r="VI8" s="67">
        <v>19.230769230769234</v>
      </c>
      <c r="VJ8" s="67"/>
      <c r="VK8" s="86">
        <v>70</v>
      </c>
      <c r="VP8" s="86"/>
      <c r="VQ8" s="62" t="s">
        <v>487</v>
      </c>
      <c r="VR8" s="86"/>
      <c r="VS8" s="86">
        <v>7</v>
      </c>
      <c r="VT8" s="86"/>
      <c r="VU8" s="86">
        <v>10</v>
      </c>
      <c r="VV8" s="67"/>
      <c r="VW8" s="67">
        <v>19.230769230769234</v>
      </c>
      <c r="VX8" s="67"/>
      <c r="VY8" s="86">
        <v>70</v>
      </c>
      <c r="WD8" s="86"/>
      <c r="WE8" s="62" t="s">
        <v>487</v>
      </c>
      <c r="WF8" s="86"/>
      <c r="WG8" s="86">
        <v>7</v>
      </c>
      <c r="WH8" s="86"/>
      <c r="WI8" s="86">
        <v>10</v>
      </c>
      <c r="WJ8" s="67"/>
      <c r="WK8" s="67">
        <v>19.230769230769234</v>
      </c>
      <c r="WL8" s="67"/>
      <c r="WM8" s="86">
        <v>70</v>
      </c>
      <c r="WR8" s="86"/>
      <c r="WS8" s="62" t="s">
        <v>487</v>
      </c>
      <c r="WT8" s="86"/>
      <c r="WU8" s="86">
        <v>8</v>
      </c>
      <c r="WV8" s="86"/>
      <c r="WW8" s="86">
        <v>10</v>
      </c>
      <c r="WX8" s="67"/>
      <c r="WY8" s="67">
        <v>19.230769230769234</v>
      </c>
      <c r="WZ8" s="67"/>
      <c r="XA8" s="86">
        <v>80</v>
      </c>
      <c r="XF8" s="86"/>
      <c r="XG8" s="62" t="s">
        <v>487</v>
      </c>
      <c r="XH8" s="86"/>
      <c r="XI8" s="86">
        <v>7</v>
      </c>
      <c r="XJ8" s="86"/>
      <c r="XK8" s="86">
        <v>10</v>
      </c>
      <c r="XL8" s="67"/>
      <c r="XM8" s="67">
        <v>19.230769230769234</v>
      </c>
      <c r="XN8" s="67"/>
      <c r="XO8" s="86">
        <v>70</v>
      </c>
      <c r="XT8" s="86"/>
      <c r="XU8" s="62" t="s">
        <v>487</v>
      </c>
      <c r="XV8" s="86"/>
      <c r="XW8" s="86">
        <v>6</v>
      </c>
      <c r="XX8" s="86"/>
      <c r="XY8" s="86">
        <v>10</v>
      </c>
      <c r="XZ8" s="67"/>
      <c r="YA8" s="67">
        <v>19.230769230769234</v>
      </c>
      <c r="YB8" s="67"/>
      <c r="YC8" s="86">
        <v>60</v>
      </c>
      <c r="YH8" s="86"/>
      <c r="YI8" s="62" t="s">
        <v>487</v>
      </c>
      <c r="YJ8" s="86"/>
      <c r="YK8" s="86">
        <v>7</v>
      </c>
      <c r="YL8" s="86"/>
      <c r="YM8" s="86">
        <v>10</v>
      </c>
      <c r="YN8" s="67"/>
      <c r="YO8" s="67">
        <v>19.230769230769234</v>
      </c>
      <c r="YP8" s="67"/>
      <c r="YQ8" s="86">
        <v>70</v>
      </c>
      <c r="YV8" s="86"/>
      <c r="YW8" s="62" t="s">
        <v>487</v>
      </c>
      <c r="YX8" s="86"/>
      <c r="YY8" s="86">
        <v>6</v>
      </c>
      <c r="YZ8" s="86"/>
      <c r="ZA8" s="86">
        <v>10</v>
      </c>
      <c r="ZB8" s="67"/>
      <c r="ZC8" s="67">
        <v>19.230769230769234</v>
      </c>
      <c r="ZD8" s="67"/>
      <c r="ZE8" s="86">
        <v>60</v>
      </c>
      <c r="ZJ8" s="86"/>
      <c r="ZK8" s="62" t="s">
        <v>487</v>
      </c>
      <c r="ZL8" s="86"/>
      <c r="ZM8" s="86">
        <v>8</v>
      </c>
      <c r="ZN8" s="86"/>
      <c r="ZO8" s="86">
        <v>10</v>
      </c>
      <c r="ZP8" s="67"/>
      <c r="ZQ8" s="67">
        <v>19.230769230769234</v>
      </c>
      <c r="ZR8" s="67"/>
      <c r="ZS8" s="86">
        <v>80</v>
      </c>
      <c r="ZX8" s="86"/>
      <c r="ZY8" s="62" t="s">
        <v>487</v>
      </c>
      <c r="ZZ8" s="86"/>
      <c r="AAA8" s="86">
        <v>7</v>
      </c>
      <c r="AAB8" s="86"/>
      <c r="AAC8" s="86">
        <v>10</v>
      </c>
      <c r="AAD8" s="67"/>
      <c r="AAE8" s="67">
        <v>19.230769230769234</v>
      </c>
      <c r="AAF8" s="67"/>
      <c r="AAG8" s="86">
        <v>70</v>
      </c>
      <c r="AAL8" s="86"/>
      <c r="AAM8" s="62" t="s">
        <v>487</v>
      </c>
      <c r="AAN8" s="86"/>
      <c r="AAO8" s="86">
        <v>8</v>
      </c>
      <c r="AAP8" s="86"/>
      <c r="AAQ8" s="86">
        <v>10</v>
      </c>
      <c r="AAR8" s="67"/>
      <c r="AAS8" s="67">
        <v>19.230769230769234</v>
      </c>
      <c r="AAT8" s="67"/>
      <c r="AAU8" s="86">
        <v>80</v>
      </c>
      <c r="AAZ8" s="86"/>
      <c r="ABA8" s="62" t="s">
        <v>487</v>
      </c>
      <c r="ABB8" s="86"/>
      <c r="ABC8" s="86">
        <v>8</v>
      </c>
      <c r="ABD8" s="86"/>
      <c r="ABE8" s="86">
        <v>10</v>
      </c>
      <c r="ABF8" s="67"/>
      <c r="ABG8" s="67">
        <v>19.230769230769234</v>
      </c>
      <c r="ABH8" s="67"/>
      <c r="ABI8" s="86">
        <v>80</v>
      </c>
      <c r="ABN8" s="86"/>
      <c r="ABO8" s="62" t="s">
        <v>487</v>
      </c>
      <c r="ABP8" s="86"/>
      <c r="ABQ8" s="86">
        <v>7</v>
      </c>
      <c r="ABR8" s="86"/>
      <c r="ABS8" s="86">
        <v>10</v>
      </c>
      <c r="ABT8" s="67"/>
      <c r="ABU8" s="67">
        <v>19.230769230769234</v>
      </c>
      <c r="ABV8" s="67"/>
      <c r="ABW8" s="86">
        <v>70</v>
      </c>
      <c r="ACB8" s="86"/>
      <c r="ACC8" s="62" t="s">
        <v>487</v>
      </c>
      <c r="ACD8" s="86"/>
      <c r="ACE8" s="86">
        <v>7</v>
      </c>
      <c r="ACF8" s="86"/>
      <c r="ACG8" s="86">
        <v>8</v>
      </c>
      <c r="ACH8" s="67"/>
      <c r="ACI8" s="67">
        <v>14.814814814814813</v>
      </c>
      <c r="ACJ8" s="67"/>
      <c r="ACK8" s="86">
        <v>87.5</v>
      </c>
      <c r="ACP8" s="86"/>
      <c r="ACQ8" s="62" t="s">
        <v>487</v>
      </c>
      <c r="ACR8" s="86"/>
      <c r="ACS8" s="86">
        <v>7</v>
      </c>
      <c r="ACT8" s="86"/>
      <c r="ACU8" s="86">
        <v>8</v>
      </c>
      <c r="ACV8" s="67"/>
      <c r="ACW8" s="67">
        <v>14.814814814814813</v>
      </c>
      <c r="ACX8" s="67"/>
      <c r="ACY8" s="86">
        <v>87.5</v>
      </c>
      <c r="ADD8" s="86"/>
      <c r="ADE8" s="62" t="s">
        <v>487</v>
      </c>
      <c r="ADF8" s="86"/>
      <c r="ADG8" s="86">
        <v>8</v>
      </c>
      <c r="ADH8" s="86"/>
      <c r="ADI8" s="86">
        <v>8</v>
      </c>
      <c r="ADJ8" s="67"/>
      <c r="ADK8" s="67">
        <v>14.814814814814813</v>
      </c>
      <c r="ADL8" s="67"/>
      <c r="ADM8" s="86">
        <v>100</v>
      </c>
      <c r="ADR8" s="86"/>
      <c r="ADS8" s="62" t="s">
        <v>487</v>
      </c>
      <c r="ADT8" s="86"/>
      <c r="ADU8" s="86">
        <v>7</v>
      </c>
      <c r="ADV8" s="86"/>
      <c r="ADW8" s="86">
        <v>8</v>
      </c>
      <c r="ADX8" s="67"/>
      <c r="ADY8" s="67">
        <v>14.814814814814813</v>
      </c>
      <c r="ADZ8" s="67"/>
      <c r="AEA8" s="86">
        <v>87.5</v>
      </c>
      <c r="AEF8" s="86"/>
      <c r="AEG8" s="62" t="s">
        <v>487</v>
      </c>
      <c r="AEH8" s="86"/>
      <c r="AEI8" s="86">
        <v>5</v>
      </c>
      <c r="AEJ8" s="86"/>
      <c r="AEK8" s="86">
        <v>8</v>
      </c>
      <c r="AEL8" s="67"/>
      <c r="AEM8" s="67">
        <v>14.814814814814813</v>
      </c>
      <c r="AEN8" s="67"/>
      <c r="AEO8" s="86">
        <v>62.5</v>
      </c>
      <c r="AET8" s="86"/>
      <c r="AEU8" s="62" t="s">
        <v>487</v>
      </c>
      <c r="AEV8" s="86"/>
      <c r="AEW8" s="86">
        <v>7</v>
      </c>
      <c r="AEX8" s="86"/>
      <c r="AEY8" s="86">
        <v>8</v>
      </c>
      <c r="AEZ8" s="67"/>
      <c r="AFA8" s="67">
        <v>14.814814814814813</v>
      </c>
      <c r="AFB8" s="67"/>
      <c r="AFC8" s="86">
        <v>87.5</v>
      </c>
      <c r="AFH8" s="86"/>
      <c r="AFI8" s="62" t="s">
        <v>487</v>
      </c>
      <c r="AFJ8" s="86"/>
      <c r="AFK8" s="86">
        <v>5</v>
      </c>
      <c r="AFL8" s="86"/>
      <c r="AFM8" s="86">
        <v>8</v>
      </c>
      <c r="AFN8" s="67"/>
      <c r="AFO8" s="67">
        <v>14.814814814814813</v>
      </c>
      <c r="AFP8" s="67"/>
      <c r="AFQ8" s="86">
        <v>62.5</v>
      </c>
      <c r="AFV8" s="86"/>
      <c r="AFW8" s="62" t="s">
        <v>487</v>
      </c>
      <c r="AFX8" s="86"/>
      <c r="AFY8" s="86">
        <v>6</v>
      </c>
      <c r="AFZ8" s="86"/>
      <c r="AGA8" s="86">
        <v>8</v>
      </c>
      <c r="AGB8" s="67"/>
      <c r="AGC8" s="67">
        <v>14.814814814814813</v>
      </c>
      <c r="AGD8" s="67"/>
      <c r="AGE8" s="86">
        <v>75</v>
      </c>
      <c r="AGJ8" s="86"/>
      <c r="AGK8" s="62" t="s">
        <v>487</v>
      </c>
      <c r="AGL8" s="86"/>
      <c r="AGM8" s="86">
        <v>6</v>
      </c>
      <c r="AGN8" s="86"/>
      <c r="AGO8" s="86">
        <v>8</v>
      </c>
      <c r="AGP8" s="67"/>
      <c r="AGQ8" s="67">
        <v>14.814814814814813</v>
      </c>
      <c r="AGR8" s="67"/>
      <c r="AGS8" s="86">
        <v>75</v>
      </c>
      <c r="AGX8" s="86"/>
      <c r="AGY8" s="62" t="s">
        <v>487</v>
      </c>
      <c r="AGZ8" s="86"/>
      <c r="AHA8" s="86">
        <v>8</v>
      </c>
      <c r="AHB8" s="86"/>
      <c r="AHC8" s="86">
        <v>8</v>
      </c>
      <c r="AHD8" s="67"/>
      <c r="AHE8" s="67">
        <v>14.814814814814813</v>
      </c>
      <c r="AHF8" s="67"/>
      <c r="AHG8" s="86">
        <v>100</v>
      </c>
      <c r="AHL8" s="86"/>
      <c r="AHM8" s="62" t="s">
        <v>487</v>
      </c>
      <c r="AHN8" s="86"/>
      <c r="AHO8" s="86">
        <v>7</v>
      </c>
      <c r="AHP8" s="86"/>
      <c r="AHQ8" s="86">
        <v>8</v>
      </c>
      <c r="AHR8" s="67"/>
      <c r="AHS8" s="67">
        <v>14.814814814814813</v>
      </c>
      <c r="AHT8" s="67"/>
      <c r="AHU8" s="86">
        <v>87.5</v>
      </c>
      <c r="AHZ8" s="86"/>
      <c r="AIA8" s="62" t="s">
        <v>487</v>
      </c>
      <c r="AIB8" s="86"/>
      <c r="AIC8" s="86">
        <v>8</v>
      </c>
      <c r="AID8" s="86"/>
      <c r="AIE8" s="86">
        <v>8</v>
      </c>
      <c r="AIF8" s="67"/>
      <c r="AIG8" s="67">
        <v>14.814814814814813</v>
      </c>
      <c r="AIH8" s="67"/>
      <c r="AII8" s="86">
        <v>100</v>
      </c>
      <c r="AIN8" s="86"/>
      <c r="AIO8" s="62" t="s">
        <v>487</v>
      </c>
      <c r="AIP8" s="86"/>
      <c r="AIQ8" s="86">
        <v>7</v>
      </c>
      <c r="AIR8" s="86"/>
      <c r="AIS8" s="86">
        <v>8</v>
      </c>
      <c r="AIT8" s="67"/>
      <c r="AIU8" s="67">
        <v>14.814814814814813</v>
      </c>
      <c r="AIV8" s="67"/>
      <c r="AIW8" s="86">
        <v>87.5</v>
      </c>
      <c r="AJB8" s="86"/>
      <c r="AJC8" s="62" t="s">
        <v>487</v>
      </c>
      <c r="AJD8" s="86"/>
      <c r="AJE8" s="86">
        <v>6</v>
      </c>
      <c r="AJF8" s="86"/>
      <c r="AJG8" s="86">
        <v>8</v>
      </c>
      <c r="AJH8" s="67"/>
      <c r="AJI8" s="67">
        <v>14.814814814814813</v>
      </c>
      <c r="AJJ8" s="67"/>
      <c r="AJK8" s="86">
        <v>75</v>
      </c>
      <c r="AJP8" s="86"/>
      <c r="AJQ8" s="62" t="s">
        <v>487</v>
      </c>
      <c r="AJR8" s="86"/>
      <c r="AJS8" s="86">
        <v>8</v>
      </c>
      <c r="AJT8" s="86"/>
      <c r="AJU8" s="86">
        <v>8</v>
      </c>
      <c r="AJV8" s="67"/>
      <c r="AJW8" s="67">
        <v>14.814814814814813</v>
      </c>
      <c r="AJX8" s="67"/>
      <c r="AJY8" s="86">
        <v>100</v>
      </c>
      <c r="AKD8" s="86"/>
      <c r="AKE8" s="62" t="s">
        <v>487</v>
      </c>
      <c r="AKF8" s="86"/>
      <c r="AKG8" s="86">
        <v>6</v>
      </c>
      <c r="AKH8" s="86"/>
      <c r="AKI8" s="86">
        <v>8</v>
      </c>
      <c r="AKJ8" s="67"/>
      <c r="AKK8" s="67">
        <v>14.814814814814813</v>
      </c>
      <c r="AKL8" s="67"/>
      <c r="AKM8" s="86">
        <v>75</v>
      </c>
      <c r="AKR8" s="86"/>
      <c r="AKS8" s="62" t="s">
        <v>487</v>
      </c>
      <c r="AKT8" s="86"/>
      <c r="AKU8" s="86">
        <v>6</v>
      </c>
      <c r="AKV8" s="86"/>
      <c r="AKW8" s="86">
        <v>8</v>
      </c>
      <c r="AKX8" s="67"/>
      <c r="AKY8" s="67">
        <v>14.814814814814813</v>
      </c>
      <c r="AKZ8" s="67"/>
      <c r="ALA8" s="86">
        <v>75</v>
      </c>
      <c r="ALF8" s="86"/>
      <c r="ALG8" s="62" t="s">
        <v>487</v>
      </c>
      <c r="ALH8" s="86"/>
      <c r="ALI8" s="86">
        <v>7</v>
      </c>
      <c r="ALJ8" s="86"/>
      <c r="ALK8" s="86">
        <v>8</v>
      </c>
      <c r="ALL8" s="67"/>
      <c r="ALM8" s="67">
        <v>14.814814814814813</v>
      </c>
      <c r="ALN8" s="67"/>
      <c r="ALO8" s="86">
        <v>87.5</v>
      </c>
      <c r="ALT8" s="86"/>
      <c r="ALU8" s="62" t="s">
        <v>487</v>
      </c>
      <c r="ALV8" s="86"/>
      <c r="ALW8" s="86">
        <v>7</v>
      </c>
      <c r="ALX8" s="86"/>
      <c r="ALY8" s="86">
        <v>8</v>
      </c>
      <c r="ALZ8" s="67"/>
      <c r="AMA8" s="67">
        <v>14.814814814814813</v>
      </c>
      <c r="AMB8" s="67"/>
      <c r="AMC8" s="86">
        <v>87.5</v>
      </c>
      <c r="AMH8" s="86"/>
      <c r="AMI8" s="62" t="s">
        <v>487</v>
      </c>
      <c r="AMJ8" s="86"/>
      <c r="AMK8" s="86">
        <v>8</v>
      </c>
      <c r="AML8" s="86"/>
      <c r="AMM8" s="86">
        <v>8</v>
      </c>
      <c r="AMN8" s="67"/>
      <c r="AMO8" s="67">
        <v>14.814814814814813</v>
      </c>
      <c r="AMP8" s="67"/>
      <c r="AMQ8" s="86">
        <v>100</v>
      </c>
      <c r="AMV8" s="86"/>
      <c r="AMW8" s="62" t="s">
        <v>487</v>
      </c>
      <c r="AMX8" s="86"/>
      <c r="AMY8" s="86">
        <v>6</v>
      </c>
      <c r="AMZ8" s="86"/>
      <c r="ANA8" s="86">
        <v>8</v>
      </c>
      <c r="ANB8" s="67"/>
      <c r="ANC8" s="67">
        <v>14.814814814814813</v>
      </c>
      <c r="AND8" s="67"/>
      <c r="ANE8" s="86">
        <v>75</v>
      </c>
      <c r="ANJ8" s="86"/>
      <c r="ANK8" s="62" t="s">
        <v>487</v>
      </c>
      <c r="ANL8" s="86"/>
      <c r="ANM8" s="86">
        <v>7</v>
      </c>
      <c r="ANN8" s="86"/>
      <c r="ANO8" s="86">
        <v>8</v>
      </c>
      <c r="ANP8" s="67"/>
      <c r="ANQ8" s="67">
        <v>14.814814814814813</v>
      </c>
      <c r="ANR8" s="67"/>
      <c r="ANS8" s="86">
        <v>87.5</v>
      </c>
      <c r="ANX8" s="86"/>
      <c r="ANY8" s="62" t="s">
        <v>487</v>
      </c>
      <c r="ANZ8" s="86"/>
      <c r="AOA8" s="86">
        <v>8</v>
      </c>
      <c r="AOB8" s="86"/>
      <c r="AOC8" s="86">
        <v>8</v>
      </c>
      <c r="AOD8" s="67"/>
      <c r="AOE8" s="67">
        <v>14.814814814814813</v>
      </c>
      <c r="AOF8" s="67"/>
      <c r="AOG8" s="86">
        <v>100</v>
      </c>
      <c r="AOL8" s="86"/>
      <c r="AOM8" s="62" t="s">
        <v>487</v>
      </c>
      <c r="AON8" s="86"/>
      <c r="AOO8" s="86">
        <v>7</v>
      </c>
      <c r="AOP8" s="86"/>
      <c r="AOQ8" s="86">
        <v>8</v>
      </c>
      <c r="AOR8" s="67"/>
      <c r="AOS8" s="67">
        <v>14.814814814814813</v>
      </c>
      <c r="AOT8" s="67"/>
      <c r="AOU8" s="86">
        <v>87.5</v>
      </c>
      <c r="AOZ8" s="86"/>
      <c r="APA8" s="62" t="s">
        <v>487</v>
      </c>
      <c r="APB8" s="86"/>
      <c r="APC8" s="86">
        <v>6</v>
      </c>
      <c r="APD8" s="86"/>
      <c r="APE8" s="86">
        <v>8</v>
      </c>
      <c r="APF8" s="67"/>
      <c r="APG8" s="67">
        <v>14.814814814814813</v>
      </c>
      <c r="APH8" s="67"/>
      <c r="API8" s="86">
        <v>75</v>
      </c>
      <c r="APN8" s="86"/>
      <c r="APO8" s="62" t="s">
        <v>487</v>
      </c>
      <c r="APP8" s="86"/>
      <c r="APQ8" s="86">
        <v>8</v>
      </c>
      <c r="APR8" s="86"/>
      <c r="APS8" s="86">
        <v>8</v>
      </c>
      <c r="APT8" s="67"/>
      <c r="APU8" s="67">
        <v>14.814814814814813</v>
      </c>
      <c r="APV8" s="67"/>
      <c r="APW8" s="86">
        <v>100</v>
      </c>
      <c r="AQB8" s="86"/>
      <c r="AQC8" s="62" t="s">
        <v>487</v>
      </c>
      <c r="AQD8" s="86"/>
      <c r="AQE8" s="86">
        <v>8</v>
      </c>
      <c r="AQF8" s="86"/>
      <c r="AQG8" s="86">
        <v>8</v>
      </c>
      <c r="AQH8" s="67"/>
      <c r="AQI8" s="67">
        <v>14.814814814814813</v>
      </c>
      <c r="AQJ8" s="67"/>
      <c r="AQK8" s="86">
        <v>100</v>
      </c>
      <c r="AQP8" s="86"/>
      <c r="AQQ8" s="62" t="s">
        <v>487</v>
      </c>
      <c r="AQR8" s="86"/>
      <c r="AQS8" s="86">
        <v>7</v>
      </c>
      <c r="AQT8" s="86"/>
      <c r="AQU8" s="86">
        <v>13</v>
      </c>
      <c r="AQV8" s="67"/>
      <c r="AQW8" s="67">
        <v>28.888888888888886</v>
      </c>
      <c r="AQX8" s="67"/>
      <c r="AQY8" s="86">
        <v>53.846153846153847</v>
      </c>
      <c r="ARD8" s="86"/>
      <c r="ARE8" s="62" t="s">
        <v>487</v>
      </c>
      <c r="ARF8" s="86"/>
      <c r="ARG8" s="86">
        <v>11</v>
      </c>
      <c r="ARH8" s="86"/>
      <c r="ARI8" s="86">
        <v>13</v>
      </c>
      <c r="ARJ8" s="67"/>
      <c r="ARK8" s="67">
        <v>28.888888888888886</v>
      </c>
      <c r="ARL8" s="67"/>
      <c r="ARM8" s="86">
        <v>84.615384615384613</v>
      </c>
      <c r="ARR8" s="86"/>
      <c r="ARS8" s="62" t="s">
        <v>487</v>
      </c>
      <c r="ART8" s="86"/>
      <c r="ARU8" s="86">
        <v>12</v>
      </c>
      <c r="ARV8" s="86"/>
      <c r="ARW8" s="86">
        <v>13</v>
      </c>
      <c r="ARX8" s="67"/>
      <c r="ARY8" s="67">
        <v>28.888888888888886</v>
      </c>
      <c r="ARZ8" s="67"/>
      <c r="ASA8" s="86">
        <v>92.307692307692307</v>
      </c>
      <c r="ASF8" s="86"/>
      <c r="ASG8" s="62" t="s">
        <v>487</v>
      </c>
      <c r="ASH8" s="86"/>
      <c r="ASI8" s="86">
        <v>10</v>
      </c>
      <c r="ASJ8" s="86"/>
      <c r="ASK8" s="86">
        <v>13</v>
      </c>
      <c r="ASL8" s="67"/>
      <c r="ASM8" s="67">
        <v>28.888888888888886</v>
      </c>
      <c r="ASN8" s="67"/>
      <c r="ASO8" s="86">
        <v>76.923076923076934</v>
      </c>
      <c r="AST8" s="86"/>
      <c r="ASU8" s="62" t="s">
        <v>487</v>
      </c>
      <c r="ASV8" s="86"/>
      <c r="ASW8" s="86">
        <v>6</v>
      </c>
      <c r="ASX8" s="86"/>
      <c r="ASY8" s="86">
        <v>13</v>
      </c>
      <c r="ASZ8" s="67"/>
      <c r="ATA8" s="67">
        <v>28.888888888888886</v>
      </c>
      <c r="ATB8" s="67"/>
      <c r="ATC8" s="86">
        <v>46.153846153846153</v>
      </c>
      <c r="ATH8" s="86"/>
      <c r="ATI8" s="62" t="s">
        <v>487</v>
      </c>
      <c r="ATJ8" s="86"/>
      <c r="ATK8" s="86">
        <v>7</v>
      </c>
      <c r="ATL8" s="86"/>
      <c r="ATM8" s="86">
        <v>13</v>
      </c>
      <c r="ATN8" s="67"/>
      <c r="ATO8" s="67">
        <v>28.888888888888886</v>
      </c>
      <c r="ATP8" s="67"/>
      <c r="ATQ8" s="86">
        <v>53.846153846153847</v>
      </c>
      <c r="ATV8" s="86"/>
      <c r="ATW8" s="62" t="s">
        <v>487</v>
      </c>
      <c r="ATX8" s="86"/>
      <c r="ATY8" s="86">
        <v>8</v>
      </c>
      <c r="ATZ8" s="86"/>
      <c r="AUA8" s="86">
        <v>13</v>
      </c>
      <c r="AUB8" s="67"/>
      <c r="AUC8" s="67">
        <v>28.888888888888886</v>
      </c>
      <c r="AUD8" s="67"/>
      <c r="AUE8" s="86">
        <v>61.53846153846154</v>
      </c>
      <c r="AUJ8" s="86"/>
      <c r="AUK8" s="62" t="s">
        <v>487</v>
      </c>
      <c r="AUL8" s="86"/>
      <c r="AUM8" s="86">
        <v>5</v>
      </c>
      <c r="AUN8" s="86"/>
      <c r="AUO8" s="86">
        <v>13</v>
      </c>
      <c r="AUP8" s="67"/>
      <c r="AUQ8" s="67">
        <v>28.888888888888886</v>
      </c>
      <c r="AUR8" s="67"/>
      <c r="AUS8" s="86">
        <v>38.461538461538467</v>
      </c>
      <c r="AUX8" s="86"/>
      <c r="AUY8" s="62" t="s">
        <v>487</v>
      </c>
      <c r="AUZ8" s="86"/>
      <c r="AVA8" s="86">
        <v>12</v>
      </c>
      <c r="AVB8" s="86"/>
      <c r="AVC8" s="86">
        <v>13</v>
      </c>
      <c r="AVD8" s="67"/>
      <c r="AVE8" s="67">
        <v>28.888888888888886</v>
      </c>
      <c r="AVF8" s="67"/>
      <c r="AVG8" s="86">
        <v>92.307692307692307</v>
      </c>
      <c r="AVL8" s="86"/>
      <c r="AVM8" s="62" t="s">
        <v>487</v>
      </c>
      <c r="AVN8" s="86"/>
      <c r="AVO8" s="86">
        <v>9</v>
      </c>
      <c r="AVP8" s="86"/>
      <c r="AVQ8" s="86">
        <v>13</v>
      </c>
      <c r="AVR8" s="67"/>
      <c r="AVS8" s="67">
        <v>28.888888888888886</v>
      </c>
      <c r="AVT8" s="67"/>
      <c r="AVU8" s="86">
        <v>69.230769230769226</v>
      </c>
      <c r="AVZ8" s="86"/>
      <c r="AWA8" s="62" t="s">
        <v>487</v>
      </c>
      <c r="AWB8" s="86"/>
      <c r="AWC8" s="86">
        <v>10</v>
      </c>
      <c r="AWD8" s="86"/>
      <c r="AWE8" s="86">
        <v>13</v>
      </c>
      <c r="AWF8" s="67"/>
      <c r="AWG8" s="67">
        <v>28.888888888888886</v>
      </c>
      <c r="AWH8" s="67"/>
      <c r="AWI8" s="86">
        <v>76.923076923076934</v>
      </c>
      <c r="AWN8" s="86"/>
      <c r="AWO8" s="62" t="s">
        <v>487</v>
      </c>
      <c r="AWP8" s="86"/>
      <c r="AWQ8" s="86">
        <v>8</v>
      </c>
      <c r="AWR8" s="86"/>
      <c r="AWS8" s="86">
        <v>13</v>
      </c>
      <c r="AWT8" s="67"/>
      <c r="AWU8" s="67">
        <v>28.888888888888886</v>
      </c>
      <c r="AWV8" s="67"/>
      <c r="AWW8" s="86">
        <v>61.53846153846154</v>
      </c>
      <c r="AXB8" s="86"/>
      <c r="AXC8" s="62" t="s">
        <v>487</v>
      </c>
      <c r="AXD8" s="86"/>
      <c r="AXE8" s="86">
        <v>9</v>
      </c>
      <c r="AXF8" s="86"/>
      <c r="AXG8" s="86">
        <v>13</v>
      </c>
      <c r="AXH8" s="67"/>
      <c r="AXI8" s="67">
        <v>28.888888888888886</v>
      </c>
      <c r="AXJ8" s="67"/>
      <c r="AXK8" s="86">
        <v>69.230769230769226</v>
      </c>
      <c r="AXP8" s="86"/>
      <c r="AXQ8" s="62" t="s">
        <v>487</v>
      </c>
      <c r="AXR8" s="86"/>
      <c r="AXS8" s="86">
        <v>11</v>
      </c>
      <c r="AXT8" s="86"/>
      <c r="AXU8" s="86">
        <v>13</v>
      </c>
      <c r="AXV8" s="67"/>
      <c r="AXW8" s="67">
        <v>28.888888888888886</v>
      </c>
      <c r="AXX8" s="67"/>
      <c r="AXY8" s="86">
        <v>84.615384615384613</v>
      </c>
      <c r="AYD8" s="86"/>
      <c r="AYE8" s="62" t="s">
        <v>487</v>
      </c>
      <c r="AYF8" s="86"/>
      <c r="AYG8" s="86">
        <v>9</v>
      </c>
      <c r="AYH8" s="86"/>
      <c r="AYI8" s="86">
        <v>13</v>
      </c>
      <c r="AYJ8" s="67"/>
      <c r="AYK8" s="67">
        <v>28.888888888888886</v>
      </c>
      <c r="AYL8" s="67"/>
      <c r="AYM8" s="86">
        <v>69.230769230769226</v>
      </c>
      <c r="AYR8" s="86"/>
      <c r="AYS8" s="62" t="s">
        <v>487</v>
      </c>
      <c r="AYT8" s="86"/>
      <c r="AYU8" s="86">
        <v>8</v>
      </c>
      <c r="AYV8" s="86"/>
      <c r="AYW8" s="86">
        <v>13</v>
      </c>
      <c r="AYX8" s="67"/>
      <c r="AYY8" s="67">
        <v>28.888888888888886</v>
      </c>
      <c r="AYZ8" s="67"/>
      <c r="AZA8" s="86">
        <v>61.53846153846154</v>
      </c>
      <c r="AZF8" s="86"/>
      <c r="AZG8" s="62" t="s">
        <v>487</v>
      </c>
      <c r="AZH8" s="86"/>
      <c r="AZI8" s="86">
        <v>8</v>
      </c>
      <c r="AZJ8" s="86"/>
      <c r="AZK8" s="86">
        <v>13</v>
      </c>
      <c r="AZL8" s="67"/>
      <c r="AZM8" s="67">
        <v>28.888888888888886</v>
      </c>
      <c r="AZN8" s="67"/>
      <c r="AZO8" s="86">
        <v>61.53846153846154</v>
      </c>
      <c r="AZT8" s="86"/>
      <c r="AZU8" s="62" t="s">
        <v>487</v>
      </c>
      <c r="AZV8" s="86"/>
      <c r="AZW8" s="86">
        <v>11</v>
      </c>
      <c r="AZX8" s="86"/>
      <c r="AZY8" s="86">
        <v>13</v>
      </c>
      <c r="AZZ8" s="67"/>
      <c r="BAA8" s="67">
        <v>28.888888888888886</v>
      </c>
      <c r="BAB8" s="67"/>
      <c r="BAC8" s="86">
        <v>84.615384615384613</v>
      </c>
      <c r="BAH8" s="86"/>
      <c r="BAI8" s="62" t="s">
        <v>487</v>
      </c>
      <c r="BAJ8" s="86"/>
      <c r="BAK8" s="86">
        <v>8</v>
      </c>
      <c r="BAL8" s="86"/>
      <c r="BAM8" s="86">
        <v>13</v>
      </c>
      <c r="BAN8" s="67"/>
      <c r="BAO8" s="67">
        <v>28.888888888888886</v>
      </c>
      <c r="BAP8" s="67"/>
      <c r="BAQ8" s="86">
        <v>61.53846153846154</v>
      </c>
      <c r="BAV8" s="86"/>
      <c r="BAW8" s="62" t="s">
        <v>487</v>
      </c>
      <c r="BAX8" s="86"/>
      <c r="BAY8" s="86">
        <v>8</v>
      </c>
      <c r="BAZ8" s="86"/>
      <c r="BBA8" s="86">
        <v>13</v>
      </c>
      <c r="BBB8" s="67"/>
      <c r="BBC8" s="67">
        <v>28.888888888888886</v>
      </c>
      <c r="BBD8" s="67"/>
      <c r="BBE8" s="86">
        <v>61.53846153846154</v>
      </c>
      <c r="BBJ8" s="86"/>
      <c r="BBK8" s="62" t="s">
        <v>487</v>
      </c>
      <c r="BBL8" s="86"/>
      <c r="BBM8" s="86">
        <v>9</v>
      </c>
      <c r="BBN8" s="86"/>
      <c r="BBO8" s="86">
        <v>13</v>
      </c>
      <c r="BBP8" s="67"/>
      <c r="BBQ8" s="67">
        <v>28.888888888888886</v>
      </c>
      <c r="BBR8" s="67"/>
      <c r="BBS8" s="86">
        <v>69.230769230769226</v>
      </c>
      <c r="BBX8" s="86"/>
      <c r="BBY8" s="62" t="s">
        <v>487</v>
      </c>
      <c r="BBZ8" s="86"/>
      <c r="BCA8" s="86">
        <v>10</v>
      </c>
      <c r="BCB8" s="86"/>
      <c r="BCC8" s="86">
        <v>13</v>
      </c>
      <c r="BCD8" s="67"/>
      <c r="BCE8" s="67">
        <v>28.888888888888886</v>
      </c>
      <c r="BCF8" s="67"/>
      <c r="BCG8" s="86">
        <v>76.923076923076934</v>
      </c>
      <c r="BCL8" s="86"/>
      <c r="BCM8" s="62" t="s">
        <v>487</v>
      </c>
      <c r="BCN8" s="86"/>
      <c r="BCO8" s="86">
        <v>10</v>
      </c>
      <c r="BCP8" s="86"/>
      <c r="BCQ8" s="86">
        <v>13</v>
      </c>
      <c r="BCR8" s="67"/>
      <c r="BCS8" s="67">
        <v>28.888888888888886</v>
      </c>
      <c r="BCT8" s="67"/>
      <c r="BCU8" s="86">
        <v>76.923076923076934</v>
      </c>
      <c r="BCZ8" s="86"/>
      <c r="BDA8" s="62" t="s">
        <v>487</v>
      </c>
      <c r="BDB8" s="86"/>
      <c r="BDC8" s="86">
        <v>7</v>
      </c>
      <c r="BDD8" s="86"/>
      <c r="BDE8" s="86">
        <v>13</v>
      </c>
      <c r="BDF8" s="67"/>
      <c r="BDG8" s="67">
        <v>28.888888888888886</v>
      </c>
      <c r="BDH8" s="67"/>
      <c r="BDI8" s="86">
        <v>53.846153846153847</v>
      </c>
      <c r="BDN8" s="86"/>
      <c r="BDO8" s="62" t="s">
        <v>487</v>
      </c>
      <c r="BDP8" s="86"/>
      <c r="BDQ8" s="86">
        <v>10</v>
      </c>
      <c r="BDR8" s="86"/>
      <c r="BDS8" s="86">
        <v>13</v>
      </c>
      <c r="BDT8" s="67"/>
      <c r="BDU8" s="67">
        <v>28.888888888888886</v>
      </c>
      <c r="BDV8" s="67"/>
      <c r="BDW8" s="86">
        <v>76.923076923076934</v>
      </c>
      <c r="BEB8" s="86"/>
      <c r="BEC8" s="62" t="s">
        <v>487</v>
      </c>
      <c r="BED8" s="86"/>
      <c r="BEE8" s="86">
        <v>9</v>
      </c>
      <c r="BEF8" s="86"/>
      <c r="BEG8" s="86">
        <v>13</v>
      </c>
      <c r="BEH8" s="67"/>
      <c r="BEI8" s="67">
        <v>28.888888888888886</v>
      </c>
      <c r="BEJ8" s="67"/>
      <c r="BEK8" s="86">
        <v>69.230769230769226</v>
      </c>
      <c r="BEP8" s="86"/>
      <c r="BEQ8" s="62" t="s">
        <v>487</v>
      </c>
      <c r="BER8" s="86"/>
      <c r="BES8" s="86">
        <v>4</v>
      </c>
      <c r="BET8" s="86"/>
      <c r="BEU8" s="86">
        <v>6</v>
      </c>
      <c r="BEV8" s="67"/>
      <c r="BEW8" s="67">
        <v>13.333333333333334</v>
      </c>
      <c r="BEX8" s="67"/>
      <c r="BEY8" s="86">
        <v>66.666666666666657</v>
      </c>
      <c r="BFD8" s="86"/>
      <c r="BFE8" s="62" t="s">
        <v>487</v>
      </c>
      <c r="BFF8" s="86"/>
      <c r="BFG8" s="86">
        <v>3</v>
      </c>
      <c r="BFH8" s="86"/>
      <c r="BFI8" s="86">
        <v>6</v>
      </c>
      <c r="BFJ8" s="67"/>
      <c r="BFK8" s="67">
        <v>13.333333333333334</v>
      </c>
      <c r="BFL8" s="67"/>
      <c r="BFM8" s="86">
        <v>50</v>
      </c>
      <c r="BFR8" s="86"/>
      <c r="BFS8" s="62" t="s">
        <v>487</v>
      </c>
      <c r="BFT8" s="86"/>
      <c r="BFU8" s="86">
        <v>5</v>
      </c>
      <c r="BFV8" s="86"/>
      <c r="BFW8" s="86">
        <v>6</v>
      </c>
      <c r="BFX8" s="67"/>
      <c r="BFY8" s="67">
        <v>13.333333333333334</v>
      </c>
      <c r="BFZ8" s="67"/>
      <c r="BGA8" s="86">
        <v>83.333333333333343</v>
      </c>
      <c r="BGF8" s="86"/>
      <c r="BGG8" s="62" t="s">
        <v>487</v>
      </c>
      <c r="BGH8" s="86"/>
      <c r="BGI8" s="86">
        <v>4</v>
      </c>
      <c r="BGJ8" s="86"/>
      <c r="BGK8" s="86">
        <v>6</v>
      </c>
      <c r="BGL8" s="67"/>
      <c r="BGM8" s="67">
        <v>13.333333333333334</v>
      </c>
      <c r="BGN8" s="67"/>
      <c r="BGO8" s="86">
        <v>66.666666666666657</v>
      </c>
      <c r="BGT8" s="86"/>
      <c r="BGU8" s="62" t="s">
        <v>487</v>
      </c>
      <c r="BGV8" s="86"/>
      <c r="BGW8" s="86">
        <v>5</v>
      </c>
      <c r="BGX8" s="86"/>
      <c r="BGY8" s="86">
        <v>6</v>
      </c>
      <c r="BGZ8" s="67"/>
      <c r="BHA8" s="67">
        <v>13.333333333333334</v>
      </c>
      <c r="BHB8" s="67"/>
      <c r="BHC8" s="86">
        <v>83.333333333333343</v>
      </c>
      <c r="BHH8" s="86"/>
      <c r="BHI8" s="62" t="s">
        <v>487</v>
      </c>
      <c r="BHJ8" s="86"/>
      <c r="BHK8" s="86">
        <v>6</v>
      </c>
      <c r="BHL8" s="86"/>
      <c r="BHM8" s="86">
        <v>6</v>
      </c>
      <c r="BHN8" s="67"/>
      <c r="BHO8" s="67">
        <v>13.333333333333334</v>
      </c>
      <c r="BHP8" s="67"/>
      <c r="BHQ8" s="86">
        <v>100</v>
      </c>
      <c r="BHV8" s="86"/>
      <c r="BHW8" s="62" t="s">
        <v>487</v>
      </c>
      <c r="BHX8" s="86"/>
      <c r="BHY8" s="86">
        <v>6</v>
      </c>
      <c r="BHZ8" s="86"/>
      <c r="BIA8" s="86">
        <v>6</v>
      </c>
      <c r="BIB8" s="67"/>
      <c r="BIC8" s="67">
        <v>13.333333333333334</v>
      </c>
      <c r="BID8" s="67"/>
      <c r="BIE8" s="86">
        <v>100</v>
      </c>
      <c r="BIJ8" s="86"/>
      <c r="BIK8" s="62" t="s">
        <v>487</v>
      </c>
      <c r="BIL8" s="86"/>
      <c r="BIM8" s="86">
        <v>5</v>
      </c>
      <c r="BIN8" s="86"/>
      <c r="BIO8" s="86">
        <v>6</v>
      </c>
      <c r="BIP8" s="67"/>
      <c r="BIQ8" s="67">
        <v>13.333333333333334</v>
      </c>
      <c r="BIR8" s="67"/>
      <c r="BIS8" s="86">
        <v>83.333333333333343</v>
      </c>
      <c r="BIX8" s="86"/>
      <c r="BIY8" s="62" t="s">
        <v>487</v>
      </c>
      <c r="BIZ8" s="86"/>
      <c r="BJA8" s="86">
        <v>4</v>
      </c>
      <c r="BJB8" s="86"/>
      <c r="BJC8" s="86">
        <v>6</v>
      </c>
      <c r="BJD8" s="67"/>
      <c r="BJE8" s="67">
        <v>13.333333333333334</v>
      </c>
      <c r="BJF8" s="67"/>
      <c r="BJG8" s="86">
        <v>66.666666666666657</v>
      </c>
      <c r="BJL8" s="86"/>
      <c r="BJM8" s="62" t="s">
        <v>487</v>
      </c>
      <c r="BJN8" s="86"/>
      <c r="BJO8" s="86">
        <v>3</v>
      </c>
      <c r="BJP8" s="86"/>
      <c r="BJQ8" s="86">
        <v>6</v>
      </c>
      <c r="BJR8" s="67"/>
      <c r="BJS8" s="67">
        <v>13.333333333333334</v>
      </c>
      <c r="BJT8" s="67"/>
      <c r="BJU8" s="86">
        <v>50</v>
      </c>
      <c r="BJZ8" s="86"/>
      <c r="BKA8" s="62" t="s">
        <v>487</v>
      </c>
      <c r="BKB8" s="86"/>
      <c r="BKC8" s="86">
        <v>6</v>
      </c>
      <c r="BKD8" s="86"/>
      <c r="BKE8" s="86">
        <v>6</v>
      </c>
      <c r="BKF8" s="67"/>
      <c r="BKG8" s="67">
        <v>13.333333333333334</v>
      </c>
      <c r="BKH8" s="67"/>
      <c r="BKI8" s="86">
        <v>100</v>
      </c>
      <c r="BKN8" s="86"/>
      <c r="BKO8" s="62" t="s">
        <v>487</v>
      </c>
      <c r="BKP8" s="86"/>
      <c r="BKQ8" s="86">
        <v>6</v>
      </c>
      <c r="BKR8" s="86"/>
      <c r="BKS8" s="86">
        <v>6</v>
      </c>
      <c r="BKT8" s="67"/>
      <c r="BKU8" s="67">
        <v>13.333333333333334</v>
      </c>
      <c r="BKV8" s="67"/>
      <c r="BKW8" s="86">
        <v>100</v>
      </c>
      <c r="BLB8" s="86"/>
      <c r="BLC8" s="62" t="s">
        <v>487</v>
      </c>
      <c r="BLD8" s="86"/>
      <c r="BLE8" s="86">
        <v>5</v>
      </c>
      <c r="BLF8" s="86"/>
      <c r="BLG8" s="86">
        <v>6</v>
      </c>
      <c r="BLH8" s="67"/>
      <c r="BLI8" s="67">
        <v>13.333333333333334</v>
      </c>
      <c r="BLJ8" s="67"/>
      <c r="BLK8" s="86">
        <v>83.333333333333343</v>
      </c>
      <c r="BLP8" s="86"/>
      <c r="BLQ8" s="62" t="s">
        <v>487</v>
      </c>
      <c r="BLR8" s="86"/>
      <c r="BLS8" s="86">
        <v>4</v>
      </c>
      <c r="BLT8" s="86"/>
      <c r="BLU8" s="86">
        <v>6</v>
      </c>
      <c r="BLV8" s="67"/>
      <c r="BLW8" s="67">
        <v>13.333333333333334</v>
      </c>
      <c r="BLX8" s="67"/>
      <c r="BLY8" s="86">
        <v>66.666666666666657</v>
      </c>
      <c r="BMD8" s="86"/>
      <c r="BME8" s="62" t="s">
        <v>487</v>
      </c>
      <c r="BMF8" s="86"/>
      <c r="BMG8" s="86">
        <v>6</v>
      </c>
      <c r="BMH8" s="86"/>
      <c r="BMI8" s="86">
        <v>6</v>
      </c>
      <c r="BMJ8" s="67"/>
      <c r="BMK8" s="67">
        <v>13.333333333333334</v>
      </c>
      <c r="BML8" s="67"/>
      <c r="BMM8" s="86">
        <v>100</v>
      </c>
      <c r="BMR8" s="86"/>
      <c r="BMS8" s="62" t="s">
        <v>487</v>
      </c>
      <c r="BMT8" s="86"/>
      <c r="BMU8" s="86">
        <v>6</v>
      </c>
      <c r="BMV8" s="86"/>
      <c r="BMW8" s="86">
        <v>6</v>
      </c>
      <c r="BMX8" s="67"/>
      <c r="BMY8" s="67">
        <v>13.333333333333334</v>
      </c>
      <c r="BMZ8" s="67"/>
      <c r="BNA8" s="86">
        <v>100</v>
      </c>
      <c r="BNF8" s="86"/>
      <c r="BNG8" s="62" t="s">
        <v>487</v>
      </c>
      <c r="BNH8" s="86"/>
      <c r="BNI8" s="86">
        <v>6</v>
      </c>
      <c r="BNJ8" s="86"/>
      <c r="BNK8" s="86">
        <v>6</v>
      </c>
      <c r="BNL8" s="67"/>
      <c r="BNM8" s="67">
        <v>13.333333333333334</v>
      </c>
      <c r="BNN8" s="67"/>
      <c r="BNO8" s="86">
        <v>100</v>
      </c>
      <c r="BNT8" s="86"/>
      <c r="BNU8" s="62" t="s">
        <v>487</v>
      </c>
      <c r="BNV8" s="86"/>
      <c r="BNW8" s="86">
        <v>6</v>
      </c>
      <c r="BNX8" s="86"/>
      <c r="BNY8" s="86">
        <v>6</v>
      </c>
      <c r="BNZ8" s="67"/>
      <c r="BOA8" s="67">
        <v>13.333333333333334</v>
      </c>
      <c r="BOB8" s="67"/>
      <c r="BOC8" s="86">
        <v>100</v>
      </c>
      <c r="BOH8" s="86"/>
      <c r="BOI8" s="62" t="s">
        <v>487</v>
      </c>
      <c r="BOJ8" s="86"/>
      <c r="BOK8" s="86">
        <v>6</v>
      </c>
      <c r="BOL8" s="86"/>
      <c r="BOM8" s="86">
        <v>6</v>
      </c>
      <c r="BON8" s="67"/>
      <c r="BOO8" s="67">
        <v>13.333333333333334</v>
      </c>
      <c r="BOP8" s="67"/>
      <c r="BOQ8" s="86">
        <v>100</v>
      </c>
      <c r="BOV8" s="86"/>
      <c r="BOW8" s="62" t="s">
        <v>487</v>
      </c>
      <c r="BOX8" s="86"/>
      <c r="BOY8" s="86">
        <v>6</v>
      </c>
      <c r="BOZ8" s="86"/>
      <c r="BPA8" s="86">
        <v>6</v>
      </c>
      <c r="BPB8" s="67"/>
      <c r="BPC8" s="67">
        <v>13.333333333333334</v>
      </c>
      <c r="BPD8" s="67"/>
      <c r="BPE8" s="86">
        <v>100</v>
      </c>
      <c r="BPJ8" s="86"/>
      <c r="BPK8" s="62" t="s">
        <v>487</v>
      </c>
      <c r="BPL8" s="86"/>
      <c r="BPM8" s="86">
        <v>4</v>
      </c>
      <c r="BPN8" s="86"/>
      <c r="BPO8" s="86">
        <v>6</v>
      </c>
      <c r="BPP8" s="67"/>
      <c r="BPQ8" s="67">
        <v>13.333333333333334</v>
      </c>
      <c r="BPR8" s="67"/>
      <c r="BPS8" s="86">
        <v>66.666666666666657</v>
      </c>
      <c r="BPX8" s="86"/>
      <c r="BPY8" s="62" t="s">
        <v>487</v>
      </c>
      <c r="BPZ8" s="86"/>
      <c r="BQA8" s="86">
        <v>4</v>
      </c>
      <c r="BQB8" s="86"/>
      <c r="BQC8" s="86">
        <v>6</v>
      </c>
      <c r="BQD8" s="67"/>
      <c r="BQE8" s="67">
        <v>13.333333333333334</v>
      </c>
      <c r="BQF8" s="67"/>
      <c r="BQG8" s="86">
        <v>66.666666666666657</v>
      </c>
      <c r="BQL8" s="86"/>
      <c r="BQM8" s="62" t="s">
        <v>487</v>
      </c>
      <c r="BQN8" s="86"/>
      <c r="BQO8" s="86">
        <v>4</v>
      </c>
      <c r="BQP8" s="86"/>
      <c r="BQQ8" s="86">
        <v>6</v>
      </c>
      <c r="BQR8" s="67"/>
      <c r="BQS8" s="67">
        <v>13.333333333333334</v>
      </c>
      <c r="BQT8" s="67"/>
      <c r="BQU8" s="86">
        <v>66.666666666666657</v>
      </c>
      <c r="BQZ8" s="86"/>
      <c r="BRA8" s="62" t="s">
        <v>487</v>
      </c>
      <c r="BRB8" s="86"/>
      <c r="BRC8" s="86">
        <v>5</v>
      </c>
      <c r="BRD8" s="86"/>
      <c r="BRE8" s="86">
        <v>6</v>
      </c>
      <c r="BRF8" s="67"/>
      <c r="BRG8" s="67">
        <v>13.333333333333334</v>
      </c>
      <c r="BRH8" s="67"/>
      <c r="BRI8" s="86">
        <v>83.333333333333343</v>
      </c>
      <c r="BRN8" s="86"/>
      <c r="BRO8" s="62" t="s">
        <v>487</v>
      </c>
      <c r="BRP8" s="86"/>
      <c r="BRQ8" s="86">
        <v>5</v>
      </c>
      <c r="BRR8" s="86"/>
      <c r="BRS8" s="86">
        <v>6</v>
      </c>
      <c r="BRT8" s="67"/>
      <c r="BRU8" s="67">
        <v>13.333333333333334</v>
      </c>
      <c r="BRV8" s="67"/>
      <c r="BRW8" s="86">
        <v>83.333333333333343</v>
      </c>
      <c r="BSB8" s="86"/>
      <c r="BSC8" s="62" t="s">
        <v>487</v>
      </c>
      <c r="BSD8" s="86"/>
      <c r="BSE8" s="86">
        <v>6</v>
      </c>
      <c r="BSF8" s="86"/>
      <c r="BSG8" s="86">
        <v>6</v>
      </c>
      <c r="BSH8" s="67"/>
      <c r="BSI8" s="67">
        <v>13.333333333333334</v>
      </c>
      <c r="BSJ8" s="67"/>
      <c r="BSK8" s="86">
        <v>100</v>
      </c>
      <c r="BSP8" s="86"/>
      <c r="BSQ8" s="62" t="s">
        <v>487</v>
      </c>
      <c r="BSR8" s="86"/>
      <c r="BSS8" s="86">
        <v>4</v>
      </c>
      <c r="BST8" s="86"/>
      <c r="BSU8" s="86">
        <v>6</v>
      </c>
      <c r="BSV8" s="67"/>
      <c r="BSW8" s="67">
        <v>13.333333333333334</v>
      </c>
      <c r="BSX8" s="67"/>
      <c r="BSY8" s="86">
        <v>66.666666666666657</v>
      </c>
      <c r="BTD8" s="86"/>
      <c r="BTE8" s="62" t="s">
        <v>487</v>
      </c>
      <c r="BTF8" s="86"/>
      <c r="BTG8" s="86">
        <v>6</v>
      </c>
      <c r="BTH8" s="86"/>
      <c r="BTI8" s="86">
        <v>6</v>
      </c>
      <c r="BTJ8" s="67"/>
      <c r="BTK8" s="67">
        <v>13.333333333333334</v>
      </c>
      <c r="BTL8" s="67"/>
      <c r="BTM8" s="86">
        <v>100</v>
      </c>
      <c r="BTR8" s="86"/>
      <c r="BTS8" s="62" t="s">
        <v>487</v>
      </c>
      <c r="BTT8" s="86"/>
      <c r="BTU8" s="86">
        <v>12</v>
      </c>
      <c r="BTV8" s="86"/>
      <c r="BTW8" s="86">
        <v>12</v>
      </c>
      <c r="BTX8" s="67"/>
      <c r="BTY8" s="67">
        <v>22.222222222222221</v>
      </c>
      <c r="BTZ8" s="67"/>
      <c r="BUA8" s="86">
        <v>100</v>
      </c>
      <c r="BUF8" s="86"/>
      <c r="BUG8" s="62" t="s">
        <v>487</v>
      </c>
      <c r="BUH8" s="86"/>
      <c r="BUI8" s="86">
        <v>11</v>
      </c>
      <c r="BUJ8" s="86"/>
      <c r="BUK8" s="86">
        <v>12</v>
      </c>
      <c r="BUL8" s="67"/>
      <c r="BUM8" s="67">
        <v>22.222222222222221</v>
      </c>
      <c r="BUN8" s="67"/>
      <c r="BUO8" s="86">
        <v>91.666666666666657</v>
      </c>
      <c r="BUT8" s="86"/>
      <c r="BUU8" s="62" t="s">
        <v>487</v>
      </c>
      <c r="BUV8" s="86"/>
      <c r="BUW8" s="86">
        <v>12</v>
      </c>
      <c r="BUX8" s="86"/>
      <c r="BUY8" s="86">
        <v>12</v>
      </c>
      <c r="BUZ8" s="67"/>
      <c r="BVA8" s="67">
        <v>22.222222222222221</v>
      </c>
      <c r="BVB8" s="67"/>
      <c r="BVC8" s="86">
        <v>100</v>
      </c>
      <c r="BVH8" s="86"/>
      <c r="BVI8" s="62" t="s">
        <v>487</v>
      </c>
      <c r="BVJ8" s="86"/>
      <c r="BVK8" s="86">
        <v>11</v>
      </c>
      <c r="BVL8" s="86"/>
      <c r="BVM8" s="86">
        <v>12</v>
      </c>
      <c r="BVN8" s="67"/>
      <c r="BVO8" s="67">
        <v>22.222222222222221</v>
      </c>
      <c r="BVP8" s="67"/>
      <c r="BVQ8" s="86">
        <v>91.666666666666657</v>
      </c>
      <c r="BVV8" s="86"/>
      <c r="BVW8" s="62" t="s">
        <v>487</v>
      </c>
      <c r="BVX8" s="86"/>
      <c r="BVY8" s="86">
        <v>12</v>
      </c>
      <c r="BVZ8" s="86"/>
      <c r="BWA8" s="86">
        <v>12</v>
      </c>
      <c r="BWB8" s="67"/>
      <c r="BWC8" s="67">
        <v>22.222222222222221</v>
      </c>
      <c r="BWD8" s="67"/>
      <c r="BWE8" s="86">
        <v>100</v>
      </c>
      <c r="BWJ8" s="86"/>
      <c r="BWK8" s="62" t="s">
        <v>487</v>
      </c>
      <c r="BWL8" s="86"/>
      <c r="BWM8" s="86">
        <v>11</v>
      </c>
      <c r="BWN8" s="86"/>
      <c r="BWO8" s="86">
        <v>12</v>
      </c>
      <c r="BWP8" s="67"/>
      <c r="BWQ8" s="67">
        <v>22.222222222222221</v>
      </c>
      <c r="BWR8" s="67"/>
      <c r="BWS8" s="86">
        <v>91.666666666666657</v>
      </c>
      <c r="BWX8" s="86"/>
      <c r="BWY8" s="62" t="s">
        <v>487</v>
      </c>
      <c r="BWZ8" s="86"/>
      <c r="BXA8" s="86">
        <v>9</v>
      </c>
      <c r="BXB8" s="86"/>
      <c r="BXC8" s="86">
        <v>12</v>
      </c>
      <c r="BXD8" s="67"/>
      <c r="BXE8" s="67">
        <v>22.222222222222221</v>
      </c>
      <c r="BXF8" s="67"/>
      <c r="BXG8" s="86">
        <v>75</v>
      </c>
      <c r="BXL8" s="86"/>
      <c r="BXM8" s="62" t="s">
        <v>487</v>
      </c>
      <c r="BXN8" s="86"/>
      <c r="BXO8" s="86">
        <v>12</v>
      </c>
      <c r="BXP8" s="86"/>
      <c r="BXQ8" s="86">
        <v>12</v>
      </c>
      <c r="BXR8" s="67"/>
      <c r="BXS8" s="67">
        <v>22.222222222222221</v>
      </c>
      <c r="BXT8" s="67"/>
      <c r="BXU8" s="86">
        <v>100</v>
      </c>
      <c r="BXZ8" s="86"/>
      <c r="BYA8" s="62" t="s">
        <v>487</v>
      </c>
      <c r="BYB8" s="86"/>
      <c r="BYC8" s="86">
        <v>9</v>
      </c>
      <c r="BYD8" s="86"/>
      <c r="BYE8" s="86">
        <v>12</v>
      </c>
      <c r="BYF8" s="67"/>
      <c r="BYG8" s="67">
        <v>22.222222222222221</v>
      </c>
      <c r="BYH8" s="67"/>
      <c r="BYI8" s="86">
        <v>75</v>
      </c>
      <c r="BYN8" s="86"/>
      <c r="BYO8" s="62" t="s">
        <v>487</v>
      </c>
      <c r="BYP8" s="86"/>
      <c r="BYQ8" s="86">
        <v>12</v>
      </c>
      <c r="BYR8" s="86"/>
      <c r="BYS8" s="86">
        <v>12</v>
      </c>
      <c r="BYT8" s="67"/>
      <c r="BYU8" s="67">
        <v>22.222222222222221</v>
      </c>
      <c r="BYV8" s="67"/>
      <c r="BYW8" s="86">
        <v>100</v>
      </c>
      <c r="BZB8" s="86"/>
      <c r="BZC8" s="62" t="s">
        <v>487</v>
      </c>
      <c r="BZD8" s="86"/>
      <c r="BZE8" s="86">
        <v>12</v>
      </c>
      <c r="BZF8" s="86"/>
      <c r="BZG8" s="86">
        <v>12</v>
      </c>
      <c r="BZH8" s="67"/>
      <c r="BZI8" s="67">
        <v>22.222222222222221</v>
      </c>
      <c r="BZJ8" s="67"/>
      <c r="BZK8" s="86">
        <v>100</v>
      </c>
      <c r="BZP8" s="86"/>
      <c r="BZQ8" s="62" t="s">
        <v>487</v>
      </c>
      <c r="BZR8" s="86"/>
      <c r="BZS8" s="86">
        <v>10</v>
      </c>
      <c r="BZT8" s="86"/>
      <c r="BZU8" s="86">
        <v>12</v>
      </c>
      <c r="BZV8" s="67"/>
      <c r="BZW8" s="67">
        <v>22.222222222222221</v>
      </c>
      <c r="BZX8" s="67"/>
      <c r="BZY8" s="86">
        <v>83.333333333333343</v>
      </c>
      <c r="CAD8" s="86"/>
      <c r="CAE8" s="62" t="s">
        <v>487</v>
      </c>
      <c r="CAF8" s="86"/>
      <c r="CAG8" s="86">
        <v>10</v>
      </c>
      <c r="CAH8" s="86"/>
      <c r="CAI8" s="86">
        <v>12</v>
      </c>
      <c r="CAJ8" s="67"/>
      <c r="CAK8" s="67">
        <v>22.222222222222221</v>
      </c>
      <c r="CAL8" s="67"/>
      <c r="CAM8" s="86">
        <v>83.333333333333343</v>
      </c>
      <c r="CAR8" s="86"/>
      <c r="CAS8" s="62" t="s">
        <v>487</v>
      </c>
      <c r="CAT8" s="86"/>
      <c r="CAU8" s="86">
        <v>10</v>
      </c>
      <c r="CAV8" s="86"/>
      <c r="CAW8" s="86">
        <v>12</v>
      </c>
      <c r="CAX8" s="67"/>
      <c r="CAY8" s="67">
        <v>22.222222222222221</v>
      </c>
      <c r="CAZ8" s="67"/>
      <c r="CBA8" s="86">
        <v>83.333333333333343</v>
      </c>
      <c r="CBF8" s="86"/>
      <c r="CBG8" s="62" t="s">
        <v>487</v>
      </c>
      <c r="CBH8" s="86"/>
      <c r="CBI8" s="86">
        <v>8</v>
      </c>
      <c r="CBJ8" s="86"/>
      <c r="CBK8" s="86">
        <v>8</v>
      </c>
      <c r="CBL8" s="67"/>
      <c r="CBM8" s="67">
        <v>14.814814814814813</v>
      </c>
      <c r="CBN8" s="67"/>
      <c r="CBO8" s="86">
        <v>100</v>
      </c>
      <c r="CBT8" s="86"/>
      <c r="CBU8" s="62" t="s">
        <v>487</v>
      </c>
      <c r="CBV8" s="86"/>
      <c r="CBW8" s="86">
        <v>6</v>
      </c>
      <c r="CBX8" s="86"/>
      <c r="CBY8" s="86">
        <v>8</v>
      </c>
      <c r="CBZ8" s="67"/>
      <c r="CCA8" s="67">
        <v>14.814814814814813</v>
      </c>
      <c r="CCB8" s="67"/>
      <c r="CCC8" s="86">
        <v>75</v>
      </c>
      <c r="CCH8" s="86"/>
      <c r="CCI8" s="62" t="s">
        <v>487</v>
      </c>
      <c r="CCJ8" s="86"/>
      <c r="CCK8" s="86">
        <v>8</v>
      </c>
      <c r="CCL8" s="86"/>
      <c r="CCM8" s="86">
        <v>8</v>
      </c>
      <c r="CCN8" s="67"/>
      <c r="CCO8" s="67">
        <v>14.814814814814813</v>
      </c>
      <c r="CCP8" s="67"/>
      <c r="CCQ8" s="86">
        <v>100</v>
      </c>
      <c r="CCV8" s="86"/>
      <c r="CCW8" s="62" t="s">
        <v>487</v>
      </c>
      <c r="CCX8" s="86"/>
      <c r="CCY8" s="86">
        <v>6</v>
      </c>
      <c r="CCZ8" s="86"/>
      <c r="CDA8" s="86">
        <v>8</v>
      </c>
      <c r="CDB8" s="67"/>
      <c r="CDC8" s="67">
        <v>14.814814814814813</v>
      </c>
      <c r="CDD8" s="67"/>
      <c r="CDE8" s="86">
        <v>75</v>
      </c>
      <c r="CDJ8" s="86"/>
      <c r="CDK8" s="62" t="s">
        <v>487</v>
      </c>
      <c r="CDL8" s="86"/>
      <c r="CDM8" s="86">
        <v>7</v>
      </c>
      <c r="CDN8" s="86"/>
      <c r="CDO8" s="86">
        <v>8</v>
      </c>
      <c r="CDP8" s="67"/>
      <c r="CDQ8" s="67">
        <v>14.814814814814813</v>
      </c>
      <c r="CDR8" s="67"/>
      <c r="CDS8" s="86">
        <v>87.5</v>
      </c>
      <c r="CDX8" s="86"/>
      <c r="CDY8" s="62" t="s">
        <v>487</v>
      </c>
      <c r="CDZ8" s="86"/>
      <c r="CEA8" s="86">
        <v>8</v>
      </c>
      <c r="CEB8" s="86"/>
      <c r="CEC8" s="86">
        <v>8</v>
      </c>
      <c r="CED8" s="67"/>
      <c r="CEE8" s="67">
        <v>14.814814814814813</v>
      </c>
      <c r="CEF8" s="67"/>
      <c r="CEG8" s="86">
        <v>100</v>
      </c>
      <c r="CEL8" s="86"/>
      <c r="CEM8" s="62" t="s">
        <v>487</v>
      </c>
      <c r="CEN8" s="86"/>
      <c r="CEO8" s="86">
        <v>5</v>
      </c>
      <c r="CEP8" s="86"/>
      <c r="CEQ8" s="86">
        <v>8</v>
      </c>
      <c r="CER8" s="67"/>
      <c r="CES8" s="67">
        <v>14.814814814814813</v>
      </c>
      <c r="CET8" s="67"/>
      <c r="CEU8" s="86">
        <v>62.5</v>
      </c>
      <c r="CEZ8" s="86"/>
      <c r="CFA8" s="62" t="s">
        <v>487</v>
      </c>
      <c r="CFB8" s="86"/>
      <c r="CFC8" s="86">
        <v>8</v>
      </c>
      <c r="CFD8" s="86"/>
      <c r="CFE8" s="86">
        <v>8</v>
      </c>
      <c r="CFF8" s="67"/>
      <c r="CFG8" s="67">
        <v>14.814814814814813</v>
      </c>
      <c r="CFH8" s="67"/>
      <c r="CFI8" s="86">
        <v>100</v>
      </c>
      <c r="CFN8" s="86"/>
      <c r="CFO8" s="62" t="s">
        <v>487</v>
      </c>
      <c r="CFP8" s="86"/>
      <c r="CFQ8" s="86">
        <v>6</v>
      </c>
      <c r="CFR8" s="86"/>
      <c r="CFS8" s="86">
        <v>8</v>
      </c>
      <c r="CFT8" s="67"/>
      <c r="CFU8" s="67">
        <v>14.814814814814813</v>
      </c>
      <c r="CFV8" s="67"/>
      <c r="CFW8" s="86">
        <v>75</v>
      </c>
      <c r="CGB8" s="86"/>
      <c r="CGC8" s="62" t="s">
        <v>487</v>
      </c>
      <c r="CGD8" s="86"/>
      <c r="CGE8" s="86">
        <v>7</v>
      </c>
      <c r="CGF8" s="86"/>
      <c r="CGG8" s="86">
        <v>7</v>
      </c>
      <c r="CGH8" s="67"/>
      <c r="CGI8" s="67">
        <v>15.555555555555555</v>
      </c>
      <c r="CGJ8" s="67"/>
      <c r="CGK8" s="86">
        <v>100</v>
      </c>
      <c r="CGP8" s="86"/>
      <c r="CGQ8" s="62" t="s">
        <v>487</v>
      </c>
      <c r="CGR8" s="86"/>
      <c r="CGS8" s="86">
        <v>5</v>
      </c>
      <c r="CGT8" s="86"/>
      <c r="CGU8" s="86">
        <v>7</v>
      </c>
      <c r="CGV8" s="67"/>
      <c r="CGW8" s="67">
        <v>15.555555555555555</v>
      </c>
      <c r="CGX8" s="67"/>
      <c r="CGY8" s="86">
        <v>71.428571428571431</v>
      </c>
      <c r="CHD8" s="86"/>
      <c r="CHE8" s="62" t="s">
        <v>487</v>
      </c>
      <c r="CHF8" s="86"/>
      <c r="CHG8" s="86">
        <v>5</v>
      </c>
      <c r="CHH8" s="86"/>
      <c r="CHI8" s="86">
        <v>7</v>
      </c>
      <c r="CHJ8" s="67"/>
      <c r="CHK8" s="67">
        <v>15.555555555555555</v>
      </c>
      <c r="CHL8" s="67"/>
      <c r="CHM8" s="86">
        <v>71.428571428571431</v>
      </c>
      <c r="CHR8" s="86"/>
      <c r="CHS8" s="62" t="s">
        <v>487</v>
      </c>
      <c r="CHT8" s="86"/>
      <c r="CHU8" s="86">
        <v>5</v>
      </c>
      <c r="CHV8" s="86"/>
      <c r="CHW8" s="86">
        <v>7</v>
      </c>
      <c r="CHX8" s="67"/>
      <c r="CHY8" s="67">
        <v>15.555555555555555</v>
      </c>
      <c r="CHZ8" s="67"/>
      <c r="CIA8" s="86">
        <v>71.428571428571431</v>
      </c>
      <c r="CIF8" s="86"/>
      <c r="CIG8" s="62" t="s">
        <v>487</v>
      </c>
      <c r="CIH8" s="86"/>
      <c r="CII8" s="86">
        <v>4</v>
      </c>
      <c r="CIJ8" s="86"/>
      <c r="CIK8" s="86">
        <v>7</v>
      </c>
      <c r="CIL8" s="67"/>
      <c r="CIM8" s="67">
        <v>15.555555555555555</v>
      </c>
      <c r="CIN8" s="67"/>
      <c r="CIO8" s="86">
        <v>57.142857142857139</v>
      </c>
      <c r="CIT8" s="86"/>
      <c r="CIU8" s="62" t="s">
        <v>487</v>
      </c>
      <c r="CIV8" s="86"/>
      <c r="CIW8" s="86">
        <v>7</v>
      </c>
      <c r="CIX8" s="86"/>
      <c r="CIY8" s="86">
        <v>7</v>
      </c>
      <c r="CIZ8" s="67"/>
      <c r="CJA8" s="67">
        <v>15.555555555555555</v>
      </c>
      <c r="CJB8" s="67"/>
      <c r="CJC8" s="86">
        <v>100</v>
      </c>
      <c r="CJH8" s="86"/>
      <c r="CJI8" s="62" t="s">
        <v>487</v>
      </c>
      <c r="CJJ8" s="86"/>
      <c r="CJK8" s="86">
        <v>7</v>
      </c>
      <c r="CJL8" s="86"/>
      <c r="CJM8" s="86">
        <v>7</v>
      </c>
      <c r="CJN8" s="67"/>
      <c r="CJO8" s="67">
        <v>15.555555555555555</v>
      </c>
      <c r="CJP8" s="67"/>
      <c r="CJQ8" s="86">
        <v>100</v>
      </c>
      <c r="CJV8" s="86"/>
      <c r="CJW8" s="62" t="s">
        <v>487</v>
      </c>
      <c r="CJX8" s="86"/>
      <c r="CJY8" s="86">
        <v>5</v>
      </c>
      <c r="CJZ8" s="86"/>
      <c r="CKA8" s="86">
        <v>7</v>
      </c>
      <c r="CKB8" s="67"/>
      <c r="CKC8" s="67">
        <v>15.555555555555555</v>
      </c>
      <c r="CKD8" s="67"/>
      <c r="CKE8" s="86">
        <v>71.428571428571431</v>
      </c>
      <c r="CKJ8" s="86"/>
      <c r="CKK8" s="62" t="s">
        <v>487</v>
      </c>
      <c r="CKL8" s="86"/>
      <c r="CKM8" s="86">
        <v>5</v>
      </c>
      <c r="CKN8" s="86"/>
      <c r="CKO8" s="86">
        <v>7</v>
      </c>
      <c r="CKP8" s="67"/>
      <c r="CKQ8" s="67">
        <v>15.555555555555555</v>
      </c>
      <c r="CKR8" s="67"/>
      <c r="CKS8" s="86">
        <v>71.428571428571431</v>
      </c>
      <c r="CKX8" s="86"/>
      <c r="CKY8" s="62" t="s">
        <v>487</v>
      </c>
      <c r="CKZ8" s="86"/>
      <c r="CLA8" s="86">
        <v>6</v>
      </c>
      <c r="CLB8" s="86"/>
      <c r="CLC8" s="86">
        <v>7</v>
      </c>
      <c r="CLD8" s="67"/>
      <c r="CLE8" s="67">
        <v>15.555555555555555</v>
      </c>
      <c r="CLF8" s="67"/>
      <c r="CLG8" s="86">
        <v>85.714285714285708</v>
      </c>
      <c r="CLL8" s="86"/>
      <c r="CLM8" s="62" t="s">
        <v>487</v>
      </c>
      <c r="CLN8" s="86"/>
      <c r="CLO8" s="86">
        <v>7</v>
      </c>
      <c r="CLP8" s="86"/>
      <c r="CLQ8" s="86">
        <v>7</v>
      </c>
      <c r="CLR8" s="67"/>
      <c r="CLS8" s="67">
        <v>15.555555555555555</v>
      </c>
      <c r="CLT8" s="67"/>
      <c r="CLU8" s="86">
        <v>100</v>
      </c>
      <c r="CLZ8" s="86"/>
      <c r="CMA8" s="62" t="s">
        <v>487</v>
      </c>
      <c r="CMB8" s="86"/>
      <c r="CMC8" s="86">
        <v>7</v>
      </c>
      <c r="CMD8" s="86"/>
      <c r="CME8" s="86">
        <v>7</v>
      </c>
      <c r="CMF8" s="67"/>
      <c r="CMG8" s="67">
        <v>15.555555555555555</v>
      </c>
      <c r="CMH8" s="67"/>
      <c r="CMI8" s="86">
        <v>100</v>
      </c>
      <c r="CMN8" s="86"/>
      <c r="CMO8" s="62" t="s">
        <v>487</v>
      </c>
      <c r="CMP8" s="86"/>
      <c r="CMQ8" s="86">
        <v>7</v>
      </c>
      <c r="CMR8" s="86"/>
      <c r="CMS8" s="86">
        <v>7</v>
      </c>
      <c r="CMT8" s="67"/>
      <c r="CMU8" s="67">
        <v>15.555555555555555</v>
      </c>
      <c r="CMV8" s="67"/>
      <c r="CMW8" s="86">
        <v>100</v>
      </c>
      <c r="CNB8" s="86"/>
      <c r="CNC8" s="62" t="s">
        <v>487</v>
      </c>
      <c r="CND8" s="86"/>
      <c r="CNE8" s="86">
        <v>6</v>
      </c>
      <c r="CNF8" s="86"/>
      <c r="CNG8" s="86">
        <v>7</v>
      </c>
      <c r="CNH8" s="67"/>
      <c r="CNI8" s="67">
        <v>15.555555555555555</v>
      </c>
      <c r="CNJ8" s="67"/>
      <c r="CNK8" s="86">
        <v>85.714285714285708</v>
      </c>
      <c r="CNP8" s="86"/>
      <c r="CNQ8" s="62" t="s">
        <v>487</v>
      </c>
      <c r="CNR8" s="86"/>
      <c r="CNS8" s="86">
        <v>6</v>
      </c>
      <c r="CNT8" s="86"/>
      <c r="CNU8" s="86">
        <v>7</v>
      </c>
      <c r="CNV8" s="67"/>
      <c r="CNW8" s="67">
        <v>15.555555555555555</v>
      </c>
      <c r="CNX8" s="67"/>
      <c r="CNY8" s="86">
        <v>85.714285714285708</v>
      </c>
      <c r="COD8" s="86"/>
      <c r="COE8" s="62" t="s">
        <v>487</v>
      </c>
      <c r="COF8" s="86"/>
      <c r="COG8" s="86">
        <v>8</v>
      </c>
      <c r="COH8" s="86"/>
      <c r="COI8" s="86">
        <v>9</v>
      </c>
      <c r="COJ8" s="67"/>
      <c r="COK8" s="67">
        <v>20</v>
      </c>
      <c r="COL8" s="67"/>
      <c r="COM8" s="86">
        <v>88.888888888888886</v>
      </c>
      <c r="COR8" s="86"/>
      <c r="COS8" s="62" t="s">
        <v>487</v>
      </c>
      <c r="COT8" s="86"/>
      <c r="COU8" s="86">
        <v>9</v>
      </c>
      <c r="COV8" s="86"/>
      <c r="COW8" s="86">
        <v>9</v>
      </c>
      <c r="COX8" s="67"/>
      <c r="COY8" s="67">
        <v>20</v>
      </c>
      <c r="COZ8" s="67"/>
      <c r="CPA8" s="86">
        <v>100</v>
      </c>
      <c r="CPF8" s="86"/>
      <c r="CPG8" s="62" t="s">
        <v>487</v>
      </c>
      <c r="CPH8" s="86"/>
      <c r="CPI8" s="86">
        <v>8</v>
      </c>
      <c r="CPJ8" s="86"/>
      <c r="CPK8" s="86">
        <v>9</v>
      </c>
      <c r="CPL8" s="67"/>
      <c r="CPM8" s="67">
        <v>20</v>
      </c>
      <c r="CPN8" s="67"/>
      <c r="CPO8" s="86">
        <v>88.888888888888886</v>
      </c>
      <c r="CPT8" s="86"/>
      <c r="CPU8" s="62" t="s">
        <v>487</v>
      </c>
      <c r="CPV8" s="86"/>
      <c r="CPW8" s="86">
        <v>8</v>
      </c>
      <c r="CPX8" s="86"/>
      <c r="CPY8" s="86">
        <v>9</v>
      </c>
      <c r="CPZ8" s="67"/>
      <c r="CQA8" s="67">
        <v>20</v>
      </c>
      <c r="CQB8" s="67"/>
      <c r="CQC8" s="86">
        <v>88.888888888888886</v>
      </c>
      <c r="CQH8" s="86"/>
      <c r="CQI8" s="62" t="s">
        <v>487</v>
      </c>
      <c r="CQJ8" s="86"/>
      <c r="CQK8" s="86">
        <v>9</v>
      </c>
      <c r="CQL8" s="86"/>
      <c r="CQM8" s="86">
        <v>9</v>
      </c>
      <c r="CQN8" s="67"/>
      <c r="CQO8" s="67">
        <v>20</v>
      </c>
      <c r="CQP8" s="67"/>
      <c r="CQQ8" s="86">
        <v>100</v>
      </c>
      <c r="CQV8" s="86"/>
      <c r="CQW8" s="62" t="s">
        <v>487</v>
      </c>
      <c r="CQX8" s="86"/>
      <c r="CQY8" s="86">
        <v>9</v>
      </c>
      <c r="CQZ8" s="86"/>
      <c r="CRA8" s="86">
        <v>9</v>
      </c>
      <c r="CRB8" s="67"/>
      <c r="CRC8" s="67">
        <v>20</v>
      </c>
      <c r="CRD8" s="67"/>
      <c r="CRE8" s="86">
        <v>100</v>
      </c>
      <c r="CRJ8" s="86"/>
      <c r="CRK8" s="62" t="s">
        <v>487</v>
      </c>
      <c r="CRL8" s="86"/>
      <c r="CRM8" s="86">
        <v>9</v>
      </c>
      <c r="CRN8" s="86"/>
      <c r="CRO8" s="86">
        <v>9</v>
      </c>
      <c r="CRP8" s="67"/>
      <c r="CRQ8" s="67">
        <v>20</v>
      </c>
      <c r="CRR8" s="67"/>
      <c r="CRS8" s="86">
        <v>100</v>
      </c>
      <c r="CRX8" s="86"/>
      <c r="CRY8" s="62" t="s">
        <v>487</v>
      </c>
      <c r="CRZ8" s="86"/>
      <c r="CSA8" s="86">
        <v>8</v>
      </c>
      <c r="CSB8" s="86"/>
      <c r="CSC8" s="86">
        <v>9</v>
      </c>
      <c r="CSD8" s="67"/>
      <c r="CSE8" s="67">
        <v>20</v>
      </c>
      <c r="CSF8" s="67"/>
      <c r="CSG8" s="86">
        <v>88.888888888888886</v>
      </c>
      <c r="CSL8" s="86"/>
      <c r="CSM8" s="62" t="s">
        <v>487</v>
      </c>
      <c r="CSN8" s="86"/>
      <c r="CSO8" s="86">
        <v>9</v>
      </c>
      <c r="CSP8" s="86"/>
      <c r="CSQ8" s="86">
        <v>9</v>
      </c>
      <c r="CSR8" s="67"/>
      <c r="CSS8" s="67">
        <v>20</v>
      </c>
      <c r="CST8" s="67"/>
      <c r="CSU8" s="86">
        <v>100</v>
      </c>
      <c r="CSZ8" s="86"/>
      <c r="CTA8" s="62" t="s">
        <v>487</v>
      </c>
      <c r="CTB8" s="86"/>
      <c r="CTC8" s="86">
        <v>8</v>
      </c>
      <c r="CTD8" s="86"/>
      <c r="CTE8" s="86">
        <v>9</v>
      </c>
      <c r="CTF8" s="67"/>
      <c r="CTG8" s="67">
        <v>20</v>
      </c>
      <c r="CTH8" s="67"/>
      <c r="CTI8" s="86">
        <v>88.888888888888886</v>
      </c>
      <c r="CTN8" s="86"/>
      <c r="CTO8" s="62" t="s">
        <v>487</v>
      </c>
      <c r="CTP8" s="86"/>
      <c r="CTQ8" s="86">
        <v>9</v>
      </c>
      <c r="CTR8" s="86"/>
      <c r="CTS8" s="86">
        <v>9</v>
      </c>
      <c r="CTT8" s="67"/>
      <c r="CTU8" s="67">
        <v>20</v>
      </c>
      <c r="CTV8" s="67"/>
      <c r="CTW8" s="86">
        <v>100</v>
      </c>
      <c r="CUB8" s="86"/>
      <c r="CUC8" s="62" t="s">
        <v>487</v>
      </c>
      <c r="CUD8" s="86"/>
      <c r="CUE8" s="86">
        <v>8</v>
      </c>
      <c r="CUF8" s="86"/>
      <c r="CUG8" s="86">
        <v>9</v>
      </c>
      <c r="CUH8" s="67"/>
      <c r="CUI8" s="67">
        <v>20</v>
      </c>
      <c r="CUJ8" s="67"/>
      <c r="CUK8" s="86">
        <v>88.888888888888886</v>
      </c>
      <c r="CUP8" s="86"/>
      <c r="CUQ8" s="62" t="s">
        <v>487</v>
      </c>
      <c r="CUR8" s="86"/>
      <c r="CUS8" s="86">
        <v>2</v>
      </c>
      <c r="CUT8" s="86"/>
      <c r="CUU8" s="86">
        <v>9</v>
      </c>
      <c r="CUV8" s="67"/>
      <c r="CUW8" s="67">
        <v>20</v>
      </c>
      <c r="CUX8" s="67"/>
      <c r="CUY8" s="86">
        <v>22.222222222222221</v>
      </c>
      <c r="CVD8" s="86"/>
      <c r="CVE8" s="62" t="s">
        <v>487</v>
      </c>
      <c r="CVF8" s="86"/>
      <c r="CVG8" s="86">
        <v>7</v>
      </c>
      <c r="CVH8" s="86"/>
      <c r="CVI8" s="86">
        <v>9</v>
      </c>
      <c r="CVJ8" s="67"/>
      <c r="CVK8" s="67">
        <v>20</v>
      </c>
      <c r="CVL8" s="67"/>
      <c r="CVM8" s="86">
        <v>77.777777777777786</v>
      </c>
      <c r="CVR8" s="86"/>
      <c r="CVS8" s="62" t="s">
        <v>487</v>
      </c>
      <c r="CVT8" s="86"/>
      <c r="CVU8" s="86">
        <v>8</v>
      </c>
      <c r="CVV8" s="86"/>
      <c r="CVW8" s="86">
        <v>8</v>
      </c>
      <c r="CVX8" s="67"/>
      <c r="CVY8" s="67">
        <v>17.777777777777779</v>
      </c>
      <c r="CVZ8" s="67"/>
      <c r="CWA8" s="86">
        <v>100</v>
      </c>
      <c r="CWF8" s="86"/>
      <c r="CWG8" s="62" t="s">
        <v>487</v>
      </c>
      <c r="CWH8" s="86"/>
      <c r="CWI8" s="86">
        <v>5</v>
      </c>
      <c r="CWJ8" s="86"/>
      <c r="CWK8" s="86">
        <v>8</v>
      </c>
      <c r="CWL8" s="67"/>
      <c r="CWM8" s="67">
        <v>17.777777777777779</v>
      </c>
      <c r="CWN8" s="67"/>
      <c r="CWO8" s="86">
        <v>62.5</v>
      </c>
      <c r="CWT8" s="86"/>
      <c r="CWU8" s="62" t="s">
        <v>487</v>
      </c>
      <c r="CWV8" s="86"/>
      <c r="CWW8" s="86">
        <v>7</v>
      </c>
      <c r="CWX8" s="86"/>
      <c r="CWY8" s="86">
        <v>8</v>
      </c>
      <c r="CWZ8" s="67"/>
      <c r="CXA8" s="67">
        <v>17.777777777777779</v>
      </c>
      <c r="CXB8" s="67"/>
      <c r="CXC8" s="86">
        <v>87.5</v>
      </c>
      <c r="CXH8" s="86"/>
      <c r="CXI8" s="62" t="s">
        <v>487</v>
      </c>
      <c r="CXJ8" s="86"/>
      <c r="CXK8" s="86">
        <v>7</v>
      </c>
      <c r="CXL8" s="86"/>
      <c r="CXM8" s="86">
        <v>8</v>
      </c>
      <c r="CXN8" s="67"/>
      <c r="CXO8" s="67">
        <v>17.777777777777779</v>
      </c>
      <c r="CXP8" s="67"/>
      <c r="CXQ8" s="86">
        <v>87.5</v>
      </c>
      <c r="CXV8" s="86"/>
      <c r="CXW8" s="62" t="s">
        <v>487</v>
      </c>
      <c r="CXX8" s="86"/>
      <c r="CXY8" s="86">
        <v>7</v>
      </c>
      <c r="CXZ8" s="86"/>
      <c r="CYA8" s="86">
        <v>8</v>
      </c>
      <c r="CYB8" s="67"/>
      <c r="CYC8" s="67">
        <v>17.777777777777779</v>
      </c>
      <c r="CYD8" s="67"/>
      <c r="CYE8" s="86">
        <v>87.5</v>
      </c>
      <c r="CYJ8" s="86"/>
      <c r="CYK8" s="62" t="s">
        <v>487</v>
      </c>
      <c r="CYL8" s="86"/>
      <c r="CYM8" s="86">
        <v>8</v>
      </c>
      <c r="CYN8" s="86"/>
      <c r="CYO8" s="86">
        <v>8</v>
      </c>
      <c r="CYP8" s="67"/>
      <c r="CYQ8" s="67">
        <v>17.777777777777779</v>
      </c>
      <c r="CYR8" s="67"/>
      <c r="CYS8" s="86">
        <v>100</v>
      </c>
      <c r="CYX8" s="86"/>
      <c r="CYY8" s="62" t="s">
        <v>487</v>
      </c>
      <c r="CYZ8" s="86"/>
      <c r="CZA8" s="86">
        <v>5</v>
      </c>
      <c r="CZB8" s="86"/>
      <c r="CZC8" s="86">
        <v>8</v>
      </c>
      <c r="CZD8" s="67"/>
      <c r="CZE8" s="67">
        <v>17.777777777777779</v>
      </c>
      <c r="CZF8" s="67"/>
      <c r="CZG8" s="86">
        <v>62.5</v>
      </c>
      <c r="CZL8" s="86"/>
      <c r="CZM8" s="62" t="s">
        <v>487</v>
      </c>
      <c r="CZN8" s="86"/>
      <c r="CZO8" s="86">
        <v>6</v>
      </c>
      <c r="CZP8" s="86"/>
      <c r="CZQ8" s="86">
        <v>8</v>
      </c>
      <c r="CZR8" s="67"/>
      <c r="CZS8" s="67">
        <v>17.777777777777779</v>
      </c>
      <c r="CZT8" s="67"/>
      <c r="CZU8" s="86">
        <v>75</v>
      </c>
      <c r="CZZ8" s="86"/>
      <c r="DAA8" s="62" t="s">
        <v>487</v>
      </c>
      <c r="DAB8" s="86"/>
      <c r="DAC8" s="86">
        <v>6</v>
      </c>
      <c r="DAD8" s="86"/>
      <c r="DAE8" s="86">
        <v>8</v>
      </c>
      <c r="DAF8" s="67"/>
      <c r="DAG8" s="67">
        <v>17.777777777777779</v>
      </c>
      <c r="DAH8" s="67"/>
      <c r="DAI8" s="86">
        <v>75</v>
      </c>
      <c r="DAN8" s="86"/>
      <c r="DAO8" s="62" t="s">
        <v>487</v>
      </c>
      <c r="DAP8" s="86"/>
      <c r="DAQ8" s="86">
        <v>6</v>
      </c>
      <c r="DAR8" s="86"/>
      <c r="DAS8" s="86">
        <v>8</v>
      </c>
      <c r="DAT8" s="67"/>
      <c r="DAU8" s="67">
        <v>17.777777777777779</v>
      </c>
      <c r="DAV8" s="67"/>
      <c r="DAW8" s="86">
        <v>75</v>
      </c>
      <c r="DBB8" s="86"/>
      <c r="DBC8" s="62" t="s">
        <v>487</v>
      </c>
      <c r="DBD8" s="86"/>
      <c r="DBE8" s="86">
        <v>8</v>
      </c>
      <c r="DBF8" s="86"/>
      <c r="DBG8" s="86">
        <v>8</v>
      </c>
      <c r="DBH8" s="67"/>
      <c r="DBI8" s="67">
        <v>17.777777777777779</v>
      </c>
      <c r="DBJ8" s="67"/>
      <c r="DBK8" s="86">
        <v>100</v>
      </c>
      <c r="DBP8" s="86"/>
      <c r="DBQ8" s="62" t="s">
        <v>487</v>
      </c>
      <c r="DBR8" s="86"/>
      <c r="DBS8" s="86">
        <v>6</v>
      </c>
      <c r="DBT8" s="86"/>
      <c r="DBU8" s="86">
        <v>9</v>
      </c>
      <c r="DBV8" s="67"/>
      <c r="DBW8" s="67">
        <v>20</v>
      </c>
      <c r="DBX8" s="67"/>
      <c r="DBY8" s="86">
        <v>66.666666666666657</v>
      </c>
      <c r="DCD8" s="86"/>
      <c r="DCE8" s="62" t="s">
        <v>487</v>
      </c>
      <c r="DCF8" s="86"/>
      <c r="DCG8" s="86">
        <v>9</v>
      </c>
      <c r="DCH8" s="86"/>
      <c r="DCI8" s="86">
        <v>9</v>
      </c>
      <c r="DCJ8" s="67"/>
      <c r="DCK8" s="67">
        <v>20</v>
      </c>
      <c r="DCL8" s="67"/>
      <c r="DCM8" s="86">
        <v>100</v>
      </c>
      <c r="DCR8" s="86"/>
      <c r="DCS8" s="62" t="s">
        <v>487</v>
      </c>
      <c r="DCT8" s="86"/>
      <c r="DCU8" s="86">
        <v>8</v>
      </c>
      <c r="DCV8" s="86"/>
      <c r="DCW8" s="86">
        <v>9</v>
      </c>
      <c r="DCX8" s="67"/>
      <c r="DCY8" s="67">
        <v>20</v>
      </c>
      <c r="DCZ8" s="67"/>
      <c r="DDA8" s="86">
        <v>88.888888888888886</v>
      </c>
      <c r="DDF8" s="86"/>
      <c r="DDG8" s="62" t="s">
        <v>487</v>
      </c>
      <c r="DDH8" s="86"/>
      <c r="DDI8" s="86">
        <v>8</v>
      </c>
      <c r="DDJ8" s="86"/>
      <c r="DDK8" s="86">
        <v>9</v>
      </c>
      <c r="DDL8" s="67"/>
      <c r="DDM8" s="67">
        <v>20</v>
      </c>
      <c r="DDN8" s="67"/>
      <c r="DDO8" s="86">
        <v>88.888888888888886</v>
      </c>
      <c r="DDT8" s="86"/>
      <c r="DDU8" s="62" t="s">
        <v>487</v>
      </c>
      <c r="DDV8" s="86"/>
      <c r="DDW8" s="86">
        <v>6</v>
      </c>
      <c r="DDX8" s="86"/>
      <c r="DDY8" s="86">
        <v>9</v>
      </c>
      <c r="DDZ8" s="67"/>
      <c r="DEA8" s="67">
        <v>20</v>
      </c>
      <c r="DEB8" s="67"/>
      <c r="DEC8" s="86">
        <v>66.666666666666657</v>
      </c>
      <c r="DEH8" s="86"/>
      <c r="DEI8" s="62" t="s">
        <v>487</v>
      </c>
      <c r="DEJ8" s="86"/>
      <c r="DEK8" s="86">
        <v>7</v>
      </c>
      <c r="DEL8" s="86"/>
      <c r="DEM8" s="86">
        <v>9</v>
      </c>
      <c r="DEN8" s="67"/>
      <c r="DEO8" s="67">
        <v>20</v>
      </c>
      <c r="DEP8" s="67"/>
      <c r="DEQ8" s="86">
        <v>77.777777777777786</v>
      </c>
      <c r="DEV8" s="86"/>
      <c r="DEW8" s="62" t="s">
        <v>487</v>
      </c>
      <c r="DEX8" s="86"/>
      <c r="DEY8" s="86">
        <v>5</v>
      </c>
      <c r="DEZ8" s="86"/>
      <c r="DFA8" s="86">
        <v>9</v>
      </c>
      <c r="DFB8" s="67"/>
      <c r="DFC8" s="67">
        <v>20</v>
      </c>
      <c r="DFD8" s="67"/>
      <c r="DFE8" s="86">
        <v>55.555555555555557</v>
      </c>
      <c r="DFJ8" s="86"/>
      <c r="DFK8" s="62" t="s">
        <v>487</v>
      </c>
      <c r="DFL8" s="86"/>
      <c r="DFM8" s="86">
        <v>9</v>
      </c>
      <c r="DFN8" s="86"/>
      <c r="DFO8" s="86">
        <v>9</v>
      </c>
      <c r="DFP8" s="67"/>
      <c r="DFQ8" s="67">
        <v>20</v>
      </c>
      <c r="DFR8" s="67"/>
      <c r="DFS8" s="86">
        <v>100</v>
      </c>
      <c r="DFX8" s="86"/>
      <c r="DFY8" s="62" t="s">
        <v>487</v>
      </c>
      <c r="DFZ8" s="86"/>
      <c r="DGA8" s="86">
        <v>6</v>
      </c>
      <c r="DGB8" s="86"/>
      <c r="DGC8" s="86">
        <v>9</v>
      </c>
      <c r="DGD8" s="67"/>
      <c r="DGE8" s="67">
        <v>20</v>
      </c>
      <c r="DGF8" s="67"/>
      <c r="DGG8" s="86">
        <v>66.666666666666657</v>
      </c>
      <c r="DGL8" s="86"/>
      <c r="DGM8" s="62" t="s">
        <v>487</v>
      </c>
      <c r="DGN8" s="86"/>
      <c r="DGO8" s="86">
        <v>9</v>
      </c>
      <c r="DGP8" s="86"/>
      <c r="DGQ8" s="86">
        <v>9</v>
      </c>
      <c r="DGR8" s="67"/>
      <c r="DGS8" s="67">
        <v>20</v>
      </c>
      <c r="DGT8" s="67"/>
      <c r="DGU8" s="86">
        <v>100</v>
      </c>
      <c r="DGZ8" s="86"/>
      <c r="DHA8" s="62" t="s">
        <v>487</v>
      </c>
      <c r="DHB8" s="86"/>
      <c r="DHC8" s="86">
        <v>8</v>
      </c>
      <c r="DHD8" s="86"/>
      <c r="DHE8" s="86">
        <v>9</v>
      </c>
      <c r="DHF8" s="67"/>
      <c r="DHG8" s="67">
        <v>20</v>
      </c>
      <c r="DHH8" s="67"/>
      <c r="DHI8" s="86">
        <v>88.888888888888886</v>
      </c>
      <c r="DHN8" s="86"/>
      <c r="DHO8" s="62" t="s">
        <v>487</v>
      </c>
      <c r="DHP8" s="86"/>
      <c r="DHQ8" s="86">
        <v>8</v>
      </c>
      <c r="DHR8" s="86"/>
      <c r="DHS8" s="86">
        <v>9</v>
      </c>
      <c r="DHT8" s="67"/>
      <c r="DHU8" s="67">
        <v>20</v>
      </c>
      <c r="DHV8" s="67"/>
      <c r="DHW8" s="86">
        <v>88.888888888888886</v>
      </c>
      <c r="DIB8" s="86"/>
      <c r="DIC8" s="62" t="s">
        <v>487</v>
      </c>
      <c r="DID8" s="86"/>
      <c r="DIE8" s="86">
        <v>8</v>
      </c>
      <c r="DIF8" s="86"/>
      <c r="DIG8" s="86">
        <v>9</v>
      </c>
      <c r="DIH8" s="67"/>
      <c r="DII8" s="67">
        <v>20</v>
      </c>
      <c r="DIJ8" s="67"/>
      <c r="DIK8" s="86">
        <v>88.888888888888886</v>
      </c>
      <c r="DIP8" s="86"/>
      <c r="DIQ8" s="62" t="s">
        <v>487</v>
      </c>
      <c r="DIR8" s="86"/>
      <c r="DIS8" s="86">
        <v>6</v>
      </c>
      <c r="DIT8" s="86"/>
      <c r="DIU8" s="86">
        <v>9</v>
      </c>
      <c r="DIV8" s="67"/>
      <c r="DIW8" s="67">
        <v>20</v>
      </c>
      <c r="DIX8" s="67"/>
      <c r="DIY8" s="86">
        <v>66.666666666666657</v>
      </c>
      <c r="DJD8" s="86"/>
      <c r="DJE8" s="62" t="s">
        <v>487</v>
      </c>
      <c r="DJF8" s="86"/>
      <c r="DJG8" s="86">
        <v>9</v>
      </c>
      <c r="DJH8" s="86"/>
      <c r="DJI8" s="86">
        <v>9</v>
      </c>
      <c r="DJJ8" s="67"/>
      <c r="DJK8" s="67">
        <v>20</v>
      </c>
      <c r="DJL8" s="67"/>
      <c r="DJM8" s="86">
        <v>100</v>
      </c>
      <c r="DJR8" s="86"/>
      <c r="DJS8" s="62" t="s">
        <v>487</v>
      </c>
      <c r="DJT8" s="86"/>
      <c r="DJU8" s="86">
        <v>8</v>
      </c>
      <c r="DJV8" s="86"/>
      <c r="DJW8" s="86">
        <v>9</v>
      </c>
      <c r="DJX8" s="67"/>
      <c r="DJY8" s="67">
        <v>20</v>
      </c>
      <c r="DJZ8" s="67"/>
      <c r="DKA8" s="86">
        <v>88.888888888888886</v>
      </c>
      <c r="DKF8" s="86"/>
      <c r="DKG8" s="62" t="s">
        <v>487</v>
      </c>
      <c r="DKH8" s="86"/>
      <c r="DKI8" s="86">
        <v>7</v>
      </c>
      <c r="DKJ8" s="86"/>
      <c r="DKK8" s="86">
        <v>9</v>
      </c>
      <c r="DKL8" s="67"/>
      <c r="DKM8" s="67">
        <v>20</v>
      </c>
      <c r="DKN8" s="67"/>
      <c r="DKO8" s="86">
        <v>77.777777777777786</v>
      </c>
      <c r="DKT8" s="86"/>
      <c r="DKU8" s="62" t="s">
        <v>487</v>
      </c>
      <c r="DKV8" s="86"/>
      <c r="DKW8" s="86">
        <v>7</v>
      </c>
      <c r="DKX8" s="86"/>
      <c r="DKY8" s="86">
        <v>9</v>
      </c>
      <c r="DKZ8" s="67"/>
      <c r="DLA8" s="67">
        <v>20</v>
      </c>
      <c r="DLB8" s="67"/>
      <c r="DLC8" s="86">
        <v>77.777777777777786</v>
      </c>
      <c r="DLH8" s="86"/>
      <c r="DLI8" s="62" t="s">
        <v>487</v>
      </c>
      <c r="DLJ8" s="86"/>
      <c r="DLK8" s="86">
        <v>8</v>
      </c>
      <c r="DLL8" s="86"/>
      <c r="DLM8" s="86">
        <v>9</v>
      </c>
      <c r="DLN8" s="67"/>
      <c r="DLO8" s="67">
        <v>20</v>
      </c>
      <c r="DLP8" s="67"/>
      <c r="DLQ8" s="86">
        <v>88.888888888888886</v>
      </c>
      <c r="DLV8" s="86"/>
      <c r="DLW8" s="62" t="s">
        <v>487</v>
      </c>
      <c r="DLX8" s="86"/>
      <c r="DLY8" s="86">
        <v>5</v>
      </c>
      <c r="DLZ8" s="86"/>
      <c r="DMA8" s="86">
        <v>9</v>
      </c>
      <c r="DMB8" s="67"/>
      <c r="DMC8" s="67">
        <v>20</v>
      </c>
      <c r="DMD8" s="67"/>
      <c r="DME8" s="86">
        <v>55.555555555555557</v>
      </c>
      <c r="DMJ8" s="86"/>
      <c r="DMK8" s="62" t="s">
        <v>487</v>
      </c>
      <c r="DML8" s="86"/>
      <c r="DMM8" s="86">
        <v>6</v>
      </c>
      <c r="DMN8" s="86"/>
      <c r="DMO8" s="86">
        <v>9</v>
      </c>
      <c r="DMP8" s="67"/>
      <c r="DMQ8" s="67">
        <v>20</v>
      </c>
      <c r="DMR8" s="67"/>
      <c r="DMS8" s="86">
        <v>66.666666666666657</v>
      </c>
      <c r="DMX8" s="86"/>
      <c r="DMY8" s="62" t="s">
        <v>487</v>
      </c>
      <c r="DMZ8" s="86"/>
      <c r="DNA8" s="86">
        <v>7</v>
      </c>
      <c r="DNB8" s="86"/>
      <c r="DNC8" s="86">
        <v>9</v>
      </c>
      <c r="DND8" s="67"/>
      <c r="DNE8" s="67">
        <v>20</v>
      </c>
      <c r="DNF8" s="67"/>
      <c r="DNG8" s="86">
        <v>77.777777777777786</v>
      </c>
      <c r="DNL8" s="86"/>
      <c r="DNM8" s="62" t="s">
        <v>487</v>
      </c>
      <c r="DNN8" s="86"/>
      <c r="DNO8" s="86">
        <v>7</v>
      </c>
      <c r="DNP8" s="86"/>
      <c r="DNQ8" s="86">
        <v>9</v>
      </c>
      <c r="DNR8" s="67"/>
      <c r="DNS8" s="67">
        <v>20</v>
      </c>
      <c r="DNT8" s="67"/>
      <c r="DNU8" s="86">
        <v>77.777777777777786</v>
      </c>
      <c r="DNZ8" s="86"/>
      <c r="DOA8" s="62" t="s">
        <v>487</v>
      </c>
      <c r="DOB8" s="86"/>
      <c r="DOC8" s="86">
        <v>7</v>
      </c>
      <c r="DOD8" s="86"/>
      <c r="DOE8" s="86">
        <v>9</v>
      </c>
      <c r="DOF8" s="67"/>
      <c r="DOG8" s="67">
        <v>20</v>
      </c>
      <c r="DOH8" s="67"/>
      <c r="DOI8" s="86">
        <v>77.777777777777786</v>
      </c>
      <c r="DON8" s="86"/>
      <c r="DOO8" s="62" t="s">
        <v>487</v>
      </c>
      <c r="DOP8" s="86"/>
      <c r="DOQ8" s="86">
        <v>6</v>
      </c>
      <c r="DOR8" s="86"/>
      <c r="DOS8" s="86">
        <v>9</v>
      </c>
      <c r="DOT8" s="67"/>
      <c r="DOU8" s="67">
        <v>20</v>
      </c>
      <c r="DOV8" s="67"/>
      <c r="DOW8" s="86">
        <v>66.666666666666657</v>
      </c>
      <c r="DPB8" s="86"/>
      <c r="DPC8" s="62" t="s">
        <v>487</v>
      </c>
      <c r="DPD8" s="86"/>
      <c r="DPE8" s="86">
        <v>6</v>
      </c>
      <c r="DPF8" s="86"/>
      <c r="DPG8" s="86">
        <v>9</v>
      </c>
      <c r="DPH8" s="67"/>
      <c r="DPI8" s="67">
        <v>20</v>
      </c>
      <c r="DPJ8" s="67"/>
      <c r="DPK8" s="86">
        <v>66.666666666666657</v>
      </c>
      <c r="DPP8" s="86"/>
      <c r="DPQ8" s="62" t="s">
        <v>487</v>
      </c>
      <c r="DPR8" s="86"/>
      <c r="DPS8" s="86">
        <v>6</v>
      </c>
      <c r="DPT8" s="86"/>
      <c r="DPU8" s="86">
        <v>9</v>
      </c>
      <c r="DPV8" s="67"/>
      <c r="DPW8" s="67">
        <v>20</v>
      </c>
      <c r="DPX8" s="67"/>
      <c r="DPY8" s="86">
        <v>66.666666666666657</v>
      </c>
      <c r="DQD8" s="86"/>
      <c r="DQE8" s="62" t="s">
        <v>487</v>
      </c>
      <c r="DQF8" s="86"/>
      <c r="DQG8" s="86">
        <v>7</v>
      </c>
      <c r="DQH8" s="86"/>
      <c r="DQI8" s="86">
        <v>9</v>
      </c>
      <c r="DQJ8" s="67"/>
      <c r="DQK8" s="67">
        <v>20</v>
      </c>
      <c r="DQL8" s="67"/>
      <c r="DQM8" s="86">
        <v>77.777777777777786</v>
      </c>
      <c r="DQR8" s="86"/>
      <c r="DQS8" s="62" t="s">
        <v>487</v>
      </c>
      <c r="DQT8" s="86"/>
      <c r="DQU8" s="86">
        <v>8</v>
      </c>
      <c r="DQV8" s="86"/>
      <c r="DQW8" s="86">
        <v>9</v>
      </c>
      <c r="DQX8" s="67"/>
      <c r="DQY8" s="67">
        <v>20</v>
      </c>
      <c r="DQZ8" s="67"/>
      <c r="DRA8" s="86">
        <v>88.888888888888886</v>
      </c>
      <c r="DRF8" s="86"/>
      <c r="DRG8" s="62" t="s">
        <v>487</v>
      </c>
      <c r="DRH8" s="86"/>
      <c r="DRI8" s="86">
        <v>5</v>
      </c>
      <c r="DRJ8" s="86"/>
      <c r="DRK8" s="86">
        <v>9</v>
      </c>
      <c r="DRL8" s="67"/>
      <c r="DRM8" s="67">
        <v>20</v>
      </c>
      <c r="DRN8" s="67"/>
      <c r="DRO8" s="86">
        <v>55.555555555555557</v>
      </c>
      <c r="DRT8" s="86"/>
      <c r="DRU8" s="62" t="s">
        <v>487</v>
      </c>
      <c r="DRV8" s="86"/>
      <c r="DRW8" s="86">
        <v>6</v>
      </c>
      <c r="DRX8" s="86"/>
      <c r="DRY8" s="86">
        <v>9</v>
      </c>
      <c r="DRZ8" s="67"/>
      <c r="DSA8" s="67">
        <v>20</v>
      </c>
      <c r="DSB8" s="67"/>
      <c r="DSC8" s="86">
        <v>66.666666666666657</v>
      </c>
      <c r="DSH8" s="86"/>
      <c r="DSI8" s="62" t="s">
        <v>487</v>
      </c>
      <c r="DSJ8" s="86"/>
      <c r="DSK8" s="86">
        <v>6</v>
      </c>
      <c r="DSL8" s="86"/>
      <c r="DSM8" s="86">
        <v>9</v>
      </c>
      <c r="DSN8" s="67"/>
      <c r="DSO8" s="67">
        <v>20</v>
      </c>
      <c r="DSP8" s="67"/>
      <c r="DSQ8" s="86">
        <v>66.666666666666657</v>
      </c>
      <c r="DSV8" s="86"/>
      <c r="DSW8" s="62" t="s">
        <v>487</v>
      </c>
      <c r="DSX8" s="86"/>
      <c r="DSY8" s="86">
        <v>7</v>
      </c>
      <c r="DSZ8" s="86"/>
      <c r="DTA8" s="86">
        <v>9</v>
      </c>
      <c r="DTB8" s="67"/>
      <c r="DTC8" s="67">
        <v>20</v>
      </c>
      <c r="DTD8" s="67"/>
      <c r="DTE8" s="86">
        <v>77.777777777777786</v>
      </c>
      <c r="DTJ8" s="86"/>
      <c r="DTK8" s="62" t="s">
        <v>487</v>
      </c>
      <c r="DTL8" s="86"/>
      <c r="DTM8" s="86">
        <v>9</v>
      </c>
      <c r="DTN8" s="86"/>
      <c r="DTO8" s="86">
        <v>9</v>
      </c>
      <c r="DTP8" s="67"/>
      <c r="DTQ8" s="67">
        <v>16.666666666666664</v>
      </c>
      <c r="DTR8" s="67"/>
      <c r="DTS8" s="86">
        <v>100</v>
      </c>
      <c r="DTX8" s="86"/>
      <c r="DTY8" s="62" t="s">
        <v>487</v>
      </c>
      <c r="DTZ8" s="86"/>
      <c r="DUA8" s="86">
        <v>8</v>
      </c>
      <c r="DUB8" s="86"/>
      <c r="DUC8" s="86">
        <v>9</v>
      </c>
      <c r="DUD8" s="67"/>
      <c r="DUE8" s="67">
        <v>16.666666666666664</v>
      </c>
      <c r="DUF8" s="67"/>
      <c r="DUG8" s="86">
        <v>88.888888888888886</v>
      </c>
      <c r="DUL8" s="86"/>
      <c r="DUM8" s="62" t="s">
        <v>487</v>
      </c>
      <c r="DUN8" s="86"/>
      <c r="DUO8" s="86">
        <v>9</v>
      </c>
      <c r="DUP8" s="86"/>
      <c r="DUQ8" s="86">
        <v>9</v>
      </c>
      <c r="DUR8" s="67"/>
      <c r="DUS8" s="67">
        <v>16.666666666666664</v>
      </c>
      <c r="DUT8" s="67"/>
      <c r="DUU8" s="86">
        <v>100</v>
      </c>
      <c r="DUZ8" s="86"/>
      <c r="DVA8" s="62" t="s">
        <v>487</v>
      </c>
      <c r="DVB8" s="86"/>
      <c r="DVC8" s="86">
        <v>9</v>
      </c>
      <c r="DVD8" s="86"/>
      <c r="DVE8" s="86">
        <v>9</v>
      </c>
      <c r="DVF8" s="67"/>
      <c r="DVG8" s="67">
        <v>16.666666666666664</v>
      </c>
      <c r="DVH8" s="67"/>
      <c r="DVI8" s="86">
        <v>100</v>
      </c>
      <c r="DVN8" s="86"/>
      <c r="DVO8" s="62" t="s">
        <v>487</v>
      </c>
      <c r="DVP8" s="86"/>
      <c r="DVQ8" s="86">
        <v>9</v>
      </c>
      <c r="DVR8" s="86"/>
      <c r="DVS8" s="86">
        <v>9</v>
      </c>
      <c r="DVT8" s="67"/>
      <c r="DVU8" s="67">
        <v>16.666666666666664</v>
      </c>
      <c r="DVV8" s="67"/>
      <c r="DVW8" s="86">
        <v>100</v>
      </c>
      <c r="DWB8" s="86"/>
      <c r="DWC8" s="62" t="s">
        <v>487</v>
      </c>
      <c r="DWD8" s="86"/>
      <c r="DWE8" s="86">
        <v>9</v>
      </c>
      <c r="DWF8" s="86"/>
      <c r="DWG8" s="86">
        <v>9</v>
      </c>
      <c r="DWH8" s="67"/>
      <c r="DWI8" s="67">
        <v>16.666666666666664</v>
      </c>
      <c r="DWJ8" s="67"/>
      <c r="DWK8" s="86">
        <v>100</v>
      </c>
      <c r="DWP8" s="86"/>
      <c r="DWQ8" s="62" t="s">
        <v>487</v>
      </c>
      <c r="DWR8" s="86"/>
      <c r="DWS8" s="86">
        <v>8</v>
      </c>
      <c r="DWT8" s="86"/>
      <c r="DWU8" s="86">
        <v>9</v>
      </c>
      <c r="DWV8" s="67"/>
      <c r="DWW8" s="67">
        <v>16.666666666666664</v>
      </c>
      <c r="DWX8" s="67"/>
      <c r="DWY8" s="86">
        <v>88.888888888888886</v>
      </c>
      <c r="DXD8" s="86"/>
      <c r="DXE8" s="62" t="s">
        <v>487</v>
      </c>
      <c r="DXF8" s="86"/>
      <c r="DXG8" s="86">
        <v>9</v>
      </c>
      <c r="DXH8" s="86"/>
      <c r="DXI8" s="86">
        <v>9</v>
      </c>
      <c r="DXJ8" s="67"/>
      <c r="DXK8" s="67">
        <v>16.666666666666664</v>
      </c>
      <c r="DXL8" s="67"/>
      <c r="DXM8" s="86">
        <v>100</v>
      </c>
      <c r="DXR8" s="86"/>
      <c r="DXS8" s="62" t="s">
        <v>487</v>
      </c>
      <c r="DXT8" s="86"/>
      <c r="DXU8" s="86">
        <v>9</v>
      </c>
      <c r="DXV8" s="86"/>
      <c r="DXW8" s="86">
        <v>9</v>
      </c>
      <c r="DXX8" s="67"/>
      <c r="DXY8" s="67">
        <v>16.666666666666664</v>
      </c>
      <c r="DXZ8" s="67"/>
      <c r="DYA8" s="86">
        <v>100</v>
      </c>
      <c r="DYF8" s="86"/>
      <c r="DYG8" s="62" t="s">
        <v>487</v>
      </c>
      <c r="DYH8" s="86"/>
      <c r="DYI8" s="86">
        <v>8</v>
      </c>
      <c r="DYJ8" s="86"/>
      <c r="DYK8" s="86">
        <v>9</v>
      </c>
      <c r="DYL8" s="67"/>
      <c r="DYM8" s="67">
        <v>16.666666666666664</v>
      </c>
      <c r="DYN8" s="67"/>
      <c r="DYO8" s="86">
        <v>88.888888888888886</v>
      </c>
      <c r="DYT8" s="86"/>
      <c r="DYU8" s="62" t="s">
        <v>487</v>
      </c>
      <c r="DYV8" s="86"/>
      <c r="DYW8" s="86">
        <v>7</v>
      </c>
      <c r="DYX8" s="86"/>
      <c r="DYY8" s="86">
        <v>9</v>
      </c>
      <c r="DYZ8" s="67"/>
      <c r="DZA8" s="67">
        <v>16.666666666666664</v>
      </c>
      <c r="DZB8" s="67"/>
      <c r="DZC8" s="86">
        <v>77.777777777777786</v>
      </c>
      <c r="DZH8" s="86"/>
      <c r="DZI8" s="62" t="s">
        <v>487</v>
      </c>
      <c r="DZJ8" s="86"/>
      <c r="DZK8" s="86">
        <v>7</v>
      </c>
      <c r="DZL8" s="86"/>
      <c r="DZM8" s="86">
        <v>9</v>
      </c>
      <c r="DZN8" s="67"/>
      <c r="DZO8" s="67">
        <v>16.666666666666664</v>
      </c>
      <c r="DZP8" s="67"/>
      <c r="DZQ8" s="86">
        <v>77.777777777777786</v>
      </c>
      <c r="DZV8" s="86"/>
      <c r="DZW8" s="62" t="s">
        <v>487</v>
      </c>
      <c r="DZX8" s="86"/>
      <c r="DZY8" s="86">
        <v>6</v>
      </c>
      <c r="DZZ8" s="86"/>
      <c r="EAA8" s="86">
        <v>9</v>
      </c>
      <c r="EAB8" s="67"/>
      <c r="EAC8" s="67">
        <v>16.666666666666664</v>
      </c>
      <c r="EAD8" s="67"/>
      <c r="EAE8" s="86">
        <v>66.666666666666657</v>
      </c>
      <c r="EAJ8" s="86"/>
      <c r="EAK8" s="62" t="s">
        <v>487</v>
      </c>
      <c r="EAL8" s="86"/>
      <c r="EAM8" s="86">
        <v>6</v>
      </c>
      <c r="EAN8" s="86"/>
      <c r="EAO8" s="86">
        <v>9</v>
      </c>
      <c r="EAP8" s="67"/>
      <c r="EAQ8" s="67">
        <v>16.666666666666664</v>
      </c>
      <c r="EAR8" s="67"/>
      <c r="EAS8" s="86">
        <v>66.666666666666657</v>
      </c>
      <c r="EAX8" s="86"/>
      <c r="EAY8" s="62" t="s">
        <v>487</v>
      </c>
      <c r="EAZ8" s="86"/>
      <c r="EBA8" s="86">
        <v>9</v>
      </c>
      <c r="EBB8" s="86"/>
      <c r="EBC8" s="86">
        <v>9</v>
      </c>
      <c r="EBD8" s="67"/>
      <c r="EBE8" s="67">
        <v>16.666666666666664</v>
      </c>
      <c r="EBF8" s="67"/>
      <c r="EBG8" s="86">
        <v>100</v>
      </c>
      <c r="EBL8" s="86"/>
      <c r="EBM8" s="62" t="s">
        <v>487</v>
      </c>
      <c r="EBN8" s="86"/>
      <c r="EBO8" s="86">
        <v>7</v>
      </c>
      <c r="EBP8" s="86"/>
      <c r="EBQ8" s="86">
        <v>9</v>
      </c>
      <c r="EBR8" s="67"/>
      <c r="EBS8" s="67">
        <v>16.666666666666664</v>
      </c>
      <c r="EBT8" s="67"/>
      <c r="EBU8" s="86">
        <v>77.777777777777786</v>
      </c>
      <c r="EBZ8" s="86"/>
      <c r="ECA8" s="62" t="s">
        <v>487</v>
      </c>
      <c r="ECB8" s="86"/>
      <c r="ECC8" s="86">
        <v>9</v>
      </c>
      <c r="ECD8" s="86"/>
      <c r="ECE8" s="86">
        <v>9</v>
      </c>
      <c r="ECF8" s="67"/>
      <c r="ECG8" s="67">
        <v>16.666666666666664</v>
      </c>
      <c r="ECH8" s="67"/>
      <c r="ECI8" s="86">
        <v>100</v>
      </c>
      <c r="ECN8" s="86"/>
      <c r="ECO8" s="62" t="s">
        <v>487</v>
      </c>
      <c r="ECP8" s="86"/>
      <c r="ECQ8" s="86">
        <v>8</v>
      </c>
      <c r="ECR8" s="86"/>
      <c r="ECS8" s="86">
        <v>9</v>
      </c>
      <c r="ECT8" s="67"/>
      <c r="ECU8" s="67">
        <v>16.666666666666664</v>
      </c>
      <c r="ECV8" s="67"/>
      <c r="ECW8" s="86">
        <v>88.888888888888886</v>
      </c>
      <c r="EDB8" s="86"/>
      <c r="EDC8" s="62" t="s">
        <v>487</v>
      </c>
      <c r="EDD8" s="86"/>
      <c r="EDE8" s="86">
        <v>8</v>
      </c>
      <c r="EDF8" s="86"/>
      <c r="EDG8" s="86">
        <v>9</v>
      </c>
      <c r="EDH8" s="67"/>
      <c r="EDI8" s="67">
        <v>16.666666666666664</v>
      </c>
      <c r="EDJ8" s="67"/>
      <c r="EDK8" s="86">
        <v>88.888888888888886</v>
      </c>
      <c r="EDP8" s="86"/>
      <c r="EDQ8" s="62" t="s">
        <v>487</v>
      </c>
      <c r="EDR8" s="86"/>
      <c r="EDS8" s="86">
        <v>9</v>
      </c>
      <c r="EDT8" s="86"/>
      <c r="EDU8" s="86">
        <v>9</v>
      </c>
      <c r="EDV8" s="67"/>
      <c r="EDW8" s="67">
        <v>16.666666666666664</v>
      </c>
      <c r="EDX8" s="67"/>
      <c r="EDY8" s="86">
        <v>100</v>
      </c>
      <c r="EED8" s="86"/>
      <c r="EEE8" s="62" t="s">
        <v>487</v>
      </c>
      <c r="EEF8" s="86"/>
      <c r="EEG8" s="86">
        <v>9</v>
      </c>
      <c r="EEH8" s="86"/>
      <c r="EEI8" s="86">
        <v>9</v>
      </c>
      <c r="EEJ8" s="67"/>
      <c r="EEK8" s="67">
        <v>16.666666666666664</v>
      </c>
      <c r="EEL8" s="67"/>
      <c r="EEM8" s="86">
        <v>100</v>
      </c>
      <c r="EER8" s="86"/>
      <c r="EES8" s="62" t="s">
        <v>487</v>
      </c>
      <c r="EET8" s="86"/>
      <c r="EEU8" s="86">
        <v>8</v>
      </c>
      <c r="EEV8" s="86"/>
      <c r="EEW8" s="86">
        <v>9</v>
      </c>
      <c r="EEX8" s="67"/>
      <c r="EEY8" s="67">
        <v>16.666666666666664</v>
      </c>
      <c r="EEZ8" s="67"/>
      <c r="EFA8" s="86">
        <v>88.888888888888886</v>
      </c>
      <c r="EFF8" s="86"/>
      <c r="EFG8" s="62" t="s">
        <v>487</v>
      </c>
      <c r="EFH8" s="86"/>
      <c r="EFI8" s="86">
        <v>8</v>
      </c>
      <c r="EFJ8" s="86"/>
      <c r="EFK8" s="86">
        <v>9</v>
      </c>
      <c r="EFL8" s="67"/>
      <c r="EFM8" s="67">
        <v>16.666666666666664</v>
      </c>
      <c r="EFN8" s="67"/>
      <c r="EFO8" s="86">
        <v>88.888888888888886</v>
      </c>
      <c r="EFT8" s="86"/>
      <c r="EFU8" s="62" t="s">
        <v>487</v>
      </c>
      <c r="EFV8" s="86"/>
      <c r="EFW8" s="86">
        <v>8</v>
      </c>
      <c r="EFX8" s="86"/>
      <c r="EFY8" s="86">
        <v>9</v>
      </c>
      <c r="EFZ8" s="67"/>
      <c r="EGA8" s="67">
        <v>16.666666666666664</v>
      </c>
      <c r="EGB8" s="67"/>
      <c r="EGC8" s="86">
        <v>88.888888888888886</v>
      </c>
      <c r="EGH8" s="86"/>
      <c r="EGI8" s="62" t="s">
        <v>487</v>
      </c>
      <c r="EGJ8" s="86"/>
      <c r="EGK8" s="86">
        <v>7</v>
      </c>
      <c r="EGL8" s="86"/>
      <c r="EGM8" s="86">
        <v>9</v>
      </c>
      <c r="EGN8" s="67"/>
      <c r="EGO8" s="67">
        <v>16.666666666666664</v>
      </c>
      <c r="EGP8" s="67"/>
      <c r="EGQ8" s="86">
        <v>77.777777777777786</v>
      </c>
      <c r="EGV8" s="86"/>
      <c r="EGW8" s="62" t="s">
        <v>487</v>
      </c>
      <c r="EGX8" s="86"/>
      <c r="EGY8" s="86">
        <v>9</v>
      </c>
      <c r="EGZ8" s="86"/>
      <c r="EHA8" s="86">
        <v>9</v>
      </c>
      <c r="EHB8" s="67"/>
      <c r="EHC8" s="67">
        <v>16.666666666666664</v>
      </c>
      <c r="EHD8" s="67"/>
      <c r="EHE8" s="86">
        <v>100</v>
      </c>
      <c r="EHJ8" s="86"/>
      <c r="EHK8" s="62" t="s">
        <v>487</v>
      </c>
      <c r="EHL8" s="86"/>
      <c r="EHM8" s="86">
        <v>7</v>
      </c>
      <c r="EHN8" s="86"/>
      <c r="EHO8" s="86">
        <v>9</v>
      </c>
      <c r="EHP8" s="67"/>
      <c r="EHQ8" s="67">
        <v>16.666666666666664</v>
      </c>
      <c r="EHR8" s="67"/>
      <c r="EHS8" s="86">
        <v>77.777777777777786</v>
      </c>
      <c r="EHX8" s="86"/>
      <c r="EHY8" s="62" t="s">
        <v>487</v>
      </c>
      <c r="EHZ8" s="86"/>
      <c r="EIA8" s="86">
        <v>6</v>
      </c>
      <c r="EIB8" s="86"/>
      <c r="EIC8" s="86">
        <v>9</v>
      </c>
      <c r="EID8" s="67"/>
      <c r="EIE8" s="67">
        <v>16.666666666666664</v>
      </c>
      <c r="EIF8" s="67"/>
      <c r="EIG8" s="86">
        <v>66.666666666666657</v>
      </c>
      <c r="EIL8" s="86"/>
      <c r="EIM8" s="62" t="s">
        <v>487</v>
      </c>
      <c r="EIN8" s="86"/>
      <c r="EIO8" s="86">
        <v>8</v>
      </c>
      <c r="EIP8" s="86"/>
      <c r="EIQ8" s="86">
        <v>9</v>
      </c>
      <c r="EIR8" s="67"/>
      <c r="EIS8" s="67">
        <v>16.666666666666664</v>
      </c>
      <c r="EIT8" s="67"/>
      <c r="EIU8" s="86">
        <v>88.888888888888886</v>
      </c>
      <c r="EIZ8" s="86"/>
      <c r="EJA8" s="62" t="s">
        <v>487</v>
      </c>
      <c r="EJB8" s="86"/>
      <c r="EJC8" s="86">
        <v>7</v>
      </c>
      <c r="EJD8" s="86"/>
      <c r="EJE8" s="86">
        <v>9</v>
      </c>
      <c r="EJF8" s="67"/>
      <c r="EJG8" s="67">
        <v>16.666666666666664</v>
      </c>
      <c r="EJH8" s="67"/>
      <c r="EJI8" s="86">
        <v>77.777777777777786</v>
      </c>
      <c r="EJN8" s="86"/>
      <c r="EJO8" s="62" t="s">
        <v>487</v>
      </c>
      <c r="EJP8" s="86"/>
      <c r="EJQ8" s="86">
        <v>7</v>
      </c>
      <c r="EJR8" s="86"/>
      <c r="EJS8" s="86">
        <v>7</v>
      </c>
      <c r="EJT8" s="67"/>
      <c r="EJU8" s="67">
        <v>15.555555555555555</v>
      </c>
      <c r="EJV8" s="67"/>
      <c r="EJW8" s="86">
        <v>100</v>
      </c>
      <c r="EKB8" s="86"/>
      <c r="EKC8" s="62" t="s">
        <v>487</v>
      </c>
      <c r="EKD8" s="86"/>
      <c r="EKE8" s="86">
        <v>4</v>
      </c>
      <c r="EKF8" s="86"/>
      <c r="EKG8" s="86">
        <v>7</v>
      </c>
      <c r="EKH8" s="67"/>
      <c r="EKI8" s="67">
        <v>15.555555555555555</v>
      </c>
      <c r="EKJ8" s="67"/>
      <c r="EKK8" s="86">
        <v>57.142857142857139</v>
      </c>
      <c r="EKP8" s="86"/>
      <c r="EKQ8" s="62" t="s">
        <v>487</v>
      </c>
      <c r="EKR8" s="86"/>
      <c r="EKS8" s="86">
        <v>5</v>
      </c>
      <c r="EKT8" s="86"/>
      <c r="EKU8" s="86">
        <v>7</v>
      </c>
      <c r="EKV8" s="67"/>
      <c r="EKW8" s="67">
        <v>15.555555555555555</v>
      </c>
      <c r="EKX8" s="67"/>
      <c r="EKY8" s="86">
        <v>71.428571428571431</v>
      </c>
      <c r="ELD8" s="86"/>
      <c r="ELE8" s="62" t="s">
        <v>487</v>
      </c>
      <c r="ELF8" s="86"/>
      <c r="ELG8" s="86">
        <v>6</v>
      </c>
      <c r="ELH8" s="86"/>
      <c r="ELI8" s="86">
        <v>7</v>
      </c>
      <c r="ELJ8" s="67"/>
      <c r="ELK8" s="67">
        <v>15.555555555555555</v>
      </c>
      <c r="ELL8" s="67"/>
      <c r="ELM8" s="86">
        <v>85.714285714285708</v>
      </c>
      <c r="ELR8" s="86"/>
      <c r="ELS8" s="62" t="s">
        <v>487</v>
      </c>
      <c r="ELT8" s="86"/>
      <c r="ELU8" s="86">
        <v>5</v>
      </c>
      <c r="ELV8" s="86"/>
      <c r="ELW8" s="86">
        <v>7</v>
      </c>
      <c r="ELX8" s="67"/>
      <c r="ELY8" s="67">
        <v>15.555555555555555</v>
      </c>
      <c r="ELZ8" s="67"/>
      <c r="EMA8" s="86">
        <v>71.428571428571431</v>
      </c>
      <c r="EMF8" s="86"/>
      <c r="EMG8" s="62" t="s">
        <v>487</v>
      </c>
      <c r="EMH8" s="86"/>
      <c r="EMI8" s="86">
        <v>4</v>
      </c>
      <c r="EMJ8" s="86"/>
      <c r="EMK8" s="86">
        <v>7</v>
      </c>
      <c r="EML8" s="67"/>
      <c r="EMM8" s="67">
        <v>15.555555555555555</v>
      </c>
      <c r="EMN8" s="67"/>
      <c r="EMO8" s="86">
        <v>57.142857142857139</v>
      </c>
      <c r="EMT8" s="86"/>
      <c r="EMU8" s="62" t="s">
        <v>487</v>
      </c>
      <c r="EMV8" s="86"/>
      <c r="EMW8" s="86">
        <v>7</v>
      </c>
      <c r="EMX8" s="86"/>
      <c r="EMY8" s="86">
        <v>7</v>
      </c>
      <c r="EMZ8" s="67"/>
      <c r="ENA8" s="67">
        <v>15.555555555555555</v>
      </c>
      <c r="ENB8" s="67"/>
      <c r="ENC8" s="86">
        <v>100</v>
      </c>
      <c r="ENH8" s="86"/>
      <c r="ENI8" s="62" t="s">
        <v>487</v>
      </c>
      <c r="ENJ8" s="86"/>
      <c r="ENK8" s="86">
        <v>7</v>
      </c>
      <c r="ENL8" s="86"/>
      <c r="ENM8" s="86">
        <v>7</v>
      </c>
      <c r="ENN8" s="67"/>
      <c r="ENO8" s="67">
        <v>15.555555555555555</v>
      </c>
      <c r="ENP8" s="67"/>
      <c r="ENQ8" s="86">
        <v>100</v>
      </c>
      <c r="ENV8" s="86"/>
      <c r="ENW8" s="62" t="s">
        <v>487</v>
      </c>
      <c r="ENX8" s="86"/>
      <c r="ENY8" s="86">
        <v>5</v>
      </c>
      <c r="ENZ8" s="86"/>
      <c r="EOA8" s="86">
        <v>7</v>
      </c>
      <c r="EOB8" s="67"/>
      <c r="EOC8" s="67">
        <v>15.555555555555555</v>
      </c>
      <c r="EOD8" s="67"/>
      <c r="EOE8" s="86">
        <v>71.428571428571431</v>
      </c>
      <c r="EOJ8" s="86"/>
      <c r="EOK8" s="62" t="s">
        <v>487</v>
      </c>
      <c r="EOL8" s="86"/>
      <c r="EOM8" s="86">
        <v>4</v>
      </c>
      <c r="EON8" s="86"/>
      <c r="EOO8" s="86">
        <v>7</v>
      </c>
      <c r="EOP8" s="67"/>
      <c r="EOQ8" s="67">
        <v>15.555555555555555</v>
      </c>
      <c r="EOR8" s="67"/>
      <c r="EOS8" s="86">
        <v>57.142857142857139</v>
      </c>
      <c r="EOX8" s="86"/>
      <c r="EOY8" s="62" t="s">
        <v>487</v>
      </c>
      <c r="EOZ8" s="86"/>
      <c r="EPA8" s="86">
        <v>4</v>
      </c>
      <c r="EPB8" s="86"/>
      <c r="EPC8" s="86">
        <v>7</v>
      </c>
      <c r="EPD8" s="67"/>
      <c r="EPE8" s="67">
        <v>15.555555555555555</v>
      </c>
      <c r="EPF8" s="67"/>
      <c r="EPG8" s="86">
        <v>57.142857142857139</v>
      </c>
      <c r="EPL8" s="86"/>
      <c r="EPM8" s="62" t="s">
        <v>487</v>
      </c>
      <c r="EPN8" s="86"/>
      <c r="EPO8" s="86">
        <v>7</v>
      </c>
      <c r="EPP8" s="86"/>
      <c r="EPQ8" s="86">
        <v>7</v>
      </c>
      <c r="EPR8" s="67"/>
      <c r="EPS8" s="67">
        <v>15.555555555555555</v>
      </c>
      <c r="EPT8" s="67"/>
      <c r="EPU8" s="86">
        <v>100</v>
      </c>
      <c r="EPZ8" s="86"/>
      <c r="EQA8" s="62" t="s">
        <v>487</v>
      </c>
      <c r="EQB8" s="86"/>
      <c r="EQC8" s="86">
        <v>7</v>
      </c>
      <c r="EQD8" s="86"/>
      <c r="EQE8" s="86">
        <v>7</v>
      </c>
      <c r="EQF8" s="67"/>
      <c r="EQG8" s="67">
        <v>15.555555555555555</v>
      </c>
      <c r="EQH8" s="67"/>
      <c r="EQI8" s="86">
        <v>100</v>
      </c>
      <c r="EQN8" s="86"/>
      <c r="EQO8" s="62" t="s">
        <v>487</v>
      </c>
      <c r="EQP8" s="86"/>
      <c r="EQQ8" s="86">
        <v>4</v>
      </c>
      <c r="EQR8" s="86"/>
      <c r="EQS8" s="86">
        <v>7</v>
      </c>
      <c r="EQT8" s="67"/>
      <c r="EQU8" s="67">
        <v>15.555555555555555</v>
      </c>
      <c r="EQV8" s="67"/>
      <c r="EQW8" s="86">
        <v>57.142857142857139</v>
      </c>
      <c r="ERB8" s="86"/>
      <c r="ERC8" s="62" t="s">
        <v>487</v>
      </c>
      <c r="ERD8" s="86"/>
      <c r="ERE8" s="86">
        <v>5</v>
      </c>
      <c r="ERF8" s="86"/>
      <c r="ERG8" s="86">
        <v>7</v>
      </c>
      <c r="ERH8" s="67"/>
      <c r="ERI8" s="67">
        <v>15.555555555555555</v>
      </c>
      <c r="ERJ8" s="67"/>
      <c r="ERK8" s="86">
        <v>71.428571428571431</v>
      </c>
      <c r="ERP8" s="86"/>
      <c r="ERQ8" s="62" t="s">
        <v>487</v>
      </c>
      <c r="ERR8" s="86"/>
      <c r="ERS8" s="86">
        <v>4</v>
      </c>
      <c r="ERT8" s="86"/>
      <c r="ERU8" s="86">
        <v>7</v>
      </c>
      <c r="ERV8" s="67"/>
      <c r="ERW8" s="67">
        <v>15.555555555555555</v>
      </c>
      <c r="ERX8" s="67"/>
      <c r="ERY8" s="86">
        <v>57.142857142857139</v>
      </c>
      <c r="ESD8" s="86"/>
      <c r="ESE8" s="62" t="s">
        <v>487</v>
      </c>
      <c r="ESF8" s="86"/>
      <c r="ESG8" s="86">
        <v>5</v>
      </c>
      <c r="ESH8" s="86"/>
      <c r="ESI8" s="86">
        <v>7</v>
      </c>
      <c r="ESJ8" s="67"/>
      <c r="ESK8" s="67">
        <v>15.555555555555555</v>
      </c>
      <c r="ESL8" s="67"/>
      <c r="ESM8" s="86">
        <v>71.428571428571431</v>
      </c>
      <c r="ESR8" s="86"/>
      <c r="ESS8" s="62" t="s">
        <v>487</v>
      </c>
      <c r="EST8" s="86"/>
      <c r="ESU8" s="86">
        <v>6</v>
      </c>
      <c r="ESV8" s="86"/>
      <c r="ESW8" s="86">
        <v>7</v>
      </c>
      <c r="ESX8" s="67"/>
      <c r="ESY8" s="67">
        <v>15.555555555555555</v>
      </c>
      <c r="ESZ8" s="67"/>
      <c r="ETA8" s="86">
        <v>85.714285714285708</v>
      </c>
      <c r="ETF8" s="86"/>
      <c r="ETG8" s="62" t="s">
        <v>487</v>
      </c>
      <c r="ETH8" s="86"/>
      <c r="ETI8" s="86">
        <v>4</v>
      </c>
      <c r="ETJ8" s="86"/>
      <c r="ETK8" s="86">
        <v>7</v>
      </c>
      <c r="ETL8" s="67"/>
      <c r="ETM8" s="67">
        <v>15.555555555555555</v>
      </c>
      <c r="ETN8" s="67"/>
      <c r="ETO8" s="86">
        <v>57.142857142857139</v>
      </c>
      <c r="ETT8" s="86"/>
      <c r="ETU8" s="62" t="s">
        <v>487</v>
      </c>
      <c r="ETV8" s="86"/>
      <c r="ETW8" s="86">
        <v>7</v>
      </c>
      <c r="ETX8" s="86"/>
      <c r="ETY8" s="86">
        <v>7</v>
      </c>
      <c r="ETZ8" s="67"/>
      <c r="EUA8" s="67">
        <v>15.555555555555555</v>
      </c>
      <c r="EUB8" s="67"/>
      <c r="EUC8" s="86">
        <v>100</v>
      </c>
      <c r="EUH8" s="86"/>
      <c r="EUI8" s="62" t="s">
        <v>487</v>
      </c>
      <c r="EUJ8" s="86"/>
      <c r="EUK8" s="86">
        <v>5</v>
      </c>
      <c r="EUL8" s="86"/>
      <c r="EUM8" s="86">
        <v>7</v>
      </c>
      <c r="EUN8" s="67"/>
      <c r="EUO8" s="67">
        <v>15.555555555555555</v>
      </c>
      <c r="EUP8" s="67"/>
      <c r="EUQ8" s="86">
        <v>71.428571428571431</v>
      </c>
      <c r="EUV8" s="86"/>
      <c r="EUW8" s="62" t="s">
        <v>487</v>
      </c>
      <c r="EUX8" s="86"/>
      <c r="EUY8" s="86">
        <v>4</v>
      </c>
      <c r="EUZ8" s="86"/>
      <c r="EVA8" s="86">
        <v>7</v>
      </c>
      <c r="EVB8" s="67"/>
      <c r="EVC8" s="67">
        <v>15.555555555555555</v>
      </c>
      <c r="EVD8" s="67"/>
      <c r="EVE8" s="86">
        <v>57.142857142857139</v>
      </c>
      <c r="EVJ8" s="86"/>
      <c r="EVK8" s="62" t="s">
        <v>487</v>
      </c>
      <c r="EVL8" s="86"/>
      <c r="EVM8" s="86">
        <v>4</v>
      </c>
      <c r="EVN8" s="86"/>
      <c r="EVO8" s="86">
        <v>7</v>
      </c>
      <c r="EVP8" s="67"/>
      <c r="EVQ8" s="67">
        <v>15.555555555555555</v>
      </c>
      <c r="EVR8" s="67"/>
      <c r="EVS8" s="86">
        <v>57.142857142857139</v>
      </c>
      <c r="EVX8" s="86"/>
      <c r="EVY8" s="62" t="s">
        <v>487</v>
      </c>
      <c r="EVZ8" s="86"/>
      <c r="EWA8" s="86">
        <v>7</v>
      </c>
      <c r="EWB8" s="86"/>
      <c r="EWC8" s="86">
        <v>7</v>
      </c>
      <c r="EWD8" s="67"/>
      <c r="EWE8" s="67">
        <v>15.555555555555555</v>
      </c>
      <c r="EWF8" s="67"/>
      <c r="EWG8" s="86">
        <v>100</v>
      </c>
      <c r="EWL8" s="86"/>
      <c r="EWM8" s="62" t="s">
        <v>487</v>
      </c>
      <c r="EWN8" s="86"/>
      <c r="EWO8" s="86">
        <v>5</v>
      </c>
      <c r="EWP8" s="86"/>
      <c r="EWQ8" s="86">
        <v>7</v>
      </c>
      <c r="EWR8" s="67"/>
      <c r="EWS8" s="67">
        <v>15.555555555555555</v>
      </c>
      <c r="EWT8" s="67"/>
      <c r="EWU8" s="86">
        <v>71.428571428571431</v>
      </c>
      <c r="EWZ8" s="86"/>
      <c r="EXA8" s="62" t="s">
        <v>487</v>
      </c>
      <c r="EXB8" s="86"/>
      <c r="EXC8" s="86">
        <v>8</v>
      </c>
      <c r="EXD8" s="86"/>
      <c r="EXE8" s="86">
        <v>9</v>
      </c>
      <c r="EXF8" s="67"/>
      <c r="EXG8" s="67">
        <v>16.666666666666664</v>
      </c>
      <c r="EXH8" s="67"/>
      <c r="EXI8" s="86">
        <v>88.888888888888886</v>
      </c>
      <c r="EXN8" s="86"/>
      <c r="EXO8" s="62" t="s">
        <v>487</v>
      </c>
      <c r="EXP8" s="86"/>
      <c r="EXQ8" s="86">
        <v>5</v>
      </c>
      <c r="EXR8" s="86"/>
      <c r="EXS8" s="86">
        <v>9</v>
      </c>
      <c r="EXT8" s="67"/>
      <c r="EXU8" s="67">
        <v>16.666666666666664</v>
      </c>
      <c r="EXV8" s="67"/>
      <c r="EXW8" s="86">
        <v>55.555555555555557</v>
      </c>
      <c r="EYB8" s="86"/>
      <c r="EYC8" s="62" t="s">
        <v>487</v>
      </c>
      <c r="EYD8" s="86"/>
      <c r="EYE8" s="86">
        <v>8</v>
      </c>
      <c r="EYF8" s="86"/>
      <c r="EYG8" s="86">
        <v>9</v>
      </c>
      <c r="EYH8" s="67"/>
      <c r="EYI8" s="67">
        <v>16.666666666666664</v>
      </c>
      <c r="EYJ8" s="67"/>
      <c r="EYK8" s="86">
        <v>88.888888888888886</v>
      </c>
      <c r="EYP8" s="86"/>
      <c r="EYQ8" s="62" t="s">
        <v>487</v>
      </c>
      <c r="EYR8" s="86"/>
      <c r="EYS8" s="86">
        <v>9</v>
      </c>
      <c r="EYT8" s="86"/>
      <c r="EYU8" s="86">
        <v>9</v>
      </c>
      <c r="EYV8" s="67"/>
      <c r="EYW8" s="67">
        <v>16.666666666666664</v>
      </c>
      <c r="EYX8" s="67"/>
      <c r="EYY8" s="86">
        <v>100</v>
      </c>
      <c r="EZD8" s="86"/>
      <c r="EZE8" s="62" t="s">
        <v>487</v>
      </c>
      <c r="EZF8" s="86"/>
      <c r="EZG8" s="86">
        <v>8</v>
      </c>
      <c r="EZH8" s="86"/>
      <c r="EZI8" s="86">
        <v>9</v>
      </c>
      <c r="EZJ8" s="67"/>
      <c r="EZK8" s="67">
        <v>16.666666666666664</v>
      </c>
      <c r="EZL8" s="67"/>
      <c r="EZM8" s="86">
        <v>88.888888888888886</v>
      </c>
      <c r="EZR8" s="86"/>
      <c r="EZS8" s="62" t="s">
        <v>487</v>
      </c>
      <c r="EZT8" s="86"/>
      <c r="EZU8" s="86">
        <v>9</v>
      </c>
      <c r="EZV8" s="86"/>
      <c r="EZW8" s="86">
        <v>9</v>
      </c>
      <c r="EZX8" s="67"/>
      <c r="EZY8" s="67">
        <v>16.666666666666664</v>
      </c>
      <c r="EZZ8" s="67"/>
      <c r="FAA8" s="86">
        <v>100</v>
      </c>
      <c r="FAF8" s="86"/>
      <c r="FAG8" s="62" t="s">
        <v>487</v>
      </c>
      <c r="FAH8" s="86"/>
      <c r="FAI8" s="86">
        <v>6</v>
      </c>
      <c r="FAJ8" s="86"/>
      <c r="FAK8" s="86">
        <v>9</v>
      </c>
      <c r="FAL8" s="67"/>
      <c r="FAM8" s="67">
        <v>16.666666666666664</v>
      </c>
      <c r="FAN8" s="67"/>
      <c r="FAO8" s="86">
        <v>66.666666666666657</v>
      </c>
      <c r="FAT8" s="86"/>
      <c r="FAU8" s="62" t="s">
        <v>487</v>
      </c>
      <c r="FAV8" s="86"/>
      <c r="FAW8" s="86">
        <v>7</v>
      </c>
      <c r="FAX8" s="86"/>
      <c r="FAY8" s="86">
        <v>9</v>
      </c>
      <c r="FAZ8" s="67"/>
      <c r="FBA8" s="67">
        <v>16.666666666666664</v>
      </c>
      <c r="FBB8" s="67"/>
      <c r="FBC8" s="86">
        <v>77.777777777777786</v>
      </c>
      <c r="FBH8" s="86"/>
      <c r="FBI8" s="62" t="s">
        <v>487</v>
      </c>
      <c r="FBJ8" s="86"/>
      <c r="FBK8" s="86">
        <v>7</v>
      </c>
      <c r="FBL8" s="86"/>
      <c r="FBM8" s="86">
        <v>9</v>
      </c>
      <c r="FBN8" s="67"/>
      <c r="FBO8" s="67">
        <v>16.666666666666664</v>
      </c>
      <c r="FBP8" s="67"/>
      <c r="FBQ8" s="86">
        <v>77.777777777777786</v>
      </c>
      <c r="FBV8" s="86"/>
      <c r="FBW8" s="62" t="s">
        <v>487</v>
      </c>
      <c r="FBX8" s="86"/>
      <c r="FBY8" s="86">
        <v>8</v>
      </c>
      <c r="FBZ8" s="86"/>
      <c r="FCA8" s="86">
        <v>9</v>
      </c>
      <c r="FCB8" s="67"/>
      <c r="FCC8" s="67">
        <v>16.666666666666664</v>
      </c>
      <c r="FCD8" s="67"/>
      <c r="FCE8" s="86">
        <v>88.888888888888886</v>
      </c>
      <c r="FCJ8" s="86"/>
      <c r="FCK8" s="62" t="s">
        <v>487</v>
      </c>
      <c r="FCL8" s="86"/>
      <c r="FCM8" s="86">
        <v>8</v>
      </c>
      <c r="FCN8" s="86"/>
      <c r="FCO8" s="86">
        <v>9</v>
      </c>
      <c r="FCP8" s="67"/>
      <c r="FCQ8" s="67">
        <v>16.666666666666664</v>
      </c>
      <c r="FCR8" s="67"/>
      <c r="FCS8" s="86">
        <v>88.888888888888886</v>
      </c>
      <c r="FCX8" s="86"/>
      <c r="FCY8" s="62" t="s">
        <v>487</v>
      </c>
      <c r="FCZ8" s="86"/>
      <c r="FDA8" s="86">
        <v>3</v>
      </c>
      <c r="FDB8" s="86"/>
      <c r="FDC8" s="86">
        <v>9</v>
      </c>
      <c r="FDD8" s="67"/>
      <c r="FDE8" s="67">
        <v>16.666666666666664</v>
      </c>
      <c r="FDF8" s="67"/>
      <c r="FDG8" s="86">
        <v>33.333333333333329</v>
      </c>
      <c r="FDL8" s="86"/>
      <c r="FDM8" s="62" t="s">
        <v>487</v>
      </c>
      <c r="FDN8" s="86"/>
      <c r="FDO8" s="86">
        <v>7</v>
      </c>
      <c r="FDP8" s="86"/>
      <c r="FDQ8" s="86">
        <v>9</v>
      </c>
      <c r="FDR8" s="67"/>
      <c r="FDS8" s="67">
        <v>16.666666666666664</v>
      </c>
      <c r="FDT8" s="67"/>
      <c r="FDU8" s="86">
        <v>77.777777777777786</v>
      </c>
      <c r="FDZ8" s="86"/>
      <c r="FEA8" s="62" t="s">
        <v>487</v>
      </c>
      <c r="FEB8" s="86"/>
      <c r="FEC8" s="86">
        <v>9</v>
      </c>
      <c r="FED8" s="86"/>
      <c r="FEE8" s="86">
        <v>9</v>
      </c>
      <c r="FEF8" s="67"/>
      <c r="FEG8" s="67">
        <v>16.666666666666664</v>
      </c>
      <c r="FEH8" s="67"/>
      <c r="FEI8" s="86">
        <v>100</v>
      </c>
      <c r="FEN8" s="86"/>
      <c r="FEO8" s="62" t="s">
        <v>487</v>
      </c>
      <c r="FEP8" s="86"/>
      <c r="FEQ8" s="86">
        <v>8</v>
      </c>
      <c r="FER8" s="86"/>
      <c r="FES8" s="86">
        <v>9</v>
      </c>
      <c r="FET8" s="67"/>
      <c r="FEU8" s="67">
        <v>16.666666666666664</v>
      </c>
      <c r="FEV8" s="67"/>
      <c r="FEW8" s="86">
        <v>88.888888888888886</v>
      </c>
      <c r="FFB8" s="86"/>
      <c r="FFC8" s="62" t="s">
        <v>487</v>
      </c>
      <c r="FFD8" s="86"/>
      <c r="FFE8" s="86">
        <v>7</v>
      </c>
      <c r="FFF8" s="86"/>
      <c r="FFG8" s="86">
        <v>9</v>
      </c>
      <c r="FFH8" s="67"/>
      <c r="FFI8" s="67">
        <v>16.666666666666664</v>
      </c>
      <c r="FFJ8" s="67"/>
      <c r="FFK8" s="86">
        <v>77.777777777777786</v>
      </c>
      <c r="FFP8" s="86"/>
      <c r="FFQ8" s="62" t="s">
        <v>487</v>
      </c>
      <c r="FFR8" s="86"/>
      <c r="FFS8" s="86">
        <v>1</v>
      </c>
      <c r="FFT8" s="86"/>
      <c r="FFU8" s="86">
        <v>9</v>
      </c>
      <c r="FFV8" s="67"/>
      <c r="FFW8" s="67">
        <v>16.666666666666664</v>
      </c>
      <c r="FFX8" s="67"/>
      <c r="FFY8" s="86">
        <v>11.111111111111111</v>
      </c>
      <c r="FGD8" s="86"/>
      <c r="FGE8" s="62" t="s">
        <v>487</v>
      </c>
      <c r="FGF8" s="86"/>
      <c r="FGG8" s="86">
        <v>6</v>
      </c>
      <c r="FGH8" s="86"/>
      <c r="FGI8" s="86">
        <v>9</v>
      </c>
      <c r="FGJ8" s="67"/>
      <c r="FGK8" s="67">
        <v>16.666666666666664</v>
      </c>
      <c r="FGL8" s="67"/>
      <c r="FGM8" s="86">
        <v>66.666666666666657</v>
      </c>
      <c r="FGR8" s="86"/>
      <c r="FGS8" s="62" t="s">
        <v>487</v>
      </c>
      <c r="FGT8" s="86"/>
      <c r="FGU8" s="86">
        <v>8</v>
      </c>
      <c r="FGV8" s="86"/>
      <c r="FGW8" s="86">
        <v>9</v>
      </c>
      <c r="FGX8" s="67"/>
      <c r="FGY8" s="67">
        <v>16.666666666666664</v>
      </c>
      <c r="FGZ8" s="67"/>
      <c r="FHA8" s="86">
        <v>88.888888888888886</v>
      </c>
      <c r="FHF8" s="86"/>
      <c r="FHG8" s="62" t="s">
        <v>487</v>
      </c>
      <c r="FHH8" s="86"/>
      <c r="FHI8" s="86">
        <v>8</v>
      </c>
      <c r="FHJ8" s="86"/>
      <c r="FHK8" s="86">
        <v>9</v>
      </c>
      <c r="FHL8" s="67"/>
      <c r="FHM8" s="67">
        <v>16.666666666666664</v>
      </c>
      <c r="FHN8" s="67"/>
      <c r="FHO8" s="86">
        <v>88.888888888888886</v>
      </c>
      <c r="FHT8" s="86"/>
      <c r="FHU8" s="62" t="s">
        <v>487</v>
      </c>
      <c r="FHV8" s="86"/>
      <c r="FHW8" s="86">
        <v>7</v>
      </c>
      <c r="FHX8" s="86"/>
      <c r="FHY8" s="86">
        <v>9</v>
      </c>
      <c r="FHZ8" s="67"/>
      <c r="FIA8" s="67">
        <v>16.666666666666664</v>
      </c>
      <c r="FIB8" s="67"/>
      <c r="FIC8" s="86">
        <v>77.777777777777786</v>
      </c>
      <c r="FIH8" s="86"/>
      <c r="FII8" s="62" t="s">
        <v>487</v>
      </c>
      <c r="FIJ8" s="86"/>
      <c r="FIK8" s="86">
        <v>6</v>
      </c>
      <c r="FIL8" s="86"/>
      <c r="FIM8" s="86">
        <v>9</v>
      </c>
      <c r="FIN8" s="67"/>
      <c r="FIO8" s="67">
        <v>16.666666666666664</v>
      </c>
      <c r="FIP8" s="67"/>
      <c r="FIQ8" s="86">
        <v>66.666666666666657</v>
      </c>
      <c r="FIV8" s="86"/>
      <c r="FIW8" s="62" t="s">
        <v>487</v>
      </c>
      <c r="FIX8" s="86"/>
      <c r="FIY8" s="86">
        <v>7</v>
      </c>
      <c r="FIZ8" s="86"/>
      <c r="FJA8" s="86">
        <v>9</v>
      </c>
      <c r="FJB8" s="67"/>
      <c r="FJC8" s="67">
        <v>16.666666666666664</v>
      </c>
      <c r="FJD8" s="67"/>
      <c r="FJE8" s="86">
        <v>77.777777777777786</v>
      </c>
      <c r="FJJ8" s="86"/>
      <c r="FJK8" s="62" t="s">
        <v>487</v>
      </c>
      <c r="FJL8" s="86"/>
      <c r="FJM8" s="86">
        <v>8</v>
      </c>
      <c r="FJN8" s="86"/>
      <c r="FJO8" s="86">
        <v>9</v>
      </c>
      <c r="FJP8" s="67"/>
      <c r="FJQ8" s="67">
        <v>16.666666666666664</v>
      </c>
      <c r="FJR8" s="67"/>
      <c r="FJS8" s="86">
        <v>88.888888888888886</v>
      </c>
      <c r="FJX8" s="86"/>
      <c r="FJY8" s="62" t="s">
        <v>487</v>
      </c>
      <c r="FJZ8" s="86"/>
      <c r="FKA8" s="86">
        <v>9</v>
      </c>
      <c r="FKB8" s="86"/>
      <c r="FKC8" s="86">
        <v>9</v>
      </c>
      <c r="FKD8" s="67"/>
      <c r="FKE8" s="67">
        <v>16.666666666666664</v>
      </c>
      <c r="FKF8" s="67"/>
      <c r="FKG8" s="86">
        <v>100</v>
      </c>
      <c r="FKL8" s="86"/>
      <c r="FKM8" s="62" t="s">
        <v>487</v>
      </c>
      <c r="FKN8" s="86"/>
      <c r="FKO8" s="86">
        <v>8</v>
      </c>
      <c r="FKP8" s="86"/>
      <c r="FKQ8" s="86">
        <v>9</v>
      </c>
      <c r="FKR8" s="67"/>
      <c r="FKS8" s="67">
        <v>16.666666666666664</v>
      </c>
      <c r="FKT8" s="67"/>
      <c r="FKU8" s="86">
        <v>88.888888888888886</v>
      </c>
      <c r="FKZ8" s="86"/>
      <c r="FLA8" s="62" t="s">
        <v>487</v>
      </c>
      <c r="FLB8" s="86"/>
      <c r="FLC8" s="86">
        <v>7</v>
      </c>
      <c r="FLD8" s="86"/>
      <c r="FLE8" s="86">
        <v>9</v>
      </c>
      <c r="FLF8" s="67"/>
      <c r="FLG8" s="67">
        <v>16.666666666666664</v>
      </c>
      <c r="FLH8" s="67"/>
      <c r="FLI8" s="86">
        <v>77.777777777777786</v>
      </c>
      <c r="FLN8" s="86"/>
      <c r="FLO8" s="62" t="s">
        <v>487</v>
      </c>
      <c r="FLP8" s="86"/>
      <c r="FLQ8" s="86">
        <v>8</v>
      </c>
      <c r="FLR8" s="86"/>
      <c r="FLS8" s="86">
        <v>9</v>
      </c>
      <c r="FLT8" s="67"/>
      <c r="FLU8" s="67">
        <v>16.666666666666664</v>
      </c>
      <c r="FLV8" s="67"/>
      <c r="FLW8" s="86">
        <v>88.888888888888886</v>
      </c>
      <c r="FMB8" s="86"/>
      <c r="FMC8" s="62" t="s">
        <v>487</v>
      </c>
      <c r="FMD8" s="86"/>
      <c r="FME8" s="86">
        <v>12</v>
      </c>
      <c r="FMF8" s="86"/>
      <c r="FMG8" s="86">
        <v>13</v>
      </c>
      <c r="FMH8" s="67"/>
      <c r="FMI8" s="67">
        <v>28.888888888888886</v>
      </c>
      <c r="FMJ8" s="67"/>
      <c r="FMK8" s="86">
        <v>92.307692307692307</v>
      </c>
      <c r="FMP8" s="86"/>
      <c r="FMQ8" s="62" t="s">
        <v>487</v>
      </c>
      <c r="FMR8" s="86"/>
      <c r="FMS8" s="86">
        <v>11</v>
      </c>
      <c r="FMT8" s="86"/>
      <c r="FMU8" s="86">
        <v>13</v>
      </c>
      <c r="FMV8" s="67"/>
      <c r="FMW8" s="67">
        <v>28.888888888888886</v>
      </c>
      <c r="FMX8" s="67"/>
      <c r="FMY8" s="86">
        <v>84.615384615384613</v>
      </c>
      <c r="FND8" s="86"/>
      <c r="FNE8" s="62" t="s">
        <v>487</v>
      </c>
      <c r="FNF8" s="86"/>
      <c r="FNG8" s="86">
        <v>10</v>
      </c>
      <c r="FNH8" s="86"/>
      <c r="FNI8" s="86">
        <v>13</v>
      </c>
      <c r="FNJ8" s="67"/>
      <c r="FNK8" s="67">
        <v>28.888888888888886</v>
      </c>
      <c r="FNL8" s="67"/>
      <c r="FNM8" s="86">
        <v>76.923076923076934</v>
      </c>
      <c r="FNR8" s="86"/>
      <c r="FNS8" s="62" t="s">
        <v>487</v>
      </c>
      <c r="FNT8" s="86"/>
      <c r="FNU8" s="86">
        <v>8</v>
      </c>
      <c r="FNV8" s="86"/>
      <c r="FNW8" s="86">
        <v>13</v>
      </c>
      <c r="FNX8" s="67"/>
      <c r="FNY8" s="67">
        <v>28.888888888888886</v>
      </c>
      <c r="FNZ8" s="67"/>
      <c r="FOA8" s="86">
        <v>61.53846153846154</v>
      </c>
      <c r="FOF8" s="86"/>
      <c r="FOG8" s="62" t="s">
        <v>487</v>
      </c>
      <c r="FOH8" s="86"/>
      <c r="FOI8" s="86">
        <v>13</v>
      </c>
      <c r="FOJ8" s="86"/>
      <c r="FOK8" s="86">
        <v>13</v>
      </c>
      <c r="FOL8" s="67"/>
      <c r="FOM8" s="67">
        <v>28.888888888888886</v>
      </c>
      <c r="FON8" s="67"/>
      <c r="FOO8" s="86">
        <v>100</v>
      </c>
      <c r="FOT8" s="86"/>
      <c r="FOU8" s="62" t="s">
        <v>487</v>
      </c>
      <c r="FOV8" s="86"/>
      <c r="FOW8" s="86">
        <v>10</v>
      </c>
      <c r="FOX8" s="86"/>
      <c r="FOY8" s="86">
        <v>13</v>
      </c>
      <c r="FOZ8" s="67"/>
      <c r="FPA8" s="67">
        <v>28.888888888888886</v>
      </c>
      <c r="FPB8" s="67"/>
      <c r="FPC8" s="86">
        <v>76.923076923076934</v>
      </c>
      <c r="FPH8" s="86"/>
      <c r="FPI8" s="62" t="s">
        <v>487</v>
      </c>
      <c r="FPJ8" s="86"/>
      <c r="FPK8" s="86">
        <v>13</v>
      </c>
      <c r="FPL8" s="86"/>
      <c r="FPM8" s="86">
        <v>13</v>
      </c>
      <c r="FPN8" s="67"/>
      <c r="FPO8" s="67">
        <v>28.888888888888886</v>
      </c>
      <c r="FPP8" s="67"/>
      <c r="FPQ8" s="86">
        <v>100</v>
      </c>
      <c r="FPV8" s="86"/>
      <c r="FPW8" s="62" t="s">
        <v>487</v>
      </c>
      <c r="FPX8" s="86"/>
      <c r="FPY8" s="86">
        <v>12</v>
      </c>
      <c r="FPZ8" s="86"/>
      <c r="FQA8" s="86">
        <v>13</v>
      </c>
      <c r="FQB8" s="67"/>
      <c r="FQC8" s="67">
        <v>28.888888888888886</v>
      </c>
      <c r="FQD8" s="67"/>
      <c r="FQE8" s="86">
        <v>92.307692307692307</v>
      </c>
      <c r="FQJ8" s="86"/>
      <c r="FQK8" s="62" t="s">
        <v>487</v>
      </c>
      <c r="FQL8" s="86"/>
      <c r="FQM8" s="86">
        <v>12</v>
      </c>
      <c r="FQN8" s="86"/>
      <c r="FQO8" s="86">
        <v>13</v>
      </c>
      <c r="FQP8" s="67"/>
      <c r="FQQ8" s="67">
        <v>28.888888888888886</v>
      </c>
      <c r="FQR8" s="67"/>
      <c r="FQS8" s="86">
        <v>92.307692307692307</v>
      </c>
      <c r="FQX8" s="86"/>
      <c r="FQY8" s="62" t="s">
        <v>487</v>
      </c>
      <c r="FQZ8" s="86"/>
      <c r="FRA8" s="86">
        <v>11</v>
      </c>
      <c r="FRB8" s="86"/>
      <c r="FRC8" s="86">
        <v>13</v>
      </c>
      <c r="FRD8" s="67"/>
      <c r="FRE8" s="67">
        <v>28.888888888888886</v>
      </c>
      <c r="FRF8" s="67"/>
      <c r="FRG8" s="86">
        <v>84.615384615384613</v>
      </c>
      <c r="FRL8" s="86"/>
      <c r="FRM8" s="62" t="s">
        <v>487</v>
      </c>
      <c r="FRN8" s="86"/>
      <c r="FRO8" s="86">
        <v>9</v>
      </c>
      <c r="FRP8" s="86"/>
      <c r="FRQ8" s="86">
        <v>13</v>
      </c>
      <c r="FRR8" s="67"/>
      <c r="FRS8" s="67">
        <v>28.888888888888886</v>
      </c>
      <c r="FRT8" s="67"/>
      <c r="FRU8" s="86">
        <v>69.230769230769226</v>
      </c>
      <c r="FRZ8" s="86"/>
      <c r="FSA8" s="62" t="s">
        <v>487</v>
      </c>
      <c r="FSB8" s="86"/>
      <c r="FSC8" s="86">
        <v>11</v>
      </c>
      <c r="FSD8" s="86"/>
      <c r="FSE8" s="86">
        <v>13</v>
      </c>
      <c r="FSF8" s="67"/>
      <c r="FSG8" s="67">
        <v>28.888888888888886</v>
      </c>
      <c r="FSH8" s="67"/>
      <c r="FSI8" s="86">
        <v>84.615384615384613</v>
      </c>
      <c r="FSN8" s="86"/>
      <c r="FSO8" s="62" t="s">
        <v>487</v>
      </c>
      <c r="FSP8" s="86"/>
      <c r="FSQ8" s="86">
        <v>11</v>
      </c>
      <c r="FSR8" s="86"/>
      <c r="FSS8" s="86">
        <v>13</v>
      </c>
      <c r="FST8" s="67"/>
      <c r="FSU8" s="67">
        <v>28.888888888888886</v>
      </c>
      <c r="FSV8" s="67"/>
      <c r="FSW8" s="86">
        <v>84.615384615384613</v>
      </c>
      <c r="FTB8" s="86"/>
      <c r="FTC8" s="62" t="s">
        <v>487</v>
      </c>
      <c r="FTD8" s="86"/>
      <c r="FTE8" s="86">
        <v>11</v>
      </c>
      <c r="FTF8" s="86"/>
      <c r="FTG8" s="86">
        <v>13</v>
      </c>
      <c r="FTH8" s="67"/>
      <c r="FTI8" s="67">
        <v>28.888888888888886</v>
      </c>
      <c r="FTJ8" s="67"/>
      <c r="FTK8" s="86">
        <v>84.615384615384613</v>
      </c>
      <c r="FTP8" s="86"/>
      <c r="FTQ8" s="62" t="s">
        <v>487</v>
      </c>
      <c r="FTR8" s="86"/>
      <c r="FTS8" s="86">
        <v>13</v>
      </c>
      <c r="FTT8" s="86"/>
      <c r="FTU8" s="86">
        <v>13</v>
      </c>
      <c r="FTV8" s="67"/>
      <c r="FTW8" s="67">
        <v>28.888888888888886</v>
      </c>
      <c r="FTX8" s="67"/>
      <c r="FTY8" s="86">
        <v>100</v>
      </c>
      <c r="FUD8" s="86"/>
      <c r="FUE8" s="62" t="s">
        <v>487</v>
      </c>
      <c r="FUF8" s="86"/>
      <c r="FUG8" s="86">
        <v>11</v>
      </c>
      <c r="FUH8" s="86"/>
      <c r="FUI8" s="86">
        <v>13</v>
      </c>
      <c r="FUJ8" s="67"/>
      <c r="FUK8" s="67">
        <v>28.888888888888886</v>
      </c>
      <c r="FUL8" s="67"/>
      <c r="FUM8" s="86">
        <v>84.615384615384613</v>
      </c>
      <c r="FUR8" s="86"/>
      <c r="FUS8" s="62" t="s">
        <v>487</v>
      </c>
      <c r="FUT8" s="86"/>
      <c r="FUU8" s="86">
        <v>12</v>
      </c>
      <c r="FUV8" s="86"/>
      <c r="FUW8" s="86">
        <v>13</v>
      </c>
      <c r="FUX8" s="67"/>
      <c r="FUY8" s="67">
        <v>28.888888888888886</v>
      </c>
      <c r="FUZ8" s="67"/>
      <c r="FVA8" s="86">
        <v>92.307692307692307</v>
      </c>
      <c r="FVF8" s="86"/>
      <c r="FVG8" s="62" t="s">
        <v>487</v>
      </c>
      <c r="FVH8" s="86"/>
      <c r="FVI8" s="86">
        <v>13</v>
      </c>
      <c r="FVJ8" s="86"/>
      <c r="FVK8" s="86">
        <v>13</v>
      </c>
      <c r="FVL8" s="67"/>
      <c r="FVM8" s="67">
        <v>28.888888888888886</v>
      </c>
      <c r="FVN8" s="67"/>
      <c r="FVO8" s="86">
        <v>100</v>
      </c>
      <c r="FVT8" s="86"/>
      <c r="FVU8" s="62" t="s">
        <v>487</v>
      </c>
      <c r="FVV8" s="86"/>
      <c r="FVW8" s="86">
        <v>7</v>
      </c>
      <c r="FVX8" s="86"/>
      <c r="FVY8" s="86">
        <v>7</v>
      </c>
      <c r="FVZ8" s="67"/>
      <c r="FWA8" s="67">
        <v>15.555555555555555</v>
      </c>
      <c r="FWB8" s="67"/>
      <c r="FWC8" s="86">
        <v>100</v>
      </c>
      <c r="FWH8" s="86"/>
      <c r="FWI8" s="62" t="s">
        <v>487</v>
      </c>
      <c r="FWJ8" s="86"/>
      <c r="FWK8" s="86">
        <v>5</v>
      </c>
      <c r="FWL8" s="86"/>
      <c r="FWM8" s="86">
        <v>7</v>
      </c>
      <c r="FWN8" s="67"/>
      <c r="FWO8" s="67">
        <v>15.555555555555555</v>
      </c>
      <c r="FWP8" s="67"/>
      <c r="FWQ8" s="86">
        <v>71.428571428571431</v>
      </c>
      <c r="FWV8" s="86"/>
      <c r="FWW8" s="62" t="s">
        <v>487</v>
      </c>
      <c r="FWX8" s="86"/>
      <c r="FWY8" s="86">
        <v>5</v>
      </c>
      <c r="FWZ8" s="86"/>
      <c r="FXA8" s="86">
        <v>7</v>
      </c>
      <c r="FXB8" s="67"/>
      <c r="FXC8" s="67">
        <v>15.555555555555555</v>
      </c>
      <c r="FXD8" s="67"/>
      <c r="FXE8" s="86">
        <v>71.428571428571431</v>
      </c>
      <c r="FXJ8" s="86"/>
      <c r="FXK8" s="62" t="s">
        <v>487</v>
      </c>
      <c r="FXL8" s="86"/>
      <c r="FXM8" s="86">
        <v>6</v>
      </c>
      <c r="FXN8" s="86"/>
      <c r="FXO8" s="86">
        <v>7</v>
      </c>
      <c r="FXP8" s="67"/>
      <c r="FXQ8" s="67">
        <v>15.555555555555555</v>
      </c>
      <c r="FXR8" s="67"/>
      <c r="FXS8" s="86">
        <v>85.714285714285708</v>
      </c>
      <c r="FXX8" s="86"/>
      <c r="FXY8" s="62" t="s">
        <v>487</v>
      </c>
      <c r="FXZ8" s="86"/>
      <c r="FYA8" s="86">
        <v>5</v>
      </c>
      <c r="FYB8" s="86"/>
      <c r="FYC8" s="86">
        <v>7</v>
      </c>
      <c r="FYD8" s="67"/>
      <c r="FYE8" s="67">
        <v>15.555555555555555</v>
      </c>
      <c r="FYF8" s="67"/>
      <c r="FYG8" s="86">
        <v>71.428571428571431</v>
      </c>
      <c r="FYL8" s="86"/>
      <c r="FYM8" s="62" t="s">
        <v>487</v>
      </c>
      <c r="FYN8" s="86"/>
      <c r="FYO8" s="86">
        <v>6</v>
      </c>
      <c r="FYP8" s="86"/>
      <c r="FYQ8" s="86">
        <v>7</v>
      </c>
      <c r="FYR8" s="67"/>
      <c r="FYS8" s="67">
        <v>15.555555555555555</v>
      </c>
      <c r="FYT8" s="67"/>
      <c r="FYU8" s="86">
        <v>85.714285714285708</v>
      </c>
      <c r="FYZ8" s="86"/>
      <c r="FZA8" s="62" t="s">
        <v>487</v>
      </c>
      <c r="FZB8" s="86"/>
      <c r="FZC8" s="86">
        <v>6</v>
      </c>
      <c r="FZD8" s="86"/>
      <c r="FZE8" s="86">
        <v>7</v>
      </c>
      <c r="FZF8" s="67"/>
      <c r="FZG8" s="67">
        <v>15.555555555555555</v>
      </c>
      <c r="FZH8" s="67"/>
      <c r="FZI8" s="86">
        <v>85.714285714285708</v>
      </c>
      <c r="FZN8" s="86"/>
      <c r="FZO8" s="62" t="s">
        <v>487</v>
      </c>
      <c r="FZP8" s="86"/>
      <c r="FZQ8" s="86">
        <v>5</v>
      </c>
      <c r="FZR8" s="86"/>
      <c r="FZS8" s="86">
        <v>7</v>
      </c>
      <c r="FZT8" s="67"/>
      <c r="FZU8" s="67">
        <v>15.555555555555555</v>
      </c>
      <c r="FZV8" s="67"/>
      <c r="FZW8" s="86">
        <v>71.428571428571431</v>
      </c>
      <c r="GAB8" s="86"/>
      <c r="GAC8" s="62" t="s">
        <v>487</v>
      </c>
      <c r="GAD8" s="86"/>
      <c r="GAE8" s="86">
        <v>5</v>
      </c>
      <c r="GAF8" s="86"/>
      <c r="GAG8" s="86">
        <v>7</v>
      </c>
      <c r="GAH8" s="67"/>
      <c r="GAI8" s="67">
        <v>15.555555555555555</v>
      </c>
      <c r="GAJ8" s="67"/>
      <c r="GAK8" s="86">
        <v>71.428571428571431</v>
      </c>
      <c r="GAP8" s="86"/>
      <c r="GAQ8" s="62" t="s">
        <v>487</v>
      </c>
      <c r="GAR8" s="86"/>
      <c r="GAS8" s="86">
        <v>5</v>
      </c>
      <c r="GAT8" s="86"/>
      <c r="GAU8" s="86">
        <v>7</v>
      </c>
      <c r="GAV8" s="67"/>
      <c r="GAW8" s="67">
        <v>15.555555555555555</v>
      </c>
      <c r="GAX8" s="67"/>
      <c r="GAY8" s="86">
        <v>71.428571428571431</v>
      </c>
      <c r="GBD8" s="86"/>
      <c r="GBE8" s="62" t="s">
        <v>487</v>
      </c>
      <c r="GBF8" s="86"/>
      <c r="GBG8" s="86">
        <v>6</v>
      </c>
      <c r="GBH8" s="86"/>
      <c r="GBI8" s="86">
        <v>7</v>
      </c>
      <c r="GBJ8" s="67"/>
      <c r="GBK8" s="67">
        <v>15.555555555555555</v>
      </c>
      <c r="GBL8" s="67"/>
      <c r="GBM8" s="86">
        <v>85.714285714285708</v>
      </c>
      <c r="GBR8" s="86"/>
      <c r="GBS8" s="62" t="s">
        <v>487</v>
      </c>
      <c r="GBT8" s="86"/>
      <c r="GBU8" s="86">
        <v>6</v>
      </c>
      <c r="GBV8" s="86"/>
      <c r="GBW8" s="86">
        <v>7</v>
      </c>
      <c r="GBX8" s="67"/>
      <c r="GBY8" s="67">
        <v>15.555555555555555</v>
      </c>
      <c r="GBZ8" s="67"/>
      <c r="GCA8" s="86">
        <v>85.714285714285708</v>
      </c>
      <c r="GCF8" s="86"/>
      <c r="GCG8" s="62" t="s">
        <v>487</v>
      </c>
      <c r="GCH8" s="86"/>
      <c r="GCI8" s="86">
        <v>4</v>
      </c>
      <c r="GCJ8" s="86"/>
      <c r="GCK8" s="86">
        <v>7</v>
      </c>
      <c r="GCL8" s="67"/>
      <c r="GCM8" s="67">
        <v>15.555555555555555</v>
      </c>
      <c r="GCN8" s="67"/>
      <c r="GCO8" s="86">
        <v>57.142857142857139</v>
      </c>
      <c r="GCT8" s="86"/>
      <c r="GCU8" s="62" t="s">
        <v>487</v>
      </c>
      <c r="GCV8" s="86"/>
      <c r="GCW8" s="86">
        <v>6</v>
      </c>
      <c r="GCX8" s="86"/>
      <c r="GCY8" s="86">
        <v>7</v>
      </c>
      <c r="GCZ8" s="67"/>
      <c r="GDA8" s="67">
        <v>15.555555555555555</v>
      </c>
      <c r="GDB8" s="67"/>
      <c r="GDC8" s="86">
        <v>85.714285714285708</v>
      </c>
      <c r="GDH8" s="86"/>
      <c r="GDI8" s="62" t="s">
        <v>487</v>
      </c>
      <c r="GDJ8" s="86"/>
      <c r="GDK8" s="86">
        <v>6</v>
      </c>
      <c r="GDL8" s="86"/>
      <c r="GDM8" s="86">
        <v>7</v>
      </c>
      <c r="GDN8" s="67"/>
      <c r="GDO8" s="67">
        <v>15.555555555555555</v>
      </c>
      <c r="GDP8" s="67"/>
      <c r="GDQ8" s="86">
        <v>85.714285714285708</v>
      </c>
      <c r="GDV8" s="86"/>
      <c r="GDW8" s="62" t="s">
        <v>487</v>
      </c>
      <c r="GDX8" s="86"/>
      <c r="GDY8" s="86">
        <v>5</v>
      </c>
      <c r="GDZ8" s="86"/>
      <c r="GEA8" s="86">
        <v>7</v>
      </c>
      <c r="GEB8" s="67"/>
      <c r="GEC8" s="67">
        <v>15.555555555555555</v>
      </c>
      <c r="GED8" s="67"/>
      <c r="GEE8" s="86">
        <v>71.428571428571431</v>
      </c>
      <c r="GEJ8" s="86"/>
      <c r="GEK8" s="62" t="s">
        <v>487</v>
      </c>
      <c r="GEL8" s="86"/>
      <c r="GEM8" s="86">
        <v>6</v>
      </c>
      <c r="GEN8" s="86"/>
      <c r="GEO8" s="86">
        <v>7</v>
      </c>
      <c r="GEP8" s="67"/>
      <c r="GEQ8" s="67">
        <v>15.555555555555555</v>
      </c>
      <c r="GER8" s="67"/>
      <c r="GES8" s="86">
        <v>85.714285714285708</v>
      </c>
      <c r="GEX8" s="86"/>
      <c r="GEY8" s="62" t="s">
        <v>487</v>
      </c>
      <c r="GEZ8" s="86"/>
      <c r="GFA8" s="86">
        <v>7</v>
      </c>
      <c r="GFB8" s="86"/>
      <c r="GFC8" s="86">
        <v>7</v>
      </c>
      <c r="GFD8" s="67"/>
      <c r="GFE8" s="67">
        <v>15.555555555555555</v>
      </c>
      <c r="GFF8" s="67"/>
      <c r="GFG8" s="86">
        <v>100</v>
      </c>
      <c r="GFL8" s="86"/>
      <c r="GFM8" s="62" t="s">
        <v>487</v>
      </c>
      <c r="GFN8" s="86"/>
      <c r="GFO8" s="86">
        <v>6</v>
      </c>
      <c r="GFP8" s="86"/>
      <c r="GFQ8" s="86">
        <v>7</v>
      </c>
      <c r="GFR8" s="67"/>
      <c r="GFS8" s="67">
        <v>15.555555555555555</v>
      </c>
      <c r="GFT8" s="67"/>
      <c r="GFU8" s="86">
        <v>85.714285714285708</v>
      </c>
      <c r="GFZ8" s="86"/>
      <c r="GGA8" s="62" t="s">
        <v>487</v>
      </c>
      <c r="GGB8" s="86"/>
      <c r="GGC8" s="86">
        <v>6</v>
      </c>
      <c r="GGD8" s="86"/>
      <c r="GGE8" s="86">
        <v>7</v>
      </c>
      <c r="GGF8" s="67"/>
      <c r="GGG8" s="67">
        <v>15.555555555555555</v>
      </c>
      <c r="GGH8" s="67"/>
      <c r="GGI8" s="86">
        <v>85.714285714285708</v>
      </c>
      <c r="GGN8" s="86"/>
      <c r="GGO8" s="62" t="s">
        <v>487</v>
      </c>
      <c r="GGP8" s="86"/>
      <c r="GGQ8" s="86">
        <v>5</v>
      </c>
      <c r="GGR8" s="86"/>
      <c r="GGS8" s="86">
        <v>7</v>
      </c>
      <c r="GGT8" s="67"/>
      <c r="GGU8" s="67">
        <v>15.555555555555555</v>
      </c>
      <c r="GGV8" s="67"/>
      <c r="GGW8" s="86">
        <v>71.428571428571431</v>
      </c>
      <c r="GHB8" s="86"/>
      <c r="GHC8" s="62" t="s">
        <v>487</v>
      </c>
      <c r="GHD8" s="86"/>
      <c r="GHE8" s="86">
        <v>4</v>
      </c>
      <c r="GHF8" s="86"/>
      <c r="GHG8" s="86">
        <v>7</v>
      </c>
      <c r="GHH8" s="67"/>
      <c r="GHI8" s="67">
        <v>15.555555555555555</v>
      </c>
      <c r="GHJ8" s="67"/>
      <c r="GHK8" s="86">
        <v>57.142857142857139</v>
      </c>
      <c r="GHP8" s="86"/>
      <c r="GHQ8" s="62" t="s">
        <v>487</v>
      </c>
      <c r="GHR8" s="86"/>
      <c r="GHS8" s="86">
        <v>7</v>
      </c>
      <c r="GHT8" s="86"/>
      <c r="GHU8" s="86">
        <v>8</v>
      </c>
      <c r="GHV8" s="67"/>
      <c r="GHW8" s="67">
        <v>17.777777777777779</v>
      </c>
      <c r="GHX8" s="67"/>
      <c r="GHY8" s="86">
        <v>87.5</v>
      </c>
      <c r="GID8" s="86"/>
      <c r="GIE8" s="62" t="s">
        <v>487</v>
      </c>
      <c r="GIF8" s="86"/>
      <c r="GIG8" s="86">
        <v>7</v>
      </c>
      <c r="GIH8" s="86"/>
      <c r="GII8" s="86">
        <v>8</v>
      </c>
      <c r="GIJ8" s="67"/>
      <c r="GIK8" s="67">
        <v>17.777777777777779</v>
      </c>
      <c r="GIL8" s="67"/>
      <c r="GIM8" s="86">
        <v>87.5</v>
      </c>
      <c r="GIR8" s="86"/>
      <c r="GIS8" s="62" t="s">
        <v>487</v>
      </c>
      <c r="GIT8" s="86"/>
      <c r="GIU8" s="86">
        <v>7</v>
      </c>
      <c r="GIV8" s="86"/>
      <c r="GIW8" s="86">
        <v>8</v>
      </c>
      <c r="GIX8" s="67"/>
      <c r="GIY8" s="67">
        <v>17.777777777777779</v>
      </c>
      <c r="GIZ8" s="67"/>
      <c r="GJA8" s="86">
        <v>87.5</v>
      </c>
      <c r="GJF8" s="86"/>
      <c r="GJG8" s="62" t="s">
        <v>487</v>
      </c>
      <c r="GJH8" s="86"/>
      <c r="GJI8" s="86">
        <v>6</v>
      </c>
      <c r="GJJ8" s="86"/>
      <c r="GJK8" s="86">
        <v>8</v>
      </c>
      <c r="GJL8" s="67"/>
      <c r="GJM8" s="67">
        <v>17.777777777777779</v>
      </c>
      <c r="GJN8" s="67"/>
      <c r="GJO8" s="86">
        <v>75</v>
      </c>
      <c r="GJT8" s="86"/>
      <c r="GJU8" s="62" t="s">
        <v>487</v>
      </c>
      <c r="GJV8" s="86"/>
      <c r="GJW8" s="86">
        <v>8</v>
      </c>
      <c r="GJX8" s="86"/>
      <c r="GJY8" s="86">
        <v>8</v>
      </c>
      <c r="GJZ8" s="67"/>
      <c r="GKA8" s="67">
        <v>17.777777777777779</v>
      </c>
      <c r="GKB8" s="67"/>
      <c r="GKC8" s="86">
        <v>100</v>
      </c>
      <c r="GKH8" s="86"/>
      <c r="GKI8" s="62" t="s">
        <v>487</v>
      </c>
      <c r="GKJ8" s="86"/>
      <c r="GKK8" s="86">
        <v>7</v>
      </c>
      <c r="GKL8" s="86"/>
      <c r="GKM8" s="86">
        <v>8</v>
      </c>
      <c r="GKN8" s="67"/>
      <c r="GKO8" s="67">
        <v>17.777777777777779</v>
      </c>
      <c r="GKP8" s="67"/>
      <c r="GKQ8" s="86">
        <v>87.5</v>
      </c>
      <c r="GKV8" s="86"/>
      <c r="GKW8" s="62" t="s">
        <v>487</v>
      </c>
      <c r="GKX8" s="86"/>
      <c r="GKY8" s="86">
        <v>7</v>
      </c>
      <c r="GKZ8" s="86"/>
      <c r="GLA8" s="86">
        <v>8</v>
      </c>
      <c r="GLB8" s="67"/>
      <c r="GLC8" s="67">
        <v>17.777777777777779</v>
      </c>
      <c r="GLD8" s="67"/>
      <c r="GLE8" s="86">
        <v>87.5</v>
      </c>
      <c r="GLJ8" s="86"/>
      <c r="GLK8" s="62" t="s">
        <v>487</v>
      </c>
      <c r="GLL8" s="86"/>
      <c r="GLM8" s="86">
        <v>8</v>
      </c>
      <c r="GLN8" s="86"/>
      <c r="GLO8" s="86">
        <v>8</v>
      </c>
      <c r="GLP8" s="67"/>
      <c r="GLQ8" s="67">
        <v>17.777777777777779</v>
      </c>
      <c r="GLR8" s="67"/>
      <c r="GLS8" s="86">
        <v>100</v>
      </c>
      <c r="GLX8" s="86"/>
      <c r="GLY8" s="62" t="s">
        <v>487</v>
      </c>
      <c r="GLZ8" s="86"/>
      <c r="GMA8" s="86">
        <v>7</v>
      </c>
      <c r="GMB8" s="86"/>
      <c r="GMC8" s="86">
        <v>8</v>
      </c>
      <c r="GMD8" s="67"/>
      <c r="GME8" s="67">
        <v>17.777777777777779</v>
      </c>
      <c r="GMF8" s="67"/>
      <c r="GMG8" s="86">
        <v>87.5</v>
      </c>
      <c r="GML8" s="86"/>
      <c r="GMM8" s="62" t="s">
        <v>487</v>
      </c>
      <c r="GMN8" s="86"/>
      <c r="GMO8" s="86">
        <v>5</v>
      </c>
      <c r="GMP8" s="86"/>
      <c r="GMQ8" s="86">
        <v>8</v>
      </c>
      <c r="GMR8" s="67"/>
      <c r="GMS8" s="67">
        <v>17.777777777777779</v>
      </c>
      <c r="GMT8" s="67"/>
      <c r="GMU8" s="86">
        <v>62.5</v>
      </c>
      <c r="GMZ8" s="86"/>
      <c r="GNA8" s="62" t="s">
        <v>487</v>
      </c>
      <c r="GNB8" s="86"/>
      <c r="GNC8" s="86">
        <v>8</v>
      </c>
      <c r="GND8" s="86"/>
      <c r="GNE8" s="86">
        <v>8</v>
      </c>
      <c r="GNF8" s="67"/>
      <c r="GNG8" s="67">
        <v>17.777777777777779</v>
      </c>
      <c r="GNH8" s="67"/>
      <c r="GNI8" s="86">
        <v>100</v>
      </c>
      <c r="GNN8" s="86"/>
      <c r="GNO8" s="62" t="s">
        <v>487</v>
      </c>
      <c r="GNP8" s="86"/>
      <c r="GNQ8" s="86">
        <v>8</v>
      </c>
      <c r="GNR8" s="86"/>
      <c r="GNS8" s="86">
        <v>8</v>
      </c>
      <c r="GNT8" s="67"/>
      <c r="GNU8" s="67">
        <v>17.777777777777779</v>
      </c>
      <c r="GNV8" s="67"/>
      <c r="GNW8" s="86">
        <v>100</v>
      </c>
      <c r="GOB8" s="86"/>
      <c r="GOC8" s="62" t="s">
        <v>487</v>
      </c>
      <c r="GOD8" s="86"/>
      <c r="GOE8" s="86">
        <v>8</v>
      </c>
      <c r="GOF8" s="86"/>
      <c r="GOG8" s="86">
        <v>8</v>
      </c>
      <c r="GOH8" s="67"/>
      <c r="GOI8" s="67">
        <v>17.777777777777779</v>
      </c>
      <c r="GOJ8" s="67"/>
      <c r="GOK8" s="86">
        <v>100</v>
      </c>
      <c r="GOP8" s="86"/>
      <c r="GOQ8" s="62" t="s">
        <v>487</v>
      </c>
      <c r="GOR8" s="86"/>
      <c r="GOS8" s="86">
        <v>8</v>
      </c>
      <c r="GOT8" s="86"/>
      <c r="GOU8" s="86">
        <v>8</v>
      </c>
      <c r="GOV8" s="67"/>
      <c r="GOW8" s="67">
        <v>17.777777777777779</v>
      </c>
      <c r="GOX8" s="67"/>
      <c r="GOY8" s="86">
        <v>100</v>
      </c>
      <c r="GPD8" s="86"/>
      <c r="GPE8" s="62" t="s">
        <v>487</v>
      </c>
      <c r="GPF8" s="86"/>
      <c r="GPG8" s="86">
        <v>8</v>
      </c>
      <c r="GPH8" s="86"/>
      <c r="GPI8" s="86">
        <v>8</v>
      </c>
      <c r="GPJ8" s="67"/>
      <c r="GPK8" s="67">
        <v>17.777777777777779</v>
      </c>
      <c r="GPL8" s="67"/>
      <c r="GPM8" s="86">
        <v>100</v>
      </c>
      <c r="GPR8" s="86"/>
      <c r="GPS8" s="62" t="s">
        <v>487</v>
      </c>
      <c r="GPT8" s="86"/>
      <c r="GPU8" s="86">
        <v>8</v>
      </c>
      <c r="GPV8" s="86"/>
      <c r="GPW8" s="86">
        <v>8</v>
      </c>
      <c r="GPX8" s="67"/>
      <c r="GPY8" s="67">
        <v>17.777777777777779</v>
      </c>
      <c r="GPZ8" s="67"/>
      <c r="GQA8" s="86">
        <v>100</v>
      </c>
      <c r="GQF8" s="86"/>
      <c r="GQG8" s="62" t="s">
        <v>487</v>
      </c>
      <c r="GQH8" s="86"/>
      <c r="GQI8" s="86">
        <v>6</v>
      </c>
      <c r="GQJ8" s="86"/>
      <c r="GQK8" s="86">
        <v>8</v>
      </c>
      <c r="GQL8" s="67"/>
      <c r="GQM8" s="67">
        <v>17.777777777777779</v>
      </c>
      <c r="GQN8" s="67"/>
      <c r="GQO8" s="86">
        <v>75</v>
      </c>
      <c r="GQT8" s="86"/>
      <c r="GQU8" s="62" t="s">
        <v>487</v>
      </c>
      <c r="GQV8" s="86"/>
      <c r="GQW8" s="86">
        <v>8</v>
      </c>
      <c r="GQX8" s="86"/>
      <c r="GQY8" s="86">
        <v>8</v>
      </c>
      <c r="GQZ8" s="67"/>
      <c r="GRA8" s="67">
        <v>17.777777777777779</v>
      </c>
      <c r="GRB8" s="67"/>
      <c r="GRC8" s="86">
        <v>100</v>
      </c>
      <c r="GRH8" s="86"/>
      <c r="GRI8" s="62" t="s">
        <v>487</v>
      </c>
      <c r="GRJ8" s="86"/>
      <c r="GRK8" s="86">
        <v>5</v>
      </c>
      <c r="GRL8" s="86"/>
      <c r="GRM8" s="86">
        <v>8</v>
      </c>
      <c r="GRN8" s="67"/>
      <c r="GRO8" s="67">
        <v>17.777777777777779</v>
      </c>
      <c r="GRP8" s="67"/>
      <c r="GRQ8" s="86">
        <v>62.5</v>
      </c>
      <c r="GRV8" s="86"/>
      <c r="GRW8" s="62" t="s">
        <v>487</v>
      </c>
      <c r="GRX8" s="86"/>
      <c r="GRY8" s="86">
        <v>5</v>
      </c>
      <c r="GRZ8" s="86"/>
      <c r="GSA8" s="86">
        <v>8</v>
      </c>
      <c r="GSB8" s="67"/>
      <c r="GSC8" s="67">
        <v>17.777777777777779</v>
      </c>
      <c r="GSD8" s="67"/>
      <c r="GSE8" s="86">
        <v>62.5</v>
      </c>
      <c r="GSJ8" s="86"/>
      <c r="GSK8" s="62" t="s">
        <v>487</v>
      </c>
      <c r="GSL8" s="86"/>
      <c r="GSM8" s="86">
        <v>8</v>
      </c>
      <c r="GSN8" s="86"/>
      <c r="GSO8" s="86">
        <v>8</v>
      </c>
      <c r="GSP8" s="67"/>
      <c r="GSQ8" s="67">
        <v>17.777777777777779</v>
      </c>
      <c r="GSR8" s="67"/>
      <c r="GSS8" s="86">
        <v>100</v>
      </c>
      <c r="GSX8" s="86"/>
      <c r="GSY8" s="62" t="s">
        <v>487</v>
      </c>
      <c r="GSZ8" s="86"/>
      <c r="GTA8" s="86">
        <v>7</v>
      </c>
      <c r="GTB8" s="86"/>
      <c r="GTC8" s="86">
        <v>8</v>
      </c>
      <c r="GTD8" s="67"/>
      <c r="GTE8" s="67">
        <v>17.777777777777779</v>
      </c>
      <c r="GTF8" s="67"/>
      <c r="GTG8" s="86">
        <v>87.5</v>
      </c>
      <c r="GTL8" s="86"/>
      <c r="GTM8" s="62" t="s">
        <v>487</v>
      </c>
      <c r="GTN8" s="86"/>
      <c r="GTO8" s="86">
        <v>8</v>
      </c>
      <c r="GTP8" s="86"/>
      <c r="GTQ8" s="86">
        <v>8</v>
      </c>
      <c r="GTR8" s="67"/>
      <c r="GTS8" s="67">
        <v>17.777777777777779</v>
      </c>
      <c r="GTT8" s="67"/>
      <c r="GTU8" s="86">
        <v>100</v>
      </c>
      <c r="GTZ8" s="86"/>
      <c r="GUA8" s="62" t="s">
        <v>487</v>
      </c>
      <c r="GUB8" s="86"/>
      <c r="GUC8" s="86">
        <v>7</v>
      </c>
      <c r="GUD8" s="86"/>
      <c r="GUE8" s="86">
        <v>8</v>
      </c>
      <c r="GUF8" s="67"/>
      <c r="GUG8" s="67">
        <v>17.777777777777779</v>
      </c>
      <c r="GUH8" s="67"/>
      <c r="GUI8" s="86">
        <v>87.5</v>
      </c>
      <c r="GUN8" s="86"/>
      <c r="GUO8" s="62" t="s">
        <v>487</v>
      </c>
      <c r="GUP8" s="86"/>
      <c r="GUQ8" s="86">
        <v>6</v>
      </c>
      <c r="GUR8" s="86"/>
      <c r="GUS8" s="86">
        <v>8</v>
      </c>
      <c r="GUT8" s="67"/>
      <c r="GUU8" s="67">
        <v>17.777777777777779</v>
      </c>
      <c r="GUV8" s="67"/>
      <c r="GUW8" s="86">
        <v>75</v>
      </c>
      <c r="GVB8" s="86"/>
      <c r="GVC8" s="62" t="s">
        <v>487</v>
      </c>
      <c r="GVD8" s="86"/>
      <c r="GVE8" s="86">
        <v>8</v>
      </c>
      <c r="GVF8" s="86"/>
      <c r="GVG8" s="86">
        <v>8</v>
      </c>
      <c r="GVH8" s="67"/>
      <c r="GVI8" s="67">
        <v>17.777777777777779</v>
      </c>
      <c r="GVJ8" s="67"/>
      <c r="GVK8" s="86">
        <v>100</v>
      </c>
      <c r="GVP8" s="86"/>
      <c r="GVQ8" s="62" t="s">
        <v>487</v>
      </c>
      <c r="GVR8" s="86"/>
      <c r="GVS8" s="86">
        <v>7</v>
      </c>
      <c r="GVT8" s="86"/>
      <c r="GVU8" s="86">
        <v>8</v>
      </c>
      <c r="GVV8" s="67"/>
      <c r="GVW8" s="67">
        <v>17.777777777777779</v>
      </c>
      <c r="GVX8" s="67"/>
      <c r="GVY8" s="86">
        <v>87.5</v>
      </c>
      <c r="GWD8" s="86"/>
      <c r="GWE8" s="62" t="s">
        <v>487</v>
      </c>
      <c r="GWF8" s="86"/>
      <c r="GWG8" s="86">
        <v>7</v>
      </c>
      <c r="GWH8" s="86"/>
      <c r="GWI8" s="86">
        <v>8</v>
      </c>
      <c r="GWJ8" s="67"/>
      <c r="GWK8" s="67">
        <v>17.777777777777779</v>
      </c>
      <c r="GWL8" s="67"/>
      <c r="GWM8" s="86">
        <v>87.5</v>
      </c>
      <c r="GWR8" s="86"/>
      <c r="GWS8" s="62" t="s">
        <v>487</v>
      </c>
      <c r="GWT8" s="86"/>
      <c r="GWU8" s="86">
        <v>6</v>
      </c>
      <c r="GWV8" s="86"/>
      <c r="GWW8" s="86">
        <v>8</v>
      </c>
      <c r="GWX8" s="67"/>
      <c r="GWY8" s="67">
        <v>17.777777777777779</v>
      </c>
      <c r="GWZ8" s="67"/>
      <c r="GXA8" s="86">
        <v>75</v>
      </c>
      <c r="GXF8" s="86"/>
      <c r="GXG8" s="62" t="s">
        <v>487</v>
      </c>
      <c r="GXH8" s="86"/>
      <c r="GXI8" s="86">
        <v>8</v>
      </c>
      <c r="GXJ8" s="86"/>
      <c r="GXK8" s="86">
        <v>8</v>
      </c>
      <c r="GXL8" s="67"/>
      <c r="GXM8" s="67">
        <v>17.777777777777779</v>
      </c>
      <c r="GXN8" s="67"/>
      <c r="GXO8" s="86">
        <v>100</v>
      </c>
      <c r="GXT8" s="86"/>
      <c r="GXU8" s="62" t="s">
        <v>487</v>
      </c>
      <c r="GXV8" s="86"/>
      <c r="GXW8" s="86">
        <v>6</v>
      </c>
      <c r="GXX8" s="86"/>
      <c r="GXY8" s="86">
        <v>8</v>
      </c>
      <c r="GXZ8" s="67"/>
      <c r="GYA8" s="67">
        <v>17.777777777777779</v>
      </c>
      <c r="GYB8" s="67"/>
      <c r="GYC8" s="86">
        <v>75</v>
      </c>
      <c r="GYH8" s="86"/>
      <c r="GYI8" s="62" t="s">
        <v>487</v>
      </c>
      <c r="GYJ8" s="86"/>
      <c r="GYK8" s="86">
        <v>7</v>
      </c>
      <c r="GYL8" s="86"/>
      <c r="GYM8" s="86">
        <v>8</v>
      </c>
      <c r="GYN8" s="67"/>
      <c r="GYO8" s="67">
        <v>17.777777777777779</v>
      </c>
      <c r="GYP8" s="67"/>
      <c r="GYQ8" s="86">
        <v>87.5</v>
      </c>
      <c r="GYV8" s="86"/>
      <c r="GYW8" s="62" t="s">
        <v>487</v>
      </c>
      <c r="GYX8" s="86"/>
      <c r="GYY8" s="86">
        <v>8</v>
      </c>
      <c r="GYZ8" s="86"/>
      <c r="GZA8" s="86">
        <v>8</v>
      </c>
      <c r="GZB8" s="67"/>
      <c r="GZC8" s="67">
        <v>17.777777777777779</v>
      </c>
      <c r="GZD8" s="67"/>
      <c r="GZE8" s="86">
        <v>100</v>
      </c>
      <c r="GZJ8" s="86"/>
      <c r="GZK8" s="62" t="s">
        <v>487</v>
      </c>
      <c r="GZL8" s="86"/>
      <c r="GZM8" s="86">
        <v>7</v>
      </c>
      <c r="GZN8" s="86"/>
      <c r="GZO8" s="86">
        <v>8</v>
      </c>
      <c r="GZP8" s="67"/>
      <c r="GZQ8" s="67">
        <v>17.777777777777779</v>
      </c>
      <c r="GZR8" s="67"/>
      <c r="GZS8" s="86">
        <v>87.5</v>
      </c>
      <c r="GZX8" s="86"/>
      <c r="GZY8" s="62" t="s">
        <v>487</v>
      </c>
      <c r="GZZ8" s="86"/>
      <c r="HAA8" s="86">
        <v>6</v>
      </c>
      <c r="HAB8" s="86"/>
      <c r="HAC8" s="86">
        <v>8</v>
      </c>
      <c r="HAD8" s="67"/>
      <c r="HAE8" s="67">
        <v>17.777777777777779</v>
      </c>
      <c r="HAF8" s="67"/>
      <c r="HAG8" s="86">
        <v>75</v>
      </c>
      <c r="HAL8" s="86"/>
      <c r="HAM8" s="62" t="s">
        <v>487</v>
      </c>
      <c r="HAN8" s="86"/>
      <c r="HAO8" s="86">
        <v>8</v>
      </c>
      <c r="HAP8" s="86"/>
      <c r="HAQ8" s="86">
        <v>8</v>
      </c>
      <c r="HAR8" s="67"/>
      <c r="HAS8" s="67">
        <v>17.777777777777779</v>
      </c>
      <c r="HAT8" s="67"/>
      <c r="HAU8" s="86">
        <v>100</v>
      </c>
      <c r="HAZ8" s="86"/>
      <c r="HBA8" s="62" t="s">
        <v>487</v>
      </c>
      <c r="HBB8" s="86"/>
      <c r="HBC8" s="86">
        <v>5</v>
      </c>
      <c r="HBD8" s="86"/>
      <c r="HBE8" s="86">
        <v>8</v>
      </c>
      <c r="HBF8" s="67"/>
      <c r="HBG8" s="67">
        <v>17.777777777777779</v>
      </c>
      <c r="HBH8" s="67"/>
      <c r="HBI8" s="86">
        <v>62.5</v>
      </c>
      <c r="HBN8" s="86"/>
      <c r="HBO8" s="62" t="s">
        <v>487</v>
      </c>
      <c r="HBP8" s="86"/>
      <c r="HBQ8" s="86">
        <v>6</v>
      </c>
      <c r="HBR8" s="86"/>
      <c r="HBS8" s="86">
        <v>8</v>
      </c>
      <c r="HBT8" s="67"/>
      <c r="HBU8" s="67">
        <v>17.777777777777779</v>
      </c>
      <c r="HBV8" s="67"/>
      <c r="HBW8" s="86">
        <v>75</v>
      </c>
      <c r="HCB8" s="86"/>
      <c r="HCC8" s="62" t="s">
        <v>487</v>
      </c>
      <c r="HCD8" s="86"/>
      <c r="HCE8" s="86">
        <v>7</v>
      </c>
      <c r="HCF8" s="86"/>
      <c r="HCG8" s="86">
        <v>8</v>
      </c>
      <c r="HCH8" s="67"/>
      <c r="HCI8" s="67">
        <v>17.777777777777779</v>
      </c>
      <c r="HCJ8" s="67"/>
      <c r="HCK8" s="86">
        <v>87.5</v>
      </c>
      <c r="HCP8" s="86"/>
      <c r="HCQ8" s="62" t="s">
        <v>487</v>
      </c>
      <c r="HCR8" s="86"/>
      <c r="HCS8" s="86">
        <v>7</v>
      </c>
      <c r="HCT8" s="86"/>
      <c r="HCU8" s="86">
        <v>8</v>
      </c>
      <c r="HCV8" s="67"/>
      <c r="HCW8" s="67">
        <v>17.777777777777779</v>
      </c>
      <c r="HCX8" s="67"/>
      <c r="HCY8" s="86">
        <v>87.5</v>
      </c>
      <c r="HDD8" s="86"/>
      <c r="HDE8" s="62" t="s">
        <v>487</v>
      </c>
      <c r="HDF8" s="86"/>
      <c r="HDG8" s="86">
        <v>6</v>
      </c>
      <c r="HDH8" s="86"/>
      <c r="HDI8" s="86">
        <v>8</v>
      </c>
      <c r="HDJ8" s="67"/>
      <c r="HDK8" s="67">
        <v>17.777777777777779</v>
      </c>
      <c r="HDL8" s="67"/>
      <c r="HDM8" s="86">
        <v>75</v>
      </c>
      <c r="HDR8" s="86"/>
      <c r="HDS8" s="62" t="s">
        <v>487</v>
      </c>
      <c r="HDT8" s="86"/>
      <c r="HDU8" s="86">
        <v>7</v>
      </c>
      <c r="HDV8" s="86"/>
      <c r="HDW8" s="86">
        <v>8</v>
      </c>
      <c r="HDX8" s="67"/>
      <c r="HDY8" s="67">
        <v>17.777777777777779</v>
      </c>
      <c r="HDZ8" s="67"/>
      <c r="HEA8" s="86">
        <v>87.5</v>
      </c>
      <c r="HEF8" s="86"/>
      <c r="HEG8" s="62" t="s">
        <v>487</v>
      </c>
      <c r="HEH8" s="86"/>
      <c r="HEI8" s="86">
        <v>7</v>
      </c>
      <c r="HEJ8" s="86"/>
      <c r="HEK8" s="86">
        <v>8</v>
      </c>
      <c r="HEL8" s="67"/>
      <c r="HEM8" s="67">
        <v>17.777777777777779</v>
      </c>
      <c r="HEN8" s="67"/>
      <c r="HEO8" s="86">
        <v>87.5</v>
      </c>
      <c r="HET8" s="86"/>
      <c r="HEU8" s="62" t="s">
        <v>487</v>
      </c>
      <c r="HEV8" s="86"/>
      <c r="HEW8" s="86">
        <v>7</v>
      </c>
      <c r="HEX8" s="86"/>
      <c r="HEY8" s="86">
        <v>8</v>
      </c>
      <c r="HEZ8" s="67"/>
      <c r="HFA8" s="67">
        <v>17.777777777777779</v>
      </c>
      <c r="HFB8" s="67"/>
      <c r="HFC8" s="86">
        <v>87.5</v>
      </c>
      <c r="HFH8" s="86"/>
      <c r="HFI8" s="62" t="s">
        <v>487</v>
      </c>
      <c r="HFJ8" s="86"/>
      <c r="HFK8" s="86">
        <v>5</v>
      </c>
      <c r="HFL8" s="86"/>
      <c r="HFM8" s="86">
        <v>8</v>
      </c>
      <c r="HFN8" s="67"/>
      <c r="HFO8" s="67">
        <v>17.777777777777779</v>
      </c>
      <c r="HFP8" s="67"/>
      <c r="HFQ8" s="86">
        <v>62.5</v>
      </c>
      <c r="HFV8" s="86"/>
      <c r="HFW8" s="62" t="s">
        <v>487</v>
      </c>
      <c r="HFX8" s="86"/>
      <c r="HFY8" s="86">
        <v>6</v>
      </c>
      <c r="HFZ8" s="86"/>
      <c r="HGA8" s="86">
        <v>8</v>
      </c>
      <c r="HGB8" s="67"/>
      <c r="HGC8" s="67">
        <v>17.777777777777779</v>
      </c>
      <c r="HGD8" s="67"/>
      <c r="HGE8" s="86">
        <v>75</v>
      </c>
      <c r="HGJ8" s="86"/>
      <c r="HGK8" s="62" t="s">
        <v>487</v>
      </c>
      <c r="HGL8" s="86"/>
      <c r="HGM8" s="86">
        <v>7</v>
      </c>
      <c r="HGN8" s="86"/>
      <c r="HGO8" s="86">
        <v>8</v>
      </c>
      <c r="HGP8" s="67"/>
      <c r="HGQ8" s="67">
        <v>17.777777777777779</v>
      </c>
      <c r="HGR8" s="67"/>
      <c r="HGS8" s="86">
        <v>87.5</v>
      </c>
      <c r="HGX8" s="86"/>
      <c r="HGY8" s="62" t="s">
        <v>487</v>
      </c>
      <c r="HGZ8" s="86"/>
      <c r="HHA8" s="86">
        <v>8</v>
      </c>
      <c r="HHB8" s="86"/>
      <c r="HHC8" s="86">
        <v>8</v>
      </c>
      <c r="HHD8" s="67"/>
      <c r="HHE8" s="67">
        <v>17.777777777777779</v>
      </c>
      <c r="HHF8" s="67"/>
      <c r="HHG8" s="86">
        <v>100</v>
      </c>
      <c r="HHL8" s="86"/>
      <c r="HHM8" s="62" t="s">
        <v>487</v>
      </c>
      <c r="HHN8" s="86"/>
      <c r="HHO8" s="86">
        <v>7</v>
      </c>
      <c r="HHP8" s="86"/>
      <c r="HHQ8" s="86">
        <v>8</v>
      </c>
      <c r="HHR8" s="67"/>
      <c r="HHS8" s="67">
        <v>17.777777777777779</v>
      </c>
      <c r="HHT8" s="67"/>
      <c r="HHU8" s="86">
        <v>87.5</v>
      </c>
      <c r="HHZ8" s="86"/>
      <c r="HIA8" s="62" t="s">
        <v>487</v>
      </c>
      <c r="HIB8" s="86"/>
      <c r="HIC8" s="86">
        <v>8</v>
      </c>
      <c r="HID8" s="86"/>
      <c r="HIE8" s="86">
        <v>8</v>
      </c>
      <c r="HIF8" s="67"/>
      <c r="HIG8" s="67">
        <v>17.777777777777779</v>
      </c>
      <c r="HIH8" s="67"/>
      <c r="HII8" s="86">
        <v>100</v>
      </c>
      <c r="HIN8" s="86"/>
      <c r="HIO8" s="62" t="s">
        <v>487</v>
      </c>
      <c r="HIP8" s="86"/>
      <c r="HIQ8" s="86">
        <v>4</v>
      </c>
      <c r="HIR8" s="86"/>
      <c r="HIS8" s="86">
        <v>6</v>
      </c>
      <c r="HIT8" s="67"/>
      <c r="HIU8" s="67">
        <v>11.320754716981133</v>
      </c>
      <c r="HIV8" s="67"/>
      <c r="HIW8" s="86">
        <v>66.666666666666657</v>
      </c>
    </row>
    <row r="9" spans="1:5119 5124:5665" x14ac:dyDescent="0.25">
      <c r="N9" s="86"/>
      <c r="O9" s="62" t="s">
        <v>488</v>
      </c>
      <c r="P9" s="86"/>
      <c r="Q9" s="86">
        <v>8</v>
      </c>
      <c r="R9" s="86"/>
      <c r="S9" s="86">
        <v>15</v>
      </c>
      <c r="T9" s="67"/>
      <c r="U9" s="67">
        <v>28.30188679245283</v>
      </c>
      <c r="V9" s="67"/>
      <c r="W9" s="86">
        <v>53.333333333333336</v>
      </c>
      <c r="AB9" s="86"/>
      <c r="AC9" s="62" t="s">
        <v>488</v>
      </c>
      <c r="AD9" s="86"/>
      <c r="AE9" s="86">
        <v>10</v>
      </c>
      <c r="AF9" s="86"/>
      <c r="AG9" s="86">
        <v>15</v>
      </c>
      <c r="AH9" s="67"/>
      <c r="AI9" s="67">
        <v>28.30188679245283</v>
      </c>
      <c r="AJ9" s="67"/>
      <c r="AK9" s="86">
        <v>66.666666666666657</v>
      </c>
      <c r="AP9" s="86"/>
      <c r="AQ9" s="62" t="s">
        <v>488</v>
      </c>
      <c r="AR9" s="86"/>
      <c r="AS9" s="86">
        <v>7</v>
      </c>
      <c r="AT9" s="86"/>
      <c r="AU9" s="86">
        <v>15</v>
      </c>
      <c r="AV9" s="67"/>
      <c r="AW9" s="67">
        <v>28.30188679245283</v>
      </c>
      <c r="AX9" s="67"/>
      <c r="AY9" s="86">
        <v>46.666666666666664</v>
      </c>
      <c r="BD9" s="86"/>
      <c r="BE9" s="62" t="s">
        <v>488</v>
      </c>
      <c r="BF9" s="86"/>
      <c r="BG9" s="86">
        <v>7</v>
      </c>
      <c r="BH9" s="86"/>
      <c r="BI9" s="86">
        <v>15</v>
      </c>
      <c r="BJ9" s="67"/>
      <c r="BK9" s="67">
        <v>28.30188679245283</v>
      </c>
      <c r="BL9" s="67"/>
      <c r="BM9" s="86">
        <v>46.666666666666664</v>
      </c>
      <c r="BN9" s="86"/>
      <c r="BO9" s="86"/>
      <c r="BP9" s="86"/>
      <c r="BQ9" s="86"/>
      <c r="BR9" s="86"/>
      <c r="BS9" s="62" t="s">
        <v>488</v>
      </c>
      <c r="BT9" s="86"/>
      <c r="BU9" s="86">
        <v>10</v>
      </c>
      <c r="BV9" s="86"/>
      <c r="BW9" s="86">
        <v>15</v>
      </c>
      <c r="BX9" s="67"/>
      <c r="BY9" s="67">
        <v>28.30188679245283</v>
      </c>
      <c r="BZ9" s="67"/>
      <c r="CA9" s="86">
        <v>66.666666666666657</v>
      </c>
      <c r="CB9" s="86"/>
      <c r="CC9" s="86"/>
      <c r="CD9" s="86"/>
      <c r="CE9" s="86"/>
      <c r="CF9" s="86"/>
      <c r="CG9" s="62" t="s">
        <v>488</v>
      </c>
      <c r="CH9" s="86"/>
      <c r="CI9" s="86">
        <v>6</v>
      </c>
      <c r="CJ9" s="86"/>
      <c r="CK9" s="86">
        <v>15</v>
      </c>
      <c r="CL9" s="67"/>
      <c r="CM9" s="67">
        <v>28.30188679245283</v>
      </c>
      <c r="CN9" s="67"/>
      <c r="CO9" s="86">
        <v>40</v>
      </c>
      <c r="CP9" s="86"/>
      <c r="CQ9" s="86"/>
      <c r="CR9" s="86"/>
      <c r="CS9" s="86"/>
      <c r="CT9" s="86"/>
      <c r="CU9" s="62" t="s">
        <v>488</v>
      </c>
      <c r="CV9" s="86"/>
      <c r="CW9" s="86">
        <v>6</v>
      </c>
      <c r="CX9" s="86"/>
      <c r="CY9" s="86">
        <v>15</v>
      </c>
      <c r="CZ9" s="67"/>
      <c r="DA9" s="67">
        <v>28.30188679245283</v>
      </c>
      <c r="DB9" s="67"/>
      <c r="DC9" s="86">
        <v>40</v>
      </c>
      <c r="DD9" s="86"/>
      <c r="DE9" s="86"/>
      <c r="DH9" s="86"/>
      <c r="DI9" s="62" t="s">
        <v>488</v>
      </c>
      <c r="DJ9" s="86"/>
      <c r="DK9" s="86">
        <v>5</v>
      </c>
      <c r="DL9" s="86"/>
      <c r="DM9" s="86">
        <v>15</v>
      </c>
      <c r="DN9" s="67"/>
      <c r="DO9" s="67">
        <v>28.30188679245283</v>
      </c>
      <c r="DP9" s="67"/>
      <c r="DQ9" s="86">
        <v>33.333333333333329</v>
      </c>
      <c r="DV9" s="86"/>
      <c r="DW9" s="62" t="s">
        <v>488</v>
      </c>
      <c r="DX9" s="86"/>
      <c r="DY9" s="86">
        <v>7</v>
      </c>
      <c r="DZ9" s="86"/>
      <c r="EA9" s="86">
        <v>15</v>
      </c>
      <c r="EB9" s="67"/>
      <c r="EC9" s="67">
        <v>28.30188679245283</v>
      </c>
      <c r="ED9" s="67"/>
      <c r="EE9" s="86">
        <v>46.666666666666664</v>
      </c>
      <c r="EJ9" s="86"/>
      <c r="EK9" s="62" t="s">
        <v>488</v>
      </c>
      <c r="EL9" s="86"/>
      <c r="EM9" s="86">
        <v>6</v>
      </c>
      <c r="EN9" s="86"/>
      <c r="EO9" s="86">
        <v>15</v>
      </c>
      <c r="EP9" s="67"/>
      <c r="EQ9" s="67">
        <v>28.30188679245283</v>
      </c>
      <c r="ER9" s="67"/>
      <c r="ES9" s="86">
        <v>40</v>
      </c>
      <c r="EX9" s="86"/>
      <c r="EY9" s="62" t="s">
        <v>488</v>
      </c>
      <c r="EZ9" s="86"/>
      <c r="FA9" s="86">
        <v>4</v>
      </c>
      <c r="FB9" s="86"/>
      <c r="FC9" s="86">
        <v>15</v>
      </c>
      <c r="FD9" s="67"/>
      <c r="FE9" s="67">
        <v>28.30188679245283</v>
      </c>
      <c r="FF9" s="67"/>
      <c r="FG9" s="86">
        <v>26.666666666666668</v>
      </c>
      <c r="FL9" s="86"/>
      <c r="FM9" s="62" t="s">
        <v>488</v>
      </c>
      <c r="FN9" s="86"/>
      <c r="FO9" s="86">
        <v>6</v>
      </c>
      <c r="FP9" s="86"/>
      <c r="FQ9" s="86">
        <v>15</v>
      </c>
      <c r="FR9" s="67"/>
      <c r="FS9" s="67">
        <v>28.30188679245283</v>
      </c>
      <c r="FT9" s="67"/>
      <c r="FU9" s="86">
        <v>40</v>
      </c>
      <c r="FZ9" s="86"/>
      <c r="GA9" s="62" t="s">
        <v>488</v>
      </c>
      <c r="GB9" s="86"/>
      <c r="GC9" s="86">
        <v>8</v>
      </c>
      <c r="GD9" s="86"/>
      <c r="GE9" s="86">
        <v>15</v>
      </c>
      <c r="GF9" s="67"/>
      <c r="GG9" s="67">
        <v>28.30188679245283</v>
      </c>
      <c r="GH9" s="67"/>
      <c r="GI9" s="86">
        <v>53.333333333333336</v>
      </c>
      <c r="GN9" s="86"/>
      <c r="GO9" s="62" t="s">
        <v>488</v>
      </c>
      <c r="GP9" s="86"/>
      <c r="GQ9" s="86">
        <v>9</v>
      </c>
      <c r="GR9" s="86"/>
      <c r="GS9" s="86">
        <v>15</v>
      </c>
      <c r="GT9" s="67"/>
      <c r="GU9" s="67">
        <v>28.30188679245283</v>
      </c>
      <c r="GV9" s="67"/>
      <c r="GW9" s="86">
        <v>60</v>
      </c>
      <c r="HB9" s="86"/>
      <c r="HC9" s="62" t="s">
        <v>488</v>
      </c>
      <c r="HD9" s="86"/>
      <c r="HE9" s="86">
        <v>6</v>
      </c>
      <c r="HF9" s="86"/>
      <c r="HG9" s="86">
        <v>15</v>
      </c>
      <c r="HH9" s="67"/>
      <c r="HI9" s="67">
        <v>28.30188679245283</v>
      </c>
      <c r="HJ9" s="67"/>
      <c r="HK9" s="86">
        <v>40</v>
      </c>
      <c r="HP9" s="86"/>
      <c r="HQ9" s="62" t="s">
        <v>488</v>
      </c>
      <c r="HR9" s="86"/>
      <c r="HS9" s="86">
        <v>6</v>
      </c>
      <c r="HT9" s="86"/>
      <c r="HU9" s="86">
        <v>15</v>
      </c>
      <c r="HV9" s="67"/>
      <c r="HW9" s="67">
        <v>28.30188679245283</v>
      </c>
      <c r="HX9" s="67"/>
      <c r="HY9" s="86">
        <v>40</v>
      </c>
      <c r="ID9" s="86"/>
      <c r="IE9" s="62" t="s">
        <v>488</v>
      </c>
      <c r="IF9" s="86"/>
      <c r="IG9" s="86">
        <v>6</v>
      </c>
      <c r="IH9" s="86"/>
      <c r="II9" s="86">
        <v>15</v>
      </c>
      <c r="IJ9" s="67"/>
      <c r="IK9" s="67">
        <v>28.30188679245283</v>
      </c>
      <c r="IL9" s="67"/>
      <c r="IM9" s="86">
        <v>40</v>
      </c>
      <c r="IR9" s="86"/>
      <c r="IS9" s="62" t="s">
        <v>488</v>
      </c>
      <c r="IT9" s="86"/>
      <c r="IU9" s="86">
        <v>9</v>
      </c>
      <c r="IV9" s="86"/>
      <c r="IW9" s="86">
        <v>15</v>
      </c>
      <c r="IX9" s="67"/>
      <c r="IY9" s="67">
        <v>28.30188679245283</v>
      </c>
      <c r="IZ9" s="67"/>
      <c r="JA9" s="86">
        <v>60</v>
      </c>
      <c r="JF9" s="86"/>
      <c r="JG9" s="62" t="s">
        <v>488</v>
      </c>
      <c r="JH9" s="86"/>
      <c r="JI9" s="86">
        <v>8</v>
      </c>
      <c r="JJ9" s="86"/>
      <c r="JK9" s="86">
        <v>15</v>
      </c>
      <c r="JL9" s="67"/>
      <c r="JM9" s="67">
        <v>28.30188679245283</v>
      </c>
      <c r="JN9" s="67"/>
      <c r="JO9" s="86">
        <v>53.333333333333336</v>
      </c>
      <c r="JT9" s="86"/>
      <c r="JU9" s="62" t="s">
        <v>488</v>
      </c>
      <c r="JV9" s="86"/>
      <c r="JW9" s="86">
        <v>6</v>
      </c>
      <c r="JX9" s="86"/>
      <c r="JY9" s="86">
        <v>15</v>
      </c>
      <c r="JZ9" s="67"/>
      <c r="KA9" s="67">
        <v>28.30188679245283</v>
      </c>
      <c r="KB9" s="67"/>
      <c r="KC9" s="86">
        <v>40</v>
      </c>
      <c r="KH9" s="86"/>
      <c r="KI9" s="62" t="s">
        <v>488</v>
      </c>
      <c r="KJ9" s="86"/>
      <c r="KK9" s="86">
        <v>7</v>
      </c>
      <c r="KL9" s="86"/>
      <c r="KM9" s="86">
        <v>15</v>
      </c>
      <c r="KN9" s="67"/>
      <c r="KO9" s="67">
        <v>28.30188679245283</v>
      </c>
      <c r="KP9" s="67"/>
      <c r="KQ9" s="86">
        <v>46.666666666666664</v>
      </c>
      <c r="KV9" s="86"/>
      <c r="KW9" s="62" t="s">
        <v>488</v>
      </c>
      <c r="KX9" s="86"/>
      <c r="KY9" s="86">
        <v>7</v>
      </c>
      <c r="KZ9" s="86"/>
      <c r="LA9" s="86">
        <v>15</v>
      </c>
      <c r="LB9" s="67"/>
      <c r="LC9" s="67">
        <v>28.30188679245283</v>
      </c>
      <c r="LD9" s="67"/>
      <c r="LE9" s="86">
        <v>46.666666666666664</v>
      </c>
      <c r="LJ9" s="86"/>
      <c r="LK9" s="62" t="s">
        <v>488</v>
      </c>
      <c r="LL9" s="86"/>
      <c r="LM9" s="86">
        <v>8</v>
      </c>
      <c r="LN9" s="86"/>
      <c r="LO9" s="86">
        <v>15</v>
      </c>
      <c r="LP9" s="67"/>
      <c r="LQ9" s="67">
        <v>28.30188679245283</v>
      </c>
      <c r="LR9" s="67"/>
      <c r="LS9" s="86">
        <v>53.333333333333336</v>
      </c>
      <c r="LX9" s="86"/>
      <c r="LY9" s="62" t="s">
        <v>488</v>
      </c>
      <c r="LZ9" s="86"/>
      <c r="MA9" s="86">
        <v>5</v>
      </c>
      <c r="MB9" s="86"/>
      <c r="MC9" s="86">
        <v>15</v>
      </c>
      <c r="MD9" s="67"/>
      <c r="ME9" s="67">
        <v>28.30188679245283</v>
      </c>
      <c r="MF9" s="67"/>
      <c r="MG9" s="86">
        <v>33.333333333333329</v>
      </c>
      <c r="ML9" s="86"/>
      <c r="MM9" s="62" t="s">
        <v>488</v>
      </c>
      <c r="MN9" s="86"/>
      <c r="MO9" s="86">
        <v>3</v>
      </c>
      <c r="MP9" s="86"/>
      <c r="MQ9" s="86">
        <v>15</v>
      </c>
      <c r="MR9" s="67"/>
      <c r="MS9" s="67">
        <v>28.30188679245283</v>
      </c>
      <c r="MT9" s="67"/>
      <c r="MU9" s="86">
        <v>20</v>
      </c>
      <c r="MZ9" s="86"/>
      <c r="NA9" s="62" t="s">
        <v>488</v>
      </c>
      <c r="NB9" s="86"/>
      <c r="NC9" s="86">
        <v>6</v>
      </c>
      <c r="ND9" s="86"/>
      <c r="NE9" s="86">
        <v>15</v>
      </c>
      <c r="NF9" s="67"/>
      <c r="NG9" s="67">
        <v>28.30188679245283</v>
      </c>
      <c r="NH9" s="67"/>
      <c r="NI9" s="86">
        <v>40</v>
      </c>
      <c r="NN9" s="86"/>
      <c r="NO9" s="62" t="s">
        <v>488</v>
      </c>
      <c r="NP9" s="86"/>
      <c r="NQ9" s="86">
        <v>6</v>
      </c>
      <c r="NR9" s="86"/>
      <c r="NS9" s="86">
        <v>6</v>
      </c>
      <c r="NT9" s="67"/>
      <c r="NU9" s="67">
        <v>11.538461538461538</v>
      </c>
      <c r="NV9" s="67"/>
      <c r="NW9" s="86">
        <v>100</v>
      </c>
      <c r="OB9" s="86"/>
      <c r="OC9" s="62" t="s">
        <v>488</v>
      </c>
      <c r="OD9" s="86"/>
      <c r="OE9" s="86">
        <v>5</v>
      </c>
      <c r="OF9" s="86"/>
      <c r="OG9" s="86">
        <v>6</v>
      </c>
      <c r="OH9" s="67"/>
      <c r="OI9" s="67">
        <v>11.538461538461538</v>
      </c>
      <c r="OJ9" s="67"/>
      <c r="OK9" s="86">
        <v>83.333333333333343</v>
      </c>
      <c r="OP9" s="86"/>
      <c r="OQ9" s="62" t="s">
        <v>488</v>
      </c>
      <c r="OR9" s="86"/>
      <c r="OS9" s="86">
        <v>2</v>
      </c>
      <c r="OT9" s="86"/>
      <c r="OU9" s="86">
        <v>6</v>
      </c>
      <c r="OV9" s="67"/>
      <c r="OW9" s="67">
        <v>11.538461538461538</v>
      </c>
      <c r="OX9" s="67"/>
      <c r="OY9" s="86">
        <v>33.333333333333329</v>
      </c>
      <c r="PD9" s="86"/>
      <c r="PE9" s="62" t="s">
        <v>488</v>
      </c>
      <c r="PF9" s="86"/>
      <c r="PG9" s="86">
        <v>4</v>
      </c>
      <c r="PH9" s="86"/>
      <c r="PI9" s="86">
        <v>6</v>
      </c>
      <c r="PJ9" s="67"/>
      <c r="PK9" s="67">
        <v>11.538461538461538</v>
      </c>
      <c r="PL9" s="67"/>
      <c r="PM9" s="86">
        <v>66.666666666666657</v>
      </c>
      <c r="PR9" s="86"/>
      <c r="PS9" s="62" t="s">
        <v>488</v>
      </c>
      <c r="PT9" s="86"/>
      <c r="PU9" s="86">
        <v>4</v>
      </c>
      <c r="PV9" s="86"/>
      <c r="PW9" s="86">
        <v>6</v>
      </c>
      <c r="PX9" s="67"/>
      <c r="PY9" s="67">
        <v>11.538461538461538</v>
      </c>
      <c r="PZ9" s="67"/>
      <c r="QA9" s="86">
        <v>66.666666666666657</v>
      </c>
      <c r="QF9" s="86"/>
      <c r="QG9" s="62" t="s">
        <v>488</v>
      </c>
      <c r="QH9" s="86"/>
      <c r="QI9" s="86">
        <v>6</v>
      </c>
      <c r="QJ9" s="86"/>
      <c r="QK9" s="86">
        <v>6</v>
      </c>
      <c r="QL9" s="67"/>
      <c r="QM9" s="67">
        <v>11.538461538461538</v>
      </c>
      <c r="QN9" s="67"/>
      <c r="QO9" s="86">
        <v>100</v>
      </c>
      <c r="QT9" s="86"/>
      <c r="QU9" s="62" t="s">
        <v>488</v>
      </c>
      <c r="QV9" s="86"/>
      <c r="QW9" s="86">
        <v>6</v>
      </c>
      <c r="QX9" s="86"/>
      <c r="QY9" s="86">
        <v>6</v>
      </c>
      <c r="QZ9" s="67"/>
      <c r="RA9" s="67">
        <v>11.538461538461538</v>
      </c>
      <c r="RB9" s="67"/>
      <c r="RC9" s="86">
        <v>100</v>
      </c>
      <c r="RH9" s="86"/>
      <c r="RI9" s="62" t="s">
        <v>488</v>
      </c>
      <c r="RJ9" s="86"/>
      <c r="RK9" s="86">
        <v>4</v>
      </c>
      <c r="RL9" s="86"/>
      <c r="RM9" s="86">
        <v>6</v>
      </c>
      <c r="RN9" s="67"/>
      <c r="RO9" s="67">
        <v>11.538461538461538</v>
      </c>
      <c r="RP9" s="67"/>
      <c r="RQ9" s="86">
        <v>66.666666666666657</v>
      </c>
      <c r="RV9" s="86"/>
      <c r="RW9" s="62" t="s">
        <v>488</v>
      </c>
      <c r="RX9" s="86"/>
      <c r="RY9" s="86">
        <v>2</v>
      </c>
      <c r="RZ9" s="86"/>
      <c r="SA9" s="86">
        <v>6</v>
      </c>
      <c r="SB9" s="67"/>
      <c r="SC9" s="67">
        <v>11.538461538461538</v>
      </c>
      <c r="SD9" s="67"/>
      <c r="SE9" s="86">
        <v>33.333333333333329</v>
      </c>
      <c r="SJ9" s="86"/>
      <c r="SK9" s="62" t="s">
        <v>488</v>
      </c>
      <c r="SL9" s="86"/>
      <c r="SM9" s="86">
        <v>4</v>
      </c>
      <c r="SN9" s="86"/>
      <c r="SO9" s="86">
        <v>6</v>
      </c>
      <c r="SP9" s="67"/>
      <c r="SQ9" s="67">
        <v>11.538461538461538</v>
      </c>
      <c r="SR9" s="67"/>
      <c r="SS9" s="86">
        <v>66.666666666666657</v>
      </c>
      <c r="SX9" s="86"/>
      <c r="SY9" s="62" t="s">
        <v>488</v>
      </c>
      <c r="SZ9" s="86"/>
      <c r="TA9" s="86">
        <v>3</v>
      </c>
      <c r="TB9" s="86"/>
      <c r="TC9" s="86">
        <v>6</v>
      </c>
      <c r="TD9" s="67"/>
      <c r="TE9" s="67">
        <v>11.538461538461538</v>
      </c>
      <c r="TF9" s="67"/>
      <c r="TG9" s="86">
        <v>50</v>
      </c>
      <c r="TL9" s="86"/>
      <c r="TM9" s="62" t="s">
        <v>488</v>
      </c>
      <c r="TN9" s="86"/>
      <c r="TO9" s="86">
        <v>5</v>
      </c>
      <c r="TP9" s="86"/>
      <c r="TQ9" s="86">
        <v>6</v>
      </c>
      <c r="TR9" s="67"/>
      <c r="TS9" s="67">
        <v>11.538461538461538</v>
      </c>
      <c r="TT9" s="67"/>
      <c r="TU9" s="86">
        <v>83.333333333333343</v>
      </c>
      <c r="TZ9" s="86"/>
      <c r="UA9" s="62" t="s">
        <v>488</v>
      </c>
      <c r="UB9" s="86"/>
      <c r="UC9" s="86">
        <v>5</v>
      </c>
      <c r="UD9" s="86"/>
      <c r="UE9" s="86">
        <v>6</v>
      </c>
      <c r="UF9" s="67"/>
      <c r="UG9" s="67">
        <v>11.538461538461538</v>
      </c>
      <c r="UH9" s="67"/>
      <c r="UI9" s="86">
        <v>83.333333333333343</v>
      </c>
      <c r="UN9" s="86"/>
      <c r="UO9" s="62" t="s">
        <v>488</v>
      </c>
      <c r="UP9" s="86"/>
      <c r="UQ9" s="86">
        <v>4</v>
      </c>
      <c r="UR9" s="86"/>
      <c r="US9" s="86">
        <v>6</v>
      </c>
      <c r="UT9" s="67"/>
      <c r="UU9" s="67">
        <v>11.538461538461538</v>
      </c>
      <c r="UV9" s="67"/>
      <c r="UW9" s="86">
        <v>66.666666666666657</v>
      </c>
      <c r="VB9" s="86"/>
      <c r="VC9" s="62" t="s">
        <v>488</v>
      </c>
      <c r="VD9" s="86"/>
      <c r="VE9" s="86">
        <v>3</v>
      </c>
      <c r="VF9" s="86"/>
      <c r="VG9" s="86">
        <v>6</v>
      </c>
      <c r="VH9" s="67"/>
      <c r="VI9" s="67">
        <v>11.538461538461538</v>
      </c>
      <c r="VJ9" s="67"/>
      <c r="VK9" s="86">
        <v>50</v>
      </c>
      <c r="VP9" s="86"/>
      <c r="VQ9" s="62" t="s">
        <v>488</v>
      </c>
      <c r="VR9" s="86"/>
      <c r="VS9" s="86">
        <v>5</v>
      </c>
      <c r="VT9" s="86"/>
      <c r="VU9" s="86">
        <v>6</v>
      </c>
      <c r="VV9" s="67"/>
      <c r="VW9" s="67">
        <v>11.538461538461538</v>
      </c>
      <c r="VX9" s="67"/>
      <c r="VY9" s="86">
        <v>83.333333333333343</v>
      </c>
      <c r="WD9" s="86"/>
      <c r="WE9" s="62" t="s">
        <v>488</v>
      </c>
      <c r="WF9" s="86"/>
      <c r="WG9" s="86">
        <v>4</v>
      </c>
      <c r="WH9" s="86"/>
      <c r="WI9" s="86">
        <v>6</v>
      </c>
      <c r="WJ9" s="67"/>
      <c r="WK9" s="67">
        <v>11.538461538461538</v>
      </c>
      <c r="WL9" s="67"/>
      <c r="WM9" s="86">
        <v>66.666666666666657</v>
      </c>
      <c r="WR9" s="86"/>
      <c r="WS9" s="62" t="s">
        <v>488</v>
      </c>
      <c r="WT9" s="86"/>
      <c r="WU9" s="86">
        <v>3</v>
      </c>
      <c r="WV9" s="86"/>
      <c r="WW9" s="86">
        <v>6</v>
      </c>
      <c r="WX9" s="67"/>
      <c r="WY9" s="67">
        <v>11.538461538461538</v>
      </c>
      <c r="WZ9" s="67"/>
      <c r="XA9" s="86">
        <v>50</v>
      </c>
      <c r="XF9" s="86"/>
      <c r="XG9" s="62" t="s">
        <v>488</v>
      </c>
      <c r="XH9" s="86"/>
      <c r="XI9" s="86">
        <v>4</v>
      </c>
      <c r="XJ9" s="86"/>
      <c r="XK9" s="86">
        <v>6</v>
      </c>
      <c r="XL9" s="67"/>
      <c r="XM9" s="67">
        <v>11.538461538461538</v>
      </c>
      <c r="XN9" s="67"/>
      <c r="XO9" s="86">
        <v>66.666666666666657</v>
      </c>
      <c r="XT9" s="86"/>
      <c r="XU9" s="62" t="s">
        <v>488</v>
      </c>
      <c r="XV9" s="86"/>
      <c r="XW9" s="86">
        <v>3</v>
      </c>
      <c r="XX9" s="86"/>
      <c r="XY9" s="86">
        <v>6</v>
      </c>
      <c r="XZ9" s="67"/>
      <c r="YA9" s="67">
        <v>11.538461538461538</v>
      </c>
      <c r="YB9" s="67"/>
      <c r="YC9" s="86">
        <v>50</v>
      </c>
      <c r="YH9" s="86"/>
      <c r="YI9" s="62" t="s">
        <v>488</v>
      </c>
      <c r="YJ9" s="86"/>
      <c r="YK9" s="86">
        <v>6</v>
      </c>
      <c r="YL9" s="86"/>
      <c r="YM9" s="86">
        <v>6</v>
      </c>
      <c r="YN9" s="67"/>
      <c r="YO9" s="67">
        <v>11.538461538461538</v>
      </c>
      <c r="YP9" s="67"/>
      <c r="YQ9" s="86">
        <v>100</v>
      </c>
      <c r="YV9" s="86"/>
      <c r="YW9" s="62" t="s">
        <v>488</v>
      </c>
      <c r="YX9" s="86"/>
      <c r="YY9" s="86">
        <v>4</v>
      </c>
      <c r="YZ9" s="86"/>
      <c r="ZA9" s="86">
        <v>6</v>
      </c>
      <c r="ZB9" s="67"/>
      <c r="ZC9" s="67">
        <v>11.538461538461538</v>
      </c>
      <c r="ZD9" s="67"/>
      <c r="ZE9" s="86">
        <v>66.666666666666657</v>
      </c>
      <c r="ZJ9" s="86"/>
      <c r="ZK9" s="62" t="s">
        <v>488</v>
      </c>
      <c r="ZL9" s="86"/>
      <c r="ZM9" s="86">
        <v>4</v>
      </c>
      <c r="ZN9" s="86"/>
      <c r="ZO9" s="86">
        <v>6</v>
      </c>
      <c r="ZP9" s="67"/>
      <c r="ZQ9" s="67">
        <v>11.538461538461538</v>
      </c>
      <c r="ZR9" s="67"/>
      <c r="ZS9" s="86">
        <v>66.666666666666657</v>
      </c>
      <c r="ZX9" s="86"/>
      <c r="ZY9" s="62" t="s">
        <v>488</v>
      </c>
      <c r="ZZ9" s="86"/>
      <c r="AAA9" s="86">
        <v>4</v>
      </c>
      <c r="AAB9" s="86"/>
      <c r="AAC9" s="86">
        <v>6</v>
      </c>
      <c r="AAD9" s="67"/>
      <c r="AAE9" s="67">
        <v>11.538461538461538</v>
      </c>
      <c r="AAF9" s="67"/>
      <c r="AAG9" s="86">
        <v>66.666666666666657</v>
      </c>
      <c r="AAL9" s="86"/>
      <c r="AAM9" s="62" t="s">
        <v>488</v>
      </c>
      <c r="AAN9" s="86"/>
      <c r="AAO9" s="86">
        <v>6</v>
      </c>
      <c r="AAP9" s="86"/>
      <c r="AAQ9" s="86">
        <v>6</v>
      </c>
      <c r="AAR9" s="67"/>
      <c r="AAS9" s="67">
        <v>11.538461538461538</v>
      </c>
      <c r="AAT9" s="67"/>
      <c r="AAU9" s="86">
        <v>100</v>
      </c>
      <c r="AAZ9" s="86"/>
      <c r="ABA9" s="62" t="s">
        <v>488</v>
      </c>
      <c r="ABB9" s="86"/>
      <c r="ABC9" s="86">
        <v>4</v>
      </c>
      <c r="ABD9" s="86"/>
      <c r="ABE9" s="86">
        <v>6</v>
      </c>
      <c r="ABF9" s="67"/>
      <c r="ABG9" s="67">
        <v>11.538461538461538</v>
      </c>
      <c r="ABH9" s="67"/>
      <c r="ABI9" s="86">
        <v>66.666666666666657</v>
      </c>
      <c r="ABN9" s="86"/>
      <c r="ABO9" s="62" t="s">
        <v>488</v>
      </c>
      <c r="ABP9" s="86"/>
      <c r="ABQ9" s="86">
        <v>4</v>
      </c>
      <c r="ABR9" s="86"/>
      <c r="ABS9" s="86">
        <v>6</v>
      </c>
      <c r="ABT9" s="67"/>
      <c r="ABU9" s="67">
        <v>11.538461538461538</v>
      </c>
      <c r="ABV9" s="67"/>
      <c r="ABW9" s="86">
        <v>66.666666666666657</v>
      </c>
      <c r="ACB9" s="86"/>
      <c r="ACC9" s="62" t="s">
        <v>488</v>
      </c>
      <c r="ACD9" s="86"/>
      <c r="ACE9" s="86">
        <v>5</v>
      </c>
      <c r="ACF9" s="86"/>
      <c r="ACG9" s="86">
        <v>10</v>
      </c>
      <c r="ACH9" s="67"/>
      <c r="ACI9" s="67">
        <v>18.518518518518519</v>
      </c>
      <c r="ACJ9" s="67"/>
      <c r="ACK9" s="86">
        <v>50</v>
      </c>
      <c r="ACP9" s="86"/>
      <c r="ACQ9" s="62" t="s">
        <v>488</v>
      </c>
      <c r="ACR9" s="86"/>
      <c r="ACS9" s="86">
        <v>7</v>
      </c>
      <c r="ACT9" s="86"/>
      <c r="ACU9" s="86">
        <v>10</v>
      </c>
      <c r="ACV9" s="67"/>
      <c r="ACW9" s="67">
        <v>18.518518518518519</v>
      </c>
      <c r="ACX9" s="67"/>
      <c r="ACY9" s="86">
        <v>70</v>
      </c>
      <c r="ADD9" s="86"/>
      <c r="ADE9" s="62" t="s">
        <v>488</v>
      </c>
      <c r="ADF9" s="86"/>
      <c r="ADG9" s="86">
        <v>7</v>
      </c>
      <c r="ADH9" s="86"/>
      <c r="ADI9" s="86">
        <v>10</v>
      </c>
      <c r="ADJ9" s="67"/>
      <c r="ADK9" s="67">
        <v>18.518518518518519</v>
      </c>
      <c r="ADL9" s="67"/>
      <c r="ADM9" s="86">
        <v>70</v>
      </c>
      <c r="ADR9" s="86"/>
      <c r="ADS9" s="62" t="s">
        <v>488</v>
      </c>
      <c r="ADT9" s="86"/>
      <c r="ADU9" s="86">
        <v>6</v>
      </c>
      <c r="ADV9" s="86"/>
      <c r="ADW9" s="86">
        <v>10</v>
      </c>
      <c r="ADX9" s="67"/>
      <c r="ADY9" s="67">
        <v>18.518518518518519</v>
      </c>
      <c r="ADZ9" s="67"/>
      <c r="AEA9" s="86">
        <v>60</v>
      </c>
      <c r="AEF9" s="86"/>
      <c r="AEG9" s="62" t="s">
        <v>488</v>
      </c>
      <c r="AEH9" s="86"/>
      <c r="AEI9" s="86">
        <v>6</v>
      </c>
      <c r="AEJ9" s="86"/>
      <c r="AEK9" s="86">
        <v>10</v>
      </c>
      <c r="AEL9" s="67"/>
      <c r="AEM9" s="67">
        <v>18.518518518518519</v>
      </c>
      <c r="AEN9" s="67"/>
      <c r="AEO9" s="86">
        <v>60</v>
      </c>
      <c r="AET9" s="86"/>
      <c r="AEU9" s="62" t="s">
        <v>488</v>
      </c>
      <c r="AEV9" s="86"/>
      <c r="AEW9" s="86">
        <v>7</v>
      </c>
      <c r="AEX9" s="86"/>
      <c r="AEY9" s="86">
        <v>10</v>
      </c>
      <c r="AEZ9" s="67"/>
      <c r="AFA9" s="67">
        <v>18.518518518518519</v>
      </c>
      <c r="AFB9" s="67"/>
      <c r="AFC9" s="86">
        <v>70</v>
      </c>
      <c r="AFH9" s="86"/>
      <c r="AFI9" s="62" t="s">
        <v>488</v>
      </c>
      <c r="AFJ9" s="86"/>
      <c r="AFK9" s="86">
        <v>3</v>
      </c>
      <c r="AFL9" s="86"/>
      <c r="AFM9" s="86">
        <v>10</v>
      </c>
      <c r="AFN9" s="67"/>
      <c r="AFO9" s="67">
        <v>18.518518518518519</v>
      </c>
      <c r="AFP9" s="67"/>
      <c r="AFQ9" s="86">
        <v>30</v>
      </c>
      <c r="AFV9" s="86"/>
      <c r="AFW9" s="62" t="s">
        <v>488</v>
      </c>
      <c r="AFX9" s="86"/>
      <c r="AFY9" s="86">
        <v>5</v>
      </c>
      <c r="AFZ9" s="86"/>
      <c r="AGA9" s="86">
        <v>10</v>
      </c>
      <c r="AGB9" s="67"/>
      <c r="AGC9" s="67">
        <v>18.518518518518519</v>
      </c>
      <c r="AGD9" s="67"/>
      <c r="AGE9" s="86">
        <v>50</v>
      </c>
      <c r="AGJ9" s="86"/>
      <c r="AGK9" s="62" t="s">
        <v>488</v>
      </c>
      <c r="AGL9" s="86"/>
      <c r="AGM9" s="86">
        <v>7</v>
      </c>
      <c r="AGN9" s="86"/>
      <c r="AGO9" s="86">
        <v>10</v>
      </c>
      <c r="AGP9" s="67"/>
      <c r="AGQ9" s="67">
        <v>18.518518518518519</v>
      </c>
      <c r="AGR9" s="67"/>
      <c r="AGS9" s="86">
        <v>70</v>
      </c>
      <c r="AGX9" s="86"/>
      <c r="AGY9" s="62" t="s">
        <v>488</v>
      </c>
      <c r="AGZ9" s="86"/>
      <c r="AHA9" s="86">
        <v>4</v>
      </c>
      <c r="AHB9" s="86"/>
      <c r="AHC9" s="86">
        <v>10</v>
      </c>
      <c r="AHD9" s="67"/>
      <c r="AHE9" s="67">
        <v>18.518518518518519</v>
      </c>
      <c r="AHF9" s="67"/>
      <c r="AHG9" s="86">
        <v>40</v>
      </c>
      <c r="AHL9" s="86"/>
      <c r="AHM9" s="62" t="s">
        <v>488</v>
      </c>
      <c r="AHN9" s="86"/>
      <c r="AHO9" s="86">
        <v>4</v>
      </c>
      <c r="AHP9" s="86"/>
      <c r="AHQ9" s="86">
        <v>10</v>
      </c>
      <c r="AHR9" s="67"/>
      <c r="AHS9" s="67">
        <v>18.518518518518519</v>
      </c>
      <c r="AHT9" s="67"/>
      <c r="AHU9" s="86">
        <v>40</v>
      </c>
      <c r="AHZ9" s="86"/>
      <c r="AIA9" s="62" t="s">
        <v>488</v>
      </c>
      <c r="AIB9" s="86"/>
      <c r="AIC9" s="86">
        <v>4</v>
      </c>
      <c r="AID9" s="86"/>
      <c r="AIE9" s="86">
        <v>10</v>
      </c>
      <c r="AIF9" s="67"/>
      <c r="AIG9" s="67">
        <v>18.518518518518519</v>
      </c>
      <c r="AIH9" s="67"/>
      <c r="AII9" s="86">
        <v>40</v>
      </c>
      <c r="AIN9" s="86"/>
      <c r="AIO9" s="62" t="s">
        <v>488</v>
      </c>
      <c r="AIP9" s="86"/>
      <c r="AIQ9" s="86">
        <v>6</v>
      </c>
      <c r="AIR9" s="86"/>
      <c r="AIS9" s="86">
        <v>10</v>
      </c>
      <c r="AIT9" s="67"/>
      <c r="AIU9" s="67">
        <v>18.518518518518519</v>
      </c>
      <c r="AIV9" s="67"/>
      <c r="AIW9" s="86">
        <v>60</v>
      </c>
      <c r="AJB9" s="86"/>
      <c r="AJC9" s="62" t="s">
        <v>488</v>
      </c>
      <c r="AJD9" s="86"/>
      <c r="AJE9" s="86">
        <v>3</v>
      </c>
      <c r="AJF9" s="86"/>
      <c r="AJG9" s="86">
        <v>10</v>
      </c>
      <c r="AJH9" s="67"/>
      <c r="AJI9" s="67">
        <v>18.518518518518519</v>
      </c>
      <c r="AJJ9" s="67"/>
      <c r="AJK9" s="86">
        <v>30</v>
      </c>
      <c r="AJP9" s="86"/>
      <c r="AJQ9" s="62" t="s">
        <v>488</v>
      </c>
      <c r="AJR9" s="86"/>
      <c r="AJS9" s="86">
        <v>5</v>
      </c>
      <c r="AJT9" s="86"/>
      <c r="AJU9" s="86">
        <v>10</v>
      </c>
      <c r="AJV9" s="67"/>
      <c r="AJW9" s="67">
        <v>18.518518518518519</v>
      </c>
      <c r="AJX9" s="67"/>
      <c r="AJY9" s="86">
        <v>50</v>
      </c>
      <c r="AKD9" s="86"/>
      <c r="AKE9" s="62" t="s">
        <v>488</v>
      </c>
      <c r="AKF9" s="86"/>
      <c r="AKG9" s="86">
        <v>3</v>
      </c>
      <c r="AKH9" s="86"/>
      <c r="AKI9" s="86">
        <v>10</v>
      </c>
      <c r="AKJ9" s="67"/>
      <c r="AKK9" s="67">
        <v>18.518518518518519</v>
      </c>
      <c r="AKL9" s="67"/>
      <c r="AKM9" s="86">
        <v>30</v>
      </c>
      <c r="AKR9" s="86"/>
      <c r="AKS9" s="62" t="s">
        <v>488</v>
      </c>
      <c r="AKT9" s="86"/>
      <c r="AKU9" s="86">
        <v>5</v>
      </c>
      <c r="AKV9" s="86"/>
      <c r="AKW9" s="86">
        <v>10</v>
      </c>
      <c r="AKX9" s="67"/>
      <c r="AKY9" s="67">
        <v>18.518518518518519</v>
      </c>
      <c r="AKZ9" s="67"/>
      <c r="ALA9" s="86">
        <v>50</v>
      </c>
      <c r="ALF9" s="86"/>
      <c r="ALG9" s="62" t="s">
        <v>488</v>
      </c>
      <c r="ALH9" s="86"/>
      <c r="ALI9" s="86">
        <v>8</v>
      </c>
      <c r="ALJ9" s="86"/>
      <c r="ALK9" s="86">
        <v>10</v>
      </c>
      <c r="ALL9" s="67"/>
      <c r="ALM9" s="67">
        <v>18.518518518518519</v>
      </c>
      <c r="ALN9" s="67"/>
      <c r="ALO9" s="86">
        <v>80</v>
      </c>
      <c r="ALT9" s="86"/>
      <c r="ALU9" s="62" t="s">
        <v>488</v>
      </c>
      <c r="ALV9" s="86"/>
      <c r="ALW9" s="86">
        <v>5</v>
      </c>
      <c r="ALX9" s="86"/>
      <c r="ALY9" s="86">
        <v>10</v>
      </c>
      <c r="ALZ9" s="67"/>
      <c r="AMA9" s="67">
        <v>18.518518518518519</v>
      </c>
      <c r="AMB9" s="67"/>
      <c r="AMC9" s="86">
        <v>50</v>
      </c>
      <c r="AMH9" s="86"/>
      <c r="AMI9" s="62" t="s">
        <v>488</v>
      </c>
      <c r="AMJ9" s="86"/>
      <c r="AMK9" s="86">
        <v>6</v>
      </c>
      <c r="AML9" s="86"/>
      <c r="AMM9" s="86">
        <v>10</v>
      </c>
      <c r="AMN9" s="67"/>
      <c r="AMO9" s="67">
        <v>18.518518518518519</v>
      </c>
      <c r="AMP9" s="67"/>
      <c r="AMQ9" s="86">
        <v>60</v>
      </c>
      <c r="AMV9" s="86"/>
      <c r="AMW9" s="62" t="s">
        <v>488</v>
      </c>
      <c r="AMX9" s="86"/>
      <c r="AMY9" s="86">
        <v>3</v>
      </c>
      <c r="AMZ9" s="86"/>
      <c r="ANA9" s="86">
        <v>10</v>
      </c>
      <c r="ANB9" s="67"/>
      <c r="ANC9" s="67">
        <v>18.518518518518519</v>
      </c>
      <c r="AND9" s="67"/>
      <c r="ANE9" s="86">
        <v>30</v>
      </c>
      <c r="ANJ9" s="86"/>
      <c r="ANK9" s="62" t="s">
        <v>488</v>
      </c>
      <c r="ANL9" s="86"/>
      <c r="ANM9" s="86">
        <v>7</v>
      </c>
      <c r="ANN9" s="86"/>
      <c r="ANO9" s="86">
        <v>10</v>
      </c>
      <c r="ANP9" s="67"/>
      <c r="ANQ9" s="67">
        <v>18.518518518518519</v>
      </c>
      <c r="ANR9" s="67"/>
      <c r="ANS9" s="86">
        <v>70</v>
      </c>
      <c r="ANX9" s="86"/>
      <c r="ANY9" s="62" t="s">
        <v>488</v>
      </c>
      <c r="ANZ9" s="86"/>
      <c r="AOA9" s="86">
        <v>5</v>
      </c>
      <c r="AOB9" s="86"/>
      <c r="AOC9" s="86">
        <v>10</v>
      </c>
      <c r="AOD9" s="67"/>
      <c r="AOE9" s="67">
        <v>18.518518518518519</v>
      </c>
      <c r="AOF9" s="67"/>
      <c r="AOG9" s="86">
        <v>50</v>
      </c>
      <c r="AOL9" s="86"/>
      <c r="AOM9" s="62" t="s">
        <v>488</v>
      </c>
      <c r="AON9" s="86"/>
      <c r="AOO9" s="86">
        <v>5</v>
      </c>
      <c r="AOP9" s="86"/>
      <c r="AOQ9" s="86">
        <v>10</v>
      </c>
      <c r="AOR9" s="67"/>
      <c r="AOS9" s="67">
        <v>18.518518518518519</v>
      </c>
      <c r="AOT9" s="67"/>
      <c r="AOU9" s="86">
        <v>50</v>
      </c>
      <c r="AOZ9" s="86"/>
      <c r="APA9" s="62" t="s">
        <v>488</v>
      </c>
      <c r="APB9" s="86"/>
      <c r="APC9" s="86">
        <v>6</v>
      </c>
      <c r="APD9" s="86"/>
      <c r="APE9" s="86">
        <v>10</v>
      </c>
      <c r="APF9" s="67"/>
      <c r="APG9" s="67">
        <v>18.518518518518519</v>
      </c>
      <c r="APH9" s="67"/>
      <c r="API9" s="86">
        <v>60</v>
      </c>
      <c r="APN9" s="86"/>
      <c r="APO9" s="62" t="s">
        <v>488</v>
      </c>
      <c r="APP9" s="86"/>
      <c r="APQ9" s="86">
        <v>8</v>
      </c>
      <c r="APR9" s="86"/>
      <c r="APS9" s="86">
        <v>10</v>
      </c>
      <c r="APT9" s="67"/>
      <c r="APU9" s="67">
        <v>18.518518518518519</v>
      </c>
      <c r="APV9" s="67"/>
      <c r="APW9" s="86">
        <v>80</v>
      </c>
      <c r="AQB9" s="86"/>
      <c r="AQC9" s="62" t="s">
        <v>488</v>
      </c>
      <c r="AQD9" s="86"/>
      <c r="AQE9" s="86">
        <v>7</v>
      </c>
      <c r="AQF9" s="86"/>
      <c r="AQG9" s="86">
        <v>10</v>
      </c>
      <c r="AQH9" s="67"/>
      <c r="AQI9" s="67">
        <v>18.518518518518519</v>
      </c>
      <c r="AQJ9" s="67"/>
      <c r="AQK9" s="86">
        <v>70</v>
      </c>
      <c r="AQP9" s="86"/>
      <c r="AQQ9" s="62" t="s">
        <v>488</v>
      </c>
      <c r="AQR9" s="86"/>
      <c r="AQS9" s="86">
        <v>2</v>
      </c>
      <c r="AQT9" s="86"/>
      <c r="AQU9" s="86">
        <v>5</v>
      </c>
      <c r="AQV9" s="67"/>
      <c r="AQW9" s="67">
        <v>11.111111111111111</v>
      </c>
      <c r="AQX9" s="67"/>
      <c r="AQY9" s="86">
        <v>40</v>
      </c>
      <c r="ARD9" s="86"/>
      <c r="ARE9" s="62" t="s">
        <v>488</v>
      </c>
      <c r="ARF9" s="86"/>
      <c r="ARG9" s="86">
        <v>4</v>
      </c>
      <c r="ARH9" s="86"/>
      <c r="ARI9" s="86">
        <v>5</v>
      </c>
      <c r="ARJ9" s="67"/>
      <c r="ARK9" s="67">
        <v>11.111111111111111</v>
      </c>
      <c r="ARL9" s="67"/>
      <c r="ARM9" s="86">
        <v>80</v>
      </c>
      <c r="ARR9" s="86"/>
      <c r="ARS9" s="62" t="s">
        <v>488</v>
      </c>
      <c r="ART9" s="86"/>
      <c r="ARU9" s="86">
        <v>3</v>
      </c>
      <c r="ARV9" s="86"/>
      <c r="ARW9" s="86">
        <v>5</v>
      </c>
      <c r="ARX9" s="67"/>
      <c r="ARY9" s="67">
        <v>11.111111111111111</v>
      </c>
      <c r="ARZ9" s="67"/>
      <c r="ASA9" s="86">
        <v>60</v>
      </c>
      <c r="ASF9" s="86"/>
      <c r="ASG9" s="62" t="s">
        <v>488</v>
      </c>
      <c r="ASH9" s="86"/>
      <c r="ASI9" s="86">
        <v>3</v>
      </c>
      <c r="ASJ9" s="86"/>
      <c r="ASK9" s="86">
        <v>5</v>
      </c>
      <c r="ASL9" s="67"/>
      <c r="ASM9" s="67">
        <v>11.111111111111111</v>
      </c>
      <c r="ASN9" s="67"/>
      <c r="ASO9" s="86">
        <v>60</v>
      </c>
      <c r="AST9" s="86"/>
      <c r="ASU9" s="62" t="s">
        <v>488</v>
      </c>
      <c r="ASV9" s="86"/>
      <c r="ASW9" s="86">
        <v>4</v>
      </c>
      <c r="ASX9" s="86"/>
      <c r="ASY9" s="86">
        <v>5</v>
      </c>
      <c r="ASZ9" s="67"/>
      <c r="ATA9" s="67">
        <v>11.111111111111111</v>
      </c>
      <c r="ATB9" s="67"/>
      <c r="ATC9" s="86">
        <v>80</v>
      </c>
      <c r="ATH9" s="86"/>
      <c r="ATI9" s="62" t="s">
        <v>488</v>
      </c>
      <c r="ATJ9" s="86"/>
      <c r="ATK9" s="86">
        <v>3</v>
      </c>
      <c r="ATL9" s="86"/>
      <c r="ATM9" s="86">
        <v>5</v>
      </c>
      <c r="ATN9" s="67"/>
      <c r="ATO9" s="67">
        <v>11.111111111111111</v>
      </c>
      <c r="ATP9" s="67"/>
      <c r="ATQ9" s="86">
        <v>60</v>
      </c>
      <c r="ATV9" s="86"/>
      <c r="ATW9" s="62" t="s">
        <v>488</v>
      </c>
      <c r="ATX9" s="86"/>
      <c r="ATY9" s="86">
        <v>4</v>
      </c>
      <c r="ATZ9" s="86"/>
      <c r="AUA9" s="86">
        <v>5</v>
      </c>
      <c r="AUB9" s="67"/>
      <c r="AUC9" s="67">
        <v>11.111111111111111</v>
      </c>
      <c r="AUD9" s="67"/>
      <c r="AUE9" s="86">
        <v>80</v>
      </c>
      <c r="AUJ9" s="86"/>
      <c r="AUK9" s="62" t="s">
        <v>488</v>
      </c>
      <c r="AUL9" s="86"/>
      <c r="AUM9" s="86">
        <v>1</v>
      </c>
      <c r="AUN9" s="86"/>
      <c r="AUO9" s="86">
        <v>5</v>
      </c>
      <c r="AUP9" s="67"/>
      <c r="AUQ9" s="67">
        <v>11.111111111111111</v>
      </c>
      <c r="AUR9" s="67"/>
      <c r="AUS9" s="86">
        <v>20</v>
      </c>
      <c r="AUX9" s="86"/>
      <c r="AUY9" s="62" t="s">
        <v>488</v>
      </c>
      <c r="AUZ9" s="86"/>
      <c r="AVA9" s="86">
        <v>2</v>
      </c>
      <c r="AVB9" s="86"/>
      <c r="AVC9" s="86">
        <v>5</v>
      </c>
      <c r="AVD9" s="67"/>
      <c r="AVE9" s="67">
        <v>11.111111111111111</v>
      </c>
      <c r="AVF9" s="67"/>
      <c r="AVG9" s="86">
        <v>40</v>
      </c>
      <c r="AVL9" s="86"/>
      <c r="AVM9" s="62" t="s">
        <v>488</v>
      </c>
      <c r="AVN9" s="86"/>
      <c r="AVO9" s="86">
        <v>2</v>
      </c>
      <c r="AVP9" s="86"/>
      <c r="AVQ9" s="86">
        <v>5</v>
      </c>
      <c r="AVR9" s="67"/>
      <c r="AVS9" s="67">
        <v>11.111111111111111</v>
      </c>
      <c r="AVT9" s="67"/>
      <c r="AVU9" s="86">
        <v>40</v>
      </c>
      <c r="AVZ9" s="86"/>
      <c r="AWA9" s="62" t="s">
        <v>488</v>
      </c>
      <c r="AWB9" s="86"/>
      <c r="AWC9" s="86">
        <v>4</v>
      </c>
      <c r="AWD9" s="86"/>
      <c r="AWE9" s="86">
        <v>5</v>
      </c>
      <c r="AWF9" s="67"/>
      <c r="AWG9" s="67">
        <v>11.111111111111111</v>
      </c>
      <c r="AWH9" s="67"/>
      <c r="AWI9" s="86">
        <v>80</v>
      </c>
      <c r="AWN9" s="86"/>
      <c r="AWO9" s="62" t="s">
        <v>488</v>
      </c>
      <c r="AWP9" s="86"/>
      <c r="AWQ9" s="86">
        <v>2</v>
      </c>
      <c r="AWR9" s="86"/>
      <c r="AWS9" s="86">
        <v>5</v>
      </c>
      <c r="AWT9" s="67"/>
      <c r="AWU9" s="67">
        <v>11.111111111111111</v>
      </c>
      <c r="AWV9" s="67"/>
      <c r="AWW9" s="86">
        <v>40</v>
      </c>
      <c r="AXB9" s="86"/>
      <c r="AXC9" s="62" t="s">
        <v>488</v>
      </c>
      <c r="AXD9" s="86"/>
      <c r="AXE9" s="86">
        <v>3</v>
      </c>
      <c r="AXF9" s="86"/>
      <c r="AXG9" s="86">
        <v>5</v>
      </c>
      <c r="AXH9" s="67"/>
      <c r="AXI9" s="67">
        <v>11.111111111111111</v>
      </c>
      <c r="AXJ9" s="67"/>
      <c r="AXK9" s="86">
        <v>60</v>
      </c>
      <c r="AXP9" s="86"/>
      <c r="AXQ9" s="62" t="s">
        <v>488</v>
      </c>
      <c r="AXR9" s="86"/>
      <c r="AXS9" s="86">
        <v>4</v>
      </c>
      <c r="AXT9" s="86"/>
      <c r="AXU9" s="86">
        <v>5</v>
      </c>
      <c r="AXV9" s="67"/>
      <c r="AXW9" s="67">
        <v>11.111111111111111</v>
      </c>
      <c r="AXX9" s="67"/>
      <c r="AXY9" s="86">
        <v>80</v>
      </c>
      <c r="AYD9" s="86"/>
      <c r="AYE9" s="62" t="s">
        <v>488</v>
      </c>
      <c r="AYF9" s="86"/>
      <c r="AYG9" s="86">
        <v>3</v>
      </c>
      <c r="AYH9" s="86"/>
      <c r="AYI9" s="86">
        <v>5</v>
      </c>
      <c r="AYJ9" s="67"/>
      <c r="AYK9" s="67">
        <v>11.111111111111111</v>
      </c>
      <c r="AYL9" s="67"/>
      <c r="AYM9" s="86">
        <v>60</v>
      </c>
      <c r="AYR9" s="86"/>
      <c r="AYS9" s="62" t="s">
        <v>488</v>
      </c>
      <c r="AYT9" s="86"/>
      <c r="AYU9" s="86">
        <v>4</v>
      </c>
      <c r="AYV9" s="86"/>
      <c r="AYW9" s="86">
        <v>5</v>
      </c>
      <c r="AYX9" s="67"/>
      <c r="AYY9" s="67">
        <v>11.111111111111111</v>
      </c>
      <c r="AYZ9" s="67"/>
      <c r="AZA9" s="86">
        <v>80</v>
      </c>
      <c r="AZF9" s="86"/>
      <c r="AZG9" s="62" t="s">
        <v>488</v>
      </c>
      <c r="AZH9" s="86"/>
      <c r="AZI9" s="86">
        <v>1</v>
      </c>
      <c r="AZJ9" s="86"/>
      <c r="AZK9" s="86">
        <v>5</v>
      </c>
      <c r="AZL9" s="67"/>
      <c r="AZM9" s="67">
        <v>11.111111111111111</v>
      </c>
      <c r="AZN9" s="67"/>
      <c r="AZO9" s="86">
        <v>20</v>
      </c>
      <c r="AZT9" s="86"/>
      <c r="AZU9" s="62" t="s">
        <v>488</v>
      </c>
      <c r="AZV9" s="86"/>
      <c r="AZW9" s="86">
        <v>2</v>
      </c>
      <c r="AZX9" s="86"/>
      <c r="AZY9" s="86">
        <v>5</v>
      </c>
      <c r="AZZ9" s="67"/>
      <c r="BAA9" s="67">
        <v>11.111111111111111</v>
      </c>
      <c r="BAB9" s="67"/>
      <c r="BAC9" s="86">
        <v>40</v>
      </c>
      <c r="BAH9" s="86"/>
      <c r="BAI9" s="62" t="s">
        <v>488</v>
      </c>
      <c r="BAJ9" s="86"/>
      <c r="BAK9" s="86">
        <v>4</v>
      </c>
      <c r="BAL9" s="86"/>
      <c r="BAM9" s="86">
        <v>5</v>
      </c>
      <c r="BAN9" s="67"/>
      <c r="BAO9" s="67">
        <v>11.111111111111111</v>
      </c>
      <c r="BAP9" s="67"/>
      <c r="BAQ9" s="86">
        <v>80</v>
      </c>
      <c r="BAV9" s="86"/>
      <c r="BAW9" s="62" t="s">
        <v>488</v>
      </c>
      <c r="BAX9" s="86"/>
      <c r="BAY9" s="86">
        <v>4</v>
      </c>
      <c r="BAZ9" s="86"/>
      <c r="BBA9" s="86">
        <v>5</v>
      </c>
      <c r="BBB9" s="67"/>
      <c r="BBC9" s="67">
        <v>11.111111111111111</v>
      </c>
      <c r="BBD9" s="67"/>
      <c r="BBE9" s="86">
        <v>80</v>
      </c>
      <c r="BBJ9" s="86"/>
      <c r="BBK9" s="62" t="s">
        <v>488</v>
      </c>
      <c r="BBL9" s="86"/>
      <c r="BBM9" s="86">
        <v>4</v>
      </c>
      <c r="BBN9" s="86"/>
      <c r="BBO9" s="86">
        <v>5</v>
      </c>
      <c r="BBP9" s="67"/>
      <c r="BBQ9" s="67">
        <v>11.111111111111111</v>
      </c>
      <c r="BBR9" s="67"/>
      <c r="BBS9" s="86">
        <v>80</v>
      </c>
      <c r="BBX9" s="86"/>
      <c r="BBY9" s="62" t="s">
        <v>488</v>
      </c>
      <c r="BBZ9" s="86"/>
      <c r="BCA9" s="86">
        <v>4</v>
      </c>
      <c r="BCB9" s="86"/>
      <c r="BCC9" s="86">
        <v>5</v>
      </c>
      <c r="BCD9" s="67"/>
      <c r="BCE9" s="67">
        <v>11.111111111111111</v>
      </c>
      <c r="BCF9" s="67"/>
      <c r="BCG9" s="86">
        <v>80</v>
      </c>
      <c r="BCL9" s="86"/>
      <c r="BCM9" s="62" t="s">
        <v>488</v>
      </c>
      <c r="BCN9" s="86"/>
      <c r="BCO9" s="86">
        <v>3</v>
      </c>
      <c r="BCP9" s="86"/>
      <c r="BCQ9" s="86">
        <v>5</v>
      </c>
      <c r="BCR9" s="67"/>
      <c r="BCS9" s="67">
        <v>11.111111111111111</v>
      </c>
      <c r="BCT9" s="67"/>
      <c r="BCU9" s="86">
        <v>60</v>
      </c>
      <c r="BCZ9" s="86"/>
      <c r="BDA9" s="62" t="s">
        <v>488</v>
      </c>
      <c r="BDB9" s="86"/>
      <c r="BDC9" s="86">
        <v>3</v>
      </c>
      <c r="BDD9" s="86"/>
      <c r="BDE9" s="86">
        <v>5</v>
      </c>
      <c r="BDF9" s="67"/>
      <c r="BDG9" s="67">
        <v>11.111111111111111</v>
      </c>
      <c r="BDH9" s="67"/>
      <c r="BDI9" s="86">
        <v>60</v>
      </c>
      <c r="BDN9" s="86"/>
      <c r="BDO9" s="62" t="s">
        <v>488</v>
      </c>
      <c r="BDP9" s="86"/>
      <c r="BDQ9" s="86">
        <v>5</v>
      </c>
      <c r="BDR9" s="86"/>
      <c r="BDS9" s="86">
        <v>5</v>
      </c>
      <c r="BDT9" s="67"/>
      <c r="BDU9" s="67">
        <v>11.111111111111111</v>
      </c>
      <c r="BDV9" s="67"/>
      <c r="BDW9" s="86">
        <v>100</v>
      </c>
      <c r="BEB9" s="86"/>
      <c r="BEC9" s="62" t="s">
        <v>488</v>
      </c>
      <c r="BED9" s="86"/>
      <c r="BEE9" s="86">
        <v>3</v>
      </c>
      <c r="BEF9" s="86"/>
      <c r="BEG9" s="86">
        <v>5</v>
      </c>
      <c r="BEH9" s="67"/>
      <c r="BEI9" s="67">
        <v>11.111111111111111</v>
      </c>
      <c r="BEJ9" s="67"/>
      <c r="BEK9" s="86">
        <v>60</v>
      </c>
      <c r="BEP9" s="86"/>
      <c r="BEQ9" s="62" t="s">
        <v>488</v>
      </c>
      <c r="BER9" s="86"/>
      <c r="BES9" s="86">
        <v>4</v>
      </c>
      <c r="BET9" s="86"/>
      <c r="BEU9" s="86">
        <v>9</v>
      </c>
      <c r="BEV9" s="67"/>
      <c r="BEW9" s="67">
        <v>20</v>
      </c>
      <c r="BEX9" s="67"/>
      <c r="BEY9" s="86">
        <v>44.444444444444443</v>
      </c>
      <c r="BFD9" s="86"/>
      <c r="BFE9" s="62" t="s">
        <v>488</v>
      </c>
      <c r="BFF9" s="86"/>
      <c r="BFG9" s="86">
        <v>5</v>
      </c>
      <c r="BFH9" s="86"/>
      <c r="BFI9" s="86">
        <v>9</v>
      </c>
      <c r="BFJ9" s="67"/>
      <c r="BFK9" s="67">
        <v>20</v>
      </c>
      <c r="BFL9" s="67"/>
      <c r="BFM9" s="86">
        <v>55.555555555555557</v>
      </c>
      <c r="BFR9" s="86"/>
      <c r="BFS9" s="62" t="s">
        <v>488</v>
      </c>
      <c r="BFT9" s="86"/>
      <c r="BFU9" s="86">
        <v>8</v>
      </c>
      <c r="BFV9" s="86"/>
      <c r="BFW9" s="86">
        <v>9</v>
      </c>
      <c r="BFX9" s="67"/>
      <c r="BFY9" s="67">
        <v>20</v>
      </c>
      <c r="BFZ9" s="67"/>
      <c r="BGA9" s="86">
        <v>88.888888888888886</v>
      </c>
      <c r="BGF9" s="86"/>
      <c r="BGG9" s="62" t="s">
        <v>488</v>
      </c>
      <c r="BGH9" s="86"/>
      <c r="BGI9" s="86">
        <v>5</v>
      </c>
      <c r="BGJ9" s="86"/>
      <c r="BGK9" s="86">
        <v>9</v>
      </c>
      <c r="BGL9" s="67"/>
      <c r="BGM9" s="67">
        <v>20</v>
      </c>
      <c r="BGN9" s="67"/>
      <c r="BGO9" s="86">
        <v>55.555555555555557</v>
      </c>
      <c r="BGT9" s="86"/>
      <c r="BGU9" s="62" t="s">
        <v>488</v>
      </c>
      <c r="BGV9" s="86"/>
      <c r="BGW9" s="86">
        <v>4</v>
      </c>
      <c r="BGX9" s="86"/>
      <c r="BGY9" s="86">
        <v>9</v>
      </c>
      <c r="BGZ9" s="67"/>
      <c r="BHA9" s="67">
        <v>20</v>
      </c>
      <c r="BHB9" s="67"/>
      <c r="BHC9" s="86">
        <v>44.444444444444443</v>
      </c>
      <c r="BHH9" s="86"/>
      <c r="BHI9" s="62" t="s">
        <v>488</v>
      </c>
      <c r="BHJ9" s="86"/>
      <c r="BHK9" s="86">
        <v>6</v>
      </c>
      <c r="BHL9" s="86"/>
      <c r="BHM9" s="86">
        <v>9</v>
      </c>
      <c r="BHN9" s="67"/>
      <c r="BHO9" s="67">
        <v>20</v>
      </c>
      <c r="BHP9" s="67"/>
      <c r="BHQ9" s="86">
        <v>66.666666666666657</v>
      </c>
      <c r="BHV9" s="86"/>
      <c r="BHW9" s="62" t="s">
        <v>488</v>
      </c>
      <c r="BHX9" s="86"/>
      <c r="BHY9" s="86">
        <v>7</v>
      </c>
      <c r="BHZ9" s="86"/>
      <c r="BIA9" s="86">
        <v>9</v>
      </c>
      <c r="BIB9" s="67"/>
      <c r="BIC9" s="67">
        <v>20</v>
      </c>
      <c r="BID9" s="67"/>
      <c r="BIE9" s="86">
        <v>77.777777777777786</v>
      </c>
      <c r="BIJ9" s="86"/>
      <c r="BIK9" s="62" t="s">
        <v>488</v>
      </c>
      <c r="BIL9" s="86"/>
      <c r="BIM9" s="86">
        <v>5</v>
      </c>
      <c r="BIN9" s="86"/>
      <c r="BIO9" s="86">
        <v>9</v>
      </c>
      <c r="BIP9" s="67"/>
      <c r="BIQ9" s="67">
        <v>20</v>
      </c>
      <c r="BIR9" s="67"/>
      <c r="BIS9" s="86">
        <v>55.555555555555557</v>
      </c>
      <c r="BIX9" s="86"/>
      <c r="BIY9" s="62" t="s">
        <v>488</v>
      </c>
      <c r="BIZ9" s="86"/>
      <c r="BJA9" s="86">
        <v>4</v>
      </c>
      <c r="BJB9" s="86"/>
      <c r="BJC9" s="86">
        <v>9</v>
      </c>
      <c r="BJD9" s="67"/>
      <c r="BJE9" s="67">
        <v>20</v>
      </c>
      <c r="BJF9" s="67"/>
      <c r="BJG9" s="86">
        <v>44.444444444444443</v>
      </c>
      <c r="BJL9" s="86"/>
      <c r="BJM9" s="62" t="s">
        <v>488</v>
      </c>
      <c r="BJN9" s="86"/>
      <c r="BJO9" s="86">
        <v>7</v>
      </c>
      <c r="BJP9" s="86"/>
      <c r="BJQ9" s="86">
        <v>9</v>
      </c>
      <c r="BJR9" s="67"/>
      <c r="BJS9" s="67">
        <v>20</v>
      </c>
      <c r="BJT9" s="67"/>
      <c r="BJU9" s="86">
        <v>77.777777777777786</v>
      </c>
      <c r="BJZ9" s="86"/>
      <c r="BKA9" s="62" t="s">
        <v>488</v>
      </c>
      <c r="BKB9" s="86"/>
      <c r="BKC9" s="86">
        <v>6</v>
      </c>
      <c r="BKD9" s="86"/>
      <c r="BKE9" s="86">
        <v>9</v>
      </c>
      <c r="BKF9" s="67"/>
      <c r="BKG9" s="67">
        <v>20</v>
      </c>
      <c r="BKH9" s="67"/>
      <c r="BKI9" s="86">
        <v>66.666666666666657</v>
      </c>
      <c r="BKN9" s="86"/>
      <c r="BKO9" s="62" t="s">
        <v>488</v>
      </c>
      <c r="BKP9" s="86"/>
      <c r="BKQ9" s="86">
        <v>7</v>
      </c>
      <c r="BKR9" s="86"/>
      <c r="BKS9" s="86">
        <v>9</v>
      </c>
      <c r="BKT9" s="67"/>
      <c r="BKU9" s="67">
        <v>20</v>
      </c>
      <c r="BKV9" s="67"/>
      <c r="BKW9" s="86">
        <v>77.777777777777786</v>
      </c>
      <c r="BLB9" s="86"/>
      <c r="BLC9" s="62" t="s">
        <v>488</v>
      </c>
      <c r="BLD9" s="86"/>
      <c r="BLE9" s="86">
        <v>5</v>
      </c>
      <c r="BLF9" s="86"/>
      <c r="BLG9" s="86">
        <v>9</v>
      </c>
      <c r="BLH9" s="67"/>
      <c r="BLI9" s="67">
        <v>20</v>
      </c>
      <c r="BLJ9" s="67"/>
      <c r="BLK9" s="86">
        <v>55.555555555555557</v>
      </c>
      <c r="BLP9" s="86"/>
      <c r="BLQ9" s="62" t="s">
        <v>488</v>
      </c>
      <c r="BLR9" s="86"/>
      <c r="BLS9" s="86">
        <v>5</v>
      </c>
      <c r="BLT9" s="86"/>
      <c r="BLU9" s="86">
        <v>9</v>
      </c>
      <c r="BLV9" s="67"/>
      <c r="BLW9" s="67">
        <v>20</v>
      </c>
      <c r="BLX9" s="67"/>
      <c r="BLY9" s="86">
        <v>55.555555555555557</v>
      </c>
      <c r="BMD9" s="86"/>
      <c r="BME9" s="62" t="s">
        <v>488</v>
      </c>
      <c r="BMF9" s="86"/>
      <c r="BMG9" s="86">
        <v>6</v>
      </c>
      <c r="BMH9" s="86"/>
      <c r="BMI9" s="86">
        <v>9</v>
      </c>
      <c r="BMJ9" s="67"/>
      <c r="BMK9" s="67">
        <v>20</v>
      </c>
      <c r="BML9" s="67"/>
      <c r="BMM9" s="86">
        <v>66.666666666666657</v>
      </c>
      <c r="BMR9" s="86"/>
      <c r="BMS9" s="62" t="s">
        <v>488</v>
      </c>
      <c r="BMT9" s="86"/>
      <c r="BMU9" s="86">
        <v>6</v>
      </c>
      <c r="BMV9" s="86"/>
      <c r="BMW9" s="86">
        <v>9</v>
      </c>
      <c r="BMX9" s="67"/>
      <c r="BMY9" s="67">
        <v>20</v>
      </c>
      <c r="BMZ9" s="67"/>
      <c r="BNA9" s="86">
        <v>66.666666666666657</v>
      </c>
      <c r="BNF9" s="86"/>
      <c r="BNG9" s="62" t="s">
        <v>488</v>
      </c>
      <c r="BNH9" s="86"/>
      <c r="BNI9" s="86">
        <v>6</v>
      </c>
      <c r="BNJ9" s="86"/>
      <c r="BNK9" s="86">
        <v>9</v>
      </c>
      <c r="BNL9" s="67"/>
      <c r="BNM9" s="67">
        <v>20</v>
      </c>
      <c r="BNN9" s="67"/>
      <c r="BNO9" s="86">
        <v>66.666666666666657</v>
      </c>
      <c r="BNT9" s="86"/>
      <c r="BNU9" s="62" t="s">
        <v>488</v>
      </c>
      <c r="BNV9" s="86"/>
      <c r="BNW9" s="86">
        <v>6</v>
      </c>
      <c r="BNX9" s="86"/>
      <c r="BNY9" s="86">
        <v>9</v>
      </c>
      <c r="BNZ9" s="67"/>
      <c r="BOA9" s="67">
        <v>20</v>
      </c>
      <c r="BOB9" s="67"/>
      <c r="BOC9" s="86">
        <v>66.666666666666657</v>
      </c>
      <c r="BOH9" s="86"/>
      <c r="BOI9" s="62" t="s">
        <v>488</v>
      </c>
      <c r="BOJ9" s="86"/>
      <c r="BOK9" s="86">
        <v>7</v>
      </c>
      <c r="BOL9" s="86"/>
      <c r="BOM9" s="86">
        <v>9</v>
      </c>
      <c r="BON9" s="67"/>
      <c r="BOO9" s="67">
        <v>20</v>
      </c>
      <c r="BOP9" s="67"/>
      <c r="BOQ9" s="86">
        <v>77.777777777777786</v>
      </c>
      <c r="BOV9" s="86"/>
      <c r="BOW9" s="62" t="s">
        <v>488</v>
      </c>
      <c r="BOX9" s="86"/>
      <c r="BOY9" s="86">
        <v>7</v>
      </c>
      <c r="BOZ9" s="86"/>
      <c r="BPA9" s="86">
        <v>9</v>
      </c>
      <c r="BPB9" s="67"/>
      <c r="BPC9" s="67">
        <v>20</v>
      </c>
      <c r="BPD9" s="67"/>
      <c r="BPE9" s="86">
        <v>77.777777777777786</v>
      </c>
      <c r="BPJ9" s="86"/>
      <c r="BPK9" s="62" t="s">
        <v>488</v>
      </c>
      <c r="BPL9" s="86"/>
      <c r="BPM9" s="86">
        <v>4</v>
      </c>
      <c r="BPN9" s="86"/>
      <c r="BPO9" s="86">
        <v>9</v>
      </c>
      <c r="BPP9" s="67"/>
      <c r="BPQ9" s="67">
        <v>20</v>
      </c>
      <c r="BPR9" s="67"/>
      <c r="BPS9" s="86">
        <v>44.444444444444443</v>
      </c>
      <c r="BPX9" s="86"/>
      <c r="BPY9" s="62" t="s">
        <v>488</v>
      </c>
      <c r="BPZ9" s="86"/>
      <c r="BQA9" s="86">
        <v>6</v>
      </c>
      <c r="BQB9" s="86"/>
      <c r="BQC9" s="86">
        <v>9</v>
      </c>
      <c r="BQD9" s="67"/>
      <c r="BQE9" s="67">
        <v>20</v>
      </c>
      <c r="BQF9" s="67"/>
      <c r="BQG9" s="86">
        <v>66.666666666666657</v>
      </c>
      <c r="BQL9" s="86"/>
      <c r="BQM9" s="62" t="s">
        <v>488</v>
      </c>
      <c r="BQN9" s="86"/>
      <c r="BQO9" s="86">
        <v>5</v>
      </c>
      <c r="BQP9" s="86"/>
      <c r="BQQ9" s="86">
        <v>9</v>
      </c>
      <c r="BQR9" s="67"/>
      <c r="BQS9" s="67">
        <v>20</v>
      </c>
      <c r="BQT9" s="67"/>
      <c r="BQU9" s="86">
        <v>55.555555555555557</v>
      </c>
      <c r="BQZ9" s="86"/>
      <c r="BRA9" s="62" t="s">
        <v>488</v>
      </c>
      <c r="BRB9" s="86"/>
      <c r="BRC9" s="86">
        <v>7</v>
      </c>
      <c r="BRD9" s="86"/>
      <c r="BRE9" s="86">
        <v>9</v>
      </c>
      <c r="BRF9" s="67"/>
      <c r="BRG9" s="67">
        <v>20</v>
      </c>
      <c r="BRH9" s="67"/>
      <c r="BRI9" s="86">
        <v>77.777777777777786</v>
      </c>
      <c r="BRN9" s="86"/>
      <c r="BRO9" s="62" t="s">
        <v>488</v>
      </c>
      <c r="BRP9" s="86"/>
      <c r="BRQ9" s="86">
        <v>9</v>
      </c>
      <c r="BRR9" s="86"/>
      <c r="BRS9" s="86">
        <v>9</v>
      </c>
      <c r="BRT9" s="67"/>
      <c r="BRU9" s="67">
        <v>20</v>
      </c>
      <c r="BRV9" s="67"/>
      <c r="BRW9" s="86">
        <v>100</v>
      </c>
      <c r="BSB9" s="86"/>
      <c r="BSC9" s="62" t="s">
        <v>488</v>
      </c>
      <c r="BSD9" s="86"/>
      <c r="BSE9" s="86">
        <v>8</v>
      </c>
      <c r="BSF9" s="86"/>
      <c r="BSG9" s="86">
        <v>9</v>
      </c>
      <c r="BSH9" s="67"/>
      <c r="BSI9" s="67">
        <v>20</v>
      </c>
      <c r="BSJ9" s="67"/>
      <c r="BSK9" s="86">
        <v>88.888888888888886</v>
      </c>
      <c r="BSP9" s="86"/>
      <c r="BSQ9" s="62" t="s">
        <v>488</v>
      </c>
      <c r="BSR9" s="86"/>
      <c r="BSS9" s="86">
        <v>7</v>
      </c>
      <c r="BST9" s="86"/>
      <c r="BSU9" s="86">
        <v>9</v>
      </c>
      <c r="BSV9" s="67"/>
      <c r="BSW9" s="67">
        <v>20</v>
      </c>
      <c r="BSX9" s="67"/>
      <c r="BSY9" s="86">
        <v>77.777777777777786</v>
      </c>
      <c r="BTD9" s="86"/>
      <c r="BTE9" s="62" t="s">
        <v>488</v>
      </c>
      <c r="BTF9" s="86"/>
      <c r="BTG9" s="86">
        <v>3</v>
      </c>
      <c r="BTH9" s="86"/>
      <c r="BTI9" s="86">
        <v>9</v>
      </c>
      <c r="BTJ9" s="67"/>
      <c r="BTK9" s="67">
        <v>20</v>
      </c>
      <c r="BTL9" s="67"/>
      <c r="BTM9" s="86">
        <v>33.333333333333329</v>
      </c>
      <c r="BTR9" s="86"/>
      <c r="BTS9" s="62" t="s">
        <v>488</v>
      </c>
      <c r="BTT9" s="86"/>
      <c r="BTU9" s="86">
        <v>6</v>
      </c>
      <c r="BTV9" s="86"/>
      <c r="BTW9" s="86">
        <v>8</v>
      </c>
      <c r="BTX9" s="67"/>
      <c r="BTY9" s="67">
        <v>14.814814814814813</v>
      </c>
      <c r="BTZ9" s="67"/>
      <c r="BUA9" s="86">
        <v>75</v>
      </c>
      <c r="BUF9" s="86"/>
      <c r="BUG9" s="62" t="s">
        <v>488</v>
      </c>
      <c r="BUH9" s="86"/>
      <c r="BUI9" s="86">
        <v>5</v>
      </c>
      <c r="BUJ9" s="86"/>
      <c r="BUK9" s="86">
        <v>8</v>
      </c>
      <c r="BUL9" s="67"/>
      <c r="BUM9" s="67">
        <v>14.814814814814813</v>
      </c>
      <c r="BUN9" s="67"/>
      <c r="BUO9" s="86">
        <v>62.5</v>
      </c>
      <c r="BUT9" s="86"/>
      <c r="BUU9" s="62" t="s">
        <v>488</v>
      </c>
      <c r="BUV9" s="86"/>
      <c r="BUW9" s="86">
        <v>3</v>
      </c>
      <c r="BUX9" s="86"/>
      <c r="BUY9" s="86">
        <v>8</v>
      </c>
      <c r="BUZ9" s="67"/>
      <c r="BVA9" s="67">
        <v>14.814814814814813</v>
      </c>
      <c r="BVB9" s="67"/>
      <c r="BVC9" s="86">
        <v>37.5</v>
      </c>
      <c r="BVH9" s="86"/>
      <c r="BVI9" s="62" t="s">
        <v>488</v>
      </c>
      <c r="BVJ9" s="86"/>
      <c r="BVK9" s="86">
        <v>6</v>
      </c>
      <c r="BVL9" s="86"/>
      <c r="BVM9" s="86">
        <v>8</v>
      </c>
      <c r="BVN9" s="67"/>
      <c r="BVO9" s="67">
        <v>14.814814814814813</v>
      </c>
      <c r="BVP9" s="67"/>
      <c r="BVQ9" s="86">
        <v>75</v>
      </c>
      <c r="BVV9" s="86"/>
      <c r="BVW9" s="62" t="s">
        <v>488</v>
      </c>
      <c r="BVX9" s="86"/>
      <c r="BVY9" s="86">
        <v>5</v>
      </c>
      <c r="BVZ9" s="86"/>
      <c r="BWA9" s="86">
        <v>8</v>
      </c>
      <c r="BWB9" s="67"/>
      <c r="BWC9" s="67">
        <v>14.814814814814813</v>
      </c>
      <c r="BWD9" s="67"/>
      <c r="BWE9" s="86">
        <v>62.5</v>
      </c>
      <c r="BWJ9" s="86"/>
      <c r="BWK9" s="62" t="s">
        <v>488</v>
      </c>
      <c r="BWL9" s="86"/>
      <c r="BWM9" s="86">
        <v>4</v>
      </c>
      <c r="BWN9" s="86"/>
      <c r="BWO9" s="86">
        <v>8</v>
      </c>
      <c r="BWP9" s="67"/>
      <c r="BWQ9" s="67">
        <v>14.814814814814813</v>
      </c>
      <c r="BWR9" s="67"/>
      <c r="BWS9" s="86">
        <v>50</v>
      </c>
      <c r="BWX9" s="86"/>
      <c r="BWY9" s="62" t="s">
        <v>488</v>
      </c>
      <c r="BWZ9" s="86"/>
      <c r="BXA9" s="86">
        <v>3</v>
      </c>
      <c r="BXB9" s="86"/>
      <c r="BXC9" s="86">
        <v>8</v>
      </c>
      <c r="BXD9" s="67"/>
      <c r="BXE9" s="67">
        <v>14.814814814814813</v>
      </c>
      <c r="BXF9" s="67"/>
      <c r="BXG9" s="86">
        <v>37.5</v>
      </c>
      <c r="BXL9" s="86"/>
      <c r="BXM9" s="62" t="s">
        <v>488</v>
      </c>
      <c r="BXN9" s="86"/>
      <c r="BXO9" s="86">
        <v>6</v>
      </c>
      <c r="BXP9" s="86"/>
      <c r="BXQ9" s="86">
        <v>8</v>
      </c>
      <c r="BXR9" s="67"/>
      <c r="BXS9" s="67">
        <v>14.814814814814813</v>
      </c>
      <c r="BXT9" s="67"/>
      <c r="BXU9" s="86">
        <v>75</v>
      </c>
      <c r="BXZ9" s="86"/>
      <c r="BYA9" s="62" t="s">
        <v>488</v>
      </c>
      <c r="BYB9" s="86"/>
      <c r="BYC9" s="86">
        <v>4</v>
      </c>
      <c r="BYD9" s="86"/>
      <c r="BYE9" s="86">
        <v>8</v>
      </c>
      <c r="BYF9" s="67"/>
      <c r="BYG9" s="67">
        <v>14.814814814814813</v>
      </c>
      <c r="BYH9" s="67"/>
      <c r="BYI9" s="86">
        <v>50</v>
      </c>
      <c r="BYN9" s="86"/>
      <c r="BYO9" s="62" t="s">
        <v>488</v>
      </c>
      <c r="BYP9" s="86"/>
      <c r="BYQ9" s="86">
        <v>7</v>
      </c>
      <c r="BYR9" s="86"/>
      <c r="BYS9" s="86">
        <v>8</v>
      </c>
      <c r="BYT9" s="67"/>
      <c r="BYU9" s="67">
        <v>14.814814814814813</v>
      </c>
      <c r="BYV9" s="67"/>
      <c r="BYW9" s="86">
        <v>87.5</v>
      </c>
      <c r="BZB9" s="86"/>
      <c r="BZC9" s="62" t="s">
        <v>488</v>
      </c>
      <c r="BZD9" s="86"/>
      <c r="BZE9" s="86">
        <v>6</v>
      </c>
      <c r="BZF9" s="86"/>
      <c r="BZG9" s="86">
        <v>8</v>
      </c>
      <c r="BZH9" s="67"/>
      <c r="BZI9" s="67">
        <v>14.814814814814813</v>
      </c>
      <c r="BZJ9" s="67"/>
      <c r="BZK9" s="86">
        <v>75</v>
      </c>
      <c r="BZP9" s="86"/>
      <c r="BZQ9" s="62" t="s">
        <v>488</v>
      </c>
      <c r="BZR9" s="86"/>
      <c r="BZS9" s="86">
        <v>7</v>
      </c>
      <c r="BZT9" s="86"/>
      <c r="BZU9" s="86">
        <v>8</v>
      </c>
      <c r="BZV9" s="67"/>
      <c r="BZW9" s="67">
        <v>14.814814814814813</v>
      </c>
      <c r="BZX9" s="67"/>
      <c r="BZY9" s="86">
        <v>87.5</v>
      </c>
      <c r="CAD9" s="86"/>
      <c r="CAE9" s="62" t="s">
        <v>488</v>
      </c>
      <c r="CAF9" s="86"/>
      <c r="CAG9" s="86">
        <v>6</v>
      </c>
      <c r="CAH9" s="86"/>
      <c r="CAI9" s="86">
        <v>8</v>
      </c>
      <c r="CAJ9" s="67"/>
      <c r="CAK9" s="67">
        <v>14.814814814814813</v>
      </c>
      <c r="CAL9" s="67"/>
      <c r="CAM9" s="86">
        <v>75</v>
      </c>
      <c r="CAR9" s="86"/>
      <c r="CAS9" s="62" t="s">
        <v>488</v>
      </c>
      <c r="CAT9" s="86"/>
      <c r="CAU9" s="86">
        <v>5</v>
      </c>
      <c r="CAV9" s="86"/>
      <c r="CAW9" s="86">
        <v>8</v>
      </c>
      <c r="CAX9" s="67"/>
      <c r="CAY9" s="67">
        <v>14.814814814814813</v>
      </c>
      <c r="CAZ9" s="67"/>
      <c r="CBA9" s="86">
        <v>62.5</v>
      </c>
      <c r="CBF9" s="86"/>
      <c r="CBG9" s="62" t="s">
        <v>488</v>
      </c>
      <c r="CBH9" s="86"/>
      <c r="CBI9" s="86">
        <v>8</v>
      </c>
      <c r="CBJ9" s="86"/>
      <c r="CBK9" s="86">
        <v>13</v>
      </c>
      <c r="CBL9" s="67"/>
      <c r="CBM9" s="67">
        <v>24.074074074074073</v>
      </c>
      <c r="CBN9" s="67"/>
      <c r="CBO9" s="86">
        <v>61.53846153846154</v>
      </c>
      <c r="CBT9" s="86"/>
      <c r="CBU9" s="62" t="s">
        <v>488</v>
      </c>
      <c r="CBV9" s="86"/>
      <c r="CBW9" s="86">
        <v>7</v>
      </c>
      <c r="CBX9" s="86"/>
      <c r="CBY9" s="86">
        <v>13</v>
      </c>
      <c r="CBZ9" s="67"/>
      <c r="CCA9" s="67">
        <v>24.074074074074073</v>
      </c>
      <c r="CCB9" s="67"/>
      <c r="CCC9" s="86">
        <v>53.846153846153847</v>
      </c>
      <c r="CCH9" s="86"/>
      <c r="CCI9" s="62" t="s">
        <v>488</v>
      </c>
      <c r="CCJ9" s="86"/>
      <c r="CCK9" s="86">
        <v>7</v>
      </c>
      <c r="CCL9" s="86"/>
      <c r="CCM9" s="86">
        <v>13</v>
      </c>
      <c r="CCN9" s="67"/>
      <c r="CCO9" s="67">
        <v>24.074074074074073</v>
      </c>
      <c r="CCP9" s="67"/>
      <c r="CCQ9" s="86">
        <v>53.846153846153847</v>
      </c>
      <c r="CCV9" s="86"/>
      <c r="CCW9" s="62" t="s">
        <v>488</v>
      </c>
      <c r="CCX9" s="86"/>
      <c r="CCY9" s="86">
        <v>8</v>
      </c>
      <c r="CCZ9" s="86"/>
      <c r="CDA9" s="86">
        <v>13</v>
      </c>
      <c r="CDB9" s="67"/>
      <c r="CDC9" s="67">
        <v>24.074074074074073</v>
      </c>
      <c r="CDD9" s="67"/>
      <c r="CDE9" s="86">
        <v>61.53846153846154</v>
      </c>
      <c r="CDJ9" s="86"/>
      <c r="CDK9" s="62" t="s">
        <v>488</v>
      </c>
      <c r="CDL9" s="86"/>
      <c r="CDM9" s="86">
        <v>9</v>
      </c>
      <c r="CDN9" s="86"/>
      <c r="CDO9" s="86">
        <v>13</v>
      </c>
      <c r="CDP9" s="67"/>
      <c r="CDQ9" s="67">
        <v>24.074074074074073</v>
      </c>
      <c r="CDR9" s="67"/>
      <c r="CDS9" s="86">
        <v>69.230769230769226</v>
      </c>
      <c r="CDX9" s="86"/>
      <c r="CDY9" s="62" t="s">
        <v>488</v>
      </c>
      <c r="CDZ9" s="86"/>
      <c r="CEA9" s="86">
        <v>11</v>
      </c>
      <c r="CEB9" s="86"/>
      <c r="CEC9" s="86">
        <v>13</v>
      </c>
      <c r="CED9" s="67"/>
      <c r="CEE9" s="67">
        <v>24.074074074074073</v>
      </c>
      <c r="CEF9" s="67"/>
      <c r="CEG9" s="86">
        <v>84.615384615384613</v>
      </c>
      <c r="CEL9" s="86"/>
      <c r="CEM9" s="62" t="s">
        <v>488</v>
      </c>
      <c r="CEN9" s="86"/>
      <c r="CEO9" s="86">
        <v>9</v>
      </c>
      <c r="CEP9" s="86"/>
      <c r="CEQ9" s="86">
        <v>13</v>
      </c>
      <c r="CER9" s="67"/>
      <c r="CES9" s="67">
        <v>24.074074074074073</v>
      </c>
      <c r="CET9" s="67"/>
      <c r="CEU9" s="86">
        <v>69.230769230769226</v>
      </c>
      <c r="CEZ9" s="86"/>
      <c r="CFA9" s="62" t="s">
        <v>488</v>
      </c>
      <c r="CFB9" s="86"/>
      <c r="CFC9" s="86">
        <v>9</v>
      </c>
      <c r="CFD9" s="86"/>
      <c r="CFE9" s="86">
        <v>13</v>
      </c>
      <c r="CFF9" s="67"/>
      <c r="CFG9" s="67">
        <v>24.074074074074073</v>
      </c>
      <c r="CFH9" s="67"/>
      <c r="CFI9" s="86">
        <v>69.230769230769226</v>
      </c>
      <c r="CFN9" s="86"/>
      <c r="CFO9" s="62" t="s">
        <v>488</v>
      </c>
      <c r="CFP9" s="86"/>
      <c r="CFQ9" s="86">
        <v>11</v>
      </c>
      <c r="CFR9" s="86"/>
      <c r="CFS9" s="86">
        <v>13</v>
      </c>
      <c r="CFT9" s="67"/>
      <c r="CFU9" s="67">
        <v>24.074074074074073</v>
      </c>
      <c r="CFV9" s="67"/>
      <c r="CFW9" s="86">
        <v>84.615384615384613</v>
      </c>
      <c r="CGB9" s="86"/>
      <c r="CGC9" s="62" t="s">
        <v>488</v>
      </c>
      <c r="CGD9" s="86"/>
      <c r="CGE9" s="86">
        <v>7</v>
      </c>
      <c r="CGF9" s="86"/>
      <c r="CGG9" s="86">
        <v>8</v>
      </c>
      <c r="CGH9" s="67"/>
      <c r="CGI9" s="67">
        <v>17.777777777777779</v>
      </c>
      <c r="CGJ9" s="67"/>
      <c r="CGK9" s="86">
        <v>87.5</v>
      </c>
      <c r="CGP9" s="86"/>
      <c r="CGQ9" s="62" t="s">
        <v>488</v>
      </c>
      <c r="CGR9" s="86"/>
      <c r="CGS9" s="86">
        <v>7</v>
      </c>
      <c r="CGT9" s="86"/>
      <c r="CGU9" s="86">
        <v>8</v>
      </c>
      <c r="CGV9" s="67"/>
      <c r="CGW9" s="67">
        <v>17.777777777777779</v>
      </c>
      <c r="CGX9" s="67"/>
      <c r="CGY9" s="86">
        <v>87.5</v>
      </c>
      <c r="CHD9" s="86"/>
      <c r="CHE9" s="62" t="s">
        <v>488</v>
      </c>
      <c r="CHF9" s="86"/>
      <c r="CHG9" s="86">
        <v>7</v>
      </c>
      <c r="CHH9" s="86"/>
      <c r="CHI9" s="86">
        <v>8</v>
      </c>
      <c r="CHJ9" s="67"/>
      <c r="CHK9" s="67">
        <v>17.777777777777779</v>
      </c>
      <c r="CHL9" s="67"/>
      <c r="CHM9" s="86">
        <v>87.5</v>
      </c>
      <c r="CHR9" s="86"/>
      <c r="CHS9" s="62" t="s">
        <v>488</v>
      </c>
      <c r="CHT9" s="86"/>
      <c r="CHU9" s="86">
        <v>3</v>
      </c>
      <c r="CHV9" s="86"/>
      <c r="CHW9" s="86">
        <v>8</v>
      </c>
      <c r="CHX9" s="67"/>
      <c r="CHY9" s="67">
        <v>17.777777777777779</v>
      </c>
      <c r="CHZ9" s="67"/>
      <c r="CIA9" s="86">
        <v>37.5</v>
      </c>
      <c r="CIF9" s="86"/>
      <c r="CIG9" s="62" t="s">
        <v>488</v>
      </c>
      <c r="CIH9" s="86"/>
      <c r="CII9" s="86">
        <v>4</v>
      </c>
      <c r="CIJ9" s="86"/>
      <c r="CIK9" s="86">
        <v>8</v>
      </c>
      <c r="CIL9" s="67"/>
      <c r="CIM9" s="67">
        <v>17.777777777777779</v>
      </c>
      <c r="CIN9" s="67"/>
      <c r="CIO9" s="86">
        <v>50</v>
      </c>
      <c r="CIT9" s="86"/>
      <c r="CIU9" s="62" t="s">
        <v>488</v>
      </c>
      <c r="CIV9" s="86"/>
      <c r="CIW9" s="86">
        <v>8</v>
      </c>
      <c r="CIX9" s="86"/>
      <c r="CIY9" s="86">
        <v>8</v>
      </c>
      <c r="CIZ9" s="67"/>
      <c r="CJA9" s="67">
        <v>17.777777777777779</v>
      </c>
      <c r="CJB9" s="67"/>
      <c r="CJC9" s="86">
        <v>100</v>
      </c>
      <c r="CJH9" s="86"/>
      <c r="CJI9" s="62" t="s">
        <v>488</v>
      </c>
      <c r="CJJ9" s="86"/>
      <c r="CJK9" s="86">
        <v>8</v>
      </c>
      <c r="CJL9" s="86"/>
      <c r="CJM9" s="86">
        <v>8</v>
      </c>
      <c r="CJN9" s="67"/>
      <c r="CJO9" s="67">
        <v>17.777777777777779</v>
      </c>
      <c r="CJP9" s="67"/>
      <c r="CJQ9" s="86">
        <v>100</v>
      </c>
      <c r="CJV9" s="86"/>
      <c r="CJW9" s="62" t="s">
        <v>488</v>
      </c>
      <c r="CJX9" s="86"/>
      <c r="CJY9" s="86">
        <v>5</v>
      </c>
      <c r="CJZ9" s="86"/>
      <c r="CKA9" s="86">
        <v>8</v>
      </c>
      <c r="CKB9" s="67"/>
      <c r="CKC9" s="67">
        <v>17.777777777777779</v>
      </c>
      <c r="CKD9" s="67"/>
      <c r="CKE9" s="86">
        <v>62.5</v>
      </c>
      <c r="CKJ9" s="86"/>
      <c r="CKK9" s="62" t="s">
        <v>488</v>
      </c>
      <c r="CKL9" s="86"/>
      <c r="CKM9" s="86">
        <v>8</v>
      </c>
      <c r="CKN9" s="86"/>
      <c r="CKO9" s="86">
        <v>8</v>
      </c>
      <c r="CKP9" s="67"/>
      <c r="CKQ9" s="67">
        <v>17.777777777777779</v>
      </c>
      <c r="CKR9" s="67"/>
      <c r="CKS9" s="86">
        <v>100</v>
      </c>
      <c r="CKX9" s="86"/>
      <c r="CKY9" s="62" t="s">
        <v>488</v>
      </c>
      <c r="CKZ9" s="86"/>
      <c r="CLA9" s="86">
        <v>6</v>
      </c>
      <c r="CLB9" s="86"/>
      <c r="CLC9" s="86">
        <v>8</v>
      </c>
      <c r="CLD9" s="67"/>
      <c r="CLE9" s="67">
        <v>17.777777777777779</v>
      </c>
      <c r="CLF9" s="67"/>
      <c r="CLG9" s="86">
        <v>75</v>
      </c>
      <c r="CLL9" s="86"/>
      <c r="CLM9" s="62" t="s">
        <v>488</v>
      </c>
      <c r="CLN9" s="86"/>
      <c r="CLO9" s="86">
        <v>7</v>
      </c>
      <c r="CLP9" s="86"/>
      <c r="CLQ9" s="86">
        <v>8</v>
      </c>
      <c r="CLR9" s="67"/>
      <c r="CLS9" s="67">
        <v>17.777777777777779</v>
      </c>
      <c r="CLT9" s="67"/>
      <c r="CLU9" s="86">
        <v>87.5</v>
      </c>
      <c r="CLZ9" s="86"/>
      <c r="CMA9" s="62" t="s">
        <v>488</v>
      </c>
      <c r="CMB9" s="86"/>
      <c r="CMC9" s="86">
        <v>6</v>
      </c>
      <c r="CMD9" s="86"/>
      <c r="CME9" s="86">
        <v>8</v>
      </c>
      <c r="CMF9" s="67"/>
      <c r="CMG9" s="67">
        <v>17.777777777777779</v>
      </c>
      <c r="CMH9" s="67"/>
      <c r="CMI9" s="86">
        <v>75</v>
      </c>
      <c r="CMN9" s="86"/>
      <c r="CMO9" s="62" t="s">
        <v>488</v>
      </c>
      <c r="CMP9" s="86"/>
      <c r="CMQ9" s="86">
        <v>7</v>
      </c>
      <c r="CMR9" s="86"/>
      <c r="CMS9" s="86">
        <v>8</v>
      </c>
      <c r="CMT9" s="67"/>
      <c r="CMU9" s="67">
        <v>17.777777777777779</v>
      </c>
      <c r="CMV9" s="67"/>
      <c r="CMW9" s="86">
        <v>87.5</v>
      </c>
      <c r="CNB9" s="86"/>
      <c r="CNC9" s="62" t="s">
        <v>488</v>
      </c>
      <c r="CND9" s="86"/>
      <c r="CNE9" s="86">
        <v>5</v>
      </c>
      <c r="CNF9" s="86"/>
      <c r="CNG9" s="86">
        <v>8</v>
      </c>
      <c r="CNH9" s="67"/>
      <c r="CNI9" s="67">
        <v>17.777777777777779</v>
      </c>
      <c r="CNJ9" s="67"/>
      <c r="CNK9" s="86">
        <v>62.5</v>
      </c>
      <c r="CNP9" s="86"/>
      <c r="CNQ9" s="62" t="s">
        <v>488</v>
      </c>
      <c r="CNR9" s="86"/>
      <c r="CNS9" s="86">
        <v>5</v>
      </c>
      <c r="CNT9" s="86"/>
      <c r="CNU9" s="86">
        <v>8</v>
      </c>
      <c r="CNV9" s="67"/>
      <c r="CNW9" s="67">
        <v>17.777777777777779</v>
      </c>
      <c r="CNX9" s="67"/>
      <c r="CNY9" s="86">
        <v>62.5</v>
      </c>
      <c r="COD9" s="86"/>
      <c r="COE9" s="62" t="s">
        <v>488</v>
      </c>
      <c r="COF9" s="86"/>
      <c r="COG9" s="86">
        <v>8</v>
      </c>
      <c r="COH9" s="86"/>
      <c r="COI9" s="86">
        <v>8</v>
      </c>
      <c r="COJ9" s="67"/>
      <c r="COK9" s="67">
        <v>17.777777777777779</v>
      </c>
      <c r="COL9" s="67"/>
      <c r="COM9" s="86">
        <v>100</v>
      </c>
      <c r="COR9" s="86"/>
      <c r="COS9" s="62" t="s">
        <v>488</v>
      </c>
      <c r="COT9" s="86"/>
      <c r="COU9" s="86">
        <v>6</v>
      </c>
      <c r="COV9" s="86"/>
      <c r="COW9" s="86">
        <v>8</v>
      </c>
      <c r="COX9" s="67"/>
      <c r="COY9" s="67">
        <v>17.777777777777779</v>
      </c>
      <c r="COZ9" s="67"/>
      <c r="CPA9" s="86">
        <v>75</v>
      </c>
      <c r="CPF9" s="86"/>
      <c r="CPG9" s="62" t="s">
        <v>488</v>
      </c>
      <c r="CPH9" s="86"/>
      <c r="CPI9" s="86">
        <v>7</v>
      </c>
      <c r="CPJ9" s="86"/>
      <c r="CPK9" s="86">
        <v>8</v>
      </c>
      <c r="CPL9" s="67"/>
      <c r="CPM9" s="67">
        <v>17.777777777777779</v>
      </c>
      <c r="CPN9" s="67"/>
      <c r="CPO9" s="86">
        <v>87.5</v>
      </c>
      <c r="CPT9" s="86"/>
      <c r="CPU9" s="62" t="s">
        <v>488</v>
      </c>
      <c r="CPV9" s="86"/>
      <c r="CPW9" s="86">
        <v>6</v>
      </c>
      <c r="CPX9" s="86"/>
      <c r="CPY9" s="86">
        <v>8</v>
      </c>
      <c r="CPZ9" s="67"/>
      <c r="CQA9" s="67">
        <v>17.777777777777779</v>
      </c>
      <c r="CQB9" s="67"/>
      <c r="CQC9" s="86">
        <v>75</v>
      </c>
      <c r="CQH9" s="86"/>
      <c r="CQI9" s="62" t="s">
        <v>488</v>
      </c>
      <c r="CQJ9" s="86"/>
      <c r="CQK9" s="86">
        <v>8</v>
      </c>
      <c r="CQL9" s="86"/>
      <c r="CQM9" s="86">
        <v>8</v>
      </c>
      <c r="CQN9" s="67"/>
      <c r="CQO9" s="67">
        <v>17.777777777777779</v>
      </c>
      <c r="CQP9" s="67"/>
      <c r="CQQ9" s="86">
        <v>100</v>
      </c>
      <c r="CQV9" s="86"/>
      <c r="CQW9" s="62" t="s">
        <v>488</v>
      </c>
      <c r="CQX9" s="86"/>
      <c r="CQY9" s="86">
        <v>5</v>
      </c>
      <c r="CQZ9" s="86"/>
      <c r="CRA9" s="86">
        <v>8</v>
      </c>
      <c r="CRB9" s="67"/>
      <c r="CRC9" s="67">
        <v>17.777777777777779</v>
      </c>
      <c r="CRD9" s="67"/>
      <c r="CRE9" s="86">
        <v>62.5</v>
      </c>
      <c r="CRJ9" s="86"/>
      <c r="CRK9" s="62" t="s">
        <v>488</v>
      </c>
      <c r="CRL9" s="86"/>
      <c r="CRM9" s="86">
        <v>5</v>
      </c>
      <c r="CRN9" s="86"/>
      <c r="CRO9" s="86">
        <v>8</v>
      </c>
      <c r="CRP9" s="67"/>
      <c r="CRQ9" s="67">
        <v>17.777777777777779</v>
      </c>
      <c r="CRR9" s="67"/>
      <c r="CRS9" s="86">
        <v>62.5</v>
      </c>
      <c r="CRX9" s="86"/>
      <c r="CRY9" s="62" t="s">
        <v>488</v>
      </c>
      <c r="CRZ9" s="86"/>
      <c r="CSA9" s="86">
        <v>6</v>
      </c>
      <c r="CSB9" s="86"/>
      <c r="CSC9" s="86">
        <v>8</v>
      </c>
      <c r="CSD9" s="67"/>
      <c r="CSE9" s="67">
        <v>17.777777777777779</v>
      </c>
      <c r="CSF9" s="67"/>
      <c r="CSG9" s="86">
        <v>75</v>
      </c>
      <c r="CSL9" s="86"/>
      <c r="CSM9" s="62" t="s">
        <v>488</v>
      </c>
      <c r="CSN9" s="86"/>
      <c r="CSO9" s="86">
        <v>8</v>
      </c>
      <c r="CSP9" s="86"/>
      <c r="CSQ9" s="86">
        <v>8</v>
      </c>
      <c r="CSR9" s="67"/>
      <c r="CSS9" s="67">
        <v>17.777777777777779</v>
      </c>
      <c r="CST9" s="67"/>
      <c r="CSU9" s="86">
        <v>100</v>
      </c>
      <c r="CSZ9" s="86"/>
      <c r="CTA9" s="62" t="s">
        <v>488</v>
      </c>
      <c r="CTB9" s="86"/>
      <c r="CTC9" s="86">
        <v>5</v>
      </c>
      <c r="CTD9" s="86"/>
      <c r="CTE9" s="86">
        <v>8</v>
      </c>
      <c r="CTF9" s="67"/>
      <c r="CTG9" s="67">
        <v>17.777777777777779</v>
      </c>
      <c r="CTH9" s="67"/>
      <c r="CTI9" s="86">
        <v>62.5</v>
      </c>
      <c r="CTN9" s="86"/>
      <c r="CTO9" s="62" t="s">
        <v>488</v>
      </c>
      <c r="CTP9" s="86"/>
      <c r="CTQ9" s="86">
        <v>8</v>
      </c>
      <c r="CTR9" s="86"/>
      <c r="CTS9" s="86">
        <v>8</v>
      </c>
      <c r="CTT9" s="67"/>
      <c r="CTU9" s="67">
        <v>17.777777777777779</v>
      </c>
      <c r="CTV9" s="67"/>
      <c r="CTW9" s="86">
        <v>100</v>
      </c>
      <c r="CUB9" s="86"/>
      <c r="CUC9" s="62" t="s">
        <v>488</v>
      </c>
      <c r="CUD9" s="86"/>
      <c r="CUE9" s="86">
        <v>5</v>
      </c>
      <c r="CUF9" s="86"/>
      <c r="CUG9" s="86">
        <v>8</v>
      </c>
      <c r="CUH9" s="67"/>
      <c r="CUI9" s="67">
        <v>17.777777777777779</v>
      </c>
      <c r="CUJ9" s="67"/>
      <c r="CUK9" s="86">
        <v>62.5</v>
      </c>
      <c r="CUP9" s="86"/>
      <c r="CUQ9" s="62" t="s">
        <v>488</v>
      </c>
      <c r="CUR9" s="86"/>
      <c r="CUS9" s="86">
        <v>4</v>
      </c>
      <c r="CUT9" s="86"/>
      <c r="CUU9" s="86">
        <v>8</v>
      </c>
      <c r="CUV9" s="67"/>
      <c r="CUW9" s="67">
        <v>17.777777777777779</v>
      </c>
      <c r="CUX9" s="67"/>
      <c r="CUY9" s="86">
        <v>50</v>
      </c>
      <c r="CVD9" s="86"/>
      <c r="CVE9" s="62" t="s">
        <v>488</v>
      </c>
      <c r="CVF9" s="86"/>
      <c r="CVG9" s="86">
        <v>5</v>
      </c>
      <c r="CVH9" s="86"/>
      <c r="CVI9" s="86">
        <v>8</v>
      </c>
      <c r="CVJ9" s="67"/>
      <c r="CVK9" s="67">
        <v>17.777777777777779</v>
      </c>
      <c r="CVL9" s="67"/>
      <c r="CVM9" s="86">
        <v>62.5</v>
      </c>
      <c r="CVR9" s="86"/>
      <c r="CVS9" s="62" t="s">
        <v>488</v>
      </c>
      <c r="CVT9" s="86"/>
      <c r="CVU9" s="86">
        <v>6</v>
      </c>
      <c r="CVV9" s="86"/>
      <c r="CVW9" s="86">
        <v>7</v>
      </c>
      <c r="CVX9" s="67"/>
      <c r="CVY9" s="67">
        <v>15.555555555555555</v>
      </c>
      <c r="CVZ9" s="67"/>
      <c r="CWA9" s="86">
        <v>85.714285714285708</v>
      </c>
      <c r="CWF9" s="86"/>
      <c r="CWG9" s="62" t="s">
        <v>488</v>
      </c>
      <c r="CWH9" s="86"/>
      <c r="CWI9" s="86">
        <v>4</v>
      </c>
      <c r="CWJ9" s="86"/>
      <c r="CWK9" s="86">
        <v>7</v>
      </c>
      <c r="CWL9" s="67"/>
      <c r="CWM9" s="67">
        <v>15.555555555555555</v>
      </c>
      <c r="CWN9" s="67"/>
      <c r="CWO9" s="86">
        <v>57.142857142857139</v>
      </c>
      <c r="CWT9" s="86"/>
      <c r="CWU9" s="62" t="s">
        <v>488</v>
      </c>
      <c r="CWV9" s="86"/>
      <c r="CWW9" s="86">
        <v>6</v>
      </c>
      <c r="CWX9" s="86"/>
      <c r="CWY9" s="86">
        <v>7</v>
      </c>
      <c r="CWZ9" s="67"/>
      <c r="CXA9" s="67">
        <v>15.555555555555555</v>
      </c>
      <c r="CXB9" s="67"/>
      <c r="CXC9" s="86">
        <v>85.714285714285708</v>
      </c>
      <c r="CXH9" s="86"/>
      <c r="CXI9" s="62" t="s">
        <v>488</v>
      </c>
      <c r="CXJ9" s="86"/>
      <c r="CXK9" s="86">
        <v>4</v>
      </c>
      <c r="CXL9" s="86"/>
      <c r="CXM9" s="86">
        <v>7</v>
      </c>
      <c r="CXN9" s="67"/>
      <c r="CXO9" s="67">
        <v>15.555555555555555</v>
      </c>
      <c r="CXP9" s="67"/>
      <c r="CXQ9" s="86">
        <v>57.142857142857139</v>
      </c>
      <c r="CXV9" s="86"/>
      <c r="CXW9" s="62" t="s">
        <v>488</v>
      </c>
      <c r="CXX9" s="86"/>
      <c r="CXY9" s="86">
        <v>7</v>
      </c>
      <c r="CXZ9" s="86"/>
      <c r="CYA9" s="86">
        <v>7</v>
      </c>
      <c r="CYB9" s="67"/>
      <c r="CYC9" s="67">
        <v>15.555555555555555</v>
      </c>
      <c r="CYD9" s="67"/>
      <c r="CYE9" s="86">
        <v>100</v>
      </c>
      <c r="CYJ9" s="86"/>
      <c r="CYK9" s="62" t="s">
        <v>488</v>
      </c>
      <c r="CYL9" s="86"/>
      <c r="CYM9" s="86">
        <v>7</v>
      </c>
      <c r="CYN9" s="86"/>
      <c r="CYO9" s="86">
        <v>7</v>
      </c>
      <c r="CYP9" s="67"/>
      <c r="CYQ9" s="67">
        <v>15.555555555555555</v>
      </c>
      <c r="CYR9" s="67"/>
      <c r="CYS9" s="86">
        <v>100</v>
      </c>
      <c r="CYX9" s="86"/>
      <c r="CYY9" s="62" t="s">
        <v>488</v>
      </c>
      <c r="CYZ9" s="86"/>
      <c r="CZA9" s="86">
        <v>6</v>
      </c>
      <c r="CZB9" s="86"/>
      <c r="CZC9" s="86">
        <v>7</v>
      </c>
      <c r="CZD9" s="67"/>
      <c r="CZE9" s="67">
        <v>15.555555555555555</v>
      </c>
      <c r="CZF9" s="67"/>
      <c r="CZG9" s="86">
        <v>85.714285714285708</v>
      </c>
      <c r="CZL9" s="86"/>
      <c r="CZM9" s="62" t="s">
        <v>488</v>
      </c>
      <c r="CZN9" s="86"/>
      <c r="CZO9" s="86">
        <v>6</v>
      </c>
      <c r="CZP9" s="86"/>
      <c r="CZQ9" s="86">
        <v>7</v>
      </c>
      <c r="CZR9" s="67"/>
      <c r="CZS9" s="67">
        <v>15.555555555555555</v>
      </c>
      <c r="CZT9" s="67"/>
      <c r="CZU9" s="86">
        <v>85.714285714285708</v>
      </c>
      <c r="CZZ9" s="86"/>
      <c r="DAA9" s="62" t="s">
        <v>488</v>
      </c>
      <c r="DAB9" s="86"/>
      <c r="DAC9" s="86">
        <v>5</v>
      </c>
      <c r="DAD9" s="86"/>
      <c r="DAE9" s="86">
        <v>7</v>
      </c>
      <c r="DAF9" s="67"/>
      <c r="DAG9" s="67">
        <v>15.555555555555555</v>
      </c>
      <c r="DAH9" s="67"/>
      <c r="DAI9" s="86">
        <v>71.428571428571431</v>
      </c>
      <c r="DAN9" s="86"/>
      <c r="DAO9" s="62" t="s">
        <v>488</v>
      </c>
      <c r="DAP9" s="86"/>
      <c r="DAQ9" s="86">
        <v>7</v>
      </c>
      <c r="DAR9" s="86"/>
      <c r="DAS9" s="86">
        <v>7</v>
      </c>
      <c r="DAT9" s="67"/>
      <c r="DAU9" s="67">
        <v>15.555555555555555</v>
      </c>
      <c r="DAV9" s="67"/>
      <c r="DAW9" s="86">
        <v>100</v>
      </c>
      <c r="DBB9" s="86"/>
      <c r="DBC9" s="62" t="s">
        <v>488</v>
      </c>
      <c r="DBD9" s="86"/>
      <c r="DBE9" s="86">
        <v>2</v>
      </c>
      <c r="DBF9" s="86"/>
      <c r="DBG9" s="86">
        <v>7</v>
      </c>
      <c r="DBH9" s="67"/>
      <c r="DBI9" s="67">
        <v>15.555555555555555</v>
      </c>
      <c r="DBJ9" s="67"/>
      <c r="DBK9" s="86">
        <v>28.571428571428569</v>
      </c>
      <c r="DBP9" s="86"/>
      <c r="DBQ9" s="62" t="s">
        <v>488</v>
      </c>
      <c r="DBR9" s="86"/>
      <c r="DBS9" s="86">
        <v>6</v>
      </c>
      <c r="DBT9" s="86"/>
      <c r="DBU9" s="86">
        <v>6</v>
      </c>
      <c r="DBV9" s="67"/>
      <c r="DBW9" s="67">
        <v>13.333333333333334</v>
      </c>
      <c r="DBX9" s="67"/>
      <c r="DBY9" s="86">
        <v>100</v>
      </c>
      <c r="DCD9" s="86"/>
      <c r="DCE9" s="62" t="s">
        <v>488</v>
      </c>
      <c r="DCF9" s="86"/>
      <c r="DCG9" s="86">
        <v>8</v>
      </c>
      <c r="DCH9" s="86"/>
      <c r="DCI9" s="86">
        <v>8</v>
      </c>
      <c r="DCJ9" s="67"/>
      <c r="DCK9" s="67">
        <v>17.777777777777779</v>
      </c>
      <c r="DCL9" s="67"/>
      <c r="DCM9" s="86">
        <v>100</v>
      </c>
      <c r="DCR9" s="86"/>
      <c r="DCS9" s="62" t="s">
        <v>488</v>
      </c>
      <c r="DCT9" s="86"/>
      <c r="DCU9" s="86">
        <v>8</v>
      </c>
      <c r="DCV9" s="86"/>
      <c r="DCW9" s="86">
        <v>8</v>
      </c>
      <c r="DCX9" s="67"/>
      <c r="DCY9" s="67">
        <v>17.777777777777779</v>
      </c>
      <c r="DCZ9" s="67"/>
      <c r="DDA9" s="86">
        <v>100</v>
      </c>
      <c r="DDF9" s="86"/>
      <c r="DDG9" s="62" t="s">
        <v>488</v>
      </c>
      <c r="DDH9" s="86"/>
      <c r="DDI9" s="86">
        <v>8</v>
      </c>
      <c r="DDJ9" s="86"/>
      <c r="DDK9" s="86">
        <v>8</v>
      </c>
      <c r="DDL9" s="67"/>
      <c r="DDM9" s="67">
        <v>17.777777777777779</v>
      </c>
      <c r="DDN9" s="67"/>
      <c r="DDO9" s="86">
        <v>100</v>
      </c>
      <c r="DDT9" s="86"/>
      <c r="DDU9" s="62" t="s">
        <v>488</v>
      </c>
      <c r="DDV9" s="86"/>
      <c r="DDW9" s="86">
        <v>5</v>
      </c>
      <c r="DDX9" s="86"/>
      <c r="DDY9" s="86">
        <v>8</v>
      </c>
      <c r="DDZ9" s="67"/>
      <c r="DEA9" s="67">
        <v>17.777777777777779</v>
      </c>
      <c r="DEB9" s="67"/>
      <c r="DEC9" s="86">
        <v>62.5</v>
      </c>
      <c r="DEH9" s="86"/>
      <c r="DEI9" s="62" t="s">
        <v>488</v>
      </c>
      <c r="DEJ9" s="86"/>
      <c r="DEK9" s="86">
        <v>7</v>
      </c>
      <c r="DEL9" s="86"/>
      <c r="DEM9" s="86">
        <v>8</v>
      </c>
      <c r="DEN9" s="67"/>
      <c r="DEO9" s="67">
        <v>17.777777777777779</v>
      </c>
      <c r="DEP9" s="67"/>
      <c r="DEQ9" s="86">
        <v>87.5</v>
      </c>
      <c r="DEV9" s="86"/>
      <c r="DEW9" s="62" t="s">
        <v>488</v>
      </c>
      <c r="DEX9" s="86"/>
      <c r="DEY9" s="86">
        <v>2</v>
      </c>
      <c r="DEZ9" s="86"/>
      <c r="DFA9" s="86">
        <v>8</v>
      </c>
      <c r="DFB9" s="67"/>
      <c r="DFC9" s="67">
        <v>17.777777777777779</v>
      </c>
      <c r="DFD9" s="67"/>
      <c r="DFE9" s="86">
        <v>25</v>
      </c>
      <c r="DFJ9" s="86"/>
      <c r="DFK9" s="62" t="s">
        <v>488</v>
      </c>
      <c r="DFL9" s="86"/>
      <c r="DFM9" s="86">
        <v>8</v>
      </c>
      <c r="DFN9" s="86"/>
      <c r="DFO9" s="86">
        <v>8</v>
      </c>
      <c r="DFP9" s="67"/>
      <c r="DFQ9" s="67">
        <v>17.777777777777779</v>
      </c>
      <c r="DFR9" s="67"/>
      <c r="DFS9" s="86">
        <v>100</v>
      </c>
      <c r="DFX9" s="86"/>
      <c r="DFY9" s="62" t="s">
        <v>488</v>
      </c>
      <c r="DFZ9" s="86"/>
      <c r="DGA9" s="86">
        <v>7</v>
      </c>
      <c r="DGB9" s="86"/>
      <c r="DGC9" s="86">
        <v>8</v>
      </c>
      <c r="DGD9" s="67"/>
      <c r="DGE9" s="67">
        <v>17.777777777777779</v>
      </c>
      <c r="DGF9" s="67"/>
      <c r="DGG9" s="86">
        <v>87.5</v>
      </c>
      <c r="DGL9" s="86"/>
      <c r="DGM9" s="62" t="s">
        <v>488</v>
      </c>
      <c r="DGN9" s="86"/>
      <c r="DGO9" s="86">
        <v>6</v>
      </c>
      <c r="DGP9" s="86"/>
      <c r="DGQ9" s="86">
        <v>8</v>
      </c>
      <c r="DGR9" s="67"/>
      <c r="DGS9" s="67">
        <v>17.777777777777779</v>
      </c>
      <c r="DGT9" s="67"/>
      <c r="DGU9" s="86">
        <v>75</v>
      </c>
      <c r="DGZ9" s="86"/>
      <c r="DHA9" s="62" t="s">
        <v>488</v>
      </c>
      <c r="DHB9" s="86"/>
      <c r="DHC9" s="86">
        <v>6</v>
      </c>
      <c r="DHD9" s="86"/>
      <c r="DHE9" s="86">
        <v>8</v>
      </c>
      <c r="DHF9" s="67"/>
      <c r="DHG9" s="67">
        <v>17.777777777777779</v>
      </c>
      <c r="DHH9" s="67"/>
      <c r="DHI9" s="86">
        <v>75</v>
      </c>
      <c r="DHN9" s="86"/>
      <c r="DHO9" s="62" t="s">
        <v>488</v>
      </c>
      <c r="DHP9" s="86"/>
      <c r="DHQ9" s="86">
        <v>8</v>
      </c>
      <c r="DHR9" s="86"/>
      <c r="DHS9" s="86">
        <v>8</v>
      </c>
      <c r="DHT9" s="67"/>
      <c r="DHU9" s="67">
        <v>17.777777777777779</v>
      </c>
      <c r="DHV9" s="67"/>
      <c r="DHW9" s="86">
        <v>100</v>
      </c>
      <c r="DIB9" s="86"/>
      <c r="DIC9" s="62" t="s">
        <v>488</v>
      </c>
      <c r="DID9" s="86"/>
      <c r="DIE9" s="86">
        <v>7</v>
      </c>
      <c r="DIF9" s="86"/>
      <c r="DIG9" s="86">
        <v>8</v>
      </c>
      <c r="DIH9" s="67"/>
      <c r="DII9" s="67">
        <v>17.777777777777779</v>
      </c>
      <c r="DIJ9" s="67"/>
      <c r="DIK9" s="86">
        <v>87.5</v>
      </c>
      <c r="DIP9" s="86"/>
      <c r="DIQ9" s="62" t="s">
        <v>488</v>
      </c>
      <c r="DIR9" s="86"/>
      <c r="DIS9" s="86">
        <v>5</v>
      </c>
      <c r="DIT9" s="86"/>
      <c r="DIU9" s="86">
        <v>8</v>
      </c>
      <c r="DIV9" s="67"/>
      <c r="DIW9" s="67">
        <v>17.777777777777779</v>
      </c>
      <c r="DIX9" s="67"/>
      <c r="DIY9" s="86">
        <v>62.5</v>
      </c>
      <c r="DJD9" s="86"/>
      <c r="DJE9" s="62" t="s">
        <v>488</v>
      </c>
      <c r="DJF9" s="86"/>
      <c r="DJG9" s="86">
        <v>6</v>
      </c>
      <c r="DJH9" s="86"/>
      <c r="DJI9" s="86">
        <v>8</v>
      </c>
      <c r="DJJ9" s="67"/>
      <c r="DJK9" s="67">
        <v>17.777777777777779</v>
      </c>
      <c r="DJL9" s="67"/>
      <c r="DJM9" s="86">
        <v>75</v>
      </c>
      <c r="DJR9" s="86"/>
      <c r="DJS9" s="62" t="s">
        <v>488</v>
      </c>
      <c r="DJT9" s="86"/>
      <c r="DJU9" s="86">
        <v>7</v>
      </c>
      <c r="DJV9" s="86"/>
      <c r="DJW9" s="86">
        <v>8</v>
      </c>
      <c r="DJX9" s="67"/>
      <c r="DJY9" s="67">
        <v>17.777777777777779</v>
      </c>
      <c r="DJZ9" s="67"/>
      <c r="DKA9" s="86">
        <v>87.5</v>
      </c>
      <c r="DKF9" s="86"/>
      <c r="DKG9" s="62" t="s">
        <v>488</v>
      </c>
      <c r="DKH9" s="86"/>
      <c r="DKI9" s="86">
        <v>5</v>
      </c>
      <c r="DKJ9" s="86"/>
      <c r="DKK9" s="86">
        <v>8</v>
      </c>
      <c r="DKL9" s="67"/>
      <c r="DKM9" s="67">
        <v>17.777777777777779</v>
      </c>
      <c r="DKN9" s="67"/>
      <c r="DKO9" s="86">
        <v>62.5</v>
      </c>
      <c r="DKT9" s="86"/>
      <c r="DKU9" s="62" t="s">
        <v>488</v>
      </c>
      <c r="DKV9" s="86"/>
      <c r="DKW9" s="86">
        <v>3</v>
      </c>
      <c r="DKX9" s="86"/>
      <c r="DKY9" s="86">
        <v>8</v>
      </c>
      <c r="DKZ9" s="67"/>
      <c r="DLA9" s="67">
        <v>17.777777777777779</v>
      </c>
      <c r="DLB9" s="67"/>
      <c r="DLC9" s="86">
        <v>37.5</v>
      </c>
      <c r="DLH9" s="86"/>
      <c r="DLI9" s="62" t="s">
        <v>488</v>
      </c>
      <c r="DLJ9" s="86"/>
      <c r="DLK9" s="86">
        <v>5</v>
      </c>
      <c r="DLL9" s="86"/>
      <c r="DLM9" s="86">
        <v>8</v>
      </c>
      <c r="DLN9" s="67"/>
      <c r="DLO9" s="67">
        <v>17.777777777777779</v>
      </c>
      <c r="DLP9" s="67"/>
      <c r="DLQ9" s="86">
        <v>62.5</v>
      </c>
      <c r="DLV9" s="86"/>
      <c r="DLW9" s="62" t="s">
        <v>488</v>
      </c>
      <c r="DLX9" s="86"/>
      <c r="DLY9" s="86">
        <v>5</v>
      </c>
      <c r="DLZ9" s="86"/>
      <c r="DMA9" s="86">
        <v>8</v>
      </c>
      <c r="DMB9" s="67"/>
      <c r="DMC9" s="67">
        <v>17.777777777777779</v>
      </c>
      <c r="DMD9" s="67"/>
      <c r="DME9" s="86">
        <v>62.5</v>
      </c>
      <c r="DMJ9" s="86"/>
      <c r="DMK9" s="62" t="s">
        <v>488</v>
      </c>
      <c r="DML9" s="86"/>
      <c r="DMM9" s="86">
        <v>5</v>
      </c>
      <c r="DMN9" s="86"/>
      <c r="DMO9" s="86">
        <v>8</v>
      </c>
      <c r="DMP9" s="67"/>
      <c r="DMQ9" s="67">
        <v>17.777777777777779</v>
      </c>
      <c r="DMR9" s="67"/>
      <c r="DMS9" s="86">
        <v>62.5</v>
      </c>
      <c r="DMX9" s="86"/>
      <c r="DMY9" s="62" t="s">
        <v>488</v>
      </c>
      <c r="DMZ9" s="86"/>
      <c r="DNA9" s="86">
        <v>5</v>
      </c>
      <c r="DNB9" s="86"/>
      <c r="DNC9" s="86">
        <v>8</v>
      </c>
      <c r="DND9" s="67"/>
      <c r="DNE9" s="67">
        <v>17.777777777777779</v>
      </c>
      <c r="DNF9" s="67"/>
      <c r="DNG9" s="86">
        <v>62.5</v>
      </c>
      <c r="DNL9" s="86"/>
      <c r="DNM9" s="62" t="s">
        <v>488</v>
      </c>
      <c r="DNN9" s="86"/>
      <c r="DNO9" s="86">
        <v>3</v>
      </c>
      <c r="DNP9" s="86"/>
      <c r="DNQ9" s="86">
        <v>8</v>
      </c>
      <c r="DNR9" s="67"/>
      <c r="DNS9" s="67">
        <v>17.777777777777779</v>
      </c>
      <c r="DNT9" s="67"/>
      <c r="DNU9" s="86">
        <v>37.5</v>
      </c>
      <c r="DNZ9" s="86"/>
      <c r="DOA9" s="62" t="s">
        <v>488</v>
      </c>
      <c r="DOB9" s="86"/>
      <c r="DOC9" s="86">
        <v>6</v>
      </c>
      <c r="DOD9" s="86"/>
      <c r="DOE9" s="86">
        <v>8</v>
      </c>
      <c r="DOF9" s="67"/>
      <c r="DOG9" s="67">
        <v>17.777777777777779</v>
      </c>
      <c r="DOH9" s="67"/>
      <c r="DOI9" s="86">
        <v>75</v>
      </c>
      <c r="DON9" s="86"/>
      <c r="DOO9" s="62" t="s">
        <v>488</v>
      </c>
      <c r="DOP9" s="86"/>
      <c r="DOQ9" s="86">
        <v>5</v>
      </c>
      <c r="DOR9" s="86"/>
      <c r="DOS9" s="86">
        <v>8</v>
      </c>
      <c r="DOT9" s="67"/>
      <c r="DOU9" s="67">
        <v>17.777777777777779</v>
      </c>
      <c r="DOV9" s="67"/>
      <c r="DOW9" s="86">
        <v>62.5</v>
      </c>
      <c r="DPB9" s="86"/>
      <c r="DPC9" s="62" t="s">
        <v>488</v>
      </c>
      <c r="DPD9" s="86"/>
      <c r="DPE9" s="86">
        <v>5</v>
      </c>
      <c r="DPF9" s="86"/>
      <c r="DPG9" s="86">
        <v>8</v>
      </c>
      <c r="DPH9" s="67"/>
      <c r="DPI9" s="67">
        <v>17.777777777777779</v>
      </c>
      <c r="DPJ9" s="67"/>
      <c r="DPK9" s="86">
        <v>62.5</v>
      </c>
      <c r="DPP9" s="86"/>
      <c r="DPQ9" s="62" t="s">
        <v>488</v>
      </c>
      <c r="DPR9" s="86"/>
      <c r="DPS9" s="86">
        <v>2</v>
      </c>
      <c r="DPT9" s="86"/>
      <c r="DPU9" s="86">
        <v>8</v>
      </c>
      <c r="DPV9" s="67"/>
      <c r="DPW9" s="67">
        <v>17.777777777777779</v>
      </c>
      <c r="DPX9" s="67"/>
      <c r="DPY9" s="86">
        <v>25</v>
      </c>
      <c r="DQD9" s="86"/>
      <c r="DQE9" s="62" t="s">
        <v>488</v>
      </c>
      <c r="DQF9" s="86"/>
      <c r="DQG9" s="86">
        <v>6</v>
      </c>
      <c r="DQH9" s="86"/>
      <c r="DQI9" s="86">
        <v>8</v>
      </c>
      <c r="DQJ9" s="67"/>
      <c r="DQK9" s="67">
        <v>17.777777777777779</v>
      </c>
      <c r="DQL9" s="67"/>
      <c r="DQM9" s="86">
        <v>75</v>
      </c>
      <c r="DQR9" s="86"/>
      <c r="DQS9" s="62" t="s">
        <v>488</v>
      </c>
      <c r="DQT9" s="86"/>
      <c r="DQU9" s="86">
        <v>6</v>
      </c>
      <c r="DQV9" s="86"/>
      <c r="DQW9" s="86">
        <v>8</v>
      </c>
      <c r="DQX9" s="67"/>
      <c r="DQY9" s="67">
        <v>17.777777777777779</v>
      </c>
      <c r="DQZ9" s="67"/>
      <c r="DRA9" s="86">
        <v>75</v>
      </c>
      <c r="DRF9" s="86"/>
      <c r="DRG9" s="62" t="s">
        <v>488</v>
      </c>
      <c r="DRH9" s="86"/>
      <c r="DRI9" s="86">
        <v>3</v>
      </c>
      <c r="DRJ9" s="86"/>
      <c r="DRK9" s="86">
        <v>8</v>
      </c>
      <c r="DRL9" s="67"/>
      <c r="DRM9" s="67">
        <v>17.777777777777779</v>
      </c>
      <c r="DRN9" s="67"/>
      <c r="DRO9" s="86">
        <v>37.5</v>
      </c>
      <c r="DRT9" s="86"/>
      <c r="DRU9" s="62" t="s">
        <v>488</v>
      </c>
      <c r="DRV9" s="86"/>
      <c r="DRW9" s="86">
        <v>8</v>
      </c>
      <c r="DRX9" s="86"/>
      <c r="DRY9" s="86">
        <v>8</v>
      </c>
      <c r="DRZ9" s="67"/>
      <c r="DSA9" s="67">
        <v>17.777777777777779</v>
      </c>
      <c r="DSB9" s="67"/>
      <c r="DSC9" s="86">
        <v>100</v>
      </c>
      <c r="DSH9" s="86"/>
      <c r="DSI9" s="62" t="s">
        <v>488</v>
      </c>
      <c r="DSJ9" s="86"/>
      <c r="DSK9" s="86">
        <v>5</v>
      </c>
      <c r="DSL9" s="86"/>
      <c r="DSM9" s="86">
        <v>8</v>
      </c>
      <c r="DSN9" s="67"/>
      <c r="DSO9" s="67">
        <v>17.777777777777779</v>
      </c>
      <c r="DSP9" s="67"/>
      <c r="DSQ9" s="86">
        <v>62.5</v>
      </c>
      <c r="DSV9" s="86"/>
      <c r="DSW9" s="62" t="s">
        <v>488</v>
      </c>
      <c r="DSX9" s="86"/>
      <c r="DSY9" s="86">
        <v>6</v>
      </c>
      <c r="DSZ9" s="86"/>
      <c r="DTA9" s="86">
        <v>8</v>
      </c>
      <c r="DTB9" s="67"/>
      <c r="DTC9" s="67">
        <v>17.777777777777779</v>
      </c>
      <c r="DTD9" s="67"/>
      <c r="DTE9" s="86">
        <v>75</v>
      </c>
      <c r="DTJ9" s="86"/>
      <c r="DTK9" s="62" t="s">
        <v>488</v>
      </c>
      <c r="DTL9" s="86"/>
      <c r="DTM9" s="86">
        <v>11</v>
      </c>
      <c r="DTN9" s="86"/>
      <c r="DTO9" s="86">
        <v>11</v>
      </c>
      <c r="DTP9" s="67"/>
      <c r="DTQ9" s="67">
        <v>20.37037037037037</v>
      </c>
      <c r="DTR9" s="67"/>
      <c r="DTS9" s="86">
        <v>100</v>
      </c>
      <c r="DTX9" s="86"/>
      <c r="DTY9" s="62" t="s">
        <v>488</v>
      </c>
      <c r="DTZ9" s="86"/>
      <c r="DUA9" s="86">
        <v>6</v>
      </c>
      <c r="DUB9" s="86"/>
      <c r="DUC9" s="86">
        <v>11</v>
      </c>
      <c r="DUD9" s="67"/>
      <c r="DUE9" s="67">
        <v>20.37037037037037</v>
      </c>
      <c r="DUF9" s="67"/>
      <c r="DUG9" s="86">
        <v>54.54545454545454</v>
      </c>
      <c r="DUL9" s="86"/>
      <c r="DUM9" s="62" t="s">
        <v>488</v>
      </c>
      <c r="DUN9" s="86"/>
      <c r="DUO9" s="86">
        <v>10</v>
      </c>
      <c r="DUP9" s="86"/>
      <c r="DUQ9" s="86">
        <v>11</v>
      </c>
      <c r="DUR9" s="67"/>
      <c r="DUS9" s="67">
        <v>20.37037037037037</v>
      </c>
      <c r="DUT9" s="67"/>
      <c r="DUU9" s="86">
        <v>90.909090909090907</v>
      </c>
      <c r="DUZ9" s="86"/>
      <c r="DVA9" s="62" t="s">
        <v>488</v>
      </c>
      <c r="DVB9" s="86"/>
      <c r="DVC9" s="86">
        <v>4</v>
      </c>
      <c r="DVD9" s="86"/>
      <c r="DVE9" s="86">
        <v>11</v>
      </c>
      <c r="DVF9" s="67"/>
      <c r="DVG9" s="67">
        <v>20.37037037037037</v>
      </c>
      <c r="DVH9" s="67"/>
      <c r="DVI9" s="86">
        <v>36.363636363636367</v>
      </c>
      <c r="DVN9" s="86"/>
      <c r="DVO9" s="62" t="s">
        <v>488</v>
      </c>
      <c r="DVP9" s="86"/>
      <c r="DVQ9" s="86">
        <v>11</v>
      </c>
      <c r="DVR9" s="86"/>
      <c r="DVS9" s="86">
        <v>11</v>
      </c>
      <c r="DVT9" s="67"/>
      <c r="DVU9" s="67">
        <v>20.37037037037037</v>
      </c>
      <c r="DVV9" s="67"/>
      <c r="DVW9" s="86">
        <v>100</v>
      </c>
      <c r="DWB9" s="86"/>
      <c r="DWC9" s="62" t="s">
        <v>488</v>
      </c>
      <c r="DWD9" s="86"/>
      <c r="DWE9" s="86">
        <v>10</v>
      </c>
      <c r="DWF9" s="86"/>
      <c r="DWG9" s="86">
        <v>11</v>
      </c>
      <c r="DWH9" s="67"/>
      <c r="DWI9" s="67">
        <v>20.37037037037037</v>
      </c>
      <c r="DWJ9" s="67"/>
      <c r="DWK9" s="86">
        <v>90.909090909090907</v>
      </c>
      <c r="DWP9" s="86"/>
      <c r="DWQ9" s="62" t="s">
        <v>488</v>
      </c>
      <c r="DWR9" s="86"/>
      <c r="DWS9" s="86">
        <v>8</v>
      </c>
      <c r="DWT9" s="86"/>
      <c r="DWU9" s="86">
        <v>11</v>
      </c>
      <c r="DWV9" s="67"/>
      <c r="DWW9" s="67">
        <v>20.37037037037037</v>
      </c>
      <c r="DWX9" s="67"/>
      <c r="DWY9" s="86">
        <v>72.727272727272734</v>
      </c>
      <c r="DXD9" s="86"/>
      <c r="DXE9" s="62" t="s">
        <v>488</v>
      </c>
      <c r="DXF9" s="86"/>
      <c r="DXG9" s="86">
        <v>5</v>
      </c>
      <c r="DXH9" s="86"/>
      <c r="DXI9" s="86">
        <v>11</v>
      </c>
      <c r="DXJ9" s="67"/>
      <c r="DXK9" s="67">
        <v>20.37037037037037</v>
      </c>
      <c r="DXL9" s="67"/>
      <c r="DXM9" s="86">
        <v>45.454545454545453</v>
      </c>
      <c r="DXR9" s="86"/>
      <c r="DXS9" s="62" t="s">
        <v>488</v>
      </c>
      <c r="DXT9" s="86"/>
      <c r="DXU9" s="86">
        <v>5</v>
      </c>
      <c r="DXV9" s="86"/>
      <c r="DXW9" s="86">
        <v>11</v>
      </c>
      <c r="DXX9" s="67"/>
      <c r="DXY9" s="67">
        <v>20.37037037037037</v>
      </c>
      <c r="DXZ9" s="67"/>
      <c r="DYA9" s="86">
        <v>45.454545454545453</v>
      </c>
      <c r="DYF9" s="86"/>
      <c r="DYG9" s="62" t="s">
        <v>488</v>
      </c>
      <c r="DYH9" s="86"/>
      <c r="DYI9" s="86">
        <v>9</v>
      </c>
      <c r="DYJ9" s="86"/>
      <c r="DYK9" s="86">
        <v>11</v>
      </c>
      <c r="DYL9" s="67"/>
      <c r="DYM9" s="67">
        <v>20.37037037037037</v>
      </c>
      <c r="DYN9" s="67"/>
      <c r="DYO9" s="86">
        <v>81.818181818181827</v>
      </c>
      <c r="DYT9" s="86"/>
      <c r="DYU9" s="62" t="s">
        <v>488</v>
      </c>
      <c r="DYV9" s="86"/>
      <c r="DYW9" s="86">
        <v>6</v>
      </c>
      <c r="DYX9" s="86"/>
      <c r="DYY9" s="86">
        <v>11</v>
      </c>
      <c r="DYZ9" s="67"/>
      <c r="DZA9" s="67">
        <v>20.37037037037037</v>
      </c>
      <c r="DZB9" s="67"/>
      <c r="DZC9" s="86">
        <v>54.54545454545454</v>
      </c>
      <c r="DZH9" s="86"/>
      <c r="DZI9" s="62" t="s">
        <v>488</v>
      </c>
      <c r="DZJ9" s="86"/>
      <c r="DZK9" s="86">
        <v>1</v>
      </c>
      <c r="DZL9" s="86"/>
      <c r="DZM9" s="86">
        <v>11</v>
      </c>
      <c r="DZN9" s="67"/>
      <c r="DZO9" s="67">
        <v>20.37037037037037</v>
      </c>
      <c r="DZP9" s="67"/>
      <c r="DZQ9" s="86">
        <v>9.0909090909090917</v>
      </c>
      <c r="DZV9" s="86"/>
      <c r="DZW9" s="62" t="s">
        <v>488</v>
      </c>
      <c r="DZX9" s="86"/>
      <c r="DZY9" s="86">
        <v>4</v>
      </c>
      <c r="DZZ9" s="86"/>
      <c r="EAA9" s="86">
        <v>11</v>
      </c>
      <c r="EAB9" s="67"/>
      <c r="EAC9" s="67">
        <v>20.37037037037037</v>
      </c>
      <c r="EAD9" s="67"/>
      <c r="EAE9" s="86">
        <v>36.363636363636367</v>
      </c>
      <c r="EAJ9" s="86"/>
      <c r="EAK9" s="62" t="s">
        <v>488</v>
      </c>
      <c r="EAL9" s="86"/>
      <c r="EAM9" s="86">
        <v>5</v>
      </c>
      <c r="EAN9" s="86"/>
      <c r="EAO9" s="86">
        <v>11</v>
      </c>
      <c r="EAP9" s="67"/>
      <c r="EAQ9" s="67">
        <v>20.37037037037037</v>
      </c>
      <c r="EAR9" s="67"/>
      <c r="EAS9" s="86">
        <v>45.454545454545453</v>
      </c>
      <c r="EAX9" s="86"/>
      <c r="EAY9" s="62" t="s">
        <v>488</v>
      </c>
      <c r="EAZ9" s="86"/>
      <c r="EBA9" s="86">
        <v>7</v>
      </c>
      <c r="EBB9" s="86"/>
      <c r="EBC9" s="86">
        <v>11</v>
      </c>
      <c r="EBD9" s="67"/>
      <c r="EBE9" s="67">
        <v>20.37037037037037</v>
      </c>
      <c r="EBF9" s="67"/>
      <c r="EBG9" s="86">
        <v>63.636363636363633</v>
      </c>
      <c r="EBL9" s="86"/>
      <c r="EBM9" s="62" t="s">
        <v>488</v>
      </c>
      <c r="EBN9" s="86"/>
      <c r="EBO9" s="86">
        <v>4</v>
      </c>
      <c r="EBP9" s="86"/>
      <c r="EBQ9" s="86">
        <v>11</v>
      </c>
      <c r="EBR9" s="67"/>
      <c r="EBS9" s="67">
        <v>20.37037037037037</v>
      </c>
      <c r="EBT9" s="67"/>
      <c r="EBU9" s="86">
        <v>36.363636363636367</v>
      </c>
      <c r="EBZ9" s="86"/>
      <c r="ECA9" s="62" t="s">
        <v>488</v>
      </c>
      <c r="ECB9" s="86"/>
      <c r="ECC9" s="86">
        <v>9</v>
      </c>
      <c r="ECD9" s="86"/>
      <c r="ECE9" s="86">
        <v>11</v>
      </c>
      <c r="ECF9" s="67"/>
      <c r="ECG9" s="67">
        <v>20.37037037037037</v>
      </c>
      <c r="ECH9" s="67"/>
      <c r="ECI9" s="86">
        <v>81.818181818181827</v>
      </c>
      <c r="ECN9" s="86"/>
      <c r="ECO9" s="62" t="s">
        <v>488</v>
      </c>
      <c r="ECP9" s="86"/>
      <c r="ECQ9" s="86">
        <v>7</v>
      </c>
      <c r="ECR9" s="86"/>
      <c r="ECS9" s="86">
        <v>11</v>
      </c>
      <c r="ECT9" s="67"/>
      <c r="ECU9" s="67">
        <v>20.37037037037037</v>
      </c>
      <c r="ECV9" s="67"/>
      <c r="ECW9" s="86">
        <v>63.636363636363633</v>
      </c>
      <c r="EDB9" s="86"/>
      <c r="EDC9" s="62" t="s">
        <v>488</v>
      </c>
      <c r="EDD9" s="86"/>
      <c r="EDE9" s="86">
        <v>9</v>
      </c>
      <c r="EDF9" s="86"/>
      <c r="EDG9" s="86">
        <v>11</v>
      </c>
      <c r="EDH9" s="67"/>
      <c r="EDI9" s="67">
        <v>20.37037037037037</v>
      </c>
      <c r="EDJ9" s="67"/>
      <c r="EDK9" s="86">
        <v>81.818181818181827</v>
      </c>
      <c r="EDP9" s="86"/>
      <c r="EDQ9" s="62" t="s">
        <v>488</v>
      </c>
      <c r="EDR9" s="86"/>
      <c r="EDS9" s="86">
        <v>9</v>
      </c>
      <c r="EDT9" s="86"/>
      <c r="EDU9" s="86">
        <v>11</v>
      </c>
      <c r="EDV9" s="67"/>
      <c r="EDW9" s="67">
        <v>20.37037037037037</v>
      </c>
      <c r="EDX9" s="67"/>
      <c r="EDY9" s="86">
        <v>81.818181818181827</v>
      </c>
      <c r="EED9" s="86"/>
      <c r="EEE9" s="62" t="s">
        <v>488</v>
      </c>
      <c r="EEF9" s="86"/>
      <c r="EEG9" s="86">
        <v>8</v>
      </c>
      <c r="EEH9" s="86"/>
      <c r="EEI9" s="86">
        <v>11</v>
      </c>
      <c r="EEJ9" s="67"/>
      <c r="EEK9" s="67">
        <v>20.37037037037037</v>
      </c>
      <c r="EEL9" s="67"/>
      <c r="EEM9" s="86">
        <v>72.727272727272734</v>
      </c>
      <c r="EER9" s="86"/>
      <c r="EES9" s="62" t="s">
        <v>488</v>
      </c>
      <c r="EET9" s="86"/>
      <c r="EEU9" s="86">
        <v>8</v>
      </c>
      <c r="EEV9" s="86"/>
      <c r="EEW9" s="86">
        <v>11</v>
      </c>
      <c r="EEX9" s="67"/>
      <c r="EEY9" s="67">
        <v>20.37037037037037</v>
      </c>
      <c r="EEZ9" s="67"/>
      <c r="EFA9" s="86">
        <v>72.727272727272734</v>
      </c>
      <c r="EFF9" s="86"/>
      <c r="EFG9" s="62" t="s">
        <v>488</v>
      </c>
      <c r="EFH9" s="86"/>
      <c r="EFI9" s="86">
        <v>5</v>
      </c>
      <c r="EFJ9" s="86"/>
      <c r="EFK9" s="86">
        <v>11</v>
      </c>
      <c r="EFL9" s="67"/>
      <c r="EFM9" s="67">
        <v>20.37037037037037</v>
      </c>
      <c r="EFN9" s="67"/>
      <c r="EFO9" s="86">
        <v>45.454545454545453</v>
      </c>
      <c r="EFT9" s="86"/>
      <c r="EFU9" s="62" t="s">
        <v>488</v>
      </c>
      <c r="EFV9" s="86"/>
      <c r="EFW9" s="86">
        <v>6</v>
      </c>
      <c r="EFX9" s="86"/>
      <c r="EFY9" s="86">
        <v>11</v>
      </c>
      <c r="EFZ9" s="67"/>
      <c r="EGA9" s="67">
        <v>20.37037037037037</v>
      </c>
      <c r="EGB9" s="67"/>
      <c r="EGC9" s="86">
        <v>54.54545454545454</v>
      </c>
      <c r="EGH9" s="86"/>
      <c r="EGI9" s="62" t="s">
        <v>488</v>
      </c>
      <c r="EGJ9" s="86"/>
      <c r="EGK9" s="86">
        <v>8</v>
      </c>
      <c r="EGL9" s="86"/>
      <c r="EGM9" s="86">
        <v>11</v>
      </c>
      <c r="EGN9" s="67"/>
      <c r="EGO9" s="67">
        <v>20.37037037037037</v>
      </c>
      <c r="EGP9" s="67"/>
      <c r="EGQ9" s="86">
        <v>72.727272727272734</v>
      </c>
      <c r="EGV9" s="86"/>
      <c r="EGW9" s="62" t="s">
        <v>488</v>
      </c>
      <c r="EGX9" s="86"/>
      <c r="EGY9" s="86">
        <v>10</v>
      </c>
      <c r="EGZ9" s="86"/>
      <c r="EHA9" s="86">
        <v>11</v>
      </c>
      <c r="EHB9" s="67"/>
      <c r="EHC9" s="67">
        <v>20.37037037037037</v>
      </c>
      <c r="EHD9" s="67"/>
      <c r="EHE9" s="86">
        <v>90.909090909090907</v>
      </c>
      <c r="EHJ9" s="86"/>
      <c r="EHK9" s="62" t="s">
        <v>488</v>
      </c>
      <c r="EHL9" s="86"/>
      <c r="EHM9" s="86">
        <v>9</v>
      </c>
      <c r="EHN9" s="86"/>
      <c r="EHO9" s="86">
        <v>11</v>
      </c>
      <c r="EHP9" s="67"/>
      <c r="EHQ9" s="67">
        <v>20.37037037037037</v>
      </c>
      <c r="EHR9" s="67"/>
      <c r="EHS9" s="86">
        <v>81.818181818181827</v>
      </c>
      <c r="EHX9" s="86"/>
      <c r="EHY9" s="62" t="s">
        <v>488</v>
      </c>
      <c r="EHZ9" s="86"/>
      <c r="EIA9" s="86">
        <v>4</v>
      </c>
      <c r="EIB9" s="86"/>
      <c r="EIC9" s="86">
        <v>11</v>
      </c>
      <c r="EID9" s="67"/>
      <c r="EIE9" s="67">
        <v>20.37037037037037</v>
      </c>
      <c r="EIF9" s="67"/>
      <c r="EIG9" s="86">
        <v>36.363636363636367</v>
      </c>
      <c r="EIL9" s="86"/>
      <c r="EIM9" s="62" t="s">
        <v>488</v>
      </c>
      <c r="EIN9" s="86"/>
      <c r="EIO9" s="86">
        <v>5</v>
      </c>
      <c r="EIP9" s="86"/>
      <c r="EIQ9" s="86">
        <v>11</v>
      </c>
      <c r="EIR9" s="67"/>
      <c r="EIS9" s="67">
        <v>20.37037037037037</v>
      </c>
      <c r="EIT9" s="67"/>
      <c r="EIU9" s="86">
        <v>45.454545454545453</v>
      </c>
      <c r="EIZ9" s="86"/>
      <c r="EJA9" s="62" t="s">
        <v>488</v>
      </c>
      <c r="EJB9" s="86"/>
      <c r="EJC9" s="86">
        <v>6</v>
      </c>
      <c r="EJD9" s="86"/>
      <c r="EJE9" s="86">
        <v>11</v>
      </c>
      <c r="EJF9" s="67"/>
      <c r="EJG9" s="67">
        <v>20.37037037037037</v>
      </c>
      <c r="EJH9" s="67"/>
      <c r="EJI9" s="86">
        <v>54.54545454545454</v>
      </c>
      <c r="EJN9" s="86"/>
      <c r="EJO9" s="62" t="s">
        <v>488</v>
      </c>
      <c r="EJP9" s="86"/>
      <c r="EJQ9" s="86">
        <v>7</v>
      </c>
      <c r="EJR9" s="86"/>
      <c r="EJS9" s="86">
        <v>8</v>
      </c>
      <c r="EJT9" s="67"/>
      <c r="EJU9" s="67">
        <v>17.777777777777779</v>
      </c>
      <c r="EJV9" s="67"/>
      <c r="EJW9" s="86">
        <v>87.5</v>
      </c>
      <c r="EKB9" s="86"/>
      <c r="EKC9" s="62" t="s">
        <v>488</v>
      </c>
      <c r="EKD9" s="86"/>
      <c r="EKE9" s="86">
        <v>5</v>
      </c>
      <c r="EKF9" s="86"/>
      <c r="EKG9" s="86">
        <v>8</v>
      </c>
      <c r="EKH9" s="67"/>
      <c r="EKI9" s="67">
        <v>17.777777777777779</v>
      </c>
      <c r="EKJ9" s="67"/>
      <c r="EKK9" s="86">
        <v>62.5</v>
      </c>
      <c r="EKP9" s="86"/>
      <c r="EKQ9" s="62" t="s">
        <v>488</v>
      </c>
      <c r="EKR9" s="86"/>
      <c r="EKS9" s="86">
        <v>3</v>
      </c>
      <c r="EKT9" s="86"/>
      <c r="EKU9" s="86">
        <v>8</v>
      </c>
      <c r="EKV9" s="67"/>
      <c r="EKW9" s="67">
        <v>17.777777777777779</v>
      </c>
      <c r="EKX9" s="67"/>
      <c r="EKY9" s="86">
        <v>37.5</v>
      </c>
      <c r="ELD9" s="86"/>
      <c r="ELE9" s="62" t="s">
        <v>488</v>
      </c>
      <c r="ELF9" s="86"/>
      <c r="ELG9" s="86">
        <v>6</v>
      </c>
      <c r="ELH9" s="86"/>
      <c r="ELI9" s="86">
        <v>8</v>
      </c>
      <c r="ELJ9" s="67"/>
      <c r="ELK9" s="67">
        <v>17.777777777777779</v>
      </c>
      <c r="ELL9" s="67"/>
      <c r="ELM9" s="86">
        <v>75</v>
      </c>
      <c r="ELR9" s="86"/>
      <c r="ELS9" s="62" t="s">
        <v>488</v>
      </c>
      <c r="ELT9" s="86"/>
      <c r="ELU9" s="86">
        <v>5</v>
      </c>
      <c r="ELV9" s="86"/>
      <c r="ELW9" s="86">
        <v>8</v>
      </c>
      <c r="ELX9" s="67"/>
      <c r="ELY9" s="67">
        <v>17.777777777777779</v>
      </c>
      <c r="ELZ9" s="67"/>
      <c r="EMA9" s="86">
        <v>62.5</v>
      </c>
      <c r="EMF9" s="86"/>
      <c r="EMG9" s="62" t="s">
        <v>488</v>
      </c>
      <c r="EMH9" s="86"/>
      <c r="EMI9" s="86">
        <v>4</v>
      </c>
      <c r="EMJ9" s="86"/>
      <c r="EMK9" s="86">
        <v>8</v>
      </c>
      <c r="EML9" s="67"/>
      <c r="EMM9" s="67">
        <v>17.777777777777779</v>
      </c>
      <c r="EMN9" s="67"/>
      <c r="EMO9" s="86">
        <v>50</v>
      </c>
      <c r="EMT9" s="86"/>
      <c r="EMU9" s="62" t="s">
        <v>488</v>
      </c>
      <c r="EMV9" s="86"/>
      <c r="EMW9" s="86">
        <v>6</v>
      </c>
      <c r="EMX9" s="86"/>
      <c r="EMY9" s="86">
        <v>8</v>
      </c>
      <c r="EMZ9" s="67"/>
      <c r="ENA9" s="67">
        <v>17.777777777777779</v>
      </c>
      <c r="ENB9" s="67"/>
      <c r="ENC9" s="86">
        <v>75</v>
      </c>
      <c r="ENH9" s="86"/>
      <c r="ENI9" s="62" t="s">
        <v>488</v>
      </c>
      <c r="ENJ9" s="86"/>
      <c r="ENK9" s="86">
        <v>7</v>
      </c>
      <c r="ENL9" s="86"/>
      <c r="ENM9" s="86">
        <v>8</v>
      </c>
      <c r="ENN9" s="67"/>
      <c r="ENO9" s="67">
        <v>17.777777777777779</v>
      </c>
      <c r="ENP9" s="67"/>
      <c r="ENQ9" s="86">
        <v>87.5</v>
      </c>
      <c r="ENV9" s="86"/>
      <c r="ENW9" s="62" t="s">
        <v>488</v>
      </c>
      <c r="ENX9" s="86"/>
      <c r="ENY9" s="86">
        <v>5</v>
      </c>
      <c r="ENZ9" s="86"/>
      <c r="EOA9" s="86">
        <v>8</v>
      </c>
      <c r="EOB9" s="67"/>
      <c r="EOC9" s="67">
        <v>17.777777777777779</v>
      </c>
      <c r="EOD9" s="67"/>
      <c r="EOE9" s="86">
        <v>62.5</v>
      </c>
      <c r="EOJ9" s="86"/>
      <c r="EOK9" s="62" t="s">
        <v>488</v>
      </c>
      <c r="EOL9" s="86"/>
      <c r="EOM9" s="86">
        <v>4</v>
      </c>
      <c r="EON9" s="86"/>
      <c r="EOO9" s="86">
        <v>8</v>
      </c>
      <c r="EOP9" s="67"/>
      <c r="EOQ9" s="67">
        <v>17.777777777777779</v>
      </c>
      <c r="EOR9" s="67"/>
      <c r="EOS9" s="86">
        <v>50</v>
      </c>
      <c r="EOX9" s="86"/>
      <c r="EOY9" s="62" t="s">
        <v>488</v>
      </c>
      <c r="EOZ9" s="86"/>
      <c r="EPA9" s="86">
        <v>5</v>
      </c>
      <c r="EPB9" s="86"/>
      <c r="EPC9" s="86">
        <v>8</v>
      </c>
      <c r="EPD9" s="67"/>
      <c r="EPE9" s="67">
        <v>17.777777777777779</v>
      </c>
      <c r="EPF9" s="67"/>
      <c r="EPG9" s="86">
        <v>62.5</v>
      </c>
      <c r="EPL9" s="86"/>
      <c r="EPM9" s="62" t="s">
        <v>488</v>
      </c>
      <c r="EPN9" s="86"/>
      <c r="EPO9" s="86">
        <v>7</v>
      </c>
      <c r="EPP9" s="86"/>
      <c r="EPQ9" s="86">
        <v>8</v>
      </c>
      <c r="EPR9" s="67"/>
      <c r="EPS9" s="67">
        <v>17.777777777777779</v>
      </c>
      <c r="EPT9" s="67"/>
      <c r="EPU9" s="86">
        <v>87.5</v>
      </c>
      <c r="EPZ9" s="86"/>
      <c r="EQA9" s="62" t="s">
        <v>488</v>
      </c>
      <c r="EQB9" s="86"/>
      <c r="EQC9" s="86">
        <v>8</v>
      </c>
      <c r="EQD9" s="86"/>
      <c r="EQE9" s="86">
        <v>8</v>
      </c>
      <c r="EQF9" s="67"/>
      <c r="EQG9" s="67">
        <v>17.777777777777779</v>
      </c>
      <c r="EQH9" s="67"/>
      <c r="EQI9" s="86">
        <v>100</v>
      </c>
      <c r="EQN9" s="86"/>
      <c r="EQO9" s="62" t="s">
        <v>488</v>
      </c>
      <c r="EQP9" s="86"/>
      <c r="EQQ9" s="86">
        <v>1</v>
      </c>
      <c r="EQR9" s="86"/>
      <c r="EQS9" s="86">
        <v>8</v>
      </c>
      <c r="EQT9" s="67"/>
      <c r="EQU9" s="67">
        <v>17.777777777777779</v>
      </c>
      <c r="EQV9" s="67"/>
      <c r="EQW9" s="86">
        <v>12.5</v>
      </c>
      <c r="ERB9" s="86"/>
      <c r="ERC9" s="62" t="s">
        <v>488</v>
      </c>
      <c r="ERD9" s="86"/>
      <c r="ERE9" s="86">
        <v>3</v>
      </c>
      <c r="ERF9" s="86"/>
      <c r="ERG9" s="86">
        <v>8</v>
      </c>
      <c r="ERH9" s="67"/>
      <c r="ERI9" s="67">
        <v>17.777777777777779</v>
      </c>
      <c r="ERJ9" s="67"/>
      <c r="ERK9" s="86">
        <v>37.5</v>
      </c>
      <c r="ERP9" s="86"/>
      <c r="ERQ9" s="62" t="s">
        <v>488</v>
      </c>
      <c r="ERR9" s="86"/>
      <c r="ERS9" s="86">
        <v>5</v>
      </c>
      <c r="ERT9" s="86"/>
      <c r="ERU9" s="86">
        <v>8</v>
      </c>
      <c r="ERV9" s="67"/>
      <c r="ERW9" s="67">
        <v>17.777777777777779</v>
      </c>
      <c r="ERX9" s="67"/>
      <c r="ERY9" s="86">
        <v>62.5</v>
      </c>
      <c r="ESD9" s="86"/>
      <c r="ESE9" s="62" t="s">
        <v>488</v>
      </c>
      <c r="ESF9" s="86"/>
      <c r="ESG9" s="86">
        <v>5</v>
      </c>
      <c r="ESH9" s="86"/>
      <c r="ESI9" s="86">
        <v>8</v>
      </c>
      <c r="ESJ9" s="67"/>
      <c r="ESK9" s="67">
        <v>17.777777777777779</v>
      </c>
      <c r="ESL9" s="67"/>
      <c r="ESM9" s="86">
        <v>62.5</v>
      </c>
      <c r="ESR9" s="86"/>
      <c r="ESS9" s="62" t="s">
        <v>488</v>
      </c>
      <c r="EST9" s="86"/>
      <c r="ESU9" s="86">
        <v>5</v>
      </c>
      <c r="ESV9" s="86"/>
      <c r="ESW9" s="86">
        <v>8</v>
      </c>
      <c r="ESX9" s="67"/>
      <c r="ESY9" s="67">
        <v>17.777777777777779</v>
      </c>
      <c r="ESZ9" s="67"/>
      <c r="ETA9" s="86">
        <v>62.5</v>
      </c>
      <c r="ETF9" s="86"/>
      <c r="ETG9" s="62" t="s">
        <v>488</v>
      </c>
      <c r="ETH9" s="86"/>
      <c r="ETI9" s="86">
        <v>3</v>
      </c>
      <c r="ETJ9" s="86"/>
      <c r="ETK9" s="86">
        <v>8</v>
      </c>
      <c r="ETL9" s="67"/>
      <c r="ETM9" s="67">
        <v>17.777777777777779</v>
      </c>
      <c r="ETN9" s="67"/>
      <c r="ETO9" s="86">
        <v>37.5</v>
      </c>
      <c r="ETT9" s="86"/>
      <c r="ETU9" s="62" t="s">
        <v>488</v>
      </c>
      <c r="ETV9" s="86"/>
      <c r="ETW9" s="86">
        <v>4</v>
      </c>
      <c r="ETX9" s="86"/>
      <c r="ETY9" s="86">
        <v>8</v>
      </c>
      <c r="ETZ9" s="67"/>
      <c r="EUA9" s="67">
        <v>17.777777777777779</v>
      </c>
      <c r="EUB9" s="67"/>
      <c r="EUC9" s="86">
        <v>50</v>
      </c>
      <c r="EUH9" s="86"/>
      <c r="EUI9" s="62" t="s">
        <v>488</v>
      </c>
      <c r="EUJ9" s="86"/>
      <c r="EUK9" s="86">
        <v>4</v>
      </c>
      <c r="EUL9" s="86"/>
      <c r="EUM9" s="86">
        <v>8</v>
      </c>
      <c r="EUN9" s="67"/>
      <c r="EUO9" s="67">
        <v>17.777777777777779</v>
      </c>
      <c r="EUP9" s="67"/>
      <c r="EUQ9" s="86">
        <v>50</v>
      </c>
      <c r="EUV9" s="86"/>
      <c r="EUW9" s="62" t="s">
        <v>488</v>
      </c>
      <c r="EUX9" s="86"/>
      <c r="EUY9" s="86">
        <v>5</v>
      </c>
      <c r="EUZ9" s="86"/>
      <c r="EVA9" s="86">
        <v>8</v>
      </c>
      <c r="EVB9" s="67"/>
      <c r="EVC9" s="67">
        <v>17.777777777777779</v>
      </c>
      <c r="EVD9" s="67"/>
      <c r="EVE9" s="86">
        <v>62.5</v>
      </c>
      <c r="EVJ9" s="86"/>
      <c r="EVK9" s="62" t="s">
        <v>488</v>
      </c>
      <c r="EVL9" s="86"/>
      <c r="EVM9" s="86">
        <v>2</v>
      </c>
      <c r="EVN9" s="86"/>
      <c r="EVO9" s="86">
        <v>8</v>
      </c>
      <c r="EVP9" s="67"/>
      <c r="EVQ9" s="67">
        <v>17.777777777777779</v>
      </c>
      <c r="EVR9" s="67"/>
      <c r="EVS9" s="86">
        <v>25</v>
      </c>
      <c r="EVX9" s="86"/>
      <c r="EVY9" s="62" t="s">
        <v>488</v>
      </c>
      <c r="EVZ9" s="86"/>
      <c r="EWA9" s="86">
        <v>7</v>
      </c>
      <c r="EWB9" s="86"/>
      <c r="EWC9" s="86">
        <v>8</v>
      </c>
      <c r="EWD9" s="67"/>
      <c r="EWE9" s="67">
        <v>17.777777777777779</v>
      </c>
      <c r="EWF9" s="67"/>
      <c r="EWG9" s="86">
        <v>87.5</v>
      </c>
      <c r="EWL9" s="86"/>
      <c r="EWM9" s="62" t="s">
        <v>488</v>
      </c>
      <c r="EWN9" s="86"/>
      <c r="EWO9" s="86">
        <v>3</v>
      </c>
      <c r="EWP9" s="86"/>
      <c r="EWQ9" s="86">
        <v>8</v>
      </c>
      <c r="EWR9" s="67"/>
      <c r="EWS9" s="67">
        <v>17.777777777777779</v>
      </c>
      <c r="EWT9" s="67"/>
      <c r="EWU9" s="86">
        <v>37.5</v>
      </c>
      <c r="EWZ9" s="86"/>
      <c r="EXA9" s="62" t="s">
        <v>488</v>
      </c>
      <c r="EXB9" s="86"/>
      <c r="EXC9" s="86">
        <v>10</v>
      </c>
      <c r="EXD9" s="86"/>
      <c r="EXE9" s="86">
        <v>13</v>
      </c>
      <c r="EXF9" s="67"/>
      <c r="EXG9" s="67">
        <v>24.074074074074073</v>
      </c>
      <c r="EXH9" s="67"/>
      <c r="EXI9" s="86">
        <v>76.923076923076934</v>
      </c>
      <c r="EXN9" s="86"/>
      <c r="EXO9" s="62" t="s">
        <v>488</v>
      </c>
      <c r="EXP9" s="86"/>
      <c r="EXQ9" s="86">
        <v>8</v>
      </c>
      <c r="EXR9" s="86"/>
      <c r="EXS9" s="86">
        <v>13</v>
      </c>
      <c r="EXT9" s="67"/>
      <c r="EXU9" s="67">
        <v>24.074074074074073</v>
      </c>
      <c r="EXV9" s="67"/>
      <c r="EXW9" s="86">
        <v>61.53846153846154</v>
      </c>
      <c r="EYB9" s="86"/>
      <c r="EYC9" s="62" t="s">
        <v>488</v>
      </c>
      <c r="EYD9" s="86"/>
      <c r="EYE9" s="86">
        <v>9</v>
      </c>
      <c r="EYF9" s="86"/>
      <c r="EYG9" s="86">
        <v>13</v>
      </c>
      <c r="EYH9" s="67"/>
      <c r="EYI9" s="67">
        <v>24.074074074074073</v>
      </c>
      <c r="EYJ9" s="67"/>
      <c r="EYK9" s="86">
        <v>69.230769230769226</v>
      </c>
      <c r="EYP9" s="86"/>
      <c r="EYQ9" s="62" t="s">
        <v>488</v>
      </c>
      <c r="EYR9" s="86"/>
      <c r="EYS9" s="86">
        <v>12</v>
      </c>
      <c r="EYT9" s="86"/>
      <c r="EYU9" s="86">
        <v>13</v>
      </c>
      <c r="EYV9" s="67"/>
      <c r="EYW9" s="67">
        <v>24.074074074074073</v>
      </c>
      <c r="EYX9" s="67"/>
      <c r="EYY9" s="86">
        <v>92.307692307692307</v>
      </c>
      <c r="EZD9" s="86"/>
      <c r="EZE9" s="62" t="s">
        <v>488</v>
      </c>
      <c r="EZF9" s="86"/>
      <c r="EZG9" s="86">
        <v>9</v>
      </c>
      <c r="EZH9" s="86"/>
      <c r="EZI9" s="86">
        <v>13</v>
      </c>
      <c r="EZJ9" s="67"/>
      <c r="EZK9" s="67">
        <v>24.074074074074073</v>
      </c>
      <c r="EZL9" s="67"/>
      <c r="EZM9" s="86">
        <v>69.230769230769226</v>
      </c>
      <c r="EZR9" s="86"/>
      <c r="EZS9" s="62" t="s">
        <v>488</v>
      </c>
      <c r="EZT9" s="86"/>
      <c r="EZU9" s="86">
        <v>12</v>
      </c>
      <c r="EZV9" s="86"/>
      <c r="EZW9" s="86">
        <v>13</v>
      </c>
      <c r="EZX9" s="67"/>
      <c r="EZY9" s="67">
        <v>24.074074074074073</v>
      </c>
      <c r="EZZ9" s="67"/>
      <c r="FAA9" s="86">
        <v>92.307692307692307</v>
      </c>
      <c r="FAF9" s="86"/>
      <c r="FAG9" s="62" t="s">
        <v>488</v>
      </c>
      <c r="FAH9" s="86"/>
      <c r="FAI9" s="86">
        <v>6</v>
      </c>
      <c r="FAJ9" s="86"/>
      <c r="FAK9" s="86">
        <v>13</v>
      </c>
      <c r="FAL9" s="67"/>
      <c r="FAM9" s="67">
        <v>24.074074074074073</v>
      </c>
      <c r="FAN9" s="67"/>
      <c r="FAO9" s="86">
        <v>46.153846153846153</v>
      </c>
      <c r="FAT9" s="86"/>
      <c r="FAU9" s="62" t="s">
        <v>488</v>
      </c>
      <c r="FAV9" s="86"/>
      <c r="FAW9" s="86">
        <v>8</v>
      </c>
      <c r="FAX9" s="86"/>
      <c r="FAY9" s="86">
        <v>13</v>
      </c>
      <c r="FAZ9" s="67"/>
      <c r="FBA9" s="67">
        <v>24.074074074074073</v>
      </c>
      <c r="FBB9" s="67"/>
      <c r="FBC9" s="86">
        <v>61.53846153846154</v>
      </c>
      <c r="FBH9" s="86"/>
      <c r="FBI9" s="62" t="s">
        <v>488</v>
      </c>
      <c r="FBJ9" s="86"/>
      <c r="FBK9" s="86">
        <v>5</v>
      </c>
      <c r="FBL9" s="86"/>
      <c r="FBM9" s="86">
        <v>13</v>
      </c>
      <c r="FBN9" s="67"/>
      <c r="FBO9" s="67">
        <v>24.074074074074073</v>
      </c>
      <c r="FBP9" s="67"/>
      <c r="FBQ9" s="86">
        <v>38.461538461538467</v>
      </c>
      <c r="FBV9" s="86"/>
      <c r="FBW9" s="62" t="s">
        <v>488</v>
      </c>
      <c r="FBX9" s="86"/>
      <c r="FBY9" s="86">
        <v>7</v>
      </c>
      <c r="FBZ9" s="86"/>
      <c r="FCA9" s="86">
        <v>13</v>
      </c>
      <c r="FCB9" s="67"/>
      <c r="FCC9" s="67">
        <v>24.074074074074073</v>
      </c>
      <c r="FCD9" s="67"/>
      <c r="FCE9" s="86">
        <v>53.846153846153847</v>
      </c>
      <c r="FCJ9" s="86"/>
      <c r="FCK9" s="62" t="s">
        <v>488</v>
      </c>
      <c r="FCL9" s="86"/>
      <c r="FCM9" s="86">
        <v>12</v>
      </c>
      <c r="FCN9" s="86"/>
      <c r="FCO9" s="86">
        <v>13</v>
      </c>
      <c r="FCP9" s="67"/>
      <c r="FCQ9" s="67">
        <v>24.074074074074073</v>
      </c>
      <c r="FCR9" s="67"/>
      <c r="FCS9" s="86">
        <v>92.307692307692307</v>
      </c>
      <c r="FCX9" s="86"/>
      <c r="FCY9" s="62" t="s">
        <v>488</v>
      </c>
      <c r="FCZ9" s="86"/>
      <c r="FDA9" s="86">
        <v>4</v>
      </c>
      <c r="FDB9" s="86"/>
      <c r="FDC9" s="86">
        <v>13</v>
      </c>
      <c r="FDD9" s="67"/>
      <c r="FDE9" s="67">
        <v>24.074074074074073</v>
      </c>
      <c r="FDF9" s="67"/>
      <c r="FDG9" s="86">
        <v>30.76923076923077</v>
      </c>
      <c r="FDL9" s="86"/>
      <c r="FDM9" s="62" t="s">
        <v>488</v>
      </c>
      <c r="FDN9" s="86"/>
      <c r="FDO9" s="86">
        <v>4</v>
      </c>
      <c r="FDP9" s="86"/>
      <c r="FDQ9" s="86">
        <v>13</v>
      </c>
      <c r="FDR9" s="67"/>
      <c r="FDS9" s="67">
        <v>24.074074074074073</v>
      </c>
      <c r="FDT9" s="67"/>
      <c r="FDU9" s="86">
        <v>30.76923076923077</v>
      </c>
      <c r="FDZ9" s="86"/>
      <c r="FEA9" s="62" t="s">
        <v>488</v>
      </c>
      <c r="FEB9" s="86"/>
      <c r="FEC9" s="86">
        <v>12</v>
      </c>
      <c r="FED9" s="86"/>
      <c r="FEE9" s="86">
        <v>13</v>
      </c>
      <c r="FEF9" s="67"/>
      <c r="FEG9" s="67">
        <v>24.074074074074073</v>
      </c>
      <c r="FEH9" s="67"/>
      <c r="FEI9" s="86">
        <v>92.307692307692307</v>
      </c>
      <c r="FEN9" s="86"/>
      <c r="FEO9" s="62" t="s">
        <v>488</v>
      </c>
      <c r="FEP9" s="86"/>
      <c r="FEQ9" s="86">
        <v>7</v>
      </c>
      <c r="FER9" s="86"/>
      <c r="FES9" s="86">
        <v>13</v>
      </c>
      <c r="FET9" s="67"/>
      <c r="FEU9" s="67">
        <v>24.074074074074073</v>
      </c>
      <c r="FEV9" s="67"/>
      <c r="FEW9" s="86">
        <v>53.846153846153847</v>
      </c>
      <c r="FFB9" s="86"/>
      <c r="FFC9" s="62" t="s">
        <v>488</v>
      </c>
      <c r="FFD9" s="86"/>
      <c r="FFE9" s="86">
        <v>6</v>
      </c>
      <c r="FFF9" s="86"/>
      <c r="FFG9" s="86">
        <v>13</v>
      </c>
      <c r="FFH9" s="67"/>
      <c r="FFI9" s="67">
        <v>24.074074074074073</v>
      </c>
      <c r="FFJ9" s="67"/>
      <c r="FFK9" s="86">
        <v>46.153846153846153</v>
      </c>
      <c r="FFP9" s="86"/>
      <c r="FFQ9" s="62" t="s">
        <v>488</v>
      </c>
      <c r="FFR9" s="86"/>
      <c r="FFS9" s="86">
        <v>3</v>
      </c>
      <c r="FFT9" s="86"/>
      <c r="FFU9" s="86">
        <v>13</v>
      </c>
      <c r="FFV9" s="67"/>
      <c r="FFW9" s="67">
        <v>24.074074074074073</v>
      </c>
      <c r="FFX9" s="67"/>
      <c r="FFY9" s="86">
        <v>23.076923076923077</v>
      </c>
      <c r="FGD9" s="86"/>
      <c r="FGE9" s="62" t="s">
        <v>488</v>
      </c>
      <c r="FGF9" s="86"/>
      <c r="FGG9" s="86">
        <v>6</v>
      </c>
      <c r="FGH9" s="86"/>
      <c r="FGI9" s="86">
        <v>13</v>
      </c>
      <c r="FGJ9" s="67"/>
      <c r="FGK9" s="67">
        <v>24.074074074074073</v>
      </c>
      <c r="FGL9" s="67"/>
      <c r="FGM9" s="86">
        <v>46.153846153846153</v>
      </c>
      <c r="FGR9" s="86"/>
      <c r="FGS9" s="62" t="s">
        <v>488</v>
      </c>
      <c r="FGT9" s="86"/>
      <c r="FGU9" s="86">
        <v>5</v>
      </c>
      <c r="FGV9" s="86"/>
      <c r="FGW9" s="86">
        <v>13</v>
      </c>
      <c r="FGX9" s="67"/>
      <c r="FGY9" s="67">
        <v>24.074074074074073</v>
      </c>
      <c r="FGZ9" s="67"/>
      <c r="FHA9" s="86">
        <v>38.461538461538467</v>
      </c>
      <c r="FHF9" s="86"/>
      <c r="FHG9" s="62" t="s">
        <v>488</v>
      </c>
      <c r="FHH9" s="86"/>
      <c r="FHI9" s="86">
        <v>9</v>
      </c>
      <c r="FHJ9" s="86"/>
      <c r="FHK9" s="86">
        <v>13</v>
      </c>
      <c r="FHL9" s="67"/>
      <c r="FHM9" s="67">
        <v>24.074074074074073</v>
      </c>
      <c r="FHN9" s="67"/>
      <c r="FHO9" s="86">
        <v>69.230769230769226</v>
      </c>
      <c r="FHT9" s="86"/>
      <c r="FHU9" s="62" t="s">
        <v>488</v>
      </c>
      <c r="FHV9" s="86"/>
      <c r="FHW9" s="86">
        <v>8</v>
      </c>
      <c r="FHX9" s="86"/>
      <c r="FHY9" s="86">
        <v>13</v>
      </c>
      <c r="FHZ9" s="67"/>
      <c r="FIA9" s="67">
        <v>24.074074074074073</v>
      </c>
      <c r="FIB9" s="67"/>
      <c r="FIC9" s="86">
        <v>61.53846153846154</v>
      </c>
      <c r="FIH9" s="86"/>
      <c r="FII9" s="62" t="s">
        <v>488</v>
      </c>
      <c r="FIJ9" s="86"/>
      <c r="FIK9" s="86">
        <v>8</v>
      </c>
      <c r="FIL9" s="86"/>
      <c r="FIM9" s="86">
        <v>13</v>
      </c>
      <c r="FIN9" s="67"/>
      <c r="FIO9" s="67">
        <v>24.074074074074073</v>
      </c>
      <c r="FIP9" s="67"/>
      <c r="FIQ9" s="86">
        <v>61.53846153846154</v>
      </c>
      <c r="FIV9" s="86"/>
      <c r="FIW9" s="62" t="s">
        <v>488</v>
      </c>
      <c r="FIX9" s="86"/>
      <c r="FIY9" s="86">
        <v>7</v>
      </c>
      <c r="FIZ9" s="86"/>
      <c r="FJA9" s="86">
        <v>13</v>
      </c>
      <c r="FJB9" s="67"/>
      <c r="FJC9" s="67">
        <v>24.074074074074073</v>
      </c>
      <c r="FJD9" s="67"/>
      <c r="FJE9" s="86">
        <v>53.846153846153847</v>
      </c>
      <c r="FJJ9" s="86"/>
      <c r="FJK9" s="62" t="s">
        <v>488</v>
      </c>
      <c r="FJL9" s="86"/>
      <c r="FJM9" s="86">
        <v>7</v>
      </c>
      <c r="FJN9" s="86"/>
      <c r="FJO9" s="86">
        <v>13</v>
      </c>
      <c r="FJP9" s="67"/>
      <c r="FJQ9" s="67">
        <v>24.074074074074073</v>
      </c>
      <c r="FJR9" s="67"/>
      <c r="FJS9" s="86">
        <v>53.846153846153847</v>
      </c>
      <c r="FJX9" s="86"/>
      <c r="FJY9" s="62" t="s">
        <v>488</v>
      </c>
      <c r="FJZ9" s="86"/>
      <c r="FKA9" s="86">
        <v>10</v>
      </c>
      <c r="FKB9" s="86"/>
      <c r="FKC9" s="86">
        <v>13</v>
      </c>
      <c r="FKD9" s="67"/>
      <c r="FKE9" s="67">
        <v>24.074074074074073</v>
      </c>
      <c r="FKF9" s="67"/>
      <c r="FKG9" s="86">
        <v>76.923076923076934</v>
      </c>
      <c r="FKL9" s="86"/>
      <c r="FKM9" s="62" t="s">
        <v>488</v>
      </c>
      <c r="FKN9" s="86"/>
      <c r="FKO9" s="86">
        <v>10</v>
      </c>
      <c r="FKP9" s="86"/>
      <c r="FKQ9" s="86">
        <v>13</v>
      </c>
      <c r="FKR9" s="67"/>
      <c r="FKS9" s="67">
        <v>24.074074074074073</v>
      </c>
      <c r="FKT9" s="67"/>
      <c r="FKU9" s="86">
        <v>76.923076923076934</v>
      </c>
      <c r="FKZ9" s="86"/>
      <c r="FLA9" s="62" t="s">
        <v>488</v>
      </c>
      <c r="FLB9" s="86"/>
      <c r="FLC9" s="86">
        <v>9</v>
      </c>
      <c r="FLD9" s="86"/>
      <c r="FLE9" s="86">
        <v>13</v>
      </c>
      <c r="FLF9" s="67"/>
      <c r="FLG9" s="67">
        <v>24.074074074074073</v>
      </c>
      <c r="FLH9" s="67"/>
      <c r="FLI9" s="86">
        <v>69.230769230769226</v>
      </c>
      <c r="FLN9" s="86"/>
      <c r="FLO9" s="62" t="s">
        <v>488</v>
      </c>
      <c r="FLP9" s="86"/>
      <c r="FLQ9" s="86">
        <v>7</v>
      </c>
      <c r="FLR9" s="86"/>
      <c r="FLS9" s="86">
        <v>13</v>
      </c>
      <c r="FLT9" s="67"/>
      <c r="FLU9" s="67">
        <v>24.074074074074073</v>
      </c>
      <c r="FLV9" s="67"/>
      <c r="FLW9" s="86">
        <v>53.846153846153847</v>
      </c>
      <c r="FMB9" s="86"/>
      <c r="FMC9" s="62" t="s">
        <v>488</v>
      </c>
      <c r="FMD9" s="86"/>
      <c r="FME9" s="86">
        <v>5</v>
      </c>
      <c r="FMF9" s="86"/>
      <c r="FMG9" s="86">
        <v>5</v>
      </c>
      <c r="FMH9" s="67"/>
      <c r="FMI9" s="67">
        <v>11.111111111111111</v>
      </c>
      <c r="FMJ9" s="67"/>
      <c r="FMK9" s="86">
        <v>100</v>
      </c>
      <c r="FMP9" s="86"/>
      <c r="FMQ9" s="62" t="s">
        <v>488</v>
      </c>
      <c r="FMR9" s="86"/>
      <c r="FMS9" s="86">
        <v>3</v>
      </c>
      <c r="FMT9" s="86"/>
      <c r="FMU9" s="86">
        <v>5</v>
      </c>
      <c r="FMV9" s="67"/>
      <c r="FMW9" s="67">
        <v>11.111111111111111</v>
      </c>
      <c r="FMX9" s="67"/>
      <c r="FMY9" s="86">
        <v>60</v>
      </c>
      <c r="FND9" s="86"/>
      <c r="FNE9" s="62" t="s">
        <v>488</v>
      </c>
      <c r="FNF9" s="86"/>
      <c r="FNG9" s="86">
        <v>3</v>
      </c>
      <c r="FNH9" s="86"/>
      <c r="FNI9" s="86">
        <v>5</v>
      </c>
      <c r="FNJ9" s="67"/>
      <c r="FNK9" s="67">
        <v>11.111111111111111</v>
      </c>
      <c r="FNL9" s="67"/>
      <c r="FNM9" s="86">
        <v>60</v>
      </c>
      <c r="FNR9" s="86"/>
      <c r="FNS9" s="62" t="s">
        <v>488</v>
      </c>
      <c r="FNT9" s="86"/>
      <c r="FNU9" s="86">
        <v>4</v>
      </c>
      <c r="FNV9" s="86"/>
      <c r="FNW9" s="86">
        <v>5</v>
      </c>
      <c r="FNX9" s="67"/>
      <c r="FNY9" s="67">
        <v>11.111111111111111</v>
      </c>
      <c r="FNZ9" s="67"/>
      <c r="FOA9" s="86">
        <v>80</v>
      </c>
      <c r="FOF9" s="86"/>
      <c r="FOG9" s="62" t="s">
        <v>488</v>
      </c>
      <c r="FOH9" s="86"/>
      <c r="FOI9" s="86">
        <v>5</v>
      </c>
      <c r="FOJ9" s="86"/>
      <c r="FOK9" s="86">
        <v>5</v>
      </c>
      <c r="FOL9" s="67"/>
      <c r="FOM9" s="67">
        <v>11.111111111111111</v>
      </c>
      <c r="FON9" s="67"/>
      <c r="FOO9" s="86">
        <v>100</v>
      </c>
      <c r="FOT9" s="86"/>
      <c r="FOU9" s="62" t="s">
        <v>488</v>
      </c>
      <c r="FOV9" s="86"/>
      <c r="FOW9" s="86">
        <v>3</v>
      </c>
      <c r="FOX9" s="86"/>
      <c r="FOY9" s="86">
        <v>5</v>
      </c>
      <c r="FOZ9" s="67"/>
      <c r="FPA9" s="67">
        <v>11.111111111111111</v>
      </c>
      <c r="FPB9" s="67"/>
      <c r="FPC9" s="86">
        <v>60</v>
      </c>
      <c r="FPH9" s="86"/>
      <c r="FPI9" s="62" t="s">
        <v>488</v>
      </c>
      <c r="FPJ9" s="86"/>
      <c r="FPK9" s="86">
        <v>5</v>
      </c>
      <c r="FPL9" s="86"/>
      <c r="FPM9" s="86">
        <v>5</v>
      </c>
      <c r="FPN9" s="67"/>
      <c r="FPO9" s="67">
        <v>11.111111111111111</v>
      </c>
      <c r="FPP9" s="67"/>
      <c r="FPQ9" s="86">
        <v>100</v>
      </c>
      <c r="FPV9" s="86"/>
      <c r="FPW9" s="62" t="s">
        <v>488</v>
      </c>
      <c r="FPX9" s="86"/>
      <c r="FPY9" s="86">
        <v>2</v>
      </c>
      <c r="FPZ9" s="86"/>
      <c r="FQA9" s="86">
        <v>5</v>
      </c>
      <c r="FQB9" s="67"/>
      <c r="FQC9" s="67">
        <v>11.111111111111111</v>
      </c>
      <c r="FQD9" s="67"/>
      <c r="FQE9" s="86">
        <v>40</v>
      </c>
      <c r="FQJ9" s="86"/>
      <c r="FQK9" s="62" t="s">
        <v>488</v>
      </c>
      <c r="FQL9" s="86"/>
      <c r="FQM9" s="86">
        <v>4</v>
      </c>
      <c r="FQN9" s="86"/>
      <c r="FQO9" s="86">
        <v>5</v>
      </c>
      <c r="FQP9" s="67"/>
      <c r="FQQ9" s="67">
        <v>11.111111111111111</v>
      </c>
      <c r="FQR9" s="67"/>
      <c r="FQS9" s="86">
        <v>80</v>
      </c>
      <c r="FQX9" s="86"/>
      <c r="FQY9" s="62" t="s">
        <v>488</v>
      </c>
      <c r="FQZ9" s="86"/>
      <c r="FRA9" s="86">
        <v>5</v>
      </c>
      <c r="FRB9" s="86"/>
      <c r="FRC9" s="86">
        <v>5</v>
      </c>
      <c r="FRD9" s="67"/>
      <c r="FRE9" s="67">
        <v>11.111111111111111</v>
      </c>
      <c r="FRF9" s="67"/>
      <c r="FRG9" s="86">
        <v>100</v>
      </c>
      <c r="FRL9" s="86"/>
      <c r="FRM9" s="62" t="s">
        <v>488</v>
      </c>
      <c r="FRN9" s="86"/>
      <c r="FRO9" s="86">
        <v>3</v>
      </c>
      <c r="FRP9" s="86"/>
      <c r="FRQ9" s="86">
        <v>5</v>
      </c>
      <c r="FRR9" s="67"/>
      <c r="FRS9" s="67">
        <v>11.111111111111111</v>
      </c>
      <c r="FRT9" s="67"/>
      <c r="FRU9" s="86">
        <v>60</v>
      </c>
      <c r="FRZ9" s="86"/>
      <c r="FSA9" s="62" t="s">
        <v>488</v>
      </c>
      <c r="FSB9" s="86"/>
      <c r="FSC9" s="86">
        <v>4</v>
      </c>
      <c r="FSD9" s="86"/>
      <c r="FSE9" s="86">
        <v>5</v>
      </c>
      <c r="FSF9" s="67"/>
      <c r="FSG9" s="67">
        <v>11.111111111111111</v>
      </c>
      <c r="FSH9" s="67"/>
      <c r="FSI9" s="86">
        <v>80</v>
      </c>
      <c r="FSN9" s="86"/>
      <c r="FSO9" s="62" t="s">
        <v>488</v>
      </c>
      <c r="FSP9" s="86"/>
      <c r="FSQ9" s="86">
        <v>3</v>
      </c>
      <c r="FSR9" s="86"/>
      <c r="FSS9" s="86">
        <v>5</v>
      </c>
      <c r="FST9" s="67"/>
      <c r="FSU9" s="67">
        <v>11.111111111111111</v>
      </c>
      <c r="FSV9" s="67"/>
      <c r="FSW9" s="86">
        <v>60</v>
      </c>
      <c r="FTB9" s="86"/>
      <c r="FTC9" s="62" t="s">
        <v>488</v>
      </c>
      <c r="FTD9" s="86"/>
      <c r="FTE9" s="86">
        <v>4</v>
      </c>
      <c r="FTF9" s="86"/>
      <c r="FTG9" s="86">
        <v>5</v>
      </c>
      <c r="FTH9" s="67"/>
      <c r="FTI9" s="67">
        <v>11.111111111111111</v>
      </c>
      <c r="FTJ9" s="67"/>
      <c r="FTK9" s="86">
        <v>80</v>
      </c>
      <c r="FTP9" s="86"/>
      <c r="FTQ9" s="62" t="s">
        <v>488</v>
      </c>
      <c r="FTR9" s="86"/>
      <c r="FTS9" s="86">
        <v>3</v>
      </c>
      <c r="FTT9" s="86"/>
      <c r="FTU9" s="86">
        <v>5</v>
      </c>
      <c r="FTV9" s="67"/>
      <c r="FTW9" s="67">
        <v>11.111111111111111</v>
      </c>
      <c r="FTX9" s="67"/>
      <c r="FTY9" s="86">
        <v>60</v>
      </c>
      <c r="FUD9" s="86"/>
      <c r="FUE9" s="62" t="s">
        <v>488</v>
      </c>
      <c r="FUF9" s="86"/>
      <c r="FUG9" s="86">
        <v>4</v>
      </c>
      <c r="FUH9" s="86"/>
      <c r="FUI9" s="86">
        <v>5</v>
      </c>
      <c r="FUJ9" s="67"/>
      <c r="FUK9" s="67">
        <v>11.111111111111111</v>
      </c>
      <c r="FUL9" s="67"/>
      <c r="FUM9" s="86">
        <v>80</v>
      </c>
      <c r="FUR9" s="86"/>
      <c r="FUS9" s="62" t="s">
        <v>488</v>
      </c>
      <c r="FUT9" s="86"/>
      <c r="FUU9" s="86">
        <v>2</v>
      </c>
      <c r="FUV9" s="86"/>
      <c r="FUW9" s="86">
        <v>5</v>
      </c>
      <c r="FUX9" s="67"/>
      <c r="FUY9" s="67">
        <v>11.111111111111111</v>
      </c>
      <c r="FUZ9" s="67"/>
      <c r="FVA9" s="86">
        <v>40</v>
      </c>
      <c r="FVF9" s="86"/>
      <c r="FVG9" s="62" t="s">
        <v>488</v>
      </c>
      <c r="FVH9" s="86"/>
      <c r="FVI9" s="86">
        <v>4</v>
      </c>
      <c r="FVJ9" s="86"/>
      <c r="FVK9" s="86">
        <v>5</v>
      </c>
      <c r="FVL9" s="67"/>
      <c r="FVM9" s="67">
        <v>11.111111111111111</v>
      </c>
      <c r="FVN9" s="67"/>
      <c r="FVO9" s="86">
        <v>80</v>
      </c>
      <c r="FVT9" s="86"/>
      <c r="FVU9" s="62" t="s">
        <v>488</v>
      </c>
      <c r="FVV9" s="86"/>
      <c r="FVW9" s="86">
        <v>6</v>
      </c>
      <c r="FVX9" s="86"/>
      <c r="FVY9" s="86">
        <v>8</v>
      </c>
      <c r="FVZ9" s="67"/>
      <c r="FWA9" s="67">
        <v>17.777777777777779</v>
      </c>
      <c r="FWB9" s="67"/>
      <c r="FWC9" s="86">
        <v>75</v>
      </c>
      <c r="FWH9" s="86"/>
      <c r="FWI9" s="62" t="s">
        <v>488</v>
      </c>
      <c r="FWJ9" s="86"/>
      <c r="FWK9" s="86">
        <v>8</v>
      </c>
      <c r="FWL9" s="86"/>
      <c r="FWM9" s="86">
        <v>8</v>
      </c>
      <c r="FWN9" s="67"/>
      <c r="FWO9" s="67">
        <v>17.777777777777779</v>
      </c>
      <c r="FWP9" s="67"/>
      <c r="FWQ9" s="86">
        <v>100</v>
      </c>
      <c r="FWV9" s="86"/>
      <c r="FWW9" s="62" t="s">
        <v>488</v>
      </c>
      <c r="FWX9" s="86"/>
      <c r="FWY9" s="86">
        <v>4</v>
      </c>
      <c r="FWZ9" s="86"/>
      <c r="FXA9" s="86">
        <v>8</v>
      </c>
      <c r="FXB9" s="67"/>
      <c r="FXC9" s="67">
        <v>17.777777777777779</v>
      </c>
      <c r="FXD9" s="67"/>
      <c r="FXE9" s="86">
        <v>50</v>
      </c>
      <c r="FXJ9" s="86"/>
      <c r="FXK9" s="62" t="s">
        <v>488</v>
      </c>
      <c r="FXL9" s="86"/>
      <c r="FXM9" s="86">
        <v>6</v>
      </c>
      <c r="FXN9" s="86"/>
      <c r="FXO9" s="86">
        <v>8</v>
      </c>
      <c r="FXP9" s="67"/>
      <c r="FXQ9" s="67">
        <v>17.777777777777779</v>
      </c>
      <c r="FXR9" s="67"/>
      <c r="FXS9" s="86">
        <v>75</v>
      </c>
      <c r="FXX9" s="86"/>
      <c r="FXY9" s="62" t="s">
        <v>488</v>
      </c>
      <c r="FXZ9" s="86"/>
      <c r="FYA9" s="86">
        <v>5</v>
      </c>
      <c r="FYB9" s="86"/>
      <c r="FYC9" s="86">
        <v>8</v>
      </c>
      <c r="FYD9" s="67"/>
      <c r="FYE9" s="67">
        <v>17.777777777777779</v>
      </c>
      <c r="FYF9" s="67"/>
      <c r="FYG9" s="86">
        <v>62.5</v>
      </c>
      <c r="FYL9" s="86"/>
      <c r="FYM9" s="62" t="s">
        <v>488</v>
      </c>
      <c r="FYN9" s="86"/>
      <c r="FYO9" s="86">
        <v>3</v>
      </c>
      <c r="FYP9" s="86"/>
      <c r="FYQ9" s="86">
        <v>8</v>
      </c>
      <c r="FYR9" s="67"/>
      <c r="FYS9" s="67">
        <v>17.777777777777779</v>
      </c>
      <c r="FYT9" s="67"/>
      <c r="FYU9" s="86">
        <v>37.5</v>
      </c>
      <c r="FYZ9" s="86"/>
      <c r="FZA9" s="62" t="s">
        <v>488</v>
      </c>
      <c r="FZB9" s="86"/>
      <c r="FZC9" s="86">
        <v>5</v>
      </c>
      <c r="FZD9" s="86"/>
      <c r="FZE9" s="86">
        <v>8</v>
      </c>
      <c r="FZF9" s="67"/>
      <c r="FZG9" s="67">
        <v>17.777777777777779</v>
      </c>
      <c r="FZH9" s="67"/>
      <c r="FZI9" s="86">
        <v>62.5</v>
      </c>
      <c r="FZN9" s="86"/>
      <c r="FZO9" s="62" t="s">
        <v>488</v>
      </c>
      <c r="FZP9" s="86"/>
      <c r="FZQ9" s="86">
        <v>5</v>
      </c>
      <c r="FZR9" s="86"/>
      <c r="FZS9" s="86">
        <v>8</v>
      </c>
      <c r="FZT9" s="67"/>
      <c r="FZU9" s="67">
        <v>17.777777777777779</v>
      </c>
      <c r="FZV9" s="67"/>
      <c r="FZW9" s="86">
        <v>62.5</v>
      </c>
      <c r="GAB9" s="86"/>
      <c r="GAC9" s="62" t="s">
        <v>488</v>
      </c>
      <c r="GAD9" s="86"/>
      <c r="GAE9" s="86">
        <v>3</v>
      </c>
      <c r="GAF9" s="86"/>
      <c r="GAG9" s="86">
        <v>8</v>
      </c>
      <c r="GAH9" s="67"/>
      <c r="GAI9" s="67">
        <v>17.777777777777779</v>
      </c>
      <c r="GAJ9" s="67"/>
      <c r="GAK9" s="86">
        <v>37.5</v>
      </c>
      <c r="GAP9" s="86"/>
      <c r="GAQ9" s="62" t="s">
        <v>488</v>
      </c>
      <c r="GAR9" s="86"/>
      <c r="GAS9" s="86">
        <v>6</v>
      </c>
      <c r="GAT9" s="86"/>
      <c r="GAU9" s="86">
        <v>8</v>
      </c>
      <c r="GAV9" s="67"/>
      <c r="GAW9" s="67">
        <v>17.777777777777779</v>
      </c>
      <c r="GAX9" s="67"/>
      <c r="GAY9" s="86">
        <v>75</v>
      </c>
      <c r="GBD9" s="86"/>
      <c r="GBE9" s="62" t="s">
        <v>488</v>
      </c>
      <c r="GBF9" s="86"/>
      <c r="GBG9" s="86">
        <v>5</v>
      </c>
      <c r="GBH9" s="86"/>
      <c r="GBI9" s="86">
        <v>8</v>
      </c>
      <c r="GBJ9" s="67"/>
      <c r="GBK9" s="67">
        <v>17.777777777777779</v>
      </c>
      <c r="GBL9" s="67"/>
      <c r="GBM9" s="86">
        <v>62.5</v>
      </c>
      <c r="GBR9" s="86"/>
      <c r="GBS9" s="62" t="s">
        <v>488</v>
      </c>
      <c r="GBT9" s="86"/>
      <c r="GBU9" s="86">
        <v>2</v>
      </c>
      <c r="GBV9" s="86"/>
      <c r="GBW9" s="86">
        <v>8</v>
      </c>
      <c r="GBX9" s="67"/>
      <c r="GBY9" s="67">
        <v>17.777777777777779</v>
      </c>
      <c r="GBZ9" s="67"/>
      <c r="GCA9" s="86">
        <v>25</v>
      </c>
      <c r="GCF9" s="86"/>
      <c r="GCG9" s="62" t="s">
        <v>488</v>
      </c>
      <c r="GCH9" s="86"/>
      <c r="GCI9" s="86">
        <v>2</v>
      </c>
      <c r="GCJ9" s="86"/>
      <c r="GCK9" s="86">
        <v>8</v>
      </c>
      <c r="GCL9" s="67"/>
      <c r="GCM9" s="67">
        <v>17.777777777777779</v>
      </c>
      <c r="GCN9" s="67"/>
      <c r="GCO9" s="86">
        <v>25</v>
      </c>
      <c r="GCT9" s="86"/>
      <c r="GCU9" s="62" t="s">
        <v>488</v>
      </c>
      <c r="GCV9" s="86"/>
      <c r="GCW9" s="86">
        <v>8</v>
      </c>
      <c r="GCX9" s="86"/>
      <c r="GCY9" s="86">
        <v>8</v>
      </c>
      <c r="GCZ9" s="67"/>
      <c r="GDA9" s="67">
        <v>17.777777777777779</v>
      </c>
      <c r="GDB9" s="67"/>
      <c r="GDC9" s="86">
        <v>100</v>
      </c>
      <c r="GDH9" s="86"/>
      <c r="GDI9" s="62" t="s">
        <v>488</v>
      </c>
      <c r="GDJ9" s="86"/>
      <c r="GDK9" s="86">
        <v>5</v>
      </c>
      <c r="GDL9" s="86"/>
      <c r="GDM9" s="86">
        <v>8</v>
      </c>
      <c r="GDN9" s="67"/>
      <c r="GDO9" s="67">
        <v>17.777777777777779</v>
      </c>
      <c r="GDP9" s="67"/>
      <c r="GDQ9" s="86">
        <v>62.5</v>
      </c>
      <c r="GDV9" s="86"/>
      <c r="GDW9" s="62" t="s">
        <v>488</v>
      </c>
      <c r="GDX9" s="86"/>
      <c r="GDY9" s="86">
        <v>5</v>
      </c>
      <c r="GDZ9" s="86"/>
      <c r="GEA9" s="86">
        <v>8</v>
      </c>
      <c r="GEB9" s="67"/>
      <c r="GEC9" s="67">
        <v>17.777777777777779</v>
      </c>
      <c r="GED9" s="67"/>
      <c r="GEE9" s="86">
        <v>62.5</v>
      </c>
      <c r="GEJ9" s="86"/>
      <c r="GEK9" s="62" t="s">
        <v>488</v>
      </c>
      <c r="GEL9" s="86"/>
      <c r="GEM9" s="86">
        <v>5</v>
      </c>
      <c r="GEN9" s="86"/>
      <c r="GEO9" s="86">
        <v>8</v>
      </c>
      <c r="GEP9" s="67"/>
      <c r="GEQ9" s="67">
        <v>17.777777777777779</v>
      </c>
      <c r="GER9" s="67"/>
      <c r="GES9" s="86">
        <v>62.5</v>
      </c>
      <c r="GEX9" s="86"/>
      <c r="GEY9" s="62" t="s">
        <v>488</v>
      </c>
      <c r="GEZ9" s="86"/>
      <c r="GFA9" s="86">
        <v>7</v>
      </c>
      <c r="GFB9" s="86"/>
      <c r="GFC9" s="86">
        <v>8</v>
      </c>
      <c r="GFD9" s="67"/>
      <c r="GFE9" s="67">
        <v>17.777777777777779</v>
      </c>
      <c r="GFF9" s="67"/>
      <c r="GFG9" s="86">
        <v>87.5</v>
      </c>
      <c r="GFL9" s="86"/>
      <c r="GFM9" s="62" t="s">
        <v>488</v>
      </c>
      <c r="GFN9" s="86"/>
      <c r="GFO9" s="86">
        <v>7</v>
      </c>
      <c r="GFP9" s="86"/>
      <c r="GFQ9" s="86">
        <v>8</v>
      </c>
      <c r="GFR9" s="67"/>
      <c r="GFS9" s="67">
        <v>17.777777777777779</v>
      </c>
      <c r="GFT9" s="67"/>
      <c r="GFU9" s="86">
        <v>87.5</v>
      </c>
      <c r="GFZ9" s="86"/>
      <c r="GGA9" s="62" t="s">
        <v>488</v>
      </c>
      <c r="GGB9" s="86"/>
      <c r="GGC9" s="86">
        <v>5</v>
      </c>
      <c r="GGD9" s="86"/>
      <c r="GGE9" s="86">
        <v>8</v>
      </c>
      <c r="GGF9" s="67"/>
      <c r="GGG9" s="67">
        <v>17.777777777777779</v>
      </c>
      <c r="GGH9" s="67"/>
      <c r="GGI9" s="86">
        <v>62.5</v>
      </c>
      <c r="GGN9" s="86"/>
      <c r="GGO9" s="62" t="s">
        <v>488</v>
      </c>
      <c r="GGP9" s="86"/>
      <c r="GGQ9" s="86">
        <v>4</v>
      </c>
      <c r="GGR9" s="86"/>
      <c r="GGS9" s="86">
        <v>8</v>
      </c>
      <c r="GGT9" s="67"/>
      <c r="GGU9" s="67">
        <v>17.777777777777779</v>
      </c>
      <c r="GGV9" s="67"/>
      <c r="GGW9" s="86">
        <v>50</v>
      </c>
      <c r="GHB9" s="86"/>
      <c r="GHC9" s="62" t="s">
        <v>488</v>
      </c>
      <c r="GHD9" s="86"/>
      <c r="GHE9" s="86">
        <v>6</v>
      </c>
      <c r="GHF9" s="86"/>
      <c r="GHG9" s="86">
        <v>8</v>
      </c>
      <c r="GHH9" s="67"/>
      <c r="GHI9" s="67">
        <v>17.777777777777779</v>
      </c>
      <c r="GHJ9" s="67"/>
      <c r="GHK9" s="86">
        <v>75</v>
      </c>
      <c r="GHP9" s="86"/>
      <c r="GHQ9" s="62" t="s">
        <v>488</v>
      </c>
      <c r="GHR9" s="86"/>
      <c r="GHS9" s="86">
        <v>5</v>
      </c>
      <c r="GHT9" s="86"/>
      <c r="GHU9" s="86">
        <v>7</v>
      </c>
      <c r="GHV9" s="67"/>
      <c r="GHW9" s="67">
        <v>15.555555555555555</v>
      </c>
      <c r="GHX9" s="67"/>
      <c r="GHY9" s="86">
        <v>71.428571428571431</v>
      </c>
      <c r="GID9" s="86"/>
      <c r="GIE9" s="62" t="s">
        <v>488</v>
      </c>
      <c r="GIF9" s="86"/>
      <c r="GIG9" s="86">
        <v>1</v>
      </c>
      <c r="GIH9" s="86"/>
      <c r="GII9" s="86">
        <v>7</v>
      </c>
      <c r="GIJ9" s="67"/>
      <c r="GIK9" s="67">
        <v>15.555555555555555</v>
      </c>
      <c r="GIL9" s="67"/>
      <c r="GIM9" s="86">
        <v>14.285714285714285</v>
      </c>
      <c r="GIR9" s="86"/>
      <c r="GIS9" s="62" t="s">
        <v>488</v>
      </c>
      <c r="GIT9" s="86"/>
      <c r="GIU9" s="86">
        <v>3</v>
      </c>
      <c r="GIV9" s="86"/>
      <c r="GIW9" s="86">
        <v>7</v>
      </c>
      <c r="GIX9" s="67"/>
      <c r="GIY9" s="67">
        <v>15.555555555555555</v>
      </c>
      <c r="GIZ9" s="67"/>
      <c r="GJA9" s="86">
        <v>42.857142857142854</v>
      </c>
      <c r="GJF9" s="86"/>
      <c r="GJG9" s="62" t="s">
        <v>488</v>
      </c>
      <c r="GJH9" s="86"/>
      <c r="GJI9" s="86">
        <v>5</v>
      </c>
      <c r="GJJ9" s="86"/>
      <c r="GJK9" s="86">
        <v>7</v>
      </c>
      <c r="GJL9" s="67"/>
      <c r="GJM9" s="67">
        <v>15.555555555555555</v>
      </c>
      <c r="GJN9" s="67"/>
      <c r="GJO9" s="86">
        <v>71.428571428571431</v>
      </c>
      <c r="GJT9" s="86"/>
      <c r="GJU9" s="62" t="s">
        <v>488</v>
      </c>
      <c r="GJV9" s="86"/>
      <c r="GJW9" s="86">
        <v>5</v>
      </c>
      <c r="GJX9" s="86"/>
      <c r="GJY9" s="86">
        <v>7</v>
      </c>
      <c r="GJZ9" s="67"/>
      <c r="GKA9" s="67">
        <v>15.555555555555555</v>
      </c>
      <c r="GKB9" s="67"/>
      <c r="GKC9" s="86">
        <v>71.428571428571431</v>
      </c>
      <c r="GKH9" s="86"/>
      <c r="GKI9" s="62" t="s">
        <v>488</v>
      </c>
      <c r="GKJ9" s="86"/>
      <c r="GKK9" s="86">
        <v>5</v>
      </c>
      <c r="GKL9" s="86"/>
      <c r="GKM9" s="86">
        <v>7</v>
      </c>
      <c r="GKN9" s="67"/>
      <c r="GKO9" s="67">
        <v>15.555555555555555</v>
      </c>
      <c r="GKP9" s="67"/>
      <c r="GKQ9" s="86">
        <v>71.428571428571431</v>
      </c>
      <c r="GKV9" s="86"/>
      <c r="GKW9" s="62" t="s">
        <v>488</v>
      </c>
      <c r="GKX9" s="86"/>
      <c r="GKY9" s="86">
        <v>2</v>
      </c>
      <c r="GKZ9" s="86"/>
      <c r="GLA9" s="86">
        <v>7</v>
      </c>
      <c r="GLB9" s="67"/>
      <c r="GLC9" s="67">
        <v>15.555555555555555</v>
      </c>
      <c r="GLD9" s="67"/>
      <c r="GLE9" s="86">
        <v>28.571428571428569</v>
      </c>
      <c r="GLJ9" s="86"/>
      <c r="GLK9" s="62" t="s">
        <v>488</v>
      </c>
      <c r="GLL9" s="86"/>
      <c r="GLM9" s="86">
        <v>7</v>
      </c>
      <c r="GLN9" s="86"/>
      <c r="GLO9" s="86">
        <v>7</v>
      </c>
      <c r="GLP9" s="67"/>
      <c r="GLQ9" s="67">
        <v>15.555555555555555</v>
      </c>
      <c r="GLR9" s="67"/>
      <c r="GLS9" s="86">
        <v>100</v>
      </c>
      <c r="GLX9" s="86"/>
      <c r="GLY9" s="62" t="s">
        <v>488</v>
      </c>
      <c r="GLZ9" s="86"/>
      <c r="GMA9" s="86">
        <v>4</v>
      </c>
      <c r="GMB9" s="86"/>
      <c r="GMC9" s="86">
        <v>7</v>
      </c>
      <c r="GMD9" s="67"/>
      <c r="GME9" s="67">
        <v>15.555555555555555</v>
      </c>
      <c r="GMF9" s="67"/>
      <c r="GMG9" s="86">
        <v>57.142857142857139</v>
      </c>
      <c r="GML9" s="86"/>
      <c r="GMM9" s="62" t="s">
        <v>488</v>
      </c>
      <c r="GMN9" s="86"/>
      <c r="GMO9" s="86">
        <v>6</v>
      </c>
      <c r="GMP9" s="86"/>
      <c r="GMQ9" s="86">
        <v>7</v>
      </c>
      <c r="GMR9" s="67"/>
      <c r="GMS9" s="67">
        <v>15.555555555555555</v>
      </c>
      <c r="GMT9" s="67"/>
      <c r="GMU9" s="86">
        <v>85.714285714285708</v>
      </c>
      <c r="GMZ9" s="86"/>
      <c r="GNA9" s="62" t="s">
        <v>488</v>
      </c>
      <c r="GNB9" s="86"/>
      <c r="GNC9" s="86">
        <v>4</v>
      </c>
      <c r="GND9" s="86"/>
      <c r="GNE9" s="86">
        <v>7</v>
      </c>
      <c r="GNF9" s="67"/>
      <c r="GNG9" s="67">
        <v>15.555555555555555</v>
      </c>
      <c r="GNH9" s="67"/>
      <c r="GNI9" s="86">
        <v>57.142857142857139</v>
      </c>
      <c r="GNN9" s="86"/>
      <c r="GNO9" s="62" t="s">
        <v>488</v>
      </c>
      <c r="GNP9" s="86"/>
      <c r="GNQ9" s="86">
        <v>3</v>
      </c>
      <c r="GNR9" s="86"/>
      <c r="GNS9" s="86">
        <v>7</v>
      </c>
      <c r="GNT9" s="67"/>
      <c r="GNU9" s="67">
        <v>15.555555555555555</v>
      </c>
      <c r="GNV9" s="67"/>
      <c r="GNW9" s="86">
        <v>42.857142857142854</v>
      </c>
      <c r="GOB9" s="86"/>
      <c r="GOC9" s="62" t="s">
        <v>488</v>
      </c>
      <c r="GOD9" s="86"/>
      <c r="GOE9" s="86">
        <v>3</v>
      </c>
      <c r="GOF9" s="86"/>
      <c r="GOG9" s="86">
        <v>7</v>
      </c>
      <c r="GOH9" s="67"/>
      <c r="GOI9" s="67">
        <v>15.555555555555555</v>
      </c>
      <c r="GOJ9" s="67"/>
      <c r="GOK9" s="86">
        <v>42.857142857142854</v>
      </c>
      <c r="GOP9" s="86"/>
      <c r="GOQ9" s="62" t="s">
        <v>488</v>
      </c>
      <c r="GOR9" s="86"/>
      <c r="GOS9" s="86">
        <v>5</v>
      </c>
      <c r="GOT9" s="86"/>
      <c r="GOU9" s="86">
        <v>7</v>
      </c>
      <c r="GOV9" s="67"/>
      <c r="GOW9" s="67">
        <v>15.555555555555555</v>
      </c>
      <c r="GOX9" s="67"/>
      <c r="GOY9" s="86">
        <v>71.428571428571431</v>
      </c>
      <c r="GPD9" s="86"/>
      <c r="GPE9" s="62" t="s">
        <v>488</v>
      </c>
      <c r="GPF9" s="86"/>
      <c r="GPG9" s="86">
        <v>4</v>
      </c>
      <c r="GPH9" s="86"/>
      <c r="GPI9" s="86">
        <v>7</v>
      </c>
      <c r="GPJ9" s="67"/>
      <c r="GPK9" s="67">
        <v>15.555555555555555</v>
      </c>
      <c r="GPL9" s="67"/>
      <c r="GPM9" s="86">
        <v>57.142857142857139</v>
      </c>
      <c r="GPR9" s="86"/>
      <c r="GPS9" s="62" t="s">
        <v>488</v>
      </c>
      <c r="GPT9" s="86"/>
      <c r="GPU9" s="86">
        <v>4</v>
      </c>
      <c r="GPV9" s="86"/>
      <c r="GPW9" s="86">
        <v>7</v>
      </c>
      <c r="GPX9" s="67"/>
      <c r="GPY9" s="67">
        <v>15.555555555555555</v>
      </c>
      <c r="GPZ9" s="67"/>
      <c r="GQA9" s="86">
        <v>57.142857142857139</v>
      </c>
      <c r="GQF9" s="86"/>
      <c r="GQG9" s="62" t="s">
        <v>488</v>
      </c>
      <c r="GQH9" s="86"/>
      <c r="GQI9" s="86">
        <v>4</v>
      </c>
      <c r="GQJ9" s="86"/>
      <c r="GQK9" s="86">
        <v>7</v>
      </c>
      <c r="GQL9" s="67"/>
      <c r="GQM9" s="67">
        <v>15.555555555555555</v>
      </c>
      <c r="GQN9" s="67"/>
      <c r="GQO9" s="86">
        <v>57.142857142857139</v>
      </c>
      <c r="GQT9" s="86"/>
      <c r="GQU9" s="62" t="s">
        <v>488</v>
      </c>
      <c r="GQV9" s="86"/>
      <c r="GQW9" s="86">
        <v>3</v>
      </c>
      <c r="GQX9" s="86"/>
      <c r="GQY9" s="86">
        <v>7</v>
      </c>
      <c r="GQZ9" s="67"/>
      <c r="GRA9" s="67">
        <v>15.555555555555555</v>
      </c>
      <c r="GRB9" s="67"/>
      <c r="GRC9" s="86">
        <v>42.857142857142854</v>
      </c>
      <c r="GRH9" s="86"/>
      <c r="GRI9" s="62" t="s">
        <v>488</v>
      </c>
      <c r="GRJ9" s="86"/>
      <c r="GRK9" s="86">
        <v>5</v>
      </c>
      <c r="GRL9" s="86"/>
      <c r="GRM9" s="86">
        <v>7</v>
      </c>
      <c r="GRN9" s="67"/>
      <c r="GRO9" s="67">
        <v>15.555555555555555</v>
      </c>
      <c r="GRP9" s="67"/>
      <c r="GRQ9" s="86">
        <v>71.428571428571431</v>
      </c>
      <c r="GRV9" s="86"/>
      <c r="GRW9" s="62" t="s">
        <v>488</v>
      </c>
      <c r="GRX9" s="86"/>
      <c r="GRY9" s="86">
        <v>4</v>
      </c>
      <c r="GRZ9" s="86"/>
      <c r="GSA9" s="86">
        <v>7</v>
      </c>
      <c r="GSB9" s="67"/>
      <c r="GSC9" s="67">
        <v>15.555555555555555</v>
      </c>
      <c r="GSD9" s="67"/>
      <c r="GSE9" s="86">
        <v>57.142857142857139</v>
      </c>
      <c r="GSJ9" s="86"/>
      <c r="GSK9" s="62" t="s">
        <v>488</v>
      </c>
      <c r="GSL9" s="86"/>
      <c r="GSM9" s="86">
        <v>5</v>
      </c>
      <c r="GSN9" s="86"/>
      <c r="GSO9" s="86">
        <v>7</v>
      </c>
      <c r="GSP9" s="67"/>
      <c r="GSQ9" s="67">
        <v>15.555555555555555</v>
      </c>
      <c r="GSR9" s="67"/>
      <c r="GSS9" s="86">
        <v>71.428571428571431</v>
      </c>
      <c r="GSX9" s="86"/>
      <c r="GSY9" s="62" t="s">
        <v>488</v>
      </c>
      <c r="GSZ9" s="86"/>
      <c r="GTA9" s="86">
        <v>2</v>
      </c>
      <c r="GTB9" s="86"/>
      <c r="GTC9" s="86">
        <v>7</v>
      </c>
      <c r="GTD9" s="67"/>
      <c r="GTE9" s="67">
        <v>15.555555555555555</v>
      </c>
      <c r="GTF9" s="67"/>
      <c r="GTG9" s="86">
        <v>28.571428571428569</v>
      </c>
      <c r="GTL9" s="86"/>
      <c r="GTM9" s="62" t="s">
        <v>488</v>
      </c>
      <c r="GTN9" s="86"/>
      <c r="GTO9" s="86">
        <v>5</v>
      </c>
      <c r="GTP9" s="86"/>
      <c r="GTQ9" s="86">
        <v>7</v>
      </c>
      <c r="GTR9" s="67"/>
      <c r="GTS9" s="67">
        <v>15.555555555555555</v>
      </c>
      <c r="GTT9" s="67"/>
      <c r="GTU9" s="86">
        <v>71.428571428571431</v>
      </c>
      <c r="GTZ9" s="86"/>
      <c r="GUA9" s="62" t="s">
        <v>488</v>
      </c>
      <c r="GUB9" s="86"/>
      <c r="GUC9" s="86">
        <v>4</v>
      </c>
      <c r="GUD9" s="86"/>
      <c r="GUE9" s="86">
        <v>7</v>
      </c>
      <c r="GUF9" s="67"/>
      <c r="GUG9" s="67">
        <v>15.555555555555555</v>
      </c>
      <c r="GUH9" s="67"/>
      <c r="GUI9" s="86">
        <v>57.142857142857139</v>
      </c>
      <c r="GUN9" s="86"/>
      <c r="GUO9" s="62" t="s">
        <v>488</v>
      </c>
      <c r="GUP9" s="86"/>
      <c r="GUQ9" s="86">
        <v>1</v>
      </c>
      <c r="GUR9" s="86"/>
      <c r="GUS9" s="86">
        <v>7</v>
      </c>
      <c r="GUT9" s="67"/>
      <c r="GUU9" s="67">
        <v>15.555555555555555</v>
      </c>
      <c r="GUV9" s="67"/>
      <c r="GUW9" s="86">
        <v>14.285714285714285</v>
      </c>
      <c r="GVB9" s="86"/>
      <c r="GVC9" s="62" t="s">
        <v>488</v>
      </c>
      <c r="GVD9" s="86"/>
      <c r="GVE9" s="86">
        <v>3</v>
      </c>
      <c r="GVF9" s="86"/>
      <c r="GVG9" s="86">
        <v>7</v>
      </c>
      <c r="GVH9" s="67"/>
      <c r="GVI9" s="67">
        <v>15.555555555555555</v>
      </c>
      <c r="GVJ9" s="67"/>
      <c r="GVK9" s="86">
        <v>42.857142857142854</v>
      </c>
      <c r="GVP9" s="86"/>
      <c r="GVQ9" s="62" t="s">
        <v>488</v>
      </c>
      <c r="GVR9" s="86"/>
      <c r="GVS9" s="86">
        <v>5</v>
      </c>
      <c r="GVT9" s="86"/>
      <c r="GVU9" s="86">
        <v>7</v>
      </c>
      <c r="GVV9" s="67"/>
      <c r="GVW9" s="67">
        <v>15.555555555555555</v>
      </c>
      <c r="GVX9" s="67"/>
      <c r="GVY9" s="86">
        <v>71.428571428571431</v>
      </c>
      <c r="GWD9" s="86"/>
      <c r="GWE9" s="62" t="s">
        <v>488</v>
      </c>
      <c r="GWF9" s="86"/>
      <c r="GWG9" s="86">
        <v>7</v>
      </c>
      <c r="GWH9" s="86"/>
      <c r="GWI9" s="86">
        <v>7</v>
      </c>
      <c r="GWJ9" s="67"/>
      <c r="GWK9" s="67">
        <v>15.555555555555555</v>
      </c>
      <c r="GWL9" s="67"/>
      <c r="GWM9" s="86">
        <v>100</v>
      </c>
      <c r="GWR9" s="86"/>
      <c r="GWS9" s="62" t="s">
        <v>488</v>
      </c>
      <c r="GWT9" s="86"/>
      <c r="GWU9" s="86">
        <v>5</v>
      </c>
      <c r="GWV9" s="86"/>
      <c r="GWW9" s="86">
        <v>7</v>
      </c>
      <c r="GWX9" s="67"/>
      <c r="GWY9" s="67">
        <v>15.555555555555555</v>
      </c>
      <c r="GWZ9" s="67"/>
      <c r="GXA9" s="86">
        <v>71.428571428571431</v>
      </c>
      <c r="GXF9" s="86"/>
      <c r="GXG9" s="62" t="s">
        <v>488</v>
      </c>
      <c r="GXH9" s="86"/>
      <c r="GXI9" s="86">
        <v>6</v>
      </c>
      <c r="GXJ9" s="86"/>
      <c r="GXK9" s="86">
        <v>7</v>
      </c>
      <c r="GXL9" s="67"/>
      <c r="GXM9" s="67">
        <v>15.555555555555555</v>
      </c>
      <c r="GXN9" s="67"/>
      <c r="GXO9" s="86">
        <v>85.714285714285708</v>
      </c>
      <c r="GXT9" s="86"/>
      <c r="GXU9" s="62" t="s">
        <v>488</v>
      </c>
      <c r="GXV9" s="86"/>
      <c r="GXW9" s="86">
        <v>3</v>
      </c>
      <c r="GXX9" s="86"/>
      <c r="GXY9" s="86">
        <v>7</v>
      </c>
      <c r="GXZ9" s="67"/>
      <c r="GYA9" s="67">
        <v>15.555555555555555</v>
      </c>
      <c r="GYB9" s="67"/>
      <c r="GYC9" s="86">
        <v>42.857142857142854</v>
      </c>
      <c r="GYH9" s="86"/>
      <c r="GYI9" s="62" t="s">
        <v>488</v>
      </c>
      <c r="GYJ9" s="86"/>
      <c r="GYK9" s="86">
        <v>6</v>
      </c>
      <c r="GYL9" s="86"/>
      <c r="GYM9" s="86">
        <v>7</v>
      </c>
      <c r="GYN9" s="67"/>
      <c r="GYO9" s="67">
        <v>15.555555555555555</v>
      </c>
      <c r="GYP9" s="67"/>
      <c r="GYQ9" s="86">
        <v>85.714285714285708</v>
      </c>
      <c r="GYV9" s="86"/>
      <c r="GYW9" s="62" t="s">
        <v>488</v>
      </c>
      <c r="GYX9" s="86"/>
      <c r="GYY9" s="86">
        <v>6</v>
      </c>
      <c r="GYZ9" s="86"/>
      <c r="GZA9" s="86">
        <v>7</v>
      </c>
      <c r="GZB9" s="67"/>
      <c r="GZC9" s="67">
        <v>15.555555555555555</v>
      </c>
      <c r="GZD9" s="67"/>
      <c r="GZE9" s="86">
        <v>85.714285714285708</v>
      </c>
      <c r="GZJ9" s="86"/>
      <c r="GZK9" s="62" t="s">
        <v>488</v>
      </c>
      <c r="GZL9" s="86"/>
      <c r="GZM9" s="86">
        <v>5</v>
      </c>
      <c r="GZN9" s="86"/>
      <c r="GZO9" s="86">
        <v>7</v>
      </c>
      <c r="GZP9" s="67"/>
      <c r="GZQ9" s="67">
        <v>15.555555555555555</v>
      </c>
      <c r="GZR9" s="67"/>
      <c r="GZS9" s="86">
        <v>71.428571428571431</v>
      </c>
      <c r="GZX9" s="86"/>
      <c r="GZY9" s="62" t="s">
        <v>488</v>
      </c>
      <c r="GZZ9" s="86"/>
      <c r="HAA9" s="86">
        <v>6</v>
      </c>
      <c r="HAB9" s="86"/>
      <c r="HAC9" s="86">
        <v>7</v>
      </c>
      <c r="HAD9" s="67"/>
      <c r="HAE9" s="67">
        <v>15.555555555555555</v>
      </c>
      <c r="HAF9" s="67"/>
      <c r="HAG9" s="86">
        <v>85.714285714285708</v>
      </c>
      <c r="HAL9" s="86"/>
      <c r="HAM9" s="62" t="s">
        <v>488</v>
      </c>
      <c r="HAN9" s="86"/>
      <c r="HAO9" s="86">
        <v>6</v>
      </c>
      <c r="HAP9" s="86"/>
      <c r="HAQ9" s="86">
        <v>7</v>
      </c>
      <c r="HAR9" s="67"/>
      <c r="HAS9" s="67">
        <v>15.555555555555555</v>
      </c>
      <c r="HAT9" s="67"/>
      <c r="HAU9" s="86">
        <v>85.714285714285708</v>
      </c>
      <c r="HAZ9" s="86"/>
      <c r="HBA9" s="62" t="s">
        <v>488</v>
      </c>
      <c r="HBB9" s="86"/>
      <c r="HBC9" s="86">
        <v>6</v>
      </c>
      <c r="HBD9" s="86"/>
      <c r="HBE9" s="86">
        <v>7</v>
      </c>
      <c r="HBF9" s="67"/>
      <c r="HBG9" s="67">
        <v>15.555555555555555</v>
      </c>
      <c r="HBH9" s="67"/>
      <c r="HBI9" s="86">
        <v>85.714285714285708</v>
      </c>
      <c r="HBN9" s="86"/>
      <c r="HBO9" s="62" t="s">
        <v>488</v>
      </c>
      <c r="HBP9" s="86"/>
      <c r="HBQ9" s="86">
        <v>6</v>
      </c>
      <c r="HBR9" s="86"/>
      <c r="HBS9" s="86">
        <v>7</v>
      </c>
      <c r="HBT9" s="67"/>
      <c r="HBU9" s="67">
        <v>15.555555555555555</v>
      </c>
      <c r="HBV9" s="67"/>
      <c r="HBW9" s="86">
        <v>85.714285714285708</v>
      </c>
      <c r="HCB9" s="86"/>
      <c r="HCC9" s="62" t="s">
        <v>488</v>
      </c>
      <c r="HCD9" s="86"/>
      <c r="HCE9" s="86">
        <v>6</v>
      </c>
      <c r="HCF9" s="86"/>
      <c r="HCG9" s="86">
        <v>7</v>
      </c>
      <c r="HCH9" s="67"/>
      <c r="HCI9" s="67">
        <v>15.555555555555555</v>
      </c>
      <c r="HCJ9" s="67"/>
      <c r="HCK9" s="86">
        <v>85.714285714285708</v>
      </c>
      <c r="HCP9" s="86"/>
      <c r="HCQ9" s="62" t="s">
        <v>488</v>
      </c>
      <c r="HCR9" s="86"/>
      <c r="HCS9" s="86">
        <v>7</v>
      </c>
      <c r="HCT9" s="86"/>
      <c r="HCU9" s="86">
        <v>7</v>
      </c>
      <c r="HCV9" s="67"/>
      <c r="HCW9" s="67">
        <v>15.555555555555555</v>
      </c>
      <c r="HCX9" s="67"/>
      <c r="HCY9" s="86">
        <v>100</v>
      </c>
      <c r="HDD9" s="86"/>
      <c r="HDE9" s="62" t="s">
        <v>488</v>
      </c>
      <c r="HDF9" s="86"/>
      <c r="HDG9" s="86">
        <v>3</v>
      </c>
      <c r="HDH9" s="86"/>
      <c r="HDI9" s="86">
        <v>7</v>
      </c>
      <c r="HDJ9" s="67"/>
      <c r="HDK9" s="67">
        <v>15.555555555555555</v>
      </c>
      <c r="HDL9" s="67"/>
      <c r="HDM9" s="86">
        <v>42.857142857142854</v>
      </c>
      <c r="HDR9" s="86"/>
      <c r="HDS9" s="62" t="s">
        <v>488</v>
      </c>
      <c r="HDT9" s="86"/>
      <c r="HDU9" s="86">
        <v>5</v>
      </c>
      <c r="HDV9" s="86"/>
      <c r="HDW9" s="86">
        <v>7</v>
      </c>
      <c r="HDX9" s="67"/>
      <c r="HDY9" s="67">
        <v>15.555555555555555</v>
      </c>
      <c r="HDZ9" s="67"/>
      <c r="HEA9" s="86">
        <v>71.428571428571431</v>
      </c>
      <c r="HEF9" s="86"/>
      <c r="HEG9" s="62" t="s">
        <v>488</v>
      </c>
      <c r="HEH9" s="86"/>
      <c r="HEI9" s="86">
        <v>6</v>
      </c>
      <c r="HEJ9" s="86"/>
      <c r="HEK9" s="86">
        <v>7</v>
      </c>
      <c r="HEL9" s="67"/>
      <c r="HEM9" s="67">
        <v>15.555555555555555</v>
      </c>
      <c r="HEN9" s="67"/>
      <c r="HEO9" s="86">
        <v>85.714285714285708</v>
      </c>
      <c r="HET9" s="86"/>
      <c r="HEU9" s="62" t="s">
        <v>488</v>
      </c>
      <c r="HEV9" s="86"/>
      <c r="HEW9" s="86">
        <v>6</v>
      </c>
      <c r="HEX9" s="86"/>
      <c r="HEY9" s="86">
        <v>7</v>
      </c>
      <c r="HEZ9" s="67"/>
      <c r="HFA9" s="67">
        <v>15.555555555555555</v>
      </c>
      <c r="HFB9" s="67"/>
      <c r="HFC9" s="86">
        <v>85.714285714285708</v>
      </c>
      <c r="HFH9" s="86"/>
      <c r="HFI9" s="62" t="s">
        <v>488</v>
      </c>
      <c r="HFJ9" s="86"/>
      <c r="HFK9" s="86">
        <v>3</v>
      </c>
      <c r="HFL9" s="86"/>
      <c r="HFM9" s="86">
        <v>7</v>
      </c>
      <c r="HFN9" s="67"/>
      <c r="HFO9" s="67">
        <v>15.555555555555555</v>
      </c>
      <c r="HFP9" s="67"/>
      <c r="HFQ9" s="86">
        <v>42.857142857142854</v>
      </c>
      <c r="HFV9" s="86"/>
      <c r="HFW9" s="62" t="s">
        <v>488</v>
      </c>
      <c r="HFX9" s="86"/>
      <c r="HFY9" s="86">
        <v>4</v>
      </c>
      <c r="HFZ9" s="86"/>
      <c r="HGA9" s="86">
        <v>7</v>
      </c>
      <c r="HGB9" s="67"/>
      <c r="HGC9" s="67">
        <v>15.555555555555555</v>
      </c>
      <c r="HGD9" s="67"/>
      <c r="HGE9" s="86">
        <v>57.142857142857139</v>
      </c>
      <c r="HGJ9" s="86"/>
      <c r="HGK9" s="62" t="s">
        <v>488</v>
      </c>
      <c r="HGL9" s="86"/>
      <c r="HGM9" s="86">
        <v>6</v>
      </c>
      <c r="HGN9" s="86"/>
      <c r="HGO9" s="86">
        <v>7</v>
      </c>
      <c r="HGP9" s="67"/>
      <c r="HGQ9" s="67">
        <v>15.555555555555555</v>
      </c>
      <c r="HGR9" s="67"/>
      <c r="HGS9" s="86">
        <v>85.714285714285708</v>
      </c>
      <c r="HGX9" s="86"/>
      <c r="HGY9" s="62" t="s">
        <v>488</v>
      </c>
      <c r="HGZ9" s="86"/>
      <c r="HHA9" s="86">
        <v>5</v>
      </c>
      <c r="HHB9" s="86"/>
      <c r="HHC9" s="86">
        <v>7</v>
      </c>
      <c r="HHD9" s="67"/>
      <c r="HHE9" s="67">
        <v>15.555555555555555</v>
      </c>
      <c r="HHF9" s="67"/>
      <c r="HHG9" s="86">
        <v>71.428571428571431</v>
      </c>
      <c r="HHL9" s="86"/>
      <c r="HHM9" s="62" t="s">
        <v>488</v>
      </c>
      <c r="HHN9" s="86"/>
      <c r="HHO9" s="86">
        <v>5</v>
      </c>
      <c r="HHP9" s="86"/>
      <c r="HHQ9" s="86">
        <v>7</v>
      </c>
      <c r="HHR9" s="67"/>
      <c r="HHS9" s="67">
        <v>15.555555555555555</v>
      </c>
      <c r="HHT9" s="67"/>
      <c r="HHU9" s="86">
        <v>71.428571428571431</v>
      </c>
      <c r="HHZ9" s="86"/>
      <c r="HIA9" s="62" t="s">
        <v>488</v>
      </c>
      <c r="HIB9" s="86"/>
      <c r="HIC9" s="86">
        <v>4</v>
      </c>
      <c r="HID9" s="86"/>
      <c r="HIE9" s="86">
        <v>7</v>
      </c>
      <c r="HIF9" s="67"/>
      <c r="HIG9" s="67">
        <v>15.555555555555555</v>
      </c>
      <c r="HIH9" s="67"/>
      <c r="HII9" s="86">
        <v>57.142857142857139</v>
      </c>
      <c r="HIN9" s="86"/>
      <c r="HIO9" s="62" t="s">
        <v>488</v>
      </c>
      <c r="HIP9" s="86"/>
      <c r="HIQ9" s="86">
        <v>11</v>
      </c>
      <c r="HIR9" s="86"/>
      <c r="HIS9" s="86">
        <v>15</v>
      </c>
      <c r="HIT9" s="67"/>
      <c r="HIU9" s="67">
        <v>28.30188679245283</v>
      </c>
      <c r="HIV9" s="67"/>
      <c r="HIW9" s="86">
        <v>73.333333333333329</v>
      </c>
    </row>
    <row r="10" spans="1:5119 5124:5665" x14ac:dyDescent="0.25">
      <c r="N10" s="86"/>
      <c r="O10" s="62" t="s">
        <v>489</v>
      </c>
      <c r="P10" s="86"/>
      <c r="Q10" s="86">
        <v>4</v>
      </c>
      <c r="R10" s="86"/>
      <c r="S10" s="86">
        <v>17</v>
      </c>
      <c r="T10" s="67"/>
      <c r="U10" s="67">
        <v>32.075471698113205</v>
      </c>
      <c r="V10" s="67"/>
      <c r="W10" s="86">
        <v>23.52941176470588</v>
      </c>
      <c r="AB10" s="86"/>
      <c r="AC10" s="62" t="s">
        <v>489</v>
      </c>
      <c r="AD10" s="86"/>
      <c r="AE10" s="86">
        <v>8</v>
      </c>
      <c r="AF10" s="86"/>
      <c r="AG10" s="86">
        <v>17</v>
      </c>
      <c r="AH10" s="67"/>
      <c r="AI10" s="67">
        <v>32.075471698113205</v>
      </c>
      <c r="AJ10" s="67"/>
      <c r="AK10" s="86">
        <v>47.058823529411761</v>
      </c>
      <c r="AP10" s="86"/>
      <c r="AQ10" s="62" t="s">
        <v>489</v>
      </c>
      <c r="AR10" s="86"/>
      <c r="AS10" s="86">
        <v>5</v>
      </c>
      <c r="AT10" s="86"/>
      <c r="AU10" s="86">
        <v>17</v>
      </c>
      <c r="AV10" s="67"/>
      <c r="AW10" s="67">
        <v>32.075471698113205</v>
      </c>
      <c r="AX10" s="67"/>
      <c r="AY10" s="86">
        <v>29.411764705882355</v>
      </c>
      <c r="BD10" s="86"/>
      <c r="BE10" s="62" t="s">
        <v>489</v>
      </c>
      <c r="BF10" s="86"/>
      <c r="BG10" s="86">
        <v>7</v>
      </c>
      <c r="BH10" s="86"/>
      <c r="BI10" s="86">
        <v>17</v>
      </c>
      <c r="BJ10" s="67"/>
      <c r="BK10" s="67">
        <v>32.075471698113205</v>
      </c>
      <c r="BL10" s="67"/>
      <c r="BM10" s="86">
        <v>41.17647058823529</v>
      </c>
      <c r="BN10" s="86"/>
      <c r="BO10" s="86"/>
      <c r="BP10" s="86"/>
      <c r="BQ10" s="86"/>
      <c r="BR10" s="86"/>
      <c r="BS10" s="62" t="s">
        <v>489</v>
      </c>
      <c r="BT10" s="86"/>
      <c r="BU10" s="86">
        <v>5</v>
      </c>
      <c r="BV10" s="86"/>
      <c r="BW10" s="86">
        <v>17</v>
      </c>
      <c r="BX10" s="67"/>
      <c r="BY10" s="67">
        <v>32.075471698113205</v>
      </c>
      <c r="BZ10" s="67"/>
      <c r="CA10" s="86">
        <v>29.411764705882355</v>
      </c>
      <c r="CB10" s="86"/>
      <c r="CC10" s="86"/>
      <c r="CD10" s="86"/>
      <c r="CE10" s="86"/>
      <c r="CF10" s="86"/>
      <c r="CG10" s="62" t="s">
        <v>489</v>
      </c>
      <c r="CH10" s="86"/>
      <c r="CI10" s="86">
        <v>4</v>
      </c>
      <c r="CJ10" s="86"/>
      <c r="CK10" s="86">
        <v>17</v>
      </c>
      <c r="CL10" s="67"/>
      <c r="CM10" s="67">
        <v>32.075471698113205</v>
      </c>
      <c r="CN10" s="67"/>
      <c r="CO10" s="86">
        <v>23.52941176470588</v>
      </c>
      <c r="CP10" s="86"/>
      <c r="CQ10" s="86"/>
      <c r="CR10" s="86"/>
      <c r="CS10" s="86"/>
      <c r="CT10" s="86"/>
      <c r="CU10" s="62" t="s">
        <v>489</v>
      </c>
      <c r="CV10" s="86"/>
      <c r="CW10" s="86">
        <v>3</v>
      </c>
      <c r="CX10" s="86"/>
      <c r="CY10" s="86">
        <v>17</v>
      </c>
      <c r="CZ10" s="67"/>
      <c r="DA10" s="67">
        <v>32.075471698113205</v>
      </c>
      <c r="DB10" s="67"/>
      <c r="DC10" s="86">
        <v>17.647058823529413</v>
      </c>
      <c r="DD10" s="86"/>
      <c r="DE10" s="86"/>
      <c r="DH10" s="86"/>
      <c r="DI10" s="62" t="s">
        <v>489</v>
      </c>
      <c r="DJ10" s="86"/>
      <c r="DK10" s="86">
        <v>5</v>
      </c>
      <c r="DL10" s="86"/>
      <c r="DM10" s="86">
        <v>17</v>
      </c>
      <c r="DN10" s="67"/>
      <c r="DO10" s="67">
        <v>32.075471698113205</v>
      </c>
      <c r="DP10" s="67"/>
      <c r="DQ10" s="86">
        <v>29.411764705882355</v>
      </c>
      <c r="DV10" s="86"/>
      <c r="DW10" s="62" t="s">
        <v>489</v>
      </c>
      <c r="DX10" s="86"/>
      <c r="DY10" s="86">
        <v>7</v>
      </c>
      <c r="DZ10" s="86"/>
      <c r="EA10" s="86">
        <v>17</v>
      </c>
      <c r="EB10" s="67"/>
      <c r="EC10" s="67">
        <v>32.075471698113205</v>
      </c>
      <c r="ED10" s="67"/>
      <c r="EE10" s="86">
        <v>41.17647058823529</v>
      </c>
      <c r="EJ10" s="86"/>
      <c r="EK10" s="62" t="s">
        <v>489</v>
      </c>
      <c r="EL10" s="86"/>
      <c r="EM10" s="86">
        <v>4</v>
      </c>
      <c r="EN10" s="86"/>
      <c r="EO10" s="86">
        <v>17</v>
      </c>
      <c r="EP10" s="67"/>
      <c r="EQ10" s="67">
        <v>32.075471698113205</v>
      </c>
      <c r="ER10" s="67"/>
      <c r="ES10" s="86">
        <v>23.52941176470588</v>
      </c>
      <c r="EX10" s="86"/>
      <c r="EY10" s="62" t="s">
        <v>489</v>
      </c>
      <c r="EZ10" s="86"/>
      <c r="FA10" s="86">
        <v>7</v>
      </c>
      <c r="FB10" s="86"/>
      <c r="FC10" s="86">
        <v>17</v>
      </c>
      <c r="FD10" s="67"/>
      <c r="FE10" s="67">
        <v>32.075471698113205</v>
      </c>
      <c r="FF10" s="67"/>
      <c r="FG10" s="86">
        <v>41.17647058823529</v>
      </c>
      <c r="FL10" s="86"/>
      <c r="FM10" s="62" t="s">
        <v>489</v>
      </c>
      <c r="FN10" s="86"/>
      <c r="FO10" s="86">
        <v>4</v>
      </c>
      <c r="FP10" s="86"/>
      <c r="FQ10" s="86">
        <v>17</v>
      </c>
      <c r="FR10" s="67"/>
      <c r="FS10" s="67">
        <v>32.075471698113205</v>
      </c>
      <c r="FT10" s="67"/>
      <c r="FU10" s="86">
        <v>23.52941176470588</v>
      </c>
      <c r="FZ10" s="86"/>
      <c r="GA10" s="62" t="s">
        <v>489</v>
      </c>
      <c r="GB10" s="86"/>
      <c r="GC10" s="86">
        <v>4</v>
      </c>
      <c r="GD10" s="86"/>
      <c r="GE10" s="86">
        <v>17</v>
      </c>
      <c r="GF10" s="67"/>
      <c r="GG10" s="67">
        <v>32.075471698113205</v>
      </c>
      <c r="GH10" s="67"/>
      <c r="GI10" s="86">
        <v>23.52941176470588</v>
      </c>
      <c r="GN10" s="86"/>
      <c r="GO10" s="62" t="s">
        <v>489</v>
      </c>
      <c r="GP10" s="86"/>
      <c r="GQ10" s="86">
        <v>5</v>
      </c>
      <c r="GR10" s="86"/>
      <c r="GS10" s="86">
        <v>17</v>
      </c>
      <c r="GT10" s="67"/>
      <c r="GU10" s="67">
        <v>32.075471698113205</v>
      </c>
      <c r="GV10" s="67"/>
      <c r="GW10" s="86">
        <v>29.411764705882355</v>
      </c>
      <c r="HB10" s="86"/>
      <c r="HC10" s="62" t="s">
        <v>489</v>
      </c>
      <c r="HD10" s="86"/>
      <c r="HE10" s="86">
        <v>7</v>
      </c>
      <c r="HF10" s="86"/>
      <c r="HG10" s="86">
        <v>17</v>
      </c>
      <c r="HH10" s="67"/>
      <c r="HI10" s="67">
        <v>32.075471698113205</v>
      </c>
      <c r="HJ10" s="67"/>
      <c r="HK10" s="86">
        <v>41.17647058823529</v>
      </c>
      <c r="HP10" s="86"/>
      <c r="HQ10" s="62" t="s">
        <v>489</v>
      </c>
      <c r="HR10" s="86"/>
      <c r="HS10" s="86">
        <v>6</v>
      </c>
      <c r="HT10" s="86"/>
      <c r="HU10" s="86">
        <v>17</v>
      </c>
      <c r="HV10" s="67"/>
      <c r="HW10" s="67">
        <v>32.075471698113205</v>
      </c>
      <c r="HX10" s="67"/>
      <c r="HY10" s="86">
        <v>35.294117647058826</v>
      </c>
      <c r="ID10" s="86"/>
      <c r="IE10" s="62" t="s">
        <v>489</v>
      </c>
      <c r="IF10" s="86"/>
      <c r="IG10" s="86">
        <v>7</v>
      </c>
      <c r="IH10" s="86"/>
      <c r="II10" s="86">
        <v>17</v>
      </c>
      <c r="IJ10" s="67"/>
      <c r="IK10" s="67">
        <v>32.075471698113205</v>
      </c>
      <c r="IL10" s="67"/>
      <c r="IM10" s="86">
        <v>41.17647058823529</v>
      </c>
      <c r="IR10" s="86"/>
      <c r="IS10" s="62" t="s">
        <v>489</v>
      </c>
      <c r="IT10" s="86"/>
      <c r="IU10" s="86">
        <v>6</v>
      </c>
      <c r="IV10" s="86"/>
      <c r="IW10" s="86">
        <v>17</v>
      </c>
      <c r="IX10" s="67"/>
      <c r="IY10" s="67">
        <v>32.075471698113205</v>
      </c>
      <c r="IZ10" s="67"/>
      <c r="JA10" s="86">
        <v>35.294117647058826</v>
      </c>
      <c r="JF10" s="86"/>
      <c r="JG10" s="62" t="s">
        <v>489</v>
      </c>
      <c r="JH10" s="86"/>
      <c r="JI10" s="86">
        <v>12</v>
      </c>
      <c r="JJ10" s="86"/>
      <c r="JK10" s="86">
        <v>17</v>
      </c>
      <c r="JL10" s="67"/>
      <c r="JM10" s="67">
        <v>32.075471698113205</v>
      </c>
      <c r="JN10" s="67"/>
      <c r="JO10" s="86">
        <v>70.588235294117652</v>
      </c>
      <c r="JT10" s="86"/>
      <c r="JU10" s="62" t="s">
        <v>489</v>
      </c>
      <c r="JV10" s="86"/>
      <c r="JW10" s="86">
        <v>4</v>
      </c>
      <c r="JX10" s="86"/>
      <c r="JY10" s="86">
        <v>17</v>
      </c>
      <c r="JZ10" s="67"/>
      <c r="KA10" s="67">
        <v>32.075471698113205</v>
      </c>
      <c r="KB10" s="67"/>
      <c r="KC10" s="86">
        <v>23.52941176470588</v>
      </c>
      <c r="KH10" s="86"/>
      <c r="KI10" s="62" t="s">
        <v>489</v>
      </c>
      <c r="KJ10" s="86"/>
      <c r="KK10" s="86">
        <v>5</v>
      </c>
      <c r="KL10" s="86"/>
      <c r="KM10" s="86">
        <v>17</v>
      </c>
      <c r="KN10" s="67"/>
      <c r="KO10" s="67">
        <v>32.075471698113205</v>
      </c>
      <c r="KP10" s="67"/>
      <c r="KQ10" s="86">
        <v>29.411764705882355</v>
      </c>
      <c r="KV10" s="86"/>
      <c r="KW10" s="62" t="s">
        <v>489</v>
      </c>
      <c r="KX10" s="86"/>
      <c r="KY10" s="86">
        <v>2</v>
      </c>
      <c r="KZ10" s="86"/>
      <c r="LA10" s="86">
        <v>17</v>
      </c>
      <c r="LB10" s="67"/>
      <c r="LC10" s="67">
        <v>32.075471698113205</v>
      </c>
      <c r="LD10" s="67"/>
      <c r="LE10" s="86">
        <v>11.76470588235294</v>
      </c>
      <c r="LJ10" s="86"/>
      <c r="LK10" s="62" t="s">
        <v>489</v>
      </c>
      <c r="LL10" s="86"/>
      <c r="LM10" s="86">
        <v>12</v>
      </c>
      <c r="LN10" s="86"/>
      <c r="LO10" s="86">
        <v>17</v>
      </c>
      <c r="LP10" s="67"/>
      <c r="LQ10" s="67">
        <v>32.075471698113205</v>
      </c>
      <c r="LR10" s="67"/>
      <c r="LS10" s="86">
        <v>70.588235294117652</v>
      </c>
      <c r="LX10" s="86"/>
      <c r="LY10" s="62" t="s">
        <v>489</v>
      </c>
      <c r="LZ10" s="86"/>
      <c r="MA10" s="86">
        <v>3</v>
      </c>
      <c r="MB10" s="86"/>
      <c r="MC10" s="86">
        <v>17</v>
      </c>
      <c r="MD10" s="67"/>
      <c r="ME10" s="67">
        <v>32.075471698113205</v>
      </c>
      <c r="MF10" s="67"/>
      <c r="MG10" s="86">
        <v>17.647058823529413</v>
      </c>
      <c r="ML10" s="86"/>
      <c r="MM10" s="62" t="s">
        <v>489</v>
      </c>
      <c r="MN10" s="86"/>
      <c r="MO10" s="86">
        <v>9</v>
      </c>
      <c r="MP10" s="86"/>
      <c r="MQ10" s="86">
        <v>17</v>
      </c>
      <c r="MR10" s="67"/>
      <c r="MS10" s="67">
        <v>32.075471698113205</v>
      </c>
      <c r="MT10" s="67"/>
      <c r="MU10" s="86">
        <v>52.941176470588239</v>
      </c>
      <c r="MZ10" s="86"/>
      <c r="NA10" s="62" t="s">
        <v>489</v>
      </c>
      <c r="NB10" s="86"/>
      <c r="NC10" s="86">
        <v>5</v>
      </c>
      <c r="ND10" s="86"/>
      <c r="NE10" s="86">
        <v>17</v>
      </c>
      <c r="NF10" s="67"/>
      <c r="NG10" s="67">
        <v>32.075471698113205</v>
      </c>
      <c r="NH10" s="67"/>
      <c r="NI10" s="86">
        <v>29.411764705882355</v>
      </c>
      <c r="NN10" s="86"/>
      <c r="NO10" s="62" t="s">
        <v>489</v>
      </c>
      <c r="NP10" s="86"/>
      <c r="NQ10" s="86">
        <v>10</v>
      </c>
      <c r="NR10" s="86"/>
      <c r="NS10" s="86">
        <v>19</v>
      </c>
      <c r="NT10" s="67"/>
      <c r="NU10" s="67">
        <v>36.538461538461533</v>
      </c>
      <c r="NV10" s="67"/>
      <c r="NW10" s="86">
        <v>52.631578947368418</v>
      </c>
      <c r="OB10" s="86"/>
      <c r="OC10" s="62" t="s">
        <v>489</v>
      </c>
      <c r="OD10" s="86"/>
      <c r="OE10" s="86">
        <v>11</v>
      </c>
      <c r="OF10" s="86"/>
      <c r="OG10" s="86">
        <v>19</v>
      </c>
      <c r="OH10" s="67"/>
      <c r="OI10" s="67">
        <v>36.538461538461533</v>
      </c>
      <c r="OJ10" s="67"/>
      <c r="OK10" s="86">
        <v>57.894736842105267</v>
      </c>
      <c r="OP10" s="86"/>
      <c r="OQ10" s="62" t="s">
        <v>489</v>
      </c>
      <c r="OR10" s="86"/>
      <c r="OS10" s="86">
        <v>7</v>
      </c>
      <c r="OT10" s="86"/>
      <c r="OU10" s="86">
        <v>19</v>
      </c>
      <c r="OV10" s="67"/>
      <c r="OW10" s="67">
        <v>36.538461538461533</v>
      </c>
      <c r="OX10" s="67"/>
      <c r="OY10" s="86">
        <v>36.84210526315789</v>
      </c>
      <c r="PD10" s="86"/>
      <c r="PE10" s="62" t="s">
        <v>489</v>
      </c>
      <c r="PF10" s="86"/>
      <c r="PG10" s="86">
        <v>9</v>
      </c>
      <c r="PH10" s="86"/>
      <c r="PI10" s="86">
        <v>19</v>
      </c>
      <c r="PJ10" s="67"/>
      <c r="PK10" s="67">
        <v>36.538461538461533</v>
      </c>
      <c r="PL10" s="67"/>
      <c r="PM10" s="86">
        <v>47.368421052631575</v>
      </c>
      <c r="PR10" s="86"/>
      <c r="PS10" s="62" t="s">
        <v>489</v>
      </c>
      <c r="PT10" s="86"/>
      <c r="PU10" s="86">
        <v>7</v>
      </c>
      <c r="PV10" s="86"/>
      <c r="PW10" s="86">
        <v>19</v>
      </c>
      <c r="PX10" s="67"/>
      <c r="PY10" s="67">
        <v>36.538461538461533</v>
      </c>
      <c r="PZ10" s="67"/>
      <c r="QA10" s="86">
        <v>36.84210526315789</v>
      </c>
      <c r="QF10" s="86"/>
      <c r="QG10" s="62" t="s">
        <v>489</v>
      </c>
      <c r="QH10" s="86"/>
      <c r="QI10" s="86">
        <v>13</v>
      </c>
      <c r="QJ10" s="86"/>
      <c r="QK10" s="86">
        <v>19</v>
      </c>
      <c r="QL10" s="67"/>
      <c r="QM10" s="67">
        <v>36.538461538461533</v>
      </c>
      <c r="QN10" s="67"/>
      <c r="QO10" s="86">
        <v>68.421052631578945</v>
      </c>
      <c r="QT10" s="86"/>
      <c r="QU10" s="62" t="s">
        <v>489</v>
      </c>
      <c r="QV10" s="86"/>
      <c r="QW10" s="86">
        <v>10</v>
      </c>
      <c r="QX10" s="86"/>
      <c r="QY10" s="86">
        <v>19</v>
      </c>
      <c r="QZ10" s="67"/>
      <c r="RA10" s="67">
        <v>36.538461538461533</v>
      </c>
      <c r="RB10" s="67"/>
      <c r="RC10" s="86">
        <v>52.631578947368418</v>
      </c>
      <c r="RH10" s="86"/>
      <c r="RI10" s="62" t="s">
        <v>489</v>
      </c>
      <c r="RJ10" s="86"/>
      <c r="RK10" s="86">
        <v>9</v>
      </c>
      <c r="RL10" s="86"/>
      <c r="RM10" s="86">
        <v>19</v>
      </c>
      <c r="RN10" s="67"/>
      <c r="RO10" s="67">
        <v>36.538461538461533</v>
      </c>
      <c r="RP10" s="67"/>
      <c r="RQ10" s="86">
        <v>47.368421052631575</v>
      </c>
      <c r="RV10" s="86"/>
      <c r="RW10" s="62" t="s">
        <v>489</v>
      </c>
      <c r="RX10" s="86"/>
      <c r="RY10" s="86">
        <v>9</v>
      </c>
      <c r="RZ10" s="86"/>
      <c r="SA10" s="86">
        <v>19</v>
      </c>
      <c r="SB10" s="67"/>
      <c r="SC10" s="67">
        <v>36.538461538461533</v>
      </c>
      <c r="SD10" s="67"/>
      <c r="SE10" s="86">
        <v>47.368421052631575</v>
      </c>
      <c r="SJ10" s="86"/>
      <c r="SK10" s="62" t="s">
        <v>489</v>
      </c>
      <c r="SL10" s="86"/>
      <c r="SM10" s="86">
        <v>8</v>
      </c>
      <c r="SN10" s="86"/>
      <c r="SO10" s="86">
        <v>19</v>
      </c>
      <c r="SP10" s="67"/>
      <c r="SQ10" s="67">
        <v>36.538461538461533</v>
      </c>
      <c r="SR10" s="67"/>
      <c r="SS10" s="86">
        <v>42.105263157894733</v>
      </c>
      <c r="SX10" s="86"/>
      <c r="SY10" s="62" t="s">
        <v>489</v>
      </c>
      <c r="SZ10" s="86"/>
      <c r="TA10" s="86">
        <v>7</v>
      </c>
      <c r="TB10" s="86"/>
      <c r="TC10" s="86">
        <v>19</v>
      </c>
      <c r="TD10" s="67"/>
      <c r="TE10" s="67">
        <v>36.538461538461533</v>
      </c>
      <c r="TF10" s="67"/>
      <c r="TG10" s="86">
        <v>36.84210526315789</v>
      </c>
      <c r="TL10" s="86"/>
      <c r="TM10" s="62" t="s">
        <v>489</v>
      </c>
      <c r="TN10" s="86"/>
      <c r="TO10" s="86">
        <v>6</v>
      </c>
      <c r="TP10" s="86"/>
      <c r="TQ10" s="86">
        <v>19</v>
      </c>
      <c r="TR10" s="67"/>
      <c r="TS10" s="67">
        <v>36.538461538461533</v>
      </c>
      <c r="TT10" s="67"/>
      <c r="TU10" s="86">
        <v>31.578947368421051</v>
      </c>
      <c r="TZ10" s="86"/>
      <c r="UA10" s="62" t="s">
        <v>489</v>
      </c>
      <c r="UB10" s="86"/>
      <c r="UC10" s="86">
        <v>10</v>
      </c>
      <c r="UD10" s="86"/>
      <c r="UE10" s="86">
        <v>19</v>
      </c>
      <c r="UF10" s="67"/>
      <c r="UG10" s="67">
        <v>36.538461538461533</v>
      </c>
      <c r="UH10" s="67"/>
      <c r="UI10" s="86">
        <v>52.631578947368418</v>
      </c>
      <c r="UN10" s="86"/>
      <c r="UO10" s="62" t="s">
        <v>489</v>
      </c>
      <c r="UP10" s="86"/>
      <c r="UQ10" s="86">
        <v>8</v>
      </c>
      <c r="UR10" s="86"/>
      <c r="US10" s="86">
        <v>19</v>
      </c>
      <c r="UT10" s="67"/>
      <c r="UU10" s="67">
        <v>36.538461538461533</v>
      </c>
      <c r="UV10" s="67"/>
      <c r="UW10" s="86">
        <v>42.105263157894733</v>
      </c>
      <c r="VB10" s="86"/>
      <c r="VC10" s="62" t="s">
        <v>489</v>
      </c>
      <c r="VD10" s="86"/>
      <c r="VE10" s="86">
        <v>6</v>
      </c>
      <c r="VF10" s="86"/>
      <c r="VG10" s="86">
        <v>19</v>
      </c>
      <c r="VH10" s="67"/>
      <c r="VI10" s="67">
        <v>36.538461538461533</v>
      </c>
      <c r="VJ10" s="67"/>
      <c r="VK10" s="86">
        <v>31.578947368421051</v>
      </c>
      <c r="VP10" s="86"/>
      <c r="VQ10" s="62" t="s">
        <v>489</v>
      </c>
      <c r="VR10" s="86"/>
      <c r="VS10" s="86">
        <v>6</v>
      </c>
      <c r="VT10" s="86"/>
      <c r="VU10" s="86">
        <v>19</v>
      </c>
      <c r="VV10" s="67"/>
      <c r="VW10" s="67">
        <v>36.538461538461533</v>
      </c>
      <c r="VX10" s="67"/>
      <c r="VY10" s="86">
        <v>31.578947368421051</v>
      </c>
      <c r="WD10" s="86"/>
      <c r="WE10" s="62" t="s">
        <v>489</v>
      </c>
      <c r="WF10" s="86"/>
      <c r="WG10" s="86">
        <v>14</v>
      </c>
      <c r="WH10" s="86"/>
      <c r="WI10" s="86">
        <v>19</v>
      </c>
      <c r="WJ10" s="67"/>
      <c r="WK10" s="67">
        <v>36.538461538461533</v>
      </c>
      <c r="WL10" s="67"/>
      <c r="WM10" s="86">
        <v>73.68421052631578</v>
      </c>
      <c r="WR10" s="86"/>
      <c r="WS10" s="62" t="s">
        <v>489</v>
      </c>
      <c r="WT10" s="86"/>
      <c r="WU10" s="86">
        <v>10</v>
      </c>
      <c r="WV10" s="86"/>
      <c r="WW10" s="86">
        <v>19</v>
      </c>
      <c r="WX10" s="67"/>
      <c r="WY10" s="67">
        <v>36.538461538461533</v>
      </c>
      <c r="WZ10" s="67"/>
      <c r="XA10" s="86">
        <v>52.631578947368418</v>
      </c>
      <c r="XF10" s="86"/>
      <c r="XG10" s="62" t="s">
        <v>489</v>
      </c>
      <c r="XH10" s="86"/>
      <c r="XI10" s="86">
        <v>9</v>
      </c>
      <c r="XJ10" s="86"/>
      <c r="XK10" s="86">
        <v>19</v>
      </c>
      <c r="XL10" s="67"/>
      <c r="XM10" s="67">
        <v>36.538461538461533</v>
      </c>
      <c r="XN10" s="67"/>
      <c r="XO10" s="86">
        <v>47.368421052631575</v>
      </c>
      <c r="XT10" s="86"/>
      <c r="XU10" s="62" t="s">
        <v>489</v>
      </c>
      <c r="XV10" s="86"/>
      <c r="XW10" s="86">
        <v>10</v>
      </c>
      <c r="XX10" s="86"/>
      <c r="XY10" s="86">
        <v>19</v>
      </c>
      <c r="XZ10" s="67"/>
      <c r="YA10" s="67">
        <v>36.538461538461533</v>
      </c>
      <c r="YB10" s="67"/>
      <c r="YC10" s="86">
        <v>52.631578947368418</v>
      </c>
      <c r="YH10" s="86"/>
      <c r="YI10" s="62" t="s">
        <v>489</v>
      </c>
      <c r="YJ10" s="86"/>
      <c r="YK10" s="86">
        <v>9</v>
      </c>
      <c r="YL10" s="86"/>
      <c r="YM10" s="86">
        <v>19</v>
      </c>
      <c r="YN10" s="67"/>
      <c r="YO10" s="67">
        <v>36.538461538461533</v>
      </c>
      <c r="YP10" s="67"/>
      <c r="YQ10" s="86">
        <v>47.368421052631575</v>
      </c>
      <c r="YV10" s="86"/>
      <c r="YW10" s="62" t="s">
        <v>489</v>
      </c>
      <c r="YX10" s="86"/>
      <c r="YY10" s="86">
        <v>7</v>
      </c>
      <c r="YZ10" s="86"/>
      <c r="ZA10" s="86">
        <v>19</v>
      </c>
      <c r="ZB10" s="67"/>
      <c r="ZC10" s="67">
        <v>36.538461538461533</v>
      </c>
      <c r="ZD10" s="67"/>
      <c r="ZE10" s="86">
        <v>36.84210526315789</v>
      </c>
      <c r="ZJ10" s="86"/>
      <c r="ZK10" s="62" t="s">
        <v>489</v>
      </c>
      <c r="ZL10" s="86"/>
      <c r="ZM10" s="86">
        <v>13</v>
      </c>
      <c r="ZN10" s="86"/>
      <c r="ZO10" s="86">
        <v>19</v>
      </c>
      <c r="ZP10" s="67"/>
      <c r="ZQ10" s="67">
        <v>36.538461538461533</v>
      </c>
      <c r="ZR10" s="67"/>
      <c r="ZS10" s="86">
        <v>68.421052631578945</v>
      </c>
      <c r="ZX10" s="86"/>
      <c r="ZY10" s="62" t="s">
        <v>489</v>
      </c>
      <c r="ZZ10" s="86"/>
      <c r="AAA10" s="86">
        <v>7</v>
      </c>
      <c r="AAB10" s="86"/>
      <c r="AAC10" s="86">
        <v>19</v>
      </c>
      <c r="AAD10" s="67"/>
      <c r="AAE10" s="67">
        <v>36.538461538461533</v>
      </c>
      <c r="AAF10" s="67"/>
      <c r="AAG10" s="86">
        <v>36.84210526315789</v>
      </c>
      <c r="AAL10" s="86"/>
      <c r="AAM10" s="62" t="s">
        <v>489</v>
      </c>
      <c r="AAN10" s="86"/>
      <c r="AAO10" s="86">
        <v>12</v>
      </c>
      <c r="AAP10" s="86"/>
      <c r="AAQ10" s="86">
        <v>19</v>
      </c>
      <c r="AAR10" s="67"/>
      <c r="AAS10" s="67">
        <v>36.538461538461533</v>
      </c>
      <c r="AAT10" s="67"/>
      <c r="AAU10" s="86">
        <v>63.157894736842103</v>
      </c>
      <c r="AAZ10" s="86"/>
      <c r="ABA10" s="62" t="s">
        <v>489</v>
      </c>
      <c r="ABB10" s="86"/>
      <c r="ABC10" s="86">
        <v>9</v>
      </c>
      <c r="ABD10" s="86"/>
      <c r="ABE10" s="86">
        <v>19</v>
      </c>
      <c r="ABF10" s="67"/>
      <c r="ABG10" s="67">
        <v>36.538461538461533</v>
      </c>
      <c r="ABH10" s="67"/>
      <c r="ABI10" s="86">
        <v>47.368421052631575</v>
      </c>
      <c r="ABN10" s="86"/>
      <c r="ABO10" s="62" t="s">
        <v>489</v>
      </c>
      <c r="ABP10" s="86"/>
      <c r="ABQ10" s="86">
        <v>8</v>
      </c>
      <c r="ABR10" s="86"/>
      <c r="ABS10" s="86">
        <v>19</v>
      </c>
      <c r="ABT10" s="67"/>
      <c r="ABU10" s="67">
        <v>36.538461538461533</v>
      </c>
      <c r="ABV10" s="67"/>
      <c r="ABW10" s="86">
        <v>42.105263157894733</v>
      </c>
      <c r="ACB10" s="86"/>
      <c r="ACC10" s="62" t="s">
        <v>489</v>
      </c>
      <c r="ACD10" s="86"/>
      <c r="ACE10" s="86">
        <v>5</v>
      </c>
      <c r="ACF10" s="86"/>
      <c r="ACG10" s="86">
        <v>18</v>
      </c>
      <c r="ACH10" s="67"/>
      <c r="ACI10" s="67">
        <v>33.333333333333329</v>
      </c>
      <c r="ACJ10" s="67"/>
      <c r="ACK10" s="86">
        <v>27.777777777777779</v>
      </c>
      <c r="ACP10" s="86"/>
      <c r="ACQ10" s="62" t="s">
        <v>489</v>
      </c>
      <c r="ACR10" s="86"/>
      <c r="ACS10" s="86">
        <v>9</v>
      </c>
      <c r="ACT10" s="86"/>
      <c r="ACU10" s="86">
        <v>18</v>
      </c>
      <c r="ACV10" s="67"/>
      <c r="ACW10" s="67">
        <v>33.333333333333329</v>
      </c>
      <c r="ACX10" s="67"/>
      <c r="ACY10" s="86">
        <v>50</v>
      </c>
      <c r="ADD10" s="86"/>
      <c r="ADE10" s="62" t="s">
        <v>489</v>
      </c>
      <c r="ADF10" s="86"/>
      <c r="ADG10" s="86">
        <v>11</v>
      </c>
      <c r="ADH10" s="86"/>
      <c r="ADI10" s="86">
        <v>18</v>
      </c>
      <c r="ADJ10" s="67"/>
      <c r="ADK10" s="67">
        <v>33.333333333333329</v>
      </c>
      <c r="ADL10" s="67"/>
      <c r="ADM10" s="86">
        <v>61.111111111111114</v>
      </c>
      <c r="ADR10" s="86"/>
      <c r="ADS10" s="62" t="s">
        <v>489</v>
      </c>
      <c r="ADT10" s="86"/>
      <c r="ADU10" s="86">
        <v>9</v>
      </c>
      <c r="ADV10" s="86"/>
      <c r="ADW10" s="86">
        <v>18</v>
      </c>
      <c r="ADX10" s="67"/>
      <c r="ADY10" s="67">
        <v>33.333333333333329</v>
      </c>
      <c r="ADZ10" s="67"/>
      <c r="AEA10" s="86">
        <v>50</v>
      </c>
      <c r="AEF10" s="86"/>
      <c r="AEG10" s="62" t="s">
        <v>489</v>
      </c>
      <c r="AEH10" s="86"/>
      <c r="AEI10" s="86">
        <v>6</v>
      </c>
      <c r="AEJ10" s="86"/>
      <c r="AEK10" s="86">
        <v>18</v>
      </c>
      <c r="AEL10" s="67"/>
      <c r="AEM10" s="67">
        <v>33.333333333333329</v>
      </c>
      <c r="AEN10" s="67"/>
      <c r="AEO10" s="86">
        <v>33.333333333333329</v>
      </c>
      <c r="AET10" s="86"/>
      <c r="AEU10" s="62" t="s">
        <v>489</v>
      </c>
      <c r="AEV10" s="86"/>
      <c r="AEW10" s="86">
        <v>12</v>
      </c>
      <c r="AEX10" s="86"/>
      <c r="AEY10" s="86">
        <v>18</v>
      </c>
      <c r="AEZ10" s="67"/>
      <c r="AFA10" s="67">
        <v>33.333333333333329</v>
      </c>
      <c r="AFB10" s="67"/>
      <c r="AFC10" s="86">
        <v>66.666666666666657</v>
      </c>
      <c r="AFH10" s="86"/>
      <c r="AFI10" s="62" t="s">
        <v>489</v>
      </c>
      <c r="AFJ10" s="86"/>
      <c r="AFK10" s="86">
        <v>4</v>
      </c>
      <c r="AFL10" s="86"/>
      <c r="AFM10" s="86">
        <v>18</v>
      </c>
      <c r="AFN10" s="67"/>
      <c r="AFO10" s="67">
        <v>33.333333333333329</v>
      </c>
      <c r="AFP10" s="67"/>
      <c r="AFQ10" s="86">
        <v>22.222222222222221</v>
      </c>
      <c r="AFV10" s="86"/>
      <c r="AFW10" s="62" t="s">
        <v>489</v>
      </c>
      <c r="AFX10" s="86"/>
      <c r="AFY10" s="86">
        <v>7</v>
      </c>
      <c r="AFZ10" s="86"/>
      <c r="AGA10" s="86">
        <v>18</v>
      </c>
      <c r="AGB10" s="67"/>
      <c r="AGC10" s="67">
        <v>33.333333333333329</v>
      </c>
      <c r="AGD10" s="67"/>
      <c r="AGE10" s="86">
        <v>38.888888888888893</v>
      </c>
      <c r="AGJ10" s="86"/>
      <c r="AGK10" s="62" t="s">
        <v>489</v>
      </c>
      <c r="AGL10" s="86"/>
      <c r="AGM10" s="86">
        <v>11</v>
      </c>
      <c r="AGN10" s="86"/>
      <c r="AGO10" s="86">
        <v>18</v>
      </c>
      <c r="AGP10" s="67"/>
      <c r="AGQ10" s="67">
        <v>33.333333333333329</v>
      </c>
      <c r="AGR10" s="67"/>
      <c r="AGS10" s="86">
        <v>61.111111111111114</v>
      </c>
      <c r="AGX10" s="86"/>
      <c r="AGY10" s="62" t="s">
        <v>489</v>
      </c>
      <c r="AGZ10" s="86"/>
      <c r="AHA10" s="86">
        <v>7</v>
      </c>
      <c r="AHB10" s="86"/>
      <c r="AHC10" s="86">
        <v>18</v>
      </c>
      <c r="AHD10" s="67"/>
      <c r="AHE10" s="67">
        <v>33.333333333333329</v>
      </c>
      <c r="AHF10" s="67"/>
      <c r="AHG10" s="86">
        <v>38.888888888888893</v>
      </c>
      <c r="AHL10" s="86"/>
      <c r="AHM10" s="62" t="s">
        <v>489</v>
      </c>
      <c r="AHN10" s="86"/>
      <c r="AHO10" s="86">
        <v>6</v>
      </c>
      <c r="AHP10" s="86"/>
      <c r="AHQ10" s="86">
        <v>18</v>
      </c>
      <c r="AHR10" s="67"/>
      <c r="AHS10" s="67">
        <v>33.333333333333329</v>
      </c>
      <c r="AHT10" s="67"/>
      <c r="AHU10" s="86">
        <v>33.333333333333329</v>
      </c>
      <c r="AHZ10" s="86"/>
      <c r="AIA10" s="62" t="s">
        <v>489</v>
      </c>
      <c r="AIB10" s="86"/>
      <c r="AIC10" s="86">
        <v>7</v>
      </c>
      <c r="AID10" s="86"/>
      <c r="AIE10" s="86">
        <v>18</v>
      </c>
      <c r="AIF10" s="67"/>
      <c r="AIG10" s="67">
        <v>33.333333333333329</v>
      </c>
      <c r="AIH10" s="67"/>
      <c r="AII10" s="86">
        <v>38.888888888888893</v>
      </c>
      <c r="AIN10" s="86"/>
      <c r="AIO10" s="62" t="s">
        <v>489</v>
      </c>
      <c r="AIP10" s="86"/>
      <c r="AIQ10" s="86">
        <v>11</v>
      </c>
      <c r="AIR10" s="86"/>
      <c r="AIS10" s="86">
        <v>18</v>
      </c>
      <c r="AIT10" s="67"/>
      <c r="AIU10" s="67">
        <v>33.333333333333329</v>
      </c>
      <c r="AIV10" s="67"/>
      <c r="AIW10" s="86">
        <v>61.111111111111114</v>
      </c>
      <c r="AJB10" s="86"/>
      <c r="AJC10" s="62" t="s">
        <v>489</v>
      </c>
      <c r="AJD10" s="86"/>
      <c r="AJE10" s="86">
        <v>4</v>
      </c>
      <c r="AJF10" s="86"/>
      <c r="AJG10" s="86">
        <v>18</v>
      </c>
      <c r="AJH10" s="67"/>
      <c r="AJI10" s="67">
        <v>33.333333333333329</v>
      </c>
      <c r="AJJ10" s="67"/>
      <c r="AJK10" s="86">
        <v>22.222222222222221</v>
      </c>
      <c r="AJP10" s="86"/>
      <c r="AJQ10" s="62" t="s">
        <v>489</v>
      </c>
      <c r="AJR10" s="86"/>
      <c r="AJS10" s="86">
        <v>8</v>
      </c>
      <c r="AJT10" s="86"/>
      <c r="AJU10" s="86">
        <v>18</v>
      </c>
      <c r="AJV10" s="67"/>
      <c r="AJW10" s="67">
        <v>33.333333333333329</v>
      </c>
      <c r="AJX10" s="67"/>
      <c r="AJY10" s="86">
        <v>44.444444444444443</v>
      </c>
      <c r="AKD10" s="86"/>
      <c r="AKE10" s="62" t="s">
        <v>489</v>
      </c>
      <c r="AKF10" s="86"/>
      <c r="AKG10" s="86">
        <v>5</v>
      </c>
      <c r="AKH10" s="86"/>
      <c r="AKI10" s="86">
        <v>18</v>
      </c>
      <c r="AKJ10" s="67"/>
      <c r="AKK10" s="67">
        <v>33.333333333333329</v>
      </c>
      <c r="AKL10" s="67"/>
      <c r="AKM10" s="86">
        <v>27.777777777777779</v>
      </c>
      <c r="AKR10" s="86"/>
      <c r="AKS10" s="62" t="s">
        <v>489</v>
      </c>
      <c r="AKT10" s="86"/>
      <c r="AKU10" s="86">
        <v>10</v>
      </c>
      <c r="AKV10" s="86"/>
      <c r="AKW10" s="86">
        <v>18</v>
      </c>
      <c r="AKX10" s="67"/>
      <c r="AKY10" s="67">
        <v>33.333333333333329</v>
      </c>
      <c r="AKZ10" s="67"/>
      <c r="ALA10" s="86">
        <v>55.555555555555557</v>
      </c>
      <c r="ALF10" s="86"/>
      <c r="ALG10" s="62" t="s">
        <v>489</v>
      </c>
      <c r="ALH10" s="86"/>
      <c r="ALI10" s="86">
        <v>14</v>
      </c>
      <c r="ALJ10" s="86"/>
      <c r="ALK10" s="86">
        <v>18</v>
      </c>
      <c r="ALL10" s="67"/>
      <c r="ALM10" s="67">
        <v>33.333333333333329</v>
      </c>
      <c r="ALN10" s="67"/>
      <c r="ALO10" s="86">
        <v>77.777777777777786</v>
      </c>
      <c r="ALT10" s="86"/>
      <c r="ALU10" s="62" t="s">
        <v>489</v>
      </c>
      <c r="ALV10" s="86"/>
      <c r="ALW10" s="86">
        <v>7</v>
      </c>
      <c r="ALX10" s="86"/>
      <c r="ALY10" s="86">
        <v>18</v>
      </c>
      <c r="ALZ10" s="67"/>
      <c r="AMA10" s="67">
        <v>33.333333333333329</v>
      </c>
      <c r="AMB10" s="67"/>
      <c r="AMC10" s="86">
        <v>38.888888888888893</v>
      </c>
      <c r="AMH10" s="86"/>
      <c r="AMI10" s="62" t="s">
        <v>489</v>
      </c>
      <c r="AMJ10" s="86"/>
      <c r="AMK10" s="86">
        <v>7</v>
      </c>
      <c r="AML10" s="86"/>
      <c r="AMM10" s="86">
        <v>18</v>
      </c>
      <c r="AMN10" s="67"/>
      <c r="AMO10" s="67">
        <v>33.333333333333329</v>
      </c>
      <c r="AMP10" s="67"/>
      <c r="AMQ10" s="86">
        <v>38.888888888888893</v>
      </c>
      <c r="AMV10" s="86"/>
      <c r="AMW10" s="62" t="s">
        <v>489</v>
      </c>
      <c r="AMX10" s="86"/>
      <c r="AMY10" s="86">
        <v>7</v>
      </c>
      <c r="AMZ10" s="86"/>
      <c r="ANA10" s="86">
        <v>18</v>
      </c>
      <c r="ANB10" s="67"/>
      <c r="ANC10" s="67">
        <v>33.333333333333329</v>
      </c>
      <c r="AND10" s="67"/>
      <c r="ANE10" s="86">
        <v>38.888888888888893</v>
      </c>
      <c r="ANJ10" s="86"/>
      <c r="ANK10" s="62" t="s">
        <v>489</v>
      </c>
      <c r="ANL10" s="86"/>
      <c r="ANM10" s="86">
        <v>11</v>
      </c>
      <c r="ANN10" s="86"/>
      <c r="ANO10" s="86">
        <v>18</v>
      </c>
      <c r="ANP10" s="67"/>
      <c r="ANQ10" s="67">
        <v>33.333333333333329</v>
      </c>
      <c r="ANR10" s="67"/>
      <c r="ANS10" s="86">
        <v>61.111111111111114</v>
      </c>
      <c r="ANX10" s="86"/>
      <c r="ANY10" s="62" t="s">
        <v>489</v>
      </c>
      <c r="ANZ10" s="86"/>
      <c r="AOA10" s="86">
        <v>12</v>
      </c>
      <c r="AOB10" s="86"/>
      <c r="AOC10" s="86">
        <v>18</v>
      </c>
      <c r="AOD10" s="67"/>
      <c r="AOE10" s="67">
        <v>33.333333333333329</v>
      </c>
      <c r="AOF10" s="67"/>
      <c r="AOG10" s="86">
        <v>66.666666666666657</v>
      </c>
      <c r="AOL10" s="86"/>
      <c r="AOM10" s="62" t="s">
        <v>489</v>
      </c>
      <c r="AON10" s="86"/>
      <c r="AOO10" s="86">
        <v>8</v>
      </c>
      <c r="AOP10" s="86"/>
      <c r="AOQ10" s="86">
        <v>18</v>
      </c>
      <c r="AOR10" s="67"/>
      <c r="AOS10" s="67">
        <v>33.333333333333329</v>
      </c>
      <c r="AOT10" s="67"/>
      <c r="AOU10" s="86">
        <v>44.444444444444443</v>
      </c>
      <c r="AOZ10" s="86"/>
      <c r="APA10" s="62" t="s">
        <v>489</v>
      </c>
      <c r="APB10" s="86"/>
      <c r="APC10" s="86">
        <v>11</v>
      </c>
      <c r="APD10" s="86"/>
      <c r="APE10" s="86">
        <v>18</v>
      </c>
      <c r="APF10" s="67"/>
      <c r="APG10" s="67">
        <v>33.333333333333329</v>
      </c>
      <c r="APH10" s="67"/>
      <c r="API10" s="86">
        <v>61.111111111111114</v>
      </c>
      <c r="APN10" s="86"/>
      <c r="APO10" s="62" t="s">
        <v>489</v>
      </c>
      <c r="APP10" s="86"/>
      <c r="APQ10" s="86">
        <v>9</v>
      </c>
      <c r="APR10" s="86"/>
      <c r="APS10" s="86">
        <v>18</v>
      </c>
      <c r="APT10" s="67"/>
      <c r="APU10" s="67">
        <v>33.333333333333329</v>
      </c>
      <c r="APV10" s="67"/>
      <c r="APW10" s="86">
        <v>50</v>
      </c>
      <c r="AQB10" s="86"/>
      <c r="AQC10" s="62" t="s">
        <v>489</v>
      </c>
      <c r="AQD10" s="86"/>
      <c r="AQE10" s="86">
        <v>7</v>
      </c>
      <c r="AQF10" s="86"/>
      <c r="AQG10" s="86">
        <v>18</v>
      </c>
      <c r="AQH10" s="67"/>
      <c r="AQI10" s="67">
        <v>33.333333333333329</v>
      </c>
      <c r="AQJ10" s="67"/>
      <c r="AQK10" s="86">
        <v>38.888888888888893</v>
      </c>
      <c r="AQP10" s="86"/>
      <c r="AQQ10" s="62" t="s">
        <v>489</v>
      </c>
      <c r="AQR10" s="86"/>
      <c r="AQS10" s="86">
        <v>3</v>
      </c>
      <c r="AQT10" s="86"/>
      <c r="AQU10" s="86">
        <v>10</v>
      </c>
      <c r="AQV10" s="67"/>
      <c r="AQW10" s="67">
        <v>22.222222222222221</v>
      </c>
      <c r="AQX10" s="67"/>
      <c r="AQY10" s="86">
        <v>30</v>
      </c>
      <c r="ARD10" s="86"/>
      <c r="ARE10" s="62" t="s">
        <v>489</v>
      </c>
      <c r="ARF10" s="86"/>
      <c r="ARG10" s="86">
        <v>3</v>
      </c>
      <c r="ARH10" s="86"/>
      <c r="ARI10" s="86">
        <v>10</v>
      </c>
      <c r="ARJ10" s="67"/>
      <c r="ARK10" s="67">
        <v>22.222222222222221</v>
      </c>
      <c r="ARL10" s="67"/>
      <c r="ARM10" s="86">
        <v>30</v>
      </c>
      <c r="ARR10" s="86"/>
      <c r="ARS10" s="62" t="s">
        <v>489</v>
      </c>
      <c r="ART10" s="86"/>
      <c r="ARU10" s="86">
        <v>4</v>
      </c>
      <c r="ARV10" s="86"/>
      <c r="ARW10" s="86">
        <v>10</v>
      </c>
      <c r="ARX10" s="67"/>
      <c r="ARY10" s="67">
        <v>22.222222222222221</v>
      </c>
      <c r="ARZ10" s="67"/>
      <c r="ASA10" s="86">
        <v>40</v>
      </c>
      <c r="ASF10" s="86"/>
      <c r="ASG10" s="62" t="s">
        <v>489</v>
      </c>
      <c r="ASH10" s="86"/>
      <c r="ASI10" s="86">
        <v>7</v>
      </c>
      <c r="ASJ10" s="86"/>
      <c r="ASK10" s="86">
        <v>10</v>
      </c>
      <c r="ASL10" s="67"/>
      <c r="ASM10" s="67">
        <v>22.222222222222221</v>
      </c>
      <c r="ASN10" s="67"/>
      <c r="ASO10" s="86">
        <v>70</v>
      </c>
      <c r="AST10" s="86"/>
      <c r="ASU10" s="62" t="s">
        <v>489</v>
      </c>
      <c r="ASV10" s="86"/>
      <c r="ASW10" s="86">
        <v>6</v>
      </c>
      <c r="ASX10" s="86"/>
      <c r="ASY10" s="86">
        <v>10</v>
      </c>
      <c r="ASZ10" s="67"/>
      <c r="ATA10" s="67">
        <v>22.222222222222221</v>
      </c>
      <c r="ATB10" s="67"/>
      <c r="ATC10" s="86">
        <v>60</v>
      </c>
      <c r="ATH10" s="86"/>
      <c r="ATI10" s="62" t="s">
        <v>489</v>
      </c>
      <c r="ATJ10" s="86"/>
      <c r="ATK10" s="86">
        <v>3</v>
      </c>
      <c r="ATL10" s="86"/>
      <c r="ATM10" s="86">
        <v>10</v>
      </c>
      <c r="ATN10" s="67"/>
      <c r="ATO10" s="67">
        <v>22.222222222222221</v>
      </c>
      <c r="ATP10" s="67"/>
      <c r="ATQ10" s="86">
        <v>30</v>
      </c>
      <c r="ATV10" s="86"/>
      <c r="ATW10" s="62" t="s">
        <v>489</v>
      </c>
      <c r="ATX10" s="86"/>
      <c r="ATY10" s="86">
        <v>4</v>
      </c>
      <c r="ATZ10" s="86"/>
      <c r="AUA10" s="86">
        <v>10</v>
      </c>
      <c r="AUB10" s="67"/>
      <c r="AUC10" s="67">
        <v>22.222222222222221</v>
      </c>
      <c r="AUD10" s="67"/>
      <c r="AUE10" s="86">
        <v>40</v>
      </c>
      <c r="AUJ10" s="86"/>
      <c r="AUK10" s="62" t="s">
        <v>489</v>
      </c>
      <c r="AUL10" s="86"/>
      <c r="AUM10" s="86">
        <v>5</v>
      </c>
      <c r="AUN10" s="86"/>
      <c r="AUO10" s="86">
        <v>10</v>
      </c>
      <c r="AUP10" s="67"/>
      <c r="AUQ10" s="67">
        <v>22.222222222222221</v>
      </c>
      <c r="AUR10" s="67"/>
      <c r="AUS10" s="86">
        <v>50</v>
      </c>
      <c r="AUX10" s="86"/>
      <c r="AUY10" s="62" t="s">
        <v>489</v>
      </c>
      <c r="AUZ10" s="86"/>
      <c r="AVA10" s="86">
        <v>4</v>
      </c>
      <c r="AVB10" s="86"/>
      <c r="AVC10" s="86">
        <v>10</v>
      </c>
      <c r="AVD10" s="67"/>
      <c r="AVE10" s="67">
        <v>22.222222222222221</v>
      </c>
      <c r="AVF10" s="67"/>
      <c r="AVG10" s="86">
        <v>40</v>
      </c>
      <c r="AVL10" s="86"/>
      <c r="AVM10" s="62" t="s">
        <v>489</v>
      </c>
      <c r="AVN10" s="86"/>
      <c r="AVO10" s="86">
        <v>4</v>
      </c>
      <c r="AVP10" s="86"/>
      <c r="AVQ10" s="86">
        <v>10</v>
      </c>
      <c r="AVR10" s="67"/>
      <c r="AVS10" s="67">
        <v>22.222222222222221</v>
      </c>
      <c r="AVT10" s="67"/>
      <c r="AVU10" s="86">
        <v>40</v>
      </c>
      <c r="AVZ10" s="86"/>
      <c r="AWA10" s="62" t="s">
        <v>489</v>
      </c>
      <c r="AWB10" s="86"/>
      <c r="AWC10" s="86">
        <v>5</v>
      </c>
      <c r="AWD10" s="86"/>
      <c r="AWE10" s="86">
        <v>10</v>
      </c>
      <c r="AWF10" s="67"/>
      <c r="AWG10" s="67">
        <v>22.222222222222221</v>
      </c>
      <c r="AWH10" s="67"/>
      <c r="AWI10" s="86">
        <v>50</v>
      </c>
      <c r="AWN10" s="86"/>
      <c r="AWO10" s="62" t="s">
        <v>489</v>
      </c>
      <c r="AWP10" s="86"/>
      <c r="AWQ10" s="86">
        <v>1</v>
      </c>
      <c r="AWR10" s="86"/>
      <c r="AWS10" s="86">
        <v>10</v>
      </c>
      <c r="AWT10" s="67"/>
      <c r="AWU10" s="67">
        <v>22.222222222222221</v>
      </c>
      <c r="AWV10" s="67"/>
      <c r="AWW10" s="86">
        <v>10</v>
      </c>
      <c r="AXB10" s="86"/>
      <c r="AXC10" s="62" t="s">
        <v>489</v>
      </c>
      <c r="AXD10" s="86"/>
      <c r="AXE10" s="86">
        <v>6</v>
      </c>
      <c r="AXF10" s="86"/>
      <c r="AXG10" s="86">
        <v>10</v>
      </c>
      <c r="AXH10" s="67"/>
      <c r="AXI10" s="67">
        <v>22.222222222222221</v>
      </c>
      <c r="AXJ10" s="67"/>
      <c r="AXK10" s="86">
        <v>60</v>
      </c>
      <c r="AXP10" s="86"/>
      <c r="AXQ10" s="62" t="s">
        <v>489</v>
      </c>
      <c r="AXR10" s="86"/>
      <c r="AXS10" s="86">
        <v>6</v>
      </c>
      <c r="AXT10" s="86"/>
      <c r="AXU10" s="86">
        <v>10</v>
      </c>
      <c r="AXV10" s="67"/>
      <c r="AXW10" s="67">
        <v>22.222222222222221</v>
      </c>
      <c r="AXX10" s="67"/>
      <c r="AXY10" s="86">
        <v>60</v>
      </c>
      <c r="AYD10" s="86"/>
      <c r="AYE10" s="62" t="s">
        <v>489</v>
      </c>
      <c r="AYF10" s="86"/>
      <c r="AYG10" s="86">
        <v>4</v>
      </c>
      <c r="AYH10" s="86"/>
      <c r="AYI10" s="86">
        <v>10</v>
      </c>
      <c r="AYJ10" s="67"/>
      <c r="AYK10" s="67">
        <v>22.222222222222221</v>
      </c>
      <c r="AYL10" s="67"/>
      <c r="AYM10" s="86">
        <v>40</v>
      </c>
      <c r="AYR10" s="86"/>
      <c r="AYS10" s="62" t="s">
        <v>489</v>
      </c>
      <c r="AYT10" s="86"/>
      <c r="AYU10" s="86">
        <v>4</v>
      </c>
      <c r="AYV10" s="86"/>
      <c r="AYW10" s="86">
        <v>10</v>
      </c>
      <c r="AYX10" s="67"/>
      <c r="AYY10" s="67">
        <v>22.222222222222221</v>
      </c>
      <c r="AYZ10" s="67"/>
      <c r="AZA10" s="86">
        <v>40</v>
      </c>
      <c r="AZF10" s="86"/>
      <c r="AZG10" s="62" t="s">
        <v>489</v>
      </c>
      <c r="AZH10" s="86"/>
      <c r="AZI10" s="86">
        <v>3</v>
      </c>
      <c r="AZJ10" s="86"/>
      <c r="AZK10" s="86">
        <v>10</v>
      </c>
      <c r="AZL10" s="67"/>
      <c r="AZM10" s="67">
        <v>22.222222222222221</v>
      </c>
      <c r="AZN10" s="67"/>
      <c r="AZO10" s="86">
        <v>30</v>
      </c>
      <c r="AZT10" s="86"/>
      <c r="AZU10" s="62" t="s">
        <v>489</v>
      </c>
      <c r="AZV10" s="86"/>
      <c r="AZW10" s="86">
        <v>4</v>
      </c>
      <c r="AZX10" s="86"/>
      <c r="AZY10" s="86">
        <v>10</v>
      </c>
      <c r="AZZ10" s="67"/>
      <c r="BAA10" s="67">
        <v>22.222222222222221</v>
      </c>
      <c r="BAB10" s="67"/>
      <c r="BAC10" s="86">
        <v>40</v>
      </c>
      <c r="BAH10" s="86"/>
      <c r="BAI10" s="62" t="s">
        <v>489</v>
      </c>
      <c r="BAJ10" s="86"/>
      <c r="BAK10" s="86">
        <v>5</v>
      </c>
      <c r="BAL10" s="86"/>
      <c r="BAM10" s="86">
        <v>10</v>
      </c>
      <c r="BAN10" s="67"/>
      <c r="BAO10" s="67">
        <v>22.222222222222221</v>
      </c>
      <c r="BAP10" s="67"/>
      <c r="BAQ10" s="86">
        <v>50</v>
      </c>
      <c r="BAV10" s="86"/>
      <c r="BAW10" s="62" t="s">
        <v>489</v>
      </c>
      <c r="BAX10" s="86"/>
      <c r="BAY10" s="86">
        <v>7</v>
      </c>
      <c r="BAZ10" s="86"/>
      <c r="BBA10" s="86">
        <v>10</v>
      </c>
      <c r="BBB10" s="67"/>
      <c r="BBC10" s="67">
        <v>22.222222222222221</v>
      </c>
      <c r="BBD10" s="67"/>
      <c r="BBE10" s="86">
        <v>70</v>
      </c>
      <c r="BBJ10" s="86"/>
      <c r="BBK10" s="62" t="s">
        <v>489</v>
      </c>
      <c r="BBL10" s="86"/>
      <c r="BBM10" s="86">
        <v>7</v>
      </c>
      <c r="BBN10" s="86"/>
      <c r="BBO10" s="86">
        <v>10</v>
      </c>
      <c r="BBP10" s="67"/>
      <c r="BBQ10" s="67">
        <v>22.222222222222221</v>
      </c>
      <c r="BBR10" s="67"/>
      <c r="BBS10" s="86">
        <v>70</v>
      </c>
      <c r="BBX10" s="86"/>
      <c r="BBY10" s="62" t="s">
        <v>489</v>
      </c>
      <c r="BBZ10" s="86"/>
      <c r="BCA10" s="86">
        <v>5</v>
      </c>
      <c r="BCB10" s="86"/>
      <c r="BCC10" s="86">
        <v>10</v>
      </c>
      <c r="BCD10" s="67"/>
      <c r="BCE10" s="67">
        <v>22.222222222222221</v>
      </c>
      <c r="BCF10" s="67"/>
      <c r="BCG10" s="86">
        <v>50</v>
      </c>
      <c r="BCL10" s="86"/>
      <c r="BCM10" s="62" t="s">
        <v>489</v>
      </c>
      <c r="BCN10" s="86"/>
      <c r="BCO10" s="86">
        <v>5</v>
      </c>
      <c r="BCP10" s="86"/>
      <c r="BCQ10" s="86">
        <v>10</v>
      </c>
      <c r="BCR10" s="67"/>
      <c r="BCS10" s="67">
        <v>22.222222222222221</v>
      </c>
      <c r="BCT10" s="67"/>
      <c r="BCU10" s="86">
        <v>50</v>
      </c>
      <c r="BCZ10" s="86"/>
      <c r="BDA10" s="62" t="s">
        <v>489</v>
      </c>
      <c r="BDB10" s="86"/>
      <c r="BDC10" s="86">
        <v>2</v>
      </c>
      <c r="BDD10" s="86"/>
      <c r="BDE10" s="86">
        <v>10</v>
      </c>
      <c r="BDF10" s="67"/>
      <c r="BDG10" s="67">
        <v>22.222222222222221</v>
      </c>
      <c r="BDH10" s="67"/>
      <c r="BDI10" s="86">
        <v>20</v>
      </c>
      <c r="BDN10" s="86"/>
      <c r="BDO10" s="62" t="s">
        <v>489</v>
      </c>
      <c r="BDP10" s="86"/>
      <c r="BDQ10" s="86">
        <v>5</v>
      </c>
      <c r="BDR10" s="86"/>
      <c r="BDS10" s="86">
        <v>10</v>
      </c>
      <c r="BDT10" s="67"/>
      <c r="BDU10" s="67">
        <v>22.222222222222221</v>
      </c>
      <c r="BDV10" s="67"/>
      <c r="BDW10" s="86">
        <v>50</v>
      </c>
      <c r="BEB10" s="86"/>
      <c r="BEC10" s="62" t="s">
        <v>489</v>
      </c>
      <c r="BED10" s="86"/>
      <c r="BEE10" s="86">
        <v>4</v>
      </c>
      <c r="BEF10" s="86"/>
      <c r="BEG10" s="86">
        <v>10</v>
      </c>
      <c r="BEH10" s="67"/>
      <c r="BEI10" s="67">
        <v>22.222222222222221</v>
      </c>
      <c r="BEJ10" s="67"/>
      <c r="BEK10" s="86">
        <v>40</v>
      </c>
      <c r="BEP10" s="86"/>
      <c r="BEQ10" s="62" t="s">
        <v>489</v>
      </c>
      <c r="BER10" s="86"/>
      <c r="BES10" s="86">
        <v>4</v>
      </c>
      <c r="BET10" s="86"/>
      <c r="BEU10" s="86">
        <v>13</v>
      </c>
      <c r="BEV10" s="67"/>
      <c r="BEW10" s="67">
        <v>28.888888888888886</v>
      </c>
      <c r="BEX10" s="67"/>
      <c r="BEY10" s="86">
        <v>30.76923076923077</v>
      </c>
      <c r="BFD10" s="86"/>
      <c r="BFE10" s="62" t="s">
        <v>489</v>
      </c>
      <c r="BFF10" s="86"/>
      <c r="BFG10" s="86">
        <v>5</v>
      </c>
      <c r="BFH10" s="86"/>
      <c r="BFI10" s="86">
        <v>13</v>
      </c>
      <c r="BFJ10" s="67"/>
      <c r="BFK10" s="67">
        <v>28.888888888888886</v>
      </c>
      <c r="BFL10" s="67"/>
      <c r="BFM10" s="86">
        <v>38.461538461538467</v>
      </c>
      <c r="BFR10" s="86"/>
      <c r="BFS10" s="62" t="s">
        <v>489</v>
      </c>
      <c r="BFT10" s="86"/>
      <c r="BFU10" s="86">
        <v>9</v>
      </c>
      <c r="BFV10" s="86"/>
      <c r="BFW10" s="86">
        <v>13</v>
      </c>
      <c r="BFX10" s="67"/>
      <c r="BFY10" s="67">
        <v>28.888888888888886</v>
      </c>
      <c r="BFZ10" s="67"/>
      <c r="BGA10" s="86">
        <v>69.230769230769226</v>
      </c>
      <c r="BGF10" s="86"/>
      <c r="BGG10" s="62" t="s">
        <v>489</v>
      </c>
      <c r="BGH10" s="86"/>
      <c r="BGI10" s="86">
        <v>7</v>
      </c>
      <c r="BGJ10" s="86"/>
      <c r="BGK10" s="86">
        <v>13</v>
      </c>
      <c r="BGL10" s="67"/>
      <c r="BGM10" s="67">
        <v>28.888888888888886</v>
      </c>
      <c r="BGN10" s="67"/>
      <c r="BGO10" s="86">
        <v>53.846153846153847</v>
      </c>
      <c r="BGT10" s="86"/>
      <c r="BGU10" s="62" t="s">
        <v>489</v>
      </c>
      <c r="BGV10" s="86"/>
      <c r="BGW10" s="86">
        <v>5</v>
      </c>
      <c r="BGX10" s="86"/>
      <c r="BGY10" s="86">
        <v>13</v>
      </c>
      <c r="BGZ10" s="67"/>
      <c r="BHA10" s="67">
        <v>28.888888888888886</v>
      </c>
      <c r="BHB10" s="67"/>
      <c r="BHC10" s="86">
        <v>38.461538461538467</v>
      </c>
      <c r="BHH10" s="86"/>
      <c r="BHI10" s="62" t="s">
        <v>489</v>
      </c>
      <c r="BHJ10" s="86"/>
      <c r="BHK10" s="86">
        <v>6</v>
      </c>
      <c r="BHL10" s="86"/>
      <c r="BHM10" s="86">
        <v>13</v>
      </c>
      <c r="BHN10" s="67"/>
      <c r="BHO10" s="67">
        <v>28.888888888888886</v>
      </c>
      <c r="BHP10" s="67"/>
      <c r="BHQ10" s="86">
        <v>46.153846153846153</v>
      </c>
      <c r="BHV10" s="86"/>
      <c r="BHW10" s="62" t="s">
        <v>489</v>
      </c>
      <c r="BHX10" s="86"/>
      <c r="BHY10" s="86">
        <v>7</v>
      </c>
      <c r="BHZ10" s="86"/>
      <c r="BIA10" s="86">
        <v>13</v>
      </c>
      <c r="BIB10" s="67"/>
      <c r="BIC10" s="67">
        <v>28.888888888888886</v>
      </c>
      <c r="BID10" s="67"/>
      <c r="BIE10" s="86">
        <v>53.846153846153847</v>
      </c>
      <c r="BIJ10" s="86"/>
      <c r="BIK10" s="62" t="s">
        <v>489</v>
      </c>
      <c r="BIL10" s="86"/>
      <c r="BIM10" s="86">
        <v>7</v>
      </c>
      <c r="BIN10" s="86"/>
      <c r="BIO10" s="86">
        <v>13</v>
      </c>
      <c r="BIP10" s="67"/>
      <c r="BIQ10" s="67">
        <v>28.888888888888886</v>
      </c>
      <c r="BIR10" s="67"/>
      <c r="BIS10" s="86">
        <v>53.846153846153847</v>
      </c>
      <c r="BIX10" s="86"/>
      <c r="BIY10" s="62" t="s">
        <v>489</v>
      </c>
      <c r="BIZ10" s="86"/>
      <c r="BJA10" s="86">
        <v>4</v>
      </c>
      <c r="BJB10" s="86"/>
      <c r="BJC10" s="86">
        <v>13</v>
      </c>
      <c r="BJD10" s="67"/>
      <c r="BJE10" s="67">
        <v>28.888888888888886</v>
      </c>
      <c r="BJF10" s="67"/>
      <c r="BJG10" s="86">
        <v>30.76923076923077</v>
      </c>
      <c r="BJL10" s="86"/>
      <c r="BJM10" s="62" t="s">
        <v>489</v>
      </c>
      <c r="BJN10" s="86"/>
      <c r="BJO10" s="86">
        <v>8</v>
      </c>
      <c r="BJP10" s="86"/>
      <c r="BJQ10" s="86">
        <v>13</v>
      </c>
      <c r="BJR10" s="67"/>
      <c r="BJS10" s="67">
        <v>28.888888888888886</v>
      </c>
      <c r="BJT10" s="67"/>
      <c r="BJU10" s="86">
        <v>61.53846153846154</v>
      </c>
      <c r="BJZ10" s="86"/>
      <c r="BKA10" s="62" t="s">
        <v>489</v>
      </c>
      <c r="BKB10" s="86"/>
      <c r="BKC10" s="86">
        <v>6</v>
      </c>
      <c r="BKD10" s="86"/>
      <c r="BKE10" s="86">
        <v>13</v>
      </c>
      <c r="BKF10" s="67"/>
      <c r="BKG10" s="67">
        <v>28.888888888888886</v>
      </c>
      <c r="BKH10" s="67"/>
      <c r="BKI10" s="86">
        <v>46.153846153846153</v>
      </c>
      <c r="BKN10" s="86"/>
      <c r="BKO10" s="62" t="s">
        <v>489</v>
      </c>
      <c r="BKP10" s="86"/>
      <c r="BKQ10" s="86">
        <v>8</v>
      </c>
      <c r="BKR10" s="86"/>
      <c r="BKS10" s="86">
        <v>13</v>
      </c>
      <c r="BKT10" s="67"/>
      <c r="BKU10" s="67">
        <v>28.888888888888886</v>
      </c>
      <c r="BKV10" s="67"/>
      <c r="BKW10" s="86">
        <v>61.53846153846154</v>
      </c>
      <c r="BLB10" s="86"/>
      <c r="BLC10" s="62" t="s">
        <v>489</v>
      </c>
      <c r="BLD10" s="86"/>
      <c r="BLE10" s="86">
        <v>4</v>
      </c>
      <c r="BLF10" s="86"/>
      <c r="BLG10" s="86">
        <v>13</v>
      </c>
      <c r="BLH10" s="67"/>
      <c r="BLI10" s="67">
        <v>28.888888888888886</v>
      </c>
      <c r="BLJ10" s="67"/>
      <c r="BLK10" s="86">
        <v>30.76923076923077</v>
      </c>
      <c r="BLP10" s="86"/>
      <c r="BLQ10" s="62" t="s">
        <v>489</v>
      </c>
      <c r="BLR10" s="86"/>
      <c r="BLS10" s="86">
        <v>10</v>
      </c>
      <c r="BLT10" s="86"/>
      <c r="BLU10" s="86">
        <v>13</v>
      </c>
      <c r="BLV10" s="67"/>
      <c r="BLW10" s="67">
        <v>28.888888888888886</v>
      </c>
      <c r="BLX10" s="67"/>
      <c r="BLY10" s="86">
        <v>76.923076923076934</v>
      </c>
      <c r="BMD10" s="86"/>
      <c r="BME10" s="62" t="s">
        <v>489</v>
      </c>
      <c r="BMF10" s="86"/>
      <c r="BMG10" s="86">
        <v>7</v>
      </c>
      <c r="BMH10" s="86"/>
      <c r="BMI10" s="86">
        <v>13</v>
      </c>
      <c r="BMJ10" s="67"/>
      <c r="BMK10" s="67">
        <v>28.888888888888886</v>
      </c>
      <c r="BML10" s="67"/>
      <c r="BMM10" s="86">
        <v>53.846153846153847</v>
      </c>
      <c r="BMR10" s="86"/>
      <c r="BMS10" s="62" t="s">
        <v>489</v>
      </c>
      <c r="BMT10" s="86"/>
      <c r="BMU10" s="86">
        <v>7</v>
      </c>
      <c r="BMV10" s="86"/>
      <c r="BMW10" s="86">
        <v>13</v>
      </c>
      <c r="BMX10" s="67"/>
      <c r="BMY10" s="67">
        <v>28.888888888888886</v>
      </c>
      <c r="BMZ10" s="67"/>
      <c r="BNA10" s="86">
        <v>53.846153846153847</v>
      </c>
      <c r="BNF10" s="86"/>
      <c r="BNG10" s="62" t="s">
        <v>489</v>
      </c>
      <c r="BNH10" s="86"/>
      <c r="BNI10" s="86">
        <v>7</v>
      </c>
      <c r="BNJ10" s="86"/>
      <c r="BNK10" s="86">
        <v>13</v>
      </c>
      <c r="BNL10" s="67"/>
      <c r="BNM10" s="67">
        <v>28.888888888888886</v>
      </c>
      <c r="BNN10" s="67"/>
      <c r="BNO10" s="86">
        <v>53.846153846153847</v>
      </c>
      <c r="BNT10" s="86"/>
      <c r="BNU10" s="62" t="s">
        <v>489</v>
      </c>
      <c r="BNV10" s="86"/>
      <c r="BNW10" s="86">
        <v>8</v>
      </c>
      <c r="BNX10" s="86"/>
      <c r="BNY10" s="86">
        <v>13</v>
      </c>
      <c r="BNZ10" s="67"/>
      <c r="BOA10" s="67">
        <v>28.888888888888886</v>
      </c>
      <c r="BOB10" s="67"/>
      <c r="BOC10" s="86">
        <v>61.53846153846154</v>
      </c>
      <c r="BOH10" s="86"/>
      <c r="BOI10" s="62" t="s">
        <v>489</v>
      </c>
      <c r="BOJ10" s="86"/>
      <c r="BOK10" s="86">
        <v>8</v>
      </c>
      <c r="BOL10" s="86"/>
      <c r="BOM10" s="86">
        <v>13</v>
      </c>
      <c r="BON10" s="67"/>
      <c r="BOO10" s="67">
        <v>28.888888888888886</v>
      </c>
      <c r="BOP10" s="67"/>
      <c r="BOQ10" s="86">
        <v>61.53846153846154</v>
      </c>
      <c r="BOV10" s="86"/>
      <c r="BOW10" s="62" t="s">
        <v>489</v>
      </c>
      <c r="BOX10" s="86"/>
      <c r="BOY10" s="86">
        <v>6</v>
      </c>
      <c r="BOZ10" s="86"/>
      <c r="BPA10" s="86">
        <v>13</v>
      </c>
      <c r="BPB10" s="67"/>
      <c r="BPC10" s="67">
        <v>28.888888888888886</v>
      </c>
      <c r="BPD10" s="67"/>
      <c r="BPE10" s="86">
        <v>46.153846153846153</v>
      </c>
      <c r="BPJ10" s="86"/>
      <c r="BPK10" s="62" t="s">
        <v>489</v>
      </c>
      <c r="BPL10" s="86"/>
      <c r="BPM10" s="86">
        <v>7</v>
      </c>
      <c r="BPN10" s="86"/>
      <c r="BPO10" s="86">
        <v>13</v>
      </c>
      <c r="BPP10" s="67"/>
      <c r="BPQ10" s="67">
        <v>28.888888888888886</v>
      </c>
      <c r="BPR10" s="67"/>
      <c r="BPS10" s="86">
        <v>53.846153846153847</v>
      </c>
      <c r="BPX10" s="86"/>
      <c r="BPY10" s="62" t="s">
        <v>489</v>
      </c>
      <c r="BPZ10" s="86"/>
      <c r="BQA10" s="86">
        <v>7</v>
      </c>
      <c r="BQB10" s="86"/>
      <c r="BQC10" s="86">
        <v>13</v>
      </c>
      <c r="BQD10" s="67"/>
      <c r="BQE10" s="67">
        <v>28.888888888888886</v>
      </c>
      <c r="BQF10" s="67"/>
      <c r="BQG10" s="86">
        <v>53.846153846153847</v>
      </c>
      <c r="BQL10" s="86"/>
      <c r="BQM10" s="62" t="s">
        <v>489</v>
      </c>
      <c r="BQN10" s="86"/>
      <c r="BQO10" s="86">
        <v>9</v>
      </c>
      <c r="BQP10" s="86"/>
      <c r="BQQ10" s="86">
        <v>13</v>
      </c>
      <c r="BQR10" s="67"/>
      <c r="BQS10" s="67">
        <v>28.888888888888886</v>
      </c>
      <c r="BQT10" s="67"/>
      <c r="BQU10" s="86">
        <v>69.230769230769226</v>
      </c>
      <c r="BQZ10" s="86"/>
      <c r="BRA10" s="62" t="s">
        <v>489</v>
      </c>
      <c r="BRB10" s="86"/>
      <c r="BRC10" s="86">
        <v>11</v>
      </c>
      <c r="BRD10" s="86"/>
      <c r="BRE10" s="86">
        <v>13</v>
      </c>
      <c r="BRF10" s="67"/>
      <c r="BRG10" s="67">
        <v>28.888888888888886</v>
      </c>
      <c r="BRH10" s="67"/>
      <c r="BRI10" s="86">
        <v>84.615384615384613</v>
      </c>
      <c r="BRN10" s="86"/>
      <c r="BRO10" s="62" t="s">
        <v>489</v>
      </c>
      <c r="BRP10" s="86"/>
      <c r="BRQ10" s="86">
        <v>10</v>
      </c>
      <c r="BRR10" s="86"/>
      <c r="BRS10" s="86">
        <v>13</v>
      </c>
      <c r="BRT10" s="67"/>
      <c r="BRU10" s="67">
        <v>28.888888888888886</v>
      </c>
      <c r="BRV10" s="67"/>
      <c r="BRW10" s="86">
        <v>76.923076923076934</v>
      </c>
      <c r="BSB10" s="86"/>
      <c r="BSC10" s="62" t="s">
        <v>489</v>
      </c>
      <c r="BSD10" s="86"/>
      <c r="BSE10" s="86">
        <v>7</v>
      </c>
      <c r="BSF10" s="86"/>
      <c r="BSG10" s="86">
        <v>13</v>
      </c>
      <c r="BSH10" s="67"/>
      <c r="BSI10" s="67">
        <v>28.888888888888886</v>
      </c>
      <c r="BSJ10" s="67"/>
      <c r="BSK10" s="86">
        <v>53.846153846153847</v>
      </c>
      <c r="BSP10" s="86"/>
      <c r="BSQ10" s="62" t="s">
        <v>489</v>
      </c>
      <c r="BSR10" s="86"/>
      <c r="BSS10" s="86">
        <v>7</v>
      </c>
      <c r="BST10" s="86"/>
      <c r="BSU10" s="86">
        <v>13</v>
      </c>
      <c r="BSV10" s="67"/>
      <c r="BSW10" s="67">
        <v>28.888888888888886</v>
      </c>
      <c r="BSX10" s="67"/>
      <c r="BSY10" s="86">
        <v>53.846153846153847</v>
      </c>
      <c r="BTD10" s="86"/>
      <c r="BTE10" s="62" t="s">
        <v>489</v>
      </c>
      <c r="BTF10" s="86"/>
      <c r="BTG10" s="86">
        <v>6</v>
      </c>
      <c r="BTH10" s="86"/>
      <c r="BTI10" s="86">
        <v>13</v>
      </c>
      <c r="BTJ10" s="67"/>
      <c r="BTK10" s="67">
        <v>28.888888888888886</v>
      </c>
      <c r="BTL10" s="67"/>
      <c r="BTM10" s="86">
        <v>46.153846153846153</v>
      </c>
      <c r="BTR10" s="86"/>
      <c r="BTS10" s="62" t="s">
        <v>489</v>
      </c>
      <c r="BTT10" s="86"/>
      <c r="BTU10" s="86">
        <v>12</v>
      </c>
      <c r="BTV10" s="86"/>
      <c r="BTW10" s="86">
        <v>14</v>
      </c>
      <c r="BTX10" s="67"/>
      <c r="BTY10" s="67">
        <v>25.925925925925924</v>
      </c>
      <c r="BTZ10" s="67"/>
      <c r="BUA10" s="86">
        <v>85.714285714285708</v>
      </c>
      <c r="BUF10" s="86"/>
      <c r="BUG10" s="62" t="s">
        <v>489</v>
      </c>
      <c r="BUH10" s="86"/>
      <c r="BUI10" s="86">
        <v>10</v>
      </c>
      <c r="BUJ10" s="86"/>
      <c r="BUK10" s="86">
        <v>14</v>
      </c>
      <c r="BUL10" s="67"/>
      <c r="BUM10" s="67">
        <v>25.925925925925924</v>
      </c>
      <c r="BUN10" s="67"/>
      <c r="BUO10" s="86">
        <v>71.428571428571431</v>
      </c>
      <c r="BUT10" s="86"/>
      <c r="BUU10" s="62" t="s">
        <v>489</v>
      </c>
      <c r="BUV10" s="86"/>
      <c r="BUW10" s="86">
        <v>8</v>
      </c>
      <c r="BUX10" s="86"/>
      <c r="BUY10" s="86">
        <v>14</v>
      </c>
      <c r="BUZ10" s="67"/>
      <c r="BVA10" s="67">
        <v>25.925925925925924</v>
      </c>
      <c r="BVB10" s="67"/>
      <c r="BVC10" s="86">
        <v>57.142857142857139</v>
      </c>
      <c r="BVH10" s="86"/>
      <c r="BVI10" s="62" t="s">
        <v>489</v>
      </c>
      <c r="BVJ10" s="86"/>
      <c r="BVK10" s="86">
        <v>8</v>
      </c>
      <c r="BVL10" s="86"/>
      <c r="BVM10" s="86">
        <v>14</v>
      </c>
      <c r="BVN10" s="67"/>
      <c r="BVO10" s="67">
        <v>25.925925925925924</v>
      </c>
      <c r="BVP10" s="67"/>
      <c r="BVQ10" s="86">
        <v>57.142857142857139</v>
      </c>
      <c r="BVV10" s="86"/>
      <c r="BVW10" s="62" t="s">
        <v>489</v>
      </c>
      <c r="BVX10" s="86"/>
      <c r="BVY10" s="86">
        <v>9</v>
      </c>
      <c r="BVZ10" s="86"/>
      <c r="BWA10" s="86">
        <v>14</v>
      </c>
      <c r="BWB10" s="67"/>
      <c r="BWC10" s="67">
        <v>25.925925925925924</v>
      </c>
      <c r="BWD10" s="67"/>
      <c r="BWE10" s="86">
        <v>64.285714285714292</v>
      </c>
      <c r="BWJ10" s="86"/>
      <c r="BWK10" s="62" t="s">
        <v>489</v>
      </c>
      <c r="BWL10" s="86"/>
      <c r="BWM10" s="86">
        <v>7</v>
      </c>
      <c r="BWN10" s="86"/>
      <c r="BWO10" s="86">
        <v>14</v>
      </c>
      <c r="BWP10" s="67"/>
      <c r="BWQ10" s="67">
        <v>25.925925925925924</v>
      </c>
      <c r="BWR10" s="67"/>
      <c r="BWS10" s="86">
        <v>50</v>
      </c>
      <c r="BWX10" s="86"/>
      <c r="BWY10" s="62" t="s">
        <v>489</v>
      </c>
      <c r="BWZ10" s="86"/>
      <c r="BXA10" s="86">
        <v>5</v>
      </c>
      <c r="BXB10" s="86"/>
      <c r="BXC10" s="86">
        <v>14</v>
      </c>
      <c r="BXD10" s="67"/>
      <c r="BXE10" s="67">
        <v>25.925925925925924</v>
      </c>
      <c r="BXF10" s="67"/>
      <c r="BXG10" s="86">
        <v>35.714285714285715</v>
      </c>
      <c r="BXL10" s="86"/>
      <c r="BXM10" s="62" t="s">
        <v>489</v>
      </c>
      <c r="BXN10" s="86"/>
      <c r="BXO10" s="86">
        <v>13</v>
      </c>
      <c r="BXP10" s="86"/>
      <c r="BXQ10" s="86">
        <v>14</v>
      </c>
      <c r="BXR10" s="67"/>
      <c r="BXS10" s="67">
        <v>25.925925925925924</v>
      </c>
      <c r="BXT10" s="67"/>
      <c r="BXU10" s="86">
        <v>92.857142857142861</v>
      </c>
      <c r="BXZ10" s="86"/>
      <c r="BYA10" s="62" t="s">
        <v>489</v>
      </c>
      <c r="BYB10" s="86"/>
      <c r="BYC10" s="86">
        <v>12</v>
      </c>
      <c r="BYD10" s="86"/>
      <c r="BYE10" s="86">
        <v>14</v>
      </c>
      <c r="BYF10" s="67"/>
      <c r="BYG10" s="67">
        <v>25.925925925925924</v>
      </c>
      <c r="BYH10" s="67"/>
      <c r="BYI10" s="86">
        <v>85.714285714285708</v>
      </c>
      <c r="BYN10" s="86"/>
      <c r="BYO10" s="62" t="s">
        <v>489</v>
      </c>
      <c r="BYP10" s="86"/>
      <c r="BYQ10" s="86">
        <v>13</v>
      </c>
      <c r="BYR10" s="86"/>
      <c r="BYS10" s="86">
        <v>14</v>
      </c>
      <c r="BYT10" s="67"/>
      <c r="BYU10" s="67">
        <v>25.925925925925924</v>
      </c>
      <c r="BYV10" s="67"/>
      <c r="BYW10" s="86">
        <v>92.857142857142861</v>
      </c>
      <c r="BZB10" s="86"/>
      <c r="BZC10" s="62" t="s">
        <v>489</v>
      </c>
      <c r="BZD10" s="86"/>
      <c r="BZE10" s="86">
        <v>14</v>
      </c>
      <c r="BZF10" s="86"/>
      <c r="BZG10" s="86">
        <v>14</v>
      </c>
      <c r="BZH10" s="67"/>
      <c r="BZI10" s="67">
        <v>25.925925925925924</v>
      </c>
      <c r="BZJ10" s="67"/>
      <c r="BZK10" s="86">
        <v>100</v>
      </c>
      <c r="BZP10" s="86"/>
      <c r="BZQ10" s="62" t="s">
        <v>489</v>
      </c>
      <c r="BZR10" s="86"/>
      <c r="BZS10" s="86">
        <v>14</v>
      </c>
      <c r="BZT10" s="86"/>
      <c r="BZU10" s="86">
        <v>14</v>
      </c>
      <c r="BZV10" s="67"/>
      <c r="BZW10" s="67">
        <v>25.925925925925924</v>
      </c>
      <c r="BZX10" s="67"/>
      <c r="BZY10" s="86">
        <v>100</v>
      </c>
      <c r="CAD10" s="86"/>
      <c r="CAE10" s="62" t="s">
        <v>489</v>
      </c>
      <c r="CAF10" s="86"/>
      <c r="CAG10" s="86">
        <v>13</v>
      </c>
      <c r="CAH10" s="86"/>
      <c r="CAI10" s="86">
        <v>14</v>
      </c>
      <c r="CAJ10" s="67"/>
      <c r="CAK10" s="67">
        <v>25.925925925925924</v>
      </c>
      <c r="CAL10" s="67"/>
      <c r="CAM10" s="86">
        <v>92.857142857142861</v>
      </c>
      <c r="CAR10" s="86"/>
      <c r="CAS10" s="62" t="s">
        <v>489</v>
      </c>
      <c r="CAT10" s="86"/>
      <c r="CAU10" s="86">
        <v>10</v>
      </c>
      <c r="CAV10" s="86"/>
      <c r="CAW10" s="86">
        <v>14</v>
      </c>
      <c r="CAX10" s="67"/>
      <c r="CAY10" s="67">
        <v>25.925925925925924</v>
      </c>
      <c r="CAZ10" s="67"/>
      <c r="CBA10" s="86">
        <v>71.428571428571431</v>
      </c>
      <c r="CBF10" s="86"/>
      <c r="CBG10" s="62" t="s">
        <v>489</v>
      </c>
      <c r="CBH10" s="86"/>
      <c r="CBI10" s="86">
        <v>5</v>
      </c>
      <c r="CBJ10" s="86"/>
      <c r="CBK10" s="86">
        <v>12</v>
      </c>
      <c r="CBL10" s="67"/>
      <c r="CBM10" s="67">
        <v>22.222222222222221</v>
      </c>
      <c r="CBN10" s="67"/>
      <c r="CBO10" s="86">
        <v>41.666666666666671</v>
      </c>
      <c r="CBT10" s="86"/>
      <c r="CBU10" s="62" t="s">
        <v>489</v>
      </c>
      <c r="CBV10" s="86"/>
      <c r="CBW10" s="86">
        <v>7</v>
      </c>
      <c r="CBX10" s="86"/>
      <c r="CBY10" s="86">
        <v>12</v>
      </c>
      <c r="CBZ10" s="67"/>
      <c r="CCA10" s="67">
        <v>22.222222222222221</v>
      </c>
      <c r="CCB10" s="67"/>
      <c r="CCC10" s="86">
        <v>58.333333333333336</v>
      </c>
      <c r="CCH10" s="86"/>
      <c r="CCI10" s="62" t="s">
        <v>489</v>
      </c>
      <c r="CCJ10" s="86"/>
      <c r="CCK10" s="86">
        <v>7</v>
      </c>
      <c r="CCL10" s="86"/>
      <c r="CCM10" s="86">
        <v>12</v>
      </c>
      <c r="CCN10" s="67"/>
      <c r="CCO10" s="67">
        <v>22.222222222222221</v>
      </c>
      <c r="CCP10" s="67"/>
      <c r="CCQ10" s="86">
        <v>58.333333333333336</v>
      </c>
      <c r="CCV10" s="86"/>
      <c r="CCW10" s="62" t="s">
        <v>489</v>
      </c>
      <c r="CCX10" s="86"/>
      <c r="CCY10" s="86">
        <v>9</v>
      </c>
      <c r="CCZ10" s="86"/>
      <c r="CDA10" s="86">
        <v>12</v>
      </c>
      <c r="CDB10" s="67"/>
      <c r="CDC10" s="67">
        <v>22.222222222222221</v>
      </c>
      <c r="CDD10" s="67"/>
      <c r="CDE10" s="86">
        <v>75</v>
      </c>
      <c r="CDJ10" s="86"/>
      <c r="CDK10" s="62" t="s">
        <v>489</v>
      </c>
      <c r="CDL10" s="86"/>
      <c r="CDM10" s="86">
        <v>9</v>
      </c>
      <c r="CDN10" s="86"/>
      <c r="CDO10" s="86">
        <v>12</v>
      </c>
      <c r="CDP10" s="67"/>
      <c r="CDQ10" s="67">
        <v>22.222222222222221</v>
      </c>
      <c r="CDR10" s="67"/>
      <c r="CDS10" s="86">
        <v>75</v>
      </c>
      <c r="CDX10" s="86"/>
      <c r="CDY10" s="62" t="s">
        <v>489</v>
      </c>
      <c r="CDZ10" s="86"/>
      <c r="CEA10" s="86">
        <v>10</v>
      </c>
      <c r="CEB10" s="86"/>
      <c r="CEC10" s="86">
        <v>12</v>
      </c>
      <c r="CED10" s="67"/>
      <c r="CEE10" s="67">
        <v>22.222222222222221</v>
      </c>
      <c r="CEF10" s="67"/>
      <c r="CEG10" s="86">
        <v>83.333333333333343</v>
      </c>
      <c r="CEL10" s="86"/>
      <c r="CEM10" s="62" t="s">
        <v>489</v>
      </c>
      <c r="CEN10" s="86"/>
      <c r="CEO10" s="86">
        <v>11</v>
      </c>
      <c r="CEP10" s="86"/>
      <c r="CEQ10" s="86">
        <v>12</v>
      </c>
      <c r="CER10" s="67"/>
      <c r="CES10" s="67">
        <v>22.222222222222221</v>
      </c>
      <c r="CET10" s="67"/>
      <c r="CEU10" s="86">
        <v>91.666666666666657</v>
      </c>
      <c r="CEZ10" s="86"/>
      <c r="CFA10" s="62" t="s">
        <v>489</v>
      </c>
      <c r="CFB10" s="86"/>
      <c r="CFC10" s="86">
        <v>10</v>
      </c>
      <c r="CFD10" s="86"/>
      <c r="CFE10" s="86">
        <v>12</v>
      </c>
      <c r="CFF10" s="67"/>
      <c r="CFG10" s="67">
        <v>22.222222222222221</v>
      </c>
      <c r="CFH10" s="67"/>
      <c r="CFI10" s="86">
        <v>83.333333333333343</v>
      </c>
      <c r="CFN10" s="86"/>
      <c r="CFO10" s="62" t="s">
        <v>489</v>
      </c>
      <c r="CFP10" s="86"/>
      <c r="CFQ10" s="86">
        <v>11</v>
      </c>
      <c r="CFR10" s="86"/>
      <c r="CFS10" s="86">
        <v>12</v>
      </c>
      <c r="CFT10" s="67"/>
      <c r="CFU10" s="67">
        <v>22.222222222222221</v>
      </c>
      <c r="CFV10" s="67"/>
      <c r="CFW10" s="86">
        <v>91.666666666666657</v>
      </c>
      <c r="CGB10" s="86"/>
      <c r="CGC10" s="62" t="s">
        <v>489</v>
      </c>
      <c r="CGD10" s="86"/>
      <c r="CGE10" s="86">
        <v>4</v>
      </c>
      <c r="CGF10" s="86"/>
      <c r="CGG10" s="86">
        <v>13</v>
      </c>
      <c r="CGH10" s="67"/>
      <c r="CGI10" s="67">
        <v>28.888888888888886</v>
      </c>
      <c r="CGJ10" s="67"/>
      <c r="CGK10" s="86">
        <v>30.76923076923077</v>
      </c>
      <c r="CGP10" s="86"/>
      <c r="CGQ10" s="62" t="s">
        <v>489</v>
      </c>
      <c r="CGR10" s="86"/>
      <c r="CGS10" s="86">
        <v>8</v>
      </c>
      <c r="CGT10" s="86"/>
      <c r="CGU10" s="86">
        <v>13</v>
      </c>
      <c r="CGV10" s="67"/>
      <c r="CGW10" s="67">
        <v>28.888888888888886</v>
      </c>
      <c r="CGX10" s="67"/>
      <c r="CGY10" s="86">
        <v>61.53846153846154</v>
      </c>
      <c r="CHD10" s="86"/>
      <c r="CHE10" s="62" t="s">
        <v>489</v>
      </c>
      <c r="CHF10" s="86"/>
      <c r="CHG10" s="86">
        <v>12</v>
      </c>
      <c r="CHH10" s="86"/>
      <c r="CHI10" s="86">
        <v>13</v>
      </c>
      <c r="CHJ10" s="67"/>
      <c r="CHK10" s="67">
        <v>28.888888888888886</v>
      </c>
      <c r="CHL10" s="67"/>
      <c r="CHM10" s="86">
        <v>92.307692307692307</v>
      </c>
      <c r="CHR10" s="86"/>
      <c r="CHS10" s="62" t="s">
        <v>489</v>
      </c>
      <c r="CHT10" s="86"/>
      <c r="CHU10" s="86">
        <v>5</v>
      </c>
      <c r="CHV10" s="86"/>
      <c r="CHW10" s="86">
        <v>13</v>
      </c>
      <c r="CHX10" s="67"/>
      <c r="CHY10" s="67">
        <v>28.888888888888886</v>
      </c>
      <c r="CHZ10" s="67"/>
      <c r="CIA10" s="86">
        <v>38.461538461538467</v>
      </c>
      <c r="CIF10" s="86"/>
      <c r="CIG10" s="62" t="s">
        <v>489</v>
      </c>
      <c r="CIH10" s="86"/>
      <c r="CII10" s="86">
        <v>3</v>
      </c>
      <c r="CIJ10" s="86"/>
      <c r="CIK10" s="86">
        <v>13</v>
      </c>
      <c r="CIL10" s="67"/>
      <c r="CIM10" s="67">
        <v>28.888888888888886</v>
      </c>
      <c r="CIN10" s="67"/>
      <c r="CIO10" s="86">
        <v>23.076923076923077</v>
      </c>
      <c r="CIT10" s="86"/>
      <c r="CIU10" s="62" t="s">
        <v>489</v>
      </c>
      <c r="CIV10" s="86"/>
      <c r="CIW10" s="86">
        <v>9</v>
      </c>
      <c r="CIX10" s="86"/>
      <c r="CIY10" s="86">
        <v>13</v>
      </c>
      <c r="CIZ10" s="67"/>
      <c r="CJA10" s="67">
        <v>28.888888888888886</v>
      </c>
      <c r="CJB10" s="67"/>
      <c r="CJC10" s="86">
        <v>69.230769230769226</v>
      </c>
      <c r="CJH10" s="86"/>
      <c r="CJI10" s="62" t="s">
        <v>489</v>
      </c>
      <c r="CJJ10" s="86"/>
      <c r="CJK10" s="86">
        <v>9</v>
      </c>
      <c r="CJL10" s="86"/>
      <c r="CJM10" s="86">
        <v>13</v>
      </c>
      <c r="CJN10" s="67"/>
      <c r="CJO10" s="67">
        <v>28.888888888888886</v>
      </c>
      <c r="CJP10" s="67"/>
      <c r="CJQ10" s="86">
        <v>69.230769230769226</v>
      </c>
      <c r="CJV10" s="86"/>
      <c r="CJW10" s="62" t="s">
        <v>489</v>
      </c>
      <c r="CJX10" s="86"/>
      <c r="CJY10" s="86">
        <v>8</v>
      </c>
      <c r="CJZ10" s="86"/>
      <c r="CKA10" s="86">
        <v>13</v>
      </c>
      <c r="CKB10" s="67"/>
      <c r="CKC10" s="67">
        <v>28.888888888888886</v>
      </c>
      <c r="CKD10" s="67"/>
      <c r="CKE10" s="86">
        <v>61.53846153846154</v>
      </c>
      <c r="CKJ10" s="86"/>
      <c r="CKK10" s="62" t="s">
        <v>489</v>
      </c>
      <c r="CKL10" s="86"/>
      <c r="CKM10" s="86">
        <v>7</v>
      </c>
      <c r="CKN10" s="86"/>
      <c r="CKO10" s="86">
        <v>13</v>
      </c>
      <c r="CKP10" s="67"/>
      <c r="CKQ10" s="67">
        <v>28.888888888888886</v>
      </c>
      <c r="CKR10" s="67"/>
      <c r="CKS10" s="86">
        <v>53.846153846153847</v>
      </c>
      <c r="CKX10" s="86"/>
      <c r="CKY10" s="62" t="s">
        <v>489</v>
      </c>
      <c r="CKZ10" s="86"/>
      <c r="CLA10" s="86">
        <v>7</v>
      </c>
      <c r="CLB10" s="86"/>
      <c r="CLC10" s="86">
        <v>13</v>
      </c>
      <c r="CLD10" s="67"/>
      <c r="CLE10" s="67">
        <v>28.888888888888886</v>
      </c>
      <c r="CLF10" s="67"/>
      <c r="CLG10" s="86">
        <v>53.846153846153847</v>
      </c>
      <c r="CLL10" s="86"/>
      <c r="CLM10" s="62" t="s">
        <v>489</v>
      </c>
      <c r="CLN10" s="86"/>
      <c r="CLO10" s="86">
        <v>8</v>
      </c>
      <c r="CLP10" s="86"/>
      <c r="CLQ10" s="86">
        <v>13</v>
      </c>
      <c r="CLR10" s="67"/>
      <c r="CLS10" s="67">
        <v>28.888888888888886</v>
      </c>
      <c r="CLT10" s="67"/>
      <c r="CLU10" s="86">
        <v>61.53846153846154</v>
      </c>
      <c r="CLZ10" s="86"/>
      <c r="CMA10" s="62" t="s">
        <v>489</v>
      </c>
      <c r="CMB10" s="86"/>
      <c r="CMC10" s="86">
        <v>7</v>
      </c>
      <c r="CMD10" s="86"/>
      <c r="CME10" s="86">
        <v>13</v>
      </c>
      <c r="CMF10" s="67"/>
      <c r="CMG10" s="67">
        <v>28.888888888888886</v>
      </c>
      <c r="CMH10" s="67"/>
      <c r="CMI10" s="86">
        <v>53.846153846153847</v>
      </c>
      <c r="CMN10" s="86"/>
      <c r="CMO10" s="62" t="s">
        <v>489</v>
      </c>
      <c r="CMP10" s="86"/>
      <c r="CMQ10" s="86">
        <v>11</v>
      </c>
      <c r="CMR10" s="86"/>
      <c r="CMS10" s="86">
        <v>13</v>
      </c>
      <c r="CMT10" s="67"/>
      <c r="CMU10" s="67">
        <v>28.888888888888886</v>
      </c>
      <c r="CMV10" s="67"/>
      <c r="CMW10" s="86">
        <v>84.615384615384613</v>
      </c>
      <c r="CNB10" s="86"/>
      <c r="CNC10" s="62" t="s">
        <v>489</v>
      </c>
      <c r="CND10" s="86"/>
      <c r="CNE10" s="86">
        <v>6</v>
      </c>
      <c r="CNF10" s="86"/>
      <c r="CNG10" s="86">
        <v>13</v>
      </c>
      <c r="CNH10" s="67"/>
      <c r="CNI10" s="67">
        <v>28.888888888888886</v>
      </c>
      <c r="CNJ10" s="67"/>
      <c r="CNK10" s="86">
        <v>46.153846153846153</v>
      </c>
      <c r="CNP10" s="86"/>
      <c r="CNQ10" s="62" t="s">
        <v>489</v>
      </c>
      <c r="CNR10" s="86"/>
      <c r="CNS10" s="86">
        <v>10</v>
      </c>
      <c r="CNT10" s="86"/>
      <c r="CNU10" s="86">
        <v>13</v>
      </c>
      <c r="CNV10" s="67"/>
      <c r="CNW10" s="67">
        <v>28.888888888888886</v>
      </c>
      <c r="CNX10" s="67"/>
      <c r="CNY10" s="86">
        <v>76.923076923076934</v>
      </c>
      <c r="COD10" s="86"/>
      <c r="COE10" s="62" t="s">
        <v>489</v>
      </c>
      <c r="COF10" s="86"/>
      <c r="COG10" s="86">
        <v>8</v>
      </c>
      <c r="COH10" s="86"/>
      <c r="COI10" s="86">
        <v>13</v>
      </c>
      <c r="COJ10" s="67"/>
      <c r="COK10" s="67">
        <v>28.888888888888886</v>
      </c>
      <c r="COL10" s="67"/>
      <c r="COM10" s="86">
        <v>61.53846153846154</v>
      </c>
      <c r="COR10" s="86"/>
      <c r="COS10" s="62" t="s">
        <v>489</v>
      </c>
      <c r="COT10" s="86"/>
      <c r="COU10" s="86">
        <v>8</v>
      </c>
      <c r="COV10" s="86"/>
      <c r="COW10" s="86">
        <v>13</v>
      </c>
      <c r="COX10" s="67"/>
      <c r="COY10" s="67">
        <v>28.888888888888886</v>
      </c>
      <c r="COZ10" s="67"/>
      <c r="CPA10" s="86">
        <v>61.53846153846154</v>
      </c>
      <c r="CPF10" s="86"/>
      <c r="CPG10" s="62" t="s">
        <v>489</v>
      </c>
      <c r="CPH10" s="86"/>
      <c r="CPI10" s="86">
        <v>8</v>
      </c>
      <c r="CPJ10" s="86"/>
      <c r="CPK10" s="86">
        <v>13</v>
      </c>
      <c r="CPL10" s="67"/>
      <c r="CPM10" s="67">
        <v>28.888888888888886</v>
      </c>
      <c r="CPN10" s="67"/>
      <c r="CPO10" s="86">
        <v>61.53846153846154</v>
      </c>
      <c r="CPT10" s="86"/>
      <c r="CPU10" s="62" t="s">
        <v>489</v>
      </c>
      <c r="CPV10" s="86"/>
      <c r="CPW10" s="86">
        <v>10</v>
      </c>
      <c r="CPX10" s="86"/>
      <c r="CPY10" s="86">
        <v>13</v>
      </c>
      <c r="CPZ10" s="67"/>
      <c r="CQA10" s="67">
        <v>28.888888888888886</v>
      </c>
      <c r="CQB10" s="67"/>
      <c r="CQC10" s="86">
        <v>76.923076923076934</v>
      </c>
      <c r="CQH10" s="86"/>
      <c r="CQI10" s="62" t="s">
        <v>489</v>
      </c>
      <c r="CQJ10" s="86"/>
      <c r="CQK10" s="86">
        <v>10</v>
      </c>
      <c r="CQL10" s="86"/>
      <c r="CQM10" s="86">
        <v>13</v>
      </c>
      <c r="CQN10" s="67"/>
      <c r="CQO10" s="67">
        <v>28.888888888888886</v>
      </c>
      <c r="CQP10" s="67"/>
      <c r="CQQ10" s="86">
        <v>76.923076923076934</v>
      </c>
      <c r="CQV10" s="86"/>
      <c r="CQW10" s="62" t="s">
        <v>489</v>
      </c>
      <c r="CQX10" s="86"/>
      <c r="CQY10" s="86">
        <v>11</v>
      </c>
      <c r="CQZ10" s="86"/>
      <c r="CRA10" s="86">
        <v>13</v>
      </c>
      <c r="CRB10" s="67"/>
      <c r="CRC10" s="67">
        <v>28.888888888888886</v>
      </c>
      <c r="CRD10" s="67"/>
      <c r="CRE10" s="86">
        <v>84.615384615384613</v>
      </c>
      <c r="CRJ10" s="86"/>
      <c r="CRK10" s="62" t="s">
        <v>489</v>
      </c>
      <c r="CRL10" s="86"/>
      <c r="CRM10" s="86">
        <v>9</v>
      </c>
      <c r="CRN10" s="86"/>
      <c r="CRO10" s="86">
        <v>13</v>
      </c>
      <c r="CRP10" s="67"/>
      <c r="CRQ10" s="67">
        <v>28.888888888888886</v>
      </c>
      <c r="CRR10" s="67"/>
      <c r="CRS10" s="86">
        <v>69.230769230769226</v>
      </c>
      <c r="CRX10" s="86"/>
      <c r="CRY10" s="62" t="s">
        <v>489</v>
      </c>
      <c r="CRZ10" s="86"/>
      <c r="CSA10" s="86">
        <v>11</v>
      </c>
      <c r="CSB10" s="86"/>
      <c r="CSC10" s="86">
        <v>13</v>
      </c>
      <c r="CSD10" s="67"/>
      <c r="CSE10" s="67">
        <v>28.888888888888886</v>
      </c>
      <c r="CSF10" s="67"/>
      <c r="CSG10" s="86">
        <v>84.615384615384613</v>
      </c>
      <c r="CSL10" s="86"/>
      <c r="CSM10" s="62" t="s">
        <v>489</v>
      </c>
      <c r="CSN10" s="86"/>
      <c r="CSO10" s="86">
        <v>11</v>
      </c>
      <c r="CSP10" s="86"/>
      <c r="CSQ10" s="86">
        <v>13</v>
      </c>
      <c r="CSR10" s="67"/>
      <c r="CSS10" s="67">
        <v>28.888888888888886</v>
      </c>
      <c r="CST10" s="67"/>
      <c r="CSU10" s="86">
        <v>84.615384615384613</v>
      </c>
      <c r="CSZ10" s="86"/>
      <c r="CTA10" s="62" t="s">
        <v>489</v>
      </c>
      <c r="CTB10" s="86"/>
      <c r="CTC10" s="86">
        <v>5</v>
      </c>
      <c r="CTD10" s="86"/>
      <c r="CTE10" s="86">
        <v>13</v>
      </c>
      <c r="CTF10" s="67"/>
      <c r="CTG10" s="67">
        <v>28.888888888888886</v>
      </c>
      <c r="CTH10" s="67"/>
      <c r="CTI10" s="86">
        <v>38.461538461538467</v>
      </c>
      <c r="CTN10" s="86"/>
      <c r="CTO10" s="62" t="s">
        <v>489</v>
      </c>
      <c r="CTP10" s="86"/>
      <c r="CTQ10" s="86">
        <v>12</v>
      </c>
      <c r="CTR10" s="86"/>
      <c r="CTS10" s="86">
        <v>13</v>
      </c>
      <c r="CTT10" s="67"/>
      <c r="CTU10" s="67">
        <v>28.888888888888886</v>
      </c>
      <c r="CTV10" s="67"/>
      <c r="CTW10" s="86">
        <v>92.307692307692307</v>
      </c>
      <c r="CUB10" s="86"/>
      <c r="CUC10" s="62" t="s">
        <v>489</v>
      </c>
      <c r="CUD10" s="86"/>
      <c r="CUE10" s="86">
        <v>5</v>
      </c>
      <c r="CUF10" s="86"/>
      <c r="CUG10" s="86">
        <v>13</v>
      </c>
      <c r="CUH10" s="67"/>
      <c r="CUI10" s="67">
        <v>28.888888888888886</v>
      </c>
      <c r="CUJ10" s="67"/>
      <c r="CUK10" s="86">
        <v>38.461538461538467</v>
      </c>
      <c r="CUP10" s="86"/>
      <c r="CUQ10" s="62" t="s">
        <v>489</v>
      </c>
      <c r="CUR10" s="86"/>
      <c r="CUS10" s="86">
        <v>2</v>
      </c>
      <c r="CUT10" s="86"/>
      <c r="CUU10" s="86">
        <v>13</v>
      </c>
      <c r="CUV10" s="67"/>
      <c r="CUW10" s="67">
        <v>28.888888888888886</v>
      </c>
      <c r="CUX10" s="67"/>
      <c r="CUY10" s="86">
        <v>15.384615384615385</v>
      </c>
      <c r="CVD10" s="86"/>
      <c r="CVE10" s="62" t="s">
        <v>489</v>
      </c>
      <c r="CVF10" s="86"/>
      <c r="CVG10" s="86">
        <v>4</v>
      </c>
      <c r="CVH10" s="86"/>
      <c r="CVI10" s="86">
        <v>13</v>
      </c>
      <c r="CVJ10" s="67"/>
      <c r="CVK10" s="67">
        <v>28.888888888888886</v>
      </c>
      <c r="CVL10" s="67"/>
      <c r="CVM10" s="86">
        <v>30.76923076923077</v>
      </c>
      <c r="CVR10" s="86"/>
      <c r="CVS10" s="62" t="s">
        <v>489</v>
      </c>
      <c r="CVT10" s="86"/>
      <c r="CVU10" s="86">
        <v>7</v>
      </c>
      <c r="CVV10" s="86"/>
      <c r="CVW10" s="86">
        <v>9</v>
      </c>
      <c r="CVX10" s="67"/>
      <c r="CVY10" s="67">
        <v>20</v>
      </c>
      <c r="CVZ10" s="67"/>
      <c r="CWA10" s="86">
        <v>77.777777777777786</v>
      </c>
      <c r="CWF10" s="86"/>
      <c r="CWG10" s="62" t="s">
        <v>489</v>
      </c>
      <c r="CWH10" s="86"/>
      <c r="CWI10" s="86">
        <v>4</v>
      </c>
      <c r="CWJ10" s="86"/>
      <c r="CWK10" s="86">
        <v>9</v>
      </c>
      <c r="CWL10" s="67"/>
      <c r="CWM10" s="67">
        <v>20</v>
      </c>
      <c r="CWN10" s="67"/>
      <c r="CWO10" s="86">
        <v>44.444444444444443</v>
      </c>
      <c r="CWT10" s="86"/>
      <c r="CWU10" s="62" t="s">
        <v>489</v>
      </c>
      <c r="CWV10" s="86"/>
      <c r="CWW10" s="86">
        <v>6</v>
      </c>
      <c r="CWX10" s="86"/>
      <c r="CWY10" s="86">
        <v>9</v>
      </c>
      <c r="CWZ10" s="67"/>
      <c r="CXA10" s="67">
        <v>20</v>
      </c>
      <c r="CXB10" s="67"/>
      <c r="CXC10" s="86">
        <v>66.666666666666657</v>
      </c>
      <c r="CXH10" s="86"/>
      <c r="CXI10" s="62" t="s">
        <v>489</v>
      </c>
      <c r="CXJ10" s="86"/>
      <c r="CXK10" s="86">
        <v>6</v>
      </c>
      <c r="CXL10" s="86"/>
      <c r="CXM10" s="86">
        <v>9</v>
      </c>
      <c r="CXN10" s="67"/>
      <c r="CXO10" s="67">
        <v>20</v>
      </c>
      <c r="CXP10" s="67"/>
      <c r="CXQ10" s="86">
        <v>66.666666666666657</v>
      </c>
      <c r="CXV10" s="86"/>
      <c r="CXW10" s="62" t="s">
        <v>489</v>
      </c>
      <c r="CXX10" s="86"/>
      <c r="CXY10" s="86">
        <v>7</v>
      </c>
      <c r="CXZ10" s="86"/>
      <c r="CYA10" s="86">
        <v>9</v>
      </c>
      <c r="CYB10" s="67"/>
      <c r="CYC10" s="67">
        <v>20</v>
      </c>
      <c r="CYD10" s="67"/>
      <c r="CYE10" s="86">
        <v>77.777777777777786</v>
      </c>
      <c r="CYJ10" s="86"/>
      <c r="CYK10" s="62" t="s">
        <v>489</v>
      </c>
      <c r="CYL10" s="86"/>
      <c r="CYM10" s="86">
        <v>5</v>
      </c>
      <c r="CYN10" s="86"/>
      <c r="CYO10" s="86">
        <v>9</v>
      </c>
      <c r="CYP10" s="67"/>
      <c r="CYQ10" s="67">
        <v>20</v>
      </c>
      <c r="CYR10" s="67"/>
      <c r="CYS10" s="86">
        <v>55.555555555555557</v>
      </c>
      <c r="CYX10" s="86"/>
      <c r="CYY10" s="62" t="s">
        <v>489</v>
      </c>
      <c r="CYZ10" s="86"/>
      <c r="CZA10" s="86">
        <v>4</v>
      </c>
      <c r="CZB10" s="86"/>
      <c r="CZC10" s="86">
        <v>9</v>
      </c>
      <c r="CZD10" s="67"/>
      <c r="CZE10" s="67">
        <v>20</v>
      </c>
      <c r="CZF10" s="67"/>
      <c r="CZG10" s="86">
        <v>44.444444444444443</v>
      </c>
      <c r="CZL10" s="86"/>
      <c r="CZM10" s="62" t="s">
        <v>489</v>
      </c>
      <c r="CZN10" s="86"/>
      <c r="CZO10" s="86">
        <v>4</v>
      </c>
      <c r="CZP10" s="86"/>
      <c r="CZQ10" s="86">
        <v>9</v>
      </c>
      <c r="CZR10" s="67"/>
      <c r="CZS10" s="67">
        <v>20</v>
      </c>
      <c r="CZT10" s="67"/>
      <c r="CZU10" s="86">
        <v>44.444444444444443</v>
      </c>
      <c r="CZZ10" s="86"/>
      <c r="DAA10" s="62" t="s">
        <v>489</v>
      </c>
      <c r="DAB10" s="86"/>
      <c r="DAC10" s="86">
        <v>6</v>
      </c>
      <c r="DAD10" s="86"/>
      <c r="DAE10" s="86">
        <v>9</v>
      </c>
      <c r="DAF10" s="67"/>
      <c r="DAG10" s="67">
        <v>20</v>
      </c>
      <c r="DAH10" s="67"/>
      <c r="DAI10" s="86">
        <v>66.666666666666657</v>
      </c>
      <c r="DAN10" s="86"/>
      <c r="DAO10" s="62" t="s">
        <v>489</v>
      </c>
      <c r="DAP10" s="86"/>
      <c r="DAQ10" s="86">
        <v>9</v>
      </c>
      <c r="DAR10" s="86"/>
      <c r="DAS10" s="86">
        <v>9</v>
      </c>
      <c r="DAT10" s="67"/>
      <c r="DAU10" s="67">
        <v>20</v>
      </c>
      <c r="DAV10" s="67"/>
      <c r="DAW10" s="86">
        <v>100</v>
      </c>
      <c r="DBB10" s="86"/>
      <c r="DBC10" s="62" t="s">
        <v>489</v>
      </c>
      <c r="DBD10" s="86"/>
      <c r="DBE10" s="86">
        <v>8</v>
      </c>
      <c r="DBF10" s="86"/>
      <c r="DBG10" s="86">
        <v>10</v>
      </c>
      <c r="DBH10" s="67"/>
      <c r="DBI10" s="67">
        <v>22.222222222222221</v>
      </c>
      <c r="DBJ10" s="67"/>
      <c r="DBK10" s="86">
        <v>80</v>
      </c>
      <c r="DBP10" s="86"/>
      <c r="DBQ10" s="62" t="s">
        <v>489</v>
      </c>
      <c r="DBR10" s="86"/>
      <c r="DBS10" s="86">
        <v>11</v>
      </c>
      <c r="DBT10" s="86"/>
      <c r="DBU10" s="86">
        <v>14</v>
      </c>
      <c r="DBV10" s="67"/>
      <c r="DBW10" s="67">
        <v>31.111111111111111</v>
      </c>
      <c r="DBX10" s="67"/>
      <c r="DBY10" s="86">
        <v>78.571428571428569</v>
      </c>
      <c r="DCD10" s="86"/>
      <c r="DCE10" s="62" t="s">
        <v>489</v>
      </c>
      <c r="DCF10" s="86"/>
      <c r="DCG10" s="86">
        <v>13</v>
      </c>
      <c r="DCH10" s="86"/>
      <c r="DCI10" s="86">
        <v>13</v>
      </c>
      <c r="DCJ10" s="67"/>
      <c r="DCK10" s="67">
        <v>28.888888888888886</v>
      </c>
      <c r="DCL10" s="67"/>
      <c r="DCM10" s="86">
        <v>100</v>
      </c>
      <c r="DCR10" s="86"/>
      <c r="DCS10" s="62" t="s">
        <v>489</v>
      </c>
      <c r="DCT10" s="86"/>
      <c r="DCU10" s="86">
        <v>11</v>
      </c>
      <c r="DCV10" s="86"/>
      <c r="DCW10" s="86">
        <v>13</v>
      </c>
      <c r="DCX10" s="67"/>
      <c r="DCY10" s="67">
        <v>28.888888888888886</v>
      </c>
      <c r="DCZ10" s="67"/>
      <c r="DDA10" s="86">
        <v>84.615384615384613</v>
      </c>
      <c r="DDF10" s="86"/>
      <c r="DDG10" s="62" t="s">
        <v>489</v>
      </c>
      <c r="DDH10" s="86"/>
      <c r="DDI10" s="86">
        <v>10</v>
      </c>
      <c r="DDJ10" s="86"/>
      <c r="DDK10" s="86">
        <v>13</v>
      </c>
      <c r="DDL10" s="67"/>
      <c r="DDM10" s="67">
        <v>28.888888888888886</v>
      </c>
      <c r="DDN10" s="67"/>
      <c r="DDO10" s="86">
        <v>76.923076923076934</v>
      </c>
      <c r="DDT10" s="86"/>
      <c r="DDU10" s="62" t="s">
        <v>489</v>
      </c>
      <c r="DDV10" s="86"/>
      <c r="DDW10" s="86">
        <v>4</v>
      </c>
      <c r="DDX10" s="86"/>
      <c r="DDY10" s="86">
        <v>13</v>
      </c>
      <c r="DDZ10" s="67"/>
      <c r="DEA10" s="67">
        <v>28.888888888888886</v>
      </c>
      <c r="DEB10" s="67"/>
      <c r="DEC10" s="86">
        <v>30.76923076923077</v>
      </c>
      <c r="DEH10" s="86"/>
      <c r="DEI10" s="62" t="s">
        <v>489</v>
      </c>
      <c r="DEJ10" s="86"/>
      <c r="DEK10" s="86">
        <v>11</v>
      </c>
      <c r="DEL10" s="86"/>
      <c r="DEM10" s="86">
        <v>13</v>
      </c>
      <c r="DEN10" s="67"/>
      <c r="DEO10" s="67">
        <v>28.888888888888886</v>
      </c>
      <c r="DEP10" s="67"/>
      <c r="DEQ10" s="86">
        <v>84.615384615384613</v>
      </c>
      <c r="DEV10" s="86"/>
      <c r="DEW10" s="62" t="s">
        <v>489</v>
      </c>
      <c r="DEX10" s="86"/>
      <c r="DEY10" s="86">
        <v>0</v>
      </c>
      <c r="DEZ10" s="86"/>
      <c r="DFA10" s="86">
        <v>13</v>
      </c>
      <c r="DFB10" s="67"/>
      <c r="DFC10" s="67">
        <v>28.888888888888886</v>
      </c>
      <c r="DFD10" s="67"/>
      <c r="DFE10" s="86">
        <v>0</v>
      </c>
      <c r="DFJ10" s="86"/>
      <c r="DFK10" s="62" t="s">
        <v>489</v>
      </c>
      <c r="DFL10" s="86"/>
      <c r="DFM10" s="86">
        <v>9</v>
      </c>
      <c r="DFN10" s="86"/>
      <c r="DFO10" s="86">
        <v>13</v>
      </c>
      <c r="DFP10" s="67"/>
      <c r="DFQ10" s="67">
        <v>28.888888888888886</v>
      </c>
      <c r="DFR10" s="67"/>
      <c r="DFS10" s="86">
        <v>69.230769230769226</v>
      </c>
      <c r="DFX10" s="86"/>
      <c r="DFY10" s="62" t="s">
        <v>489</v>
      </c>
      <c r="DFZ10" s="86"/>
      <c r="DGA10" s="86">
        <v>5</v>
      </c>
      <c r="DGB10" s="86"/>
      <c r="DGC10" s="86">
        <v>13</v>
      </c>
      <c r="DGD10" s="67"/>
      <c r="DGE10" s="67">
        <v>28.888888888888886</v>
      </c>
      <c r="DGF10" s="67"/>
      <c r="DGG10" s="86">
        <v>38.461538461538467</v>
      </c>
      <c r="DGL10" s="86"/>
      <c r="DGM10" s="62" t="s">
        <v>489</v>
      </c>
      <c r="DGN10" s="86"/>
      <c r="DGO10" s="86">
        <v>10</v>
      </c>
      <c r="DGP10" s="86"/>
      <c r="DGQ10" s="86">
        <v>13</v>
      </c>
      <c r="DGR10" s="67"/>
      <c r="DGS10" s="67">
        <v>28.888888888888886</v>
      </c>
      <c r="DGT10" s="67"/>
      <c r="DGU10" s="86">
        <v>76.923076923076934</v>
      </c>
      <c r="DGZ10" s="86"/>
      <c r="DHA10" s="62" t="s">
        <v>489</v>
      </c>
      <c r="DHB10" s="86"/>
      <c r="DHC10" s="86">
        <v>11</v>
      </c>
      <c r="DHD10" s="86"/>
      <c r="DHE10" s="86">
        <v>13</v>
      </c>
      <c r="DHF10" s="67"/>
      <c r="DHG10" s="67">
        <v>28.888888888888886</v>
      </c>
      <c r="DHH10" s="67"/>
      <c r="DHI10" s="86">
        <v>84.615384615384613</v>
      </c>
      <c r="DHN10" s="86"/>
      <c r="DHO10" s="62" t="s">
        <v>489</v>
      </c>
      <c r="DHP10" s="86"/>
      <c r="DHQ10" s="86">
        <v>13</v>
      </c>
      <c r="DHR10" s="86"/>
      <c r="DHS10" s="86">
        <v>13</v>
      </c>
      <c r="DHT10" s="67"/>
      <c r="DHU10" s="67">
        <v>28.888888888888886</v>
      </c>
      <c r="DHV10" s="67"/>
      <c r="DHW10" s="86">
        <v>100</v>
      </c>
      <c r="DIB10" s="86"/>
      <c r="DIC10" s="62" t="s">
        <v>489</v>
      </c>
      <c r="DID10" s="86"/>
      <c r="DIE10" s="86">
        <v>9</v>
      </c>
      <c r="DIF10" s="86"/>
      <c r="DIG10" s="86">
        <v>13</v>
      </c>
      <c r="DIH10" s="67"/>
      <c r="DII10" s="67">
        <v>28.888888888888886</v>
      </c>
      <c r="DIJ10" s="67"/>
      <c r="DIK10" s="86">
        <v>69.230769230769226</v>
      </c>
      <c r="DIP10" s="86"/>
      <c r="DIQ10" s="62" t="s">
        <v>489</v>
      </c>
      <c r="DIR10" s="86"/>
      <c r="DIS10" s="86">
        <v>6</v>
      </c>
      <c r="DIT10" s="86"/>
      <c r="DIU10" s="86">
        <v>13</v>
      </c>
      <c r="DIV10" s="67"/>
      <c r="DIW10" s="67">
        <v>28.888888888888886</v>
      </c>
      <c r="DIX10" s="67"/>
      <c r="DIY10" s="86">
        <v>46.153846153846153</v>
      </c>
      <c r="DJD10" s="86"/>
      <c r="DJE10" s="62" t="s">
        <v>489</v>
      </c>
      <c r="DJF10" s="86"/>
      <c r="DJG10" s="86">
        <v>5</v>
      </c>
      <c r="DJH10" s="86"/>
      <c r="DJI10" s="86">
        <v>13</v>
      </c>
      <c r="DJJ10" s="67"/>
      <c r="DJK10" s="67">
        <v>28.888888888888886</v>
      </c>
      <c r="DJL10" s="67"/>
      <c r="DJM10" s="86">
        <v>38.461538461538467</v>
      </c>
      <c r="DJR10" s="86"/>
      <c r="DJS10" s="62" t="s">
        <v>489</v>
      </c>
      <c r="DJT10" s="86"/>
      <c r="DJU10" s="86">
        <v>3</v>
      </c>
      <c r="DJV10" s="86"/>
      <c r="DJW10" s="86">
        <v>13</v>
      </c>
      <c r="DJX10" s="67"/>
      <c r="DJY10" s="67">
        <v>28.888888888888886</v>
      </c>
      <c r="DJZ10" s="67"/>
      <c r="DKA10" s="86">
        <v>23.076923076923077</v>
      </c>
      <c r="DKF10" s="86"/>
      <c r="DKG10" s="62" t="s">
        <v>489</v>
      </c>
      <c r="DKH10" s="86"/>
      <c r="DKI10" s="86">
        <v>3</v>
      </c>
      <c r="DKJ10" s="86"/>
      <c r="DKK10" s="86">
        <v>13</v>
      </c>
      <c r="DKL10" s="67"/>
      <c r="DKM10" s="67">
        <v>28.888888888888886</v>
      </c>
      <c r="DKN10" s="67"/>
      <c r="DKO10" s="86">
        <v>23.076923076923077</v>
      </c>
      <c r="DKT10" s="86"/>
      <c r="DKU10" s="62" t="s">
        <v>489</v>
      </c>
      <c r="DKV10" s="86"/>
      <c r="DKW10" s="86">
        <v>4</v>
      </c>
      <c r="DKX10" s="86"/>
      <c r="DKY10" s="86">
        <v>13</v>
      </c>
      <c r="DKZ10" s="67"/>
      <c r="DLA10" s="67">
        <v>28.888888888888886</v>
      </c>
      <c r="DLB10" s="67"/>
      <c r="DLC10" s="86">
        <v>30.76923076923077</v>
      </c>
      <c r="DLH10" s="86"/>
      <c r="DLI10" s="62" t="s">
        <v>489</v>
      </c>
      <c r="DLJ10" s="86"/>
      <c r="DLK10" s="86">
        <v>4</v>
      </c>
      <c r="DLL10" s="86"/>
      <c r="DLM10" s="86">
        <v>13</v>
      </c>
      <c r="DLN10" s="67"/>
      <c r="DLO10" s="67">
        <v>28.888888888888886</v>
      </c>
      <c r="DLP10" s="67"/>
      <c r="DLQ10" s="86">
        <v>30.76923076923077</v>
      </c>
      <c r="DLV10" s="86"/>
      <c r="DLW10" s="62" t="s">
        <v>489</v>
      </c>
      <c r="DLX10" s="86"/>
      <c r="DLY10" s="86">
        <v>5</v>
      </c>
      <c r="DLZ10" s="86"/>
      <c r="DMA10" s="86">
        <v>13</v>
      </c>
      <c r="DMB10" s="67"/>
      <c r="DMC10" s="67">
        <v>28.888888888888886</v>
      </c>
      <c r="DMD10" s="67"/>
      <c r="DME10" s="86">
        <v>38.461538461538467</v>
      </c>
      <c r="DMJ10" s="86"/>
      <c r="DMK10" s="62" t="s">
        <v>489</v>
      </c>
      <c r="DML10" s="86"/>
      <c r="DMM10" s="86">
        <v>5</v>
      </c>
      <c r="DMN10" s="86"/>
      <c r="DMO10" s="86">
        <v>13</v>
      </c>
      <c r="DMP10" s="67"/>
      <c r="DMQ10" s="67">
        <v>28.888888888888886</v>
      </c>
      <c r="DMR10" s="67"/>
      <c r="DMS10" s="86">
        <v>38.461538461538467</v>
      </c>
      <c r="DMX10" s="86"/>
      <c r="DMY10" s="62" t="s">
        <v>489</v>
      </c>
      <c r="DMZ10" s="86"/>
      <c r="DNA10" s="86">
        <v>8</v>
      </c>
      <c r="DNB10" s="86"/>
      <c r="DNC10" s="86">
        <v>13</v>
      </c>
      <c r="DND10" s="67"/>
      <c r="DNE10" s="67">
        <v>28.888888888888886</v>
      </c>
      <c r="DNF10" s="67"/>
      <c r="DNG10" s="86">
        <v>61.53846153846154</v>
      </c>
      <c r="DNL10" s="86"/>
      <c r="DNM10" s="62" t="s">
        <v>489</v>
      </c>
      <c r="DNN10" s="86"/>
      <c r="DNO10" s="86">
        <v>7</v>
      </c>
      <c r="DNP10" s="86"/>
      <c r="DNQ10" s="86">
        <v>13</v>
      </c>
      <c r="DNR10" s="67"/>
      <c r="DNS10" s="67">
        <v>28.888888888888886</v>
      </c>
      <c r="DNT10" s="67"/>
      <c r="DNU10" s="86">
        <v>53.846153846153847</v>
      </c>
      <c r="DNZ10" s="86"/>
      <c r="DOA10" s="62" t="s">
        <v>489</v>
      </c>
      <c r="DOB10" s="86"/>
      <c r="DOC10" s="86">
        <v>6</v>
      </c>
      <c r="DOD10" s="86"/>
      <c r="DOE10" s="86">
        <v>13</v>
      </c>
      <c r="DOF10" s="67"/>
      <c r="DOG10" s="67">
        <v>28.888888888888886</v>
      </c>
      <c r="DOH10" s="67"/>
      <c r="DOI10" s="86">
        <v>46.153846153846153</v>
      </c>
      <c r="DON10" s="86"/>
      <c r="DOO10" s="62" t="s">
        <v>489</v>
      </c>
      <c r="DOP10" s="86"/>
      <c r="DOQ10" s="86">
        <v>5</v>
      </c>
      <c r="DOR10" s="86"/>
      <c r="DOS10" s="86">
        <v>13</v>
      </c>
      <c r="DOT10" s="67"/>
      <c r="DOU10" s="67">
        <v>28.888888888888886</v>
      </c>
      <c r="DOV10" s="67"/>
      <c r="DOW10" s="86">
        <v>38.461538461538467</v>
      </c>
      <c r="DPB10" s="86"/>
      <c r="DPC10" s="62" t="s">
        <v>489</v>
      </c>
      <c r="DPD10" s="86"/>
      <c r="DPE10" s="86">
        <v>5</v>
      </c>
      <c r="DPF10" s="86"/>
      <c r="DPG10" s="86">
        <v>13</v>
      </c>
      <c r="DPH10" s="67"/>
      <c r="DPI10" s="67">
        <v>28.888888888888886</v>
      </c>
      <c r="DPJ10" s="67"/>
      <c r="DPK10" s="86">
        <v>38.461538461538467</v>
      </c>
      <c r="DPP10" s="86"/>
      <c r="DPQ10" s="62" t="s">
        <v>489</v>
      </c>
      <c r="DPR10" s="86"/>
      <c r="DPS10" s="86">
        <v>4</v>
      </c>
      <c r="DPT10" s="86"/>
      <c r="DPU10" s="86">
        <v>13</v>
      </c>
      <c r="DPV10" s="67"/>
      <c r="DPW10" s="67">
        <v>28.888888888888886</v>
      </c>
      <c r="DPX10" s="67"/>
      <c r="DPY10" s="86">
        <v>30.76923076923077</v>
      </c>
      <c r="DQD10" s="86"/>
      <c r="DQE10" s="62" t="s">
        <v>489</v>
      </c>
      <c r="DQF10" s="86"/>
      <c r="DQG10" s="86">
        <v>6</v>
      </c>
      <c r="DQH10" s="86"/>
      <c r="DQI10" s="86">
        <v>13</v>
      </c>
      <c r="DQJ10" s="67"/>
      <c r="DQK10" s="67">
        <v>28.888888888888886</v>
      </c>
      <c r="DQL10" s="67"/>
      <c r="DQM10" s="86">
        <v>46.153846153846153</v>
      </c>
      <c r="DQR10" s="86"/>
      <c r="DQS10" s="62" t="s">
        <v>489</v>
      </c>
      <c r="DQT10" s="86"/>
      <c r="DQU10" s="86">
        <v>5</v>
      </c>
      <c r="DQV10" s="86"/>
      <c r="DQW10" s="86">
        <v>13</v>
      </c>
      <c r="DQX10" s="67"/>
      <c r="DQY10" s="67">
        <v>28.888888888888886</v>
      </c>
      <c r="DQZ10" s="67"/>
      <c r="DRA10" s="86">
        <v>38.461538461538467</v>
      </c>
      <c r="DRF10" s="86"/>
      <c r="DRG10" s="62" t="s">
        <v>489</v>
      </c>
      <c r="DRH10" s="86"/>
      <c r="DRI10" s="86">
        <v>3</v>
      </c>
      <c r="DRJ10" s="86"/>
      <c r="DRK10" s="86">
        <v>13</v>
      </c>
      <c r="DRL10" s="67"/>
      <c r="DRM10" s="67">
        <v>28.888888888888886</v>
      </c>
      <c r="DRN10" s="67"/>
      <c r="DRO10" s="86">
        <v>23.076923076923077</v>
      </c>
      <c r="DRT10" s="86"/>
      <c r="DRU10" s="62" t="s">
        <v>489</v>
      </c>
      <c r="DRV10" s="86"/>
      <c r="DRW10" s="86">
        <v>3</v>
      </c>
      <c r="DRX10" s="86"/>
      <c r="DRY10" s="86">
        <v>13</v>
      </c>
      <c r="DRZ10" s="67"/>
      <c r="DSA10" s="67">
        <v>28.888888888888886</v>
      </c>
      <c r="DSB10" s="67"/>
      <c r="DSC10" s="86">
        <v>23.076923076923077</v>
      </c>
      <c r="DSH10" s="86"/>
      <c r="DSI10" s="62" t="s">
        <v>489</v>
      </c>
      <c r="DSJ10" s="86"/>
      <c r="DSK10" s="86">
        <v>3</v>
      </c>
      <c r="DSL10" s="86"/>
      <c r="DSM10" s="86">
        <v>13</v>
      </c>
      <c r="DSN10" s="67"/>
      <c r="DSO10" s="67">
        <v>28.888888888888886</v>
      </c>
      <c r="DSP10" s="67"/>
      <c r="DSQ10" s="86">
        <v>23.076923076923077</v>
      </c>
      <c r="DSV10" s="86"/>
      <c r="DSW10" s="62" t="s">
        <v>489</v>
      </c>
      <c r="DSX10" s="86"/>
      <c r="DSY10" s="86">
        <v>5</v>
      </c>
      <c r="DSZ10" s="86"/>
      <c r="DTA10" s="86">
        <v>13</v>
      </c>
      <c r="DTB10" s="67"/>
      <c r="DTC10" s="67">
        <v>28.888888888888886</v>
      </c>
      <c r="DTD10" s="67"/>
      <c r="DTE10" s="86">
        <v>38.461538461538467</v>
      </c>
      <c r="DTJ10" s="86"/>
      <c r="DTK10" s="62" t="s">
        <v>489</v>
      </c>
      <c r="DTL10" s="86"/>
      <c r="DTM10" s="86">
        <v>13</v>
      </c>
      <c r="DTN10" s="86"/>
      <c r="DTO10" s="86">
        <v>13</v>
      </c>
      <c r="DTP10" s="67"/>
      <c r="DTQ10" s="67">
        <v>24.074074074074073</v>
      </c>
      <c r="DTR10" s="67"/>
      <c r="DTS10" s="86">
        <v>100</v>
      </c>
      <c r="DTX10" s="86"/>
      <c r="DTY10" s="62" t="s">
        <v>489</v>
      </c>
      <c r="DTZ10" s="86"/>
      <c r="DUA10" s="86">
        <v>9</v>
      </c>
      <c r="DUB10" s="86"/>
      <c r="DUC10" s="86">
        <v>13</v>
      </c>
      <c r="DUD10" s="67"/>
      <c r="DUE10" s="67">
        <v>24.074074074074073</v>
      </c>
      <c r="DUF10" s="67"/>
      <c r="DUG10" s="86">
        <v>69.230769230769226</v>
      </c>
      <c r="DUL10" s="86"/>
      <c r="DUM10" s="62" t="s">
        <v>489</v>
      </c>
      <c r="DUN10" s="86"/>
      <c r="DUO10" s="86">
        <v>13</v>
      </c>
      <c r="DUP10" s="86"/>
      <c r="DUQ10" s="86">
        <v>13</v>
      </c>
      <c r="DUR10" s="67"/>
      <c r="DUS10" s="67">
        <v>24.074074074074073</v>
      </c>
      <c r="DUT10" s="67"/>
      <c r="DUU10" s="86">
        <v>100</v>
      </c>
      <c r="DUZ10" s="86"/>
      <c r="DVA10" s="62" t="s">
        <v>489</v>
      </c>
      <c r="DVB10" s="86"/>
      <c r="DVC10" s="86">
        <v>3</v>
      </c>
      <c r="DVD10" s="86"/>
      <c r="DVE10" s="86">
        <v>13</v>
      </c>
      <c r="DVF10" s="67"/>
      <c r="DVG10" s="67">
        <v>24.074074074074073</v>
      </c>
      <c r="DVH10" s="67"/>
      <c r="DVI10" s="86">
        <v>23.076923076923077</v>
      </c>
      <c r="DVN10" s="86"/>
      <c r="DVO10" s="62" t="s">
        <v>489</v>
      </c>
      <c r="DVP10" s="86"/>
      <c r="DVQ10" s="86">
        <v>12</v>
      </c>
      <c r="DVR10" s="86"/>
      <c r="DVS10" s="86">
        <v>13</v>
      </c>
      <c r="DVT10" s="67"/>
      <c r="DVU10" s="67">
        <v>24.074074074074073</v>
      </c>
      <c r="DVV10" s="67"/>
      <c r="DVW10" s="86">
        <v>92.307692307692307</v>
      </c>
      <c r="DWB10" s="86"/>
      <c r="DWC10" s="62" t="s">
        <v>489</v>
      </c>
      <c r="DWD10" s="86"/>
      <c r="DWE10" s="86">
        <v>9</v>
      </c>
      <c r="DWF10" s="86"/>
      <c r="DWG10" s="86">
        <v>13</v>
      </c>
      <c r="DWH10" s="67"/>
      <c r="DWI10" s="67">
        <v>24.074074074074073</v>
      </c>
      <c r="DWJ10" s="67"/>
      <c r="DWK10" s="86">
        <v>69.230769230769226</v>
      </c>
      <c r="DWP10" s="86"/>
      <c r="DWQ10" s="62" t="s">
        <v>489</v>
      </c>
      <c r="DWR10" s="86"/>
      <c r="DWS10" s="86">
        <v>9</v>
      </c>
      <c r="DWT10" s="86"/>
      <c r="DWU10" s="86">
        <v>13</v>
      </c>
      <c r="DWV10" s="67"/>
      <c r="DWW10" s="67">
        <v>24.074074074074073</v>
      </c>
      <c r="DWX10" s="67"/>
      <c r="DWY10" s="86">
        <v>69.230769230769226</v>
      </c>
      <c r="DXD10" s="86"/>
      <c r="DXE10" s="62" t="s">
        <v>489</v>
      </c>
      <c r="DXF10" s="86"/>
      <c r="DXG10" s="86">
        <v>8</v>
      </c>
      <c r="DXH10" s="86"/>
      <c r="DXI10" s="86">
        <v>13</v>
      </c>
      <c r="DXJ10" s="67"/>
      <c r="DXK10" s="67">
        <v>24.074074074074073</v>
      </c>
      <c r="DXL10" s="67"/>
      <c r="DXM10" s="86">
        <v>61.53846153846154</v>
      </c>
      <c r="DXR10" s="86"/>
      <c r="DXS10" s="62" t="s">
        <v>489</v>
      </c>
      <c r="DXT10" s="86"/>
      <c r="DXU10" s="86">
        <v>8</v>
      </c>
      <c r="DXV10" s="86"/>
      <c r="DXW10" s="86">
        <v>13</v>
      </c>
      <c r="DXX10" s="67"/>
      <c r="DXY10" s="67">
        <v>24.074074074074073</v>
      </c>
      <c r="DXZ10" s="67"/>
      <c r="DYA10" s="86">
        <v>61.53846153846154</v>
      </c>
      <c r="DYF10" s="86"/>
      <c r="DYG10" s="62" t="s">
        <v>489</v>
      </c>
      <c r="DYH10" s="86"/>
      <c r="DYI10" s="86">
        <v>6</v>
      </c>
      <c r="DYJ10" s="86"/>
      <c r="DYK10" s="86">
        <v>13</v>
      </c>
      <c r="DYL10" s="67"/>
      <c r="DYM10" s="67">
        <v>24.074074074074073</v>
      </c>
      <c r="DYN10" s="67"/>
      <c r="DYO10" s="86">
        <v>46.153846153846153</v>
      </c>
      <c r="DYT10" s="86"/>
      <c r="DYU10" s="62" t="s">
        <v>489</v>
      </c>
      <c r="DYV10" s="86"/>
      <c r="DYW10" s="86">
        <v>11</v>
      </c>
      <c r="DYX10" s="86"/>
      <c r="DYY10" s="86">
        <v>13</v>
      </c>
      <c r="DYZ10" s="67"/>
      <c r="DZA10" s="67">
        <v>24.074074074074073</v>
      </c>
      <c r="DZB10" s="67"/>
      <c r="DZC10" s="86">
        <v>84.615384615384613</v>
      </c>
      <c r="DZH10" s="86"/>
      <c r="DZI10" s="62" t="s">
        <v>489</v>
      </c>
      <c r="DZJ10" s="86"/>
      <c r="DZK10" s="86">
        <v>8</v>
      </c>
      <c r="DZL10" s="86"/>
      <c r="DZM10" s="86">
        <v>13</v>
      </c>
      <c r="DZN10" s="67"/>
      <c r="DZO10" s="67">
        <v>24.074074074074073</v>
      </c>
      <c r="DZP10" s="67"/>
      <c r="DZQ10" s="86">
        <v>61.53846153846154</v>
      </c>
      <c r="DZV10" s="86"/>
      <c r="DZW10" s="62" t="s">
        <v>489</v>
      </c>
      <c r="DZX10" s="86"/>
      <c r="DZY10" s="86">
        <v>7</v>
      </c>
      <c r="DZZ10" s="86"/>
      <c r="EAA10" s="86">
        <v>13</v>
      </c>
      <c r="EAB10" s="67"/>
      <c r="EAC10" s="67">
        <v>24.074074074074073</v>
      </c>
      <c r="EAD10" s="67"/>
      <c r="EAE10" s="86">
        <v>53.846153846153847</v>
      </c>
      <c r="EAJ10" s="86"/>
      <c r="EAK10" s="62" t="s">
        <v>489</v>
      </c>
      <c r="EAL10" s="86"/>
      <c r="EAM10" s="86">
        <v>4</v>
      </c>
      <c r="EAN10" s="86"/>
      <c r="EAO10" s="86">
        <v>13</v>
      </c>
      <c r="EAP10" s="67"/>
      <c r="EAQ10" s="67">
        <v>24.074074074074073</v>
      </c>
      <c r="EAR10" s="67"/>
      <c r="EAS10" s="86">
        <v>30.76923076923077</v>
      </c>
      <c r="EAX10" s="86"/>
      <c r="EAY10" s="62" t="s">
        <v>489</v>
      </c>
      <c r="EAZ10" s="86"/>
      <c r="EBA10" s="86">
        <v>7</v>
      </c>
      <c r="EBB10" s="86"/>
      <c r="EBC10" s="86">
        <v>13</v>
      </c>
      <c r="EBD10" s="67"/>
      <c r="EBE10" s="67">
        <v>24.074074074074073</v>
      </c>
      <c r="EBF10" s="67"/>
      <c r="EBG10" s="86">
        <v>53.846153846153847</v>
      </c>
      <c r="EBL10" s="86"/>
      <c r="EBM10" s="62" t="s">
        <v>489</v>
      </c>
      <c r="EBN10" s="86"/>
      <c r="EBO10" s="86">
        <v>4</v>
      </c>
      <c r="EBP10" s="86"/>
      <c r="EBQ10" s="86">
        <v>13</v>
      </c>
      <c r="EBR10" s="67"/>
      <c r="EBS10" s="67">
        <v>24.074074074074073</v>
      </c>
      <c r="EBT10" s="67"/>
      <c r="EBU10" s="86">
        <v>30.76923076923077</v>
      </c>
      <c r="EBZ10" s="86"/>
      <c r="ECA10" s="62" t="s">
        <v>489</v>
      </c>
      <c r="ECB10" s="86"/>
      <c r="ECC10" s="86">
        <v>5</v>
      </c>
      <c r="ECD10" s="86"/>
      <c r="ECE10" s="86">
        <v>13</v>
      </c>
      <c r="ECF10" s="67"/>
      <c r="ECG10" s="67">
        <v>24.074074074074073</v>
      </c>
      <c r="ECH10" s="67"/>
      <c r="ECI10" s="86">
        <v>38.461538461538467</v>
      </c>
      <c r="ECN10" s="86"/>
      <c r="ECO10" s="62" t="s">
        <v>489</v>
      </c>
      <c r="ECP10" s="86"/>
      <c r="ECQ10" s="86">
        <v>5</v>
      </c>
      <c r="ECR10" s="86"/>
      <c r="ECS10" s="86">
        <v>13</v>
      </c>
      <c r="ECT10" s="67"/>
      <c r="ECU10" s="67">
        <v>24.074074074074073</v>
      </c>
      <c r="ECV10" s="67"/>
      <c r="ECW10" s="86">
        <v>38.461538461538467</v>
      </c>
      <c r="EDB10" s="86"/>
      <c r="EDC10" s="62" t="s">
        <v>489</v>
      </c>
      <c r="EDD10" s="86"/>
      <c r="EDE10" s="86">
        <v>9</v>
      </c>
      <c r="EDF10" s="86"/>
      <c r="EDG10" s="86">
        <v>13</v>
      </c>
      <c r="EDH10" s="67"/>
      <c r="EDI10" s="67">
        <v>24.074074074074073</v>
      </c>
      <c r="EDJ10" s="67"/>
      <c r="EDK10" s="86">
        <v>69.230769230769226</v>
      </c>
      <c r="EDP10" s="86"/>
      <c r="EDQ10" s="62" t="s">
        <v>489</v>
      </c>
      <c r="EDR10" s="86"/>
      <c r="EDS10" s="86">
        <v>5</v>
      </c>
      <c r="EDT10" s="86"/>
      <c r="EDU10" s="86">
        <v>13</v>
      </c>
      <c r="EDV10" s="67"/>
      <c r="EDW10" s="67">
        <v>24.074074074074073</v>
      </c>
      <c r="EDX10" s="67"/>
      <c r="EDY10" s="86">
        <v>38.461538461538467</v>
      </c>
      <c r="EED10" s="86"/>
      <c r="EEE10" s="62" t="s">
        <v>489</v>
      </c>
      <c r="EEF10" s="86"/>
      <c r="EEG10" s="86">
        <v>7</v>
      </c>
      <c r="EEH10" s="86"/>
      <c r="EEI10" s="86">
        <v>13</v>
      </c>
      <c r="EEJ10" s="67"/>
      <c r="EEK10" s="67">
        <v>24.074074074074073</v>
      </c>
      <c r="EEL10" s="67"/>
      <c r="EEM10" s="86">
        <v>53.846153846153847</v>
      </c>
      <c r="EER10" s="86"/>
      <c r="EES10" s="62" t="s">
        <v>489</v>
      </c>
      <c r="EET10" s="86"/>
      <c r="EEU10" s="86">
        <v>8</v>
      </c>
      <c r="EEV10" s="86"/>
      <c r="EEW10" s="86">
        <v>13</v>
      </c>
      <c r="EEX10" s="67"/>
      <c r="EEY10" s="67">
        <v>24.074074074074073</v>
      </c>
      <c r="EEZ10" s="67"/>
      <c r="EFA10" s="86">
        <v>61.53846153846154</v>
      </c>
      <c r="EFF10" s="86"/>
      <c r="EFG10" s="62" t="s">
        <v>489</v>
      </c>
      <c r="EFH10" s="86"/>
      <c r="EFI10" s="86">
        <v>6</v>
      </c>
      <c r="EFJ10" s="86"/>
      <c r="EFK10" s="86">
        <v>13</v>
      </c>
      <c r="EFL10" s="67"/>
      <c r="EFM10" s="67">
        <v>24.074074074074073</v>
      </c>
      <c r="EFN10" s="67"/>
      <c r="EFO10" s="86">
        <v>46.153846153846153</v>
      </c>
      <c r="EFT10" s="86"/>
      <c r="EFU10" s="62" t="s">
        <v>489</v>
      </c>
      <c r="EFV10" s="86"/>
      <c r="EFW10" s="86">
        <v>9</v>
      </c>
      <c r="EFX10" s="86"/>
      <c r="EFY10" s="86">
        <v>13</v>
      </c>
      <c r="EFZ10" s="67"/>
      <c r="EGA10" s="67">
        <v>24.074074074074073</v>
      </c>
      <c r="EGB10" s="67"/>
      <c r="EGC10" s="86">
        <v>69.230769230769226</v>
      </c>
      <c r="EGH10" s="86"/>
      <c r="EGI10" s="62" t="s">
        <v>489</v>
      </c>
      <c r="EGJ10" s="86"/>
      <c r="EGK10" s="86">
        <v>8</v>
      </c>
      <c r="EGL10" s="86"/>
      <c r="EGM10" s="86">
        <v>13</v>
      </c>
      <c r="EGN10" s="67"/>
      <c r="EGO10" s="67">
        <v>24.074074074074073</v>
      </c>
      <c r="EGP10" s="67"/>
      <c r="EGQ10" s="86">
        <v>61.53846153846154</v>
      </c>
      <c r="EGV10" s="86"/>
      <c r="EGW10" s="62" t="s">
        <v>489</v>
      </c>
      <c r="EGX10" s="86"/>
      <c r="EGY10" s="86">
        <v>7</v>
      </c>
      <c r="EGZ10" s="86"/>
      <c r="EHA10" s="86">
        <v>13</v>
      </c>
      <c r="EHB10" s="67"/>
      <c r="EHC10" s="67">
        <v>24.074074074074073</v>
      </c>
      <c r="EHD10" s="67"/>
      <c r="EHE10" s="86">
        <v>53.846153846153847</v>
      </c>
      <c r="EHJ10" s="86"/>
      <c r="EHK10" s="62" t="s">
        <v>489</v>
      </c>
      <c r="EHL10" s="86"/>
      <c r="EHM10" s="86">
        <v>5</v>
      </c>
      <c r="EHN10" s="86"/>
      <c r="EHO10" s="86">
        <v>13</v>
      </c>
      <c r="EHP10" s="67"/>
      <c r="EHQ10" s="67">
        <v>24.074074074074073</v>
      </c>
      <c r="EHR10" s="67"/>
      <c r="EHS10" s="86">
        <v>38.461538461538467</v>
      </c>
      <c r="EHX10" s="86"/>
      <c r="EHY10" s="62" t="s">
        <v>489</v>
      </c>
      <c r="EHZ10" s="86"/>
      <c r="EIA10" s="86">
        <v>4</v>
      </c>
      <c r="EIB10" s="86"/>
      <c r="EIC10" s="86">
        <v>13</v>
      </c>
      <c r="EID10" s="67"/>
      <c r="EIE10" s="67">
        <v>24.074074074074073</v>
      </c>
      <c r="EIF10" s="67"/>
      <c r="EIG10" s="86">
        <v>30.76923076923077</v>
      </c>
      <c r="EIL10" s="86"/>
      <c r="EIM10" s="62" t="s">
        <v>489</v>
      </c>
      <c r="EIN10" s="86"/>
      <c r="EIO10" s="86">
        <v>6</v>
      </c>
      <c r="EIP10" s="86"/>
      <c r="EIQ10" s="86">
        <v>13</v>
      </c>
      <c r="EIR10" s="67"/>
      <c r="EIS10" s="67">
        <v>24.074074074074073</v>
      </c>
      <c r="EIT10" s="67"/>
      <c r="EIU10" s="86">
        <v>46.153846153846153</v>
      </c>
      <c r="EIZ10" s="86"/>
      <c r="EJA10" s="62" t="s">
        <v>489</v>
      </c>
      <c r="EJB10" s="86"/>
      <c r="EJC10" s="86">
        <v>11</v>
      </c>
      <c r="EJD10" s="86"/>
      <c r="EJE10" s="86">
        <v>13</v>
      </c>
      <c r="EJF10" s="67"/>
      <c r="EJG10" s="67">
        <v>24.074074074074073</v>
      </c>
      <c r="EJH10" s="67"/>
      <c r="EJI10" s="86">
        <v>84.615384615384613</v>
      </c>
      <c r="EJN10" s="86"/>
      <c r="EJO10" s="62" t="s">
        <v>489</v>
      </c>
      <c r="EJP10" s="86"/>
      <c r="EJQ10" s="86">
        <v>13</v>
      </c>
      <c r="EJR10" s="86"/>
      <c r="EJS10" s="86">
        <v>13</v>
      </c>
      <c r="EJT10" s="67"/>
      <c r="EJU10" s="67">
        <v>28.888888888888886</v>
      </c>
      <c r="EJV10" s="67"/>
      <c r="EJW10" s="86">
        <v>100</v>
      </c>
      <c r="EKB10" s="86"/>
      <c r="EKC10" s="62" t="s">
        <v>489</v>
      </c>
      <c r="EKD10" s="86"/>
      <c r="EKE10" s="86">
        <v>6</v>
      </c>
      <c r="EKF10" s="86"/>
      <c r="EKG10" s="86">
        <v>13</v>
      </c>
      <c r="EKH10" s="67"/>
      <c r="EKI10" s="67">
        <v>28.888888888888886</v>
      </c>
      <c r="EKJ10" s="67"/>
      <c r="EKK10" s="86">
        <v>46.153846153846153</v>
      </c>
      <c r="EKP10" s="86"/>
      <c r="EKQ10" s="62" t="s">
        <v>489</v>
      </c>
      <c r="EKR10" s="86"/>
      <c r="EKS10" s="86">
        <v>3</v>
      </c>
      <c r="EKT10" s="86"/>
      <c r="EKU10" s="86">
        <v>13</v>
      </c>
      <c r="EKV10" s="67"/>
      <c r="EKW10" s="67">
        <v>28.888888888888886</v>
      </c>
      <c r="EKX10" s="67"/>
      <c r="EKY10" s="86">
        <v>23.076923076923077</v>
      </c>
      <c r="ELD10" s="86"/>
      <c r="ELE10" s="62" t="s">
        <v>489</v>
      </c>
      <c r="ELF10" s="86"/>
      <c r="ELG10" s="86">
        <v>7</v>
      </c>
      <c r="ELH10" s="86"/>
      <c r="ELI10" s="86">
        <v>13</v>
      </c>
      <c r="ELJ10" s="67"/>
      <c r="ELK10" s="67">
        <v>28.888888888888886</v>
      </c>
      <c r="ELL10" s="67"/>
      <c r="ELM10" s="86">
        <v>53.846153846153847</v>
      </c>
      <c r="ELR10" s="86"/>
      <c r="ELS10" s="62" t="s">
        <v>489</v>
      </c>
      <c r="ELT10" s="86"/>
      <c r="ELU10" s="86">
        <v>9</v>
      </c>
      <c r="ELV10" s="86"/>
      <c r="ELW10" s="86">
        <v>13</v>
      </c>
      <c r="ELX10" s="67"/>
      <c r="ELY10" s="67">
        <v>28.888888888888886</v>
      </c>
      <c r="ELZ10" s="67"/>
      <c r="EMA10" s="86">
        <v>69.230769230769226</v>
      </c>
      <c r="EMF10" s="86"/>
      <c r="EMG10" s="62" t="s">
        <v>489</v>
      </c>
      <c r="EMH10" s="86"/>
      <c r="EMI10" s="86">
        <v>5</v>
      </c>
      <c r="EMJ10" s="86"/>
      <c r="EMK10" s="86">
        <v>13</v>
      </c>
      <c r="EML10" s="67"/>
      <c r="EMM10" s="67">
        <v>28.888888888888886</v>
      </c>
      <c r="EMN10" s="67"/>
      <c r="EMO10" s="86">
        <v>38.461538461538467</v>
      </c>
      <c r="EMT10" s="86"/>
      <c r="EMU10" s="62" t="s">
        <v>489</v>
      </c>
      <c r="EMV10" s="86"/>
      <c r="EMW10" s="86">
        <v>11</v>
      </c>
      <c r="EMX10" s="86"/>
      <c r="EMY10" s="86">
        <v>13</v>
      </c>
      <c r="EMZ10" s="67"/>
      <c r="ENA10" s="67">
        <v>28.888888888888886</v>
      </c>
      <c r="ENB10" s="67"/>
      <c r="ENC10" s="86">
        <v>84.615384615384613</v>
      </c>
      <c r="ENH10" s="86"/>
      <c r="ENI10" s="62" t="s">
        <v>489</v>
      </c>
      <c r="ENJ10" s="86"/>
      <c r="ENK10" s="86">
        <v>8</v>
      </c>
      <c r="ENL10" s="86"/>
      <c r="ENM10" s="86">
        <v>13</v>
      </c>
      <c r="ENN10" s="67"/>
      <c r="ENO10" s="67">
        <v>28.888888888888886</v>
      </c>
      <c r="ENP10" s="67"/>
      <c r="ENQ10" s="86">
        <v>61.53846153846154</v>
      </c>
      <c r="ENV10" s="86"/>
      <c r="ENW10" s="62" t="s">
        <v>489</v>
      </c>
      <c r="ENX10" s="86"/>
      <c r="ENY10" s="86">
        <v>8</v>
      </c>
      <c r="ENZ10" s="86"/>
      <c r="EOA10" s="86">
        <v>13</v>
      </c>
      <c r="EOB10" s="67"/>
      <c r="EOC10" s="67">
        <v>28.888888888888886</v>
      </c>
      <c r="EOD10" s="67"/>
      <c r="EOE10" s="86">
        <v>61.53846153846154</v>
      </c>
      <c r="EOJ10" s="86"/>
      <c r="EOK10" s="62" t="s">
        <v>489</v>
      </c>
      <c r="EOL10" s="86"/>
      <c r="EOM10" s="86">
        <v>1</v>
      </c>
      <c r="EON10" s="86"/>
      <c r="EOO10" s="86">
        <v>13</v>
      </c>
      <c r="EOP10" s="67"/>
      <c r="EOQ10" s="67">
        <v>28.888888888888886</v>
      </c>
      <c r="EOR10" s="67"/>
      <c r="EOS10" s="86">
        <v>7.6923076923076925</v>
      </c>
      <c r="EOX10" s="86"/>
      <c r="EOY10" s="62" t="s">
        <v>489</v>
      </c>
      <c r="EOZ10" s="86"/>
      <c r="EPA10" s="86">
        <v>8</v>
      </c>
      <c r="EPB10" s="86"/>
      <c r="EPC10" s="86">
        <v>13</v>
      </c>
      <c r="EPD10" s="67"/>
      <c r="EPE10" s="67">
        <v>28.888888888888886</v>
      </c>
      <c r="EPF10" s="67"/>
      <c r="EPG10" s="86">
        <v>61.53846153846154</v>
      </c>
      <c r="EPL10" s="86"/>
      <c r="EPM10" s="62" t="s">
        <v>489</v>
      </c>
      <c r="EPN10" s="86"/>
      <c r="EPO10" s="86">
        <v>8</v>
      </c>
      <c r="EPP10" s="86"/>
      <c r="EPQ10" s="86">
        <v>13</v>
      </c>
      <c r="EPR10" s="67"/>
      <c r="EPS10" s="67">
        <v>28.888888888888886</v>
      </c>
      <c r="EPT10" s="67"/>
      <c r="EPU10" s="86">
        <v>61.53846153846154</v>
      </c>
      <c r="EPZ10" s="86"/>
      <c r="EQA10" s="62" t="s">
        <v>489</v>
      </c>
      <c r="EQB10" s="86"/>
      <c r="EQC10" s="86">
        <v>13</v>
      </c>
      <c r="EQD10" s="86"/>
      <c r="EQE10" s="86">
        <v>13</v>
      </c>
      <c r="EQF10" s="67"/>
      <c r="EQG10" s="67">
        <v>28.888888888888886</v>
      </c>
      <c r="EQH10" s="67"/>
      <c r="EQI10" s="86">
        <v>100</v>
      </c>
      <c r="EQN10" s="86"/>
      <c r="EQO10" s="62" t="s">
        <v>489</v>
      </c>
      <c r="EQP10" s="86"/>
      <c r="EQQ10" s="86">
        <v>3</v>
      </c>
      <c r="EQR10" s="86"/>
      <c r="EQS10" s="86">
        <v>13</v>
      </c>
      <c r="EQT10" s="67"/>
      <c r="EQU10" s="67">
        <v>28.888888888888886</v>
      </c>
      <c r="EQV10" s="67"/>
      <c r="EQW10" s="86">
        <v>23.076923076923077</v>
      </c>
      <c r="ERB10" s="86"/>
      <c r="ERC10" s="62" t="s">
        <v>489</v>
      </c>
      <c r="ERD10" s="86"/>
      <c r="ERE10" s="86">
        <v>7</v>
      </c>
      <c r="ERF10" s="86"/>
      <c r="ERG10" s="86">
        <v>13</v>
      </c>
      <c r="ERH10" s="67"/>
      <c r="ERI10" s="67">
        <v>28.888888888888886</v>
      </c>
      <c r="ERJ10" s="67"/>
      <c r="ERK10" s="86">
        <v>53.846153846153847</v>
      </c>
      <c r="ERP10" s="86"/>
      <c r="ERQ10" s="62" t="s">
        <v>489</v>
      </c>
      <c r="ERR10" s="86"/>
      <c r="ERS10" s="86">
        <v>7</v>
      </c>
      <c r="ERT10" s="86"/>
      <c r="ERU10" s="86">
        <v>13</v>
      </c>
      <c r="ERV10" s="67"/>
      <c r="ERW10" s="67">
        <v>28.888888888888886</v>
      </c>
      <c r="ERX10" s="67"/>
      <c r="ERY10" s="86">
        <v>53.846153846153847</v>
      </c>
      <c r="ESD10" s="86"/>
      <c r="ESE10" s="62" t="s">
        <v>489</v>
      </c>
      <c r="ESF10" s="86"/>
      <c r="ESG10" s="86">
        <v>6</v>
      </c>
      <c r="ESH10" s="86"/>
      <c r="ESI10" s="86">
        <v>13</v>
      </c>
      <c r="ESJ10" s="67"/>
      <c r="ESK10" s="67">
        <v>28.888888888888886</v>
      </c>
      <c r="ESL10" s="67"/>
      <c r="ESM10" s="86">
        <v>46.153846153846153</v>
      </c>
      <c r="ESR10" s="86"/>
      <c r="ESS10" s="62" t="s">
        <v>489</v>
      </c>
      <c r="EST10" s="86"/>
      <c r="ESU10" s="86">
        <v>8</v>
      </c>
      <c r="ESV10" s="86"/>
      <c r="ESW10" s="86">
        <v>13</v>
      </c>
      <c r="ESX10" s="67"/>
      <c r="ESY10" s="67">
        <v>28.888888888888886</v>
      </c>
      <c r="ESZ10" s="67"/>
      <c r="ETA10" s="86">
        <v>61.53846153846154</v>
      </c>
      <c r="ETF10" s="86"/>
      <c r="ETG10" s="62" t="s">
        <v>489</v>
      </c>
      <c r="ETH10" s="86"/>
      <c r="ETI10" s="86">
        <v>1</v>
      </c>
      <c r="ETJ10" s="86"/>
      <c r="ETK10" s="86">
        <v>13</v>
      </c>
      <c r="ETL10" s="67"/>
      <c r="ETM10" s="67">
        <v>28.888888888888886</v>
      </c>
      <c r="ETN10" s="67"/>
      <c r="ETO10" s="86">
        <v>7.6923076923076925</v>
      </c>
      <c r="ETT10" s="86"/>
      <c r="ETU10" s="62" t="s">
        <v>489</v>
      </c>
      <c r="ETV10" s="86"/>
      <c r="ETW10" s="86">
        <v>7</v>
      </c>
      <c r="ETX10" s="86"/>
      <c r="ETY10" s="86">
        <v>13</v>
      </c>
      <c r="ETZ10" s="67"/>
      <c r="EUA10" s="67">
        <v>28.888888888888886</v>
      </c>
      <c r="EUB10" s="67"/>
      <c r="EUC10" s="86">
        <v>53.846153846153847</v>
      </c>
      <c r="EUH10" s="86"/>
      <c r="EUI10" s="62" t="s">
        <v>489</v>
      </c>
      <c r="EUJ10" s="86"/>
      <c r="EUK10" s="86">
        <v>6</v>
      </c>
      <c r="EUL10" s="86"/>
      <c r="EUM10" s="86">
        <v>13</v>
      </c>
      <c r="EUN10" s="67"/>
      <c r="EUO10" s="67">
        <v>28.888888888888886</v>
      </c>
      <c r="EUP10" s="67"/>
      <c r="EUQ10" s="86">
        <v>46.153846153846153</v>
      </c>
      <c r="EUV10" s="86"/>
      <c r="EUW10" s="62" t="s">
        <v>489</v>
      </c>
      <c r="EUX10" s="86"/>
      <c r="EUY10" s="86">
        <v>5</v>
      </c>
      <c r="EUZ10" s="86"/>
      <c r="EVA10" s="86">
        <v>13</v>
      </c>
      <c r="EVB10" s="67"/>
      <c r="EVC10" s="67">
        <v>28.888888888888886</v>
      </c>
      <c r="EVD10" s="67"/>
      <c r="EVE10" s="86">
        <v>38.461538461538467</v>
      </c>
      <c r="EVJ10" s="86"/>
      <c r="EVK10" s="62" t="s">
        <v>489</v>
      </c>
      <c r="EVL10" s="86"/>
      <c r="EVM10" s="86">
        <v>6</v>
      </c>
      <c r="EVN10" s="86"/>
      <c r="EVO10" s="86">
        <v>13</v>
      </c>
      <c r="EVP10" s="67"/>
      <c r="EVQ10" s="67">
        <v>28.888888888888886</v>
      </c>
      <c r="EVR10" s="67"/>
      <c r="EVS10" s="86">
        <v>46.153846153846153</v>
      </c>
      <c r="EVX10" s="86"/>
      <c r="EVY10" s="62" t="s">
        <v>489</v>
      </c>
      <c r="EVZ10" s="86"/>
      <c r="EWA10" s="86">
        <v>6</v>
      </c>
      <c r="EWB10" s="86"/>
      <c r="EWC10" s="86">
        <v>13</v>
      </c>
      <c r="EWD10" s="67"/>
      <c r="EWE10" s="67">
        <v>28.888888888888886</v>
      </c>
      <c r="EWF10" s="67"/>
      <c r="EWG10" s="86">
        <v>46.153846153846153</v>
      </c>
      <c r="EWL10" s="86"/>
      <c r="EWM10" s="62" t="s">
        <v>489</v>
      </c>
      <c r="EWN10" s="86"/>
      <c r="EWO10" s="86">
        <v>4</v>
      </c>
      <c r="EWP10" s="86"/>
      <c r="EWQ10" s="86">
        <v>13</v>
      </c>
      <c r="EWR10" s="67"/>
      <c r="EWS10" s="67">
        <v>28.888888888888886</v>
      </c>
      <c r="EWT10" s="67"/>
      <c r="EWU10" s="86">
        <v>30.76923076923077</v>
      </c>
      <c r="EWZ10" s="86"/>
      <c r="EXA10" s="62" t="s">
        <v>489</v>
      </c>
      <c r="EXB10" s="86"/>
      <c r="EXC10" s="86">
        <v>10</v>
      </c>
      <c r="EXD10" s="86"/>
      <c r="EXE10" s="86">
        <v>12</v>
      </c>
      <c r="EXF10" s="67"/>
      <c r="EXG10" s="67">
        <v>22.222222222222221</v>
      </c>
      <c r="EXH10" s="67"/>
      <c r="EXI10" s="86">
        <v>83.333333333333343</v>
      </c>
      <c r="EXN10" s="86"/>
      <c r="EXO10" s="62" t="s">
        <v>489</v>
      </c>
      <c r="EXP10" s="86"/>
      <c r="EXQ10" s="86">
        <v>6</v>
      </c>
      <c r="EXR10" s="86"/>
      <c r="EXS10" s="86">
        <v>12</v>
      </c>
      <c r="EXT10" s="67"/>
      <c r="EXU10" s="67">
        <v>22.222222222222221</v>
      </c>
      <c r="EXV10" s="67"/>
      <c r="EXW10" s="86">
        <v>50</v>
      </c>
      <c r="EYB10" s="86"/>
      <c r="EYC10" s="62" t="s">
        <v>489</v>
      </c>
      <c r="EYD10" s="86"/>
      <c r="EYE10" s="86">
        <v>9</v>
      </c>
      <c r="EYF10" s="86"/>
      <c r="EYG10" s="86">
        <v>12</v>
      </c>
      <c r="EYH10" s="67"/>
      <c r="EYI10" s="67">
        <v>22.222222222222221</v>
      </c>
      <c r="EYJ10" s="67"/>
      <c r="EYK10" s="86">
        <v>75</v>
      </c>
      <c r="EYP10" s="86"/>
      <c r="EYQ10" s="62" t="s">
        <v>489</v>
      </c>
      <c r="EYR10" s="86"/>
      <c r="EYS10" s="86">
        <v>11</v>
      </c>
      <c r="EYT10" s="86"/>
      <c r="EYU10" s="86">
        <v>12</v>
      </c>
      <c r="EYV10" s="67"/>
      <c r="EYW10" s="67">
        <v>22.222222222222221</v>
      </c>
      <c r="EYX10" s="67"/>
      <c r="EYY10" s="86">
        <v>91.666666666666657</v>
      </c>
      <c r="EZD10" s="86"/>
      <c r="EZE10" s="62" t="s">
        <v>489</v>
      </c>
      <c r="EZF10" s="86"/>
      <c r="EZG10" s="86">
        <v>3</v>
      </c>
      <c r="EZH10" s="86"/>
      <c r="EZI10" s="86">
        <v>12</v>
      </c>
      <c r="EZJ10" s="67"/>
      <c r="EZK10" s="67">
        <v>22.222222222222221</v>
      </c>
      <c r="EZL10" s="67"/>
      <c r="EZM10" s="86">
        <v>25</v>
      </c>
      <c r="EZR10" s="86"/>
      <c r="EZS10" s="62" t="s">
        <v>489</v>
      </c>
      <c r="EZT10" s="86"/>
      <c r="EZU10" s="86">
        <v>11</v>
      </c>
      <c r="EZV10" s="86"/>
      <c r="EZW10" s="86">
        <v>12</v>
      </c>
      <c r="EZX10" s="67"/>
      <c r="EZY10" s="67">
        <v>22.222222222222221</v>
      </c>
      <c r="EZZ10" s="67"/>
      <c r="FAA10" s="86">
        <v>91.666666666666657</v>
      </c>
      <c r="FAF10" s="86"/>
      <c r="FAG10" s="62" t="s">
        <v>489</v>
      </c>
      <c r="FAH10" s="86"/>
      <c r="FAI10" s="86">
        <v>3</v>
      </c>
      <c r="FAJ10" s="86"/>
      <c r="FAK10" s="86">
        <v>12</v>
      </c>
      <c r="FAL10" s="67"/>
      <c r="FAM10" s="67">
        <v>22.222222222222221</v>
      </c>
      <c r="FAN10" s="67"/>
      <c r="FAO10" s="86">
        <v>25</v>
      </c>
      <c r="FAT10" s="86"/>
      <c r="FAU10" s="62" t="s">
        <v>489</v>
      </c>
      <c r="FAV10" s="86"/>
      <c r="FAW10" s="86">
        <v>6</v>
      </c>
      <c r="FAX10" s="86"/>
      <c r="FAY10" s="86">
        <v>12</v>
      </c>
      <c r="FAZ10" s="67"/>
      <c r="FBA10" s="67">
        <v>22.222222222222221</v>
      </c>
      <c r="FBB10" s="67"/>
      <c r="FBC10" s="86">
        <v>50</v>
      </c>
      <c r="FBH10" s="86"/>
      <c r="FBI10" s="62" t="s">
        <v>489</v>
      </c>
      <c r="FBJ10" s="86"/>
      <c r="FBK10" s="86">
        <v>4</v>
      </c>
      <c r="FBL10" s="86"/>
      <c r="FBM10" s="86">
        <v>12</v>
      </c>
      <c r="FBN10" s="67"/>
      <c r="FBO10" s="67">
        <v>22.222222222222221</v>
      </c>
      <c r="FBP10" s="67"/>
      <c r="FBQ10" s="86">
        <v>33.333333333333329</v>
      </c>
      <c r="FBV10" s="86"/>
      <c r="FBW10" s="62" t="s">
        <v>489</v>
      </c>
      <c r="FBX10" s="86"/>
      <c r="FBY10" s="86">
        <v>6</v>
      </c>
      <c r="FBZ10" s="86"/>
      <c r="FCA10" s="86">
        <v>12</v>
      </c>
      <c r="FCB10" s="67"/>
      <c r="FCC10" s="67">
        <v>22.222222222222221</v>
      </c>
      <c r="FCD10" s="67"/>
      <c r="FCE10" s="86">
        <v>50</v>
      </c>
      <c r="FCJ10" s="86"/>
      <c r="FCK10" s="62" t="s">
        <v>489</v>
      </c>
      <c r="FCL10" s="86"/>
      <c r="FCM10" s="86">
        <v>8</v>
      </c>
      <c r="FCN10" s="86"/>
      <c r="FCO10" s="86">
        <v>12</v>
      </c>
      <c r="FCP10" s="67"/>
      <c r="FCQ10" s="67">
        <v>22.222222222222221</v>
      </c>
      <c r="FCR10" s="67"/>
      <c r="FCS10" s="86">
        <v>66.666666666666657</v>
      </c>
      <c r="FCX10" s="86"/>
      <c r="FCY10" s="62" t="s">
        <v>489</v>
      </c>
      <c r="FCZ10" s="86"/>
      <c r="FDA10" s="86">
        <v>1</v>
      </c>
      <c r="FDB10" s="86"/>
      <c r="FDC10" s="86">
        <v>12</v>
      </c>
      <c r="FDD10" s="67"/>
      <c r="FDE10" s="67">
        <v>22.222222222222221</v>
      </c>
      <c r="FDF10" s="67"/>
      <c r="FDG10" s="86">
        <v>8.3333333333333321</v>
      </c>
      <c r="FDL10" s="86"/>
      <c r="FDM10" s="62" t="s">
        <v>489</v>
      </c>
      <c r="FDN10" s="86"/>
      <c r="FDO10" s="86">
        <v>5</v>
      </c>
      <c r="FDP10" s="86"/>
      <c r="FDQ10" s="86">
        <v>12</v>
      </c>
      <c r="FDR10" s="67"/>
      <c r="FDS10" s="67">
        <v>22.222222222222221</v>
      </c>
      <c r="FDT10" s="67"/>
      <c r="FDU10" s="86">
        <v>41.666666666666671</v>
      </c>
      <c r="FDZ10" s="86"/>
      <c r="FEA10" s="62" t="s">
        <v>489</v>
      </c>
      <c r="FEB10" s="86"/>
      <c r="FEC10" s="86">
        <v>10</v>
      </c>
      <c r="FED10" s="86"/>
      <c r="FEE10" s="86">
        <v>12</v>
      </c>
      <c r="FEF10" s="67"/>
      <c r="FEG10" s="67">
        <v>22.222222222222221</v>
      </c>
      <c r="FEH10" s="67"/>
      <c r="FEI10" s="86">
        <v>83.333333333333343</v>
      </c>
      <c r="FEN10" s="86"/>
      <c r="FEO10" s="62" t="s">
        <v>489</v>
      </c>
      <c r="FEP10" s="86"/>
      <c r="FEQ10" s="86">
        <v>6</v>
      </c>
      <c r="FER10" s="86"/>
      <c r="FES10" s="86">
        <v>12</v>
      </c>
      <c r="FET10" s="67"/>
      <c r="FEU10" s="67">
        <v>22.222222222222221</v>
      </c>
      <c r="FEV10" s="67"/>
      <c r="FEW10" s="86">
        <v>50</v>
      </c>
      <c r="FFB10" s="86"/>
      <c r="FFC10" s="62" t="s">
        <v>489</v>
      </c>
      <c r="FFD10" s="86"/>
      <c r="FFE10" s="86">
        <v>6</v>
      </c>
      <c r="FFF10" s="86"/>
      <c r="FFG10" s="86">
        <v>12</v>
      </c>
      <c r="FFH10" s="67"/>
      <c r="FFI10" s="67">
        <v>22.222222222222221</v>
      </c>
      <c r="FFJ10" s="67"/>
      <c r="FFK10" s="86">
        <v>50</v>
      </c>
      <c r="FFP10" s="86"/>
      <c r="FFQ10" s="62" t="s">
        <v>489</v>
      </c>
      <c r="FFR10" s="86"/>
      <c r="FFS10" s="86">
        <v>3</v>
      </c>
      <c r="FFT10" s="86"/>
      <c r="FFU10" s="86">
        <v>12</v>
      </c>
      <c r="FFV10" s="67"/>
      <c r="FFW10" s="67">
        <v>22.222222222222221</v>
      </c>
      <c r="FFX10" s="67"/>
      <c r="FFY10" s="86">
        <v>25</v>
      </c>
      <c r="FGD10" s="86"/>
      <c r="FGE10" s="62" t="s">
        <v>489</v>
      </c>
      <c r="FGF10" s="86"/>
      <c r="FGG10" s="86">
        <v>3</v>
      </c>
      <c r="FGH10" s="86"/>
      <c r="FGI10" s="86">
        <v>12</v>
      </c>
      <c r="FGJ10" s="67"/>
      <c r="FGK10" s="67">
        <v>22.222222222222221</v>
      </c>
      <c r="FGL10" s="67"/>
      <c r="FGM10" s="86">
        <v>25</v>
      </c>
      <c r="FGR10" s="86"/>
      <c r="FGS10" s="62" t="s">
        <v>489</v>
      </c>
      <c r="FGT10" s="86"/>
      <c r="FGU10" s="86">
        <v>3</v>
      </c>
      <c r="FGV10" s="86"/>
      <c r="FGW10" s="86">
        <v>12</v>
      </c>
      <c r="FGX10" s="67"/>
      <c r="FGY10" s="67">
        <v>22.222222222222221</v>
      </c>
      <c r="FGZ10" s="67"/>
      <c r="FHA10" s="86">
        <v>25</v>
      </c>
      <c r="FHF10" s="86"/>
      <c r="FHG10" s="62" t="s">
        <v>489</v>
      </c>
      <c r="FHH10" s="86"/>
      <c r="FHI10" s="86">
        <v>10</v>
      </c>
      <c r="FHJ10" s="86"/>
      <c r="FHK10" s="86">
        <v>12</v>
      </c>
      <c r="FHL10" s="67"/>
      <c r="FHM10" s="67">
        <v>22.222222222222221</v>
      </c>
      <c r="FHN10" s="67"/>
      <c r="FHO10" s="86">
        <v>83.333333333333343</v>
      </c>
      <c r="FHT10" s="86"/>
      <c r="FHU10" s="62" t="s">
        <v>489</v>
      </c>
      <c r="FHV10" s="86"/>
      <c r="FHW10" s="86">
        <v>5</v>
      </c>
      <c r="FHX10" s="86"/>
      <c r="FHY10" s="86">
        <v>12</v>
      </c>
      <c r="FHZ10" s="67"/>
      <c r="FIA10" s="67">
        <v>22.222222222222221</v>
      </c>
      <c r="FIB10" s="67"/>
      <c r="FIC10" s="86">
        <v>41.666666666666671</v>
      </c>
      <c r="FIH10" s="86"/>
      <c r="FII10" s="62" t="s">
        <v>489</v>
      </c>
      <c r="FIJ10" s="86"/>
      <c r="FIK10" s="86">
        <v>5</v>
      </c>
      <c r="FIL10" s="86"/>
      <c r="FIM10" s="86">
        <v>12</v>
      </c>
      <c r="FIN10" s="67"/>
      <c r="FIO10" s="67">
        <v>22.222222222222221</v>
      </c>
      <c r="FIP10" s="67"/>
      <c r="FIQ10" s="86">
        <v>41.666666666666671</v>
      </c>
      <c r="FIV10" s="86"/>
      <c r="FIW10" s="62" t="s">
        <v>489</v>
      </c>
      <c r="FIX10" s="86"/>
      <c r="FIY10" s="86">
        <v>2</v>
      </c>
      <c r="FIZ10" s="86"/>
      <c r="FJA10" s="86">
        <v>12</v>
      </c>
      <c r="FJB10" s="67"/>
      <c r="FJC10" s="67">
        <v>22.222222222222221</v>
      </c>
      <c r="FJD10" s="67"/>
      <c r="FJE10" s="86">
        <v>16.666666666666664</v>
      </c>
      <c r="FJJ10" s="86"/>
      <c r="FJK10" s="62" t="s">
        <v>489</v>
      </c>
      <c r="FJL10" s="86"/>
      <c r="FJM10" s="86">
        <v>9</v>
      </c>
      <c r="FJN10" s="86"/>
      <c r="FJO10" s="86">
        <v>12</v>
      </c>
      <c r="FJP10" s="67"/>
      <c r="FJQ10" s="67">
        <v>22.222222222222221</v>
      </c>
      <c r="FJR10" s="67"/>
      <c r="FJS10" s="86">
        <v>75</v>
      </c>
      <c r="FJX10" s="86"/>
      <c r="FJY10" s="62" t="s">
        <v>489</v>
      </c>
      <c r="FJZ10" s="86"/>
      <c r="FKA10" s="86">
        <v>8</v>
      </c>
      <c r="FKB10" s="86"/>
      <c r="FKC10" s="86">
        <v>12</v>
      </c>
      <c r="FKD10" s="67"/>
      <c r="FKE10" s="67">
        <v>22.222222222222221</v>
      </c>
      <c r="FKF10" s="67"/>
      <c r="FKG10" s="86">
        <v>66.666666666666657</v>
      </c>
      <c r="FKL10" s="86"/>
      <c r="FKM10" s="62" t="s">
        <v>489</v>
      </c>
      <c r="FKN10" s="86"/>
      <c r="FKO10" s="86">
        <v>9</v>
      </c>
      <c r="FKP10" s="86"/>
      <c r="FKQ10" s="86">
        <v>12</v>
      </c>
      <c r="FKR10" s="67"/>
      <c r="FKS10" s="67">
        <v>22.222222222222221</v>
      </c>
      <c r="FKT10" s="67"/>
      <c r="FKU10" s="86">
        <v>75</v>
      </c>
      <c r="FKZ10" s="86"/>
      <c r="FLA10" s="62" t="s">
        <v>489</v>
      </c>
      <c r="FLB10" s="86"/>
      <c r="FLC10" s="86">
        <v>3</v>
      </c>
      <c r="FLD10" s="86"/>
      <c r="FLE10" s="86">
        <v>12</v>
      </c>
      <c r="FLF10" s="67"/>
      <c r="FLG10" s="67">
        <v>22.222222222222221</v>
      </c>
      <c r="FLH10" s="67"/>
      <c r="FLI10" s="86">
        <v>25</v>
      </c>
      <c r="FLN10" s="86"/>
      <c r="FLO10" s="62" t="s">
        <v>489</v>
      </c>
      <c r="FLP10" s="86"/>
      <c r="FLQ10" s="86">
        <v>6</v>
      </c>
      <c r="FLR10" s="86"/>
      <c r="FLS10" s="86">
        <v>12</v>
      </c>
      <c r="FLT10" s="67"/>
      <c r="FLU10" s="67">
        <v>22.222222222222221</v>
      </c>
      <c r="FLV10" s="67"/>
      <c r="FLW10" s="86">
        <v>50</v>
      </c>
      <c r="FMB10" s="86"/>
      <c r="FMC10" s="62" t="s">
        <v>489</v>
      </c>
      <c r="FMD10" s="86"/>
      <c r="FME10" s="86">
        <v>10</v>
      </c>
      <c r="FMF10" s="86"/>
      <c r="FMG10" s="86">
        <v>10</v>
      </c>
      <c r="FMH10" s="67"/>
      <c r="FMI10" s="67">
        <v>22.222222222222221</v>
      </c>
      <c r="FMJ10" s="67"/>
      <c r="FMK10" s="86">
        <v>100</v>
      </c>
      <c r="FMP10" s="86"/>
      <c r="FMQ10" s="62" t="s">
        <v>489</v>
      </c>
      <c r="FMR10" s="86"/>
      <c r="FMS10" s="86">
        <v>8</v>
      </c>
      <c r="FMT10" s="86"/>
      <c r="FMU10" s="86">
        <v>10</v>
      </c>
      <c r="FMV10" s="67"/>
      <c r="FMW10" s="67">
        <v>22.222222222222221</v>
      </c>
      <c r="FMX10" s="67"/>
      <c r="FMY10" s="86">
        <v>80</v>
      </c>
      <c r="FND10" s="86"/>
      <c r="FNE10" s="62" t="s">
        <v>489</v>
      </c>
      <c r="FNF10" s="86"/>
      <c r="FNG10" s="86">
        <v>8</v>
      </c>
      <c r="FNH10" s="86"/>
      <c r="FNI10" s="86">
        <v>10</v>
      </c>
      <c r="FNJ10" s="67"/>
      <c r="FNK10" s="67">
        <v>22.222222222222221</v>
      </c>
      <c r="FNL10" s="67"/>
      <c r="FNM10" s="86">
        <v>80</v>
      </c>
      <c r="FNR10" s="86"/>
      <c r="FNS10" s="62" t="s">
        <v>489</v>
      </c>
      <c r="FNT10" s="86"/>
      <c r="FNU10" s="86">
        <v>9</v>
      </c>
      <c r="FNV10" s="86"/>
      <c r="FNW10" s="86">
        <v>10</v>
      </c>
      <c r="FNX10" s="67"/>
      <c r="FNY10" s="67">
        <v>22.222222222222221</v>
      </c>
      <c r="FNZ10" s="67"/>
      <c r="FOA10" s="86">
        <v>90</v>
      </c>
      <c r="FOF10" s="86"/>
      <c r="FOG10" s="62" t="s">
        <v>489</v>
      </c>
      <c r="FOH10" s="86"/>
      <c r="FOI10" s="86">
        <v>9</v>
      </c>
      <c r="FOJ10" s="86"/>
      <c r="FOK10" s="86">
        <v>10</v>
      </c>
      <c r="FOL10" s="67"/>
      <c r="FOM10" s="67">
        <v>22.222222222222221</v>
      </c>
      <c r="FON10" s="67"/>
      <c r="FOO10" s="86">
        <v>90</v>
      </c>
      <c r="FOT10" s="86"/>
      <c r="FOU10" s="62" t="s">
        <v>489</v>
      </c>
      <c r="FOV10" s="86"/>
      <c r="FOW10" s="86">
        <v>10</v>
      </c>
      <c r="FOX10" s="86"/>
      <c r="FOY10" s="86">
        <v>10</v>
      </c>
      <c r="FOZ10" s="67"/>
      <c r="FPA10" s="67">
        <v>22.222222222222221</v>
      </c>
      <c r="FPB10" s="67"/>
      <c r="FPC10" s="86">
        <v>100</v>
      </c>
      <c r="FPH10" s="86"/>
      <c r="FPI10" s="62" t="s">
        <v>489</v>
      </c>
      <c r="FPJ10" s="86"/>
      <c r="FPK10" s="86">
        <v>9</v>
      </c>
      <c r="FPL10" s="86"/>
      <c r="FPM10" s="86">
        <v>10</v>
      </c>
      <c r="FPN10" s="67"/>
      <c r="FPO10" s="67">
        <v>22.222222222222221</v>
      </c>
      <c r="FPP10" s="67"/>
      <c r="FPQ10" s="86">
        <v>90</v>
      </c>
      <c r="FPV10" s="86"/>
      <c r="FPW10" s="62" t="s">
        <v>489</v>
      </c>
      <c r="FPX10" s="86"/>
      <c r="FPY10" s="86">
        <v>6</v>
      </c>
      <c r="FPZ10" s="86"/>
      <c r="FQA10" s="86">
        <v>10</v>
      </c>
      <c r="FQB10" s="67"/>
      <c r="FQC10" s="67">
        <v>22.222222222222221</v>
      </c>
      <c r="FQD10" s="67"/>
      <c r="FQE10" s="86">
        <v>60</v>
      </c>
      <c r="FQJ10" s="86"/>
      <c r="FQK10" s="62" t="s">
        <v>489</v>
      </c>
      <c r="FQL10" s="86"/>
      <c r="FQM10" s="86">
        <v>4</v>
      </c>
      <c r="FQN10" s="86"/>
      <c r="FQO10" s="86">
        <v>10</v>
      </c>
      <c r="FQP10" s="67"/>
      <c r="FQQ10" s="67">
        <v>22.222222222222221</v>
      </c>
      <c r="FQR10" s="67"/>
      <c r="FQS10" s="86">
        <v>40</v>
      </c>
      <c r="FQX10" s="86"/>
      <c r="FQY10" s="62" t="s">
        <v>489</v>
      </c>
      <c r="FQZ10" s="86"/>
      <c r="FRA10" s="86">
        <v>4</v>
      </c>
      <c r="FRB10" s="86"/>
      <c r="FRC10" s="86">
        <v>10</v>
      </c>
      <c r="FRD10" s="67"/>
      <c r="FRE10" s="67">
        <v>22.222222222222221</v>
      </c>
      <c r="FRF10" s="67"/>
      <c r="FRG10" s="86">
        <v>40</v>
      </c>
      <c r="FRL10" s="86"/>
      <c r="FRM10" s="62" t="s">
        <v>489</v>
      </c>
      <c r="FRN10" s="86"/>
      <c r="FRO10" s="86">
        <v>7</v>
      </c>
      <c r="FRP10" s="86"/>
      <c r="FRQ10" s="86">
        <v>10</v>
      </c>
      <c r="FRR10" s="67"/>
      <c r="FRS10" s="67">
        <v>22.222222222222221</v>
      </c>
      <c r="FRT10" s="67"/>
      <c r="FRU10" s="86">
        <v>70</v>
      </c>
      <c r="FRZ10" s="86"/>
      <c r="FSA10" s="62" t="s">
        <v>489</v>
      </c>
      <c r="FSB10" s="86"/>
      <c r="FSC10" s="86">
        <v>6</v>
      </c>
      <c r="FSD10" s="86"/>
      <c r="FSE10" s="86">
        <v>10</v>
      </c>
      <c r="FSF10" s="67"/>
      <c r="FSG10" s="67">
        <v>22.222222222222221</v>
      </c>
      <c r="FSH10" s="67"/>
      <c r="FSI10" s="86">
        <v>60</v>
      </c>
      <c r="FSN10" s="86"/>
      <c r="FSO10" s="62" t="s">
        <v>489</v>
      </c>
      <c r="FSP10" s="86"/>
      <c r="FSQ10" s="86">
        <v>4</v>
      </c>
      <c r="FSR10" s="86"/>
      <c r="FSS10" s="86">
        <v>10</v>
      </c>
      <c r="FST10" s="67"/>
      <c r="FSU10" s="67">
        <v>22.222222222222221</v>
      </c>
      <c r="FSV10" s="67"/>
      <c r="FSW10" s="86">
        <v>40</v>
      </c>
      <c r="FTB10" s="86"/>
      <c r="FTC10" s="62" t="s">
        <v>489</v>
      </c>
      <c r="FTD10" s="86"/>
      <c r="FTE10" s="86">
        <v>9</v>
      </c>
      <c r="FTF10" s="86"/>
      <c r="FTG10" s="86">
        <v>10</v>
      </c>
      <c r="FTH10" s="67"/>
      <c r="FTI10" s="67">
        <v>22.222222222222221</v>
      </c>
      <c r="FTJ10" s="67"/>
      <c r="FTK10" s="86">
        <v>90</v>
      </c>
      <c r="FTP10" s="86"/>
      <c r="FTQ10" s="62" t="s">
        <v>489</v>
      </c>
      <c r="FTR10" s="86"/>
      <c r="FTS10" s="86">
        <v>8</v>
      </c>
      <c r="FTT10" s="86"/>
      <c r="FTU10" s="86">
        <v>10</v>
      </c>
      <c r="FTV10" s="67"/>
      <c r="FTW10" s="67">
        <v>22.222222222222221</v>
      </c>
      <c r="FTX10" s="67"/>
      <c r="FTY10" s="86">
        <v>80</v>
      </c>
      <c r="FUD10" s="86"/>
      <c r="FUE10" s="62" t="s">
        <v>489</v>
      </c>
      <c r="FUF10" s="86"/>
      <c r="FUG10" s="86">
        <v>8</v>
      </c>
      <c r="FUH10" s="86"/>
      <c r="FUI10" s="86">
        <v>10</v>
      </c>
      <c r="FUJ10" s="67"/>
      <c r="FUK10" s="67">
        <v>22.222222222222221</v>
      </c>
      <c r="FUL10" s="67"/>
      <c r="FUM10" s="86">
        <v>80</v>
      </c>
      <c r="FUR10" s="86"/>
      <c r="FUS10" s="62" t="s">
        <v>489</v>
      </c>
      <c r="FUT10" s="86"/>
      <c r="FUU10" s="86">
        <v>7</v>
      </c>
      <c r="FUV10" s="86"/>
      <c r="FUW10" s="86">
        <v>10</v>
      </c>
      <c r="FUX10" s="67"/>
      <c r="FUY10" s="67">
        <v>22.222222222222221</v>
      </c>
      <c r="FUZ10" s="67"/>
      <c r="FVA10" s="86">
        <v>70</v>
      </c>
      <c r="FVF10" s="86"/>
      <c r="FVG10" s="62" t="s">
        <v>489</v>
      </c>
      <c r="FVH10" s="86"/>
      <c r="FVI10" s="86">
        <v>10</v>
      </c>
      <c r="FVJ10" s="86"/>
      <c r="FVK10" s="86">
        <v>10</v>
      </c>
      <c r="FVL10" s="67"/>
      <c r="FVM10" s="67">
        <v>22.222222222222221</v>
      </c>
      <c r="FVN10" s="67"/>
      <c r="FVO10" s="86">
        <v>100</v>
      </c>
      <c r="FVT10" s="86"/>
      <c r="FVU10" s="62" t="s">
        <v>489</v>
      </c>
      <c r="FVV10" s="86"/>
      <c r="FVW10" s="86">
        <v>6</v>
      </c>
      <c r="FVX10" s="86"/>
      <c r="FVY10" s="86">
        <v>13</v>
      </c>
      <c r="FVZ10" s="67"/>
      <c r="FWA10" s="67">
        <v>28.888888888888886</v>
      </c>
      <c r="FWB10" s="67"/>
      <c r="FWC10" s="86">
        <v>46.153846153846153</v>
      </c>
      <c r="FWH10" s="86"/>
      <c r="FWI10" s="62" t="s">
        <v>489</v>
      </c>
      <c r="FWJ10" s="86"/>
      <c r="FWK10" s="86">
        <v>10</v>
      </c>
      <c r="FWL10" s="86"/>
      <c r="FWM10" s="86">
        <v>13</v>
      </c>
      <c r="FWN10" s="67"/>
      <c r="FWO10" s="67">
        <v>28.888888888888886</v>
      </c>
      <c r="FWP10" s="67"/>
      <c r="FWQ10" s="86">
        <v>76.923076923076934</v>
      </c>
      <c r="FWV10" s="86"/>
      <c r="FWW10" s="62" t="s">
        <v>489</v>
      </c>
      <c r="FWX10" s="86"/>
      <c r="FWY10" s="86">
        <v>9</v>
      </c>
      <c r="FWZ10" s="86"/>
      <c r="FXA10" s="86">
        <v>13</v>
      </c>
      <c r="FXB10" s="67"/>
      <c r="FXC10" s="67">
        <v>28.888888888888886</v>
      </c>
      <c r="FXD10" s="67"/>
      <c r="FXE10" s="86">
        <v>69.230769230769226</v>
      </c>
      <c r="FXJ10" s="86"/>
      <c r="FXK10" s="62" t="s">
        <v>489</v>
      </c>
      <c r="FXL10" s="86"/>
      <c r="FXM10" s="86">
        <v>9</v>
      </c>
      <c r="FXN10" s="86"/>
      <c r="FXO10" s="86">
        <v>13</v>
      </c>
      <c r="FXP10" s="67"/>
      <c r="FXQ10" s="67">
        <v>28.888888888888886</v>
      </c>
      <c r="FXR10" s="67"/>
      <c r="FXS10" s="86">
        <v>69.230769230769226</v>
      </c>
      <c r="FXX10" s="86"/>
      <c r="FXY10" s="62" t="s">
        <v>489</v>
      </c>
      <c r="FXZ10" s="86"/>
      <c r="FYA10" s="86">
        <v>8</v>
      </c>
      <c r="FYB10" s="86"/>
      <c r="FYC10" s="86">
        <v>13</v>
      </c>
      <c r="FYD10" s="67"/>
      <c r="FYE10" s="67">
        <v>28.888888888888886</v>
      </c>
      <c r="FYF10" s="67"/>
      <c r="FYG10" s="86">
        <v>61.53846153846154</v>
      </c>
      <c r="FYL10" s="86"/>
      <c r="FYM10" s="62" t="s">
        <v>489</v>
      </c>
      <c r="FYN10" s="86"/>
      <c r="FYO10" s="86">
        <v>10</v>
      </c>
      <c r="FYP10" s="86"/>
      <c r="FYQ10" s="86">
        <v>13</v>
      </c>
      <c r="FYR10" s="67"/>
      <c r="FYS10" s="67">
        <v>28.888888888888886</v>
      </c>
      <c r="FYT10" s="67"/>
      <c r="FYU10" s="86">
        <v>76.923076923076934</v>
      </c>
      <c r="FYZ10" s="86"/>
      <c r="FZA10" s="62" t="s">
        <v>489</v>
      </c>
      <c r="FZB10" s="86"/>
      <c r="FZC10" s="86">
        <v>11</v>
      </c>
      <c r="FZD10" s="86"/>
      <c r="FZE10" s="86">
        <v>13</v>
      </c>
      <c r="FZF10" s="67"/>
      <c r="FZG10" s="67">
        <v>28.888888888888886</v>
      </c>
      <c r="FZH10" s="67"/>
      <c r="FZI10" s="86">
        <v>84.615384615384613</v>
      </c>
      <c r="FZN10" s="86"/>
      <c r="FZO10" s="62" t="s">
        <v>489</v>
      </c>
      <c r="FZP10" s="86"/>
      <c r="FZQ10" s="86">
        <v>6</v>
      </c>
      <c r="FZR10" s="86"/>
      <c r="FZS10" s="86">
        <v>13</v>
      </c>
      <c r="FZT10" s="67"/>
      <c r="FZU10" s="67">
        <v>28.888888888888886</v>
      </c>
      <c r="FZV10" s="67"/>
      <c r="FZW10" s="86">
        <v>46.153846153846153</v>
      </c>
      <c r="GAB10" s="86"/>
      <c r="GAC10" s="62" t="s">
        <v>489</v>
      </c>
      <c r="GAD10" s="86"/>
      <c r="GAE10" s="86">
        <v>9</v>
      </c>
      <c r="GAF10" s="86"/>
      <c r="GAG10" s="86">
        <v>13</v>
      </c>
      <c r="GAH10" s="67"/>
      <c r="GAI10" s="67">
        <v>28.888888888888886</v>
      </c>
      <c r="GAJ10" s="67"/>
      <c r="GAK10" s="86">
        <v>69.230769230769226</v>
      </c>
      <c r="GAP10" s="86"/>
      <c r="GAQ10" s="62" t="s">
        <v>489</v>
      </c>
      <c r="GAR10" s="86"/>
      <c r="GAS10" s="86">
        <v>10</v>
      </c>
      <c r="GAT10" s="86"/>
      <c r="GAU10" s="86">
        <v>13</v>
      </c>
      <c r="GAV10" s="67"/>
      <c r="GAW10" s="67">
        <v>28.888888888888886</v>
      </c>
      <c r="GAX10" s="67"/>
      <c r="GAY10" s="86">
        <v>76.923076923076934</v>
      </c>
      <c r="GBD10" s="86"/>
      <c r="GBE10" s="62" t="s">
        <v>489</v>
      </c>
      <c r="GBF10" s="86"/>
      <c r="GBG10" s="86">
        <v>6</v>
      </c>
      <c r="GBH10" s="86"/>
      <c r="GBI10" s="86">
        <v>13</v>
      </c>
      <c r="GBJ10" s="67"/>
      <c r="GBK10" s="67">
        <v>28.888888888888886</v>
      </c>
      <c r="GBL10" s="67"/>
      <c r="GBM10" s="86">
        <v>46.153846153846153</v>
      </c>
      <c r="GBR10" s="86"/>
      <c r="GBS10" s="62" t="s">
        <v>489</v>
      </c>
      <c r="GBT10" s="86"/>
      <c r="GBU10" s="86">
        <v>7</v>
      </c>
      <c r="GBV10" s="86"/>
      <c r="GBW10" s="86">
        <v>13</v>
      </c>
      <c r="GBX10" s="67"/>
      <c r="GBY10" s="67">
        <v>28.888888888888886</v>
      </c>
      <c r="GBZ10" s="67"/>
      <c r="GCA10" s="86">
        <v>53.846153846153847</v>
      </c>
      <c r="GCF10" s="86"/>
      <c r="GCG10" s="62" t="s">
        <v>489</v>
      </c>
      <c r="GCH10" s="86"/>
      <c r="GCI10" s="86">
        <v>10</v>
      </c>
      <c r="GCJ10" s="86"/>
      <c r="GCK10" s="86">
        <v>13</v>
      </c>
      <c r="GCL10" s="67"/>
      <c r="GCM10" s="67">
        <v>28.888888888888886</v>
      </c>
      <c r="GCN10" s="67"/>
      <c r="GCO10" s="86">
        <v>76.923076923076934</v>
      </c>
      <c r="GCT10" s="86"/>
      <c r="GCU10" s="62" t="s">
        <v>489</v>
      </c>
      <c r="GCV10" s="86"/>
      <c r="GCW10" s="86">
        <v>11</v>
      </c>
      <c r="GCX10" s="86"/>
      <c r="GCY10" s="86">
        <v>13</v>
      </c>
      <c r="GCZ10" s="67"/>
      <c r="GDA10" s="67">
        <v>28.888888888888886</v>
      </c>
      <c r="GDB10" s="67"/>
      <c r="GDC10" s="86">
        <v>84.615384615384613</v>
      </c>
      <c r="GDH10" s="86"/>
      <c r="GDI10" s="62" t="s">
        <v>489</v>
      </c>
      <c r="GDJ10" s="86"/>
      <c r="GDK10" s="86">
        <v>6</v>
      </c>
      <c r="GDL10" s="86"/>
      <c r="GDM10" s="86">
        <v>13</v>
      </c>
      <c r="GDN10" s="67"/>
      <c r="GDO10" s="67">
        <v>28.888888888888886</v>
      </c>
      <c r="GDP10" s="67"/>
      <c r="GDQ10" s="86">
        <v>46.153846153846153</v>
      </c>
      <c r="GDV10" s="86"/>
      <c r="GDW10" s="62" t="s">
        <v>489</v>
      </c>
      <c r="GDX10" s="86"/>
      <c r="GDY10" s="86">
        <v>9</v>
      </c>
      <c r="GDZ10" s="86"/>
      <c r="GEA10" s="86">
        <v>13</v>
      </c>
      <c r="GEB10" s="67"/>
      <c r="GEC10" s="67">
        <v>28.888888888888886</v>
      </c>
      <c r="GED10" s="67"/>
      <c r="GEE10" s="86">
        <v>69.230769230769226</v>
      </c>
      <c r="GEJ10" s="86"/>
      <c r="GEK10" s="62" t="s">
        <v>489</v>
      </c>
      <c r="GEL10" s="86"/>
      <c r="GEM10" s="86">
        <v>10</v>
      </c>
      <c r="GEN10" s="86"/>
      <c r="GEO10" s="86">
        <v>13</v>
      </c>
      <c r="GEP10" s="67"/>
      <c r="GEQ10" s="67">
        <v>28.888888888888886</v>
      </c>
      <c r="GER10" s="67"/>
      <c r="GES10" s="86">
        <v>76.923076923076934</v>
      </c>
      <c r="GEX10" s="86"/>
      <c r="GEY10" s="62" t="s">
        <v>489</v>
      </c>
      <c r="GEZ10" s="86"/>
      <c r="GFA10" s="86">
        <v>11</v>
      </c>
      <c r="GFB10" s="86"/>
      <c r="GFC10" s="86">
        <v>13</v>
      </c>
      <c r="GFD10" s="67"/>
      <c r="GFE10" s="67">
        <v>28.888888888888886</v>
      </c>
      <c r="GFF10" s="67"/>
      <c r="GFG10" s="86">
        <v>84.615384615384613</v>
      </c>
      <c r="GFL10" s="86"/>
      <c r="GFM10" s="62" t="s">
        <v>489</v>
      </c>
      <c r="GFN10" s="86"/>
      <c r="GFO10" s="86">
        <v>11</v>
      </c>
      <c r="GFP10" s="86"/>
      <c r="GFQ10" s="86">
        <v>13</v>
      </c>
      <c r="GFR10" s="67"/>
      <c r="GFS10" s="67">
        <v>28.888888888888886</v>
      </c>
      <c r="GFT10" s="67"/>
      <c r="GFU10" s="86">
        <v>84.615384615384613</v>
      </c>
      <c r="GFZ10" s="86"/>
      <c r="GGA10" s="62" t="s">
        <v>489</v>
      </c>
      <c r="GGB10" s="86"/>
      <c r="GGC10" s="86">
        <v>5</v>
      </c>
      <c r="GGD10" s="86"/>
      <c r="GGE10" s="86">
        <v>13</v>
      </c>
      <c r="GGF10" s="67"/>
      <c r="GGG10" s="67">
        <v>28.888888888888886</v>
      </c>
      <c r="GGH10" s="67"/>
      <c r="GGI10" s="86">
        <v>38.461538461538467</v>
      </c>
      <c r="GGN10" s="86"/>
      <c r="GGO10" s="62" t="s">
        <v>489</v>
      </c>
      <c r="GGP10" s="86"/>
      <c r="GGQ10" s="86">
        <v>9</v>
      </c>
      <c r="GGR10" s="86"/>
      <c r="GGS10" s="86">
        <v>13</v>
      </c>
      <c r="GGT10" s="67"/>
      <c r="GGU10" s="67">
        <v>28.888888888888886</v>
      </c>
      <c r="GGV10" s="67"/>
      <c r="GGW10" s="86">
        <v>69.230769230769226</v>
      </c>
      <c r="GHB10" s="86"/>
      <c r="GHC10" s="62" t="s">
        <v>489</v>
      </c>
      <c r="GHD10" s="86"/>
      <c r="GHE10" s="86">
        <v>10</v>
      </c>
      <c r="GHF10" s="86"/>
      <c r="GHG10" s="86">
        <v>13</v>
      </c>
      <c r="GHH10" s="67"/>
      <c r="GHI10" s="67">
        <v>28.888888888888886</v>
      </c>
      <c r="GHJ10" s="67"/>
      <c r="GHK10" s="86">
        <v>76.923076923076934</v>
      </c>
      <c r="GHP10" s="86"/>
      <c r="GHQ10" s="62" t="s">
        <v>489</v>
      </c>
      <c r="GHR10" s="86"/>
      <c r="GHS10" s="86">
        <v>6</v>
      </c>
      <c r="GHT10" s="86"/>
      <c r="GHU10" s="86">
        <v>10</v>
      </c>
      <c r="GHV10" s="67"/>
      <c r="GHW10" s="67">
        <v>22.222222222222221</v>
      </c>
      <c r="GHX10" s="67"/>
      <c r="GHY10" s="86">
        <v>60</v>
      </c>
      <c r="GID10" s="86"/>
      <c r="GIE10" s="62" t="s">
        <v>489</v>
      </c>
      <c r="GIF10" s="86"/>
      <c r="GIG10" s="86">
        <v>8</v>
      </c>
      <c r="GIH10" s="86"/>
      <c r="GII10" s="86">
        <v>10</v>
      </c>
      <c r="GIJ10" s="67"/>
      <c r="GIK10" s="67">
        <v>22.222222222222221</v>
      </c>
      <c r="GIL10" s="67"/>
      <c r="GIM10" s="86">
        <v>80</v>
      </c>
      <c r="GIR10" s="86"/>
      <c r="GIS10" s="62" t="s">
        <v>489</v>
      </c>
      <c r="GIT10" s="86"/>
      <c r="GIU10" s="86">
        <v>7</v>
      </c>
      <c r="GIV10" s="86"/>
      <c r="GIW10" s="86">
        <v>10</v>
      </c>
      <c r="GIX10" s="67"/>
      <c r="GIY10" s="67">
        <v>22.222222222222221</v>
      </c>
      <c r="GIZ10" s="67"/>
      <c r="GJA10" s="86">
        <v>70</v>
      </c>
      <c r="GJF10" s="86"/>
      <c r="GJG10" s="62" t="s">
        <v>489</v>
      </c>
      <c r="GJH10" s="86"/>
      <c r="GJI10" s="86">
        <v>6</v>
      </c>
      <c r="GJJ10" s="86"/>
      <c r="GJK10" s="86">
        <v>10</v>
      </c>
      <c r="GJL10" s="67"/>
      <c r="GJM10" s="67">
        <v>22.222222222222221</v>
      </c>
      <c r="GJN10" s="67"/>
      <c r="GJO10" s="86">
        <v>60</v>
      </c>
      <c r="GJT10" s="86"/>
      <c r="GJU10" s="62" t="s">
        <v>489</v>
      </c>
      <c r="GJV10" s="86"/>
      <c r="GJW10" s="86">
        <v>5</v>
      </c>
      <c r="GJX10" s="86"/>
      <c r="GJY10" s="86">
        <v>10</v>
      </c>
      <c r="GJZ10" s="67"/>
      <c r="GKA10" s="67">
        <v>22.222222222222221</v>
      </c>
      <c r="GKB10" s="67"/>
      <c r="GKC10" s="86">
        <v>50</v>
      </c>
      <c r="GKH10" s="86"/>
      <c r="GKI10" s="62" t="s">
        <v>489</v>
      </c>
      <c r="GKJ10" s="86"/>
      <c r="GKK10" s="86">
        <v>9</v>
      </c>
      <c r="GKL10" s="86"/>
      <c r="GKM10" s="86">
        <v>10</v>
      </c>
      <c r="GKN10" s="67"/>
      <c r="GKO10" s="67">
        <v>22.222222222222221</v>
      </c>
      <c r="GKP10" s="67"/>
      <c r="GKQ10" s="86">
        <v>90</v>
      </c>
      <c r="GKV10" s="86"/>
      <c r="GKW10" s="62" t="s">
        <v>489</v>
      </c>
      <c r="GKX10" s="86"/>
      <c r="GKY10" s="86">
        <v>7</v>
      </c>
      <c r="GKZ10" s="86"/>
      <c r="GLA10" s="86">
        <v>10</v>
      </c>
      <c r="GLB10" s="67"/>
      <c r="GLC10" s="67">
        <v>22.222222222222221</v>
      </c>
      <c r="GLD10" s="67"/>
      <c r="GLE10" s="86">
        <v>70</v>
      </c>
      <c r="GLJ10" s="86"/>
      <c r="GLK10" s="62" t="s">
        <v>489</v>
      </c>
      <c r="GLL10" s="86"/>
      <c r="GLM10" s="86">
        <v>9</v>
      </c>
      <c r="GLN10" s="86"/>
      <c r="GLO10" s="86">
        <v>10</v>
      </c>
      <c r="GLP10" s="67"/>
      <c r="GLQ10" s="67">
        <v>22.222222222222221</v>
      </c>
      <c r="GLR10" s="67"/>
      <c r="GLS10" s="86">
        <v>90</v>
      </c>
      <c r="GLX10" s="86"/>
      <c r="GLY10" s="62" t="s">
        <v>489</v>
      </c>
      <c r="GLZ10" s="86"/>
      <c r="GMA10" s="86">
        <v>9</v>
      </c>
      <c r="GMB10" s="86"/>
      <c r="GMC10" s="86">
        <v>10</v>
      </c>
      <c r="GMD10" s="67"/>
      <c r="GME10" s="67">
        <v>22.222222222222221</v>
      </c>
      <c r="GMF10" s="67"/>
      <c r="GMG10" s="86">
        <v>90</v>
      </c>
      <c r="GML10" s="86"/>
      <c r="GMM10" s="62" t="s">
        <v>489</v>
      </c>
      <c r="GMN10" s="86"/>
      <c r="GMO10" s="86">
        <v>8</v>
      </c>
      <c r="GMP10" s="86"/>
      <c r="GMQ10" s="86">
        <v>10</v>
      </c>
      <c r="GMR10" s="67"/>
      <c r="GMS10" s="67">
        <v>22.222222222222221</v>
      </c>
      <c r="GMT10" s="67"/>
      <c r="GMU10" s="86">
        <v>80</v>
      </c>
      <c r="GMZ10" s="86"/>
      <c r="GNA10" s="62" t="s">
        <v>489</v>
      </c>
      <c r="GNB10" s="86"/>
      <c r="GNC10" s="86">
        <v>8</v>
      </c>
      <c r="GND10" s="86"/>
      <c r="GNE10" s="86">
        <v>10</v>
      </c>
      <c r="GNF10" s="67"/>
      <c r="GNG10" s="67">
        <v>22.222222222222221</v>
      </c>
      <c r="GNH10" s="67"/>
      <c r="GNI10" s="86">
        <v>80</v>
      </c>
      <c r="GNN10" s="86"/>
      <c r="GNO10" s="62" t="s">
        <v>489</v>
      </c>
      <c r="GNP10" s="86"/>
      <c r="GNQ10" s="86">
        <v>6</v>
      </c>
      <c r="GNR10" s="86"/>
      <c r="GNS10" s="86">
        <v>10</v>
      </c>
      <c r="GNT10" s="67"/>
      <c r="GNU10" s="67">
        <v>22.222222222222221</v>
      </c>
      <c r="GNV10" s="67"/>
      <c r="GNW10" s="86">
        <v>60</v>
      </c>
      <c r="GOB10" s="86"/>
      <c r="GOC10" s="62" t="s">
        <v>489</v>
      </c>
      <c r="GOD10" s="86"/>
      <c r="GOE10" s="86">
        <v>6</v>
      </c>
      <c r="GOF10" s="86"/>
      <c r="GOG10" s="86">
        <v>10</v>
      </c>
      <c r="GOH10" s="67"/>
      <c r="GOI10" s="67">
        <v>22.222222222222221</v>
      </c>
      <c r="GOJ10" s="67"/>
      <c r="GOK10" s="86">
        <v>60</v>
      </c>
      <c r="GOP10" s="86"/>
      <c r="GOQ10" s="62" t="s">
        <v>489</v>
      </c>
      <c r="GOR10" s="86"/>
      <c r="GOS10" s="86">
        <v>7</v>
      </c>
      <c r="GOT10" s="86"/>
      <c r="GOU10" s="86">
        <v>10</v>
      </c>
      <c r="GOV10" s="67"/>
      <c r="GOW10" s="67">
        <v>22.222222222222221</v>
      </c>
      <c r="GOX10" s="67"/>
      <c r="GOY10" s="86">
        <v>70</v>
      </c>
      <c r="GPD10" s="86"/>
      <c r="GPE10" s="62" t="s">
        <v>489</v>
      </c>
      <c r="GPF10" s="86"/>
      <c r="GPG10" s="86">
        <v>6</v>
      </c>
      <c r="GPH10" s="86"/>
      <c r="GPI10" s="86">
        <v>10</v>
      </c>
      <c r="GPJ10" s="67"/>
      <c r="GPK10" s="67">
        <v>22.222222222222221</v>
      </c>
      <c r="GPL10" s="67"/>
      <c r="GPM10" s="86">
        <v>60</v>
      </c>
      <c r="GPR10" s="86"/>
      <c r="GPS10" s="62" t="s">
        <v>489</v>
      </c>
      <c r="GPT10" s="86"/>
      <c r="GPU10" s="86">
        <v>6</v>
      </c>
      <c r="GPV10" s="86"/>
      <c r="GPW10" s="86">
        <v>10</v>
      </c>
      <c r="GPX10" s="67"/>
      <c r="GPY10" s="67">
        <v>22.222222222222221</v>
      </c>
      <c r="GPZ10" s="67"/>
      <c r="GQA10" s="86">
        <v>60</v>
      </c>
      <c r="GQF10" s="86"/>
      <c r="GQG10" s="62" t="s">
        <v>489</v>
      </c>
      <c r="GQH10" s="86"/>
      <c r="GQI10" s="86">
        <v>4</v>
      </c>
      <c r="GQJ10" s="86"/>
      <c r="GQK10" s="86">
        <v>10</v>
      </c>
      <c r="GQL10" s="67"/>
      <c r="GQM10" s="67">
        <v>22.222222222222221</v>
      </c>
      <c r="GQN10" s="67"/>
      <c r="GQO10" s="86">
        <v>40</v>
      </c>
      <c r="GQT10" s="86"/>
      <c r="GQU10" s="62" t="s">
        <v>489</v>
      </c>
      <c r="GQV10" s="86"/>
      <c r="GQW10" s="86">
        <v>7</v>
      </c>
      <c r="GQX10" s="86"/>
      <c r="GQY10" s="86">
        <v>10</v>
      </c>
      <c r="GQZ10" s="67"/>
      <c r="GRA10" s="67">
        <v>22.222222222222221</v>
      </c>
      <c r="GRB10" s="67"/>
      <c r="GRC10" s="86">
        <v>70</v>
      </c>
      <c r="GRH10" s="86"/>
      <c r="GRI10" s="62" t="s">
        <v>489</v>
      </c>
      <c r="GRJ10" s="86"/>
      <c r="GRK10" s="86">
        <v>8</v>
      </c>
      <c r="GRL10" s="86"/>
      <c r="GRM10" s="86">
        <v>10</v>
      </c>
      <c r="GRN10" s="67"/>
      <c r="GRO10" s="67">
        <v>22.222222222222221</v>
      </c>
      <c r="GRP10" s="67"/>
      <c r="GRQ10" s="86">
        <v>80</v>
      </c>
      <c r="GRV10" s="86"/>
      <c r="GRW10" s="62" t="s">
        <v>489</v>
      </c>
      <c r="GRX10" s="86"/>
      <c r="GRY10" s="86">
        <v>7</v>
      </c>
      <c r="GRZ10" s="86"/>
      <c r="GSA10" s="86">
        <v>10</v>
      </c>
      <c r="GSB10" s="67"/>
      <c r="GSC10" s="67">
        <v>22.222222222222221</v>
      </c>
      <c r="GSD10" s="67"/>
      <c r="GSE10" s="86">
        <v>70</v>
      </c>
      <c r="GSJ10" s="86"/>
      <c r="GSK10" s="62" t="s">
        <v>489</v>
      </c>
      <c r="GSL10" s="86"/>
      <c r="GSM10" s="86">
        <v>9</v>
      </c>
      <c r="GSN10" s="86"/>
      <c r="GSO10" s="86">
        <v>10</v>
      </c>
      <c r="GSP10" s="67"/>
      <c r="GSQ10" s="67">
        <v>22.222222222222221</v>
      </c>
      <c r="GSR10" s="67"/>
      <c r="GSS10" s="86">
        <v>90</v>
      </c>
      <c r="GSX10" s="86"/>
      <c r="GSY10" s="62" t="s">
        <v>489</v>
      </c>
      <c r="GSZ10" s="86"/>
      <c r="GTA10" s="86">
        <v>4</v>
      </c>
      <c r="GTB10" s="86"/>
      <c r="GTC10" s="86">
        <v>10</v>
      </c>
      <c r="GTD10" s="67"/>
      <c r="GTE10" s="67">
        <v>22.222222222222221</v>
      </c>
      <c r="GTF10" s="67"/>
      <c r="GTG10" s="86">
        <v>40</v>
      </c>
      <c r="GTL10" s="86"/>
      <c r="GTM10" s="62" t="s">
        <v>489</v>
      </c>
      <c r="GTN10" s="86"/>
      <c r="GTO10" s="86">
        <v>7</v>
      </c>
      <c r="GTP10" s="86"/>
      <c r="GTQ10" s="86">
        <v>10</v>
      </c>
      <c r="GTR10" s="67"/>
      <c r="GTS10" s="67">
        <v>22.222222222222221</v>
      </c>
      <c r="GTT10" s="67"/>
      <c r="GTU10" s="86">
        <v>70</v>
      </c>
      <c r="GTZ10" s="86"/>
      <c r="GUA10" s="62" t="s">
        <v>489</v>
      </c>
      <c r="GUB10" s="86"/>
      <c r="GUC10" s="86">
        <v>6</v>
      </c>
      <c r="GUD10" s="86"/>
      <c r="GUE10" s="86">
        <v>10</v>
      </c>
      <c r="GUF10" s="67"/>
      <c r="GUG10" s="67">
        <v>22.222222222222221</v>
      </c>
      <c r="GUH10" s="67"/>
      <c r="GUI10" s="86">
        <v>60</v>
      </c>
      <c r="GUN10" s="86"/>
      <c r="GUO10" s="62" t="s">
        <v>489</v>
      </c>
      <c r="GUP10" s="86"/>
      <c r="GUQ10" s="86">
        <v>4</v>
      </c>
      <c r="GUR10" s="86"/>
      <c r="GUS10" s="86">
        <v>10</v>
      </c>
      <c r="GUT10" s="67"/>
      <c r="GUU10" s="67">
        <v>22.222222222222221</v>
      </c>
      <c r="GUV10" s="67"/>
      <c r="GUW10" s="86">
        <v>40</v>
      </c>
      <c r="GVB10" s="86"/>
      <c r="GVC10" s="62" t="s">
        <v>489</v>
      </c>
      <c r="GVD10" s="86"/>
      <c r="GVE10" s="86">
        <v>7</v>
      </c>
      <c r="GVF10" s="86"/>
      <c r="GVG10" s="86">
        <v>10</v>
      </c>
      <c r="GVH10" s="67"/>
      <c r="GVI10" s="67">
        <v>22.222222222222221</v>
      </c>
      <c r="GVJ10" s="67"/>
      <c r="GVK10" s="86">
        <v>70</v>
      </c>
      <c r="GVP10" s="86"/>
      <c r="GVQ10" s="62" t="s">
        <v>489</v>
      </c>
      <c r="GVR10" s="86"/>
      <c r="GVS10" s="86">
        <v>7</v>
      </c>
      <c r="GVT10" s="86"/>
      <c r="GVU10" s="86">
        <v>9</v>
      </c>
      <c r="GVV10" s="67"/>
      <c r="GVW10" s="67">
        <v>20</v>
      </c>
      <c r="GVX10" s="67"/>
      <c r="GVY10" s="86">
        <v>77.777777777777786</v>
      </c>
      <c r="GWD10" s="86"/>
      <c r="GWE10" s="62" t="s">
        <v>489</v>
      </c>
      <c r="GWF10" s="86"/>
      <c r="GWG10" s="86">
        <v>8</v>
      </c>
      <c r="GWH10" s="86"/>
      <c r="GWI10" s="86">
        <v>9</v>
      </c>
      <c r="GWJ10" s="67"/>
      <c r="GWK10" s="67">
        <v>20</v>
      </c>
      <c r="GWL10" s="67"/>
      <c r="GWM10" s="86">
        <v>88.888888888888886</v>
      </c>
      <c r="GWR10" s="86"/>
      <c r="GWS10" s="62" t="s">
        <v>489</v>
      </c>
      <c r="GWT10" s="86"/>
      <c r="GWU10" s="86">
        <v>8</v>
      </c>
      <c r="GWV10" s="86"/>
      <c r="GWW10" s="86">
        <v>9</v>
      </c>
      <c r="GWX10" s="67"/>
      <c r="GWY10" s="67">
        <v>20</v>
      </c>
      <c r="GWZ10" s="67"/>
      <c r="GXA10" s="86">
        <v>88.888888888888886</v>
      </c>
      <c r="GXF10" s="86"/>
      <c r="GXG10" s="62" t="s">
        <v>489</v>
      </c>
      <c r="GXH10" s="86"/>
      <c r="GXI10" s="86">
        <v>9</v>
      </c>
      <c r="GXJ10" s="86"/>
      <c r="GXK10" s="86">
        <v>9</v>
      </c>
      <c r="GXL10" s="67"/>
      <c r="GXM10" s="67">
        <v>20</v>
      </c>
      <c r="GXN10" s="67"/>
      <c r="GXO10" s="86">
        <v>100</v>
      </c>
      <c r="GXT10" s="86"/>
      <c r="GXU10" s="62" t="s">
        <v>489</v>
      </c>
      <c r="GXV10" s="86"/>
      <c r="GXW10" s="86">
        <v>6</v>
      </c>
      <c r="GXX10" s="86"/>
      <c r="GXY10" s="86">
        <v>9</v>
      </c>
      <c r="GXZ10" s="67"/>
      <c r="GYA10" s="67">
        <v>20</v>
      </c>
      <c r="GYB10" s="67"/>
      <c r="GYC10" s="86">
        <v>66.666666666666657</v>
      </c>
      <c r="GYH10" s="86"/>
      <c r="GYI10" s="62" t="s">
        <v>489</v>
      </c>
      <c r="GYJ10" s="86"/>
      <c r="GYK10" s="86">
        <v>5</v>
      </c>
      <c r="GYL10" s="86"/>
      <c r="GYM10" s="86">
        <v>9</v>
      </c>
      <c r="GYN10" s="67"/>
      <c r="GYO10" s="67">
        <v>20</v>
      </c>
      <c r="GYP10" s="67"/>
      <c r="GYQ10" s="86">
        <v>55.555555555555557</v>
      </c>
      <c r="GYV10" s="86"/>
      <c r="GYW10" s="62" t="s">
        <v>489</v>
      </c>
      <c r="GYX10" s="86"/>
      <c r="GYY10" s="86">
        <v>6</v>
      </c>
      <c r="GYZ10" s="86"/>
      <c r="GZA10" s="86">
        <v>9</v>
      </c>
      <c r="GZB10" s="67"/>
      <c r="GZC10" s="67">
        <v>20</v>
      </c>
      <c r="GZD10" s="67"/>
      <c r="GZE10" s="86">
        <v>66.666666666666657</v>
      </c>
      <c r="GZJ10" s="86"/>
      <c r="GZK10" s="62" t="s">
        <v>489</v>
      </c>
      <c r="GZL10" s="86"/>
      <c r="GZM10" s="86">
        <v>6</v>
      </c>
      <c r="GZN10" s="86"/>
      <c r="GZO10" s="86">
        <v>9</v>
      </c>
      <c r="GZP10" s="67"/>
      <c r="GZQ10" s="67">
        <v>20</v>
      </c>
      <c r="GZR10" s="67"/>
      <c r="GZS10" s="86">
        <v>66.666666666666657</v>
      </c>
      <c r="GZX10" s="86"/>
      <c r="GZY10" s="62" t="s">
        <v>489</v>
      </c>
      <c r="GZZ10" s="86"/>
      <c r="HAA10" s="86">
        <v>7</v>
      </c>
      <c r="HAB10" s="86"/>
      <c r="HAC10" s="86">
        <v>9</v>
      </c>
      <c r="HAD10" s="67"/>
      <c r="HAE10" s="67">
        <v>20</v>
      </c>
      <c r="HAF10" s="67"/>
      <c r="HAG10" s="86">
        <v>77.777777777777786</v>
      </c>
      <c r="HAL10" s="86"/>
      <c r="HAM10" s="62" t="s">
        <v>489</v>
      </c>
      <c r="HAN10" s="86"/>
      <c r="HAO10" s="86">
        <v>6</v>
      </c>
      <c r="HAP10" s="86"/>
      <c r="HAQ10" s="86">
        <v>9</v>
      </c>
      <c r="HAR10" s="67"/>
      <c r="HAS10" s="67">
        <v>20</v>
      </c>
      <c r="HAT10" s="67"/>
      <c r="HAU10" s="86">
        <v>66.666666666666657</v>
      </c>
      <c r="HAZ10" s="86"/>
      <c r="HBA10" s="62" t="s">
        <v>489</v>
      </c>
      <c r="HBB10" s="86"/>
      <c r="HBC10" s="86">
        <v>7</v>
      </c>
      <c r="HBD10" s="86"/>
      <c r="HBE10" s="86">
        <v>9</v>
      </c>
      <c r="HBF10" s="67"/>
      <c r="HBG10" s="67">
        <v>20</v>
      </c>
      <c r="HBH10" s="67"/>
      <c r="HBI10" s="86">
        <v>77.777777777777786</v>
      </c>
      <c r="HBN10" s="86"/>
      <c r="HBO10" s="62" t="s">
        <v>489</v>
      </c>
      <c r="HBP10" s="86"/>
      <c r="HBQ10" s="86">
        <v>5</v>
      </c>
      <c r="HBR10" s="86"/>
      <c r="HBS10" s="86">
        <v>9</v>
      </c>
      <c r="HBT10" s="67"/>
      <c r="HBU10" s="67">
        <v>20</v>
      </c>
      <c r="HBV10" s="67"/>
      <c r="HBW10" s="86">
        <v>55.555555555555557</v>
      </c>
      <c r="HCB10" s="86"/>
      <c r="HCC10" s="62" t="s">
        <v>489</v>
      </c>
      <c r="HCD10" s="86"/>
      <c r="HCE10" s="86">
        <v>6</v>
      </c>
      <c r="HCF10" s="86"/>
      <c r="HCG10" s="86">
        <v>9</v>
      </c>
      <c r="HCH10" s="67"/>
      <c r="HCI10" s="67">
        <v>20</v>
      </c>
      <c r="HCJ10" s="67"/>
      <c r="HCK10" s="86">
        <v>66.666666666666657</v>
      </c>
      <c r="HCP10" s="86"/>
      <c r="HCQ10" s="62" t="s">
        <v>489</v>
      </c>
      <c r="HCR10" s="86"/>
      <c r="HCS10" s="86">
        <v>4</v>
      </c>
      <c r="HCT10" s="86"/>
      <c r="HCU10" s="86">
        <v>9</v>
      </c>
      <c r="HCV10" s="67"/>
      <c r="HCW10" s="67">
        <v>20</v>
      </c>
      <c r="HCX10" s="67"/>
      <c r="HCY10" s="86">
        <v>44.444444444444443</v>
      </c>
      <c r="HDD10" s="86"/>
      <c r="HDE10" s="62" t="s">
        <v>489</v>
      </c>
      <c r="HDF10" s="86"/>
      <c r="HDG10" s="86">
        <v>4</v>
      </c>
      <c r="HDH10" s="86"/>
      <c r="HDI10" s="86">
        <v>9</v>
      </c>
      <c r="HDJ10" s="67"/>
      <c r="HDK10" s="67">
        <v>20</v>
      </c>
      <c r="HDL10" s="67"/>
      <c r="HDM10" s="86">
        <v>44.444444444444443</v>
      </c>
      <c r="HDR10" s="86"/>
      <c r="HDS10" s="62" t="s">
        <v>489</v>
      </c>
      <c r="HDT10" s="86"/>
      <c r="HDU10" s="86">
        <v>9</v>
      </c>
      <c r="HDV10" s="86"/>
      <c r="HDW10" s="86">
        <v>9</v>
      </c>
      <c r="HDX10" s="67"/>
      <c r="HDY10" s="67">
        <v>20</v>
      </c>
      <c r="HDZ10" s="67"/>
      <c r="HEA10" s="86">
        <v>100</v>
      </c>
      <c r="HEF10" s="86"/>
      <c r="HEG10" s="62" t="s">
        <v>489</v>
      </c>
      <c r="HEH10" s="86"/>
      <c r="HEI10" s="86">
        <v>8</v>
      </c>
      <c r="HEJ10" s="86"/>
      <c r="HEK10" s="86">
        <v>9</v>
      </c>
      <c r="HEL10" s="67"/>
      <c r="HEM10" s="67">
        <v>20</v>
      </c>
      <c r="HEN10" s="67"/>
      <c r="HEO10" s="86">
        <v>88.888888888888886</v>
      </c>
      <c r="HET10" s="86"/>
      <c r="HEU10" s="62" t="s">
        <v>489</v>
      </c>
      <c r="HEV10" s="86"/>
      <c r="HEW10" s="86">
        <v>8</v>
      </c>
      <c r="HEX10" s="86"/>
      <c r="HEY10" s="86">
        <v>9</v>
      </c>
      <c r="HEZ10" s="67"/>
      <c r="HFA10" s="67">
        <v>20</v>
      </c>
      <c r="HFB10" s="67"/>
      <c r="HFC10" s="86">
        <v>88.888888888888886</v>
      </c>
      <c r="HFH10" s="86"/>
      <c r="HFI10" s="62" t="s">
        <v>489</v>
      </c>
      <c r="HFJ10" s="86"/>
      <c r="HFK10" s="86">
        <v>4</v>
      </c>
      <c r="HFL10" s="86"/>
      <c r="HFM10" s="86">
        <v>9</v>
      </c>
      <c r="HFN10" s="67"/>
      <c r="HFO10" s="67">
        <v>20</v>
      </c>
      <c r="HFP10" s="67"/>
      <c r="HFQ10" s="86">
        <v>44.444444444444443</v>
      </c>
      <c r="HFV10" s="86"/>
      <c r="HFW10" s="62" t="s">
        <v>489</v>
      </c>
      <c r="HFX10" s="86"/>
      <c r="HFY10" s="86">
        <v>8</v>
      </c>
      <c r="HFZ10" s="86"/>
      <c r="HGA10" s="86">
        <v>9</v>
      </c>
      <c r="HGB10" s="67"/>
      <c r="HGC10" s="67">
        <v>20</v>
      </c>
      <c r="HGD10" s="67"/>
      <c r="HGE10" s="86">
        <v>88.888888888888886</v>
      </c>
      <c r="HGJ10" s="86"/>
      <c r="HGK10" s="62" t="s">
        <v>489</v>
      </c>
      <c r="HGL10" s="86"/>
      <c r="HGM10" s="86">
        <v>8</v>
      </c>
      <c r="HGN10" s="86"/>
      <c r="HGO10" s="86">
        <v>9</v>
      </c>
      <c r="HGP10" s="67"/>
      <c r="HGQ10" s="67">
        <v>20</v>
      </c>
      <c r="HGR10" s="67"/>
      <c r="HGS10" s="86">
        <v>88.888888888888886</v>
      </c>
      <c r="HGX10" s="86"/>
      <c r="HGY10" s="62" t="s">
        <v>489</v>
      </c>
      <c r="HGZ10" s="86"/>
      <c r="HHA10" s="86">
        <v>7</v>
      </c>
      <c r="HHB10" s="86"/>
      <c r="HHC10" s="86">
        <v>9</v>
      </c>
      <c r="HHD10" s="67"/>
      <c r="HHE10" s="67">
        <v>20</v>
      </c>
      <c r="HHF10" s="67"/>
      <c r="HHG10" s="86">
        <v>77.777777777777786</v>
      </c>
      <c r="HHL10" s="86"/>
      <c r="HHM10" s="62" t="s">
        <v>489</v>
      </c>
      <c r="HHN10" s="86"/>
      <c r="HHO10" s="86">
        <v>6</v>
      </c>
      <c r="HHP10" s="86"/>
      <c r="HHQ10" s="86">
        <v>9</v>
      </c>
      <c r="HHR10" s="67"/>
      <c r="HHS10" s="67">
        <v>20</v>
      </c>
      <c r="HHT10" s="67"/>
      <c r="HHU10" s="86">
        <v>66.666666666666657</v>
      </c>
      <c r="HHZ10" s="86"/>
      <c r="HIA10" s="62" t="s">
        <v>489</v>
      </c>
      <c r="HIB10" s="86"/>
      <c r="HIC10" s="86">
        <v>5</v>
      </c>
      <c r="HID10" s="86"/>
      <c r="HIE10" s="86">
        <v>9</v>
      </c>
      <c r="HIF10" s="67"/>
      <c r="HIG10" s="67">
        <v>20</v>
      </c>
      <c r="HIH10" s="67"/>
      <c r="HII10" s="86">
        <v>55.555555555555557</v>
      </c>
      <c r="HIN10" s="86"/>
      <c r="HIO10" s="62" t="s">
        <v>489</v>
      </c>
      <c r="HIP10" s="86"/>
      <c r="HIQ10" s="86">
        <v>12</v>
      </c>
      <c r="HIR10" s="86"/>
      <c r="HIS10" s="86">
        <v>17</v>
      </c>
      <c r="HIT10" s="67"/>
      <c r="HIU10" s="67">
        <v>32.075471698113205</v>
      </c>
      <c r="HIV10" s="67"/>
      <c r="HIW10" s="86">
        <v>70.588235294117652</v>
      </c>
    </row>
    <row r="11" spans="1:5119 5124:5665" x14ac:dyDescent="0.25">
      <c r="N11" s="86"/>
      <c r="O11" s="62" t="s">
        <v>490</v>
      </c>
      <c r="P11" s="86"/>
      <c r="Q11" s="86">
        <v>4</v>
      </c>
      <c r="R11" s="86"/>
      <c r="S11" s="86">
        <v>12</v>
      </c>
      <c r="T11" s="67"/>
      <c r="U11" s="67">
        <v>22.641509433962266</v>
      </c>
      <c r="V11" s="67"/>
      <c r="W11" s="86">
        <v>33.333333333333329</v>
      </c>
      <c r="AB11" s="86"/>
      <c r="AC11" s="62" t="s">
        <v>490</v>
      </c>
      <c r="AD11" s="86"/>
      <c r="AE11" s="86">
        <v>6</v>
      </c>
      <c r="AF11" s="86"/>
      <c r="AG11" s="86">
        <v>12</v>
      </c>
      <c r="AH11" s="67"/>
      <c r="AI11" s="67">
        <v>22.641509433962266</v>
      </c>
      <c r="AJ11" s="67"/>
      <c r="AK11" s="86">
        <v>50</v>
      </c>
      <c r="AP11" s="86"/>
      <c r="AQ11" s="62" t="s">
        <v>490</v>
      </c>
      <c r="AR11" s="86"/>
      <c r="AS11" s="86">
        <v>4</v>
      </c>
      <c r="AT11" s="86"/>
      <c r="AU11" s="86">
        <v>12</v>
      </c>
      <c r="AV11" s="67"/>
      <c r="AW11" s="67">
        <v>22.641509433962266</v>
      </c>
      <c r="AX11" s="67"/>
      <c r="AY11" s="86">
        <v>33.333333333333329</v>
      </c>
      <c r="BD11" s="86"/>
      <c r="BE11" s="62" t="s">
        <v>490</v>
      </c>
      <c r="BF11" s="86"/>
      <c r="BG11" s="86">
        <v>4</v>
      </c>
      <c r="BH11" s="86"/>
      <c r="BI11" s="86">
        <v>12</v>
      </c>
      <c r="BJ11" s="67"/>
      <c r="BK11" s="67">
        <v>22.641509433962266</v>
      </c>
      <c r="BL11" s="67"/>
      <c r="BM11" s="86">
        <v>33.333333333333329</v>
      </c>
      <c r="BN11" s="86"/>
      <c r="BO11" s="86"/>
      <c r="BP11" s="86"/>
      <c r="BQ11" s="86"/>
      <c r="BR11" s="86"/>
      <c r="BS11" s="62" t="s">
        <v>490</v>
      </c>
      <c r="BT11" s="86"/>
      <c r="BU11" s="86">
        <v>7</v>
      </c>
      <c r="BV11" s="86"/>
      <c r="BW11" s="86">
        <v>12</v>
      </c>
      <c r="BX11" s="67"/>
      <c r="BY11" s="67">
        <v>22.641509433962266</v>
      </c>
      <c r="BZ11" s="67"/>
      <c r="CA11" s="86">
        <v>58.333333333333336</v>
      </c>
      <c r="CB11" s="86"/>
      <c r="CC11" s="86"/>
      <c r="CD11" s="86"/>
      <c r="CE11" s="86"/>
      <c r="CF11" s="86"/>
      <c r="CG11" s="62" t="s">
        <v>490</v>
      </c>
      <c r="CH11" s="86"/>
      <c r="CI11" s="86">
        <v>1</v>
      </c>
      <c r="CJ11" s="86"/>
      <c r="CK11" s="86">
        <v>12</v>
      </c>
      <c r="CL11" s="67"/>
      <c r="CM11" s="67">
        <v>22.641509433962266</v>
      </c>
      <c r="CN11" s="67"/>
      <c r="CO11" s="86">
        <v>8.3333333333333321</v>
      </c>
      <c r="CP11" s="86"/>
      <c r="CQ11" s="86"/>
      <c r="CR11" s="86"/>
      <c r="CS11" s="86"/>
      <c r="CT11" s="86"/>
      <c r="CU11" s="62" t="s">
        <v>490</v>
      </c>
      <c r="CV11" s="86"/>
      <c r="CW11" s="86">
        <v>5</v>
      </c>
      <c r="CX11" s="86"/>
      <c r="CY11" s="86">
        <v>12</v>
      </c>
      <c r="CZ11" s="67"/>
      <c r="DA11" s="67">
        <v>22.641509433962266</v>
      </c>
      <c r="DB11" s="67"/>
      <c r="DC11" s="86">
        <v>41.666666666666671</v>
      </c>
      <c r="DD11" s="86"/>
      <c r="DE11" s="86"/>
      <c r="DH11" s="86"/>
      <c r="DI11" s="62" t="s">
        <v>490</v>
      </c>
      <c r="DJ11" s="86"/>
      <c r="DK11" s="86">
        <v>3</v>
      </c>
      <c r="DL11" s="86"/>
      <c r="DM11" s="86">
        <v>12</v>
      </c>
      <c r="DN11" s="67"/>
      <c r="DO11" s="67">
        <v>22.641509433962266</v>
      </c>
      <c r="DP11" s="67"/>
      <c r="DQ11" s="86">
        <v>25</v>
      </c>
      <c r="DV11" s="86"/>
      <c r="DW11" s="62" t="s">
        <v>490</v>
      </c>
      <c r="DX11" s="86"/>
      <c r="DY11" s="86">
        <v>5</v>
      </c>
      <c r="DZ11" s="86"/>
      <c r="EA11" s="86">
        <v>12</v>
      </c>
      <c r="EB11" s="67"/>
      <c r="EC11" s="67">
        <v>22.641509433962266</v>
      </c>
      <c r="ED11" s="67"/>
      <c r="EE11" s="86">
        <v>41.666666666666671</v>
      </c>
      <c r="EJ11" s="86"/>
      <c r="EK11" s="62" t="s">
        <v>490</v>
      </c>
      <c r="EL11" s="86"/>
      <c r="EM11" s="86">
        <v>4</v>
      </c>
      <c r="EN11" s="86"/>
      <c r="EO11" s="86">
        <v>12</v>
      </c>
      <c r="EP11" s="67"/>
      <c r="EQ11" s="67">
        <v>22.641509433962266</v>
      </c>
      <c r="ER11" s="67"/>
      <c r="ES11" s="86">
        <v>33.333333333333329</v>
      </c>
      <c r="EX11" s="86"/>
      <c r="EY11" s="62" t="s">
        <v>490</v>
      </c>
      <c r="EZ11" s="86"/>
      <c r="FA11" s="86">
        <v>1</v>
      </c>
      <c r="FB11" s="86"/>
      <c r="FC11" s="86">
        <v>12</v>
      </c>
      <c r="FD11" s="67"/>
      <c r="FE11" s="67">
        <v>22.641509433962266</v>
      </c>
      <c r="FF11" s="67"/>
      <c r="FG11" s="86">
        <v>8.3333333333333321</v>
      </c>
      <c r="FL11" s="86"/>
      <c r="FM11" s="62" t="s">
        <v>490</v>
      </c>
      <c r="FN11" s="86"/>
      <c r="FO11" s="86">
        <v>2</v>
      </c>
      <c r="FP11" s="86"/>
      <c r="FQ11" s="86">
        <v>12</v>
      </c>
      <c r="FR11" s="67"/>
      <c r="FS11" s="67">
        <v>22.641509433962266</v>
      </c>
      <c r="FT11" s="67"/>
      <c r="FU11" s="86">
        <v>16.666666666666664</v>
      </c>
      <c r="FZ11" s="86"/>
      <c r="GA11" s="62" t="s">
        <v>490</v>
      </c>
      <c r="GB11" s="86"/>
      <c r="GC11" s="86">
        <v>5</v>
      </c>
      <c r="GD11" s="86"/>
      <c r="GE11" s="86">
        <v>12</v>
      </c>
      <c r="GF11" s="67"/>
      <c r="GG11" s="67">
        <v>22.641509433962266</v>
      </c>
      <c r="GH11" s="67"/>
      <c r="GI11" s="86">
        <v>41.666666666666671</v>
      </c>
      <c r="GN11" s="86"/>
      <c r="GO11" s="62" t="s">
        <v>490</v>
      </c>
      <c r="GP11" s="86"/>
      <c r="GQ11" s="86">
        <v>5</v>
      </c>
      <c r="GR11" s="86"/>
      <c r="GS11" s="86">
        <v>12</v>
      </c>
      <c r="GT11" s="67"/>
      <c r="GU11" s="67">
        <v>22.641509433962266</v>
      </c>
      <c r="GV11" s="67"/>
      <c r="GW11" s="86">
        <v>41.666666666666671</v>
      </c>
      <c r="HB11" s="86"/>
      <c r="HC11" s="62" t="s">
        <v>490</v>
      </c>
      <c r="HD11" s="86"/>
      <c r="HE11" s="86">
        <v>2</v>
      </c>
      <c r="HF11" s="86"/>
      <c r="HG11" s="86">
        <v>12</v>
      </c>
      <c r="HH11" s="67"/>
      <c r="HI11" s="67">
        <v>22.641509433962266</v>
      </c>
      <c r="HJ11" s="67"/>
      <c r="HK11" s="86">
        <v>16.666666666666664</v>
      </c>
      <c r="HP11" s="86"/>
      <c r="HQ11" s="62" t="s">
        <v>490</v>
      </c>
      <c r="HR11" s="86"/>
      <c r="HS11" s="86">
        <v>3</v>
      </c>
      <c r="HT11" s="86"/>
      <c r="HU11" s="86">
        <v>12</v>
      </c>
      <c r="HV11" s="67"/>
      <c r="HW11" s="67">
        <v>22.641509433962266</v>
      </c>
      <c r="HX11" s="67"/>
      <c r="HY11" s="86">
        <v>25</v>
      </c>
      <c r="ID11" s="86"/>
      <c r="IE11" s="62" t="s">
        <v>490</v>
      </c>
      <c r="IF11" s="86"/>
      <c r="IG11" s="86">
        <v>5</v>
      </c>
      <c r="IH11" s="86"/>
      <c r="II11" s="86">
        <v>12</v>
      </c>
      <c r="IJ11" s="67"/>
      <c r="IK11" s="67">
        <v>22.641509433962266</v>
      </c>
      <c r="IL11" s="67"/>
      <c r="IM11" s="86">
        <v>41.666666666666671</v>
      </c>
      <c r="IR11" s="86"/>
      <c r="IS11" s="62" t="s">
        <v>490</v>
      </c>
      <c r="IT11" s="86"/>
      <c r="IU11" s="86">
        <v>3</v>
      </c>
      <c r="IV11" s="86"/>
      <c r="IW11" s="86">
        <v>12</v>
      </c>
      <c r="IX11" s="67"/>
      <c r="IY11" s="67">
        <v>22.641509433962266</v>
      </c>
      <c r="IZ11" s="67"/>
      <c r="JA11" s="86">
        <v>25</v>
      </c>
      <c r="JF11" s="86"/>
      <c r="JG11" s="62" t="s">
        <v>490</v>
      </c>
      <c r="JH11" s="86"/>
      <c r="JI11" s="86">
        <v>6</v>
      </c>
      <c r="JJ11" s="86"/>
      <c r="JK11" s="86">
        <v>12</v>
      </c>
      <c r="JL11" s="67"/>
      <c r="JM11" s="67">
        <v>22.641509433962266</v>
      </c>
      <c r="JN11" s="67"/>
      <c r="JO11" s="86">
        <v>50</v>
      </c>
      <c r="JT11" s="86"/>
      <c r="JU11" s="62" t="s">
        <v>490</v>
      </c>
      <c r="JV11" s="86"/>
      <c r="JW11" s="86">
        <v>4</v>
      </c>
      <c r="JX11" s="86"/>
      <c r="JY11" s="86">
        <v>12</v>
      </c>
      <c r="JZ11" s="67"/>
      <c r="KA11" s="67">
        <v>22.641509433962266</v>
      </c>
      <c r="KB11" s="67"/>
      <c r="KC11" s="86">
        <v>33.333333333333329</v>
      </c>
      <c r="KH11" s="86"/>
      <c r="KI11" s="62" t="s">
        <v>490</v>
      </c>
      <c r="KJ11" s="86"/>
      <c r="KK11" s="86">
        <v>6</v>
      </c>
      <c r="KL11" s="86"/>
      <c r="KM11" s="86">
        <v>12</v>
      </c>
      <c r="KN11" s="67"/>
      <c r="KO11" s="67">
        <v>22.641509433962266</v>
      </c>
      <c r="KP11" s="67"/>
      <c r="KQ11" s="86">
        <v>50</v>
      </c>
      <c r="KV11" s="86"/>
      <c r="KW11" s="62" t="s">
        <v>490</v>
      </c>
      <c r="KX11" s="86"/>
      <c r="KY11" s="86">
        <v>3</v>
      </c>
      <c r="KZ11" s="86"/>
      <c r="LA11" s="86">
        <v>12</v>
      </c>
      <c r="LB11" s="67"/>
      <c r="LC11" s="67">
        <v>22.641509433962266</v>
      </c>
      <c r="LD11" s="67"/>
      <c r="LE11" s="86">
        <v>25</v>
      </c>
      <c r="LJ11" s="86"/>
      <c r="LK11" s="62" t="s">
        <v>490</v>
      </c>
      <c r="LL11" s="86"/>
      <c r="LM11" s="86">
        <v>5</v>
      </c>
      <c r="LN11" s="86"/>
      <c r="LO11" s="86">
        <v>12</v>
      </c>
      <c r="LP11" s="67"/>
      <c r="LQ11" s="67">
        <v>22.641509433962266</v>
      </c>
      <c r="LR11" s="67"/>
      <c r="LS11" s="86">
        <v>41.666666666666671</v>
      </c>
      <c r="LX11" s="86"/>
      <c r="LY11" s="62" t="s">
        <v>490</v>
      </c>
      <c r="LZ11" s="86"/>
      <c r="MA11" s="86">
        <v>1</v>
      </c>
      <c r="MB11" s="86"/>
      <c r="MC11" s="86">
        <v>12</v>
      </c>
      <c r="MD11" s="67"/>
      <c r="ME11" s="67">
        <v>22.641509433962266</v>
      </c>
      <c r="MF11" s="67"/>
      <c r="MG11" s="86">
        <v>8.3333333333333321</v>
      </c>
      <c r="ML11" s="86"/>
      <c r="MM11" s="62" t="s">
        <v>490</v>
      </c>
      <c r="MN11" s="86"/>
      <c r="MO11" s="86">
        <v>4</v>
      </c>
      <c r="MP11" s="86"/>
      <c r="MQ11" s="86">
        <v>12</v>
      </c>
      <c r="MR11" s="67"/>
      <c r="MS11" s="67">
        <v>22.641509433962266</v>
      </c>
      <c r="MT11" s="67"/>
      <c r="MU11" s="86">
        <v>33.333333333333329</v>
      </c>
      <c r="MZ11" s="86"/>
      <c r="NA11" s="62" t="s">
        <v>490</v>
      </c>
      <c r="NB11" s="86"/>
      <c r="NC11" s="86">
        <v>4</v>
      </c>
      <c r="ND11" s="86"/>
      <c r="NE11" s="86">
        <v>12</v>
      </c>
      <c r="NF11" s="67"/>
      <c r="NG11" s="67">
        <v>22.641509433962266</v>
      </c>
      <c r="NH11" s="67"/>
      <c r="NI11" s="86">
        <v>33.333333333333329</v>
      </c>
      <c r="NN11" s="86"/>
      <c r="NO11" s="62" t="s">
        <v>490</v>
      </c>
      <c r="NP11" s="86"/>
      <c r="NQ11" s="86">
        <v>7</v>
      </c>
      <c r="NR11" s="86"/>
      <c r="NS11" s="86">
        <v>12</v>
      </c>
      <c r="NT11" s="67"/>
      <c r="NU11" s="67">
        <v>23.076923076923077</v>
      </c>
      <c r="NV11" s="67"/>
      <c r="NW11" s="86">
        <v>58.333333333333336</v>
      </c>
      <c r="OB11" s="86"/>
      <c r="OC11" s="62" t="s">
        <v>490</v>
      </c>
      <c r="OD11" s="86"/>
      <c r="OE11" s="86">
        <v>8</v>
      </c>
      <c r="OF11" s="86"/>
      <c r="OG11" s="86">
        <v>12</v>
      </c>
      <c r="OH11" s="67"/>
      <c r="OI11" s="67">
        <v>23.076923076923077</v>
      </c>
      <c r="OJ11" s="67"/>
      <c r="OK11" s="86">
        <v>66.666666666666657</v>
      </c>
      <c r="OP11" s="86"/>
      <c r="OQ11" s="62" t="s">
        <v>490</v>
      </c>
      <c r="OR11" s="86"/>
      <c r="OS11" s="86">
        <v>7</v>
      </c>
      <c r="OT11" s="86"/>
      <c r="OU11" s="86">
        <v>12</v>
      </c>
      <c r="OV11" s="67"/>
      <c r="OW11" s="67">
        <v>23.076923076923077</v>
      </c>
      <c r="OX11" s="67"/>
      <c r="OY11" s="86">
        <v>58.333333333333336</v>
      </c>
      <c r="PD11" s="86"/>
      <c r="PE11" s="62" t="s">
        <v>490</v>
      </c>
      <c r="PF11" s="86"/>
      <c r="PG11" s="86">
        <v>6</v>
      </c>
      <c r="PH11" s="86"/>
      <c r="PI11" s="86">
        <v>12</v>
      </c>
      <c r="PJ11" s="67"/>
      <c r="PK11" s="67">
        <v>23.076923076923077</v>
      </c>
      <c r="PL11" s="67"/>
      <c r="PM11" s="86">
        <v>50</v>
      </c>
      <c r="PR11" s="86"/>
      <c r="PS11" s="62" t="s">
        <v>490</v>
      </c>
      <c r="PT11" s="86"/>
      <c r="PU11" s="86">
        <v>7</v>
      </c>
      <c r="PV11" s="86"/>
      <c r="PW11" s="86">
        <v>12</v>
      </c>
      <c r="PX11" s="67"/>
      <c r="PY11" s="67">
        <v>23.076923076923077</v>
      </c>
      <c r="PZ11" s="67"/>
      <c r="QA11" s="86">
        <v>58.333333333333336</v>
      </c>
      <c r="QF11" s="86"/>
      <c r="QG11" s="62" t="s">
        <v>490</v>
      </c>
      <c r="QH11" s="86"/>
      <c r="QI11" s="86">
        <v>8</v>
      </c>
      <c r="QJ11" s="86"/>
      <c r="QK11" s="86">
        <v>12</v>
      </c>
      <c r="QL11" s="67"/>
      <c r="QM11" s="67">
        <v>23.076923076923077</v>
      </c>
      <c r="QN11" s="67"/>
      <c r="QO11" s="86">
        <v>66.666666666666657</v>
      </c>
      <c r="QT11" s="86"/>
      <c r="QU11" s="62" t="s">
        <v>490</v>
      </c>
      <c r="QV11" s="86"/>
      <c r="QW11" s="86">
        <v>8</v>
      </c>
      <c r="QX11" s="86"/>
      <c r="QY11" s="86">
        <v>12</v>
      </c>
      <c r="QZ11" s="67"/>
      <c r="RA11" s="67">
        <v>23.076923076923077</v>
      </c>
      <c r="RB11" s="67"/>
      <c r="RC11" s="86">
        <v>66.666666666666657</v>
      </c>
      <c r="RH11" s="86"/>
      <c r="RI11" s="62" t="s">
        <v>490</v>
      </c>
      <c r="RJ11" s="86"/>
      <c r="RK11" s="86">
        <v>6</v>
      </c>
      <c r="RL11" s="86"/>
      <c r="RM11" s="86">
        <v>12</v>
      </c>
      <c r="RN11" s="67"/>
      <c r="RO11" s="67">
        <v>23.076923076923077</v>
      </c>
      <c r="RP11" s="67"/>
      <c r="RQ11" s="86">
        <v>50</v>
      </c>
      <c r="RV11" s="86"/>
      <c r="RW11" s="62" t="s">
        <v>490</v>
      </c>
      <c r="RX11" s="86"/>
      <c r="RY11" s="86">
        <v>5</v>
      </c>
      <c r="RZ11" s="86"/>
      <c r="SA11" s="86">
        <v>12</v>
      </c>
      <c r="SB11" s="67"/>
      <c r="SC11" s="67">
        <v>23.076923076923077</v>
      </c>
      <c r="SD11" s="67"/>
      <c r="SE11" s="86">
        <v>41.666666666666671</v>
      </c>
      <c r="SJ11" s="86"/>
      <c r="SK11" s="62" t="s">
        <v>490</v>
      </c>
      <c r="SL11" s="86"/>
      <c r="SM11" s="86">
        <v>6</v>
      </c>
      <c r="SN11" s="86"/>
      <c r="SO11" s="86">
        <v>12</v>
      </c>
      <c r="SP11" s="67"/>
      <c r="SQ11" s="67">
        <v>23.076923076923077</v>
      </c>
      <c r="SR11" s="67"/>
      <c r="SS11" s="86">
        <v>50</v>
      </c>
      <c r="SX11" s="86"/>
      <c r="SY11" s="62" t="s">
        <v>490</v>
      </c>
      <c r="SZ11" s="86"/>
      <c r="TA11" s="86">
        <v>6</v>
      </c>
      <c r="TB11" s="86"/>
      <c r="TC11" s="86">
        <v>12</v>
      </c>
      <c r="TD11" s="67"/>
      <c r="TE11" s="67">
        <v>23.076923076923077</v>
      </c>
      <c r="TF11" s="67"/>
      <c r="TG11" s="86">
        <v>50</v>
      </c>
      <c r="TL11" s="86"/>
      <c r="TM11" s="62" t="s">
        <v>490</v>
      </c>
      <c r="TN11" s="86"/>
      <c r="TO11" s="86">
        <v>6</v>
      </c>
      <c r="TP11" s="86"/>
      <c r="TQ11" s="86">
        <v>12</v>
      </c>
      <c r="TR11" s="67"/>
      <c r="TS11" s="67">
        <v>23.076923076923077</v>
      </c>
      <c r="TT11" s="67"/>
      <c r="TU11" s="86">
        <v>50</v>
      </c>
      <c r="TZ11" s="86"/>
      <c r="UA11" s="62" t="s">
        <v>490</v>
      </c>
      <c r="UB11" s="86"/>
      <c r="UC11" s="86">
        <v>7</v>
      </c>
      <c r="UD11" s="86"/>
      <c r="UE11" s="86">
        <v>12</v>
      </c>
      <c r="UF11" s="67"/>
      <c r="UG11" s="67">
        <v>23.076923076923077</v>
      </c>
      <c r="UH11" s="67"/>
      <c r="UI11" s="86">
        <v>58.333333333333336</v>
      </c>
      <c r="UN11" s="86"/>
      <c r="UO11" s="62" t="s">
        <v>490</v>
      </c>
      <c r="UP11" s="86"/>
      <c r="UQ11" s="86">
        <v>6</v>
      </c>
      <c r="UR11" s="86"/>
      <c r="US11" s="86">
        <v>12</v>
      </c>
      <c r="UT11" s="67"/>
      <c r="UU11" s="67">
        <v>23.076923076923077</v>
      </c>
      <c r="UV11" s="67"/>
      <c r="UW11" s="86">
        <v>50</v>
      </c>
      <c r="VB11" s="86"/>
      <c r="VC11" s="62" t="s">
        <v>490</v>
      </c>
      <c r="VD11" s="86"/>
      <c r="VE11" s="86">
        <v>9</v>
      </c>
      <c r="VF11" s="86"/>
      <c r="VG11" s="86">
        <v>12</v>
      </c>
      <c r="VH11" s="67"/>
      <c r="VI11" s="67">
        <v>23.076923076923077</v>
      </c>
      <c r="VJ11" s="67"/>
      <c r="VK11" s="86">
        <v>75</v>
      </c>
      <c r="VP11" s="86"/>
      <c r="VQ11" s="62" t="s">
        <v>490</v>
      </c>
      <c r="VR11" s="86"/>
      <c r="VS11" s="86">
        <v>4</v>
      </c>
      <c r="VT11" s="86"/>
      <c r="VU11" s="86">
        <v>12</v>
      </c>
      <c r="VV11" s="67"/>
      <c r="VW11" s="67">
        <v>23.076923076923077</v>
      </c>
      <c r="VX11" s="67"/>
      <c r="VY11" s="86">
        <v>33.333333333333329</v>
      </c>
      <c r="WD11" s="86"/>
      <c r="WE11" s="62" t="s">
        <v>490</v>
      </c>
      <c r="WF11" s="86"/>
      <c r="WG11" s="86">
        <v>6</v>
      </c>
      <c r="WH11" s="86"/>
      <c r="WI11" s="86">
        <v>12</v>
      </c>
      <c r="WJ11" s="67"/>
      <c r="WK11" s="67">
        <v>23.076923076923077</v>
      </c>
      <c r="WL11" s="67"/>
      <c r="WM11" s="86">
        <v>50</v>
      </c>
      <c r="WR11" s="86"/>
      <c r="WS11" s="62" t="s">
        <v>490</v>
      </c>
      <c r="WT11" s="86"/>
      <c r="WU11" s="86">
        <v>5</v>
      </c>
      <c r="WV11" s="86"/>
      <c r="WW11" s="86">
        <v>12</v>
      </c>
      <c r="WX11" s="67"/>
      <c r="WY11" s="67">
        <v>23.076923076923077</v>
      </c>
      <c r="WZ11" s="67"/>
      <c r="XA11" s="86">
        <v>41.666666666666671</v>
      </c>
      <c r="XF11" s="86"/>
      <c r="XG11" s="62" t="s">
        <v>490</v>
      </c>
      <c r="XH11" s="86"/>
      <c r="XI11" s="86">
        <v>4</v>
      </c>
      <c r="XJ11" s="86"/>
      <c r="XK11" s="86">
        <v>12</v>
      </c>
      <c r="XL11" s="67"/>
      <c r="XM11" s="67">
        <v>23.076923076923077</v>
      </c>
      <c r="XN11" s="67"/>
      <c r="XO11" s="86">
        <v>33.333333333333329</v>
      </c>
      <c r="XT11" s="86"/>
      <c r="XU11" s="62" t="s">
        <v>490</v>
      </c>
      <c r="XV11" s="86"/>
      <c r="XW11" s="86">
        <v>6</v>
      </c>
      <c r="XX11" s="86"/>
      <c r="XY11" s="86">
        <v>12</v>
      </c>
      <c r="XZ11" s="67"/>
      <c r="YA11" s="67">
        <v>23.076923076923077</v>
      </c>
      <c r="YB11" s="67"/>
      <c r="YC11" s="86">
        <v>50</v>
      </c>
      <c r="YH11" s="86"/>
      <c r="YI11" s="62" t="s">
        <v>490</v>
      </c>
      <c r="YJ11" s="86"/>
      <c r="YK11" s="86">
        <v>7</v>
      </c>
      <c r="YL11" s="86"/>
      <c r="YM11" s="86">
        <v>12</v>
      </c>
      <c r="YN11" s="67"/>
      <c r="YO11" s="67">
        <v>23.076923076923077</v>
      </c>
      <c r="YP11" s="67"/>
      <c r="YQ11" s="86">
        <v>58.333333333333336</v>
      </c>
      <c r="YV11" s="86"/>
      <c r="YW11" s="62" t="s">
        <v>490</v>
      </c>
      <c r="YX11" s="86"/>
      <c r="YY11" s="86">
        <v>2</v>
      </c>
      <c r="YZ11" s="86"/>
      <c r="ZA11" s="86">
        <v>12</v>
      </c>
      <c r="ZB11" s="67"/>
      <c r="ZC11" s="67">
        <v>23.076923076923077</v>
      </c>
      <c r="ZD11" s="67"/>
      <c r="ZE11" s="86">
        <v>16.666666666666664</v>
      </c>
      <c r="ZJ11" s="86"/>
      <c r="ZK11" s="62" t="s">
        <v>490</v>
      </c>
      <c r="ZL11" s="86"/>
      <c r="ZM11" s="86">
        <v>7</v>
      </c>
      <c r="ZN11" s="86"/>
      <c r="ZO11" s="86">
        <v>12</v>
      </c>
      <c r="ZP11" s="67"/>
      <c r="ZQ11" s="67">
        <v>23.076923076923077</v>
      </c>
      <c r="ZR11" s="67"/>
      <c r="ZS11" s="86">
        <v>58.333333333333336</v>
      </c>
      <c r="ZX11" s="86"/>
      <c r="ZY11" s="62" t="s">
        <v>490</v>
      </c>
      <c r="ZZ11" s="86"/>
      <c r="AAA11" s="86">
        <v>3</v>
      </c>
      <c r="AAB11" s="86"/>
      <c r="AAC11" s="86">
        <v>12</v>
      </c>
      <c r="AAD11" s="67"/>
      <c r="AAE11" s="67">
        <v>23.076923076923077</v>
      </c>
      <c r="AAF11" s="67"/>
      <c r="AAG11" s="86">
        <v>25</v>
      </c>
      <c r="AAL11" s="86"/>
      <c r="AAM11" s="62" t="s">
        <v>490</v>
      </c>
      <c r="AAN11" s="86"/>
      <c r="AAO11" s="86">
        <v>8</v>
      </c>
      <c r="AAP11" s="86"/>
      <c r="AAQ11" s="86">
        <v>12</v>
      </c>
      <c r="AAR11" s="67"/>
      <c r="AAS11" s="67">
        <v>23.076923076923077</v>
      </c>
      <c r="AAT11" s="67"/>
      <c r="AAU11" s="86">
        <v>66.666666666666657</v>
      </c>
      <c r="AAZ11" s="86"/>
      <c r="ABA11" s="62" t="s">
        <v>490</v>
      </c>
      <c r="ABB11" s="86"/>
      <c r="ABC11" s="86">
        <v>4</v>
      </c>
      <c r="ABD11" s="86"/>
      <c r="ABE11" s="86">
        <v>12</v>
      </c>
      <c r="ABF11" s="67"/>
      <c r="ABG11" s="67">
        <v>23.076923076923077</v>
      </c>
      <c r="ABH11" s="67"/>
      <c r="ABI11" s="86">
        <v>33.333333333333329</v>
      </c>
      <c r="ABN11" s="86"/>
      <c r="ABO11" s="62" t="s">
        <v>490</v>
      </c>
      <c r="ABP11" s="86"/>
      <c r="ABQ11" s="86">
        <v>3</v>
      </c>
      <c r="ABR11" s="86"/>
      <c r="ABS11" s="86">
        <v>12</v>
      </c>
      <c r="ABT11" s="67"/>
      <c r="ABU11" s="67">
        <v>23.076923076923077</v>
      </c>
      <c r="ABV11" s="67"/>
      <c r="ABW11" s="86">
        <v>25</v>
      </c>
      <c r="ACB11" s="86"/>
      <c r="ACC11" s="62" t="s">
        <v>490</v>
      </c>
      <c r="ACD11" s="86"/>
      <c r="ACE11" s="86">
        <v>6</v>
      </c>
      <c r="ACF11" s="86"/>
      <c r="ACG11" s="86">
        <v>13</v>
      </c>
      <c r="ACH11" s="67"/>
      <c r="ACI11" s="67">
        <v>24.074074074074073</v>
      </c>
      <c r="ACJ11" s="67"/>
      <c r="ACK11" s="86">
        <v>46.153846153846153</v>
      </c>
      <c r="ACP11" s="86"/>
      <c r="ACQ11" s="62" t="s">
        <v>490</v>
      </c>
      <c r="ACR11" s="86"/>
      <c r="ACS11" s="86">
        <v>6</v>
      </c>
      <c r="ACT11" s="86"/>
      <c r="ACU11" s="86">
        <v>13</v>
      </c>
      <c r="ACV11" s="67"/>
      <c r="ACW11" s="67">
        <v>24.074074074074073</v>
      </c>
      <c r="ACX11" s="67"/>
      <c r="ACY11" s="86">
        <v>46.153846153846153</v>
      </c>
      <c r="ADD11" s="86"/>
      <c r="ADE11" s="62" t="s">
        <v>490</v>
      </c>
      <c r="ADF11" s="86"/>
      <c r="ADG11" s="86">
        <v>9</v>
      </c>
      <c r="ADH11" s="86"/>
      <c r="ADI11" s="86">
        <v>13</v>
      </c>
      <c r="ADJ11" s="67"/>
      <c r="ADK11" s="67">
        <v>24.074074074074073</v>
      </c>
      <c r="ADL11" s="67"/>
      <c r="ADM11" s="86">
        <v>69.230769230769226</v>
      </c>
      <c r="ADR11" s="86"/>
      <c r="ADS11" s="62" t="s">
        <v>490</v>
      </c>
      <c r="ADT11" s="86"/>
      <c r="ADU11" s="86">
        <v>8</v>
      </c>
      <c r="ADV11" s="86"/>
      <c r="ADW11" s="86">
        <v>13</v>
      </c>
      <c r="ADX11" s="67"/>
      <c r="ADY11" s="67">
        <v>24.074074074074073</v>
      </c>
      <c r="ADZ11" s="67"/>
      <c r="AEA11" s="86">
        <v>61.53846153846154</v>
      </c>
      <c r="AEF11" s="86"/>
      <c r="AEG11" s="62" t="s">
        <v>490</v>
      </c>
      <c r="AEH11" s="86"/>
      <c r="AEI11" s="86">
        <v>5</v>
      </c>
      <c r="AEJ11" s="86"/>
      <c r="AEK11" s="86">
        <v>13</v>
      </c>
      <c r="AEL11" s="67"/>
      <c r="AEM11" s="67">
        <v>24.074074074074073</v>
      </c>
      <c r="AEN11" s="67"/>
      <c r="AEO11" s="86">
        <v>38.461538461538467</v>
      </c>
      <c r="AET11" s="86"/>
      <c r="AEU11" s="62" t="s">
        <v>490</v>
      </c>
      <c r="AEV11" s="86"/>
      <c r="AEW11" s="86">
        <v>12</v>
      </c>
      <c r="AEX11" s="86"/>
      <c r="AEY11" s="86">
        <v>13</v>
      </c>
      <c r="AEZ11" s="67"/>
      <c r="AFA11" s="67">
        <v>24.074074074074073</v>
      </c>
      <c r="AFB11" s="67"/>
      <c r="AFC11" s="86">
        <v>92.307692307692307</v>
      </c>
      <c r="AFH11" s="86"/>
      <c r="AFI11" s="62" t="s">
        <v>490</v>
      </c>
      <c r="AFJ11" s="86"/>
      <c r="AFK11" s="86">
        <v>4</v>
      </c>
      <c r="AFL11" s="86"/>
      <c r="AFM11" s="86">
        <v>13</v>
      </c>
      <c r="AFN11" s="67"/>
      <c r="AFO11" s="67">
        <v>24.074074074074073</v>
      </c>
      <c r="AFP11" s="67"/>
      <c r="AFQ11" s="86">
        <v>30.76923076923077</v>
      </c>
      <c r="AFV11" s="86"/>
      <c r="AFW11" s="62" t="s">
        <v>490</v>
      </c>
      <c r="AFX11" s="86"/>
      <c r="AFY11" s="86">
        <v>5</v>
      </c>
      <c r="AFZ11" s="86"/>
      <c r="AGA11" s="86">
        <v>13</v>
      </c>
      <c r="AGB11" s="67"/>
      <c r="AGC11" s="67">
        <v>24.074074074074073</v>
      </c>
      <c r="AGD11" s="67"/>
      <c r="AGE11" s="86">
        <v>38.461538461538467</v>
      </c>
      <c r="AGJ11" s="86"/>
      <c r="AGK11" s="62" t="s">
        <v>490</v>
      </c>
      <c r="AGL11" s="86"/>
      <c r="AGM11" s="86">
        <v>7</v>
      </c>
      <c r="AGN11" s="86"/>
      <c r="AGO11" s="86">
        <v>13</v>
      </c>
      <c r="AGP11" s="67"/>
      <c r="AGQ11" s="67">
        <v>24.074074074074073</v>
      </c>
      <c r="AGR11" s="67"/>
      <c r="AGS11" s="86">
        <v>53.846153846153847</v>
      </c>
      <c r="AGX11" s="86"/>
      <c r="AGY11" s="62" t="s">
        <v>490</v>
      </c>
      <c r="AGZ11" s="86"/>
      <c r="AHA11" s="86">
        <v>5</v>
      </c>
      <c r="AHB11" s="86"/>
      <c r="AHC11" s="86">
        <v>13</v>
      </c>
      <c r="AHD11" s="67"/>
      <c r="AHE11" s="67">
        <v>24.074074074074073</v>
      </c>
      <c r="AHF11" s="67"/>
      <c r="AHG11" s="86">
        <v>38.461538461538467</v>
      </c>
      <c r="AHL11" s="86"/>
      <c r="AHM11" s="62" t="s">
        <v>490</v>
      </c>
      <c r="AHN11" s="86"/>
      <c r="AHO11" s="86">
        <v>6</v>
      </c>
      <c r="AHP11" s="86"/>
      <c r="AHQ11" s="86">
        <v>13</v>
      </c>
      <c r="AHR11" s="67"/>
      <c r="AHS11" s="67">
        <v>24.074074074074073</v>
      </c>
      <c r="AHT11" s="67"/>
      <c r="AHU11" s="86">
        <v>46.153846153846153</v>
      </c>
      <c r="AHZ11" s="86"/>
      <c r="AIA11" s="62" t="s">
        <v>490</v>
      </c>
      <c r="AIB11" s="86"/>
      <c r="AIC11" s="86">
        <v>6</v>
      </c>
      <c r="AID11" s="86"/>
      <c r="AIE11" s="86">
        <v>13</v>
      </c>
      <c r="AIF11" s="67"/>
      <c r="AIG11" s="67">
        <v>24.074074074074073</v>
      </c>
      <c r="AIH11" s="67"/>
      <c r="AII11" s="86">
        <v>46.153846153846153</v>
      </c>
      <c r="AIN11" s="86"/>
      <c r="AIO11" s="62" t="s">
        <v>490</v>
      </c>
      <c r="AIP11" s="86"/>
      <c r="AIQ11" s="86">
        <v>10</v>
      </c>
      <c r="AIR11" s="86"/>
      <c r="AIS11" s="86">
        <v>13</v>
      </c>
      <c r="AIT11" s="67"/>
      <c r="AIU11" s="67">
        <v>24.074074074074073</v>
      </c>
      <c r="AIV11" s="67"/>
      <c r="AIW11" s="86">
        <v>76.923076923076934</v>
      </c>
      <c r="AJB11" s="86"/>
      <c r="AJC11" s="62" t="s">
        <v>490</v>
      </c>
      <c r="AJD11" s="86"/>
      <c r="AJE11" s="86">
        <v>5</v>
      </c>
      <c r="AJF11" s="86"/>
      <c r="AJG11" s="86">
        <v>13</v>
      </c>
      <c r="AJH11" s="67"/>
      <c r="AJI11" s="67">
        <v>24.074074074074073</v>
      </c>
      <c r="AJJ11" s="67"/>
      <c r="AJK11" s="86">
        <v>38.461538461538467</v>
      </c>
      <c r="AJP11" s="86"/>
      <c r="AJQ11" s="62" t="s">
        <v>490</v>
      </c>
      <c r="AJR11" s="86"/>
      <c r="AJS11" s="86">
        <v>6</v>
      </c>
      <c r="AJT11" s="86"/>
      <c r="AJU11" s="86">
        <v>13</v>
      </c>
      <c r="AJV11" s="67"/>
      <c r="AJW11" s="67">
        <v>24.074074074074073</v>
      </c>
      <c r="AJX11" s="67"/>
      <c r="AJY11" s="86">
        <v>46.153846153846153</v>
      </c>
      <c r="AKD11" s="86"/>
      <c r="AKE11" s="62" t="s">
        <v>490</v>
      </c>
      <c r="AKF11" s="86"/>
      <c r="AKG11" s="86">
        <v>5</v>
      </c>
      <c r="AKH11" s="86"/>
      <c r="AKI11" s="86">
        <v>13</v>
      </c>
      <c r="AKJ11" s="67"/>
      <c r="AKK11" s="67">
        <v>24.074074074074073</v>
      </c>
      <c r="AKL11" s="67"/>
      <c r="AKM11" s="86">
        <v>38.461538461538467</v>
      </c>
      <c r="AKR11" s="86"/>
      <c r="AKS11" s="62" t="s">
        <v>490</v>
      </c>
      <c r="AKT11" s="86"/>
      <c r="AKU11" s="86">
        <v>7</v>
      </c>
      <c r="AKV11" s="86"/>
      <c r="AKW11" s="86">
        <v>13</v>
      </c>
      <c r="AKX11" s="67"/>
      <c r="AKY11" s="67">
        <v>24.074074074074073</v>
      </c>
      <c r="AKZ11" s="67"/>
      <c r="ALA11" s="86">
        <v>53.846153846153847</v>
      </c>
      <c r="ALF11" s="86"/>
      <c r="ALG11" s="62" t="s">
        <v>490</v>
      </c>
      <c r="ALH11" s="86"/>
      <c r="ALI11" s="86">
        <v>6</v>
      </c>
      <c r="ALJ11" s="86"/>
      <c r="ALK11" s="86">
        <v>13</v>
      </c>
      <c r="ALL11" s="67"/>
      <c r="ALM11" s="67">
        <v>24.074074074074073</v>
      </c>
      <c r="ALN11" s="67"/>
      <c r="ALO11" s="86">
        <v>46.153846153846153</v>
      </c>
      <c r="ALT11" s="86"/>
      <c r="ALU11" s="62" t="s">
        <v>490</v>
      </c>
      <c r="ALV11" s="86"/>
      <c r="ALW11" s="86">
        <v>7</v>
      </c>
      <c r="ALX11" s="86"/>
      <c r="ALY11" s="86">
        <v>13</v>
      </c>
      <c r="ALZ11" s="67"/>
      <c r="AMA11" s="67">
        <v>24.074074074074073</v>
      </c>
      <c r="AMB11" s="67"/>
      <c r="AMC11" s="86">
        <v>53.846153846153847</v>
      </c>
      <c r="AMH11" s="86"/>
      <c r="AMI11" s="62" t="s">
        <v>490</v>
      </c>
      <c r="AMJ11" s="86"/>
      <c r="AMK11" s="86">
        <v>6</v>
      </c>
      <c r="AML11" s="86"/>
      <c r="AMM11" s="86">
        <v>13</v>
      </c>
      <c r="AMN11" s="67"/>
      <c r="AMO11" s="67">
        <v>24.074074074074073</v>
      </c>
      <c r="AMP11" s="67"/>
      <c r="AMQ11" s="86">
        <v>46.153846153846153</v>
      </c>
      <c r="AMV11" s="86"/>
      <c r="AMW11" s="62" t="s">
        <v>490</v>
      </c>
      <c r="AMX11" s="86"/>
      <c r="AMY11" s="86">
        <v>6</v>
      </c>
      <c r="AMZ11" s="86"/>
      <c r="ANA11" s="86">
        <v>13</v>
      </c>
      <c r="ANB11" s="67"/>
      <c r="ANC11" s="67">
        <v>24.074074074074073</v>
      </c>
      <c r="AND11" s="67"/>
      <c r="ANE11" s="86">
        <v>46.153846153846153</v>
      </c>
      <c r="ANJ11" s="86"/>
      <c r="ANK11" s="62" t="s">
        <v>490</v>
      </c>
      <c r="ANL11" s="86"/>
      <c r="ANM11" s="86">
        <v>7</v>
      </c>
      <c r="ANN11" s="86"/>
      <c r="ANO11" s="86">
        <v>13</v>
      </c>
      <c r="ANP11" s="67"/>
      <c r="ANQ11" s="67">
        <v>24.074074074074073</v>
      </c>
      <c r="ANR11" s="67"/>
      <c r="ANS11" s="86">
        <v>53.846153846153847</v>
      </c>
      <c r="ANX11" s="86"/>
      <c r="ANY11" s="62" t="s">
        <v>490</v>
      </c>
      <c r="ANZ11" s="86"/>
      <c r="AOA11" s="86">
        <v>9</v>
      </c>
      <c r="AOB11" s="86"/>
      <c r="AOC11" s="86">
        <v>13</v>
      </c>
      <c r="AOD11" s="67"/>
      <c r="AOE11" s="67">
        <v>24.074074074074073</v>
      </c>
      <c r="AOF11" s="67"/>
      <c r="AOG11" s="86">
        <v>69.230769230769226</v>
      </c>
      <c r="AOL11" s="86"/>
      <c r="AOM11" s="62" t="s">
        <v>490</v>
      </c>
      <c r="AON11" s="86"/>
      <c r="AOO11" s="86">
        <v>4</v>
      </c>
      <c r="AOP11" s="86"/>
      <c r="AOQ11" s="86">
        <v>13</v>
      </c>
      <c r="AOR11" s="67"/>
      <c r="AOS11" s="67">
        <v>24.074074074074073</v>
      </c>
      <c r="AOT11" s="67"/>
      <c r="AOU11" s="86">
        <v>30.76923076923077</v>
      </c>
      <c r="AOZ11" s="86"/>
      <c r="APA11" s="62" t="s">
        <v>490</v>
      </c>
      <c r="APB11" s="86"/>
      <c r="APC11" s="86">
        <v>7</v>
      </c>
      <c r="APD11" s="86"/>
      <c r="APE11" s="86">
        <v>13</v>
      </c>
      <c r="APF11" s="67"/>
      <c r="APG11" s="67">
        <v>24.074074074074073</v>
      </c>
      <c r="APH11" s="67"/>
      <c r="API11" s="86">
        <v>53.846153846153847</v>
      </c>
      <c r="APN11" s="86"/>
      <c r="APO11" s="62" t="s">
        <v>490</v>
      </c>
      <c r="APP11" s="86"/>
      <c r="APQ11" s="86">
        <v>6</v>
      </c>
      <c r="APR11" s="86"/>
      <c r="APS11" s="86">
        <v>13</v>
      </c>
      <c r="APT11" s="67"/>
      <c r="APU11" s="67">
        <v>24.074074074074073</v>
      </c>
      <c r="APV11" s="67"/>
      <c r="APW11" s="86">
        <v>46.153846153846153</v>
      </c>
      <c r="AQB11" s="86"/>
      <c r="AQC11" s="62" t="s">
        <v>490</v>
      </c>
      <c r="AQD11" s="86"/>
      <c r="AQE11" s="86">
        <v>7</v>
      </c>
      <c r="AQF11" s="86"/>
      <c r="AQG11" s="86">
        <v>13</v>
      </c>
      <c r="AQH11" s="67"/>
      <c r="AQI11" s="67">
        <v>24.074074074074073</v>
      </c>
      <c r="AQJ11" s="67"/>
      <c r="AQK11" s="86">
        <v>53.846153846153847</v>
      </c>
      <c r="AQP11" s="86"/>
      <c r="AQQ11" s="62" t="s">
        <v>490</v>
      </c>
      <c r="AQR11" s="86"/>
      <c r="AQS11" s="86">
        <v>3</v>
      </c>
      <c r="AQT11" s="86"/>
      <c r="AQU11" s="86">
        <v>14</v>
      </c>
      <c r="AQV11" s="67"/>
      <c r="AQW11" s="67">
        <v>31.111111111111111</v>
      </c>
      <c r="AQX11" s="67"/>
      <c r="AQY11" s="86">
        <v>21.428571428571427</v>
      </c>
      <c r="ARD11" s="86"/>
      <c r="ARE11" s="62" t="s">
        <v>490</v>
      </c>
      <c r="ARF11" s="86"/>
      <c r="ARG11" s="86">
        <v>6</v>
      </c>
      <c r="ARH11" s="86"/>
      <c r="ARI11" s="86">
        <v>14</v>
      </c>
      <c r="ARJ11" s="67"/>
      <c r="ARK11" s="67">
        <v>31.111111111111111</v>
      </c>
      <c r="ARL11" s="67"/>
      <c r="ARM11" s="86">
        <v>42.857142857142854</v>
      </c>
      <c r="ARR11" s="86"/>
      <c r="ARS11" s="62" t="s">
        <v>490</v>
      </c>
      <c r="ART11" s="86"/>
      <c r="ARU11" s="86">
        <v>6</v>
      </c>
      <c r="ARV11" s="86"/>
      <c r="ARW11" s="86">
        <v>14</v>
      </c>
      <c r="ARX11" s="67"/>
      <c r="ARY11" s="67">
        <v>31.111111111111111</v>
      </c>
      <c r="ARZ11" s="67"/>
      <c r="ASA11" s="86">
        <v>42.857142857142854</v>
      </c>
      <c r="ASF11" s="86"/>
      <c r="ASG11" s="62" t="s">
        <v>490</v>
      </c>
      <c r="ASH11" s="86"/>
      <c r="ASI11" s="86">
        <v>4</v>
      </c>
      <c r="ASJ11" s="86"/>
      <c r="ASK11" s="86">
        <v>14</v>
      </c>
      <c r="ASL11" s="67"/>
      <c r="ASM11" s="67">
        <v>31.111111111111111</v>
      </c>
      <c r="ASN11" s="67"/>
      <c r="ASO11" s="86">
        <v>28.571428571428569</v>
      </c>
      <c r="AST11" s="86"/>
      <c r="ASU11" s="62" t="s">
        <v>490</v>
      </c>
      <c r="ASV11" s="86"/>
      <c r="ASW11" s="86">
        <v>6</v>
      </c>
      <c r="ASX11" s="86"/>
      <c r="ASY11" s="86">
        <v>14</v>
      </c>
      <c r="ASZ11" s="67"/>
      <c r="ATA11" s="67">
        <v>31.111111111111111</v>
      </c>
      <c r="ATB11" s="67"/>
      <c r="ATC11" s="86">
        <v>42.857142857142854</v>
      </c>
      <c r="ATH11" s="86"/>
      <c r="ATI11" s="62" t="s">
        <v>490</v>
      </c>
      <c r="ATJ11" s="86"/>
      <c r="ATK11" s="86">
        <v>7</v>
      </c>
      <c r="ATL11" s="86"/>
      <c r="ATM11" s="86">
        <v>14</v>
      </c>
      <c r="ATN11" s="67"/>
      <c r="ATO11" s="67">
        <v>31.111111111111111</v>
      </c>
      <c r="ATP11" s="67"/>
      <c r="ATQ11" s="86">
        <v>50</v>
      </c>
      <c r="ATV11" s="86"/>
      <c r="ATW11" s="62" t="s">
        <v>490</v>
      </c>
      <c r="ATX11" s="86"/>
      <c r="ATY11" s="86">
        <v>8</v>
      </c>
      <c r="ATZ11" s="86"/>
      <c r="AUA11" s="86">
        <v>14</v>
      </c>
      <c r="AUB11" s="67"/>
      <c r="AUC11" s="67">
        <v>31.111111111111111</v>
      </c>
      <c r="AUD11" s="67"/>
      <c r="AUE11" s="86">
        <v>57.142857142857139</v>
      </c>
      <c r="AUJ11" s="86"/>
      <c r="AUK11" s="62" t="s">
        <v>490</v>
      </c>
      <c r="AUL11" s="86"/>
      <c r="AUM11" s="86">
        <v>3</v>
      </c>
      <c r="AUN11" s="86"/>
      <c r="AUO11" s="86">
        <v>14</v>
      </c>
      <c r="AUP11" s="67"/>
      <c r="AUQ11" s="67">
        <v>31.111111111111111</v>
      </c>
      <c r="AUR11" s="67"/>
      <c r="AUS11" s="86">
        <v>21.428571428571427</v>
      </c>
      <c r="AUX11" s="86"/>
      <c r="AUY11" s="62" t="s">
        <v>490</v>
      </c>
      <c r="AUZ11" s="86"/>
      <c r="AVA11" s="86">
        <v>4</v>
      </c>
      <c r="AVB11" s="86"/>
      <c r="AVC11" s="86">
        <v>14</v>
      </c>
      <c r="AVD11" s="67"/>
      <c r="AVE11" s="67">
        <v>31.111111111111111</v>
      </c>
      <c r="AVF11" s="67"/>
      <c r="AVG11" s="86">
        <v>28.571428571428569</v>
      </c>
      <c r="AVL11" s="86"/>
      <c r="AVM11" s="62" t="s">
        <v>490</v>
      </c>
      <c r="AVN11" s="86"/>
      <c r="AVO11" s="86">
        <v>1</v>
      </c>
      <c r="AVP11" s="86"/>
      <c r="AVQ11" s="86">
        <v>14</v>
      </c>
      <c r="AVR11" s="67"/>
      <c r="AVS11" s="67">
        <v>31.111111111111111</v>
      </c>
      <c r="AVT11" s="67"/>
      <c r="AVU11" s="86">
        <v>7.1428571428571423</v>
      </c>
      <c r="AVZ11" s="86"/>
      <c r="AWA11" s="62" t="s">
        <v>490</v>
      </c>
      <c r="AWB11" s="86"/>
      <c r="AWC11" s="86">
        <v>6</v>
      </c>
      <c r="AWD11" s="86"/>
      <c r="AWE11" s="86">
        <v>14</v>
      </c>
      <c r="AWF11" s="67"/>
      <c r="AWG11" s="67">
        <v>31.111111111111111</v>
      </c>
      <c r="AWH11" s="67"/>
      <c r="AWI11" s="86">
        <v>42.857142857142854</v>
      </c>
      <c r="AWN11" s="86"/>
      <c r="AWO11" s="62" t="s">
        <v>490</v>
      </c>
      <c r="AWP11" s="86"/>
      <c r="AWQ11" s="86">
        <v>3</v>
      </c>
      <c r="AWR11" s="86"/>
      <c r="AWS11" s="86">
        <v>14</v>
      </c>
      <c r="AWT11" s="67"/>
      <c r="AWU11" s="67">
        <v>31.111111111111111</v>
      </c>
      <c r="AWV11" s="67"/>
      <c r="AWW11" s="86">
        <v>21.428571428571427</v>
      </c>
      <c r="AXB11" s="86"/>
      <c r="AXC11" s="62" t="s">
        <v>490</v>
      </c>
      <c r="AXD11" s="86"/>
      <c r="AXE11" s="86">
        <v>5</v>
      </c>
      <c r="AXF11" s="86"/>
      <c r="AXG11" s="86">
        <v>14</v>
      </c>
      <c r="AXH11" s="67"/>
      <c r="AXI11" s="67">
        <v>31.111111111111111</v>
      </c>
      <c r="AXJ11" s="67"/>
      <c r="AXK11" s="86">
        <v>35.714285714285715</v>
      </c>
      <c r="AXP11" s="86"/>
      <c r="AXQ11" s="62" t="s">
        <v>490</v>
      </c>
      <c r="AXR11" s="86"/>
      <c r="AXS11" s="86">
        <v>6</v>
      </c>
      <c r="AXT11" s="86"/>
      <c r="AXU11" s="86">
        <v>14</v>
      </c>
      <c r="AXV11" s="67"/>
      <c r="AXW11" s="67">
        <v>31.111111111111111</v>
      </c>
      <c r="AXX11" s="67"/>
      <c r="AXY11" s="86">
        <v>42.857142857142854</v>
      </c>
      <c r="AYD11" s="86"/>
      <c r="AYE11" s="62" t="s">
        <v>490</v>
      </c>
      <c r="AYF11" s="86"/>
      <c r="AYG11" s="86">
        <v>7</v>
      </c>
      <c r="AYH11" s="86"/>
      <c r="AYI11" s="86">
        <v>14</v>
      </c>
      <c r="AYJ11" s="67"/>
      <c r="AYK11" s="67">
        <v>31.111111111111111</v>
      </c>
      <c r="AYL11" s="67"/>
      <c r="AYM11" s="86">
        <v>50</v>
      </c>
      <c r="AYR11" s="86"/>
      <c r="AYS11" s="62" t="s">
        <v>490</v>
      </c>
      <c r="AYT11" s="86"/>
      <c r="AYU11" s="86">
        <v>4</v>
      </c>
      <c r="AYV11" s="86"/>
      <c r="AYW11" s="86">
        <v>14</v>
      </c>
      <c r="AYX11" s="67"/>
      <c r="AYY11" s="67">
        <v>31.111111111111111</v>
      </c>
      <c r="AYZ11" s="67"/>
      <c r="AZA11" s="86">
        <v>28.571428571428569</v>
      </c>
      <c r="AZF11" s="86"/>
      <c r="AZG11" s="62" t="s">
        <v>490</v>
      </c>
      <c r="AZH11" s="86"/>
      <c r="AZI11" s="86">
        <v>1</v>
      </c>
      <c r="AZJ11" s="86"/>
      <c r="AZK11" s="86">
        <v>14</v>
      </c>
      <c r="AZL11" s="67"/>
      <c r="AZM11" s="67">
        <v>31.111111111111111</v>
      </c>
      <c r="AZN11" s="67"/>
      <c r="AZO11" s="86">
        <v>7.1428571428571423</v>
      </c>
      <c r="AZT11" s="86"/>
      <c r="AZU11" s="62" t="s">
        <v>490</v>
      </c>
      <c r="AZV11" s="86"/>
      <c r="AZW11" s="86">
        <v>5</v>
      </c>
      <c r="AZX11" s="86"/>
      <c r="AZY11" s="86">
        <v>14</v>
      </c>
      <c r="AZZ11" s="67"/>
      <c r="BAA11" s="67">
        <v>31.111111111111111</v>
      </c>
      <c r="BAB11" s="67"/>
      <c r="BAC11" s="86">
        <v>35.714285714285715</v>
      </c>
      <c r="BAH11" s="86"/>
      <c r="BAI11" s="62" t="s">
        <v>490</v>
      </c>
      <c r="BAJ11" s="86"/>
      <c r="BAK11" s="86">
        <v>4</v>
      </c>
      <c r="BAL11" s="86"/>
      <c r="BAM11" s="86">
        <v>14</v>
      </c>
      <c r="BAN11" s="67"/>
      <c r="BAO11" s="67">
        <v>31.111111111111111</v>
      </c>
      <c r="BAP11" s="67"/>
      <c r="BAQ11" s="86">
        <v>28.571428571428569</v>
      </c>
      <c r="BAV11" s="86"/>
      <c r="BAW11" s="62" t="s">
        <v>490</v>
      </c>
      <c r="BAX11" s="86"/>
      <c r="BAY11" s="86">
        <v>8</v>
      </c>
      <c r="BAZ11" s="86"/>
      <c r="BBA11" s="86">
        <v>14</v>
      </c>
      <c r="BBB11" s="67"/>
      <c r="BBC11" s="67">
        <v>31.111111111111111</v>
      </c>
      <c r="BBD11" s="67"/>
      <c r="BBE11" s="86">
        <v>57.142857142857139</v>
      </c>
      <c r="BBJ11" s="86"/>
      <c r="BBK11" s="62" t="s">
        <v>490</v>
      </c>
      <c r="BBL11" s="86"/>
      <c r="BBM11" s="86">
        <v>6</v>
      </c>
      <c r="BBN11" s="86"/>
      <c r="BBO11" s="86">
        <v>14</v>
      </c>
      <c r="BBP11" s="67"/>
      <c r="BBQ11" s="67">
        <v>31.111111111111111</v>
      </c>
      <c r="BBR11" s="67"/>
      <c r="BBS11" s="86">
        <v>42.857142857142854</v>
      </c>
      <c r="BBX11" s="86"/>
      <c r="BBY11" s="62" t="s">
        <v>490</v>
      </c>
      <c r="BBZ11" s="86"/>
      <c r="BCA11" s="86">
        <v>5</v>
      </c>
      <c r="BCB11" s="86"/>
      <c r="BCC11" s="86">
        <v>14</v>
      </c>
      <c r="BCD11" s="67"/>
      <c r="BCE11" s="67">
        <v>31.111111111111111</v>
      </c>
      <c r="BCF11" s="67"/>
      <c r="BCG11" s="86">
        <v>35.714285714285715</v>
      </c>
      <c r="BCL11" s="86"/>
      <c r="BCM11" s="62" t="s">
        <v>490</v>
      </c>
      <c r="BCN11" s="86"/>
      <c r="BCO11" s="86">
        <v>8</v>
      </c>
      <c r="BCP11" s="86"/>
      <c r="BCQ11" s="86">
        <v>14</v>
      </c>
      <c r="BCR11" s="67"/>
      <c r="BCS11" s="67">
        <v>31.111111111111111</v>
      </c>
      <c r="BCT11" s="67"/>
      <c r="BCU11" s="86">
        <v>57.142857142857139</v>
      </c>
      <c r="BCZ11" s="86"/>
      <c r="BDA11" s="62" t="s">
        <v>490</v>
      </c>
      <c r="BDB11" s="86"/>
      <c r="BDC11" s="86">
        <v>5</v>
      </c>
      <c r="BDD11" s="86"/>
      <c r="BDE11" s="86">
        <v>14</v>
      </c>
      <c r="BDF11" s="67"/>
      <c r="BDG11" s="67">
        <v>31.111111111111111</v>
      </c>
      <c r="BDH11" s="67"/>
      <c r="BDI11" s="86">
        <v>35.714285714285715</v>
      </c>
      <c r="BDN11" s="86"/>
      <c r="BDO11" s="62" t="s">
        <v>490</v>
      </c>
      <c r="BDP11" s="86"/>
      <c r="BDQ11" s="86">
        <v>6</v>
      </c>
      <c r="BDR11" s="86"/>
      <c r="BDS11" s="86">
        <v>14</v>
      </c>
      <c r="BDT11" s="67"/>
      <c r="BDU11" s="67">
        <v>31.111111111111111</v>
      </c>
      <c r="BDV11" s="67"/>
      <c r="BDW11" s="86">
        <v>42.857142857142854</v>
      </c>
      <c r="BEB11" s="86"/>
      <c r="BEC11" s="62" t="s">
        <v>490</v>
      </c>
      <c r="BED11" s="86"/>
      <c r="BEE11" s="86">
        <v>5</v>
      </c>
      <c r="BEF11" s="86"/>
      <c r="BEG11" s="86">
        <v>14</v>
      </c>
      <c r="BEH11" s="67"/>
      <c r="BEI11" s="67">
        <v>31.111111111111111</v>
      </c>
      <c r="BEJ11" s="67"/>
      <c r="BEK11" s="86">
        <v>35.714285714285715</v>
      </c>
      <c r="BEP11" s="86"/>
      <c r="BEQ11" s="62" t="s">
        <v>490</v>
      </c>
      <c r="BER11" s="86"/>
      <c r="BES11" s="86">
        <v>3</v>
      </c>
      <c r="BET11" s="86"/>
      <c r="BEU11" s="86">
        <v>13</v>
      </c>
      <c r="BEV11" s="67"/>
      <c r="BEW11" s="67">
        <v>28.888888888888886</v>
      </c>
      <c r="BEX11" s="67"/>
      <c r="BEY11" s="86">
        <v>23.076923076923077</v>
      </c>
      <c r="BFD11" s="86"/>
      <c r="BFE11" s="62" t="s">
        <v>490</v>
      </c>
      <c r="BFF11" s="86"/>
      <c r="BFG11" s="86">
        <v>5</v>
      </c>
      <c r="BFH11" s="86"/>
      <c r="BFI11" s="86">
        <v>13</v>
      </c>
      <c r="BFJ11" s="67"/>
      <c r="BFK11" s="67">
        <v>28.888888888888886</v>
      </c>
      <c r="BFL11" s="67"/>
      <c r="BFM11" s="86">
        <v>38.461538461538467</v>
      </c>
      <c r="BFR11" s="86"/>
      <c r="BFS11" s="62" t="s">
        <v>490</v>
      </c>
      <c r="BFT11" s="86"/>
      <c r="BFU11" s="86">
        <v>7</v>
      </c>
      <c r="BFV11" s="86"/>
      <c r="BFW11" s="86">
        <v>13</v>
      </c>
      <c r="BFX11" s="67"/>
      <c r="BFY11" s="67">
        <v>28.888888888888886</v>
      </c>
      <c r="BFZ11" s="67"/>
      <c r="BGA11" s="86">
        <v>53.846153846153847</v>
      </c>
      <c r="BGF11" s="86"/>
      <c r="BGG11" s="62" t="s">
        <v>490</v>
      </c>
      <c r="BGH11" s="86"/>
      <c r="BGI11" s="86">
        <v>4</v>
      </c>
      <c r="BGJ11" s="86"/>
      <c r="BGK11" s="86">
        <v>13</v>
      </c>
      <c r="BGL11" s="67"/>
      <c r="BGM11" s="67">
        <v>28.888888888888886</v>
      </c>
      <c r="BGN11" s="67"/>
      <c r="BGO11" s="86">
        <v>30.76923076923077</v>
      </c>
      <c r="BGT11" s="86"/>
      <c r="BGU11" s="62" t="s">
        <v>490</v>
      </c>
      <c r="BGV11" s="86"/>
      <c r="BGW11" s="86">
        <v>5</v>
      </c>
      <c r="BGX11" s="86"/>
      <c r="BGY11" s="86">
        <v>13</v>
      </c>
      <c r="BGZ11" s="67"/>
      <c r="BHA11" s="67">
        <v>28.888888888888886</v>
      </c>
      <c r="BHB11" s="67"/>
      <c r="BHC11" s="86">
        <v>38.461538461538467</v>
      </c>
      <c r="BHH11" s="86"/>
      <c r="BHI11" s="62" t="s">
        <v>490</v>
      </c>
      <c r="BHJ11" s="86"/>
      <c r="BHK11" s="86">
        <v>4</v>
      </c>
      <c r="BHL11" s="86"/>
      <c r="BHM11" s="86">
        <v>13</v>
      </c>
      <c r="BHN11" s="67"/>
      <c r="BHO11" s="67">
        <v>28.888888888888886</v>
      </c>
      <c r="BHP11" s="67"/>
      <c r="BHQ11" s="86">
        <v>30.76923076923077</v>
      </c>
      <c r="BHV11" s="86"/>
      <c r="BHW11" s="62" t="s">
        <v>490</v>
      </c>
      <c r="BHX11" s="86"/>
      <c r="BHY11" s="86">
        <v>6</v>
      </c>
      <c r="BHZ11" s="86"/>
      <c r="BIA11" s="86">
        <v>13</v>
      </c>
      <c r="BIB11" s="67"/>
      <c r="BIC11" s="67">
        <v>28.888888888888886</v>
      </c>
      <c r="BID11" s="67"/>
      <c r="BIE11" s="86">
        <v>46.153846153846153</v>
      </c>
      <c r="BIJ11" s="86"/>
      <c r="BIK11" s="62" t="s">
        <v>490</v>
      </c>
      <c r="BIL11" s="86"/>
      <c r="BIM11" s="86">
        <v>4</v>
      </c>
      <c r="BIN11" s="86"/>
      <c r="BIO11" s="86">
        <v>13</v>
      </c>
      <c r="BIP11" s="67"/>
      <c r="BIQ11" s="67">
        <v>28.888888888888886</v>
      </c>
      <c r="BIR11" s="67"/>
      <c r="BIS11" s="86">
        <v>30.76923076923077</v>
      </c>
      <c r="BIX11" s="86"/>
      <c r="BIY11" s="62" t="s">
        <v>490</v>
      </c>
      <c r="BIZ11" s="86"/>
      <c r="BJA11" s="86">
        <v>3</v>
      </c>
      <c r="BJB11" s="86"/>
      <c r="BJC11" s="86">
        <v>13</v>
      </c>
      <c r="BJD11" s="67"/>
      <c r="BJE11" s="67">
        <v>28.888888888888886</v>
      </c>
      <c r="BJF11" s="67"/>
      <c r="BJG11" s="86">
        <v>23.076923076923077</v>
      </c>
      <c r="BJL11" s="86"/>
      <c r="BJM11" s="62" t="s">
        <v>490</v>
      </c>
      <c r="BJN11" s="86"/>
      <c r="BJO11" s="86">
        <v>5</v>
      </c>
      <c r="BJP11" s="86"/>
      <c r="BJQ11" s="86">
        <v>13</v>
      </c>
      <c r="BJR11" s="67"/>
      <c r="BJS11" s="67">
        <v>28.888888888888886</v>
      </c>
      <c r="BJT11" s="67"/>
      <c r="BJU11" s="86">
        <v>38.461538461538467</v>
      </c>
      <c r="BJZ11" s="86"/>
      <c r="BKA11" s="62" t="s">
        <v>490</v>
      </c>
      <c r="BKB11" s="86"/>
      <c r="BKC11" s="86">
        <v>4</v>
      </c>
      <c r="BKD11" s="86"/>
      <c r="BKE11" s="86">
        <v>13</v>
      </c>
      <c r="BKF11" s="67"/>
      <c r="BKG11" s="67">
        <v>28.888888888888886</v>
      </c>
      <c r="BKH11" s="67"/>
      <c r="BKI11" s="86">
        <v>30.76923076923077</v>
      </c>
      <c r="BKN11" s="86"/>
      <c r="BKO11" s="62" t="s">
        <v>490</v>
      </c>
      <c r="BKP11" s="86"/>
      <c r="BKQ11" s="86">
        <v>8</v>
      </c>
      <c r="BKR11" s="86"/>
      <c r="BKS11" s="86">
        <v>13</v>
      </c>
      <c r="BKT11" s="67"/>
      <c r="BKU11" s="67">
        <v>28.888888888888886</v>
      </c>
      <c r="BKV11" s="67"/>
      <c r="BKW11" s="86">
        <v>61.53846153846154</v>
      </c>
      <c r="BLB11" s="86"/>
      <c r="BLC11" s="62" t="s">
        <v>490</v>
      </c>
      <c r="BLD11" s="86"/>
      <c r="BLE11" s="86">
        <v>3</v>
      </c>
      <c r="BLF11" s="86"/>
      <c r="BLG11" s="86">
        <v>13</v>
      </c>
      <c r="BLH11" s="67"/>
      <c r="BLI11" s="67">
        <v>28.888888888888886</v>
      </c>
      <c r="BLJ11" s="67"/>
      <c r="BLK11" s="86">
        <v>23.076923076923077</v>
      </c>
      <c r="BLP11" s="86"/>
      <c r="BLQ11" s="62" t="s">
        <v>490</v>
      </c>
      <c r="BLR11" s="86"/>
      <c r="BLS11" s="86">
        <v>6</v>
      </c>
      <c r="BLT11" s="86"/>
      <c r="BLU11" s="86">
        <v>13</v>
      </c>
      <c r="BLV11" s="67"/>
      <c r="BLW11" s="67">
        <v>28.888888888888886</v>
      </c>
      <c r="BLX11" s="67"/>
      <c r="BLY11" s="86">
        <v>46.153846153846153</v>
      </c>
      <c r="BMD11" s="86"/>
      <c r="BME11" s="62" t="s">
        <v>490</v>
      </c>
      <c r="BMF11" s="86"/>
      <c r="BMG11" s="86">
        <v>2</v>
      </c>
      <c r="BMH11" s="86"/>
      <c r="BMI11" s="86">
        <v>13</v>
      </c>
      <c r="BMJ11" s="67"/>
      <c r="BMK11" s="67">
        <v>28.888888888888886</v>
      </c>
      <c r="BML11" s="67"/>
      <c r="BMM11" s="86">
        <v>15.384615384615385</v>
      </c>
      <c r="BMR11" s="86"/>
      <c r="BMS11" s="62" t="s">
        <v>490</v>
      </c>
      <c r="BMT11" s="86"/>
      <c r="BMU11" s="86">
        <v>2</v>
      </c>
      <c r="BMV11" s="86"/>
      <c r="BMW11" s="86">
        <v>13</v>
      </c>
      <c r="BMX11" s="67"/>
      <c r="BMY11" s="67">
        <v>28.888888888888886</v>
      </c>
      <c r="BMZ11" s="67"/>
      <c r="BNA11" s="86">
        <v>15.384615384615385</v>
      </c>
      <c r="BNF11" s="86"/>
      <c r="BNG11" s="62" t="s">
        <v>490</v>
      </c>
      <c r="BNH11" s="86"/>
      <c r="BNI11" s="86">
        <v>2</v>
      </c>
      <c r="BNJ11" s="86"/>
      <c r="BNK11" s="86">
        <v>13</v>
      </c>
      <c r="BNL11" s="67"/>
      <c r="BNM11" s="67">
        <v>28.888888888888886</v>
      </c>
      <c r="BNN11" s="67"/>
      <c r="BNO11" s="86">
        <v>15.384615384615385</v>
      </c>
      <c r="BNT11" s="86"/>
      <c r="BNU11" s="62" t="s">
        <v>490</v>
      </c>
      <c r="BNV11" s="86"/>
      <c r="BNW11" s="86">
        <v>9</v>
      </c>
      <c r="BNX11" s="86"/>
      <c r="BNY11" s="86">
        <v>13</v>
      </c>
      <c r="BNZ11" s="67"/>
      <c r="BOA11" s="67">
        <v>28.888888888888886</v>
      </c>
      <c r="BOB11" s="67"/>
      <c r="BOC11" s="86">
        <v>69.230769230769226</v>
      </c>
      <c r="BOH11" s="86"/>
      <c r="BOI11" s="62" t="s">
        <v>490</v>
      </c>
      <c r="BOJ11" s="86"/>
      <c r="BOK11" s="86">
        <v>8</v>
      </c>
      <c r="BOL11" s="86"/>
      <c r="BOM11" s="86">
        <v>13</v>
      </c>
      <c r="BON11" s="67"/>
      <c r="BOO11" s="67">
        <v>28.888888888888886</v>
      </c>
      <c r="BOP11" s="67"/>
      <c r="BOQ11" s="86">
        <v>61.53846153846154</v>
      </c>
      <c r="BOV11" s="86"/>
      <c r="BOW11" s="62" t="s">
        <v>490</v>
      </c>
      <c r="BOX11" s="86"/>
      <c r="BOY11" s="86">
        <v>8</v>
      </c>
      <c r="BOZ11" s="86"/>
      <c r="BPA11" s="86">
        <v>13</v>
      </c>
      <c r="BPB11" s="67"/>
      <c r="BPC11" s="67">
        <v>28.888888888888886</v>
      </c>
      <c r="BPD11" s="67"/>
      <c r="BPE11" s="86">
        <v>61.53846153846154</v>
      </c>
      <c r="BPJ11" s="86"/>
      <c r="BPK11" s="62" t="s">
        <v>490</v>
      </c>
      <c r="BPL11" s="86"/>
      <c r="BPM11" s="86">
        <v>2</v>
      </c>
      <c r="BPN11" s="86"/>
      <c r="BPO11" s="86">
        <v>13</v>
      </c>
      <c r="BPP11" s="67"/>
      <c r="BPQ11" s="67">
        <v>28.888888888888886</v>
      </c>
      <c r="BPR11" s="67"/>
      <c r="BPS11" s="86">
        <v>15.384615384615385</v>
      </c>
      <c r="BPX11" s="86"/>
      <c r="BPY11" s="62" t="s">
        <v>490</v>
      </c>
      <c r="BPZ11" s="86"/>
      <c r="BQA11" s="86">
        <v>6</v>
      </c>
      <c r="BQB11" s="86"/>
      <c r="BQC11" s="86">
        <v>13</v>
      </c>
      <c r="BQD11" s="67"/>
      <c r="BQE11" s="67">
        <v>28.888888888888886</v>
      </c>
      <c r="BQF11" s="67"/>
      <c r="BQG11" s="86">
        <v>46.153846153846153</v>
      </c>
      <c r="BQL11" s="86"/>
      <c r="BQM11" s="62" t="s">
        <v>490</v>
      </c>
      <c r="BQN11" s="86"/>
      <c r="BQO11" s="86">
        <v>5</v>
      </c>
      <c r="BQP11" s="86"/>
      <c r="BQQ11" s="86">
        <v>13</v>
      </c>
      <c r="BQR11" s="67"/>
      <c r="BQS11" s="67">
        <v>28.888888888888886</v>
      </c>
      <c r="BQT11" s="67"/>
      <c r="BQU11" s="86">
        <v>38.461538461538467</v>
      </c>
      <c r="BQZ11" s="86"/>
      <c r="BRA11" s="62" t="s">
        <v>490</v>
      </c>
      <c r="BRB11" s="86"/>
      <c r="BRC11" s="86">
        <v>11</v>
      </c>
      <c r="BRD11" s="86"/>
      <c r="BRE11" s="86">
        <v>13</v>
      </c>
      <c r="BRF11" s="67"/>
      <c r="BRG11" s="67">
        <v>28.888888888888886</v>
      </c>
      <c r="BRH11" s="67"/>
      <c r="BRI11" s="86">
        <v>84.615384615384613</v>
      </c>
      <c r="BRN11" s="86"/>
      <c r="BRO11" s="62" t="s">
        <v>490</v>
      </c>
      <c r="BRP11" s="86"/>
      <c r="BRQ11" s="86">
        <v>11</v>
      </c>
      <c r="BRR11" s="86"/>
      <c r="BRS11" s="86">
        <v>13</v>
      </c>
      <c r="BRT11" s="67"/>
      <c r="BRU11" s="67">
        <v>28.888888888888886</v>
      </c>
      <c r="BRV11" s="67"/>
      <c r="BRW11" s="86">
        <v>84.615384615384613</v>
      </c>
      <c r="BSB11" s="86"/>
      <c r="BSC11" s="62" t="s">
        <v>490</v>
      </c>
      <c r="BSD11" s="86"/>
      <c r="BSE11" s="86">
        <v>6</v>
      </c>
      <c r="BSF11" s="86"/>
      <c r="BSG11" s="86">
        <v>13</v>
      </c>
      <c r="BSH11" s="67"/>
      <c r="BSI11" s="67">
        <v>28.888888888888886</v>
      </c>
      <c r="BSJ11" s="67"/>
      <c r="BSK11" s="86">
        <v>46.153846153846153</v>
      </c>
      <c r="BSP11" s="86"/>
      <c r="BSQ11" s="62" t="s">
        <v>490</v>
      </c>
      <c r="BSR11" s="86"/>
      <c r="BSS11" s="86">
        <v>5</v>
      </c>
      <c r="BST11" s="86"/>
      <c r="BSU11" s="86">
        <v>13</v>
      </c>
      <c r="BSV11" s="67"/>
      <c r="BSW11" s="67">
        <v>28.888888888888886</v>
      </c>
      <c r="BSX11" s="67"/>
      <c r="BSY11" s="86">
        <v>38.461538461538467</v>
      </c>
      <c r="BTD11" s="86"/>
      <c r="BTE11" s="62" t="s">
        <v>490</v>
      </c>
      <c r="BTF11" s="86"/>
      <c r="BTG11" s="86">
        <v>0</v>
      </c>
      <c r="BTH11" s="86"/>
      <c r="BTI11" s="86">
        <v>13</v>
      </c>
      <c r="BTJ11" s="67"/>
      <c r="BTK11" s="67">
        <v>28.888888888888886</v>
      </c>
      <c r="BTL11" s="67"/>
      <c r="BTM11" s="86">
        <v>0</v>
      </c>
      <c r="BTR11" s="86"/>
      <c r="BTS11" s="62" t="s">
        <v>490</v>
      </c>
      <c r="BTT11" s="86"/>
      <c r="BTU11" s="86">
        <v>7</v>
      </c>
      <c r="BTV11" s="86"/>
      <c r="BTW11" s="86">
        <v>14</v>
      </c>
      <c r="BTX11" s="67"/>
      <c r="BTY11" s="67">
        <v>25.925925925925924</v>
      </c>
      <c r="BTZ11" s="67"/>
      <c r="BUA11" s="86">
        <v>50</v>
      </c>
      <c r="BUF11" s="86"/>
      <c r="BUG11" s="62" t="s">
        <v>490</v>
      </c>
      <c r="BUH11" s="86"/>
      <c r="BUI11" s="86">
        <v>8</v>
      </c>
      <c r="BUJ11" s="86"/>
      <c r="BUK11" s="86">
        <v>14</v>
      </c>
      <c r="BUL11" s="67"/>
      <c r="BUM11" s="67">
        <v>25.925925925925924</v>
      </c>
      <c r="BUN11" s="67"/>
      <c r="BUO11" s="86">
        <v>57.142857142857139</v>
      </c>
      <c r="BUT11" s="86"/>
      <c r="BUU11" s="62" t="s">
        <v>490</v>
      </c>
      <c r="BUV11" s="86"/>
      <c r="BUW11" s="86">
        <v>2</v>
      </c>
      <c r="BUX11" s="86"/>
      <c r="BUY11" s="86">
        <v>14</v>
      </c>
      <c r="BUZ11" s="67"/>
      <c r="BVA11" s="67">
        <v>25.925925925925924</v>
      </c>
      <c r="BVB11" s="67"/>
      <c r="BVC11" s="86">
        <v>14.285714285714285</v>
      </c>
      <c r="BVH11" s="86"/>
      <c r="BVI11" s="62" t="s">
        <v>490</v>
      </c>
      <c r="BVJ11" s="86"/>
      <c r="BVK11" s="86">
        <v>3</v>
      </c>
      <c r="BVL11" s="86"/>
      <c r="BVM11" s="86">
        <v>14</v>
      </c>
      <c r="BVN11" s="67"/>
      <c r="BVO11" s="67">
        <v>25.925925925925924</v>
      </c>
      <c r="BVP11" s="67"/>
      <c r="BVQ11" s="86">
        <v>21.428571428571427</v>
      </c>
      <c r="BVV11" s="86"/>
      <c r="BVW11" s="62" t="s">
        <v>490</v>
      </c>
      <c r="BVX11" s="86"/>
      <c r="BVY11" s="86">
        <v>3</v>
      </c>
      <c r="BVZ11" s="86"/>
      <c r="BWA11" s="86">
        <v>14</v>
      </c>
      <c r="BWB11" s="67"/>
      <c r="BWC11" s="67">
        <v>25.925925925925924</v>
      </c>
      <c r="BWD11" s="67"/>
      <c r="BWE11" s="86">
        <v>21.428571428571427</v>
      </c>
      <c r="BWJ11" s="86"/>
      <c r="BWK11" s="62" t="s">
        <v>490</v>
      </c>
      <c r="BWL11" s="86"/>
      <c r="BWM11" s="86">
        <v>2</v>
      </c>
      <c r="BWN11" s="86"/>
      <c r="BWO11" s="86">
        <v>14</v>
      </c>
      <c r="BWP11" s="67"/>
      <c r="BWQ11" s="67">
        <v>25.925925925925924</v>
      </c>
      <c r="BWR11" s="67"/>
      <c r="BWS11" s="86">
        <v>14.285714285714285</v>
      </c>
      <c r="BWX11" s="86"/>
      <c r="BWY11" s="62" t="s">
        <v>490</v>
      </c>
      <c r="BWZ11" s="86"/>
      <c r="BXA11" s="86">
        <v>1</v>
      </c>
      <c r="BXB11" s="86"/>
      <c r="BXC11" s="86">
        <v>14</v>
      </c>
      <c r="BXD11" s="67"/>
      <c r="BXE11" s="67">
        <v>25.925925925925924</v>
      </c>
      <c r="BXF11" s="67"/>
      <c r="BXG11" s="86">
        <v>7.1428571428571423</v>
      </c>
      <c r="BXL11" s="86"/>
      <c r="BXM11" s="62" t="s">
        <v>490</v>
      </c>
      <c r="BXN11" s="86"/>
      <c r="BXO11" s="86">
        <v>10</v>
      </c>
      <c r="BXP11" s="86"/>
      <c r="BXQ11" s="86">
        <v>14</v>
      </c>
      <c r="BXR11" s="67"/>
      <c r="BXS11" s="67">
        <v>25.925925925925924</v>
      </c>
      <c r="BXT11" s="67"/>
      <c r="BXU11" s="86">
        <v>71.428571428571431</v>
      </c>
      <c r="BXZ11" s="86"/>
      <c r="BYA11" s="62" t="s">
        <v>490</v>
      </c>
      <c r="BYB11" s="86"/>
      <c r="BYC11" s="86">
        <v>9</v>
      </c>
      <c r="BYD11" s="86"/>
      <c r="BYE11" s="86">
        <v>14</v>
      </c>
      <c r="BYF11" s="67"/>
      <c r="BYG11" s="67">
        <v>25.925925925925924</v>
      </c>
      <c r="BYH11" s="67"/>
      <c r="BYI11" s="86">
        <v>64.285714285714292</v>
      </c>
      <c r="BYN11" s="86"/>
      <c r="BYO11" s="62" t="s">
        <v>490</v>
      </c>
      <c r="BYP11" s="86"/>
      <c r="BYQ11" s="86">
        <v>13</v>
      </c>
      <c r="BYR11" s="86"/>
      <c r="BYS11" s="86">
        <v>14</v>
      </c>
      <c r="BYT11" s="67"/>
      <c r="BYU11" s="67">
        <v>25.925925925925924</v>
      </c>
      <c r="BYV11" s="67"/>
      <c r="BYW11" s="86">
        <v>92.857142857142861</v>
      </c>
      <c r="BZB11" s="86"/>
      <c r="BZC11" s="62" t="s">
        <v>490</v>
      </c>
      <c r="BZD11" s="86"/>
      <c r="BZE11" s="86">
        <v>11</v>
      </c>
      <c r="BZF11" s="86"/>
      <c r="BZG11" s="86">
        <v>14</v>
      </c>
      <c r="BZH11" s="67"/>
      <c r="BZI11" s="67">
        <v>25.925925925925924</v>
      </c>
      <c r="BZJ11" s="67"/>
      <c r="BZK11" s="86">
        <v>78.571428571428569</v>
      </c>
      <c r="BZP11" s="86"/>
      <c r="BZQ11" s="62" t="s">
        <v>490</v>
      </c>
      <c r="BZR11" s="86"/>
      <c r="BZS11" s="86">
        <v>11</v>
      </c>
      <c r="BZT11" s="86"/>
      <c r="BZU11" s="86">
        <v>14</v>
      </c>
      <c r="BZV11" s="67"/>
      <c r="BZW11" s="67">
        <v>25.925925925925924</v>
      </c>
      <c r="BZX11" s="67"/>
      <c r="BZY11" s="86">
        <v>78.571428571428569</v>
      </c>
      <c r="CAD11" s="86"/>
      <c r="CAE11" s="62" t="s">
        <v>490</v>
      </c>
      <c r="CAF11" s="86"/>
      <c r="CAG11" s="86">
        <v>12</v>
      </c>
      <c r="CAH11" s="86"/>
      <c r="CAI11" s="86">
        <v>14</v>
      </c>
      <c r="CAJ11" s="67"/>
      <c r="CAK11" s="67">
        <v>25.925925925925924</v>
      </c>
      <c r="CAL11" s="67"/>
      <c r="CAM11" s="86">
        <v>85.714285714285708</v>
      </c>
      <c r="CAR11" s="86"/>
      <c r="CAS11" s="62" t="s">
        <v>490</v>
      </c>
      <c r="CAT11" s="86"/>
      <c r="CAU11" s="86">
        <v>5</v>
      </c>
      <c r="CAV11" s="86"/>
      <c r="CAW11" s="86">
        <v>14</v>
      </c>
      <c r="CAX11" s="67"/>
      <c r="CAY11" s="67">
        <v>25.925925925925924</v>
      </c>
      <c r="CAZ11" s="67"/>
      <c r="CBA11" s="86">
        <v>35.714285714285715</v>
      </c>
      <c r="CBF11" s="86"/>
      <c r="CBG11" s="62" t="s">
        <v>490</v>
      </c>
      <c r="CBH11" s="86"/>
      <c r="CBI11" s="86">
        <v>1</v>
      </c>
      <c r="CBJ11" s="86"/>
      <c r="CBK11" s="86">
        <v>12</v>
      </c>
      <c r="CBL11" s="67"/>
      <c r="CBM11" s="67">
        <v>22.222222222222221</v>
      </c>
      <c r="CBN11" s="67"/>
      <c r="CBO11" s="86">
        <v>8.3333333333333321</v>
      </c>
      <c r="CBT11" s="86"/>
      <c r="CBU11" s="62" t="s">
        <v>490</v>
      </c>
      <c r="CBV11" s="86"/>
      <c r="CBW11" s="86">
        <v>10</v>
      </c>
      <c r="CBX11" s="86"/>
      <c r="CBY11" s="86">
        <v>12</v>
      </c>
      <c r="CBZ11" s="67"/>
      <c r="CCA11" s="67">
        <v>22.222222222222221</v>
      </c>
      <c r="CCB11" s="67"/>
      <c r="CCC11" s="86">
        <v>83.333333333333343</v>
      </c>
      <c r="CCH11" s="86"/>
      <c r="CCI11" s="62" t="s">
        <v>490</v>
      </c>
      <c r="CCJ11" s="86"/>
      <c r="CCK11" s="86">
        <v>1</v>
      </c>
      <c r="CCL11" s="86"/>
      <c r="CCM11" s="86">
        <v>12</v>
      </c>
      <c r="CCN11" s="67"/>
      <c r="CCO11" s="67">
        <v>22.222222222222221</v>
      </c>
      <c r="CCP11" s="67"/>
      <c r="CCQ11" s="86">
        <v>8.3333333333333321</v>
      </c>
      <c r="CCV11" s="86"/>
      <c r="CCW11" s="62" t="s">
        <v>490</v>
      </c>
      <c r="CCX11" s="86"/>
      <c r="CCY11" s="86">
        <v>7</v>
      </c>
      <c r="CCZ11" s="86"/>
      <c r="CDA11" s="86">
        <v>12</v>
      </c>
      <c r="CDB11" s="67"/>
      <c r="CDC11" s="67">
        <v>22.222222222222221</v>
      </c>
      <c r="CDD11" s="67"/>
      <c r="CDE11" s="86">
        <v>58.333333333333336</v>
      </c>
      <c r="CDJ11" s="86"/>
      <c r="CDK11" s="62" t="s">
        <v>490</v>
      </c>
      <c r="CDL11" s="86"/>
      <c r="CDM11" s="86">
        <v>10</v>
      </c>
      <c r="CDN11" s="86"/>
      <c r="CDO11" s="86">
        <v>12</v>
      </c>
      <c r="CDP11" s="67"/>
      <c r="CDQ11" s="67">
        <v>22.222222222222221</v>
      </c>
      <c r="CDR11" s="67"/>
      <c r="CDS11" s="86">
        <v>83.333333333333343</v>
      </c>
      <c r="CDX11" s="86"/>
      <c r="CDY11" s="62" t="s">
        <v>490</v>
      </c>
      <c r="CDZ11" s="86"/>
      <c r="CEA11" s="86">
        <v>10</v>
      </c>
      <c r="CEB11" s="86"/>
      <c r="CEC11" s="86">
        <v>12</v>
      </c>
      <c r="CED11" s="67"/>
      <c r="CEE11" s="67">
        <v>22.222222222222221</v>
      </c>
      <c r="CEF11" s="67"/>
      <c r="CEG11" s="86">
        <v>83.333333333333343</v>
      </c>
      <c r="CEL11" s="86"/>
      <c r="CEM11" s="62" t="s">
        <v>490</v>
      </c>
      <c r="CEN11" s="86"/>
      <c r="CEO11" s="86">
        <v>11</v>
      </c>
      <c r="CEP11" s="86"/>
      <c r="CEQ11" s="86">
        <v>12</v>
      </c>
      <c r="CER11" s="67"/>
      <c r="CES11" s="67">
        <v>22.222222222222221</v>
      </c>
      <c r="CET11" s="67"/>
      <c r="CEU11" s="86">
        <v>91.666666666666657</v>
      </c>
      <c r="CEZ11" s="86"/>
      <c r="CFA11" s="62" t="s">
        <v>490</v>
      </c>
      <c r="CFB11" s="86"/>
      <c r="CFC11" s="86">
        <v>10</v>
      </c>
      <c r="CFD11" s="86"/>
      <c r="CFE11" s="86">
        <v>12</v>
      </c>
      <c r="CFF11" s="67"/>
      <c r="CFG11" s="67">
        <v>22.222222222222221</v>
      </c>
      <c r="CFH11" s="67"/>
      <c r="CFI11" s="86">
        <v>83.333333333333343</v>
      </c>
      <c r="CFN11" s="86"/>
      <c r="CFO11" s="62" t="s">
        <v>490</v>
      </c>
      <c r="CFP11" s="86"/>
      <c r="CFQ11" s="86">
        <v>10</v>
      </c>
      <c r="CFR11" s="86"/>
      <c r="CFS11" s="86">
        <v>12</v>
      </c>
      <c r="CFT11" s="67"/>
      <c r="CFU11" s="67">
        <v>22.222222222222221</v>
      </c>
      <c r="CFV11" s="67"/>
      <c r="CFW11" s="86">
        <v>83.333333333333343</v>
      </c>
      <c r="CGB11" s="86"/>
      <c r="CGC11" s="62" t="s">
        <v>490</v>
      </c>
      <c r="CGD11" s="86"/>
      <c r="CGE11" s="86">
        <v>5</v>
      </c>
      <c r="CGF11" s="86"/>
      <c r="CGG11" s="86">
        <v>13</v>
      </c>
      <c r="CGH11" s="67"/>
      <c r="CGI11" s="67">
        <v>28.888888888888886</v>
      </c>
      <c r="CGJ11" s="67"/>
      <c r="CGK11" s="86">
        <v>38.461538461538467</v>
      </c>
      <c r="CGP11" s="86"/>
      <c r="CGQ11" s="62" t="s">
        <v>490</v>
      </c>
      <c r="CGR11" s="86"/>
      <c r="CGS11" s="86">
        <v>7</v>
      </c>
      <c r="CGT11" s="86"/>
      <c r="CGU11" s="86">
        <v>13</v>
      </c>
      <c r="CGV11" s="67"/>
      <c r="CGW11" s="67">
        <v>28.888888888888886</v>
      </c>
      <c r="CGX11" s="67"/>
      <c r="CGY11" s="86">
        <v>53.846153846153847</v>
      </c>
      <c r="CHD11" s="86"/>
      <c r="CHE11" s="62" t="s">
        <v>490</v>
      </c>
      <c r="CHF11" s="86"/>
      <c r="CHG11" s="86">
        <v>8</v>
      </c>
      <c r="CHH11" s="86"/>
      <c r="CHI11" s="86">
        <v>13</v>
      </c>
      <c r="CHJ11" s="67"/>
      <c r="CHK11" s="67">
        <v>28.888888888888886</v>
      </c>
      <c r="CHL11" s="67"/>
      <c r="CHM11" s="86">
        <v>61.53846153846154</v>
      </c>
      <c r="CHR11" s="86"/>
      <c r="CHS11" s="62" t="s">
        <v>490</v>
      </c>
      <c r="CHT11" s="86"/>
      <c r="CHU11" s="86">
        <v>4</v>
      </c>
      <c r="CHV11" s="86"/>
      <c r="CHW11" s="86">
        <v>13</v>
      </c>
      <c r="CHX11" s="67"/>
      <c r="CHY11" s="67">
        <v>28.888888888888886</v>
      </c>
      <c r="CHZ11" s="67"/>
      <c r="CIA11" s="86">
        <v>30.76923076923077</v>
      </c>
      <c r="CIF11" s="86"/>
      <c r="CIG11" s="62" t="s">
        <v>490</v>
      </c>
      <c r="CIH11" s="86"/>
      <c r="CII11" s="86">
        <v>5</v>
      </c>
      <c r="CIJ11" s="86"/>
      <c r="CIK11" s="86">
        <v>13</v>
      </c>
      <c r="CIL11" s="67"/>
      <c r="CIM11" s="67">
        <v>28.888888888888886</v>
      </c>
      <c r="CIN11" s="67"/>
      <c r="CIO11" s="86">
        <v>38.461538461538467</v>
      </c>
      <c r="CIT11" s="86"/>
      <c r="CIU11" s="62" t="s">
        <v>490</v>
      </c>
      <c r="CIV11" s="86"/>
      <c r="CIW11" s="86">
        <v>5</v>
      </c>
      <c r="CIX11" s="86"/>
      <c r="CIY11" s="86">
        <v>13</v>
      </c>
      <c r="CIZ11" s="67"/>
      <c r="CJA11" s="67">
        <v>28.888888888888886</v>
      </c>
      <c r="CJB11" s="67"/>
      <c r="CJC11" s="86">
        <v>38.461538461538467</v>
      </c>
      <c r="CJH11" s="86"/>
      <c r="CJI11" s="62" t="s">
        <v>490</v>
      </c>
      <c r="CJJ11" s="86"/>
      <c r="CJK11" s="86">
        <v>5</v>
      </c>
      <c r="CJL11" s="86"/>
      <c r="CJM11" s="86">
        <v>13</v>
      </c>
      <c r="CJN11" s="67"/>
      <c r="CJO11" s="67">
        <v>28.888888888888886</v>
      </c>
      <c r="CJP11" s="67"/>
      <c r="CJQ11" s="86">
        <v>38.461538461538467</v>
      </c>
      <c r="CJV11" s="86"/>
      <c r="CJW11" s="62" t="s">
        <v>490</v>
      </c>
      <c r="CJX11" s="86"/>
      <c r="CJY11" s="86">
        <v>8</v>
      </c>
      <c r="CJZ11" s="86"/>
      <c r="CKA11" s="86">
        <v>13</v>
      </c>
      <c r="CKB11" s="67"/>
      <c r="CKC11" s="67">
        <v>28.888888888888886</v>
      </c>
      <c r="CKD11" s="67"/>
      <c r="CKE11" s="86">
        <v>61.53846153846154</v>
      </c>
      <c r="CKJ11" s="86"/>
      <c r="CKK11" s="62" t="s">
        <v>490</v>
      </c>
      <c r="CKL11" s="86"/>
      <c r="CKM11" s="86">
        <v>9</v>
      </c>
      <c r="CKN11" s="86"/>
      <c r="CKO11" s="86">
        <v>13</v>
      </c>
      <c r="CKP11" s="67"/>
      <c r="CKQ11" s="67">
        <v>28.888888888888886</v>
      </c>
      <c r="CKR11" s="67"/>
      <c r="CKS11" s="86">
        <v>69.230769230769226</v>
      </c>
      <c r="CKX11" s="86"/>
      <c r="CKY11" s="62" t="s">
        <v>490</v>
      </c>
      <c r="CKZ11" s="86"/>
      <c r="CLA11" s="86">
        <v>5</v>
      </c>
      <c r="CLB11" s="86"/>
      <c r="CLC11" s="86">
        <v>13</v>
      </c>
      <c r="CLD11" s="67"/>
      <c r="CLE11" s="67">
        <v>28.888888888888886</v>
      </c>
      <c r="CLF11" s="67"/>
      <c r="CLG11" s="86">
        <v>38.461538461538467</v>
      </c>
      <c r="CLL11" s="86"/>
      <c r="CLM11" s="62" t="s">
        <v>490</v>
      </c>
      <c r="CLN11" s="86"/>
      <c r="CLO11" s="86">
        <v>8</v>
      </c>
      <c r="CLP11" s="86"/>
      <c r="CLQ11" s="86">
        <v>13</v>
      </c>
      <c r="CLR11" s="67"/>
      <c r="CLS11" s="67">
        <v>28.888888888888886</v>
      </c>
      <c r="CLT11" s="67"/>
      <c r="CLU11" s="86">
        <v>61.53846153846154</v>
      </c>
      <c r="CLZ11" s="86"/>
      <c r="CMA11" s="62" t="s">
        <v>490</v>
      </c>
      <c r="CMB11" s="86"/>
      <c r="CMC11" s="86">
        <v>6</v>
      </c>
      <c r="CMD11" s="86"/>
      <c r="CME11" s="86">
        <v>13</v>
      </c>
      <c r="CMF11" s="67"/>
      <c r="CMG11" s="67">
        <v>28.888888888888886</v>
      </c>
      <c r="CMH11" s="67"/>
      <c r="CMI11" s="86">
        <v>46.153846153846153</v>
      </c>
      <c r="CMN11" s="86"/>
      <c r="CMO11" s="62" t="s">
        <v>490</v>
      </c>
      <c r="CMP11" s="86"/>
      <c r="CMQ11" s="86">
        <v>9</v>
      </c>
      <c r="CMR11" s="86"/>
      <c r="CMS11" s="86">
        <v>13</v>
      </c>
      <c r="CMT11" s="67"/>
      <c r="CMU11" s="67">
        <v>28.888888888888886</v>
      </c>
      <c r="CMV11" s="67"/>
      <c r="CMW11" s="86">
        <v>69.230769230769226</v>
      </c>
      <c r="CNB11" s="86"/>
      <c r="CNC11" s="62" t="s">
        <v>490</v>
      </c>
      <c r="CND11" s="86"/>
      <c r="CNE11" s="86">
        <v>4</v>
      </c>
      <c r="CNF11" s="86"/>
      <c r="CNG11" s="86">
        <v>13</v>
      </c>
      <c r="CNH11" s="67"/>
      <c r="CNI11" s="67">
        <v>28.888888888888886</v>
      </c>
      <c r="CNJ11" s="67"/>
      <c r="CNK11" s="86">
        <v>30.76923076923077</v>
      </c>
      <c r="CNP11" s="86"/>
      <c r="CNQ11" s="62" t="s">
        <v>490</v>
      </c>
      <c r="CNR11" s="86"/>
      <c r="CNS11" s="86">
        <v>6</v>
      </c>
      <c r="CNT11" s="86"/>
      <c r="CNU11" s="86">
        <v>13</v>
      </c>
      <c r="CNV11" s="67"/>
      <c r="CNW11" s="67">
        <v>28.888888888888886</v>
      </c>
      <c r="CNX11" s="67"/>
      <c r="CNY11" s="86">
        <v>46.153846153846153</v>
      </c>
      <c r="COD11" s="86"/>
      <c r="COE11" s="62" t="s">
        <v>490</v>
      </c>
      <c r="COF11" s="86"/>
      <c r="COG11" s="86">
        <v>6</v>
      </c>
      <c r="COH11" s="86"/>
      <c r="COI11" s="86">
        <v>12</v>
      </c>
      <c r="COJ11" s="67"/>
      <c r="COK11" s="67">
        <v>26.666666666666668</v>
      </c>
      <c r="COL11" s="67"/>
      <c r="COM11" s="86">
        <v>50</v>
      </c>
      <c r="COR11" s="86"/>
      <c r="COS11" s="62" t="s">
        <v>490</v>
      </c>
      <c r="COT11" s="86"/>
      <c r="COU11" s="86">
        <v>7</v>
      </c>
      <c r="COV11" s="86"/>
      <c r="COW11" s="86">
        <v>12</v>
      </c>
      <c r="COX11" s="67"/>
      <c r="COY11" s="67">
        <v>26.666666666666668</v>
      </c>
      <c r="COZ11" s="67"/>
      <c r="CPA11" s="86">
        <v>58.333333333333336</v>
      </c>
      <c r="CPF11" s="86"/>
      <c r="CPG11" s="62" t="s">
        <v>490</v>
      </c>
      <c r="CPH11" s="86"/>
      <c r="CPI11" s="86">
        <v>7</v>
      </c>
      <c r="CPJ11" s="86"/>
      <c r="CPK11" s="86">
        <v>12</v>
      </c>
      <c r="CPL11" s="67"/>
      <c r="CPM11" s="67">
        <v>26.666666666666668</v>
      </c>
      <c r="CPN11" s="67"/>
      <c r="CPO11" s="86">
        <v>58.333333333333336</v>
      </c>
      <c r="CPT11" s="86"/>
      <c r="CPU11" s="62" t="s">
        <v>490</v>
      </c>
      <c r="CPV11" s="86"/>
      <c r="CPW11" s="86">
        <v>10</v>
      </c>
      <c r="CPX11" s="86"/>
      <c r="CPY11" s="86">
        <v>12</v>
      </c>
      <c r="CPZ11" s="67"/>
      <c r="CQA11" s="67">
        <v>26.666666666666668</v>
      </c>
      <c r="CQB11" s="67"/>
      <c r="CQC11" s="86">
        <v>83.333333333333343</v>
      </c>
      <c r="CQH11" s="86"/>
      <c r="CQI11" s="62" t="s">
        <v>490</v>
      </c>
      <c r="CQJ11" s="86"/>
      <c r="CQK11" s="86">
        <v>7</v>
      </c>
      <c r="CQL11" s="86"/>
      <c r="CQM11" s="86">
        <v>12</v>
      </c>
      <c r="CQN11" s="67"/>
      <c r="CQO11" s="67">
        <v>26.666666666666668</v>
      </c>
      <c r="CQP11" s="67"/>
      <c r="CQQ11" s="86">
        <v>58.333333333333336</v>
      </c>
      <c r="CQV11" s="86"/>
      <c r="CQW11" s="62" t="s">
        <v>490</v>
      </c>
      <c r="CQX11" s="86"/>
      <c r="CQY11" s="86">
        <v>9</v>
      </c>
      <c r="CQZ11" s="86"/>
      <c r="CRA11" s="86">
        <v>12</v>
      </c>
      <c r="CRB11" s="67"/>
      <c r="CRC11" s="67">
        <v>26.666666666666668</v>
      </c>
      <c r="CRD11" s="67"/>
      <c r="CRE11" s="86">
        <v>75</v>
      </c>
      <c r="CRJ11" s="86"/>
      <c r="CRK11" s="62" t="s">
        <v>490</v>
      </c>
      <c r="CRL11" s="86"/>
      <c r="CRM11" s="86">
        <v>10</v>
      </c>
      <c r="CRN11" s="86"/>
      <c r="CRO11" s="86">
        <v>12</v>
      </c>
      <c r="CRP11" s="67"/>
      <c r="CRQ11" s="67">
        <v>26.666666666666668</v>
      </c>
      <c r="CRR11" s="67"/>
      <c r="CRS11" s="86">
        <v>83.333333333333343</v>
      </c>
      <c r="CRX11" s="86"/>
      <c r="CRY11" s="62" t="s">
        <v>490</v>
      </c>
      <c r="CRZ11" s="86"/>
      <c r="CSA11" s="86">
        <v>9</v>
      </c>
      <c r="CSB11" s="86"/>
      <c r="CSC11" s="86">
        <v>12</v>
      </c>
      <c r="CSD11" s="67"/>
      <c r="CSE11" s="67">
        <v>26.666666666666668</v>
      </c>
      <c r="CSF11" s="67"/>
      <c r="CSG11" s="86">
        <v>75</v>
      </c>
      <c r="CSL11" s="86"/>
      <c r="CSM11" s="62" t="s">
        <v>490</v>
      </c>
      <c r="CSN11" s="86"/>
      <c r="CSO11" s="86">
        <v>10</v>
      </c>
      <c r="CSP11" s="86"/>
      <c r="CSQ11" s="86">
        <v>12</v>
      </c>
      <c r="CSR11" s="67"/>
      <c r="CSS11" s="67">
        <v>26.666666666666668</v>
      </c>
      <c r="CST11" s="67"/>
      <c r="CSU11" s="86">
        <v>83.333333333333343</v>
      </c>
      <c r="CSZ11" s="86"/>
      <c r="CTA11" s="62" t="s">
        <v>490</v>
      </c>
      <c r="CTB11" s="86"/>
      <c r="CTC11" s="86">
        <v>4</v>
      </c>
      <c r="CTD11" s="86"/>
      <c r="CTE11" s="86">
        <v>12</v>
      </c>
      <c r="CTF11" s="67"/>
      <c r="CTG11" s="67">
        <v>26.666666666666668</v>
      </c>
      <c r="CTH11" s="67"/>
      <c r="CTI11" s="86">
        <v>33.333333333333329</v>
      </c>
      <c r="CTN11" s="86"/>
      <c r="CTO11" s="62" t="s">
        <v>490</v>
      </c>
      <c r="CTP11" s="86"/>
      <c r="CTQ11" s="86">
        <v>10</v>
      </c>
      <c r="CTR11" s="86"/>
      <c r="CTS11" s="86">
        <v>12</v>
      </c>
      <c r="CTT11" s="67"/>
      <c r="CTU11" s="67">
        <v>26.666666666666668</v>
      </c>
      <c r="CTV11" s="67"/>
      <c r="CTW11" s="86">
        <v>83.333333333333343</v>
      </c>
      <c r="CUB11" s="86"/>
      <c r="CUC11" s="62" t="s">
        <v>490</v>
      </c>
      <c r="CUD11" s="86"/>
      <c r="CUE11" s="86">
        <v>10</v>
      </c>
      <c r="CUF11" s="86"/>
      <c r="CUG11" s="86">
        <v>12</v>
      </c>
      <c r="CUH11" s="67"/>
      <c r="CUI11" s="67">
        <v>26.666666666666668</v>
      </c>
      <c r="CUJ11" s="67"/>
      <c r="CUK11" s="86">
        <v>83.333333333333343</v>
      </c>
      <c r="CUP11" s="86"/>
      <c r="CUQ11" s="62" t="s">
        <v>490</v>
      </c>
      <c r="CUR11" s="86"/>
      <c r="CUS11" s="86">
        <v>4</v>
      </c>
      <c r="CUT11" s="86"/>
      <c r="CUU11" s="86">
        <v>12</v>
      </c>
      <c r="CUV11" s="67"/>
      <c r="CUW11" s="67">
        <v>26.666666666666668</v>
      </c>
      <c r="CUX11" s="67"/>
      <c r="CUY11" s="86">
        <v>33.333333333333329</v>
      </c>
      <c r="CVD11" s="86"/>
      <c r="CVE11" s="62" t="s">
        <v>490</v>
      </c>
      <c r="CVF11" s="86"/>
      <c r="CVG11" s="86">
        <v>9</v>
      </c>
      <c r="CVH11" s="86"/>
      <c r="CVI11" s="86">
        <v>12</v>
      </c>
      <c r="CVJ11" s="67"/>
      <c r="CVK11" s="67">
        <v>26.666666666666668</v>
      </c>
      <c r="CVL11" s="67"/>
      <c r="CVM11" s="86">
        <v>75</v>
      </c>
      <c r="CVR11" s="86"/>
      <c r="CVS11" s="62" t="s">
        <v>490</v>
      </c>
      <c r="CVT11" s="86"/>
      <c r="CVU11" s="86">
        <v>14</v>
      </c>
      <c r="CVV11" s="86"/>
      <c r="CVW11" s="86">
        <v>16</v>
      </c>
      <c r="CVX11" s="67"/>
      <c r="CVY11" s="67">
        <v>35.555555555555557</v>
      </c>
      <c r="CVZ11" s="67"/>
      <c r="CWA11" s="86">
        <v>87.5</v>
      </c>
      <c r="CWF11" s="86"/>
      <c r="CWG11" s="62" t="s">
        <v>490</v>
      </c>
      <c r="CWH11" s="86"/>
      <c r="CWI11" s="86">
        <v>6</v>
      </c>
      <c r="CWJ11" s="86"/>
      <c r="CWK11" s="86">
        <v>16</v>
      </c>
      <c r="CWL11" s="67"/>
      <c r="CWM11" s="67">
        <v>35.555555555555557</v>
      </c>
      <c r="CWN11" s="67"/>
      <c r="CWO11" s="86">
        <v>37.5</v>
      </c>
      <c r="CWT11" s="86"/>
      <c r="CWU11" s="62" t="s">
        <v>490</v>
      </c>
      <c r="CWV11" s="86"/>
      <c r="CWW11" s="86">
        <v>11</v>
      </c>
      <c r="CWX11" s="86"/>
      <c r="CWY11" s="86">
        <v>16</v>
      </c>
      <c r="CWZ11" s="67"/>
      <c r="CXA11" s="67">
        <v>35.555555555555557</v>
      </c>
      <c r="CXB11" s="67"/>
      <c r="CXC11" s="86">
        <v>68.75</v>
      </c>
      <c r="CXH11" s="86"/>
      <c r="CXI11" s="62" t="s">
        <v>490</v>
      </c>
      <c r="CXJ11" s="86"/>
      <c r="CXK11" s="86">
        <v>11</v>
      </c>
      <c r="CXL11" s="86"/>
      <c r="CXM11" s="86">
        <v>16</v>
      </c>
      <c r="CXN11" s="67"/>
      <c r="CXO11" s="67">
        <v>35.555555555555557</v>
      </c>
      <c r="CXP11" s="67"/>
      <c r="CXQ11" s="86">
        <v>68.75</v>
      </c>
      <c r="CXV11" s="86"/>
      <c r="CXW11" s="62" t="s">
        <v>490</v>
      </c>
      <c r="CXX11" s="86"/>
      <c r="CXY11" s="86">
        <v>7</v>
      </c>
      <c r="CXZ11" s="86"/>
      <c r="CYA11" s="86">
        <v>16</v>
      </c>
      <c r="CYB11" s="67"/>
      <c r="CYC11" s="67">
        <v>35.555555555555557</v>
      </c>
      <c r="CYD11" s="67"/>
      <c r="CYE11" s="86">
        <v>43.75</v>
      </c>
      <c r="CYJ11" s="86"/>
      <c r="CYK11" s="62" t="s">
        <v>490</v>
      </c>
      <c r="CYL11" s="86"/>
      <c r="CYM11" s="86">
        <v>12</v>
      </c>
      <c r="CYN11" s="86"/>
      <c r="CYO11" s="86">
        <v>16</v>
      </c>
      <c r="CYP11" s="67"/>
      <c r="CYQ11" s="67">
        <v>35.555555555555557</v>
      </c>
      <c r="CYR11" s="67"/>
      <c r="CYS11" s="86">
        <v>75</v>
      </c>
      <c r="CYX11" s="86"/>
      <c r="CYY11" s="62" t="s">
        <v>490</v>
      </c>
      <c r="CYZ11" s="86"/>
      <c r="CZA11" s="86">
        <v>7</v>
      </c>
      <c r="CZB11" s="86"/>
      <c r="CZC11" s="86">
        <v>16</v>
      </c>
      <c r="CZD11" s="67"/>
      <c r="CZE11" s="67">
        <v>35.555555555555557</v>
      </c>
      <c r="CZF11" s="67"/>
      <c r="CZG11" s="86">
        <v>43.75</v>
      </c>
      <c r="CZL11" s="86"/>
      <c r="CZM11" s="62" t="s">
        <v>490</v>
      </c>
      <c r="CZN11" s="86"/>
      <c r="CZO11" s="86">
        <v>13</v>
      </c>
      <c r="CZP11" s="86"/>
      <c r="CZQ11" s="86">
        <v>16</v>
      </c>
      <c r="CZR11" s="67"/>
      <c r="CZS11" s="67">
        <v>35.555555555555557</v>
      </c>
      <c r="CZT11" s="67"/>
      <c r="CZU11" s="86">
        <v>81.25</v>
      </c>
      <c r="CZZ11" s="86"/>
      <c r="DAA11" s="62" t="s">
        <v>490</v>
      </c>
      <c r="DAB11" s="86"/>
      <c r="DAC11" s="86">
        <v>10</v>
      </c>
      <c r="DAD11" s="86"/>
      <c r="DAE11" s="86">
        <v>16</v>
      </c>
      <c r="DAF11" s="67"/>
      <c r="DAG11" s="67">
        <v>35.555555555555557</v>
      </c>
      <c r="DAH11" s="67"/>
      <c r="DAI11" s="86">
        <v>62.5</v>
      </c>
      <c r="DAN11" s="86"/>
      <c r="DAO11" s="62" t="s">
        <v>490</v>
      </c>
      <c r="DAP11" s="86"/>
      <c r="DAQ11" s="86">
        <v>12</v>
      </c>
      <c r="DAR11" s="86"/>
      <c r="DAS11" s="86">
        <v>16</v>
      </c>
      <c r="DAT11" s="67"/>
      <c r="DAU11" s="67">
        <v>35.555555555555557</v>
      </c>
      <c r="DAV11" s="67"/>
      <c r="DAW11" s="86">
        <v>75</v>
      </c>
      <c r="DBB11" s="86"/>
      <c r="DBC11" s="62" t="s">
        <v>490</v>
      </c>
      <c r="DBD11" s="86"/>
      <c r="DBE11" s="86">
        <v>12</v>
      </c>
      <c r="DBF11" s="86"/>
      <c r="DBG11" s="86">
        <v>14</v>
      </c>
      <c r="DBH11" s="67"/>
      <c r="DBI11" s="67">
        <v>31.111111111111111</v>
      </c>
      <c r="DBJ11" s="67"/>
      <c r="DBK11" s="86">
        <v>85.714285714285708</v>
      </c>
      <c r="DBP11" s="86"/>
      <c r="DBQ11" s="62" t="s">
        <v>490</v>
      </c>
      <c r="DBR11" s="86"/>
      <c r="DBS11" s="86">
        <v>7</v>
      </c>
      <c r="DBT11" s="86"/>
      <c r="DBU11" s="86">
        <v>11</v>
      </c>
      <c r="DBV11" s="67"/>
      <c r="DBW11" s="67">
        <v>24.444444444444443</v>
      </c>
      <c r="DBX11" s="67"/>
      <c r="DBY11" s="86">
        <v>63.636363636363633</v>
      </c>
      <c r="DCD11" s="86"/>
      <c r="DCE11" s="62" t="s">
        <v>490</v>
      </c>
      <c r="DCF11" s="86"/>
      <c r="DCG11" s="86">
        <v>11</v>
      </c>
      <c r="DCH11" s="86"/>
      <c r="DCI11" s="86">
        <v>12</v>
      </c>
      <c r="DCJ11" s="67"/>
      <c r="DCK11" s="67">
        <v>26.666666666666668</v>
      </c>
      <c r="DCL11" s="67"/>
      <c r="DCM11" s="86">
        <v>91.666666666666657</v>
      </c>
      <c r="DCR11" s="86"/>
      <c r="DCS11" s="62" t="s">
        <v>490</v>
      </c>
      <c r="DCT11" s="86"/>
      <c r="DCU11" s="86">
        <v>9</v>
      </c>
      <c r="DCV11" s="86"/>
      <c r="DCW11" s="86">
        <v>12</v>
      </c>
      <c r="DCX11" s="67"/>
      <c r="DCY11" s="67">
        <v>26.666666666666668</v>
      </c>
      <c r="DCZ11" s="67"/>
      <c r="DDA11" s="86">
        <v>75</v>
      </c>
      <c r="DDF11" s="86"/>
      <c r="DDG11" s="62" t="s">
        <v>490</v>
      </c>
      <c r="DDH11" s="86"/>
      <c r="DDI11" s="86">
        <v>9</v>
      </c>
      <c r="DDJ11" s="86"/>
      <c r="DDK11" s="86">
        <v>12</v>
      </c>
      <c r="DDL11" s="67"/>
      <c r="DDM11" s="67">
        <v>26.666666666666668</v>
      </c>
      <c r="DDN11" s="67"/>
      <c r="DDO11" s="86">
        <v>75</v>
      </c>
      <c r="DDT11" s="86"/>
      <c r="DDU11" s="62" t="s">
        <v>490</v>
      </c>
      <c r="DDV11" s="86"/>
      <c r="DDW11" s="86">
        <v>4</v>
      </c>
      <c r="DDX11" s="86"/>
      <c r="DDY11" s="86">
        <v>12</v>
      </c>
      <c r="DDZ11" s="67"/>
      <c r="DEA11" s="67">
        <v>26.666666666666668</v>
      </c>
      <c r="DEB11" s="67"/>
      <c r="DEC11" s="86">
        <v>33.333333333333329</v>
      </c>
      <c r="DEH11" s="86"/>
      <c r="DEI11" s="62" t="s">
        <v>490</v>
      </c>
      <c r="DEJ11" s="86"/>
      <c r="DEK11" s="86">
        <v>9</v>
      </c>
      <c r="DEL11" s="86"/>
      <c r="DEM11" s="86">
        <v>12</v>
      </c>
      <c r="DEN11" s="67"/>
      <c r="DEO11" s="67">
        <v>26.666666666666668</v>
      </c>
      <c r="DEP11" s="67"/>
      <c r="DEQ11" s="86">
        <v>75</v>
      </c>
      <c r="DEV11" s="86"/>
      <c r="DEW11" s="62" t="s">
        <v>490</v>
      </c>
      <c r="DEX11" s="86"/>
      <c r="DEY11" s="86">
        <v>4</v>
      </c>
      <c r="DEZ11" s="86"/>
      <c r="DFA11" s="86">
        <v>12</v>
      </c>
      <c r="DFB11" s="67"/>
      <c r="DFC11" s="67">
        <v>26.666666666666668</v>
      </c>
      <c r="DFD11" s="67"/>
      <c r="DFE11" s="86">
        <v>33.333333333333329</v>
      </c>
      <c r="DFJ11" s="86"/>
      <c r="DFK11" s="62" t="s">
        <v>490</v>
      </c>
      <c r="DFL11" s="86"/>
      <c r="DFM11" s="86">
        <v>9</v>
      </c>
      <c r="DFN11" s="86"/>
      <c r="DFO11" s="86">
        <v>12</v>
      </c>
      <c r="DFP11" s="67"/>
      <c r="DFQ11" s="67">
        <v>26.666666666666668</v>
      </c>
      <c r="DFR11" s="67"/>
      <c r="DFS11" s="86">
        <v>75</v>
      </c>
      <c r="DFX11" s="86"/>
      <c r="DFY11" s="62" t="s">
        <v>490</v>
      </c>
      <c r="DFZ11" s="86"/>
      <c r="DGA11" s="86">
        <v>9</v>
      </c>
      <c r="DGB11" s="86"/>
      <c r="DGC11" s="86">
        <v>12</v>
      </c>
      <c r="DGD11" s="67"/>
      <c r="DGE11" s="67">
        <v>26.666666666666668</v>
      </c>
      <c r="DGF11" s="67"/>
      <c r="DGG11" s="86">
        <v>75</v>
      </c>
      <c r="DGL11" s="86"/>
      <c r="DGM11" s="62" t="s">
        <v>490</v>
      </c>
      <c r="DGN11" s="86"/>
      <c r="DGO11" s="86">
        <v>6</v>
      </c>
      <c r="DGP11" s="86"/>
      <c r="DGQ11" s="86">
        <v>12</v>
      </c>
      <c r="DGR11" s="67"/>
      <c r="DGS11" s="67">
        <v>26.666666666666668</v>
      </c>
      <c r="DGT11" s="67"/>
      <c r="DGU11" s="86">
        <v>50</v>
      </c>
      <c r="DGZ11" s="86"/>
      <c r="DHA11" s="62" t="s">
        <v>490</v>
      </c>
      <c r="DHB11" s="86"/>
      <c r="DHC11" s="86">
        <v>10</v>
      </c>
      <c r="DHD11" s="86"/>
      <c r="DHE11" s="86">
        <v>12</v>
      </c>
      <c r="DHF11" s="67"/>
      <c r="DHG11" s="67">
        <v>26.666666666666668</v>
      </c>
      <c r="DHH11" s="67"/>
      <c r="DHI11" s="86">
        <v>83.333333333333343</v>
      </c>
      <c r="DHN11" s="86"/>
      <c r="DHO11" s="62" t="s">
        <v>490</v>
      </c>
      <c r="DHP11" s="86"/>
      <c r="DHQ11" s="86">
        <v>9</v>
      </c>
      <c r="DHR11" s="86"/>
      <c r="DHS11" s="86">
        <v>12</v>
      </c>
      <c r="DHT11" s="67"/>
      <c r="DHU11" s="67">
        <v>26.666666666666668</v>
      </c>
      <c r="DHV11" s="67"/>
      <c r="DHW11" s="86">
        <v>75</v>
      </c>
      <c r="DIB11" s="86"/>
      <c r="DIC11" s="62" t="s">
        <v>490</v>
      </c>
      <c r="DID11" s="86"/>
      <c r="DIE11" s="86">
        <v>6</v>
      </c>
      <c r="DIF11" s="86"/>
      <c r="DIG11" s="86">
        <v>12</v>
      </c>
      <c r="DIH11" s="67"/>
      <c r="DII11" s="67">
        <v>26.666666666666668</v>
      </c>
      <c r="DIJ11" s="67"/>
      <c r="DIK11" s="86">
        <v>50</v>
      </c>
      <c r="DIP11" s="86"/>
      <c r="DIQ11" s="62" t="s">
        <v>490</v>
      </c>
      <c r="DIR11" s="86"/>
      <c r="DIS11" s="86">
        <v>7</v>
      </c>
      <c r="DIT11" s="86"/>
      <c r="DIU11" s="86">
        <v>12</v>
      </c>
      <c r="DIV11" s="67"/>
      <c r="DIW11" s="67">
        <v>26.666666666666668</v>
      </c>
      <c r="DIX11" s="67"/>
      <c r="DIY11" s="86">
        <v>58.333333333333336</v>
      </c>
      <c r="DJD11" s="86"/>
      <c r="DJE11" s="62" t="s">
        <v>490</v>
      </c>
      <c r="DJF11" s="86"/>
      <c r="DJG11" s="86">
        <v>7</v>
      </c>
      <c r="DJH11" s="86"/>
      <c r="DJI11" s="86">
        <v>12</v>
      </c>
      <c r="DJJ11" s="67"/>
      <c r="DJK11" s="67">
        <v>26.666666666666668</v>
      </c>
      <c r="DJL11" s="67"/>
      <c r="DJM11" s="86">
        <v>58.333333333333336</v>
      </c>
      <c r="DJR11" s="86"/>
      <c r="DJS11" s="62" t="s">
        <v>490</v>
      </c>
      <c r="DJT11" s="86"/>
      <c r="DJU11" s="86">
        <v>6</v>
      </c>
      <c r="DJV11" s="86"/>
      <c r="DJW11" s="86">
        <v>12</v>
      </c>
      <c r="DJX11" s="67"/>
      <c r="DJY11" s="67">
        <v>26.666666666666668</v>
      </c>
      <c r="DJZ11" s="67"/>
      <c r="DKA11" s="86">
        <v>50</v>
      </c>
      <c r="DKF11" s="86"/>
      <c r="DKG11" s="62" t="s">
        <v>490</v>
      </c>
      <c r="DKH11" s="86"/>
      <c r="DKI11" s="86">
        <v>5</v>
      </c>
      <c r="DKJ11" s="86"/>
      <c r="DKK11" s="86">
        <v>12</v>
      </c>
      <c r="DKL11" s="67"/>
      <c r="DKM11" s="67">
        <v>26.666666666666668</v>
      </c>
      <c r="DKN11" s="67"/>
      <c r="DKO11" s="86">
        <v>41.666666666666671</v>
      </c>
      <c r="DKT11" s="86"/>
      <c r="DKU11" s="62" t="s">
        <v>490</v>
      </c>
      <c r="DKV11" s="86"/>
      <c r="DKW11" s="86">
        <v>6</v>
      </c>
      <c r="DKX11" s="86"/>
      <c r="DKY11" s="86">
        <v>12</v>
      </c>
      <c r="DKZ11" s="67"/>
      <c r="DLA11" s="67">
        <v>26.666666666666668</v>
      </c>
      <c r="DLB11" s="67"/>
      <c r="DLC11" s="86">
        <v>50</v>
      </c>
      <c r="DLH11" s="86"/>
      <c r="DLI11" s="62" t="s">
        <v>490</v>
      </c>
      <c r="DLJ11" s="86"/>
      <c r="DLK11" s="86">
        <v>6</v>
      </c>
      <c r="DLL11" s="86"/>
      <c r="DLM11" s="86">
        <v>12</v>
      </c>
      <c r="DLN11" s="67"/>
      <c r="DLO11" s="67">
        <v>26.666666666666668</v>
      </c>
      <c r="DLP11" s="67"/>
      <c r="DLQ11" s="86">
        <v>50</v>
      </c>
      <c r="DLV11" s="86"/>
      <c r="DLW11" s="62" t="s">
        <v>490</v>
      </c>
      <c r="DLX11" s="86"/>
      <c r="DLY11" s="86">
        <v>5</v>
      </c>
      <c r="DLZ11" s="86"/>
      <c r="DMA11" s="86">
        <v>12</v>
      </c>
      <c r="DMB11" s="67"/>
      <c r="DMC11" s="67">
        <v>26.666666666666668</v>
      </c>
      <c r="DMD11" s="67"/>
      <c r="DME11" s="86">
        <v>41.666666666666671</v>
      </c>
      <c r="DMJ11" s="86"/>
      <c r="DMK11" s="62" t="s">
        <v>490</v>
      </c>
      <c r="DML11" s="86"/>
      <c r="DMM11" s="86">
        <v>5</v>
      </c>
      <c r="DMN11" s="86"/>
      <c r="DMO11" s="86">
        <v>12</v>
      </c>
      <c r="DMP11" s="67"/>
      <c r="DMQ11" s="67">
        <v>26.666666666666668</v>
      </c>
      <c r="DMR11" s="67"/>
      <c r="DMS11" s="86">
        <v>41.666666666666671</v>
      </c>
      <c r="DMX11" s="86"/>
      <c r="DMY11" s="62" t="s">
        <v>490</v>
      </c>
      <c r="DMZ11" s="86"/>
      <c r="DNA11" s="86">
        <v>5</v>
      </c>
      <c r="DNB11" s="86"/>
      <c r="DNC11" s="86">
        <v>12</v>
      </c>
      <c r="DND11" s="67"/>
      <c r="DNE11" s="67">
        <v>26.666666666666668</v>
      </c>
      <c r="DNF11" s="67"/>
      <c r="DNG11" s="86">
        <v>41.666666666666671</v>
      </c>
      <c r="DNL11" s="86"/>
      <c r="DNM11" s="62" t="s">
        <v>490</v>
      </c>
      <c r="DNN11" s="86"/>
      <c r="DNO11" s="86">
        <v>5</v>
      </c>
      <c r="DNP11" s="86"/>
      <c r="DNQ11" s="86">
        <v>12</v>
      </c>
      <c r="DNR11" s="67"/>
      <c r="DNS11" s="67">
        <v>26.666666666666668</v>
      </c>
      <c r="DNT11" s="67"/>
      <c r="DNU11" s="86">
        <v>41.666666666666671</v>
      </c>
      <c r="DNZ11" s="86"/>
      <c r="DOA11" s="62" t="s">
        <v>490</v>
      </c>
      <c r="DOB11" s="86"/>
      <c r="DOC11" s="86">
        <v>6</v>
      </c>
      <c r="DOD11" s="86"/>
      <c r="DOE11" s="86">
        <v>12</v>
      </c>
      <c r="DOF11" s="67"/>
      <c r="DOG11" s="67">
        <v>26.666666666666668</v>
      </c>
      <c r="DOH11" s="67"/>
      <c r="DOI11" s="86">
        <v>50</v>
      </c>
      <c r="DON11" s="86"/>
      <c r="DOO11" s="62" t="s">
        <v>490</v>
      </c>
      <c r="DOP11" s="86"/>
      <c r="DOQ11" s="86">
        <v>5</v>
      </c>
      <c r="DOR11" s="86"/>
      <c r="DOS11" s="86">
        <v>12</v>
      </c>
      <c r="DOT11" s="67"/>
      <c r="DOU11" s="67">
        <v>26.666666666666668</v>
      </c>
      <c r="DOV11" s="67"/>
      <c r="DOW11" s="86">
        <v>41.666666666666671</v>
      </c>
      <c r="DPB11" s="86"/>
      <c r="DPC11" s="62" t="s">
        <v>490</v>
      </c>
      <c r="DPD11" s="86"/>
      <c r="DPE11" s="86">
        <v>4</v>
      </c>
      <c r="DPF11" s="86"/>
      <c r="DPG11" s="86">
        <v>12</v>
      </c>
      <c r="DPH11" s="67"/>
      <c r="DPI11" s="67">
        <v>26.666666666666668</v>
      </c>
      <c r="DPJ11" s="67"/>
      <c r="DPK11" s="86">
        <v>33.333333333333329</v>
      </c>
      <c r="DPP11" s="86"/>
      <c r="DPQ11" s="62" t="s">
        <v>490</v>
      </c>
      <c r="DPR11" s="86"/>
      <c r="DPS11" s="86">
        <v>3</v>
      </c>
      <c r="DPT11" s="86"/>
      <c r="DPU11" s="86">
        <v>12</v>
      </c>
      <c r="DPV11" s="67"/>
      <c r="DPW11" s="67">
        <v>26.666666666666668</v>
      </c>
      <c r="DPX11" s="67"/>
      <c r="DPY11" s="86">
        <v>25</v>
      </c>
      <c r="DQD11" s="86"/>
      <c r="DQE11" s="62" t="s">
        <v>490</v>
      </c>
      <c r="DQF11" s="86"/>
      <c r="DQG11" s="86">
        <v>5</v>
      </c>
      <c r="DQH11" s="86"/>
      <c r="DQI11" s="86">
        <v>12</v>
      </c>
      <c r="DQJ11" s="67"/>
      <c r="DQK11" s="67">
        <v>26.666666666666668</v>
      </c>
      <c r="DQL11" s="67"/>
      <c r="DQM11" s="86">
        <v>41.666666666666671</v>
      </c>
      <c r="DQR11" s="86"/>
      <c r="DQS11" s="62" t="s">
        <v>490</v>
      </c>
      <c r="DQT11" s="86"/>
      <c r="DQU11" s="86">
        <v>8</v>
      </c>
      <c r="DQV11" s="86"/>
      <c r="DQW11" s="86">
        <v>12</v>
      </c>
      <c r="DQX11" s="67"/>
      <c r="DQY11" s="67">
        <v>26.666666666666668</v>
      </c>
      <c r="DQZ11" s="67"/>
      <c r="DRA11" s="86">
        <v>66.666666666666657</v>
      </c>
      <c r="DRF11" s="86"/>
      <c r="DRG11" s="62" t="s">
        <v>490</v>
      </c>
      <c r="DRH11" s="86"/>
      <c r="DRI11" s="86">
        <v>0</v>
      </c>
      <c r="DRJ11" s="86"/>
      <c r="DRK11" s="86">
        <v>12</v>
      </c>
      <c r="DRL11" s="67"/>
      <c r="DRM11" s="67">
        <v>26.666666666666668</v>
      </c>
      <c r="DRN11" s="67"/>
      <c r="DRO11" s="86">
        <v>0</v>
      </c>
      <c r="DRT11" s="86"/>
      <c r="DRU11" s="62" t="s">
        <v>490</v>
      </c>
      <c r="DRV11" s="86"/>
      <c r="DRW11" s="86">
        <v>4</v>
      </c>
      <c r="DRX11" s="86"/>
      <c r="DRY11" s="86">
        <v>12</v>
      </c>
      <c r="DRZ11" s="67"/>
      <c r="DSA11" s="67">
        <v>26.666666666666668</v>
      </c>
      <c r="DSB11" s="67"/>
      <c r="DSC11" s="86">
        <v>33.333333333333329</v>
      </c>
      <c r="DSH11" s="86"/>
      <c r="DSI11" s="62" t="s">
        <v>490</v>
      </c>
      <c r="DSJ11" s="86"/>
      <c r="DSK11" s="86">
        <v>1</v>
      </c>
      <c r="DSL11" s="86"/>
      <c r="DSM11" s="86">
        <v>12</v>
      </c>
      <c r="DSN11" s="67"/>
      <c r="DSO11" s="67">
        <v>26.666666666666668</v>
      </c>
      <c r="DSP11" s="67"/>
      <c r="DSQ11" s="86">
        <v>8.3333333333333321</v>
      </c>
      <c r="DSV11" s="86"/>
      <c r="DSW11" s="62" t="s">
        <v>490</v>
      </c>
      <c r="DSX11" s="86"/>
      <c r="DSY11" s="86">
        <v>4</v>
      </c>
      <c r="DSZ11" s="86"/>
      <c r="DTA11" s="86">
        <v>12</v>
      </c>
      <c r="DTB11" s="67"/>
      <c r="DTC11" s="67">
        <v>26.666666666666668</v>
      </c>
      <c r="DTD11" s="67"/>
      <c r="DTE11" s="86">
        <v>33.333333333333329</v>
      </c>
      <c r="DTJ11" s="86"/>
      <c r="DTK11" s="62" t="s">
        <v>490</v>
      </c>
      <c r="DTL11" s="86"/>
      <c r="DTM11" s="86">
        <v>11</v>
      </c>
      <c r="DTN11" s="86"/>
      <c r="DTO11" s="86">
        <v>12</v>
      </c>
      <c r="DTP11" s="67"/>
      <c r="DTQ11" s="67">
        <v>22.222222222222221</v>
      </c>
      <c r="DTR11" s="67"/>
      <c r="DTS11" s="86">
        <v>91.666666666666657</v>
      </c>
      <c r="DTX11" s="86"/>
      <c r="DTY11" s="62" t="s">
        <v>490</v>
      </c>
      <c r="DTZ11" s="86"/>
      <c r="DUA11" s="86">
        <v>8</v>
      </c>
      <c r="DUB11" s="86"/>
      <c r="DUC11" s="86">
        <v>12</v>
      </c>
      <c r="DUD11" s="67"/>
      <c r="DUE11" s="67">
        <v>22.222222222222221</v>
      </c>
      <c r="DUF11" s="67"/>
      <c r="DUG11" s="86">
        <v>66.666666666666657</v>
      </c>
      <c r="DUL11" s="86"/>
      <c r="DUM11" s="62" t="s">
        <v>490</v>
      </c>
      <c r="DUN11" s="86"/>
      <c r="DUO11" s="86">
        <v>11</v>
      </c>
      <c r="DUP11" s="86"/>
      <c r="DUQ11" s="86">
        <v>12</v>
      </c>
      <c r="DUR11" s="67"/>
      <c r="DUS11" s="67">
        <v>22.222222222222221</v>
      </c>
      <c r="DUT11" s="67"/>
      <c r="DUU11" s="86">
        <v>91.666666666666657</v>
      </c>
      <c r="DUZ11" s="86"/>
      <c r="DVA11" s="62" t="s">
        <v>490</v>
      </c>
      <c r="DVB11" s="86"/>
      <c r="DVC11" s="86">
        <v>1</v>
      </c>
      <c r="DVD11" s="86"/>
      <c r="DVE11" s="86">
        <v>12</v>
      </c>
      <c r="DVF11" s="67"/>
      <c r="DVG11" s="67">
        <v>22.222222222222221</v>
      </c>
      <c r="DVH11" s="67"/>
      <c r="DVI11" s="86">
        <v>8.3333333333333321</v>
      </c>
      <c r="DVN11" s="86"/>
      <c r="DVO11" s="62" t="s">
        <v>490</v>
      </c>
      <c r="DVP11" s="86"/>
      <c r="DVQ11" s="86">
        <v>11</v>
      </c>
      <c r="DVR11" s="86"/>
      <c r="DVS11" s="86">
        <v>12</v>
      </c>
      <c r="DVT11" s="67"/>
      <c r="DVU11" s="67">
        <v>22.222222222222221</v>
      </c>
      <c r="DVV11" s="67"/>
      <c r="DVW11" s="86">
        <v>91.666666666666657</v>
      </c>
      <c r="DWB11" s="86"/>
      <c r="DWC11" s="62" t="s">
        <v>490</v>
      </c>
      <c r="DWD11" s="86"/>
      <c r="DWE11" s="86">
        <v>8</v>
      </c>
      <c r="DWF11" s="86"/>
      <c r="DWG11" s="86">
        <v>12</v>
      </c>
      <c r="DWH11" s="67"/>
      <c r="DWI11" s="67">
        <v>22.222222222222221</v>
      </c>
      <c r="DWJ11" s="67"/>
      <c r="DWK11" s="86">
        <v>66.666666666666657</v>
      </c>
      <c r="DWP11" s="86"/>
      <c r="DWQ11" s="62" t="s">
        <v>490</v>
      </c>
      <c r="DWR11" s="86"/>
      <c r="DWS11" s="86">
        <v>7</v>
      </c>
      <c r="DWT11" s="86"/>
      <c r="DWU11" s="86">
        <v>12</v>
      </c>
      <c r="DWV11" s="67"/>
      <c r="DWW11" s="67">
        <v>22.222222222222221</v>
      </c>
      <c r="DWX11" s="67"/>
      <c r="DWY11" s="86">
        <v>58.333333333333336</v>
      </c>
      <c r="DXD11" s="86"/>
      <c r="DXE11" s="62" t="s">
        <v>490</v>
      </c>
      <c r="DXF11" s="86"/>
      <c r="DXG11" s="86">
        <v>5</v>
      </c>
      <c r="DXH11" s="86"/>
      <c r="DXI11" s="86">
        <v>12</v>
      </c>
      <c r="DXJ11" s="67"/>
      <c r="DXK11" s="67">
        <v>22.222222222222221</v>
      </c>
      <c r="DXL11" s="67"/>
      <c r="DXM11" s="86">
        <v>41.666666666666671</v>
      </c>
      <c r="DXR11" s="86"/>
      <c r="DXS11" s="62" t="s">
        <v>490</v>
      </c>
      <c r="DXT11" s="86"/>
      <c r="DXU11" s="86">
        <v>5</v>
      </c>
      <c r="DXV11" s="86"/>
      <c r="DXW11" s="86">
        <v>12</v>
      </c>
      <c r="DXX11" s="67"/>
      <c r="DXY11" s="67">
        <v>22.222222222222221</v>
      </c>
      <c r="DXZ11" s="67"/>
      <c r="DYA11" s="86">
        <v>41.666666666666671</v>
      </c>
      <c r="DYF11" s="86"/>
      <c r="DYG11" s="62" t="s">
        <v>490</v>
      </c>
      <c r="DYH11" s="86"/>
      <c r="DYI11" s="86">
        <v>7</v>
      </c>
      <c r="DYJ11" s="86"/>
      <c r="DYK11" s="86">
        <v>12</v>
      </c>
      <c r="DYL11" s="67"/>
      <c r="DYM11" s="67">
        <v>22.222222222222221</v>
      </c>
      <c r="DYN11" s="67"/>
      <c r="DYO11" s="86">
        <v>58.333333333333336</v>
      </c>
      <c r="DYT11" s="86"/>
      <c r="DYU11" s="62" t="s">
        <v>490</v>
      </c>
      <c r="DYV11" s="86"/>
      <c r="DYW11" s="86">
        <v>7</v>
      </c>
      <c r="DYX11" s="86"/>
      <c r="DYY11" s="86">
        <v>12</v>
      </c>
      <c r="DYZ11" s="67"/>
      <c r="DZA11" s="67">
        <v>22.222222222222221</v>
      </c>
      <c r="DZB11" s="67"/>
      <c r="DZC11" s="86">
        <v>58.333333333333336</v>
      </c>
      <c r="DZH11" s="86"/>
      <c r="DZI11" s="62" t="s">
        <v>490</v>
      </c>
      <c r="DZJ11" s="86"/>
      <c r="DZK11" s="86">
        <v>5</v>
      </c>
      <c r="DZL11" s="86"/>
      <c r="DZM11" s="86">
        <v>12</v>
      </c>
      <c r="DZN11" s="67"/>
      <c r="DZO11" s="67">
        <v>22.222222222222221</v>
      </c>
      <c r="DZP11" s="67"/>
      <c r="DZQ11" s="86">
        <v>41.666666666666671</v>
      </c>
      <c r="DZV11" s="86"/>
      <c r="DZW11" s="62" t="s">
        <v>490</v>
      </c>
      <c r="DZX11" s="86"/>
      <c r="DZY11" s="86">
        <v>8</v>
      </c>
      <c r="DZZ11" s="86"/>
      <c r="EAA11" s="86">
        <v>12</v>
      </c>
      <c r="EAB11" s="67"/>
      <c r="EAC11" s="67">
        <v>22.222222222222221</v>
      </c>
      <c r="EAD11" s="67"/>
      <c r="EAE11" s="86">
        <v>66.666666666666657</v>
      </c>
      <c r="EAJ11" s="86"/>
      <c r="EAK11" s="62" t="s">
        <v>490</v>
      </c>
      <c r="EAL11" s="86"/>
      <c r="EAM11" s="86">
        <v>5</v>
      </c>
      <c r="EAN11" s="86"/>
      <c r="EAO11" s="86">
        <v>12</v>
      </c>
      <c r="EAP11" s="67"/>
      <c r="EAQ11" s="67">
        <v>22.222222222222221</v>
      </c>
      <c r="EAR11" s="67"/>
      <c r="EAS11" s="86">
        <v>41.666666666666671</v>
      </c>
      <c r="EAX11" s="86"/>
      <c r="EAY11" s="62" t="s">
        <v>490</v>
      </c>
      <c r="EAZ11" s="86"/>
      <c r="EBA11" s="86">
        <v>7</v>
      </c>
      <c r="EBB11" s="86"/>
      <c r="EBC11" s="86">
        <v>12</v>
      </c>
      <c r="EBD11" s="67"/>
      <c r="EBE11" s="67">
        <v>22.222222222222221</v>
      </c>
      <c r="EBF11" s="67"/>
      <c r="EBG11" s="86">
        <v>58.333333333333336</v>
      </c>
      <c r="EBL11" s="86"/>
      <c r="EBM11" s="62" t="s">
        <v>490</v>
      </c>
      <c r="EBN11" s="86"/>
      <c r="EBO11" s="86">
        <v>5</v>
      </c>
      <c r="EBP11" s="86"/>
      <c r="EBQ11" s="86">
        <v>12</v>
      </c>
      <c r="EBR11" s="67"/>
      <c r="EBS11" s="67">
        <v>22.222222222222221</v>
      </c>
      <c r="EBT11" s="67"/>
      <c r="EBU11" s="86">
        <v>41.666666666666671</v>
      </c>
      <c r="EBZ11" s="86"/>
      <c r="ECA11" s="62" t="s">
        <v>490</v>
      </c>
      <c r="ECB11" s="86"/>
      <c r="ECC11" s="86">
        <v>1</v>
      </c>
      <c r="ECD11" s="86"/>
      <c r="ECE11" s="86">
        <v>12</v>
      </c>
      <c r="ECF11" s="67"/>
      <c r="ECG11" s="67">
        <v>22.222222222222221</v>
      </c>
      <c r="ECH11" s="67"/>
      <c r="ECI11" s="86">
        <v>8.3333333333333321</v>
      </c>
      <c r="ECN11" s="86"/>
      <c r="ECO11" s="62" t="s">
        <v>490</v>
      </c>
      <c r="ECP11" s="86"/>
      <c r="ECQ11" s="86">
        <v>6</v>
      </c>
      <c r="ECR11" s="86"/>
      <c r="ECS11" s="86">
        <v>12</v>
      </c>
      <c r="ECT11" s="67"/>
      <c r="ECU11" s="67">
        <v>22.222222222222221</v>
      </c>
      <c r="ECV11" s="67"/>
      <c r="ECW11" s="86">
        <v>50</v>
      </c>
      <c r="EDB11" s="86"/>
      <c r="EDC11" s="62" t="s">
        <v>490</v>
      </c>
      <c r="EDD11" s="86"/>
      <c r="EDE11" s="86">
        <v>7</v>
      </c>
      <c r="EDF11" s="86"/>
      <c r="EDG11" s="86">
        <v>12</v>
      </c>
      <c r="EDH11" s="67"/>
      <c r="EDI11" s="67">
        <v>22.222222222222221</v>
      </c>
      <c r="EDJ11" s="67"/>
      <c r="EDK11" s="86">
        <v>58.333333333333336</v>
      </c>
      <c r="EDP11" s="86"/>
      <c r="EDQ11" s="62" t="s">
        <v>490</v>
      </c>
      <c r="EDR11" s="86"/>
      <c r="EDS11" s="86">
        <v>5</v>
      </c>
      <c r="EDT11" s="86"/>
      <c r="EDU11" s="86">
        <v>12</v>
      </c>
      <c r="EDV11" s="67"/>
      <c r="EDW11" s="67">
        <v>22.222222222222221</v>
      </c>
      <c r="EDX11" s="67"/>
      <c r="EDY11" s="86">
        <v>41.666666666666671</v>
      </c>
      <c r="EED11" s="86"/>
      <c r="EEE11" s="62" t="s">
        <v>490</v>
      </c>
      <c r="EEF11" s="86"/>
      <c r="EEG11" s="86">
        <v>6</v>
      </c>
      <c r="EEH11" s="86"/>
      <c r="EEI11" s="86">
        <v>12</v>
      </c>
      <c r="EEJ11" s="67"/>
      <c r="EEK11" s="67">
        <v>22.222222222222221</v>
      </c>
      <c r="EEL11" s="67"/>
      <c r="EEM11" s="86">
        <v>50</v>
      </c>
      <c r="EER11" s="86"/>
      <c r="EES11" s="62" t="s">
        <v>490</v>
      </c>
      <c r="EET11" s="86"/>
      <c r="EEU11" s="86">
        <v>6</v>
      </c>
      <c r="EEV11" s="86"/>
      <c r="EEW11" s="86">
        <v>12</v>
      </c>
      <c r="EEX11" s="67"/>
      <c r="EEY11" s="67">
        <v>22.222222222222221</v>
      </c>
      <c r="EEZ11" s="67"/>
      <c r="EFA11" s="86">
        <v>50</v>
      </c>
      <c r="EFF11" s="86"/>
      <c r="EFG11" s="62" t="s">
        <v>490</v>
      </c>
      <c r="EFH11" s="86"/>
      <c r="EFI11" s="86">
        <v>6</v>
      </c>
      <c r="EFJ11" s="86"/>
      <c r="EFK11" s="86">
        <v>12</v>
      </c>
      <c r="EFL11" s="67"/>
      <c r="EFM11" s="67">
        <v>22.222222222222221</v>
      </c>
      <c r="EFN11" s="67"/>
      <c r="EFO11" s="86">
        <v>50</v>
      </c>
      <c r="EFT11" s="86"/>
      <c r="EFU11" s="62" t="s">
        <v>490</v>
      </c>
      <c r="EFV11" s="86"/>
      <c r="EFW11" s="86">
        <v>5</v>
      </c>
      <c r="EFX11" s="86"/>
      <c r="EFY11" s="86">
        <v>12</v>
      </c>
      <c r="EFZ11" s="67"/>
      <c r="EGA11" s="67">
        <v>22.222222222222221</v>
      </c>
      <c r="EGB11" s="67"/>
      <c r="EGC11" s="86">
        <v>41.666666666666671</v>
      </c>
      <c r="EGH11" s="86"/>
      <c r="EGI11" s="62" t="s">
        <v>490</v>
      </c>
      <c r="EGJ11" s="86"/>
      <c r="EGK11" s="86">
        <v>7</v>
      </c>
      <c r="EGL11" s="86"/>
      <c r="EGM11" s="86">
        <v>12</v>
      </c>
      <c r="EGN11" s="67"/>
      <c r="EGO11" s="67">
        <v>22.222222222222221</v>
      </c>
      <c r="EGP11" s="67"/>
      <c r="EGQ11" s="86">
        <v>58.333333333333336</v>
      </c>
      <c r="EGV11" s="86"/>
      <c r="EGW11" s="62" t="s">
        <v>490</v>
      </c>
      <c r="EGX11" s="86"/>
      <c r="EGY11" s="86">
        <v>4</v>
      </c>
      <c r="EGZ11" s="86"/>
      <c r="EHA11" s="86">
        <v>12</v>
      </c>
      <c r="EHB11" s="67"/>
      <c r="EHC11" s="67">
        <v>22.222222222222221</v>
      </c>
      <c r="EHD11" s="67"/>
      <c r="EHE11" s="86">
        <v>33.333333333333329</v>
      </c>
      <c r="EHJ11" s="86"/>
      <c r="EHK11" s="62" t="s">
        <v>490</v>
      </c>
      <c r="EHL11" s="86"/>
      <c r="EHM11" s="86">
        <v>5</v>
      </c>
      <c r="EHN11" s="86"/>
      <c r="EHO11" s="86">
        <v>12</v>
      </c>
      <c r="EHP11" s="67"/>
      <c r="EHQ11" s="67">
        <v>22.222222222222221</v>
      </c>
      <c r="EHR11" s="67"/>
      <c r="EHS11" s="86">
        <v>41.666666666666671</v>
      </c>
      <c r="EHX11" s="86"/>
      <c r="EHY11" s="62" t="s">
        <v>490</v>
      </c>
      <c r="EHZ11" s="86"/>
      <c r="EIA11" s="86">
        <v>1</v>
      </c>
      <c r="EIB11" s="86"/>
      <c r="EIC11" s="86">
        <v>12</v>
      </c>
      <c r="EID11" s="67"/>
      <c r="EIE11" s="67">
        <v>22.222222222222221</v>
      </c>
      <c r="EIF11" s="67"/>
      <c r="EIG11" s="86">
        <v>8.3333333333333321</v>
      </c>
      <c r="EIL11" s="86"/>
      <c r="EIM11" s="62" t="s">
        <v>490</v>
      </c>
      <c r="EIN11" s="86"/>
      <c r="EIO11" s="86">
        <v>6</v>
      </c>
      <c r="EIP11" s="86"/>
      <c r="EIQ11" s="86">
        <v>12</v>
      </c>
      <c r="EIR11" s="67"/>
      <c r="EIS11" s="67">
        <v>22.222222222222221</v>
      </c>
      <c r="EIT11" s="67"/>
      <c r="EIU11" s="86">
        <v>50</v>
      </c>
      <c r="EIZ11" s="86"/>
      <c r="EJA11" s="62" t="s">
        <v>490</v>
      </c>
      <c r="EJB11" s="86"/>
      <c r="EJC11" s="86">
        <v>7</v>
      </c>
      <c r="EJD11" s="86"/>
      <c r="EJE11" s="86">
        <v>12</v>
      </c>
      <c r="EJF11" s="67"/>
      <c r="EJG11" s="67">
        <v>22.222222222222221</v>
      </c>
      <c r="EJH11" s="67"/>
      <c r="EJI11" s="86">
        <v>58.333333333333336</v>
      </c>
      <c r="EJN11" s="86"/>
      <c r="EJO11" s="62" t="s">
        <v>490</v>
      </c>
      <c r="EJP11" s="86"/>
      <c r="EJQ11" s="86">
        <v>13</v>
      </c>
      <c r="EJR11" s="86"/>
      <c r="EJS11" s="86">
        <v>13</v>
      </c>
      <c r="EJT11" s="67"/>
      <c r="EJU11" s="67">
        <v>28.888888888888886</v>
      </c>
      <c r="EJV11" s="67"/>
      <c r="EJW11" s="86">
        <v>100</v>
      </c>
      <c r="EKB11" s="86"/>
      <c r="EKC11" s="62" t="s">
        <v>490</v>
      </c>
      <c r="EKD11" s="86"/>
      <c r="EKE11" s="86">
        <v>8</v>
      </c>
      <c r="EKF11" s="86"/>
      <c r="EKG11" s="86">
        <v>13</v>
      </c>
      <c r="EKH11" s="67"/>
      <c r="EKI11" s="67">
        <v>28.888888888888886</v>
      </c>
      <c r="EKJ11" s="67"/>
      <c r="EKK11" s="86">
        <v>61.53846153846154</v>
      </c>
      <c r="EKP11" s="86"/>
      <c r="EKQ11" s="62" t="s">
        <v>490</v>
      </c>
      <c r="EKR11" s="86"/>
      <c r="EKS11" s="86">
        <v>3</v>
      </c>
      <c r="EKT11" s="86"/>
      <c r="EKU11" s="86">
        <v>13</v>
      </c>
      <c r="EKV11" s="67"/>
      <c r="EKW11" s="67">
        <v>28.888888888888886</v>
      </c>
      <c r="EKX11" s="67"/>
      <c r="EKY11" s="86">
        <v>23.076923076923077</v>
      </c>
      <c r="ELD11" s="86"/>
      <c r="ELE11" s="62" t="s">
        <v>490</v>
      </c>
      <c r="ELF11" s="86"/>
      <c r="ELG11" s="86">
        <v>8</v>
      </c>
      <c r="ELH11" s="86"/>
      <c r="ELI11" s="86">
        <v>13</v>
      </c>
      <c r="ELJ11" s="67"/>
      <c r="ELK11" s="67">
        <v>28.888888888888886</v>
      </c>
      <c r="ELL11" s="67"/>
      <c r="ELM11" s="86">
        <v>61.53846153846154</v>
      </c>
      <c r="ELR11" s="86"/>
      <c r="ELS11" s="62" t="s">
        <v>490</v>
      </c>
      <c r="ELT11" s="86"/>
      <c r="ELU11" s="86">
        <v>11</v>
      </c>
      <c r="ELV11" s="86"/>
      <c r="ELW11" s="86">
        <v>13</v>
      </c>
      <c r="ELX11" s="67"/>
      <c r="ELY11" s="67">
        <v>28.888888888888886</v>
      </c>
      <c r="ELZ11" s="67"/>
      <c r="EMA11" s="86">
        <v>84.615384615384613</v>
      </c>
      <c r="EMF11" s="86"/>
      <c r="EMG11" s="62" t="s">
        <v>490</v>
      </c>
      <c r="EMH11" s="86"/>
      <c r="EMI11" s="86">
        <v>5</v>
      </c>
      <c r="EMJ11" s="86"/>
      <c r="EMK11" s="86">
        <v>13</v>
      </c>
      <c r="EML11" s="67"/>
      <c r="EMM11" s="67">
        <v>28.888888888888886</v>
      </c>
      <c r="EMN11" s="67"/>
      <c r="EMO11" s="86">
        <v>38.461538461538467</v>
      </c>
      <c r="EMT11" s="86"/>
      <c r="EMU11" s="62" t="s">
        <v>490</v>
      </c>
      <c r="EMV11" s="86"/>
      <c r="EMW11" s="86">
        <v>12</v>
      </c>
      <c r="EMX11" s="86"/>
      <c r="EMY11" s="86">
        <v>13</v>
      </c>
      <c r="EMZ11" s="67"/>
      <c r="ENA11" s="67">
        <v>28.888888888888886</v>
      </c>
      <c r="ENB11" s="67"/>
      <c r="ENC11" s="86">
        <v>92.307692307692307</v>
      </c>
      <c r="ENH11" s="86"/>
      <c r="ENI11" s="62" t="s">
        <v>490</v>
      </c>
      <c r="ENJ11" s="86"/>
      <c r="ENK11" s="86">
        <v>9</v>
      </c>
      <c r="ENL11" s="86"/>
      <c r="ENM11" s="86">
        <v>13</v>
      </c>
      <c r="ENN11" s="67"/>
      <c r="ENO11" s="67">
        <v>28.888888888888886</v>
      </c>
      <c r="ENP11" s="67"/>
      <c r="ENQ11" s="86">
        <v>69.230769230769226</v>
      </c>
      <c r="ENV11" s="86"/>
      <c r="ENW11" s="62" t="s">
        <v>490</v>
      </c>
      <c r="ENX11" s="86"/>
      <c r="ENY11" s="86">
        <v>7</v>
      </c>
      <c r="ENZ11" s="86"/>
      <c r="EOA11" s="86">
        <v>13</v>
      </c>
      <c r="EOB11" s="67"/>
      <c r="EOC11" s="67">
        <v>28.888888888888886</v>
      </c>
      <c r="EOD11" s="67"/>
      <c r="EOE11" s="86">
        <v>53.846153846153847</v>
      </c>
      <c r="EOJ11" s="86"/>
      <c r="EOK11" s="62" t="s">
        <v>490</v>
      </c>
      <c r="EOL11" s="86"/>
      <c r="EOM11" s="86">
        <v>3</v>
      </c>
      <c r="EON11" s="86"/>
      <c r="EOO11" s="86">
        <v>13</v>
      </c>
      <c r="EOP11" s="67"/>
      <c r="EOQ11" s="67">
        <v>28.888888888888886</v>
      </c>
      <c r="EOR11" s="67"/>
      <c r="EOS11" s="86">
        <v>23.076923076923077</v>
      </c>
      <c r="EOX11" s="86"/>
      <c r="EOY11" s="62" t="s">
        <v>490</v>
      </c>
      <c r="EOZ11" s="86"/>
      <c r="EPA11" s="86">
        <v>8</v>
      </c>
      <c r="EPB11" s="86"/>
      <c r="EPC11" s="86">
        <v>13</v>
      </c>
      <c r="EPD11" s="67"/>
      <c r="EPE11" s="67">
        <v>28.888888888888886</v>
      </c>
      <c r="EPF11" s="67"/>
      <c r="EPG11" s="86">
        <v>61.53846153846154</v>
      </c>
      <c r="EPL11" s="86"/>
      <c r="EPM11" s="62" t="s">
        <v>490</v>
      </c>
      <c r="EPN11" s="86"/>
      <c r="EPO11" s="86">
        <v>12</v>
      </c>
      <c r="EPP11" s="86"/>
      <c r="EPQ11" s="86">
        <v>13</v>
      </c>
      <c r="EPR11" s="67"/>
      <c r="EPS11" s="67">
        <v>28.888888888888886</v>
      </c>
      <c r="EPT11" s="67"/>
      <c r="EPU11" s="86">
        <v>92.307692307692307</v>
      </c>
      <c r="EPZ11" s="86"/>
      <c r="EQA11" s="62" t="s">
        <v>490</v>
      </c>
      <c r="EQB11" s="86"/>
      <c r="EQC11" s="86">
        <v>13</v>
      </c>
      <c r="EQD11" s="86"/>
      <c r="EQE11" s="86">
        <v>13</v>
      </c>
      <c r="EQF11" s="67"/>
      <c r="EQG11" s="67">
        <v>28.888888888888886</v>
      </c>
      <c r="EQH11" s="67"/>
      <c r="EQI11" s="86">
        <v>100</v>
      </c>
      <c r="EQN11" s="86"/>
      <c r="EQO11" s="62" t="s">
        <v>490</v>
      </c>
      <c r="EQP11" s="86"/>
      <c r="EQQ11" s="86">
        <v>2</v>
      </c>
      <c r="EQR11" s="86"/>
      <c r="EQS11" s="86">
        <v>13</v>
      </c>
      <c r="EQT11" s="67"/>
      <c r="EQU11" s="67">
        <v>28.888888888888886</v>
      </c>
      <c r="EQV11" s="67"/>
      <c r="EQW11" s="86">
        <v>15.384615384615385</v>
      </c>
      <c r="ERB11" s="86"/>
      <c r="ERC11" s="62" t="s">
        <v>490</v>
      </c>
      <c r="ERD11" s="86"/>
      <c r="ERE11" s="86">
        <v>2</v>
      </c>
      <c r="ERF11" s="86"/>
      <c r="ERG11" s="86">
        <v>13</v>
      </c>
      <c r="ERH11" s="67"/>
      <c r="ERI11" s="67">
        <v>28.888888888888886</v>
      </c>
      <c r="ERJ11" s="67"/>
      <c r="ERK11" s="86">
        <v>15.384615384615385</v>
      </c>
      <c r="ERP11" s="86"/>
      <c r="ERQ11" s="62" t="s">
        <v>490</v>
      </c>
      <c r="ERR11" s="86"/>
      <c r="ERS11" s="86">
        <v>5</v>
      </c>
      <c r="ERT11" s="86"/>
      <c r="ERU11" s="86">
        <v>13</v>
      </c>
      <c r="ERV11" s="67"/>
      <c r="ERW11" s="67">
        <v>28.888888888888886</v>
      </c>
      <c r="ERX11" s="67"/>
      <c r="ERY11" s="86">
        <v>38.461538461538467</v>
      </c>
      <c r="ESD11" s="86"/>
      <c r="ESE11" s="62" t="s">
        <v>490</v>
      </c>
      <c r="ESF11" s="86"/>
      <c r="ESG11" s="86">
        <v>6</v>
      </c>
      <c r="ESH11" s="86"/>
      <c r="ESI11" s="86">
        <v>13</v>
      </c>
      <c r="ESJ11" s="67"/>
      <c r="ESK11" s="67">
        <v>28.888888888888886</v>
      </c>
      <c r="ESL11" s="67"/>
      <c r="ESM11" s="86">
        <v>46.153846153846153</v>
      </c>
      <c r="ESR11" s="86"/>
      <c r="ESS11" s="62" t="s">
        <v>490</v>
      </c>
      <c r="EST11" s="86"/>
      <c r="ESU11" s="86">
        <v>9</v>
      </c>
      <c r="ESV11" s="86"/>
      <c r="ESW11" s="86">
        <v>13</v>
      </c>
      <c r="ESX11" s="67"/>
      <c r="ESY11" s="67">
        <v>28.888888888888886</v>
      </c>
      <c r="ESZ11" s="67"/>
      <c r="ETA11" s="86">
        <v>69.230769230769226</v>
      </c>
      <c r="ETF11" s="86"/>
      <c r="ETG11" s="62" t="s">
        <v>490</v>
      </c>
      <c r="ETH11" s="86"/>
      <c r="ETI11" s="86">
        <v>3</v>
      </c>
      <c r="ETJ11" s="86"/>
      <c r="ETK11" s="86">
        <v>13</v>
      </c>
      <c r="ETL11" s="67"/>
      <c r="ETM11" s="67">
        <v>28.888888888888886</v>
      </c>
      <c r="ETN11" s="67"/>
      <c r="ETO11" s="86">
        <v>23.076923076923077</v>
      </c>
      <c r="ETT11" s="86"/>
      <c r="ETU11" s="62" t="s">
        <v>490</v>
      </c>
      <c r="ETV11" s="86"/>
      <c r="ETW11" s="86">
        <v>4</v>
      </c>
      <c r="ETX11" s="86"/>
      <c r="ETY11" s="86">
        <v>13</v>
      </c>
      <c r="ETZ11" s="67"/>
      <c r="EUA11" s="67">
        <v>28.888888888888886</v>
      </c>
      <c r="EUB11" s="67"/>
      <c r="EUC11" s="86">
        <v>30.76923076923077</v>
      </c>
      <c r="EUH11" s="86"/>
      <c r="EUI11" s="62" t="s">
        <v>490</v>
      </c>
      <c r="EUJ11" s="86"/>
      <c r="EUK11" s="86">
        <v>3</v>
      </c>
      <c r="EUL11" s="86"/>
      <c r="EUM11" s="86">
        <v>13</v>
      </c>
      <c r="EUN11" s="67"/>
      <c r="EUO11" s="67">
        <v>28.888888888888886</v>
      </c>
      <c r="EUP11" s="67"/>
      <c r="EUQ11" s="86">
        <v>23.076923076923077</v>
      </c>
      <c r="EUV11" s="86"/>
      <c r="EUW11" s="62" t="s">
        <v>490</v>
      </c>
      <c r="EUX11" s="86"/>
      <c r="EUY11" s="86">
        <v>4</v>
      </c>
      <c r="EUZ11" s="86"/>
      <c r="EVA11" s="86">
        <v>13</v>
      </c>
      <c r="EVB11" s="67"/>
      <c r="EVC11" s="67">
        <v>28.888888888888886</v>
      </c>
      <c r="EVD11" s="67"/>
      <c r="EVE11" s="86">
        <v>30.76923076923077</v>
      </c>
      <c r="EVJ11" s="86"/>
      <c r="EVK11" s="62" t="s">
        <v>490</v>
      </c>
      <c r="EVL11" s="86"/>
      <c r="EVM11" s="86">
        <v>2</v>
      </c>
      <c r="EVN11" s="86"/>
      <c r="EVO11" s="86">
        <v>13</v>
      </c>
      <c r="EVP11" s="67"/>
      <c r="EVQ11" s="67">
        <v>28.888888888888886</v>
      </c>
      <c r="EVR11" s="67"/>
      <c r="EVS11" s="86">
        <v>15.384615384615385</v>
      </c>
      <c r="EVX11" s="86"/>
      <c r="EVY11" s="62" t="s">
        <v>490</v>
      </c>
      <c r="EVZ11" s="86"/>
      <c r="EWA11" s="86">
        <v>3</v>
      </c>
      <c r="EWB11" s="86"/>
      <c r="EWC11" s="86">
        <v>13</v>
      </c>
      <c r="EWD11" s="67"/>
      <c r="EWE11" s="67">
        <v>28.888888888888886</v>
      </c>
      <c r="EWF11" s="67"/>
      <c r="EWG11" s="86">
        <v>23.076923076923077</v>
      </c>
      <c r="EWL11" s="86"/>
      <c r="EWM11" s="62" t="s">
        <v>490</v>
      </c>
      <c r="EWN11" s="86"/>
      <c r="EWO11" s="86">
        <v>4</v>
      </c>
      <c r="EWP11" s="86"/>
      <c r="EWQ11" s="86">
        <v>13</v>
      </c>
      <c r="EWR11" s="67"/>
      <c r="EWS11" s="67">
        <v>28.888888888888886</v>
      </c>
      <c r="EWT11" s="67"/>
      <c r="EWU11" s="86">
        <v>30.76923076923077</v>
      </c>
      <c r="EWZ11" s="86"/>
      <c r="EXA11" s="62" t="s">
        <v>490</v>
      </c>
      <c r="EXB11" s="86"/>
      <c r="EXC11" s="86">
        <v>9</v>
      </c>
      <c r="EXD11" s="86"/>
      <c r="EXE11" s="86">
        <v>10</v>
      </c>
      <c r="EXF11" s="67"/>
      <c r="EXG11" s="67">
        <v>18.518518518518519</v>
      </c>
      <c r="EXH11" s="67"/>
      <c r="EXI11" s="86">
        <v>90</v>
      </c>
      <c r="EXN11" s="86"/>
      <c r="EXO11" s="62" t="s">
        <v>490</v>
      </c>
      <c r="EXP11" s="86"/>
      <c r="EXQ11" s="86">
        <v>2</v>
      </c>
      <c r="EXR11" s="86"/>
      <c r="EXS11" s="86">
        <v>10</v>
      </c>
      <c r="EXT11" s="67"/>
      <c r="EXU11" s="67">
        <v>18.518518518518519</v>
      </c>
      <c r="EXV11" s="67"/>
      <c r="EXW11" s="86">
        <v>20</v>
      </c>
      <c r="EYB11" s="86"/>
      <c r="EYC11" s="62" t="s">
        <v>490</v>
      </c>
      <c r="EYD11" s="86"/>
      <c r="EYE11" s="86">
        <v>7</v>
      </c>
      <c r="EYF11" s="86"/>
      <c r="EYG11" s="86">
        <v>10</v>
      </c>
      <c r="EYH11" s="67"/>
      <c r="EYI11" s="67">
        <v>18.518518518518519</v>
      </c>
      <c r="EYJ11" s="67"/>
      <c r="EYK11" s="86">
        <v>70</v>
      </c>
      <c r="EYP11" s="86"/>
      <c r="EYQ11" s="62" t="s">
        <v>490</v>
      </c>
      <c r="EYR11" s="86"/>
      <c r="EYS11" s="86">
        <v>10</v>
      </c>
      <c r="EYT11" s="86"/>
      <c r="EYU11" s="86">
        <v>10</v>
      </c>
      <c r="EYV11" s="67"/>
      <c r="EYW11" s="67">
        <v>18.518518518518519</v>
      </c>
      <c r="EYX11" s="67"/>
      <c r="EYY11" s="86">
        <v>100</v>
      </c>
      <c r="EZD11" s="86"/>
      <c r="EZE11" s="62" t="s">
        <v>490</v>
      </c>
      <c r="EZF11" s="86"/>
      <c r="EZG11" s="86">
        <v>2</v>
      </c>
      <c r="EZH11" s="86"/>
      <c r="EZI11" s="86">
        <v>10</v>
      </c>
      <c r="EZJ11" s="67"/>
      <c r="EZK11" s="67">
        <v>18.518518518518519</v>
      </c>
      <c r="EZL11" s="67"/>
      <c r="EZM11" s="86">
        <v>20</v>
      </c>
      <c r="EZR11" s="86"/>
      <c r="EZS11" s="62" t="s">
        <v>490</v>
      </c>
      <c r="EZT11" s="86"/>
      <c r="EZU11" s="86">
        <v>8</v>
      </c>
      <c r="EZV11" s="86"/>
      <c r="EZW11" s="86">
        <v>10</v>
      </c>
      <c r="EZX11" s="67"/>
      <c r="EZY11" s="67">
        <v>18.518518518518519</v>
      </c>
      <c r="EZZ11" s="67"/>
      <c r="FAA11" s="86">
        <v>80</v>
      </c>
      <c r="FAF11" s="86"/>
      <c r="FAG11" s="62" t="s">
        <v>490</v>
      </c>
      <c r="FAH11" s="86"/>
      <c r="FAI11" s="86">
        <v>0</v>
      </c>
      <c r="FAJ11" s="86"/>
      <c r="FAK11" s="86">
        <v>10</v>
      </c>
      <c r="FAL11" s="67"/>
      <c r="FAM11" s="67">
        <v>18.518518518518519</v>
      </c>
      <c r="FAN11" s="67"/>
      <c r="FAO11" s="86">
        <v>0</v>
      </c>
      <c r="FAT11" s="86"/>
      <c r="FAU11" s="62" t="s">
        <v>490</v>
      </c>
      <c r="FAV11" s="86"/>
      <c r="FAW11" s="86">
        <v>3</v>
      </c>
      <c r="FAX11" s="86"/>
      <c r="FAY11" s="86">
        <v>10</v>
      </c>
      <c r="FAZ11" s="67"/>
      <c r="FBA11" s="67">
        <v>18.518518518518519</v>
      </c>
      <c r="FBB11" s="67"/>
      <c r="FBC11" s="86">
        <v>30</v>
      </c>
      <c r="FBH11" s="86"/>
      <c r="FBI11" s="62" t="s">
        <v>490</v>
      </c>
      <c r="FBJ11" s="86"/>
      <c r="FBK11" s="86">
        <v>1</v>
      </c>
      <c r="FBL11" s="86"/>
      <c r="FBM11" s="86">
        <v>10</v>
      </c>
      <c r="FBN11" s="67"/>
      <c r="FBO11" s="67">
        <v>18.518518518518519</v>
      </c>
      <c r="FBP11" s="67"/>
      <c r="FBQ11" s="86">
        <v>10</v>
      </c>
      <c r="FBV11" s="86"/>
      <c r="FBW11" s="62" t="s">
        <v>490</v>
      </c>
      <c r="FBX11" s="86"/>
      <c r="FBY11" s="86">
        <v>4</v>
      </c>
      <c r="FBZ11" s="86"/>
      <c r="FCA11" s="86">
        <v>10</v>
      </c>
      <c r="FCB11" s="67"/>
      <c r="FCC11" s="67">
        <v>18.518518518518519</v>
      </c>
      <c r="FCD11" s="67"/>
      <c r="FCE11" s="86">
        <v>40</v>
      </c>
      <c r="FCJ11" s="86"/>
      <c r="FCK11" s="62" t="s">
        <v>490</v>
      </c>
      <c r="FCL11" s="86"/>
      <c r="FCM11" s="86">
        <v>8</v>
      </c>
      <c r="FCN11" s="86"/>
      <c r="FCO11" s="86">
        <v>10</v>
      </c>
      <c r="FCP11" s="67"/>
      <c r="FCQ11" s="67">
        <v>18.518518518518519</v>
      </c>
      <c r="FCR11" s="67"/>
      <c r="FCS11" s="86">
        <v>80</v>
      </c>
      <c r="FCX11" s="86"/>
      <c r="FCY11" s="62" t="s">
        <v>490</v>
      </c>
      <c r="FCZ11" s="86"/>
      <c r="FDA11" s="86">
        <v>2</v>
      </c>
      <c r="FDB11" s="86"/>
      <c r="FDC11" s="86">
        <v>10</v>
      </c>
      <c r="FDD11" s="67"/>
      <c r="FDE11" s="67">
        <v>18.518518518518519</v>
      </c>
      <c r="FDF11" s="67"/>
      <c r="FDG11" s="86">
        <v>20</v>
      </c>
      <c r="FDL11" s="86"/>
      <c r="FDM11" s="62" t="s">
        <v>490</v>
      </c>
      <c r="FDN11" s="86"/>
      <c r="FDO11" s="86">
        <v>2</v>
      </c>
      <c r="FDP11" s="86"/>
      <c r="FDQ11" s="86">
        <v>10</v>
      </c>
      <c r="FDR11" s="67"/>
      <c r="FDS11" s="67">
        <v>18.518518518518519</v>
      </c>
      <c r="FDT11" s="67"/>
      <c r="FDU11" s="86">
        <v>20</v>
      </c>
      <c r="FDZ11" s="86"/>
      <c r="FEA11" s="62" t="s">
        <v>490</v>
      </c>
      <c r="FEB11" s="86"/>
      <c r="FEC11" s="86">
        <v>6</v>
      </c>
      <c r="FED11" s="86"/>
      <c r="FEE11" s="86">
        <v>10</v>
      </c>
      <c r="FEF11" s="67"/>
      <c r="FEG11" s="67">
        <v>18.518518518518519</v>
      </c>
      <c r="FEH11" s="67"/>
      <c r="FEI11" s="86">
        <v>60</v>
      </c>
      <c r="FEN11" s="86"/>
      <c r="FEO11" s="62" t="s">
        <v>490</v>
      </c>
      <c r="FEP11" s="86"/>
      <c r="FEQ11" s="86">
        <v>3</v>
      </c>
      <c r="FER11" s="86"/>
      <c r="FES11" s="86">
        <v>10</v>
      </c>
      <c r="FET11" s="67"/>
      <c r="FEU11" s="67">
        <v>18.518518518518519</v>
      </c>
      <c r="FEV11" s="67"/>
      <c r="FEW11" s="86">
        <v>30</v>
      </c>
      <c r="FFB11" s="86"/>
      <c r="FFC11" s="62" t="s">
        <v>490</v>
      </c>
      <c r="FFD11" s="86"/>
      <c r="FFE11" s="86">
        <v>3</v>
      </c>
      <c r="FFF11" s="86"/>
      <c r="FFG11" s="86">
        <v>10</v>
      </c>
      <c r="FFH11" s="67"/>
      <c r="FFI11" s="67">
        <v>18.518518518518519</v>
      </c>
      <c r="FFJ11" s="67"/>
      <c r="FFK11" s="86">
        <v>30</v>
      </c>
      <c r="FFP11" s="86"/>
      <c r="FFQ11" s="62" t="s">
        <v>490</v>
      </c>
      <c r="FFR11" s="86"/>
      <c r="FFS11" s="86">
        <v>0</v>
      </c>
      <c r="FFT11" s="86"/>
      <c r="FFU11" s="86">
        <v>10</v>
      </c>
      <c r="FFV11" s="67"/>
      <c r="FFW11" s="67">
        <v>18.518518518518519</v>
      </c>
      <c r="FFX11" s="67"/>
      <c r="FFY11" s="86">
        <v>0</v>
      </c>
      <c r="FGD11" s="86"/>
      <c r="FGE11" s="62" t="s">
        <v>490</v>
      </c>
      <c r="FGF11" s="86"/>
      <c r="FGG11" s="86">
        <v>3</v>
      </c>
      <c r="FGH11" s="86"/>
      <c r="FGI11" s="86">
        <v>10</v>
      </c>
      <c r="FGJ11" s="67"/>
      <c r="FGK11" s="67">
        <v>18.518518518518519</v>
      </c>
      <c r="FGL11" s="67"/>
      <c r="FGM11" s="86">
        <v>30</v>
      </c>
      <c r="FGR11" s="86"/>
      <c r="FGS11" s="62" t="s">
        <v>490</v>
      </c>
      <c r="FGT11" s="86"/>
      <c r="FGU11" s="86">
        <v>2</v>
      </c>
      <c r="FGV11" s="86"/>
      <c r="FGW11" s="86">
        <v>10</v>
      </c>
      <c r="FGX11" s="67"/>
      <c r="FGY11" s="67">
        <v>18.518518518518519</v>
      </c>
      <c r="FGZ11" s="67"/>
      <c r="FHA11" s="86">
        <v>20</v>
      </c>
      <c r="FHF11" s="86"/>
      <c r="FHG11" s="62" t="s">
        <v>490</v>
      </c>
      <c r="FHH11" s="86"/>
      <c r="FHI11" s="86">
        <v>8</v>
      </c>
      <c r="FHJ11" s="86"/>
      <c r="FHK11" s="86">
        <v>10</v>
      </c>
      <c r="FHL11" s="67"/>
      <c r="FHM11" s="67">
        <v>18.518518518518519</v>
      </c>
      <c r="FHN11" s="67"/>
      <c r="FHO11" s="86">
        <v>80</v>
      </c>
      <c r="FHT11" s="86"/>
      <c r="FHU11" s="62" t="s">
        <v>490</v>
      </c>
      <c r="FHV11" s="86"/>
      <c r="FHW11" s="86">
        <v>4</v>
      </c>
      <c r="FHX11" s="86"/>
      <c r="FHY11" s="86">
        <v>10</v>
      </c>
      <c r="FHZ11" s="67"/>
      <c r="FIA11" s="67">
        <v>18.518518518518519</v>
      </c>
      <c r="FIB11" s="67"/>
      <c r="FIC11" s="86">
        <v>40</v>
      </c>
      <c r="FIH11" s="86"/>
      <c r="FII11" s="62" t="s">
        <v>490</v>
      </c>
      <c r="FIJ11" s="86"/>
      <c r="FIK11" s="86">
        <v>2</v>
      </c>
      <c r="FIL11" s="86"/>
      <c r="FIM11" s="86">
        <v>10</v>
      </c>
      <c r="FIN11" s="67"/>
      <c r="FIO11" s="67">
        <v>18.518518518518519</v>
      </c>
      <c r="FIP11" s="67"/>
      <c r="FIQ11" s="86">
        <v>20</v>
      </c>
      <c r="FIV11" s="86"/>
      <c r="FIW11" s="62" t="s">
        <v>490</v>
      </c>
      <c r="FIX11" s="86"/>
      <c r="FIY11" s="86">
        <v>1</v>
      </c>
      <c r="FIZ11" s="86"/>
      <c r="FJA11" s="86">
        <v>10</v>
      </c>
      <c r="FJB11" s="67"/>
      <c r="FJC11" s="67">
        <v>18.518518518518519</v>
      </c>
      <c r="FJD11" s="67"/>
      <c r="FJE11" s="86">
        <v>10</v>
      </c>
      <c r="FJJ11" s="86"/>
      <c r="FJK11" s="62" t="s">
        <v>490</v>
      </c>
      <c r="FJL11" s="86"/>
      <c r="FJM11" s="86">
        <v>6</v>
      </c>
      <c r="FJN11" s="86"/>
      <c r="FJO11" s="86">
        <v>10</v>
      </c>
      <c r="FJP11" s="67"/>
      <c r="FJQ11" s="67">
        <v>18.518518518518519</v>
      </c>
      <c r="FJR11" s="67"/>
      <c r="FJS11" s="86">
        <v>60</v>
      </c>
      <c r="FJX11" s="86"/>
      <c r="FJY11" s="62" t="s">
        <v>490</v>
      </c>
      <c r="FJZ11" s="86"/>
      <c r="FKA11" s="86">
        <v>6</v>
      </c>
      <c r="FKB11" s="86"/>
      <c r="FKC11" s="86">
        <v>10</v>
      </c>
      <c r="FKD11" s="67"/>
      <c r="FKE11" s="67">
        <v>18.518518518518519</v>
      </c>
      <c r="FKF11" s="67"/>
      <c r="FKG11" s="86">
        <v>60</v>
      </c>
      <c r="FKL11" s="86"/>
      <c r="FKM11" s="62" t="s">
        <v>490</v>
      </c>
      <c r="FKN11" s="86"/>
      <c r="FKO11" s="86">
        <v>3</v>
      </c>
      <c r="FKP11" s="86"/>
      <c r="FKQ11" s="86">
        <v>10</v>
      </c>
      <c r="FKR11" s="67"/>
      <c r="FKS11" s="67">
        <v>18.518518518518519</v>
      </c>
      <c r="FKT11" s="67"/>
      <c r="FKU11" s="86">
        <v>30</v>
      </c>
      <c r="FKZ11" s="86"/>
      <c r="FLA11" s="62" t="s">
        <v>490</v>
      </c>
      <c r="FLB11" s="86"/>
      <c r="FLC11" s="86">
        <v>5</v>
      </c>
      <c r="FLD11" s="86"/>
      <c r="FLE11" s="86">
        <v>10</v>
      </c>
      <c r="FLF11" s="67"/>
      <c r="FLG11" s="67">
        <v>18.518518518518519</v>
      </c>
      <c r="FLH11" s="67"/>
      <c r="FLI11" s="86">
        <v>50</v>
      </c>
      <c r="FLN11" s="86"/>
      <c r="FLO11" s="62" t="s">
        <v>490</v>
      </c>
      <c r="FLP11" s="86"/>
      <c r="FLQ11" s="86">
        <v>3</v>
      </c>
      <c r="FLR11" s="86"/>
      <c r="FLS11" s="86">
        <v>10</v>
      </c>
      <c r="FLT11" s="67"/>
      <c r="FLU11" s="67">
        <v>18.518518518518519</v>
      </c>
      <c r="FLV11" s="67"/>
      <c r="FLW11" s="86">
        <v>30</v>
      </c>
      <c r="FMB11" s="86"/>
      <c r="FMC11" s="62" t="s">
        <v>490</v>
      </c>
      <c r="FMD11" s="86"/>
      <c r="FME11" s="86">
        <v>12</v>
      </c>
      <c r="FMF11" s="86"/>
      <c r="FMG11" s="86">
        <v>14</v>
      </c>
      <c r="FMH11" s="67"/>
      <c r="FMI11" s="67">
        <v>31.111111111111111</v>
      </c>
      <c r="FMJ11" s="67"/>
      <c r="FMK11" s="86">
        <v>85.714285714285708</v>
      </c>
      <c r="FMP11" s="86"/>
      <c r="FMQ11" s="62" t="s">
        <v>490</v>
      </c>
      <c r="FMR11" s="86"/>
      <c r="FMS11" s="86">
        <v>10</v>
      </c>
      <c r="FMT11" s="86"/>
      <c r="FMU11" s="86">
        <v>14</v>
      </c>
      <c r="FMV11" s="67"/>
      <c r="FMW11" s="67">
        <v>31.111111111111111</v>
      </c>
      <c r="FMX11" s="67"/>
      <c r="FMY11" s="86">
        <v>71.428571428571431</v>
      </c>
      <c r="FND11" s="86"/>
      <c r="FNE11" s="62" t="s">
        <v>490</v>
      </c>
      <c r="FNF11" s="86"/>
      <c r="FNG11" s="86">
        <v>10</v>
      </c>
      <c r="FNH11" s="86"/>
      <c r="FNI11" s="86">
        <v>14</v>
      </c>
      <c r="FNJ11" s="67"/>
      <c r="FNK11" s="67">
        <v>31.111111111111111</v>
      </c>
      <c r="FNL11" s="67"/>
      <c r="FNM11" s="86">
        <v>71.428571428571431</v>
      </c>
      <c r="FNR11" s="86"/>
      <c r="FNS11" s="62" t="s">
        <v>490</v>
      </c>
      <c r="FNT11" s="86"/>
      <c r="FNU11" s="86">
        <v>12</v>
      </c>
      <c r="FNV11" s="86"/>
      <c r="FNW11" s="86">
        <v>14</v>
      </c>
      <c r="FNX11" s="67"/>
      <c r="FNY11" s="67">
        <v>31.111111111111111</v>
      </c>
      <c r="FNZ11" s="67"/>
      <c r="FOA11" s="86">
        <v>85.714285714285708</v>
      </c>
      <c r="FOF11" s="86"/>
      <c r="FOG11" s="62" t="s">
        <v>490</v>
      </c>
      <c r="FOH11" s="86"/>
      <c r="FOI11" s="86">
        <v>13</v>
      </c>
      <c r="FOJ11" s="86"/>
      <c r="FOK11" s="86">
        <v>14</v>
      </c>
      <c r="FOL11" s="67"/>
      <c r="FOM11" s="67">
        <v>31.111111111111111</v>
      </c>
      <c r="FON11" s="67"/>
      <c r="FOO11" s="86">
        <v>92.857142857142861</v>
      </c>
      <c r="FOT11" s="86"/>
      <c r="FOU11" s="62" t="s">
        <v>490</v>
      </c>
      <c r="FOV11" s="86"/>
      <c r="FOW11" s="86">
        <v>11</v>
      </c>
      <c r="FOX11" s="86"/>
      <c r="FOY11" s="86">
        <v>14</v>
      </c>
      <c r="FOZ11" s="67"/>
      <c r="FPA11" s="67">
        <v>31.111111111111111</v>
      </c>
      <c r="FPB11" s="67"/>
      <c r="FPC11" s="86">
        <v>78.571428571428569</v>
      </c>
      <c r="FPH11" s="86"/>
      <c r="FPI11" s="62" t="s">
        <v>490</v>
      </c>
      <c r="FPJ11" s="86"/>
      <c r="FPK11" s="86">
        <v>11</v>
      </c>
      <c r="FPL11" s="86"/>
      <c r="FPM11" s="86">
        <v>14</v>
      </c>
      <c r="FPN11" s="67"/>
      <c r="FPO11" s="67">
        <v>31.111111111111111</v>
      </c>
      <c r="FPP11" s="67"/>
      <c r="FPQ11" s="86">
        <v>78.571428571428569</v>
      </c>
      <c r="FPV11" s="86"/>
      <c r="FPW11" s="62" t="s">
        <v>490</v>
      </c>
      <c r="FPX11" s="86"/>
      <c r="FPY11" s="86">
        <v>10</v>
      </c>
      <c r="FPZ11" s="86"/>
      <c r="FQA11" s="86">
        <v>14</v>
      </c>
      <c r="FQB11" s="67"/>
      <c r="FQC11" s="67">
        <v>31.111111111111111</v>
      </c>
      <c r="FQD11" s="67"/>
      <c r="FQE11" s="86">
        <v>71.428571428571431</v>
      </c>
      <c r="FQJ11" s="86"/>
      <c r="FQK11" s="62" t="s">
        <v>490</v>
      </c>
      <c r="FQL11" s="86"/>
      <c r="FQM11" s="86">
        <v>7</v>
      </c>
      <c r="FQN11" s="86"/>
      <c r="FQO11" s="86">
        <v>14</v>
      </c>
      <c r="FQP11" s="67"/>
      <c r="FQQ11" s="67">
        <v>31.111111111111111</v>
      </c>
      <c r="FQR11" s="67"/>
      <c r="FQS11" s="86">
        <v>50</v>
      </c>
      <c r="FQX11" s="86"/>
      <c r="FQY11" s="62" t="s">
        <v>490</v>
      </c>
      <c r="FQZ11" s="86"/>
      <c r="FRA11" s="86">
        <v>8</v>
      </c>
      <c r="FRB11" s="86"/>
      <c r="FRC11" s="86">
        <v>14</v>
      </c>
      <c r="FRD11" s="67"/>
      <c r="FRE11" s="67">
        <v>31.111111111111111</v>
      </c>
      <c r="FRF11" s="67"/>
      <c r="FRG11" s="86">
        <v>57.142857142857139</v>
      </c>
      <c r="FRL11" s="86"/>
      <c r="FRM11" s="62" t="s">
        <v>490</v>
      </c>
      <c r="FRN11" s="86"/>
      <c r="FRO11" s="86">
        <v>7</v>
      </c>
      <c r="FRP11" s="86"/>
      <c r="FRQ11" s="86">
        <v>14</v>
      </c>
      <c r="FRR11" s="67"/>
      <c r="FRS11" s="67">
        <v>31.111111111111111</v>
      </c>
      <c r="FRT11" s="67"/>
      <c r="FRU11" s="86">
        <v>50</v>
      </c>
      <c r="FRZ11" s="86"/>
      <c r="FSA11" s="62" t="s">
        <v>490</v>
      </c>
      <c r="FSB11" s="86"/>
      <c r="FSC11" s="86">
        <v>9</v>
      </c>
      <c r="FSD11" s="86"/>
      <c r="FSE11" s="86">
        <v>14</v>
      </c>
      <c r="FSF11" s="67"/>
      <c r="FSG11" s="67">
        <v>31.111111111111111</v>
      </c>
      <c r="FSH11" s="67"/>
      <c r="FSI11" s="86">
        <v>64.285714285714292</v>
      </c>
      <c r="FSN11" s="86"/>
      <c r="FSO11" s="62" t="s">
        <v>490</v>
      </c>
      <c r="FSP11" s="86"/>
      <c r="FSQ11" s="86">
        <v>10</v>
      </c>
      <c r="FSR11" s="86"/>
      <c r="FSS11" s="86">
        <v>14</v>
      </c>
      <c r="FST11" s="67"/>
      <c r="FSU11" s="67">
        <v>31.111111111111111</v>
      </c>
      <c r="FSV11" s="67"/>
      <c r="FSW11" s="86">
        <v>71.428571428571431</v>
      </c>
      <c r="FTB11" s="86"/>
      <c r="FTC11" s="62" t="s">
        <v>490</v>
      </c>
      <c r="FTD11" s="86"/>
      <c r="FTE11" s="86">
        <v>11</v>
      </c>
      <c r="FTF11" s="86"/>
      <c r="FTG11" s="86">
        <v>14</v>
      </c>
      <c r="FTH11" s="67"/>
      <c r="FTI11" s="67">
        <v>31.111111111111111</v>
      </c>
      <c r="FTJ11" s="67"/>
      <c r="FTK11" s="86">
        <v>78.571428571428569</v>
      </c>
      <c r="FTP11" s="86"/>
      <c r="FTQ11" s="62" t="s">
        <v>490</v>
      </c>
      <c r="FTR11" s="86"/>
      <c r="FTS11" s="86">
        <v>12</v>
      </c>
      <c r="FTT11" s="86"/>
      <c r="FTU11" s="86">
        <v>14</v>
      </c>
      <c r="FTV11" s="67"/>
      <c r="FTW11" s="67">
        <v>31.111111111111111</v>
      </c>
      <c r="FTX11" s="67"/>
      <c r="FTY11" s="86">
        <v>85.714285714285708</v>
      </c>
      <c r="FUD11" s="86"/>
      <c r="FUE11" s="62" t="s">
        <v>490</v>
      </c>
      <c r="FUF11" s="86"/>
      <c r="FUG11" s="86">
        <v>5</v>
      </c>
      <c r="FUH11" s="86"/>
      <c r="FUI11" s="86">
        <v>14</v>
      </c>
      <c r="FUJ11" s="67"/>
      <c r="FUK11" s="67">
        <v>31.111111111111111</v>
      </c>
      <c r="FUL11" s="67"/>
      <c r="FUM11" s="86">
        <v>35.714285714285715</v>
      </c>
      <c r="FUR11" s="86"/>
      <c r="FUS11" s="62" t="s">
        <v>490</v>
      </c>
      <c r="FUT11" s="86"/>
      <c r="FUU11" s="86">
        <v>7</v>
      </c>
      <c r="FUV11" s="86"/>
      <c r="FUW11" s="86">
        <v>14</v>
      </c>
      <c r="FUX11" s="67"/>
      <c r="FUY11" s="67">
        <v>31.111111111111111</v>
      </c>
      <c r="FUZ11" s="67"/>
      <c r="FVA11" s="86">
        <v>50</v>
      </c>
      <c r="FVF11" s="86"/>
      <c r="FVG11" s="62" t="s">
        <v>490</v>
      </c>
      <c r="FVH11" s="86"/>
      <c r="FVI11" s="86">
        <v>13</v>
      </c>
      <c r="FVJ11" s="86"/>
      <c r="FVK11" s="86">
        <v>14</v>
      </c>
      <c r="FVL11" s="67"/>
      <c r="FVM11" s="67">
        <v>31.111111111111111</v>
      </c>
      <c r="FVN11" s="67"/>
      <c r="FVO11" s="86">
        <v>92.857142857142861</v>
      </c>
      <c r="FVT11" s="86"/>
      <c r="FVU11" s="62" t="s">
        <v>490</v>
      </c>
      <c r="FVV11" s="86"/>
      <c r="FVW11" s="86">
        <v>9</v>
      </c>
      <c r="FVX11" s="86"/>
      <c r="FVY11" s="86">
        <v>13</v>
      </c>
      <c r="FVZ11" s="67"/>
      <c r="FWA11" s="67">
        <v>28.888888888888886</v>
      </c>
      <c r="FWB11" s="67"/>
      <c r="FWC11" s="86">
        <v>69.230769230769226</v>
      </c>
      <c r="FWH11" s="86"/>
      <c r="FWI11" s="62" t="s">
        <v>490</v>
      </c>
      <c r="FWJ11" s="86"/>
      <c r="FWK11" s="86">
        <v>9</v>
      </c>
      <c r="FWL11" s="86"/>
      <c r="FWM11" s="86">
        <v>13</v>
      </c>
      <c r="FWN11" s="67"/>
      <c r="FWO11" s="67">
        <v>28.888888888888886</v>
      </c>
      <c r="FWP11" s="67"/>
      <c r="FWQ11" s="86">
        <v>69.230769230769226</v>
      </c>
      <c r="FWV11" s="86"/>
      <c r="FWW11" s="62" t="s">
        <v>490</v>
      </c>
      <c r="FWX11" s="86"/>
      <c r="FWY11" s="86">
        <v>9</v>
      </c>
      <c r="FWZ11" s="86"/>
      <c r="FXA11" s="86">
        <v>13</v>
      </c>
      <c r="FXB11" s="67"/>
      <c r="FXC11" s="67">
        <v>28.888888888888886</v>
      </c>
      <c r="FXD11" s="67"/>
      <c r="FXE11" s="86">
        <v>69.230769230769226</v>
      </c>
      <c r="FXJ11" s="86"/>
      <c r="FXK11" s="62" t="s">
        <v>490</v>
      </c>
      <c r="FXL11" s="86"/>
      <c r="FXM11" s="86">
        <v>11</v>
      </c>
      <c r="FXN11" s="86"/>
      <c r="FXO11" s="86">
        <v>13</v>
      </c>
      <c r="FXP11" s="67"/>
      <c r="FXQ11" s="67">
        <v>28.888888888888886</v>
      </c>
      <c r="FXR11" s="67"/>
      <c r="FXS11" s="86">
        <v>84.615384615384613</v>
      </c>
      <c r="FXX11" s="86"/>
      <c r="FXY11" s="62" t="s">
        <v>490</v>
      </c>
      <c r="FXZ11" s="86"/>
      <c r="FYA11" s="86">
        <v>6</v>
      </c>
      <c r="FYB11" s="86"/>
      <c r="FYC11" s="86">
        <v>13</v>
      </c>
      <c r="FYD11" s="67"/>
      <c r="FYE11" s="67">
        <v>28.888888888888886</v>
      </c>
      <c r="FYF11" s="67"/>
      <c r="FYG11" s="86">
        <v>46.153846153846153</v>
      </c>
      <c r="FYL11" s="86"/>
      <c r="FYM11" s="62" t="s">
        <v>490</v>
      </c>
      <c r="FYN11" s="86"/>
      <c r="FYO11" s="86">
        <v>11</v>
      </c>
      <c r="FYP11" s="86"/>
      <c r="FYQ11" s="86">
        <v>13</v>
      </c>
      <c r="FYR11" s="67"/>
      <c r="FYS11" s="67">
        <v>28.888888888888886</v>
      </c>
      <c r="FYT11" s="67"/>
      <c r="FYU11" s="86">
        <v>84.615384615384613</v>
      </c>
      <c r="FYZ11" s="86"/>
      <c r="FZA11" s="62" t="s">
        <v>490</v>
      </c>
      <c r="FZB11" s="86"/>
      <c r="FZC11" s="86">
        <v>13</v>
      </c>
      <c r="FZD11" s="86"/>
      <c r="FZE11" s="86">
        <v>13</v>
      </c>
      <c r="FZF11" s="67"/>
      <c r="FZG11" s="67">
        <v>28.888888888888886</v>
      </c>
      <c r="FZH11" s="67"/>
      <c r="FZI11" s="86">
        <v>100</v>
      </c>
      <c r="FZN11" s="86"/>
      <c r="FZO11" s="62" t="s">
        <v>490</v>
      </c>
      <c r="FZP11" s="86"/>
      <c r="FZQ11" s="86">
        <v>4</v>
      </c>
      <c r="FZR11" s="86"/>
      <c r="FZS11" s="86">
        <v>13</v>
      </c>
      <c r="FZT11" s="67"/>
      <c r="FZU11" s="67">
        <v>28.888888888888886</v>
      </c>
      <c r="FZV11" s="67"/>
      <c r="FZW11" s="86">
        <v>30.76923076923077</v>
      </c>
      <c r="GAB11" s="86"/>
      <c r="GAC11" s="62" t="s">
        <v>490</v>
      </c>
      <c r="GAD11" s="86"/>
      <c r="GAE11" s="86">
        <v>7</v>
      </c>
      <c r="GAF11" s="86"/>
      <c r="GAG11" s="86">
        <v>13</v>
      </c>
      <c r="GAH11" s="67"/>
      <c r="GAI11" s="67">
        <v>28.888888888888886</v>
      </c>
      <c r="GAJ11" s="67"/>
      <c r="GAK11" s="86">
        <v>53.846153846153847</v>
      </c>
      <c r="GAP11" s="86"/>
      <c r="GAQ11" s="62" t="s">
        <v>490</v>
      </c>
      <c r="GAR11" s="86"/>
      <c r="GAS11" s="86">
        <v>9</v>
      </c>
      <c r="GAT11" s="86"/>
      <c r="GAU11" s="86">
        <v>13</v>
      </c>
      <c r="GAV11" s="67"/>
      <c r="GAW11" s="67">
        <v>28.888888888888886</v>
      </c>
      <c r="GAX11" s="67"/>
      <c r="GAY11" s="86">
        <v>69.230769230769226</v>
      </c>
      <c r="GBD11" s="86"/>
      <c r="GBE11" s="62" t="s">
        <v>490</v>
      </c>
      <c r="GBF11" s="86"/>
      <c r="GBG11" s="86">
        <v>5</v>
      </c>
      <c r="GBH11" s="86"/>
      <c r="GBI11" s="86">
        <v>13</v>
      </c>
      <c r="GBJ11" s="67"/>
      <c r="GBK11" s="67">
        <v>28.888888888888886</v>
      </c>
      <c r="GBL11" s="67"/>
      <c r="GBM11" s="86">
        <v>38.461538461538467</v>
      </c>
      <c r="GBR11" s="86"/>
      <c r="GBS11" s="62" t="s">
        <v>490</v>
      </c>
      <c r="GBT11" s="86"/>
      <c r="GBU11" s="86">
        <v>5</v>
      </c>
      <c r="GBV11" s="86"/>
      <c r="GBW11" s="86">
        <v>13</v>
      </c>
      <c r="GBX11" s="67"/>
      <c r="GBY11" s="67">
        <v>28.888888888888886</v>
      </c>
      <c r="GBZ11" s="67"/>
      <c r="GCA11" s="86">
        <v>38.461538461538467</v>
      </c>
      <c r="GCF11" s="86"/>
      <c r="GCG11" s="62" t="s">
        <v>490</v>
      </c>
      <c r="GCH11" s="86"/>
      <c r="GCI11" s="86">
        <v>8</v>
      </c>
      <c r="GCJ11" s="86"/>
      <c r="GCK11" s="86">
        <v>13</v>
      </c>
      <c r="GCL11" s="67"/>
      <c r="GCM11" s="67">
        <v>28.888888888888886</v>
      </c>
      <c r="GCN11" s="67"/>
      <c r="GCO11" s="86">
        <v>61.53846153846154</v>
      </c>
      <c r="GCT11" s="86"/>
      <c r="GCU11" s="62" t="s">
        <v>490</v>
      </c>
      <c r="GCV11" s="86"/>
      <c r="GCW11" s="86">
        <v>13</v>
      </c>
      <c r="GCX11" s="86"/>
      <c r="GCY11" s="86">
        <v>13</v>
      </c>
      <c r="GCZ11" s="67"/>
      <c r="GDA11" s="67">
        <v>28.888888888888886</v>
      </c>
      <c r="GDB11" s="67"/>
      <c r="GDC11" s="86">
        <v>100</v>
      </c>
      <c r="GDH11" s="86"/>
      <c r="GDI11" s="62" t="s">
        <v>490</v>
      </c>
      <c r="GDJ11" s="86"/>
      <c r="GDK11" s="86">
        <v>5</v>
      </c>
      <c r="GDL11" s="86"/>
      <c r="GDM11" s="86">
        <v>13</v>
      </c>
      <c r="GDN11" s="67"/>
      <c r="GDO11" s="67">
        <v>28.888888888888886</v>
      </c>
      <c r="GDP11" s="67"/>
      <c r="GDQ11" s="86">
        <v>38.461538461538467</v>
      </c>
      <c r="GDV11" s="86"/>
      <c r="GDW11" s="62" t="s">
        <v>490</v>
      </c>
      <c r="GDX11" s="86"/>
      <c r="GDY11" s="86">
        <v>8</v>
      </c>
      <c r="GDZ11" s="86"/>
      <c r="GEA11" s="86">
        <v>13</v>
      </c>
      <c r="GEB11" s="67"/>
      <c r="GEC11" s="67">
        <v>28.888888888888886</v>
      </c>
      <c r="GED11" s="67"/>
      <c r="GEE11" s="86">
        <v>61.53846153846154</v>
      </c>
      <c r="GEJ11" s="86"/>
      <c r="GEK11" s="62" t="s">
        <v>490</v>
      </c>
      <c r="GEL11" s="86"/>
      <c r="GEM11" s="86">
        <v>8</v>
      </c>
      <c r="GEN11" s="86"/>
      <c r="GEO11" s="86">
        <v>13</v>
      </c>
      <c r="GEP11" s="67"/>
      <c r="GEQ11" s="67">
        <v>28.888888888888886</v>
      </c>
      <c r="GER11" s="67"/>
      <c r="GES11" s="86">
        <v>61.53846153846154</v>
      </c>
      <c r="GEX11" s="86"/>
      <c r="GEY11" s="62" t="s">
        <v>490</v>
      </c>
      <c r="GEZ11" s="86"/>
      <c r="GFA11" s="86">
        <v>11</v>
      </c>
      <c r="GFB11" s="86"/>
      <c r="GFC11" s="86">
        <v>13</v>
      </c>
      <c r="GFD11" s="67"/>
      <c r="GFE11" s="67">
        <v>28.888888888888886</v>
      </c>
      <c r="GFF11" s="67"/>
      <c r="GFG11" s="86">
        <v>84.615384615384613</v>
      </c>
      <c r="GFL11" s="86"/>
      <c r="GFM11" s="62" t="s">
        <v>490</v>
      </c>
      <c r="GFN11" s="86"/>
      <c r="GFO11" s="86">
        <v>12</v>
      </c>
      <c r="GFP11" s="86"/>
      <c r="GFQ11" s="86">
        <v>13</v>
      </c>
      <c r="GFR11" s="67"/>
      <c r="GFS11" s="67">
        <v>28.888888888888886</v>
      </c>
      <c r="GFT11" s="67"/>
      <c r="GFU11" s="86">
        <v>92.307692307692307</v>
      </c>
      <c r="GFZ11" s="86"/>
      <c r="GGA11" s="62" t="s">
        <v>490</v>
      </c>
      <c r="GGB11" s="86"/>
      <c r="GGC11" s="86">
        <v>6</v>
      </c>
      <c r="GGD11" s="86"/>
      <c r="GGE11" s="86">
        <v>13</v>
      </c>
      <c r="GGF11" s="67"/>
      <c r="GGG11" s="67">
        <v>28.888888888888886</v>
      </c>
      <c r="GGH11" s="67"/>
      <c r="GGI11" s="86">
        <v>46.153846153846153</v>
      </c>
      <c r="GGN11" s="86"/>
      <c r="GGO11" s="62" t="s">
        <v>490</v>
      </c>
      <c r="GGP11" s="86"/>
      <c r="GGQ11" s="86">
        <v>6</v>
      </c>
      <c r="GGR11" s="86"/>
      <c r="GGS11" s="86">
        <v>13</v>
      </c>
      <c r="GGT11" s="67"/>
      <c r="GGU11" s="67">
        <v>28.888888888888886</v>
      </c>
      <c r="GGV11" s="67"/>
      <c r="GGW11" s="86">
        <v>46.153846153846153</v>
      </c>
      <c r="GHB11" s="86"/>
      <c r="GHC11" s="62" t="s">
        <v>490</v>
      </c>
      <c r="GHD11" s="86"/>
      <c r="GHE11" s="86">
        <v>11</v>
      </c>
      <c r="GHF11" s="86"/>
      <c r="GHG11" s="86">
        <v>13</v>
      </c>
      <c r="GHH11" s="67"/>
      <c r="GHI11" s="67">
        <v>28.888888888888886</v>
      </c>
      <c r="GHJ11" s="67"/>
      <c r="GHK11" s="86">
        <v>84.615384615384613</v>
      </c>
      <c r="GHP11" s="86"/>
      <c r="GHQ11" s="62" t="s">
        <v>490</v>
      </c>
      <c r="GHR11" s="86"/>
      <c r="GHS11" s="86">
        <v>11</v>
      </c>
      <c r="GHT11" s="86"/>
      <c r="GHU11" s="86">
        <v>14</v>
      </c>
      <c r="GHV11" s="67"/>
      <c r="GHW11" s="67">
        <v>31.111111111111111</v>
      </c>
      <c r="GHX11" s="67"/>
      <c r="GHY11" s="86">
        <v>78.571428571428569</v>
      </c>
      <c r="GID11" s="86"/>
      <c r="GIE11" s="62" t="s">
        <v>490</v>
      </c>
      <c r="GIF11" s="86"/>
      <c r="GIG11" s="86">
        <v>10</v>
      </c>
      <c r="GIH11" s="86"/>
      <c r="GII11" s="86">
        <v>14</v>
      </c>
      <c r="GIJ11" s="67"/>
      <c r="GIK11" s="67">
        <v>31.111111111111111</v>
      </c>
      <c r="GIL11" s="67"/>
      <c r="GIM11" s="86">
        <v>71.428571428571431</v>
      </c>
      <c r="GIR11" s="86"/>
      <c r="GIS11" s="62" t="s">
        <v>490</v>
      </c>
      <c r="GIT11" s="86"/>
      <c r="GIU11" s="86">
        <v>11</v>
      </c>
      <c r="GIV11" s="86"/>
      <c r="GIW11" s="86">
        <v>14</v>
      </c>
      <c r="GIX11" s="67"/>
      <c r="GIY11" s="67">
        <v>31.111111111111111</v>
      </c>
      <c r="GIZ11" s="67"/>
      <c r="GJA11" s="86">
        <v>78.571428571428569</v>
      </c>
      <c r="GJF11" s="86"/>
      <c r="GJG11" s="62" t="s">
        <v>490</v>
      </c>
      <c r="GJH11" s="86"/>
      <c r="GJI11" s="86">
        <v>7</v>
      </c>
      <c r="GJJ11" s="86"/>
      <c r="GJK11" s="86">
        <v>14</v>
      </c>
      <c r="GJL11" s="67"/>
      <c r="GJM11" s="67">
        <v>31.111111111111111</v>
      </c>
      <c r="GJN11" s="67"/>
      <c r="GJO11" s="86">
        <v>50</v>
      </c>
      <c r="GJT11" s="86"/>
      <c r="GJU11" s="62" t="s">
        <v>490</v>
      </c>
      <c r="GJV11" s="86"/>
      <c r="GJW11" s="86">
        <v>11</v>
      </c>
      <c r="GJX11" s="86"/>
      <c r="GJY11" s="86">
        <v>14</v>
      </c>
      <c r="GJZ11" s="67"/>
      <c r="GKA11" s="67">
        <v>31.111111111111111</v>
      </c>
      <c r="GKB11" s="67"/>
      <c r="GKC11" s="86">
        <v>78.571428571428569</v>
      </c>
      <c r="GKH11" s="86"/>
      <c r="GKI11" s="62" t="s">
        <v>490</v>
      </c>
      <c r="GKJ11" s="86"/>
      <c r="GKK11" s="86">
        <v>11</v>
      </c>
      <c r="GKL11" s="86"/>
      <c r="GKM11" s="86">
        <v>14</v>
      </c>
      <c r="GKN11" s="67"/>
      <c r="GKO11" s="67">
        <v>31.111111111111111</v>
      </c>
      <c r="GKP11" s="67"/>
      <c r="GKQ11" s="86">
        <v>78.571428571428569</v>
      </c>
      <c r="GKV11" s="86"/>
      <c r="GKW11" s="62" t="s">
        <v>490</v>
      </c>
      <c r="GKX11" s="86"/>
      <c r="GKY11" s="86">
        <v>14</v>
      </c>
      <c r="GKZ11" s="86"/>
      <c r="GLA11" s="86">
        <v>14</v>
      </c>
      <c r="GLB11" s="67"/>
      <c r="GLC11" s="67">
        <v>31.111111111111111</v>
      </c>
      <c r="GLD11" s="67"/>
      <c r="GLE11" s="86">
        <v>100</v>
      </c>
      <c r="GLJ11" s="86"/>
      <c r="GLK11" s="62" t="s">
        <v>490</v>
      </c>
      <c r="GLL11" s="86"/>
      <c r="GLM11" s="86">
        <v>13</v>
      </c>
      <c r="GLN11" s="86"/>
      <c r="GLO11" s="86">
        <v>14</v>
      </c>
      <c r="GLP11" s="67"/>
      <c r="GLQ11" s="67">
        <v>31.111111111111111</v>
      </c>
      <c r="GLR11" s="67"/>
      <c r="GLS11" s="86">
        <v>92.857142857142861</v>
      </c>
      <c r="GLX11" s="86"/>
      <c r="GLY11" s="62" t="s">
        <v>490</v>
      </c>
      <c r="GLZ11" s="86"/>
      <c r="GMA11" s="86">
        <v>11</v>
      </c>
      <c r="GMB11" s="86"/>
      <c r="GMC11" s="86">
        <v>14</v>
      </c>
      <c r="GMD11" s="67"/>
      <c r="GME11" s="67">
        <v>31.111111111111111</v>
      </c>
      <c r="GMF11" s="67"/>
      <c r="GMG11" s="86">
        <v>78.571428571428569</v>
      </c>
      <c r="GML11" s="86"/>
      <c r="GMM11" s="62" t="s">
        <v>490</v>
      </c>
      <c r="GMN11" s="86"/>
      <c r="GMO11" s="86">
        <v>10</v>
      </c>
      <c r="GMP11" s="86"/>
      <c r="GMQ11" s="86">
        <v>14</v>
      </c>
      <c r="GMR11" s="67"/>
      <c r="GMS11" s="67">
        <v>31.111111111111111</v>
      </c>
      <c r="GMT11" s="67"/>
      <c r="GMU11" s="86">
        <v>71.428571428571431</v>
      </c>
      <c r="GMZ11" s="86"/>
      <c r="GNA11" s="62" t="s">
        <v>490</v>
      </c>
      <c r="GNB11" s="86"/>
      <c r="GNC11" s="86">
        <v>13</v>
      </c>
      <c r="GND11" s="86"/>
      <c r="GNE11" s="86">
        <v>14</v>
      </c>
      <c r="GNF11" s="67"/>
      <c r="GNG11" s="67">
        <v>31.111111111111111</v>
      </c>
      <c r="GNH11" s="67"/>
      <c r="GNI11" s="86">
        <v>92.857142857142861</v>
      </c>
      <c r="GNN11" s="86"/>
      <c r="GNO11" s="62" t="s">
        <v>490</v>
      </c>
      <c r="GNP11" s="86"/>
      <c r="GNQ11" s="86">
        <v>11</v>
      </c>
      <c r="GNR11" s="86"/>
      <c r="GNS11" s="86">
        <v>14</v>
      </c>
      <c r="GNT11" s="67"/>
      <c r="GNU11" s="67">
        <v>31.111111111111111</v>
      </c>
      <c r="GNV11" s="67"/>
      <c r="GNW11" s="86">
        <v>78.571428571428569</v>
      </c>
      <c r="GOB11" s="86"/>
      <c r="GOC11" s="62" t="s">
        <v>490</v>
      </c>
      <c r="GOD11" s="86"/>
      <c r="GOE11" s="86">
        <v>6</v>
      </c>
      <c r="GOF11" s="86"/>
      <c r="GOG11" s="86">
        <v>14</v>
      </c>
      <c r="GOH11" s="67"/>
      <c r="GOI11" s="67">
        <v>31.111111111111111</v>
      </c>
      <c r="GOJ11" s="67"/>
      <c r="GOK11" s="86">
        <v>42.857142857142854</v>
      </c>
      <c r="GOP11" s="86"/>
      <c r="GOQ11" s="62" t="s">
        <v>490</v>
      </c>
      <c r="GOR11" s="86"/>
      <c r="GOS11" s="86">
        <v>13</v>
      </c>
      <c r="GOT11" s="86"/>
      <c r="GOU11" s="86">
        <v>14</v>
      </c>
      <c r="GOV11" s="67"/>
      <c r="GOW11" s="67">
        <v>31.111111111111111</v>
      </c>
      <c r="GOX11" s="67"/>
      <c r="GOY11" s="86">
        <v>92.857142857142861</v>
      </c>
      <c r="GPD11" s="86"/>
      <c r="GPE11" s="62" t="s">
        <v>490</v>
      </c>
      <c r="GPF11" s="86"/>
      <c r="GPG11" s="86">
        <v>6</v>
      </c>
      <c r="GPH11" s="86"/>
      <c r="GPI11" s="86">
        <v>14</v>
      </c>
      <c r="GPJ11" s="67"/>
      <c r="GPK11" s="67">
        <v>31.111111111111111</v>
      </c>
      <c r="GPL11" s="67"/>
      <c r="GPM11" s="86">
        <v>42.857142857142854</v>
      </c>
      <c r="GPR11" s="86"/>
      <c r="GPS11" s="62" t="s">
        <v>490</v>
      </c>
      <c r="GPT11" s="86"/>
      <c r="GPU11" s="86">
        <v>8</v>
      </c>
      <c r="GPV11" s="86"/>
      <c r="GPW11" s="86">
        <v>14</v>
      </c>
      <c r="GPX11" s="67"/>
      <c r="GPY11" s="67">
        <v>31.111111111111111</v>
      </c>
      <c r="GPZ11" s="67"/>
      <c r="GQA11" s="86">
        <v>57.142857142857139</v>
      </c>
      <c r="GQF11" s="86"/>
      <c r="GQG11" s="62" t="s">
        <v>490</v>
      </c>
      <c r="GQH11" s="86"/>
      <c r="GQI11" s="86">
        <v>5</v>
      </c>
      <c r="GQJ11" s="86"/>
      <c r="GQK11" s="86">
        <v>14</v>
      </c>
      <c r="GQL11" s="67"/>
      <c r="GQM11" s="67">
        <v>31.111111111111111</v>
      </c>
      <c r="GQN11" s="67"/>
      <c r="GQO11" s="86">
        <v>35.714285714285715</v>
      </c>
      <c r="GQT11" s="86"/>
      <c r="GQU11" s="62" t="s">
        <v>490</v>
      </c>
      <c r="GQV11" s="86"/>
      <c r="GQW11" s="86">
        <v>12</v>
      </c>
      <c r="GQX11" s="86"/>
      <c r="GQY11" s="86">
        <v>14</v>
      </c>
      <c r="GQZ11" s="67"/>
      <c r="GRA11" s="67">
        <v>31.111111111111111</v>
      </c>
      <c r="GRB11" s="67"/>
      <c r="GRC11" s="86">
        <v>85.714285714285708</v>
      </c>
      <c r="GRH11" s="86"/>
      <c r="GRI11" s="62" t="s">
        <v>490</v>
      </c>
      <c r="GRJ11" s="86"/>
      <c r="GRK11" s="86">
        <v>12</v>
      </c>
      <c r="GRL11" s="86"/>
      <c r="GRM11" s="86">
        <v>14</v>
      </c>
      <c r="GRN11" s="67"/>
      <c r="GRO11" s="67">
        <v>31.111111111111111</v>
      </c>
      <c r="GRP11" s="67"/>
      <c r="GRQ11" s="86">
        <v>85.714285714285708</v>
      </c>
      <c r="GRV11" s="86"/>
      <c r="GRW11" s="62" t="s">
        <v>490</v>
      </c>
      <c r="GRX11" s="86"/>
      <c r="GRY11" s="86">
        <v>10</v>
      </c>
      <c r="GRZ11" s="86"/>
      <c r="GSA11" s="86">
        <v>14</v>
      </c>
      <c r="GSB11" s="67"/>
      <c r="GSC11" s="67">
        <v>31.111111111111111</v>
      </c>
      <c r="GSD11" s="67"/>
      <c r="GSE11" s="86">
        <v>71.428571428571431</v>
      </c>
      <c r="GSJ11" s="86"/>
      <c r="GSK11" s="62" t="s">
        <v>490</v>
      </c>
      <c r="GSL11" s="86"/>
      <c r="GSM11" s="86">
        <v>11</v>
      </c>
      <c r="GSN11" s="86"/>
      <c r="GSO11" s="86">
        <v>14</v>
      </c>
      <c r="GSP11" s="67"/>
      <c r="GSQ11" s="67">
        <v>31.111111111111111</v>
      </c>
      <c r="GSR11" s="67"/>
      <c r="GSS11" s="86">
        <v>78.571428571428569</v>
      </c>
      <c r="GSX11" s="86"/>
      <c r="GSY11" s="62" t="s">
        <v>490</v>
      </c>
      <c r="GSZ11" s="86"/>
      <c r="GTA11" s="86">
        <v>4</v>
      </c>
      <c r="GTB11" s="86"/>
      <c r="GTC11" s="86">
        <v>14</v>
      </c>
      <c r="GTD11" s="67"/>
      <c r="GTE11" s="67">
        <v>31.111111111111111</v>
      </c>
      <c r="GTF11" s="67"/>
      <c r="GTG11" s="86">
        <v>28.571428571428569</v>
      </c>
      <c r="GTL11" s="86"/>
      <c r="GTM11" s="62" t="s">
        <v>490</v>
      </c>
      <c r="GTN11" s="86"/>
      <c r="GTO11" s="86">
        <v>13</v>
      </c>
      <c r="GTP11" s="86"/>
      <c r="GTQ11" s="86">
        <v>14</v>
      </c>
      <c r="GTR11" s="67"/>
      <c r="GTS11" s="67">
        <v>31.111111111111111</v>
      </c>
      <c r="GTT11" s="67"/>
      <c r="GTU11" s="86">
        <v>92.857142857142861</v>
      </c>
      <c r="GTZ11" s="86"/>
      <c r="GUA11" s="62" t="s">
        <v>490</v>
      </c>
      <c r="GUB11" s="86"/>
      <c r="GUC11" s="86">
        <v>11</v>
      </c>
      <c r="GUD11" s="86"/>
      <c r="GUE11" s="86">
        <v>14</v>
      </c>
      <c r="GUF11" s="67"/>
      <c r="GUG11" s="67">
        <v>31.111111111111111</v>
      </c>
      <c r="GUH11" s="67"/>
      <c r="GUI11" s="86">
        <v>78.571428571428569</v>
      </c>
      <c r="GUN11" s="86"/>
      <c r="GUO11" s="62" t="s">
        <v>490</v>
      </c>
      <c r="GUP11" s="86"/>
      <c r="GUQ11" s="86">
        <v>6</v>
      </c>
      <c r="GUR11" s="86"/>
      <c r="GUS11" s="86">
        <v>14</v>
      </c>
      <c r="GUT11" s="67"/>
      <c r="GUU11" s="67">
        <v>31.111111111111111</v>
      </c>
      <c r="GUV11" s="67"/>
      <c r="GUW11" s="86">
        <v>42.857142857142854</v>
      </c>
      <c r="GVB11" s="86"/>
      <c r="GVC11" s="62" t="s">
        <v>490</v>
      </c>
      <c r="GVD11" s="86"/>
      <c r="GVE11" s="86">
        <v>8</v>
      </c>
      <c r="GVF11" s="86"/>
      <c r="GVG11" s="86">
        <v>14</v>
      </c>
      <c r="GVH11" s="67"/>
      <c r="GVI11" s="67">
        <v>31.111111111111111</v>
      </c>
      <c r="GVJ11" s="67"/>
      <c r="GVK11" s="86">
        <v>57.142857142857139</v>
      </c>
      <c r="GVP11" s="86"/>
      <c r="GVQ11" s="62" t="s">
        <v>490</v>
      </c>
      <c r="GVR11" s="86"/>
      <c r="GVS11" s="86">
        <v>14</v>
      </c>
      <c r="GVT11" s="86"/>
      <c r="GVU11" s="86">
        <v>16</v>
      </c>
      <c r="GVV11" s="67"/>
      <c r="GVW11" s="67">
        <v>35.555555555555557</v>
      </c>
      <c r="GVX11" s="67"/>
      <c r="GVY11" s="86">
        <v>87.5</v>
      </c>
      <c r="GWD11" s="86"/>
      <c r="GWE11" s="62" t="s">
        <v>490</v>
      </c>
      <c r="GWF11" s="86"/>
      <c r="GWG11" s="86">
        <v>13</v>
      </c>
      <c r="GWH11" s="86"/>
      <c r="GWI11" s="86">
        <v>16</v>
      </c>
      <c r="GWJ11" s="67"/>
      <c r="GWK11" s="67">
        <v>35.555555555555557</v>
      </c>
      <c r="GWL11" s="67"/>
      <c r="GWM11" s="86">
        <v>81.25</v>
      </c>
      <c r="GWR11" s="86"/>
      <c r="GWS11" s="62" t="s">
        <v>490</v>
      </c>
      <c r="GWT11" s="86"/>
      <c r="GWU11" s="86">
        <v>13</v>
      </c>
      <c r="GWV11" s="86"/>
      <c r="GWW11" s="86">
        <v>16</v>
      </c>
      <c r="GWX11" s="67"/>
      <c r="GWY11" s="67">
        <v>35.555555555555557</v>
      </c>
      <c r="GWZ11" s="67"/>
      <c r="GXA11" s="86">
        <v>81.25</v>
      </c>
      <c r="GXF11" s="86"/>
      <c r="GXG11" s="62" t="s">
        <v>490</v>
      </c>
      <c r="GXH11" s="86"/>
      <c r="GXI11" s="86">
        <v>14</v>
      </c>
      <c r="GXJ11" s="86"/>
      <c r="GXK11" s="86">
        <v>16</v>
      </c>
      <c r="GXL11" s="67"/>
      <c r="GXM11" s="67">
        <v>35.555555555555557</v>
      </c>
      <c r="GXN11" s="67"/>
      <c r="GXO11" s="86">
        <v>87.5</v>
      </c>
      <c r="GXT11" s="86"/>
      <c r="GXU11" s="62" t="s">
        <v>490</v>
      </c>
      <c r="GXV11" s="86"/>
      <c r="GXW11" s="86">
        <v>14</v>
      </c>
      <c r="GXX11" s="86"/>
      <c r="GXY11" s="86">
        <v>16</v>
      </c>
      <c r="GXZ11" s="67"/>
      <c r="GYA11" s="67">
        <v>35.555555555555557</v>
      </c>
      <c r="GYB11" s="67"/>
      <c r="GYC11" s="86">
        <v>87.5</v>
      </c>
      <c r="GYH11" s="86"/>
      <c r="GYI11" s="62" t="s">
        <v>490</v>
      </c>
      <c r="GYJ11" s="86"/>
      <c r="GYK11" s="86">
        <v>11</v>
      </c>
      <c r="GYL11" s="86"/>
      <c r="GYM11" s="86">
        <v>16</v>
      </c>
      <c r="GYN11" s="67"/>
      <c r="GYO11" s="67">
        <v>35.555555555555557</v>
      </c>
      <c r="GYP11" s="67"/>
      <c r="GYQ11" s="86">
        <v>68.75</v>
      </c>
      <c r="GYV11" s="86"/>
      <c r="GYW11" s="62" t="s">
        <v>490</v>
      </c>
      <c r="GYX11" s="86"/>
      <c r="GYY11" s="86">
        <v>14</v>
      </c>
      <c r="GYZ11" s="86"/>
      <c r="GZA11" s="86">
        <v>16</v>
      </c>
      <c r="GZB11" s="67"/>
      <c r="GZC11" s="67">
        <v>35.555555555555557</v>
      </c>
      <c r="GZD11" s="67"/>
      <c r="GZE11" s="86">
        <v>87.5</v>
      </c>
      <c r="GZJ11" s="86"/>
      <c r="GZK11" s="62" t="s">
        <v>490</v>
      </c>
      <c r="GZL11" s="86"/>
      <c r="GZM11" s="86">
        <v>11</v>
      </c>
      <c r="GZN11" s="86"/>
      <c r="GZO11" s="86">
        <v>16</v>
      </c>
      <c r="GZP11" s="67"/>
      <c r="GZQ11" s="67">
        <v>35.555555555555557</v>
      </c>
      <c r="GZR11" s="67"/>
      <c r="GZS11" s="86">
        <v>68.75</v>
      </c>
      <c r="GZX11" s="86"/>
      <c r="GZY11" s="62" t="s">
        <v>490</v>
      </c>
      <c r="GZZ11" s="86"/>
      <c r="HAA11" s="86">
        <v>7</v>
      </c>
      <c r="HAB11" s="86"/>
      <c r="HAC11" s="86">
        <v>16</v>
      </c>
      <c r="HAD11" s="67"/>
      <c r="HAE11" s="67">
        <v>35.555555555555557</v>
      </c>
      <c r="HAF11" s="67"/>
      <c r="HAG11" s="86">
        <v>43.75</v>
      </c>
      <c r="HAL11" s="86"/>
      <c r="HAM11" s="62" t="s">
        <v>490</v>
      </c>
      <c r="HAN11" s="86"/>
      <c r="HAO11" s="86">
        <v>8</v>
      </c>
      <c r="HAP11" s="86"/>
      <c r="HAQ11" s="86">
        <v>16</v>
      </c>
      <c r="HAR11" s="67"/>
      <c r="HAS11" s="67">
        <v>35.555555555555557</v>
      </c>
      <c r="HAT11" s="67"/>
      <c r="HAU11" s="86">
        <v>50</v>
      </c>
      <c r="HAZ11" s="86"/>
      <c r="HBA11" s="62" t="s">
        <v>490</v>
      </c>
      <c r="HBB11" s="86"/>
      <c r="HBC11" s="86">
        <v>8</v>
      </c>
      <c r="HBD11" s="86"/>
      <c r="HBE11" s="86">
        <v>16</v>
      </c>
      <c r="HBF11" s="67"/>
      <c r="HBG11" s="67">
        <v>35.555555555555557</v>
      </c>
      <c r="HBH11" s="67"/>
      <c r="HBI11" s="86">
        <v>50</v>
      </c>
      <c r="HBN11" s="86"/>
      <c r="HBO11" s="62" t="s">
        <v>490</v>
      </c>
      <c r="HBP11" s="86"/>
      <c r="HBQ11" s="86">
        <v>9</v>
      </c>
      <c r="HBR11" s="86"/>
      <c r="HBS11" s="86">
        <v>16</v>
      </c>
      <c r="HBT11" s="67"/>
      <c r="HBU11" s="67">
        <v>35.555555555555557</v>
      </c>
      <c r="HBV11" s="67"/>
      <c r="HBW11" s="86">
        <v>56.25</v>
      </c>
      <c r="HCB11" s="86"/>
      <c r="HCC11" s="62" t="s">
        <v>490</v>
      </c>
      <c r="HCD11" s="86"/>
      <c r="HCE11" s="86">
        <v>11</v>
      </c>
      <c r="HCF11" s="86"/>
      <c r="HCG11" s="86">
        <v>16</v>
      </c>
      <c r="HCH11" s="67"/>
      <c r="HCI11" s="67">
        <v>35.555555555555557</v>
      </c>
      <c r="HCJ11" s="67"/>
      <c r="HCK11" s="86">
        <v>68.75</v>
      </c>
      <c r="HCP11" s="86"/>
      <c r="HCQ11" s="62" t="s">
        <v>490</v>
      </c>
      <c r="HCR11" s="86"/>
      <c r="HCS11" s="86">
        <v>8</v>
      </c>
      <c r="HCT11" s="86"/>
      <c r="HCU11" s="86">
        <v>16</v>
      </c>
      <c r="HCV11" s="67"/>
      <c r="HCW11" s="67">
        <v>35.555555555555557</v>
      </c>
      <c r="HCX11" s="67"/>
      <c r="HCY11" s="86">
        <v>50</v>
      </c>
      <c r="HDD11" s="86"/>
      <c r="HDE11" s="62" t="s">
        <v>490</v>
      </c>
      <c r="HDF11" s="86"/>
      <c r="HDG11" s="86">
        <v>6</v>
      </c>
      <c r="HDH11" s="86"/>
      <c r="HDI11" s="86">
        <v>16</v>
      </c>
      <c r="HDJ11" s="67"/>
      <c r="HDK11" s="67">
        <v>35.555555555555557</v>
      </c>
      <c r="HDL11" s="67"/>
      <c r="HDM11" s="86">
        <v>37.5</v>
      </c>
      <c r="HDR11" s="86"/>
      <c r="HDS11" s="62" t="s">
        <v>490</v>
      </c>
      <c r="HDT11" s="86"/>
      <c r="HDU11" s="86">
        <v>11</v>
      </c>
      <c r="HDV11" s="86"/>
      <c r="HDW11" s="86">
        <v>16</v>
      </c>
      <c r="HDX11" s="67"/>
      <c r="HDY11" s="67">
        <v>35.555555555555557</v>
      </c>
      <c r="HDZ11" s="67"/>
      <c r="HEA11" s="86">
        <v>68.75</v>
      </c>
      <c r="HEF11" s="86"/>
      <c r="HEG11" s="62" t="s">
        <v>490</v>
      </c>
      <c r="HEH11" s="86"/>
      <c r="HEI11" s="86">
        <v>16</v>
      </c>
      <c r="HEJ11" s="86"/>
      <c r="HEK11" s="86">
        <v>16</v>
      </c>
      <c r="HEL11" s="67"/>
      <c r="HEM11" s="67">
        <v>35.555555555555557</v>
      </c>
      <c r="HEN11" s="67"/>
      <c r="HEO11" s="86">
        <v>100</v>
      </c>
      <c r="HET11" s="86"/>
      <c r="HEU11" s="62" t="s">
        <v>490</v>
      </c>
      <c r="HEV11" s="86"/>
      <c r="HEW11" s="86">
        <v>9</v>
      </c>
      <c r="HEX11" s="86"/>
      <c r="HEY11" s="86">
        <v>16</v>
      </c>
      <c r="HEZ11" s="67"/>
      <c r="HFA11" s="67">
        <v>35.555555555555557</v>
      </c>
      <c r="HFB11" s="67"/>
      <c r="HFC11" s="86">
        <v>56.25</v>
      </c>
      <c r="HFH11" s="86"/>
      <c r="HFI11" s="62" t="s">
        <v>490</v>
      </c>
      <c r="HFJ11" s="86"/>
      <c r="HFK11" s="86">
        <v>8</v>
      </c>
      <c r="HFL11" s="86"/>
      <c r="HFM11" s="86">
        <v>16</v>
      </c>
      <c r="HFN11" s="67"/>
      <c r="HFO11" s="67">
        <v>35.555555555555557</v>
      </c>
      <c r="HFP11" s="67"/>
      <c r="HFQ11" s="86">
        <v>50</v>
      </c>
      <c r="HFV11" s="86"/>
      <c r="HFW11" s="62" t="s">
        <v>490</v>
      </c>
      <c r="HFX11" s="86"/>
      <c r="HFY11" s="86">
        <v>15</v>
      </c>
      <c r="HFZ11" s="86"/>
      <c r="HGA11" s="86">
        <v>16</v>
      </c>
      <c r="HGB11" s="67"/>
      <c r="HGC11" s="67">
        <v>35.555555555555557</v>
      </c>
      <c r="HGD11" s="67"/>
      <c r="HGE11" s="86">
        <v>93.75</v>
      </c>
      <c r="HGJ11" s="86"/>
      <c r="HGK11" s="62" t="s">
        <v>490</v>
      </c>
      <c r="HGL11" s="86"/>
      <c r="HGM11" s="86">
        <v>9</v>
      </c>
      <c r="HGN11" s="86"/>
      <c r="HGO11" s="86">
        <v>16</v>
      </c>
      <c r="HGP11" s="67"/>
      <c r="HGQ11" s="67">
        <v>35.555555555555557</v>
      </c>
      <c r="HGR11" s="67"/>
      <c r="HGS11" s="86">
        <v>56.25</v>
      </c>
      <c r="HGX11" s="86"/>
      <c r="HGY11" s="62" t="s">
        <v>490</v>
      </c>
      <c r="HGZ11" s="86"/>
      <c r="HHA11" s="86">
        <v>13</v>
      </c>
      <c r="HHB11" s="86"/>
      <c r="HHC11" s="86">
        <v>16</v>
      </c>
      <c r="HHD11" s="67"/>
      <c r="HHE11" s="67">
        <v>35.555555555555557</v>
      </c>
      <c r="HHF11" s="67"/>
      <c r="HHG11" s="86">
        <v>81.25</v>
      </c>
      <c r="HHL11" s="86"/>
      <c r="HHM11" s="62" t="s">
        <v>490</v>
      </c>
      <c r="HHN11" s="86"/>
      <c r="HHO11" s="86">
        <v>13</v>
      </c>
      <c r="HHP11" s="86"/>
      <c r="HHQ11" s="86">
        <v>16</v>
      </c>
      <c r="HHR11" s="67"/>
      <c r="HHS11" s="67">
        <v>35.555555555555557</v>
      </c>
      <c r="HHT11" s="67"/>
      <c r="HHU11" s="86">
        <v>81.25</v>
      </c>
      <c r="HHZ11" s="86"/>
      <c r="HIA11" s="62" t="s">
        <v>490</v>
      </c>
      <c r="HIB11" s="86"/>
      <c r="HIC11" s="86">
        <v>12</v>
      </c>
      <c r="HID11" s="86"/>
      <c r="HIE11" s="86">
        <v>16</v>
      </c>
      <c r="HIF11" s="67"/>
      <c r="HIG11" s="67">
        <v>35.555555555555557</v>
      </c>
      <c r="HIH11" s="67"/>
      <c r="HII11" s="86">
        <v>75</v>
      </c>
      <c r="HIN11" s="86"/>
      <c r="HIO11" s="62" t="s">
        <v>490</v>
      </c>
      <c r="HIP11" s="86"/>
      <c r="HIQ11" s="86">
        <v>7</v>
      </c>
      <c r="HIR11" s="86"/>
      <c r="HIS11" s="86">
        <v>12</v>
      </c>
      <c r="HIT11" s="67"/>
      <c r="HIU11" s="67">
        <v>22.641509433962266</v>
      </c>
      <c r="HIV11" s="67"/>
      <c r="HIW11" s="86">
        <v>58.333333333333336</v>
      </c>
    </row>
    <row r="12" spans="1:5119 5124:5665" x14ac:dyDescent="0.25">
      <c r="N12" s="86"/>
      <c r="O12" s="62" t="s">
        <v>491</v>
      </c>
      <c r="P12" s="86"/>
      <c r="Q12" s="86">
        <v>0</v>
      </c>
      <c r="R12" s="86"/>
      <c r="S12" s="86">
        <v>2</v>
      </c>
      <c r="T12" s="67"/>
      <c r="U12" s="67">
        <v>3.7735849056603774</v>
      </c>
      <c r="V12" s="67"/>
      <c r="W12" s="86">
        <v>0</v>
      </c>
      <c r="AB12" s="86"/>
      <c r="AC12" s="62" t="s">
        <v>491</v>
      </c>
      <c r="AD12" s="86"/>
      <c r="AE12" s="86">
        <v>0</v>
      </c>
      <c r="AF12" s="86"/>
      <c r="AG12" s="86">
        <v>2</v>
      </c>
      <c r="AH12" s="67"/>
      <c r="AI12" s="67">
        <v>3.7735849056603774</v>
      </c>
      <c r="AJ12" s="67"/>
      <c r="AK12" s="86">
        <v>0</v>
      </c>
      <c r="AP12" s="86"/>
      <c r="AQ12" s="62" t="s">
        <v>491</v>
      </c>
      <c r="AR12" s="86"/>
      <c r="AS12" s="86">
        <v>1</v>
      </c>
      <c r="AT12" s="86"/>
      <c r="AU12" s="86">
        <v>2</v>
      </c>
      <c r="AV12" s="67"/>
      <c r="AW12" s="67">
        <v>3.7735849056603774</v>
      </c>
      <c r="AX12" s="67"/>
      <c r="AY12" s="86">
        <v>50</v>
      </c>
      <c r="BD12" s="86"/>
      <c r="BE12" s="62" t="s">
        <v>491</v>
      </c>
      <c r="BF12" s="86"/>
      <c r="BG12" s="86">
        <v>0</v>
      </c>
      <c r="BH12" s="86"/>
      <c r="BI12" s="86">
        <v>2</v>
      </c>
      <c r="BJ12" s="67"/>
      <c r="BK12" s="67">
        <v>3.7735849056603774</v>
      </c>
      <c r="BL12" s="67"/>
      <c r="BM12" s="86">
        <v>0</v>
      </c>
      <c r="BN12" s="86"/>
      <c r="BO12" s="86"/>
      <c r="BP12" s="86"/>
      <c r="BQ12" s="86"/>
      <c r="BR12" s="86"/>
      <c r="BS12" s="62" t="s">
        <v>491</v>
      </c>
      <c r="BT12" s="86"/>
      <c r="BU12" s="86">
        <v>1</v>
      </c>
      <c r="BV12" s="86"/>
      <c r="BW12" s="86">
        <v>2</v>
      </c>
      <c r="BX12" s="67"/>
      <c r="BY12" s="67">
        <v>3.7735849056603774</v>
      </c>
      <c r="BZ12" s="67"/>
      <c r="CA12" s="86">
        <v>50</v>
      </c>
      <c r="CB12" s="86"/>
      <c r="CC12" s="86"/>
      <c r="CD12" s="86"/>
      <c r="CE12" s="86"/>
      <c r="CF12" s="86"/>
      <c r="CG12" s="62" t="s">
        <v>491</v>
      </c>
      <c r="CH12" s="86"/>
      <c r="CI12" s="86">
        <v>0</v>
      </c>
      <c r="CJ12" s="86"/>
      <c r="CK12" s="86">
        <v>2</v>
      </c>
      <c r="CL12" s="67"/>
      <c r="CM12" s="67">
        <v>3.7735849056603774</v>
      </c>
      <c r="CN12" s="67"/>
      <c r="CO12" s="86">
        <v>0</v>
      </c>
      <c r="CP12" s="86"/>
      <c r="CQ12" s="86"/>
      <c r="CR12" s="86"/>
      <c r="CS12" s="86"/>
      <c r="CT12" s="86"/>
      <c r="CU12" s="62" t="s">
        <v>491</v>
      </c>
      <c r="CV12" s="86"/>
      <c r="CW12" s="86">
        <v>1</v>
      </c>
      <c r="CX12" s="86"/>
      <c r="CY12" s="86">
        <v>2</v>
      </c>
      <c r="CZ12" s="67"/>
      <c r="DA12" s="67">
        <v>3.7735849056603774</v>
      </c>
      <c r="DB12" s="67"/>
      <c r="DC12" s="86">
        <v>50</v>
      </c>
      <c r="DD12" s="86"/>
      <c r="DE12" s="86"/>
      <c r="DH12" s="86"/>
      <c r="DI12" s="62" t="s">
        <v>491</v>
      </c>
      <c r="DJ12" s="86"/>
      <c r="DK12" s="86">
        <v>0</v>
      </c>
      <c r="DL12" s="86"/>
      <c r="DM12" s="86">
        <v>2</v>
      </c>
      <c r="DN12" s="67"/>
      <c r="DO12" s="67">
        <v>3.7735849056603774</v>
      </c>
      <c r="DP12" s="67"/>
      <c r="DQ12" s="86">
        <v>0</v>
      </c>
      <c r="DV12" s="86"/>
      <c r="DW12" s="62" t="s">
        <v>491</v>
      </c>
      <c r="DX12" s="86"/>
      <c r="DY12" s="86">
        <v>0</v>
      </c>
      <c r="DZ12" s="86"/>
      <c r="EA12" s="86">
        <v>2</v>
      </c>
      <c r="EB12" s="67"/>
      <c r="EC12" s="67">
        <v>3.7735849056603774</v>
      </c>
      <c r="ED12" s="67"/>
      <c r="EE12" s="86">
        <v>0</v>
      </c>
      <c r="EJ12" s="86"/>
      <c r="EK12" s="62" t="s">
        <v>491</v>
      </c>
      <c r="EL12" s="86"/>
      <c r="EM12" s="86">
        <v>0</v>
      </c>
      <c r="EN12" s="86"/>
      <c r="EO12" s="86">
        <v>2</v>
      </c>
      <c r="EP12" s="67"/>
      <c r="EQ12" s="67">
        <v>3.7735849056603774</v>
      </c>
      <c r="ER12" s="67"/>
      <c r="ES12" s="86">
        <v>0</v>
      </c>
      <c r="EX12" s="86"/>
      <c r="EY12" s="62" t="s">
        <v>491</v>
      </c>
      <c r="EZ12" s="86"/>
      <c r="FA12" s="86">
        <v>0</v>
      </c>
      <c r="FB12" s="86"/>
      <c r="FC12" s="86">
        <v>2</v>
      </c>
      <c r="FD12" s="67"/>
      <c r="FE12" s="67">
        <v>3.7735849056603774</v>
      </c>
      <c r="FF12" s="67"/>
      <c r="FG12" s="86">
        <v>0</v>
      </c>
      <c r="FL12" s="86"/>
      <c r="FM12" s="62" t="s">
        <v>491</v>
      </c>
      <c r="FN12" s="86"/>
      <c r="FO12" s="86">
        <v>1</v>
      </c>
      <c r="FP12" s="86"/>
      <c r="FQ12" s="86">
        <v>2</v>
      </c>
      <c r="FR12" s="67"/>
      <c r="FS12" s="67">
        <v>3.7735849056603774</v>
      </c>
      <c r="FT12" s="67"/>
      <c r="FU12" s="86">
        <v>50</v>
      </c>
      <c r="FZ12" s="86"/>
      <c r="GA12" s="62" t="s">
        <v>491</v>
      </c>
      <c r="GB12" s="86"/>
      <c r="GC12" s="86">
        <v>0</v>
      </c>
      <c r="GD12" s="86"/>
      <c r="GE12" s="86">
        <v>2</v>
      </c>
      <c r="GF12" s="67"/>
      <c r="GG12" s="67">
        <v>3.7735849056603774</v>
      </c>
      <c r="GH12" s="67"/>
      <c r="GI12" s="86">
        <v>0</v>
      </c>
      <c r="GN12" s="86"/>
      <c r="GO12" s="62" t="s">
        <v>491</v>
      </c>
      <c r="GP12" s="86"/>
      <c r="GQ12" s="86">
        <v>1</v>
      </c>
      <c r="GR12" s="86"/>
      <c r="GS12" s="86">
        <v>2</v>
      </c>
      <c r="GT12" s="67"/>
      <c r="GU12" s="67">
        <v>3.7735849056603774</v>
      </c>
      <c r="GV12" s="67"/>
      <c r="GW12" s="86">
        <v>50</v>
      </c>
      <c r="HB12" s="86"/>
      <c r="HC12" s="62" t="s">
        <v>491</v>
      </c>
      <c r="HD12" s="86"/>
      <c r="HE12" s="86">
        <v>0</v>
      </c>
      <c r="HF12" s="86"/>
      <c r="HG12" s="86">
        <v>2</v>
      </c>
      <c r="HH12" s="67"/>
      <c r="HI12" s="67">
        <v>3.7735849056603774</v>
      </c>
      <c r="HJ12" s="67"/>
      <c r="HK12" s="86">
        <v>0</v>
      </c>
      <c r="HP12" s="86"/>
      <c r="HQ12" s="62" t="s">
        <v>491</v>
      </c>
      <c r="HR12" s="86"/>
      <c r="HS12" s="86">
        <v>1</v>
      </c>
      <c r="HT12" s="86"/>
      <c r="HU12" s="86">
        <v>2</v>
      </c>
      <c r="HV12" s="67"/>
      <c r="HW12" s="67">
        <v>3.7735849056603774</v>
      </c>
      <c r="HX12" s="67"/>
      <c r="HY12" s="86">
        <v>50</v>
      </c>
      <c r="ID12" s="86"/>
      <c r="IE12" s="62" t="s">
        <v>491</v>
      </c>
      <c r="IF12" s="86"/>
      <c r="IG12" s="86">
        <v>0</v>
      </c>
      <c r="IH12" s="86"/>
      <c r="II12" s="86">
        <v>2</v>
      </c>
      <c r="IJ12" s="67"/>
      <c r="IK12" s="67">
        <v>3.7735849056603774</v>
      </c>
      <c r="IL12" s="67"/>
      <c r="IM12" s="86">
        <v>0</v>
      </c>
      <c r="IR12" s="86"/>
      <c r="IS12" s="62" t="s">
        <v>491</v>
      </c>
      <c r="IT12" s="86"/>
      <c r="IU12" s="86">
        <v>0</v>
      </c>
      <c r="IV12" s="86"/>
      <c r="IW12" s="86">
        <v>2</v>
      </c>
      <c r="IX12" s="67"/>
      <c r="IY12" s="67">
        <v>3.7735849056603774</v>
      </c>
      <c r="IZ12" s="67"/>
      <c r="JA12" s="86">
        <v>0</v>
      </c>
      <c r="JF12" s="86"/>
      <c r="JG12" s="62" t="s">
        <v>491</v>
      </c>
      <c r="JH12" s="86"/>
      <c r="JI12" s="86">
        <v>1</v>
      </c>
      <c r="JJ12" s="86"/>
      <c r="JK12" s="86">
        <v>2</v>
      </c>
      <c r="JL12" s="67"/>
      <c r="JM12" s="67">
        <v>3.7735849056603774</v>
      </c>
      <c r="JN12" s="67"/>
      <c r="JO12" s="86">
        <v>50</v>
      </c>
      <c r="JT12" s="86"/>
      <c r="JU12" s="62" t="s">
        <v>491</v>
      </c>
      <c r="JV12" s="86"/>
      <c r="JW12" s="86">
        <v>1</v>
      </c>
      <c r="JX12" s="86"/>
      <c r="JY12" s="86">
        <v>2</v>
      </c>
      <c r="JZ12" s="67"/>
      <c r="KA12" s="67">
        <v>3.7735849056603774</v>
      </c>
      <c r="KB12" s="67"/>
      <c r="KC12" s="86">
        <v>50</v>
      </c>
      <c r="KH12" s="86"/>
      <c r="KI12" s="62" t="s">
        <v>491</v>
      </c>
      <c r="KJ12" s="86"/>
      <c r="KK12" s="86">
        <v>0</v>
      </c>
      <c r="KL12" s="86"/>
      <c r="KM12" s="86">
        <v>2</v>
      </c>
      <c r="KN12" s="67"/>
      <c r="KO12" s="67">
        <v>3.7735849056603774</v>
      </c>
      <c r="KP12" s="67"/>
      <c r="KQ12" s="86">
        <v>0</v>
      </c>
      <c r="KV12" s="86"/>
      <c r="KW12" s="62" t="s">
        <v>491</v>
      </c>
      <c r="KX12" s="86"/>
      <c r="KY12" s="86">
        <v>0</v>
      </c>
      <c r="KZ12" s="86"/>
      <c r="LA12" s="86">
        <v>2</v>
      </c>
      <c r="LB12" s="67"/>
      <c r="LC12" s="67">
        <v>3.7735849056603774</v>
      </c>
      <c r="LD12" s="67"/>
      <c r="LE12" s="86">
        <v>0</v>
      </c>
      <c r="LJ12" s="86"/>
      <c r="LK12" s="62" t="s">
        <v>491</v>
      </c>
      <c r="LL12" s="86"/>
      <c r="LM12" s="86">
        <v>1</v>
      </c>
      <c r="LN12" s="86"/>
      <c r="LO12" s="86">
        <v>2</v>
      </c>
      <c r="LP12" s="67"/>
      <c r="LQ12" s="67">
        <v>3.7735849056603774</v>
      </c>
      <c r="LR12" s="67"/>
      <c r="LS12" s="86">
        <v>50</v>
      </c>
      <c r="LX12" s="86"/>
      <c r="LY12" s="62" t="s">
        <v>491</v>
      </c>
      <c r="LZ12" s="86"/>
      <c r="MA12" s="86">
        <v>0</v>
      </c>
      <c r="MB12" s="86"/>
      <c r="MC12" s="86">
        <v>2</v>
      </c>
      <c r="MD12" s="67"/>
      <c r="ME12" s="67">
        <v>3.7735849056603774</v>
      </c>
      <c r="MF12" s="67"/>
      <c r="MG12" s="86">
        <v>0</v>
      </c>
      <c r="ML12" s="86"/>
      <c r="MM12" s="62" t="s">
        <v>491</v>
      </c>
      <c r="MN12" s="86"/>
      <c r="MO12" s="86">
        <v>0</v>
      </c>
      <c r="MP12" s="86"/>
      <c r="MQ12" s="86">
        <v>2</v>
      </c>
      <c r="MR12" s="67"/>
      <c r="MS12" s="67">
        <v>3.7735849056603774</v>
      </c>
      <c r="MT12" s="67"/>
      <c r="MU12" s="86">
        <v>0</v>
      </c>
      <c r="MZ12" s="86"/>
      <c r="NA12" s="62" t="s">
        <v>491</v>
      </c>
      <c r="NB12" s="86"/>
      <c r="NC12" s="86">
        <v>0</v>
      </c>
      <c r="ND12" s="86"/>
      <c r="NE12" s="86">
        <v>2</v>
      </c>
      <c r="NF12" s="67"/>
      <c r="NG12" s="67">
        <v>3.7735849056603774</v>
      </c>
      <c r="NH12" s="67"/>
      <c r="NI12" s="86">
        <v>0</v>
      </c>
      <c r="NN12" s="86"/>
      <c r="NO12" s="62" t="s">
        <v>491</v>
      </c>
      <c r="NP12" s="86"/>
      <c r="NQ12" s="86">
        <v>1</v>
      </c>
      <c r="NR12" s="86"/>
      <c r="NS12" s="86">
        <v>3</v>
      </c>
      <c r="NT12" s="67"/>
      <c r="NU12" s="67">
        <v>5.7692307692307692</v>
      </c>
      <c r="NV12" s="67"/>
      <c r="NW12" s="86">
        <v>33.333333333333329</v>
      </c>
      <c r="OB12" s="86"/>
      <c r="OC12" s="62" t="s">
        <v>491</v>
      </c>
      <c r="OD12" s="86"/>
      <c r="OE12" s="86">
        <v>3</v>
      </c>
      <c r="OF12" s="86"/>
      <c r="OG12" s="86">
        <v>3</v>
      </c>
      <c r="OH12" s="67"/>
      <c r="OI12" s="67">
        <v>5.7692307692307692</v>
      </c>
      <c r="OJ12" s="67"/>
      <c r="OK12" s="86">
        <v>100</v>
      </c>
      <c r="OP12" s="86"/>
      <c r="OQ12" s="62" t="s">
        <v>491</v>
      </c>
      <c r="OR12" s="86"/>
      <c r="OS12" s="86">
        <v>1</v>
      </c>
      <c r="OT12" s="86"/>
      <c r="OU12" s="86">
        <v>3</v>
      </c>
      <c r="OV12" s="67"/>
      <c r="OW12" s="67">
        <v>5.7692307692307692</v>
      </c>
      <c r="OX12" s="67"/>
      <c r="OY12" s="86">
        <v>33.333333333333329</v>
      </c>
      <c r="PD12" s="86"/>
      <c r="PE12" s="62" t="s">
        <v>491</v>
      </c>
      <c r="PF12" s="86"/>
      <c r="PG12" s="86">
        <v>1</v>
      </c>
      <c r="PH12" s="86"/>
      <c r="PI12" s="86">
        <v>3</v>
      </c>
      <c r="PJ12" s="67"/>
      <c r="PK12" s="67">
        <v>5.7692307692307692</v>
      </c>
      <c r="PL12" s="67"/>
      <c r="PM12" s="86">
        <v>33.333333333333329</v>
      </c>
      <c r="PR12" s="86"/>
      <c r="PS12" s="62" t="s">
        <v>491</v>
      </c>
      <c r="PT12" s="86"/>
      <c r="PU12" s="86">
        <v>2</v>
      </c>
      <c r="PV12" s="86"/>
      <c r="PW12" s="86">
        <v>3</v>
      </c>
      <c r="PX12" s="67"/>
      <c r="PY12" s="67">
        <v>5.7692307692307692</v>
      </c>
      <c r="PZ12" s="67"/>
      <c r="QA12" s="86">
        <v>66.666666666666657</v>
      </c>
      <c r="QF12" s="86"/>
      <c r="QG12" s="62" t="s">
        <v>491</v>
      </c>
      <c r="QH12" s="86"/>
      <c r="QI12" s="86">
        <v>2</v>
      </c>
      <c r="QJ12" s="86"/>
      <c r="QK12" s="86">
        <v>3</v>
      </c>
      <c r="QL12" s="67"/>
      <c r="QM12" s="67">
        <v>5.7692307692307692</v>
      </c>
      <c r="QN12" s="67"/>
      <c r="QO12" s="86">
        <v>66.666666666666657</v>
      </c>
      <c r="QT12" s="86"/>
      <c r="QU12" s="62" t="s">
        <v>491</v>
      </c>
      <c r="QV12" s="86"/>
      <c r="QW12" s="86">
        <v>1</v>
      </c>
      <c r="QX12" s="86"/>
      <c r="QY12" s="86">
        <v>3</v>
      </c>
      <c r="QZ12" s="67"/>
      <c r="RA12" s="67">
        <v>5.7692307692307692</v>
      </c>
      <c r="RB12" s="67"/>
      <c r="RC12" s="86">
        <v>33.333333333333329</v>
      </c>
      <c r="RH12" s="86"/>
      <c r="RI12" s="62" t="s">
        <v>491</v>
      </c>
      <c r="RJ12" s="86"/>
      <c r="RK12" s="86">
        <v>2</v>
      </c>
      <c r="RL12" s="86"/>
      <c r="RM12" s="86">
        <v>3</v>
      </c>
      <c r="RN12" s="67"/>
      <c r="RO12" s="67">
        <v>5.7692307692307692</v>
      </c>
      <c r="RP12" s="67"/>
      <c r="RQ12" s="86">
        <v>66.666666666666657</v>
      </c>
      <c r="RV12" s="86"/>
      <c r="RW12" s="62" t="s">
        <v>491</v>
      </c>
      <c r="RX12" s="86"/>
      <c r="RY12" s="86">
        <v>2</v>
      </c>
      <c r="RZ12" s="86"/>
      <c r="SA12" s="86">
        <v>3</v>
      </c>
      <c r="SB12" s="67"/>
      <c r="SC12" s="67">
        <v>5.7692307692307692</v>
      </c>
      <c r="SD12" s="67"/>
      <c r="SE12" s="86">
        <v>66.666666666666657</v>
      </c>
      <c r="SJ12" s="86"/>
      <c r="SK12" s="62" t="s">
        <v>491</v>
      </c>
      <c r="SL12" s="86"/>
      <c r="SM12" s="86">
        <v>1</v>
      </c>
      <c r="SN12" s="86"/>
      <c r="SO12" s="86">
        <v>3</v>
      </c>
      <c r="SP12" s="67"/>
      <c r="SQ12" s="67">
        <v>5.7692307692307692</v>
      </c>
      <c r="SR12" s="67"/>
      <c r="SS12" s="86">
        <v>33.333333333333329</v>
      </c>
      <c r="SX12" s="86"/>
      <c r="SY12" s="62" t="s">
        <v>491</v>
      </c>
      <c r="SZ12" s="86"/>
      <c r="TA12" s="86">
        <v>0</v>
      </c>
      <c r="TB12" s="86"/>
      <c r="TC12" s="86">
        <v>3</v>
      </c>
      <c r="TD12" s="67"/>
      <c r="TE12" s="67">
        <v>5.7692307692307692</v>
      </c>
      <c r="TF12" s="67"/>
      <c r="TG12" s="86">
        <v>0</v>
      </c>
      <c r="TL12" s="86"/>
      <c r="TM12" s="62" t="s">
        <v>491</v>
      </c>
      <c r="TN12" s="86"/>
      <c r="TO12" s="86">
        <v>1</v>
      </c>
      <c r="TP12" s="86"/>
      <c r="TQ12" s="86">
        <v>3</v>
      </c>
      <c r="TR12" s="67"/>
      <c r="TS12" s="67">
        <v>5.7692307692307692</v>
      </c>
      <c r="TT12" s="67"/>
      <c r="TU12" s="86">
        <v>33.333333333333329</v>
      </c>
      <c r="TZ12" s="86"/>
      <c r="UA12" s="62" t="s">
        <v>491</v>
      </c>
      <c r="UB12" s="86"/>
      <c r="UC12" s="86">
        <v>1</v>
      </c>
      <c r="UD12" s="86"/>
      <c r="UE12" s="86">
        <v>3</v>
      </c>
      <c r="UF12" s="67"/>
      <c r="UG12" s="67">
        <v>5.7692307692307692</v>
      </c>
      <c r="UH12" s="67"/>
      <c r="UI12" s="86">
        <v>33.333333333333329</v>
      </c>
      <c r="UN12" s="86"/>
      <c r="UO12" s="62" t="s">
        <v>491</v>
      </c>
      <c r="UP12" s="86"/>
      <c r="UQ12" s="86">
        <v>1</v>
      </c>
      <c r="UR12" s="86"/>
      <c r="US12" s="86">
        <v>3</v>
      </c>
      <c r="UT12" s="67"/>
      <c r="UU12" s="67">
        <v>5.7692307692307692</v>
      </c>
      <c r="UV12" s="67"/>
      <c r="UW12" s="86">
        <v>33.333333333333329</v>
      </c>
      <c r="VB12" s="86"/>
      <c r="VC12" s="62" t="s">
        <v>491</v>
      </c>
      <c r="VD12" s="86"/>
      <c r="VE12" s="86">
        <v>3</v>
      </c>
      <c r="VF12" s="86"/>
      <c r="VG12" s="86">
        <v>3</v>
      </c>
      <c r="VH12" s="67"/>
      <c r="VI12" s="67">
        <v>5.7692307692307692</v>
      </c>
      <c r="VJ12" s="67"/>
      <c r="VK12" s="86">
        <v>100</v>
      </c>
      <c r="VP12" s="86"/>
      <c r="VQ12" s="62" t="s">
        <v>491</v>
      </c>
      <c r="VR12" s="86"/>
      <c r="VS12" s="86">
        <v>1</v>
      </c>
      <c r="VT12" s="86"/>
      <c r="VU12" s="86">
        <v>3</v>
      </c>
      <c r="VV12" s="67"/>
      <c r="VW12" s="67">
        <v>5.7692307692307692</v>
      </c>
      <c r="VX12" s="67"/>
      <c r="VY12" s="86">
        <v>33.333333333333329</v>
      </c>
      <c r="WD12" s="86"/>
      <c r="WE12" s="62" t="s">
        <v>491</v>
      </c>
      <c r="WF12" s="86"/>
      <c r="WG12" s="86">
        <v>1</v>
      </c>
      <c r="WH12" s="86"/>
      <c r="WI12" s="86">
        <v>3</v>
      </c>
      <c r="WJ12" s="67"/>
      <c r="WK12" s="67">
        <v>5.7692307692307692</v>
      </c>
      <c r="WL12" s="67"/>
      <c r="WM12" s="86">
        <v>33.333333333333329</v>
      </c>
      <c r="WR12" s="86"/>
      <c r="WS12" s="62" t="s">
        <v>491</v>
      </c>
      <c r="WT12" s="86"/>
      <c r="WU12" s="86">
        <v>1</v>
      </c>
      <c r="WV12" s="86"/>
      <c r="WW12" s="86">
        <v>3</v>
      </c>
      <c r="WX12" s="67"/>
      <c r="WY12" s="67">
        <v>5.7692307692307692</v>
      </c>
      <c r="WZ12" s="67"/>
      <c r="XA12" s="86">
        <v>33.333333333333329</v>
      </c>
      <c r="XF12" s="86"/>
      <c r="XG12" s="62" t="s">
        <v>491</v>
      </c>
      <c r="XH12" s="86"/>
      <c r="XI12" s="86">
        <v>1</v>
      </c>
      <c r="XJ12" s="86"/>
      <c r="XK12" s="86">
        <v>3</v>
      </c>
      <c r="XL12" s="67"/>
      <c r="XM12" s="67">
        <v>5.7692307692307692</v>
      </c>
      <c r="XN12" s="67"/>
      <c r="XO12" s="86">
        <v>33.333333333333329</v>
      </c>
      <c r="XT12" s="86"/>
      <c r="XU12" s="62" t="s">
        <v>491</v>
      </c>
      <c r="XV12" s="86"/>
      <c r="XW12" s="86">
        <v>1</v>
      </c>
      <c r="XX12" s="86"/>
      <c r="XY12" s="86">
        <v>3</v>
      </c>
      <c r="XZ12" s="67"/>
      <c r="YA12" s="67">
        <v>5.7692307692307692</v>
      </c>
      <c r="YB12" s="67"/>
      <c r="YC12" s="86">
        <v>33.333333333333329</v>
      </c>
      <c r="YH12" s="86"/>
      <c r="YI12" s="62" t="s">
        <v>491</v>
      </c>
      <c r="YJ12" s="86"/>
      <c r="YK12" s="86">
        <v>2</v>
      </c>
      <c r="YL12" s="86"/>
      <c r="YM12" s="86">
        <v>3</v>
      </c>
      <c r="YN12" s="67"/>
      <c r="YO12" s="67">
        <v>5.7692307692307692</v>
      </c>
      <c r="YP12" s="67"/>
      <c r="YQ12" s="86">
        <v>66.666666666666657</v>
      </c>
      <c r="YV12" s="86"/>
      <c r="YW12" s="62" t="s">
        <v>491</v>
      </c>
      <c r="YX12" s="86"/>
      <c r="YY12" s="86">
        <v>0</v>
      </c>
      <c r="YZ12" s="86"/>
      <c r="ZA12" s="86">
        <v>3</v>
      </c>
      <c r="ZB12" s="67"/>
      <c r="ZC12" s="67">
        <v>5.7692307692307692</v>
      </c>
      <c r="ZD12" s="67"/>
      <c r="ZE12" s="86">
        <v>0</v>
      </c>
      <c r="ZJ12" s="86"/>
      <c r="ZK12" s="62" t="s">
        <v>491</v>
      </c>
      <c r="ZL12" s="86"/>
      <c r="ZM12" s="86">
        <v>3</v>
      </c>
      <c r="ZN12" s="86"/>
      <c r="ZO12" s="86">
        <v>3</v>
      </c>
      <c r="ZP12" s="67"/>
      <c r="ZQ12" s="67">
        <v>5.7692307692307692</v>
      </c>
      <c r="ZR12" s="67"/>
      <c r="ZS12" s="86">
        <v>100</v>
      </c>
      <c r="ZX12" s="86"/>
      <c r="ZY12" s="62" t="s">
        <v>491</v>
      </c>
      <c r="ZZ12" s="86"/>
      <c r="AAA12" s="86">
        <v>0</v>
      </c>
      <c r="AAB12" s="86"/>
      <c r="AAC12" s="86">
        <v>3</v>
      </c>
      <c r="AAD12" s="67"/>
      <c r="AAE12" s="67">
        <v>5.7692307692307692</v>
      </c>
      <c r="AAF12" s="67"/>
      <c r="AAG12" s="86">
        <v>0</v>
      </c>
      <c r="AAL12" s="86"/>
      <c r="AAM12" s="62" t="s">
        <v>491</v>
      </c>
      <c r="AAN12" s="86"/>
      <c r="AAO12" s="86">
        <v>2</v>
      </c>
      <c r="AAP12" s="86"/>
      <c r="AAQ12" s="86">
        <v>3</v>
      </c>
      <c r="AAR12" s="67"/>
      <c r="AAS12" s="67">
        <v>5.7692307692307692</v>
      </c>
      <c r="AAT12" s="67"/>
      <c r="AAU12" s="86">
        <v>66.666666666666657</v>
      </c>
      <c r="AAZ12" s="86"/>
      <c r="ABA12" s="62" t="s">
        <v>491</v>
      </c>
      <c r="ABB12" s="86"/>
      <c r="ABC12" s="86">
        <v>1</v>
      </c>
      <c r="ABD12" s="86"/>
      <c r="ABE12" s="86">
        <v>3</v>
      </c>
      <c r="ABF12" s="67"/>
      <c r="ABG12" s="67">
        <v>5.7692307692307692</v>
      </c>
      <c r="ABH12" s="67"/>
      <c r="ABI12" s="86">
        <v>33.333333333333329</v>
      </c>
      <c r="ABN12" s="86"/>
      <c r="ABO12" s="62" t="s">
        <v>491</v>
      </c>
      <c r="ABP12" s="86"/>
      <c r="ABQ12" s="86">
        <v>0</v>
      </c>
      <c r="ABR12" s="86"/>
      <c r="ABS12" s="86">
        <v>3</v>
      </c>
      <c r="ABT12" s="67"/>
      <c r="ABU12" s="67">
        <v>5.7692307692307692</v>
      </c>
      <c r="ABV12" s="67"/>
      <c r="ABW12" s="86">
        <v>0</v>
      </c>
      <c r="ACB12" s="86"/>
      <c r="ACC12" s="62" t="s">
        <v>491</v>
      </c>
      <c r="ACD12" s="86"/>
      <c r="ACE12" s="86">
        <v>3</v>
      </c>
      <c r="ACF12" s="86"/>
      <c r="ACG12" s="86">
        <v>3</v>
      </c>
      <c r="ACH12" s="67"/>
      <c r="ACI12" s="67">
        <v>5.5555555555555554</v>
      </c>
      <c r="ACJ12" s="67"/>
      <c r="ACK12" s="86">
        <v>100</v>
      </c>
      <c r="ACP12" s="86"/>
      <c r="ACQ12" s="62" t="s">
        <v>491</v>
      </c>
      <c r="ACR12" s="86"/>
      <c r="ACS12" s="86">
        <v>1</v>
      </c>
      <c r="ACT12" s="86"/>
      <c r="ACU12" s="86">
        <v>3</v>
      </c>
      <c r="ACV12" s="67"/>
      <c r="ACW12" s="67">
        <v>5.5555555555555554</v>
      </c>
      <c r="ACX12" s="67"/>
      <c r="ACY12" s="86">
        <v>33.333333333333329</v>
      </c>
      <c r="ADD12" s="86"/>
      <c r="ADE12" s="62" t="s">
        <v>491</v>
      </c>
      <c r="ADF12" s="86"/>
      <c r="ADG12" s="86">
        <v>3</v>
      </c>
      <c r="ADH12" s="86"/>
      <c r="ADI12" s="86">
        <v>3</v>
      </c>
      <c r="ADJ12" s="67"/>
      <c r="ADK12" s="67">
        <v>5.5555555555555554</v>
      </c>
      <c r="ADL12" s="67"/>
      <c r="ADM12" s="86">
        <v>100</v>
      </c>
      <c r="ADR12" s="86"/>
      <c r="ADS12" s="62" t="s">
        <v>491</v>
      </c>
      <c r="ADT12" s="86"/>
      <c r="ADU12" s="86">
        <v>2</v>
      </c>
      <c r="ADV12" s="86"/>
      <c r="ADW12" s="86">
        <v>3</v>
      </c>
      <c r="ADX12" s="67"/>
      <c r="ADY12" s="67">
        <v>5.5555555555555554</v>
      </c>
      <c r="ADZ12" s="67"/>
      <c r="AEA12" s="86">
        <v>66.666666666666657</v>
      </c>
      <c r="AEF12" s="86"/>
      <c r="AEG12" s="62" t="s">
        <v>491</v>
      </c>
      <c r="AEH12" s="86"/>
      <c r="AEI12" s="86">
        <v>2</v>
      </c>
      <c r="AEJ12" s="86"/>
      <c r="AEK12" s="86">
        <v>3</v>
      </c>
      <c r="AEL12" s="67"/>
      <c r="AEM12" s="67">
        <v>5.5555555555555554</v>
      </c>
      <c r="AEN12" s="67"/>
      <c r="AEO12" s="86">
        <v>66.666666666666657</v>
      </c>
      <c r="AET12" s="86"/>
      <c r="AEU12" s="62" t="s">
        <v>491</v>
      </c>
      <c r="AEV12" s="86"/>
      <c r="AEW12" s="86">
        <v>2</v>
      </c>
      <c r="AEX12" s="86"/>
      <c r="AEY12" s="86">
        <v>3</v>
      </c>
      <c r="AEZ12" s="67"/>
      <c r="AFA12" s="67">
        <v>5.5555555555555554</v>
      </c>
      <c r="AFB12" s="67"/>
      <c r="AFC12" s="86">
        <v>66.666666666666657</v>
      </c>
      <c r="AFH12" s="86"/>
      <c r="AFI12" s="62" t="s">
        <v>491</v>
      </c>
      <c r="AFJ12" s="86"/>
      <c r="AFK12" s="86">
        <v>1</v>
      </c>
      <c r="AFL12" s="86"/>
      <c r="AFM12" s="86">
        <v>3</v>
      </c>
      <c r="AFN12" s="67"/>
      <c r="AFO12" s="67">
        <v>5.5555555555555554</v>
      </c>
      <c r="AFP12" s="67"/>
      <c r="AFQ12" s="86">
        <v>33.333333333333329</v>
      </c>
      <c r="AFV12" s="86"/>
      <c r="AFW12" s="62" t="s">
        <v>491</v>
      </c>
      <c r="AFX12" s="86"/>
      <c r="AFY12" s="86">
        <v>2</v>
      </c>
      <c r="AFZ12" s="86"/>
      <c r="AGA12" s="86">
        <v>3</v>
      </c>
      <c r="AGB12" s="67"/>
      <c r="AGC12" s="67">
        <v>5.5555555555555554</v>
      </c>
      <c r="AGD12" s="67"/>
      <c r="AGE12" s="86">
        <v>66.666666666666657</v>
      </c>
      <c r="AGJ12" s="86"/>
      <c r="AGK12" s="62" t="s">
        <v>491</v>
      </c>
      <c r="AGL12" s="86"/>
      <c r="AGM12" s="86">
        <v>3</v>
      </c>
      <c r="AGN12" s="86"/>
      <c r="AGO12" s="86">
        <v>3</v>
      </c>
      <c r="AGP12" s="67"/>
      <c r="AGQ12" s="67">
        <v>5.5555555555555554</v>
      </c>
      <c r="AGR12" s="67"/>
      <c r="AGS12" s="86">
        <v>100</v>
      </c>
      <c r="AGX12" s="86"/>
      <c r="AGY12" s="62" t="s">
        <v>491</v>
      </c>
      <c r="AGZ12" s="86"/>
      <c r="AHA12" s="86">
        <v>1</v>
      </c>
      <c r="AHB12" s="86"/>
      <c r="AHC12" s="86">
        <v>3</v>
      </c>
      <c r="AHD12" s="67"/>
      <c r="AHE12" s="67">
        <v>5.5555555555555554</v>
      </c>
      <c r="AHF12" s="67"/>
      <c r="AHG12" s="86">
        <v>33.333333333333329</v>
      </c>
      <c r="AHL12" s="86"/>
      <c r="AHM12" s="62" t="s">
        <v>491</v>
      </c>
      <c r="AHN12" s="86"/>
      <c r="AHO12" s="86">
        <v>1</v>
      </c>
      <c r="AHP12" s="86"/>
      <c r="AHQ12" s="86">
        <v>3</v>
      </c>
      <c r="AHR12" s="67"/>
      <c r="AHS12" s="67">
        <v>5.5555555555555554</v>
      </c>
      <c r="AHT12" s="67"/>
      <c r="AHU12" s="86">
        <v>33.333333333333329</v>
      </c>
      <c r="AHZ12" s="86"/>
      <c r="AIA12" s="62" t="s">
        <v>491</v>
      </c>
      <c r="AIB12" s="86"/>
      <c r="AIC12" s="86">
        <v>1</v>
      </c>
      <c r="AID12" s="86"/>
      <c r="AIE12" s="86">
        <v>3</v>
      </c>
      <c r="AIF12" s="67"/>
      <c r="AIG12" s="67">
        <v>5.5555555555555554</v>
      </c>
      <c r="AIH12" s="67"/>
      <c r="AII12" s="86">
        <v>33.333333333333329</v>
      </c>
      <c r="AIN12" s="86"/>
      <c r="AIO12" s="62" t="s">
        <v>491</v>
      </c>
      <c r="AIP12" s="86"/>
      <c r="AIQ12" s="86">
        <v>2</v>
      </c>
      <c r="AIR12" s="86"/>
      <c r="AIS12" s="86">
        <v>3</v>
      </c>
      <c r="AIT12" s="67"/>
      <c r="AIU12" s="67">
        <v>5.5555555555555554</v>
      </c>
      <c r="AIV12" s="67"/>
      <c r="AIW12" s="86">
        <v>66.666666666666657</v>
      </c>
      <c r="AJB12" s="86"/>
      <c r="AJC12" s="62" t="s">
        <v>491</v>
      </c>
      <c r="AJD12" s="86"/>
      <c r="AJE12" s="86">
        <v>1</v>
      </c>
      <c r="AJF12" s="86"/>
      <c r="AJG12" s="86">
        <v>3</v>
      </c>
      <c r="AJH12" s="67"/>
      <c r="AJI12" s="67">
        <v>5.5555555555555554</v>
      </c>
      <c r="AJJ12" s="67"/>
      <c r="AJK12" s="86">
        <v>33.333333333333329</v>
      </c>
      <c r="AJP12" s="86"/>
      <c r="AJQ12" s="62" t="s">
        <v>491</v>
      </c>
      <c r="AJR12" s="86"/>
      <c r="AJS12" s="86">
        <v>1</v>
      </c>
      <c r="AJT12" s="86"/>
      <c r="AJU12" s="86">
        <v>3</v>
      </c>
      <c r="AJV12" s="67"/>
      <c r="AJW12" s="67">
        <v>5.5555555555555554</v>
      </c>
      <c r="AJX12" s="67"/>
      <c r="AJY12" s="86">
        <v>33.333333333333329</v>
      </c>
      <c r="AKD12" s="86"/>
      <c r="AKE12" s="62" t="s">
        <v>491</v>
      </c>
      <c r="AKF12" s="86"/>
      <c r="AKG12" s="86">
        <v>1</v>
      </c>
      <c r="AKH12" s="86"/>
      <c r="AKI12" s="86">
        <v>3</v>
      </c>
      <c r="AKJ12" s="67"/>
      <c r="AKK12" s="67">
        <v>5.5555555555555554</v>
      </c>
      <c r="AKL12" s="67"/>
      <c r="AKM12" s="86">
        <v>33.333333333333329</v>
      </c>
      <c r="AKR12" s="86"/>
      <c r="AKS12" s="62" t="s">
        <v>491</v>
      </c>
      <c r="AKT12" s="86"/>
      <c r="AKU12" s="86">
        <v>2</v>
      </c>
      <c r="AKV12" s="86"/>
      <c r="AKW12" s="86">
        <v>3</v>
      </c>
      <c r="AKX12" s="67"/>
      <c r="AKY12" s="67">
        <v>5.5555555555555554</v>
      </c>
      <c r="AKZ12" s="67"/>
      <c r="ALA12" s="86">
        <v>66.666666666666657</v>
      </c>
      <c r="ALF12" s="86"/>
      <c r="ALG12" s="62" t="s">
        <v>491</v>
      </c>
      <c r="ALH12" s="86"/>
      <c r="ALI12" s="86">
        <v>3</v>
      </c>
      <c r="ALJ12" s="86"/>
      <c r="ALK12" s="86">
        <v>3</v>
      </c>
      <c r="ALL12" s="67"/>
      <c r="ALM12" s="67">
        <v>5.5555555555555554</v>
      </c>
      <c r="ALN12" s="67"/>
      <c r="ALO12" s="86">
        <v>100</v>
      </c>
      <c r="ALT12" s="86"/>
      <c r="ALU12" s="62" t="s">
        <v>491</v>
      </c>
      <c r="ALV12" s="86"/>
      <c r="ALW12" s="86">
        <v>1</v>
      </c>
      <c r="ALX12" s="86"/>
      <c r="ALY12" s="86">
        <v>3</v>
      </c>
      <c r="ALZ12" s="67"/>
      <c r="AMA12" s="67">
        <v>5.5555555555555554</v>
      </c>
      <c r="AMB12" s="67"/>
      <c r="AMC12" s="86">
        <v>33.333333333333329</v>
      </c>
      <c r="AMH12" s="86"/>
      <c r="AMI12" s="62" t="s">
        <v>491</v>
      </c>
      <c r="AMJ12" s="86"/>
      <c r="AMK12" s="86">
        <v>1</v>
      </c>
      <c r="AML12" s="86"/>
      <c r="AMM12" s="86">
        <v>3</v>
      </c>
      <c r="AMN12" s="67"/>
      <c r="AMO12" s="67">
        <v>5.5555555555555554</v>
      </c>
      <c r="AMP12" s="67"/>
      <c r="AMQ12" s="86">
        <v>33.333333333333329</v>
      </c>
      <c r="AMV12" s="86"/>
      <c r="AMW12" s="62" t="s">
        <v>491</v>
      </c>
      <c r="AMX12" s="86"/>
      <c r="AMY12" s="86">
        <v>1</v>
      </c>
      <c r="AMZ12" s="86"/>
      <c r="ANA12" s="86">
        <v>3</v>
      </c>
      <c r="ANB12" s="67"/>
      <c r="ANC12" s="67">
        <v>5.5555555555555554</v>
      </c>
      <c r="AND12" s="67"/>
      <c r="ANE12" s="86">
        <v>33.333333333333329</v>
      </c>
      <c r="ANJ12" s="86"/>
      <c r="ANK12" s="62" t="s">
        <v>491</v>
      </c>
      <c r="ANL12" s="86"/>
      <c r="ANM12" s="86">
        <v>1</v>
      </c>
      <c r="ANN12" s="86"/>
      <c r="ANO12" s="86">
        <v>3</v>
      </c>
      <c r="ANP12" s="67"/>
      <c r="ANQ12" s="67">
        <v>5.5555555555555554</v>
      </c>
      <c r="ANR12" s="67"/>
      <c r="ANS12" s="86">
        <v>33.333333333333329</v>
      </c>
      <c r="ANX12" s="86"/>
      <c r="ANY12" s="62" t="s">
        <v>491</v>
      </c>
      <c r="ANZ12" s="86"/>
      <c r="AOA12" s="86">
        <v>2</v>
      </c>
      <c r="AOB12" s="86"/>
      <c r="AOC12" s="86">
        <v>3</v>
      </c>
      <c r="AOD12" s="67"/>
      <c r="AOE12" s="67">
        <v>5.5555555555555554</v>
      </c>
      <c r="AOF12" s="67"/>
      <c r="AOG12" s="86">
        <v>66.666666666666657</v>
      </c>
      <c r="AOL12" s="86"/>
      <c r="AOM12" s="62" t="s">
        <v>491</v>
      </c>
      <c r="AON12" s="86"/>
      <c r="AOO12" s="86">
        <v>1</v>
      </c>
      <c r="AOP12" s="86"/>
      <c r="AOQ12" s="86">
        <v>3</v>
      </c>
      <c r="AOR12" s="67"/>
      <c r="AOS12" s="67">
        <v>5.5555555555555554</v>
      </c>
      <c r="AOT12" s="67"/>
      <c r="AOU12" s="86">
        <v>33.333333333333329</v>
      </c>
      <c r="AOZ12" s="86"/>
      <c r="APA12" s="62" t="s">
        <v>491</v>
      </c>
      <c r="APB12" s="86"/>
      <c r="APC12" s="86">
        <v>1</v>
      </c>
      <c r="APD12" s="86"/>
      <c r="APE12" s="86">
        <v>3</v>
      </c>
      <c r="APF12" s="67"/>
      <c r="APG12" s="67">
        <v>5.5555555555555554</v>
      </c>
      <c r="APH12" s="67"/>
      <c r="API12" s="86">
        <v>33.333333333333329</v>
      </c>
      <c r="APN12" s="86"/>
      <c r="APO12" s="62" t="s">
        <v>491</v>
      </c>
      <c r="APP12" s="86"/>
      <c r="APQ12" s="86">
        <v>2</v>
      </c>
      <c r="APR12" s="86"/>
      <c r="APS12" s="86">
        <v>3</v>
      </c>
      <c r="APT12" s="67"/>
      <c r="APU12" s="67">
        <v>5.5555555555555554</v>
      </c>
      <c r="APV12" s="67"/>
      <c r="APW12" s="86">
        <v>66.666666666666657</v>
      </c>
      <c r="AQB12" s="86"/>
      <c r="AQC12" s="62" t="s">
        <v>491</v>
      </c>
      <c r="AQD12" s="86"/>
      <c r="AQE12" s="86">
        <v>1</v>
      </c>
      <c r="AQF12" s="86"/>
      <c r="AQG12" s="86">
        <v>3</v>
      </c>
      <c r="AQH12" s="67"/>
      <c r="AQI12" s="67">
        <v>5.5555555555555554</v>
      </c>
      <c r="AQJ12" s="67"/>
      <c r="AQK12" s="86">
        <v>33.333333333333329</v>
      </c>
      <c r="AQP12" s="86"/>
      <c r="AQQ12" s="62" t="s">
        <v>491</v>
      </c>
      <c r="AQR12" s="86"/>
      <c r="AQS12" s="86">
        <v>1</v>
      </c>
      <c r="AQT12" s="86"/>
      <c r="AQU12" s="86">
        <v>3</v>
      </c>
      <c r="AQV12" s="67"/>
      <c r="AQW12" s="67">
        <v>6.666666666666667</v>
      </c>
      <c r="AQX12" s="67"/>
      <c r="AQY12" s="86">
        <v>33.333333333333329</v>
      </c>
      <c r="ARD12" s="86"/>
      <c r="ARE12" s="62" t="s">
        <v>491</v>
      </c>
      <c r="ARF12" s="86"/>
      <c r="ARG12" s="86">
        <v>1</v>
      </c>
      <c r="ARH12" s="86"/>
      <c r="ARI12" s="86">
        <v>3</v>
      </c>
      <c r="ARJ12" s="67"/>
      <c r="ARK12" s="67">
        <v>6.666666666666667</v>
      </c>
      <c r="ARL12" s="67"/>
      <c r="ARM12" s="86">
        <v>33.333333333333329</v>
      </c>
      <c r="ARR12" s="86"/>
      <c r="ARS12" s="62" t="s">
        <v>491</v>
      </c>
      <c r="ART12" s="86"/>
      <c r="ARU12" s="86">
        <v>1</v>
      </c>
      <c r="ARV12" s="86"/>
      <c r="ARW12" s="86">
        <v>3</v>
      </c>
      <c r="ARX12" s="67"/>
      <c r="ARY12" s="67">
        <v>6.666666666666667</v>
      </c>
      <c r="ARZ12" s="67"/>
      <c r="ASA12" s="86">
        <v>33.333333333333329</v>
      </c>
      <c r="ASF12" s="86"/>
      <c r="ASG12" s="62" t="s">
        <v>491</v>
      </c>
      <c r="ASH12" s="86"/>
      <c r="ASI12" s="86">
        <v>1</v>
      </c>
      <c r="ASJ12" s="86"/>
      <c r="ASK12" s="86">
        <v>3</v>
      </c>
      <c r="ASL12" s="67"/>
      <c r="ASM12" s="67">
        <v>6.666666666666667</v>
      </c>
      <c r="ASN12" s="67"/>
      <c r="ASO12" s="86">
        <v>33.333333333333329</v>
      </c>
      <c r="AST12" s="86"/>
      <c r="ASU12" s="62" t="s">
        <v>491</v>
      </c>
      <c r="ASV12" s="86"/>
      <c r="ASW12" s="86">
        <v>0</v>
      </c>
      <c r="ASX12" s="86"/>
      <c r="ASY12" s="86">
        <v>3</v>
      </c>
      <c r="ASZ12" s="67"/>
      <c r="ATA12" s="67">
        <v>6.666666666666667</v>
      </c>
      <c r="ATB12" s="67"/>
      <c r="ATC12" s="86">
        <v>0</v>
      </c>
      <c r="ATH12" s="86"/>
      <c r="ATI12" s="62" t="s">
        <v>491</v>
      </c>
      <c r="ATJ12" s="86"/>
      <c r="ATK12" s="86">
        <v>1</v>
      </c>
      <c r="ATL12" s="86"/>
      <c r="ATM12" s="86">
        <v>3</v>
      </c>
      <c r="ATN12" s="67"/>
      <c r="ATO12" s="67">
        <v>6.666666666666667</v>
      </c>
      <c r="ATP12" s="67"/>
      <c r="ATQ12" s="86">
        <v>33.333333333333329</v>
      </c>
      <c r="ATV12" s="86"/>
      <c r="ATW12" s="62" t="s">
        <v>491</v>
      </c>
      <c r="ATX12" s="86"/>
      <c r="ATY12" s="86">
        <v>0</v>
      </c>
      <c r="ATZ12" s="86"/>
      <c r="AUA12" s="86">
        <v>3</v>
      </c>
      <c r="AUB12" s="67"/>
      <c r="AUC12" s="67">
        <v>6.666666666666667</v>
      </c>
      <c r="AUD12" s="67"/>
      <c r="AUE12" s="86">
        <v>0</v>
      </c>
      <c r="AUJ12" s="86"/>
      <c r="AUK12" s="62" t="s">
        <v>491</v>
      </c>
      <c r="AUL12" s="86"/>
      <c r="AUM12" s="86">
        <v>0</v>
      </c>
      <c r="AUN12" s="86"/>
      <c r="AUO12" s="86">
        <v>3</v>
      </c>
      <c r="AUP12" s="67"/>
      <c r="AUQ12" s="67">
        <v>6.666666666666667</v>
      </c>
      <c r="AUR12" s="67"/>
      <c r="AUS12" s="86">
        <v>0</v>
      </c>
      <c r="AUX12" s="86"/>
      <c r="AUY12" s="62" t="s">
        <v>491</v>
      </c>
      <c r="AUZ12" s="86"/>
      <c r="AVA12" s="86">
        <v>0</v>
      </c>
      <c r="AVB12" s="86"/>
      <c r="AVC12" s="86">
        <v>3</v>
      </c>
      <c r="AVD12" s="67"/>
      <c r="AVE12" s="67">
        <v>6.666666666666667</v>
      </c>
      <c r="AVF12" s="67"/>
      <c r="AVG12" s="86">
        <v>0</v>
      </c>
      <c r="AVL12" s="86"/>
      <c r="AVM12" s="62" t="s">
        <v>491</v>
      </c>
      <c r="AVN12" s="86"/>
      <c r="AVO12" s="86">
        <v>0</v>
      </c>
      <c r="AVP12" s="86"/>
      <c r="AVQ12" s="86">
        <v>3</v>
      </c>
      <c r="AVR12" s="67"/>
      <c r="AVS12" s="67">
        <v>6.666666666666667</v>
      </c>
      <c r="AVT12" s="67"/>
      <c r="AVU12" s="86">
        <v>0</v>
      </c>
      <c r="AVZ12" s="86"/>
      <c r="AWA12" s="62" t="s">
        <v>491</v>
      </c>
      <c r="AWB12" s="86"/>
      <c r="AWC12" s="86">
        <v>1</v>
      </c>
      <c r="AWD12" s="86"/>
      <c r="AWE12" s="86">
        <v>3</v>
      </c>
      <c r="AWF12" s="67"/>
      <c r="AWG12" s="67">
        <v>6.666666666666667</v>
      </c>
      <c r="AWH12" s="67"/>
      <c r="AWI12" s="86">
        <v>33.333333333333329</v>
      </c>
      <c r="AWN12" s="86"/>
      <c r="AWO12" s="62" t="s">
        <v>491</v>
      </c>
      <c r="AWP12" s="86"/>
      <c r="AWQ12" s="86">
        <v>1</v>
      </c>
      <c r="AWR12" s="86"/>
      <c r="AWS12" s="86">
        <v>3</v>
      </c>
      <c r="AWT12" s="67"/>
      <c r="AWU12" s="67">
        <v>6.666666666666667</v>
      </c>
      <c r="AWV12" s="67"/>
      <c r="AWW12" s="86">
        <v>33.333333333333329</v>
      </c>
      <c r="AXB12" s="86"/>
      <c r="AXC12" s="62" t="s">
        <v>491</v>
      </c>
      <c r="AXD12" s="86"/>
      <c r="AXE12" s="86">
        <v>2</v>
      </c>
      <c r="AXF12" s="86"/>
      <c r="AXG12" s="86">
        <v>3</v>
      </c>
      <c r="AXH12" s="67"/>
      <c r="AXI12" s="67">
        <v>6.666666666666667</v>
      </c>
      <c r="AXJ12" s="67"/>
      <c r="AXK12" s="86">
        <v>66.666666666666657</v>
      </c>
      <c r="AXP12" s="86"/>
      <c r="AXQ12" s="62" t="s">
        <v>491</v>
      </c>
      <c r="AXR12" s="86"/>
      <c r="AXS12" s="86">
        <v>0</v>
      </c>
      <c r="AXT12" s="86"/>
      <c r="AXU12" s="86">
        <v>3</v>
      </c>
      <c r="AXV12" s="67"/>
      <c r="AXW12" s="67">
        <v>6.666666666666667</v>
      </c>
      <c r="AXX12" s="67"/>
      <c r="AXY12" s="86">
        <v>0</v>
      </c>
      <c r="AYD12" s="86"/>
      <c r="AYE12" s="62" t="s">
        <v>491</v>
      </c>
      <c r="AYF12" s="86"/>
      <c r="AYG12" s="86">
        <v>0</v>
      </c>
      <c r="AYH12" s="86"/>
      <c r="AYI12" s="86">
        <v>3</v>
      </c>
      <c r="AYJ12" s="67"/>
      <c r="AYK12" s="67">
        <v>6.666666666666667</v>
      </c>
      <c r="AYL12" s="67"/>
      <c r="AYM12" s="86">
        <v>0</v>
      </c>
      <c r="AYR12" s="86"/>
      <c r="AYS12" s="62" t="s">
        <v>491</v>
      </c>
      <c r="AYT12" s="86"/>
      <c r="AYU12" s="86">
        <v>1</v>
      </c>
      <c r="AYV12" s="86"/>
      <c r="AYW12" s="86">
        <v>3</v>
      </c>
      <c r="AYX12" s="67"/>
      <c r="AYY12" s="67">
        <v>6.666666666666667</v>
      </c>
      <c r="AYZ12" s="67"/>
      <c r="AZA12" s="86">
        <v>33.333333333333329</v>
      </c>
      <c r="AZF12" s="86"/>
      <c r="AZG12" s="62" t="s">
        <v>491</v>
      </c>
      <c r="AZH12" s="86"/>
      <c r="AZI12" s="86">
        <v>1</v>
      </c>
      <c r="AZJ12" s="86"/>
      <c r="AZK12" s="86">
        <v>3</v>
      </c>
      <c r="AZL12" s="67"/>
      <c r="AZM12" s="67">
        <v>6.666666666666667</v>
      </c>
      <c r="AZN12" s="67"/>
      <c r="AZO12" s="86">
        <v>33.333333333333329</v>
      </c>
      <c r="AZT12" s="86"/>
      <c r="AZU12" s="62" t="s">
        <v>491</v>
      </c>
      <c r="AZV12" s="86"/>
      <c r="AZW12" s="86">
        <v>0</v>
      </c>
      <c r="AZX12" s="86"/>
      <c r="AZY12" s="86">
        <v>3</v>
      </c>
      <c r="AZZ12" s="67"/>
      <c r="BAA12" s="67">
        <v>6.666666666666667</v>
      </c>
      <c r="BAB12" s="67"/>
      <c r="BAC12" s="86">
        <v>0</v>
      </c>
      <c r="BAH12" s="86"/>
      <c r="BAI12" s="62" t="s">
        <v>491</v>
      </c>
      <c r="BAJ12" s="86"/>
      <c r="BAK12" s="86">
        <v>0</v>
      </c>
      <c r="BAL12" s="86"/>
      <c r="BAM12" s="86">
        <v>3</v>
      </c>
      <c r="BAN12" s="67"/>
      <c r="BAO12" s="67">
        <v>6.666666666666667</v>
      </c>
      <c r="BAP12" s="67"/>
      <c r="BAQ12" s="86">
        <v>0</v>
      </c>
      <c r="BAV12" s="86"/>
      <c r="BAW12" s="62" t="s">
        <v>491</v>
      </c>
      <c r="BAX12" s="86"/>
      <c r="BAY12" s="86">
        <v>2</v>
      </c>
      <c r="BAZ12" s="86"/>
      <c r="BBA12" s="86">
        <v>3</v>
      </c>
      <c r="BBB12" s="67"/>
      <c r="BBC12" s="67">
        <v>6.666666666666667</v>
      </c>
      <c r="BBD12" s="67"/>
      <c r="BBE12" s="86">
        <v>66.666666666666657</v>
      </c>
      <c r="BBJ12" s="86"/>
      <c r="BBK12" s="62" t="s">
        <v>491</v>
      </c>
      <c r="BBL12" s="86"/>
      <c r="BBM12" s="86">
        <v>1</v>
      </c>
      <c r="BBN12" s="86"/>
      <c r="BBO12" s="86">
        <v>3</v>
      </c>
      <c r="BBP12" s="67"/>
      <c r="BBQ12" s="67">
        <v>6.666666666666667</v>
      </c>
      <c r="BBR12" s="67"/>
      <c r="BBS12" s="86">
        <v>33.333333333333329</v>
      </c>
      <c r="BBX12" s="86"/>
      <c r="BBY12" s="62" t="s">
        <v>491</v>
      </c>
      <c r="BBZ12" s="86"/>
      <c r="BCA12" s="86">
        <v>1</v>
      </c>
      <c r="BCB12" s="86"/>
      <c r="BCC12" s="86">
        <v>3</v>
      </c>
      <c r="BCD12" s="67"/>
      <c r="BCE12" s="67">
        <v>6.666666666666667</v>
      </c>
      <c r="BCF12" s="67"/>
      <c r="BCG12" s="86">
        <v>33.333333333333329</v>
      </c>
      <c r="BCL12" s="86"/>
      <c r="BCM12" s="62" t="s">
        <v>491</v>
      </c>
      <c r="BCN12" s="86"/>
      <c r="BCO12" s="86">
        <v>1</v>
      </c>
      <c r="BCP12" s="86"/>
      <c r="BCQ12" s="86">
        <v>3</v>
      </c>
      <c r="BCR12" s="67"/>
      <c r="BCS12" s="67">
        <v>6.666666666666667</v>
      </c>
      <c r="BCT12" s="67"/>
      <c r="BCU12" s="86">
        <v>33.333333333333329</v>
      </c>
      <c r="BCZ12" s="86"/>
      <c r="BDA12" s="62" t="s">
        <v>491</v>
      </c>
      <c r="BDB12" s="86"/>
      <c r="BDC12" s="86">
        <v>0</v>
      </c>
      <c r="BDD12" s="86"/>
      <c r="BDE12" s="86">
        <v>3</v>
      </c>
      <c r="BDF12" s="67"/>
      <c r="BDG12" s="67">
        <v>6.666666666666667</v>
      </c>
      <c r="BDH12" s="67"/>
      <c r="BDI12" s="86">
        <v>0</v>
      </c>
      <c r="BDN12" s="86"/>
      <c r="BDO12" s="62" t="s">
        <v>491</v>
      </c>
      <c r="BDP12" s="86"/>
      <c r="BDQ12" s="86">
        <v>1</v>
      </c>
      <c r="BDR12" s="86"/>
      <c r="BDS12" s="86">
        <v>3</v>
      </c>
      <c r="BDT12" s="67"/>
      <c r="BDU12" s="67">
        <v>6.666666666666667</v>
      </c>
      <c r="BDV12" s="67"/>
      <c r="BDW12" s="86">
        <v>33.333333333333329</v>
      </c>
      <c r="BEB12" s="86"/>
      <c r="BEC12" s="62" t="s">
        <v>491</v>
      </c>
      <c r="BED12" s="86"/>
      <c r="BEE12" s="86">
        <v>1</v>
      </c>
      <c r="BEF12" s="86"/>
      <c r="BEG12" s="86">
        <v>3</v>
      </c>
      <c r="BEH12" s="67"/>
      <c r="BEI12" s="67">
        <v>6.666666666666667</v>
      </c>
      <c r="BEJ12" s="67"/>
      <c r="BEK12" s="86">
        <v>33.333333333333329</v>
      </c>
      <c r="BEP12" s="86"/>
      <c r="BEQ12" s="62" t="s">
        <v>491</v>
      </c>
      <c r="BER12" s="86"/>
      <c r="BES12" s="86">
        <v>0</v>
      </c>
      <c r="BET12" s="86"/>
      <c r="BEU12" s="86">
        <v>2</v>
      </c>
      <c r="BEV12" s="67"/>
      <c r="BEW12" s="67">
        <v>4.4444444444444446</v>
      </c>
      <c r="BEX12" s="67"/>
      <c r="BEY12" s="86">
        <v>0</v>
      </c>
      <c r="BFD12" s="86"/>
      <c r="BFE12" s="62" t="s">
        <v>491</v>
      </c>
      <c r="BFF12" s="86"/>
      <c r="BFG12" s="86">
        <v>0</v>
      </c>
      <c r="BFH12" s="86"/>
      <c r="BFI12" s="86">
        <v>2</v>
      </c>
      <c r="BFJ12" s="67"/>
      <c r="BFK12" s="67">
        <v>4.4444444444444446</v>
      </c>
      <c r="BFL12" s="67"/>
      <c r="BFM12" s="86">
        <v>0</v>
      </c>
      <c r="BFR12" s="86"/>
      <c r="BFS12" s="62" t="s">
        <v>491</v>
      </c>
      <c r="BFT12" s="86"/>
      <c r="BFU12" s="86">
        <v>2</v>
      </c>
      <c r="BFV12" s="86"/>
      <c r="BFW12" s="86">
        <v>2</v>
      </c>
      <c r="BFX12" s="67"/>
      <c r="BFY12" s="67">
        <v>4.4444444444444446</v>
      </c>
      <c r="BFZ12" s="67"/>
      <c r="BGA12" s="86">
        <v>100</v>
      </c>
      <c r="BGF12" s="86"/>
      <c r="BGG12" s="62" t="s">
        <v>491</v>
      </c>
      <c r="BGH12" s="86"/>
      <c r="BGI12" s="86">
        <v>2</v>
      </c>
      <c r="BGJ12" s="86"/>
      <c r="BGK12" s="86">
        <v>2</v>
      </c>
      <c r="BGL12" s="67"/>
      <c r="BGM12" s="67">
        <v>4.4444444444444446</v>
      </c>
      <c r="BGN12" s="67"/>
      <c r="BGO12" s="86">
        <v>100</v>
      </c>
      <c r="BGT12" s="86"/>
      <c r="BGU12" s="62" t="s">
        <v>491</v>
      </c>
      <c r="BGV12" s="86"/>
      <c r="BGW12" s="86">
        <v>1</v>
      </c>
      <c r="BGX12" s="86"/>
      <c r="BGY12" s="86">
        <v>2</v>
      </c>
      <c r="BGZ12" s="67"/>
      <c r="BHA12" s="67">
        <v>4.4444444444444446</v>
      </c>
      <c r="BHB12" s="67"/>
      <c r="BHC12" s="86">
        <v>50</v>
      </c>
      <c r="BHH12" s="86"/>
      <c r="BHI12" s="62" t="s">
        <v>491</v>
      </c>
      <c r="BHJ12" s="86"/>
      <c r="BHK12" s="86">
        <v>0</v>
      </c>
      <c r="BHL12" s="86"/>
      <c r="BHM12" s="86">
        <v>2</v>
      </c>
      <c r="BHN12" s="67"/>
      <c r="BHO12" s="67">
        <v>4.4444444444444446</v>
      </c>
      <c r="BHP12" s="67"/>
      <c r="BHQ12" s="86">
        <v>0</v>
      </c>
      <c r="BHV12" s="86"/>
      <c r="BHW12" s="62" t="s">
        <v>491</v>
      </c>
      <c r="BHX12" s="86"/>
      <c r="BHY12" s="86">
        <v>0</v>
      </c>
      <c r="BHZ12" s="86"/>
      <c r="BIA12" s="86">
        <v>2</v>
      </c>
      <c r="BIB12" s="67"/>
      <c r="BIC12" s="67">
        <v>4.4444444444444446</v>
      </c>
      <c r="BID12" s="67"/>
      <c r="BIE12" s="86">
        <v>0</v>
      </c>
      <c r="BIJ12" s="86"/>
      <c r="BIK12" s="62" t="s">
        <v>491</v>
      </c>
      <c r="BIL12" s="86"/>
      <c r="BIM12" s="86">
        <v>0</v>
      </c>
      <c r="BIN12" s="86"/>
      <c r="BIO12" s="86">
        <v>2</v>
      </c>
      <c r="BIP12" s="67"/>
      <c r="BIQ12" s="67">
        <v>4.4444444444444446</v>
      </c>
      <c r="BIR12" s="67"/>
      <c r="BIS12" s="86">
        <v>0</v>
      </c>
      <c r="BIX12" s="86"/>
      <c r="BIY12" s="62" t="s">
        <v>491</v>
      </c>
      <c r="BIZ12" s="86"/>
      <c r="BJA12" s="86">
        <v>0</v>
      </c>
      <c r="BJB12" s="86"/>
      <c r="BJC12" s="86">
        <v>2</v>
      </c>
      <c r="BJD12" s="67"/>
      <c r="BJE12" s="67">
        <v>4.4444444444444446</v>
      </c>
      <c r="BJF12" s="67"/>
      <c r="BJG12" s="86">
        <v>0</v>
      </c>
      <c r="BJL12" s="86"/>
      <c r="BJM12" s="62" t="s">
        <v>491</v>
      </c>
      <c r="BJN12" s="86"/>
      <c r="BJO12" s="86">
        <v>1</v>
      </c>
      <c r="BJP12" s="86"/>
      <c r="BJQ12" s="86">
        <v>2</v>
      </c>
      <c r="BJR12" s="67"/>
      <c r="BJS12" s="67">
        <v>4.4444444444444446</v>
      </c>
      <c r="BJT12" s="67"/>
      <c r="BJU12" s="86">
        <v>50</v>
      </c>
      <c r="BJZ12" s="86"/>
      <c r="BKA12" s="62" t="s">
        <v>491</v>
      </c>
      <c r="BKB12" s="86"/>
      <c r="BKC12" s="86">
        <v>0</v>
      </c>
      <c r="BKD12" s="86"/>
      <c r="BKE12" s="86">
        <v>2</v>
      </c>
      <c r="BKF12" s="67"/>
      <c r="BKG12" s="67">
        <v>4.4444444444444446</v>
      </c>
      <c r="BKH12" s="67"/>
      <c r="BKI12" s="86">
        <v>0</v>
      </c>
      <c r="BKN12" s="86"/>
      <c r="BKO12" s="62" t="s">
        <v>491</v>
      </c>
      <c r="BKP12" s="86"/>
      <c r="BKQ12" s="86">
        <v>0</v>
      </c>
      <c r="BKR12" s="86"/>
      <c r="BKS12" s="86">
        <v>2</v>
      </c>
      <c r="BKT12" s="67"/>
      <c r="BKU12" s="67">
        <v>4.4444444444444446</v>
      </c>
      <c r="BKV12" s="67"/>
      <c r="BKW12" s="86">
        <v>0</v>
      </c>
      <c r="BLB12" s="86"/>
      <c r="BLC12" s="62" t="s">
        <v>491</v>
      </c>
      <c r="BLD12" s="86"/>
      <c r="BLE12" s="86">
        <v>0</v>
      </c>
      <c r="BLF12" s="86"/>
      <c r="BLG12" s="86">
        <v>2</v>
      </c>
      <c r="BLH12" s="67"/>
      <c r="BLI12" s="67">
        <v>4.4444444444444446</v>
      </c>
      <c r="BLJ12" s="67"/>
      <c r="BLK12" s="86">
        <v>0</v>
      </c>
      <c r="BLP12" s="86"/>
      <c r="BLQ12" s="62" t="s">
        <v>491</v>
      </c>
      <c r="BLR12" s="86"/>
      <c r="BLS12" s="86">
        <v>1</v>
      </c>
      <c r="BLT12" s="86"/>
      <c r="BLU12" s="86">
        <v>2</v>
      </c>
      <c r="BLV12" s="67"/>
      <c r="BLW12" s="67">
        <v>4.4444444444444446</v>
      </c>
      <c r="BLX12" s="67"/>
      <c r="BLY12" s="86">
        <v>50</v>
      </c>
      <c r="BMD12" s="86"/>
      <c r="BME12" s="62" t="s">
        <v>491</v>
      </c>
      <c r="BMF12" s="86"/>
      <c r="BMG12" s="86">
        <v>0</v>
      </c>
      <c r="BMH12" s="86"/>
      <c r="BMI12" s="86">
        <v>2</v>
      </c>
      <c r="BMJ12" s="67"/>
      <c r="BMK12" s="67">
        <v>4.4444444444444446</v>
      </c>
      <c r="BML12" s="67"/>
      <c r="BMM12" s="86">
        <v>0</v>
      </c>
      <c r="BMR12" s="86"/>
      <c r="BMS12" s="62" t="s">
        <v>491</v>
      </c>
      <c r="BMT12" s="86"/>
      <c r="BMU12" s="86">
        <v>0</v>
      </c>
      <c r="BMV12" s="86"/>
      <c r="BMW12" s="86">
        <v>2</v>
      </c>
      <c r="BMX12" s="67"/>
      <c r="BMY12" s="67">
        <v>4.4444444444444446</v>
      </c>
      <c r="BMZ12" s="67"/>
      <c r="BNA12" s="86">
        <v>0</v>
      </c>
      <c r="BNF12" s="86"/>
      <c r="BNG12" s="62" t="s">
        <v>491</v>
      </c>
      <c r="BNH12" s="86"/>
      <c r="BNI12" s="86">
        <v>0</v>
      </c>
      <c r="BNJ12" s="86"/>
      <c r="BNK12" s="86">
        <v>2</v>
      </c>
      <c r="BNL12" s="67"/>
      <c r="BNM12" s="67">
        <v>4.4444444444444446</v>
      </c>
      <c r="BNN12" s="67"/>
      <c r="BNO12" s="86">
        <v>0</v>
      </c>
      <c r="BNT12" s="86"/>
      <c r="BNU12" s="62" t="s">
        <v>491</v>
      </c>
      <c r="BNV12" s="86"/>
      <c r="BNW12" s="86">
        <v>1</v>
      </c>
      <c r="BNX12" s="86"/>
      <c r="BNY12" s="86">
        <v>2</v>
      </c>
      <c r="BNZ12" s="67"/>
      <c r="BOA12" s="67">
        <v>4.4444444444444446</v>
      </c>
      <c r="BOB12" s="67"/>
      <c r="BOC12" s="86">
        <v>50</v>
      </c>
      <c r="BOH12" s="86"/>
      <c r="BOI12" s="62" t="s">
        <v>491</v>
      </c>
      <c r="BOJ12" s="86"/>
      <c r="BOK12" s="86">
        <v>0</v>
      </c>
      <c r="BOL12" s="86"/>
      <c r="BOM12" s="86">
        <v>2</v>
      </c>
      <c r="BON12" s="67"/>
      <c r="BOO12" s="67">
        <v>4.4444444444444446</v>
      </c>
      <c r="BOP12" s="67"/>
      <c r="BOQ12" s="86">
        <v>0</v>
      </c>
      <c r="BOV12" s="86"/>
      <c r="BOW12" s="62" t="s">
        <v>491</v>
      </c>
      <c r="BOX12" s="86"/>
      <c r="BOY12" s="86">
        <v>0</v>
      </c>
      <c r="BOZ12" s="86"/>
      <c r="BPA12" s="86">
        <v>2</v>
      </c>
      <c r="BPB12" s="67"/>
      <c r="BPC12" s="67">
        <v>4.4444444444444446</v>
      </c>
      <c r="BPD12" s="67"/>
      <c r="BPE12" s="86">
        <v>0</v>
      </c>
      <c r="BPJ12" s="86"/>
      <c r="BPK12" s="62" t="s">
        <v>491</v>
      </c>
      <c r="BPL12" s="86"/>
      <c r="BPM12" s="86">
        <v>0</v>
      </c>
      <c r="BPN12" s="86"/>
      <c r="BPO12" s="86">
        <v>2</v>
      </c>
      <c r="BPP12" s="67"/>
      <c r="BPQ12" s="67">
        <v>4.4444444444444446</v>
      </c>
      <c r="BPR12" s="67"/>
      <c r="BPS12" s="86">
        <v>0</v>
      </c>
      <c r="BPX12" s="86"/>
      <c r="BPY12" s="62" t="s">
        <v>491</v>
      </c>
      <c r="BPZ12" s="86"/>
      <c r="BQA12" s="86">
        <v>1</v>
      </c>
      <c r="BQB12" s="86"/>
      <c r="BQC12" s="86">
        <v>2</v>
      </c>
      <c r="BQD12" s="67"/>
      <c r="BQE12" s="67">
        <v>4.4444444444444446</v>
      </c>
      <c r="BQF12" s="67"/>
      <c r="BQG12" s="86">
        <v>50</v>
      </c>
      <c r="BQL12" s="86"/>
      <c r="BQM12" s="62" t="s">
        <v>491</v>
      </c>
      <c r="BQN12" s="86"/>
      <c r="BQO12" s="86">
        <v>0</v>
      </c>
      <c r="BQP12" s="86"/>
      <c r="BQQ12" s="86">
        <v>2</v>
      </c>
      <c r="BQR12" s="67"/>
      <c r="BQS12" s="67">
        <v>4.4444444444444446</v>
      </c>
      <c r="BQT12" s="67"/>
      <c r="BQU12" s="86">
        <v>0</v>
      </c>
      <c r="BQZ12" s="86"/>
      <c r="BRA12" s="62" t="s">
        <v>491</v>
      </c>
      <c r="BRB12" s="86"/>
      <c r="BRC12" s="86">
        <v>2</v>
      </c>
      <c r="BRD12" s="86"/>
      <c r="BRE12" s="86">
        <v>2</v>
      </c>
      <c r="BRF12" s="67"/>
      <c r="BRG12" s="67">
        <v>4.4444444444444446</v>
      </c>
      <c r="BRH12" s="67"/>
      <c r="BRI12" s="86">
        <v>100</v>
      </c>
      <c r="BRN12" s="86"/>
      <c r="BRO12" s="62" t="s">
        <v>491</v>
      </c>
      <c r="BRP12" s="86"/>
      <c r="BRQ12" s="86">
        <v>2</v>
      </c>
      <c r="BRR12" s="86"/>
      <c r="BRS12" s="86">
        <v>2</v>
      </c>
      <c r="BRT12" s="67"/>
      <c r="BRU12" s="67">
        <v>4.4444444444444446</v>
      </c>
      <c r="BRV12" s="67"/>
      <c r="BRW12" s="86">
        <v>100</v>
      </c>
      <c r="BSB12" s="86"/>
      <c r="BSC12" s="62" t="s">
        <v>491</v>
      </c>
      <c r="BSD12" s="86"/>
      <c r="BSE12" s="86">
        <v>0</v>
      </c>
      <c r="BSF12" s="86"/>
      <c r="BSG12" s="86">
        <v>2</v>
      </c>
      <c r="BSH12" s="67"/>
      <c r="BSI12" s="67">
        <v>4.4444444444444446</v>
      </c>
      <c r="BSJ12" s="67"/>
      <c r="BSK12" s="86">
        <v>0</v>
      </c>
      <c r="BSP12" s="86"/>
      <c r="BSQ12" s="62" t="s">
        <v>491</v>
      </c>
      <c r="BSR12" s="86"/>
      <c r="BSS12" s="86">
        <v>1</v>
      </c>
      <c r="BST12" s="86"/>
      <c r="BSU12" s="86">
        <v>2</v>
      </c>
      <c r="BSV12" s="67"/>
      <c r="BSW12" s="67">
        <v>4.4444444444444446</v>
      </c>
      <c r="BSX12" s="67"/>
      <c r="BSY12" s="86">
        <v>50</v>
      </c>
      <c r="BTD12" s="86"/>
      <c r="BTE12" s="62" t="s">
        <v>491</v>
      </c>
      <c r="BTF12" s="86"/>
      <c r="BTG12" s="86">
        <v>0</v>
      </c>
      <c r="BTH12" s="86"/>
      <c r="BTI12" s="86">
        <v>2</v>
      </c>
      <c r="BTJ12" s="67"/>
      <c r="BTK12" s="67">
        <v>4.4444444444444446</v>
      </c>
      <c r="BTL12" s="67"/>
      <c r="BTM12" s="86">
        <v>0</v>
      </c>
      <c r="BTR12" s="86"/>
      <c r="BTS12" s="62" t="s">
        <v>491</v>
      </c>
      <c r="BTT12" s="86"/>
      <c r="BTU12" s="86">
        <v>3</v>
      </c>
      <c r="BTV12" s="86"/>
      <c r="BTW12" s="86">
        <v>4</v>
      </c>
      <c r="BTX12" s="67"/>
      <c r="BTY12" s="67">
        <v>7.4074074074074066</v>
      </c>
      <c r="BTZ12" s="67"/>
      <c r="BUA12" s="86">
        <v>75</v>
      </c>
      <c r="BUF12" s="86"/>
      <c r="BUG12" s="62" t="s">
        <v>491</v>
      </c>
      <c r="BUH12" s="86"/>
      <c r="BUI12" s="86">
        <v>2</v>
      </c>
      <c r="BUJ12" s="86"/>
      <c r="BUK12" s="86">
        <v>4</v>
      </c>
      <c r="BUL12" s="67"/>
      <c r="BUM12" s="67">
        <v>7.4074074074074066</v>
      </c>
      <c r="BUN12" s="67"/>
      <c r="BUO12" s="86">
        <v>50</v>
      </c>
      <c r="BUT12" s="86"/>
      <c r="BUU12" s="62" t="s">
        <v>491</v>
      </c>
      <c r="BUV12" s="86"/>
      <c r="BUW12" s="86">
        <v>1</v>
      </c>
      <c r="BUX12" s="86"/>
      <c r="BUY12" s="86">
        <v>4</v>
      </c>
      <c r="BUZ12" s="67"/>
      <c r="BVA12" s="67">
        <v>7.4074074074074066</v>
      </c>
      <c r="BVB12" s="67"/>
      <c r="BVC12" s="86">
        <v>25</v>
      </c>
      <c r="BVH12" s="86"/>
      <c r="BVI12" s="62" t="s">
        <v>491</v>
      </c>
      <c r="BVJ12" s="86"/>
      <c r="BVK12" s="86">
        <v>1</v>
      </c>
      <c r="BVL12" s="86"/>
      <c r="BVM12" s="86">
        <v>4</v>
      </c>
      <c r="BVN12" s="67"/>
      <c r="BVO12" s="67">
        <v>7.4074074074074066</v>
      </c>
      <c r="BVP12" s="67"/>
      <c r="BVQ12" s="86">
        <v>25</v>
      </c>
      <c r="BVV12" s="86"/>
      <c r="BVW12" s="62" t="s">
        <v>491</v>
      </c>
      <c r="BVX12" s="86"/>
      <c r="BVY12" s="86">
        <v>1</v>
      </c>
      <c r="BVZ12" s="86"/>
      <c r="BWA12" s="86">
        <v>4</v>
      </c>
      <c r="BWB12" s="67"/>
      <c r="BWC12" s="67">
        <v>7.4074074074074066</v>
      </c>
      <c r="BWD12" s="67"/>
      <c r="BWE12" s="86">
        <v>25</v>
      </c>
      <c r="BWJ12" s="86"/>
      <c r="BWK12" s="62" t="s">
        <v>491</v>
      </c>
      <c r="BWL12" s="86"/>
      <c r="BWM12" s="86">
        <v>1</v>
      </c>
      <c r="BWN12" s="86"/>
      <c r="BWO12" s="86">
        <v>4</v>
      </c>
      <c r="BWP12" s="67"/>
      <c r="BWQ12" s="67">
        <v>7.4074074074074066</v>
      </c>
      <c r="BWR12" s="67"/>
      <c r="BWS12" s="86">
        <v>25</v>
      </c>
      <c r="BWX12" s="86"/>
      <c r="BWY12" s="62" t="s">
        <v>491</v>
      </c>
      <c r="BWZ12" s="86"/>
      <c r="BXA12" s="86">
        <v>1</v>
      </c>
      <c r="BXB12" s="86"/>
      <c r="BXC12" s="86">
        <v>4</v>
      </c>
      <c r="BXD12" s="67"/>
      <c r="BXE12" s="67">
        <v>7.4074074074074066</v>
      </c>
      <c r="BXF12" s="67"/>
      <c r="BXG12" s="86">
        <v>25</v>
      </c>
      <c r="BXL12" s="86"/>
      <c r="BXM12" s="62" t="s">
        <v>491</v>
      </c>
      <c r="BXN12" s="86"/>
      <c r="BXO12" s="86">
        <v>2</v>
      </c>
      <c r="BXP12" s="86"/>
      <c r="BXQ12" s="86">
        <v>4</v>
      </c>
      <c r="BXR12" s="67"/>
      <c r="BXS12" s="67">
        <v>7.4074074074074066</v>
      </c>
      <c r="BXT12" s="67"/>
      <c r="BXU12" s="86">
        <v>50</v>
      </c>
      <c r="BXZ12" s="86"/>
      <c r="BYA12" s="62" t="s">
        <v>491</v>
      </c>
      <c r="BYB12" s="86"/>
      <c r="BYC12" s="86">
        <v>3</v>
      </c>
      <c r="BYD12" s="86"/>
      <c r="BYE12" s="86">
        <v>4</v>
      </c>
      <c r="BYF12" s="67"/>
      <c r="BYG12" s="67">
        <v>7.4074074074074066</v>
      </c>
      <c r="BYH12" s="67"/>
      <c r="BYI12" s="86">
        <v>75</v>
      </c>
      <c r="BYN12" s="86"/>
      <c r="BYO12" s="62" t="s">
        <v>491</v>
      </c>
      <c r="BYP12" s="86"/>
      <c r="BYQ12" s="86">
        <v>4</v>
      </c>
      <c r="BYR12" s="86"/>
      <c r="BYS12" s="86">
        <v>4</v>
      </c>
      <c r="BYT12" s="67"/>
      <c r="BYU12" s="67">
        <v>7.4074074074074066</v>
      </c>
      <c r="BYV12" s="67"/>
      <c r="BYW12" s="86">
        <v>100</v>
      </c>
      <c r="BZB12" s="86"/>
      <c r="BZC12" s="62" t="s">
        <v>491</v>
      </c>
      <c r="BZD12" s="86"/>
      <c r="BZE12" s="86">
        <v>3</v>
      </c>
      <c r="BZF12" s="86"/>
      <c r="BZG12" s="86">
        <v>4</v>
      </c>
      <c r="BZH12" s="67"/>
      <c r="BZI12" s="67">
        <v>7.4074074074074066</v>
      </c>
      <c r="BZJ12" s="67"/>
      <c r="BZK12" s="86">
        <v>75</v>
      </c>
      <c r="BZP12" s="86"/>
      <c r="BZQ12" s="62" t="s">
        <v>491</v>
      </c>
      <c r="BZR12" s="86"/>
      <c r="BZS12" s="86">
        <v>3</v>
      </c>
      <c r="BZT12" s="86"/>
      <c r="BZU12" s="86">
        <v>4</v>
      </c>
      <c r="BZV12" s="67"/>
      <c r="BZW12" s="67">
        <v>7.4074074074074066</v>
      </c>
      <c r="BZX12" s="67"/>
      <c r="BZY12" s="86">
        <v>75</v>
      </c>
      <c r="CAD12" s="86"/>
      <c r="CAE12" s="62" t="s">
        <v>491</v>
      </c>
      <c r="CAF12" s="86"/>
      <c r="CAG12" s="86">
        <v>4</v>
      </c>
      <c r="CAH12" s="86"/>
      <c r="CAI12" s="86">
        <v>4</v>
      </c>
      <c r="CAJ12" s="67"/>
      <c r="CAK12" s="67">
        <v>7.4074074074074066</v>
      </c>
      <c r="CAL12" s="67"/>
      <c r="CAM12" s="86">
        <v>100</v>
      </c>
      <c r="CAR12" s="86"/>
      <c r="CAS12" s="62" t="s">
        <v>491</v>
      </c>
      <c r="CAT12" s="86"/>
      <c r="CAU12" s="86">
        <v>3</v>
      </c>
      <c r="CAV12" s="86"/>
      <c r="CAW12" s="86">
        <v>4</v>
      </c>
      <c r="CAX12" s="67"/>
      <c r="CAY12" s="67">
        <v>7.4074074074074066</v>
      </c>
      <c r="CAZ12" s="67"/>
      <c r="CBA12" s="86">
        <v>75</v>
      </c>
      <c r="CBF12" s="86"/>
      <c r="CBG12" s="62" t="s">
        <v>491</v>
      </c>
      <c r="CBH12" s="86"/>
      <c r="CBI12" s="86">
        <v>1</v>
      </c>
      <c r="CBJ12" s="86"/>
      <c r="CBK12" s="86">
        <v>4</v>
      </c>
      <c r="CBL12" s="67"/>
      <c r="CBM12" s="67">
        <v>7.4074074074074066</v>
      </c>
      <c r="CBN12" s="67"/>
      <c r="CBO12" s="86">
        <v>25</v>
      </c>
      <c r="CBT12" s="86"/>
      <c r="CBU12" s="62" t="s">
        <v>491</v>
      </c>
      <c r="CBV12" s="86"/>
      <c r="CBW12" s="86">
        <v>4</v>
      </c>
      <c r="CBX12" s="86"/>
      <c r="CBY12" s="86">
        <v>4</v>
      </c>
      <c r="CBZ12" s="67"/>
      <c r="CCA12" s="67">
        <v>7.4074074074074066</v>
      </c>
      <c r="CCB12" s="67"/>
      <c r="CCC12" s="86">
        <v>100</v>
      </c>
      <c r="CCH12" s="86"/>
      <c r="CCI12" s="62" t="s">
        <v>491</v>
      </c>
      <c r="CCJ12" s="86"/>
      <c r="CCK12" s="86">
        <v>1</v>
      </c>
      <c r="CCL12" s="86"/>
      <c r="CCM12" s="86">
        <v>4</v>
      </c>
      <c r="CCN12" s="67"/>
      <c r="CCO12" s="67">
        <v>7.4074074074074066</v>
      </c>
      <c r="CCP12" s="67"/>
      <c r="CCQ12" s="86">
        <v>25</v>
      </c>
      <c r="CCV12" s="86"/>
      <c r="CCW12" s="62" t="s">
        <v>491</v>
      </c>
      <c r="CCX12" s="86"/>
      <c r="CCY12" s="86">
        <v>3</v>
      </c>
      <c r="CCZ12" s="86"/>
      <c r="CDA12" s="86">
        <v>4</v>
      </c>
      <c r="CDB12" s="67"/>
      <c r="CDC12" s="67">
        <v>7.4074074074074066</v>
      </c>
      <c r="CDD12" s="67"/>
      <c r="CDE12" s="86">
        <v>75</v>
      </c>
      <c r="CDJ12" s="86"/>
      <c r="CDK12" s="62" t="s">
        <v>491</v>
      </c>
      <c r="CDL12" s="86"/>
      <c r="CDM12" s="86">
        <v>4</v>
      </c>
      <c r="CDN12" s="86"/>
      <c r="CDO12" s="86">
        <v>4</v>
      </c>
      <c r="CDP12" s="67"/>
      <c r="CDQ12" s="67">
        <v>7.4074074074074066</v>
      </c>
      <c r="CDR12" s="67"/>
      <c r="CDS12" s="86">
        <v>100</v>
      </c>
      <c r="CDX12" s="86"/>
      <c r="CDY12" s="62" t="s">
        <v>491</v>
      </c>
      <c r="CDZ12" s="86"/>
      <c r="CEA12" s="86">
        <v>3</v>
      </c>
      <c r="CEB12" s="86"/>
      <c r="CEC12" s="86">
        <v>4</v>
      </c>
      <c r="CED12" s="67"/>
      <c r="CEE12" s="67">
        <v>7.4074074074074066</v>
      </c>
      <c r="CEF12" s="67"/>
      <c r="CEG12" s="86">
        <v>75</v>
      </c>
      <c r="CEL12" s="86"/>
      <c r="CEM12" s="62" t="s">
        <v>491</v>
      </c>
      <c r="CEN12" s="86"/>
      <c r="CEO12" s="86">
        <v>3</v>
      </c>
      <c r="CEP12" s="86"/>
      <c r="CEQ12" s="86">
        <v>4</v>
      </c>
      <c r="CER12" s="67"/>
      <c r="CES12" s="67">
        <v>7.4074074074074066</v>
      </c>
      <c r="CET12" s="67"/>
      <c r="CEU12" s="86">
        <v>75</v>
      </c>
      <c r="CEZ12" s="86"/>
      <c r="CFA12" s="62" t="s">
        <v>491</v>
      </c>
      <c r="CFB12" s="86"/>
      <c r="CFC12" s="86">
        <v>3</v>
      </c>
      <c r="CFD12" s="86"/>
      <c r="CFE12" s="86">
        <v>4</v>
      </c>
      <c r="CFF12" s="67"/>
      <c r="CFG12" s="67">
        <v>7.4074074074074066</v>
      </c>
      <c r="CFH12" s="67"/>
      <c r="CFI12" s="86">
        <v>75</v>
      </c>
      <c r="CFN12" s="86"/>
      <c r="CFO12" s="62" t="s">
        <v>491</v>
      </c>
      <c r="CFP12" s="86"/>
      <c r="CFQ12" s="86">
        <v>4</v>
      </c>
      <c r="CFR12" s="86"/>
      <c r="CFS12" s="86">
        <v>4</v>
      </c>
      <c r="CFT12" s="67"/>
      <c r="CFU12" s="67">
        <v>7.4074074074074066</v>
      </c>
      <c r="CFV12" s="67"/>
      <c r="CFW12" s="86">
        <v>100</v>
      </c>
      <c r="CGB12" s="86"/>
      <c r="CGC12" s="62" t="s">
        <v>491</v>
      </c>
      <c r="CGD12" s="86"/>
      <c r="CGE12" s="86">
        <v>1</v>
      </c>
      <c r="CGF12" s="86"/>
      <c r="CGG12" s="86">
        <v>2</v>
      </c>
      <c r="CGH12" s="67"/>
      <c r="CGI12" s="67">
        <v>4.4444444444444446</v>
      </c>
      <c r="CGJ12" s="67"/>
      <c r="CGK12" s="86">
        <v>50</v>
      </c>
      <c r="CGP12" s="86"/>
      <c r="CGQ12" s="62" t="s">
        <v>491</v>
      </c>
      <c r="CGR12" s="86"/>
      <c r="CGS12" s="86">
        <v>2</v>
      </c>
      <c r="CGT12" s="86"/>
      <c r="CGU12" s="86">
        <v>2</v>
      </c>
      <c r="CGV12" s="67"/>
      <c r="CGW12" s="67">
        <v>4.4444444444444446</v>
      </c>
      <c r="CGX12" s="67"/>
      <c r="CGY12" s="86">
        <v>100</v>
      </c>
      <c r="CHD12" s="86"/>
      <c r="CHE12" s="62" t="s">
        <v>491</v>
      </c>
      <c r="CHF12" s="86"/>
      <c r="CHG12" s="86">
        <v>2</v>
      </c>
      <c r="CHH12" s="86"/>
      <c r="CHI12" s="86">
        <v>2</v>
      </c>
      <c r="CHJ12" s="67"/>
      <c r="CHK12" s="67">
        <v>4.4444444444444446</v>
      </c>
      <c r="CHL12" s="67"/>
      <c r="CHM12" s="86">
        <v>100</v>
      </c>
      <c r="CHR12" s="86"/>
      <c r="CHS12" s="62" t="s">
        <v>491</v>
      </c>
      <c r="CHT12" s="86"/>
      <c r="CHU12" s="86">
        <v>0</v>
      </c>
      <c r="CHV12" s="86"/>
      <c r="CHW12" s="86">
        <v>2</v>
      </c>
      <c r="CHX12" s="67"/>
      <c r="CHY12" s="67">
        <v>4.4444444444444446</v>
      </c>
      <c r="CHZ12" s="67"/>
      <c r="CIA12" s="86">
        <v>0</v>
      </c>
      <c r="CIF12" s="86"/>
      <c r="CIG12" s="62" t="s">
        <v>491</v>
      </c>
      <c r="CIH12" s="86"/>
      <c r="CII12" s="86">
        <v>1</v>
      </c>
      <c r="CIJ12" s="86"/>
      <c r="CIK12" s="86">
        <v>2</v>
      </c>
      <c r="CIL12" s="67"/>
      <c r="CIM12" s="67">
        <v>4.4444444444444446</v>
      </c>
      <c r="CIN12" s="67"/>
      <c r="CIO12" s="86">
        <v>50</v>
      </c>
      <c r="CIT12" s="86"/>
      <c r="CIU12" s="62" t="s">
        <v>491</v>
      </c>
      <c r="CIV12" s="86"/>
      <c r="CIW12" s="86">
        <v>1</v>
      </c>
      <c r="CIX12" s="86"/>
      <c r="CIY12" s="86">
        <v>2</v>
      </c>
      <c r="CIZ12" s="67"/>
      <c r="CJA12" s="67">
        <v>4.4444444444444446</v>
      </c>
      <c r="CJB12" s="67"/>
      <c r="CJC12" s="86">
        <v>50</v>
      </c>
      <c r="CJH12" s="86"/>
      <c r="CJI12" s="62" t="s">
        <v>491</v>
      </c>
      <c r="CJJ12" s="86"/>
      <c r="CJK12" s="86">
        <v>1</v>
      </c>
      <c r="CJL12" s="86"/>
      <c r="CJM12" s="86">
        <v>2</v>
      </c>
      <c r="CJN12" s="67"/>
      <c r="CJO12" s="67">
        <v>4.4444444444444446</v>
      </c>
      <c r="CJP12" s="67"/>
      <c r="CJQ12" s="86">
        <v>50</v>
      </c>
      <c r="CJV12" s="86"/>
      <c r="CJW12" s="62" t="s">
        <v>491</v>
      </c>
      <c r="CJX12" s="86"/>
      <c r="CJY12" s="86">
        <v>2</v>
      </c>
      <c r="CJZ12" s="86"/>
      <c r="CKA12" s="86">
        <v>2</v>
      </c>
      <c r="CKB12" s="67"/>
      <c r="CKC12" s="67">
        <v>4.4444444444444446</v>
      </c>
      <c r="CKD12" s="67"/>
      <c r="CKE12" s="86">
        <v>100</v>
      </c>
      <c r="CKJ12" s="86"/>
      <c r="CKK12" s="62" t="s">
        <v>491</v>
      </c>
      <c r="CKL12" s="86"/>
      <c r="CKM12" s="86">
        <v>1</v>
      </c>
      <c r="CKN12" s="86"/>
      <c r="CKO12" s="86">
        <v>2</v>
      </c>
      <c r="CKP12" s="67"/>
      <c r="CKQ12" s="67">
        <v>4.4444444444444446</v>
      </c>
      <c r="CKR12" s="67"/>
      <c r="CKS12" s="86">
        <v>50</v>
      </c>
      <c r="CKX12" s="86"/>
      <c r="CKY12" s="62" t="s">
        <v>491</v>
      </c>
      <c r="CKZ12" s="86"/>
      <c r="CLA12" s="86">
        <v>0</v>
      </c>
      <c r="CLB12" s="86"/>
      <c r="CLC12" s="86">
        <v>2</v>
      </c>
      <c r="CLD12" s="67"/>
      <c r="CLE12" s="67">
        <v>4.4444444444444446</v>
      </c>
      <c r="CLF12" s="67"/>
      <c r="CLG12" s="86">
        <v>0</v>
      </c>
      <c r="CLL12" s="86"/>
      <c r="CLM12" s="62" t="s">
        <v>491</v>
      </c>
      <c r="CLN12" s="86"/>
      <c r="CLO12" s="86">
        <v>2</v>
      </c>
      <c r="CLP12" s="86"/>
      <c r="CLQ12" s="86">
        <v>2</v>
      </c>
      <c r="CLR12" s="67"/>
      <c r="CLS12" s="67">
        <v>4.4444444444444446</v>
      </c>
      <c r="CLT12" s="67"/>
      <c r="CLU12" s="86">
        <v>100</v>
      </c>
      <c r="CLZ12" s="86"/>
      <c r="CMA12" s="62" t="s">
        <v>491</v>
      </c>
      <c r="CMB12" s="86"/>
      <c r="CMC12" s="86">
        <v>2</v>
      </c>
      <c r="CMD12" s="86"/>
      <c r="CME12" s="86">
        <v>2</v>
      </c>
      <c r="CMF12" s="67"/>
      <c r="CMG12" s="67">
        <v>4.4444444444444446</v>
      </c>
      <c r="CMH12" s="67"/>
      <c r="CMI12" s="86">
        <v>100</v>
      </c>
      <c r="CMN12" s="86"/>
      <c r="CMO12" s="62" t="s">
        <v>491</v>
      </c>
      <c r="CMP12" s="86"/>
      <c r="CMQ12" s="86">
        <v>2</v>
      </c>
      <c r="CMR12" s="86"/>
      <c r="CMS12" s="86">
        <v>2</v>
      </c>
      <c r="CMT12" s="67"/>
      <c r="CMU12" s="67">
        <v>4.4444444444444446</v>
      </c>
      <c r="CMV12" s="67"/>
      <c r="CMW12" s="86">
        <v>100</v>
      </c>
      <c r="CNB12" s="86"/>
      <c r="CNC12" s="62" t="s">
        <v>491</v>
      </c>
      <c r="CND12" s="86"/>
      <c r="CNE12" s="86">
        <v>2</v>
      </c>
      <c r="CNF12" s="86"/>
      <c r="CNG12" s="86">
        <v>2</v>
      </c>
      <c r="CNH12" s="67"/>
      <c r="CNI12" s="67">
        <v>4.4444444444444446</v>
      </c>
      <c r="CNJ12" s="67"/>
      <c r="CNK12" s="86">
        <v>100</v>
      </c>
      <c r="CNP12" s="86"/>
      <c r="CNQ12" s="62" t="s">
        <v>491</v>
      </c>
      <c r="CNR12" s="86"/>
      <c r="CNS12" s="86">
        <v>2</v>
      </c>
      <c r="CNT12" s="86"/>
      <c r="CNU12" s="86">
        <v>2</v>
      </c>
      <c r="CNV12" s="67"/>
      <c r="CNW12" s="67">
        <v>4.4444444444444446</v>
      </c>
      <c r="CNX12" s="67"/>
      <c r="CNY12" s="86">
        <v>100</v>
      </c>
      <c r="COD12" s="86"/>
      <c r="COE12" s="62" t="s">
        <v>491</v>
      </c>
      <c r="COF12" s="86"/>
      <c r="COG12" s="86">
        <v>1</v>
      </c>
      <c r="COH12" s="86"/>
      <c r="COI12" s="86">
        <v>3</v>
      </c>
      <c r="COJ12" s="67"/>
      <c r="COK12" s="67">
        <v>6.666666666666667</v>
      </c>
      <c r="COL12" s="67"/>
      <c r="COM12" s="86">
        <v>33.333333333333329</v>
      </c>
      <c r="COR12" s="86"/>
      <c r="COS12" s="62" t="s">
        <v>491</v>
      </c>
      <c r="COT12" s="86"/>
      <c r="COU12" s="86">
        <v>1</v>
      </c>
      <c r="COV12" s="86"/>
      <c r="COW12" s="86">
        <v>3</v>
      </c>
      <c r="COX12" s="67"/>
      <c r="COY12" s="67">
        <v>6.666666666666667</v>
      </c>
      <c r="COZ12" s="67"/>
      <c r="CPA12" s="86">
        <v>33.333333333333329</v>
      </c>
      <c r="CPF12" s="86"/>
      <c r="CPG12" s="62" t="s">
        <v>491</v>
      </c>
      <c r="CPH12" s="86"/>
      <c r="CPI12" s="86">
        <v>1</v>
      </c>
      <c r="CPJ12" s="86"/>
      <c r="CPK12" s="86">
        <v>3</v>
      </c>
      <c r="CPL12" s="67"/>
      <c r="CPM12" s="67">
        <v>6.666666666666667</v>
      </c>
      <c r="CPN12" s="67"/>
      <c r="CPO12" s="86">
        <v>33.333333333333329</v>
      </c>
      <c r="CPT12" s="86"/>
      <c r="CPU12" s="62" t="s">
        <v>491</v>
      </c>
      <c r="CPV12" s="86"/>
      <c r="CPW12" s="86">
        <v>2</v>
      </c>
      <c r="CPX12" s="86"/>
      <c r="CPY12" s="86">
        <v>3</v>
      </c>
      <c r="CPZ12" s="67"/>
      <c r="CQA12" s="67">
        <v>6.666666666666667</v>
      </c>
      <c r="CQB12" s="67"/>
      <c r="CQC12" s="86">
        <v>66.666666666666657</v>
      </c>
      <c r="CQH12" s="86"/>
      <c r="CQI12" s="62" t="s">
        <v>491</v>
      </c>
      <c r="CQJ12" s="86"/>
      <c r="CQK12" s="86">
        <v>2</v>
      </c>
      <c r="CQL12" s="86"/>
      <c r="CQM12" s="86">
        <v>3</v>
      </c>
      <c r="CQN12" s="67"/>
      <c r="CQO12" s="67">
        <v>6.666666666666667</v>
      </c>
      <c r="CQP12" s="67"/>
      <c r="CQQ12" s="86">
        <v>66.666666666666657</v>
      </c>
      <c r="CQV12" s="86"/>
      <c r="CQW12" s="62" t="s">
        <v>491</v>
      </c>
      <c r="CQX12" s="86"/>
      <c r="CQY12" s="86">
        <v>1</v>
      </c>
      <c r="CQZ12" s="86"/>
      <c r="CRA12" s="86">
        <v>3</v>
      </c>
      <c r="CRB12" s="67"/>
      <c r="CRC12" s="67">
        <v>6.666666666666667</v>
      </c>
      <c r="CRD12" s="67"/>
      <c r="CRE12" s="86">
        <v>33.333333333333329</v>
      </c>
      <c r="CRJ12" s="86"/>
      <c r="CRK12" s="62" t="s">
        <v>491</v>
      </c>
      <c r="CRL12" s="86"/>
      <c r="CRM12" s="86">
        <v>3</v>
      </c>
      <c r="CRN12" s="86"/>
      <c r="CRO12" s="86">
        <v>3</v>
      </c>
      <c r="CRP12" s="67"/>
      <c r="CRQ12" s="67">
        <v>6.666666666666667</v>
      </c>
      <c r="CRR12" s="67"/>
      <c r="CRS12" s="86">
        <v>100</v>
      </c>
      <c r="CRX12" s="86"/>
      <c r="CRY12" s="62" t="s">
        <v>491</v>
      </c>
      <c r="CRZ12" s="86"/>
      <c r="CSA12" s="86">
        <v>1</v>
      </c>
      <c r="CSB12" s="86"/>
      <c r="CSC12" s="86">
        <v>3</v>
      </c>
      <c r="CSD12" s="67"/>
      <c r="CSE12" s="67">
        <v>6.666666666666667</v>
      </c>
      <c r="CSF12" s="67"/>
      <c r="CSG12" s="86">
        <v>33.333333333333329</v>
      </c>
      <c r="CSL12" s="86"/>
      <c r="CSM12" s="62" t="s">
        <v>491</v>
      </c>
      <c r="CSN12" s="86"/>
      <c r="CSO12" s="86">
        <v>2</v>
      </c>
      <c r="CSP12" s="86"/>
      <c r="CSQ12" s="86">
        <v>3</v>
      </c>
      <c r="CSR12" s="67"/>
      <c r="CSS12" s="67">
        <v>6.666666666666667</v>
      </c>
      <c r="CST12" s="67"/>
      <c r="CSU12" s="86">
        <v>66.666666666666657</v>
      </c>
      <c r="CSZ12" s="86"/>
      <c r="CTA12" s="62" t="s">
        <v>491</v>
      </c>
      <c r="CTB12" s="86"/>
      <c r="CTC12" s="86">
        <v>1</v>
      </c>
      <c r="CTD12" s="86"/>
      <c r="CTE12" s="86">
        <v>3</v>
      </c>
      <c r="CTF12" s="67"/>
      <c r="CTG12" s="67">
        <v>6.666666666666667</v>
      </c>
      <c r="CTH12" s="67"/>
      <c r="CTI12" s="86">
        <v>33.333333333333329</v>
      </c>
      <c r="CTN12" s="86"/>
      <c r="CTO12" s="62" t="s">
        <v>491</v>
      </c>
      <c r="CTP12" s="86"/>
      <c r="CTQ12" s="86">
        <v>3</v>
      </c>
      <c r="CTR12" s="86"/>
      <c r="CTS12" s="86">
        <v>3</v>
      </c>
      <c r="CTT12" s="67"/>
      <c r="CTU12" s="67">
        <v>6.666666666666667</v>
      </c>
      <c r="CTV12" s="67"/>
      <c r="CTW12" s="86">
        <v>100</v>
      </c>
      <c r="CUB12" s="86"/>
      <c r="CUC12" s="62" t="s">
        <v>491</v>
      </c>
      <c r="CUD12" s="86"/>
      <c r="CUE12" s="86">
        <v>2</v>
      </c>
      <c r="CUF12" s="86"/>
      <c r="CUG12" s="86">
        <v>3</v>
      </c>
      <c r="CUH12" s="67"/>
      <c r="CUI12" s="67">
        <v>6.666666666666667</v>
      </c>
      <c r="CUJ12" s="67"/>
      <c r="CUK12" s="86">
        <v>66.666666666666657</v>
      </c>
      <c r="CUP12" s="86"/>
      <c r="CUQ12" s="62" t="s">
        <v>491</v>
      </c>
      <c r="CUR12" s="86"/>
      <c r="CUS12" s="86">
        <v>0</v>
      </c>
      <c r="CUT12" s="86"/>
      <c r="CUU12" s="86">
        <v>3</v>
      </c>
      <c r="CUV12" s="67"/>
      <c r="CUW12" s="67">
        <v>6.666666666666667</v>
      </c>
      <c r="CUX12" s="67"/>
      <c r="CUY12" s="86">
        <v>0</v>
      </c>
      <c r="CVD12" s="86"/>
      <c r="CVE12" s="62" t="s">
        <v>491</v>
      </c>
      <c r="CVF12" s="86"/>
      <c r="CVG12" s="86">
        <v>3</v>
      </c>
      <c r="CVH12" s="86"/>
      <c r="CVI12" s="86">
        <v>3</v>
      </c>
      <c r="CVJ12" s="67"/>
      <c r="CVK12" s="67">
        <v>6.666666666666667</v>
      </c>
      <c r="CVL12" s="67"/>
      <c r="CVM12" s="86">
        <v>100</v>
      </c>
      <c r="CVR12" s="86"/>
      <c r="CVS12" s="62" t="s">
        <v>491</v>
      </c>
      <c r="CVT12" s="86"/>
      <c r="CVU12" s="86">
        <v>2</v>
      </c>
      <c r="CVV12" s="86"/>
      <c r="CVW12" s="86">
        <v>3</v>
      </c>
      <c r="CVX12" s="67"/>
      <c r="CVY12" s="67">
        <v>6.666666666666667</v>
      </c>
      <c r="CVZ12" s="67"/>
      <c r="CWA12" s="86">
        <v>66.666666666666657</v>
      </c>
      <c r="CWF12" s="86"/>
      <c r="CWG12" s="62" t="s">
        <v>491</v>
      </c>
      <c r="CWH12" s="86"/>
      <c r="CWI12" s="86">
        <v>1</v>
      </c>
      <c r="CWJ12" s="86"/>
      <c r="CWK12" s="86">
        <v>3</v>
      </c>
      <c r="CWL12" s="67"/>
      <c r="CWM12" s="67">
        <v>6.666666666666667</v>
      </c>
      <c r="CWN12" s="67"/>
      <c r="CWO12" s="86">
        <v>33.333333333333329</v>
      </c>
      <c r="CWT12" s="86"/>
      <c r="CWU12" s="62" t="s">
        <v>491</v>
      </c>
      <c r="CWV12" s="86"/>
      <c r="CWW12" s="86">
        <v>2</v>
      </c>
      <c r="CWX12" s="86"/>
      <c r="CWY12" s="86">
        <v>3</v>
      </c>
      <c r="CWZ12" s="67"/>
      <c r="CXA12" s="67">
        <v>6.666666666666667</v>
      </c>
      <c r="CXB12" s="67"/>
      <c r="CXC12" s="86">
        <v>66.666666666666657</v>
      </c>
      <c r="CXH12" s="86"/>
      <c r="CXI12" s="62" t="s">
        <v>491</v>
      </c>
      <c r="CXJ12" s="86"/>
      <c r="CXK12" s="86">
        <v>2</v>
      </c>
      <c r="CXL12" s="86"/>
      <c r="CXM12" s="86">
        <v>3</v>
      </c>
      <c r="CXN12" s="67"/>
      <c r="CXO12" s="67">
        <v>6.666666666666667</v>
      </c>
      <c r="CXP12" s="67"/>
      <c r="CXQ12" s="86">
        <v>66.666666666666657</v>
      </c>
      <c r="CXV12" s="86"/>
      <c r="CXW12" s="62" t="s">
        <v>491</v>
      </c>
      <c r="CXX12" s="86"/>
      <c r="CXY12" s="86">
        <v>2</v>
      </c>
      <c r="CXZ12" s="86"/>
      <c r="CYA12" s="86">
        <v>3</v>
      </c>
      <c r="CYB12" s="67"/>
      <c r="CYC12" s="67">
        <v>6.666666666666667</v>
      </c>
      <c r="CYD12" s="67"/>
      <c r="CYE12" s="86">
        <v>66.666666666666657</v>
      </c>
      <c r="CYJ12" s="86"/>
      <c r="CYK12" s="62" t="s">
        <v>491</v>
      </c>
      <c r="CYL12" s="86"/>
      <c r="CYM12" s="86">
        <v>2</v>
      </c>
      <c r="CYN12" s="86"/>
      <c r="CYO12" s="86">
        <v>3</v>
      </c>
      <c r="CYP12" s="67"/>
      <c r="CYQ12" s="67">
        <v>6.666666666666667</v>
      </c>
      <c r="CYR12" s="67"/>
      <c r="CYS12" s="86">
        <v>66.666666666666657</v>
      </c>
      <c r="CYX12" s="86"/>
      <c r="CYY12" s="62" t="s">
        <v>491</v>
      </c>
      <c r="CYZ12" s="86"/>
      <c r="CZA12" s="86">
        <v>1</v>
      </c>
      <c r="CZB12" s="86"/>
      <c r="CZC12" s="86">
        <v>3</v>
      </c>
      <c r="CZD12" s="67"/>
      <c r="CZE12" s="67">
        <v>6.666666666666667</v>
      </c>
      <c r="CZF12" s="67"/>
      <c r="CZG12" s="86">
        <v>33.333333333333329</v>
      </c>
      <c r="CZL12" s="86"/>
      <c r="CZM12" s="62" t="s">
        <v>491</v>
      </c>
      <c r="CZN12" s="86"/>
      <c r="CZO12" s="86">
        <v>3</v>
      </c>
      <c r="CZP12" s="86"/>
      <c r="CZQ12" s="86">
        <v>3</v>
      </c>
      <c r="CZR12" s="67"/>
      <c r="CZS12" s="67">
        <v>6.666666666666667</v>
      </c>
      <c r="CZT12" s="67"/>
      <c r="CZU12" s="86">
        <v>100</v>
      </c>
      <c r="CZZ12" s="86"/>
      <c r="DAA12" s="62" t="s">
        <v>491</v>
      </c>
      <c r="DAB12" s="86"/>
      <c r="DAC12" s="86">
        <v>2</v>
      </c>
      <c r="DAD12" s="86"/>
      <c r="DAE12" s="86">
        <v>3</v>
      </c>
      <c r="DAF12" s="67"/>
      <c r="DAG12" s="67">
        <v>6.666666666666667</v>
      </c>
      <c r="DAH12" s="67"/>
      <c r="DAI12" s="86">
        <v>66.666666666666657</v>
      </c>
      <c r="DAN12" s="86"/>
      <c r="DAO12" s="62" t="s">
        <v>491</v>
      </c>
      <c r="DAP12" s="86"/>
      <c r="DAQ12" s="86">
        <v>2</v>
      </c>
      <c r="DAR12" s="86"/>
      <c r="DAS12" s="86">
        <v>3</v>
      </c>
      <c r="DAT12" s="67"/>
      <c r="DAU12" s="67">
        <v>6.666666666666667</v>
      </c>
      <c r="DAV12" s="67"/>
      <c r="DAW12" s="86">
        <v>66.666666666666657</v>
      </c>
      <c r="DBB12" s="86"/>
      <c r="DBC12" s="62" t="s">
        <v>491</v>
      </c>
      <c r="DBD12" s="86"/>
      <c r="DBE12" s="86">
        <v>2</v>
      </c>
      <c r="DBF12" s="86"/>
      <c r="DBG12" s="86">
        <v>3</v>
      </c>
      <c r="DBH12" s="67"/>
      <c r="DBI12" s="67">
        <v>6.666666666666667</v>
      </c>
      <c r="DBJ12" s="67"/>
      <c r="DBK12" s="86">
        <v>66.666666666666657</v>
      </c>
      <c r="DBP12" s="86"/>
      <c r="DBQ12" s="62" t="s">
        <v>491</v>
      </c>
      <c r="DBR12" s="86"/>
      <c r="DBS12" s="86">
        <v>3</v>
      </c>
      <c r="DBT12" s="86"/>
      <c r="DBU12" s="86">
        <v>4</v>
      </c>
      <c r="DBV12" s="67"/>
      <c r="DBW12" s="67">
        <v>8.8888888888888893</v>
      </c>
      <c r="DBX12" s="67"/>
      <c r="DBY12" s="86">
        <v>75</v>
      </c>
      <c r="DCD12" s="86"/>
      <c r="DCE12" s="62" t="s">
        <v>491</v>
      </c>
      <c r="DCF12" s="86"/>
      <c r="DCG12" s="86">
        <v>3</v>
      </c>
      <c r="DCH12" s="86"/>
      <c r="DCI12" s="86">
        <v>3</v>
      </c>
      <c r="DCJ12" s="67"/>
      <c r="DCK12" s="67">
        <v>6.666666666666667</v>
      </c>
      <c r="DCL12" s="67"/>
      <c r="DCM12" s="86">
        <v>100</v>
      </c>
      <c r="DCR12" s="86"/>
      <c r="DCS12" s="62" t="s">
        <v>491</v>
      </c>
      <c r="DCT12" s="86"/>
      <c r="DCU12" s="86">
        <v>2</v>
      </c>
      <c r="DCV12" s="86"/>
      <c r="DCW12" s="86">
        <v>3</v>
      </c>
      <c r="DCX12" s="67"/>
      <c r="DCY12" s="67">
        <v>6.666666666666667</v>
      </c>
      <c r="DCZ12" s="67"/>
      <c r="DDA12" s="86">
        <v>66.666666666666657</v>
      </c>
      <c r="DDF12" s="86"/>
      <c r="DDG12" s="62" t="s">
        <v>491</v>
      </c>
      <c r="DDH12" s="86"/>
      <c r="DDI12" s="86">
        <v>1</v>
      </c>
      <c r="DDJ12" s="86"/>
      <c r="DDK12" s="86">
        <v>3</v>
      </c>
      <c r="DDL12" s="67"/>
      <c r="DDM12" s="67">
        <v>6.666666666666667</v>
      </c>
      <c r="DDN12" s="67"/>
      <c r="DDO12" s="86">
        <v>33.333333333333329</v>
      </c>
      <c r="DDT12" s="86"/>
      <c r="DDU12" s="62" t="s">
        <v>491</v>
      </c>
      <c r="DDV12" s="86"/>
      <c r="DDW12" s="86">
        <v>1</v>
      </c>
      <c r="DDX12" s="86"/>
      <c r="DDY12" s="86">
        <v>3</v>
      </c>
      <c r="DDZ12" s="67"/>
      <c r="DEA12" s="67">
        <v>6.666666666666667</v>
      </c>
      <c r="DEB12" s="67"/>
      <c r="DEC12" s="86">
        <v>33.333333333333329</v>
      </c>
      <c r="DEH12" s="86"/>
      <c r="DEI12" s="62" t="s">
        <v>491</v>
      </c>
      <c r="DEJ12" s="86"/>
      <c r="DEK12" s="86">
        <v>1</v>
      </c>
      <c r="DEL12" s="86"/>
      <c r="DEM12" s="86">
        <v>3</v>
      </c>
      <c r="DEN12" s="67"/>
      <c r="DEO12" s="67">
        <v>6.666666666666667</v>
      </c>
      <c r="DEP12" s="67"/>
      <c r="DEQ12" s="86">
        <v>33.333333333333329</v>
      </c>
      <c r="DEV12" s="86"/>
      <c r="DEW12" s="62" t="s">
        <v>491</v>
      </c>
      <c r="DEX12" s="86"/>
      <c r="DEY12" s="86">
        <v>1</v>
      </c>
      <c r="DEZ12" s="86"/>
      <c r="DFA12" s="86">
        <v>3</v>
      </c>
      <c r="DFB12" s="67"/>
      <c r="DFC12" s="67">
        <v>6.666666666666667</v>
      </c>
      <c r="DFD12" s="67"/>
      <c r="DFE12" s="86">
        <v>33.333333333333329</v>
      </c>
      <c r="DFJ12" s="86"/>
      <c r="DFK12" s="62" t="s">
        <v>491</v>
      </c>
      <c r="DFL12" s="86"/>
      <c r="DFM12" s="86">
        <v>2</v>
      </c>
      <c r="DFN12" s="86"/>
      <c r="DFO12" s="86">
        <v>3</v>
      </c>
      <c r="DFP12" s="67"/>
      <c r="DFQ12" s="67">
        <v>6.666666666666667</v>
      </c>
      <c r="DFR12" s="67"/>
      <c r="DFS12" s="86">
        <v>66.666666666666657</v>
      </c>
      <c r="DFX12" s="86"/>
      <c r="DFY12" s="62" t="s">
        <v>491</v>
      </c>
      <c r="DFZ12" s="86"/>
      <c r="DGA12" s="86">
        <v>0</v>
      </c>
      <c r="DGB12" s="86"/>
      <c r="DGC12" s="86">
        <v>3</v>
      </c>
      <c r="DGD12" s="67"/>
      <c r="DGE12" s="67">
        <v>6.666666666666667</v>
      </c>
      <c r="DGF12" s="67"/>
      <c r="DGG12" s="86">
        <v>0</v>
      </c>
      <c r="DGL12" s="86"/>
      <c r="DGM12" s="62" t="s">
        <v>491</v>
      </c>
      <c r="DGN12" s="86"/>
      <c r="DGO12" s="86">
        <v>2</v>
      </c>
      <c r="DGP12" s="86"/>
      <c r="DGQ12" s="86">
        <v>3</v>
      </c>
      <c r="DGR12" s="67"/>
      <c r="DGS12" s="67">
        <v>6.666666666666667</v>
      </c>
      <c r="DGT12" s="67"/>
      <c r="DGU12" s="86">
        <v>66.666666666666657</v>
      </c>
      <c r="DGZ12" s="86"/>
      <c r="DHA12" s="62" t="s">
        <v>491</v>
      </c>
      <c r="DHB12" s="86"/>
      <c r="DHC12" s="86">
        <v>3</v>
      </c>
      <c r="DHD12" s="86"/>
      <c r="DHE12" s="86">
        <v>3</v>
      </c>
      <c r="DHF12" s="67"/>
      <c r="DHG12" s="67">
        <v>6.666666666666667</v>
      </c>
      <c r="DHH12" s="67"/>
      <c r="DHI12" s="86">
        <v>100</v>
      </c>
      <c r="DHN12" s="86"/>
      <c r="DHO12" s="62" t="s">
        <v>491</v>
      </c>
      <c r="DHP12" s="86"/>
      <c r="DHQ12" s="86">
        <v>3</v>
      </c>
      <c r="DHR12" s="86"/>
      <c r="DHS12" s="86">
        <v>3</v>
      </c>
      <c r="DHT12" s="67"/>
      <c r="DHU12" s="67">
        <v>6.666666666666667</v>
      </c>
      <c r="DHV12" s="67"/>
      <c r="DHW12" s="86">
        <v>100</v>
      </c>
      <c r="DIB12" s="86"/>
      <c r="DIC12" s="62" t="s">
        <v>491</v>
      </c>
      <c r="DID12" s="86"/>
      <c r="DIE12" s="86">
        <v>1</v>
      </c>
      <c r="DIF12" s="86"/>
      <c r="DIG12" s="86">
        <v>3</v>
      </c>
      <c r="DIH12" s="67"/>
      <c r="DII12" s="67">
        <v>6.666666666666667</v>
      </c>
      <c r="DIJ12" s="67"/>
      <c r="DIK12" s="86">
        <v>33.333333333333329</v>
      </c>
      <c r="DIP12" s="86"/>
      <c r="DIQ12" s="62" t="s">
        <v>491</v>
      </c>
      <c r="DIR12" s="86"/>
      <c r="DIS12" s="86">
        <v>1</v>
      </c>
      <c r="DIT12" s="86"/>
      <c r="DIU12" s="86">
        <v>3</v>
      </c>
      <c r="DIV12" s="67"/>
      <c r="DIW12" s="67">
        <v>6.666666666666667</v>
      </c>
      <c r="DIX12" s="67"/>
      <c r="DIY12" s="86">
        <v>33.333333333333329</v>
      </c>
      <c r="DJD12" s="86"/>
      <c r="DJE12" s="62" t="s">
        <v>491</v>
      </c>
      <c r="DJF12" s="86"/>
      <c r="DJG12" s="86">
        <v>1</v>
      </c>
      <c r="DJH12" s="86"/>
      <c r="DJI12" s="86">
        <v>3</v>
      </c>
      <c r="DJJ12" s="67"/>
      <c r="DJK12" s="67">
        <v>6.666666666666667</v>
      </c>
      <c r="DJL12" s="67"/>
      <c r="DJM12" s="86">
        <v>33.333333333333329</v>
      </c>
      <c r="DJR12" s="86"/>
      <c r="DJS12" s="62" t="s">
        <v>491</v>
      </c>
      <c r="DJT12" s="86"/>
      <c r="DJU12" s="86">
        <v>2</v>
      </c>
      <c r="DJV12" s="86"/>
      <c r="DJW12" s="86">
        <v>3</v>
      </c>
      <c r="DJX12" s="67"/>
      <c r="DJY12" s="67">
        <v>6.666666666666667</v>
      </c>
      <c r="DJZ12" s="67"/>
      <c r="DKA12" s="86">
        <v>66.666666666666657</v>
      </c>
      <c r="DKF12" s="86"/>
      <c r="DKG12" s="62" t="s">
        <v>491</v>
      </c>
      <c r="DKH12" s="86"/>
      <c r="DKI12" s="86">
        <v>1</v>
      </c>
      <c r="DKJ12" s="86"/>
      <c r="DKK12" s="86">
        <v>3</v>
      </c>
      <c r="DKL12" s="67"/>
      <c r="DKM12" s="67">
        <v>6.666666666666667</v>
      </c>
      <c r="DKN12" s="67"/>
      <c r="DKO12" s="86">
        <v>33.333333333333329</v>
      </c>
      <c r="DKT12" s="86"/>
      <c r="DKU12" s="62" t="s">
        <v>491</v>
      </c>
      <c r="DKV12" s="86"/>
      <c r="DKW12" s="86">
        <v>1</v>
      </c>
      <c r="DKX12" s="86"/>
      <c r="DKY12" s="86">
        <v>3</v>
      </c>
      <c r="DKZ12" s="67"/>
      <c r="DLA12" s="67">
        <v>6.666666666666667</v>
      </c>
      <c r="DLB12" s="67"/>
      <c r="DLC12" s="86">
        <v>33.333333333333329</v>
      </c>
      <c r="DLH12" s="86"/>
      <c r="DLI12" s="62" t="s">
        <v>491</v>
      </c>
      <c r="DLJ12" s="86"/>
      <c r="DLK12" s="86">
        <v>2</v>
      </c>
      <c r="DLL12" s="86"/>
      <c r="DLM12" s="86">
        <v>3</v>
      </c>
      <c r="DLN12" s="67"/>
      <c r="DLO12" s="67">
        <v>6.666666666666667</v>
      </c>
      <c r="DLP12" s="67"/>
      <c r="DLQ12" s="86">
        <v>66.666666666666657</v>
      </c>
      <c r="DLV12" s="86"/>
      <c r="DLW12" s="62" t="s">
        <v>491</v>
      </c>
      <c r="DLX12" s="86"/>
      <c r="DLY12" s="86">
        <v>1</v>
      </c>
      <c r="DLZ12" s="86"/>
      <c r="DMA12" s="86">
        <v>3</v>
      </c>
      <c r="DMB12" s="67"/>
      <c r="DMC12" s="67">
        <v>6.666666666666667</v>
      </c>
      <c r="DMD12" s="67"/>
      <c r="DME12" s="86">
        <v>33.333333333333329</v>
      </c>
      <c r="DMJ12" s="86"/>
      <c r="DMK12" s="62" t="s">
        <v>491</v>
      </c>
      <c r="DML12" s="86"/>
      <c r="DMM12" s="86">
        <v>1</v>
      </c>
      <c r="DMN12" s="86"/>
      <c r="DMO12" s="86">
        <v>3</v>
      </c>
      <c r="DMP12" s="67"/>
      <c r="DMQ12" s="67">
        <v>6.666666666666667</v>
      </c>
      <c r="DMR12" s="67"/>
      <c r="DMS12" s="86">
        <v>33.333333333333329</v>
      </c>
      <c r="DMX12" s="86"/>
      <c r="DMY12" s="62" t="s">
        <v>491</v>
      </c>
      <c r="DMZ12" s="86"/>
      <c r="DNA12" s="86">
        <v>1</v>
      </c>
      <c r="DNB12" s="86"/>
      <c r="DNC12" s="86">
        <v>3</v>
      </c>
      <c r="DND12" s="67"/>
      <c r="DNE12" s="67">
        <v>6.666666666666667</v>
      </c>
      <c r="DNF12" s="67"/>
      <c r="DNG12" s="86">
        <v>33.333333333333329</v>
      </c>
      <c r="DNL12" s="86"/>
      <c r="DNM12" s="62" t="s">
        <v>491</v>
      </c>
      <c r="DNN12" s="86"/>
      <c r="DNO12" s="86">
        <v>1</v>
      </c>
      <c r="DNP12" s="86"/>
      <c r="DNQ12" s="86">
        <v>3</v>
      </c>
      <c r="DNR12" s="67"/>
      <c r="DNS12" s="67">
        <v>6.666666666666667</v>
      </c>
      <c r="DNT12" s="67"/>
      <c r="DNU12" s="86">
        <v>33.333333333333329</v>
      </c>
      <c r="DNZ12" s="86"/>
      <c r="DOA12" s="62" t="s">
        <v>491</v>
      </c>
      <c r="DOB12" s="86"/>
      <c r="DOC12" s="86">
        <v>1</v>
      </c>
      <c r="DOD12" s="86"/>
      <c r="DOE12" s="86">
        <v>3</v>
      </c>
      <c r="DOF12" s="67"/>
      <c r="DOG12" s="67">
        <v>6.666666666666667</v>
      </c>
      <c r="DOH12" s="67"/>
      <c r="DOI12" s="86">
        <v>33.333333333333329</v>
      </c>
      <c r="DON12" s="86"/>
      <c r="DOO12" s="62" t="s">
        <v>491</v>
      </c>
      <c r="DOP12" s="86"/>
      <c r="DOQ12" s="86">
        <v>1</v>
      </c>
      <c r="DOR12" s="86"/>
      <c r="DOS12" s="86">
        <v>3</v>
      </c>
      <c r="DOT12" s="67"/>
      <c r="DOU12" s="67">
        <v>6.666666666666667</v>
      </c>
      <c r="DOV12" s="67"/>
      <c r="DOW12" s="86">
        <v>33.333333333333329</v>
      </c>
      <c r="DPB12" s="86"/>
      <c r="DPC12" s="62" t="s">
        <v>491</v>
      </c>
      <c r="DPD12" s="86"/>
      <c r="DPE12" s="86">
        <v>1</v>
      </c>
      <c r="DPF12" s="86"/>
      <c r="DPG12" s="86">
        <v>3</v>
      </c>
      <c r="DPH12" s="67"/>
      <c r="DPI12" s="67">
        <v>6.666666666666667</v>
      </c>
      <c r="DPJ12" s="67"/>
      <c r="DPK12" s="86">
        <v>33.333333333333329</v>
      </c>
      <c r="DPP12" s="86"/>
      <c r="DPQ12" s="62" t="s">
        <v>491</v>
      </c>
      <c r="DPR12" s="86"/>
      <c r="DPS12" s="86">
        <v>1</v>
      </c>
      <c r="DPT12" s="86"/>
      <c r="DPU12" s="86">
        <v>3</v>
      </c>
      <c r="DPV12" s="67"/>
      <c r="DPW12" s="67">
        <v>6.666666666666667</v>
      </c>
      <c r="DPX12" s="67"/>
      <c r="DPY12" s="86">
        <v>33.333333333333329</v>
      </c>
      <c r="DQD12" s="86"/>
      <c r="DQE12" s="62" t="s">
        <v>491</v>
      </c>
      <c r="DQF12" s="86"/>
      <c r="DQG12" s="86">
        <v>1</v>
      </c>
      <c r="DQH12" s="86"/>
      <c r="DQI12" s="86">
        <v>3</v>
      </c>
      <c r="DQJ12" s="67"/>
      <c r="DQK12" s="67">
        <v>6.666666666666667</v>
      </c>
      <c r="DQL12" s="67"/>
      <c r="DQM12" s="86">
        <v>33.333333333333329</v>
      </c>
      <c r="DQR12" s="86"/>
      <c r="DQS12" s="62" t="s">
        <v>491</v>
      </c>
      <c r="DQT12" s="86"/>
      <c r="DQU12" s="86">
        <v>1</v>
      </c>
      <c r="DQV12" s="86"/>
      <c r="DQW12" s="86">
        <v>3</v>
      </c>
      <c r="DQX12" s="67"/>
      <c r="DQY12" s="67">
        <v>6.666666666666667</v>
      </c>
      <c r="DQZ12" s="67"/>
      <c r="DRA12" s="86">
        <v>33.333333333333329</v>
      </c>
      <c r="DRF12" s="86"/>
      <c r="DRG12" s="62" t="s">
        <v>491</v>
      </c>
      <c r="DRH12" s="86"/>
      <c r="DRI12" s="86">
        <v>1</v>
      </c>
      <c r="DRJ12" s="86"/>
      <c r="DRK12" s="86">
        <v>3</v>
      </c>
      <c r="DRL12" s="67"/>
      <c r="DRM12" s="67">
        <v>6.666666666666667</v>
      </c>
      <c r="DRN12" s="67"/>
      <c r="DRO12" s="86">
        <v>33.333333333333329</v>
      </c>
      <c r="DRT12" s="86"/>
      <c r="DRU12" s="62" t="s">
        <v>491</v>
      </c>
      <c r="DRV12" s="86"/>
      <c r="DRW12" s="86">
        <v>1</v>
      </c>
      <c r="DRX12" s="86"/>
      <c r="DRY12" s="86">
        <v>3</v>
      </c>
      <c r="DRZ12" s="67"/>
      <c r="DSA12" s="67">
        <v>6.666666666666667</v>
      </c>
      <c r="DSB12" s="67"/>
      <c r="DSC12" s="86">
        <v>33.333333333333329</v>
      </c>
      <c r="DSH12" s="86"/>
      <c r="DSI12" s="62" t="s">
        <v>491</v>
      </c>
      <c r="DSJ12" s="86"/>
      <c r="DSK12" s="86">
        <v>1</v>
      </c>
      <c r="DSL12" s="86"/>
      <c r="DSM12" s="86">
        <v>3</v>
      </c>
      <c r="DSN12" s="67"/>
      <c r="DSO12" s="67">
        <v>6.666666666666667</v>
      </c>
      <c r="DSP12" s="67"/>
      <c r="DSQ12" s="86">
        <v>33.333333333333329</v>
      </c>
      <c r="DSV12" s="86"/>
      <c r="DSW12" s="62" t="s">
        <v>491</v>
      </c>
      <c r="DSX12" s="86"/>
      <c r="DSY12" s="86">
        <v>1</v>
      </c>
      <c r="DSZ12" s="86"/>
      <c r="DTA12" s="86">
        <v>3</v>
      </c>
      <c r="DTB12" s="67"/>
      <c r="DTC12" s="67">
        <v>6.666666666666667</v>
      </c>
      <c r="DTD12" s="67"/>
      <c r="DTE12" s="86">
        <v>33.333333333333329</v>
      </c>
      <c r="DTJ12" s="86"/>
      <c r="DTK12" s="62" t="s">
        <v>491</v>
      </c>
      <c r="DTL12" s="86"/>
      <c r="DTM12" s="86">
        <v>4</v>
      </c>
      <c r="DTN12" s="86"/>
      <c r="DTO12" s="86">
        <v>4</v>
      </c>
      <c r="DTP12" s="67"/>
      <c r="DTQ12" s="67">
        <v>7.4074074074074066</v>
      </c>
      <c r="DTR12" s="67"/>
      <c r="DTS12" s="86">
        <v>100</v>
      </c>
      <c r="DTX12" s="86"/>
      <c r="DTY12" s="62" t="s">
        <v>491</v>
      </c>
      <c r="DTZ12" s="86"/>
      <c r="DUA12" s="86">
        <v>3</v>
      </c>
      <c r="DUB12" s="86"/>
      <c r="DUC12" s="86">
        <v>4</v>
      </c>
      <c r="DUD12" s="67"/>
      <c r="DUE12" s="67">
        <v>7.4074074074074066</v>
      </c>
      <c r="DUF12" s="67"/>
      <c r="DUG12" s="86">
        <v>75</v>
      </c>
      <c r="DUL12" s="86"/>
      <c r="DUM12" s="62" t="s">
        <v>491</v>
      </c>
      <c r="DUN12" s="86"/>
      <c r="DUO12" s="86">
        <v>4</v>
      </c>
      <c r="DUP12" s="86"/>
      <c r="DUQ12" s="86">
        <v>4</v>
      </c>
      <c r="DUR12" s="67"/>
      <c r="DUS12" s="67">
        <v>7.4074074074074066</v>
      </c>
      <c r="DUT12" s="67"/>
      <c r="DUU12" s="86">
        <v>100</v>
      </c>
      <c r="DUZ12" s="86"/>
      <c r="DVA12" s="62" t="s">
        <v>491</v>
      </c>
      <c r="DVB12" s="86"/>
      <c r="DVC12" s="86">
        <v>0</v>
      </c>
      <c r="DVD12" s="86"/>
      <c r="DVE12" s="86">
        <v>4</v>
      </c>
      <c r="DVF12" s="67"/>
      <c r="DVG12" s="67">
        <v>7.4074074074074066</v>
      </c>
      <c r="DVH12" s="67"/>
      <c r="DVI12" s="86">
        <v>0</v>
      </c>
      <c r="DVN12" s="86"/>
      <c r="DVO12" s="62" t="s">
        <v>491</v>
      </c>
      <c r="DVP12" s="86"/>
      <c r="DVQ12" s="86">
        <v>4</v>
      </c>
      <c r="DVR12" s="86"/>
      <c r="DVS12" s="86">
        <v>4</v>
      </c>
      <c r="DVT12" s="67"/>
      <c r="DVU12" s="67">
        <v>7.4074074074074066</v>
      </c>
      <c r="DVV12" s="67"/>
      <c r="DVW12" s="86">
        <v>100</v>
      </c>
      <c r="DWB12" s="86"/>
      <c r="DWC12" s="62" t="s">
        <v>491</v>
      </c>
      <c r="DWD12" s="86"/>
      <c r="DWE12" s="86">
        <v>4</v>
      </c>
      <c r="DWF12" s="86"/>
      <c r="DWG12" s="86">
        <v>4</v>
      </c>
      <c r="DWH12" s="67"/>
      <c r="DWI12" s="67">
        <v>7.4074074074074066</v>
      </c>
      <c r="DWJ12" s="67"/>
      <c r="DWK12" s="86">
        <v>100</v>
      </c>
      <c r="DWP12" s="86"/>
      <c r="DWQ12" s="62" t="s">
        <v>491</v>
      </c>
      <c r="DWR12" s="86"/>
      <c r="DWS12" s="86">
        <v>2</v>
      </c>
      <c r="DWT12" s="86"/>
      <c r="DWU12" s="86">
        <v>4</v>
      </c>
      <c r="DWV12" s="67"/>
      <c r="DWW12" s="67">
        <v>7.4074074074074066</v>
      </c>
      <c r="DWX12" s="67"/>
      <c r="DWY12" s="86">
        <v>50</v>
      </c>
      <c r="DXD12" s="86"/>
      <c r="DXE12" s="62" t="s">
        <v>491</v>
      </c>
      <c r="DXF12" s="86"/>
      <c r="DXG12" s="86">
        <v>3</v>
      </c>
      <c r="DXH12" s="86"/>
      <c r="DXI12" s="86">
        <v>4</v>
      </c>
      <c r="DXJ12" s="67"/>
      <c r="DXK12" s="67">
        <v>7.4074074074074066</v>
      </c>
      <c r="DXL12" s="67"/>
      <c r="DXM12" s="86">
        <v>75</v>
      </c>
      <c r="DXR12" s="86"/>
      <c r="DXS12" s="62" t="s">
        <v>491</v>
      </c>
      <c r="DXT12" s="86"/>
      <c r="DXU12" s="86">
        <v>0</v>
      </c>
      <c r="DXV12" s="86"/>
      <c r="DXW12" s="86">
        <v>4</v>
      </c>
      <c r="DXX12" s="67"/>
      <c r="DXY12" s="67">
        <v>7.4074074074074066</v>
      </c>
      <c r="DXZ12" s="67"/>
      <c r="DYA12" s="86">
        <v>0</v>
      </c>
      <c r="DYF12" s="86"/>
      <c r="DYG12" s="62" t="s">
        <v>491</v>
      </c>
      <c r="DYH12" s="86"/>
      <c r="DYI12" s="86">
        <v>2</v>
      </c>
      <c r="DYJ12" s="86"/>
      <c r="DYK12" s="86">
        <v>4</v>
      </c>
      <c r="DYL12" s="67"/>
      <c r="DYM12" s="67">
        <v>7.4074074074074066</v>
      </c>
      <c r="DYN12" s="67"/>
      <c r="DYO12" s="86">
        <v>50</v>
      </c>
      <c r="DYT12" s="86"/>
      <c r="DYU12" s="62" t="s">
        <v>491</v>
      </c>
      <c r="DYV12" s="86"/>
      <c r="DYW12" s="86">
        <v>1</v>
      </c>
      <c r="DYX12" s="86"/>
      <c r="DYY12" s="86">
        <v>4</v>
      </c>
      <c r="DYZ12" s="67"/>
      <c r="DZA12" s="67">
        <v>7.4074074074074066</v>
      </c>
      <c r="DZB12" s="67"/>
      <c r="DZC12" s="86">
        <v>25</v>
      </c>
      <c r="DZH12" s="86"/>
      <c r="DZI12" s="62" t="s">
        <v>491</v>
      </c>
      <c r="DZJ12" s="86"/>
      <c r="DZK12" s="86">
        <v>0</v>
      </c>
      <c r="DZL12" s="86"/>
      <c r="DZM12" s="86">
        <v>4</v>
      </c>
      <c r="DZN12" s="67"/>
      <c r="DZO12" s="67">
        <v>7.4074074074074066</v>
      </c>
      <c r="DZP12" s="67"/>
      <c r="DZQ12" s="86">
        <v>0</v>
      </c>
      <c r="DZV12" s="86"/>
      <c r="DZW12" s="62" t="s">
        <v>491</v>
      </c>
      <c r="DZX12" s="86"/>
      <c r="DZY12" s="86">
        <v>1</v>
      </c>
      <c r="DZZ12" s="86"/>
      <c r="EAA12" s="86">
        <v>4</v>
      </c>
      <c r="EAB12" s="67"/>
      <c r="EAC12" s="67">
        <v>7.4074074074074066</v>
      </c>
      <c r="EAD12" s="67"/>
      <c r="EAE12" s="86">
        <v>25</v>
      </c>
      <c r="EAJ12" s="86"/>
      <c r="EAK12" s="62" t="s">
        <v>491</v>
      </c>
      <c r="EAL12" s="86"/>
      <c r="EAM12" s="86">
        <v>1</v>
      </c>
      <c r="EAN12" s="86"/>
      <c r="EAO12" s="86">
        <v>4</v>
      </c>
      <c r="EAP12" s="67"/>
      <c r="EAQ12" s="67">
        <v>7.4074074074074066</v>
      </c>
      <c r="EAR12" s="67"/>
      <c r="EAS12" s="86">
        <v>25</v>
      </c>
      <c r="EAX12" s="86"/>
      <c r="EAY12" s="62" t="s">
        <v>491</v>
      </c>
      <c r="EAZ12" s="86"/>
      <c r="EBA12" s="86">
        <v>3</v>
      </c>
      <c r="EBB12" s="86"/>
      <c r="EBC12" s="86">
        <v>4</v>
      </c>
      <c r="EBD12" s="67"/>
      <c r="EBE12" s="67">
        <v>7.4074074074074066</v>
      </c>
      <c r="EBF12" s="67"/>
      <c r="EBG12" s="86">
        <v>75</v>
      </c>
      <c r="EBL12" s="86"/>
      <c r="EBM12" s="62" t="s">
        <v>491</v>
      </c>
      <c r="EBN12" s="86"/>
      <c r="EBO12" s="86">
        <v>1</v>
      </c>
      <c r="EBP12" s="86"/>
      <c r="EBQ12" s="86">
        <v>4</v>
      </c>
      <c r="EBR12" s="67"/>
      <c r="EBS12" s="67">
        <v>7.4074074074074066</v>
      </c>
      <c r="EBT12" s="67"/>
      <c r="EBU12" s="86">
        <v>25</v>
      </c>
      <c r="EBZ12" s="86"/>
      <c r="ECA12" s="62" t="s">
        <v>491</v>
      </c>
      <c r="ECB12" s="86"/>
      <c r="ECC12" s="86">
        <v>0</v>
      </c>
      <c r="ECD12" s="86"/>
      <c r="ECE12" s="86">
        <v>4</v>
      </c>
      <c r="ECF12" s="67"/>
      <c r="ECG12" s="67">
        <v>7.4074074074074066</v>
      </c>
      <c r="ECH12" s="67"/>
      <c r="ECI12" s="86">
        <v>0</v>
      </c>
      <c r="ECN12" s="86"/>
      <c r="ECO12" s="62" t="s">
        <v>491</v>
      </c>
      <c r="ECP12" s="86"/>
      <c r="ECQ12" s="86">
        <v>1</v>
      </c>
      <c r="ECR12" s="86"/>
      <c r="ECS12" s="86">
        <v>4</v>
      </c>
      <c r="ECT12" s="67"/>
      <c r="ECU12" s="67">
        <v>7.4074074074074066</v>
      </c>
      <c r="ECV12" s="67"/>
      <c r="ECW12" s="86">
        <v>25</v>
      </c>
      <c r="EDB12" s="86"/>
      <c r="EDC12" s="62" t="s">
        <v>491</v>
      </c>
      <c r="EDD12" s="86"/>
      <c r="EDE12" s="86">
        <v>4</v>
      </c>
      <c r="EDF12" s="86"/>
      <c r="EDG12" s="86">
        <v>4</v>
      </c>
      <c r="EDH12" s="67"/>
      <c r="EDI12" s="67">
        <v>7.4074074074074066</v>
      </c>
      <c r="EDJ12" s="67"/>
      <c r="EDK12" s="86">
        <v>100</v>
      </c>
      <c r="EDP12" s="86"/>
      <c r="EDQ12" s="62" t="s">
        <v>491</v>
      </c>
      <c r="EDR12" s="86"/>
      <c r="EDS12" s="86">
        <v>0</v>
      </c>
      <c r="EDT12" s="86"/>
      <c r="EDU12" s="86">
        <v>4</v>
      </c>
      <c r="EDV12" s="67"/>
      <c r="EDW12" s="67">
        <v>7.4074074074074066</v>
      </c>
      <c r="EDX12" s="67"/>
      <c r="EDY12" s="86">
        <v>0</v>
      </c>
      <c r="EED12" s="86"/>
      <c r="EEE12" s="62" t="s">
        <v>491</v>
      </c>
      <c r="EEF12" s="86"/>
      <c r="EEG12" s="86">
        <v>1</v>
      </c>
      <c r="EEH12" s="86"/>
      <c r="EEI12" s="86">
        <v>4</v>
      </c>
      <c r="EEJ12" s="67"/>
      <c r="EEK12" s="67">
        <v>7.4074074074074066</v>
      </c>
      <c r="EEL12" s="67"/>
      <c r="EEM12" s="86">
        <v>25</v>
      </c>
      <c r="EER12" s="86"/>
      <c r="EES12" s="62" t="s">
        <v>491</v>
      </c>
      <c r="EET12" s="86"/>
      <c r="EEU12" s="86">
        <v>1</v>
      </c>
      <c r="EEV12" s="86"/>
      <c r="EEW12" s="86">
        <v>4</v>
      </c>
      <c r="EEX12" s="67"/>
      <c r="EEY12" s="67">
        <v>7.4074074074074066</v>
      </c>
      <c r="EEZ12" s="67"/>
      <c r="EFA12" s="86">
        <v>25</v>
      </c>
      <c r="EFF12" s="86"/>
      <c r="EFG12" s="62" t="s">
        <v>491</v>
      </c>
      <c r="EFH12" s="86"/>
      <c r="EFI12" s="86">
        <v>3</v>
      </c>
      <c r="EFJ12" s="86"/>
      <c r="EFK12" s="86">
        <v>4</v>
      </c>
      <c r="EFL12" s="67"/>
      <c r="EFM12" s="67">
        <v>7.4074074074074066</v>
      </c>
      <c r="EFN12" s="67"/>
      <c r="EFO12" s="86">
        <v>75</v>
      </c>
      <c r="EFT12" s="86"/>
      <c r="EFU12" s="62" t="s">
        <v>491</v>
      </c>
      <c r="EFV12" s="86"/>
      <c r="EFW12" s="86">
        <v>2</v>
      </c>
      <c r="EFX12" s="86"/>
      <c r="EFY12" s="86">
        <v>4</v>
      </c>
      <c r="EFZ12" s="67"/>
      <c r="EGA12" s="67">
        <v>7.4074074074074066</v>
      </c>
      <c r="EGB12" s="67"/>
      <c r="EGC12" s="86">
        <v>50</v>
      </c>
      <c r="EGH12" s="86"/>
      <c r="EGI12" s="62" t="s">
        <v>491</v>
      </c>
      <c r="EGJ12" s="86"/>
      <c r="EGK12" s="86">
        <v>3</v>
      </c>
      <c r="EGL12" s="86"/>
      <c r="EGM12" s="86">
        <v>4</v>
      </c>
      <c r="EGN12" s="67"/>
      <c r="EGO12" s="67">
        <v>7.4074074074074066</v>
      </c>
      <c r="EGP12" s="67"/>
      <c r="EGQ12" s="86">
        <v>75</v>
      </c>
      <c r="EGV12" s="86"/>
      <c r="EGW12" s="62" t="s">
        <v>491</v>
      </c>
      <c r="EGX12" s="86"/>
      <c r="EGY12" s="86">
        <v>0</v>
      </c>
      <c r="EGZ12" s="86"/>
      <c r="EHA12" s="86">
        <v>4</v>
      </c>
      <c r="EHB12" s="67"/>
      <c r="EHC12" s="67">
        <v>7.4074074074074066</v>
      </c>
      <c r="EHD12" s="67"/>
      <c r="EHE12" s="86">
        <v>0</v>
      </c>
      <c r="EHJ12" s="86"/>
      <c r="EHK12" s="62" t="s">
        <v>491</v>
      </c>
      <c r="EHL12" s="86"/>
      <c r="EHM12" s="86">
        <v>0</v>
      </c>
      <c r="EHN12" s="86"/>
      <c r="EHO12" s="86">
        <v>4</v>
      </c>
      <c r="EHP12" s="67"/>
      <c r="EHQ12" s="67">
        <v>7.4074074074074066</v>
      </c>
      <c r="EHR12" s="67"/>
      <c r="EHS12" s="86">
        <v>0</v>
      </c>
      <c r="EHX12" s="86"/>
      <c r="EHY12" s="62" t="s">
        <v>491</v>
      </c>
      <c r="EHZ12" s="86"/>
      <c r="EIA12" s="86">
        <v>0</v>
      </c>
      <c r="EIB12" s="86"/>
      <c r="EIC12" s="86">
        <v>4</v>
      </c>
      <c r="EID12" s="67"/>
      <c r="EIE12" s="67">
        <v>7.4074074074074066</v>
      </c>
      <c r="EIF12" s="67"/>
      <c r="EIG12" s="86">
        <v>0</v>
      </c>
      <c r="EIL12" s="86"/>
      <c r="EIM12" s="62" t="s">
        <v>491</v>
      </c>
      <c r="EIN12" s="86"/>
      <c r="EIO12" s="86">
        <v>3</v>
      </c>
      <c r="EIP12" s="86"/>
      <c r="EIQ12" s="86">
        <v>4</v>
      </c>
      <c r="EIR12" s="67"/>
      <c r="EIS12" s="67">
        <v>7.4074074074074066</v>
      </c>
      <c r="EIT12" s="67"/>
      <c r="EIU12" s="86">
        <v>75</v>
      </c>
      <c r="EIZ12" s="86"/>
      <c r="EJA12" s="62" t="s">
        <v>491</v>
      </c>
      <c r="EJB12" s="86"/>
      <c r="EJC12" s="86">
        <v>1</v>
      </c>
      <c r="EJD12" s="86"/>
      <c r="EJE12" s="86">
        <v>4</v>
      </c>
      <c r="EJF12" s="67"/>
      <c r="EJG12" s="67">
        <v>7.4074074074074066</v>
      </c>
      <c r="EJH12" s="67"/>
      <c r="EJI12" s="86">
        <v>25</v>
      </c>
      <c r="EJN12" s="86"/>
      <c r="EJO12" s="62" t="s">
        <v>491</v>
      </c>
      <c r="EJP12" s="86"/>
      <c r="EJQ12" s="86">
        <v>2</v>
      </c>
      <c r="EJR12" s="86"/>
      <c r="EJS12" s="86">
        <v>2</v>
      </c>
      <c r="EJT12" s="67"/>
      <c r="EJU12" s="67">
        <v>4.4444444444444446</v>
      </c>
      <c r="EJV12" s="67"/>
      <c r="EJW12" s="86">
        <v>100</v>
      </c>
      <c r="EKB12" s="86"/>
      <c r="EKC12" s="62" t="s">
        <v>491</v>
      </c>
      <c r="EKD12" s="86"/>
      <c r="EKE12" s="86">
        <v>0</v>
      </c>
      <c r="EKF12" s="86"/>
      <c r="EKG12" s="86">
        <v>2</v>
      </c>
      <c r="EKH12" s="67"/>
      <c r="EKI12" s="67">
        <v>4.4444444444444446</v>
      </c>
      <c r="EKJ12" s="67"/>
      <c r="EKK12" s="86">
        <v>0</v>
      </c>
      <c r="EKP12" s="86"/>
      <c r="EKQ12" s="62" t="s">
        <v>491</v>
      </c>
      <c r="EKR12" s="86"/>
      <c r="EKS12" s="86">
        <v>2</v>
      </c>
      <c r="EKT12" s="86"/>
      <c r="EKU12" s="86">
        <v>2</v>
      </c>
      <c r="EKV12" s="67"/>
      <c r="EKW12" s="67">
        <v>4.4444444444444446</v>
      </c>
      <c r="EKX12" s="67"/>
      <c r="EKY12" s="86">
        <v>100</v>
      </c>
      <c r="ELD12" s="86"/>
      <c r="ELE12" s="62" t="s">
        <v>491</v>
      </c>
      <c r="ELF12" s="86"/>
      <c r="ELG12" s="86">
        <v>1</v>
      </c>
      <c r="ELH12" s="86"/>
      <c r="ELI12" s="86">
        <v>2</v>
      </c>
      <c r="ELJ12" s="67"/>
      <c r="ELK12" s="67">
        <v>4.4444444444444446</v>
      </c>
      <c r="ELL12" s="67"/>
      <c r="ELM12" s="86">
        <v>50</v>
      </c>
      <c r="ELR12" s="86"/>
      <c r="ELS12" s="62" t="s">
        <v>491</v>
      </c>
      <c r="ELT12" s="86"/>
      <c r="ELU12" s="86">
        <v>1</v>
      </c>
      <c r="ELV12" s="86"/>
      <c r="ELW12" s="86">
        <v>2</v>
      </c>
      <c r="ELX12" s="67"/>
      <c r="ELY12" s="67">
        <v>4.4444444444444446</v>
      </c>
      <c r="ELZ12" s="67"/>
      <c r="EMA12" s="86">
        <v>50</v>
      </c>
      <c r="EMF12" s="86"/>
      <c r="EMG12" s="62" t="s">
        <v>491</v>
      </c>
      <c r="EMH12" s="86"/>
      <c r="EMI12" s="86">
        <v>1</v>
      </c>
      <c r="EMJ12" s="86"/>
      <c r="EMK12" s="86">
        <v>2</v>
      </c>
      <c r="EML12" s="67"/>
      <c r="EMM12" s="67">
        <v>4.4444444444444446</v>
      </c>
      <c r="EMN12" s="67"/>
      <c r="EMO12" s="86">
        <v>50</v>
      </c>
      <c r="EMT12" s="86"/>
      <c r="EMU12" s="62" t="s">
        <v>491</v>
      </c>
      <c r="EMV12" s="86"/>
      <c r="EMW12" s="86">
        <v>1</v>
      </c>
      <c r="EMX12" s="86"/>
      <c r="EMY12" s="86">
        <v>2</v>
      </c>
      <c r="EMZ12" s="67"/>
      <c r="ENA12" s="67">
        <v>4.4444444444444446</v>
      </c>
      <c r="ENB12" s="67"/>
      <c r="ENC12" s="86">
        <v>50</v>
      </c>
      <c r="ENH12" s="86"/>
      <c r="ENI12" s="62" t="s">
        <v>491</v>
      </c>
      <c r="ENJ12" s="86"/>
      <c r="ENK12" s="86">
        <v>2</v>
      </c>
      <c r="ENL12" s="86"/>
      <c r="ENM12" s="86">
        <v>2</v>
      </c>
      <c r="ENN12" s="67"/>
      <c r="ENO12" s="67">
        <v>4.4444444444444446</v>
      </c>
      <c r="ENP12" s="67"/>
      <c r="ENQ12" s="86">
        <v>100</v>
      </c>
      <c r="ENV12" s="86"/>
      <c r="ENW12" s="62" t="s">
        <v>491</v>
      </c>
      <c r="ENX12" s="86"/>
      <c r="ENY12" s="86">
        <v>1</v>
      </c>
      <c r="ENZ12" s="86"/>
      <c r="EOA12" s="86">
        <v>2</v>
      </c>
      <c r="EOB12" s="67"/>
      <c r="EOC12" s="67">
        <v>4.4444444444444446</v>
      </c>
      <c r="EOD12" s="67"/>
      <c r="EOE12" s="86">
        <v>50</v>
      </c>
      <c r="EOJ12" s="86"/>
      <c r="EOK12" s="62" t="s">
        <v>491</v>
      </c>
      <c r="EOL12" s="86"/>
      <c r="EOM12" s="86">
        <v>0</v>
      </c>
      <c r="EON12" s="86"/>
      <c r="EOO12" s="86">
        <v>2</v>
      </c>
      <c r="EOP12" s="67"/>
      <c r="EOQ12" s="67">
        <v>4.4444444444444446</v>
      </c>
      <c r="EOR12" s="67"/>
      <c r="EOS12" s="86">
        <v>0</v>
      </c>
      <c r="EOX12" s="86"/>
      <c r="EOY12" s="62" t="s">
        <v>491</v>
      </c>
      <c r="EOZ12" s="86"/>
      <c r="EPA12" s="86">
        <v>2</v>
      </c>
      <c r="EPB12" s="86"/>
      <c r="EPC12" s="86">
        <v>2</v>
      </c>
      <c r="EPD12" s="67"/>
      <c r="EPE12" s="67">
        <v>4.4444444444444446</v>
      </c>
      <c r="EPF12" s="67"/>
      <c r="EPG12" s="86">
        <v>100</v>
      </c>
      <c r="EPL12" s="86"/>
      <c r="EPM12" s="62" t="s">
        <v>491</v>
      </c>
      <c r="EPN12" s="86"/>
      <c r="EPO12" s="86">
        <v>2</v>
      </c>
      <c r="EPP12" s="86"/>
      <c r="EPQ12" s="86">
        <v>2</v>
      </c>
      <c r="EPR12" s="67"/>
      <c r="EPS12" s="67">
        <v>4.4444444444444446</v>
      </c>
      <c r="EPT12" s="67"/>
      <c r="EPU12" s="86">
        <v>100</v>
      </c>
      <c r="EPZ12" s="86"/>
      <c r="EQA12" s="62" t="s">
        <v>491</v>
      </c>
      <c r="EQB12" s="86"/>
      <c r="EQC12" s="86">
        <v>2</v>
      </c>
      <c r="EQD12" s="86"/>
      <c r="EQE12" s="86">
        <v>2</v>
      </c>
      <c r="EQF12" s="67"/>
      <c r="EQG12" s="67">
        <v>4.4444444444444446</v>
      </c>
      <c r="EQH12" s="67"/>
      <c r="EQI12" s="86">
        <v>100</v>
      </c>
      <c r="EQN12" s="86"/>
      <c r="EQO12" s="62" t="s">
        <v>491</v>
      </c>
      <c r="EQP12" s="86"/>
      <c r="EQQ12" s="86">
        <v>1</v>
      </c>
      <c r="EQR12" s="86"/>
      <c r="EQS12" s="86">
        <v>2</v>
      </c>
      <c r="EQT12" s="67"/>
      <c r="EQU12" s="67">
        <v>4.4444444444444446</v>
      </c>
      <c r="EQV12" s="67"/>
      <c r="EQW12" s="86">
        <v>50</v>
      </c>
      <c r="ERB12" s="86"/>
      <c r="ERC12" s="62" t="s">
        <v>491</v>
      </c>
      <c r="ERD12" s="86"/>
      <c r="ERE12" s="86">
        <v>1</v>
      </c>
      <c r="ERF12" s="86"/>
      <c r="ERG12" s="86">
        <v>2</v>
      </c>
      <c r="ERH12" s="67"/>
      <c r="ERI12" s="67">
        <v>4.4444444444444446</v>
      </c>
      <c r="ERJ12" s="67"/>
      <c r="ERK12" s="86">
        <v>50</v>
      </c>
      <c r="ERP12" s="86"/>
      <c r="ERQ12" s="62" t="s">
        <v>491</v>
      </c>
      <c r="ERR12" s="86"/>
      <c r="ERS12" s="86">
        <v>1</v>
      </c>
      <c r="ERT12" s="86"/>
      <c r="ERU12" s="86">
        <v>2</v>
      </c>
      <c r="ERV12" s="67"/>
      <c r="ERW12" s="67">
        <v>4.4444444444444446</v>
      </c>
      <c r="ERX12" s="67"/>
      <c r="ERY12" s="86">
        <v>50</v>
      </c>
      <c r="ESD12" s="86"/>
      <c r="ESE12" s="62" t="s">
        <v>491</v>
      </c>
      <c r="ESF12" s="86"/>
      <c r="ESG12" s="86">
        <v>1</v>
      </c>
      <c r="ESH12" s="86"/>
      <c r="ESI12" s="86">
        <v>2</v>
      </c>
      <c r="ESJ12" s="67"/>
      <c r="ESK12" s="67">
        <v>4.4444444444444446</v>
      </c>
      <c r="ESL12" s="67"/>
      <c r="ESM12" s="86">
        <v>50</v>
      </c>
      <c r="ESR12" s="86"/>
      <c r="ESS12" s="62" t="s">
        <v>491</v>
      </c>
      <c r="EST12" s="86"/>
      <c r="ESU12" s="86">
        <v>2</v>
      </c>
      <c r="ESV12" s="86"/>
      <c r="ESW12" s="86">
        <v>2</v>
      </c>
      <c r="ESX12" s="67"/>
      <c r="ESY12" s="67">
        <v>4.4444444444444446</v>
      </c>
      <c r="ESZ12" s="67"/>
      <c r="ETA12" s="86">
        <v>100</v>
      </c>
      <c r="ETF12" s="86"/>
      <c r="ETG12" s="62" t="s">
        <v>491</v>
      </c>
      <c r="ETH12" s="86"/>
      <c r="ETI12" s="86">
        <v>0</v>
      </c>
      <c r="ETJ12" s="86"/>
      <c r="ETK12" s="86">
        <v>2</v>
      </c>
      <c r="ETL12" s="67"/>
      <c r="ETM12" s="67">
        <v>4.4444444444444446</v>
      </c>
      <c r="ETN12" s="67"/>
      <c r="ETO12" s="86">
        <v>0</v>
      </c>
      <c r="ETT12" s="86"/>
      <c r="ETU12" s="62" t="s">
        <v>491</v>
      </c>
      <c r="ETV12" s="86"/>
      <c r="ETW12" s="86">
        <v>2</v>
      </c>
      <c r="ETX12" s="86"/>
      <c r="ETY12" s="86">
        <v>2</v>
      </c>
      <c r="ETZ12" s="67"/>
      <c r="EUA12" s="67">
        <v>4.4444444444444446</v>
      </c>
      <c r="EUB12" s="67"/>
      <c r="EUC12" s="86">
        <v>100</v>
      </c>
      <c r="EUH12" s="86"/>
      <c r="EUI12" s="62" t="s">
        <v>491</v>
      </c>
      <c r="EUJ12" s="86"/>
      <c r="EUK12" s="86">
        <v>2</v>
      </c>
      <c r="EUL12" s="86"/>
      <c r="EUM12" s="86">
        <v>2</v>
      </c>
      <c r="EUN12" s="67"/>
      <c r="EUO12" s="67">
        <v>4.4444444444444446</v>
      </c>
      <c r="EUP12" s="67"/>
      <c r="EUQ12" s="86">
        <v>100</v>
      </c>
      <c r="EUV12" s="86"/>
      <c r="EUW12" s="62" t="s">
        <v>491</v>
      </c>
      <c r="EUX12" s="86"/>
      <c r="EUY12" s="86">
        <v>1</v>
      </c>
      <c r="EUZ12" s="86"/>
      <c r="EVA12" s="86">
        <v>2</v>
      </c>
      <c r="EVB12" s="67"/>
      <c r="EVC12" s="67">
        <v>4.4444444444444446</v>
      </c>
      <c r="EVD12" s="67"/>
      <c r="EVE12" s="86">
        <v>50</v>
      </c>
      <c r="EVJ12" s="86"/>
      <c r="EVK12" s="62" t="s">
        <v>491</v>
      </c>
      <c r="EVL12" s="86"/>
      <c r="EVM12" s="86">
        <v>1</v>
      </c>
      <c r="EVN12" s="86"/>
      <c r="EVO12" s="86">
        <v>2</v>
      </c>
      <c r="EVP12" s="67"/>
      <c r="EVQ12" s="67">
        <v>4.4444444444444446</v>
      </c>
      <c r="EVR12" s="67"/>
      <c r="EVS12" s="86">
        <v>50</v>
      </c>
      <c r="EVX12" s="86"/>
      <c r="EVY12" s="62" t="s">
        <v>491</v>
      </c>
      <c r="EVZ12" s="86"/>
      <c r="EWA12" s="86">
        <v>1</v>
      </c>
      <c r="EWB12" s="86"/>
      <c r="EWC12" s="86">
        <v>2</v>
      </c>
      <c r="EWD12" s="67"/>
      <c r="EWE12" s="67">
        <v>4.4444444444444446</v>
      </c>
      <c r="EWF12" s="67"/>
      <c r="EWG12" s="86">
        <v>50</v>
      </c>
      <c r="EWL12" s="86"/>
      <c r="EWM12" s="62" t="s">
        <v>491</v>
      </c>
      <c r="EWN12" s="86"/>
      <c r="EWO12" s="86">
        <v>1</v>
      </c>
      <c r="EWP12" s="86"/>
      <c r="EWQ12" s="86">
        <v>2</v>
      </c>
      <c r="EWR12" s="67"/>
      <c r="EWS12" s="67">
        <v>4.4444444444444446</v>
      </c>
      <c r="EWT12" s="67"/>
      <c r="EWU12" s="86">
        <v>50</v>
      </c>
      <c r="EWZ12" s="86"/>
      <c r="EXA12" s="62" t="s">
        <v>491</v>
      </c>
      <c r="EXB12" s="86"/>
      <c r="EXC12" s="86">
        <v>4</v>
      </c>
      <c r="EXD12" s="86"/>
      <c r="EXE12" s="86">
        <v>4</v>
      </c>
      <c r="EXF12" s="67"/>
      <c r="EXG12" s="67">
        <v>7.4074074074074066</v>
      </c>
      <c r="EXH12" s="67"/>
      <c r="EXI12" s="86">
        <v>100</v>
      </c>
      <c r="EXN12" s="86"/>
      <c r="EXO12" s="62" t="s">
        <v>491</v>
      </c>
      <c r="EXP12" s="86"/>
      <c r="EXQ12" s="86">
        <v>1</v>
      </c>
      <c r="EXR12" s="86"/>
      <c r="EXS12" s="86">
        <v>4</v>
      </c>
      <c r="EXT12" s="67"/>
      <c r="EXU12" s="67">
        <v>7.4074074074074066</v>
      </c>
      <c r="EXV12" s="67"/>
      <c r="EXW12" s="86">
        <v>25</v>
      </c>
      <c r="EYB12" s="86"/>
      <c r="EYC12" s="62" t="s">
        <v>491</v>
      </c>
      <c r="EYD12" s="86"/>
      <c r="EYE12" s="86">
        <v>2</v>
      </c>
      <c r="EYF12" s="86"/>
      <c r="EYG12" s="86">
        <v>4</v>
      </c>
      <c r="EYH12" s="67"/>
      <c r="EYI12" s="67">
        <v>7.4074074074074066</v>
      </c>
      <c r="EYJ12" s="67"/>
      <c r="EYK12" s="86">
        <v>50</v>
      </c>
      <c r="EYP12" s="86"/>
      <c r="EYQ12" s="62" t="s">
        <v>491</v>
      </c>
      <c r="EYR12" s="86"/>
      <c r="EYS12" s="86">
        <v>4</v>
      </c>
      <c r="EYT12" s="86"/>
      <c r="EYU12" s="86">
        <v>4</v>
      </c>
      <c r="EYV12" s="67"/>
      <c r="EYW12" s="67">
        <v>7.4074074074074066</v>
      </c>
      <c r="EYX12" s="67"/>
      <c r="EYY12" s="86">
        <v>100</v>
      </c>
      <c r="EZD12" s="86"/>
      <c r="EZE12" s="62" t="s">
        <v>491</v>
      </c>
      <c r="EZF12" s="86"/>
      <c r="EZG12" s="86">
        <v>1</v>
      </c>
      <c r="EZH12" s="86"/>
      <c r="EZI12" s="86">
        <v>4</v>
      </c>
      <c r="EZJ12" s="67"/>
      <c r="EZK12" s="67">
        <v>7.4074074074074066</v>
      </c>
      <c r="EZL12" s="67"/>
      <c r="EZM12" s="86">
        <v>25</v>
      </c>
      <c r="EZR12" s="86"/>
      <c r="EZS12" s="62" t="s">
        <v>491</v>
      </c>
      <c r="EZT12" s="86"/>
      <c r="EZU12" s="86">
        <v>4</v>
      </c>
      <c r="EZV12" s="86"/>
      <c r="EZW12" s="86">
        <v>4</v>
      </c>
      <c r="EZX12" s="67"/>
      <c r="EZY12" s="67">
        <v>7.4074074074074066</v>
      </c>
      <c r="EZZ12" s="67"/>
      <c r="FAA12" s="86">
        <v>100</v>
      </c>
      <c r="FAF12" s="86"/>
      <c r="FAG12" s="62" t="s">
        <v>491</v>
      </c>
      <c r="FAH12" s="86"/>
      <c r="FAI12" s="86">
        <v>0</v>
      </c>
      <c r="FAJ12" s="86"/>
      <c r="FAK12" s="86">
        <v>4</v>
      </c>
      <c r="FAL12" s="67"/>
      <c r="FAM12" s="67">
        <v>7.4074074074074066</v>
      </c>
      <c r="FAN12" s="67"/>
      <c r="FAO12" s="86">
        <v>0</v>
      </c>
      <c r="FAT12" s="86"/>
      <c r="FAU12" s="62" t="s">
        <v>491</v>
      </c>
      <c r="FAV12" s="86"/>
      <c r="FAW12" s="86">
        <v>1</v>
      </c>
      <c r="FAX12" s="86"/>
      <c r="FAY12" s="86">
        <v>4</v>
      </c>
      <c r="FAZ12" s="67"/>
      <c r="FBA12" s="67">
        <v>7.4074074074074066</v>
      </c>
      <c r="FBB12" s="67"/>
      <c r="FBC12" s="86">
        <v>25</v>
      </c>
      <c r="FBH12" s="86"/>
      <c r="FBI12" s="62" t="s">
        <v>491</v>
      </c>
      <c r="FBJ12" s="86"/>
      <c r="FBK12" s="86">
        <v>3</v>
      </c>
      <c r="FBL12" s="86"/>
      <c r="FBM12" s="86">
        <v>4</v>
      </c>
      <c r="FBN12" s="67"/>
      <c r="FBO12" s="67">
        <v>7.4074074074074066</v>
      </c>
      <c r="FBP12" s="67"/>
      <c r="FBQ12" s="86">
        <v>75</v>
      </c>
      <c r="FBV12" s="86"/>
      <c r="FBW12" s="62" t="s">
        <v>491</v>
      </c>
      <c r="FBX12" s="86"/>
      <c r="FBY12" s="86">
        <v>4</v>
      </c>
      <c r="FBZ12" s="86"/>
      <c r="FCA12" s="86">
        <v>4</v>
      </c>
      <c r="FCB12" s="67"/>
      <c r="FCC12" s="67">
        <v>7.4074074074074066</v>
      </c>
      <c r="FCD12" s="67"/>
      <c r="FCE12" s="86">
        <v>100</v>
      </c>
      <c r="FCJ12" s="86"/>
      <c r="FCK12" s="62" t="s">
        <v>491</v>
      </c>
      <c r="FCL12" s="86"/>
      <c r="FCM12" s="86">
        <v>1</v>
      </c>
      <c r="FCN12" s="86"/>
      <c r="FCO12" s="86">
        <v>4</v>
      </c>
      <c r="FCP12" s="67"/>
      <c r="FCQ12" s="67">
        <v>7.4074074074074066</v>
      </c>
      <c r="FCR12" s="67"/>
      <c r="FCS12" s="86">
        <v>25</v>
      </c>
      <c r="FCX12" s="86"/>
      <c r="FCY12" s="62" t="s">
        <v>491</v>
      </c>
      <c r="FCZ12" s="86"/>
      <c r="FDA12" s="86">
        <v>0</v>
      </c>
      <c r="FDB12" s="86"/>
      <c r="FDC12" s="86">
        <v>4</v>
      </c>
      <c r="FDD12" s="67"/>
      <c r="FDE12" s="67">
        <v>7.4074074074074066</v>
      </c>
      <c r="FDF12" s="67"/>
      <c r="FDG12" s="86">
        <v>0</v>
      </c>
      <c r="FDL12" s="86"/>
      <c r="FDM12" s="62" t="s">
        <v>491</v>
      </c>
      <c r="FDN12" s="86"/>
      <c r="FDO12" s="86">
        <v>1</v>
      </c>
      <c r="FDP12" s="86"/>
      <c r="FDQ12" s="86">
        <v>4</v>
      </c>
      <c r="FDR12" s="67"/>
      <c r="FDS12" s="67">
        <v>7.4074074074074066</v>
      </c>
      <c r="FDT12" s="67"/>
      <c r="FDU12" s="86">
        <v>25</v>
      </c>
      <c r="FDZ12" s="86"/>
      <c r="FEA12" s="62" t="s">
        <v>491</v>
      </c>
      <c r="FEB12" s="86"/>
      <c r="FEC12" s="86">
        <v>4</v>
      </c>
      <c r="FED12" s="86"/>
      <c r="FEE12" s="86">
        <v>4</v>
      </c>
      <c r="FEF12" s="67"/>
      <c r="FEG12" s="67">
        <v>7.4074074074074066</v>
      </c>
      <c r="FEH12" s="67"/>
      <c r="FEI12" s="86">
        <v>100</v>
      </c>
      <c r="FEN12" s="86"/>
      <c r="FEO12" s="62" t="s">
        <v>491</v>
      </c>
      <c r="FEP12" s="86"/>
      <c r="FEQ12" s="86">
        <v>3</v>
      </c>
      <c r="FER12" s="86"/>
      <c r="FES12" s="86">
        <v>4</v>
      </c>
      <c r="FET12" s="67"/>
      <c r="FEU12" s="67">
        <v>7.4074074074074066</v>
      </c>
      <c r="FEV12" s="67"/>
      <c r="FEW12" s="86">
        <v>75</v>
      </c>
      <c r="FFB12" s="86"/>
      <c r="FFC12" s="62" t="s">
        <v>491</v>
      </c>
      <c r="FFD12" s="86"/>
      <c r="FFE12" s="86">
        <v>2</v>
      </c>
      <c r="FFF12" s="86"/>
      <c r="FFG12" s="86">
        <v>4</v>
      </c>
      <c r="FFH12" s="67"/>
      <c r="FFI12" s="67">
        <v>7.4074074074074066</v>
      </c>
      <c r="FFJ12" s="67"/>
      <c r="FFK12" s="86">
        <v>50</v>
      </c>
      <c r="FFP12" s="86"/>
      <c r="FFQ12" s="62" t="s">
        <v>491</v>
      </c>
      <c r="FFR12" s="86"/>
      <c r="FFS12" s="86">
        <v>0</v>
      </c>
      <c r="FFT12" s="86"/>
      <c r="FFU12" s="86">
        <v>4</v>
      </c>
      <c r="FFV12" s="67"/>
      <c r="FFW12" s="67">
        <v>7.4074074074074066</v>
      </c>
      <c r="FFX12" s="67"/>
      <c r="FFY12" s="86">
        <v>0</v>
      </c>
      <c r="FGD12" s="86"/>
      <c r="FGE12" s="62" t="s">
        <v>491</v>
      </c>
      <c r="FGF12" s="86"/>
      <c r="FGG12" s="86">
        <v>1</v>
      </c>
      <c r="FGH12" s="86"/>
      <c r="FGI12" s="86">
        <v>4</v>
      </c>
      <c r="FGJ12" s="67"/>
      <c r="FGK12" s="67">
        <v>7.4074074074074066</v>
      </c>
      <c r="FGL12" s="67"/>
      <c r="FGM12" s="86">
        <v>25</v>
      </c>
      <c r="FGR12" s="86"/>
      <c r="FGS12" s="62" t="s">
        <v>491</v>
      </c>
      <c r="FGT12" s="86"/>
      <c r="FGU12" s="86">
        <v>0</v>
      </c>
      <c r="FGV12" s="86"/>
      <c r="FGW12" s="86">
        <v>4</v>
      </c>
      <c r="FGX12" s="67"/>
      <c r="FGY12" s="67">
        <v>7.4074074074074066</v>
      </c>
      <c r="FGZ12" s="67"/>
      <c r="FHA12" s="86">
        <v>0</v>
      </c>
      <c r="FHF12" s="86"/>
      <c r="FHG12" s="62" t="s">
        <v>491</v>
      </c>
      <c r="FHH12" s="86"/>
      <c r="FHI12" s="86">
        <v>2</v>
      </c>
      <c r="FHJ12" s="86"/>
      <c r="FHK12" s="86">
        <v>4</v>
      </c>
      <c r="FHL12" s="67"/>
      <c r="FHM12" s="67">
        <v>7.4074074074074066</v>
      </c>
      <c r="FHN12" s="67"/>
      <c r="FHO12" s="86">
        <v>50</v>
      </c>
      <c r="FHT12" s="86"/>
      <c r="FHU12" s="62" t="s">
        <v>491</v>
      </c>
      <c r="FHV12" s="86"/>
      <c r="FHW12" s="86">
        <v>2</v>
      </c>
      <c r="FHX12" s="86"/>
      <c r="FHY12" s="86">
        <v>4</v>
      </c>
      <c r="FHZ12" s="67"/>
      <c r="FIA12" s="67">
        <v>7.4074074074074066</v>
      </c>
      <c r="FIB12" s="67"/>
      <c r="FIC12" s="86">
        <v>50</v>
      </c>
      <c r="FIH12" s="86"/>
      <c r="FII12" s="62" t="s">
        <v>491</v>
      </c>
      <c r="FIJ12" s="86"/>
      <c r="FIK12" s="86">
        <v>3</v>
      </c>
      <c r="FIL12" s="86"/>
      <c r="FIM12" s="86">
        <v>4</v>
      </c>
      <c r="FIN12" s="67"/>
      <c r="FIO12" s="67">
        <v>7.4074074074074066</v>
      </c>
      <c r="FIP12" s="67"/>
      <c r="FIQ12" s="86">
        <v>75</v>
      </c>
      <c r="FIV12" s="86"/>
      <c r="FIW12" s="62" t="s">
        <v>491</v>
      </c>
      <c r="FIX12" s="86"/>
      <c r="FIY12" s="86">
        <v>1</v>
      </c>
      <c r="FIZ12" s="86"/>
      <c r="FJA12" s="86">
        <v>4</v>
      </c>
      <c r="FJB12" s="67"/>
      <c r="FJC12" s="67">
        <v>7.4074074074074066</v>
      </c>
      <c r="FJD12" s="67"/>
      <c r="FJE12" s="86">
        <v>25</v>
      </c>
      <c r="FJJ12" s="86"/>
      <c r="FJK12" s="62" t="s">
        <v>491</v>
      </c>
      <c r="FJL12" s="86"/>
      <c r="FJM12" s="86">
        <v>1</v>
      </c>
      <c r="FJN12" s="86"/>
      <c r="FJO12" s="86">
        <v>4</v>
      </c>
      <c r="FJP12" s="67"/>
      <c r="FJQ12" s="67">
        <v>7.4074074074074066</v>
      </c>
      <c r="FJR12" s="67"/>
      <c r="FJS12" s="86">
        <v>25</v>
      </c>
      <c r="FJX12" s="86"/>
      <c r="FJY12" s="62" t="s">
        <v>491</v>
      </c>
      <c r="FJZ12" s="86"/>
      <c r="FKA12" s="86">
        <v>1</v>
      </c>
      <c r="FKB12" s="86"/>
      <c r="FKC12" s="86">
        <v>4</v>
      </c>
      <c r="FKD12" s="67"/>
      <c r="FKE12" s="67">
        <v>7.4074074074074066</v>
      </c>
      <c r="FKF12" s="67"/>
      <c r="FKG12" s="86">
        <v>25</v>
      </c>
      <c r="FKL12" s="86"/>
      <c r="FKM12" s="62" t="s">
        <v>491</v>
      </c>
      <c r="FKN12" s="86"/>
      <c r="FKO12" s="86">
        <v>3</v>
      </c>
      <c r="FKP12" s="86"/>
      <c r="FKQ12" s="86">
        <v>4</v>
      </c>
      <c r="FKR12" s="67"/>
      <c r="FKS12" s="67">
        <v>7.4074074074074066</v>
      </c>
      <c r="FKT12" s="67"/>
      <c r="FKU12" s="86">
        <v>75</v>
      </c>
      <c r="FKZ12" s="86"/>
      <c r="FLA12" s="62" t="s">
        <v>491</v>
      </c>
      <c r="FLB12" s="86"/>
      <c r="FLC12" s="86">
        <v>3</v>
      </c>
      <c r="FLD12" s="86"/>
      <c r="FLE12" s="86">
        <v>4</v>
      </c>
      <c r="FLF12" s="67"/>
      <c r="FLG12" s="67">
        <v>7.4074074074074066</v>
      </c>
      <c r="FLH12" s="67"/>
      <c r="FLI12" s="86">
        <v>75</v>
      </c>
      <c r="FLN12" s="86"/>
      <c r="FLO12" s="62" t="s">
        <v>491</v>
      </c>
      <c r="FLP12" s="86"/>
      <c r="FLQ12" s="86">
        <v>2</v>
      </c>
      <c r="FLR12" s="86"/>
      <c r="FLS12" s="86">
        <v>4</v>
      </c>
      <c r="FLT12" s="67"/>
      <c r="FLU12" s="67">
        <v>7.4074074074074066</v>
      </c>
      <c r="FLV12" s="67"/>
      <c r="FLW12" s="86">
        <v>50</v>
      </c>
      <c r="FMB12" s="86"/>
      <c r="FMC12" s="62" t="s">
        <v>491</v>
      </c>
      <c r="FMD12" s="86"/>
      <c r="FME12" s="86">
        <v>3</v>
      </c>
      <c r="FMF12" s="86"/>
      <c r="FMG12" s="86">
        <v>3</v>
      </c>
      <c r="FMH12" s="67"/>
      <c r="FMI12" s="67">
        <v>6.666666666666667</v>
      </c>
      <c r="FMJ12" s="67"/>
      <c r="FMK12" s="86">
        <v>100</v>
      </c>
      <c r="FMP12" s="86"/>
      <c r="FMQ12" s="62" t="s">
        <v>491</v>
      </c>
      <c r="FMR12" s="86"/>
      <c r="FMS12" s="86">
        <v>1</v>
      </c>
      <c r="FMT12" s="86"/>
      <c r="FMU12" s="86">
        <v>3</v>
      </c>
      <c r="FMV12" s="67"/>
      <c r="FMW12" s="67">
        <v>6.666666666666667</v>
      </c>
      <c r="FMX12" s="67"/>
      <c r="FMY12" s="86">
        <v>33.333333333333329</v>
      </c>
      <c r="FND12" s="86"/>
      <c r="FNE12" s="62" t="s">
        <v>491</v>
      </c>
      <c r="FNF12" s="86"/>
      <c r="FNG12" s="86">
        <v>2</v>
      </c>
      <c r="FNH12" s="86"/>
      <c r="FNI12" s="86">
        <v>3</v>
      </c>
      <c r="FNJ12" s="67"/>
      <c r="FNK12" s="67">
        <v>6.666666666666667</v>
      </c>
      <c r="FNL12" s="67"/>
      <c r="FNM12" s="86">
        <v>66.666666666666657</v>
      </c>
      <c r="FNR12" s="86"/>
      <c r="FNS12" s="62" t="s">
        <v>491</v>
      </c>
      <c r="FNT12" s="86"/>
      <c r="FNU12" s="86">
        <v>2</v>
      </c>
      <c r="FNV12" s="86"/>
      <c r="FNW12" s="86">
        <v>3</v>
      </c>
      <c r="FNX12" s="67"/>
      <c r="FNY12" s="67">
        <v>6.666666666666667</v>
      </c>
      <c r="FNZ12" s="67"/>
      <c r="FOA12" s="86">
        <v>66.666666666666657</v>
      </c>
      <c r="FOF12" s="86"/>
      <c r="FOG12" s="62" t="s">
        <v>491</v>
      </c>
      <c r="FOH12" s="86"/>
      <c r="FOI12" s="86">
        <v>3</v>
      </c>
      <c r="FOJ12" s="86"/>
      <c r="FOK12" s="86">
        <v>3</v>
      </c>
      <c r="FOL12" s="67"/>
      <c r="FOM12" s="67">
        <v>6.666666666666667</v>
      </c>
      <c r="FON12" s="67"/>
      <c r="FOO12" s="86">
        <v>100</v>
      </c>
      <c r="FOT12" s="86"/>
      <c r="FOU12" s="62" t="s">
        <v>491</v>
      </c>
      <c r="FOV12" s="86"/>
      <c r="FOW12" s="86">
        <v>2</v>
      </c>
      <c r="FOX12" s="86"/>
      <c r="FOY12" s="86">
        <v>3</v>
      </c>
      <c r="FOZ12" s="67"/>
      <c r="FPA12" s="67">
        <v>6.666666666666667</v>
      </c>
      <c r="FPB12" s="67"/>
      <c r="FPC12" s="86">
        <v>66.666666666666657</v>
      </c>
      <c r="FPH12" s="86"/>
      <c r="FPI12" s="62" t="s">
        <v>491</v>
      </c>
      <c r="FPJ12" s="86"/>
      <c r="FPK12" s="86">
        <v>3</v>
      </c>
      <c r="FPL12" s="86"/>
      <c r="FPM12" s="86">
        <v>3</v>
      </c>
      <c r="FPN12" s="67"/>
      <c r="FPO12" s="67">
        <v>6.666666666666667</v>
      </c>
      <c r="FPP12" s="67"/>
      <c r="FPQ12" s="86">
        <v>100</v>
      </c>
      <c r="FPV12" s="86"/>
      <c r="FPW12" s="62" t="s">
        <v>491</v>
      </c>
      <c r="FPX12" s="86"/>
      <c r="FPY12" s="86">
        <v>1</v>
      </c>
      <c r="FPZ12" s="86"/>
      <c r="FQA12" s="86">
        <v>3</v>
      </c>
      <c r="FQB12" s="67"/>
      <c r="FQC12" s="67">
        <v>6.666666666666667</v>
      </c>
      <c r="FQD12" s="67"/>
      <c r="FQE12" s="86">
        <v>33.333333333333329</v>
      </c>
      <c r="FQJ12" s="86"/>
      <c r="FQK12" s="62" t="s">
        <v>491</v>
      </c>
      <c r="FQL12" s="86"/>
      <c r="FQM12" s="86">
        <v>2</v>
      </c>
      <c r="FQN12" s="86"/>
      <c r="FQO12" s="86">
        <v>3</v>
      </c>
      <c r="FQP12" s="67"/>
      <c r="FQQ12" s="67">
        <v>6.666666666666667</v>
      </c>
      <c r="FQR12" s="67"/>
      <c r="FQS12" s="86">
        <v>66.666666666666657</v>
      </c>
      <c r="FQX12" s="86"/>
      <c r="FQY12" s="62" t="s">
        <v>491</v>
      </c>
      <c r="FQZ12" s="86"/>
      <c r="FRA12" s="86">
        <v>2</v>
      </c>
      <c r="FRB12" s="86"/>
      <c r="FRC12" s="86">
        <v>3</v>
      </c>
      <c r="FRD12" s="67"/>
      <c r="FRE12" s="67">
        <v>6.666666666666667</v>
      </c>
      <c r="FRF12" s="67"/>
      <c r="FRG12" s="86">
        <v>66.666666666666657</v>
      </c>
      <c r="FRL12" s="86"/>
      <c r="FRM12" s="62" t="s">
        <v>491</v>
      </c>
      <c r="FRN12" s="86"/>
      <c r="FRO12" s="86">
        <v>3</v>
      </c>
      <c r="FRP12" s="86"/>
      <c r="FRQ12" s="86">
        <v>3</v>
      </c>
      <c r="FRR12" s="67"/>
      <c r="FRS12" s="67">
        <v>6.666666666666667</v>
      </c>
      <c r="FRT12" s="67"/>
      <c r="FRU12" s="86">
        <v>100</v>
      </c>
      <c r="FRZ12" s="86"/>
      <c r="FSA12" s="62" t="s">
        <v>491</v>
      </c>
      <c r="FSB12" s="86"/>
      <c r="FSC12" s="86">
        <v>2</v>
      </c>
      <c r="FSD12" s="86"/>
      <c r="FSE12" s="86">
        <v>3</v>
      </c>
      <c r="FSF12" s="67"/>
      <c r="FSG12" s="67">
        <v>6.666666666666667</v>
      </c>
      <c r="FSH12" s="67"/>
      <c r="FSI12" s="86">
        <v>66.666666666666657</v>
      </c>
      <c r="FSN12" s="86"/>
      <c r="FSO12" s="62" t="s">
        <v>491</v>
      </c>
      <c r="FSP12" s="86"/>
      <c r="FSQ12" s="86">
        <v>3</v>
      </c>
      <c r="FSR12" s="86"/>
      <c r="FSS12" s="86">
        <v>3</v>
      </c>
      <c r="FST12" s="67"/>
      <c r="FSU12" s="67">
        <v>6.666666666666667</v>
      </c>
      <c r="FSV12" s="67"/>
      <c r="FSW12" s="86">
        <v>100</v>
      </c>
      <c r="FTB12" s="86"/>
      <c r="FTC12" s="62" t="s">
        <v>491</v>
      </c>
      <c r="FTD12" s="86"/>
      <c r="FTE12" s="86">
        <v>3</v>
      </c>
      <c r="FTF12" s="86"/>
      <c r="FTG12" s="86">
        <v>3</v>
      </c>
      <c r="FTH12" s="67"/>
      <c r="FTI12" s="67">
        <v>6.666666666666667</v>
      </c>
      <c r="FTJ12" s="67"/>
      <c r="FTK12" s="86">
        <v>100</v>
      </c>
      <c r="FTP12" s="86"/>
      <c r="FTQ12" s="62" t="s">
        <v>491</v>
      </c>
      <c r="FTR12" s="86"/>
      <c r="FTS12" s="86">
        <v>3</v>
      </c>
      <c r="FTT12" s="86"/>
      <c r="FTU12" s="86">
        <v>3</v>
      </c>
      <c r="FTV12" s="67"/>
      <c r="FTW12" s="67">
        <v>6.666666666666667</v>
      </c>
      <c r="FTX12" s="67"/>
      <c r="FTY12" s="86">
        <v>100</v>
      </c>
      <c r="FUD12" s="86"/>
      <c r="FUE12" s="62" t="s">
        <v>491</v>
      </c>
      <c r="FUF12" s="86"/>
      <c r="FUG12" s="86">
        <v>2</v>
      </c>
      <c r="FUH12" s="86"/>
      <c r="FUI12" s="86">
        <v>3</v>
      </c>
      <c r="FUJ12" s="67"/>
      <c r="FUK12" s="67">
        <v>6.666666666666667</v>
      </c>
      <c r="FUL12" s="67"/>
      <c r="FUM12" s="86">
        <v>66.666666666666657</v>
      </c>
      <c r="FUR12" s="86"/>
      <c r="FUS12" s="62" t="s">
        <v>491</v>
      </c>
      <c r="FUT12" s="86"/>
      <c r="FUU12" s="86">
        <v>2</v>
      </c>
      <c r="FUV12" s="86"/>
      <c r="FUW12" s="86">
        <v>3</v>
      </c>
      <c r="FUX12" s="67"/>
      <c r="FUY12" s="67">
        <v>6.666666666666667</v>
      </c>
      <c r="FUZ12" s="67"/>
      <c r="FVA12" s="86">
        <v>66.666666666666657</v>
      </c>
      <c r="FVF12" s="86"/>
      <c r="FVG12" s="62" t="s">
        <v>491</v>
      </c>
      <c r="FVH12" s="86"/>
      <c r="FVI12" s="86">
        <v>2</v>
      </c>
      <c r="FVJ12" s="86"/>
      <c r="FVK12" s="86">
        <v>3</v>
      </c>
      <c r="FVL12" s="67"/>
      <c r="FVM12" s="67">
        <v>6.666666666666667</v>
      </c>
      <c r="FVN12" s="67"/>
      <c r="FVO12" s="86">
        <v>66.666666666666657</v>
      </c>
      <c r="FVT12" s="86"/>
      <c r="FVU12" s="62" t="s">
        <v>491</v>
      </c>
      <c r="FVV12" s="86"/>
      <c r="FVW12" s="86">
        <v>1</v>
      </c>
      <c r="FVX12" s="86"/>
      <c r="FVY12" s="86">
        <v>2</v>
      </c>
      <c r="FVZ12" s="67"/>
      <c r="FWA12" s="67">
        <v>4.4444444444444446</v>
      </c>
      <c r="FWB12" s="67"/>
      <c r="FWC12" s="86">
        <v>50</v>
      </c>
      <c r="FWH12" s="86"/>
      <c r="FWI12" s="62" t="s">
        <v>491</v>
      </c>
      <c r="FWJ12" s="86"/>
      <c r="FWK12" s="86">
        <v>2</v>
      </c>
      <c r="FWL12" s="86"/>
      <c r="FWM12" s="86">
        <v>2</v>
      </c>
      <c r="FWN12" s="67"/>
      <c r="FWO12" s="67">
        <v>4.4444444444444446</v>
      </c>
      <c r="FWP12" s="67"/>
      <c r="FWQ12" s="86">
        <v>100</v>
      </c>
      <c r="FWV12" s="86"/>
      <c r="FWW12" s="62" t="s">
        <v>491</v>
      </c>
      <c r="FWX12" s="86"/>
      <c r="FWY12" s="86">
        <v>2</v>
      </c>
      <c r="FWZ12" s="86"/>
      <c r="FXA12" s="86">
        <v>2</v>
      </c>
      <c r="FXB12" s="67"/>
      <c r="FXC12" s="67">
        <v>4.4444444444444446</v>
      </c>
      <c r="FXD12" s="67"/>
      <c r="FXE12" s="86">
        <v>100</v>
      </c>
      <c r="FXJ12" s="86"/>
      <c r="FXK12" s="62" t="s">
        <v>491</v>
      </c>
      <c r="FXL12" s="86"/>
      <c r="FXM12" s="86">
        <v>2</v>
      </c>
      <c r="FXN12" s="86"/>
      <c r="FXO12" s="86">
        <v>2</v>
      </c>
      <c r="FXP12" s="67"/>
      <c r="FXQ12" s="67">
        <v>4.4444444444444446</v>
      </c>
      <c r="FXR12" s="67"/>
      <c r="FXS12" s="86">
        <v>100</v>
      </c>
      <c r="FXX12" s="86"/>
      <c r="FXY12" s="62" t="s">
        <v>491</v>
      </c>
      <c r="FXZ12" s="86"/>
      <c r="FYA12" s="86">
        <v>2</v>
      </c>
      <c r="FYB12" s="86"/>
      <c r="FYC12" s="86">
        <v>2</v>
      </c>
      <c r="FYD12" s="67"/>
      <c r="FYE12" s="67">
        <v>4.4444444444444446</v>
      </c>
      <c r="FYF12" s="67"/>
      <c r="FYG12" s="86">
        <v>100</v>
      </c>
      <c r="FYL12" s="86"/>
      <c r="FYM12" s="62" t="s">
        <v>491</v>
      </c>
      <c r="FYN12" s="86"/>
      <c r="FYO12" s="86">
        <v>1</v>
      </c>
      <c r="FYP12" s="86"/>
      <c r="FYQ12" s="86">
        <v>2</v>
      </c>
      <c r="FYR12" s="67"/>
      <c r="FYS12" s="67">
        <v>4.4444444444444446</v>
      </c>
      <c r="FYT12" s="67"/>
      <c r="FYU12" s="86">
        <v>50</v>
      </c>
      <c r="FYZ12" s="86"/>
      <c r="FZA12" s="62" t="s">
        <v>491</v>
      </c>
      <c r="FZB12" s="86"/>
      <c r="FZC12" s="86">
        <v>2</v>
      </c>
      <c r="FZD12" s="86"/>
      <c r="FZE12" s="86">
        <v>2</v>
      </c>
      <c r="FZF12" s="67"/>
      <c r="FZG12" s="67">
        <v>4.4444444444444446</v>
      </c>
      <c r="FZH12" s="67"/>
      <c r="FZI12" s="86">
        <v>100</v>
      </c>
      <c r="FZN12" s="86"/>
      <c r="FZO12" s="62" t="s">
        <v>491</v>
      </c>
      <c r="FZP12" s="86"/>
      <c r="FZQ12" s="86">
        <v>0</v>
      </c>
      <c r="FZR12" s="86"/>
      <c r="FZS12" s="86">
        <v>2</v>
      </c>
      <c r="FZT12" s="67"/>
      <c r="FZU12" s="67">
        <v>4.4444444444444446</v>
      </c>
      <c r="FZV12" s="67"/>
      <c r="FZW12" s="86">
        <v>0</v>
      </c>
      <c r="GAB12" s="86"/>
      <c r="GAC12" s="62" t="s">
        <v>491</v>
      </c>
      <c r="GAD12" s="86"/>
      <c r="GAE12" s="86">
        <v>1</v>
      </c>
      <c r="GAF12" s="86"/>
      <c r="GAG12" s="86">
        <v>2</v>
      </c>
      <c r="GAH12" s="67"/>
      <c r="GAI12" s="67">
        <v>4.4444444444444446</v>
      </c>
      <c r="GAJ12" s="67"/>
      <c r="GAK12" s="86">
        <v>50</v>
      </c>
      <c r="GAP12" s="86"/>
      <c r="GAQ12" s="62" t="s">
        <v>491</v>
      </c>
      <c r="GAR12" s="86"/>
      <c r="GAS12" s="86">
        <v>1</v>
      </c>
      <c r="GAT12" s="86"/>
      <c r="GAU12" s="86">
        <v>2</v>
      </c>
      <c r="GAV12" s="67"/>
      <c r="GAW12" s="67">
        <v>4.4444444444444446</v>
      </c>
      <c r="GAX12" s="67"/>
      <c r="GAY12" s="86">
        <v>50</v>
      </c>
      <c r="GBD12" s="86"/>
      <c r="GBE12" s="62" t="s">
        <v>491</v>
      </c>
      <c r="GBF12" s="86"/>
      <c r="GBG12" s="86">
        <v>0</v>
      </c>
      <c r="GBH12" s="86"/>
      <c r="GBI12" s="86">
        <v>2</v>
      </c>
      <c r="GBJ12" s="67"/>
      <c r="GBK12" s="67">
        <v>4.4444444444444446</v>
      </c>
      <c r="GBL12" s="67"/>
      <c r="GBM12" s="86">
        <v>0</v>
      </c>
      <c r="GBR12" s="86"/>
      <c r="GBS12" s="62" t="s">
        <v>491</v>
      </c>
      <c r="GBT12" s="86"/>
      <c r="GBU12" s="86">
        <v>1</v>
      </c>
      <c r="GBV12" s="86"/>
      <c r="GBW12" s="86">
        <v>2</v>
      </c>
      <c r="GBX12" s="67"/>
      <c r="GBY12" s="67">
        <v>4.4444444444444446</v>
      </c>
      <c r="GBZ12" s="67"/>
      <c r="GCA12" s="86">
        <v>50</v>
      </c>
      <c r="GCF12" s="86"/>
      <c r="GCG12" s="62" t="s">
        <v>491</v>
      </c>
      <c r="GCH12" s="86"/>
      <c r="GCI12" s="86">
        <v>2</v>
      </c>
      <c r="GCJ12" s="86"/>
      <c r="GCK12" s="86">
        <v>2</v>
      </c>
      <c r="GCL12" s="67"/>
      <c r="GCM12" s="67">
        <v>4.4444444444444446</v>
      </c>
      <c r="GCN12" s="67"/>
      <c r="GCO12" s="86">
        <v>100</v>
      </c>
      <c r="GCT12" s="86"/>
      <c r="GCU12" s="62" t="s">
        <v>491</v>
      </c>
      <c r="GCV12" s="86"/>
      <c r="GCW12" s="86">
        <v>2</v>
      </c>
      <c r="GCX12" s="86"/>
      <c r="GCY12" s="86">
        <v>2</v>
      </c>
      <c r="GCZ12" s="67"/>
      <c r="GDA12" s="67">
        <v>4.4444444444444446</v>
      </c>
      <c r="GDB12" s="67"/>
      <c r="GDC12" s="86">
        <v>100</v>
      </c>
      <c r="GDH12" s="86"/>
      <c r="GDI12" s="62" t="s">
        <v>491</v>
      </c>
      <c r="GDJ12" s="86"/>
      <c r="GDK12" s="86">
        <v>0</v>
      </c>
      <c r="GDL12" s="86"/>
      <c r="GDM12" s="86">
        <v>2</v>
      </c>
      <c r="GDN12" s="67"/>
      <c r="GDO12" s="67">
        <v>4.4444444444444446</v>
      </c>
      <c r="GDP12" s="67"/>
      <c r="GDQ12" s="86">
        <v>0</v>
      </c>
      <c r="GDV12" s="86"/>
      <c r="GDW12" s="62" t="s">
        <v>491</v>
      </c>
      <c r="GDX12" s="86"/>
      <c r="GDY12" s="86">
        <v>1</v>
      </c>
      <c r="GDZ12" s="86"/>
      <c r="GEA12" s="86">
        <v>2</v>
      </c>
      <c r="GEB12" s="67"/>
      <c r="GEC12" s="67">
        <v>4.4444444444444446</v>
      </c>
      <c r="GED12" s="67"/>
      <c r="GEE12" s="86">
        <v>50</v>
      </c>
      <c r="GEJ12" s="86"/>
      <c r="GEK12" s="62" t="s">
        <v>491</v>
      </c>
      <c r="GEL12" s="86"/>
      <c r="GEM12" s="86">
        <v>2</v>
      </c>
      <c r="GEN12" s="86"/>
      <c r="GEO12" s="86">
        <v>2</v>
      </c>
      <c r="GEP12" s="67"/>
      <c r="GEQ12" s="67">
        <v>4.4444444444444446</v>
      </c>
      <c r="GER12" s="67"/>
      <c r="GES12" s="86">
        <v>100</v>
      </c>
      <c r="GEX12" s="86"/>
      <c r="GEY12" s="62" t="s">
        <v>491</v>
      </c>
      <c r="GEZ12" s="86"/>
      <c r="GFA12" s="86">
        <v>2</v>
      </c>
      <c r="GFB12" s="86"/>
      <c r="GFC12" s="86">
        <v>2</v>
      </c>
      <c r="GFD12" s="67"/>
      <c r="GFE12" s="67">
        <v>4.4444444444444446</v>
      </c>
      <c r="GFF12" s="67"/>
      <c r="GFG12" s="86">
        <v>100</v>
      </c>
      <c r="GFL12" s="86"/>
      <c r="GFM12" s="62" t="s">
        <v>491</v>
      </c>
      <c r="GFN12" s="86"/>
      <c r="GFO12" s="86">
        <v>1</v>
      </c>
      <c r="GFP12" s="86"/>
      <c r="GFQ12" s="86">
        <v>2</v>
      </c>
      <c r="GFR12" s="67"/>
      <c r="GFS12" s="67">
        <v>4.4444444444444446</v>
      </c>
      <c r="GFT12" s="67"/>
      <c r="GFU12" s="86">
        <v>50</v>
      </c>
      <c r="GFZ12" s="86"/>
      <c r="GGA12" s="62" t="s">
        <v>491</v>
      </c>
      <c r="GGB12" s="86"/>
      <c r="GGC12" s="86">
        <v>1</v>
      </c>
      <c r="GGD12" s="86"/>
      <c r="GGE12" s="86">
        <v>2</v>
      </c>
      <c r="GGF12" s="67"/>
      <c r="GGG12" s="67">
        <v>4.4444444444444446</v>
      </c>
      <c r="GGH12" s="67"/>
      <c r="GGI12" s="86">
        <v>50</v>
      </c>
      <c r="GGN12" s="86"/>
      <c r="GGO12" s="62" t="s">
        <v>491</v>
      </c>
      <c r="GGP12" s="86"/>
      <c r="GGQ12" s="86">
        <v>1</v>
      </c>
      <c r="GGR12" s="86"/>
      <c r="GGS12" s="86">
        <v>2</v>
      </c>
      <c r="GGT12" s="67"/>
      <c r="GGU12" s="67">
        <v>4.4444444444444446</v>
      </c>
      <c r="GGV12" s="67"/>
      <c r="GGW12" s="86">
        <v>50</v>
      </c>
      <c r="GHB12" s="86"/>
      <c r="GHC12" s="62" t="s">
        <v>491</v>
      </c>
      <c r="GHD12" s="86"/>
      <c r="GHE12" s="86">
        <v>0</v>
      </c>
      <c r="GHF12" s="86"/>
      <c r="GHG12" s="86">
        <v>2</v>
      </c>
      <c r="GHH12" s="67"/>
      <c r="GHI12" s="67">
        <v>4.4444444444444446</v>
      </c>
      <c r="GHJ12" s="67"/>
      <c r="GHK12" s="86">
        <v>0</v>
      </c>
      <c r="GHP12" s="86"/>
      <c r="GHQ12" s="62" t="s">
        <v>491</v>
      </c>
      <c r="GHR12" s="86"/>
      <c r="GHS12" s="86">
        <v>2</v>
      </c>
      <c r="GHT12" s="86"/>
      <c r="GHU12" s="86">
        <v>3</v>
      </c>
      <c r="GHV12" s="67"/>
      <c r="GHW12" s="67">
        <v>6.666666666666667</v>
      </c>
      <c r="GHX12" s="67"/>
      <c r="GHY12" s="86">
        <v>66.666666666666657</v>
      </c>
      <c r="GID12" s="86"/>
      <c r="GIE12" s="62" t="s">
        <v>491</v>
      </c>
      <c r="GIF12" s="86"/>
      <c r="GIG12" s="86">
        <v>2</v>
      </c>
      <c r="GIH12" s="86"/>
      <c r="GII12" s="86">
        <v>3</v>
      </c>
      <c r="GIJ12" s="67"/>
      <c r="GIK12" s="67">
        <v>6.666666666666667</v>
      </c>
      <c r="GIL12" s="67"/>
      <c r="GIM12" s="86">
        <v>66.666666666666657</v>
      </c>
      <c r="GIR12" s="86"/>
      <c r="GIS12" s="62" t="s">
        <v>491</v>
      </c>
      <c r="GIT12" s="86"/>
      <c r="GIU12" s="86">
        <v>3</v>
      </c>
      <c r="GIV12" s="86"/>
      <c r="GIW12" s="86">
        <v>3</v>
      </c>
      <c r="GIX12" s="67"/>
      <c r="GIY12" s="67">
        <v>6.666666666666667</v>
      </c>
      <c r="GIZ12" s="67"/>
      <c r="GJA12" s="86">
        <v>100</v>
      </c>
      <c r="GJF12" s="86"/>
      <c r="GJG12" s="62" t="s">
        <v>491</v>
      </c>
      <c r="GJH12" s="86"/>
      <c r="GJI12" s="86">
        <v>3</v>
      </c>
      <c r="GJJ12" s="86"/>
      <c r="GJK12" s="86">
        <v>3</v>
      </c>
      <c r="GJL12" s="67"/>
      <c r="GJM12" s="67">
        <v>6.666666666666667</v>
      </c>
      <c r="GJN12" s="67"/>
      <c r="GJO12" s="86">
        <v>100</v>
      </c>
      <c r="GJT12" s="86"/>
      <c r="GJU12" s="62" t="s">
        <v>491</v>
      </c>
      <c r="GJV12" s="86"/>
      <c r="GJW12" s="86">
        <v>3</v>
      </c>
      <c r="GJX12" s="86"/>
      <c r="GJY12" s="86">
        <v>3</v>
      </c>
      <c r="GJZ12" s="67"/>
      <c r="GKA12" s="67">
        <v>6.666666666666667</v>
      </c>
      <c r="GKB12" s="67"/>
      <c r="GKC12" s="86">
        <v>100</v>
      </c>
      <c r="GKH12" s="86"/>
      <c r="GKI12" s="62" t="s">
        <v>491</v>
      </c>
      <c r="GKJ12" s="86"/>
      <c r="GKK12" s="86">
        <v>3</v>
      </c>
      <c r="GKL12" s="86"/>
      <c r="GKM12" s="86">
        <v>3</v>
      </c>
      <c r="GKN12" s="67"/>
      <c r="GKO12" s="67">
        <v>6.666666666666667</v>
      </c>
      <c r="GKP12" s="67"/>
      <c r="GKQ12" s="86">
        <v>100</v>
      </c>
      <c r="GKV12" s="86"/>
      <c r="GKW12" s="62" t="s">
        <v>491</v>
      </c>
      <c r="GKX12" s="86"/>
      <c r="GKY12" s="86">
        <v>2</v>
      </c>
      <c r="GKZ12" s="86"/>
      <c r="GLA12" s="86">
        <v>3</v>
      </c>
      <c r="GLB12" s="67"/>
      <c r="GLC12" s="67">
        <v>6.666666666666667</v>
      </c>
      <c r="GLD12" s="67"/>
      <c r="GLE12" s="86">
        <v>66.666666666666657</v>
      </c>
      <c r="GLJ12" s="86"/>
      <c r="GLK12" s="62" t="s">
        <v>491</v>
      </c>
      <c r="GLL12" s="86"/>
      <c r="GLM12" s="86">
        <v>2</v>
      </c>
      <c r="GLN12" s="86"/>
      <c r="GLO12" s="86">
        <v>3</v>
      </c>
      <c r="GLP12" s="67"/>
      <c r="GLQ12" s="67">
        <v>6.666666666666667</v>
      </c>
      <c r="GLR12" s="67"/>
      <c r="GLS12" s="86">
        <v>66.666666666666657</v>
      </c>
      <c r="GLX12" s="86"/>
      <c r="GLY12" s="62" t="s">
        <v>491</v>
      </c>
      <c r="GLZ12" s="86"/>
      <c r="GMA12" s="86">
        <v>3</v>
      </c>
      <c r="GMB12" s="86"/>
      <c r="GMC12" s="86">
        <v>3</v>
      </c>
      <c r="GMD12" s="67"/>
      <c r="GME12" s="67">
        <v>6.666666666666667</v>
      </c>
      <c r="GMF12" s="67"/>
      <c r="GMG12" s="86">
        <v>100</v>
      </c>
      <c r="GML12" s="86"/>
      <c r="GMM12" s="62" t="s">
        <v>491</v>
      </c>
      <c r="GMN12" s="86"/>
      <c r="GMO12" s="86">
        <v>3</v>
      </c>
      <c r="GMP12" s="86"/>
      <c r="GMQ12" s="86">
        <v>3</v>
      </c>
      <c r="GMR12" s="67"/>
      <c r="GMS12" s="67">
        <v>6.666666666666667</v>
      </c>
      <c r="GMT12" s="67"/>
      <c r="GMU12" s="86">
        <v>100</v>
      </c>
      <c r="GMZ12" s="86"/>
      <c r="GNA12" s="62" t="s">
        <v>491</v>
      </c>
      <c r="GNB12" s="86"/>
      <c r="GNC12" s="86">
        <v>2</v>
      </c>
      <c r="GND12" s="86"/>
      <c r="GNE12" s="86">
        <v>3</v>
      </c>
      <c r="GNF12" s="67"/>
      <c r="GNG12" s="67">
        <v>6.666666666666667</v>
      </c>
      <c r="GNH12" s="67"/>
      <c r="GNI12" s="86">
        <v>66.666666666666657</v>
      </c>
      <c r="GNN12" s="86"/>
      <c r="GNO12" s="62" t="s">
        <v>491</v>
      </c>
      <c r="GNP12" s="86"/>
      <c r="GNQ12" s="86">
        <v>3</v>
      </c>
      <c r="GNR12" s="86"/>
      <c r="GNS12" s="86">
        <v>3</v>
      </c>
      <c r="GNT12" s="67"/>
      <c r="GNU12" s="67">
        <v>6.666666666666667</v>
      </c>
      <c r="GNV12" s="67"/>
      <c r="GNW12" s="86">
        <v>100</v>
      </c>
      <c r="GOB12" s="86"/>
      <c r="GOC12" s="62" t="s">
        <v>491</v>
      </c>
      <c r="GOD12" s="86"/>
      <c r="GOE12" s="86">
        <v>1</v>
      </c>
      <c r="GOF12" s="86"/>
      <c r="GOG12" s="86">
        <v>3</v>
      </c>
      <c r="GOH12" s="67"/>
      <c r="GOI12" s="67">
        <v>6.666666666666667</v>
      </c>
      <c r="GOJ12" s="67"/>
      <c r="GOK12" s="86">
        <v>33.333333333333329</v>
      </c>
      <c r="GOP12" s="86"/>
      <c r="GOQ12" s="62" t="s">
        <v>491</v>
      </c>
      <c r="GOR12" s="86"/>
      <c r="GOS12" s="86">
        <v>3</v>
      </c>
      <c r="GOT12" s="86"/>
      <c r="GOU12" s="86">
        <v>3</v>
      </c>
      <c r="GOV12" s="67"/>
      <c r="GOW12" s="67">
        <v>6.666666666666667</v>
      </c>
      <c r="GOX12" s="67"/>
      <c r="GOY12" s="86">
        <v>100</v>
      </c>
      <c r="GPD12" s="86"/>
      <c r="GPE12" s="62" t="s">
        <v>491</v>
      </c>
      <c r="GPF12" s="86"/>
      <c r="GPG12" s="86">
        <v>0</v>
      </c>
      <c r="GPH12" s="86"/>
      <c r="GPI12" s="86">
        <v>3</v>
      </c>
      <c r="GPJ12" s="67"/>
      <c r="GPK12" s="67">
        <v>6.666666666666667</v>
      </c>
      <c r="GPL12" s="67"/>
      <c r="GPM12" s="86">
        <v>0</v>
      </c>
      <c r="GPR12" s="86"/>
      <c r="GPS12" s="62" t="s">
        <v>491</v>
      </c>
      <c r="GPT12" s="86"/>
      <c r="GPU12" s="86">
        <v>3</v>
      </c>
      <c r="GPV12" s="86"/>
      <c r="GPW12" s="86">
        <v>3</v>
      </c>
      <c r="GPX12" s="67"/>
      <c r="GPY12" s="67">
        <v>6.666666666666667</v>
      </c>
      <c r="GPZ12" s="67"/>
      <c r="GQA12" s="86">
        <v>100</v>
      </c>
      <c r="GQF12" s="86"/>
      <c r="GQG12" s="62" t="s">
        <v>491</v>
      </c>
      <c r="GQH12" s="86"/>
      <c r="GQI12" s="86">
        <v>1</v>
      </c>
      <c r="GQJ12" s="86"/>
      <c r="GQK12" s="86">
        <v>3</v>
      </c>
      <c r="GQL12" s="67"/>
      <c r="GQM12" s="67">
        <v>6.666666666666667</v>
      </c>
      <c r="GQN12" s="67"/>
      <c r="GQO12" s="86">
        <v>33.333333333333329</v>
      </c>
      <c r="GQT12" s="86"/>
      <c r="GQU12" s="62" t="s">
        <v>491</v>
      </c>
      <c r="GQV12" s="86"/>
      <c r="GQW12" s="86">
        <v>3</v>
      </c>
      <c r="GQX12" s="86"/>
      <c r="GQY12" s="86">
        <v>3</v>
      </c>
      <c r="GQZ12" s="67"/>
      <c r="GRA12" s="67">
        <v>6.666666666666667</v>
      </c>
      <c r="GRB12" s="67"/>
      <c r="GRC12" s="86">
        <v>100</v>
      </c>
      <c r="GRH12" s="86"/>
      <c r="GRI12" s="62" t="s">
        <v>491</v>
      </c>
      <c r="GRJ12" s="86"/>
      <c r="GRK12" s="86">
        <v>3</v>
      </c>
      <c r="GRL12" s="86"/>
      <c r="GRM12" s="86">
        <v>3</v>
      </c>
      <c r="GRN12" s="67"/>
      <c r="GRO12" s="67">
        <v>6.666666666666667</v>
      </c>
      <c r="GRP12" s="67"/>
      <c r="GRQ12" s="86">
        <v>100</v>
      </c>
      <c r="GRV12" s="86"/>
      <c r="GRW12" s="62" t="s">
        <v>491</v>
      </c>
      <c r="GRX12" s="86"/>
      <c r="GRY12" s="86">
        <v>2</v>
      </c>
      <c r="GRZ12" s="86"/>
      <c r="GSA12" s="86">
        <v>3</v>
      </c>
      <c r="GSB12" s="67"/>
      <c r="GSC12" s="67">
        <v>6.666666666666667</v>
      </c>
      <c r="GSD12" s="67"/>
      <c r="GSE12" s="86">
        <v>66.666666666666657</v>
      </c>
      <c r="GSJ12" s="86"/>
      <c r="GSK12" s="62" t="s">
        <v>491</v>
      </c>
      <c r="GSL12" s="86"/>
      <c r="GSM12" s="86">
        <v>3</v>
      </c>
      <c r="GSN12" s="86"/>
      <c r="GSO12" s="86">
        <v>3</v>
      </c>
      <c r="GSP12" s="67"/>
      <c r="GSQ12" s="67">
        <v>6.666666666666667</v>
      </c>
      <c r="GSR12" s="67"/>
      <c r="GSS12" s="86">
        <v>100</v>
      </c>
      <c r="GSX12" s="86"/>
      <c r="GSY12" s="62" t="s">
        <v>491</v>
      </c>
      <c r="GSZ12" s="86"/>
      <c r="GTA12" s="86">
        <v>2</v>
      </c>
      <c r="GTB12" s="86"/>
      <c r="GTC12" s="86">
        <v>3</v>
      </c>
      <c r="GTD12" s="67"/>
      <c r="GTE12" s="67">
        <v>6.666666666666667</v>
      </c>
      <c r="GTF12" s="67"/>
      <c r="GTG12" s="86">
        <v>66.666666666666657</v>
      </c>
      <c r="GTL12" s="86"/>
      <c r="GTM12" s="62" t="s">
        <v>491</v>
      </c>
      <c r="GTN12" s="86"/>
      <c r="GTO12" s="86">
        <v>2</v>
      </c>
      <c r="GTP12" s="86"/>
      <c r="GTQ12" s="86">
        <v>3</v>
      </c>
      <c r="GTR12" s="67"/>
      <c r="GTS12" s="67">
        <v>6.666666666666667</v>
      </c>
      <c r="GTT12" s="67"/>
      <c r="GTU12" s="86">
        <v>66.666666666666657</v>
      </c>
      <c r="GTZ12" s="86"/>
      <c r="GUA12" s="62" t="s">
        <v>491</v>
      </c>
      <c r="GUB12" s="86"/>
      <c r="GUC12" s="86">
        <v>2</v>
      </c>
      <c r="GUD12" s="86"/>
      <c r="GUE12" s="86">
        <v>3</v>
      </c>
      <c r="GUF12" s="67"/>
      <c r="GUG12" s="67">
        <v>6.666666666666667</v>
      </c>
      <c r="GUH12" s="67"/>
      <c r="GUI12" s="86">
        <v>66.666666666666657</v>
      </c>
      <c r="GUN12" s="86"/>
      <c r="GUO12" s="62" t="s">
        <v>491</v>
      </c>
      <c r="GUP12" s="86"/>
      <c r="GUQ12" s="86">
        <v>1</v>
      </c>
      <c r="GUR12" s="86"/>
      <c r="GUS12" s="86">
        <v>3</v>
      </c>
      <c r="GUT12" s="67"/>
      <c r="GUU12" s="67">
        <v>6.666666666666667</v>
      </c>
      <c r="GUV12" s="67"/>
      <c r="GUW12" s="86">
        <v>33.333333333333329</v>
      </c>
      <c r="GVB12" s="86"/>
      <c r="GVC12" s="62" t="s">
        <v>491</v>
      </c>
      <c r="GVD12" s="86"/>
      <c r="GVE12" s="86">
        <v>2</v>
      </c>
      <c r="GVF12" s="86"/>
      <c r="GVG12" s="86">
        <v>3</v>
      </c>
      <c r="GVH12" s="67"/>
      <c r="GVI12" s="67">
        <v>6.666666666666667</v>
      </c>
      <c r="GVJ12" s="67"/>
      <c r="GVK12" s="86">
        <v>66.666666666666657</v>
      </c>
      <c r="GVP12" s="86"/>
      <c r="GVQ12" s="62" t="s">
        <v>491</v>
      </c>
      <c r="GVR12" s="86"/>
      <c r="GVS12" s="86">
        <v>3</v>
      </c>
      <c r="GVT12" s="86"/>
      <c r="GVU12" s="86">
        <v>3</v>
      </c>
      <c r="GVV12" s="67"/>
      <c r="GVW12" s="67">
        <v>6.666666666666667</v>
      </c>
      <c r="GVX12" s="67"/>
      <c r="GVY12" s="86">
        <v>100</v>
      </c>
      <c r="GWD12" s="86"/>
      <c r="GWE12" s="62" t="s">
        <v>491</v>
      </c>
      <c r="GWF12" s="86"/>
      <c r="GWG12" s="86">
        <v>1</v>
      </c>
      <c r="GWH12" s="86"/>
      <c r="GWI12" s="86">
        <v>3</v>
      </c>
      <c r="GWJ12" s="67"/>
      <c r="GWK12" s="67">
        <v>6.666666666666667</v>
      </c>
      <c r="GWL12" s="67"/>
      <c r="GWM12" s="86">
        <v>33.333333333333329</v>
      </c>
      <c r="GWR12" s="86"/>
      <c r="GWS12" s="62" t="s">
        <v>491</v>
      </c>
      <c r="GWT12" s="86"/>
      <c r="GWU12" s="86">
        <v>3</v>
      </c>
      <c r="GWV12" s="86"/>
      <c r="GWW12" s="86">
        <v>3</v>
      </c>
      <c r="GWX12" s="67"/>
      <c r="GWY12" s="67">
        <v>6.666666666666667</v>
      </c>
      <c r="GWZ12" s="67"/>
      <c r="GXA12" s="86">
        <v>100</v>
      </c>
      <c r="GXF12" s="86"/>
      <c r="GXG12" s="62" t="s">
        <v>491</v>
      </c>
      <c r="GXH12" s="86"/>
      <c r="GXI12" s="86">
        <v>2</v>
      </c>
      <c r="GXJ12" s="86"/>
      <c r="GXK12" s="86">
        <v>3</v>
      </c>
      <c r="GXL12" s="67"/>
      <c r="GXM12" s="67">
        <v>6.666666666666667</v>
      </c>
      <c r="GXN12" s="67"/>
      <c r="GXO12" s="86">
        <v>66.666666666666657</v>
      </c>
      <c r="GXT12" s="86"/>
      <c r="GXU12" s="62" t="s">
        <v>491</v>
      </c>
      <c r="GXV12" s="86"/>
      <c r="GXW12" s="86">
        <v>3</v>
      </c>
      <c r="GXX12" s="86"/>
      <c r="GXY12" s="86">
        <v>3</v>
      </c>
      <c r="GXZ12" s="67"/>
      <c r="GYA12" s="67">
        <v>6.666666666666667</v>
      </c>
      <c r="GYB12" s="67"/>
      <c r="GYC12" s="86">
        <v>100</v>
      </c>
      <c r="GYH12" s="86"/>
      <c r="GYI12" s="62" t="s">
        <v>491</v>
      </c>
      <c r="GYJ12" s="86"/>
      <c r="GYK12" s="86">
        <v>3</v>
      </c>
      <c r="GYL12" s="86"/>
      <c r="GYM12" s="86">
        <v>3</v>
      </c>
      <c r="GYN12" s="67"/>
      <c r="GYO12" s="67">
        <v>6.666666666666667</v>
      </c>
      <c r="GYP12" s="67"/>
      <c r="GYQ12" s="86">
        <v>100</v>
      </c>
      <c r="GYV12" s="86"/>
      <c r="GYW12" s="62" t="s">
        <v>491</v>
      </c>
      <c r="GYX12" s="86"/>
      <c r="GYY12" s="86">
        <v>1</v>
      </c>
      <c r="GYZ12" s="86"/>
      <c r="GZA12" s="86">
        <v>3</v>
      </c>
      <c r="GZB12" s="67"/>
      <c r="GZC12" s="67">
        <v>6.666666666666667</v>
      </c>
      <c r="GZD12" s="67"/>
      <c r="GZE12" s="86">
        <v>33.333333333333329</v>
      </c>
      <c r="GZJ12" s="86"/>
      <c r="GZK12" s="62" t="s">
        <v>491</v>
      </c>
      <c r="GZL12" s="86"/>
      <c r="GZM12" s="86">
        <v>2</v>
      </c>
      <c r="GZN12" s="86"/>
      <c r="GZO12" s="86">
        <v>3</v>
      </c>
      <c r="GZP12" s="67"/>
      <c r="GZQ12" s="67">
        <v>6.666666666666667</v>
      </c>
      <c r="GZR12" s="67"/>
      <c r="GZS12" s="86">
        <v>66.666666666666657</v>
      </c>
      <c r="GZX12" s="86"/>
      <c r="GZY12" s="62" t="s">
        <v>491</v>
      </c>
      <c r="GZZ12" s="86"/>
      <c r="HAA12" s="86">
        <v>2</v>
      </c>
      <c r="HAB12" s="86"/>
      <c r="HAC12" s="86">
        <v>3</v>
      </c>
      <c r="HAD12" s="67"/>
      <c r="HAE12" s="67">
        <v>6.666666666666667</v>
      </c>
      <c r="HAF12" s="67"/>
      <c r="HAG12" s="86">
        <v>66.666666666666657</v>
      </c>
      <c r="HAL12" s="86"/>
      <c r="HAM12" s="62" t="s">
        <v>491</v>
      </c>
      <c r="HAN12" s="86"/>
      <c r="HAO12" s="86">
        <v>3</v>
      </c>
      <c r="HAP12" s="86"/>
      <c r="HAQ12" s="86">
        <v>3</v>
      </c>
      <c r="HAR12" s="67"/>
      <c r="HAS12" s="67">
        <v>6.666666666666667</v>
      </c>
      <c r="HAT12" s="67"/>
      <c r="HAU12" s="86">
        <v>100</v>
      </c>
      <c r="HAZ12" s="86"/>
      <c r="HBA12" s="62" t="s">
        <v>491</v>
      </c>
      <c r="HBB12" s="86"/>
      <c r="HBC12" s="86">
        <v>1</v>
      </c>
      <c r="HBD12" s="86"/>
      <c r="HBE12" s="86">
        <v>3</v>
      </c>
      <c r="HBF12" s="67"/>
      <c r="HBG12" s="67">
        <v>6.666666666666667</v>
      </c>
      <c r="HBH12" s="67"/>
      <c r="HBI12" s="86">
        <v>33.333333333333329</v>
      </c>
      <c r="HBN12" s="86"/>
      <c r="HBO12" s="62" t="s">
        <v>491</v>
      </c>
      <c r="HBP12" s="86"/>
      <c r="HBQ12" s="86">
        <v>3</v>
      </c>
      <c r="HBR12" s="86"/>
      <c r="HBS12" s="86">
        <v>3</v>
      </c>
      <c r="HBT12" s="67"/>
      <c r="HBU12" s="67">
        <v>6.666666666666667</v>
      </c>
      <c r="HBV12" s="67"/>
      <c r="HBW12" s="86">
        <v>100</v>
      </c>
      <c r="HCB12" s="86"/>
      <c r="HCC12" s="62" t="s">
        <v>491</v>
      </c>
      <c r="HCD12" s="86"/>
      <c r="HCE12" s="86">
        <v>2</v>
      </c>
      <c r="HCF12" s="86"/>
      <c r="HCG12" s="86">
        <v>3</v>
      </c>
      <c r="HCH12" s="67"/>
      <c r="HCI12" s="67">
        <v>6.666666666666667</v>
      </c>
      <c r="HCJ12" s="67"/>
      <c r="HCK12" s="86">
        <v>66.666666666666657</v>
      </c>
      <c r="HCP12" s="86"/>
      <c r="HCQ12" s="62" t="s">
        <v>491</v>
      </c>
      <c r="HCR12" s="86"/>
      <c r="HCS12" s="86">
        <v>2</v>
      </c>
      <c r="HCT12" s="86"/>
      <c r="HCU12" s="86">
        <v>3</v>
      </c>
      <c r="HCV12" s="67"/>
      <c r="HCW12" s="67">
        <v>6.666666666666667</v>
      </c>
      <c r="HCX12" s="67"/>
      <c r="HCY12" s="86">
        <v>66.666666666666657</v>
      </c>
      <c r="HDD12" s="86"/>
      <c r="HDE12" s="62" t="s">
        <v>491</v>
      </c>
      <c r="HDF12" s="86"/>
      <c r="HDG12" s="86">
        <v>1</v>
      </c>
      <c r="HDH12" s="86"/>
      <c r="HDI12" s="86">
        <v>3</v>
      </c>
      <c r="HDJ12" s="67"/>
      <c r="HDK12" s="67">
        <v>6.666666666666667</v>
      </c>
      <c r="HDL12" s="67"/>
      <c r="HDM12" s="86">
        <v>33.333333333333329</v>
      </c>
      <c r="HDR12" s="86"/>
      <c r="HDS12" s="62" t="s">
        <v>491</v>
      </c>
      <c r="HDT12" s="86"/>
      <c r="HDU12" s="86">
        <v>1</v>
      </c>
      <c r="HDV12" s="86"/>
      <c r="HDW12" s="86">
        <v>3</v>
      </c>
      <c r="HDX12" s="67"/>
      <c r="HDY12" s="67">
        <v>6.666666666666667</v>
      </c>
      <c r="HDZ12" s="67"/>
      <c r="HEA12" s="86">
        <v>33.333333333333329</v>
      </c>
      <c r="HEF12" s="86"/>
      <c r="HEG12" s="62" t="s">
        <v>491</v>
      </c>
      <c r="HEH12" s="86"/>
      <c r="HEI12" s="86">
        <v>3</v>
      </c>
      <c r="HEJ12" s="86"/>
      <c r="HEK12" s="86">
        <v>3</v>
      </c>
      <c r="HEL12" s="67"/>
      <c r="HEM12" s="67">
        <v>6.666666666666667</v>
      </c>
      <c r="HEN12" s="67"/>
      <c r="HEO12" s="86">
        <v>100</v>
      </c>
      <c r="HET12" s="86"/>
      <c r="HEU12" s="62" t="s">
        <v>491</v>
      </c>
      <c r="HEV12" s="86"/>
      <c r="HEW12" s="86">
        <v>3</v>
      </c>
      <c r="HEX12" s="86"/>
      <c r="HEY12" s="86">
        <v>3</v>
      </c>
      <c r="HEZ12" s="67"/>
      <c r="HFA12" s="67">
        <v>6.666666666666667</v>
      </c>
      <c r="HFB12" s="67"/>
      <c r="HFC12" s="86">
        <v>100</v>
      </c>
      <c r="HFH12" s="86"/>
      <c r="HFI12" s="62" t="s">
        <v>491</v>
      </c>
      <c r="HFJ12" s="86"/>
      <c r="HFK12" s="86">
        <v>2</v>
      </c>
      <c r="HFL12" s="86"/>
      <c r="HFM12" s="86">
        <v>3</v>
      </c>
      <c r="HFN12" s="67"/>
      <c r="HFO12" s="67">
        <v>6.666666666666667</v>
      </c>
      <c r="HFP12" s="67"/>
      <c r="HFQ12" s="86">
        <v>66.666666666666657</v>
      </c>
      <c r="HFV12" s="86"/>
      <c r="HFW12" s="62" t="s">
        <v>491</v>
      </c>
      <c r="HFX12" s="86"/>
      <c r="HFY12" s="86">
        <v>2</v>
      </c>
      <c r="HFZ12" s="86"/>
      <c r="HGA12" s="86">
        <v>3</v>
      </c>
      <c r="HGB12" s="67"/>
      <c r="HGC12" s="67">
        <v>6.666666666666667</v>
      </c>
      <c r="HGD12" s="67"/>
      <c r="HGE12" s="86">
        <v>66.666666666666657</v>
      </c>
      <c r="HGJ12" s="86"/>
      <c r="HGK12" s="62" t="s">
        <v>491</v>
      </c>
      <c r="HGL12" s="86"/>
      <c r="HGM12" s="86">
        <v>2</v>
      </c>
      <c r="HGN12" s="86"/>
      <c r="HGO12" s="86">
        <v>3</v>
      </c>
      <c r="HGP12" s="67"/>
      <c r="HGQ12" s="67">
        <v>6.666666666666667</v>
      </c>
      <c r="HGR12" s="67"/>
      <c r="HGS12" s="86">
        <v>66.666666666666657</v>
      </c>
      <c r="HGX12" s="86"/>
      <c r="HGY12" s="62" t="s">
        <v>491</v>
      </c>
      <c r="HGZ12" s="86"/>
      <c r="HHA12" s="86">
        <v>2</v>
      </c>
      <c r="HHB12" s="86"/>
      <c r="HHC12" s="86">
        <v>3</v>
      </c>
      <c r="HHD12" s="67"/>
      <c r="HHE12" s="67">
        <v>6.666666666666667</v>
      </c>
      <c r="HHF12" s="67"/>
      <c r="HHG12" s="86">
        <v>66.666666666666657</v>
      </c>
      <c r="HHL12" s="86"/>
      <c r="HHM12" s="62" t="s">
        <v>491</v>
      </c>
      <c r="HHN12" s="86"/>
      <c r="HHO12" s="86">
        <v>2</v>
      </c>
      <c r="HHP12" s="86"/>
      <c r="HHQ12" s="86">
        <v>3</v>
      </c>
      <c r="HHR12" s="67"/>
      <c r="HHS12" s="67">
        <v>6.666666666666667</v>
      </c>
      <c r="HHT12" s="67"/>
      <c r="HHU12" s="86">
        <v>66.666666666666657</v>
      </c>
      <c r="HHZ12" s="86"/>
      <c r="HIA12" s="62" t="s">
        <v>491</v>
      </c>
      <c r="HIB12" s="86"/>
      <c r="HIC12" s="86">
        <v>2</v>
      </c>
      <c r="HID12" s="86"/>
      <c r="HIE12" s="86">
        <v>3</v>
      </c>
      <c r="HIF12" s="67"/>
      <c r="HIG12" s="67">
        <v>6.666666666666667</v>
      </c>
      <c r="HIH12" s="67"/>
      <c r="HII12" s="86">
        <v>66.666666666666657</v>
      </c>
      <c r="HIN12" s="86"/>
      <c r="HIO12" s="62" t="s">
        <v>491</v>
      </c>
      <c r="HIP12" s="86"/>
      <c r="HIQ12" s="86">
        <v>0</v>
      </c>
      <c r="HIR12" s="86"/>
      <c r="HIS12" s="86">
        <v>2</v>
      </c>
      <c r="HIT12" s="67"/>
      <c r="HIU12" s="67">
        <v>3.7735849056603774</v>
      </c>
      <c r="HIV12" s="67"/>
      <c r="HIW12" s="86">
        <v>0</v>
      </c>
    </row>
    <row r="13" spans="1:5119 5124:5665" x14ac:dyDescent="0.25">
      <c r="N13" s="86"/>
      <c r="O13" s="86"/>
      <c r="P13" s="86"/>
      <c r="Q13" s="86"/>
      <c r="R13" s="86"/>
      <c r="S13" s="86"/>
      <c r="T13" s="67"/>
      <c r="U13" s="67"/>
      <c r="V13" s="67"/>
      <c r="W13" s="86"/>
      <c r="AB13" s="86"/>
      <c r="AC13" s="86"/>
      <c r="AD13" s="86"/>
      <c r="AE13" s="86"/>
      <c r="AF13" s="86"/>
      <c r="AG13" s="86"/>
      <c r="AH13" s="67"/>
      <c r="AI13" s="67"/>
      <c r="AJ13" s="67"/>
      <c r="AK13" s="86"/>
      <c r="AP13" s="86"/>
      <c r="AQ13" s="86"/>
      <c r="AR13" s="86"/>
      <c r="AS13" s="86"/>
      <c r="AT13" s="86"/>
      <c r="AU13" s="86"/>
      <c r="AV13" s="67"/>
      <c r="AW13" s="67"/>
      <c r="AX13" s="67"/>
      <c r="AY13" s="86"/>
      <c r="BD13" s="86"/>
      <c r="BE13" s="86"/>
      <c r="BF13" s="86"/>
      <c r="BG13" s="86"/>
      <c r="BH13" s="86"/>
      <c r="BI13" s="86"/>
      <c r="BJ13" s="67"/>
      <c r="BK13" s="67"/>
      <c r="BL13" s="67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67"/>
      <c r="BY13" s="67"/>
      <c r="BZ13" s="67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67"/>
      <c r="CM13" s="67"/>
      <c r="CN13" s="67"/>
      <c r="CO13" s="86"/>
      <c r="CP13" s="86"/>
      <c r="CQ13" s="86"/>
      <c r="CR13" s="86"/>
      <c r="CS13" s="86"/>
      <c r="CT13" s="86"/>
      <c r="CU13" s="86"/>
      <c r="CV13" s="86"/>
      <c r="CW13" s="86"/>
      <c r="CX13" s="86"/>
      <c r="CY13" s="86"/>
      <c r="CZ13" s="67"/>
      <c r="DA13" s="67"/>
      <c r="DB13" s="67"/>
      <c r="DC13" s="86"/>
      <c r="DD13" s="86"/>
      <c r="DE13" s="86"/>
      <c r="DH13" s="86"/>
      <c r="DI13" s="86"/>
      <c r="DJ13" s="86"/>
      <c r="DK13" s="86"/>
      <c r="DL13" s="86"/>
      <c r="DM13" s="86"/>
      <c r="DN13" s="67"/>
      <c r="DO13" s="67"/>
      <c r="DP13" s="67"/>
      <c r="DQ13" s="86"/>
      <c r="DV13" s="86"/>
      <c r="DW13" s="86"/>
      <c r="DX13" s="86"/>
      <c r="DY13" s="86"/>
      <c r="DZ13" s="86"/>
      <c r="EA13" s="86"/>
      <c r="EB13" s="67"/>
      <c r="EC13" s="67"/>
      <c r="ED13" s="67"/>
      <c r="EE13" s="86"/>
      <c r="EJ13" s="86"/>
      <c r="EK13" s="86"/>
      <c r="EL13" s="86"/>
      <c r="EM13" s="86"/>
      <c r="EN13" s="86"/>
      <c r="EO13" s="86"/>
      <c r="EP13" s="67"/>
      <c r="EQ13" s="67"/>
      <c r="ER13" s="67"/>
      <c r="ES13" s="86"/>
      <c r="EX13" s="86"/>
      <c r="EY13" s="86"/>
      <c r="EZ13" s="86"/>
      <c r="FA13" s="86"/>
      <c r="FB13" s="86"/>
      <c r="FC13" s="86"/>
      <c r="FD13" s="67"/>
      <c r="FE13" s="67"/>
      <c r="FF13" s="67"/>
      <c r="FG13" s="86"/>
      <c r="FL13" s="86"/>
      <c r="FM13" s="86"/>
      <c r="FN13" s="86"/>
      <c r="FO13" s="86"/>
      <c r="FP13" s="86"/>
      <c r="FQ13" s="86"/>
      <c r="FR13" s="67"/>
      <c r="FS13" s="67"/>
      <c r="FT13" s="67"/>
      <c r="FU13" s="86"/>
      <c r="FZ13" s="86"/>
      <c r="GA13" s="86"/>
      <c r="GB13" s="86"/>
      <c r="GC13" s="86"/>
      <c r="GD13" s="86"/>
      <c r="GE13" s="86"/>
      <c r="GF13" s="67"/>
      <c r="GG13" s="67"/>
      <c r="GH13" s="67"/>
      <c r="GI13" s="86"/>
      <c r="GN13" s="86"/>
      <c r="GO13" s="86"/>
      <c r="GP13" s="86"/>
      <c r="GQ13" s="86"/>
      <c r="GR13" s="86"/>
      <c r="GS13" s="86"/>
      <c r="GT13" s="67"/>
      <c r="GU13" s="67"/>
      <c r="GV13" s="67"/>
      <c r="GW13" s="86"/>
      <c r="HB13" s="86"/>
      <c r="HC13" s="86"/>
      <c r="HD13" s="86"/>
      <c r="HE13" s="86"/>
      <c r="HF13" s="86"/>
      <c r="HG13" s="86"/>
      <c r="HH13" s="67"/>
      <c r="HI13" s="67"/>
      <c r="HJ13" s="67"/>
      <c r="HK13" s="86"/>
      <c r="HP13" s="86"/>
      <c r="HQ13" s="86"/>
      <c r="HR13" s="86"/>
      <c r="HS13" s="86"/>
      <c r="HT13" s="86"/>
      <c r="HU13" s="86"/>
      <c r="HV13" s="67"/>
      <c r="HW13" s="67"/>
      <c r="HX13" s="67"/>
      <c r="HY13" s="86"/>
      <c r="ID13" s="86"/>
      <c r="IE13" s="86"/>
      <c r="IF13" s="86"/>
      <c r="IG13" s="86"/>
      <c r="IH13" s="86"/>
      <c r="II13" s="86"/>
      <c r="IJ13" s="67"/>
      <c r="IK13" s="67"/>
      <c r="IL13" s="67"/>
      <c r="IM13" s="86"/>
      <c r="IR13" s="86"/>
      <c r="IS13" s="86"/>
      <c r="IT13" s="86"/>
      <c r="IU13" s="86"/>
      <c r="IV13" s="86"/>
      <c r="IW13" s="86"/>
      <c r="IX13" s="67"/>
      <c r="IY13" s="67"/>
      <c r="IZ13" s="67"/>
      <c r="JA13" s="86"/>
      <c r="JF13" s="86"/>
      <c r="JG13" s="86"/>
      <c r="JH13" s="86"/>
      <c r="JI13" s="86"/>
      <c r="JJ13" s="86"/>
      <c r="JK13" s="86"/>
      <c r="JL13" s="67"/>
      <c r="JM13" s="67"/>
      <c r="JN13" s="67"/>
      <c r="JO13" s="86"/>
      <c r="JT13" s="86"/>
      <c r="JU13" s="86"/>
      <c r="JV13" s="86"/>
      <c r="JW13" s="86"/>
      <c r="JX13" s="86"/>
      <c r="JY13" s="86"/>
      <c r="JZ13" s="67"/>
      <c r="KA13" s="67"/>
      <c r="KB13" s="67"/>
      <c r="KC13" s="86"/>
      <c r="KH13" s="86"/>
      <c r="KI13" s="86"/>
      <c r="KJ13" s="86"/>
      <c r="KK13" s="86"/>
      <c r="KL13" s="86"/>
      <c r="KM13" s="86"/>
      <c r="KN13" s="67"/>
      <c r="KO13" s="67"/>
      <c r="KP13" s="67"/>
      <c r="KQ13" s="86"/>
      <c r="KV13" s="86"/>
      <c r="KW13" s="86"/>
      <c r="KX13" s="86"/>
      <c r="KY13" s="86"/>
      <c r="KZ13" s="86"/>
      <c r="LA13" s="86"/>
      <c r="LB13" s="67"/>
      <c r="LC13" s="67"/>
      <c r="LD13" s="67"/>
      <c r="LE13" s="86"/>
      <c r="LJ13" s="86"/>
      <c r="LK13" s="86"/>
      <c r="LL13" s="86"/>
      <c r="LM13" s="86"/>
      <c r="LN13" s="86"/>
      <c r="LO13" s="86"/>
      <c r="LP13" s="67"/>
      <c r="LQ13" s="67"/>
      <c r="LR13" s="67"/>
      <c r="LS13" s="86"/>
      <c r="LX13" s="86"/>
      <c r="LY13" s="86"/>
      <c r="LZ13" s="86"/>
      <c r="MA13" s="86"/>
      <c r="MB13" s="86"/>
      <c r="MC13" s="86"/>
      <c r="MD13" s="67"/>
      <c r="ME13" s="67"/>
      <c r="MF13" s="67"/>
      <c r="MG13" s="86"/>
      <c r="ML13" s="86"/>
      <c r="MM13" s="86"/>
      <c r="MN13" s="86"/>
      <c r="MO13" s="86"/>
      <c r="MP13" s="86"/>
      <c r="MQ13" s="86"/>
      <c r="MR13" s="67"/>
      <c r="MS13" s="67"/>
      <c r="MT13" s="67"/>
      <c r="MU13" s="86"/>
      <c r="MZ13" s="86"/>
      <c r="NA13" s="86"/>
      <c r="NB13" s="86"/>
      <c r="NC13" s="86"/>
      <c r="ND13" s="86"/>
      <c r="NE13" s="86"/>
      <c r="NF13" s="67"/>
      <c r="NG13" s="67"/>
      <c r="NH13" s="67"/>
      <c r="NI13" s="86"/>
      <c r="NN13" s="86"/>
      <c r="NO13" s="86"/>
      <c r="NP13" s="86"/>
      <c r="NQ13" s="86"/>
      <c r="NR13" s="86"/>
      <c r="NS13" s="86"/>
      <c r="NT13" s="67"/>
      <c r="NU13" s="67"/>
      <c r="NV13" s="67"/>
      <c r="NW13" s="86"/>
      <c r="OB13" s="86"/>
      <c r="OC13" s="86"/>
      <c r="OD13" s="86"/>
      <c r="OE13" s="86"/>
      <c r="OF13" s="86"/>
      <c r="OG13" s="86"/>
      <c r="OH13" s="67"/>
      <c r="OI13" s="67"/>
      <c r="OJ13" s="67"/>
      <c r="OK13" s="86"/>
      <c r="OP13" s="86"/>
      <c r="OQ13" s="86"/>
      <c r="OR13" s="86"/>
      <c r="OS13" s="86"/>
      <c r="OT13" s="86"/>
      <c r="OU13" s="86"/>
      <c r="OV13" s="67"/>
      <c r="OW13" s="67"/>
      <c r="OX13" s="67"/>
      <c r="OY13" s="86"/>
      <c r="PD13" s="86"/>
      <c r="PE13" s="86"/>
      <c r="PF13" s="86"/>
      <c r="PG13" s="86"/>
      <c r="PH13" s="86"/>
      <c r="PI13" s="86"/>
      <c r="PJ13" s="67"/>
      <c r="PK13" s="67"/>
      <c r="PL13" s="67"/>
      <c r="PM13" s="86"/>
      <c r="PR13" s="86"/>
      <c r="PS13" s="86"/>
      <c r="PT13" s="86"/>
      <c r="PU13" s="86"/>
      <c r="PV13" s="86"/>
      <c r="PW13" s="86"/>
      <c r="PX13" s="67"/>
      <c r="PY13" s="67"/>
      <c r="PZ13" s="67"/>
      <c r="QA13" s="86"/>
      <c r="QF13" s="86"/>
      <c r="QG13" s="86"/>
      <c r="QH13" s="86"/>
      <c r="QI13" s="86"/>
      <c r="QJ13" s="86"/>
      <c r="QK13" s="86"/>
      <c r="QL13" s="67"/>
      <c r="QM13" s="67"/>
      <c r="QN13" s="67"/>
      <c r="QO13" s="86"/>
      <c r="QT13" s="86"/>
      <c r="QU13" s="86"/>
      <c r="QV13" s="86"/>
      <c r="QW13" s="86"/>
      <c r="QX13" s="86"/>
      <c r="QY13" s="86"/>
      <c r="QZ13" s="67"/>
      <c r="RA13" s="67"/>
      <c r="RB13" s="67"/>
      <c r="RC13" s="86"/>
      <c r="RH13" s="86"/>
      <c r="RI13" s="86"/>
      <c r="RJ13" s="86"/>
      <c r="RK13" s="86"/>
      <c r="RL13" s="86"/>
      <c r="RM13" s="86"/>
      <c r="RN13" s="67"/>
      <c r="RO13" s="67"/>
      <c r="RP13" s="67"/>
      <c r="RQ13" s="86"/>
      <c r="RV13" s="86"/>
      <c r="RW13" s="86"/>
      <c r="RX13" s="86"/>
      <c r="RY13" s="86"/>
      <c r="RZ13" s="86"/>
      <c r="SA13" s="86"/>
      <c r="SB13" s="67"/>
      <c r="SC13" s="67"/>
      <c r="SD13" s="67"/>
      <c r="SE13" s="86"/>
      <c r="SJ13" s="86"/>
      <c r="SK13" s="86"/>
      <c r="SL13" s="86"/>
      <c r="SM13" s="86"/>
      <c r="SN13" s="86"/>
      <c r="SO13" s="86"/>
      <c r="SP13" s="67"/>
      <c r="SQ13" s="67"/>
      <c r="SR13" s="67"/>
      <c r="SS13" s="86"/>
      <c r="SX13" s="86"/>
      <c r="SY13" s="86"/>
      <c r="SZ13" s="86"/>
      <c r="TA13" s="86"/>
      <c r="TB13" s="86"/>
      <c r="TC13" s="86"/>
      <c r="TD13" s="67"/>
      <c r="TE13" s="67"/>
      <c r="TF13" s="67"/>
      <c r="TG13" s="86"/>
      <c r="TL13" s="86"/>
      <c r="TM13" s="86"/>
      <c r="TN13" s="86"/>
      <c r="TO13" s="86"/>
      <c r="TP13" s="86"/>
      <c r="TQ13" s="86"/>
      <c r="TR13" s="67"/>
      <c r="TS13" s="67"/>
      <c r="TT13" s="67"/>
      <c r="TU13" s="86"/>
      <c r="TZ13" s="86"/>
      <c r="UA13" s="86"/>
      <c r="UB13" s="86"/>
      <c r="UC13" s="86"/>
      <c r="UD13" s="86"/>
      <c r="UE13" s="86"/>
      <c r="UF13" s="67"/>
      <c r="UG13" s="67"/>
      <c r="UH13" s="67"/>
      <c r="UI13" s="86"/>
      <c r="UN13" s="86"/>
      <c r="UO13" s="86"/>
      <c r="UP13" s="86"/>
      <c r="UQ13" s="86"/>
      <c r="UR13" s="86"/>
      <c r="US13" s="86"/>
      <c r="UT13" s="67"/>
      <c r="UU13" s="67"/>
      <c r="UV13" s="67"/>
      <c r="UW13" s="86"/>
      <c r="VB13" s="86"/>
      <c r="VC13" s="86"/>
      <c r="VD13" s="86"/>
      <c r="VE13" s="86"/>
      <c r="VF13" s="86"/>
      <c r="VG13" s="86"/>
      <c r="VH13" s="67"/>
      <c r="VI13" s="67"/>
      <c r="VJ13" s="67"/>
      <c r="VK13" s="86"/>
      <c r="VP13" s="86"/>
      <c r="VQ13" s="86"/>
      <c r="VR13" s="86"/>
      <c r="VS13" s="86"/>
      <c r="VT13" s="86"/>
      <c r="VU13" s="86"/>
      <c r="VV13" s="67"/>
      <c r="VW13" s="67"/>
      <c r="VX13" s="67"/>
      <c r="VY13" s="86"/>
      <c r="WD13" s="86"/>
      <c r="WE13" s="86"/>
      <c r="WF13" s="86"/>
      <c r="WG13" s="86"/>
      <c r="WH13" s="86"/>
      <c r="WI13" s="86"/>
      <c r="WJ13" s="67"/>
      <c r="WK13" s="67"/>
      <c r="WL13" s="67"/>
      <c r="WM13" s="86"/>
      <c r="WR13" s="86"/>
      <c r="WS13" s="86"/>
      <c r="WT13" s="86"/>
      <c r="WU13" s="86"/>
      <c r="WV13" s="86"/>
      <c r="WW13" s="86"/>
      <c r="WX13" s="67"/>
      <c r="WY13" s="67"/>
      <c r="WZ13" s="67"/>
      <c r="XA13" s="86"/>
      <c r="XF13" s="86"/>
      <c r="XG13" s="86"/>
      <c r="XH13" s="86"/>
      <c r="XI13" s="86"/>
      <c r="XJ13" s="86"/>
      <c r="XK13" s="86"/>
      <c r="XL13" s="67"/>
      <c r="XM13" s="67"/>
      <c r="XN13" s="67"/>
      <c r="XO13" s="86"/>
      <c r="XT13" s="86"/>
      <c r="XU13" s="86"/>
      <c r="XV13" s="86"/>
      <c r="XW13" s="86"/>
      <c r="XX13" s="86"/>
      <c r="XY13" s="86"/>
      <c r="XZ13" s="67"/>
      <c r="YA13" s="67"/>
      <c r="YB13" s="67"/>
      <c r="YC13" s="86"/>
      <c r="YH13" s="86"/>
      <c r="YI13" s="86"/>
      <c r="YJ13" s="86"/>
      <c r="YK13" s="86"/>
      <c r="YL13" s="86"/>
      <c r="YM13" s="86"/>
      <c r="YN13" s="67"/>
      <c r="YO13" s="67"/>
      <c r="YP13" s="67"/>
      <c r="YQ13" s="86"/>
      <c r="YV13" s="86"/>
      <c r="YW13" s="86"/>
      <c r="YX13" s="86"/>
      <c r="YY13" s="86"/>
      <c r="YZ13" s="86"/>
      <c r="ZA13" s="86"/>
      <c r="ZB13" s="67"/>
      <c r="ZC13" s="67"/>
      <c r="ZD13" s="67"/>
      <c r="ZE13" s="86"/>
      <c r="ZJ13" s="86"/>
      <c r="ZK13" s="86"/>
      <c r="ZL13" s="86"/>
      <c r="ZM13" s="86"/>
      <c r="ZN13" s="86"/>
      <c r="ZO13" s="86"/>
      <c r="ZP13" s="67"/>
      <c r="ZQ13" s="67"/>
      <c r="ZR13" s="67"/>
      <c r="ZS13" s="86"/>
      <c r="ZX13" s="86"/>
      <c r="ZY13" s="86"/>
      <c r="ZZ13" s="86"/>
      <c r="AAA13" s="86"/>
      <c r="AAB13" s="86"/>
      <c r="AAC13" s="86"/>
      <c r="AAD13" s="67"/>
      <c r="AAE13" s="67"/>
      <c r="AAF13" s="67"/>
      <c r="AAG13" s="86"/>
      <c r="AAL13" s="86"/>
      <c r="AAM13" s="86"/>
      <c r="AAN13" s="86"/>
      <c r="AAO13" s="86"/>
      <c r="AAP13" s="86"/>
      <c r="AAQ13" s="86"/>
      <c r="AAR13" s="67"/>
      <c r="AAS13" s="67"/>
      <c r="AAT13" s="67"/>
      <c r="AAU13" s="86"/>
      <c r="AAZ13" s="86"/>
      <c r="ABA13" s="86"/>
      <c r="ABB13" s="86"/>
      <c r="ABC13" s="86"/>
      <c r="ABD13" s="86"/>
      <c r="ABE13" s="86"/>
      <c r="ABF13" s="67"/>
      <c r="ABG13" s="67"/>
      <c r="ABH13" s="67"/>
      <c r="ABI13" s="86"/>
      <c r="ABN13" s="86"/>
      <c r="ABO13" s="86"/>
      <c r="ABP13" s="86"/>
      <c r="ABQ13" s="86"/>
      <c r="ABR13" s="86"/>
      <c r="ABS13" s="86"/>
      <c r="ABT13" s="67"/>
      <c r="ABU13" s="67"/>
      <c r="ABV13" s="67"/>
      <c r="ABW13" s="86"/>
      <c r="ACB13" s="86"/>
      <c r="ACC13" s="86"/>
      <c r="ACD13" s="86"/>
      <c r="ACE13" s="86"/>
      <c r="ACF13" s="86"/>
      <c r="ACG13" s="86"/>
      <c r="ACH13" s="67"/>
      <c r="ACI13" s="67"/>
      <c r="ACJ13" s="67"/>
      <c r="ACK13" s="86"/>
      <c r="ACP13" s="86"/>
      <c r="ACQ13" s="86"/>
      <c r="ACR13" s="86"/>
      <c r="ACS13" s="86"/>
      <c r="ACT13" s="86"/>
      <c r="ACU13" s="86"/>
      <c r="ACV13" s="67"/>
      <c r="ACW13" s="67"/>
      <c r="ACX13" s="67"/>
      <c r="ACY13" s="86"/>
      <c r="ADD13" s="86"/>
      <c r="ADE13" s="86"/>
      <c r="ADF13" s="86"/>
      <c r="ADG13" s="86"/>
      <c r="ADH13" s="86"/>
      <c r="ADI13" s="86"/>
      <c r="ADJ13" s="67"/>
      <c r="ADK13" s="67"/>
      <c r="ADL13" s="67"/>
      <c r="ADM13" s="86"/>
      <c r="ADR13" s="86"/>
      <c r="ADS13" s="86"/>
      <c r="ADT13" s="86"/>
      <c r="ADU13" s="86"/>
      <c r="ADV13" s="86"/>
      <c r="ADW13" s="86"/>
      <c r="ADX13" s="67"/>
      <c r="ADY13" s="67"/>
      <c r="ADZ13" s="67"/>
      <c r="AEA13" s="86"/>
      <c r="AEF13" s="86"/>
      <c r="AEG13" s="86"/>
      <c r="AEH13" s="86"/>
      <c r="AEI13" s="86"/>
      <c r="AEJ13" s="86"/>
      <c r="AEK13" s="86"/>
      <c r="AEL13" s="67"/>
      <c r="AEM13" s="67"/>
      <c r="AEN13" s="67"/>
      <c r="AEO13" s="86"/>
      <c r="AET13" s="86"/>
      <c r="AEU13" s="86"/>
      <c r="AEV13" s="86"/>
      <c r="AEW13" s="86"/>
      <c r="AEX13" s="86"/>
      <c r="AEY13" s="86"/>
      <c r="AEZ13" s="67"/>
      <c r="AFA13" s="67"/>
      <c r="AFB13" s="67"/>
      <c r="AFC13" s="86"/>
      <c r="AFH13" s="86"/>
      <c r="AFI13" s="86"/>
      <c r="AFJ13" s="86"/>
      <c r="AFK13" s="86"/>
      <c r="AFL13" s="86"/>
      <c r="AFM13" s="86"/>
      <c r="AFN13" s="67"/>
      <c r="AFO13" s="67"/>
      <c r="AFP13" s="67"/>
      <c r="AFQ13" s="86"/>
      <c r="AFV13" s="86"/>
      <c r="AFW13" s="86"/>
      <c r="AFX13" s="86"/>
      <c r="AFY13" s="86"/>
      <c r="AFZ13" s="86"/>
      <c r="AGA13" s="86"/>
      <c r="AGB13" s="67"/>
      <c r="AGC13" s="67"/>
      <c r="AGD13" s="67"/>
      <c r="AGE13" s="86"/>
      <c r="AGJ13" s="86"/>
      <c r="AGK13" s="86"/>
      <c r="AGL13" s="86"/>
      <c r="AGM13" s="86"/>
      <c r="AGN13" s="86"/>
      <c r="AGO13" s="86"/>
      <c r="AGP13" s="67"/>
      <c r="AGQ13" s="67"/>
      <c r="AGR13" s="67"/>
      <c r="AGS13" s="86"/>
      <c r="AGX13" s="86"/>
      <c r="AGY13" s="86"/>
      <c r="AGZ13" s="86"/>
      <c r="AHA13" s="86"/>
      <c r="AHB13" s="86"/>
      <c r="AHC13" s="86"/>
      <c r="AHD13" s="67"/>
      <c r="AHE13" s="67"/>
      <c r="AHF13" s="67"/>
      <c r="AHG13" s="86"/>
      <c r="AHL13" s="86"/>
      <c r="AHM13" s="86"/>
      <c r="AHN13" s="86"/>
      <c r="AHO13" s="86"/>
      <c r="AHP13" s="86"/>
      <c r="AHQ13" s="86"/>
      <c r="AHR13" s="67"/>
      <c r="AHS13" s="67"/>
      <c r="AHT13" s="67"/>
      <c r="AHU13" s="86"/>
      <c r="AHZ13" s="86"/>
      <c r="AIA13" s="86"/>
      <c r="AIB13" s="86"/>
      <c r="AIC13" s="86"/>
      <c r="AID13" s="86"/>
      <c r="AIE13" s="86"/>
      <c r="AIF13" s="67"/>
      <c r="AIG13" s="67"/>
      <c r="AIH13" s="67"/>
      <c r="AII13" s="86"/>
      <c r="AIN13" s="86"/>
      <c r="AIO13" s="86"/>
      <c r="AIP13" s="86"/>
      <c r="AIQ13" s="86"/>
      <c r="AIR13" s="86"/>
      <c r="AIS13" s="86"/>
      <c r="AIT13" s="67"/>
      <c r="AIU13" s="67"/>
      <c r="AIV13" s="67"/>
      <c r="AIW13" s="86"/>
      <c r="AJB13" s="86"/>
      <c r="AJC13" s="86"/>
      <c r="AJD13" s="86"/>
      <c r="AJE13" s="86"/>
      <c r="AJF13" s="86"/>
      <c r="AJG13" s="86"/>
      <c r="AJH13" s="67"/>
      <c r="AJI13" s="67"/>
      <c r="AJJ13" s="67"/>
      <c r="AJK13" s="86"/>
      <c r="AJP13" s="86"/>
      <c r="AJQ13" s="86"/>
      <c r="AJR13" s="86"/>
      <c r="AJS13" s="86"/>
      <c r="AJT13" s="86"/>
      <c r="AJU13" s="86"/>
      <c r="AJV13" s="67"/>
      <c r="AJW13" s="67"/>
      <c r="AJX13" s="67"/>
      <c r="AJY13" s="86"/>
      <c r="AKD13" s="86"/>
      <c r="AKE13" s="86"/>
      <c r="AKF13" s="86"/>
      <c r="AKG13" s="86"/>
      <c r="AKH13" s="86"/>
      <c r="AKI13" s="86"/>
      <c r="AKJ13" s="67"/>
      <c r="AKK13" s="67"/>
      <c r="AKL13" s="67"/>
      <c r="AKM13" s="86"/>
      <c r="AKR13" s="86"/>
      <c r="AKS13" s="86"/>
      <c r="AKT13" s="86"/>
      <c r="AKU13" s="86"/>
      <c r="AKV13" s="86"/>
      <c r="AKW13" s="86"/>
      <c r="AKX13" s="67"/>
      <c r="AKY13" s="67"/>
      <c r="AKZ13" s="67"/>
      <c r="ALA13" s="86"/>
      <c r="ALF13" s="86"/>
      <c r="ALG13" s="86"/>
      <c r="ALH13" s="86"/>
      <c r="ALI13" s="86"/>
      <c r="ALJ13" s="86"/>
      <c r="ALK13" s="86"/>
      <c r="ALL13" s="67"/>
      <c r="ALM13" s="67"/>
      <c r="ALN13" s="67"/>
      <c r="ALO13" s="86"/>
      <c r="ALT13" s="86"/>
      <c r="ALU13" s="86"/>
      <c r="ALV13" s="86"/>
      <c r="ALW13" s="86"/>
      <c r="ALX13" s="86"/>
      <c r="ALY13" s="86"/>
      <c r="ALZ13" s="67"/>
      <c r="AMA13" s="67"/>
      <c r="AMB13" s="67"/>
      <c r="AMC13" s="86"/>
      <c r="AMH13" s="86"/>
      <c r="AMI13" s="86"/>
      <c r="AMJ13" s="86"/>
      <c r="AMK13" s="86"/>
      <c r="AML13" s="86"/>
      <c r="AMM13" s="86"/>
      <c r="AMN13" s="67"/>
      <c r="AMO13" s="67"/>
      <c r="AMP13" s="67"/>
      <c r="AMQ13" s="86"/>
      <c r="AMV13" s="86"/>
      <c r="AMW13" s="86"/>
      <c r="AMX13" s="86"/>
      <c r="AMY13" s="86"/>
      <c r="AMZ13" s="86"/>
      <c r="ANA13" s="86"/>
      <c r="ANB13" s="67"/>
      <c r="ANC13" s="67"/>
      <c r="AND13" s="67"/>
      <c r="ANE13" s="86"/>
      <c r="ANJ13" s="86"/>
      <c r="ANK13" s="86"/>
      <c r="ANL13" s="86"/>
      <c r="ANM13" s="86"/>
      <c r="ANN13" s="86"/>
      <c r="ANO13" s="86"/>
      <c r="ANP13" s="67"/>
      <c r="ANQ13" s="67"/>
      <c r="ANR13" s="67"/>
      <c r="ANS13" s="86"/>
      <c r="ANX13" s="86"/>
      <c r="ANY13" s="86"/>
      <c r="ANZ13" s="86"/>
      <c r="AOA13" s="86"/>
      <c r="AOB13" s="86"/>
      <c r="AOC13" s="86"/>
      <c r="AOD13" s="67"/>
      <c r="AOE13" s="67"/>
      <c r="AOF13" s="67"/>
      <c r="AOG13" s="86"/>
      <c r="AOL13" s="86"/>
      <c r="AOM13" s="86"/>
      <c r="AON13" s="86"/>
      <c r="AOO13" s="86"/>
      <c r="AOP13" s="86"/>
      <c r="AOQ13" s="86"/>
      <c r="AOR13" s="67"/>
      <c r="AOS13" s="67"/>
      <c r="AOT13" s="67"/>
      <c r="AOU13" s="86"/>
      <c r="AOZ13" s="86"/>
      <c r="APA13" s="86"/>
      <c r="APB13" s="86"/>
      <c r="APC13" s="86"/>
      <c r="APD13" s="86"/>
      <c r="APE13" s="86"/>
      <c r="APF13" s="67"/>
      <c r="APG13" s="67"/>
      <c r="APH13" s="67"/>
      <c r="API13" s="86"/>
      <c r="APN13" s="86"/>
      <c r="APO13" s="86"/>
      <c r="APP13" s="86"/>
      <c r="APQ13" s="86"/>
      <c r="APR13" s="86"/>
      <c r="APS13" s="86"/>
      <c r="APT13" s="67"/>
      <c r="APU13" s="67"/>
      <c r="APV13" s="67"/>
      <c r="APW13" s="86"/>
      <c r="AQB13" s="86"/>
      <c r="AQC13" s="86"/>
      <c r="AQD13" s="86"/>
      <c r="AQE13" s="86"/>
      <c r="AQF13" s="86"/>
      <c r="AQG13" s="86"/>
      <c r="AQH13" s="67"/>
      <c r="AQI13" s="67"/>
      <c r="AQJ13" s="67"/>
      <c r="AQK13" s="86"/>
      <c r="AQP13" s="86"/>
      <c r="AQQ13" s="86"/>
      <c r="AQR13" s="86"/>
      <c r="AQS13" s="86"/>
      <c r="AQT13" s="86"/>
      <c r="AQU13" s="86"/>
      <c r="AQV13" s="67"/>
      <c r="AQW13" s="67"/>
      <c r="AQX13" s="67"/>
      <c r="AQY13" s="86"/>
      <c r="ARD13" s="86"/>
      <c r="ARE13" s="86"/>
      <c r="ARF13" s="86"/>
      <c r="ARG13" s="86"/>
      <c r="ARH13" s="86"/>
      <c r="ARI13" s="86"/>
      <c r="ARJ13" s="67"/>
      <c r="ARK13" s="67"/>
      <c r="ARL13" s="67"/>
      <c r="ARM13" s="86"/>
      <c r="ARR13" s="86"/>
      <c r="ARS13" s="86"/>
      <c r="ART13" s="86"/>
      <c r="ARU13" s="86"/>
      <c r="ARV13" s="86"/>
      <c r="ARW13" s="86"/>
      <c r="ARX13" s="67"/>
      <c r="ARY13" s="67"/>
      <c r="ARZ13" s="67"/>
      <c r="ASA13" s="86"/>
      <c r="ASF13" s="86"/>
      <c r="ASG13" s="86"/>
      <c r="ASH13" s="86"/>
      <c r="ASI13" s="86"/>
      <c r="ASJ13" s="86"/>
      <c r="ASK13" s="86"/>
      <c r="ASL13" s="67"/>
      <c r="ASM13" s="67"/>
      <c r="ASN13" s="67"/>
      <c r="ASO13" s="86"/>
      <c r="AST13" s="86"/>
      <c r="ASU13" s="86"/>
      <c r="ASV13" s="86"/>
      <c r="ASW13" s="86"/>
      <c r="ASX13" s="86"/>
      <c r="ASY13" s="86"/>
      <c r="ASZ13" s="67"/>
      <c r="ATA13" s="67"/>
      <c r="ATB13" s="67"/>
      <c r="ATC13" s="86"/>
      <c r="ATH13" s="86"/>
      <c r="ATI13" s="86"/>
      <c r="ATJ13" s="86"/>
      <c r="ATK13" s="86"/>
      <c r="ATL13" s="86"/>
      <c r="ATM13" s="86"/>
      <c r="ATN13" s="67"/>
      <c r="ATO13" s="67"/>
      <c r="ATP13" s="67"/>
      <c r="ATQ13" s="86"/>
      <c r="ATV13" s="86"/>
      <c r="ATW13" s="86"/>
      <c r="ATX13" s="86"/>
      <c r="ATY13" s="86"/>
      <c r="ATZ13" s="86"/>
      <c r="AUA13" s="86"/>
      <c r="AUB13" s="67"/>
      <c r="AUC13" s="67"/>
      <c r="AUD13" s="67"/>
      <c r="AUE13" s="86"/>
      <c r="AUJ13" s="86"/>
      <c r="AUK13" s="86"/>
      <c r="AUL13" s="86"/>
      <c r="AUM13" s="86"/>
      <c r="AUN13" s="86"/>
      <c r="AUO13" s="86"/>
      <c r="AUP13" s="67"/>
      <c r="AUQ13" s="67"/>
      <c r="AUR13" s="67"/>
      <c r="AUS13" s="86"/>
      <c r="AUX13" s="86"/>
      <c r="AUY13" s="86"/>
      <c r="AUZ13" s="86"/>
      <c r="AVA13" s="86"/>
      <c r="AVB13" s="86"/>
      <c r="AVC13" s="86"/>
      <c r="AVD13" s="67"/>
      <c r="AVE13" s="67"/>
      <c r="AVF13" s="67"/>
      <c r="AVG13" s="86"/>
      <c r="AVL13" s="86"/>
      <c r="AVM13" s="86"/>
      <c r="AVN13" s="86"/>
      <c r="AVO13" s="86"/>
      <c r="AVP13" s="86"/>
      <c r="AVQ13" s="86"/>
      <c r="AVR13" s="67"/>
      <c r="AVS13" s="67"/>
      <c r="AVT13" s="67"/>
      <c r="AVU13" s="86"/>
      <c r="AVZ13" s="86"/>
      <c r="AWA13" s="86"/>
      <c r="AWB13" s="86"/>
      <c r="AWC13" s="86"/>
      <c r="AWD13" s="86"/>
      <c r="AWE13" s="86"/>
      <c r="AWF13" s="67"/>
      <c r="AWG13" s="67"/>
      <c r="AWH13" s="67"/>
      <c r="AWI13" s="86"/>
      <c r="AWN13" s="86"/>
      <c r="AWO13" s="86"/>
      <c r="AWP13" s="86"/>
      <c r="AWQ13" s="86"/>
      <c r="AWR13" s="86"/>
      <c r="AWS13" s="86"/>
      <c r="AWT13" s="67"/>
      <c r="AWU13" s="67"/>
      <c r="AWV13" s="67"/>
      <c r="AWW13" s="86"/>
      <c r="AXB13" s="86"/>
      <c r="AXC13" s="86"/>
      <c r="AXD13" s="86"/>
      <c r="AXE13" s="86"/>
      <c r="AXF13" s="86"/>
      <c r="AXG13" s="86"/>
      <c r="AXH13" s="67"/>
      <c r="AXI13" s="67"/>
      <c r="AXJ13" s="67"/>
      <c r="AXK13" s="86"/>
      <c r="AXP13" s="86"/>
      <c r="AXQ13" s="86"/>
      <c r="AXR13" s="86"/>
      <c r="AXS13" s="86"/>
      <c r="AXT13" s="86"/>
      <c r="AXU13" s="86"/>
      <c r="AXV13" s="67"/>
      <c r="AXW13" s="67"/>
      <c r="AXX13" s="67"/>
      <c r="AXY13" s="86"/>
      <c r="AYD13" s="86"/>
      <c r="AYE13" s="86"/>
      <c r="AYF13" s="86"/>
      <c r="AYG13" s="86"/>
      <c r="AYH13" s="86"/>
      <c r="AYI13" s="86"/>
      <c r="AYJ13" s="67"/>
      <c r="AYK13" s="67"/>
      <c r="AYL13" s="67"/>
      <c r="AYM13" s="86"/>
      <c r="AYR13" s="86"/>
      <c r="AYS13" s="86"/>
      <c r="AYT13" s="86"/>
      <c r="AYU13" s="86"/>
      <c r="AYV13" s="86"/>
      <c r="AYW13" s="86"/>
      <c r="AYX13" s="67"/>
      <c r="AYY13" s="67"/>
      <c r="AYZ13" s="67"/>
      <c r="AZA13" s="86"/>
      <c r="AZF13" s="86"/>
      <c r="AZG13" s="86"/>
      <c r="AZH13" s="86"/>
      <c r="AZI13" s="86"/>
      <c r="AZJ13" s="86"/>
      <c r="AZK13" s="86"/>
      <c r="AZL13" s="67"/>
      <c r="AZM13" s="67"/>
      <c r="AZN13" s="67"/>
      <c r="AZO13" s="86"/>
      <c r="AZT13" s="86"/>
      <c r="AZU13" s="86"/>
      <c r="AZV13" s="86"/>
      <c r="AZW13" s="86"/>
      <c r="AZX13" s="86"/>
      <c r="AZY13" s="86"/>
      <c r="AZZ13" s="67"/>
      <c r="BAA13" s="67"/>
      <c r="BAB13" s="67"/>
      <c r="BAC13" s="86"/>
      <c r="BAH13" s="86"/>
      <c r="BAI13" s="86"/>
      <c r="BAJ13" s="86"/>
      <c r="BAK13" s="86"/>
      <c r="BAL13" s="86"/>
      <c r="BAM13" s="86"/>
      <c r="BAN13" s="67"/>
      <c r="BAO13" s="67"/>
      <c r="BAP13" s="67"/>
      <c r="BAQ13" s="86"/>
      <c r="BAV13" s="86"/>
      <c r="BAW13" s="86"/>
      <c r="BAX13" s="86"/>
      <c r="BAY13" s="86"/>
      <c r="BAZ13" s="86"/>
      <c r="BBA13" s="86"/>
      <c r="BBB13" s="67"/>
      <c r="BBC13" s="67"/>
      <c r="BBD13" s="67"/>
      <c r="BBE13" s="86"/>
      <c r="BBJ13" s="86"/>
      <c r="BBK13" s="86"/>
      <c r="BBL13" s="86"/>
      <c r="BBM13" s="86"/>
      <c r="BBN13" s="86"/>
      <c r="BBO13" s="86"/>
      <c r="BBP13" s="67"/>
      <c r="BBQ13" s="67"/>
      <c r="BBR13" s="67"/>
      <c r="BBS13" s="86"/>
      <c r="BBX13" s="86"/>
      <c r="BBY13" s="86"/>
      <c r="BBZ13" s="86"/>
      <c r="BCA13" s="86"/>
      <c r="BCB13" s="86"/>
      <c r="BCC13" s="86"/>
      <c r="BCD13" s="67"/>
      <c r="BCE13" s="67"/>
      <c r="BCF13" s="67"/>
      <c r="BCG13" s="86"/>
      <c r="BCL13" s="86"/>
      <c r="BCM13" s="86"/>
      <c r="BCN13" s="86"/>
      <c r="BCO13" s="86"/>
      <c r="BCP13" s="86"/>
      <c r="BCQ13" s="86"/>
      <c r="BCR13" s="67"/>
      <c r="BCS13" s="67"/>
      <c r="BCT13" s="67"/>
      <c r="BCU13" s="86"/>
      <c r="BCZ13" s="86"/>
      <c r="BDA13" s="86"/>
      <c r="BDB13" s="86"/>
      <c r="BDC13" s="86"/>
      <c r="BDD13" s="86"/>
      <c r="BDE13" s="86"/>
      <c r="BDF13" s="67"/>
      <c r="BDG13" s="67"/>
      <c r="BDH13" s="67"/>
      <c r="BDI13" s="86"/>
      <c r="BDN13" s="86"/>
      <c r="BDO13" s="86"/>
      <c r="BDP13" s="86"/>
      <c r="BDQ13" s="86"/>
      <c r="BDR13" s="86"/>
      <c r="BDS13" s="86"/>
      <c r="BDT13" s="67"/>
      <c r="BDU13" s="67"/>
      <c r="BDV13" s="67"/>
      <c r="BDW13" s="86"/>
      <c r="BEB13" s="86"/>
      <c r="BEC13" s="86"/>
      <c r="BED13" s="86"/>
      <c r="BEE13" s="86"/>
      <c r="BEF13" s="86"/>
      <c r="BEG13" s="86"/>
      <c r="BEH13" s="67"/>
      <c r="BEI13" s="67"/>
      <c r="BEJ13" s="67"/>
      <c r="BEK13" s="86"/>
      <c r="BEP13" s="86"/>
      <c r="BEQ13" s="86"/>
      <c r="BER13" s="86"/>
      <c r="BES13" s="86"/>
      <c r="BET13" s="86"/>
      <c r="BEU13" s="86"/>
      <c r="BEV13" s="67"/>
      <c r="BEW13" s="67"/>
      <c r="BEX13" s="67"/>
      <c r="BEY13" s="86"/>
      <c r="BFD13" s="86"/>
      <c r="BFE13" s="86"/>
      <c r="BFF13" s="86"/>
      <c r="BFG13" s="86"/>
      <c r="BFH13" s="86"/>
      <c r="BFI13" s="86"/>
      <c r="BFJ13" s="67"/>
      <c r="BFK13" s="67"/>
      <c r="BFL13" s="67"/>
      <c r="BFM13" s="86"/>
      <c r="BFR13" s="86"/>
      <c r="BFS13" s="86"/>
      <c r="BFT13" s="86"/>
      <c r="BFU13" s="86"/>
      <c r="BFV13" s="86"/>
      <c r="BFW13" s="86"/>
      <c r="BFX13" s="67"/>
      <c r="BFY13" s="67"/>
      <c r="BFZ13" s="67"/>
      <c r="BGA13" s="86"/>
      <c r="BGF13" s="86"/>
      <c r="BGG13" s="86"/>
      <c r="BGH13" s="86"/>
      <c r="BGI13" s="86"/>
      <c r="BGJ13" s="86"/>
      <c r="BGK13" s="86"/>
      <c r="BGL13" s="67"/>
      <c r="BGM13" s="67"/>
      <c r="BGN13" s="67"/>
      <c r="BGO13" s="86"/>
      <c r="BGT13" s="86"/>
      <c r="BGU13" s="86"/>
      <c r="BGV13" s="86"/>
      <c r="BGW13" s="86"/>
      <c r="BGX13" s="86"/>
      <c r="BGY13" s="86"/>
      <c r="BGZ13" s="67"/>
      <c r="BHA13" s="67"/>
      <c r="BHB13" s="67"/>
      <c r="BHC13" s="86"/>
      <c r="BHH13" s="86"/>
      <c r="BHI13" s="86"/>
      <c r="BHJ13" s="86"/>
      <c r="BHK13" s="86"/>
      <c r="BHL13" s="86"/>
      <c r="BHM13" s="86"/>
      <c r="BHN13" s="67"/>
      <c r="BHO13" s="67"/>
      <c r="BHP13" s="67"/>
      <c r="BHQ13" s="86"/>
      <c r="BHV13" s="86"/>
      <c r="BHW13" s="86"/>
      <c r="BHX13" s="86"/>
      <c r="BHY13" s="86"/>
      <c r="BHZ13" s="86"/>
      <c r="BIA13" s="86"/>
      <c r="BIB13" s="67"/>
      <c r="BIC13" s="67"/>
      <c r="BID13" s="67"/>
      <c r="BIE13" s="86"/>
      <c r="BIJ13" s="86"/>
      <c r="BIK13" s="86"/>
      <c r="BIL13" s="86"/>
      <c r="BIM13" s="86"/>
      <c r="BIN13" s="86"/>
      <c r="BIO13" s="86"/>
      <c r="BIP13" s="67"/>
      <c r="BIQ13" s="67"/>
      <c r="BIR13" s="67"/>
      <c r="BIS13" s="86"/>
      <c r="BIX13" s="86"/>
      <c r="BIY13" s="86"/>
      <c r="BIZ13" s="86"/>
      <c r="BJA13" s="86"/>
      <c r="BJB13" s="86"/>
      <c r="BJC13" s="86"/>
      <c r="BJD13" s="67"/>
      <c r="BJE13" s="67"/>
      <c r="BJF13" s="67"/>
      <c r="BJG13" s="86"/>
      <c r="BJL13" s="86"/>
      <c r="BJM13" s="86"/>
      <c r="BJN13" s="86"/>
      <c r="BJO13" s="86"/>
      <c r="BJP13" s="86"/>
      <c r="BJQ13" s="86"/>
      <c r="BJR13" s="67"/>
      <c r="BJS13" s="67"/>
      <c r="BJT13" s="67"/>
      <c r="BJU13" s="86"/>
      <c r="BJZ13" s="86"/>
      <c r="BKA13" s="86"/>
      <c r="BKB13" s="86"/>
      <c r="BKC13" s="86"/>
      <c r="BKD13" s="86"/>
      <c r="BKE13" s="86"/>
      <c r="BKF13" s="67"/>
      <c r="BKG13" s="67"/>
      <c r="BKH13" s="67"/>
      <c r="BKI13" s="86"/>
      <c r="BKN13" s="86"/>
      <c r="BKO13" s="86"/>
      <c r="BKP13" s="86"/>
      <c r="BKQ13" s="86"/>
      <c r="BKR13" s="86"/>
      <c r="BKS13" s="86"/>
      <c r="BKT13" s="67"/>
      <c r="BKU13" s="67"/>
      <c r="BKV13" s="67"/>
      <c r="BKW13" s="86"/>
      <c r="BLB13" s="86"/>
      <c r="BLC13" s="86"/>
      <c r="BLD13" s="86"/>
      <c r="BLE13" s="86"/>
      <c r="BLF13" s="86"/>
      <c r="BLG13" s="86"/>
      <c r="BLH13" s="67"/>
      <c r="BLI13" s="67"/>
      <c r="BLJ13" s="67"/>
      <c r="BLK13" s="86"/>
      <c r="BLP13" s="86"/>
      <c r="BLQ13" s="86"/>
      <c r="BLR13" s="86"/>
      <c r="BLS13" s="86"/>
      <c r="BLT13" s="86"/>
      <c r="BLU13" s="86"/>
      <c r="BLV13" s="67"/>
      <c r="BLW13" s="67"/>
      <c r="BLX13" s="67"/>
      <c r="BLY13" s="86"/>
      <c r="BMD13" s="86"/>
      <c r="BME13" s="86"/>
      <c r="BMF13" s="86"/>
      <c r="BMG13" s="86"/>
      <c r="BMH13" s="86"/>
      <c r="BMI13" s="86"/>
      <c r="BMJ13" s="67"/>
      <c r="BMK13" s="67"/>
      <c r="BML13" s="67"/>
      <c r="BMM13" s="86"/>
      <c r="BMR13" s="86"/>
      <c r="BMS13" s="86"/>
      <c r="BMT13" s="86"/>
      <c r="BMU13" s="86"/>
      <c r="BMV13" s="86"/>
      <c r="BMW13" s="86"/>
      <c r="BMX13" s="67"/>
      <c r="BMY13" s="67"/>
      <c r="BMZ13" s="67"/>
      <c r="BNA13" s="86"/>
      <c r="BNF13" s="86"/>
      <c r="BNG13" s="86"/>
      <c r="BNH13" s="86"/>
      <c r="BNI13" s="86"/>
      <c r="BNJ13" s="86"/>
      <c r="BNK13" s="86"/>
      <c r="BNL13" s="67"/>
      <c r="BNM13" s="67"/>
      <c r="BNN13" s="67"/>
      <c r="BNO13" s="86"/>
      <c r="BNT13" s="86"/>
      <c r="BNU13" s="86"/>
      <c r="BNV13" s="86"/>
      <c r="BNW13" s="86"/>
      <c r="BNX13" s="86"/>
      <c r="BNY13" s="86"/>
      <c r="BNZ13" s="67"/>
      <c r="BOA13" s="67"/>
      <c r="BOB13" s="67"/>
      <c r="BOC13" s="86"/>
      <c r="BOH13" s="86"/>
      <c r="BOI13" s="86"/>
      <c r="BOJ13" s="86"/>
      <c r="BOK13" s="86"/>
      <c r="BOL13" s="86"/>
      <c r="BOM13" s="86"/>
      <c r="BON13" s="67"/>
      <c r="BOO13" s="67"/>
      <c r="BOP13" s="67"/>
      <c r="BOQ13" s="86"/>
      <c r="BOV13" s="86"/>
      <c r="BOW13" s="86"/>
      <c r="BOX13" s="86"/>
      <c r="BOY13" s="86"/>
      <c r="BOZ13" s="86"/>
      <c r="BPA13" s="86"/>
      <c r="BPB13" s="67"/>
      <c r="BPC13" s="67"/>
      <c r="BPD13" s="67"/>
      <c r="BPE13" s="86"/>
      <c r="BPJ13" s="86"/>
      <c r="BPK13" s="86"/>
      <c r="BPL13" s="86"/>
      <c r="BPM13" s="86"/>
      <c r="BPN13" s="86"/>
      <c r="BPO13" s="86"/>
      <c r="BPP13" s="67"/>
      <c r="BPQ13" s="67"/>
      <c r="BPR13" s="67"/>
      <c r="BPS13" s="86"/>
      <c r="BPX13" s="86"/>
      <c r="BPY13" s="86"/>
      <c r="BPZ13" s="86"/>
      <c r="BQA13" s="86"/>
      <c r="BQB13" s="86"/>
      <c r="BQC13" s="86"/>
      <c r="BQD13" s="67"/>
      <c r="BQE13" s="67"/>
      <c r="BQF13" s="67"/>
      <c r="BQG13" s="86"/>
      <c r="BQL13" s="86"/>
      <c r="BQM13" s="86"/>
      <c r="BQN13" s="86"/>
      <c r="BQO13" s="86"/>
      <c r="BQP13" s="86"/>
      <c r="BQQ13" s="86"/>
      <c r="BQR13" s="67"/>
      <c r="BQS13" s="67"/>
      <c r="BQT13" s="67"/>
      <c r="BQU13" s="86"/>
      <c r="BQZ13" s="86"/>
      <c r="BRA13" s="86"/>
      <c r="BRB13" s="86"/>
      <c r="BRC13" s="86"/>
      <c r="BRD13" s="86"/>
      <c r="BRE13" s="86"/>
      <c r="BRF13" s="67"/>
      <c r="BRG13" s="67"/>
      <c r="BRH13" s="67"/>
      <c r="BRI13" s="86"/>
      <c r="BRN13" s="86"/>
      <c r="BRO13" s="86"/>
      <c r="BRP13" s="86"/>
      <c r="BRQ13" s="86"/>
      <c r="BRR13" s="86"/>
      <c r="BRS13" s="86"/>
      <c r="BRT13" s="67"/>
      <c r="BRU13" s="67"/>
      <c r="BRV13" s="67"/>
      <c r="BRW13" s="86"/>
      <c r="BSB13" s="86"/>
      <c r="BSC13" s="86"/>
      <c r="BSD13" s="86"/>
      <c r="BSE13" s="86"/>
      <c r="BSF13" s="86"/>
      <c r="BSG13" s="86"/>
      <c r="BSH13" s="67"/>
      <c r="BSI13" s="67"/>
      <c r="BSJ13" s="67"/>
      <c r="BSK13" s="86"/>
      <c r="BSP13" s="86"/>
      <c r="BSQ13" s="86"/>
      <c r="BSR13" s="86"/>
      <c r="BSS13" s="86"/>
      <c r="BST13" s="86"/>
      <c r="BSU13" s="86"/>
      <c r="BSV13" s="67"/>
      <c r="BSW13" s="67"/>
      <c r="BSX13" s="67"/>
      <c r="BSY13" s="86"/>
      <c r="BTD13" s="86"/>
      <c r="BTE13" s="86"/>
      <c r="BTF13" s="86"/>
      <c r="BTG13" s="86"/>
      <c r="BTH13" s="86"/>
      <c r="BTI13" s="86"/>
      <c r="BTJ13" s="67"/>
      <c r="BTK13" s="67"/>
      <c r="BTL13" s="67"/>
      <c r="BTM13" s="86"/>
      <c r="BTR13" s="86"/>
      <c r="BTS13" s="86"/>
      <c r="BTT13" s="86"/>
      <c r="BTU13" s="86"/>
      <c r="BTV13" s="86"/>
      <c r="BTW13" s="86"/>
      <c r="BTX13" s="67"/>
      <c r="BTY13" s="67"/>
      <c r="BTZ13" s="67"/>
      <c r="BUA13" s="86"/>
      <c r="BUF13" s="86"/>
      <c r="BUG13" s="86"/>
      <c r="BUH13" s="86"/>
      <c r="BUI13" s="86"/>
      <c r="BUJ13" s="86"/>
      <c r="BUK13" s="86"/>
      <c r="BUL13" s="67"/>
      <c r="BUM13" s="67"/>
      <c r="BUN13" s="67"/>
      <c r="BUO13" s="86"/>
      <c r="BUT13" s="86"/>
      <c r="BUU13" s="86"/>
      <c r="BUV13" s="86"/>
      <c r="BUW13" s="86"/>
      <c r="BUX13" s="86"/>
      <c r="BUY13" s="86"/>
      <c r="BUZ13" s="67"/>
      <c r="BVA13" s="67"/>
      <c r="BVB13" s="67"/>
      <c r="BVC13" s="86"/>
      <c r="BVH13" s="86"/>
      <c r="BVI13" s="86"/>
      <c r="BVJ13" s="86"/>
      <c r="BVK13" s="86"/>
      <c r="BVL13" s="86"/>
      <c r="BVM13" s="86"/>
      <c r="BVN13" s="67"/>
      <c r="BVO13" s="67"/>
      <c r="BVP13" s="67"/>
      <c r="BVQ13" s="86"/>
      <c r="BVV13" s="86"/>
      <c r="BVW13" s="86"/>
      <c r="BVX13" s="86"/>
      <c r="BVY13" s="86"/>
      <c r="BVZ13" s="86"/>
      <c r="BWA13" s="86"/>
      <c r="BWB13" s="67"/>
      <c r="BWC13" s="67"/>
      <c r="BWD13" s="67"/>
      <c r="BWE13" s="86"/>
      <c r="BWJ13" s="86"/>
      <c r="BWK13" s="86"/>
      <c r="BWL13" s="86"/>
      <c r="BWM13" s="86"/>
      <c r="BWN13" s="86"/>
      <c r="BWO13" s="86"/>
      <c r="BWP13" s="67"/>
      <c r="BWQ13" s="67"/>
      <c r="BWR13" s="67"/>
      <c r="BWS13" s="86"/>
      <c r="BWX13" s="86"/>
      <c r="BWY13" s="86"/>
      <c r="BWZ13" s="86"/>
      <c r="BXA13" s="86"/>
      <c r="BXB13" s="86"/>
      <c r="BXC13" s="86"/>
      <c r="BXD13" s="67"/>
      <c r="BXE13" s="67"/>
      <c r="BXF13" s="67"/>
      <c r="BXG13" s="86"/>
      <c r="BXL13" s="86"/>
      <c r="BXM13" s="86"/>
      <c r="BXN13" s="86"/>
      <c r="BXO13" s="86"/>
      <c r="BXP13" s="86"/>
      <c r="BXQ13" s="86"/>
      <c r="BXR13" s="67"/>
      <c r="BXS13" s="67"/>
      <c r="BXT13" s="67"/>
      <c r="BXU13" s="86"/>
      <c r="BXZ13" s="86"/>
      <c r="BYA13" s="86"/>
      <c r="BYB13" s="86"/>
      <c r="BYC13" s="86"/>
      <c r="BYD13" s="86"/>
      <c r="BYE13" s="86"/>
      <c r="BYF13" s="67"/>
      <c r="BYG13" s="67"/>
      <c r="BYH13" s="67"/>
      <c r="BYI13" s="86"/>
      <c r="BYN13" s="86"/>
      <c r="BYO13" s="86"/>
      <c r="BYP13" s="86"/>
      <c r="BYQ13" s="86"/>
      <c r="BYR13" s="86"/>
      <c r="BYS13" s="86"/>
      <c r="BYT13" s="67"/>
      <c r="BYU13" s="67"/>
      <c r="BYV13" s="67"/>
      <c r="BYW13" s="86"/>
      <c r="BZB13" s="86"/>
      <c r="BZC13" s="86"/>
      <c r="BZD13" s="86"/>
      <c r="BZE13" s="86"/>
      <c r="BZF13" s="86"/>
      <c r="BZG13" s="86"/>
      <c r="BZH13" s="67"/>
      <c r="BZI13" s="67"/>
      <c r="BZJ13" s="67"/>
      <c r="BZK13" s="86"/>
      <c r="BZP13" s="86"/>
      <c r="BZQ13" s="86"/>
      <c r="BZR13" s="86"/>
      <c r="BZS13" s="86"/>
      <c r="BZT13" s="86"/>
      <c r="BZU13" s="86"/>
      <c r="BZV13" s="67"/>
      <c r="BZW13" s="67"/>
      <c r="BZX13" s="67"/>
      <c r="BZY13" s="86"/>
      <c r="CAD13" s="86"/>
      <c r="CAE13" s="86"/>
      <c r="CAF13" s="86"/>
      <c r="CAG13" s="86"/>
      <c r="CAH13" s="86"/>
      <c r="CAI13" s="86"/>
      <c r="CAJ13" s="67"/>
      <c r="CAK13" s="67"/>
      <c r="CAL13" s="67"/>
      <c r="CAM13" s="86"/>
      <c r="CAR13" s="86"/>
      <c r="CAS13" s="86"/>
      <c r="CAT13" s="86"/>
      <c r="CAU13" s="86"/>
      <c r="CAV13" s="86"/>
      <c r="CAW13" s="86"/>
      <c r="CAX13" s="67"/>
      <c r="CAY13" s="67"/>
      <c r="CAZ13" s="67"/>
      <c r="CBA13" s="86"/>
      <c r="CBF13" s="86"/>
      <c r="CBG13" s="86"/>
      <c r="CBH13" s="86"/>
      <c r="CBI13" s="86"/>
      <c r="CBJ13" s="86"/>
      <c r="CBK13" s="86"/>
      <c r="CBL13" s="67"/>
      <c r="CBM13" s="67"/>
      <c r="CBN13" s="67"/>
      <c r="CBO13" s="86"/>
      <c r="CBT13" s="86"/>
      <c r="CBU13" s="86"/>
      <c r="CBV13" s="86"/>
      <c r="CBW13" s="86"/>
      <c r="CBX13" s="86"/>
      <c r="CBY13" s="86"/>
      <c r="CBZ13" s="67"/>
      <c r="CCA13" s="67"/>
      <c r="CCB13" s="67"/>
      <c r="CCC13" s="86"/>
      <c r="CCH13" s="86"/>
      <c r="CCI13" s="86"/>
      <c r="CCJ13" s="86"/>
      <c r="CCK13" s="86"/>
      <c r="CCL13" s="86"/>
      <c r="CCM13" s="86"/>
      <c r="CCN13" s="67"/>
      <c r="CCO13" s="67"/>
      <c r="CCP13" s="67"/>
      <c r="CCQ13" s="86"/>
      <c r="CCV13" s="86"/>
      <c r="CCW13" s="86"/>
      <c r="CCX13" s="86"/>
      <c r="CCY13" s="86"/>
      <c r="CCZ13" s="86"/>
      <c r="CDA13" s="86"/>
      <c r="CDB13" s="67"/>
      <c r="CDC13" s="67"/>
      <c r="CDD13" s="67"/>
      <c r="CDE13" s="86"/>
      <c r="CDJ13" s="86"/>
      <c r="CDK13" s="86"/>
      <c r="CDL13" s="86"/>
      <c r="CDM13" s="86"/>
      <c r="CDN13" s="86"/>
      <c r="CDO13" s="86"/>
      <c r="CDP13" s="67"/>
      <c r="CDQ13" s="67"/>
      <c r="CDR13" s="67"/>
      <c r="CDS13" s="86"/>
      <c r="CDX13" s="86"/>
      <c r="CDY13" s="86"/>
      <c r="CDZ13" s="86"/>
      <c r="CEA13" s="86"/>
      <c r="CEB13" s="86"/>
      <c r="CEC13" s="86"/>
      <c r="CED13" s="67"/>
      <c r="CEE13" s="67"/>
      <c r="CEF13" s="67"/>
      <c r="CEG13" s="86"/>
      <c r="CEL13" s="86"/>
      <c r="CEM13" s="86"/>
      <c r="CEN13" s="86"/>
      <c r="CEO13" s="86"/>
      <c r="CEP13" s="86"/>
      <c r="CEQ13" s="86"/>
      <c r="CER13" s="67"/>
      <c r="CES13" s="67"/>
      <c r="CET13" s="67"/>
      <c r="CEU13" s="86"/>
      <c r="CEZ13" s="86"/>
      <c r="CFA13" s="86"/>
      <c r="CFB13" s="86"/>
      <c r="CFC13" s="86"/>
      <c r="CFD13" s="86"/>
      <c r="CFE13" s="86"/>
      <c r="CFF13" s="67"/>
      <c r="CFG13" s="67"/>
      <c r="CFH13" s="67"/>
      <c r="CFI13" s="86"/>
      <c r="CFN13" s="86"/>
      <c r="CFO13" s="86"/>
      <c r="CFP13" s="86"/>
      <c r="CFQ13" s="86"/>
      <c r="CFR13" s="86"/>
      <c r="CFS13" s="86"/>
      <c r="CFT13" s="67"/>
      <c r="CFU13" s="67"/>
      <c r="CFV13" s="67"/>
      <c r="CFW13" s="86"/>
      <c r="CGB13" s="86"/>
      <c r="CGC13" s="86"/>
      <c r="CGD13" s="86"/>
      <c r="CGE13" s="86"/>
      <c r="CGF13" s="86"/>
      <c r="CGG13" s="86"/>
      <c r="CGH13" s="67"/>
      <c r="CGI13" s="67"/>
      <c r="CGJ13" s="67"/>
      <c r="CGK13" s="86"/>
      <c r="CGP13" s="86"/>
      <c r="CGQ13" s="86"/>
      <c r="CGR13" s="86"/>
      <c r="CGS13" s="86"/>
      <c r="CGT13" s="86"/>
      <c r="CGU13" s="86"/>
      <c r="CGV13" s="67"/>
      <c r="CGW13" s="67"/>
      <c r="CGX13" s="67"/>
      <c r="CGY13" s="86"/>
      <c r="CHD13" s="86"/>
      <c r="CHE13" s="86"/>
      <c r="CHF13" s="86"/>
      <c r="CHG13" s="86"/>
      <c r="CHH13" s="86"/>
      <c r="CHI13" s="86"/>
      <c r="CHJ13" s="67"/>
      <c r="CHK13" s="67"/>
      <c r="CHL13" s="67"/>
      <c r="CHM13" s="86"/>
      <c r="CHR13" s="86"/>
      <c r="CHS13" s="86"/>
      <c r="CHT13" s="86"/>
      <c r="CHU13" s="86"/>
      <c r="CHV13" s="86"/>
      <c r="CHW13" s="86"/>
      <c r="CHX13" s="67"/>
      <c r="CHY13" s="67"/>
      <c r="CHZ13" s="67"/>
      <c r="CIA13" s="86"/>
      <c r="CIF13" s="86"/>
      <c r="CIG13" s="86"/>
      <c r="CIH13" s="86"/>
      <c r="CII13" s="86"/>
      <c r="CIJ13" s="86"/>
      <c r="CIK13" s="86"/>
      <c r="CIL13" s="67"/>
      <c r="CIM13" s="67"/>
      <c r="CIN13" s="67"/>
      <c r="CIO13" s="86"/>
      <c r="CIT13" s="86"/>
      <c r="CIU13" s="86"/>
      <c r="CIV13" s="86"/>
      <c r="CIW13" s="86"/>
      <c r="CIX13" s="86"/>
      <c r="CIY13" s="86"/>
      <c r="CIZ13" s="67"/>
      <c r="CJA13" s="67"/>
      <c r="CJB13" s="67"/>
      <c r="CJC13" s="86"/>
      <c r="CJH13" s="86"/>
      <c r="CJI13" s="86"/>
      <c r="CJJ13" s="86"/>
      <c r="CJK13" s="86"/>
      <c r="CJL13" s="86"/>
      <c r="CJM13" s="86"/>
      <c r="CJN13" s="67"/>
      <c r="CJO13" s="67"/>
      <c r="CJP13" s="67"/>
      <c r="CJQ13" s="86"/>
      <c r="CJV13" s="86"/>
      <c r="CJW13" s="86"/>
      <c r="CJX13" s="86"/>
      <c r="CJY13" s="86"/>
      <c r="CJZ13" s="86"/>
      <c r="CKA13" s="86"/>
      <c r="CKB13" s="67"/>
      <c r="CKC13" s="67"/>
      <c r="CKD13" s="67"/>
      <c r="CKE13" s="86"/>
      <c r="CKJ13" s="86"/>
      <c r="CKK13" s="86"/>
      <c r="CKL13" s="86"/>
      <c r="CKM13" s="86"/>
      <c r="CKN13" s="86"/>
      <c r="CKO13" s="86"/>
      <c r="CKP13" s="67"/>
      <c r="CKQ13" s="67"/>
      <c r="CKR13" s="67"/>
      <c r="CKS13" s="86"/>
      <c r="CKX13" s="86"/>
      <c r="CKY13" s="86"/>
      <c r="CKZ13" s="86"/>
      <c r="CLA13" s="86"/>
      <c r="CLB13" s="86"/>
      <c r="CLC13" s="86"/>
      <c r="CLD13" s="67"/>
      <c r="CLE13" s="67"/>
      <c r="CLF13" s="67"/>
      <c r="CLG13" s="86"/>
      <c r="CLL13" s="86"/>
      <c r="CLM13" s="86"/>
      <c r="CLN13" s="86"/>
      <c r="CLO13" s="86"/>
      <c r="CLP13" s="86"/>
      <c r="CLQ13" s="86"/>
      <c r="CLR13" s="67"/>
      <c r="CLS13" s="67"/>
      <c r="CLT13" s="67"/>
      <c r="CLU13" s="86"/>
      <c r="CLZ13" s="86"/>
      <c r="CMA13" s="86"/>
      <c r="CMB13" s="86"/>
      <c r="CMC13" s="86"/>
      <c r="CMD13" s="86"/>
      <c r="CME13" s="86"/>
      <c r="CMF13" s="67"/>
      <c r="CMG13" s="67"/>
      <c r="CMH13" s="67"/>
      <c r="CMI13" s="86"/>
      <c r="CMN13" s="86"/>
      <c r="CMO13" s="86"/>
      <c r="CMP13" s="86"/>
      <c r="CMQ13" s="86"/>
      <c r="CMR13" s="86"/>
      <c r="CMS13" s="86"/>
      <c r="CMT13" s="67"/>
      <c r="CMU13" s="67"/>
      <c r="CMV13" s="67"/>
      <c r="CMW13" s="86"/>
      <c r="CNB13" s="86"/>
      <c r="CNC13" s="86"/>
      <c r="CND13" s="86"/>
      <c r="CNE13" s="86"/>
      <c r="CNF13" s="86"/>
      <c r="CNG13" s="86"/>
      <c r="CNH13" s="67"/>
      <c r="CNI13" s="67"/>
      <c r="CNJ13" s="67"/>
      <c r="CNK13" s="86"/>
      <c r="CNP13" s="86"/>
      <c r="CNQ13" s="86"/>
      <c r="CNR13" s="86"/>
      <c r="CNS13" s="86"/>
      <c r="CNT13" s="86"/>
      <c r="CNU13" s="86"/>
      <c r="CNV13" s="67"/>
      <c r="CNW13" s="67"/>
      <c r="CNX13" s="67"/>
      <c r="CNY13" s="86"/>
      <c r="COD13" s="86"/>
      <c r="COE13" s="86"/>
      <c r="COF13" s="86"/>
      <c r="COG13" s="86"/>
      <c r="COH13" s="86"/>
      <c r="COI13" s="86"/>
      <c r="COJ13" s="67"/>
      <c r="COK13" s="67"/>
      <c r="COL13" s="67"/>
      <c r="COM13" s="86"/>
      <c r="COR13" s="86"/>
      <c r="COS13" s="86"/>
      <c r="COT13" s="86"/>
      <c r="COU13" s="86"/>
      <c r="COV13" s="86"/>
      <c r="COW13" s="86"/>
      <c r="COX13" s="67"/>
      <c r="COY13" s="67"/>
      <c r="COZ13" s="67"/>
      <c r="CPA13" s="86"/>
      <c r="CPF13" s="86"/>
      <c r="CPG13" s="86"/>
      <c r="CPH13" s="86"/>
      <c r="CPI13" s="86"/>
      <c r="CPJ13" s="86"/>
      <c r="CPK13" s="86"/>
      <c r="CPL13" s="67"/>
      <c r="CPM13" s="67"/>
      <c r="CPN13" s="67"/>
      <c r="CPO13" s="86"/>
      <c r="CPT13" s="86"/>
      <c r="CPU13" s="86"/>
      <c r="CPV13" s="86"/>
      <c r="CPW13" s="86"/>
      <c r="CPX13" s="86"/>
      <c r="CPY13" s="86"/>
      <c r="CPZ13" s="67"/>
      <c r="CQA13" s="67"/>
      <c r="CQB13" s="67"/>
      <c r="CQC13" s="86"/>
      <c r="CQH13" s="86"/>
      <c r="CQI13" s="86"/>
      <c r="CQJ13" s="86"/>
      <c r="CQK13" s="86"/>
      <c r="CQL13" s="86"/>
      <c r="CQM13" s="86"/>
      <c r="CQN13" s="67"/>
      <c r="CQO13" s="67"/>
      <c r="CQP13" s="67"/>
      <c r="CQQ13" s="86"/>
      <c r="CQV13" s="86"/>
      <c r="CQW13" s="86"/>
      <c r="CQX13" s="86"/>
      <c r="CQY13" s="86"/>
      <c r="CQZ13" s="86"/>
      <c r="CRA13" s="86"/>
      <c r="CRB13" s="67"/>
      <c r="CRC13" s="67"/>
      <c r="CRD13" s="67"/>
      <c r="CRE13" s="86"/>
      <c r="CRJ13" s="86"/>
      <c r="CRK13" s="86"/>
      <c r="CRL13" s="86"/>
      <c r="CRM13" s="86"/>
      <c r="CRN13" s="86"/>
      <c r="CRO13" s="86"/>
      <c r="CRP13" s="67"/>
      <c r="CRQ13" s="67"/>
      <c r="CRR13" s="67"/>
      <c r="CRS13" s="86"/>
      <c r="CRX13" s="86"/>
      <c r="CRY13" s="86"/>
      <c r="CRZ13" s="86"/>
      <c r="CSA13" s="86"/>
      <c r="CSB13" s="86"/>
      <c r="CSC13" s="86"/>
      <c r="CSD13" s="67"/>
      <c r="CSE13" s="67"/>
      <c r="CSF13" s="67"/>
      <c r="CSG13" s="86"/>
      <c r="CSL13" s="86"/>
      <c r="CSM13" s="86"/>
      <c r="CSN13" s="86"/>
      <c r="CSO13" s="86"/>
      <c r="CSP13" s="86"/>
      <c r="CSQ13" s="86"/>
      <c r="CSR13" s="67"/>
      <c r="CSS13" s="67"/>
      <c r="CST13" s="67"/>
      <c r="CSU13" s="86"/>
      <c r="CSZ13" s="86"/>
      <c r="CTA13" s="86"/>
      <c r="CTB13" s="86"/>
      <c r="CTC13" s="86"/>
      <c r="CTD13" s="86"/>
      <c r="CTE13" s="86"/>
      <c r="CTF13" s="67"/>
      <c r="CTG13" s="67"/>
      <c r="CTH13" s="67"/>
      <c r="CTI13" s="86"/>
      <c r="CTN13" s="86"/>
      <c r="CTO13" s="86"/>
      <c r="CTP13" s="86"/>
      <c r="CTQ13" s="86"/>
      <c r="CTR13" s="86"/>
      <c r="CTS13" s="86"/>
      <c r="CTT13" s="67"/>
      <c r="CTU13" s="67"/>
      <c r="CTV13" s="67"/>
      <c r="CTW13" s="86"/>
      <c r="CUB13" s="86"/>
      <c r="CUC13" s="86"/>
      <c r="CUD13" s="86"/>
      <c r="CUE13" s="86"/>
      <c r="CUF13" s="86"/>
      <c r="CUG13" s="86"/>
      <c r="CUH13" s="67"/>
      <c r="CUI13" s="67"/>
      <c r="CUJ13" s="67"/>
      <c r="CUK13" s="86"/>
      <c r="CUP13" s="86"/>
      <c r="CUQ13" s="86"/>
      <c r="CUR13" s="86"/>
      <c r="CUS13" s="86"/>
      <c r="CUT13" s="86"/>
      <c r="CUU13" s="86"/>
      <c r="CUV13" s="67"/>
      <c r="CUW13" s="67"/>
      <c r="CUX13" s="67"/>
      <c r="CUY13" s="86"/>
      <c r="CVD13" s="86"/>
      <c r="CVE13" s="86"/>
      <c r="CVF13" s="86"/>
      <c r="CVG13" s="86"/>
      <c r="CVH13" s="86"/>
      <c r="CVI13" s="86"/>
      <c r="CVJ13" s="67"/>
      <c r="CVK13" s="67"/>
      <c r="CVL13" s="67"/>
      <c r="CVM13" s="86"/>
      <c r="CVR13" s="86"/>
      <c r="CVS13" s="86"/>
      <c r="CVT13" s="86"/>
      <c r="CVU13" s="86"/>
      <c r="CVV13" s="86"/>
      <c r="CVW13" s="86"/>
      <c r="CVX13" s="67"/>
      <c r="CVY13" s="67"/>
      <c r="CVZ13" s="67"/>
      <c r="CWA13" s="86"/>
      <c r="CWF13" s="86"/>
      <c r="CWG13" s="86"/>
      <c r="CWH13" s="86"/>
      <c r="CWI13" s="86"/>
      <c r="CWJ13" s="86"/>
      <c r="CWK13" s="86"/>
      <c r="CWL13" s="67"/>
      <c r="CWM13" s="67"/>
      <c r="CWN13" s="67"/>
      <c r="CWO13" s="86"/>
      <c r="CWT13" s="86"/>
      <c r="CWU13" s="86"/>
      <c r="CWV13" s="86"/>
      <c r="CWW13" s="86"/>
      <c r="CWX13" s="86"/>
      <c r="CWY13" s="86"/>
      <c r="CWZ13" s="67"/>
      <c r="CXA13" s="67"/>
      <c r="CXB13" s="67"/>
      <c r="CXC13" s="86"/>
      <c r="CXH13" s="86"/>
      <c r="CXI13" s="86"/>
      <c r="CXJ13" s="86"/>
      <c r="CXK13" s="86"/>
      <c r="CXL13" s="86"/>
      <c r="CXM13" s="86"/>
      <c r="CXN13" s="67"/>
      <c r="CXO13" s="67"/>
      <c r="CXP13" s="67"/>
      <c r="CXQ13" s="86"/>
      <c r="CXV13" s="86"/>
      <c r="CXW13" s="86"/>
      <c r="CXX13" s="86"/>
      <c r="CXY13" s="86"/>
      <c r="CXZ13" s="86"/>
      <c r="CYA13" s="86"/>
      <c r="CYB13" s="67"/>
      <c r="CYC13" s="67"/>
      <c r="CYD13" s="67"/>
      <c r="CYE13" s="86"/>
      <c r="CYJ13" s="86"/>
      <c r="CYK13" s="86"/>
      <c r="CYL13" s="86"/>
      <c r="CYM13" s="86"/>
      <c r="CYN13" s="86"/>
      <c r="CYO13" s="86"/>
      <c r="CYP13" s="67"/>
      <c r="CYQ13" s="67"/>
      <c r="CYR13" s="67"/>
      <c r="CYS13" s="86"/>
      <c r="CYX13" s="86"/>
      <c r="CYY13" s="86"/>
      <c r="CYZ13" s="86"/>
      <c r="CZA13" s="86"/>
      <c r="CZB13" s="86"/>
      <c r="CZC13" s="86"/>
      <c r="CZD13" s="67"/>
      <c r="CZE13" s="67"/>
      <c r="CZF13" s="67"/>
      <c r="CZG13" s="86"/>
      <c r="CZL13" s="86"/>
      <c r="CZM13" s="86"/>
      <c r="CZN13" s="86"/>
      <c r="CZO13" s="86"/>
      <c r="CZP13" s="86"/>
      <c r="CZQ13" s="86"/>
      <c r="CZR13" s="67"/>
      <c r="CZS13" s="67"/>
      <c r="CZT13" s="67"/>
      <c r="CZU13" s="86"/>
      <c r="CZZ13" s="86"/>
      <c r="DAA13" s="86"/>
      <c r="DAB13" s="86"/>
      <c r="DAC13" s="86"/>
      <c r="DAD13" s="86"/>
      <c r="DAE13" s="86"/>
      <c r="DAF13" s="67"/>
      <c r="DAG13" s="67"/>
      <c r="DAH13" s="67"/>
      <c r="DAI13" s="86"/>
      <c r="DAN13" s="86"/>
      <c r="DAO13" s="86"/>
      <c r="DAP13" s="86"/>
      <c r="DAQ13" s="86"/>
      <c r="DAR13" s="86"/>
      <c r="DAS13" s="86"/>
      <c r="DAT13" s="67"/>
      <c r="DAU13" s="67"/>
      <c r="DAV13" s="67"/>
      <c r="DAW13" s="86"/>
      <c r="DBB13" s="86"/>
      <c r="DBC13" s="86"/>
      <c r="DBD13" s="86"/>
      <c r="DBE13" s="86"/>
      <c r="DBF13" s="86"/>
      <c r="DBG13" s="86"/>
      <c r="DBH13" s="67"/>
      <c r="DBI13" s="67"/>
      <c r="DBJ13" s="67"/>
      <c r="DBK13" s="86"/>
      <c r="DBP13" s="86"/>
      <c r="DBQ13" s="86"/>
      <c r="DBR13" s="86"/>
      <c r="DBS13" s="86"/>
      <c r="DBT13" s="86"/>
      <c r="DBU13" s="86"/>
      <c r="DBV13" s="67"/>
      <c r="DBW13" s="67"/>
      <c r="DBX13" s="67"/>
      <c r="DBY13" s="86"/>
      <c r="DCD13" s="86"/>
      <c r="DCE13" s="86"/>
      <c r="DCF13" s="86"/>
      <c r="DCG13" s="86"/>
      <c r="DCH13" s="86"/>
      <c r="DCI13" s="86"/>
      <c r="DCJ13" s="67"/>
      <c r="DCK13" s="67"/>
      <c r="DCL13" s="67"/>
      <c r="DCM13" s="86"/>
      <c r="DCR13" s="86"/>
      <c r="DCS13" s="86"/>
      <c r="DCT13" s="86"/>
      <c r="DCU13" s="86"/>
      <c r="DCV13" s="86"/>
      <c r="DCW13" s="86"/>
      <c r="DCX13" s="67"/>
      <c r="DCY13" s="67"/>
      <c r="DCZ13" s="67"/>
      <c r="DDA13" s="86"/>
      <c r="DDF13" s="86"/>
      <c r="DDG13" s="86"/>
      <c r="DDH13" s="86"/>
      <c r="DDI13" s="86"/>
      <c r="DDJ13" s="86"/>
      <c r="DDK13" s="86"/>
      <c r="DDL13" s="67"/>
      <c r="DDM13" s="67"/>
      <c r="DDN13" s="67"/>
      <c r="DDO13" s="86"/>
      <c r="DDT13" s="86"/>
      <c r="DDU13" s="86"/>
      <c r="DDV13" s="86"/>
      <c r="DDW13" s="86"/>
      <c r="DDX13" s="86"/>
      <c r="DDY13" s="86"/>
      <c r="DDZ13" s="67"/>
      <c r="DEA13" s="67"/>
      <c r="DEB13" s="67"/>
      <c r="DEC13" s="86"/>
      <c r="DEH13" s="86"/>
      <c r="DEI13" s="86"/>
      <c r="DEJ13" s="86"/>
      <c r="DEK13" s="86"/>
      <c r="DEL13" s="86"/>
      <c r="DEM13" s="86"/>
      <c r="DEN13" s="67"/>
      <c r="DEO13" s="67"/>
      <c r="DEP13" s="67"/>
      <c r="DEQ13" s="86"/>
      <c r="DEV13" s="86"/>
      <c r="DEW13" s="86"/>
      <c r="DEX13" s="86"/>
      <c r="DEY13" s="86"/>
      <c r="DEZ13" s="86"/>
      <c r="DFA13" s="86"/>
      <c r="DFB13" s="67"/>
      <c r="DFC13" s="67"/>
      <c r="DFD13" s="67"/>
      <c r="DFE13" s="86"/>
      <c r="DFJ13" s="86"/>
      <c r="DFK13" s="86"/>
      <c r="DFL13" s="86"/>
      <c r="DFM13" s="86"/>
      <c r="DFN13" s="86"/>
      <c r="DFO13" s="86"/>
      <c r="DFP13" s="67"/>
      <c r="DFQ13" s="67"/>
      <c r="DFR13" s="67"/>
      <c r="DFS13" s="86"/>
      <c r="DFX13" s="86"/>
      <c r="DFY13" s="86"/>
      <c r="DFZ13" s="86"/>
      <c r="DGA13" s="86"/>
      <c r="DGB13" s="86"/>
      <c r="DGC13" s="86"/>
      <c r="DGD13" s="67"/>
      <c r="DGE13" s="67"/>
      <c r="DGF13" s="67"/>
      <c r="DGG13" s="86"/>
      <c r="DGL13" s="86"/>
      <c r="DGM13" s="86"/>
      <c r="DGN13" s="86"/>
      <c r="DGO13" s="86"/>
      <c r="DGP13" s="86"/>
      <c r="DGQ13" s="86"/>
      <c r="DGR13" s="67"/>
      <c r="DGS13" s="67"/>
      <c r="DGT13" s="67"/>
      <c r="DGU13" s="86"/>
      <c r="DGZ13" s="86"/>
      <c r="DHA13" s="86"/>
      <c r="DHB13" s="86"/>
      <c r="DHC13" s="86"/>
      <c r="DHD13" s="86"/>
      <c r="DHE13" s="86"/>
      <c r="DHF13" s="67"/>
      <c r="DHG13" s="67"/>
      <c r="DHH13" s="67"/>
      <c r="DHI13" s="86"/>
      <c r="DHN13" s="86"/>
      <c r="DHO13" s="86"/>
      <c r="DHP13" s="86"/>
      <c r="DHQ13" s="86"/>
      <c r="DHR13" s="86"/>
      <c r="DHS13" s="86"/>
      <c r="DHT13" s="67"/>
      <c r="DHU13" s="67"/>
      <c r="DHV13" s="67"/>
      <c r="DHW13" s="86"/>
      <c r="DIB13" s="86"/>
      <c r="DIC13" s="86"/>
      <c r="DID13" s="86"/>
      <c r="DIE13" s="86"/>
      <c r="DIF13" s="86"/>
      <c r="DIG13" s="86"/>
      <c r="DIH13" s="67"/>
      <c r="DII13" s="67"/>
      <c r="DIJ13" s="67"/>
      <c r="DIK13" s="86"/>
      <c r="DIP13" s="86"/>
      <c r="DIQ13" s="86"/>
      <c r="DIR13" s="86"/>
      <c r="DIS13" s="86"/>
      <c r="DIT13" s="86"/>
      <c r="DIU13" s="86"/>
      <c r="DIV13" s="67"/>
      <c r="DIW13" s="67"/>
      <c r="DIX13" s="67"/>
      <c r="DIY13" s="86"/>
      <c r="DJD13" s="86"/>
      <c r="DJE13" s="86"/>
      <c r="DJF13" s="86"/>
      <c r="DJG13" s="86"/>
      <c r="DJH13" s="86"/>
      <c r="DJI13" s="86"/>
      <c r="DJJ13" s="67"/>
      <c r="DJK13" s="67"/>
      <c r="DJL13" s="67"/>
      <c r="DJM13" s="86"/>
      <c r="DJR13" s="86"/>
      <c r="DJS13" s="86"/>
      <c r="DJT13" s="86"/>
      <c r="DJU13" s="86"/>
      <c r="DJV13" s="86"/>
      <c r="DJW13" s="86"/>
      <c r="DJX13" s="67"/>
      <c r="DJY13" s="67"/>
      <c r="DJZ13" s="67"/>
      <c r="DKA13" s="86"/>
      <c r="DKF13" s="86"/>
      <c r="DKG13" s="86"/>
      <c r="DKH13" s="86"/>
      <c r="DKI13" s="86"/>
      <c r="DKJ13" s="86"/>
      <c r="DKK13" s="86"/>
      <c r="DKL13" s="67"/>
      <c r="DKM13" s="67"/>
      <c r="DKN13" s="67"/>
      <c r="DKO13" s="86"/>
      <c r="DKT13" s="86"/>
      <c r="DKU13" s="86"/>
      <c r="DKV13" s="86"/>
      <c r="DKW13" s="86"/>
      <c r="DKX13" s="86"/>
      <c r="DKY13" s="86"/>
      <c r="DKZ13" s="67"/>
      <c r="DLA13" s="67"/>
      <c r="DLB13" s="67"/>
      <c r="DLC13" s="86"/>
      <c r="DLH13" s="86"/>
      <c r="DLI13" s="86"/>
      <c r="DLJ13" s="86"/>
      <c r="DLK13" s="86"/>
      <c r="DLL13" s="86"/>
      <c r="DLM13" s="86"/>
      <c r="DLN13" s="67"/>
      <c r="DLO13" s="67"/>
      <c r="DLP13" s="67"/>
      <c r="DLQ13" s="86"/>
      <c r="DLV13" s="86"/>
      <c r="DLW13" s="86"/>
      <c r="DLX13" s="86"/>
      <c r="DLY13" s="86"/>
      <c r="DLZ13" s="86"/>
      <c r="DMA13" s="86"/>
      <c r="DMB13" s="67"/>
      <c r="DMC13" s="67"/>
      <c r="DMD13" s="67"/>
      <c r="DME13" s="86"/>
      <c r="DMJ13" s="86"/>
      <c r="DMK13" s="86"/>
      <c r="DML13" s="86"/>
      <c r="DMM13" s="86"/>
      <c r="DMN13" s="86"/>
      <c r="DMO13" s="86"/>
      <c r="DMP13" s="67"/>
      <c r="DMQ13" s="67"/>
      <c r="DMR13" s="67"/>
      <c r="DMS13" s="86"/>
      <c r="DMX13" s="86"/>
      <c r="DMY13" s="86"/>
      <c r="DMZ13" s="86"/>
      <c r="DNA13" s="86"/>
      <c r="DNB13" s="86"/>
      <c r="DNC13" s="86"/>
      <c r="DND13" s="67"/>
      <c r="DNE13" s="67"/>
      <c r="DNF13" s="67"/>
      <c r="DNG13" s="86"/>
      <c r="DNL13" s="86"/>
      <c r="DNM13" s="86"/>
      <c r="DNN13" s="86"/>
      <c r="DNO13" s="86"/>
      <c r="DNP13" s="86"/>
      <c r="DNQ13" s="86"/>
      <c r="DNR13" s="67"/>
      <c r="DNS13" s="67"/>
      <c r="DNT13" s="67"/>
      <c r="DNU13" s="86"/>
      <c r="DNZ13" s="86"/>
      <c r="DOA13" s="86"/>
      <c r="DOB13" s="86"/>
      <c r="DOC13" s="86"/>
      <c r="DOD13" s="86"/>
      <c r="DOE13" s="86"/>
      <c r="DOF13" s="67"/>
      <c r="DOG13" s="67"/>
      <c r="DOH13" s="67"/>
      <c r="DOI13" s="86"/>
      <c r="DON13" s="86"/>
      <c r="DOO13" s="86"/>
      <c r="DOP13" s="86"/>
      <c r="DOQ13" s="86"/>
      <c r="DOR13" s="86"/>
      <c r="DOS13" s="86"/>
      <c r="DOT13" s="67"/>
      <c r="DOU13" s="67"/>
      <c r="DOV13" s="67"/>
      <c r="DOW13" s="86"/>
      <c r="DPB13" s="86"/>
      <c r="DPC13" s="86"/>
      <c r="DPD13" s="86"/>
      <c r="DPE13" s="86"/>
      <c r="DPF13" s="86"/>
      <c r="DPG13" s="86"/>
      <c r="DPH13" s="67"/>
      <c r="DPI13" s="67"/>
      <c r="DPJ13" s="67"/>
      <c r="DPK13" s="86"/>
      <c r="DPP13" s="86"/>
      <c r="DPQ13" s="86"/>
      <c r="DPR13" s="86"/>
      <c r="DPS13" s="86"/>
      <c r="DPT13" s="86"/>
      <c r="DPU13" s="86"/>
      <c r="DPV13" s="67"/>
      <c r="DPW13" s="67"/>
      <c r="DPX13" s="67"/>
      <c r="DPY13" s="86"/>
      <c r="DQD13" s="86"/>
      <c r="DQE13" s="86"/>
      <c r="DQF13" s="86"/>
      <c r="DQG13" s="86"/>
      <c r="DQH13" s="86"/>
      <c r="DQI13" s="86"/>
      <c r="DQJ13" s="67"/>
      <c r="DQK13" s="67"/>
      <c r="DQL13" s="67"/>
      <c r="DQM13" s="86"/>
      <c r="DQR13" s="86"/>
      <c r="DQS13" s="86"/>
      <c r="DQT13" s="86"/>
      <c r="DQU13" s="86"/>
      <c r="DQV13" s="86"/>
      <c r="DQW13" s="86"/>
      <c r="DQX13" s="67"/>
      <c r="DQY13" s="67"/>
      <c r="DQZ13" s="67"/>
      <c r="DRA13" s="86"/>
      <c r="DRF13" s="86"/>
      <c r="DRG13" s="86"/>
      <c r="DRH13" s="86"/>
      <c r="DRI13" s="86"/>
      <c r="DRJ13" s="86"/>
      <c r="DRK13" s="86"/>
      <c r="DRL13" s="67"/>
      <c r="DRM13" s="67"/>
      <c r="DRN13" s="67"/>
      <c r="DRO13" s="86"/>
      <c r="DRT13" s="86"/>
      <c r="DRU13" s="86"/>
      <c r="DRV13" s="86"/>
      <c r="DRW13" s="86"/>
      <c r="DRX13" s="86"/>
      <c r="DRY13" s="86"/>
      <c r="DRZ13" s="67"/>
      <c r="DSA13" s="67"/>
      <c r="DSB13" s="67"/>
      <c r="DSC13" s="86"/>
      <c r="DSH13" s="86"/>
      <c r="DSI13" s="86"/>
      <c r="DSJ13" s="86"/>
      <c r="DSK13" s="86"/>
      <c r="DSL13" s="86"/>
      <c r="DSM13" s="86"/>
      <c r="DSN13" s="67"/>
      <c r="DSO13" s="67"/>
      <c r="DSP13" s="67"/>
      <c r="DSQ13" s="86"/>
      <c r="DSV13" s="86"/>
      <c r="DSW13" s="86"/>
      <c r="DSX13" s="86"/>
      <c r="DSY13" s="86"/>
      <c r="DSZ13" s="86"/>
      <c r="DTA13" s="86"/>
      <c r="DTB13" s="67"/>
      <c r="DTC13" s="67"/>
      <c r="DTD13" s="67"/>
      <c r="DTE13" s="86"/>
      <c r="DTJ13" s="86"/>
      <c r="DTK13" s="86"/>
      <c r="DTL13" s="86"/>
      <c r="DTM13" s="86"/>
      <c r="DTN13" s="86"/>
      <c r="DTO13" s="86"/>
      <c r="DTP13" s="67"/>
      <c r="DTQ13" s="67"/>
      <c r="DTR13" s="67"/>
      <c r="DTS13" s="86"/>
      <c r="DTX13" s="86"/>
      <c r="DTY13" s="86"/>
      <c r="DTZ13" s="86"/>
      <c r="DUA13" s="86"/>
      <c r="DUB13" s="86"/>
      <c r="DUC13" s="86"/>
      <c r="DUD13" s="67"/>
      <c r="DUE13" s="67"/>
      <c r="DUF13" s="67"/>
      <c r="DUG13" s="86"/>
      <c r="DUL13" s="86"/>
      <c r="DUM13" s="86"/>
      <c r="DUN13" s="86"/>
      <c r="DUO13" s="86"/>
      <c r="DUP13" s="86"/>
      <c r="DUQ13" s="86"/>
      <c r="DUR13" s="67"/>
      <c r="DUS13" s="67"/>
      <c r="DUT13" s="67"/>
      <c r="DUU13" s="86"/>
      <c r="DUZ13" s="86"/>
      <c r="DVA13" s="86"/>
      <c r="DVB13" s="86"/>
      <c r="DVC13" s="86"/>
      <c r="DVD13" s="86"/>
      <c r="DVE13" s="86"/>
      <c r="DVF13" s="67"/>
      <c r="DVG13" s="67"/>
      <c r="DVH13" s="67"/>
      <c r="DVI13" s="86"/>
      <c r="DVN13" s="86"/>
      <c r="DVO13" s="86"/>
      <c r="DVP13" s="86"/>
      <c r="DVQ13" s="86"/>
      <c r="DVR13" s="86"/>
      <c r="DVS13" s="86"/>
      <c r="DVT13" s="67"/>
      <c r="DVU13" s="67"/>
      <c r="DVV13" s="67"/>
      <c r="DVW13" s="86"/>
      <c r="DWB13" s="86"/>
      <c r="DWC13" s="86"/>
      <c r="DWD13" s="86"/>
      <c r="DWE13" s="86"/>
      <c r="DWF13" s="86"/>
      <c r="DWG13" s="86"/>
      <c r="DWH13" s="67"/>
      <c r="DWI13" s="67"/>
      <c r="DWJ13" s="67"/>
      <c r="DWK13" s="86"/>
      <c r="DWP13" s="86"/>
      <c r="DWQ13" s="86"/>
      <c r="DWR13" s="86"/>
      <c r="DWS13" s="86"/>
      <c r="DWT13" s="86"/>
      <c r="DWU13" s="86"/>
      <c r="DWV13" s="67"/>
      <c r="DWW13" s="67"/>
      <c r="DWX13" s="67"/>
      <c r="DWY13" s="86"/>
      <c r="DXD13" s="86"/>
      <c r="DXE13" s="86"/>
      <c r="DXF13" s="86"/>
      <c r="DXG13" s="86"/>
      <c r="DXH13" s="86"/>
      <c r="DXI13" s="86"/>
      <c r="DXJ13" s="67"/>
      <c r="DXK13" s="67"/>
      <c r="DXL13" s="67"/>
      <c r="DXM13" s="86"/>
      <c r="DXR13" s="86"/>
      <c r="DXS13" s="86"/>
      <c r="DXT13" s="86"/>
      <c r="DXU13" s="86"/>
      <c r="DXV13" s="86"/>
      <c r="DXW13" s="86"/>
      <c r="DXX13" s="67"/>
      <c r="DXY13" s="67"/>
      <c r="DXZ13" s="67"/>
      <c r="DYA13" s="86"/>
      <c r="DYF13" s="86"/>
      <c r="DYG13" s="86"/>
      <c r="DYH13" s="86"/>
      <c r="DYI13" s="86"/>
      <c r="DYJ13" s="86"/>
      <c r="DYK13" s="86"/>
      <c r="DYL13" s="67"/>
      <c r="DYM13" s="67"/>
      <c r="DYN13" s="67"/>
      <c r="DYO13" s="86"/>
      <c r="DYT13" s="86"/>
      <c r="DYU13" s="86"/>
      <c r="DYV13" s="86"/>
      <c r="DYW13" s="86"/>
      <c r="DYX13" s="86"/>
      <c r="DYY13" s="86"/>
      <c r="DYZ13" s="67"/>
      <c r="DZA13" s="67"/>
      <c r="DZB13" s="67"/>
      <c r="DZC13" s="86"/>
      <c r="DZH13" s="86"/>
      <c r="DZI13" s="86"/>
      <c r="DZJ13" s="86"/>
      <c r="DZK13" s="86"/>
      <c r="DZL13" s="86"/>
      <c r="DZM13" s="86"/>
      <c r="DZN13" s="67"/>
      <c r="DZO13" s="67"/>
      <c r="DZP13" s="67"/>
      <c r="DZQ13" s="86"/>
      <c r="DZV13" s="86"/>
      <c r="DZW13" s="86"/>
      <c r="DZX13" s="86"/>
      <c r="DZY13" s="86"/>
      <c r="DZZ13" s="86"/>
      <c r="EAA13" s="86"/>
      <c r="EAB13" s="67"/>
      <c r="EAC13" s="67"/>
      <c r="EAD13" s="67"/>
      <c r="EAE13" s="86"/>
      <c r="EAJ13" s="86"/>
      <c r="EAK13" s="86"/>
      <c r="EAL13" s="86"/>
      <c r="EAM13" s="86"/>
      <c r="EAN13" s="86"/>
      <c r="EAO13" s="86"/>
      <c r="EAP13" s="67"/>
      <c r="EAQ13" s="67"/>
      <c r="EAR13" s="67"/>
      <c r="EAS13" s="86"/>
      <c r="EAX13" s="86"/>
      <c r="EAY13" s="86"/>
      <c r="EAZ13" s="86"/>
      <c r="EBA13" s="86"/>
      <c r="EBB13" s="86"/>
      <c r="EBC13" s="86"/>
      <c r="EBD13" s="67"/>
      <c r="EBE13" s="67"/>
      <c r="EBF13" s="67"/>
      <c r="EBG13" s="86"/>
      <c r="EBL13" s="86"/>
      <c r="EBM13" s="86"/>
      <c r="EBN13" s="86"/>
      <c r="EBO13" s="86"/>
      <c r="EBP13" s="86"/>
      <c r="EBQ13" s="86"/>
      <c r="EBR13" s="67"/>
      <c r="EBS13" s="67"/>
      <c r="EBT13" s="67"/>
      <c r="EBU13" s="86"/>
      <c r="EBZ13" s="86"/>
      <c r="ECA13" s="86"/>
      <c r="ECB13" s="86"/>
      <c r="ECC13" s="86"/>
      <c r="ECD13" s="86"/>
      <c r="ECE13" s="86"/>
      <c r="ECF13" s="67"/>
      <c r="ECG13" s="67"/>
      <c r="ECH13" s="67"/>
      <c r="ECI13" s="86"/>
      <c r="ECN13" s="86"/>
      <c r="ECO13" s="86"/>
      <c r="ECP13" s="86"/>
      <c r="ECQ13" s="86"/>
      <c r="ECR13" s="86"/>
      <c r="ECS13" s="86"/>
      <c r="ECT13" s="67"/>
      <c r="ECU13" s="67"/>
      <c r="ECV13" s="67"/>
      <c r="ECW13" s="86"/>
      <c r="EDB13" s="86"/>
      <c r="EDC13" s="86"/>
      <c r="EDD13" s="86"/>
      <c r="EDE13" s="86"/>
      <c r="EDF13" s="86"/>
      <c r="EDG13" s="86"/>
      <c r="EDH13" s="67"/>
      <c r="EDI13" s="67"/>
      <c r="EDJ13" s="67"/>
      <c r="EDK13" s="86"/>
      <c r="EDP13" s="86"/>
      <c r="EDQ13" s="86"/>
      <c r="EDR13" s="86"/>
      <c r="EDS13" s="86"/>
      <c r="EDT13" s="86"/>
      <c r="EDU13" s="86"/>
      <c r="EDV13" s="67"/>
      <c r="EDW13" s="67"/>
      <c r="EDX13" s="67"/>
      <c r="EDY13" s="86"/>
      <c r="EED13" s="86"/>
      <c r="EEE13" s="86"/>
      <c r="EEF13" s="86"/>
      <c r="EEG13" s="86"/>
      <c r="EEH13" s="86"/>
      <c r="EEI13" s="86"/>
      <c r="EEJ13" s="67"/>
      <c r="EEK13" s="67"/>
      <c r="EEL13" s="67"/>
      <c r="EEM13" s="86"/>
      <c r="EER13" s="86"/>
      <c r="EES13" s="86"/>
      <c r="EET13" s="86"/>
      <c r="EEU13" s="86"/>
      <c r="EEV13" s="86"/>
      <c r="EEW13" s="86"/>
      <c r="EEX13" s="67"/>
      <c r="EEY13" s="67"/>
      <c r="EEZ13" s="67"/>
      <c r="EFA13" s="86"/>
      <c r="EFF13" s="86"/>
      <c r="EFG13" s="86"/>
      <c r="EFH13" s="86"/>
      <c r="EFI13" s="86"/>
      <c r="EFJ13" s="86"/>
      <c r="EFK13" s="86"/>
      <c r="EFL13" s="67"/>
      <c r="EFM13" s="67"/>
      <c r="EFN13" s="67"/>
      <c r="EFO13" s="86"/>
      <c r="EFT13" s="86"/>
      <c r="EFU13" s="86"/>
      <c r="EFV13" s="86"/>
      <c r="EFW13" s="86"/>
      <c r="EFX13" s="86"/>
      <c r="EFY13" s="86"/>
      <c r="EFZ13" s="67"/>
      <c r="EGA13" s="67"/>
      <c r="EGB13" s="67"/>
      <c r="EGC13" s="86"/>
      <c r="EGH13" s="86"/>
      <c r="EGI13" s="86"/>
      <c r="EGJ13" s="86"/>
      <c r="EGK13" s="86"/>
      <c r="EGL13" s="86"/>
      <c r="EGM13" s="86"/>
      <c r="EGN13" s="67"/>
      <c r="EGO13" s="67"/>
      <c r="EGP13" s="67"/>
      <c r="EGQ13" s="86"/>
      <c r="EGV13" s="86"/>
      <c r="EGW13" s="86"/>
      <c r="EGX13" s="86"/>
      <c r="EGY13" s="86"/>
      <c r="EGZ13" s="86"/>
      <c r="EHA13" s="86"/>
      <c r="EHB13" s="67"/>
      <c r="EHC13" s="67"/>
      <c r="EHD13" s="67"/>
      <c r="EHE13" s="86"/>
      <c r="EHJ13" s="86"/>
      <c r="EHK13" s="86"/>
      <c r="EHL13" s="86"/>
      <c r="EHM13" s="86"/>
      <c r="EHN13" s="86"/>
      <c r="EHO13" s="86"/>
      <c r="EHP13" s="67"/>
      <c r="EHQ13" s="67"/>
      <c r="EHR13" s="67"/>
      <c r="EHS13" s="86"/>
      <c r="EHX13" s="86"/>
      <c r="EHY13" s="86"/>
      <c r="EHZ13" s="86"/>
      <c r="EIA13" s="86"/>
      <c r="EIB13" s="86"/>
      <c r="EIC13" s="86"/>
      <c r="EID13" s="67"/>
      <c r="EIE13" s="67"/>
      <c r="EIF13" s="67"/>
      <c r="EIG13" s="86"/>
      <c r="EIL13" s="86"/>
      <c r="EIM13" s="86"/>
      <c r="EIN13" s="86"/>
      <c r="EIO13" s="86"/>
      <c r="EIP13" s="86"/>
      <c r="EIQ13" s="86"/>
      <c r="EIR13" s="67"/>
      <c r="EIS13" s="67"/>
      <c r="EIT13" s="67"/>
      <c r="EIU13" s="86"/>
      <c r="EIZ13" s="86"/>
      <c r="EJA13" s="86"/>
      <c r="EJB13" s="86"/>
      <c r="EJC13" s="86"/>
      <c r="EJD13" s="86"/>
      <c r="EJE13" s="86"/>
      <c r="EJF13" s="67"/>
      <c r="EJG13" s="67"/>
      <c r="EJH13" s="67"/>
      <c r="EJI13" s="86"/>
      <c r="EJN13" s="86"/>
      <c r="EJO13" s="86"/>
      <c r="EJP13" s="86"/>
      <c r="EJQ13" s="86"/>
      <c r="EJR13" s="86"/>
      <c r="EJS13" s="86"/>
      <c r="EJT13" s="67"/>
      <c r="EJU13" s="67"/>
      <c r="EJV13" s="67"/>
      <c r="EJW13" s="86"/>
      <c r="EKB13" s="86"/>
      <c r="EKC13" s="86"/>
      <c r="EKD13" s="86"/>
      <c r="EKE13" s="86"/>
      <c r="EKF13" s="86"/>
      <c r="EKG13" s="86"/>
      <c r="EKH13" s="67"/>
      <c r="EKI13" s="67"/>
      <c r="EKJ13" s="67"/>
      <c r="EKK13" s="86"/>
      <c r="EKP13" s="86"/>
      <c r="EKQ13" s="86"/>
      <c r="EKR13" s="86"/>
      <c r="EKS13" s="86"/>
      <c r="EKT13" s="86"/>
      <c r="EKU13" s="86"/>
      <c r="EKV13" s="67"/>
      <c r="EKW13" s="67"/>
      <c r="EKX13" s="67"/>
      <c r="EKY13" s="86"/>
      <c r="ELD13" s="86"/>
      <c r="ELE13" s="86"/>
      <c r="ELF13" s="86"/>
      <c r="ELG13" s="86"/>
      <c r="ELH13" s="86"/>
      <c r="ELI13" s="86"/>
      <c r="ELJ13" s="67"/>
      <c r="ELK13" s="67"/>
      <c r="ELL13" s="67"/>
      <c r="ELM13" s="86"/>
      <c r="ELR13" s="86"/>
      <c r="ELS13" s="86"/>
      <c r="ELT13" s="86"/>
      <c r="ELU13" s="86"/>
      <c r="ELV13" s="86"/>
      <c r="ELW13" s="86"/>
      <c r="ELX13" s="67"/>
      <c r="ELY13" s="67"/>
      <c r="ELZ13" s="67"/>
      <c r="EMA13" s="86"/>
      <c r="EMF13" s="86"/>
      <c r="EMG13" s="86"/>
      <c r="EMH13" s="86"/>
      <c r="EMI13" s="86"/>
      <c r="EMJ13" s="86"/>
      <c r="EMK13" s="86"/>
      <c r="EML13" s="67"/>
      <c r="EMM13" s="67"/>
      <c r="EMN13" s="67"/>
      <c r="EMO13" s="86"/>
      <c r="EMT13" s="86"/>
      <c r="EMU13" s="86"/>
      <c r="EMV13" s="86"/>
      <c r="EMW13" s="86"/>
      <c r="EMX13" s="86"/>
      <c r="EMY13" s="86"/>
      <c r="EMZ13" s="67"/>
      <c r="ENA13" s="67"/>
      <c r="ENB13" s="67"/>
      <c r="ENC13" s="86"/>
      <c r="ENH13" s="86"/>
      <c r="ENI13" s="86"/>
      <c r="ENJ13" s="86"/>
      <c r="ENK13" s="86"/>
      <c r="ENL13" s="86"/>
      <c r="ENM13" s="86"/>
      <c r="ENN13" s="67"/>
      <c r="ENO13" s="67"/>
      <c r="ENP13" s="67"/>
      <c r="ENQ13" s="86"/>
      <c r="ENV13" s="86"/>
      <c r="ENW13" s="86"/>
      <c r="ENX13" s="86"/>
      <c r="ENY13" s="86"/>
      <c r="ENZ13" s="86"/>
      <c r="EOA13" s="86"/>
      <c r="EOB13" s="67"/>
      <c r="EOC13" s="67"/>
      <c r="EOD13" s="67"/>
      <c r="EOE13" s="86"/>
      <c r="EOJ13" s="86"/>
      <c r="EOK13" s="86"/>
      <c r="EOL13" s="86"/>
      <c r="EOM13" s="86"/>
      <c r="EON13" s="86"/>
      <c r="EOO13" s="86"/>
      <c r="EOP13" s="67"/>
      <c r="EOQ13" s="67"/>
      <c r="EOR13" s="67"/>
      <c r="EOS13" s="86"/>
      <c r="EOX13" s="86"/>
      <c r="EOY13" s="86"/>
      <c r="EOZ13" s="86"/>
      <c r="EPA13" s="86"/>
      <c r="EPB13" s="86"/>
      <c r="EPC13" s="86"/>
      <c r="EPD13" s="67"/>
      <c r="EPE13" s="67"/>
      <c r="EPF13" s="67"/>
      <c r="EPG13" s="86"/>
      <c r="EPL13" s="86"/>
      <c r="EPM13" s="86"/>
      <c r="EPN13" s="86"/>
      <c r="EPO13" s="86"/>
      <c r="EPP13" s="86"/>
      <c r="EPQ13" s="86"/>
      <c r="EPR13" s="67"/>
      <c r="EPS13" s="67"/>
      <c r="EPT13" s="67"/>
      <c r="EPU13" s="86"/>
      <c r="EPZ13" s="86"/>
      <c r="EQA13" s="86"/>
      <c r="EQB13" s="86"/>
      <c r="EQC13" s="86"/>
      <c r="EQD13" s="86"/>
      <c r="EQE13" s="86"/>
      <c r="EQF13" s="67"/>
      <c r="EQG13" s="67"/>
      <c r="EQH13" s="67"/>
      <c r="EQI13" s="86"/>
      <c r="EQN13" s="86"/>
      <c r="EQO13" s="86"/>
      <c r="EQP13" s="86"/>
      <c r="EQQ13" s="86"/>
      <c r="EQR13" s="86"/>
      <c r="EQS13" s="86"/>
      <c r="EQT13" s="67"/>
      <c r="EQU13" s="67"/>
      <c r="EQV13" s="67"/>
      <c r="EQW13" s="86"/>
      <c r="ERB13" s="86"/>
      <c r="ERC13" s="86"/>
      <c r="ERD13" s="86"/>
      <c r="ERE13" s="86"/>
      <c r="ERF13" s="86"/>
      <c r="ERG13" s="86"/>
      <c r="ERH13" s="67"/>
      <c r="ERI13" s="67"/>
      <c r="ERJ13" s="67"/>
      <c r="ERK13" s="86"/>
      <c r="ERP13" s="86"/>
      <c r="ERQ13" s="86"/>
      <c r="ERR13" s="86"/>
      <c r="ERS13" s="86"/>
      <c r="ERT13" s="86"/>
      <c r="ERU13" s="86"/>
      <c r="ERV13" s="67"/>
      <c r="ERW13" s="67"/>
      <c r="ERX13" s="67"/>
      <c r="ERY13" s="86"/>
      <c r="ESD13" s="86"/>
      <c r="ESE13" s="86"/>
      <c r="ESF13" s="86"/>
      <c r="ESG13" s="86"/>
      <c r="ESH13" s="86"/>
      <c r="ESI13" s="86"/>
      <c r="ESJ13" s="67"/>
      <c r="ESK13" s="67"/>
      <c r="ESL13" s="67"/>
      <c r="ESM13" s="86"/>
      <c r="ESR13" s="86"/>
      <c r="ESS13" s="86"/>
      <c r="EST13" s="86"/>
      <c r="ESU13" s="86"/>
      <c r="ESV13" s="86"/>
      <c r="ESW13" s="86"/>
      <c r="ESX13" s="67"/>
      <c r="ESY13" s="67"/>
      <c r="ESZ13" s="67"/>
      <c r="ETA13" s="86"/>
      <c r="ETF13" s="86"/>
      <c r="ETG13" s="86"/>
      <c r="ETH13" s="86"/>
      <c r="ETI13" s="86"/>
      <c r="ETJ13" s="86"/>
      <c r="ETK13" s="86"/>
      <c r="ETL13" s="67"/>
      <c r="ETM13" s="67"/>
      <c r="ETN13" s="67"/>
      <c r="ETO13" s="86"/>
      <c r="ETT13" s="86"/>
      <c r="ETU13" s="86"/>
      <c r="ETV13" s="86"/>
      <c r="ETW13" s="86"/>
      <c r="ETX13" s="86"/>
      <c r="ETY13" s="86"/>
      <c r="ETZ13" s="67"/>
      <c r="EUA13" s="67"/>
      <c r="EUB13" s="67"/>
      <c r="EUC13" s="86"/>
      <c r="EUH13" s="86"/>
      <c r="EUI13" s="86"/>
      <c r="EUJ13" s="86"/>
      <c r="EUK13" s="86"/>
      <c r="EUL13" s="86"/>
      <c r="EUM13" s="86"/>
      <c r="EUN13" s="67"/>
      <c r="EUO13" s="67"/>
      <c r="EUP13" s="67"/>
      <c r="EUQ13" s="86"/>
      <c r="EUV13" s="86"/>
      <c r="EUW13" s="86"/>
      <c r="EUX13" s="86"/>
      <c r="EUY13" s="86"/>
      <c r="EUZ13" s="86"/>
      <c r="EVA13" s="86"/>
      <c r="EVB13" s="67"/>
      <c r="EVC13" s="67"/>
      <c r="EVD13" s="67"/>
      <c r="EVE13" s="86"/>
      <c r="EVJ13" s="86"/>
      <c r="EVK13" s="86"/>
      <c r="EVL13" s="86"/>
      <c r="EVM13" s="86"/>
      <c r="EVN13" s="86"/>
      <c r="EVO13" s="86"/>
      <c r="EVP13" s="67"/>
      <c r="EVQ13" s="67"/>
      <c r="EVR13" s="67"/>
      <c r="EVS13" s="86"/>
      <c r="EVX13" s="86"/>
      <c r="EVY13" s="86"/>
      <c r="EVZ13" s="86"/>
      <c r="EWA13" s="86"/>
      <c r="EWB13" s="86"/>
      <c r="EWC13" s="86"/>
      <c r="EWD13" s="67"/>
      <c r="EWE13" s="67"/>
      <c r="EWF13" s="67"/>
      <c r="EWG13" s="86"/>
      <c r="EWL13" s="86"/>
      <c r="EWM13" s="86"/>
      <c r="EWN13" s="86"/>
      <c r="EWO13" s="86"/>
      <c r="EWP13" s="86"/>
      <c r="EWQ13" s="86"/>
      <c r="EWR13" s="67"/>
      <c r="EWS13" s="67"/>
      <c r="EWT13" s="67"/>
      <c r="EWU13" s="86"/>
      <c r="EWZ13" s="86"/>
      <c r="EXA13" s="86"/>
      <c r="EXB13" s="86"/>
      <c r="EXC13" s="86"/>
      <c r="EXD13" s="86"/>
      <c r="EXE13" s="86"/>
      <c r="EXF13" s="67"/>
      <c r="EXG13" s="67"/>
      <c r="EXH13" s="67"/>
      <c r="EXI13" s="86"/>
      <c r="EXN13" s="86"/>
      <c r="EXO13" s="86"/>
      <c r="EXP13" s="86"/>
      <c r="EXQ13" s="86"/>
      <c r="EXR13" s="86"/>
      <c r="EXS13" s="86"/>
      <c r="EXT13" s="67"/>
      <c r="EXU13" s="67"/>
      <c r="EXV13" s="67"/>
      <c r="EXW13" s="86"/>
      <c r="EYB13" s="86"/>
      <c r="EYC13" s="86"/>
      <c r="EYD13" s="86"/>
      <c r="EYE13" s="86"/>
      <c r="EYF13" s="86"/>
      <c r="EYG13" s="86"/>
      <c r="EYH13" s="67"/>
      <c r="EYI13" s="67"/>
      <c r="EYJ13" s="67"/>
      <c r="EYK13" s="86"/>
      <c r="EYP13" s="86"/>
      <c r="EYQ13" s="86"/>
      <c r="EYR13" s="86"/>
      <c r="EYS13" s="86"/>
      <c r="EYT13" s="86"/>
      <c r="EYU13" s="86"/>
      <c r="EYV13" s="67"/>
      <c r="EYW13" s="67"/>
      <c r="EYX13" s="67"/>
      <c r="EYY13" s="86"/>
      <c r="EZD13" s="86"/>
      <c r="EZE13" s="86"/>
      <c r="EZF13" s="86"/>
      <c r="EZG13" s="86"/>
      <c r="EZH13" s="86"/>
      <c r="EZI13" s="86"/>
      <c r="EZJ13" s="67"/>
      <c r="EZK13" s="67"/>
      <c r="EZL13" s="67"/>
      <c r="EZM13" s="86"/>
      <c r="EZR13" s="86"/>
      <c r="EZS13" s="86"/>
      <c r="EZT13" s="86"/>
      <c r="EZU13" s="86"/>
      <c r="EZV13" s="86"/>
      <c r="EZW13" s="86"/>
      <c r="EZX13" s="67"/>
      <c r="EZY13" s="67"/>
      <c r="EZZ13" s="67"/>
      <c r="FAA13" s="86"/>
      <c r="FAF13" s="86"/>
      <c r="FAG13" s="86"/>
      <c r="FAH13" s="86"/>
      <c r="FAI13" s="86"/>
      <c r="FAJ13" s="86"/>
      <c r="FAK13" s="86"/>
      <c r="FAL13" s="67"/>
      <c r="FAM13" s="67"/>
      <c r="FAN13" s="67"/>
      <c r="FAO13" s="86"/>
      <c r="FAT13" s="86"/>
      <c r="FAU13" s="86"/>
      <c r="FAV13" s="86"/>
      <c r="FAW13" s="86"/>
      <c r="FAX13" s="86"/>
      <c r="FAY13" s="86"/>
      <c r="FAZ13" s="67"/>
      <c r="FBA13" s="67"/>
      <c r="FBB13" s="67"/>
      <c r="FBC13" s="86"/>
      <c r="FBH13" s="86"/>
      <c r="FBI13" s="86"/>
      <c r="FBJ13" s="86"/>
      <c r="FBK13" s="86"/>
      <c r="FBL13" s="86"/>
      <c r="FBM13" s="86"/>
      <c r="FBN13" s="67"/>
      <c r="FBO13" s="67"/>
      <c r="FBP13" s="67"/>
      <c r="FBQ13" s="86"/>
      <c r="FBV13" s="86"/>
      <c r="FBW13" s="86"/>
      <c r="FBX13" s="86"/>
      <c r="FBY13" s="86"/>
      <c r="FBZ13" s="86"/>
      <c r="FCA13" s="86"/>
      <c r="FCB13" s="67"/>
      <c r="FCC13" s="67"/>
      <c r="FCD13" s="67"/>
      <c r="FCE13" s="86"/>
      <c r="FCJ13" s="86"/>
      <c r="FCK13" s="86"/>
      <c r="FCL13" s="86"/>
      <c r="FCM13" s="86"/>
      <c r="FCN13" s="86"/>
      <c r="FCO13" s="86"/>
      <c r="FCP13" s="67"/>
      <c r="FCQ13" s="67"/>
      <c r="FCR13" s="67"/>
      <c r="FCS13" s="86"/>
      <c r="FCX13" s="86"/>
      <c r="FCY13" s="86"/>
      <c r="FCZ13" s="86"/>
      <c r="FDA13" s="86"/>
      <c r="FDB13" s="86"/>
      <c r="FDC13" s="86"/>
      <c r="FDD13" s="67"/>
      <c r="FDE13" s="67"/>
      <c r="FDF13" s="67"/>
      <c r="FDG13" s="86"/>
      <c r="FDL13" s="86"/>
      <c r="FDM13" s="86"/>
      <c r="FDN13" s="86"/>
      <c r="FDO13" s="86"/>
      <c r="FDP13" s="86"/>
      <c r="FDQ13" s="86"/>
      <c r="FDR13" s="67"/>
      <c r="FDS13" s="67"/>
      <c r="FDT13" s="67"/>
      <c r="FDU13" s="86"/>
      <c r="FDZ13" s="86"/>
      <c r="FEA13" s="86"/>
      <c r="FEB13" s="86"/>
      <c r="FEC13" s="86"/>
      <c r="FED13" s="86"/>
      <c r="FEE13" s="86"/>
      <c r="FEF13" s="67"/>
      <c r="FEG13" s="67"/>
      <c r="FEH13" s="67"/>
      <c r="FEI13" s="86"/>
      <c r="FEN13" s="86"/>
      <c r="FEO13" s="86"/>
      <c r="FEP13" s="86"/>
      <c r="FEQ13" s="86"/>
      <c r="FER13" s="86"/>
      <c r="FES13" s="86"/>
      <c r="FET13" s="67"/>
      <c r="FEU13" s="67"/>
      <c r="FEV13" s="67"/>
      <c r="FEW13" s="86"/>
      <c r="FFB13" s="86"/>
      <c r="FFC13" s="86"/>
      <c r="FFD13" s="86"/>
      <c r="FFE13" s="86"/>
      <c r="FFF13" s="86"/>
      <c r="FFG13" s="86"/>
      <c r="FFH13" s="67"/>
      <c r="FFI13" s="67"/>
      <c r="FFJ13" s="67"/>
      <c r="FFK13" s="86"/>
      <c r="FFP13" s="86"/>
      <c r="FFQ13" s="86"/>
      <c r="FFR13" s="86"/>
      <c r="FFS13" s="86"/>
      <c r="FFT13" s="86"/>
      <c r="FFU13" s="86"/>
      <c r="FFV13" s="67"/>
      <c r="FFW13" s="67"/>
      <c r="FFX13" s="67"/>
      <c r="FFY13" s="86"/>
      <c r="FGD13" s="86"/>
      <c r="FGE13" s="86"/>
      <c r="FGF13" s="86"/>
      <c r="FGG13" s="86"/>
      <c r="FGH13" s="86"/>
      <c r="FGI13" s="86"/>
      <c r="FGJ13" s="67"/>
      <c r="FGK13" s="67"/>
      <c r="FGL13" s="67"/>
      <c r="FGM13" s="86"/>
      <c r="FGR13" s="86"/>
      <c r="FGS13" s="86"/>
      <c r="FGT13" s="86"/>
      <c r="FGU13" s="86"/>
      <c r="FGV13" s="86"/>
      <c r="FGW13" s="86"/>
      <c r="FGX13" s="67"/>
      <c r="FGY13" s="67"/>
      <c r="FGZ13" s="67"/>
      <c r="FHA13" s="86"/>
      <c r="FHF13" s="86"/>
      <c r="FHG13" s="86"/>
      <c r="FHH13" s="86"/>
      <c r="FHI13" s="86"/>
      <c r="FHJ13" s="86"/>
      <c r="FHK13" s="86"/>
      <c r="FHL13" s="67"/>
      <c r="FHM13" s="67"/>
      <c r="FHN13" s="67"/>
      <c r="FHO13" s="86"/>
      <c r="FHT13" s="86"/>
      <c r="FHU13" s="86"/>
      <c r="FHV13" s="86"/>
      <c r="FHW13" s="86"/>
      <c r="FHX13" s="86"/>
      <c r="FHY13" s="86"/>
      <c r="FHZ13" s="67"/>
      <c r="FIA13" s="67"/>
      <c r="FIB13" s="67"/>
      <c r="FIC13" s="86"/>
      <c r="FIH13" s="86"/>
      <c r="FII13" s="86"/>
      <c r="FIJ13" s="86"/>
      <c r="FIK13" s="86"/>
      <c r="FIL13" s="86"/>
      <c r="FIM13" s="86"/>
      <c r="FIN13" s="67"/>
      <c r="FIO13" s="67"/>
      <c r="FIP13" s="67"/>
      <c r="FIQ13" s="86"/>
      <c r="FIV13" s="86"/>
      <c r="FIW13" s="86"/>
      <c r="FIX13" s="86"/>
      <c r="FIY13" s="86"/>
      <c r="FIZ13" s="86"/>
      <c r="FJA13" s="86"/>
      <c r="FJB13" s="67"/>
      <c r="FJC13" s="67"/>
      <c r="FJD13" s="67"/>
      <c r="FJE13" s="86"/>
      <c r="FJJ13" s="86"/>
      <c r="FJK13" s="86"/>
      <c r="FJL13" s="86"/>
      <c r="FJM13" s="86"/>
      <c r="FJN13" s="86"/>
      <c r="FJO13" s="86"/>
      <c r="FJP13" s="67"/>
      <c r="FJQ13" s="67"/>
      <c r="FJR13" s="67"/>
      <c r="FJS13" s="86"/>
      <c r="FJX13" s="86"/>
      <c r="FJY13" s="86"/>
      <c r="FJZ13" s="86"/>
      <c r="FKA13" s="86"/>
      <c r="FKB13" s="86"/>
      <c r="FKC13" s="86"/>
      <c r="FKD13" s="67"/>
      <c r="FKE13" s="67"/>
      <c r="FKF13" s="67"/>
      <c r="FKG13" s="86"/>
      <c r="FKL13" s="86"/>
      <c r="FKM13" s="86"/>
      <c r="FKN13" s="86"/>
      <c r="FKO13" s="86"/>
      <c r="FKP13" s="86"/>
      <c r="FKQ13" s="86"/>
      <c r="FKR13" s="67"/>
      <c r="FKS13" s="67"/>
      <c r="FKT13" s="67"/>
      <c r="FKU13" s="86"/>
      <c r="FKZ13" s="86"/>
      <c r="FLA13" s="86"/>
      <c r="FLB13" s="86"/>
      <c r="FLC13" s="86"/>
      <c r="FLD13" s="86"/>
      <c r="FLE13" s="86"/>
      <c r="FLF13" s="67"/>
      <c r="FLG13" s="67"/>
      <c r="FLH13" s="67"/>
      <c r="FLI13" s="86"/>
      <c r="FLN13" s="86"/>
      <c r="FLO13" s="86"/>
      <c r="FLP13" s="86"/>
      <c r="FLQ13" s="86"/>
      <c r="FLR13" s="86"/>
      <c r="FLS13" s="86"/>
      <c r="FLT13" s="67"/>
      <c r="FLU13" s="67"/>
      <c r="FLV13" s="67"/>
      <c r="FLW13" s="86"/>
      <c r="FMB13" s="86"/>
      <c r="FMC13" s="86"/>
      <c r="FMD13" s="86"/>
      <c r="FME13" s="86"/>
      <c r="FMF13" s="86"/>
      <c r="FMG13" s="86"/>
      <c r="FMH13" s="67"/>
      <c r="FMI13" s="67"/>
      <c r="FMJ13" s="67"/>
      <c r="FMK13" s="86"/>
      <c r="FMP13" s="86"/>
      <c r="FMQ13" s="86"/>
      <c r="FMR13" s="86"/>
      <c r="FMS13" s="86"/>
      <c r="FMT13" s="86"/>
      <c r="FMU13" s="86"/>
      <c r="FMV13" s="67"/>
      <c r="FMW13" s="67"/>
      <c r="FMX13" s="67"/>
      <c r="FMY13" s="86"/>
      <c r="FND13" s="86"/>
      <c r="FNE13" s="86"/>
      <c r="FNF13" s="86"/>
      <c r="FNG13" s="86"/>
      <c r="FNH13" s="86"/>
      <c r="FNI13" s="86"/>
      <c r="FNJ13" s="67"/>
      <c r="FNK13" s="67"/>
      <c r="FNL13" s="67"/>
      <c r="FNM13" s="86"/>
      <c r="FNR13" s="86"/>
      <c r="FNS13" s="86"/>
      <c r="FNT13" s="86"/>
      <c r="FNU13" s="86"/>
      <c r="FNV13" s="86"/>
      <c r="FNW13" s="86"/>
      <c r="FNX13" s="67"/>
      <c r="FNY13" s="67"/>
      <c r="FNZ13" s="67"/>
      <c r="FOA13" s="86"/>
      <c r="FOF13" s="86"/>
      <c r="FOG13" s="86"/>
      <c r="FOH13" s="86"/>
      <c r="FOI13" s="86"/>
      <c r="FOJ13" s="86"/>
      <c r="FOK13" s="86"/>
      <c r="FOL13" s="67"/>
      <c r="FOM13" s="67"/>
      <c r="FON13" s="67"/>
      <c r="FOO13" s="86"/>
      <c r="FOT13" s="86"/>
      <c r="FOU13" s="86"/>
      <c r="FOV13" s="86"/>
      <c r="FOW13" s="86"/>
      <c r="FOX13" s="86"/>
      <c r="FOY13" s="86"/>
      <c r="FOZ13" s="67"/>
      <c r="FPA13" s="67"/>
      <c r="FPB13" s="67"/>
      <c r="FPC13" s="86"/>
      <c r="FPH13" s="86"/>
      <c r="FPI13" s="86"/>
      <c r="FPJ13" s="86"/>
      <c r="FPK13" s="86"/>
      <c r="FPL13" s="86"/>
      <c r="FPM13" s="86"/>
      <c r="FPN13" s="67"/>
      <c r="FPO13" s="67"/>
      <c r="FPP13" s="67"/>
      <c r="FPQ13" s="86"/>
      <c r="FPV13" s="86"/>
      <c r="FPW13" s="86"/>
      <c r="FPX13" s="86"/>
      <c r="FPY13" s="86"/>
      <c r="FPZ13" s="86"/>
      <c r="FQA13" s="86"/>
      <c r="FQB13" s="67"/>
      <c r="FQC13" s="67"/>
      <c r="FQD13" s="67"/>
      <c r="FQE13" s="86"/>
      <c r="FQJ13" s="86"/>
      <c r="FQK13" s="86"/>
      <c r="FQL13" s="86"/>
      <c r="FQM13" s="86"/>
      <c r="FQN13" s="86"/>
      <c r="FQO13" s="86"/>
      <c r="FQP13" s="67"/>
      <c r="FQQ13" s="67"/>
      <c r="FQR13" s="67"/>
      <c r="FQS13" s="86"/>
      <c r="FQX13" s="86"/>
      <c r="FQY13" s="86"/>
      <c r="FQZ13" s="86"/>
      <c r="FRA13" s="86"/>
      <c r="FRB13" s="86"/>
      <c r="FRC13" s="86"/>
      <c r="FRD13" s="67"/>
      <c r="FRE13" s="67"/>
      <c r="FRF13" s="67"/>
      <c r="FRG13" s="86"/>
      <c r="FRL13" s="86"/>
      <c r="FRM13" s="86"/>
      <c r="FRN13" s="86"/>
      <c r="FRO13" s="86"/>
      <c r="FRP13" s="86"/>
      <c r="FRQ13" s="86"/>
      <c r="FRR13" s="67"/>
      <c r="FRS13" s="67"/>
      <c r="FRT13" s="67"/>
      <c r="FRU13" s="86"/>
      <c r="FRZ13" s="86"/>
      <c r="FSA13" s="86"/>
      <c r="FSB13" s="86"/>
      <c r="FSC13" s="86"/>
      <c r="FSD13" s="86"/>
      <c r="FSE13" s="86"/>
      <c r="FSF13" s="67"/>
      <c r="FSG13" s="67"/>
      <c r="FSH13" s="67"/>
      <c r="FSI13" s="86"/>
      <c r="FSN13" s="86"/>
      <c r="FSO13" s="86"/>
      <c r="FSP13" s="86"/>
      <c r="FSQ13" s="86"/>
      <c r="FSR13" s="86"/>
      <c r="FSS13" s="86"/>
      <c r="FST13" s="67"/>
      <c r="FSU13" s="67"/>
      <c r="FSV13" s="67"/>
      <c r="FSW13" s="86"/>
      <c r="FTB13" s="86"/>
      <c r="FTC13" s="86"/>
      <c r="FTD13" s="86"/>
      <c r="FTE13" s="86"/>
      <c r="FTF13" s="86"/>
      <c r="FTG13" s="86"/>
      <c r="FTH13" s="67"/>
      <c r="FTI13" s="67"/>
      <c r="FTJ13" s="67"/>
      <c r="FTK13" s="86"/>
      <c r="FTP13" s="86"/>
      <c r="FTQ13" s="86"/>
      <c r="FTR13" s="86"/>
      <c r="FTS13" s="86"/>
      <c r="FTT13" s="86"/>
      <c r="FTU13" s="86"/>
      <c r="FTV13" s="67"/>
      <c r="FTW13" s="67"/>
      <c r="FTX13" s="67"/>
      <c r="FTY13" s="86"/>
      <c r="FUD13" s="86"/>
      <c r="FUE13" s="86"/>
      <c r="FUF13" s="86"/>
      <c r="FUG13" s="86"/>
      <c r="FUH13" s="86"/>
      <c r="FUI13" s="86"/>
      <c r="FUJ13" s="67"/>
      <c r="FUK13" s="67"/>
      <c r="FUL13" s="67"/>
      <c r="FUM13" s="86"/>
      <c r="FUR13" s="86"/>
      <c r="FUS13" s="86"/>
      <c r="FUT13" s="86"/>
      <c r="FUU13" s="86"/>
      <c r="FUV13" s="86"/>
      <c r="FUW13" s="86"/>
      <c r="FUX13" s="67"/>
      <c r="FUY13" s="67"/>
      <c r="FUZ13" s="67"/>
      <c r="FVA13" s="86"/>
      <c r="FVF13" s="86"/>
      <c r="FVG13" s="86"/>
      <c r="FVH13" s="86"/>
      <c r="FVI13" s="86"/>
      <c r="FVJ13" s="86"/>
      <c r="FVK13" s="86"/>
      <c r="FVL13" s="67"/>
      <c r="FVM13" s="67"/>
      <c r="FVN13" s="67"/>
      <c r="FVO13" s="86"/>
      <c r="FVT13" s="86"/>
      <c r="FVU13" s="86"/>
      <c r="FVV13" s="86"/>
      <c r="FVW13" s="86"/>
      <c r="FVX13" s="86"/>
      <c r="FVY13" s="86"/>
      <c r="FVZ13" s="67"/>
      <c r="FWA13" s="67"/>
      <c r="FWB13" s="67"/>
      <c r="FWC13" s="86"/>
      <c r="FWH13" s="86"/>
      <c r="FWI13" s="86"/>
      <c r="FWJ13" s="86"/>
      <c r="FWK13" s="86"/>
      <c r="FWL13" s="86"/>
      <c r="FWM13" s="86"/>
      <c r="FWN13" s="67"/>
      <c r="FWO13" s="67"/>
      <c r="FWP13" s="67"/>
      <c r="FWQ13" s="86"/>
      <c r="FWV13" s="86"/>
      <c r="FWW13" s="86"/>
      <c r="FWX13" s="86"/>
      <c r="FWY13" s="86"/>
      <c r="FWZ13" s="86"/>
      <c r="FXA13" s="86"/>
      <c r="FXB13" s="67"/>
      <c r="FXC13" s="67"/>
      <c r="FXD13" s="67"/>
      <c r="FXE13" s="86"/>
      <c r="FXJ13" s="86"/>
      <c r="FXK13" s="86"/>
      <c r="FXL13" s="86"/>
      <c r="FXM13" s="86"/>
      <c r="FXN13" s="86"/>
      <c r="FXO13" s="86"/>
      <c r="FXP13" s="67"/>
      <c r="FXQ13" s="67"/>
      <c r="FXR13" s="67"/>
      <c r="FXS13" s="86"/>
      <c r="FXX13" s="86"/>
      <c r="FXY13" s="86"/>
      <c r="FXZ13" s="86"/>
      <c r="FYA13" s="86"/>
      <c r="FYB13" s="86"/>
      <c r="FYC13" s="86"/>
      <c r="FYD13" s="67"/>
      <c r="FYE13" s="67"/>
      <c r="FYF13" s="67"/>
      <c r="FYG13" s="86"/>
      <c r="FYL13" s="86"/>
      <c r="FYM13" s="86"/>
      <c r="FYN13" s="86"/>
      <c r="FYO13" s="86"/>
      <c r="FYP13" s="86"/>
      <c r="FYQ13" s="86"/>
      <c r="FYR13" s="67"/>
      <c r="FYS13" s="67"/>
      <c r="FYT13" s="67"/>
      <c r="FYU13" s="86"/>
      <c r="FYZ13" s="86"/>
      <c r="FZA13" s="86"/>
      <c r="FZB13" s="86"/>
      <c r="FZC13" s="86"/>
      <c r="FZD13" s="86"/>
      <c r="FZE13" s="86"/>
      <c r="FZF13" s="67"/>
      <c r="FZG13" s="67"/>
      <c r="FZH13" s="67"/>
      <c r="FZI13" s="86"/>
      <c r="FZN13" s="86"/>
      <c r="FZO13" s="86"/>
      <c r="FZP13" s="86"/>
      <c r="FZQ13" s="86"/>
      <c r="FZR13" s="86"/>
      <c r="FZS13" s="86"/>
      <c r="FZT13" s="67"/>
      <c r="FZU13" s="67"/>
      <c r="FZV13" s="67"/>
      <c r="FZW13" s="86"/>
      <c r="GAB13" s="86"/>
      <c r="GAC13" s="86"/>
      <c r="GAD13" s="86"/>
      <c r="GAE13" s="86"/>
      <c r="GAF13" s="86"/>
      <c r="GAG13" s="86"/>
      <c r="GAH13" s="67"/>
      <c r="GAI13" s="67"/>
      <c r="GAJ13" s="67"/>
      <c r="GAK13" s="86"/>
      <c r="GAP13" s="86"/>
      <c r="GAQ13" s="86"/>
      <c r="GAR13" s="86"/>
      <c r="GAS13" s="86"/>
      <c r="GAT13" s="86"/>
      <c r="GAU13" s="86"/>
      <c r="GAV13" s="67"/>
      <c r="GAW13" s="67"/>
      <c r="GAX13" s="67"/>
      <c r="GAY13" s="86"/>
      <c r="GBD13" s="86"/>
      <c r="GBE13" s="86"/>
      <c r="GBF13" s="86"/>
      <c r="GBG13" s="86"/>
      <c r="GBH13" s="86"/>
      <c r="GBI13" s="86"/>
      <c r="GBJ13" s="67"/>
      <c r="GBK13" s="67"/>
      <c r="GBL13" s="67"/>
      <c r="GBM13" s="86"/>
      <c r="GBR13" s="86"/>
      <c r="GBS13" s="86"/>
      <c r="GBT13" s="86"/>
      <c r="GBU13" s="86"/>
      <c r="GBV13" s="86"/>
      <c r="GBW13" s="86"/>
      <c r="GBX13" s="67"/>
      <c r="GBY13" s="67"/>
      <c r="GBZ13" s="67"/>
      <c r="GCA13" s="86"/>
      <c r="GCF13" s="86"/>
      <c r="GCG13" s="86"/>
      <c r="GCH13" s="86"/>
      <c r="GCI13" s="86"/>
      <c r="GCJ13" s="86"/>
      <c r="GCK13" s="86"/>
      <c r="GCL13" s="67"/>
      <c r="GCM13" s="67"/>
      <c r="GCN13" s="67"/>
      <c r="GCO13" s="86"/>
      <c r="GCT13" s="86"/>
      <c r="GCU13" s="86"/>
      <c r="GCV13" s="86"/>
      <c r="GCW13" s="86"/>
      <c r="GCX13" s="86"/>
      <c r="GCY13" s="86"/>
      <c r="GCZ13" s="67"/>
      <c r="GDA13" s="67"/>
      <c r="GDB13" s="67"/>
      <c r="GDC13" s="86"/>
      <c r="GDH13" s="86"/>
      <c r="GDI13" s="86"/>
      <c r="GDJ13" s="86"/>
      <c r="GDK13" s="86"/>
      <c r="GDL13" s="86"/>
      <c r="GDM13" s="86"/>
      <c r="GDN13" s="67"/>
      <c r="GDO13" s="67"/>
      <c r="GDP13" s="67"/>
      <c r="GDQ13" s="86"/>
      <c r="GDV13" s="86"/>
      <c r="GDW13" s="86"/>
      <c r="GDX13" s="86"/>
      <c r="GDY13" s="86"/>
      <c r="GDZ13" s="86"/>
      <c r="GEA13" s="86"/>
      <c r="GEB13" s="67"/>
      <c r="GEC13" s="67"/>
      <c r="GED13" s="67"/>
      <c r="GEE13" s="86"/>
      <c r="GEJ13" s="86"/>
      <c r="GEK13" s="86"/>
      <c r="GEL13" s="86"/>
      <c r="GEM13" s="86"/>
      <c r="GEN13" s="86"/>
      <c r="GEO13" s="86"/>
      <c r="GEP13" s="67"/>
      <c r="GEQ13" s="67"/>
      <c r="GER13" s="67"/>
      <c r="GES13" s="86"/>
      <c r="GEX13" s="86"/>
      <c r="GEY13" s="86"/>
      <c r="GEZ13" s="86"/>
      <c r="GFA13" s="86"/>
      <c r="GFB13" s="86"/>
      <c r="GFC13" s="86"/>
      <c r="GFD13" s="67"/>
      <c r="GFE13" s="67"/>
      <c r="GFF13" s="67"/>
      <c r="GFG13" s="86"/>
      <c r="GFL13" s="86"/>
      <c r="GFM13" s="86"/>
      <c r="GFN13" s="86"/>
      <c r="GFO13" s="86"/>
      <c r="GFP13" s="86"/>
      <c r="GFQ13" s="86"/>
      <c r="GFR13" s="67"/>
      <c r="GFS13" s="67"/>
      <c r="GFT13" s="67"/>
      <c r="GFU13" s="86"/>
      <c r="GFZ13" s="86"/>
      <c r="GGA13" s="86"/>
      <c r="GGB13" s="86"/>
      <c r="GGC13" s="86"/>
      <c r="GGD13" s="86"/>
      <c r="GGE13" s="86"/>
      <c r="GGF13" s="67"/>
      <c r="GGG13" s="67"/>
      <c r="GGH13" s="67"/>
      <c r="GGI13" s="86"/>
      <c r="GGN13" s="86"/>
      <c r="GGO13" s="86"/>
      <c r="GGP13" s="86"/>
      <c r="GGQ13" s="86"/>
      <c r="GGR13" s="86"/>
      <c r="GGS13" s="86"/>
      <c r="GGT13" s="67"/>
      <c r="GGU13" s="67"/>
      <c r="GGV13" s="67"/>
      <c r="GGW13" s="86"/>
      <c r="GHB13" s="86"/>
      <c r="GHC13" s="86"/>
      <c r="GHD13" s="86"/>
      <c r="GHE13" s="86"/>
      <c r="GHF13" s="86"/>
      <c r="GHG13" s="86"/>
      <c r="GHH13" s="67"/>
      <c r="GHI13" s="67"/>
      <c r="GHJ13" s="67"/>
      <c r="GHK13" s="86"/>
      <c r="GHP13" s="86"/>
      <c r="GHQ13" s="86"/>
      <c r="GHR13" s="86"/>
      <c r="GHS13" s="86"/>
      <c r="GHT13" s="86"/>
      <c r="GHU13" s="86"/>
      <c r="GHV13" s="67"/>
      <c r="GHW13" s="67"/>
      <c r="GHX13" s="67"/>
      <c r="GHY13" s="86"/>
      <c r="GID13" s="86"/>
      <c r="GIE13" s="86"/>
      <c r="GIF13" s="86"/>
      <c r="GIG13" s="86"/>
      <c r="GIH13" s="86"/>
      <c r="GII13" s="86"/>
      <c r="GIJ13" s="67"/>
      <c r="GIK13" s="67"/>
      <c r="GIL13" s="67"/>
      <c r="GIM13" s="86"/>
      <c r="GIR13" s="86"/>
      <c r="GIS13" s="86"/>
      <c r="GIT13" s="86"/>
      <c r="GIU13" s="86"/>
      <c r="GIV13" s="86"/>
      <c r="GIW13" s="86"/>
      <c r="GIX13" s="67"/>
      <c r="GIY13" s="67"/>
      <c r="GIZ13" s="67"/>
      <c r="GJA13" s="86"/>
      <c r="GJF13" s="86"/>
      <c r="GJG13" s="86"/>
      <c r="GJH13" s="86"/>
      <c r="GJI13" s="86"/>
      <c r="GJJ13" s="86"/>
      <c r="GJK13" s="86"/>
      <c r="GJL13" s="67"/>
      <c r="GJM13" s="67"/>
      <c r="GJN13" s="67"/>
      <c r="GJO13" s="86"/>
      <c r="GJT13" s="86"/>
      <c r="GJU13" s="86"/>
      <c r="GJV13" s="86"/>
      <c r="GJW13" s="86"/>
      <c r="GJX13" s="86"/>
      <c r="GJY13" s="86"/>
      <c r="GJZ13" s="67"/>
      <c r="GKA13" s="67"/>
      <c r="GKB13" s="67"/>
      <c r="GKC13" s="86"/>
      <c r="GKH13" s="86"/>
      <c r="GKI13" s="86"/>
      <c r="GKJ13" s="86"/>
      <c r="GKK13" s="86"/>
      <c r="GKL13" s="86"/>
      <c r="GKM13" s="86"/>
      <c r="GKN13" s="67"/>
      <c r="GKO13" s="67"/>
      <c r="GKP13" s="67"/>
      <c r="GKQ13" s="86"/>
      <c r="GKV13" s="86"/>
      <c r="GKW13" s="86"/>
      <c r="GKX13" s="86"/>
      <c r="GKY13" s="86"/>
      <c r="GKZ13" s="86"/>
      <c r="GLA13" s="86"/>
      <c r="GLB13" s="67"/>
      <c r="GLC13" s="67"/>
      <c r="GLD13" s="67"/>
      <c r="GLE13" s="86"/>
      <c r="GLJ13" s="86"/>
      <c r="GLK13" s="86"/>
      <c r="GLL13" s="86"/>
      <c r="GLM13" s="86"/>
      <c r="GLN13" s="86"/>
      <c r="GLO13" s="86"/>
      <c r="GLP13" s="67"/>
      <c r="GLQ13" s="67"/>
      <c r="GLR13" s="67"/>
      <c r="GLS13" s="86"/>
      <c r="GLX13" s="86"/>
      <c r="GLY13" s="86"/>
      <c r="GLZ13" s="86"/>
      <c r="GMA13" s="86"/>
      <c r="GMB13" s="86"/>
      <c r="GMC13" s="86"/>
      <c r="GMD13" s="67"/>
      <c r="GME13" s="67"/>
      <c r="GMF13" s="67"/>
      <c r="GMG13" s="86"/>
      <c r="GML13" s="86"/>
      <c r="GMM13" s="86"/>
      <c r="GMN13" s="86"/>
      <c r="GMO13" s="86"/>
      <c r="GMP13" s="86"/>
      <c r="GMQ13" s="86"/>
      <c r="GMR13" s="67"/>
      <c r="GMS13" s="67"/>
      <c r="GMT13" s="67"/>
      <c r="GMU13" s="86"/>
      <c r="GMZ13" s="86"/>
      <c r="GNA13" s="86"/>
      <c r="GNB13" s="86"/>
      <c r="GNC13" s="86"/>
      <c r="GND13" s="86"/>
      <c r="GNE13" s="86"/>
      <c r="GNF13" s="67"/>
      <c r="GNG13" s="67"/>
      <c r="GNH13" s="67"/>
      <c r="GNI13" s="86"/>
      <c r="GNN13" s="86"/>
      <c r="GNO13" s="86"/>
      <c r="GNP13" s="86"/>
      <c r="GNQ13" s="86"/>
      <c r="GNR13" s="86"/>
      <c r="GNS13" s="86"/>
      <c r="GNT13" s="67"/>
      <c r="GNU13" s="67"/>
      <c r="GNV13" s="67"/>
      <c r="GNW13" s="86"/>
      <c r="GOB13" s="86"/>
      <c r="GOC13" s="86"/>
      <c r="GOD13" s="86"/>
      <c r="GOE13" s="86"/>
      <c r="GOF13" s="86"/>
      <c r="GOG13" s="86"/>
      <c r="GOH13" s="67"/>
      <c r="GOI13" s="67"/>
      <c r="GOJ13" s="67"/>
      <c r="GOK13" s="86"/>
      <c r="GOP13" s="86"/>
      <c r="GOQ13" s="86"/>
      <c r="GOR13" s="86"/>
      <c r="GOS13" s="86"/>
      <c r="GOT13" s="86"/>
      <c r="GOU13" s="86"/>
      <c r="GOV13" s="67"/>
      <c r="GOW13" s="67"/>
      <c r="GOX13" s="67"/>
      <c r="GOY13" s="86"/>
      <c r="GPD13" s="86"/>
      <c r="GPE13" s="86"/>
      <c r="GPF13" s="86"/>
      <c r="GPG13" s="86"/>
      <c r="GPH13" s="86"/>
      <c r="GPI13" s="86"/>
      <c r="GPJ13" s="67"/>
      <c r="GPK13" s="67"/>
      <c r="GPL13" s="67"/>
      <c r="GPM13" s="86"/>
      <c r="GPR13" s="86"/>
      <c r="GPS13" s="86"/>
      <c r="GPT13" s="86"/>
      <c r="GPU13" s="86"/>
      <c r="GPV13" s="86"/>
      <c r="GPW13" s="86"/>
      <c r="GPX13" s="67"/>
      <c r="GPY13" s="67"/>
      <c r="GPZ13" s="67"/>
      <c r="GQA13" s="86"/>
      <c r="GQF13" s="86"/>
      <c r="GQG13" s="86"/>
      <c r="GQH13" s="86"/>
      <c r="GQI13" s="86"/>
      <c r="GQJ13" s="86"/>
      <c r="GQK13" s="86"/>
      <c r="GQL13" s="67"/>
      <c r="GQM13" s="67"/>
      <c r="GQN13" s="67"/>
      <c r="GQO13" s="86"/>
      <c r="GQT13" s="86"/>
      <c r="GQU13" s="86"/>
      <c r="GQV13" s="86"/>
      <c r="GQW13" s="86"/>
      <c r="GQX13" s="86"/>
      <c r="GQY13" s="86"/>
      <c r="GQZ13" s="67"/>
      <c r="GRA13" s="67"/>
      <c r="GRB13" s="67"/>
      <c r="GRC13" s="86"/>
      <c r="GRH13" s="86"/>
      <c r="GRI13" s="86"/>
      <c r="GRJ13" s="86"/>
      <c r="GRK13" s="86"/>
      <c r="GRL13" s="86"/>
      <c r="GRM13" s="86"/>
      <c r="GRN13" s="67"/>
      <c r="GRO13" s="67"/>
      <c r="GRP13" s="67"/>
      <c r="GRQ13" s="86"/>
      <c r="GRV13" s="86"/>
      <c r="GRW13" s="86"/>
      <c r="GRX13" s="86"/>
      <c r="GRY13" s="86"/>
      <c r="GRZ13" s="86"/>
      <c r="GSA13" s="86"/>
      <c r="GSB13" s="67"/>
      <c r="GSC13" s="67"/>
      <c r="GSD13" s="67"/>
      <c r="GSE13" s="86"/>
      <c r="GSJ13" s="86"/>
      <c r="GSK13" s="86"/>
      <c r="GSL13" s="86"/>
      <c r="GSM13" s="86"/>
      <c r="GSN13" s="86"/>
      <c r="GSO13" s="86"/>
      <c r="GSP13" s="67"/>
      <c r="GSQ13" s="67"/>
      <c r="GSR13" s="67"/>
      <c r="GSS13" s="86"/>
      <c r="GSX13" s="86"/>
      <c r="GSY13" s="86"/>
      <c r="GSZ13" s="86"/>
      <c r="GTA13" s="86"/>
      <c r="GTB13" s="86"/>
      <c r="GTC13" s="86"/>
      <c r="GTD13" s="67"/>
      <c r="GTE13" s="67"/>
      <c r="GTF13" s="67"/>
      <c r="GTG13" s="86"/>
      <c r="GTL13" s="86"/>
      <c r="GTM13" s="86"/>
      <c r="GTN13" s="86"/>
      <c r="GTO13" s="86"/>
      <c r="GTP13" s="86"/>
      <c r="GTQ13" s="86"/>
      <c r="GTR13" s="67"/>
      <c r="GTS13" s="67"/>
      <c r="GTT13" s="67"/>
      <c r="GTU13" s="86"/>
      <c r="GTZ13" s="86"/>
      <c r="GUA13" s="86"/>
      <c r="GUB13" s="86"/>
      <c r="GUC13" s="86"/>
      <c r="GUD13" s="86"/>
      <c r="GUE13" s="86"/>
      <c r="GUF13" s="67"/>
      <c r="GUG13" s="67"/>
      <c r="GUH13" s="67"/>
      <c r="GUI13" s="86"/>
      <c r="GUN13" s="86"/>
      <c r="GUO13" s="86"/>
      <c r="GUP13" s="86"/>
      <c r="GUQ13" s="86"/>
      <c r="GUR13" s="86"/>
      <c r="GUS13" s="86"/>
      <c r="GUT13" s="67"/>
      <c r="GUU13" s="67"/>
      <c r="GUV13" s="67"/>
      <c r="GUW13" s="86"/>
      <c r="GVB13" s="86"/>
      <c r="GVC13" s="86"/>
      <c r="GVD13" s="86"/>
      <c r="GVE13" s="86"/>
      <c r="GVF13" s="86"/>
      <c r="GVG13" s="86"/>
      <c r="GVH13" s="67"/>
      <c r="GVI13" s="67"/>
      <c r="GVJ13" s="67"/>
      <c r="GVK13" s="86"/>
      <c r="GVP13" s="86"/>
      <c r="GVQ13" s="86"/>
      <c r="GVR13" s="86"/>
      <c r="GVS13" s="86"/>
      <c r="GVT13" s="86"/>
      <c r="GVU13" s="86"/>
      <c r="GVV13" s="67"/>
      <c r="GVW13" s="67"/>
      <c r="GVX13" s="67"/>
      <c r="GVY13" s="86"/>
      <c r="GWD13" s="86"/>
      <c r="GWE13" s="86"/>
      <c r="GWF13" s="86"/>
      <c r="GWG13" s="86"/>
      <c r="GWH13" s="86"/>
      <c r="GWI13" s="86"/>
      <c r="GWJ13" s="67"/>
      <c r="GWK13" s="67"/>
      <c r="GWL13" s="67"/>
      <c r="GWM13" s="86"/>
      <c r="GWR13" s="86"/>
      <c r="GWS13" s="86"/>
      <c r="GWT13" s="86"/>
      <c r="GWU13" s="86"/>
      <c r="GWV13" s="86"/>
      <c r="GWW13" s="86"/>
      <c r="GWX13" s="67"/>
      <c r="GWY13" s="67"/>
      <c r="GWZ13" s="67"/>
      <c r="GXA13" s="86"/>
      <c r="GXF13" s="86"/>
      <c r="GXG13" s="86"/>
      <c r="GXH13" s="86"/>
      <c r="GXI13" s="86"/>
      <c r="GXJ13" s="86"/>
      <c r="GXK13" s="86"/>
      <c r="GXL13" s="67"/>
      <c r="GXM13" s="67"/>
      <c r="GXN13" s="67"/>
      <c r="GXO13" s="86"/>
      <c r="GXT13" s="86"/>
      <c r="GXU13" s="86"/>
      <c r="GXV13" s="86"/>
      <c r="GXW13" s="86"/>
      <c r="GXX13" s="86"/>
      <c r="GXY13" s="86"/>
      <c r="GXZ13" s="67"/>
      <c r="GYA13" s="67"/>
      <c r="GYB13" s="67"/>
      <c r="GYC13" s="86"/>
      <c r="GYH13" s="86"/>
      <c r="GYI13" s="86"/>
      <c r="GYJ13" s="86"/>
      <c r="GYK13" s="86"/>
      <c r="GYL13" s="86"/>
      <c r="GYM13" s="86"/>
      <c r="GYN13" s="67"/>
      <c r="GYO13" s="67"/>
      <c r="GYP13" s="67"/>
      <c r="GYQ13" s="86"/>
      <c r="GYV13" s="86"/>
      <c r="GYW13" s="86"/>
      <c r="GYX13" s="86"/>
      <c r="GYY13" s="86"/>
      <c r="GYZ13" s="86"/>
      <c r="GZA13" s="86"/>
      <c r="GZB13" s="67"/>
      <c r="GZC13" s="67"/>
      <c r="GZD13" s="67"/>
      <c r="GZE13" s="86"/>
      <c r="GZJ13" s="86"/>
      <c r="GZK13" s="86"/>
      <c r="GZL13" s="86"/>
      <c r="GZM13" s="86"/>
      <c r="GZN13" s="86"/>
      <c r="GZO13" s="86"/>
      <c r="GZP13" s="67"/>
      <c r="GZQ13" s="67"/>
      <c r="GZR13" s="67"/>
      <c r="GZS13" s="86"/>
      <c r="GZX13" s="86"/>
      <c r="GZY13" s="86"/>
      <c r="GZZ13" s="86"/>
      <c r="HAA13" s="86"/>
      <c r="HAB13" s="86"/>
      <c r="HAC13" s="86"/>
      <c r="HAD13" s="67"/>
      <c r="HAE13" s="67"/>
      <c r="HAF13" s="67"/>
      <c r="HAG13" s="86"/>
      <c r="HAL13" s="86"/>
      <c r="HAM13" s="86"/>
      <c r="HAN13" s="86"/>
      <c r="HAO13" s="86"/>
      <c r="HAP13" s="86"/>
      <c r="HAQ13" s="86"/>
      <c r="HAR13" s="67"/>
      <c r="HAS13" s="67"/>
      <c r="HAT13" s="67"/>
      <c r="HAU13" s="86"/>
      <c r="HAZ13" s="86"/>
      <c r="HBA13" s="86"/>
      <c r="HBB13" s="86"/>
      <c r="HBC13" s="86"/>
      <c r="HBD13" s="86"/>
      <c r="HBE13" s="86"/>
      <c r="HBF13" s="67"/>
      <c r="HBG13" s="67"/>
      <c r="HBH13" s="67"/>
      <c r="HBI13" s="86"/>
      <c r="HBN13" s="86"/>
      <c r="HBO13" s="86"/>
      <c r="HBP13" s="86"/>
      <c r="HBQ13" s="86"/>
      <c r="HBR13" s="86"/>
      <c r="HBS13" s="86"/>
      <c r="HBT13" s="67"/>
      <c r="HBU13" s="67"/>
      <c r="HBV13" s="67"/>
      <c r="HBW13" s="86"/>
      <c r="HCB13" s="86"/>
      <c r="HCC13" s="86"/>
      <c r="HCD13" s="86"/>
      <c r="HCE13" s="86"/>
      <c r="HCF13" s="86"/>
      <c r="HCG13" s="86"/>
      <c r="HCH13" s="67"/>
      <c r="HCI13" s="67"/>
      <c r="HCJ13" s="67"/>
      <c r="HCK13" s="86"/>
      <c r="HCP13" s="86"/>
      <c r="HCQ13" s="86"/>
      <c r="HCR13" s="86"/>
      <c r="HCS13" s="86"/>
      <c r="HCT13" s="86"/>
      <c r="HCU13" s="86"/>
      <c r="HCV13" s="67"/>
      <c r="HCW13" s="67"/>
      <c r="HCX13" s="67"/>
      <c r="HCY13" s="86"/>
      <c r="HDD13" s="86"/>
      <c r="HDE13" s="86"/>
      <c r="HDF13" s="86"/>
      <c r="HDG13" s="86"/>
      <c r="HDH13" s="86"/>
      <c r="HDI13" s="86"/>
      <c r="HDJ13" s="67"/>
      <c r="HDK13" s="67"/>
      <c r="HDL13" s="67"/>
      <c r="HDM13" s="86"/>
      <c r="HDR13" s="86"/>
      <c r="HDS13" s="86"/>
      <c r="HDT13" s="86"/>
      <c r="HDU13" s="86"/>
      <c r="HDV13" s="86"/>
      <c r="HDW13" s="86"/>
      <c r="HDX13" s="67"/>
      <c r="HDY13" s="67"/>
      <c r="HDZ13" s="67"/>
      <c r="HEA13" s="86"/>
      <c r="HEF13" s="86"/>
      <c r="HEG13" s="86"/>
      <c r="HEH13" s="86"/>
      <c r="HEI13" s="86"/>
      <c r="HEJ13" s="86"/>
      <c r="HEK13" s="86"/>
      <c r="HEL13" s="67"/>
      <c r="HEM13" s="67"/>
      <c r="HEN13" s="67"/>
      <c r="HEO13" s="86"/>
      <c r="HET13" s="86"/>
      <c r="HEU13" s="86"/>
      <c r="HEV13" s="86"/>
      <c r="HEW13" s="86"/>
      <c r="HEX13" s="86"/>
      <c r="HEY13" s="86"/>
      <c r="HEZ13" s="67"/>
      <c r="HFA13" s="67"/>
      <c r="HFB13" s="67"/>
      <c r="HFC13" s="86"/>
      <c r="HFH13" s="86"/>
      <c r="HFI13" s="86"/>
      <c r="HFJ13" s="86"/>
      <c r="HFK13" s="86"/>
      <c r="HFL13" s="86"/>
      <c r="HFM13" s="86"/>
      <c r="HFN13" s="67"/>
      <c r="HFO13" s="67"/>
      <c r="HFP13" s="67"/>
      <c r="HFQ13" s="86"/>
      <c r="HFV13" s="86"/>
      <c r="HFW13" s="86"/>
      <c r="HFX13" s="86"/>
      <c r="HFY13" s="86"/>
      <c r="HFZ13" s="86"/>
      <c r="HGA13" s="86"/>
      <c r="HGB13" s="67"/>
      <c r="HGC13" s="67"/>
      <c r="HGD13" s="67"/>
      <c r="HGE13" s="86"/>
      <c r="HGJ13" s="86"/>
      <c r="HGK13" s="86"/>
      <c r="HGL13" s="86"/>
      <c r="HGM13" s="86"/>
      <c r="HGN13" s="86"/>
      <c r="HGO13" s="86"/>
      <c r="HGP13" s="67"/>
      <c r="HGQ13" s="67"/>
      <c r="HGR13" s="67"/>
      <c r="HGS13" s="86"/>
      <c r="HGX13" s="86"/>
      <c r="HGY13" s="86"/>
      <c r="HGZ13" s="86"/>
      <c r="HHA13" s="86"/>
      <c r="HHB13" s="86"/>
      <c r="HHC13" s="86"/>
      <c r="HHD13" s="67"/>
      <c r="HHE13" s="67"/>
      <c r="HHF13" s="67"/>
      <c r="HHG13" s="86"/>
      <c r="HHL13" s="86"/>
      <c r="HHM13" s="86"/>
      <c r="HHN13" s="86"/>
      <c r="HHO13" s="86"/>
      <c r="HHP13" s="86"/>
      <c r="HHQ13" s="86"/>
      <c r="HHR13" s="67"/>
      <c r="HHS13" s="67"/>
      <c r="HHT13" s="67"/>
      <c r="HHU13" s="86"/>
      <c r="HHZ13" s="86"/>
      <c r="HIA13" s="86"/>
      <c r="HIB13" s="86"/>
      <c r="HIC13" s="86"/>
      <c r="HID13" s="86"/>
      <c r="HIE13" s="86"/>
      <c r="HIF13" s="67"/>
      <c r="HIG13" s="67"/>
      <c r="HIH13" s="67"/>
      <c r="HII13" s="86"/>
      <c r="HIN13" s="86"/>
      <c r="HIO13" s="86"/>
      <c r="HIP13" s="86"/>
      <c r="HIQ13" s="86"/>
      <c r="HIR13" s="86"/>
      <c r="HIS13" s="86"/>
      <c r="HIT13" s="67"/>
      <c r="HIU13" s="67"/>
      <c r="HIV13" s="67"/>
      <c r="HIW13" s="86"/>
    </row>
    <row r="14" spans="1:5119 5124:5665" ht="17.25" thickBot="1" x14ac:dyDescent="0.3">
      <c r="N14" s="86"/>
      <c r="O14" s="86" t="s">
        <v>492</v>
      </c>
      <c r="P14" s="86"/>
      <c r="Q14" s="86">
        <v>19</v>
      </c>
      <c r="R14" s="86"/>
      <c r="S14" s="86">
        <v>53</v>
      </c>
      <c r="T14" s="86"/>
      <c r="U14" s="67">
        <v>100</v>
      </c>
      <c r="V14" s="86"/>
      <c r="W14" s="86">
        <v>35.849056603773583</v>
      </c>
      <c r="AB14" s="86"/>
      <c r="AC14" s="86" t="s">
        <v>492</v>
      </c>
      <c r="AD14" s="86"/>
      <c r="AE14" s="86">
        <v>29</v>
      </c>
      <c r="AF14" s="86"/>
      <c r="AG14" s="86">
        <v>53</v>
      </c>
      <c r="AH14" s="86"/>
      <c r="AI14" s="67">
        <v>100</v>
      </c>
      <c r="AJ14" s="86"/>
      <c r="AK14" s="86">
        <v>54.716981132075468</v>
      </c>
      <c r="AP14" s="86"/>
      <c r="AQ14" s="86" t="s">
        <v>492</v>
      </c>
      <c r="AR14" s="86"/>
      <c r="AS14" s="86">
        <v>22</v>
      </c>
      <c r="AT14" s="86"/>
      <c r="AU14" s="86">
        <v>53</v>
      </c>
      <c r="AV14" s="86"/>
      <c r="AW14" s="67">
        <v>100</v>
      </c>
      <c r="AX14" s="86"/>
      <c r="AY14" s="86">
        <v>41.509433962264154</v>
      </c>
      <c r="BD14" s="86"/>
      <c r="BE14" s="86" t="s">
        <v>492</v>
      </c>
      <c r="BF14" s="86"/>
      <c r="BG14" s="86">
        <v>23</v>
      </c>
      <c r="BH14" s="86"/>
      <c r="BI14" s="86">
        <v>53</v>
      </c>
      <c r="BJ14" s="86"/>
      <c r="BK14" s="67">
        <v>100</v>
      </c>
      <c r="BL14" s="86"/>
      <c r="BM14" s="86">
        <v>43.39622641509434</v>
      </c>
      <c r="BN14" s="86"/>
      <c r="BO14" s="86"/>
      <c r="BP14" s="86"/>
      <c r="BQ14" s="86"/>
      <c r="BR14" s="86"/>
      <c r="BS14" s="86" t="s">
        <v>492</v>
      </c>
      <c r="BT14" s="86"/>
      <c r="BU14" s="86">
        <v>30</v>
      </c>
      <c r="BV14" s="86"/>
      <c r="BW14" s="86">
        <v>53</v>
      </c>
      <c r="BX14" s="86"/>
      <c r="BY14" s="67">
        <v>100</v>
      </c>
      <c r="BZ14" s="86"/>
      <c r="CA14" s="86">
        <v>56.60377358490566</v>
      </c>
      <c r="CB14" s="86"/>
      <c r="CC14" s="86"/>
      <c r="CD14" s="86"/>
      <c r="CE14" s="86"/>
      <c r="CF14" s="86"/>
      <c r="CG14" s="86" t="s">
        <v>492</v>
      </c>
      <c r="CH14" s="86"/>
      <c r="CI14" s="86">
        <v>15</v>
      </c>
      <c r="CJ14" s="86"/>
      <c r="CK14" s="86">
        <v>53</v>
      </c>
      <c r="CL14" s="86"/>
      <c r="CM14" s="67">
        <v>100</v>
      </c>
      <c r="CN14" s="86"/>
      <c r="CO14" s="86">
        <v>28.30188679245283</v>
      </c>
      <c r="CP14" s="86"/>
      <c r="CQ14" s="86"/>
      <c r="CR14" s="86"/>
      <c r="CS14" s="86"/>
      <c r="CT14" s="86"/>
      <c r="CU14" s="86" t="s">
        <v>492</v>
      </c>
      <c r="CV14" s="86"/>
      <c r="CW14" s="86">
        <v>18</v>
      </c>
      <c r="CX14" s="86"/>
      <c r="CY14" s="86">
        <v>53</v>
      </c>
      <c r="CZ14" s="86"/>
      <c r="DA14" s="67">
        <v>100</v>
      </c>
      <c r="DB14" s="86"/>
      <c r="DC14" s="86">
        <v>33.962264150943398</v>
      </c>
      <c r="DD14" s="86"/>
      <c r="DE14" s="86"/>
      <c r="DH14" s="86"/>
      <c r="DI14" s="86" t="s">
        <v>492</v>
      </c>
      <c r="DJ14" s="86"/>
      <c r="DK14" s="86">
        <v>16</v>
      </c>
      <c r="DL14" s="86"/>
      <c r="DM14" s="86">
        <v>53</v>
      </c>
      <c r="DN14" s="86"/>
      <c r="DO14" s="67">
        <v>100</v>
      </c>
      <c r="DP14" s="86"/>
      <c r="DQ14" s="86">
        <v>30.188679245283019</v>
      </c>
      <c r="DV14" s="86"/>
      <c r="DW14" s="86" t="s">
        <v>492</v>
      </c>
      <c r="DX14" s="86"/>
      <c r="DY14" s="86">
        <v>26</v>
      </c>
      <c r="DZ14" s="86"/>
      <c r="EA14" s="86">
        <v>53</v>
      </c>
      <c r="EB14" s="86"/>
      <c r="EC14" s="67">
        <v>100</v>
      </c>
      <c r="ED14" s="86"/>
      <c r="EE14" s="86">
        <v>49.056603773584904</v>
      </c>
      <c r="EJ14" s="86"/>
      <c r="EK14" s="86" t="s">
        <v>492</v>
      </c>
      <c r="EL14" s="86"/>
      <c r="EM14" s="86">
        <v>18</v>
      </c>
      <c r="EN14" s="86"/>
      <c r="EO14" s="86">
        <v>53</v>
      </c>
      <c r="EP14" s="86"/>
      <c r="EQ14" s="67">
        <v>100</v>
      </c>
      <c r="ER14" s="86"/>
      <c r="ES14" s="86">
        <v>33.962264150943398</v>
      </c>
      <c r="EX14" s="86"/>
      <c r="EY14" s="86" t="s">
        <v>492</v>
      </c>
      <c r="EZ14" s="86"/>
      <c r="FA14" s="86">
        <v>17</v>
      </c>
      <c r="FB14" s="86"/>
      <c r="FC14" s="86">
        <v>53</v>
      </c>
      <c r="FD14" s="86"/>
      <c r="FE14" s="67">
        <v>100</v>
      </c>
      <c r="FF14" s="86"/>
      <c r="FG14" s="86">
        <v>32.075471698113205</v>
      </c>
      <c r="FL14" s="86"/>
      <c r="FM14" s="86" t="s">
        <v>492</v>
      </c>
      <c r="FN14" s="86"/>
      <c r="FO14" s="86">
        <v>18</v>
      </c>
      <c r="FP14" s="86"/>
      <c r="FQ14" s="86">
        <v>53</v>
      </c>
      <c r="FR14" s="86"/>
      <c r="FS14" s="67">
        <v>100</v>
      </c>
      <c r="FT14" s="86"/>
      <c r="FU14" s="86">
        <v>33.962264150943398</v>
      </c>
      <c r="FZ14" s="86"/>
      <c r="GA14" s="86" t="s">
        <v>492</v>
      </c>
      <c r="GB14" s="86"/>
      <c r="GC14" s="86">
        <v>21</v>
      </c>
      <c r="GD14" s="86"/>
      <c r="GE14" s="86">
        <v>53</v>
      </c>
      <c r="GF14" s="86"/>
      <c r="GG14" s="67">
        <v>100</v>
      </c>
      <c r="GH14" s="86"/>
      <c r="GI14" s="86">
        <v>39.622641509433961</v>
      </c>
      <c r="GN14" s="86"/>
      <c r="GO14" s="86" t="s">
        <v>492</v>
      </c>
      <c r="GP14" s="86"/>
      <c r="GQ14" s="86">
        <v>24</v>
      </c>
      <c r="GR14" s="86"/>
      <c r="GS14" s="86">
        <v>53</v>
      </c>
      <c r="GT14" s="86"/>
      <c r="GU14" s="67">
        <v>100</v>
      </c>
      <c r="GV14" s="86"/>
      <c r="GW14" s="86">
        <v>45.283018867924532</v>
      </c>
      <c r="HB14" s="86"/>
      <c r="HC14" s="86" t="s">
        <v>492</v>
      </c>
      <c r="HD14" s="86"/>
      <c r="HE14" s="86">
        <v>20</v>
      </c>
      <c r="HF14" s="86"/>
      <c r="HG14" s="86">
        <v>53</v>
      </c>
      <c r="HH14" s="86"/>
      <c r="HI14" s="67">
        <v>100</v>
      </c>
      <c r="HJ14" s="86"/>
      <c r="HK14" s="86">
        <v>37.735849056603776</v>
      </c>
      <c r="HP14" s="86"/>
      <c r="HQ14" s="86" t="s">
        <v>492</v>
      </c>
      <c r="HR14" s="86"/>
      <c r="HS14" s="86">
        <v>21</v>
      </c>
      <c r="HT14" s="86"/>
      <c r="HU14" s="86">
        <v>53</v>
      </c>
      <c r="HV14" s="86"/>
      <c r="HW14" s="67">
        <v>100</v>
      </c>
      <c r="HX14" s="86"/>
      <c r="HY14" s="86">
        <v>39.622641509433961</v>
      </c>
      <c r="ID14" s="86"/>
      <c r="IE14" s="86" t="s">
        <v>492</v>
      </c>
      <c r="IF14" s="86"/>
      <c r="IG14" s="86">
        <v>24</v>
      </c>
      <c r="IH14" s="86"/>
      <c r="II14" s="86">
        <v>53</v>
      </c>
      <c r="IJ14" s="86"/>
      <c r="IK14" s="67">
        <v>100</v>
      </c>
      <c r="IL14" s="86"/>
      <c r="IM14" s="86">
        <v>45.283018867924532</v>
      </c>
      <c r="IR14" s="86"/>
      <c r="IS14" s="86" t="s">
        <v>492</v>
      </c>
      <c r="IT14" s="86"/>
      <c r="IU14" s="86">
        <v>22</v>
      </c>
      <c r="IV14" s="86"/>
      <c r="IW14" s="86">
        <v>53</v>
      </c>
      <c r="IX14" s="86"/>
      <c r="IY14" s="67">
        <v>100</v>
      </c>
      <c r="IZ14" s="86"/>
      <c r="JA14" s="86">
        <v>41.509433962264154</v>
      </c>
      <c r="JF14" s="86"/>
      <c r="JG14" s="86" t="s">
        <v>492</v>
      </c>
      <c r="JH14" s="86"/>
      <c r="JI14" s="86">
        <v>31</v>
      </c>
      <c r="JJ14" s="86"/>
      <c r="JK14" s="86">
        <v>53</v>
      </c>
      <c r="JL14" s="86"/>
      <c r="JM14" s="67">
        <v>100</v>
      </c>
      <c r="JN14" s="86"/>
      <c r="JO14" s="86">
        <v>58.490566037735846</v>
      </c>
      <c r="JT14" s="86"/>
      <c r="JU14" s="86" t="s">
        <v>492</v>
      </c>
      <c r="JV14" s="86"/>
      <c r="JW14" s="86">
        <v>21</v>
      </c>
      <c r="JX14" s="86"/>
      <c r="JY14" s="86">
        <v>53</v>
      </c>
      <c r="JZ14" s="86"/>
      <c r="KA14" s="67">
        <v>100</v>
      </c>
      <c r="KB14" s="86"/>
      <c r="KC14" s="86">
        <v>39.622641509433961</v>
      </c>
      <c r="KH14" s="86"/>
      <c r="KI14" s="86" t="s">
        <v>492</v>
      </c>
      <c r="KJ14" s="86"/>
      <c r="KK14" s="86">
        <v>22</v>
      </c>
      <c r="KL14" s="86"/>
      <c r="KM14" s="86">
        <v>53</v>
      </c>
      <c r="KN14" s="86"/>
      <c r="KO14" s="67">
        <v>100</v>
      </c>
      <c r="KP14" s="86"/>
      <c r="KQ14" s="86">
        <v>41.509433962264154</v>
      </c>
      <c r="KV14" s="86"/>
      <c r="KW14" s="86" t="s">
        <v>492</v>
      </c>
      <c r="KX14" s="86"/>
      <c r="KY14" s="86">
        <v>16</v>
      </c>
      <c r="KZ14" s="86"/>
      <c r="LA14" s="86">
        <v>53</v>
      </c>
      <c r="LB14" s="86"/>
      <c r="LC14" s="67">
        <v>100</v>
      </c>
      <c r="LD14" s="86"/>
      <c r="LE14" s="86">
        <v>30.188679245283019</v>
      </c>
      <c r="LJ14" s="86"/>
      <c r="LK14" s="86" t="s">
        <v>492</v>
      </c>
      <c r="LL14" s="86"/>
      <c r="LM14" s="86">
        <v>27</v>
      </c>
      <c r="LN14" s="86"/>
      <c r="LO14" s="86">
        <v>53</v>
      </c>
      <c r="LP14" s="86"/>
      <c r="LQ14" s="67">
        <v>100</v>
      </c>
      <c r="LR14" s="86"/>
      <c r="LS14" s="86">
        <v>50.943396226415096</v>
      </c>
      <c r="LX14" s="86"/>
      <c r="LY14" s="86" t="s">
        <v>492</v>
      </c>
      <c r="LZ14" s="86"/>
      <c r="MA14" s="86">
        <v>11</v>
      </c>
      <c r="MB14" s="86"/>
      <c r="MC14" s="86">
        <v>53</v>
      </c>
      <c r="MD14" s="86"/>
      <c r="ME14" s="67">
        <v>100</v>
      </c>
      <c r="MF14" s="86"/>
      <c r="MG14" s="86">
        <v>20.754716981132077</v>
      </c>
      <c r="ML14" s="86"/>
      <c r="MM14" s="86" t="s">
        <v>492</v>
      </c>
      <c r="MN14" s="86"/>
      <c r="MO14" s="86">
        <v>19</v>
      </c>
      <c r="MP14" s="86"/>
      <c r="MQ14" s="86">
        <v>53</v>
      </c>
      <c r="MR14" s="86"/>
      <c r="MS14" s="67">
        <v>100</v>
      </c>
      <c r="MT14" s="86"/>
      <c r="MU14" s="86">
        <v>35.849056603773583</v>
      </c>
      <c r="MZ14" s="86"/>
      <c r="NA14" s="86" t="s">
        <v>492</v>
      </c>
      <c r="NB14" s="86"/>
      <c r="NC14" s="86">
        <v>19</v>
      </c>
      <c r="ND14" s="86"/>
      <c r="NE14" s="86">
        <v>53</v>
      </c>
      <c r="NF14" s="86"/>
      <c r="NG14" s="67">
        <v>100</v>
      </c>
      <c r="NH14" s="86"/>
      <c r="NI14" s="86">
        <v>35.849056603773583</v>
      </c>
      <c r="NN14" s="86"/>
      <c r="NO14" s="86" t="s">
        <v>492</v>
      </c>
      <c r="NP14" s="86"/>
      <c r="NQ14" s="86">
        <v>34</v>
      </c>
      <c r="NR14" s="86"/>
      <c r="NS14" s="86">
        <v>52</v>
      </c>
      <c r="NT14" s="86"/>
      <c r="NU14" s="67">
        <v>100.00000000000001</v>
      </c>
      <c r="NV14" s="86"/>
      <c r="NW14" s="86">
        <v>65.384615384615387</v>
      </c>
      <c r="OB14" s="86"/>
      <c r="OC14" s="86" t="s">
        <v>492</v>
      </c>
      <c r="OD14" s="86"/>
      <c r="OE14" s="86">
        <v>37</v>
      </c>
      <c r="OF14" s="86"/>
      <c r="OG14" s="86">
        <v>52</v>
      </c>
      <c r="OH14" s="86"/>
      <c r="OI14" s="67">
        <v>100.00000000000001</v>
      </c>
      <c r="OJ14" s="86"/>
      <c r="OK14" s="86">
        <v>71.15384615384616</v>
      </c>
      <c r="OP14" s="86"/>
      <c r="OQ14" s="86" t="s">
        <v>492</v>
      </c>
      <c r="OR14" s="86"/>
      <c r="OS14" s="86">
        <v>26</v>
      </c>
      <c r="OT14" s="86"/>
      <c r="OU14" s="86">
        <v>52</v>
      </c>
      <c r="OV14" s="86"/>
      <c r="OW14" s="67">
        <v>100.00000000000001</v>
      </c>
      <c r="OX14" s="86"/>
      <c r="OY14" s="86">
        <v>50</v>
      </c>
      <c r="PD14" s="86"/>
      <c r="PE14" s="86" t="s">
        <v>492</v>
      </c>
      <c r="PF14" s="86"/>
      <c r="PG14" s="86">
        <v>29</v>
      </c>
      <c r="PH14" s="86"/>
      <c r="PI14" s="86">
        <v>52</v>
      </c>
      <c r="PJ14" s="86"/>
      <c r="PK14" s="67">
        <v>100.00000000000001</v>
      </c>
      <c r="PL14" s="86"/>
      <c r="PM14" s="86">
        <v>55.769230769230774</v>
      </c>
      <c r="PR14" s="86"/>
      <c r="PS14" s="86" t="s">
        <v>492</v>
      </c>
      <c r="PT14" s="86"/>
      <c r="PU14" s="86">
        <v>30</v>
      </c>
      <c r="PV14" s="86"/>
      <c r="PW14" s="86">
        <v>52</v>
      </c>
      <c r="PX14" s="86"/>
      <c r="PY14" s="67">
        <v>100.00000000000001</v>
      </c>
      <c r="PZ14" s="86"/>
      <c r="QA14" s="86">
        <v>57.692307692307686</v>
      </c>
      <c r="QF14" s="86"/>
      <c r="QG14" s="86" t="s">
        <v>492</v>
      </c>
      <c r="QH14" s="86"/>
      <c r="QI14" s="86">
        <v>41</v>
      </c>
      <c r="QJ14" s="86"/>
      <c r="QK14" s="86">
        <v>52</v>
      </c>
      <c r="QL14" s="86"/>
      <c r="QM14" s="67">
        <v>100.00000000000001</v>
      </c>
      <c r="QN14" s="86"/>
      <c r="QO14" s="86">
        <v>78.84615384615384</v>
      </c>
      <c r="QT14" s="86"/>
      <c r="QU14" s="86" t="s">
        <v>492</v>
      </c>
      <c r="QV14" s="86"/>
      <c r="QW14" s="86">
        <v>34</v>
      </c>
      <c r="QX14" s="86"/>
      <c r="QY14" s="86">
        <v>52</v>
      </c>
      <c r="QZ14" s="86"/>
      <c r="RA14" s="67">
        <v>100.00000000000001</v>
      </c>
      <c r="RB14" s="86"/>
      <c r="RC14" s="86">
        <v>65.384615384615387</v>
      </c>
      <c r="RH14" s="86"/>
      <c r="RI14" s="86" t="s">
        <v>492</v>
      </c>
      <c r="RJ14" s="86"/>
      <c r="RK14" s="86">
        <v>30</v>
      </c>
      <c r="RL14" s="86"/>
      <c r="RM14" s="86">
        <v>52</v>
      </c>
      <c r="RN14" s="86"/>
      <c r="RO14" s="67">
        <v>100.00000000000001</v>
      </c>
      <c r="RP14" s="86"/>
      <c r="RQ14" s="86">
        <v>57.692307692307686</v>
      </c>
      <c r="RV14" s="86"/>
      <c r="RW14" s="86" t="s">
        <v>492</v>
      </c>
      <c r="RX14" s="86"/>
      <c r="RY14" s="86">
        <v>27</v>
      </c>
      <c r="RZ14" s="86"/>
      <c r="SA14" s="86">
        <v>52</v>
      </c>
      <c r="SB14" s="86"/>
      <c r="SC14" s="67">
        <v>100.00000000000001</v>
      </c>
      <c r="SD14" s="86"/>
      <c r="SE14" s="86">
        <v>51.923076923076927</v>
      </c>
      <c r="SJ14" s="86"/>
      <c r="SK14" s="86" t="s">
        <v>492</v>
      </c>
      <c r="SL14" s="86"/>
      <c r="SM14" s="86">
        <v>26</v>
      </c>
      <c r="SN14" s="86"/>
      <c r="SO14" s="86">
        <v>52</v>
      </c>
      <c r="SP14" s="86"/>
      <c r="SQ14" s="67">
        <v>100.00000000000001</v>
      </c>
      <c r="SR14" s="86"/>
      <c r="SS14" s="86">
        <v>50</v>
      </c>
      <c r="SX14" s="86"/>
      <c r="SY14" s="86" t="s">
        <v>492</v>
      </c>
      <c r="SZ14" s="86"/>
      <c r="TA14" s="86">
        <v>25</v>
      </c>
      <c r="TB14" s="86"/>
      <c r="TC14" s="86">
        <v>52</v>
      </c>
      <c r="TD14" s="86"/>
      <c r="TE14" s="67">
        <v>100.00000000000001</v>
      </c>
      <c r="TF14" s="86"/>
      <c r="TG14" s="86">
        <v>48.07692307692308</v>
      </c>
      <c r="TL14" s="86"/>
      <c r="TM14" s="86" t="s">
        <v>492</v>
      </c>
      <c r="TN14" s="86"/>
      <c r="TO14" s="86">
        <v>28</v>
      </c>
      <c r="TP14" s="86"/>
      <c r="TQ14" s="86">
        <v>52</v>
      </c>
      <c r="TR14" s="86"/>
      <c r="TS14" s="67">
        <v>100.00000000000001</v>
      </c>
      <c r="TT14" s="86"/>
      <c r="TU14" s="86">
        <v>53.846153846153847</v>
      </c>
      <c r="TZ14" s="86"/>
      <c r="UA14" s="86" t="s">
        <v>492</v>
      </c>
      <c r="UB14" s="86"/>
      <c r="UC14" s="86">
        <v>32</v>
      </c>
      <c r="UD14" s="86"/>
      <c r="UE14" s="86">
        <v>52</v>
      </c>
      <c r="UF14" s="86"/>
      <c r="UG14" s="67">
        <v>100.00000000000001</v>
      </c>
      <c r="UH14" s="86"/>
      <c r="UI14" s="86">
        <v>61.53846153846154</v>
      </c>
      <c r="UN14" s="86"/>
      <c r="UO14" s="86" t="s">
        <v>492</v>
      </c>
      <c r="UP14" s="86"/>
      <c r="UQ14" s="86">
        <v>27</v>
      </c>
      <c r="UR14" s="86"/>
      <c r="US14" s="86">
        <v>52</v>
      </c>
      <c r="UT14" s="86"/>
      <c r="UU14" s="67">
        <v>100.00000000000001</v>
      </c>
      <c r="UV14" s="86"/>
      <c r="UW14" s="86">
        <v>51.923076923076927</v>
      </c>
      <c r="VB14" s="86"/>
      <c r="VC14" s="86" t="s">
        <v>492</v>
      </c>
      <c r="VD14" s="86"/>
      <c r="VE14" s="86">
        <v>30</v>
      </c>
      <c r="VF14" s="86"/>
      <c r="VG14" s="86">
        <v>52</v>
      </c>
      <c r="VH14" s="86"/>
      <c r="VI14" s="67">
        <v>100.00000000000001</v>
      </c>
      <c r="VJ14" s="86"/>
      <c r="VK14" s="86">
        <v>57.692307692307686</v>
      </c>
      <c r="VP14" s="86"/>
      <c r="VQ14" s="86" t="s">
        <v>492</v>
      </c>
      <c r="VR14" s="86"/>
      <c r="VS14" s="86">
        <v>24</v>
      </c>
      <c r="VT14" s="86"/>
      <c r="VU14" s="86">
        <v>52</v>
      </c>
      <c r="VV14" s="86"/>
      <c r="VW14" s="67">
        <v>100.00000000000001</v>
      </c>
      <c r="VX14" s="86"/>
      <c r="VY14" s="86">
        <v>46.153846153846153</v>
      </c>
      <c r="WD14" s="86"/>
      <c r="WE14" s="86" t="s">
        <v>492</v>
      </c>
      <c r="WF14" s="86"/>
      <c r="WG14" s="86">
        <v>34</v>
      </c>
      <c r="WH14" s="86"/>
      <c r="WI14" s="86">
        <v>52</v>
      </c>
      <c r="WJ14" s="86"/>
      <c r="WK14" s="67">
        <v>100.00000000000001</v>
      </c>
      <c r="WL14" s="86"/>
      <c r="WM14" s="86">
        <v>65.384615384615387</v>
      </c>
      <c r="WR14" s="86"/>
      <c r="WS14" s="86" t="s">
        <v>492</v>
      </c>
      <c r="WT14" s="86"/>
      <c r="WU14" s="86">
        <v>29</v>
      </c>
      <c r="WV14" s="86"/>
      <c r="WW14" s="86">
        <v>52</v>
      </c>
      <c r="WX14" s="86"/>
      <c r="WY14" s="67">
        <v>100.00000000000001</v>
      </c>
      <c r="WZ14" s="86"/>
      <c r="XA14" s="86">
        <v>55.769230769230774</v>
      </c>
      <c r="XF14" s="86"/>
      <c r="XG14" s="86" t="s">
        <v>492</v>
      </c>
      <c r="XH14" s="86"/>
      <c r="XI14" s="86">
        <v>26</v>
      </c>
      <c r="XJ14" s="86"/>
      <c r="XK14" s="86">
        <v>52</v>
      </c>
      <c r="XL14" s="86"/>
      <c r="XM14" s="67">
        <v>100.00000000000001</v>
      </c>
      <c r="XN14" s="86"/>
      <c r="XO14" s="86">
        <v>50</v>
      </c>
      <c r="XT14" s="86"/>
      <c r="XU14" s="86" t="s">
        <v>492</v>
      </c>
      <c r="XV14" s="86"/>
      <c r="XW14" s="86">
        <v>28</v>
      </c>
      <c r="XX14" s="86"/>
      <c r="XY14" s="86">
        <v>52</v>
      </c>
      <c r="XZ14" s="86"/>
      <c r="YA14" s="67">
        <v>100.00000000000001</v>
      </c>
      <c r="YB14" s="86"/>
      <c r="YC14" s="86">
        <v>53.846153846153847</v>
      </c>
      <c r="YH14" s="86"/>
      <c r="YI14" s="86" t="s">
        <v>492</v>
      </c>
      <c r="YJ14" s="86"/>
      <c r="YK14" s="86">
        <v>32</v>
      </c>
      <c r="YL14" s="86"/>
      <c r="YM14" s="86">
        <v>52</v>
      </c>
      <c r="YN14" s="86"/>
      <c r="YO14" s="67">
        <v>100.00000000000001</v>
      </c>
      <c r="YP14" s="86"/>
      <c r="YQ14" s="86">
        <v>61.53846153846154</v>
      </c>
      <c r="YV14" s="86"/>
      <c r="YW14" s="86" t="s">
        <v>492</v>
      </c>
      <c r="YX14" s="86"/>
      <c r="YY14" s="86">
        <v>19</v>
      </c>
      <c r="YZ14" s="86"/>
      <c r="ZA14" s="86">
        <v>52</v>
      </c>
      <c r="ZB14" s="86"/>
      <c r="ZC14" s="67">
        <v>100.00000000000001</v>
      </c>
      <c r="ZD14" s="86"/>
      <c r="ZE14" s="86">
        <v>36.538461538461533</v>
      </c>
      <c r="ZJ14" s="86"/>
      <c r="ZK14" s="86" t="s">
        <v>492</v>
      </c>
      <c r="ZL14" s="86"/>
      <c r="ZM14" s="86">
        <v>37</v>
      </c>
      <c r="ZN14" s="86"/>
      <c r="ZO14" s="86">
        <v>52</v>
      </c>
      <c r="ZP14" s="86"/>
      <c r="ZQ14" s="67">
        <v>100.00000000000001</v>
      </c>
      <c r="ZR14" s="86"/>
      <c r="ZS14" s="86">
        <v>71.15384615384616</v>
      </c>
      <c r="ZX14" s="86"/>
      <c r="ZY14" s="86" t="s">
        <v>492</v>
      </c>
      <c r="ZZ14" s="86"/>
      <c r="AAA14" s="86">
        <v>23</v>
      </c>
      <c r="AAB14" s="86"/>
      <c r="AAC14" s="86">
        <v>52</v>
      </c>
      <c r="AAD14" s="86"/>
      <c r="AAE14" s="67">
        <v>100.00000000000001</v>
      </c>
      <c r="AAF14" s="86"/>
      <c r="AAG14" s="86">
        <v>44.230769230769226</v>
      </c>
      <c r="AAL14" s="86"/>
      <c r="AAM14" s="86" t="s">
        <v>492</v>
      </c>
      <c r="AAN14" s="86"/>
      <c r="AAO14" s="86">
        <v>38</v>
      </c>
      <c r="AAP14" s="86"/>
      <c r="AAQ14" s="86">
        <v>52</v>
      </c>
      <c r="AAR14" s="86"/>
      <c r="AAS14" s="67">
        <v>100.00000000000001</v>
      </c>
      <c r="AAT14" s="86"/>
      <c r="AAU14" s="86">
        <v>73.076923076923066</v>
      </c>
      <c r="AAZ14" s="86"/>
      <c r="ABA14" s="86" t="s">
        <v>492</v>
      </c>
      <c r="ABB14" s="86"/>
      <c r="ABC14" s="86">
        <v>27</v>
      </c>
      <c r="ABD14" s="86"/>
      <c r="ABE14" s="86">
        <v>52</v>
      </c>
      <c r="ABF14" s="86"/>
      <c r="ABG14" s="67">
        <v>100.00000000000001</v>
      </c>
      <c r="ABH14" s="86"/>
      <c r="ABI14" s="86">
        <v>51.923076923076927</v>
      </c>
      <c r="ABN14" s="86"/>
      <c r="ABO14" s="86" t="s">
        <v>492</v>
      </c>
      <c r="ABP14" s="86"/>
      <c r="ABQ14" s="86">
        <v>23</v>
      </c>
      <c r="ABR14" s="86"/>
      <c r="ABS14" s="86">
        <v>52</v>
      </c>
      <c r="ABT14" s="86"/>
      <c r="ABU14" s="67">
        <v>100.00000000000001</v>
      </c>
      <c r="ABV14" s="86"/>
      <c r="ABW14" s="86">
        <v>44.230769230769226</v>
      </c>
      <c r="ACB14" s="86"/>
      <c r="ACC14" s="86" t="s">
        <v>492</v>
      </c>
      <c r="ACD14" s="86"/>
      <c r="ACE14" s="86">
        <v>27</v>
      </c>
      <c r="ACF14" s="86"/>
      <c r="ACG14" s="86">
        <v>54</v>
      </c>
      <c r="ACH14" s="86"/>
      <c r="ACI14" s="67">
        <v>100</v>
      </c>
      <c r="ACJ14" s="86"/>
      <c r="ACK14" s="86">
        <v>50</v>
      </c>
      <c r="ACP14" s="86"/>
      <c r="ACQ14" s="86" t="s">
        <v>492</v>
      </c>
      <c r="ACR14" s="86"/>
      <c r="ACS14" s="86">
        <v>31</v>
      </c>
      <c r="ACT14" s="86"/>
      <c r="ACU14" s="86">
        <v>54</v>
      </c>
      <c r="ACV14" s="86"/>
      <c r="ACW14" s="67">
        <v>100</v>
      </c>
      <c r="ACX14" s="86"/>
      <c r="ACY14" s="86">
        <v>57.407407407407405</v>
      </c>
      <c r="ADD14" s="86"/>
      <c r="ADE14" s="86" t="s">
        <v>492</v>
      </c>
      <c r="ADF14" s="86"/>
      <c r="ADG14" s="86">
        <v>40</v>
      </c>
      <c r="ADH14" s="86"/>
      <c r="ADI14" s="86">
        <v>54</v>
      </c>
      <c r="ADJ14" s="86"/>
      <c r="ADK14" s="67">
        <v>100</v>
      </c>
      <c r="ADL14" s="86"/>
      <c r="ADM14" s="86">
        <v>74.074074074074076</v>
      </c>
      <c r="ADR14" s="86"/>
      <c r="ADS14" s="86" t="s">
        <v>492</v>
      </c>
      <c r="ADT14" s="86"/>
      <c r="ADU14" s="86">
        <v>34</v>
      </c>
      <c r="ADV14" s="86"/>
      <c r="ADW14" s="86">
        <v>54</v>
      </c>
      <c r="ADX14" s="86"/>
      <c r="ADY14" s="67">
        <v>100</v>
      </c>
      <c r="ADZ14" s="86"/>
      <c r="AEA14" s="86">
        <v>62.962962962962962</v>
      </c>
      <c r="AEF14" s="86"/>
      <c r="AEG14" s="86" t="s">
        <v>492</v>
      </c>
      <c r="AEH14" s="86"/>
      <c r="AEI14" s="86">
        <v>25</v>
      </c>
      <c r="AEJ14" s="86"/>
      <c r="AEK14" s="86">
        <v>54</v>
      </c>
      <c r="AEL14" s="86"/>
      <c r="AEM14" s="67">
        <v>100</v>
      </c>
      <c r="AEN14" s="86"/>
      <c r="AEO14" s="86">
        <v>46.296296296296298</v>
      </c>
      <c r="AET14" s="86"/>
      <c r="AEU14" s="86" t="s">
        <v>492</v>
      </c>
      <c r="AEV14" s="86"/>
      <c r="AEW14" s="86">
        <v>41</v>
      </c>
      <c r="AEX14" s="86"/>
      <c r="AEY14" s="86">
        <v>54</v>
      </c>
      <c r="AEZ14" s="86"/>
      <c r="AFA14" s="67">
        <v>100</v>
      </c>
      <c r="AFB14" s="86"/>
      <c r="AFC14" s="86">
        <v>75.925925925925924</v>
      </c>
      <c r="AFH14" s="86"/>
      <c r="AFI14" s="86" t="s">
        <v>492</v>
      </c>
      <c r="AFJ14" s="86"/>
      <c r="AFK14" s="86">
        <v>18</v>
      </c>
      <c r="AFL14" s="86"/>
      <c r="AFM14" s="86">
        <v>54</v>
      </c>
      <c r="AFN14" s="86"/>
      <c r="AFO14" s="67">
        <v>100</v>
      </c>
      <c r="AFP14" s="86"/>
      <c r="AFQ14" s="86">
        <v>33.333333333333329</v>
      </c>
      <c r="AFV14" s="86"/>
      <c r="AFW14" s="86" t="s">
        <v>492</v>
      </c>
      <c r="AFX14" s="86"/>
      <c r="AFY14" s="86">
        <v>27</v>
      </c>
      <c r="AFZ14" s="86"/>
      <c r="AGA14" s="86">
        <v>54</v>
      </c>
      <c r="AGB14" s="86"/>
      <c r="AGC14" s="67">
        <v>100</v>
      </c>
      <c r="AGD14" s="86"/>
      <c r="AGE14" s="86">
        <v>50</v>
      </c>
      <c r="AGJ14" s="86"/>
      <c r="AGK14" s="86" t="s">
        <v>492</v>
      </c>
      <c r="AGL14" s="86"/>
      <c r="AGM14" s="86">
        <v>36</v>
      </c>
      <c r="AGN14" s="86"/>
      <c r="AGO14" s="86">
        <v>54</v>
      </c>
      <c r="AGP14" s="86"/>
      <c r="AGQ14" s="67">
        <v>100</v>
      </c>
      <c r="AGR14" s="86"/>
      <c r="AGS14" s="86">
        <v>66.666666666666657</v>
      </c>
      <c r="AGX14" s="86"/>
      <c r="AGY14" s="86" t="s">
        <v>492</v>
      </c>
      <c r="AGZ14" s="86"/>
      <c r="AHA14" s="86">
        <v>26</v>
      </c>
      <c r="AHB14" s="86"/>
      <c r="AHC14" s="86">
        <v>54</v>
      </c>
      <c r="AHD14" s="86"/>
      <c r="AHE14" s="67">
        <v>100</v>
      </c>
      <c r="AHF14" s="86"/>
      <c r="AHG14" s="86">
        <v>48.148148148148145</v>
      </c>
      <c r="AHL14" s="86"/>
      <c r="AHM14" s="86" t="s">
        <v>492</v>
      </c>
      <c r="AHN14" s="86"/>
      <c r="AHO14" s="86">
        <v>26</v>
      </c>
      <c r="AHP14" s="86"/>
      <c r="AHQ14" s="86">
        <v>54</v>
      </c>
      <c r="AHR14" s="86"/>
      <c r="AHS14" s="67">
        <v>100</v>
      </c>
      <c r="AHT14" s="86"/>
      <c r="AHU14" s="86">
        <v>48.148148148148145</v>
      </c>
      <c r="AHZ14" s="86"/>
      <c r="AIA14" s="86" t="s">
        <v>492</v>
      </c>
      <c r="AIB14" s="86"/>
      <c r="AIC14" s="86">
        <v>27</v>
      </c>
      <c r="AID14" s="86"/>
      <c r="AIE14" s="86">
        <v>54</v>
      </c>
      <c r="AIF14" s="86"/>
      <c r="AIG14" s="67">
        <v>100</v>
      </c>
      <c r="AIH14" s="86"/>
      <c r="AII14" s="86">
        <v>50</v>
      </c>
      <c r="AIN14" s="86"/>
      <c r="AIO14" s="86" t="s">
        <v>492</v>
      </c>
      <c r="AIP14" s="86"/>
      <c r="AIQ14" s="86">
        <v>38</v>
      </c>
      <c r="AIR14" s="86"/>
      <c r="AIS14" s="86">
        <v>54</v>
      </c>
      <c r="AIT14" s="86"/>
      <c r="AIU14" s="67">
        <v>100</v>
      </c>
      <c r="AIV14" s="86"/>
      <c r="AIW14" s="86">
        <v>70.370370370370367</v>
      </c>
      <c r="AJB14" s="86"/>
      <c r="AJC14" s="86" t="s">
        <v>492</v>
      </c>
      <c r="AJD14" s="86"/>
      <c r="AJE14" s="86">
        <v>20</v>
      </c>
      <c r="AJF14" s="86"/>
      <c r="AJG14" s="86">
        <v>54</v>
      </c>
      <c r="AJH14" s="86"/>
      <c r="AJI14" s="67">
        <v>100</v>
      </c>
      <c r="AJJ14" s="86"/>
      <c r="AJK14" s="86">
        <v>37.037037037037038</v>
      </c>
      <c r="AJP14" s="86"/>
      <c r="AJQ14" s="86" t="s">
        <v>492</v>
      </c>
      <c r="AJR14" s="86"/>
      <c r="AJS14" s="86">
        <v>30</v>
      </c>
      <c r="AJT14" s="86"/>
      <c r="AJU14" s="86">
        <v>54</v>
      </c>
      <c r="AJV14" s="86"/>
      <c r="AJW14" s="67">
        <v>100</v>
      </c>
      <c r="AJX14" s="86"/>
      <c r="AJY14" s="86">
        <v>55.555555555555557</v>
      </c>
      <c r="AKD14" s="86"/>
      <c r="AKE14" s="86" t="s">
        <v>492</v>
      </c>
      <c r="AKF14" s="86"/>
      <c r="AKG14" s="86">
        <v>21</v>
      </c>
      <c r="AKH14" s="86"/>
      <c r="AKI14" s="86">
        <v>54</v>
      </c>
      <c r="AKJ14" s="86"/>
      <c r="AKK14" s="67">
        <v>100</v>
      </c>
      <c r="AKL14" s="86"/>
      <c r="AKM14" s="86">
        <v>38.888888888888893</v>
      </c>
      <c r="AKR14" s="86"/>
      <c r="AKS14" s="86" t="s">
        <v>492</v>
      </c>
      <c r="AKT14" s="86"/>
      <c r="AKU14" s="86">
        <v>32</v>
      </c>
      <c r="AKV14" s="86"/>
      <c r="AKW14" s="86">
        <v>54</v>
      </c>
      <c r="AKX14" s="86"/>
      <c r="AKY14" s="67">
        <v>100</v>
      </c>
      <c r="AKZ14" s="86"/>
      <c r="ALA14" s="86">
        <v>59.259259259259252</v>
      </c>
      <c r="ALF14" s="86"/>
      <c r="ALG14" s="86" t="s">
        <v>492</v>
      </c>
      <c r="ALH14" s="86"/>
      <c r="ALI14" s="86">
        <v>40</v>
      </c>
      <c r="ALJ14" s="86"/>
      <c r="ALK14" s="86">
        <v>54</v>
      </c>
      <c r="ALL14" s="86"/>
      <c r="ALM14" s="67">
        <v>100</v>
      </c>
      <c r="ALN14" s="86"/>
      <c r="ALO14" s="86">
        <v>74.074074074074076</v>
      </c>
      <c r="ALT14" s="86"/>
      <c r="ALU14" s="86" t="s">
        <v>492</v>
      </c>
      <c r="ALV14" s="86"/>
      <c r="ALW14" s="86">
        <v>28</v>
      </c>
      <c r="ALX14" s="86"/>
      <c r="ALY14" s="86">
        <v>54</v>
      </c>
      <c r="ALZ14" s="86"/>
      <c r="AMA14" s="67">
        <v>100</v>
      </c>
      <c r="AMB14" s="86"/>
      <c r="AMC14" s="86">
        <v>51.851851851851848</v>
      </c>
      <c r="AMH14" s="86"/>
      <c r="AMI14" s="86" t="s">
        <v>492</v>
      </c>
      <c r="AMJ14" s="86"/>
      <c r="AMK14" s="86">
        <v>29</v>
      </c>
      <c r="AML14" s="86"/>
      <c r="AMM14" s="86">
        <v>54</v>
      </c>
      <c r="AMN14" s="86"/>
      <c r="AMO14" s="67">
        <v>100</v>
      </c>
      <c r="AMP14" s="86"/>
      <c r="AMQ14" s="86">
        <v>53.703703703703709</v>
      </c>
      <c r="AMV14" s="86"/>
      <c r="AMW14" s="86" t="s">
        <v>492</v>
      </c>
      <c r="AMX14" s="86"/>
      <c r="AMY14" s="86">
        <v>25</v>
      </c>
      <c r="AMZ14" s="86"/>
      <c r="ANA14" s="86">
        <v>54</v>
      </c>
      <c r="ANB14" s="86"/>
      <c r="ANC14" s="67">
        <v>100</v>
      </c>
      <c r="AND14" s="86"/>
      <c r="ANE14" s="86">
        <v>46.296296296296298</v>
      </c>
      <c r="ANJ14" s="86"/>
      <c r="ANK14" s="86" t="s">
        <v>492</v>
      </c>
      <c r="ANL14" s="86"/>
      <c r="ANM14" s="86">
        <v>35</v>
      </c>
      <c r="ANN14" s="86"/>
      <c r="ANO14" s="86">
        <v>54</v>
      </c>
      <c r="ANP14" s="86"/>
      <c r="ANQ14" s="67">
        <v>100</v>
      </c>
      <c r="ANR14" s="86"/>
      <c r="ANS14" s="86">
        <v>64.81481481481481</v>
      </c>
      <c r="ANX14" s="86"/>
      <c r="ANY14" s="86" t="s">
        <v>492</v>
      </c>
      <c r="ANZ14" s="86"/>
      <c r="AOA14" s="86">
        <v>38</v>
      </c>
      <c r="AOB14" s="86"/>
      <c r="AOC14" s="86">
        <v>54</v>
      </c>
      <c r="AOD14" s="86"/>
      <c r="AOE14" s="67">
        <v>100</v>
      </c>
      <c r="AOF14" s="86"/>
      <c r="AOG14" s="86">
        <v>70.370370370370367</v>
      </c>
      <c r="AOL14" s="86"/>
      <c r="AOM14" s="86" t="s">
        <v>492</v>
      </c>
      <c r="AON14" s="86"/>
      <c r="AOO14" s="86">
        <v>27</v>
      </c>
      <c r="AOP14" s="86"/>
      <c r="AOQ14" s="86">
        <v>54</v>
      </c>
      <c r="AOR14" s="86"/>
      <c r="AOS14" s="67">
        <v>100</v>
      </c>
      <c r="AOT14" s="86"/>
      <c r="AOU14" s="86">
        <v>50</v>
      </c>
      <c r="AOZ14" s="86"/>
      <c r="APA14" s="86" t="s">
        <v>492</v>
      </c>
      <c r="APB14" s="86"/>
      <c r="APC14" s="86">
        <v>32</v>
      </c>
      <c r="APD14" s="86"/>
      <c r="APE14" s="86">
        <v>54</v>
      </c>
      <c r="APF14" s="86"/>
      <c r="APG14" s="67">
        <v>100</v>
      </c>
      <c r="APH14" s="86"/>
      <c r="API14" s="86">
        <v>59.259259259259252</v>
      </c>
      <c r="APN14" s="86"/>
      <c r="APO14" s="86" t="s">
        <v>492</v>
      </c>
      <c r="APP14" s="86"/>
      <c r="APQ14" s="86">
        <v>35</v>
      </c>
      <c r="APR14" s="86"/>
      <c r="APS14" s="86">
        <v>54</v>
      </c>
      <c r="APT14" s="86"/>
      <c r="APU14" s="67">
        <v>100</v>
      </c>
      <c r="APV14" s="86"/>
      <c r="APW14" s="86">
        <v>64.81481481481481</v>
      </c>
      <c r="AQB14" s="86"/>
      <c r="AQC14" s="86" t="s">
        <v>492</v>
      </c>
      <c r="AQD14" s="86"/>
      <c r="AQE14" s="86">
        <v>32</v>
      </c>
      <c r="AQF14" s="86"/>
      <c r="AQG14" s="86">
        <v>54</v>
      </c>
      <c r="AQH14" s="86"/>
      <c r="AQI14" s="67">
        <v>100</v>
      </c>
      <c r="AQJ14" s="86"/>
      <c r="AQK14" s="86">
        <v>59.259259259259252</v>
      </c>
      <c r="AQP14" s="86"/>
      <c r="AQQ14" s="86" t="s">
        <v>492</v>
      </c>
      <c r="AQR14" s="86"/>
      <c r="AQS14" s="86">
        <v>16</v>
      </c>
      <c r="AQT14" s="86"/>
      <c r="AQU14" s="86">
        <v>45</v>
      </c>
      <c r="AQV14" s="86"/>
      <c r="AQW14" s="67">
        <v>100</v>
      </c>
      <c r="AQX14" s="86"/>
      <c r="AQY14" s="86">
        <v>35.555555555555557</v>
      </c>
      <c r="ARD14" s="86"/>
      <c r="ARE14" s="86" t="s">
        <v>492</v>
      </c>
      <c r="ARF14" s="86"/>
      <c r="ARG14" s="86">
        <v>25</v>
      </c>
      <c r="ARH14" s="86"/>
      <c r="ARI14" s="86">
        <v>45</v>
      </c>
      <c r="ARJ14" s="86"/>
      <c r="ARK14" s="67">
        <v>100</v>
      </c>
      <c r="ARL14" s="86"/>
      <c r="ARM14" s="86">
        <v>55.555555555555557</v>
      </c>
      <c r="ARR14" s="86"/>
      <c r="ARS14" s="86" t="s">
        <v>492</v>
      </c>
      <c r="ART14" s="86"/>
      <c r="ARU14" s="86">
        <v>26</v>
      </c>
      <c r="ARV14" s="86"/>
      <c r="ARW14" s="86">
        <v>45</v>
      </c>
      <c r="ARX14" s="86"/>
      <c r="ARY14" s="67">
        <v>100</v>
      </c>
      <c r="ARZ14" s="86"/>
      <c r="ASA14" s="86">
        <v>57.777777777777771</v>
      </c>
      <c r="ASF14" s="86"/>
      <c r="ASG14" s="86" t="s">
        <v>492</v>
      </c>
      <c r="ASH14" s="86"/>
      <c r="ASI14" s="86">
        <v>25</v>
      </c>
      <c r="ASJ14" s="86"/>
      <c r="ASK14" s="86">
        <v>45</v>
      </c>
      <c r="ASL14" s="86"/>
      <c r="ASM14" s="67">
        <v>100</v>
      </c>
      <c r="ASN14" s="86"/>
      <c r="ASO14" s="86">
        <v>55.555555555555557</v>
      </c>
      <c r="AST14" s="86"/>
      <c r="ASU14" s="86" t="s">
        <v>492</v>
      </c>
      <c r="ASV14" s="86"/>
      <c r="ASW14" s="86">
        <v>22</v>
      </c>
      <c r="ASX14" s="86"/>
      <c r="ASY14" s="86">
        <v>45</v>
      </c>
      <c r="ASZ14" s="86"/>
      <c r="ATA14" s="67">
        <v>100</v>
      </c>
      <c r="ATB14" s="86"/>
      <c r="ATC14" s="86">
        <v>48.888888888888886</v>
      </c>
      <c r="ATH14" s="86"/>
      <c r="ATI14" s="86" t="s">
        <v>492</v>
      </c>
      <c r="ATJ14" s="86"/>
      <c r="ATK14" s="86">
        <v>21</v>
      </c>
      <c r="ATL14" s="86"/>
      <c r="ATM14" s="86">
        <v>45</v>
      </c>
      <c r="ATN14" s="86"/>
      <c r="ATO14" s="67">
        <v>100</v>
      </c>
      <c r="ATP14" s="86"/>
      <c r="ATQ14" s="86">
        <v>46.666666666666664</v>
      </c>
      <c r="ATV14" s="86"/>
      <c r="ATW14" s="86" t="s">
        <v>492</v>
      </c>
      <c r="ATX14" s="86"/>
      <c r="ATY14" s="86">
        <v>24</v>
      </c>
      <c r="ATZ14" s="86"/>
      <c r="AUA14" s="86">
        <v>45</v>
      </c>
      <c r="AUB14" s="86"/>
      <c r="AUC14" s="67">
        <v>100</v>
      </c>
      <c r="AUD14" s="86"/>
      <c r="AUE14" s="86">
        <v>53.333333333333336</v>
      </c>
      <c r="AUJ14" s="86"/>
      <c r="AUK14" s="86" t="s">
        <v>492</v>
      </c>
      <c r="AUL14" s="86"/>
      <c r="AUM14" s="86">
        <v>14</v>
      </c>
      <c r="AUN14" s="86"/>
      <c r="AUO14" s="86">
        <v>45</v>
      </c>
      <c r="AUP14" s="86"/>
      <c r="AUQ14" s="67">
        <v>100</v>
      </c>
      <c r="AUR14" s="86"/>
      <c r="AUS14" s="86">
        <v>31.111111111111111</v>
      </c>
      <c r="AUX14" s="86"/>
      <c r="AUY14" s="86" t="s">
        <v>492</v>
      </c>
      <c r="AUZ14" s="86"/>
      <c r="AVA14" s="86">
        <v>22</v>
      </c>
      <c r="AVB14" s="86"/>
      <c r="AVC14" s="86">
        <v>45</v>
      </c>
      <c r="AVD14" s="86"/>
      <c r="AVE14" s="67">
        <v>100</v>
      </c>
      <c r="AVF14" s="86"/>
      <c r="AVG14" s="86">
        <v>48.888888888888886</v>
      </c>
      <c r="AVL14" s="86"/>
      <c r="AVM14" s="86" t="s">
        <v>492</v>
      </c>
      <c r="AVN14" s="86"/>
      <c r="AVO14" s="86">
        <v>16</v>
      </c>
      <c r="AVP14" s="86"/>
      <c r="AVQ14" s="86">
        <v>45</v>
      </c>
      <c r="AVR14" s="86"/>
      <c r="AVS14" s="67">
        <v>100</v>
      </c>
      <c r="AVT14" s="86"/>
      <c r="AVU14" s="86">
        <v>35.555555555555557</v>
      </c>
      <c r="AVZ14" s="86"/>
      <c r="AWA14" s="86" t="s">
        <v>492</v>
      </c>
      <c r="AWB14" s="86"/>
      <c r="AWC14" s="86">
        <v>26</v>
      </c>
      <c r="AWD14" s="86"/>
      <c r="AWE14" s="86">
        <v>45</v>
      </c>
      <c r="AWF14" s="86"/>
      <c r="AWG14" s="67">
        <v>100</v>
      </c>
      <c r="AWH14" s="86"/>
      <c r="AWI14" s="86">
        <v>57.777777777777771</v>
      </c>
      <c r="AWN14" s="86"/>
      <c r="AWO14" s="86" t="s">
        <v>492</v>
      </c>
      <c r="AWP14" s="86"/>
      <c r="AWQ14" s="86">
        <v>15</v>
      </c>
      <c r="AWR14" s="86"/>
      <c r="AWS14" s="86">
        <v>45</v>
      </c>
      <c r="AWT14" s="86"/>
      <c r="AWU14" s="67">
        <v>100</v>
      </c>
      <c r="AWV14" s="86"/>
      <c r="AWW14" s="86">
        <v>33.333333333333329</v>
      </c>
      <c r="AXB14" s="86"/>
      <c r="AXC14" s="86" t="s">
        <v>492</v>
      </c>
      <c r="AXD14" s="86"/>
      <c r="AXE14" s="86">
        <v>25</v>
      </c>
      <c r="AXF14" s="86"/>
      <c r="AXG14" s="86">
        <v>45</v>
      </c>
      <c r="AXH14" s="86"/>
      <c r="AXI14" s="67">
        <v>100</v>
      </c>
      <c r="AXJ14" s="86"/>
      <c r="AXK14" s="86">
        <v>55.555555555555557</v>
      </c>
      <c r="AXP14" s="86"/>
      <c r="AXQ14" s="86" t="s">
        <v>492</v>
      </c>
      <c r="AXR14" s="86"/>
      <c r="AXS14" s="86">
        <v>27</v>
      </c>
      <c r="AXT14" s="86"/>
      <c r="AXU14" s="86">
        <v>45</v>
      </c>
      <c r="AXV14" s="86"/>
      <c r="AXW14" s="67">
        <v>100</v>
      </c>
      <c r="AXX14" s="86"/>
      <c r="AXY14" s="86">
        <v>60</v>
      </c>
      <c r="AYD14" s="86"/>
      <c r="AYE14" s="86" t="s">
        <v>492</v>
      </c>
      <c r="AYF14" s="86"/>
      <c r="AYG14" s="86">
        <v>23</v>
      </c>
      <c r="AYH14" s="86"/>
      <c r="AYI14" s="86">
        <v>45</v>
      </c>
      <c r="AYJ14" s="86"/>
      <c r="AYK14" s="67">
        <v>100</v>
      </c>
      <c r="AYL14" s="86"/>
      <c r="AYM14" s="86">
        <v>51.111111111111107</v>
      </c>
      <c r="AYR14" s="86"/>
      <c r="AYS14" s="86" t="s">
        <v>492</v>
      </c>
      <c r="AYT14" s="86"/>
      <c r="AYU14" s="86">
        <v>21</v>
      </c>
      <c r="AYV14" s="86"/>
      <c r="AYW14" s="86">
        <v>45</v>
      </c>
      <c r="AYX14" s="86"/>
      <c r="AYY14" s="67">
        <v>100</v>
      </c>
      <c r="AYZ14" s="86"/>
      <c r="AZA14" s="86">
        <v>46.666666666666664</v>
      </c>
      <c r="AZF14" s="86"/>
      <c r="AZG14" s="86" t="s">
        <v>492</v>
      </c>
      <c r="AZH14" s="86"/>
      <c r="AZI14" s="86">
        <v>14</v>
      </c>
      <c r="AZJ14" s="86"/>
      <c r="AZK14" s="86">
        <v>45</v>
      </c>
      <c r="AZL14" s="86"/>
      <c r="AZM14" s="67">
        <v>100</v>
      </c>
      <c r="AZN14" s="86"/>
      <c r="AZO14" s="86">
        <v>31.111111111111111</v>
      </c>
      <c r="AZT14" s="86"/>
      <c r="AZU14" s="86" t="s">
        <v>492</v>
      </c>
      <c r="AZV14" s="86"/>
      <c r="AZW14" s="86">
        <v>22</v>
      </c>
      <c r="AZX14" s="86"/>
      <c r="AZY14" s="86">
        <v>45</v>
      </c>
      <c r="AZZ14" s="86"/>
      <c r="BAA14" s="67">
        <v>100</v>
      </c>
      <c r="BAB14" s="86"/>
      <c r="BAC14" s="86">
        <v>48.888888888888886</v>
      </c>
      <c r="BAH14" s="86"/>
      <c r="BAI14" s="86" t="s">
        <v>492</v>
      </c>
      <c r="BAJ14" s="86"/>
      <c r="BAK14" s="86">
        <v>21</v>
      </c>
      <c r="BAL14" s="86"/>
      <c r="BAM14" s="86">
        <v>45</v>
      </c>
      <c r="BAN14" s="86"/>
      <c r="BAO14" s="67">
        <v>100</v>
      </c>
      <c r="BAP14" s="86"/>
      <c r="BAQ14" s="86">
        <v>46.666666666666664</v>
      </c>
      <c r="BAV14" s="86"/>
      <c r="BAW14" s="86" t="s">
        <v>492</v>
      </c>
      <c r="BAX14" s="86"/>
      <c r="BAY14" s="86">
        <v>29</v>
      </c>
      <c r="BAZ14" s="86"/>
      <c r="BBA14" s="86">
        <v>45</v>
      </c>
      <c r="BBB14" s="86"/>
      <c r="BBC14" s="67">
        <v>100</v>
      </c>
      <c r="BBD14" s="86"/>
      <c r="BBE14" s="86">
        <v>64.444444444444443</v>
      </c>
      <c r="BBJ14" s="86"/>
      <c r="BBK14" s="86" t="s">
        <v>492</v>
      </c>
      <c r="BBL14" s="86"/>
      <c r="BBM14" s="86">
        <v>27</v>
      </c>
      <c r="BBN14" s="86"/>
      <c r="BBO14" s="86">
        <v>45</v>
      </c>
      <c r="BBP14" s="86"/>
      <c r="BBQ14" s="67">
        <v>100</v>
      </c>
      <c r="BBR14" s="86"/>
      <c r="BBS14" s="86">
        <v>60</v>
      </c>
      <c r="BBX14" s="86"/>
      <c r="BBY14" s="86" t="s">
        <v>492</v>
      </c>
      <c r="BBZ14" s="86"/>
      <c r="BCA14" s="86">
        <v>25</v>
      </c>
      <c r="BCB14" s="86"/>
      <c r="BCC14" s="86">
        <v>45</v>
      </c>
      <c r="BCD14" s="86"/>
      <c r="BCE14" s="67">
        <v>100</v>
      </c>
      <c r="BCF14" s="86"/>
      <c r="BCG14" s="86">
        <v>55.555555555555557</v>
      </c>
      <c r="BCL14" s="86"/>
      <c r="BCM14" s="86" t="s">
        <v>492</v>
      </c>
      <c r="BCN14" s="86"/>
      <c r="BCO14" s="86">
        <v>27</v>
      </c>
      <c r="BCP14" s="86"/>
      <c r="BCQ14" s="86">
        <v>45</v>
      </c>
      <c r="BCR14" s="86"/>
      <c r="BCS14" s="67">
        <v>100</v>
      </c>
      <c r="BCT14" s="86"/>
      <c r="BCU14" s="86">
        <v>60</v>
      </c>
      <c r="BCZ14" s="86"/>
      <c r="BDA14" s="86" t="s">
        <v>492</v>
      </c>
      <c r="BDB14" s="86"/>
      <c r="BDC14" s="86">
        <v>17</v>
      </c>
      <c r="BDD14" s="86"/>
      <c r="BDE14" s="86">
        <v>45</v>
      </c>
      <c r="BDF14" s="86"/>
      <c r="BDG14" s="67">
        <v>100</v>
      </c>
      <c r="BDH14" s="86"/>
      <c r="BDI14" s="86">
        <v>37.777777777777779</v>
      </c>
      <c r="BDN14" s="86"/>
      <c r="BDO14" s="86" t="s">
        <v>492</v>
      </c>
      <c r="BDP14" s="86"/>
      <c r="BDQ14" s="86">
        <v>27</v>
      </c>
      <c r="BDR14" s="86"/>
      <c r="BDS14" s="86">
        <v>45</v>
      </c>
      <c r="BDT14" s="86"/>
      <c r="BDU14" s="67">
        <v>100</v>
      </c>
      <c r="BDV14" s="86"/>
      <c r="BDW14" s="86">
        <v>60</v>
      </c>
      <c r="BEB14" s="86"/>
      <c r="BEC14" s="86" t="s">
        <v>492</v>
      </c>
      <c r="BED14" s="86"/>
      <c r="BEE14" s="86">
        <v>22</v>
      </c>
      <c r="BEF14" s="86"/>
      <c r="BEG14" s="86">
        <v>45</v>
      </c>
      <c r="BEH14" s="86"/>
      <c r="BEI14" s="67">
        <v>100</v>
      </c>
      <c r="BEJ14" s="86"/>
      <c r="BEK14" s="86">
        <v>48.888888888888886</v>
      </c>
      <c r="BEP14" s="86"/>
      <c r="BEQ14" s="86" t="s">
        <v>492</v>
      </c>
      <c r="BER14" s="86"/>
      <c r="BES14" s="86">
        <v>15</v>
      </c>
      <c r="BET14" s="86"/>
      <c r="BEU14" s="86">
        <v>45</v>
      </c>
      <c r="BEV14" s="86"/>
      <c r="BEW14" s="67">
        <v>99.999999999999986</v>
      </c>
      <c r="BEX14" s="86"/>
      <c r="BEY14" s="86">
        <v>33.333333333333329</v>
      </c>
      <c r="BFD14" s="86"/>
      <c r="BFE14" s="86" t="s">
        <v>492</v>
      </c>
      <c r="BFF14" s="86"/>
      <c r="BFG14" s="86">
        <v>19</v>
      </c>
      <c r="BFH14" s="86"/>
      <c r="BFI14" s="86">
        <v>45</v>
      </c>
      <c r="BFJ14" s="86"/>
      <c r="BFK14" s="67">
        <v>99.999999999999986</v>
      </c>
      <c r="BFL14" s="86"/>
      <c r="BFM14" s="86">
        <v>42.222222222222221</v>
      </c>
      <c r="BFR14" s="86"/>
      <c r="BFS14" s="86" t="s">
        <v>492</v>
      </c>
      <c r="BFT14" s="86"/>
      <c r="BFU14" s="86">
        <v>33</v>
      </c>
      <c r="BFV14" s="86"/>
      <c r="BFW14" s="86">
        <v>45</v>
      </c>
      <c r="BFX14" s="86"/>
      <c r="BFY14" s="67">
        <v>99.999999999999986</v>
      </c>
      <c r="BFZ14" s="86"/>
      <c r="BGA14" s="86">
        <v>73.333333333333329</v>
      </c>
      <c r="BGF14" s="86"/>
      <c r="BGG14" s="86" t="s">
        <v>492</v>
      </c>
      <c r="BGH14" s="86"/>
      <c r="BGI14" s="86">
        <v>23</v>
      </c>
      <c r="BGJ14" s="86"/>
      <c r="BGK14" s="86">
        <v>45</v>
      </c>
      <c r="BGL14" s="86"/>
      <c r="BGM14" s="67">
        <v>99.999999999999986</v>
      </c>
      <c r="BGN14" s="86"/>
      <c r="BGO14" s="86">
        <v>51.111111111111107</v>
      </c>
      <c r="BGT14" s="86"/>
      <c r="BGU14" s="86" t="s">
        <v>492</v>
      </c>
      <c r="BGV14" s="86"/>
      <c r="BGW14" s="86">
        <v>21</v>
      </c>
      <c r="BGX14" s="86"/>
      <c r="BGY14" s="86">
        <v>45</v>
      </c>
      <c r="BGZ14" s="86"/>
      <c r="BHA14" s="67">
        <v>99.999999999999986</v>
      </c>
      <c r="BHB14" s="86"/>
      <c r="BHC14" s="86">
        <v>46.666666666666664</v>
      </c>
      <c r="BHH14" s="86"/>
      <c r="BHI14" s="86" t="s">
        <v>492</v>
      </c>
      <c r="BHJ14" s="86"/>
      <c r="BHK14" s="86">
        <v>22</v>
      </c>
      <c r="BHL14" s="86"/>
      <c r="BHM14" s="86">
        <v>45</v>
      </c>
      <c r="BHN14" s="86"/>
      <c r="BHO14" s="67">
        <v>99.999999999999986</v>
      </c>
      <c r="BHP14" s="86"/>
      <c r="BHQ14" s="86">
        <v>48.888888888888886</v>
      </c>
      <c r="BHV14" s="86"/>
      <c r="BHW14" s="86" t="s">
        <v>492</v>
      </c>
      <c r="BHX14" s="86"/>
      <c r="BHY14" s="86">
        <v>28</v>
      </c>
      <c r="BHZ14" s="86"/>
      <c r="BIA14" s="86">
        <v>45</v>
      </c>
      <c r="BIB14" s="86"/>
      <c r="BIC14" s="67">
        <v>99.999999999999986</v>
      </c>
      <c r="BID14" s="86"/>
      <c r="BIE14" s="86">
        <v>62.222222222222221</v>
      </c>
      <c r="BIJ14" s="86"/>
      <c r="BIK14" s="86" t="s">
        <v>492</v>
      </c>
      <c r="BIL14" s="86"/>
      <c r="BIM14" s="86">
        <v>22</v>
      </c>
      <c r="BIN14" s="86"/>
      <c r="BIO14" s="86">
        <v>45</v>
      </c>
      <c r="BIP14" s="86"/>
      <c r="BIQ14" s="67">
        <v>99.999999999999986</v>
      </c>
      <c r="BIR14" s="86"/>
      <c r="BIS14" s="86">
        <v>48.888888888888886</v>
      </c>
      <c r="BIX14" s="86"/>
      <c r="BIY14" s="86" t="s">
        <v>492</v>
      </c>
      <c r="BIZ14" s="86"/>
      <c r="BJA14" s="86">
        <v>15</v>
      </c>
      <c r="BJB14" s="86"/>
      <c r="BJC14" s="86">
        <v>45</v>
      </c>
      <c r="BJD14" s="86"/>
      <c r="BJE14" s="67">
        <v>99.999999999999986</v>
      </c>
      <c r="BJF14" s="86"/>
      <c r="BJG14" s="86">
        <v>33.333333333333329</v>
      </c>
      <c r="BJL14" s="86"/>
      <c r="BJM14" s="86" t="s">
        <v>492</v>
      </c>
      <c r="BJN14" s="86"/>
      <c r="BJO14" s="86">
        <v>25</v>
      </c>
      <c r="BJP14" s="86"/>
      <c r="BJQ14" s="86">
        <v>45</v>
      </c>
      <c r="BJR14" s="86"/>
      <c r="BJS14" s="67">
        <v>99.999999999999986</v>
      </c>
      <c r="BJT14" s="86"/>
      <c r="BJU14" s="86">
        <v>55.555555555555557</v>
      </c>
      <c r="BJZ14" s="86"/>
      <c r="BKA14" s="86" t="s">
        <v>492</v>
      </c>
      <c r="BKB14" s="86"/>
      <c r="BKC14" s="86">
        <v>23</v>
      </c>
      <c r="BKD14" s="86"/>
      <c r="BKE14" s="86">
        <v>45</v>
      </c>
      <c r="BKF14" s="86"/>
      <c r="BKG14" s="67">
        <v>99.999999999999986</v>
      </c>
      <c r="BKH14" s="86"/>
      <c r="BKI14" s="86">
        <v>51.111111111111107</v>
      </c>
      <c r="BKN14" s="86"/>
      <c r="BKO14" s="86" t="s">
        <v>492</v>
      </c>
      <c r="BKP14" s="86"/>
      <c r="BKQ14" s="86">
        <v>31</v>
      </c>
      <c r="BKR14" s="86"/>
      <c r="BKS14" s="86">
        <v>45</v>
      </c>
      <c r="BKT14" s="86"/>
      <c r="BKU14" s="67">
        <v>99.999999999999986</v>
      </c>
      <c r="BKV14" s="86"/>
      <c r="BKW14" s="86">
        <v>68.888888888888886</v>
      </c>
      <c r="BLB14" s="86"/>
      <c r="BLC14" s="86" t="s">
        <v>492</v>
      </c>
      <c r="BLD14" s="86"/>
      <c r="BLE14" s="86">
        <v>18</v>
      </c>
      <c r="BLF14" s="86"/>
      <c r="BLG14" s="86">
        <v>45</v>
      </c>
      <c r="BLH14" s="86"/>
      <c r="BLI14" s="67">
        <v>99.999999999999986</v>
      </c>
      <c r="BLJ14" s="86"/>
      <c r="BLK14" s="86">
        <v>40</v>
      </c>
      <c r="BLP14" s="86"/>
      <c r="BLQ14" s="86" t="s">
        <v>492</v>
      </c>
      <c r="BLR14" s="86"/>
      <c r="BLS14" s="86">
        <v>26</v>
      </c>
      <c r="BLT14" s="86"/>
      <c r="BLU14" s="86">
        <v>45</v>
      </c>
      <c r="BLV14" s="86"/>
      <c r="BLW14" s="67">
        <v>99.999999999999986</v>
      </c>
      <c r="BLX14" s="86"/>
      <c r="BLY14" s="86">
        <v>57.777777777777771</v>
      </c>
      <c r="BMD14" s="86"/>
      <c r="BME14" s="86" t="s">
        <v>492</v>
      </c>
      <c r="BMF14" s="86"/>
      <c r="BMG14" s="86">
        <v>22</v>
      </c>
      <c r="BMH14" s="86"/>
      <c r="BMI14" s="86">
        <v>45</v>
      </c>
      <c r="BMJ14" s="86"/>
      <c r="BMK14" s="67">
        <v>99.999999999999986</v>
      </c>
      <c r="BML14" s="86"/>
      <c r="BMM14" s="86">
        <v>48.888888888888886</v>
      </c>
      <c r="BMR14" s="86"/>
      <c r="BMS14" s="86" t="s">
        <v>492</v>
      </c>
      <c r="BMT14" s="86"/>
      <c r="BMU14" s="86">
        <v>22</v>
      </c>
      <c r="BMV14" s="86"/>
      <c r="BMW14" s="86">
        <v>45</v>
      </c>
      <c r="BMX14" s="86"/>
      <c r="BMY14" s="67">
        <v>99.999999999999986</v>
      </c>
      <c r="BMZ14" s="86"/>
      <c r="BNA14" s="86">
        <v>48.888888888888886</v>
      </c>
      <c r="BNF14" s="86"/>
      <c r="BNG14" s="86" t="s">
        <v>492</v>
      </c>
      <c r="BNH14" s="86"/>
      <c r="BNI14" s="86">
        <v>22</v>
      </c>
      <c r="BNJ14" s="86"/>
      <c r="BNK14" s="86">
        <v>45</v>
      </c>
      <c r="BNL14" s="86"/>
      <c r="BNM14" s="67">
        <v>99.999999999999986</v>
      </c>
      <c r="BNN14" s="86"/>
      <c r="BNO14" s="86">
        <v>48.888888888888886</v>
      </c>
      <c r="BNT14" s="86"/>
      <c r="BNU14" s="86" t="s">
        <v>492</v>
      </c>
      <c r="BNV14" s="86"/>
      <c r="BNW14" s="86">
        <v>32</v>
      </c>
      <c r="BNX14" s="86"/>
      <c r="BNY14" s="86">
        <v>45</v>
      </c>
      <c r="BNZ14" s="86"/>
      <c r="BOA14" s="67">
        <v>99.999999999999986</v>
      </c>
      <c r="BOB14" s="86"/>
      <c r="BOC14" s="86">
        <v>71.111111111111114</v>
      </c>
      <c r="BOH14" s="86"/>
      <c r="BOI14" s="86" t="s">
        <v>492</v>
      </c>
      <c r="BOJ14" s="86"/>
      <c r="BOK14" s="86">
        <v>31</v>
      </c>
      <c r="BOL14" s="86"/>
      <c r="BOM14" s="86">
        <v>45</v>
      </c>
      <c r="BON14" s="86"/>
      <c r="BOO14" s="67">
        <v>99.999999999999986</v>
      </c>
      <c r="BOP14" s="86"/>
      <c r="BOQ14" s="86">
        <v>68.888888888888886</v>
      </c>
      <c r="BOV14" s="86"/>
      <c r="BOW14" s="86" t="s">
        <v>492</v>
      </c>
      <c r="BOX14" s="86"/>
      <c r="BOY14" s="86">
        <v>29</v>
      </c>
      <c r="BOZ14" s="86"/>
      <c r="BPA14" s="86">
        <v>45</v>
      </c>
      <c r="BPB14" s="86"/>
      <c r="BPC14" s="67">
        <v>99.999999999999986</v>
      </c>
      <c r="BPD14" s="86"/>
      <c r="BPE14" s="86">
        <v>64.444444444444443</v>
      </c>
      <c r="BPJ14" s="86"/>
      <c r="BPK14" s="86" t="s">
        <v>492</v>
      </c>
      <c r="BPL14" s="86"/>
      <c r="BPM14" s="86">
        <v>18</v>
      </c>
      <c r="BPN14" s="86"/>
      <c r="BPO14" s="86">
        <v>45</v>
      </c>
      <c r="BPP14" s="86"/>
      <c r="BPQ14" s="67">
        <v>99.999999999999986</v>
      </c>
      <c r="BPR14" s="86"/>
      <c r="BPS14" s="86">
        <v>40</v>
      </c>
      <c r="BPX14" s="86"/>
      <c r="BPY14" s="86" t="s">
        <v>492</v>
      </c>
      <c r="BPZ14" s="86"/>
      <c r="BQA14" s="86">
        <v>25</v>
      </c>
      <c r="BQB14" s="86"/>
      <c r="BQC14" s="86">
        <v>45</v>
      </c>
      <c r="BQD14" s="86"/>
      <c r="BQE14" s="67">
        <v>99.999999999999986</v>
      </c>
      <c r="BQF14" s="86"/>
      <c r="BQG14" s="86">
        <v>55.555555555555557</v>
      </c>
      <c r="BQL14" s="86"/>
      <c r="BQM14" s="86" t="s">
        <v>492</v>
      </c>
      <c r="BQN14" s="86"/>
      <c r="BQO14" s="86">
        <v>25</v>
      </c>
      <c r="BQP14" s="86"/>
      <c r="BQQ14" s="86">
        <v>45</v>
      </c>
      <c r="BQR14" s="86"/>
      <c r="BQS14" s="67">
        <v>99.999999999999986</v>
      </c>
      <c r="BQT14" s="86"/>
      <c r="BQU14" s="86">
        <v>55.555555555555557</v>
      </c>
      <c r="BQZ14" s="86"/>
      <c r="BRA14" s="86" t="s">
        <v>492</v>
      </c>
      <c r="BRB14" s="86"/>
      <c r="BRC14" s="86">
        <v>38</v>
      </c>
      <c r="BRD14" s="86"/>
      <c r="BRE14" s="86">
        <v>45</v>
      </c>
      <c r="BRF14" s="86"/>
      <c r="BRG14" s="67">
        <v>99.999999999999986</v>
      </c>
      <c r="BRH14" s="86"/>
      <c r="BRI14" s="86">
        <v>84.444444444444443</v>
      </c>
      <c r="BRN14" s="86"/>
      <c r="BRO14" s="86" t="s">
        <v>492</v>
      </c>
      <c r="BRP14" s="86"/>
      <c r="BRQ14" s="86">
        <v>39</v>
      </c>
      <c r="BRR14" s="86"/>
      <c r="BRS14" s="86">
        <v>45</v>
      </c>
      <c r="BRT14" s="86"/>
      <c r="BRU14" s="67">
        <v>99.999999999999986</v>
      </c>
      <c r="BRV14" s="86"/>
      <c r="BRW14" s="86">
        <v>86.666666666666671</v>
      </c>
      <c r="BSB14" s="86"/>
      <c r="BSC14" s="86" t="s">
        <v>492</v>
      </c>
      <c r="BSD14" s="86"/>
      <c r="BSE14" s="86">
        <v>29</v>
      </c>
      <c r="BSF14" s="86"/>
      <c r="BSG14" s="86">
        <v>45</v>
      </c>
      <c r="BSH14" s="86"/>
      <c r="BSI14" s="67">
        <v>99.999999999999986</v>
      </c>
      <c r="BSJ14" s="86"/>
      <c r="BSK14" s="86">
        <v>64.444444444444443</v>
      </c>
      <c r="BSP14" s="86"/>
      <c r="BSQ14" s="86" t="s">
        <v>492</v>
      </c>
      <c r="BSR14" s="86"/>
      <c r="BSS14" s="86">
        <v>25</v>
      </c>
      <c r="BST14" s="86"/>
      <c r="BSU14" s="86">
        <v>45</v>
      </c>
      <c r="BSV14" s="86"/>
      <c r="BSW14" s="67">
        <v>99.999999999999986</v>
      </c>
      <c r="BSX14" s="86"/>
      <c r="BSY14" s="86">
        <v>55.555555555555557</v>
      </c>
      <c r="BTD14" s="86"/>
      <c r="BTE14" s="86" t="s">
        <v>492</v>
      </c>
      <c r="BTF14" s="86"/>
      <c r="BTG14" s="86">
        <v>16</v>
      </c>
      <c r="BTH14" s="86"/>
      <c r="BTI14" s="86">
        <v>45</v>
      </c>
      <c r="BTJ14" s="86"/>
      <c r="BTK14" s="67">
        <v>99.999999999999986</v>
      </c>
      <c r="BTL14" s="86"/>
      <c r="BTM14" s="86">
        <v>35.555555555555557</v>
      </c>
      <c r="BTR14" s="86"/>
      <c r="BTS14" s="86" t="s">
        <v>492</v>
      </c>
      <c r="BTT14" s="86"/>
      <c r="BTU14" s="86">
        <v>42</v>
      </c>
      <c r="BTV14" s="86"/>
      <c r="BTW14" s="86">
        <v>54</v>
      </c>
      <c r="BTX14" s="86"/>
      <c r="BTY14" s="67">
        <v>99.999999999999986</v>
      </c>
      <c r="BTZ14" s="86"/>
      <c r="BUA14" s="86">
        <v>77.777777777777786</v>
      </c>
      <c r="BUF14" s="86"/>
      <c r="BUG14" s="86" t="s">
        <v>492</v>
      </c>
      <c r="BUH14" s="86"/>
      <c r="BUI14" s="86">
        <v>38</v>
      </c>
      <c r="BUJ14" s="86"/>
      <c r="BUK14" s="86">
        <v>54</v>
      </c>
      <c r="BUL14" s="86"/>
      <c r="BUM14" s="67">
        <v>99.999999999999986</v>
      </c>
      <c r="BUN14" s="86"/>
      <c r="BUO14" s="86">
        <v>70.370370370370367</v>
      </c>
      <c r="BUT14" s="86"/>
      <c r="BUU14" s="86" t="s">
        <v>492</v>
      </c>
      <c r="BUV14" s="86"/>
      <c r="BUW14" s="86">
        <v>28</v>
      </c>
      <c r="BUX14" s="86"/>
      <c r="BUY14" s="86">
        <v>54</v>
      </c>
      <c r="BUZ14" s="86"/>
      <c r="BVA14" s="67">
        <v>99.999999999999986</v>
      </c>
      <c r="BVB14" s="86"/>
      <c r="BVC14" s="86">
        <v>51.851851851851848</v>
      </c>
      <c r="BVH14" s="86"/>
      <c r="BVI14" s="86" t="s">
        <v>492</v>
      </c>
      <c r="BVJ14" s="86"/>
      <c r="BVK14" s="86">
        <v>31</v>
      </c>
      <c r="BVL14" s="86"/>
      <c r="BVM14" s="86">
        <v>54</v>
      </c>
      <c r="BVN14" s="86"/>
      <c r="BVO14" s="67">
        <v>99.999999999999986</v>
      </c>
      <c r="BVP14" s="86"/>
      <c r="BVQ14" s="86">
        <v>57.407407407407405</v>
      </c>
      <c r="BVV14" s="86"/>
      <c r="BVW14" s="86" t="s">
        <v>492</v>
      </c>
      <c r="BVX14" s="86"/>
      <c r="BVY14" s="86">
        <v>32</v>
      </c>
      <c r="BVZ14" s="86"/>
      <c r="BWA14" s="86">
        <v>54</v>
      </c>
      <c r="BWB14" s="86"/>
      <c r="BWC14" s="67">
        <v>99.999999999999986</v>
      </c>
      <c r="BWD14" s="86"/>
      <c r="BWE14" s="86">
        <v>59.259259259259252</v>
      </c>
      <c r="BWJ14" s="86"/>
      <c r="BWK14" s="86" t="s">
        <v>492</v>
      </c>
      <c r="BWL14" s="86"/>
      <c r="BWM14" s="86">
        <v>27</v>
      </c>
      <c r="BWN14" s="86"/>
      <c r="BWO14" s="86">
        <v>54</v>
      </c>
      <c r="BWP14" s="86"/>
      <c r="BWQ14" s="67">
        <v>99.999999999999986</v>
      </c>
      <c r="BWR14" s="86"/>
      <c r="BWS14" s="86">
        <v>50</v>
      </c>
      <c r="BWX14" s="86"/>
      <c r="BWY14" s="86" t="s">
        <v>492</v>
      </c>
      <c r="BWZ14" s="86"/>
      <c r="BXA14" s="86">
        <v>20</v>
      </c>
      <c r="BXB14" s="86"/>
      <c r="BXC14" s="86">
        <v>54</v>
      </c>
      <c r="BXD14" s="86"/>
      <c r="BXE14" s="67">
        <v>99.999999999999986</v>
      </c>
      <c r="BXF14" s="86"/>
      <c r="BXG14" s="86">
        <v>37.037037037037038</v>
      </c>
      <c r="BXL14" s="86"/>
      <c r="BXM14" s="86" t="s">
        <v>492</v>
      </c>
      <c r="BXN14" s="86"/>
      <c r="BXO14" s="86">
        <v>45</v>
      </c>
      <c r="BXP14" s="86"/>
      <c r="BXQ14" s="86">
        <v>54</v>
      </c>
      <c r="BXR14" s="86"/>
      <c r="BXS14" s="67">
        <v>99.999999999999986</v>
      </c>
      <c r="BXT14" s="86"/>
      <c r="BXU14" s="86">
        <v>83.333333333333343</v>
      </c>
      <c r="BXZ14" s="86"/>
      <c r="BYA14" s="86" t="s">
        <v>492</v>
      </c>
      <c r="BYB14" s="86"/>
      <c r="BYC14" s="86">
        <v>39</v>
      </c>
      <c r="BYD14" s="86"/>
      <c r="BYE14" s="86">
        <v>54</v>
      </c>
      <c r="BYF14" s="86"/>
      <c r="BYG14" s="67">
        <v>99.999999999999986</v>
      </c>
      <c r="BYH14" s="86"/>
      <c r="BYI14" s="86">
        <v>72.222222222222214</v>
      </c>
      <c r="BYN14" s="86"/>
      <c r="BYO14" s="86" t="s">
        <v>492</v>
      </c>
      <c r="BYP14" s="86"/>
      <c r="BYQ14" s="86">
        <v>51</v>
      </c>
      <c r="BYR14" s="86"/>
      <c r="BYS14" s="86">
        <v>54</v>
      </c>
      <c r="BYT14" s="86"/>
      <c r="BYU14" s="67">
        <v>99.999999999999986</v>
      </c>
      <c r="BYV14" s="86"/>
      <c r="BYW14" s="86">
        <v>94.444444444444443</v>
      </c>
      <c r="BZB14" s="86"/>
      <c r="BZC14" s="86" t="s">
        <v>492</v>
      </c>
      <c r="BZD14" s="86"/>
      <c r="BZE14" s="86">
        <v>48</v>
      </c>
      <c r="BZF14" s="86"/>
      <c r="BZG14" s="86">
        <v>54</v>
      </c>
      <c r="BZH14" s="86"/>
      <c r="BZI14" s="67">
        <v>99.999999999999986</v>
      </c>
      <c r="BZJ14" s="86"/>
      <c r="BZK14" s="86">
        <v>88.888888888888886</v>
      </c>
      <c r="BZP14" s="86"/>
      <c r="BZQ14" s="86" t="s">
        <v>492</v>
      </c>
      <c r="BZR14" s="86"/>
      <c r="BZS14" s="86">
        <v>47</v>
      </c>
      <c r="BZT14" s="86"/>
      <c r="BZU14" s="86">
        <v>54</v>
      </c>
      <c r="BZV14" s="86"/>
      <c r="BZW14" s="67">
        <v>99.999999999999986</v>
      </c>
      <c r="BZX14" s="86"/>
      <c r="BZY14" s="86">
        <v>87.037037037037038</v>
      </c>
      <c r="CAD14" s="86"/>
      <c r="CAE14" s="86" t="s">
        <v>492</v>
      </c>
      <c r="CAF14" s="86"/>
      <c r="CAG14" s="86">
        <v>47</v>
      </c>
      <c r="CAH14" s="86"/>
      <c r="CAI14" s="86">
        <v>54</v>
      </c>
      <c r="CAJ14" s="86"/>
      <c r="CAK14" s="67">
        <v>99.999999999999986</v>
      </c>
      <c r="CAL14" s="86"/>
      <c r="CAM14" s="86">
        <v>87.037037037037038</v>
      </c>
      <c r="CAR14" s="86"/>
      <c r="CAS14" s="86" t="s">
        <v>492</v>
      </c>
      <c r="CAT14" s="86"/>
      <c r="CAU14" s="86">
        <v>35</v>
      </c>
      <c r="CAV14" s="86"/>
      <c r="CAW14" s="86">
        <v>54</v>
      </c>
      <c r="CAX14" s="86"/>
      <c r="CAY14" s="67">
        <v>99.999999999999986</v>
      </c>
      <c r="CAZ14" s="86"/>
      <c r="CBA14" s="86">
        <v>64.81481481481481</v>
      </c>
      <c r="CBF14" s="86"/>
      <c r="CBG14" s="86" t="s">
        <v>492</v>
      </c>
      <c r="CBH14" s="86"/>
      <c r="CBI14" s="86">
        <v>27</v>
      </c>
      <c r="CBJ14" s="86"/>
      <c r="CBK14" s="86">
        <v>54</v>
      </c>
      <c r="CBL14" s="86"/>
      <c r="CBM14" s="67">
        <v>99.999999999999986</v>
      </c>
      <c r="CBN14" s="86"/>
      <c r="CBO14" s="86">
        <v>50</v>
      </c>
      <c r="CBT14" s="86"/>
      <c r="CBU14" s="86" t="s">
        <v>492</v>
      </c>
      <c r="CBV14" s="86"/>
      <c r="CBW14" s="86">
        <v>38</v>
      </c>
      <c r="CBX14" s="86"/>
      <c r="CBY14" s="86">
        <v>54</v>
      </c>
      <c r="CBZ14" s="86"/>
      <c r="CCA14" s="67">
        <v>99.999999999999986</v>
      </c>
      <c r="CCB14" s="86"/>
      <c r="CCC14" s="86">
        <v>70.370370370370367</v>
      </c>
      <c r="CCH14" s="86"/>
      <c r="CCI14" s="86" t="s">
        <v>492</v>
      </c>
      <c r="CCJ14" s="86"/>
      <c r="CCK14" s="86">
        <v>29</v>
      </c>
      <c r="CCL14" s="86"/>
      <c r="CCM14" s="86">
        <v>54</v>
      </c>
      <c r="CCN14" s="86"/>
      <c r="CCO14" s="67">
        <v>99.999999999999986</v>
      </c>
      <c r="CCP14" s="86"/>
      <c r="CCQ14" s="86">
        <v>53.703703703703709</v>
      </c>
      <c r="CCV14" s="86"/>
      <c r="CCW14" s="86" t="s">
        <v>492</v>
      </c>
      <c r="CCX14" s="86"/>
      <c r="CCY14" s="86">
        <v>36</v>
      </c>
      <c r="CCZ14" s="86"/>
      <c r="CDA14" s="86">
        <v>54</v>
      </c>
      <c r="CDB14" s="86"/>
      <c r="CDC14" s="67">
        <v>99.999999999999986</v>
      </c>
      <c r="CDD14" s="86"/>
      <c r="CDE14" s="86">
        <v>66.666666666666657</v>
      </c>
      <c r="CDJ14" s="86"/>
      <c r="CDK14" s="86" t="s">
        <v>492</v>
      </c>
      <c r="CDL14" s="86"/>
      <c r="CDM14" s="86">
        <v>44</v>
      </c>
      <c r="CDN14" s="86"/>
      <c r="CDO14" s="86">
        <v>54</v>
      </c>
      <c r="CDP14" s="86"/>
      <c r="CDQ14" s="67">
        <v>99.999999999999986</v>
      </c>
      <c r="CDR14" s="86"/>
      <c r="CDS14" s="86">
        <v>81.481481481481481</v>
      </c>
      <c r="CDX14" s="86"/>
      <c r="CDY14" s="86" t="s">
        <v>492</v>
      </c>
      <c r="CDZ14" s="86"/>
      <c r="CEA14" s="86">
        <v>47</v>
      </c>
      <c r="CEB14" s="86"/>
      <c r="CEC14" s="86">
        <v>54</v>
      </c>
      <c r="CED14" s="86"/>
      <c r="CEE14" s="67">
        <v>99.999999999999986</v>
      </c>
      <c r="CEF14" s="86"/>
      <c r="CEG14" s="86">
        <v>87.037037037037038</v>
      </c>
      <c r="CEL14" s="86"/>
      <c r="CEM14" s="86" t="s">
        <v>492</v>
      </c>
      <c r="CEN14" s="86"/>
      <c r="CEO14" s="86">
        <v>44</v>
      </c>
      <c r="CEP14" s="86"/>
      <c r="CEQ14" s="86">
        <v>54</v>
      </c>
      <c r="CER14" s="86"/>
      <c r="CES14" s="67">
        <v>99.999999999999986</v>
      </c>
      <c r="CET14" s="86"/>
      <c r="CEU14" s="86">
        <v>81.481481481481481</v>
      </c>
      <c r="CEZ14" s="86"/>
      <c r="CFA14" s="86" t="s">
        <v>492</v>
      </c>
      <c r="CFB14" s="86"/>
      <c r="CFC14" s="86">
        <v>45</v>
      </c>
      <c r="CFD14" s="86"/>
      <c r="CFE14" s="86">
        <v>54</v>
      </c>
      <c r="CFF14" s="86"/>
      <c r="CFG14" s="67">
        <v>99.999999999999986</v>
      </c>
      <c r="CFH14" s="86"/>
      <c r="CFI14" s="86">
        <v>83.333333333333343</v>
      </c>
      <c r="CFN14" s="86"/>
      <c r="CFO14" s="86" t="s">
        <v>492</v>
      </c>
      <c r="CFP14" s="86"/>
      <c r="CFQ14" s="86">
        <v>47</v>
      </c>
      <c r="CFR14" s="86"/>
      <c r="CFS14" s="86">
        <v>54</v>
      </c>
      <c r="CFT14" s="86"/>
      <c r="CFU14" s="67">
        <v>99.999999999999986</v>
      </c>
      <c r="CFV14" s="86"/>
      <c r="CFW14" s="86">
        <v>87.037037037037038</v>
      </c>
      <c r="CGB14" s="86"/>
      <c r="CGC14" s="86" t="s">
        <v>492</v>
      </c>
      <c r="CGD14" s="86"/>
      <c r="CGE14" s="86">
        <v>26</v>
      </c>
      <c r="CGF14" s="86"/>
      <c r="CGG14" s="86">
        <v>45</v>
      </c>
      <c r="CGH14" s="86"/>
      <c r="CGI14" s="67">
        <v>99.999999999999986</v>
      </c>
      <c r="CGJ14" s="86"/>
      <c r="CGK14" s="86">
        <v>57.777777777777771</v>
      </c>
      <c r="CGP14" s="86"/>
      <c r="CGQ14" s="86" t="s">
        <v>492</v>
      </c>
      <c r="CGR14" s="86"/>
      <c r="CGS14" s="86">
        <v>30</v>
      </c>
      <c r="CGT14" s="86"/>
      <c r="CGU14" s="86">
        <v>45</v>
      </c>
      <c r="CGV14" s="86"/>
      <c r="CGW14" s="67">
        <v>99.999999999999986</v>
      </c>
      <c r="CGX14" s="86"/>
      <c r="CGY14" s="86">
        <v>66.666666666666657</v>
      </c>
      <c r="CHD14" s="86"/>
      <c r="CHE14" s="86" t="s">
        <v>492</v>
      </c>
      <c r="CHF14" s="86"/>
      <c r="CHG14" s="86">
        <v>35</v>
      </c>
      <c r="CHH14" s="86"/>
      <c r="CHI14" s="86">
        <v>45</v>
      </c>
      <c r="CHJ14" s="86"/>
      <c r="CHK14" s="67">
        <v>99.999999999999986</v>
      </c>
      <c r="CHL14" s="86"/>
      <c r="CHM14" s="86">
        <v>77.777777777777786</v>
      </c>
      <c r="CHR14" s="86"/>
      <c r="CHS14" s="86" t="s">
        <v>492</v>
      </c>
      <c r="CHT14" s="86"/>
      <c r="CHU14" s="86">
        <v>19</v>
      </c>
      <c r="CHV14" s="86"/>
      <c r="CHW14" s="86">
        <v>45</v>
      </c>
      <c r="CHX14" s="86"/>
      <c r="CHY14" s="67">
        <v>99.999999999999986</v>
      </c>
      <c r="CHZ14" s="86"/>
      <c r="CIA14" s="86">
        <v>42.222222222222221</v>
      </c>
      <c r="CIF14" s="86"/>
      <c r="CIG14" s="86" t="s">
        <v>492</v>
      </c>
      <c r="CIH14" s="86"/>
      <c r="CII14" s="86">
        <v>17</v>
      </c>
      <c r="CIJ14" s="86"/>
      <c r="CIK14" s="86">
        <v>45</v>
      </c>
      <c r="CIL14" s="86"/>
      <c r="CIM14" s="67">
        <v>99.999999999999986</v>
      </c>
      <c r="CIN14" s="86"/>
      <c r="CIO14" s="86">
        <v>37.777777777777779</v>
      </c>
      <c r="CIT14" s="86"/>
      <c r="CIU14" s="86" t="s">
        <v>492</v>
      </c>
      <c r="CIV14" s="86"/>
      <c r="CIW14" s="86">
        <v>31</v>
      </c>
      <c r="CIX14" s="86"/>
      <c r="CIY14" s="86">
        <v>45</v>
      </c>
      <c r="CIZ14" s="86"/>
      <c r="CJA14" s="67">
        <v>99.999999999999986</v>
      </c>
      <c r="CJB14" s="86"/>
      <c r="CJC14" s="86">
        <v>68.888888888888886</v>
      </c>
      <c r="CJH14" s="86"/>
      <c r="CJI14" s="86" t="s">
        <v>492</v>
      </c>
      <c r="CJJ14" s="86"/>
      <c r="CJK14" s="86">
        <v>31</v>
      </c>
      <c r="CJL14" s="86"/>
      <c r="CJM14" s="86">
        <v>45</v>
      </c>
      <c r="CJN14" s="86"/>
      <c r="CJO14" s="67">
        <v>99.999999999999986</v>
      </c>
      <c r="CJP14" s="86"/>
      <c r="CJQ14" s="86">
        <v>68.888888888888886</v>
      </c>
      <c r="CJV14" s="86"/>
      <c r="CJW14" s="86" t="s">
        <v>492</v>
      </c>
      <c r="CJX14" s="86"/>
      <c r="CJY14" s="86">
        <v>29</v>
      </c>
      <c r="CJZ14" s="86"/>
      <c r="CKA14" s="86">
        <v>45</v>
      </c>
      <c r="CKB14" s="86"/>
      <c r="CKC14" s="67">
        <v>99.999999999999986</v>
      </c>
      <c r="CKD14" s="86"/>
      <c r="CKE14" s="86">
        <v>64.444444444444443</v>
      </c>
      <c r="CKJ14" s="86"/>
      <c r="CKK14" s="86" t="s">
        <v>492</v>
      </c>
      <c r="CKL14" s="86"/>
      <c r="CKM14" s="86">
        <v>32</v>
      </c>
      <c r="CKN14" s="86"/>
      <c r="CKO14" s="86">
        <v>45</v>
      </c>
      <c r="CKP14" s="86"/>
      <c r="CKQ14" s="67">
        <v>99.999999999999986</v>
      </c>
      <c r="CKR14" s="86"/>
      <c r="CKS14" s="86">
        <v>71.111111111111114</v>
      </c>
      <c r="CKX14" s="86"/>
      <c r="CKY14" s="86" t="s">
        <v>492</v>
      </c>
      <c r="CKZ14" s="86"/>
      <c r="CLA14" s="86">
        <v>25</v>
      </c>
      <c r="CLB14" s="86"/>
      <c r="CLC14" s="86">
        <v>45</v>
      </c>
      <c r="CLD14" s="86"/>
      <c r="CLE14" s="67">
        <v>99.999999999999986</v>
      </c>
      <c r="CLF14" s="86"/>
      <c r="CLG14" s="86">
        <v>55.555555555555557</v>
      </c>
      <c r="CLL14" s="86"/>
      <c r="CLM14" s="86" t="s">
        <v>492</v>
      </c>
      <c r="CLN14" s="86"/>
      <c r="CLO14" s="86">
        <v>33</v>
      </c>
      <c r="CLP14" s="86"/>
      <c r="CLQ14" s="86">
        <v>45</v>
      </c>
      <c r="CLR14" s="86"/>
      <c r="CLS14" s="67">
        <v>99.999999999999986</v>
      </c>
      <c r="CLT14" s="86"/>
      <c r="CLU14" s="86">
        <v>73.333333333333329</v>
      </c>
      <c r="CLZ14" s="86"/>
      <c r="CMA14" s="86" t="s">
        <v>492</v>
      </c>
      <c r="CMB14" s="86"/>
      <c r="CMC14" s="86">
        <v>30</v>
      </c>
      <c r="CMD14" s="86"/>
      <c r="CME14" s="86">
        <v>45</v>
      </c>
      <c r="CMF14" s="86"/>
      <c r="CMG14" s="67">
        <v>99.999999999999986</v>
      </c>
      <c r="CMH14" s="86"/>
      <c r="CMI14" s="86">
        <v>66.666666666666657</v>
      </c>
      <c r="CMN14" s="86"/>
      <c r="CMO14" s="86" t="s">
        <v>492</v>
      </c>
      <c r="CMP14" s="86"/>
      <c r="CMQ14" s="86">
        <v>37</v>
      </c>
      <c r="CMR14" s="86"/>
      <c r="CMS14" s="86">
        <v>45</v>
      </c>
      <c r="CMT14" s="86"/>
      <c r="CMU14" s="67">
        <v>99.999999999999986</v>
      </c>
      <c r="CMV14" s="86"/>
      <c r="CMW14" s="86">
        <v>82.222222222222214</v>
      </c>
      <c r="CNB14" s="86"/>
      <c r="CNC14" s="86" t="s">
        <v>492</v>
      </c>
      <c r="CND14" s="86"/>
      <c r="CNE14" s="86">
        <v>24</v>
      </c>
      <c r="CNF14" s="86"/>
      <c r="CNG14" s="86">
        <v>45</v>
      </c>
      <c r="CNH14" s="86"/>
      <c r="CNI14" s="67">
        <v>99.999999999999986</v>
      </c>
      <c r="CNJ14" s="86"/>
      <c r="CNK14" s="86">
        <v>53.333333333333336</v>
      </c>
      <c r="CNP14" s="86"/>
      <c r="CNQ14" s="86" t="s">
        <v>492</v>
      </c>
      <c r="CNR14" s="86"/>
      <c r="CNS14" s="86">
        <v>30</v>
      </c>
      <c r="CNT14" s="86"/>
      <c r="CNU14" s="86">
        <v>45</v>
      </c>
      <c r="CNV14" s="86"/>
      <c r="CNW14" s="67">
        <v>99.999999999999986</v>
      </c>
      <c r="CNX14" s="86"/>
      <c r="CNY14" s="86">
        <v>66.666666666666657</v>
      </c>
      <c r="COD14" s="86"/>
      <c r="COE14" s="86" t="s">
        <v>492</v>
      </c>
      <c r="COF14" s="86"/>
      <c r="COG14" s="86">
        <v>31</v>
      </c>
      <c r="COH14" s="86"/>
      <c r="COI14" s="86">
        <v>45</v>
      </c>
      <c r="COJ14" s="86"/>
      <c r="COK14" s="67">
        <v>100</v>
      </c>
      <c r="COL14" s="86"/>
      <c r="COM14" s="86">
        <v>68.888888888888886</v>
      </c>
      <c r="COR14" s="86"/>
      <c r="COS14" s="86" t="s">
        <v>492</v>
      </c>
      <c r="COT14" s="86"/>
      <c r="COU14" s="86">
        <v>31</v>
      </c>
      <c r="COV14" s="86"/>
      <c r="COW14" s="86">
        <v>45</v>
      </c>
      <c r="COX14" s="86"/>
      <c r="COY14" s="67">
        <v>100</v>
      </c>
      <c r="COZ14" s="86"/>
      <c r="CPA14" s="86">
        <v>68.888888888888886</v>
      </c>
      <c r="CPF14" s="86"/>
      <c r="CPG14" s="86" t="s">
        <v>492</v>
      </c>
      <c r="CPH14" s="86"/>
      <c r="CPI14" s="86">
        <v>31</v>
      </c>
      <c r="CPJ14" s="86"/>
      <c r="CPK14" s="86">
        <v>45</v>
      </c>
      <c r="CPL14" s="86"/>
      <c r="CPM14" s="67">
        <v>100</v>
      </c>
      <c r="CPN14" s="86"/>
      <c r="CPO14" s="86">
        <v>68.888888888888886</v>
      </c>
      <c r="CPT14" s="86"/>
      <c r="CPU14" s="86" t="s">
        <v>492</v>
      </c>
      <c r="CPV14" s="86"/>
      <c r="CPW14" s="86">
        <v>36</v>
      </c>
      <c r="CPX14" s="86"/>
      <c r="CPY14" s="86">
        <v>45</v>
      </c>
      <c r="CPZ14" s="86"/>
      <c r="CQA14" s="67">
        <v>100</v>
      </c>
      <c r="CQB14" s="86"/>
      <c r="CQC14" s="86">
        <v>80</v>
      </c>
      <c r="CQH14" s="86"/>
      <c r="CQI14" s="86" t="s">
        <v>492</v>
      </c>
      <c r="CQJ14" s="86"/>
      <c r="CQK14" s="86">
        <v>36</v>
      </c>
      <c r="CQL14" s="86"/>
      <c r="CQM14" s="86">
        <v>45</v>
      </c>
      <c r="CQN14" s="86"/>
      <c r="CQO14" s="67">
        <v>100</v>
      </c>
      <c r="CQP14" s="86"/>
      <c r="CQQ14" s="86">
        <v>80</v>
      </c>
      <c r="CQV14" s="86"/>
      <c r="CQW14" s="86" t="s">
        <v>492</v>
      </c>
      <c r="CQX14" s="86"/>
      <c r="CQY14" s="86">
        <v>35</v>
      </c>
      <c r="CQZ14" s="86"/>
      <c r="CRA14" s="86">
        <v>45</v>
      </c>
      <c r="CRB14" s="86"/>
      <c r="CRC14" s="67">
        <v>100</v>
      </c>
      <c r="CRD14" s="86"/>
      <c r="CRE14" s="86">
        <v>77.777777777777786</v>
      </c>
      <c r="CRJ14" s="86"/>
      <c r="CRK14" s="86" t="s">
        <v>492</v>
      </c>
      <c r="CRL14" s="86"/>
      <c r="CRM14" s="86">
        <v>36</v>
      </c>
      <c r="CRN14" s="86"/>
      <c r="CRO14" s="86">
        <v>45</v>
      </c>
      <c r="CRP14" s="86"/>
      <c r="CRQ14" s="67">
        <v>100</v>
      </c>
      <c r="CRR14" s="86"/>
      <c r="CRS14" s="86">
        <v>80</v>
      </c>
      <c r="CRX14" s="86"/>
      <c r="CRY14" s="86" t="s">
        <v>492</v>
      </c>
      <c r="CRZ14" s="86"/>
      <c r="CSA14" s="86">
        <v>35</v>
      </c>
      <c r="CSB14" s="86"/>
      <c r="CSC14" s="86">
        <v>45</v>
      </c>
      <c r="CSD14" s="86"/>
      <c r="CSE14" s="67">
        <v>100</v>
      </c>
      <c r="CSF14" s="86"/>
      <c r="CSG14" s="86">
        <v>77.777777777777786</v>
      </c>
      <c r="CSL14" s="86"/>
      <c r="CSM14" s="86" t="s">
        <v>492</v>
      </c>
      <c r="CSN14" s="86"/>
      <c r="CSO14" s="86">
        <v>40</v>
      </c>
      <c r="CSP14" s="86"/>
      <c r="CSQ14" s="86">
        <v>45</v>
      </c>
      <c r="CSR14" s="86"/>
      <c r="CSS14" s="67">
        <v>100</v>
      </c>
      <c r="CST14" s="86"/>
      <c r="CSU14" s="86">
        <v>88.888888888888886</v>
      </c>
      <c r="CSZ14" s="86"/>
      <c r="CTA14" s="86" t="s">
        <v>492</v>
      </c>
      <c r="CTB14" s="86"/>
      <c r="CTC14" s="86">
        <v>23</v>
      </c>
      <c r="CTD14" s="86"/>
      <c r="CTE14" s="86">
        <v>45</v>
      </c>
      <c r="CTF14" s="86"/>
      <c r="CTG14" s="67">
        <v>100</v>
      </c>
      <c r="CTH14" s="86"/>
      <c r="CTI14" s="86">
        <v>51.111111111111107</v>
      </c>
      <c r="CTN14" s="86"/>
      <c r="CTO14" s="86" t="s">
        <v>492</v>
      </c>
      <c r="CTP14" s="86"/>
      <c r="CTQ14" s="86">
        <v>42</v>
      </c>
      <c r="CTR14" s="86"/>
      <c r="CTS14" s="86">
        <v>45</v>
      </c>
      <c r="CTT14" s="86"/>
      <c r="CTU14" s="67">
        <v>100</v>
      </c>
      <c r="CTV14" s="86"/>
      <c r="CTW14" s="86">
        <v>93.333333333333329</v>
      </c>
      <c r="CUB14" s="86"/>
      <c r="CUC14" s="86" t="s">
        <v>492</v>
      </c>
      <c r="CUD14" s="86"/>
      <c r="CUE14" s="86">
        <v>30</v>
      </c>
      <c r="CUF14" s="86"/>
      <c r="CUG14" s="86">
        <v>45</v>
      </c>
      <c r="CUH14" s="86"/>
      <c r="CUI14" s="67">
        <v>100</v>
      </c>
      <c r="CUJ14" s="86"/>
      <c r="CUK14" s="86">
        <v>66.666666666666657</v>
      </c>
      <c r="CUP14" s="86"/>
      <c r="CUQ14" s="86" t="s">
        <v>492</v>
      </c>
      <c r="CUR14" s="86"/>
      <c r="CUS14" s="86">
        <v>12</v>
      </c>
      <c r="CUT14" s="86"/>
      <c r="CUU14" s="86">
        <v>45</v>
      </c>
      <c r="CUV14" s="86"/>
      <c r="CUW14" s="67">
        <v>100</v>
      </c>
      <c r="CUX14" s="86"/>
      <c r="CUY14" s="86">
        <v>26.666666666666668</v>
      </c>
      <c r="CVD14" s="86"/>
      <c r="CVE14" s="86" t="s">
        <v>492</v>
      </c>
      <c r="CVF14" s="86"/>
      <c r="CVG14" s="86">
        <v>28</v>
      </c>
      <c r="CVH14" s="86"/>
      <c r="CVI14" s="86">
        <v>45</v>
      </c>
      <c r="CVJ14" s="86"/>
      <c r="CVK14" s="67">
        <v>100</v>
      </c>
      <c r="CVL14" s="86"/>
      <c r="CVM14" s="86">
        <v>62.222222222222221</v>
      </c>
      <c r="CVR14" s="86"/>
      <c r="CVS14" s="86" t="s">
        <v>492</v>
      </c>
      <c r="CVT14" s="86"/>
      <c r="CVU14" s="86">
        <v>39</v>
      </c>
      <c r="CVV14" s="86"/>
      <c r="CVW14" s="86">
        <v>45</v>
      </c>
      <c r="CVX14" s="86"/>
      <c r="CVY14" s="67">
        <v>100.00000000000001</v>
      </c>
      <c r="CVZ14" s="86"/>
      <c r="CWA14" s="86">
        <v>86.666666666666671</v>
      </c>
      <c r="CWF14" s="86"/>
      <c r="CWG14" s="86" t="s">
        <v>492</v>
      </c>
      <c r="CWH14" s="86"/>
      <c r="CWI14" s="86">
        <v>22</v>
      </c>
      <c r="CWJ14" s="86"/>
      <c r="CWK14" s="86">
        <v>45</v>
      </c>
      <c r="CWL14" s="86"/>
      <c r="CWM14" s="67">
        <v>100.00000000000001</v>
      </c>
      <c r="CWN14" s="86"/>
      <c r="CWO14" s="86">
        <v>48.888888888888886</v>
      </c>
      <c r="CWT14" s="86"/>
      <c r="CWU14" s="86" t="s">
        <v>492</v>
      </c>
      <c r="CWV14" s="86"/>
      <c r="CWW14" s="86">
        <v>34</v>
      </c>
      <c r="CWX14" s="86"/>
      <c r="CWY14" s="86">
        <v>45</v>
      </c>
      <c r="CWZ14" s="86"/>
      <c r="CXA14" s="67">
        <v>100.00000000000001</v>
      </c>
      <c r="CXB14" s="86"/>
      <c r="CXC14" s="86">
        <v>75.555555555555557</v>
      </c>
      <c r="CXH14" s="86"/>
      <c r="CXI14" s="86" t="s">
        <v>492</v>
      </c>
      <c r="CXJ14" s="86"/>
      <c r="CXK14" s="86">
        <v>32</v>
      </c>
      <c r="CXL14" s="86"/>
      <c r="CXM14" s="86">
        <v>45</v>
      </c>
      <c r="CXN14" s="86"/>
      <c r="CXO14" s="67">
        <v>100.00000000000001</v>
      </c>
      <c r="CXP14" s="86"/>
      <c r="CXQ14" s="86">
        <v>71.111111111111114</v>
      </c>
      <c r="CXV14" s="86"/>
      <c r="CXW14" s="86" t="s">
        <v>492</v>
      </c>
      <c r="CXX14" s="86"/>
      <c r="CXY14" s="86">
        <v>32</v>
      </c>
      <c r="CXZ14" s="86"/>
      <c r="CYA14" s="86">
        <v>45</v>
      </c>
      <c r="CYB14" s="86"/>
      <c r="CYC14" s="67">
        <v>100.00000000000001</v>
      </c>
      <c r="CYD14" s="86"/>
      <c r="CYE14" s="86">
        <v>71.111111111111114</v>
      </c>
      <c r="CYJ14" s="86"/>
      <c r="CYK14" s="86" t="s">
        <v>492</v>
      </c>
      <c r="CYL14" s="86"/>
      <c r="CYM14" s="86">
        <v>36</v>
      </c>
      <c r="CYN14" s="86"/>
      <c r="CYO14" s="86">
        <v>45</v>
      </c>
      <c r="CYP14" s="86"/>
      <c r="CYQ14" s="67">
        <v>100.00000000000001</v>
      </c>
      <c r="CYR14" s="86"/>
      <c r="CYS14" s="86">
        <v>80</v>
      </c>
      <c r="CYX14" s="86"/>
      <c r="CYY14" s="86" t="s">
        <v>492</v>
      </c>
      <c r="CYZ14" s="86"/>
      <c r="CZA14" s="86">
        <v>25</v>
      </c>
      <c r="CZB14" s="86"/>
      <c r="CZC14" s="86">
        <v>45</v>
      </c>
      <c r="CZD14" s="86"/>
      <c r="CZE14" s="67">
        <v>100.00000000000001</v>
      </c>
      <c r="CZF14" s="86"/>
      <c r="CZG14" s="86">
        <v>55.555555555555557</v>
      </c>
      <c r="CZL14" s="86"/>
      <c r="CZM14" s="86" t="s">
        <v>492</v>
      </c>
      <c r="CZN14" s="86"/>
      <c r="CZO14" s="86">
        <v>34</v>
      </c>
      <c r="CZP14" s="86"/>
      <c r="CZQ14" s="86">
        <v>45</v>
      </c>
      <c r="CZR14" s="86"/>
      <c r="CZS14" s="67">
        <v>100.00000000000001</v>
      </c>
      <c r="CZT14" s="86"/>
      <c r="CZU14" s="86">
        <v>75.555555555555557</v>
      </c>
      <c r="CZZ14" s="86"/>
      <c r="DAA14" s="86" t="s">
        <v>492</v>
      </c>
      <c r="DAB14" s="86"/>
      <c r="DAC14" s="86">
        <v>31</v>
      </c>
      <c r="DAD14" s="86"/>
      <c r="DAE14" s="86">
        <v>45</v>
      </c>
      <c r="DAF14" s="86"/>
      <c r="DAG14" s="67">
        <v>100.00000000000001</v>
      </c>
      <c r="DAH14" s="86"/>
      <c r="DAI14" s="86">
        <v>68.888888888888886</v>
      </c>
      <c r="DAN14" s="86"/>
      <c r="DAO14" s="86" t="s">
        <v>492</v>
      </c>
      <c r="DAP14" s="86"/>
      <c r="DAQ14" s="86">
        <v>38</v>
      </c>
      <c r="DAR14" s="86"/>
      <c r="DAS14" s="86">
        <v>45</v>
      </c>
      <c r="DAT14" s="86"/>
      <c r="DAU14" s="67">
        <v>100.00000000000001</v>
      </c>
      <c r="DAV14" s="86"/>
      <c r="DAW14" s="86">
        <v>84.444444444444443</v>
      </c>
      <c r="DBB14" s="86"/>
      <c r="DBC14" s="86" t="s">
        <v>492</v>
      </c>
      <c r="DBD14" s="86"/>
      <c r="DBE14" s="86">
        <v>34</v>
      </c>
      <c r="DBF14" s="86"/>
      <c r="DBG14" s="86">
        <v>45</v>
      </c>
      <c r="DBH14" s="86"/>
      <c r="DBI14" s="67">
        <v>100</v>
      </c>
      <c r="DBJ14" s="86"/>
      <c r="DBK14" s="86">
        <v>75.555555555555557</v>
      </c>
      <c r="DBP14" s="86"/>
      <c r="DBQ14" s="86" t="s">
        <v>492</v>
      </c>
      <c r="DBR14" s="86"/>
      <c r="DBS14" s="86">
        <v>34</v>
      </c>
      <c r="DBT14" s="86"/>
      <c r="DBU14" s="86">
        <v>45</v>
      </c>
      <c r="DBV14" s="86"/>
      <c r="DBW14" s="67">
        <v>100</v>
      </c>
      <c r="DBX14" s="86"/>
      <c r="DBY14" s="86">
        <v>75.555555555555557</v>
      </c>
      <c r="DCD14" s="86"/>
      <c r="DCE14" s="86" t="s">
        <v>492</v>
      </c>
      <c r="DCF14" s="86"/>
      <c r="DCG14" s="86">
        <v>44</v>
      </c>
      <c r="DCH14" s="86"/>
      <c r="DCI14" s="86">
        <v>45</v>
      </c>
      <c r="DCJ14" s="86"/>
      <c r="DCK14" s="67">
        <v>100</v>
      </c>
      <c r="DCL14" s="86"/>
      <c r="DCM14" s="86">
        <v>97.777777777777771</v>
      </c>
      <c r="DCR14" s="86"/>
      <c r="DCS14" s="86" t="s">
        <v>492</v>
      </c>
      <c r="DCT14" s="86"/>
      <c r="DCU14" s="86">
        <v>38</v>
      </c>
      <c r="DCV14" s="86"/>
      <c r="DCW14" s="86">
        <v>45</v>
      </c>
      <c r="DCX14" s="86"/>
      <c r="DCY14" s="67">
        <v>100</v>
      </c>
      <c r="DCZ14" s="86"/>
      <c r="DDA14" s="86">
        <v>84.444444444444443</v>
      </c>
      <c r="DDF14" s="86"/>
      <c r="DDG14" s="86" t="s">
        <v>492</v>
      </c>
      <c r="DDH14" s="86"/>
      <c r="DDI14" s="86">
        <v>36</v>
      </c>
      <c r="DDJ14" s="86"/>
      <c r="DDK14" s="86">
        <v>45</v>
      </c>
      <c r="DDL14" s="86"/>
      <c r="DDM14" s="67">
        <v>100</v>
      </c>
      <c r="DDN14" s="86"/>
      <c r="DDO14" s="86">
        <v>80</v>
      </c>
      <c r="DDT14" s="86"/>
      <c r="DDU14" s="86" t="s">
        <v>492</v>
      </c>
      <c r="DDV14" s="86"/>
      <c r="DDW14" s="86">
        <v>20</v>
      </c>
      <c r="DDX14" s="86"/>
      <c r="DDY14" s="86">
        <v>45</v>
      </c>
      <c r="DDZ14" s="86"/>
      <c r="DEA14" s="67">
        <v>100</v>
      </c>
      <c r="DEB14" s="86"/>
      <c r="DEC14" s="86">
        <v>44.444444444444443</v>
      </c>
      <c r="DEH14" s="86"/>
      <c r="DEI14" s="86" t="s">
        <v>492</v>
      </c>
      <c r="DEJ14" s="86"/>
      <c r="DEK14" s="86">
        <v>35</v>
      </c>
      <c r="DEL14" s="86"/>
      <c r="DEM14" s="86">
        <v>45</v>
      </c>
      <c r="DEN14" s="86"/>
      <c r="DEO14" s="67">
        <v>100</v>
      </c>
      <c r="DEP14" s="86"/>
      <c r="DEQ14" s="86">
        <v>77.777777777777786</v>
      </c>
      <c r="DEV14" s="86"/>
      <c r="DEW14" s="86" t="s">
        <v>492</v>
      </c>
      <c r="DEX14" s="86"/>
      <c r="DEY14" s="86">
        <v>12</v>
      </c>
      <c r="DEZ14" s="86"/>
      <c r="DFA14" s="86">
        <v>45</v>
      </c>
      <c r="DFB14" s="86"/>
      <c r="DFC14" s="67">
        <v>100</v>
      </c>
      <c r="DFD14" s="86"/>
      <c r="DFE14" s="86">
        <v>26.666666666666668</v>
      </c>
      <c r="DFJ14" s="86"/>
      <c r="DFK14" s="86" t="s">
        <v>492</v>
      </c>
      <c r="DFL14" s="86"/>
      <c r="DFM14" s="86">
        <v>37</v>
      </c>
      <c r="DFN14" s="86"/>
      <c r="DFO14" s="86">
        <v>45</v>
      </c>
      <c r="DFP14" s="86"/>
      <c r="DFQ14" s="67">
        <v>100</v>
      </c>
      <c r="DFR14" s="86"/>
      <c r="DFS14" s="86">
        <v>82.222222222222214</v>
      </c>
      <c r="DFX14" s="86"/>
      <c r="DFY14" s="86" t="s">
        <v>492</v>
      </c>
      <c r="DFZ14" s="86"/>
      <c r="DGA14" s="86">
        <v>27</v>
      </c>
      <c r="DGB14" s="86"/>
      <c r="DGC14" s="86">
        <v>45</v>
      </c>
      <c r="DGD14" s="86"/>
      <c r="DGE14" s="67">
        <v>100</v>
      </c>
      <c r="DGF14" s="86"/>
      <c r="DGG14" s="86">
        <v>60</v>
      </c>
      <c r="DGL14" s="86"/>
      <c r="DGM14" s="86" t="s">
        <v>492</v>
      </c>
      <c r="DGN14" s="86"/>
      <c r="DGO14" s="86">
        <v>33</v>
      </c>
      <c r="DGP14" s="86"/>
      <c r="DGQ14" s="86">
        <v>45</v>
      </c>
      <c r="DGR14" s="86"/>
      <c r="DGS14" s="67">
        <v>100</v>
      </c>
      <c r="DGT14" s="86"/>
      <c r="DGU14" s="86">
        <v>73.333333333333329</v>
      </c>
      <c r="DGZ14" s="86"/>
      <c r="DHA14" s="86" t="s">
        <v>492</v>
      </c>
      <c r="DHB14" s="86"/>
      <c r="DHC14" s="86">
        <v>38</v>
      </c>
      <c r="DHD14" s="86"/>
      <c r="DHE14" s="86">
        <v>45</v>
      </c>
      <c r="DHF14" s="86"/>
      <c r="DHG14" s="67">
        <v>100</v>
      </c>
      <c r="DHH14" s="86"/>
      <c r="DHI14" s="86">
        <v>84.444444444444443</v>
      </c>
      <c r="DHN14" s="86"/>
      <c r="DHO14" s="86" t="s">
        <v>492</v>
      </c>
      <c r="DHP14" s="86"/>
      <c r="DHQ14" s="86">
        <v>41</v>
      </c>
      <c r="DHR14" s="86"/>
      <c r="DHS14" s="86">
        <v>45</v>
      </c>
      <c r="DHT14" s="86"/>
      <c r="DHU14" s="67">
        <v>100</v>
      </c>
      <c r="DHV14" s="86"/>
      <c r="DHW14" s="86">
        <v>91.111111111111114</v>
      </c>
      <c r="DIB14" s="86"/>
      <c r="DIC14" s="86" t="s">
        <v>492</v>
      </c>
      <c r="DID14" s="86"/>
      <c r="DIE14" s="86">
        <v>31</v>
      </c>
      <c r="DIF14" s="86"/>
      <c r="DIG14" s="86">
        <v>45</v>
      </c>
      <c r="DIH14" s="86"/>
      <c r="DII14" s="67">
        <v>100</v>
      </c>
      <c r="DIJ14" s="86"/>
      <c r="DIK14" s="86">
        <v>68.888888888888886</v>
      </c>
      <c r="DIP14" s="86"/>
      <c r="DIQ14" s="86" t="s">
        <v>492</v>
      </c>
      <c r="DIR14" s="86"/>
      <c r="DIS14" s="86">
        <v>25</v>
      </c>
      <c r="DIT14" s="86"/>
      <c r="DIU14" s="86">
        <v>45</v>
      </c>
      <c r="DIV14" s="86"/>
      <c r="DIW14" s="67">
        <v>100</v>
      </c>
      <c r="DIX14" s="86"/>
      <c r="DIY14" s="86">
        <v>55.555555555555557</v>
      </c>
      <c r="DJD14" s="86"/>
      <c r="DJE14" s="86" t="s">
        <v>492</v>
      </c>
      <c r="DJF14" s="86"/>
      <c r="DJG14" s="86">
        <v>28</v>
      </c>
      <c r="DJH14" s="86"/>
      <c r="DJI14" s="86">
        <v>45</v>
      </c>
      <c r="DJJ14" s="86"/>
      <c r="DJK14" s="67">
        <v>100</v>
      </c>
      <c r="DJL14" s="86"/>
      <c r="DJM14" s="86">
        <v>62.222222222222221</v>
      </c>
      <c r="DJR14" s="86"/>
      <c r="DJS14" s="86" t="s">
        <v>492</v>
      </c>
      <c r="DJT14" s="86"/>
      <c r="DJU14" s="86">
        <v>26</v>
      </c>
      <c r="DJV14" s="86"/>
      <c r="DJW14" s="86">
        <v>45</v>
      </c>
      <c r="DJX14" s="86"/>
      <c r="DJY14" s="67">
        <v>100</v>
      </c>
      <c r="DJZ14" s="86"/>
      <c r="DKA14" s="86">
        <v>57.777777777777771</v>
      </c>
      <c r="DKF14" s="86"/>
      <c r="DKG14" s="86" t="s">
        <v>492</v>
      </c>
      <c r="DKH14" s="86"/>
      <c r="DKI14" s="86">
        <v>21</v>
      </c>
      <c r="DKJ14" s="86"/>
      <c r="DKK14" s="86">
        <v>45</v>
      </c>
      <c r="DKL14" s="86"/>
      <c r="DKM14" s="67">
        <v>100</v>
      </c>
      <c r="DKN14" s="86"/>
      <c r="DKO14" s="86">
        <v>46.666666666666664</v>
      </c>
      <c r="DKT14" s="86"/>
      <c r="DKU14" s="86" t="s">
        <v>492</v>
      </c>
      <c r="DKV14" s="86"/>
      <c r="DKW14" s="86">
        <v>21</v>
      </c>
      <c r="DKX14" s="86"/>
      <c r="DKY14" s="86">
        <v>45</v>
      </c>
      <c r="DKZ14" s="86"/>
      <c r="DLA14" s="67">
        <v>100</v>
      </c>
      <c r="DLB14" s="86"/>
      <c r="DLC14" s="86">
        <v>46.666666666666664</v>
      </c>
      <c r="DLH14" s="86"/>
      <c r="DLI14" s="86" t="s">
        <v>492</v>
      </c>
      <c r="DLJ14" s="86"/>
      <c r="DLK14" s="86">
        <v>25</v>
      </c>
      <c r="DLL14" s="86"/>
      <c r="DLM14" s="86">
        <v>45</v>
      </c>
      <c r="DLN14" s="86"/>
      <c r="DLO14" s="67">
        <v>100</v>
      </c>
      <c r="DLP14" s="86"/>
      <c r="DLQ14" s="86">
        <v>55.555555555555557</v>
      </c>
      <c r="DLV14" s="86"/>
      <c r="DLW14" s="86" t="s">
        <v>492</v>
      </c>
      <c r="DLX14" s="86"/>
      <c r="DLY14" s="86">
        <v>21</v>
      </c>
      <c r="DLZ14" s="86"/>
      <c r="DMA14" s="86">
        <v>45</v>
      </c>
      <c r="DMB14" s="86"/>
      <c r="DMC14" s="67">
        <v>100</v>
      </c>
      <c r="DMD14" s="86"/>
      <c r="DME14" s="86">
        <v>46.666666666666664</v>
      </c>
      <c r="DMJ14" s="86"/>
      <c r="DMK14" s="86" t="s">
        <v>492</v>
      </c>
      <c r="DML14" s="86"/>
      <c r="DMM14" s="86">
        <v>22</v>
      </c>
      <c r="DMN14" s="86"/>
      <c r="DMO14" s="86">
        <v>45</v>
      </c>
      <c r="DMP14" s="86"/>
      <c r="DMQ14" s="67">
        <v>100</v>
      </c>
      <c r="DMR14" s="86"/>
      <c r="DMS14" s="86">
        <v>48.888888888888886</v>
      </c>
      <c r="DMX14" s="86"/>
      <c r="DMY14" s="86" t="s">
        <v>492</v>
      </c>
      <c r="DMZ14" s="86"/>
      <c r="DNA14" s="86">
        <v>26</v>
      </c>
      <c r="DNB14" s="86"/>
      <c r="DNC14" s="86">
        <v>45</v>
      </c>
      <c r="DND14" s="86"/>
      <c r="DNE14" s="67">
        <v>100</v>
      </c>
      <c r="DNF14" s="86"/>
      <c r="DNG14" s="86">
        <v>57.777777777777771</v>
      </c>
      <c r="DNL14" s="86"/>
      <c r="DNM14" s="86" t="s">
        <v>492</v>
      </c>
      <c r="DNN14" s="86"/>
      <c r="DNO14" s="86">
        <v>23</v>
      </c>
      <c r="DNP14" s="86"/>
      <c r="DNQ14" s="86">
        <v>45</v>
      </c>
      <c r="DNR14" s="86"/>
      <c r="DNS14" s="67">
        <v>100</v>
      </c>
      <c r="DNT14" s="86"/>
      <c r="DNU14" s="86">
        <v>51.111111111111107</v>
      </c>
      <c r="DNZ14" s="86"/>
      <c r="DOA14" s="86" t="s">
        <v>492</v>
      </c>
      <c r="DOB14" s="86"/>
      <c r="DOC14" s="86">
        <v>26</v>
      </c>
      <c r="DOD14" s="86"/>
      <c r="DOE14" s="86">
        <v>45</v>
      </c>
      <c r="DOF14" s="86"/>
      <c r="DOG14" s="67">
        <v>100</v>
      </c>
      <c r="DOH14" s="86"/>
      <c r="DOI14" s="86">
        <v>57.777777777777771</v>
      </c>
      <c r="DON14" s="86"/>
      <c r="DOO14" s="86" t="s">
        <v>492</v>
      </c>
      <c r="DOP14" s="86"/>
      <c r="DOQ14" s="86">
        <v>22</v>
      </c>
      <c r="DOR14" s="86"/>
      <c r="DOS14" s="86">
        <v>45</v>
      </c>
      <c r="DOT14" s="86"/>
      <c r="DOU14" s="67">
        <v>100</v>
      </c>
      <c r="DOV14" s="86"/>
      <c r="DOW14" s="86">
        <v>48.888888888888886</v>
      </c>
      <c r="DPB14" s="86"/>
      <c r="DPC14" s="86" t="s">
        <v>492</v>
      </c>
      <c r="DPD14" s="86"/>
      <c r="DPE14" s="86">
        <v>21</v>
      </c>
      <c r="DPF14" s="86"/>
      <c r="DPG14" s="86">
        <v>45</v>
      </c>
      <c r="DPH14" s="86"/>
      <c r="DPI14" s="67">
        <v>100</v>
      </c>
      <c r="DPJ14" s="86"/>
      <c r="DPK14" s="86">
        <v>46.666666666666664</v>
      </c>
      <c r="DPP14" s="86"/>
      <c r="DPQ14" s="86" t="s">
        <v>492</v>
      </c>
      <c r="DPR14" s="86"/>
      <c r="DPS14" s="86">
        <v>16</v>
      </c>
      <c r="DPT14" s="86"/>
      <c r="DPU14" s="86">
        <v>45</v>
      </c>
      <c r="DPV14" s="86"/>
      <c r="DPW14" s="67">
        <v>100</v>
      </c>
      <c r="DPX14" s="86"/>
      <c r="DPY14" s="86">
        <v>35.555555555555557</v>
      </c>
      <c r="DQD14" s="86"/>
      <c r="DQE14" s="86" t="s">
        <v>492</v>
      </c>
      <c r="DQF14" s="86"/>
      <c r="DQG14" s="86">
        <v>25</v>
      </c>
      <c r="DQH14" s="86"/>
      <c r="DQI14" s="86">
        <v>45</v>
      </c>
      <c r="DQJ14" s="86"/>
      <c r="DQK14" s="67">
        <v>100</v>
      </c>
      <c r="DQL14" s="86"/>
      <c r="DQM14" s="86">
        <v>55.555555555555557</v>
      </c>
      <c r="DQR14" s="86"/>
      <c r="DQS14" s="86" t="s">
        <v>492</v>
      </c>
      <c r="DQT14" s="86"/>
      <c r="DQU14" s="86">
        <v>28</v>
      </c>
      <c r="DQV14" s="86"/>
      <c r="DQW14" s="86">
        <v>45</v>
      </c>
      <c r="DQX14" s="86"/>
      <c r="DQY14" s="67">
        <v>100</v>
      </c>
      <c r="DQZ14" s="86"/>
      <c r="DRA14" s="86">
        <v>62.222222222222221</v>
      </c>
      <c r="DRF14" s="86"/>
      <c r="DRG14" s="86" t="s">
        <v>492</v>
      </c>
      <c r="DRH14" s="86"/>
      <c r="DRI14" s="86">
        <v>12</v>
      </c>
      <c r="DRJ14" s="86"/>
      <c r="DRK14" s="86">
        <v>45</v>
      </c>
      <c r="DRL14" s="86"/>
      <c r="DRM14" s="67">
        <v>100</v>
      </c>
      <c r="DRN14" s="86"/>
      <c r="DRO14" s="86">
        <v>26.666666666666668</v>
      </c>
      <c r="DRT14" s="86"/>
      <c r="DRU14" s="86" t="s">
        <v>492</v>
      </c>
      <c r="DRV14" s="86"/>
      <c r="DRW14" s="86">
        <v>22</v>
      </c>
      <c r="DRX14" s="86"/>
      <c r="DRY14" s="86">
        <v>45</v>
      </c>
      <c r="DRZ14" s="86"/>
      <c r="DSA14" s="67">
        <v>100</v>
      </c>
      <c r="DSB14" s="86"/>
      <c r="DSC14" s="86">
        <v>48.888888888888886</v>
      </c>
      <c r="DSH14" s="86"/>
      <c r="DSI14" s="86" t="s">
        <v>492</v>
      </c>
      <c r="DSJ14" s="86"/>
      <c r="DSK14" s="86">
        <v>16</v>
      </c>
      <c r="DSL14" s="86"/>
      <c r="DSM14" s="86">
        <v>45</v>
      </c>
      <c r="DSN14" s="86"/>
      <c r="DSO14" s="67">
        <v>100</v>
      </c>
      <c r="DSP14" s="86"/>
      <c r="DSQ14" s="86">
        <v>35.555555555555557</v>
      </c>
      <c r="DSV14" s="86"/>
      <c r="DSW14" s="86" t="s">
        <v>492</v>
      </c>
      <c r="DSX14" s="86"/>
      <c r="DSY14" s="86">
        <v>23</v>
      </c>
      <c r="DSZ14" s="86"/>
      <c r="DTA14" s="86">
        <v>45</v>
      </c>
      <c r="DTB14" s="86"/>
      <c r="DTC14" s="67">
        <v>100</v>
      </c>
      <c r="DTD14" s="86"/>
      <c r="DTE14" s="86">
        <v>51.111111111111107</v>
      </c>
      <c r="DTJ14" s="86"/>
      <c r="DTK14" s="86" t="s">
        <v>492</v>
      </c>
      <c r="DTL14" s="86"/>
      <c r="DTM14" s="86">
        <v>53</v>
      </c>
      <c r="DTN14" s="86"/>
      <c r="DTO14" s="86">
        <v>54</v>
      </c>
      <c r="DTP14" s="86"/>
      <c r="DTQ14" s="67">
        <v>99.999999999999986</v>
      </c>
      <c r="DTR14" s="86"/>
      <c r="DTS14" s="86">
        <v>98.148148148148152</v>
      </c>
      <c r="DTX14" s="86"/>
      <c r="DTY14" s="86" t="s">
        <v>492</v>
      </c>
      <c r="DTZ14" s="86"/>
      <c r="DUA14" s="86">
        <v>39</v>
      </c>
      <c r="DUB14" s="86"/>
      <c r="DUC14" s="86">
        <v>54</v>
      </c>
      <c r="DUD14" s="86"/>
      <c r="DUE14" s="67">
        <v>99.999999999999986</v>
      </c>
      <c r="DUF14" s="86"/>
      <c r="DUG14" s="86">
        <v>72.222222222222214</v>
      </c>
      <c r="DUL14" s="86"/>
      <c r="DUM14" s="86" t="s">
        <v>492</v>
      </c>
      <c r="DUN14" s="86"/>
      <c r="DUO14" s="86">
        <v>52</v>
      </c>
      <c r="DUP14" s="86"/>
      <c r="DUQ14" s="86">
        <v>54</v>
      </c>
      <c r="DUR14" s="86"/>
      <c r="DUS14" s="67">
        <v>99.999999999999986</v>
      </c>
      <c r="DUT14" s="86"/>
      <c r="DUU14" s="86">
        <v>96.296296296296291</v>
      </c>
      <c r="DUZ14" s="86"/>
      <c r="DVA14" s="86" t="s">
        <v>492</v>
      </c>
      <c r="DVB14" s="86"/>
      <c r="DVC14" s="86">
        <v>20</v>
      </c>
      <c r="DVD14" s="86"/>
      <c r="DVE14" s="86">
        <v>54</v>
      </c>
      <c r="DVF14" s="86"/>
      <c r="DVG14" s="67">
        <v>99.999999999999986</v>
      </c>
      <c r="DVH14" s="86"/>
      <c r="DVI14" s="86">
        <v>37.037037037037038</v>
      </c>
      <c r="DVN14" s="86"/>
      <c r="DVO14" s="86" t="s">
        <v>492</v>
      </c>
      <c r="DVP14" s="86"/>
      <c r="DVQ14" s="86">
        <v>51</v>
      </c>
      <c r="DVR14" s="86"/>
      <c r="DVS14" s="86">
        <v>54</v>
      </c>
      <c r="DVT14" s="86"/>
      <c r="DVU14" s="67">
        <v>99.999999999999986</v>
      </c>
      <c r="DVV14" s="86"/>
      <c r="DVW14" s="86">
        <v>94.444444444444443</v>
      </c>
      <c r="DWB14" s="86"/>
      <c r="DWC14" s="86" t="s">
        <v>492</v>
      </c>
      <c r="DWD14" s="86"/>
      <c r="DWE14" s="86">
        <v>45</v>
      </c>
      <c r="DWF14" s="86"/>
      <c r="DWG14" s="86">
        <v>54</v>
      </c>
      <c r="DWH14" s="86"/>
      <c r="DWI14" s="67">
        <v>99.999999999999986</v>
      </c>
      <c r="DWJ14" s="86"/>
      <c r="DWK14" s="86">
        <v>83.333333333333343</v>
      </c>
      <c r="DWP14" s="86"/>
      <c r="DWQ14" s="86" t="s">
        <v>492</v>
      </c>
      <c r="DWR14" s="86"/>
      <c r="DWS14" s="86">
        <v>39</v>
      </c>
      <c r="DWT14" s="86"/>
      <c r="DWU14" s="86">
        <v>54</v>
      </c>
      <c r="DWV14" s="86"/>
      <c r="DWW14" s="67">
        <v>99.999999999999986</v>
      </c>
      <c r="DWX14" s="86"/>
      <c r="DWY14" s="86">
        <v>72.222222222222214</v>
      </c>
      <c r="DXD14" s="86"/>
      <c r="DXE14" s="86" t="s">
        <v>492</v>
      </c>
      <c r="DXF14" s="86"/>
      <c r="DXG14" s="86">
        <v>34</v>
      </c>
      <c r="DXH14" s="86"/>
      <c r="DXI14" s="86">
        <v>54</v>
      </c>
      <c r="DXJ14" s="86"/>
      <c r="DXK14" s="67">
        <v>99.999999999999986</v>
      </c>
      <c r="DXL14" s="86"/>
      <c r="DXM14" s="86">
        <v>62.962962962962962</v>
      </c>
      <c r="DXR14" s="86"/>
      <c r="DXS14" s="86" t="s">
        <v>492</v>
      </c>
      <c r="DXT14" s="86"/>
      <c r="DXU14" s="86">
        <v>31</v>
      </c>
      <c r="DXV14" s="86"/>
      <c r="DXW14" s="86">
        <v>54</v>
      </c>
      <c r="DXX14" s="86"/>
      <c r="DXY14" s="67">
        <v>99.999999999999986</v>
      </c>
      <c r="DXZ14" s="86"/>
      <c r="DYA14" s="86">
        <v>57.407407407407405</v>
      </c>
      <c r="DYF14" s="86"/>
      <c r="DYG14" s="86" t="s">
        <v>492</v>
      </c>
      <c r="DYH14" s="86"/>
      <c r="DYI14" s="86">
        <v>37</v>
      </c>
      <c r="DYJ14" s="86"/>
      <c r="DYK14" s="86">
        <v>54</v>
      </c>
      <c r="DYL14" s="86"/>
      <c r="DYM14" s="67">
        <v>99.999999999999986</v>
      </c>
      <c r="DYN14" s="86"/>
      <c r="DYO14" s="86">
        <v>68.518518518518519</v>
      </c>
      <c r="DYT14" s="86"/>
      <c r="DYU14" s="86" t="s">
        <v>492</v>
      </c>
      <c r="DYV14" s="86"/>
      <c r="DYW14" s="86">
        <v>34</v>
      </c>
      <c r="DYX14" s="86"/>
      <c r="DYY14" s="86">
        <v>54</v>
      </c>
      <c r="DYZ14" s="86"/>
      <c r="DZA14" s="67">
        <v>99.999999999999986</v>
      </c>
      <c r="DZB14" s="86"/>
      <c r="DZC14" s="86">
        <v>62.962962962962962</v>
      </c>
      <c r="DZH14" s="86"/>
      <c r="DZI14" s="86" t="s">
        <v>492</v>
      </c>
      <c r="DZJ14" s="86"/>
      <c r="DZK14" s="86">
        <v>23</v>
      </c>
      <c r="DZL14" s="86"/>
      <c r="DZM14" s="86">
        <v>54</v>
      </c>
      <c r="DZN14" s="86"/>
      <c r="DZO14" s="67">
        <v>99.999999999999986</v>
      </c>
      <c r="DZP14" s="86"/>
      <c r="DZQ14" s="86">
        <v>42.592592592592595</v>
      </c>
      <c r="DZV14" s="86"/>
      <c r="DZW14" s="86" t="s">
        <v>492</v>
      </c>
      <c r="DZX14" s="86"/>
      <c r="DZY14" s="86">
        <v>29</v>
      </c>
      <c r="DZZ14" s="86"/>
      <c r="EAA14" s="86">
        <v>54</v>
      </c>
      <c r="EAB14" s="86"/>
      <c r="EAC14" s="67">
        <v>99.999999999999986</v>
      </c>
      <c r="EAD14" s="86"/>
      <c r="EAE14" s="86">
        <v>53.703703703703709</v>
      </c>
      <c r="EAJ14" s="86"/>
      <c r="EAK14" s="86" t="s">
        <v>492</v>
      </c>
      <c r="EAL14" s="86"/>
      <c r="EAM14" s="86">
        <v>22</v>
      </c>
      <c r="EAN14" s="86"/>
      <c r="EAO14" s="86">
        <v>54</v>
      </c>
      <c r="EAP14" s="86"/>
      <c r="EAQ14" s="67">
        <v>99.999999999999986</v>
      </c>
      <c r="EAR14" s="86"/>
      <c r="EAS14" s="86">
        <v>40.74074074074074</v>
      </c>
      <c r="EAX14" s="86"/>
      <c r="EAY14" s="86" t="s">
        <v>492</v>
      </c>
      <c r="EAZ14" s="86"/>
      <c r="EBA14" s="86">
        <v>37</v>
      </c>
      <c r="EBB14" s="86"/>
      <c r="EBC14" s="86">
        <v>54</v>
      </c>
      <c r="EBD14" s="86"/>
      <c r="EBE14" s="67">
        <v>99.999999999999986</v>
      </c>
      <c r="EBF14" s="86"/>
      <c r="EBG14" s="86">
        <v>68.518518518518519</v>
      </c>
      <c r="EBL14" s="86"/>
      <c r="EBM14" s="86" t="s">
        <v>492</v>
      </c>
      <c r="EBN14" s="86"/>
      <c r="EBO14" s="86">
        <v>23</v>
      </c>
      <c r="EBP14" s="86"/>
      <c r="EBQ14" s="86">
        <v>54</v>
      </c>
      <c r="EBR14" s="86"/>
      <c r="EBS14" s="67">
        <v>99.999999999999986</v>
      </c>
      <c r="EBT14" s="86"/>
      <c r="EBU14" s="86">
        <v>42.592592592592595</v>
      </c>
      <c r="EBZ14" s="86"/>
      <c r="ECA14" s="86" t="s">
        <v>492</v>
      </c>
      <c r="ECB14" s="86"/>
      <c r="ECC14" s="86">
        <v>25</v>
      </c>
      <c r="ECD14" s="86"/>
      <c r="ECE14" s="86">
        <v>54</v>
      </c>
      <c r="ECF14" s="86"/>
      <c r="ECG14" s="67">
        <v>99.999999999999986</v>
      </c>
      <c r="ECH14" s="86"/>
      <c r="ECI14" s="86">
        <v>46.296296296296298</v>
      </c>
      <c r="ECN14" s="86"/>
      <c r="ECO14" s="86" t="s">
        <v>492</v>
      </c>
      <c r="ECP14" s="86"/>
      <c r="ECQ14" s="86">
        <v>30</v>
      </c>
      <c r="ECR14" s="86"/>
      <c r="ECS14" s="86">
        <v>54</v>
      </c>
      <c r="ECT14" s="86"/>
      <c r="ECU14" s="67">
        <v>99.999999999999986</v>
      </c>
      <c r="ECV14" s="86"/>
      <c r="ECW14" s="86">
        <v>55.555555555555557</v>
      </c>
      <c r="EDB14" s="86"/>
      <c r="EDC14" s="86" t="s">
        <v>492</v>
      </c>
      <c r="EDD14" s="86"/>
      <c r="EDE14" s="86">
        <v>40</v>
      </c>
      <c r="EDF14" s="86"/>
      <c r="EDG14" s="86">
        <v>54</v>
      </c>
      <c r="EDH14" s="86"/>
      <c r="EDI14" s="67">
        <v>99.999999999999986</v>
      </c>
      <c r="EDJ14" s="86"/>
      <c r="EDK14" s="86">
        <v>74.074074074074076</v>
      </c>
      <c r="EDP14" s="86"/>
      <c r="EDQ14" s="86" t="s">
        <v>492</v>
      </c>
      <c r="EDR14" s="86"/>
      <c r="EDS14" s="86">
        <v>31</v>
      </c>
      <c r="EDT14" s="86"/>
      <c r="EDU14" s="86">
        <v>54</v>
      </c>
      <c r="EDV14" s="86"/>
      <c r="EDW14" s="67">
        <v>99.999999999999986</v>
      </c>
      <c r="EDX14" s="86"/>
      <c r="EDY14" s="86">
        <v>57.407407407407405</v>
      </c>
      <c r="EED14" s="86"/>
      <c r="EEE14" s="86" t="s">
        <v>492</v>
      </c>
      <c r="EEF14" s="86"/>
      <c r="EEG14" s="86">
        <v>35</v>
      </c>
      <c r="EEH14" s="86"/>
      <c r="EEI14" s="86">
        <v>54</v>
      </c>
      <c r="EEJ14" s="86"/>
      <c r="EEK14" s="67">
        <v>99.999999999999986</v>
      </c>
      <c r="EEL14" s="86"/>
      <c r="EEM14" s="86">
        <v>64.81481481481481</v>
      </c>
      <c r="EER14" s="86"/>
      <c r="EES14" s="86" t="s">
        <v>492</v>
      </c>
      <c r="EET14" s="86"/>
      <c r="EEU14" s="86">
        <v>34</v>
      </c>
      <c r="EEV14" s="86"/>
      <c r="EEW14" s="86">
        <v>54</v>
      </c>
      <c r="EEX14" s="86"/>
      <c r="EEY14" s="67">
        <v>99.999999999999986</v>
      </c>
      <c r="EEZ14" s="86"/>
      <c r="EFA14" s="86">
        <v>62.962962962962962</v>
      </c>
      <c r="EFF14" s="86"/>
      <c r="EFG14" s="86" t="s">
        <v>492</v>
      </c>
      <c r="EFH14" s="86"/>
      <c r="EFI14" s="86">
        <v>31</v>
      </c>
      <c r="EFJ14" s="86"/>
      <c r="EFK14" s="86">
        <v>54</v>
      </c>
      <c r="EFL14" s="86"/>
      <c r="EFM14" s="67">
        <v>99.999999999999986</v>
      </c>
      <c r="EFN14" s="86"/>
      <c r="EFO14" s="86">
        <v>57.407407407407405</v>
      </c>
      <c r="EFT14" s="86"/>
      <c r="EFU14" s="86" t="s">
        <v>492</v>
      </c>
      <c r="EFV14" s="86"/>
      <c r="EFW14" s="86">
        <v>34</v>
      </c>
      <c r="EFX14" s="86"/>
      <c r="EFY14" s="86">
        <v>54</v>
      </c>
      <c r="EFZ14" s="86"/>
      <c r="EGA14" s="67">
        <v>99.999999999999986</v>
      </c>
      <c r="EGB14" s="86"/>
      <c r="EGC14" s="86">
        <v>62.962962962962962</v>
      </c>
      <c r="EGH14" s="86"/>
      <c r="EGI14" s="86" t="s">
        <v>492</v>
      </c>
      <c r="EGJ14" s="86"/>
      <c r="EGK14" s="86">
        <v>37</v>
      </c>
      <c r="EGL14" s="86"/>
      <c r="EGM14" s="86">
        <v>54</v>
      </c>
      <c r="EGN14" s="86"/>
      <c r="EGO14" s="67">
        <v>99.999999999999986</v>
      </c>
      <c r="EGP14" s="86"/>
      <c r="EGQ14" s="86">
        <v>68.518518518518519</v>
      </c>
      <c r="EGV14" s="86"/>
      <c r="EGW14" s="86" t="s">
        <v>492</v>
      </c>
      <c r="EGX14" s="86"/>
      <c r="EGY14" s="86">
        <v>34</v>
      </c>
      <c r="EGZ14" s="86"/>
      <c r="EHA14" s="86">
        <v>54</v>
      </c>
      <c r="EHB14" s="86"/>
      <c r="EHC14" s="67">
        <v>99.999999999999986</v>
      </c>
      <c r="EHD14" s="86"/>
      <c r="EHE14" s="86">
        <v>62.962962962962962</v>
      </c>
      <c r="EHJ14" s="86"/>
      <c r="EHK14" s="86" t="s">
        <v>492</v>
      </c>
      <c r="EHL14" s="86"/>
      <c r="EHM14" s="86">
        <v>29</v>
      </c>
      <c r="EHN14" s="86"/>
      <c r="EHO14" s="86">
        <v>54</v>
      </c>
      <c r="EHP14" s="86"/>
      <c r="EHQ14" s="67">
        <v>99.999999999999986</v>
      </c>
      <c r="EHR14" s="86"/>
      <c r="EHS14" s="86">
        <v>53.703703703703709</v>
      </c>
      <c r="EHX14" s="86"/>
      <c r="EHY14" s="86" t="s">
        <v>492</v>
      </c>
      <c r="EHZ14" s="86"/>
      <c r="EIA14" s="86">
        <v>17</v>
      </c>
      <c r="EIB14" s="86"/>
      <c r="EIC14" s="86">
        <v>54</v>
      </c>
      <c r="EID14" s="86"/>
      <c r="EIE14" s="67">
        <v>99.999999999999986</v>
      </c>
      <c r="EIF14" s="86"/>
      <c r="EIG14" s="86">
        <v>31.481481481481481</v>
      </c>
      <c r="EIL14" s="86"/>
      <c r="EIM14" s="86" t="s">
        <v>492</v>
      </c>
      <c r="EIN14" s="86"/>
      <c r="EIO14" s="86">
        <v>31</v>
      </c>
      <c r="EIP14" s="86"/>
      <c r="EIQ14" s="86">
        <v>54</v>
      </c>
      <c r="EIR14" s="86"/>
      <c r="EIS14" s="67">
        <v>99.999999999999986</v>
      </c>
      <c r="EIT14" s="86"/>
      <c r="EIU14" s="86">
        <v>57.407407407407405</v>
      </c>
      <c r="EIZ14" s="86"/>
      <c r="EJA14" s="86" t="s">
        <v>492</v>
      </c>
      <c r="EJB14" s="86"/>
      <c r="EJC14" s="86">
        <v>34</v>
      </c>
      <c r="EJD14" s="86"/>
      <c r="EJE14" s="86">
        <v>54</v>
      </c>
      <c r="EJF14" s="86"/>
      <c r="EJG14" s="67">
        <v>99.999999999999986</v>
      </c>
      <c r="EJH14" s="86"/>
      <c r="EJI14" s="86">
        <v>62.962962962962962</v>
      </c>
      <c r="EJN14" s="86"/>
      <c r="EJO14" s="86" t="s">
        <v>492</v>
      </c>
      <c r="EJP14" s="86"/>
      <c r="EJQ14" s="86">
        <v>44</v>
      </c>
      <c r="EJR14" s="86"/>
      <c r="EJS14" s="86">
        <v>45</v>
      </c>
      <c r="EJT14" s="86"/>
      <c r="EJU14" s="67">
        <v>99.999999999999986</v>
      </c>
      <c r="EJV14" s="86"/>
      <c r="EJW14" s="86">
        <v>97.777777777777771</v>
      </c>
      <c r="EKB14" s="86"/>
      <c r="EKC14" s="86" t="s">
        <v>492</v>
      </c>
      <c r="EKD14" s="86"/>
      <c r="EKE14" s="86">
        <v>25</v>
      </c>
      <c r="EKF14" s="86"/>
      <c r="EKG14" s="86">
        <v>45</v>
      </c>
      <c r="EKH14" s="86"/>
      <c r="EKI14" s="67">
        <v>99.999999999999986</v>
      </c>
      <c r="EKJ14" s="86"/>
      <c r="EKK14" s="86">
        <v>55.555555555555557</v>
      </c>
      <c r="EKP14" s="86"/>
      <c r="EKQ14" s="86" t="s">
        <v>492</v>
      </c>
      <c r="EKR14" s="86"/>
      <c r="EKS14" s="86">
        <v>17</v>
      </c>
      <c r="EKT14" s="86"/>
      <c r="EKU14" s="86">
        <v>45</v>
      </c>
      <c r="EKV14" s="86"/>
      <c r="EKW14" s="67">
        <v>99.999999999999986</v>
      </c>
      <c r="EKX14" s="86"/>
      <c r="EKY14" s="86">
        <v>37.777777777777779</v>
      </c>
      <c r="ELD14" s="86"/>
      <c r="ELE14" s="86" t="s">
        <v>492</v>
      </c>
      <c r="ELF14" s="86"/>
      <c r="ELG14" s="86">
        <v>30</v>
      </c>
      <c r="ELH14" s="86"/>
      <c r="ELI14" s="86">
        <v>45</v>
      </c>
      <c r="ELJ14" s="86"/>
      <c r="ELK14" s="67">
        <v>99.999999999999986</v>
      </c>
      <c r="ELL14" s="86"/>
      <c r="ELM14" s="86">
        <v>66.666666666666657</v>
      </c>
      <c r="ELR14" s="86"/>
      <c r="ELS14" s="86" t="s">
        <v>492</v>
      </c>
      <c r="ELT14" s="86"/>
      <c r="ELU14" s="86">
        <v>33</v>
      </c>
      <c r="ELV14" s="86"/>
      <c r="ELW14" s="86">
        <v>45</v>
      </c>
      <c r="ELX14" s="86"/>
      <c r="ELY14" s="67">
        <v>99.999999999999986</v>
      </c>
      <c r="ELZ14" s="86"/>
      <c r="EMA14" s="86">
        <v>73.333333333333329</v>
      </c>
      <c r="EMF14" s="86"/>
      <c r="EMG14" s="86" t="s">
        <v>492</v>
      </c>
      <c r="EMH14" s="86"/>
      <c r="EMI14" s="86">
        <v>20</v>
      </c>
      <c r="EMJ14" s="86"/>
      <c r="EMK14" s="86">
        <v>45</v>
      </c>
      <c r="EML14" s="86"/>
      <c r="EMM14" s="67">
        <v>99.999999999999986</v>
      </c>
      <c r="EMN14" s="86"/>
      <c r="EMO14" s="86">
        <v>44.444444444444443</v>
      </c>
      <c r="EMT14" s="86"/>
      <c r="EMU14" s="86" t="s">
        <v>492</v>
      </c>
      <c r="EMV14" s="86"/>
      <c r="EMW14" s="86">
        <v>39</v>
      </c>
      <c r="EMX14" s="86"/>
      <c r="EMY14" s="86">
        <v>45</v>
      </c>
      <c r="EMZ14" s="86"/>
      <c r="ENA14" s="67">
        <v>99.999999999999986</v>
      </c>
      <c r="ENB14" s="86"/>
      <c r="ENC14" s="86">
        <v>86.666666666666671</v>
      </c>
      <c r="ENH14" s="86"/>
      <c r="ENI14" s="86" t="s">
        <v>492</v>
      </c>
      <c r="ENJ14" s="86"/>
      <c r="ENK14" s="86">
        <v>35</v>
      </c>
      <c r="ENL14" s="86"/>
      <c r="ENM14" s="86">
        <v>45</v>
      </c>
      <c r="ENN14" s="86"/>
      <c r="ENO14" s="67">
        <v>99.999999999999986</v>
      </c>
      <c r="ENP14" s="86"/>
      <c r="ENQ14" s="86">
        <v>77.777777777777786</v>
      </c>
      <c r="ENV14" s="86"/>
      <c r="ENW14" s="86" t="s">
        <v>492</v>
      </c>
      <c r="ENX14" s="86"/>
      <c r="ENY14" s="86">
        <v>28</v>
      </c>
      <c r="ENZ14" s="86"/>
      <c r="EOA14" s="86">
        <v>45</v>
      </c>
      <c r="EOB14" s="86"/>
      <c r="EOC14" s="67">
        <v>99.999999999999986</v>
      </c>
      <c r="EOD14" s="86"/>
      <c r="EOE14" s="86">
        <v>62.222222222222221</v>
      </c>
      <c r="EOJ14" s="86"/>
      <c r="EOK14" s="86" t="s">
        <v>492</v>
      </c>
      <c r="EOL14" s="86"/>
      <c r="EOM14" s="86">
        <v>13</v>
      </c>
      <c r="EON14" s="86"/>
      <c r="EOO14" s="86">
        <v>45</v>
      </c>
      <c r="EOP14" s="86"/>
      <c r="EOQ14" s="67">
        <v>99.999999999999986</v>
      </c>
      <c r="EOR14" s="86"/>
      <c r="EOS14" s="86">
        <v>28.888888888888886</v>
      </c>
      <c r="EOX14" s="86"/>
      <c r="EOY14" s="86" t="s">
        <v>492</v>
      </c>
      <c r="EOZ14" s="86"/>
      <c r="EPA14" s="86">
        <v>29</v>
      </c>
      <c r="EPB14" s="86"/>
      <c r="EPC14" s="86">
        <v>45</v>
      </c>
      <c r="EPD14" s="86"/>
      <c r="EPE14" s="67">
        <v>99.999999999999986</v>
      </c>
      <c r="EPF14" s="86"/>
      <c r="EPG14" s="86">
        <v>64.444444444444443</v>
      </c>
      <c r="EPL14" s="86"/>
      <c r="EPM14" s="86" t="s">
        <v>492</v>
      </c>
      <c r="EPN14" s="86"/>
      <c r="EPO14" s="86">
        <v>38</v>
      </c>
      <c r="EPP14" s="86"/>
      <c r="EPQ14" s="86">
        <v>45</v>
      </c>
      <c r="EPR14" s="86"/>
      <c r="EPS14" s="67">
        <v>99.999999999999986</v>
      </c>
      <c r="EPT14" s="86"/>
      <c r="EPU14" s="86">
        <v>84.444444444444443</v>
      </c>
      <c r="EPZ14" s="86"/>
      <c r="EQA14" s="86" t="s">
        <v>492</v>
      </c>
      <c r="EQB14" s="86"/>
      <c r="EQC14" s="86">
        <v>45</v>
      </c>
      <c r="EQD14" s="86"/>
      <c r="EQE14" s="86">
        <v>45</v>
      </c>
      <c r="EQF14" s="86"/>
      <c r="EQG14" s="67">
        <v>99.999999999999986</v>
      </c>
      <c r="EQH14" s="86"/>
      <c r="EQI14" s="86">
        <v>100</v>
      </c>
      <c r="EQN14" s="86"/>
      <c r="EQO14" s="86" t="s">
        <v>492</v>
      </c>
      <c r="EQP14" s="86"/>
      <c r="EQQ14" s="86">
        <v>12</v>
      </c>
      <c r="EQR14" s="86"/>
      <c r="EQS14" s="86">
        <v>45</v>
      </c>
      <c r="EQT14" s="86"/>
      <c r="EQU14" s="67">
        <v>99.999999999999986</v>
      </c>
      <c r="EQV14" s="86"/>
      <c r="EQW14" s="86">
        <v>26.666666666666668</v>
      </c>
      <c r="ERB14" s="86"/>
      <c r="ERC14" s="86" t="s">
        <v>492</v>
      </c>
      <c r="ERD14" s="86"/>
      <c r="ERE14" s="86">
        <v>20</v>
      </c>
      <c r="ERF14" s="86"/>
      <c r="ERG14" s="86">
        <v>45</v>
      </c>
      <c r="ERH14" s="86"/>
      <c r="ERI14" s="67">
        <v>99.999999999999986</v>
      </c>
      <c r="ERJ14" s="86"/>
      <c r="ERK14" s="86">
        <v>44.444444444444443</v>
      </c>
      <c r="ERP14" s="86"/>
      <c r="ERQ14" s="86" t="s">
        <v>492</v>
      </c>
      <c r="ERR14" s="86"/>
      <c r="ERS14" s="86">
        <v>23</v>
      </c>
      <c r="ERT14" s="86"/>
      <c r="ERU14" s="86">
        <v>45</v>
      </c>
      <c r="ERV14" s="86"/>
      <c r="ERW14" s="67">
        <v>99.999999999999986</v>
      </c>
      <c r="ERX14" s="86"/>
      <c r="ERY14" s="86">
        <v>51.111111111111107</v>
      </c>
      <c r="ESD14" s="86"/>
      <c r="ESE14" s="86" t="s">
        <v>492</v>
      </c>
      <c r="ESF14" s="86"/>
      <c r="ESG14" s="86">
        <v>25</v>
      </c>
      <c r="ESH14" s="86"/>
      <c r="ESI14" s="86">
        <v>45</v>
      </c>
      <c r="ESJ14" s="86"/>
      <c r="ESK14" s="67">
        <v>99.999999999999986</v>
      </c>
      <c r="ESL14" s="86"/>
      <c r="ESM14" s="86">
        <v>55.555555555555557</v>
      </c>
      <c r="ESR14" s="86"/>
      <c r="ESS14" s="86" t="s">
        <v>492</v>
      </c>
      <c r="EST14" s="86"/>
      <c r="ESU14" s="86">
        <v>32</v>
      </c>
      <c r="ESV14" s="86"/>
      <c r="ESW14" s="86">
        <v>45</v>
      </c>
      <c r="ESX14" s="86"/>
      <c r="ESY14" s="67">
        <v>99.999999999999986</v>
      </c>
      <c r="ESZ14" s="86"/>
      <c r="ETA14" s="86">
        <v>71.111111111111114</v>
      </c>
      <c r="ETF14" s="86"/>
      <c r="ETG14" s="86" t="s">
        <v>492</v>
      </c>
      <c r="ETH14" s="86"/>
      <c r="ETI14" s="86">
        <v>11</v>
      </c>
      <c r="ETJ14" s="86"/>
      <c r="ETK14" s="86">
        <v>45</v>
      </c>
      <c r="ETL14" s="86"/>
      <c r="ETM14" s="67">
        <v>99.999999999999986</v>
      </c>
      <c r="ETN14" s="86"/>
      <c r="ETO14" s="86">
        <v>24.444444444444443</v>
      </c>
      <c r="ETT14" s="86"/>
      <c r="ETU14" s="86" t="s">
        <v>492</v>
      </c>
      <c r="ETV14" s="86"/>
      <c r="ETW14" s="86">
        <v>25</v>
      </c>
      <c r="ETX14" s="86"/>
      <c r="ETY14" s="86">
        <v>45</v>
      </c>
      <c r="ETZ14" s="86"/>
      <c r="EUA14" s="67">
        <v>99.999999999999986</v>
      </c>
      <c r="EUB14" s="86"/>
      <c r="EUC14" s="86">
        <v>55.555555555555557</v>
      </c>
      <c r="EUH14" s="86"/>
      <c r="EUI14" s="86" t="s">
        <v>492</v>
      </c>
      <c r="EUJ14" s="86"/>
      <c r="EUK14" s="86">
        <v>22</v>
      </c>
      <c r="EUL14" s="86"/>
      <c r="EUM14" s="86">
        <v>45</v>
      </c>
      <c r="EUN14" s="86"/>
      <c r="EUO14" s="67">
        <v>99.999999999999986</v>
      </c>
      <c r="EUP14" s="86"/>
      <c r="EUQ14" s="86">
        <v>48.888888888888886</v>
      </c>
      <c r="EUV14" s="86"/>
      <c r="EUW14" s="86" t="s">
        <v>492</v>
      </c>
      <c r="EUX14" s="86"/>
      <c r="EUY14" s="86">
        <v>21</v>
      </c>
      <c r="EUZ14" s="86"/>
      <c r="EVA14" s="86">
        <v>45</v>
      </c>
      <c r="EVB14" s="86"/>
      <c r="EVC14" s="67">
        <v>99.999999999999986</v>
      </c>
      <c r="EVD14" s="86"/>
      <c r="EVE14" s="86">
        <v>46.666666666666664</v>
      </c>
      <c r="EVJ14" s="86"/>
      <c r="EVK14" s="86" t="s">
        <v>492</v>
      </c>
      <c r="EVL14" s="86"/>
      <c r="EVM14" s="86">
        <v>16</v>
      </c>
      <c r="EVN14" s="86"/>
      <c r="EVO14" s="86">
        <v>45</v>
      </c>
      <c r="EVP14" s="86"/>
      <c r="EVQ14" s="67">
        <v>99.999999999999986</v>
      </c>
      <c r="EVR14" s="86"/>
      <c r="EVS14" s="86">
        <v>35.555555555555557</v>
      </c>
      <c r="EVX14" s="86"/>
      <c r="EVY14" s="86" t="s">
        <v>492</v>
      </c>
      <c r="EVZ14" s="86"/>
      <c r="EWA14" s="86">
        <v>25</v>
      </c>
      <c r="EWB14" s="86"/>
      <c r="EWC14" s="86">
        <v>45</v>
      </c>
      <c r="EWD14" s="86"/>
      <c r="EWE14" s="67">
        <v>99.999999999999986</v>
      </c>
      <c r="EWF14" s="86"/>
      <c r="EWG14" s="86">
        <v>55.555555555555557</v>
      </c>
      <c r="EWL14" s="86"/>
      <c r="EWM14" s="86" t="s">
        <v>492</v>
      </c>
      <c r="EWN14" s="86"/>
      <c r="EWO14" s="86">
        <v>18</v>
      </c>
      <c r="EWP14" s="86"/>
      <c r="EWQ14" s="86">
        <v>45</v>
      </c>
      <c r="EWR14" s="86"/>
      <c r="EWS14" s="67">
        <v>99.999999999999986</v>
      </c>
      <c r="EWT14" s="86"/>
      <c r="EWU14" s="86">
        <v>40</v>
      </c>
      <c r="EWZ14" s="86"/>
      <c r="EXA14" s="86" t="s">
        <v>492</v>
      </c>
      <c r="EXB14" s="86"/>
      <c r="EXC14" s="86">
        <v>46</v>
      </c>
      <c r="EXD14" s="86"/>
      <c r="EXE14" s="86">
        <v>54</v>
      </c>
      <c r="EXF14" s="86"/>
      <c r="EXG14" s="67">
        <v>100</v>
      </c>
      <c r="EXH14" s="86"/>
      <c r="EXI14" s="86">
        <v>85.18518518518519</v>
      </c>
      <c r="EXN14" s="86"/>
      <c r="EXO14" s="86" t="s">
        <v>492</v>
      </c>
      <c r="EXP14" s="86"/>
      <c r="EXQ14" s="86">
        <v>25</v>
      </c>
      <c r="EXR14" s="86"/>
      <c r="EXS14" s="86">
        <v>54</v>
      </c>
      <c r="EXT14" s="86"/>
      <c r="EXU14" s="67">
        <v>100</v>
      </c>
      <c r="EXV14" s="86"/>
      <c r="EXW14" s="86">
        <v>46.296296296296298</v>
      </c>
      <c r="EYB14" s="86"/>
      <c r="EYC14" s="86" t="s">
        <v>492</v>
      </c>
      <c r="EYD14" s="86"/>
      <c r="EYE14" s="86">
        <v>40</v>
      </c>
      <c r="EYF14" s="86"/>
      <c r="EYG14" s="86">
        <v>54</v>
      </c>
      <c r="EYH14" s="86"/>
      <c r="EYI14" s="67">
        <v>100</v>
      </c>
      <c r="EYJ14" s="86"/>
      <c r="EYK14" s="86">
        <v>74.074074074074076</v>
      </c>
      <c r="EYP14" s="86"/>
      <c r="EYQ14" s="86" t="s">
        <v>492</v>
      </c>
      <c r="EYR14" s="86"/>
      <c r="EYS14" s="86">
        <v>52</v>
      </c>
      <c r="EYT14" s="86"/>
      <c r="EYU14" s="86">
        <v>54</v>
      </c>
      <c r="EYV14" s="86"/>
      <c r="EYW14" s="67">
        <v>100</v>
      </c>
      <c r="EYX14" s="86"/>
      <c r="EYY14" s="86">
        <v>96.296296296296291</v>
      </c>
      <c r="EZD14" s="86"/>
      <c r="EZE14" s="86" t="s">
        <v>492</v>
      </c>
      <c r="EZF14" s="86"/>
      <c r="EZG14" s="86">
        <v>28</v>
      </c>
      <c r="EZH14" s="86"/>
      <c r="EZI14" s="86">
        <v>54</v>
      </c>
      <c r="EZJ14" s="86"/>
      <c r="EZK14" s="67">
        <v>100</v>
      </c>
      <c r="EZL14" s="86"/>
      <c r="EZM14" s="86">
        <v>51.851851851851848</v>
      </c>
      <c r="EZR14" s="86"/>
      <c r="EZS14" s="86" t="s">
        <v>492</v>
      </c>
      <c r="EZT14" s="86"/>
      <c r="EZU14" s="86">
        <v>50</v>
      </c>
      <c r="EZV14" s="86"/>
      <c r="EZW14" s="86">
        <v>54</v>
      </c>
      <c r="EZX14" s="86"/>
      <c r="EZY14" s="67">
        <v>100</v>
      </c>
      <c r="EZZ14" s="86"/>
      <c r="FAA14" s="86">
        <v>92.592592592592595</v>
      </c>
      <c r="FAF14" s="86"/>
      <c r="FAG14" s="86" t="s">
        <v>492</v>
      </c>
      <c r="FAH14" s="86"/>
      <c r="FAI14" s="86">
        <v>18</v>
      </c>
      <c r="FAJ14" s="86"/>
      <c r="FAK14" s="86">
        <v>54</v>
      </c>
      <c r="FAL14" s="86"/>
      <c r="FAM14" s="67">
        <v>100</v>
      </c>
      <c r="FAN14" s="86"/>
      <c r="FAO14" s="86">
        <v>33.333333333333329</v>
      </c>
      <c r="FAT14" s="86"/>
      <c r="FAU14" s="86" t="s">
        <v>492</v>
      </c>
      <c r="FAV14" s="86"/>
      <c r="FAW14" s="86">
        <v>30</v>
      </c>
      <c r="FAX14" s="86"/>
      <c r="FAY14" s="86">
        <v>54</v>
      </c>
      <c r="FAZ14" s="86"/>
      <c r="FBA14" s="67">
        <v>100</v>
      </c>
      <c r="FBB14" s="86"/>
      <c r="FBC14" s="86">
        <v>55.555555555555557</v>
      </c>
      <c r="FBH14" s="86"/>
      <c r="FBI14" s="86" t="s">
        <v>492</v>
      </c>
      <c r="FBJ14" s="86"/>
      <c r="FBK14" s="86">
        <v>25</v>
      </c>
      <c r="FBL14" s="86"/>
      <c r="FBM14" s="86">
        <v>54</v>
      </c>
      <c r="FBN14" s="86"/>
      <c r="FBO14" s="67">
        <v>100</v>
      </c>
      <c r="FBP14" s="86"/>
      <c r="FBQ14" s="86">
        <v>46.296296296296298</v>
      </c>
      <c r="FBV14" s="86"/>
      <c r="FBW14" s="86" t="s">
        <v>492</v>
      </c>
      <c r="FBX14" s="86"/>
      <c r="FBY14" s="86">
        <v>34</v>
      </c>
      <c r="FBZ14" s="86"/>
      <c r="FCA14" s="86">
        <v>54</v>
      </c>
      <c r="FCB14" s="86"/>
      <c r="FCC14" s="67">
        <v>100</v>
      </c>
      <c r="FCD14" s="86"/>
      <c r="FCE14" s="86">
        <v>62.962962962962962</v>
      </c>
      <c r="FCJ14" s="86"/>
      <c r="FCK14" s="86" t="s">
        <v>492</v>
      </c>
      <c r="FCL14" s="86"/>
      <c r="FCM14" s="86">
        <v>43</v>
      </c>
      <c r="FCN14" s="86"/>
      <c r="FCO14" s="86">
        <v>54</v>
      </c>
      <c r="FCP14" s="86"/>
      <c r="FCQ14" s="67">
        <v>100</v>
      </c>
      <c r="FCR14" s="86"/>
      <c r="FCS14" s="86">
        <v>79.629629629629633</v>
      </c>
      <c r="FCX14" s="86"/>
      <c r="FCY14" s="86" t="s">
        <v>492</v>
      </c>
      <c r="FCZ14" s="86"/>
      <c r="FDA14" s="86">
        <v>15</v>
      </c>
      <c r="FDB14" s="86"/>
      <c r="FDC14" s="86">
        <v>54</v>
      </c>
      <c r="FDD14" s="86"/>
      <c r="FDE14" s="67">
        <v>100</v>
      </c>
      <c r="FDF14" s="86"/>
      <c r="FDG14" s="86">
        <v>27.777777777777779</v>
      </c>
      <c r="FDL14" s="86"/>
      <c r="FDM14" s="86" t="s">
        <v>492</v>
      </c>
      <c r="FDN14" s="86"/>
      <c r="FDO14" s="86">
        <v>24</v>
      </c>
      <c r="FDP14" s="86"/>
      <c r="FDQ14" s="86">
        <v>54</v>
      </c>
      <c r="FDR14" s="86"/>
      <c r="FDS14" s="67">
        <v>100</v>
      </c>
      <c r="FDT14" s="86"/>
      <c r="FDU14" s="86">
        <v>44.444444444444443</v>
      </c>
      <c r="FDZ14" s="86"/>
      <c r="FEA14" s="86" t="s">
        <v>492</v>
      </c>
      <c r="FEB14" s="86"/>
      <c r="FEC14" s="86">
        <v>46</v>
      </c>
      <c r="FED14" s="86"/>
      <c r="FEE14" s="86">
        <v>54</v>
      </c>
      <c r="FEF14" s="86"/>
      <c r="FEG14" s="67">
        <v>100</v>
      </c>
      <c r="FEH14" s="86"/>
      <c r="FEI14" s="86">
        <v>85.18518518518519</v>
      </c>
      <c r="FEN14" s="86"/>
      <c r="FEO14" s="86" t="s">
        <v>492</v>
      </c>
      <c r="FEP14" s="86"/>
      <c r="FEQ14" s="86">
        <v>32</v>
      </c>
      <c r="FER14" s="86"/>
      <c r="FES14" s="86">
        <v>54</v>
      </c>
      <c r="FET14" s="86"/>
      <c r="FEU14" s="67">
        <v>100</v>
      </c>
      <c r="FEV14" s="86"/>
      <c r="FEW14" s="86">
        <v>59.259259259259252</v>
      </c>
      <c r="FFB14" s="86"/>
      <c r="FFC14" s="86" t="s">
        <v>492</v>
      </c>
      <c r="FFD14" s="86"/>
      <c r="FFE14" s="86">
        <v>27</v>
      </c>
      <c r="FFF14" s="86"/>
      <c r="FFG14" s="86">
        <v>54</v>
      </c>
      <c r="FFH14" s="86"/>
      <c r="FFI14" s="67">
        <v>100</v>
      </c>
      <c r="FFJ14" s="86"/>
      <c r="FFK14" s="86">
        <v>50</v>
      </c>
      <c r="FFP14" s="86"/>
      <c r="FFQ14" s="86" t="s">
        <v>492</v>
      </c>
      <c r="FFR14" s="86"/>
      <c r="FFS14" s="86">
        <v>9</v>
      </c>
      <c r="FFT14" s="86"/>
      <c r="FFU14" s="86">
        <v>54</v>
      </c>
      <c r="FFV14" s="86"/>
      <c r="FFW14" s="67">
        <v>100</v>
      </c>
      <c r="FFX14" s="86"/>
      <c r="FFY14" s="86">
        <v>16.666666666666664</v>
      </c>
      <c r="FGD14" s="86"/>
      <c r="FGE14" s="86" t="s">
        <v>492</v>
      </c>
      <c r="FGF14" s="86"/>
      <c r="FGG14" s="86">
        <v>23</v>
      </c>
      <c r="FGH14" s="86"/>
      <c r="FGI14" s="86">
        <v>54</v>
      </c>
      <c r="FGJ14" s="86"/>
      <c r="FGK14" s="67">
        <v>100</v>
      </c>
      <c r="FGL14" s="86"/>
      <c r="FGM14" s="86">
        <v>42.592592592592595</v>
      </c>
      <c r="FGR14" s="86"/>
      <c r="FGS14" s="86" t="s">
        <v>492</v>
      </c>
      <c r="FGT14" s="86"/>
      <c r="FGU14" s="86">
        <v>19</v>
      </c>
      <c r="FGV14" s="86"/>
      <c r="FGW14" s="86">
        <v>54</v>
      </c>
      <c r="FGX14" s="86"/>
      <c r="FGY14" s="67">
        <v>100</v>
      </c>
      <c r="FGZ14" s="86"/>
      <c r="FHA14" s="86">
        <v>35.185185185185183</v>
      </c>
      <c r="FHF14" s="86"/>
      <c r="FHG14" s="86" t="s">
        <v>492</v>
      </c>
      <c r="FHH14" s="86"/>
      <c r="FHI14" s="86">
        <v>42</v>
      </c>
      <c r="FHJ14" s="86"/>
      <c r="FHK14" s="86">
        <v>54</v>
      </c>
      <c r="FHL14" s="86"/>
      <c r="FHM14" s="67">
        <v>100</v>
      </c>
      <c r="FHN14" s="86"/>
      <c r="FHO14" s="86">
        <v>77.777777777777786</v>
      </c>
      <c r="FHT14" s="86"/>
      <c r="FHU14" s="86" t="s">
        <v>492</v>
      </c>
      <c r="FHV14" s="86"/>
      <c r="FHW14" s="86">
        <v>29</v>
      </c>
      <c r="FHX14" s="86"/>
      <c r="FHY14" s="86">
        <v>54</v>
      </c>
      <c r="FHZ14" s="86"/>
      <c r="FIA14" s="67">
        <v>100</v>
      </c>
      <c r="FIB14" s="86"/>
      <c r="FIC14" s="86">
        <v>53.703703703703709</v>
      </c>
      <c r="FIH14" s="86"/>
      <c r="FII14" s="86" t="s">
        <v>492</v>
      </c>
      <c r="FIJ14" s="86"/>
      <c r="FIK14" s="86">
        <v>28</v>
      </c>
      <c r="FIL14" s="86"/>
      <c r="FIM14" s="86">
        <v>54</v>
      </c>
      <c r="FIN14" s="86"/>
      <c r="FIO14" s="67">
        <v>100</v>
      </c>
      <c r="FIP14" s="86"/>
      <c r="FIQ14" s="86">
        <v>51.851851851851848</v>
      </c>
      <c r="FIV14" s="86"/>
      <c r="FIW14" s="86" t="s">
        <v>492</v>
      </c>
      <c r="FIX14" s="86"/>
      <c r="FIY14" s="86">
        <v>22</v>
      </c>
      <c r="FIZ14" s="86"/>
      <c r="FJA14" s="86">
        <v>54</v>
      </c>
      <c r="FJB14" s="86"/>
      <c r="FJC14" s="67">
        <v>100</v>
      </c>
      <c r="FJD14" s="86"/>
      <c r="FJE14" s="86">
        <v>40.74074074074074</v>
      </c>
      <c r="FJJ14" s="86"/>
      <c r="FJK14" s="86" t="s">
        <v>492</v>
      </c>
      <c r="FJL14" s="86"/>
      <c r="FJM14" s="86">
        <v>34</v>
      </c>
      <c r="FJN14" s="86"/>
      <c r="FJO14" s="86">
        <v>54</v>
      </c>
      <c r="FJP14" s="86"/>
      <c r="FJQ14" s="67">
        <v>100</v>
      </c>
      <c r="FJR14" s="86"/>
      <c r="FJS14" s="86">
        <v>62.962962962962962</v>
      </c>
      <c r="FJX14" s="86"/>
      <c r="FJY14" s="86" t="s">
        <v>492</v>
      </c>
      <c r="FJZ14" s="86"/>
      <c r="FKA14" s="86">
        <v>40</v>
      </c>
      <c r="FKB14" s="86"/>
      <c r="FKC14" s="86">
        <v>54</v>
      </c>
      <c r="FKD14" s="86"/>
      <c r="FKE14" s="67">
        <v>100</v>
      </c>
      <c r="FKF14" s="86"/>
      <c r="FKG14" s="86">
        <v>74.074074074074076</v>
      </c>
      <c r="FKL14" s="86"/>
      <c r="FKM14" s="86" t="s">
        <v>492</v>
      </c>
      <c r="FKN14" s="86"/>
      <c r="FKO14" s="86">
        <v>37</v>
      </c>
      <c r="FKP14" s="86"/>
      <c r="FKQ14" s="86">
        <v>54</v>
      </c>
      <c r="FKR14" s="86"/>
      <c r="FKS14" s="67">
        <v>100</v>
      </c>
      <c r="FKT14" s="86"/>
      <c r="FKU14" s="86">
        <v>68.518518518518519</v>
      </c>
      <c r="FKZ14" s="86"/>
      <c r="FLA14" s="86" t="s">
        <v>492</v>
      </c>
      <c r="FLB14" s="86"/>
      <c r="FLC14" s="86">
        <v>31</v>
      </c>
      <c r="FLD14" s="86"/>
      <c r="FLE14" s="86">
        <v>54</v>
      </c>
      <c r="FLF14" s="86"/>
      <c r="FLG14" s="67">
        <v>100</v>
      </c>
      <c r="FLH14" s="86"/>
      <c r="FLI14" s="86">
        <v>57.407407407407405</v>
      </c>
      <c r="FLN14" s="86"/>
      <c r="FLO14" s="86" t="s">
        <v>492</v>
      </c>
      <c r="FLP14" s="86"/>
      <c r="FLQ14" s="86">
        <v>31</v>
      </c>
      <c r="FLR14" s="86"/>
      <c r="FLS14" s="86">
        <v>54</v>
      </c>
      <c r="FLT14" s="86"/>
      <c r="FLU14" s="67">
        <v>100</v>
      </c>
      <c r="FLV14" s="86"/>
      <c r="FLW14" s="86">
        <v>57.407407407407405</v>
      </c>
      <c r="FMB14" s="86"/>
      <c r="FMC14" s="86" t="s">
        <v>492</v>
      </c>
      <c r="FMD14" s="86"/>
      <c r="FME14" s="86">
        <v>42</v>
      </c>
      <c r="FMF14" s="86"/>
      <c r="FMG14" s="86">
        <v>45</v>
      </c>
      <c r="FMH14" s="86"/>
      <c r="FMI14" s="67">
        <v>100</v>
      </c>
      <c r="FMJ14" s="86"/>
      <c r="FMK14" s="86">
        <v>93.333333333333329</v>
      </c>
      <c r="FMP14" s="86"/>
      <c r="FMQ14" s="86" t="s">
        <v>492</v>
      </c>
      <c r="FMR14" s="86"/>
      <c r="FMS14" s="86">
        <v>33</v>
      </c>
      <c r="FMT14" s="86"/>
      <c r="FMU14" s="86">
        <v>45</v>
      </c>
      <c r="FMV14" s="86"/>
      <c r="FMW14" s="67">
        <v>100</v>
      </c>
      <c r="FMX14" s="86"/>
      <c r="FMY14" s="86">
        <v>73.333333333333329</v>
      </c>
      <c r="FND14" s="86"/>
      <c r="FNE14" s="86" t="s">
        <v>492</v>
      </c>
      <c r="FNF14" s="86"/>
      <c r="FNG14" s="86">
        <v>33</v>
      </c>
      <c r="FNH14" s="86"/>
      <c r="FNI14" s="86">
        <v>45</v>
      </c>
      <c r="FNJ14" s="86"/>
      <c r="FNK14" s="67">
        <v>100</v>
      </c>
      <c r="FNL14" s="86"/>
      <c r="FNM14" s="86">
        <v>73.333333333333329</v>
      </c>
      <c r="FNR14" s="86"/>
      <c r="FNS14" s="86" t="s">
        <v>492</v>
      </c>
      <c r="FNT14" s="86"/>
      <c r="FNU14" s="86">
        <v>35</v>
      </c>
      <c r="FNV14" s="86"/>
      <c r="FNW14" s="86">
        <v>45</v>
      </c>
      <c r="FNX14" s="86"/>
      <c r="FNY14" s="67">
        <v>100</v>
      </c>
      <c r="FNZ14" s="86"/>
      <c r="FOA14" s="86">
        <v>77.777777777777786</v>
      </c>
      <c r="FOF14" s="86"/>
      <c r="FOG14" s="86" t="s">
        <v>492</v>
      </c>
      <c r="FOH14" s="86"/>
      <c r="FOI14" s="86">
        <v>43</v>
      </c>
      <c r="FOJ14" s="86"/>
      <c r="FOK14" s="86">
        <v>45</v>
      </c>
      <c r="FOL14" s="86"/>
      <c r="FOM14" s="67">
        <v>100</v>
      </c>
      <c r="FON14" s="86"/>
      <c r="FOO14" s="86">
        <v>95.555555555555557</v>
      </c>
      <c r="FOT14" s="86"/>
      <c r="FOU14" s="86" t="s">
        <v>492</v>
      </c>
      <c r="FOV14" s="86"/>
      <c r="FOW14" s="86">
        <v>36</v>
      </c>
      <c r="FOX14" s="86"/>
      <c r="FOY14" s="86">
        <v>45</v>
      </c>
      <c r="FOZ14" s="86"/>
      <c r="FPA14" s="67">
        <v>100</v>
      </c>
      <c r="FPB14" s="86"/>
      <c r="FPC14" s="86">
        <v>80</v>
      </c>
      <c r="FPH14" s="86"/>
      <c r="FPI14" s="86" t="s">
        <v>492</v>
      </c>
      <c r="FPJ14" s="86"/>
      <c r="FPK14" s="86">
        <v>41</v>
      </c>
      <c r="FPL14" s="86"/>
      <c r="FPM14" s="86">
        <v>45</v>
      </c>
      <c r="FPN14" s="86"/>
      <c r="FPO14" s="67">
        <v>100</v>
      </c>
      <c r="FPP14" s="86"/>
      <c r="FPQ14" s="86">
        <v>91.111111111111114</v>
      </c>
      <c r="FPV14" s="86"/>
      <c r="FPW14" s="86" t="s">
        <v>492</v>
      </c>
      <c r="FPX14" s="86"/>
      <c r="FPY14" s="86">
        <v>31</v>
      </c>
      <c r="FPZ14" s="86"/>
      <c r="FQA14" s="86">
        <v>45</v>
      </c>
      <c r="FQB14" s="86"/>
      <c r="FQC14" s="67">
        <v>100</v>
      </c>
      <c r="FQD14" s="86"/>
      <c r="FQE14" s="86">
        <v>68.888888888888886</v>
      </c>
      <c r="FQJ14" s="86"/>
      <c r="FQK14" s="86" t="s">
        <v>492</v>
      </c>
      <c r="FQL14" s="86"/>
      <c r="FQM14" s="86">
        <v>29</v>
      </c>
      <c r="FQN14" s="86"/>
      <c r="FQO14" s="86">
        <v>45</v>
      </c>
      <c r="FQP14" s="86"/>
      <c r="FQQ14" s="67">
        <v>100</v>
      </c>
      <c r="FQR14" s="86"/>
      <c r="FQS14" s="86">
        <v>64.444444444444443</v>
      </c>
      <c r="FQX14" s="86"/>
      <c r="FQY14" s="86" t="s">
        <v>492</v>
      </c>
      <c r="FQZ14" s="86"/>
      <c r="FRA14" s="86">
        <v>30</v>
      </c>
      <c r="FRB14" s="86"/>
      <c r="FRC14" s="86">
        <v>45</v>
      </c>
      <c r="FRD14" s="86"/>
      <c r="FRE14" s="67">
        <v>100</v>
      </c>
      <c r="FRF14" s="86"/>
      <c r="FRG14" s="86">
        <v>66.666666666666657</v>
      </c>
      <c r="FRL14" s="86"/>
      <c r="FRM14" s="86" t="s">
        <v>492</v>
      </c>
      <c r="FRN14" s="86"/>
      <c r="FRO14" s="86">
        <v>29</v>
      </c>
      <c r="FRP14" s="86"/>
      <c r="FRQ14" s="86">
        <v>45</v>
      </c>
      <c r="FRR14" s="86"/>
      <c r="FRS14" s="67">
        <v>100</v>
      </c>
      <c r="FRT14" s="86"/>
      <c r="FRU14" s="86">
        <v>64.444444444444443</v>
      </c>
      <c r="FRZ14" s="86"/>
      <c r="FSA14" s="86" t="s">
        <v>492</v>
      </c>
      <c r="FSB14" s="86"/>
      <c r="FSC14" s="86">
        <v>32</v>
      </c>
      <c r="FSD14" s="86"/>
      <c r="FSE14" s="86">
        <v>45</v>
      </c>
      <c r="FSF14" s="86"/>
      <c r="FSG14" s="67">
        <v>100</v>
      </c>
      <c r="FSH14" s="86"/>
      <c r="FSI14" s="86">
        <v>71.111111111111114</v>
      </c>
      <c r="FSN14" s="86"/>
      <c r="FSO14" s="86" t="s">
        <v>492</v>
      </c>
      <c r="FSP14" s="86"/>
      <c r="FSQ14" s="86">
        <v>31</v>
      </c>
      <c r="FSR14" s="86"/>
      <c r="FSS14" s="86">
        <v>45</v>
      </c>
      <c r="FST14" s="86"/>
      <c r="FSU14" s="67">
        <v>100</v>
      </c>
      <c r="FSV14" s="86"/>
      <c r="FSW14" s="86">
        <v>68.888888888888886</v>
      </c>
      <c r="FTB14" s="86"/>
      <c r="FTC14" s="86" t="s">
        <v>492</v>
      </c>
      <c r="FTD14" s="86"/>
      <c r="FTE14" s="86">
        <v>38</v>
      </c>
      <c r="FTF14" s="86"/>
      <c r="FTG14" s="86">
        <v>45</v>
      </c>
      <c r="FTH14" s="86"/>
      <c r="FTI14" s="67">
        <v>100</v>
      </c>
      <c r="FTJ14" s="86"/>
      <c r="FTK14" s="86">
        <v>84.444444444444443</v>
      </c>
      <c r="FTP14" s="86"/>
      <c r="FTQ14" s="86" t="s">
        <v>492</v>
      </c>
      <c r="FTR14" s="86"/>
      <c r="FTS14" s="86">
        <v>39</v>
      </c>
      <c r="FTT14" s="86"/>
      <c r="FTU14" s="86">
        <v>45</v>
      </c>
      <c r="FTV14" s="86"/>
      <c r="FTW14" s="67">
        <v>100</v>
      </c>
      <c r="FTX14" s="86"/>
      <c r="FTY14" s="86">
        <v>86.666666666666671</v>
      </c>
      <c r="FUD14" s="86"/>
      <c r="FUE14" s="86" t="s">
        <v>492</v>
      </c>
      <c r="FUF14" s="86"/>
      <c r="FUG14" s="86">
        <v>30</v>
      </c>
      <c r="FUH14" s="86"/>
      <c r="FUI14" s="86">
        <v>45</v>
      </c>
      <c r="FUJ14" s="86"/>
      <c r="FUK14" s="67">
        <v>100</v>
      </c>
      <c r="FUL14" s="86"/>
      <c r="FUM14" s="86">
        <v>66.666666666666657</v>
      </c>
      <c r="FUR14" s="86"/>
      <c r="FUS14" s="86" t="s">
        <v>492</v>
      </c>
      <c r="FUT14" s="86"/>
      <c r="FUU14" s="86">
        <v>30</v>
      </c>
      <c r="FUV14" s="86"/>
      <c r="FUW14" s="86">
        <v>45</v>
      </c>
      <c r="FUX14" s="86"/>
      <c r="FUY14" s="67">
        <v>100</v>
      </c>
      <c r="FUZ14" s="86"/>
      <c r="FVA14" s="86">
        <v>66.666666666666657</v>
      </c>
      <c r="FVF14" s="86"/>
      <c r="FVG14" s="86" t="s">
        <v>492</v>
      </c>
      <c r="FVH14" s="86"/>
      <c r="FVI14" s="86">
        <v>42</v>
      </c>
      <c r="FVJ14" s="86"/>
      <c r="FVK14" s="86">
        <v>45</v>
      </c>
      <c r="FVL14" s="86"/>
      <c r="FVM14" s="67">
        <v>100</v>
      </c>
      <c r="FVN14" s="86"/>
      <c r="FVO14" s="86">
        <v>93.333333333333329</v>
      </c>
      <c r="FVT14" s="86"/>
      <c r="FVU14" s="86" t="s">
        <v>492</v>
      </c>
      <c r="FVV14" s="86"/>
      <c r="FVW14" s="86">
        <v>30</v>
      </c>
      <c r="FVX14" s="86"/>
      <c r="FVY14" s="86">
        <v>45</v>
      </c>
      <c r="FVZ14" s="86"/>
      <c r="FWA14" s="67">
        <v>99.999999999999986</v>
      </c>
      <c r="FWB14" s="86"/>
      <c r="FWC14" s="86">
        <v>66.666666666666657</v>
      </c>
      <c r="FWH14" s="86"/>
      <c r="FWI14" s="86" t="s">
        <v>492</v>
      </c>
      <c r="FWJ14" s="86"/>
      <c r="FWK14" s="86">
        <v>36</v>
      </c>
      <c r="FWL14" s="86"/>
      <c r="FWM14" s="86">
        <v>45</v>
      </c>
      <c r="FWN14" s="86"/>
      <c r="FWO14" s="67">
        <v>99.999999999999986</v>
      </c>
      <c r="FWP14" s="86"/>
      <c r="FWQ14" s="86">
        <v>80</v>
      </c>
      <c r="FWV14" s="86"/>
      <c r="FWW14" s="86" t="s">
        <v>492</v>
      </c>
      <c r="FWX14" s="86"/>
      <c r="FWY14" s="86">
        <v>31</v>
      </c>
      <c r="FWZ14" s="86"/>
      <c r="FXA14" s="86">
        <v>45</v>
      </c>
      <c r="FXB14" s="86"/>
      <c r="FXC14" s="67">
        <v>99.999999999999986</v>
      </c>
      <c r="FXD14" s="86"/>
      <c r="FXE14" s="86">
        <v>68.888888888888886</v>
      </c>
      <c r="FXJ14" s="86"/>
      <c r="FXK14" s="86" t="s">
        <v>492</v>
      </c>
      <c r="FXL14" s="86"/>
      <c r="FXM14" s="86">
        <v>35</v>
      </c>
      <c r="FXN14" s="86"/>
      <c r="FXO14" s="86">
        <v>45</v>
      </c>
      <c r="FXP14" s="86"/>
      <c r="FXQ14" s="67">
        <v>99.999999999999986</v>
      </c>
      <c r="FXR14" s="86"/>
      <c r="FXS14" s="86">
        <v>77.777777777777786</v>
      </c>
      <c r="FXX14" s="86"/>
      <c r="FXY14" s="86" t="s">
        <v>492</v>
      </c>
      <c r="FXZ14" s="86"/>
      <c r="FYA14" s="86">
        <v>28</v>
      </c>
      <c r="FYB14" s="86"/>
      <c r="FYC14" s="86">
        <v>45</v>
      </c>
      <c r="FYD14" s="86"/>
      <c r="FYE14" s="67">
        <v>99.999999999999986</v>
      </c>
      <c r="FYF14" s="86"/>
      <c r="FYG14" s="86">
        <v>62.222222222222221</v>
      </c>
      <c r="FYL14" s="86"/>
      <c r="FYM14" s="86" t="s">
        <v>492</v>
      </c>
      <c r="FYN14" s="86"/>
      <c r="FYO14" s="86">
        <v>33</v>
      </c>
      <c r="FYP14" s="86"/>
      <c r="FYQ14" s="86">
        <v>45</v>
      </c>
      <c r="FYR14" s="86"/>
      <c r="FYS14" s="67">
        <v>99.999999999999986</v>
      </c>
      <c r="FYT14" s="86"/>
      <c r="FYU14" s="86">
        <v>73.333333333333329</v>
      </c>
      <c r="FYZ14" s="86"/>
      <c r="FZA14" s="86" t="s">
        <v>492</v>
      </c>
      <c r="FZB14" s="86"/>
      <c r="FZC14" s="86">
        <v>39</v>
      </c>
      <c r="FZD14" s="86"/>
      <c r="FZE14" s="86">
        <v>45</v>
      </c>
      <c r="FZF14" s="86"/>
      <c r="FZG14" s="67">
        <v>99.999999999999986</v>
      </c>
      <c r="FZH14" s="86"/>
      <c r="FZI14" s="86">
        <v>86.666666666666671</v>
      </c>
      <c r="FZN14" s="86"/>
      <c r="FZO14" s="86" t="s">
        <v>492</v>
      </c>
      <c r="FZP14" s="86"/>
      <c r="FZQ14" s="86">
        <v>21</v>
      </c>
      <c r="FZR14" s="86"/>
      <c r="FZS14" s="86">
        <v>45</v>
      </c>
      <c r="FZT14" s="86"/>
      <c r="FZU14" s="67">
        <v>99.999999999999986</v>
      </c>
      <c r="FZV14" s="86"/>
      <c r="FZW14" s="86">
        <v>46.666666666666664</v>
      </c>
      <c r="GAB14" s="86"/>
      <c r="GAC14" s="86" t="s">
        <v>492</v>
      </c>
      <c r="GAD14" s="86"/>
      <c r="GAE14" s="86">
        <v>26</v>
      </c>
      <c r="GAF14" s="86"/>
      <c r="GAG14" s="86">
        <v>45</v>
      </c>
      <c r="GAH14" s="86"/>
      <c r="GAI14" s="67">
        <v>99.999999999999986</v>
      </c>
      <c r="GAJ14" s="86"/>
      <c r="GAK14" s="86">
        <v>57.777777777777771</v>
      </c>
      <c r="GAP14" s="86"/>
      <c r="GAQ14" s="86" t="s">
        <v>492</v>
      </c>
      <c r="GAR14" s="86"/>
      <c r="GAS14" s="86">
        <v>32</v>
      </c>
      <c r="GAT14" s="86"/>
      <c r="GAU14" s="86">
        <v>45</v>
      </c>
      <c r="GAV14" s="86"/>
      <c r="GAW14" s="67">
        <v>99.999999999999986</v>
      </c>
      <c r="GAX14" s="86"/>
      <c r="GAY14" s="86">
        <v>71.111111111111114</v>
      </c>
      <c r="GBD14" s="86"/>
      <c r="GBE14" s="86" t="s">
        <v>492</v>
      </c>
      <c r="GBF14" s="86"/>
      <c r="GBG14" s="86">
        <v>24</v>
      </c>
      <c r="GBH14" s="86"/>
      <c r="GBI14" s="86">
        <v>45</v>
      </c>
      <c r="GBJ14" s="86"/>
      <c r="GBK14" s="67">
        <v>99.999999999999986</v>
      </c>
      <c r="GBL14" s="86"/>
      <c r="GBM14" s="86">
        <v>53.333333333333336</v>
      </c>
      <c r="GBR14" s="86"/>
      <c r="GBS14" s="86" t="s">
        <v>492</v>
      </c>
      <c r="GBT14" s="86"/>
      <c r="GBU14" s="86">
        <v>23</v>
      </c>
      <c r="GBV14" s="86"/>
      <c r="GBW14" s="86">
        <v>45</v>
      </c>
      <c r="GBX14" s="86"/>
      <c r="GBY14" s="67">
        <v>99.999999999999986</v>
      </c>
      <c r="GBZ14" s="86"/>
      <c r="GCA14" s="86">
        <v>51.111111111111107</v>
      </c>
      <c r="GCF14" s="86"/>
      <c r="GCG14" s="86" t="s">
        <v>492</v>
      </c>
      <c r="GCH14" s="86"/>
      <c r="GCI14" s="86">
        <v>27</v>
      </c>
      <c r="GCJ14" s="86"/>
      <c r="GCK14" s="86">
        <v>45</v>
      </c>
      <c r="GCL14" s="86"/>
      <c r="GCM14" s="67">
        <v>99.999999999999986</v>
      </c>
      <c r="GCN14" s="86"/>
      <c r="GCO14" s="86">
        <v>60</v>
      </c>
      <c r="GCT14" s="86"/>
      <c r="GCU14" s="86" t="s">
        <v>492</v>
      </c>
      <c r="GCV14" s="86"/>
      <c r="GCW14" s="86">
        <v>42</v>
      </c>
      <c r="GCX14" s="86"/>
      <c r="GCY14" s="86">
        <v>45</v>
      </c>
      <c r="GCZ14" s="86"/>
      <c r="GDA14" s="67">
        <v>99.999999999999986</v>
      </c>
      <c r="GDB14" s="86"/>
      <c r="GDC14" s="86">
        <v>93.333333333333329</v>
      </c>
      <c r="GDH14" s="86"/>
      <c r="GDI14" s="86" t="s">
        <v>492</v>
      </c>
      <c r="GDJ14" s="86"/>
      <c r="GDK14" s="86">
        <v>24</v>
      </c>
      <c r="GDL14" s="86"/>
      <c r="GDM14" s="86">
        <v>45</v>
      </c>
      <c r="GDN14" s="86"/>
      <c r="GDO14" s="67">
        <v>99.999999999999986</v>
      </c>
      <c r="GDP14" s="86"/>
      <c r="GDQ14" s="86">
        <v>53.333333333333336</v>
      </c>
      <c r="GDV14" s="86"/>
      <c r="GDW14" s="86" t="s">
        <v>492</v>
      </c>
      <c r="GDX14" s="86"/>
      <c r="GDY14" s="86">
        <v>30</v>
      </c>
      <c r="GDZ14" s="86"/>
      <c r="GEA14" s="86">
        <v>45</v>
      </c>
      <c r="GEB14" s="86"/>
      <c r="GEC14" s="67">
        <v>99.999999999999986</v>
      </c>
      <c r="GED14" s="86"/>
      <c r="GEE14" s="86">
        <v>66.666666666666657</v>
      </c>
      <c r="GEJ14" s="86"/>
      <c r="GEK14" s="86" t="s">
        <v>492</v>
      </c>
      <c r="GEL14" s="86"/>
      <c r="GEM14" s="86">
        <v>33</v>
      </c>
      <c r="GEN14" s="86"/>
      <c r="GEO14" s="86">
        <v>45</v>
      </c>
      <c r="GEP14" s="86"/>
      <c r="GEQ14" s="67">
        <v>99.999999999999986</v>
      </c>
      <c r="GER14" s="86"/>
      <c r="GES14" s="86">
        <v>73.333333333333329</v>
      </c>
      <c r="GEX14" s="86"/>
      <c r="GEY14" s="86" t="s">
        <v>492</v>
      </c>
      <c r="GEZ14" s="86"/>
      <c r="GFA14" s="86">
        <v>40</v>
      </c>
      <c r="GFB14" s="86"/>
      <c r="GFC14" s="86">
        <v>45</v>
      </c>
      <c r="GFD14" s="86"/>
      <c r="GFE14" s="67">
        <v>99.999999999999986</v>
      </c>
      <c r="GFF14" s="86"/>
      <c r="GFG14" s="86">
        <v>88.888888888888886</v>
      </c>
      <c r="GFL14" s="86"/>
      <c r="GFM14" s="86" t="s">
        <v>492</v>
      </c>
      <c r="GFN14" s="86"/>
      <c r="GFO14" s="86">
        <v>38</v>
      </c>
      <c r="GFP14" s="86"/>
      <c r="GFQ14" s="86">
        <v>45</v>
      </c>
      <c r="GFR14" s="86"/>
      <c r="GFS14" s="67">
        <v>99.999999999999986</v>
      </c>
      <c r="GFT14" s="86"/>
      <c r="GFU14" s="86">
        <v>84.444444444444443</v>
      </c>
      <c r="GFZ14" s="86"/>
      <c r="GGA14" s="86" t="s">
        <v>492</v>
      </c>
      <c r="GGB14" s="86"/>
      <c r="GGC14" s="86">
        <v>24</v>
      </c>
      <c r="GGD14" s="86"/>
      <c r="GGE14" s="86">
        <v>45</v>
      </c>
      <c r="GGF14" s="86"/>
      <c r="GGG14" s="67">
        <v>99.999999999999986</v>
      </c>
      <c r="GGH14" s="86"/>
      <c r="GGI14" s="86">
        <v>53.333333333333336</v>
      </c>
      <c r="GGN14" s="86"/>
      <c r="GGO14" s="86" t="s">
        <v>492</v>
      </c>
      <c r="GGP14" s="86"/>
      <c r="GGQ14" s="86">
        <v>26</v>
      </c>
      <c r="GGR14" s="86"/>
      <c r="GGS14" s="86">
        <v>45</v>
      </c>
      <c r="GGT14" s="86"/>
      <c r="GGU14" s="67">
        <v>99.999999999999986</v>
      </c>
      <c r="GGV14" s="86"/>
      <c r="GGW14" s="86">
        <v>57.777777777777771</v>
      </c>
      <c r="GHB14" s="86"/>
      <c r="GHC14" s="86" t="s">
        <v>492</v>
      </c>
      <c r="GHD14" s="86"/>
      <c r="GHE14" s="86">
        <v>32</v>
      </c>
      <c r="GHF14" s="86"/>
      <c r="GHG14" s="86">
        <v>45</v>
      </c>
      <c r="GHH14" s="86"/>
      <c r="GHI14" s="67">
        <v>99.999999999999986</v>
      </c>
      <c r="GHJ14" s="86"/>
      <c r="GHK14" s="86">
        <v>71.111111111111114</v>
      </c>
      <c r="GHP14" s="86"/>
      <c r="GHQ14" s="86" t="s">
        <v>492</v>
      </c>
      <c r="GHR14" s="86"/>
      <c r="GHS14" s="86">
        <v>33</v>
      </c>
      <c r="GHT14" s="86"/>
      <c r="GHU14" s="86">
        <v>45</v>
      </c>
      <c r="GHV14" s="86"/>
      <c r="GHW14" s="67">
        <v>100</v>
      </c>
      <c r="GHX14" s="86"/>
      <c r="GHY14" s="86">
        <v>73.333333333333329</v>
      </c>
      <c r="GID14" s="86"/>
      <c r="GIE14" s="86" t="s">
        <v>492</v>
      </c>
      <c r="GIF14" s="86"/>
      <c r="GIG14" s="86">
        <v>30</v>
      </c>
      <c r="GIH14" s="86"/>
      <c r="GII14" s="86">
        <v>45</v>
      </c>
      <c r="GIJ14" s="86"/>
      <c r="GIK14" s="67">
        <v>100</v>
      </c>
      <c r="GIL14" s="86"/>
      <c r="GIM14" s="86">
        <v>66.666666666666657</v>
      </c>
      <c r="GIR14" s="86"/>
      <c r="GIS14" s="86" t="s">
        <v>492</v>
      </c>
      <c r="GIT14" s="86"/>
      <c r="GIU14" s="86">
        <v>33</v>
      </c>
      <c r="GIV14" s="86"/>
      <c r="GIW14" s="86">
        <v>45</v>
      </c>
      <c r="GIX14" s="86"/>
      <c r="GIY14" s="67">
        <v>100</v>
      </c>
      <c r="GIZ14" s="86"/>
      <c r="GJA14" s="86">
        <v>73.333333333333329</v>
      </c>
      <c r="GJF14" s="86"/>
      <c r="GJG14" s="86" t="s">
        <v>492</v>
      </c>
      <c r="GJH14" s="86"/>
      <c r="GJI14" s="86">
        <v>28</v>
      </c>
      <c r="GJJ14" s="86"/>
      <c r="GJK14" s="86">
        <v>45</v>
      </c>
      <c r="GJL14" s="86"/>
      <c r="GJM14" s="67">
        <v>100</v>
      </c>
      <c r="GJN14" s="86"/>
      <c r="GJO14" s="86">
        <v>62.222222222222221</v>
      </c>
      <c r="GJT14" s="86"/>
      <c r="GJU14" s="86" t="s">
        <v>492</v>
      </c>
      <c r="GJV14" s="86"/>
      <c r="GJW14" s="86">
        <v>33</v>
      </c>
      <c r="GJX14" s="86"/>
      <c r="GJY14" s="86">
        <v>45</v>
      </c>
      <c r="GJZ14" s="86"/>
      <c r="GKA14" s="67">
        <v>100</v>
      </c>
      <c r="GKB14" s="86"/>
      <c r="GKC14" s="86">
        <v>73.333333333333329</v>
      </c>
      <c r="GKH14" s="86"/>
      <c r="GKI14" s="86" t="s">
        <v>492</v>
      </c>
      <c r="GKJ14" s="86"/>
      <c r="GKK14" s="86">
        <v>37</v>
      </c>
      <c r="GKL14" s="86"/>
      <c r="GKM14" s="86">
        <v>45</v>
      </c>
      <c r="GKN14" s="86"/>
      <c r="GKO14" s="67">
        <v>100</v>
      </c>
      <c r="GKP14" s="86"/>
      <c r="GKQ14" s="86">
        <v>82.222222222222214</v>
      </c>
      <c r="GKV14" s="86"/>
      <c r="GKW14" s="86" t="s">
        <v>492</v>
      </c>
      <c r="GKX14" s="86"/>
      <c r="GKY14" s="86">
        <v>34</v>
      </c>
      <c r="GKZ14" s="86"/>
      <c r="GLA14" s="86">
        <v>45</v>
      </c>
      <c r="GLB14" s="86"/>
      <c r="GLC14" s="67">
        <v>100</v>
      </c>
      <c r="GLD14" s="86"/>
      <c r="GLE14" s="86">
        <v>75.555555555555557</v>
      </c>
      <c r="GLJ14" s="86"/>
      <c r="GLK14" s="86" t="s">
        <v>492</v>
      </c>
      <c r="GLL14" s="86"/>
      <c r="GLM14" s="86">
        <v>42</v>
      </c>
      <c r="GLN14" s="86"/>
      <c r="GLO14" s="86">
        <v>45</v>
      </c>
      <c r="GLP14" s="86"/>
      <c r="GLQ14" s="67">
        <v>100</v>
      </c>
      <c r="GLR14" s="86"/>
      <c r="GLS14" s="86">
        <v>93.333333333333329</v>
      </c>
      <c r="GLX14" s="86"/>
      <c r="GLY14" s="86" t="s">
        <v>492</v>
      </c>
      <c r="GLZ14" s="86"/>
      <c r="GMA14" s="86">
        <v>36</v>
      </c>
      <c r="GMB14" s="86"/>
      <c r="GMC14" s="86">
        <v>45</v>
      </c>
      <c r="GMD14" s="86"/>
      <c r="GME14" s="67">
        <v>100</v>
      </c>
      <c r="GMF14" s="86"/>
      <c r="GMG14" s="86">
        <v>80</v>
      </c>
      <c r="GML14" s="86"/>
      <c r="GMM14" s="86" t="s">
        <v>492</v>
      </c>
      <c r="GMN14" s="86"/>
      <c r="GMO14" s="86">
        <v>32</v>
      </c>
      <c r="GMP14" s="86"/>
      <c r="GMQ14" s="86">
        <v>45</v>
      </c>
      <c r="GMR14" s="86"/>
      <c r="GMS14" s="67">
        <v>100</v>
      </c>
      <c r="GMT14" s="86"/>
      <c r="GMU14" s="86">
        <v>71.111111111111114</v>
      </c>
      <c r="GMZ14" s="86"/>
      <c r="GNA14" s="86" t="s">
        <v>492</v>
      </c>
      <c r="GNB14" s="86"/>
      <c r="GNC14" s="86">
        <v>37</v>
      </c>
      <c r="GND14" s="86"/>
      <c r="GNE14" s="86">
        <v>45</v>
      </c>
      <c r="GNF14" s="86"/>
      <c r="GNG14" s="67">
        <v>100</v>
      </c>
      <c r="GNH14" s="86"/>
      <c r="GNI14" s="86">
        <v>82.222222222222214</v>
      </c>
      <c r="GNN14" s="86"/>
      <c r="GNO14" s="86" t="s">
        <v>492</v>
      </c>
      <c r="GNP14" s="86"/>
      <c r="GNQ14" s="86">
        <v>33</v>
      </c>
      <c r="GNR14" s="86"/>
      <c r="GNS14" s="86">
        <v>45</v>
      </c>
      <c r="GNT14" s="86"/>
      <c r="GNU14" s="67">
        <v>100</v>
      </c>
      <c r="GNV14" s="86"/>
      <c r="GNW14" s="86">
        <v>73.333333333333329</v>
      </c>
      <c r="GOB14" s="86"/>
      <c r="GOC14" s="86" t="s">
        <v>492</v>
      </c>
      <c r="GOD14" s="86"/>
      <c r="GOE14" s="86">
        <v>27</v>
      </c>
      <c r="GOF14" s="86"/>
      <c r="GOG14" s="86">
        <v>45</v>
      </c>
      <c r="GOH14" s="86"/>
      <c r="GOI14" s="67">
        <v>100</v>
      </c>
      <c r="GOJ14" s="86"/>
      <c r="GOK14" s="86">
        <v>60</v>
      </c>
      <c r="GOP14" s="86"/>
      <c r="GOQ14" s="86" t="s">
        <v>492</v>
      </c>
      <c r="GOR14" s="86"/>
      <c r="GOS14" s="86">
        <v>39</v>
      </c>
      <c r="GOT14" s="86"/>
      <c r="GOU14" s="86">
        <v>45</v>
      </c>
      <c r="GOV14" s="86"/>
      <c r="GOW14" s="67">
        <v>100</v>
      </c>
      <c r="GOX14" s="86"/>
      <c r="GOY14" s="86">
        <v>86.666666666666671</v>
      </c>
      <c r="GPD14" s="86"/>
      <c r="GPE14" s="86" t="s">
        <v>492</v>
      </c>
      <c r="GPF14" s="86"/>
      <c r="GPG14" s="86">
        <v>27</v>
      </c>
      <c r="GPH14" s="86"/>
      <c r="GPI14" s="86">
        <v>45</v>
      </c>
      <c r="GPJ14" s="86"/>
      <c r="GPK14" s="67">
        <v>100</v>
      </c>
      <c r="GPL14" s="86"/>
      <c r="GPM14" s="86">
        <v>60</v>
      </c>
      <c r="GPR14" s="86"/>
      <c r="GPS14" s="86" t="s">
        <v>492</v>
      </c>
      <c r="GPT14" s="86"/>
      <c r="GPU14" s="86">
        <v>29</v>
      </c>
      <c r="GPV14" s="86"/>
      <c r="GPW14" s="86">
        <v>45</v>
      </c>
      <c r="GPX14" s="86"/>
      <c r="GPY14" s="67">
        <v>100</v>
      </c>
      <c r="GPZ14" s="86"/>
      <c r="GQA14" s="86">
        <v>64.444444444444443</v>
      </c>
      <c r="GQF14" s="86"/>
      <c r="GQG14" s="86" t="s">
        <v>492</v>
      </c>
      <c r="GQH14" s="86"/>
      <c r="GQI14" s="86">
        <v>22</v>
      </c>
      <c r="GQJ14" s="86"/>
      <c r="GQK14" s="86">
        <v>45</v>
      </c>
      <c r="GQL14" s="86"/>
      <c r="GQM14" s="67">
        <v>100</v>
      </c>
      <c r="GQN14" s="86"/>
      <c r="GQO14" s="86">
        <v>48.888888888888886</v>
      </c>
      <c r="GQT14" s="86"/>
      <c r="GQU14" s="86" t="s">
        <v>492</v>
      </c>
      <c r="GQV14" s="86"/>
      <c r="GQW14" s="86">
        <v>34</v>
      </c>
      <c r="GQX14" s="86"/>
      <c r="GQY14" s="86">
        <v>45</v>
      </c>
      <c r="GQZ14" s="86"/>
      <c r="GRA14" s="67">
        <v>100</v>
      </c>
      <c r="GRB14" s="86"/>
      <c r="GRC14" s="86">
        <v>75.555555555555557</v>
      </c>
      <c r="GRH14" s="86"/>
      <c r="GRI14" s="86" t="s">
        <v>492</v>
      </c>
      <c r="GRJ14" s="86"/>
      <c r="GRK14" s="86">
        <v>35</v>
      </c>
      <c r="GRL14" s="86"/>
      <c r="GRM14" s="86">
        <v>45</v>
      </c>
      <c r="GRN14" s="86"/>
      <c r="GRO14" s="67">
        <v>100</v>
      </c>
      <c r="GRP14" s="86"/>
      <c r="GRQ14" s="86">
        <v>77.777777777777786</v>
      </c>
      <c r="GRV14" s="86"/>
      <c r="GRW14" s="86" t="s">
        <v>492</v>
      </c>
      <c r="GRX14" s="86"/>
      <c r="GRY14" s="86">
        <v>30</v>
      </c>
      <c r="GRZ14" s="86"/>
      <c r="GSA14" s="86">
        <v>45</v>
      </c>
      <c r="GSB14" s="86"/>
      <c r="GSC14" s="67">
        <v>100</v>
      </c>
      <c r="GSD14" s="86"/>
      <c r="GSE14" s="86">
        <v>66.666666666666657</v>
      </c>
      <c r="GSJ14" s="86"/>
      <c r="GSK14" s="86" t="s">
        <v>492</v>
      </c>
      <c r="GSL14" s="86"/>
      <c r="GSM14" s="86">
        <v>38</v>
      </c>
      <c r="GSN14" s="86"/>
      <c r="GSO14" s="86">
        <v>45</v>
      </c>
      <c r="GSP14" s="86"/>
      <c r="GSQ14" s="67">
        <v>100</v>
      </c>
      <c r="GSR14" s="86"/>
      <c r="GSS14" s="86">
        <v>84.444444444444443</v>
      </c>
      <c r="GSX14" s="86"/>
      <c r="GSY14" s="86" t="s">
        <v>492</v>
      </c>
      <c r="GSZ14" s="86"/>
      <c r="GTA14" s="86">
        <v>21</v>
      </c>
      <c r="GTB14" s="86"/>
      <c r="GTC14" s="86">
        <v>45</v>
      </c>
      <c r="GTD14" s="86"/>
      <c r="GTE14" s="67">
        <v>100</v>
      </c>
      <c r="GTF14" s="86"/>
      <c r="GTG14" s="86">
        <v>46.666666666666664</v>
      </c>
      <c r="GTL14" s="86"/>
      <c r="GTM14" s="86" t="s">
        <v>492</v>
      </c>
      <c r="GTN14" s="86"/>
      <c r="GTO14" s="86">
        <v>36</v>
      </c>
      <c r="GTP14" s="86"/>
      <c r="GTQ14" s="86">
        <v>45</v>
      </c>
      <c r="GTR14" s="86"/>
      <c r="GTS14" s="67">
        <v>100</v>
      </c>
      <c r="GTT14" s="86"/>
      <c r="GTU14" s="86">
        <v>80</v>
      </c>
      <c r="GTZ14" s="86"/>
      <c r="GUA14" s="86" t="s">
        <v>492</v>
      </c>
      <c r="GUB14" s="86"/>
      <c r="GUC14" s="86">
        <v>33</v>
      </c>
      <c r="GUD14" s="86"/>
      <c r="GUE14" s="86">
        <v>45</v>
      </c>
      <c r="GUF14" s="86"/>
      <c r="GUG14" s="67">
        <v>100</v>
      </c>
      <c r="GUH14" s="86"/>
      <c r="GUI14" s="86">
        <v>73.333333333333329</v>
      </c>
      <c r="GUN14" s="86"/>
      <c r="GUO14" s="86" t="s">
        <v>492</v>
      </c>
      <c r="GUP14" s="86"/>
      <c r="GUQ14" s="86">
        <v>20</v>
      </c>
      <c r="GUR14" s="86"/>
      <c r="GUS14" s="86">
        <v>45</v>
      </c>
      <c r="GUT14" s="86"/>
      <c r="GUU14" s="67">
        <v>100</v>
      </c>
      <c r="GUV14" s="86"/>
      <c r="GUW14" s="86">
        <v>44.444444444444443</v>
      </c>
      <c r="GVB14" s="86"/>
      <c r="GVC14" s="86" t="s">
        <v>492</v>
      </c>
      <c r="GVD14" s="86"/>
      <c r="GVE14" s="86">
        <v>29</v>
      </c>
      <c r="GVF14" s="86"/>
      <c r="GVG14" s="86">
        <v>45</v>
      </c>
      <c r="GVH14" s="86"/>
      <c r="GVI14" s="67">
        <v>100</v>
      </c>
      <c r="GVJ14" s="86"/>
      <c r="GVK14" s="86">
        <v>64.444444444444443</v>
      </c>
      <c r="GVP14" s="86"/>
      <c r="GVQ14" s="86" t="s">
        <v>492</v>
      </c>
      <c r="GVR14" s="86"/>
      <c r="GVS14" s="86">
        <v>38</v>
      </c>
      <c r="GVT14" s="86"/>
      <c r="GVU14" s="86">
        <v>45</v>
      </c>
      <c r="GVV14" s="86"/>
      <c r="GVW14" s="67">
        <v>100.00000000000001</v>
      </c>
      <c r="GVX14" s="86"/>
      <c r="GVY14" s="86">
        <v>84.444444444444443</v>
      </c>
      <c r="GWD14" s="86"/>
      <c r="GWE14" s="86" t="s">
        <v>492</v>
      </c>
      <c r="GWF14" s="86"/>
      <c r="GWG14" s="86">
        <v>38</v>
      </c>
      <c r="GWH14" s="86"/>
      <c r="GWI14" s="86">
        <v>45</v>
      </c>
      <c r="GWJ14" s="86"/>
      <c r="GWK14" s="67">
        <v>100.00000000000001</v>
      </c>
      <c r="GWL14" s="86"/>
      <c r="GWM14" s="86">
        <v>84.444444444444443</v>
      </c>
      <c r="GWR14" s="86"/>
      <c r="GWS14" s="86" t="s">
        <v>492</v>
      </c>
      <c r="GWT14" s="86"/>
      <c r="GWU14" s="86">
        <v>37</v>
      </c>
      <c r="GWV14" s="86"/>
      <c r="GWW14" s="86">
        <v>45</v>
      </c>
      <c r="GWX14" s="86"/>
      <c r="GWY14" s="67">
        <v>100.00000000000001</v>
      </c>
      <c r="GWZ14" s="86"/>
      <c r="GXA14" s="86">
        <v>82.222222222222214</v>
      </c>
      <c r="GXF14" s="86"/>
      <c r="GXG14" s="86" t="s">
        <v>492</v>
      </c>
      <c r="GXH14" s="86"/>
      <c r="GXI14" s="86">
        <v>41</v>
      </c>
      <c r="GXJ14" s="86"/>
      <c r="GXK14" s="86">
        <v>45</v>
      </c>
      <c r="GXL14" s="86"/>
      <c r="GXM14" s="67">
        <v>100.00000000000001</v>
      </c>
      <c r="GXN14" s="86"/>
      <c r="GXO14" s="86">
        <v>91.111111111111114</v>
      </c>
      <c r="GXT14" s="86"/>
      <c r="GXU14" s="86" t="s">
        <v>492</v>
      </c>
      <c r="GXV14" s="86"/>
      <c r="GXW14" s="86">
        <v>34</v>
      </c>
      <c r="GXX14" s="86"/>
      <c r="GXY14" s="86">
        <v>45</v>
      </c>
      <c r="GXZ14" s="86"/>
      <c r="GYA14" s="67">
        <v>100.00000000000001</v>
      </c>
      <c r="GYB14" s="86"/>
      <c r="GYC14" s="86">
        <v>75.555555555555557</v>
      </c>
      <c r="GYH14" s="86"/>
      <c r="GYI14" s="86" t="s">
        <v>492</v>
      </c>
      <c r="GYJ14" s="86"/>
      <c r="GYK14" s="86">
        <v>34</v>
      </c>
      <c r="GYL14" s="86"/>
      <c r="GYM14" s="86">
        <v>45</v>
      </c>
      <c r="GYN14" s="86"/>
      <c r="GYO14" s="67">
        <v>100.00000000000001</v>
      </c>
      <c r="GYP14" s="86"/>
      <c r="GYQ14" s="86">
        <v>75.555555555555557</v>
      </c>
      <c r="GYV14" s="86"/>
      <c r="GYW14" s="86" t="s">
        <v>492</v>
      </c>
      <c r="GYX14" s="86"/>
      <c r="GYY14" s="86">
        <v>37</v>
      </c>
      <c r="GYZ14" s="86"/>
      <c r="GZA14" s="86">
        <v>45</v>
      </c>
      <c r="GZB14" s="86"/>
      <c r="GZC14" s="67">
        <v>100.00000000000001</v>
      </c>
      <c r="GZD14" s="86"/>
      <c r="GZE14" s="86">
        <v>82.222222222222214</v>
      </c>
      <c r="GZJ14" s="86"/>
      <c r="GZK14" s="86" t="s">
        <v>492</v>
      </c>
      <c r="GZL14" s="86"/>
      <c r="GZM14" s="86">
        <v>33</v>
      </c>
      <c r="GZN14" s="86"/>
      <c r="GZO14" s="86">
        <v>45</v>
      </c>
      <c r="GZP14" s="86"/>
      <c r="GZQ14" s="67">
        <v>100.00000000000001</v>
      </c>
      <c r="GZR14" s="86"/>
      <c r="GZS14" s="86">
        <v>73.333333333333329</v>
      </c>
      <c r="GZX14" s="86"/>
      <c r="GZY14" s="86" t="s">
        <v>492</v>
      </c>
      <c r="GZZ14" s="86"/>
      <c r="HAA14" s="86">
        <v>30</v>
      </c>
      <c r="HAB14" s="86"/>
      <c r="HAC14" s="86">
        <v>45</v>
      </c>
      <c r="HAD14" s="86"/>
      <c r="HAE14" s="67">
        <v>100.00000000000001</v>
      </c>
      <c r="HAF14" s="86"/>
      <c r="HAG14" s="86">
        <v>66.666666666666657</v>
      </c>
      <c r="HAL14" s="86"/>
      <c r="HAM14" s="86" t="s">
        <v>492</v>
      </c>
      <c r="HAN14" s="86"/>
      <c r="HAO14" s="86">
        <v>33</v>
      </c>
      <c r="HAP14" s="86"/>
      <c r="HAQ14" s="86">
        <v>45</v>
      </c>
      <c r="HAR14" s="86"/>
      <c r="HAS14" s="67">
        <v>100.00000000000001</v>
      </c>
      <c r="HAT14" s="86"/>
      <c r="HAU14" s="86">
        <v>73.333333333333329</v>
      </c>
      <c r="HAZ14" s="86"/>
      <c r="HBA14" s="86" t="s">
        <v>492</v>
      </c>
      <c r="HBB14" s="86"/>
      <c r="HBC14" s="86">
        <v>29</v>
      </c>
      <c r="HBD14" s="86"/>
      <c r="HBE14" s="86">
        <v>45</v>
      </c>
      <c r="HBF14" s="86"/>
      <c r="HBG14" s="67">
        <v>100.00000000000001</v>
      </c>
      <c r="HBH14" s="86"/>
      <c r="HBI14" s="86">
        <v>64.444444444444443</v>
      </c>
      <c r="HBN14" s="86"/>
      <c r="HBO14" s="86" t="s">
        <v>492</v>
      </c>
      <c r="HBP14" s="86"/>
      <c r="HBQ14" s="86">
        <v>31</v>
      </c>
      <c r="HBR14" s="86"/>
      <c r="HBS14" s="86">
        <v>45</v>
      </c>
      <c r="HBT14" s="86"/>
      <c r="HBU14" s="67">
        <v>100.00000000000001</v>
      </c>
      <c r="HBV14" s="86"/>
      <c r="HBW14" s="86">
        <v>68.888888888888886</v>
      </c>
      <c r="HCB14" s="86"/>
      <c r="HCC14" s="86" t="s">
        <v>492</v>
      </c>
      <c r="HCD14" s="86"/>
      <c r="HCE14" s="86">
        <v>34</v>
      </c>
      <c r="HCF14" s="86"/>
      <c r="HCG14" s="86">
        <v>45</v>
      </c>
      <c r="HCH14" s="86"/>
      <c r="HCI14" s="67">
        <v>100.00000000000001</v>
      </c>
      <c r="HCJ14" s="86"/>
      <c r="HCK14" s="86">
        <v>75.555555555555557</v>
      </c>
      <c r="HCP14" s="86"/>
      <c r="HCQ14" s="86" t="s">
        <v>492</v>
      </c>
      <c r="HCR14" s="86"/>
      <c r="HCS14" s="86">
        <v>30</v>
      </c>
      <c r="HCT14" s="86"/>
      <c r="HCU14" s="86">
        <v>45</v>
      </c>
      <c r="HCV14" s="86"/>
      <c r="HCW14" s="67">
        <v>100.00000000000001</v>
      </c>
      <c r="HCX14" s="86"/>
      <c r="HCY14" s="86">
        <v>66.666666666666657</v>
      </c>
      <c r="HDD14" s="86"/>
      <c r="HDE14" s="86" t="s">
        <v>492</v>
      </c>
      <c r="HDF14" s="86"/>
      <c r="HDG14" s="86">
        <v>22</v>
      </c>
      <c r="HDH14" s="86"/>
      <c r="HDI14" s="86">
        <v>45</v>
      </c>
      <c r="HDJ14" s="86"/>
      <c r="HDK14" s="67">
        <v>100.00000000000001</v>
      </c>
      <c r="HDL14" s="86"/>
      <c r="HDM14" s="86">
        <v>48.888888888888886</v>
      </c>
      <c r="HDR14" s="86"/>
      <c r="HDS14" s="86" t="s">
        <v>492</v>
      </c>
      <c r="HDT14" s="86"/>
      <c r="HDU14" s="86">
        <v>35</v>
      </c>
      <c r="HDV14" s="86"/>
      <c r="HDW14" s="86">
        <v>45</v>
      </c>
      <c r="HDX14" s="86"/>
      <c r="HDY14" s="67">
        <v>100.00000000000001</v>
      </c>
      <c r="HDZ14" s="86"/>
      <c r="HEA14" s="86">
        <v>77.777777777777786</v>
      </c>
      <c r="HEF14" s="86"/>
      <c r="HEG14" s="86" t="s">
        <v>492</v>
      </c>
      <c r="HEH14" s="86"/>
      <c r="HEI14" s="86">
        <v>42</v>
      </c>
      <c r="HEJ14" s="86"/>
      <c r="HEK14" s="86">
        <v>45</v>
      </c>
      <c r="HEL14" s="86"/>
      <c r="HEM14" s="67">
        <v>100.00000000000001</v>
      </c>
      <c r="HEN14" s="86"/>
      <c r="HEO14" s="86">
        <v>93.333333333333329</v>
      </c>
      <c r="HET14" s="86"/>
      <c r="HEU14" s="86" t="s">
        <v>492</v>
      </c>
      <c r="HEV14" s="86"/>
      <c r="HEW14" s="86">
        <v>35</v>
      </c>
      <c r="HEX14" s="86"/>
      <c r="HEY14" s="86">
        <v>45</v>
      </c>
      <c r="HEZ14" s="86"/>
      <c r="HFA14" s="67">
        <v>100.00000000000001</v>
      </c>
      <c r="HFB14" s="86"/>
      <c r="HFC14" s="86">
        <v>77.777777777777786</v>
      </c>
      <c r="HFH14" s="86"/>
      <c r="HFI14" s="86" t="s">
        <v>492</v>
      </c>
      <c r="HFJ14" s="86"/>
      <c r="HFK14" s="86">
        <v>24</v>
      </c>
      <c r="HFL14" s="86"/>
      <c r="HFM14" s="86">
        <v>45</v>
      </c>
      <c r="HFN14" s="86"/>
      <c r="HFO14" s="67">
        <v>100.00000000000001</v>
      </c>
      <c r="HFP14" s="86"/>
      <c r="HFQ14" s="86">
        <v>53.333333333333336</v>
      </c>
      <c r="HFV14" s="86"/>
      <c r="HFW14" s="86" t="s">
        <v>492</v>
      </c>
      <c r="HFX14" s="86"/>
      <c r="HFY14" s="86">
        <v>37</v>
      </c>
      <c r="HFZ14" s="86"/>
      <c r="HGA14" s="86">
        <v>45</v>
      </c>
      <c r="HGB14" s="86"/>
      <c r="HGC14" s="67">
        <v>100.00000000000001</v>
      </c>
      <c r="HGD14" s="86"/>
      <c r="HGE14" s="86">
        <v>82.222222222222214</v>
      </c>
      <c r="HGJ14" s="86"/>
      <c r="HGK14" s="86" t="s">
        <v>492</v>
      </c>
      <c r="HGL14" s="86"/>
      <c r="HGM14" s="86">
        <v>34</v>
      </c>
      <c r="HGN14" s="86"/>
      <c r="HGO14" s="86">
        <v>45</v>
      </c>
      <c r="HGP14" s="86"/>
      <c r="HGQ14" s="67">
        <v>100.00000000000001</v>
      </c>
      <c r="HGR14" s="86"/>
      <c r="HGS14" s="86">
        <v>75.555555555555557</v>
      </c>
      <c r="HGX14" s="86"/>
      <c r="HGY14" s="86" t="s">
        <v>492</v>
      </c>
      <c r="HGZ14" s="86"/>
      <c r="HHA14" s="86">
        <v>37</v>
      </c>
      <c r="HHB14" s="86"/>
      <c r="HHC14" s="86">
        <v>45</v>
      </c>
      <c r="HHD14" s="86"/>
      <c r="HHE14" s="67">
        <v>100.00000000000001</v>
      </c>
      <c r="HHF14" s="86"/>
      <c r="HHG14" s="86">
        <v>82.222222222222214</v>
      </c>
      <c r="HHL14" s="86"/>
      <c r="HHM14" s="86" t="s">
        <v>492</v>
      </c>
      <c r="HHN14" s="86"/>
      <c r="HHO14" s="86">
        <v>35</v>
      </c>
      <c r="HHP14" s="86"/>
      <c r="HHQ14" s="86">
        <v>45</v>
      </c>
      <c r="HHR14" s="86"/>
      <c r="HHS14" s="67">
        <v>100.00000000000001</v>
      </c>
      <c r="HHT14" s="86"/>
      <c r="HHU14" s="86">
        <v>77.777777777777786</v>
      </c>
      <c r="HHZ14" s="86"/>
      <c r="HIA14" s="86" t="s">
        <v>492</v>
      </c>
      <c r="HIB14" s="86"/>
      <c r="HIC14" s="86">
        <v>33</v>
      </c>
      <c r="HID14" s="86"/>
      <c r="HIE14" s="86">
        <v>45</v>
      </c>
      <c r="HIF14" s="86"/>
      <c r="HIG14" s="67">
        <v>100.00000000000001</v>
      </c>
      <c r="HIH14" s="86"/>
      <c r="HII14" s="86">
        <v>73.333333333333329</v>
      </c>
      <c r="HIN14" s="86"/>
      <c r="HIO14" s="86" t="s">
        <v>492</v>
      </c>
      <c r="HIP14" s="86"/>
      <c r="HIQ14" s="86">
        <v>34</v>
      </c>
      <c r="HIR14" s="86"/>
      <c r="HIS14" s="86">
        <v>53</v>
      </c>
      <c r="HIT14" s="86"/>
      <c r="HIU14" s="67">
        <v>100</v>
      </c>
      <c r="HIV14" s="86"/>
      <c r="HIW14" s="86">
        <v>64.15094339622641</v>
      </c>
    </row>
    <row r="15" spans="1:5119 5124:5665" ht="17.25" thickBot="1" x14ac:dyDescent="0.3">
      <c r="N15" s="86"/>
      <c r="O15" s="106" t="s">
        <v>118</v>
      </c>
      <c r="P15" s="107"/>
      <c r="Q15" s="86"/>
      <c r="R15" s="107"/>
      <c r="S15" s="107"/>
      <c r="T15" s="108"/>
      <c r="U15" s="108"/>
      <c r="V15" s="108"/>
      <c r="W15" s="107" t="e">
        <v>#N/A</v>
      </c>
      <c r="AB15" s="86"/>
      <c r="AC15" s="106" t="s">
        <v>118</v>
      </c>
      <c r="AD15" s="107"/>
      <c r="AE15" s="86"/>
      <c r="AF15" s="107"/>
      <c r="AG15" s="107"/>
      <c r="AH15" s="108"/>
      <c r="AI15" s="108"/>
      <c r="AJ15" s="108"/>
      <c r="AK15" s="107" t="s">
        <v>792</v>
      </c>
      <c r="AP15" s="86"/>
      <c r="AQ15" s="106" t="s">
        <v>118</v>
      </c>
      <c r="AR15" s="107"/>
      <c r="AS15" s="86"/>
      <c r="AT15" s="107"/>
      <c r="AU15" s="107"/>
      <c r="AV15" s="108"/>
      <c r="AW15" s="108"/>
      <c r="AX15" s="108"/>
      <c r="AY15" s="107" t="s">
        <v>798</v>
      </c>
      <c r="BD15" s="86"/>
      <c r="BE15" s="106" t="s">
        <v>118</v>
      </c>
      <c r="BF15" s="107"/>
      <c r="BG15" s="86"/>
      <c r="BH15" s="107"/>
      <c r="BI15" s="107"/>
      <c r="BJ15" s="108"/>
      <c r="BK15" s="108"/>
      <c r="BL15" s="108"/>
      <c r="BM15" s="107" t="s">
        <v>798</v>
      </c>
      <c r="BN15" s="86"/>
      <c r="BO15" s="86"/>
      <c r="BP15" s="86"/>
      <c r="BQ15" s="86"/>
      <c r="BR15" s="86"/>
      <c r="BS15" s="106" t="s">
        <v>118</v>
      </c>
      <c r="BT15" s="107"/>
      <c r="BU15" s="86"/>
      <c r="BV15" s="107"/>
      <c r="BW15" s="107"/>
      <c r="BX15" s="108"/>
      <c r="BY15" s="108"/>
      <c r="BZ15" s="108"/>
      <c r="CA15" s="107" t="s">
        <v>792</v>
      </c>
      <c r="CB15" s="86"/>
      <c r="CC15" s="86"/>
      <c r="CD15" s="86"/>
      <c r="CE15" s="86"/>
      <c r="CF15" s="86"/>
      <c r="CG15" s="106" t="s">
        <v>118</v>
      </c>
      <c r="CH15" s="107"/>
      <c r="CI15" s="86"/>
      <c r="CJ15" s="107"/>
      <c r="CK15" s="107"/>
      <c r="CL15" s="108"/>
      <c r="CM15" s="108"/>
      <c r="CN15" s="108"/>
      <c r="CO15" s="107" t="e">
        <v>#N/A</v>
      </c>
      <c r="CP15" s="86"/>
      <c r="CQ15" s="86"/>
      <c r="CR15" s="86"/>
      <c r="CS15" s="86"/>
      <c r="CT15" s="86"/>
      <c r="CU15" s="106" t="s">
        <v>118</v>
      </c>
      <c r="CV15" s="107"/>
      <c r="CW15" s="86"/>
      <c r="CX15" s="107"/>
      <c r="CY15" s="107"/>
      <c r="CZ15" s="108"/>
      <c r="DA15" s="108"/>
      <c r="DB15" s="108"/>
      <c r="DC15" s="107" t="e">
        <v>#N/A</v>
      </c>
      <c r="DD15" s="86"/>
      <c r="DE15" s="86"/>
      <c r="DH15" s="86"/>
      <c r="DI15" s="106" t="s">
        <v>118</v>
      </c>
      <c r="DJ15" s="107"/>
      <c r="DK15" s="86"/>
      <c r="DL15" s="107"/>
      <c r="DM15" s="107"/>
      <c r="DN15" s="108"/>
      <c r="DO15" s="108"/>
      <c r="DP15" s="108"/>
      <c r="DQ15" s="107" t="e">
        <v>#N/A</v>
      </c>
      <c r="DV15" s="86"/>
      <c r="DW15" s="106" t="s">
        <v>118</v>
      </c>
      <c r="DX15" s="107"/>
      <c r="DY15" s="86"/>
      <c r="DZ15" s="107"/>
      <c r="EA15" s="107"/>
      <c r="EB15" s="108"/>
      <c r="EC15" s="108"/>
      <c r="ED15" s="108"/>
      <c r="EE15" s="107" t="s">
        <v>798</v>
      </c>
      <c r="EJ15" s="86"/>
      <c r="EK15" s="106" t="s">
        <v>118</v>
      </c>
      <c r="EL15" s="107"/>
      <c r="EM15" s="86"/>
      <c r="EN15" s="107"/>
      <c r="EO15" s="107"/>
      <c r="EP15" s="108"/>
      <c r="EQ15" s="108"/>
      <c r="ER15" s="108"/>
      <c r="ES15" s="107" t="e">
        <v>#N/A</v>
      </c>
      <c r="EX15" s="86"/>
      <c r="EY15" s="106" t="s">
        <v>118</v>
      </c>
      <c r="EZ15" s="107"/>
      <c r="FA15" s="86"/>
      <c r="FB15" s="107"/>
      <c r="FC15" s="107"/>
      <c r="FD15" s="108"/>
      <c r="FE15" s="108"/>
      <c r="FF15" s="108"/>
      <c r="FG15" s="107" t="e">
        <v>#N/A</v>
      </c>
      <c r="FL15" s="86"/>
      <c r="FM15" s="106" t="s">
        <v>118</v>
      </c>
      <c r="FN15" s="107"/>
      <c r="FO15" s="86"/>
      <c r="FP15" s="107"/>
      <c r="FQ15" s="107"/>
      <c r="FR15" s="108"/>
      <c r="FS15" s="108"/>
      <c r="FT15" s="108"/>
      <c r="FU15" s="107" t="e">
        <v>#N/A</v>
      </c>
      <c r="FZ15" s="86"/>
      <c r="GA15" s="106" t="s">
        <v>118</v>
      </c>
      <c r="GB15" s="107"/>
      <c r="GC15" s="86"/>
      <c r="GD15" s="107"/>
      <c r="GE15" s="107"/>
      <c r="GF15" s="108"/>
      <c r="GG15" s="108"/>
      <c r="GH15" s="108"/>
      <c r="GI15" s="107" t="s">
        <v>798</v>
      </c>
      <c r="GN15" s="86"/>
      <c r="GO15" s="106" t="s">
        <v>118</v>
      </c>
      <c r="GP15" s="107"/>
      <c r="GQ15" s="86"/>
      <c r="GR15" s="107"/>
      <c r="GS15" s="107"/>
      <c r="GT15" s="108"/>
      <c r="GU15" s="108"/>
      <c r="GV15" s="108"/>
      <c r="GW15" s="107" t="s">
        <v>798</v>
      </c>
      <c r="HB15" s="86"/>
      <c r="HC15" s="106" t="s">
        <v>118</v>
      </c>
      <c r="HD15" s="107"/>
      <c r="HE15" s="86"/>
      <c r="HF15" s="107"/>
      <c r="HG15" s="107"/>
      <c r="HH15" s="108"/>
      <c r="HI15" s="108"/>
      <c r="HJ15" s="108"/>
      <c r="HK15" s="107" t="s">
        <v>798</v>
      </c>
      <c r="HP15" s="86"/>
      <c r="HQ15" s="106" t="s">
        <v>118</v>
      </c>
      <c r="HR15" s="107"/>
      <c r="HS15" s="86"/>
      <c r="HT15" s="107"/>
      <c r="HU15" s="107"/>
      <c r="HV15" s="108"/>
      <c r="HW15" s="108"/>
      <c r="HX15" s="108"/>
      <c r="HY15" s="107" t="s">
        <v>798</v>
      </c>
      <c r="ID15" s="86"/>
      <c r="IE15" s="106" t="s">
        <v>118</v>
      </c>
      <c r="IF15" s="107"/>
      <c r="IG15" s="86"/>
      <c r="IH15" s="107"/>
      <c r="II15" s="107"/>
      <c r="IJ15" s="108"/>
      <c r="IK15" s="108"/>
      <c r="IL15" s="108"/>
      <c r="IM15" s="107" t="s">
        <v>798</v>
      </c>
      <c r="IR15" s="86"/>
      <c r="IS15" s="106" t="s">
        <v>118</v>
      </c>
      <c r="IT15" s="107"/>
      <c r="IU15" s="86"/>
      <c r="IV15" s="107"/>
      <c r="IW15" s="107"/>
      <c r="IX15" s="108"/>
      <c r="IY15" s="108"/>
      <c r="IZ15" s="108"/>
      <c r="JA15" s="107" t="s">
        <v>798</v>
      </c>
      <c r="JF15" s="86"/>
      <c r="JG15" s="106" t="s">
        <v>118</v>
      </c>
      <c r="JH15" s="107"/>
      <c r="JI15" s="86"/>
      <c r="JJ15" s="107"/>
      <c r="JK15" s="107"/>
      <c r="JL15" s="108"/>
      <c r="JM15" s="108"/>
      <c r="JN15" s="108"/>
      <c r="JO15" s="107" t="s">
        <v>792</v>
      </c>
      <c r="JT15" s="86"/>
      <c r="JU15" s="106" t="s">
        <v>118</v>
      </c>
      <c r="JV15" s="107"/>
      <c r="JW15" s="86"/>
      <c r="JX15" s="107"/>
      <c r="JY15" s="107"/>
      <c r="JZ15" s="108"/>
      <c r="KA15" s="108"/>
      <c r="KB15" s="108"/>
      <c r="KC15" s="107" t="s">
        <v>798</v>
      </c>
      <c r="KH15" s="86"/>
      <c r="KI15" s="106" t="s">
        <v>118</v>
      </c>
      <c r="KJ15" s="107"/>
      <c r="KK15" s="86"/>
      <c r="KL15" s="107"/>
      <c r="KM15" s="107"/>
      <c r="KN15" s="108"/>
      <c r="KO15" s="108"/>
      <c r="KP15" s="108"/>
      <c r="KQ15" s="107" t="s">
        <v>798</v>
      </c>
      <c r="KV15" s="86"/>
      <c r="KW15" s="106" t="s">
        <v>118</v>
      </c>
      <c r="KX15" s="107"/>
      <c r="KY15" s="86"/>
      <c r="KZ15" s="107"/>
      <c r="LA15" s="107"/>
      <c r="LB15" s="108"/>
      <c r="LC15" s="108"/>
      <c r="LD15" s="108"/>
      <c r="LE15" s="107" t="e">
        <v>#N/A</v>
      </c>
      <c r="LJ15" s="86"/>
      <c r="LK15" s="106" t="s">
        <v>118</v>
      </c>
      <c r="LL15" s="107"/>
      <c r="LM15" s="86"/>
      <c r="LN15" s="107"/>
      <c r="LO15" s="107"/>
      <c r="LP15" s="108"/>
      <c r="LQ15" s="108"/>
      <c r="LR15" s="108"/>
      <c r="LS15" s="107" t="s">
        <v>798</v>
      </c>
      <c r="LX15" s="86"/>
      <c r="LY15" s="106" t="s">
        <v>118</v>
      </c>
      <c r="LZ15" s="107"/>
      <c r="MA15" s="86"/>
      <c r="MB15" s="107"/>
      <c r="MC15" s="107"/>
      <c r="MD15" s="108"/>
      <c r="ME15" s="108"/>
      <c r="MF15" s="108"/>
      <c r="MG15" s="107" t="e">
        <v>#N/A</v>
      </c>
      <c r="ML15" s="86"/>
      <c r="MM15" s="106" t="s">
        <v>118</v>
      </c>
      <c r="MN15" s="107"/>
      <c r="MO15" s="86"/>
      <c r="MP15" s="107"/>
      <c r="MQ15" s="107"/>
      <c r="MR15" s="108"/>
      <c r="MS15" s="108"/>
      <c r="MT15" s="108"/>
      <c r="MU15" s="107" t="e">
        <v>#N/A</v>
      </c>
      <c r="MZ15" s="86"/>
      <c r="NA15" s="106" t="s">
        <v>118</v>
      </c>
      <c r="NB15" s="107"/>
      <c r="NC15" s="86"/>
      <c r="ND15" s="107"/>
      <c r="NE15" s="107"/>
      <c r="NF15" s="108"/>
      <c r="NG15" s="108"/>
      <c r="NH15" s="108"/>
      <c r="NI15" s="107" t="e">
        <v>#N/A</v>
      </c>
      <c r="NN15" s="86"/>
      <c r="NO15" s="106" t="s">
        <v>118</v>
      </c>
      <c r="NP15" s="107"/>
      <c r="NQ15" s="86"/>
      <c r="NR15" s="107"/>
      <c r="NS15" s="107"/>
      <c r="NT15" s="108"/>
      <c r="NU15" s="108"/>
      <c r="NV15" s="108"/>
      <c r="NW15" s="107" t="s">
        <v>793</v>
      </c>
      <c r="OB15" s="86"/>
      <c r="OC15" s="106" t="s">
        <v>118</v>
      </c>
      <c r="OD15" s="107"/>
      <c r="OE15" s="86"/>
      <c r="OF15" s="107"/>
      <c r="OG15" s="107"/>
      <c r="OH15" s="108"/>
      <c r="OI15" s="108"/>
      <c r="OJ15" s="108"/>
      <c r="OK15" s="107" t="s">
        <v>793</v>
      </c>
      <c r="OP15" s="86"/>
      <c r="OQ15" s="106" t="s">
        <v>118</v>
      </c>
      <c r="OR15" s="107"/>
      <c r="OS15" s="86"/>
      <c r="OT15" s="107"/>
      <c r="OU15" s="107"/>
      <c r="OV15" s="108"/>
      <c r="OW15" s="108"/>
      <c r="OX15" s="108"/>
      <c r="OY15" s="107" t="s">
        <v>798</v>
      </c>
      <c r="PD15" s="86"/>
      <c r="PE15" s="106" t="s">
        <v>118</v>
      </c>
      <c r="PF15" s="107"/>
      <c r="PG15" s="86"/>
      <c r="PH15" s="107"/>
      <c r="PI15" s="107"/>
      <c r="PJ15" s="108"/>
      <c r="PK15" s="108"/>
      <c r="PL15" s="108"/>
      <c r="PM15" s="107" t="s">
        <v>792</v>
      </c>
      <c r="PR15" s="86"/>
      <c r="PS15" s="106" t="s">
        <v>118</v>
      </c>
      <c r="PT15" s="107"/>
      <c r="PU15" s="86"/>
      <c r="PV15" s="107"/>
      <c r="PW15" s="107"/>
      <c r="PX15" s="108"/>
      <c r="PY15" s="108"/>
      <c r="PZ15" s="108"/>
      <c r="QA15" s="107" t="s">
        <v>792</v>
      </c>
      <c r="QF15" s="86"/>
      <c r="QG15" s="106" t="s">
        <v>118</v>
      </c>
      <c r="QH15" s="107"/>
      <c r="QI15" s="86"/>
      <c r="QJ15" s="107"/>
      <c r="QK15" s="107"/>
      <c r="QL15" s="108"/>
      <c r="QM15" s="108"/>
      <c r="QN15" s="108"/>
      <c r="QO15" s="107" t="s">
        <v>794</v>
      </c>
      <c r="QT15" s="86"/>
      <c r="QU15" s="106" t="s">
        <v>118</v>
      </c>
      <c r="QV15" s="107"/>
      <c r="QW15" s="86"/>
      <c r="QX15" s="107"/>
      <c r="QY15" s="107"/>
      <c r="QZ15" s="108"/>
      <c r="RA15" s="108"/>
      <c r="RB15" s="108"/>
      <c r="RC15" s="107" t="s">
        <v>793</v>
      </c>
      <c r="RH15" s="86"/>
      <c r="RI15" s="106" t="s">
        <v>118</v>
      </c>
      <c r="RJ15" s="107"/>
      <c r="RK15" s="86"/>
      <c r="RL15" s="107"/>
      <c r="RM15" s="107"/>
      <c r="RN15" s="108"/>
      <c r="RO15" s="108"/>
      <c r="RP15" s="108"/>
      <c r="RQ15" s="107" t="s">
        <v>792</v>
      </c>
      <c r="RV15" s="86"/>
      <c r="RW15" s="106" t="s">
        <v>118</v>
      </c>
      <c r="RX15" s="107"/>
      <c r="RY15" s="86"/>
      <c r="RZ15" s="107"/>
      <c r="SA15" s="107"/>
      <c r="SB15" s="108"/>
      <c r="SC15" s="108"/>
      <c r="SD15" s="108"/>
      <c r="SE15" s="107" t="s">
        <v>798</v>
      </c>
      <c r="SJ15" s="86"/>
      <c r="SK15" s="106" t="s">
        <v>118</v>
      </c>
      <c r="SL15" s="107"/>
      <c r="SM15" s="86"/>
      <c r="SN15" s="107"/>
      <c r="SO15" s="107"/>
      <c r="SP15" s="108"/>
      <c r="SQ15" s="108"/>
      <c r="SR15" s="108"/>
      <c r="SS15" s="107" t="s">
        <v>798</v>
      </c>
      <c r="SX15" s="86"/>
      <c r="SY15" s="106" t="s">
        <v>118</v>
      </c>
      <c r="SZ15" s="107"/>
      <c r="TA15" s="86"/>
      <c r="TB15" s="107"/>
      <c r="TC15" s="107"/>
      <c r="TD15" s="108"/>
      <c r="TE15" s="108"/>
      <c r="TF15" s="108"/>
      <c r="TG15" s="107" t="s">
        <v>798</v>
      </c>
      <c r="TL15" s="86"/>
      <c r="TM15" s="106" t="s">
        <v>118</v>
      </c>
      <c r="TN15" s="107"/>
      <c r="TO15" s="86"/>
      <c r="TP15" s="107"/>
      <c r="TQ15" s="107"/>
      <c r="TR15" s="108"/>
      <c r="TS15" s="108"/>
      <c r="TT15" s="108"/>
      <c r="TU15" s="107" t="s">
        <v>792</v>
      </c>
      <c r="TZ15" s="86"/>
      <c r="UA15" s="106" t="s">
        <v>118</v>
      </c>
      <c r="UB15" s="107"/>
      <c r="UC15" s="86"/>
      <c r="UD15" s="107"/>
      <c r="UE15" s="107"/>
      <c r="UF15" s="108"/>
      <c r="UG15" s="108"/>
      <c r="UH15" s="108"/>
      <c r="UI15" s="107" t="s">
        <v>792</v>
      </c>
      <c r="UN15" s="86"/>
      <c r="UO15" s="106" t="s">
        <v>118</v>
      </c>
      <c r="UP15" s="107"/>
      <c r="UQ15" s="86"/>
      <c r="UR15" s="107"/>
      <c r="US15" s="107"/>
      <c r="UT15" s="108"/>
      <c r="UU15" s="108"/>
      <c r="UV15" s="108"/>
      <c r="UW15" s="107" t="s">
        <v>798</v>
      </c>
      <c r="VB15" s="86"/>
      <c r="VC15" s="106" t="s">
        <v>118</v>
      </c>
      <c r="VD15" s="107"/>
      <c r="VE15" s="86"/>
      <c r="VF15" s="107"/>
      <c r="VG15" s="107"/>
      <c r="VH15" s="108"/>
      <c r="VI15" s="108"/>
      <c r="VJ15" s="108"/>
      <c r="VK15" s="107" t="s">
        <v>792</v>
      </c>
      <c r="VP15" s="86"/>
      <c r="VQ15" s="106" t="s">
        <v>118</v>
      </c>
      <c r="VR15" s="107"/>
      <c r="VS15" s="86"/>
      <c r="VT15" s="107"/>
      <c r="VU15" s="107"/>
      <c r="VV15" s="108"/>
      <c r="VW15" s="108"/>
      <c r="VX15" s="108"/>
      <c r="VY15" s="107" t="s">
        <v>798</v>
      </c>
      <c r="WD15" s="86"/>
      <c r="WE15" s="106" t="s">
        <v>118</v>
      </c>
      <c r="WF15" s="107"/>
      <c r="WG15" s="86"/>
      <c r="WH15" s="107"/>
      <c r="WI15" s="107"/>
      <c r="WJ15" s="108"/>
      <c r="WK15" s="108"/>
      <c r="WL15" s="108"/>
      <c r="WM15" s="107" t="s">
        <v>793</v>
      </c>
      <c r="WR15" s="86"/>
      <c r="WS15" s="106" t="s">
        <v>118</v>
      </c>
      <c r="WT15" s="107"/>
      <c r="WU15" s="86"/>
      <c r="WV15" s="107"/>
      <c r="WW15" s="107"/>
      <c r="WX15" s="108"/>
      <c r="WY15" s="108"/>
      <c r="WZ15" s="108"/>
      <c r="XA15" s="107" t="s">
        <v>792</v>
      </c>
      <c r="XF15" s="86"/>
      <c r="XG15" s="106" t="s">
        <v>118</v>
      </c>
      <c r="XH15" s="107"/>
      <c r="XI15" s="86"/>
      <c r="XJ15" s="107"/>
      <c r="XK15" s="107"/>
      <c r="XL15" s="108"/>
      <c r="XM15" s="108"/>
      <c r="XN15" s="108"/>
      <c r="XO15" s="107" t="s">
        <v>798</v>
      </c>
      <c r="XT15" s="86"/>
      <c r="XU15" s="106" t="s">
        <v>118</v>
      </c>
      <c r="XV15" s="107"/>
      <c r="XW15" s="86"/>
      <c r="XX15" s="107"/>
      <c r="XY15" s="107"/>
      <c r="XZ15" s="108"/>
      <c r="YA15" s="108"/>
      <c r="YB15" s="108"/>
      <c r="YC15" s="107" t="s">
        <v>792</v>
      </c>
      <c r="YH15" s="86"/>
      <c r="YI15" s="106" t="s">
        <v>118</v>
      </c>
      <c r="YJ15" s="107"/>
      <c r="YK15" s="86"/>
      <c r="YL15" s="107"/>
      <c r="YM15" s="107"/>
      <c r="YN15" s="108"/>
      <c r="YO15" s="108"/>
      <c r="YP15" s="108"/>
      <c r="YQ15" s="107" t="s">
        <v>792</v>
      </c>
      <c r="YV15" s="86"/>
      <c r="YW15" s="106" t="s">
        <v>118</v>
      </c>
      <c r="YX15" s="107"/>
      <c r="YY15" s="86"/>
      <c r="YZ15" s="107"/>
      <c r="ZA15" s="107"/>
      <c r="ZB15" s="108"/>
      <c r="ZC15" s="108"/>
      <c r="ZD15" s="108"/>
      <c r="ZE15" s="107" t="e">
        <v>#N/A</v>
      </c>
      <c r="ZJ15" s="86"/>
      <c r="ZK15" s="106" t="s">
        <v>118</v>
      </c>
      <c r="ZL15" s="107"/>
      <c r="ZM15" s="86"/>
      <c r="ZN15" s="107"/>
      <c r="ZO15" s="107"/>
      <c r="ZP15" s="108"/>
      <c r="ZQ15" s="108"/>
      <c r="ZR15" s="108"/>
      <c r="ZS15" s="107" t="s">
        <v>793</v>
      </c>
      <c r="ZX15" s="86"/>
      <c r="ZY15" s="106" t="s">
        <v>118</v>
      </c>
      <c r="ZZ15" s="107"/>
      <c r="AAA15" s="86"/>
      <c r="AAB15" s="107"/>
      <c r="AAC15" s="107"/>
      <c r="AAD15" s="108"/>
      <c r="AAE15" s="108"/>
      <c r="AAF15" s="108"/>
      <c r="AAG15" s="107" t="s">
        <v>798</v>
      </c>
      <c r="AAL15" s="86"/>
      <c r="AAM15" s="106" t="s">
        <v>118</v>
      </c>
      <c r="AAN15" s="107"/>
      <c r="AAO15" s="86"/>
      <c r="AAP15" s="107"/>
      <c r="AAQ15" s="107"/>
      <c r="AAR15" s="108"/>
      <c r="AAS15" s="108"/>
      <c r="AAT15" s="108"/>
      <c r="AAU15" s="107" t="s">
        <v>794</v>
      </c>
      <c r="AAZ15" s="86"/>
      <c r="ABA15" s="106" t="s">
        <v>118</v>
      </c>
      <c r="ABB15" s="107"/>
      <c r="ABC15" s="86"/>
      <c r="ABD15" s="107"/>
      <c r="ABE15" s="107"/>
      <c r="ABF15" s="108"/>
      <c r="ABG15" s="108"/>
      <c r="ABH15" s="108"/>
      <c r="ABI15" s="107" t="s">
        <v>798</v>
      </c>
      <c r="ABN15" s="86"/>
      <c r="ABO15" s="106" t="s">
        <v>118</v>
      </c>
      <c r="ABP15" s="107"/>
      <c r="ABQ15" s="86"/>
      <c r="ABR15" s="107"/>
      <c r="ABS15" s="107"/>
      <c r="ABT15" s="108"/>
      <c r="ABU15" s="108"/>
      <c r="ABV15" s="108"/>
      <c r="ABW15" s="107" t="s">
        <v>798</v>
      </c>
      <c r="ACB15" s="86"/>
      <c r="ACC15" s="106" t="s">
        <v>118</v>
      </c>
      <c r="ACD15" s="107"/>
      <c r="ACE15" s="86"/>
      <c r="ACF15" s="107"/>
      <c r="ACG15" s="107"/>
      <c r="ACH15" s="108"/>
      <c r="ACI15" s="108"/>
      <c r="ACJ15" s="108"/>
      <c r="ACK15" s="107" t="s">
        <v>798</v>
      </c>
      <c r="ACP15" s="86"/>
      <c r="ACQ15" s="106" t="s">
        <v>118</v>
      </c>
      <c r="ACR15" s="107"/>
      <c r="ACS15" s="86"/>
      <c r="ACT15" s="107"/>
      <c r="ACU15" s="107"/>
      <c r="ACV15" s="108"/>
      <c r="ACW15" s="108"/>
      <c r="ACX15" s="108"/>
      <c r="ACY15" s="107" t="s">
        <v>792</v>
      </c>
      <c r="ADD15" s="86"/>
      <c r="ADE15" s="106" t="s">
        <v>118</v>
      </c>
      <c r="ADF15" s="107"/>
      <c r="ADG15" s="86"/>
      <c r="ADH15" s="107"/>
      <c r="ADI15" s="107"/>
      <c r="ADJ15" s="108"/>
      <c r="ADK15" s="108"/>
      <c r="ADL15" s="108"/>
      <c r="ADM15" s="107" t="s">
        <v>794</v>
      </c>
      <c r="ADR15" s="86"/>
      <c r="ADS15" s="106" t="s">
        <v>118</v>
      </c>
      <c r="ADT15" s="107"/>
      <c r="ADU15" s="86"/>
      <c r="ADV15" s="107"/>
      <c r="ADW15" s="107"/>
      <c r="ADX15" s="108"/>
      <c r="ADY15" s="108"/>
      <c r="ADZ15" s="108"/>
      <c r="AEA15" s="107" t="s">
        <v>793</v>
      </c>
      <c r="AEF15" s="86"/>
      <c r="AEG15" s="106" t="s">
        <v>118</v>
      </c>
      <c r="AEH15" s="107"/>
      <c r="AEI15" s="86"/>
      <c r="AEJ15" s="107"/>
      <c r="AEK15" s="107"/>
      <c r="AEL15" s="108"/>
      <c r="AEM15" s="108"/>
      <c r="AEN15" s="108"/>
      <c r="AEO15" s="107" t="s">
        <v>798</v>
      </c>
      <c r="AET15" s="86"/>
      <c r="AEU15" s="106" t="s">
        <v>118</v>
      </c>
      <c r="AEV15" s="107"/>
      <c r="AEW15" s="86"/>
      <c r="AEX15" s="107"/>
      <c r="AEY15" s="107"/>
      <c r="AEZ15" s="108"/>
      <c r="AFA15" s="108"/>
      <c r="AFB15" s="108"/>
      <c r="AFC15" s="107" t="s">
        <v>794</v>
      </c>
      <c r="AFH15" s="86"/>
      <c r="AFI15" s="106" t="s">
        <v>118</v>
      </c>
      <c r="AFJ15" s="107"/>
      <c r="AFK15" s="86"/>
      <c r="AFL15" s="107"/>
      <c r="AFM15" s="107"/>
      <c r="AFN15" s="108"/>
      <c r="AFO15" s="108"/>
      <c r="AFP15" s="108"/>
      <c r="AFQ15" s="107" t="e">
        <v>#N/A</v>
      </c>
      <c r="AFV15" s="86"/>
      <c r="AFW15" s="106" t="s">
        <v>118</v>
      </c>
      <c r="AFX15" s="107"/>
      <c r="AFY15" s="86"/>
      <c r="AFZ15" s="107"/>
      <c r="AGA15" s="107"/>
      <c r="AGB15" s="108"/>
      <c r="AGC15" s="108"/>
      <c r="AGD15" s="108"/>
      <c r="AGE15" s="107" t="s">
        <v>798</v>
      </c>
      <c r="AGJ15" s="86"/>
      <c r="AGK15" s="106" t="s">
        <v>118</v>
      </c>
      <c r="AGL15" s="107"/>
      <c r="AGM15" s="86"/>
      <c r="AGN15" s="107"/>
      <c r="AGO15" s="107"/>
      <c r="AGP15" s="108"/>
      <c r="AGQ15" s="108"/>
      <c r="AGR15" s="108"/>
      <c r="AGS15" s="107" t="s">
        <v>793</v>
      </c>
      <c r="AGX15" s="86"/>
      <c r="AGY15" s="106" t="s">
        <v>118</v>
      </c>
      <c r="AGZ15" s="107"/>
      <c r="AHA15" s="86"/>
      <c r="AHB15" s="107"/>
      <c r="AHC15" s="107"/>
      <c r="AHD15" s="108"/>
      <c r="AHE15" s="108"/>
      <c r="AHF15" s="108"/>
      <c r="AHG15" s="107" t="s">
        <v>798</v>
      </c>
      <c r="AHL15" s="86"/>
      <c r="AHM15" s="106" t="s">
        <v>118</v>
      </c>
      <c r="AHN15" s="107"/>
      <c r="AHO15" s="86"/>
      <c r="AHP15" s="107"/>
      <c r="AHQ15" s="107"/>
      <c r="AHR15" s="108"/>
      <c r="AHS15" s="108"/>
      <c r="AHT15" s="108"/>
      <c r="AHU15" s="107" t="s">
        <v>798</v>
      </c>
      <c r="AHZ15" s="86"/>
      <c r="AIA15" s="106" t="s">
        <v>118</v>
      </c>
      <c r="AIB15" s="107"/>
      <c r="AIC15" s="86"/>
      <c r="AID15" s="107"/>
      <c r="AIE15" s="107"/>
      <c r="AIF15" s="108"/>
      <c r="AIG15" s="108"/>
      <c r="AIH15" s="108"/>
      <c r="AII15" s="107" t="s">
        <v>798</v>
      </c>
      <c r="AIN15" s="86"/>
      <c r="AIO15" s="106" t="s">
        <v>118</v>
      </c>
      <c r="AIP15" s="107"/>
      <c r="AIQ15" s="86"/>
      <c r="AIR15" s="107"/>
      <c r="AIS15" s="107"/>
      <c r="AIT15" s="108"/>
      <c r="AIU15" s="108"/>
      <c r="AIV15" s="108"/>
      <c r="AIW15" s="107" t="s">
        <v>794</v>
      </c>
      <c r="AJB15" s="86"/>
      <c r="AJC15" s="106" t="s">
        <v>118</v>
      </c>
      <c r="AJD15" s="107"/>
      <c r="AJE15" s="86"/>
      <c r="AJF15" s="107"/>
      <c r="AJG15" s="107"/>
      <c r="AJH15" s="108"/>
      <c r="AJI15" s="108"/>
      <c r="AJJ15" s="108"/>
      <c r="AJK15" s="107" t="s">
        <v>798</v>
      </c>
      <c r="AJP15" s="86"/>
      <c r="AJQ15" s="106" t="s">
        <v>118</v>
      </c>
      <c r="AJR15" s="107"/>
      <c r="AJS15" s="86"/>
      <c r="AJT15" s="107"/>
      <c r="AJU15" s="107"/>
      <c r="AJV15" s="108"/>
      <c r="AJW15" s="108"/>
      <c r="AJX15" s="108"/>
      <c r="AJY15" s="107" t="s">
        <v>792</v>
      </c>
      <c r="AKD15" s="86"/>
      <c r="AKE15" s="106" t="s">
        <v>118</v>
      </c>
      <c r="AKF15" s="107"/>
      <c r="AKG15" s="86"/>
      <c r="AKH15" s="107"/>
      <c r="AKI15" s="107"/>
      <c r="AKJ15" s="108"/>
      <c r="AKK15" s="108"/>
      <c r="AKL15" s="108"/>
      <c r="AKM15" s="107" t="s">
        <v>798</v>
      </c>
      <c r="AKR15" s="86"/>
      <c r="AKS15" s="106" t="s">
        <v>118</v>
      </c>
      <c r="AKT15" s="107"/>
      <c r="AKU15" s="86"/>
      <c r="AKV15" s="107"/>
      <c r="AKW15" s="107"/>
      <c r="AKX15" s="108"/>
      <c r="AKY15" s="108"/>
      <c r="AKZ15" s="108"/>
      <c r="ALA15" s="107" t="s">
        <v>792</v>
      </c>
      <c r="ALF15" s="86"/>
      <c r="ALG15" s="106" t="s">
        <v>118</v>
      </c>
      <c r="ALH15" s="107"/>
      <c r="ALI15" s="86"/>
      <c r="ALJ15" s="107"/>
      <c r="ALK15" s="107"/>
      <c r="ALL15" s="108"/>
      <c r="ALM15" s="108"/>
      <c r="ALN15" s="108"/>
      <c r="ALO15" s="107" t="s">
        <v>794</v>
      </c>
      <c r="ALT15" s="86"/>
      <c r="ALU15" s="106" t="s">
        <v>118</v>
      </c>
      <c r="ALV15" s="107"/>
      <c r="ALW15" s="86"/>
      <c r="ALX15" s="107"/>
      <c r="ALY15" s="107"/>
      <c r="ALZ15" s="108"/>
      <c r="AMA15" s="108"/>
      <c r="AMB15" s="108"/>
      <c r="AMC15" s="107" t="s">
        <v>792</v>
      </c>
      <c r="AMH15" s="86"/>
      <c r="AMI15" s="106" t="s">
        <v>118</v>
      </c>
      <c r="AMJ15" s="107"/>
      <c r="AMK15" s="86"/>
      <c r="AML15" s="107"/>
      <c r="AMM15" s="107"/>
      <c r="AMN15" s="108"/>
      <c r="AMO15" s="108"/>
      <c r="AMP15" s="108"/>
      <c r="AMQ15" s="107" t="s">
        <v>792</v>
      </c>
      <c r="AMV15" s="86"/>
      <c r="AMW15" s="106" t="s">
        <v>118</v>
      </c>
      <c r="AMX15" s="107"/>
      <c r="AMY15" s="86"/>
      <c r="AMZ15" s="107"/>
      <c r="ANA15" s="107"/>
      <c r="ANB15" s="108"/>
      <c r="ANC15" s="108"/>
      <c r="AND15" s="108"/>
      <c r="ANE15" s="107" t="s">
        <v>798</v>
      </c>
      <c r="ANJ15" s="86"/>
      <c r="ANK15" s="106" t="s">
        <v>118</v>
      </c>
      <c r="ANL15" s="107"/>
      <c r="ANM15" s="86"/>
      <c r="ANN15" s="107"/>
      <c r="ANO15" s="107"/>
      <c r="ANP15" s="108"/>
      <c r="ANQ15" s="108"/>
      <c r="ANR15" s="108"/>
      <c r="ANS15" s="107" t="s">
        <v>793</v>
      </c>
      <c r="ANX15" s="86"/>
      <c r="ANY15" s="106" t="s">
        <v>118</v>
      </c>
      <c r="ANZ15" s="107"/>
      <c r="AOA15" s="86"/>
      <c r="AOB15" s="107"/>
      <c r="AOC15" s="107"/>
      <c r="AOD15" s="108"/>
      <c r="AOE15" s="108"/>
      <c r="AOF15" s="108"/>
      <c r="AOG15" s="107" t="s">
        <v>794</v>
      </c>
      <c r="AOL15" s="86"/>
      <c r="AOM15" s="106" t="s">
        <v>118</v>
      </c>
      <c r="AON15" s="107"/>
      <c r="AOO15" s="86"/>
      <c r="AOP15" s="107"/>
      <c r="AOQ15" s="107"/>
      <c r="AOR15" s="108"/>
      <c r="AOS15" s="108"/>
      <c r="AOT15" s="108"/>
      <c r="AOU15" s="107" t="s">
        <v>798</v>
      </c>
      <c r="AOZ15" s="86"/>
      <c r="APA15" s="106" t="s">
        <v>118</v>
      </c>
      <c r="APB15" s="107"/>
      <c r="APC15" s="86"/>
      <c r="APD15" s="107"/>
      <c r="APE15" s="107"/>
      <c r="APF15" s="108"/>
      <c r="APG15" s="108"/>
      <c r="APH15" s="108"/>
      <c r="API15" s="107" t="s">
        <v>792</v>
      </c>
      <c r="APN15" s="86"/>
      <c r="APO15" s="106" t="s">
        <v>118</v>
      </c>
      <c r="APP15" s="107"/>
      <c r="APQ15" s="86"/>
      <c r="APR15" s="107"/>
      <c r="APS15" s="107"/>
      <c r="APT15" s="108"/>
      <c r="APU15" s="108"/>
      <c r="APV15" s="108"/>
      <c r="APW15" s="107" t="s">
        <v>793</v>
      </c>
      <c r="AQB15" s="86"/>
      <c r="AQC15" s="106" t="s">
        <v>118</v>
      </c>
      <c r="AQD15" s="107"/>
      <c r="AQE15" s="86"/>
      <c r="AQF15" s="107"/>
      <c r="AQG15" s="107"/>
      <c r="AQH15" s="108"/>
      <c r="AQI15" s="108"/>
      <c r="AQJ15" s="108"/>
      <c r="AQK15" s="107" t="s">
        <v>792</v>
      </c>
      <c r="AQP15" s="86"/>
      <c r="AQQ15" s="106" t="s">
        <v>118</v>
      </c>
      <c r="AQR15" s="107"/>
      <c r="AQS15" s="86"/>
      <c r="AQT15" s="107"/>
      <c r="AQU15" s="107"/>
      <c r="AQV15" s="108"/>
      <c r="AQW15" s="108"/>
      <c r="AQX15" s="108"/>
      <c r="AQY15" s="107" t="e">
        <v>#N/A</v>
      </c>
      <c r="ARD15" s="86"/>
      <c r="ARE15" s="106" t="s">
        <v>118</v>
      </c>
      <c r="ARF15" s="107"/>
      <c r="ARG15" s="86"/>
      <c r="ARH15" s="107"/>
      <c r="ARI15" s="107"/>
      <c r="ARJ15" s="108"/>
      <c r="ARK15" s="108"/>
      <c r="ARL15" s="108"/>
      <c r="ARM15" s="107" t="s">
        <v>798</v>
      </c>
      <c r="ARR15" s="86"/>
      <c r="ARS15" s="106" t="s">
        <v>118</v>
      </c>
      <c r="ART15" s="107"/>
      <c r="ARU15" s="86"/>
      <c r="ARV15" s="107"/>
      <c r="ARW15" s="107"/>
      <c r="ARX15" s="108"/>
      <c r="ARY15" s="108"/>
      <c r="ARZ15" s="108"/>
      <c r="ASA15" s="107" t="s">
        <v>798</v>
      </c>
      <c r="ASF15" s="86"/>
      <c r="ASG15" s="106" t="s">
        <v>118</v>
      </c>
      <c r="ASH15" s="107"/>
      <c r="ASI15" s="86"/>
      <c r="ASJ15" s="107"/>
      <c r="ASK15" s="107"/>
      <c r="ASL15" s="108"/>
      <c r="ASM15" s="108"/>
      <c r="ASN15" s="108"/>
      <c r="ASO15" s="107" t="s">
        <v>798</v>
      </c>
      <c r="AST15" s="86"/>
      <c r="ASU15" s="106" t="s">
        <v>118</v>
      </c>
      <c r="ASV15" s="107"/>
      <c r="ASW15" s="86"/>
      <c r="ASX15" s="107"/>
      <c r="ASY15" s="107"/>
      <c r="ASZ15" s="108"/>
      <c r="ATA15" s="108"/>
      <c r="ATB15" s="108"/>
      <c r="ATC15" s="107" t="s">
        <v>798</v>
      </c>
      <c r="ATH15" s="86"/>
      <c r="ATI15" s="106" t="s">
        <v>118</v>
      </c>
      <c r="ATJ15" s="107"/>
      <c r="ATK15" s="86"/>
      <c r="ATL15" s="107"/>
      <c r="ATM15" s="107"/>
      <c r="ATN15" s="108"/>
      <c r="ATO15" s="108"/>
      <c r="ATP15" s="108"/>
      <c r="ATQ15" s="107" t="s">
        <v>798</v>
      </c>
      <c r="ATV15" s="86"/>
      <c r="ATW15" s="106" t="s">
        <v>118</v>
      </c>
      <c r="ATX15" s="107"/>
      <c r="ATY15" s="86"/>
      <c r="ATZ15" s="107"/>
      <c r="AUA15" s="107"/>
      <c r="AUB15" s="108"/>
      <c r="AUC15" s="108"/>
      <c r="AUD15" s="108"/>
      <c r="AUE15" s="107" t="s">
        <v>798</v>
      </c>
      <c r="AUJ15" s="86"/>
      <c r="AUK15" s="106" t="s">
        <v>118</v>
      </c>
      <c r="AUL15" s="107"/>
      <c r="AUM15" s="86"/>
      <c r="AUN15" s="107"/>
      <c r="AUO15" s="107"/>
      <c r="AUP15" s="108"/>
      <c r="AUQ15" s="108"/>
      <c r="AUR15" s="108"/>
      <c r="AUS15" s="107" t="e">
        <v>#N/A</v>
      </c>
      <c r="AUX15" s="86"/>
      <c r="AUY15" s="106" t="s">
        <v>118</v>
      </c>
      <c r="AUZ15" s="107"/>
      <c r="AVA15" s="86"/>
      <c r="AVB15" s="107"/>
      <c r="AVC15" s="107"/>
      <c r="AVD15" s="108"/>
      <c r="AVE15" s="108"/>
      <c r="AVF15" s="108"/>
      <c r="AVG15" s="107" t="s">
        <v>798</v>
      </c>
      <c r="AVL15" s="86"/>
      <c r="AVM15" s="106" t="s">
        <v>118</v>
      </c>
      <c r="AVN15" s="107"/>
      <c r="AVO15" s="86"/>
      <c r="AVP15" s="107"/>
      <c r="AVQ15" s="107"/>
      <c r="AVR15" s="108"/>
      <c r="AVS15" s="108"/>
      <c r="AVT15" s="108"/>
      <c r="AVU15" s="107" t="e">
        <v>#N/A</v>
      </c>
      <c r="AVZ15" s="86"/>
      <c r="AWA15" s="106" t="s">
        <v>118</v>
      </c>
      <c r="AWB15" s="107"/>
      <c r="AWC15" s="86"/>
      <c r="AWD15" s="107"/>
      <c r="AWE15" s="107"/>
      <c r="AWF15" s="108"/>
      <c r="AWG15" s="108"/>
      <c r="AWH15" s="108"/>
      <c r="AWI15" s="107" t="s">
        <v>798</v>
      </c>
      <c r="AWN15" s="86"/>
      <c r="AWO15" s="106" t="s">
        <v>118</v>
      </c>
      <c r="AWP15" s="107"/>
      <c r="AWQ15" s="86"/>
      <c r="AWR15" s="107"/>
      <c r="AWS15" s="107"/>
      <c r="AWT15" s="108"/>
      <c r="AWU15" s="108"/>
      <c r="AWV15" s="108"/>
      <c r="AWW15" s="107" t="e">
        <v>#N/A</v>
      </c>
      <c r="AXB15" s="86"/>
      <c r="AXC15" s="106" t="s">
        <v>118</v>
      </c>
      <c r="AXD15" s="107"/>
      <c r="AXE15" s="86"/>
      <c r="AXF15" s="107"/>
      <c r="AXG15" s="107"/>
      <c r="AXH15" s="108"/>
      <c r="AXI15" s="108"/>
      <c r="AXJ15" s="108"/>
      <c r="AXK15" s="107" t="s">
        <v>798</v>
      </c>
      <c r="AXP15" s="86"/>
      <c r="AXQ15" s="106" t="s">
        <v>118</v>
      </c>
      <c r="AXR15" s="107"/>
      <c r="AXS15" s="86"/>
      <c r="AXT15" s="107"/>
      <c r="AXU15" s="107"/>
      <c r="AXV15" s="108"/>
      <c r="AXW15" s="108"/>
      <c r="AXX15" s="108"/>
      <c r="AXY15" s="107" t="s">
        <v>798</v>
      </c>
      <c r="AYD15" s="86"/>
      <c r="AYE15" s="106" t="s">
        <v>118</v>
      </c>
      <c r="AYF15" s="107"/>
      <c r="AYG15" s="86"/>
      <c r="AYH15" s="107"/>
      <c r="AYI15" s="107"/>
      <c r="AYJ15" s="108"/>
      <c r="AYK15" s="108"/>
      <c r="AYL15" s="108"/>
      <c r="AYM15" s="107" t="s">
        <v>798</v>
      </c>
      <c r="AYR15" s="86"/>
      <c r="AYS15" s="106" t="s">
        <v>118</v>
      </c>
      <c r="AYT15" s="107"/>
      <c r="AYU15" s="86"/>
      <c r="AYV15" s="107"/>
      <c r="AYW15" s="107"/>
      <c r="AYX15" s="108"/>
      <c r="AYY15" s="108"/>
      <c r="AYZ15" s="108"/>
      <c r="AZA15" s="107" t="s">
        <v>798</v>
      </c>
      <c r="AZF15" s="86"/>
      <c r="AZG15" s="106" t="s">
        <v>118</v>
      </c>
      <c r="AZH15" s="107"/>
      <c r="AZI15" s="86"/>
      <c r="AZJ15" s="107"/>
      <c r="AZK15" s="107"/>
      <c r="AZL15" s="108"/>
      <c r="AZM15" s="108"/>
      <c r="AZN15" s="108"/>
      <c r="AZO15" s="107" t="e">
        <v>#N/A</v>
      </c>
      <c r="AZT15" s="86"/>
      <c r="AZU15" s="106" t="s">
        <v>118</v>
      </c>
      <c r="AZV15" s="107"/>
      <c r="AZW15" s="86"/>
      <c r="AZX15" s="107"/>
      <c r="AZY15" s="107"/>
      <c r="AZZ15" s="108"/>
      <c r="BAA15" s="108"/>
      <c r="BAB15" s="108"/>
      <c r="BAC15" s="107" t="s">
        <v>798</v>
      </c>
      <c r="BAH15" s="86"/>
      <c r="BAI15" s="106" t="s">
        <v>118</v>
      </c>
      <c r="BAJ15" s="107"/>
      <c r="BAK15" s="86"/>
      <c r="BAL15" s="107"/>
      <c r="BAM15" s="107"/>
      <c r="BAN15" s="108"/>
      <c r="BAO15" s="108"/>
      <c r="BAP15" s="108"/>
      <c r="BAQ15" s="107" t="s">
        <v>798</v>
      </c>
      <c r="BAV15" s="86"/>
      <c r="BAW15" s="106" t="s">
        <v>118</v>
      </c>
      <c r="BAX15" s="107"/>
      <c r="BAY15" s="86"/>
      <c r="BAZ15" s="107"/>
      <c r="BBA15" s="107"/>
      <c r="BBB15" s="108"/>
      <c r="BBC15" s="108"/>
      <c r="BBD15" s="108"/>
      <c r="BBE15" s="107" t="s">
        <v>792</v>
      </c>
      <c r="BBJ15" s="86"/>
      <c r="BBK15" s="106" t="s">
        <v>118</v>
      </c>
      <c r="BBL15" s="107"/>
      <c r="BBM15" s="86"/>
      <c r="BBN15" s="107"/>
      <c r="BBO15" s="107"/>
      <c r="BBP15" s="108"/>
      <c r="BBQ15" s="108"/>
      <c r="BBR15" s="108"/>
      <c r="BBS15" s="107" t="s">
        <v>798</v>
      </c>
      <c r="BBX15" s="86"/>
      <c r="BBY15" s="106" t="s">
        <v>118</v>
      </c>
      <c r="BBZ15" s="107"/>
      <c r="BCA15" s="86"/>
      <c r="BCB15" s="107"/>
      <c r="BCC15" s="107"/>
      <c r="BCD15" s="108"/>
      <c r="BCE15" s="108"/>
      <c r="BCF15" s="108"/>
      <c r="BCG15" s="107" t="s">
        <v>798</v>
      </c>
      <c r="BCL15" s="86"/>
      <c r="BCM15" s="106" t="s">
        <v>118</v>
      </c>
      <c r="BCN15" s="107"/>
      <c r="BCO15" s="86"/>
      <c r="BCP15" s="107"/>
      <c r="BCQ15" s="107"/>
      <c r="BCR15" s="108"/>
      <c r="BCS15" s="108"/>
      <c r="BCT15" s="108"/>
      <c r="BCU15" s="107" t="s">
        <v>798</v>
      </c>
      <c r="BCZ15" s="86"/>
      <c r="BDA15" s="106" t="s">
        <v>118</v>
      </c>
      <c r="BDB15" s="107"/>
      <c r="BDC15" s="86"/>
      <c r="BDD15" s="107"/>
      <c r="BDE15" s="107"/>
      <c r="BDF15" s="108"/>
      <c r="BDG15" s="108"/>
      <c r="BDH15" s="108"/>
      <c r="BDI15" s="107" t="e">
        <v>#N/A</v>
      </c>
      <c r="BDN15" s="86"/>
      <c r="BDO15" s="106" t="s">
        <v>118</v>
      </c>
      <c r="BDP15" s="107"/>
      <c r="BDQ15" s="86"/>
      <c r="BDR15" s="107"/>
      <c r="BDS15" s="107"/>
      <c r="BDT15" s="108"/>
      <c r="BDU15" s="108"/>
      <c r="BDV15" s="108"/>
      <c r="BDW15" s="107" t="s">
        <v>798</v>
      </c>
      <c r="BEB15" s="86"/>
      <c r="BEC15" s="106" t="s">
        <v>118</v>
      </c>
      <c r="BED15" s="107"/>
      <c r="BEE15" s="86"/>
      <c r="BEF15" s="107"/>
      <c r="BEG15" s="107"/>
      <c r="BEH15" s="108"/>
      <c r="BEI15" s="108"/>
      <c r="BEJ15" s="108"/>
      <c r="BEK15" s="107" t="s">
        <v>798</v>
      </c>
      <c r="BEP15" s="86"/>
      <c r="BEQ15" s="106" t="s">
        <v>118</v>
      </c>
      <c r="BER15" s="107"/>
      <c r="BES15" s="86"/>
      <c r="BET15" s="107"/>
      <c r="BEU15" s="107"/>
      <c r="BEV15" s="108"/>
      <c r="BEW15" s="108"/>
      <c r="BEX15" s="108"/>
      <c r="BEY15" s="107" t="e">
        <v>#N/A</v>
      </c>
      <c r="BFD15" s="86"/>
      <c r="BFE15" s="106" t="s">
        <v>118</v>
      </c>
      <c r="BFF15" s="107"/>
      <c r="BFG15" s="86"/>
      <c r="BFH15" s="107"/>
      <c r="BFI15" s="107"/>
      <c r="BFJ15" s="108"/>
      <c r="BFK15" s="108"/>
      <c r="BFL15" s="108"/>
      <c r="BFM15" s="107" t="e">
        <v>#N/A</v>
      </c>
      <c r="BFR15" s="86"/>
      <c r="BFS15" s="106" t="s">
        <v>118</v>
      </c>
      <c r="BFT15" s="107"/>
      <c r="BFU15" s="86"/>
      <c r="BFV15" s="107"/>
      <c r="BFW15" s="107"/>
      <c r="BFX15" s="108"/>
      <c r="BFY15" s="108"/>
      <c r="BFZ15" s="108"/>
      <c r="BGA15" s="107" t="s">
        <v>793</v>
      </c>
      <c r="BGF15" s="86"/>
      <c r="BGG15" s="106" t="s">
        <v>118</v>
      </c>
      <c r="BGH15" s="107"/>
      <c r="BGI15" s="86"/>
      <c r="BGJ15" s="107"/>
      <c r="BGK15" s="107"/>
      <c r="BGL15" s="108"/>
      <c r="BGM15" s="108"/>
      <c r="BGN15" s="108"/>
      <c r="BGO15" s="107" t="s">
        <v>798</v>
      </c>
      <c r="BGT15" s="86"/>
      <c r="BGU15" s="106" t="s">
        <v>118</v>
      </c>
      <c r="BGV15" s="107"/>
      <c r="BGW15" s="86"/>
      <c r="BGX15" s="107"/>
      <c r="BGY15" s="107"/>
      <c r="BGZ15" s="108"/>
      <c r="BHA15" s="108"/>
      <c r="BHB15" s="108"/>
      <c r="BHC15" s="107" t="s">
        <v>798</v>
      </c>
      <c r="BHH15" s="86"/>
      <c r="BHI15" s="106" t="s">
        <v>118</v>
      </c>
      <c r="BHJ15" s="107"/>
      <c r="BHK15" s="86"/>
      <c r="BHL15" s="107"/>
      <c r="BHM15" s="107"/>
      <c r="BHN15" s="108"/>
      <c r="BHO15" s="108"/>
      <c r="BHP15" s="108"/>
      <c r="BHQ15" s="107" t="s">
        <v>798</v>
      </c>
      <c r="BHV15" s="86"/>
      <c r="BHW15" s="106" t="s">
        <v>118</v>
      </c>
      <c r="BHX15" s="107"/>
      <c r="BHY15" s="86"/>
      <c r="BHZ15" s="107"/>
      <c r="BIA15" s="107"/>
      <c r="BIB15" s="108"/>
      <c r="BIC15" s="108"/>
      <c r="BID15" s="108"/>
      <c r="BIE15" s="107" t="s">
        <v>792</v>
      </c>
      <c r="BIJ15" s="86"/>
      <c r="BIK15" s="106" t="s">
        <v>118</v>
      </c>
      <c r="BIL15" s="107"/>
      <c r="BIM15" s="86"/>
      <c r="BIN15" s="107"/>
      <c r="BIO15" s="107"/>
      <c r="BIP15" s="108"/>
      <c r="BIQ15" s="108"/>
      <c r="BIR15" s="108"/>
      <c r="BIS15" s="107" t="s">
        <v>798</v>
      </c>
      <c r="BIX15" s="86"/>
      <c r="BIY15" s="106" t="s">
        <v>118</v>
      </c>
      <c r="BIZ15" s="107"/>
      <c r="BJA15" s="86"/>
      <c r="BJB15" s="107"/>
      <c r="BJC15" s="107"/>
      <c r="BJD15" s="108"/>
      <c r="BJE15" s="108"/>
      <c r="BJF15" s="108"/>
      <c r="BJG15" s="107" t="e">
        <v>#N/A</v>
      </c>
      <c r="BJL15" s="86"/>
      <c r="BJM15" s="106" t="s">
        <v>118</v>
      </c>
      <c r="BJN15" s="107"/>
      <c r="BJO15" s="86"/>
      <c r="BJP15" s="107"/>
      <c r="BJQ15" s="107"/>
      <c r="BJR15" s="108"/>
      <c r="BJS15" s="108"/>
      <c r="BJT15" s="108"/>
      <c r="BJU15" s="107" t="s">
        <v>798</v>
      </c>
      <c r="BJZ15" s="86"/>
      <c r="BKA15" s="106" t="s">
        <v>118</v>
      </c>
      <c r="BKB15" s="107"/>
      <c r="BKC15" s="86"/>
      <c r="BKD15" s="107"/>
      <c r="BKE15" s="107"/>
      <c r="BKF15" s="108"/>
      <c r="BKG15" s="108"/>
      <c r="BKH15" s="108"/>
      <c r="BKI15" s="107" t="s">
        <v>798</v>
      </c>
      <c r="BKN15" s="86"/>
      <c r="BKO15" s="106" t="s">
        <v>118</v>
      </c>
      <c r="BKP15" s="107"/>
      <c r="BKQ15" s="86"/>
      <c r="BKR15" s="107"/>
      <c r="BKS15" s="107"/>
      <c r="BKT15" s="108"/>
      <c r="BKU15" s="108"/>
      <c r="BKV15" s="108"/>
      <c r="BKW15" s="107" t="s">
        <v>792</v>
      </c>
      <c r="BLB15" s="86"/>
      <c r="BLC15" s="106" t="s">
        <v>118</v>
      </c>
      <c r="BLD15" s="107"/>
      <c r="BLE15" s="86"/>
      <c r="BLF15" s="107"/>
      <c r="BLG15" s="107"/>
      <c r="BLH15" s="108"/>
      <c r="BLI15" s="108"/>
      <c r="BLJ15" s="108"/>
      <c r="BLK15" s="107" t="e">
        <v>#N/A</v>
      </c>
      <c r="BLP15" s="86"/>
      <c r="BLQ15" s="106" t="s">
        <v>118</v>
      </c>
      <c r="BLR15" s="107"/>
      <c r="BLS15" s="86"/>
      <c r="BLT15" s="107"/>
      <c r="BLU15" s="107"/>
      <c r="BLV15" s="108"/>
      <c r="BLW15" s="108"/>
      <c r="BLX15" s="108"/>
      <c r="BLY15" s="107" t="s">
        <v>798</v>
      </c>
      <c r="BMD15" s="86"/>
      <c r="BME15" s="106" t="s">
        <v>118</v>
      </c>
      <c r="BMF15" s="107"/>
      <c r="BMG15" s="86"/>
      <c r="BMH15" s="107"/>
      <c r="BMI15" s="107"/>
      <c r="BMJ15" s="108"/>
      <c r="BMK15" s="108"/>
      <c r="BML15" s="108"/>
      <c r="BMM15" s="107" t="s">
        <v>798</v>
      </c>
      <c r="BMR15" s="86"/>
      <c r="BMS15" s="106" t="s">
        <v>118</v>
      </c>
      <c r="BMT15" s="107"/>
      <c r="BMU15" s="86"/>
      <c r="BMV15" s="107"/>
      <c r="BMW15" s="107"/>
      <c r="BMX15" s="108"/>
      <c r="BMY15" s="108"/>
      <c r="BMZ15" s="108"/>
      <c r="BNA15" s="107" t="s">
        <v>798</v>
      </c>
      <c r="BNF15" s="86"/>
      <c r="BNG15" s="106" t="s">
        <v>118</v>
      </c>
      <c r="BNH15" s="107"/>
      <c r="BNI15" s="86"/>
      <c r="BNJ15" s="107"/>
      <c r="BNK15" s="107"/>
      <c r="BNL15" s="108"/>
      <c r="BNM15" s="108"/>
      <c r="BNN15" s="108"/>
      <c r="BNO15" s="107" t="s">
        <v>798</v>
      </c>
      <c r="BNT15" s="86"/>
      <c r="BNU15" s="106" t="s">
        <v>118</v>
      </c>
      <c r="BNV15" s="107"/>
      <c r="BNW15" s="86"/>
      <c r="BNX15" s="107"/>
      <c r="BNY15" s="107"/>
      <c r="BNZ15" s="108"/>
      <c r="BOA15" s="108"/>
      <c r="BOB15" s="108"/>
      <c r="BOC15" s="107" t="s">
        <v>792</v>
      </c>
      <c r="BOH15" s="86"/>
      <c r="BOI15" s="106" t="s">
        <v>118</v>
      </c>
      <c r="BOJ15" s="107"/>
      <c r="BOK15" s="86"/>
      <c r="BOL15" s="107"/>
      <c r="BOM15" s="107"/>
      <c r="BON15" s="108"/>
      <c r="BOO15" s="108"/>
      <c r="BOP15" s="108"/>
      <c r="BOQ15" s="107" t="s">
        <v>792</v>
      </c>
      <c r="BOV15" s="86"/>
      <c r="BOW15" s="106" t="s">
        <v>118</v>
      </c>
      <c r="BOX15" s="107"/>
      <c r="BOY15" s="86"/>
      <c r="BOZ15" s="107"/>
      <c r="BPA15" s="107"/>
      <c r="BPB15" s="108"/>
      <c r="BPC15" s="108"/>
      <c r="BPD15" s="108"/>
      <c r="BPE15" s="107" t="s">
        <v>792</v>
      </c>
      <c r="BPJ15" s="86"/>
      <c r="BPK15" s="106" t="s">
        <v>118</v>
      </c>
      <c r="BPL15" s="107"/>
      <c r="BPM15" s="86"/>
      <c r="BPN15" s="107"/>
      <c r="BPO15" s="107"/>
      <c r="BPP15" s="108"/>
      <c r="BPQ15" s="108"/>
      <c r="BPR15" s="108"/>
      <c r="BPS15" s="107" t="e">
        <v>#N/A</v>
      </c>
      <c r="BPX15" s="86"/>
      <c r="BPY15" s="106" t="s">
        <v>118</v>
      </c>
      <c r="BPZ15" s="107"/>
      <c r="BQA15" s="86"/>
      <c r="BQB15" s="107"/>
      <c r="BQC15" s="107"/>
      <c r="BQD15" s="108"/>
      <c r="BQE15" s="108"/>
      <c r="BQF15" s="108"/>
      <c r="BQG15" s="107" t="s">
        <v>798</v>
      </c>
      <c r="BQL15" s="86"/>
      <c r="BQM15" s="106" t="s">
        <v>118</v>
      </c>
      <c r="BQN15" s="107"/>
      <c r="BQO15" s="86"/>
      <c r="BQP15" s="107"/>
      <c r="BQQ15" s="107"/>
      <c r="BQR15" s="108"/>
      <c r="BQS15" s="108"/>
      <c r="BQT15" s="108"/>
      <c r="BQU15" s="107" t="s">
        <v>798</v>
      </c>
      <c r="BQZ15" s="86"/>
      <c r="BRA15" s="106" t="s">
        <v>118</v>
      </c>
      <c r="BRB15" s="107"/>
      <c r="BRC15" s="86"/>
      <c r="BRD15" s="107"/>
      <c r="BRE15" s="107"/>
      <c r="BRF15" s="108"/>
      <c r="BRG15" s="108"/>
      <c r="BRH15" s="108"/>
      <c r="BRI15" s="107" t="s">
        <v>794</v>
      </c>
      <c r="BRN15" s="86"/>
      <c r="BRO15" s="106" t="s">
        <v>118</v>
      </c>
      <c r="BRP15" s="107"/>
      <c r="BRQ15" s="86"/>
      <c r="BRR15" s="107"/>
      <c r="BRS15" s="107"/>
      <c r="BRT15" s="108"/>
      <c r="BRU15" s="108"/>
      <c r="BRV15" s="108"/>
      <c r="BRW15" s="107" t="s">
        <v>794</v>
      </c>
      <c r="BSB15" s="86"/>
      <c r="BSC15" s="106" t="s">
        <v>118</v>
      </c>
      <c r="BSD15" s="107"/>
      <c r="BSE15" s="86"/>
      <c r="BSF15" s="107"/>
      <c r="BSG15" s="107"/>
      <c r="BSH15" s="108"/>
      <c r="BSI15" s="108"/>
      <c r="BSJ15" s="108"/>
      <c r="BSK15" s="107" t="s">
        <v>792</v>
      </c>
      <c r="BSP15" s="86"/>
      <c r="BSQ15" s="106" t="s">
        <v>118</v>
      </c>
      <c r="BSR15" s="107"/>
      <c r="BSS15" s="86"/>
      <c r="BST15" s="107"/>
      <c r="BSU15" s="107"/>
      <c r="BSV15" s="108"/>
      <c r="BSW15" s="108"/>
      <c r="BSX15" s="108"/>
      <c r="BSY15" s="107" t="s">
        <v>798</v>
      </c>
      <c r="BTD15" s="86"/>
      <c r="BTE15" s="106" t="s">
        <v>118</v>
      </c>
      <c r="BTF15" s="107"/>
      <c r="BTG15" s="86"/>
      <c r="BTH15" s="107"/>
      <c r="BTI15" s="107"/>
      <c r="BTJ15" s="108"/>
      <c r="BTK15" s="108"/>
      <c r="BTL15" s="108"/>
      <c r="BTM15" s="107" t="e">
        <v>#N/A</v>
      </c>
      <c r="BTR15" s="86"/>
      <c r="BTS15" s="106" t="s">
        <v>118</v>
      </c>
      <c r="BTT15" s="107"/>
      <c r="BTU15" s="86"/>
      <c r="BTV15" s="107"/>
      <c r="BTW15" s="107"/>
      <c r="BTX15" s="108"/>
      <c r="BTY15" s="108"/>
      <c r="BTZ15" s="108"/>
      <c r="BUA15" s="107" t="s">
        <v>795</v>
      </c>
      <c r="BUF15" s="86"/>
      <c r="BUG15" s="106" t="s">
        <v>118</v>
      </c>
      <c r="BUH15" s="107"/>
      <c r="BUI15" s="86"/>
      <c r="BUJ15" s="107"/>
      <c r="BUK15" s="107"/>
      <c r="BUL15" s="108"/>
      <c r="BUM15" s="108"/>
      <c r="BUN15" s="108"/>
      <c r="BUO15" s="107" t="s">
        <v>794</v>
      </c>
      <c r="BUT15" s="86"/>
      <c r="BUU15" s="106" t="s">
        <v>118</v>
      </c>
      <c r="BUV15" s="107"/>
      <c r="BUW15" s="86"/>
      <c r="BUX15" s="107"/>
      <c r="BUY15" s="107"/>
      <c r="BUZ15" s="108"/>
      <c r="BVA15" s="108"/>
      <c r="BVB15" s="108"/>
      <c r="BVC15" s="107" t="s">
        <v>792</v>
      </c>
      <c r="BVH15" s="86"/>
      <c r="BVI15" s="106" t="s">
        <v>118</v>
      </c>
      <c r="BVJ15" s="107"/>
      <c r="BVK15" s="86"/>
      <c r="BVL15" s="107"/>
      <c r="BVM15" s="107"/>
      <c r="BVN15" s="108"/>
      <c r="BVO15" s="108"/>
      <c r="BVP15" s="108"/>
      <c r="BVQ15" s="107" t="s">
        <v>792</v>
      </c>
      <c r="BVV15" s="86"/>
      <c r="BVW15" s="106" t="s">
        <v>118</v>
      </c>
      <c r="BVX15" s="107"/>
      <c r="BVY15" s="86"/>
      <c r="BVZ15" s="107"/>
      <c r="BWA15" s="107"/>
      <c r="BWB15" s="108"/>
      <c r="BWC15" s="108"/>
      <c r="BWD15" s="108"/>
      <c r="BWE15" s="107" t="s">
        <v>792</v>
      </c>
      <c r="BWJ15" s="86"/>
      <c r="BWK15" s="106" t="s">
        <v>118</v>
      </c>
      <c r="BWL15" s="107"/>
      <c r="BWM15" s="86"/>
      <c r="BWN15" s="107"/>
      <c r="BWO15" s="107"/>
      <c r="BWP15" s="108"/>
      <c r="BWQ15" s="108"/>
      <c r="BWR15" s="108"/>
      <c r="BWS15" s="107" t="s">
        <v>798</v>
      </c>
      <c r="BWX15" s="86"/>
      <c r="BWY15" s="106" t="s">
        <v>118</v>
      </c>
      <c r="BWZ15" s="107"/>
      <c r="BXA15" s="86"/>
      <c r="BXB15" s="107"/>
      <c r="BXC15" s="107"/>
      <c r="BXD15" s="108"/>
      <c r="BXE15" s="108"/>
      <c r="BXF15" s="108"/>
      <c r="BXG15" s="107" t="s">
        <v>798</v>
      </c>
      <c r="BXL15" s="86"/>
      <c r="BXM15" s="106" t="s">
        <v>118</v>
      </c>
      <c r="BXN15" s="107"/>
      <c r="BXO15" s="86"/>
      <c r="BXP15" s="107"/>
      <c r="BXQ15" s="107"/>
      <c r="BXR15" s="108"/>
      <c r="BXS15" s="108"/>
      <c r="BXT15" s="108"/>
      <c r="BXU15" s="107" t="s">
        <v>796</v>
      </c>
      <c r="BXZ15" s="86"/>
      <c r="BYA15" s="106" t="s">
        <v>118</v>
      </c>
      <c r="BYB15" s="107"/>
      <c r="BYC15" s="86"/>
      <c r="BYD15" s="107"/>
      <c r="BYE15" s="107"/>
      <c r="BYF15" s="108"/>
      <c r="BYG15" s="108"/>
      <c r="BYH15" s="108"/>
      <c r="BYI15" s="107" t="s">
        <v>794</v>
      </c>
      <c r="BYN15" s="86"/>
      <c r="BYO15" s="106" t="s">
        <v>118</v>
      </c>
      <c r="BYP15" s="107"/>
      <c r="BYQ15" s="86"/>
      <c r="BYR15" s="107"/>
      <c r="BYS15" s="107"/>
      <c r="BYT15" s="108"/>
      <c r="BYU15" s="108"/>
      <c r="BYV15" s="108"/>
      <c r="BYW15" s="107" t="s">
        <v>796</v>
      </c>
      <c r="BZB15" s="86"/>
      <c r="BZC15" s="106" t="s">
        <v>118</v>
      </c>
      <c r="BZD15" s="107"/>
      <c r="BZE15" s="86"/>
      <c r="BZF15" s="107"/>
      <c r="BZG15" s="107"/>
      <c r="BZH15" s="108"/>
      <c r="BZI15" s="108"/>
      <c r="BZJ15" s="108"/>
      <c r="BZK15" s="107" t="s">
        <v>796</v>
      </c>
      <c r="BZP15" s="86"/>
      <c r="BZQ15" s="106" t="s">
        <v>118</v>
      </c>
      <c r="BZR15" s="107"/>
      <c r="BZS15" s="86"/>
      <c r="BZT15" s="107"/>
      <c r="BZU15" s="107"/>
      <c r="BZV15" s="108"/>
      <c r="BZW15" s="108"/>
      <c r="BZX15" s="108"/>
      <c r="BZY15" s="107" t="s">
        <v>796</v>
      </c>
      <c r="CAD15" s="86"/>
      <c r="CAE15" s="106" t="s">
        <v>118</v>
      </c>
      <c r="CAF15" s="107"/>
      <c r="CAG15" s="86"/>
      <c r="CAH15" s="107"/>
      <c r="CAI15" s="107"/>
      <c r="CAJ15" s="108"/>
      <c r="CAK15" s="108"/>
      <c r="CAL15" s="108"/>
      <c r="CAM15" s="107" t="s">
        <v>796</v>
      </c>
      <c r="CAR15" s="86"/>
      <c r="CAS15" s="106" t="s">
        <v>118</v>
      </c>
      <c r="CAT15" s="107"/>
      <c r="CAU15" s="86"/>
      <c r="CAV15" s="107"/>
      <c r="CAW15" s="107"/>
      <c r="CAX15" s="108"/>
      <c r="CAY15" s="108"/>
      <c r="CAZ15" s="108"/>
      <c r="CBA15" s="107" t="s">
        <v>793</v>
      </c>
      <c r="CBF15" s="86"/>
      <c r="CBG15" s="106" t="s">
        <v>118</v>
      </c>
      <c r="CBH15" s="107"/>
      <c r="CBI15" s="86"/>
      <c r="CBJ15" s="107"/>
      <c r="CBK15" s="107"/>
      <c r="CBL15" s="108"/>
      <c r="CBM15" s="108"/>
      <c r="CBN15" s="108"/>
      <c r="CBO15" s="107" t="s">
        <v>798</v>
      </c>
      <c r="CBT15" s="86"/>
      <c r="CBU15" s="106" t="s">
        <v>118</v>
      </c>
      <c r="CBV15" s="107"/>
      <c r="CBW15" s="86"/>
      <c r="CBX15" s="107"/>
      <c r="CBY15" s="107"/>
      <c r="CBZ15" s="108"/>
      <c r="CCA15" s="108"/>
      <c r="CCB15" s="108"/>
      <c r="CCC15" s="107" t="s">
        <v>794</v>
      </c>
      <c r="CCH15" s="86"/>
      <c r="CCI15" s="106" t="s">
        <v>118</v>
      </c>
      <c r="CCJ15" s="107"/>
      <c r="CCK15" s="86"/>
      <c r="CCL15" s="107"/>
      <c r="CCM15" s="107"/>
      <c r="CCN15" s="108"/>
      <c r="CCO15" s="108"/>
      <c r="CCP15" s="108"/>
      <c r="CCQ15" s="107" t="s">
        <v>792</v>
      </c>
      <c r="CCV15" s="86"/>
      <c r="CCW15" s="106" t="s">
        <v>118</v>
      </c>
      <c r="CCX15" s="107"/>
      <c r="CCY15" s="86"/>
      <c r="CCZ15" s="107"/>
      <c r="CDA15" s="107"/>
      <c r="CDB15" s="108"/>
      <c r="CDC15" s="108"/>
      <c r="CDD15" s="108"/>
      <c r="CDE15" s="107" t="s">
        <v>793</v>
      </c>
      <c r="CDJ15" s="86"/>
      <c r="CDK15" s="106" t="s">
        <v>118</v>
      </c>
      <c r="CDL15" s="107"/>
      <c r="CDM15" s="86"/>
      <c r="CDN15" s="107"/>
      <c r="CDO15" s="107"/>
      <c r="CDP15" s="108"/>
      <c r="CDQ15" s="108"/>
      <c r="CDR15" s="108"/>
      <c r="CDS15" s="107" t="s">
        <v>796</v>
      </c>
      <c r="CDX15" s="86"/>
      <c r="CDY15" s="106" t="s">
        <v>118</v>
      </c>
      <c r="CDZ15" s="107"/>
      <c r="CEA15" s="86"/>
      <c r="CEB15" s="107"/>
      <c r="CEC15" s="107"/>
      <c r="CED15" s="108"/>
      <c r="CEE15" s="108"/>
      <c r="CEF15" s="108"/>
      <c r="CEG15" s="107" t="s">
        <v>796</v>
      </c>
      <c r="CEL15" s="86"/>
      <c r="CEM15" s="106" t="s">
        <v>118</v>
      </c>
      <c r="CEN15" s="107"/>
      <c r="CEO15" s="86"/>
      <c r="CEP15" s="107"/>
      <c r="CEQ15" s="107"/>
      <c r="CER15" s="108"/>
      <c r="CES15" s="108"/>
      <c r="CET15" s="108"/>
      <c r="CEU15" s="107" t="s">
        <v>796</v>
      </c>
      <c r="CEZ15" s="86"/>
      <c r="CFA15" s="106" t="s">
        <v>118</v>
      </c>
      <c r="CFB15" s="107"/>
      <c r="CFC15" s="86"/>
      <c r="CFD15" s="107"/>
      <c r="CFE15" s="107"/>
      <c r="CFF15" s="108"/>
      <c r="CFG15" s="108"/>
      <c r="CFH15" s="108"/>
      <c r="CFI15" s="107" t="s">
        <v>796</v>
      </c>
      <c r="CFN15" s="86"/>
      <c r="CFO15" s="106" t="s">
        <v>118</v>
      </c>
      <c r="CFP15" s="107"/>
      <c r="CFQ15" s="86"/>
      <c r="CFR15" s="107"/>
      <c r="CFS15" s="107"/>
      <c r="CFT15" s="108"/>
      <c r="CFU15" s="108"/>
      <c r="CFV15" s="108"/>
      <c r="CFW15" s="107" t="s">
        <v>796</v>
      </c>
      <c r="CGB15" s="86"/>
      <c r="CGC15" s="106" t="s">
        <v>118</v>
      </c>
      <c r="CGD15" s="107"/>
      <c r="CGE15" s="86"/>
      <c r="CGF15" s="107"/>
      <c r="CGG15" s="107"/>
      <c r="CGH15" s="108"/>
      <c r="CGI15" s="108"/>
      <c r="CGJ15" s="108"/>
      <c r="CGK15" s="107" t="s">
        <v>798</v>
      </c>
      <c r="CGP15" s="86"/>
      <c r="CGQ15" s="106" t="s">
        <v>118</v>
      </c>
      <c r="CGR15" s="107"/>
      <c r="CGS15" s="86"/>
      <c r="CGT15" s="107"/>
      <c r="CGU15" s="107"/>
      <c r="CGV15" s="108"/>
      <c r="CGW15" s="108"/>
      <c r="CGX15" s="108"/>
      <c r="CGY15" s="107" t="s">
        <v>792</v>
      </c>
      <c r="CHD15" s="86"/>
      <c r="CHE15" s="106" t="s">
        <v>118</v>
      </c>
      <c r="CHF15" s="107"/>
      <c r="CHG15" s="86"/>
      <c r="CHH15" s="107"/>
      <c r="CHI15" s="107"/>
      <c r="CHJ15" s="108"/>
      <c r="CHK15" s="108"/>
      <c r="CHL15" s="108"/>
      <c r="CHM15" s="107" t="s">
        <v>793</v>
      </c>
      <c r="CHR15" s="86"/>
      <c r="CHS15" s="106" t="s">
        <v>118</v>
      </c>
      <c r="CHT15" s="107"/>
      <c r="CHU15" s="86"/>
      <c r="CHV15" s="107"/>
      <c r="CHW15" s="107"/>
      <c r="CHX15" s="108"/>
      <c r="CHY15" s="108"/>
      <c r="CHZ15" s="108"/>
      <c r="CIA15" s="107" t="e">
        <v>#N/A</v>
      </c>
      <c r="CIF15" s="86"/>
      <c r="CIG15" s="106" t="s">
        <v>118</v>
      </c>
      <c r="CIH15" s="107"/>
      <c r="CII15" s="86"/>
      <c r="CIJ15" s="107"/>
      <c r="CIK15" s="107"/>
      <c r="CIL15" s="108"/>
      <c r="CIM15" s="108"/>
      <c r="CIN15" s="108"/>
      <c r="CIO15" s="107" t="e">
        <v>#N/A</v>
      </c>
      <c r="CIT15" s="86"/>
      <c r="CIU15" s="106" t="s">
        <v>118</v>
      </c>
      <c r="CIV15" s="107"/>
      <c r="CIW15" s="86"/>
      <c r="CIX15" s="107"/>
      <c r="CIY15" s="107"/>
      <c r="CIZ15" s="108"/>
      <c r="CJA15" s="108"/>
      <c r="CJB15" s="108"/>
      <c r="CJC15" s="107" t="s">
        <v>792</v>
      </c>
      <c r="CJH15" s="86"/>
      <c r="CJI15" s="106" t="s">
        <v>118</v>
      </c>
      <c r="CJJ15" s="107"/>
      <c r="CJK15" s="86"/>
      <c r="CJL15" s="107"/>
      <c r="CJM15" s="107"/>
      <c r="CJN15" s="108"/>
      <c r="CJO15" s="108"/>
      <c r="CJP15" s="108"/>
      <c r="CJQ15" s="107" t="s">
        <v>792</v>
      </c>
      <c r="CJV15" s="86"/>
      <c r="CJW15" s="106" t="s">
        <v>118</v>
      </c>
      <c r="CJX15" s="107"/>
      <c r="CJY15" s="86"/>
      <c r="CJZ15" s="107"/>
      <c r="CKA15" s="107"/>
      <c r="CKB15" s="108"/>
      <c r="CKC15" s="108"/>
      <c r="CKD15" s="108"/>
      <c r="CKE15" s="107" t="s">
        <v>792</v>
      </c>
      <c r="CKJ15" s="86"/>
      <c r="CKK15" s="106" t="s">
        <v>118</v>
      </c>
      <c r="CKL15" s="107"/>
      <c r="CKM15" s="86"/>
      <c r="CKN15" s="107"/>
      <c r="CKO15" s="107"/>
      <c r="CKP15" s="108"/>
      <c r="CKQ15" s="108"/>
      <c r="CKR15" s="108"/>
      <c r="CKS15" s="107" t="s">
        <v>792</v>
      </c>
      <c r="CKX15" s="86"/>
      <c r="CKY15" s="106" t="s">
        <v>118</v>
      </c>
      <c r="CKZ15" s="107"/>
      <c r="CLA15" s="86"/>
      <c r="CLB15" s="107"/>
      <c r="CLC15" s="107"/>
      <c r="CLD15" s="108"/>
      <c r="CLE15" s="108"/>
      <c r="CLF15" s="108"/>
      <c r="CLG15" s="107" t="s">
        <v>798</v>
      </c>
      <c r="CLL15" s="86"/>
      <c r="CLM15" s="106" t="s">
        <v>118</v>
      </c>
      <c r="CLN15" s="107"/>
      <c r="CLO15" s="86"/>
      <c r="CLP15" s="107"/>
      <c r="CLQ15" s="107"/>
      <c r="CLR15" s="108"/>
      <c r="CLS15" s="108"/>
      <c r="CLT15" s="108"/>
      <c r="CLU15" s="107" t="s">
        <v>793</v>
      </c>
      <c r="CLZ15" s="86"/>
      <c r="CMA15" s="106" t="s">
        <v>118</v>
      </c>
      <c r="CMB15" s="107"/>
      <c r="CMC15" s="86"/>
      <c r="CMD15" s="107"/>
      <c r="CME15" s="107"/>
      <c r="CMF15" s="108"/>
      <c r="CMG15" s="108"/>
      <c r="CMH15" s="108"/>
      <c r="CMI15" s="107" t="s">
        <v>792</v>
      </c>
      <c r="CMN15" s="86"/>
      <c r="CMO15" s="106" t="s">
        <v>118</v>
      </c>
      <c r="CMP15" s="107"/>
      <c r="CMQ15" s="86"/>
      <c r="CMR15" s="107"/>
      <c r="CMS15" s="107"/>
      <c r="CMT15" s="108"/>
      <c r="CMU15" s="108"/>
      <c r="CMV15" s="108"/>
      <c r="CMW15" s="107" t="s">
        <v>793</v>
      </c>
      <c r="CNB15" s="86"/>
      <c r="CNC15" s="106" t="s">
        <v>118</v>
      </c>
      <c r="CND15" s="107"/>
      <c r="CNE15" s="86"/>
      <c r="CNF15" s="107"/>
      <c r="CNG15" s="107"/>
      <c r="CNH15" s="108"/>
      <c r="CNI15" s="108"/>
      <c r="CNJ15" s="108"/>
      <c r="CNK15" s="107" t="s">
        <v>798</v>
      </c>
      <c r="CNP15" s="86"/>
      <c r="CNQ15" s="106" t="s">
        <v>118</v>
      </c>
      <c r="CNR15" s="107"/>
      <c r="CNS15" s="86"/>
      <c r="CNT15" s="107"/>
      <c r="CNU15" s="107"/>
      <c r="CNV15" s="108"/>
      <c r="CNW15" s="108"/>
      <c r="CNX15" s="108"/>
      <c r="CNY15" s="107" t="s">
        <v>792</v>
      </c>
      <c r="COD15" s="86"/>
      <c r="COE15" s="106" t="s">
        <v>118</v>
      </c>
      <c r="COF15" s="107"/>
      <c r="COG15" s="86"/>
      <c r="COH15" s="107"/>
      <c r="COI15" s="107"/>
      <c r="COJ15" s="108"/>
      <c r="COK15" s="108"/>
      <c r="COL15" s="108"/>
      <c r="COM15" s="107" t="s">
        <v>792</v>
      </c>
      <c r="COR15" s="86"/>
      <c r="COS15" s="106" t="s">
        <v>118</v>
      </c>
      <c r="COT15" s="107"/>
      <c r="COU15" s="86"/>
      <c r="COV15" s="107"/>
      <c r="COW15" s="107"/>
      <c r="COX15" s="108"/>
      <c r="COY15" s="108"/>
      <c r="COZ15" s="108"/>
      <c r="CPA15" s="107" t="s">
        <v>792</v>
      </c>
      <c r="CPF15" s="86"/>
      <c r="CPG15" s="106" t="s">
        <v>118</v>
      </c>
      <c r="CPH15" s="107"/>
      <c r="CPI15" s="86"/>
      <c r="CPJ15" s="107"/>
      <c r="CPK15" s="107"/>
      <c r="CPL15" s="108"/>
      <c r="CPM15" s="108"/>
      <c r="CPN15" s="108"/>
      <c r="CPO15" s="107" t="s">
        <v>792</v>
      </c>
      <c r="CPT15" s="86"/>
      <c r="CPU15" s="106" t="s">
        <v>118</v>
      </c>
      <c r="CPV15" s="107"/>
      <c r="CPW15" s="86"/>
      <c r="CPX15" s="107"/>
      <c r="CPY15" s="107"/>
      <c r="CPZ15" s="108"/>
      <c r="CQA15" s="108"/>
      <c r="CQB15" s="108"/>
      <c r="CQC15" s="107" t="s">
        <v>793</v>
      </c>
      <c r="CQH15" s="86"/>
      <c r="CQI15" s="106" t="s">
        <v>118</v>
      </c>
      <c r="CQJ15" s="107"/>
      <c r="CQK15" s="86"/>
      <c r="CQL15" s="107"/>
      <c r="CQM15" s="107"/>
      <c r="CQN15" s="108"/>
      <c r="CQO15" s="108"/>
      <c r="CQP15" s="108"/>
      <c r="CQQ15" s="107" t="s">
        <v>793</v>
      </c>
      <c r="CQV15" s="86"/>
      <c r="CQW15" s="106" t="s">
        <v>118</v>
      </c>
      <c r="CQX15" s="107"/>
      <c r="CQY15" s="86"/>
      <c r="CQZ15" s="107"/>
      <c r="CRA15" s="107"/>
      <c r="CRB15" s="108"/>
      <c r="CRC15" s="108"/>
      <c r="CRD15" s="108"/>
      <c r="CRE15" s="107" t="s">
        <v>793</v>
      </c>
      <c r="CRJ15" s="86"/>
      <c r="CRK15" s="106" t="s">
        <v>118</v>
      </c>
      <c r="CRL15" s="107"/>
      <c r="CRM15" s="86"/>
      <c r="CRN15" s="107"/>
      <c r="CRO15" s="107"/>
      <c r="CRP15" s="108"/>
      <c r="CRQ15" s="108"/>
      <c r="CRR15" s="108"/>
      <c r="CRS15" s="107" t="s">
        <v>793</v>
      </c>
      <c r="CRX15" s="86"/>
      <c r="CRY15" s="106" t="s">
        <v>118</v>
      </c>
      <c r="CRZ15" s="107"/>
      <c r="CSA15" s="86"/>
      <c r="CSB15" s="107"/>
      <c r="CSC15" s="107"/>
      <c r="CSD15" s="108"/>
      <c r="CSE15" s="108"/>
      <c r="CSF15" s="108"/>
      <c r="CSG15" s="107" t="s">
        <v>793</v>
      </c>
      <c r="CSL15" s="86"/>
      <c r="CSM15" s="106" t="s">
        <v>118</v>
      </c>
      <c r="CSN15" s="107"/>
      <c r="CSO15" s="86"/>
      <c r="CSP15" s="107"/>
      <c r="CSQ15" s="107"/>
      <c r="CSR15" s="108"/>
      <c r="CSS15" s="108"/>
      <c r="CST15" s="108"/>
      <c r="CSU15" s="107" t="s">
        <v>794</v>
      </c>
      <c r="CSZ15" s="86"/>
      <c r="CTA15" s="106" t="s">
        <v>118</v>
      </c>
      <c r="CTB15" s="107"/>
      <c r="CTC15" s="86"/>
      <c r="CTD15" s="107"/>
      <c r="CTE15" s="107"/>
      <c r="CTF15" s="108"/>
      <c r="CTG15" s="108"/>
      <c r="CTH15" s="108"/>
      <c r="CTI15" s="107" t="s">
        <v>798</v>
      </c>
      <c r="CTN15" s="86"/>
      <c r="CTO15" s="106" t="s">
        <v>118</v>
      </c>
      <c r="CTP15" s="107"/>
      <c r="CTQ15" s="86"/>
      <c r="CTR15" s="107"/>
      <c r="CTS15" s="107"/>
      <c r="CTT15" s="108"/>
      <c r="CTU15" s="108"/>
      <c r="CTV15" s="108"/>
      <c r="CTW15" s="107" t="s">
        <v>795</v>
      </c>
      <c r="CUB15" s="86"/>
      <c r="CUC15" s="106" t="s">
        <v>118</v>
      </c>
      <c r="CUD15" s="107"/>
      <c r="CUE15" s="86"/>
      <c r="CUF15" s="107"/>
      <c r="CUG15" s="107"/>
      <c r="CUH15" s="108"/>
      <c r="CUI15" s="108"/>
      <c r="CUJ15" s="108"/>
      <c r="CUK15" s="107" t="s">
        <v>792</v>
      </c>
      <c r="CUP15" s="86"/>
      <c r="CUQ15" s="106" t="s">
        <v>118</v>
      </c>
      <c r="CUR15" s="107"/>
      <c r="CUS15" s="86"/>
      <c r="CUT15" s="107"/>
      <c r="CUU15" s="107"/>
      <c r="CUV15" s="108"/>
      <c r="CUW15" s="108"/>
      <c r="CUX15" s="108"/>
      <c r="CUY15" s="107" t="e">
        <v>#N/A</v>
      </c>
      <c r="CVD15" s="86"/>
      <c r="CVE15" s="106" t="s">
        <v>118</v>
      </c>
      <c r="CVF15" s="107"/>
      <c r="CVG15" s="86"/>
      <c r="CVH15" s="107"/>
      <c r="CVI15" s="107"/>
      <c r="CVJ15" s="108"/>
      <c r="CVK15" s="108"/>
      <c r="CVL15" s="108"/>
      <c r="CVM15" s="107" t="s">
        <v>792</v>
      </c>
      <c r="CVR15" s="86"/>
      <c r="CVS15" s="106" t="s">
        <v>118</v>
      </c>
      <c r="CVT15" s="107"/>
      <c r="CVU15" s="86"/>
      <c r="CVV15" s="107"/>
      <c r="CVW15" s="107"/>
      <c r="CVX15" s="108"/>
      <c r="CVY15" s="108"/>
      <c r="CVZ15" s="108"/>
      <c r="CWA15" s="107" t="s">
        <v>794</v>
      </c>
      <c r="CWF15" s="86"/>
      <c r="CWG15" s="106" t="s">
        <v>118</v>
      </c>
      <c r="CWH15" s="107"/>
      <c r="CWI15" s="86"/>
      <c r="CWJ15" s="107"/>
      <c r="CWK15" s="107"/>
      <c r="CWL15" s="108"/>
      <c r="CWM15" s="108"/>
      <c r="CWN15" s="108"/>
      <c r="CWO15" s="107" t="s">
        <v>798</v>
      </c>
      <c r="CWT15" s="86"/>
      <c r="CWU15" s="106" t="s">
        <v>118</v>
      </c>
      <c r="CWV15" s="107"/>
      <c r="CWW15" s="86"/>
      <c r="CWX15" s="107"/>
      <c r="CWY15" s="107"/>
      <c r="CWZ15" s="108"/>
      <c r="CXA15" s="108"/>
      <c r="CXB15" s="108"/>
      <c r="CXC15" s="107" t="s">
        <v>793</v>
      </c>
      <c r="CXH15" s="86"/>
      <c r="CXI15" s="106" t="s">
        <v>118</v>
      </c>
      <c r="CXJ15" s="107"/>
      <c r="CXK15" s="86"/>
      <c r="CXL15" s="107"/>
      <c r="CXM15" s="107"/>
      <c r="CXN15" s="108"/>
      <c r="CXO15" s="108"/>
      <c r="CXP15" s="108"/>
      <c r="CXQ15" s="107" t="s">
        <v>792</v>
      </c>
      <c r="CXV15" s="86"/>
      <c r="CXW15" s="106" t="s">
        <v>118</v>
      </c>
      <c r="CXX15" s="107"/>
      <c r="CXY15" s="86"/>
      <c r="CXZ15" s="107"/>
      <c r="CYA15" s="107"/>
      <c r="CYB15" s="108"/>
      <c r="CYC15" s="108"/>
      <c r="CYD15" s="108"/>
      <c r="CYE15" s="107" t="s">
        <v>792</v>
      </c>
      <c r="CYJ15" s="86"/>
      <c r="CYK15" s="106" t="s">
        <v>118</v>
      </c>
      <c r="CYL15" s="107"/>
      <c r="CYM15" s="86"/>
      <c r="CYN15" s="107"/>
      <c r="CYO15" s="107"/>
      <c r="CYP15" s="108"/>
      <c r="CYQ15" s="108"/>
      <c r="CYR15" s="108"/>
      <c r="CYS15" s="107" t="s">
        <v>793</v>
      </c>
      <c r="CYX15" s="86"/>
      <c r="CYY15" s="106" t="s">
        <v>118</v>
      </c>
      <c r="CYZ15" s="107"/>
      <c r="CZA15" s="86"/>
      <c r="CZB15" s="107"/>
      <c r="CZC15" s="107"/>
      <c r="CZD15" s="108"/>
      <c r="CZE15" s="108"/>
      <c r="CZF15" s="108"/>
      <c r="CZG15" s="107" t="s">
        <v>798</v>
      </c>
      <c r="CZL15" s="86"/>
      <c r="CZM15" s="106" t="s">
        <v>118</v>
      </c>
      <c r="CZN15" s="107"/>
      <c r="CZO15" s="86"/>
      <c r="CZP15" s="107"/>
      <c r="CZQ15" s="107"/>
      <c r="CZR15" s="108"/>
      <c r="CZS15" s="108"/>
      <c r="CZT15" s="108"/>
      <c r="CZU15" s="107" t="s">
        <v>793</v>
      </c>
      <c r="CZZ15" s="86"/>
      <c r="DAA15" s="106" t="s">
        <v>118</v>
      </c>
      <c r="DAB15" s="107"/>
      <c r="DAC15" s="86"/>
      <c r="DAD15" s="107"/>
      <c r="DAE15" s="107"/>
      <c r="DAF15" s="108"/>
      <c r="DAG15" s="108"/>
      <c r="DAH15" s="108"/>
      <c r="DAI15" s="107" t="s">
        <v>792</v>
      </c>
      <c r="DAN15" s="86"/>
      <c r="DAO15" s="106" t="s">
        <v>118</v>
      </c>
      <c r="DAP15" s="107"/>
      <c r="DAQ15" s="86"/>
      <c r="DAR15" s="107"/>
      <c r="DAS15" s="107"/>
      <c r="DAT15" s="108"/>
      <c r="DAU15" s="108"/>
      <c r="DAV15" s="108"/>
      <c r="DAW15" s="107" t="s">
        <v>794</v>
      </c>
      <c r="DBB15" s="86"/>
      <c r="DBC15" s="106" t="s">
        <v>118</v>
      </c>
      <c r="DBD15" s="107"/>
      <c r="DBE15" s="86"/>
      <c r="DBF15" s="107"/>
      <c r="DBG15" s="107"/>
      <c r="DBH15" s="108"/>
      <c r="DBI15" s="108"/>
      <c r="DBJ15" s="108"/>
      <c r="DBK15" s="107" t="s">
        <v>793</v>
      </c>
      <c r="DBP15" s="86"/>
      <c r="DBQ15" s="106" t="s">
        <v>118</v>
      </c>
      <c r="DBR15" s="107"/>
      <c r="DBS15" s="86"/>
      <c r="DBT15" s="107"/>
      <c r="DBU15" s="107"/>
      <c r="DBV15" s="108"/>
      <c r="DBW15" s="108"/>
      <c r="DBX15" s="108"/>
      <c r="DBY15" s="107" t="s">
        <v>793</v>
      </c>
      <c r="DCD15" s="86"/>
      <c r="DCE15" s="106" t="s">
        <v>118</v>
      </c>
      <c r="DCF15" s="107"/>
      <c r="DCG15" s="86"/>
      <c r="DCH15" s="107"/>
      <c r="DCI15" s="107"/>
      <c r="DCJ15" s="108"/>
      <c r="DCK15" s="108"/>
      <c r="DCL15" s="108"/>
      <c r="DCM15" s="107" t="s">
        <v>796</v>
      </c>
      <c r="DCR15" s="86"/>
      <c r="DCS15" s="106" t="s">
        <v>118</v>
      </c>
      <c r="DCT15" s="107"/>
      <c r="DCU15" s="86"/>
      <c r="DCV15" s="107"/>
      <c r="DCW15" s="107"/>
      <c r="DCX15" s="108"/>
      <c r="DCY15" s="108"/>
      <c r="DCZ15" s="108"/>
      <c r="DDA15" s="107" t="s">
        <v>794</v>
      </c>
      <c r="DDF15" s="86"/>
      <c r="DDG15" s="106" t="s">
        <v>118</v>
      </c>
      <c r="DDH15" s="107"/>
      <c r="DDI15" s="86"/>
      <c r="DDJ15" s="107"/>
      <c r="DDK15" s="107"/>
      <c r="DDL15" s="108"/>
      <c r="DDM15" s="108"/>
      <c r="DDN15" s="108"/>
      <c r="DDO15" s="107" t="s">
        <v>793</v>
      </c>
      <c r="DDT15" s="86"/>
      <c r="DDU15" s="106" t="s">
        <v>118</v>
      </c>
      <c r="DDV15" s="107"/>
      <c r="DDW15" s="86"/>
      <c r="DDX15" s="107"/>
      <c r="DDY15" s="107"/>
      <c r="DDZ15" s="108"/>
      <c r="DEA15" s="108"/>
      <c r="DEB15" s="108"/>
      <c r="DEC15" s="107" t="s">
        <v>798</v>
      </c>
      <c r="DEH15" s="86"/>
      <c r="DEI15" s="106" t="s">
        <v>118</v>
      </c>
      <c r="DEJ15" s="107"/>
      <c r="DEK15" s="86"/>
      <c r="DEL15" s="107"/>
      <c r="DEM15" s="107"/>
      <c r="DEN15" s="108"/>
      <c r="DEO15" s="108"/>
      <c r="DEP15" s="108"/>
      <c r="DEQ15" s="107" t="s">
        <v>793</v>
      </c>
      <c r="DEV15" s="86"/>
      <c r="DEW15" s="106" t="s">
        <v>118</v>
      </c>
      <c r="DEX15" s="107"/>
      <c r="DEY15" s="86"/>
      <c r="DEZ15" s="107"/>
      <c r="DFA15" s="107"/>
      <c r="DFB15" s="108"/>
      <c r="DFC15" s="108"/>
      <c r="DFD15" s="108"/>
      <c r="DFE15" s="107" t="e">
        <v>#N/A</v>
      </c>
      <c r="DFJ15" s="86"/>
      <c r="DFK15" s="106" t="s">
        <v>118</v>
      </c>
      <c r="DFL15" s="107"/>
      <c r="DFM15" s="86"/>
      <c r="DFN15" s="107"/>
      <c r="DFO15" s="107"/>
      <c r="DFP15" s="108"/>
      <c r="DFQ15" s="108"/>
      <c r="DFR15" s="108"/>
      <c r="DFS15" s="107" t="s">
        <v>793</v>
      </c>
      <c r="DFX15" s="86"/>
      <c r="DFY15" s="106" t="s">
        <v>118</v>
      </c>
      <c r="DFZ15" s="107"/>
      <c r="DGA15" s="86"/>
      <c r="DGB15" s="107"/>
      <c r="DGC15" s="107"/>
      <c r="DGD15" s="108"/>
      <c r="DGE15" s="108"/>
      <c r="DGF15" s="108"/>
      <c r="DGG15" s="107" t="s">
        <v>798</v>
      </c>
      <c r="DGL15" s="86"/>
      <c r="DGM15" s="106" t="s">
        <v>118</v>
      </c>
      <c r="DGN15" s="107"/>
      <c r="DGO15" s="86"/>
      <c r="DGP15" s="107"/>
      <c r="DGQ15" s="107"/>
      <c r="DGR15" s="108"/>
      <c r="DGS15" s="108"/>
      <c r="DGT15" s="108"/>
      <c r="DGU15" s="107" t="s">
        <v>793</v>
      </c>
      <c r="DGZ15" s="86"/>
      <c r="DHA15" s="106" t="s">
        <v>118</v>
      </c>
      <c r="DHB15" s="107"/>
      <c r="DHC15" s="86"/>
      <c r="DHD15" s="107"/>
      <c r="DHE15" s="107"/>
      <c r="DHF15" s="108"/>
      <c r="DHG15" s="108"/>
      <c r="DHH15" s="108"/>
      <c r="DHI15" s="107" t="s">
        <v>794</v>
      </c>
      <c r="DHN15" s="86"/>
      <c r="DHO15" s="106" t="s">
        <v>118</v>
      </c>
      <c r="DHP15" s="107"/>
      <c r="DHQ15" s="86"/>
      <c r="DHR15" s="107"/>
      <c r="DHS15" s="107"/>
      <c r="DHT15" s="108"/>
      <c r="DHU15" s="108"/>
      <c r="DHV15" s="108"/>
      <c r="DHW15" s="107" t="s">
        <v>794</v>
      </c>
      <c r="DIB15" s="86"/>
      <c r="DIC15" s="106" t="s">
        <v>118</v>
      </c>
      <c r="DID15" s="107"/>
      <c r="DIE15" s="86"/>
      <c r="DIF15" s="107"/>
      <c r="DIG15" s="107"/>
      <c r="DIH15" s="108"/>
      <c r="DII15" s="108"/>
      <c r="DIJ15" s="108"/>
      <c r="DIK15" s="107" t="s">
        <v>792</v>
      </c>
      <c r="DIP15" s="86"/>
      <c r="DIQ15" s="106" t="s">
        <v>118</v>
      </c>
      <c r="DIR15" s="107"/>
      <c r="DIS15" s="86"/>
      <c r="DIT15" s="107"/>
      <c r="DIU15" s="107"/>
      <c r="DIV15" s="108"/>
      <c r="DIW15" s="108"/>
      <c r="DIX15" s="108"/>
      <c r="DIY15" s="107" t="s">
        <v>798</v>
      </c>
      <c r="DJD15" s="86"/>
      <c r="DJE15" s="106" t="s">
        <v>118</v>
      </c>
      <c r="DJF15" s="107"/>
      <c r="DJG15" s="86"/>
      <c r="DJH15" s="107"/>
      <c r="DJI15" s="107"/>
      <c r="DJJ15" s="108"/>
      <c r="DJK15" s="108"/>
      <c r="DJL15" s="108"/>
      <c r="DJM15" s="107" t="s">
        <v>792</v>
      </c>
      <c r="DJR15" s="86"/>
      <c r="DJS15" s="106" t="s">
        <v>118</v>
      </c>
      <c r="DJT15" s="107"/>
      <c r="DJU15" s="86"/>
      <c r="DJV15" s="107"/>
      <c r="DJW15" s="107"/>
      <c r="DJX15" s="108"/>
      <c r="DJY15" s="108"/>
      <c r="DJZ15" s="108"/>
      <c r="DKA15" s="107" t="s">
        <v>798</v>
      </c>
      <c r="DKF15" s="86"/>
      <c r="DKG15" s="106" t="s">
        <v>118</v>
      </c>
      <c r="DKH15" s="107"/>
      <c r="DKI15" s="86"/>
      <c r="DKJ15" s="107"/>
      <c r="DKK15" s="107"/>
      <c r="DKL15" s="108"/>
      <c r="DKM15" s="108"/>
      <c r="DKN15" s="108"/>
      <c r="DKO15" s="107" t="s">
        <v>798</v>
      </c>
      <c r="DKT15" s="86"/>
      <c r="DKU15" s="106" t="s">
        <v>118</v>
      </c>
      <c r="DKV15" s="107"/>
      <c r="DKW15" s="86"/>
      <c r="DKX15" s="107"/>
      <c r="DKY15" s="107"/>
      <c r="DKZ15" s="108"/>
      <c r="DLA15" s="108"/>
      <c r="DLB15" s="108"/>
      <c r="DLC15" s="107" t="s">
        <v>798</v>
      </c>
      <c r="DLH15" s="86"/>
      <c r="DLI15" s="106" t="s">
        <v>118</v>
      </c>
      <c r="DLJ15" s="107"/>
      <c r="DLK15" s="86"/>
      <c r="DLL15" s="107"/>
      <c r="DLM15" s="107"/>
      <c r="DLN15" s="108"/>
      <c r="DLO15" s="108"/>
      <c r="DLP15" s="108"/>
      <c r="DLQ15" s="107" t="s">
        <v>798</v>
      </c>
      <c r="DLV15" s="86"/>
      <c r="DLW15" s="106" t="s">
        <v>118</v>
      </c>
      <c r="DLX15" s="107"/>
      <c r="DLY15" s="86"/>
      <c r="DLZ15" s="107"/>
      <c r="DMA15" s="107"/>
      <c r="DMB15" s="108"/>
      <c r="DMC15" s="108"/>
      <c r="DMD15" s="108"/>
      <c r="DME15" s="107" t="s">
        <v>798</v>
      </c>
      <c r="DMJ15" s="86"/>
      <c r="DMK15" s="106" t="s">
        <v>118</v>
      </c>
      <c r="DML15" s="107"/>
      <c r="DMM15" s="86"/>
      <c r="DMN15" s="107"/>
      <c r="DMO15" s="107"/>
      <c r="DMP15" s="108"/>
      <c r="DMQ15" s="108"/>
      <c r="DMR15" s="108"/>
      <c r="DMS15" s="107" t="s">
        <v>798</v>
      </c>
      <c r="DMX15" s="86"/>
      <c r="DMY15" s="106" t="s">
        <v>118</v>
      </c>
      <c r="DMZ15" s="107"/>
      <c r="DNA15" s="86"/>
      <c r="DNB15" s="107"/>
      <c r="DNC15" s="107"/>
      <c r="DND15" s="108"/>
      <c r="DNE15" s="108"/>
      <c r="DNF15" s="108"/>
      <c r="DNG15" s="107" t="s">
        <v>798</v>
      </c>
      <c r="DNL15" s="86"/>
      <c r="DNM15" s="106" t="s">
        <v>118</v>
      </c>
      <c r="DNN15" s="107"/>
      <c r="DNO15" s="86"/>
      <c r="DNP15" s="107"/>
      <c r="DNQ15" s="107"/>
      <c r="DNR15" s="108"/>
      <c r="DNS15" s="108"/>
      <c r="DNT15" s="108"/>
      <c r="DNU15" s="107" t="s">
        <v>798</v>
      </c>
      <c r="DNZ15" s="86"/>
      <c r="DOA15" s="106" t="s">
        <v>118</v>
      </c>
      <c r="DOB15" s="107"/>
      <c r="DOC15" s="86"/>
      <c r="DOD15" s="107"/>
      <c r="DOE15" s="107"/>
      <c r="DOF15" s="108"/>
      <c r="DOG15" s="108"/>
      <c r="DOH15" s="108"/>
      <c r="DOI15" s="107" t="s">
        <v>798</v>
      </c>
      <c r="DON15" s="86"/>
      <c r="DOO15" s="106" t="s">
        <v>118</v>
      </c>
      <c r="DOP15" s="107"/>
      <c r="DOQ15" s="86"/>
      <c r="DOR15" s="107"/>
      <c r="DOS15" s="107"/>
      <c r="DOT15" s="108"/>
      <c r="DOU15" s="108"/>
      <c r="DOV15" s="108"/>
      <c r="DOW15" s="107" t="s">
        <v>798</v>
      </c>
      <c r="DPB15" s="86"/>
      <c r="DPC15" s="106" t="s">
        <v>118</v>
      </c>
      <c r="DPD15" s="107"/>
      <c r="DPE15" s="86"/>
      <c r="DPF15" s="107"/>
      <c r="DPG15" s="107"/>
      <c r="DPH15" s="108"/>
      <c r="DPI15" s="108"/>
      <c r="DPJ15" s="108"/>
      <c r="DPK15" s="107" t="s">
        <v>798</v>
      </c>
      <c r="DPP15" s="86"/>
      <c r="DPQ15" s="106" t="s">
        <v>118</v>
      </c>
      <c r="DPR15" s="107"/>
      <c r="DPS15" s="86"/>
      <c r="DPT15" s="107"/>
      <c r="DPU15" s="107"/>
      <c r="DPV15" s="108"/>
      <c r="DPW15" s="108"/>
      <c r="DPX15" s="108"/>
      <c r="DPY15" s="107" t="e">
        <v>#N/A</v>
      </c>
      <c r="DQD15" s="86"/>
      <c r="DQE15" s="106" t="s">
        <v>118</v>
      </c>
      <c r="DQF15" s="107"/>
      <c r="DQG15" s="86"/>
      <c r="DQH15" s="107"/>
      <c r="DQI15" s="107"/>
      <c r="DQJ15" s="108"/>
      <c r="DQK15" s="108"/>
      <c r="DQL15" s="108"/>
      <c r="DQM15" s="107" t="s">
        <v>798</v>
      </c>
      <c r="DQR15" s="86"/>
      <c r="DQS15" s="106" t="s">
        <v>118</v>
      </c>
      <c r="DQT15" s="107"/>
      <c r="DQU15" s="86"/>
      <c r="DQV15" s="107"/>
      <c r="DQW15" s="107"/>
      <c r="DQX15" s="108"/>
      <c r="DQY15" s="108"/>
      <c r="DQZ15" s="108"/>
      <c r="DRA15" s="107" t="s">
        <v>792</v>
      </c>
      <c r="DRF15" s="86"/>
      <c r="DRG15" s="106" t="s">
        <v>118</v>
      </c>
      <c r="DRH15" s="107"/>
      <c r="DRI15" s="86"/>
      <c r="DRJ15" s="107"/>
      <c r="DRK15" s="107"/>
      <c r="DRL15" s="108"/>
      <c r="DRM15" s="108"/>
      <c r="DRN15" s="108"/>
      <c r="DRO15" s="107" t="e">
        <v>#N/A</v>
      </c>
      <c r="DRT15" s="86"/>
      <c r="DRU15" s="106" t="s">
        <v>118</v>
      </c>
      <c r="DRV15" s="107"/>
      <c r="DRW15" s="86"/>
      <c r="DRX15" s="107"/>
      <c r="DRY15" s="107"/>
      <c r="DRZ15" s="108"/>
      <c r="DSA15" s="108"/>
      <c r="DSB15" s="108"/>
      <c r="DSC15" s="107" t="s">
        <v>798</v>
      </c>
      <c r="DSH15" s="86"/>
      <c r="DSI15" s="106" t="s">
        <v>118</v>
      </c>
      <c r="DSJ15" s="107"/>
      <c r="DSK15" s="86"/>
      <c r="DSL15" s="107"/>
      <c r="DSM15" s="107"/>
      <c r="DSN15" s="108"/>
      <c r="DSO15" s="108"/>
      <c r="DSP15" s="108"/>
      <c r="DSQ15" s="107" t="e">
        <v>#N/A</v>
      </c>
      <c r="DSV15" s="86"/>
      <c r="DSW15" s="106" t="s">
        <v>118</v>
      </c>
      <c r="DSX15" s="107"/>
      <c r="DSY15" s="86"/>
      <c r="DSZ15" s="107"/>
      <c r="DTA15" s="107"/>
      <c r="DTB15" s="108"/>
      <c r="DTC15" s="108"/>
      <c r="DTD15" s="108"/>
      <c r="DTE15" s="107" t="s">
        <v>798</v>
      </c>
      <c r="DTJ15" s="86"/>
      <c r="DTK15" s="106" t="s">
        <v>118</v>
      </c>
      <c r="DTL15" s="107"/>
      <c r="DTM15" s="86"/>
      <c r="DTN15" s="107"/>
      <c r="DTO15" s="107"/>
      <c r="DTP15" s="108"/>
      <c r="DTQ15" s="108"/>
      <c r="DTR15" s="108"/>
      <c r="DTS15" s="107" t="s">
        <v>796</v>
      </c>
      <c r="DTX15" s="86"/>
      <c r="DTY15" s="106" t="s">
        <v>118</v>
      </c>
      <c r="DTZ15" s="107"/>
      <c r="DUA15" s="86"/>
      <c r="DUB15" s="107"/>
      <c r="DUC15" s="107"/>
      <c r="DUD15" s="108"/>
      <c r="DUE15" s="108"/>
      <c r="DUF15" s="108"/>
      <c r="DUG15" s="107" t="s">
        <v>794</v>
      </c>
      <c r="DUL15" s="86"/>
      <c r="DUM15" s="106" t="s">
        <v>118</v>
      </c>
      <c r="DUN15" s="107"/>
      <c r="DUO15" s="86"/>
      <c r="DUP15" s="107"/>
      <c r="DUQ15" s="107"/>
      <c r="DUR15" s="108"/>
      <c r="DUS15" s="108"/>
      <c r="DUT15" s="108"/>
      <c r="DUU15" s="107" t="s">
        <v>796</v>
      </c>
      <c r="DUZ15" s="86"/>
      <c r="DVA15" s="106" t="s">
        <v>118</v>
      </c>
      <c r="DVB15" s="107"/>
      <c r="DVC15" s="86"/>
      <c r="DVD15" s="107"/>
      <c r="DVE15" s="107"/>
      <c r="DVF15" s="108"/>
      <c r="DVG15" s="108"/>
      <c r="DVH15" s="108"/>
      <c r="DVI15" s="107" t="s">
        <v>798</v>
      </c>
      <c r="DVN15" s="86"/>
      <c r="DVO15" s="106" t="s">
        <v>118</v>
      </c>
      <c r="DVP15" s="107"/>
      <c r="DVQ15" s="86"/>
      <c r="DVR15" s="107"/>
      <c r="DVS15" s="107"/>
      <c r="DVT15" s="108"/>
      <c r="DVU15" s="108"/>
      <c r="DVV15" s="108"/>
      <c r="DVW15" s="107" t="s">
        <v>796</v>
      </c>
      <c r="DWB15" s="86"/>
      <c r="DWC15" s="106" t="s">
        <v>118</v>
      </c>
      <c r="DWD15" s="107"/>
      <c r="DWE15" s="86"/>
      <c r="DWF15" s="107"/>
      <c r="DWG15" s="107"/>
      <c r="DWH15" s="108"/>
      <c r="DWI15" s="108"/>
      <c r="DWJ15" s="108"/>
      <c r="DWK15" s="107" t="s">
        <v>796</v>
      </c>
      <c r="DWP15" s="86"/>
      <c r="DWQ15" s="106" t="s">
        <v>118</v>
      </c>
      <c r="DWR15" s="107"/>
      <c r="DWS15" s="86"/>
      <c r="DWT15" s="107"/>
      <c r="DWU15" s="107"/>
      <c r="DWV15" s="108"/>
      <c r="DWW15" s="108"/>
      <c r="DWX15" s="108"/>
      <c r="DWY15" s="107" t="s">
        <v>794</v>
      </c>
      <c r="DXD15" s="86"/>
      <c r="DXE15" s="106" t="s">
        <v>118</v>
      </c>
      <c r="DXF15" s="107"/>
      <c r="DXG15" s="86"/>
      <c r="DXH15" s="107"/>
      <c r="DXI15" s="107"/>
      <c r="DXJ15" s="108"/>
      <c r="DXK15" s="108"/>
      <c r="DXL15" s="108"/>
      <c r="DXM15" s="107" t="s">
        <v>793</v>
      </c>
      <c r="DXR15" s="86"/>
      <c r="DXS15" s="106" t="s">
        <v>118</v>
      </c>
      <c r="DXT15" s="107"/>
      <c r="DXU15" s="86"/>
      <c r="DXV15" s="107"/>
      <c r="DXW15" s="107"/>
      <c r="DXX15" s="108"/>
      <c r="DXY15" s="108"/>
      <c r="DXZ15" s="108"/>
      <c r="DYA15" s="107" t="s">
        <v>792</v>
      </c>
      <c r="DYF15" s="86"/>
      <c r="DYG15" s="106" t="s">
        <v>118</v>
      </c>
      <c r="DYH15" s="107"/>
      <c r="DYI15" s="86"/>
      <c r="DYJ15" s="107"/>
      <c r="DYK15" s="107"/>
      <c r="DYL15" s="108"/>
      <c r="DYM15" s="108"/>
      <c r="DYN15" s="108"/>
      <c r="DYO15" s="107" t="s">
        <v>793</v>
      </c>
      <c r="DYT15" s="86"/>
      <c r="DYU15" s="106" t="s">
        <v>118</v>
      </c>
      <c r="DYV15" s="107"/>
      <c r="DYW15" s="86"/>
      <c r="DYX15" s="107"/>
      <c r="DYY15" s="107"/>
      <c r="DYZ15" s="108"/>
      <c r="DZA15" s="108"/>
      <c r="DZB15" s="108"/>
      <c r="DZC15" s="107" t="s">
        <v>793</v>
      </c>
      <c r="DZH15" s="86"/>
      <c r="DZI15" s="106" t="s">
        <v>118</v>
      </c>
      <c r="DZJ15" s="107"/>
      <c r="DZK15" s="86"/>
      <c r="DZL15" s="107"/>
      <c r="DZM15" s="107"/>
      <c r="DZN15" s="108"/>
      <c r="DZO15" s="108"/>
      <c r="DZP15" s="108"/>
      <c r="DZQ15" s="107" t="s">
        <v>798</v>
      </c>
      <c r="DZV15" s="86"/>
      <c r="DZW15" s="106" t="s">
        <v>118</v>
      </c>
      <c r="DZX15" s="107"/>
      <c r="DZY15" s="86"/>
      <c r="DZZ15" s="107"/>
      <c r="EAA15" s="107"/>
      <c r="EAB15" s="108"/>
      <c r="EAC15" s="108"/>
      <c r="EAD15" s="108"/>
      <c r="EAE15" s="107" t="s">
        <v>792</v>
      </c>
      <c r="EAJ15" s="86"/>
      <c r="EAK15" s="106" t="s">
        <v>118</v>
      </c>
      <c r="EAL15" s="107"/>
      <c r="EAM15" s="86"/>
      <c r="EAN15" s="107"/>
      <c r="EAO15" s="107"/>
      <c r="EAP15" s="108"/>
      <c r="EAQ15" s="108"/>
      <c r="EAR15" s="108"/>
      <c r="EAS15" s="107" t="s">
        <v>798</v>
      </c>
      <c r="EAX15" s="86"/>
      <c r="EAY15" s="106" t="s">
        <v>118</v>
      </c>
      <c r="EAZ15" s="107"/>
      <c r="EBA15" s="86"/>
      <c r="EBB15" s="107"/>
      <c r="EBC15" s="107"/>
      <c r="EBD15" s="108"/>
      <c r="EBE15" s="108"/>
      <c r="EBF15" s="108"/>
      <c r="EBG15" s="107" t="s">
        <v>793</v>
      </c>
      <c r="EBL15" s="86"/>
      <c r="EBM15" s="106" t="s">
        <v>118</v>
      </c>
      <c r="EBN15" s="107"/>
      <c r="EBO15" s="86"/>
      <c r="EBP15" s="107"/>
      <c r="EBQ15" s="107"/>
      <c r="EBR15" s="108"/>
      <c r="EBS15" s="108"/>
      <c r="EBT15" s="108"/>
      <c r="EBU15" s="107" t="s">
        <v>798</v>
      </c>
      <c r="EBZ15" s="86"/>
      <c r="ECA15" s="106" t="s">
        <v>118</v>
      </c>
      <c r="ECB15" s="107"/>
      <c r="ECC15" s="86"/>
      <c r="ECD15" s="107"/>
      <c r="ECE15" s="107"/>
      <c r="ECF15" s="108"/>
      <c r="ECG15" s="108"/>
      <c r="ECH15" s="108"/>
      <c r="ECI15" s="107" t="s">
        <v>798</v>
      </c>
      <c r="ECN15" s="86"/>
      <c r="ECO15" s="106" t="s">
        <v>118</v>
      </c>
      <c r="ECP15" s="107"/>
      <c r="ECQ15" s="86"/>
      <c r="ECR15" s="107"/>
      <c r="ECS15" s="107"/>
      <c r="ECT15" s="108"/>
      <c r="ECU15" s="108"/>
      <c r="ECV15" s="108"/>
      <c r="ECW15" s="107" t="s">
        <v>792</v>
      </c>
      <c r="EDB15" s="86"/>
      <c r="EDC15" s="106" t="s">
        <v>118</v>
      </c>
      <c r="EDD15" s="107"/>
      <c r="EDE15" s="86"/>
      <c r="EDF15" s="107"/>
      <c r="EDG15" s="107"/>
      <c r="EDH15" s="108"/>
      <c r="EDI15" s="108"/>
      <c r="EDJ15" s="108"/>
      <c r="EDK15" s="107" t="s">
        <v>794</v>
      </c>
      <c r="EDP15" s="86"/>
      <c r="EDQ15" s="106" t="s">
        <v>118</v>
      </c>
      <c r="EDR15" s="107"/>
      <c r="EDS15" s="86"/>
      <c r="EDT15" s="107"/>
      <c r="EDU15" s="107"/>
      <c r="EDV15" s="108"/>
      <c r="EDW15" s="108"/>
      <c r="EDX15" s="108"/>
      <c r="EDY15" s="107" t="s">
        <v>792</v>
      </c>
      <c r="EED15" s="86"/>
      <c r="EEE15" s="106" t="s">
        <v>118</v>
      </c>
      <c r="EEF15" s="107"/>
      <c r="EEG15" s="86"/>
      <c r="EEH15" s="107"/>
      <c r="EEI15" s="107"/>
      <c r="EEJ15" s="108"/>
      <c r="EEK15" s="108"/>
      <c r="EEL15" s="108"/>
      <c r="EEM15" s="107" t="s">
        <v>793</v>
      </c>
      <c r="EER15" s="86"/>
      <c r="EES15" s="106" t="s">
        <v>118</v>
      </c>
      <c r="EET15" s="107"/>
      <c r="EEU15" s="86"/>
      <c r="EEV15" s="107"/>
      <c r="EEW15" s="107"/>
      <c r="EEX15" s="108"/>
      <c r="EEY15" s="108"/>
      <c r="EEZ15" s="108"/>
      <c r="EFA15" s="107" t="s">
        <v>793</v>
      </c>
      <c r="EFF15" s="86"/>
      <c r="EFG15" s="106" t="s">
        <v>118</v>
      </c>
      <c r="EFH15" s="107"/>
      <c r="EFI15" s="86"/>
      <c r="EFJ15" s="107"/>
      <c r="EFK15" s="107"/>
      <c r="EFL15" s="108"/>
      <c r="EFM15" s="108"/>
      <c r="EFN15" s="108"/>
      <c r="EFO15" s="107" t="s">
        <v>792</v>
      </c>
      <c r="EFT15" s="86"/>
      <c r="EFU15" s="106" t="s">
        <v>118</v>
      </c>
      <c r="EFV15" s="107"/>
      <c r="EFW15" s="86"/>
      <c r="EFX15" s="107"/>
      <c r="EFY15" s="107"/>
      <c r="EFZ15" s="108"/>
      <c r="EGA15" s="108"/>
      <c r="EGB15" s="108"/>
      <c r="EGC15" s="107" t="s">
        <v>793</v>
      </c>
      <c r="EGH15" s="86"/>
      <c r="EGI15" s="106" t="s">
        <v>118</v>
      </c>
      <c r="EGJ15" s="107"/>
      <c r="EGK15" s="86"/>
      <c r="EGL15" s="107"/>
      <c r="EGM15" s="107"/>
      <c r="EGN15" s="108"/>
      <c r="EGO15" s="108"/>
      <c r="EGP15" s="108"/>
      <c r="EGQ15" s="107" t="s">
        <v>793</v>
      </c>
      <c r="EGV15" s="86"/>
      <c r="EGW15" s="106" t="s">
        <v>118</v>
      </c>
      <c r="EGX15" s="107"/>
      <c r="EGY15" s="86"/>
      <c r="EGZ15" s="107"/>
      <c r="EHA15" s="107"/>
      <c r="EHB15" s="108"/>
      <c r="EHC15" s="108"/>
      <c r="EHD15" s="108"/>
      <c r="EHE15" s="107" t="s">
        <v>793</v>
      </c>
      <c r="EHJ15" s="86"/>
      <c r="EHK15" s="106" t="s">
        <v>118</v>
      </c>
      <c r="EHL15" s="107"/>
      <c r="EHM15" s="86"/>
      <c r="EHN15" s="107"/>
      <c r="EHO15" s="107"/>
      <c r="EHP15" s="108"/>
      <c r="EHQ15" s="108"/>
      <c r="EHR15" s="108"/>
      <c r="EHS15" s="107" t="s">
        <v>792</v>
      </c>
      <c r="EHX15" s="86"/>
      <c r="EHY15" s="106" t="s">
        <v>118</v>
      </c>
      <c r="EHZ15" s="107"/>
      <c r="EIA15" s="86"/>
      <c r="EIB15" s="107"/>
      <c r="EIC15" s="107"/>
      <c r="EID15" s="108"/>
      <c r="EIE15" s="108"/>
      <c r="EIF15" s="108"/>
      <c r="EIG15" s="107" t="e">
        <v>#N/A</v>
      </c>
      <c r="EIL15" s="86"/>
      <c r="EIM15" s="106" t="s">
        <v>118</v>
      </c>
      <c r="EIN15" s="107"/>
      <c r="EIO15" s="86"/>
      <c r="EIP15" s="107"/>
      <c r="EIQ15" s="107"/>
      <c r="EIR15" s="108"/>
      <c r="EIS15" s="108"/>
      <c r="EIT15" s="108"/>
      <c r="EIU15" s="107" t="s">
        <v>792</v>
      </c>
      <c r="EIZ15" s="86"/>
      <c r="EJA15" s="106" t="s">
        <v>118</v>
      </c>
      <c r="EJB15" s="107"/>
      <c r="EJC15" s="86"/>
      <c r="EJD15" s="107"/>
      <c r="EJE15" s="107"/>
      <c r="EJF15" s="108"/>
      <c r="EJG15" s="108"/>
      <c r="EJH15" s="108"/>
      <c r="EJI15" s="107" t="s">
        <v>793</v>
      </c>
      <c r="EJN15" s="86"/>
      <c r="EJO15" s="106" t="s">
        <v>118</v>
      </c>
      <c r="EJP15" s="107"/>
      <c r="EJQ15" s="86"/>
      <c r="EJR15" s="107"/>
      <c r="EJS15" s="107"/>
      <c r="EJT15" s="108"/>
      <c r="EJU15" s="108"/>
      <c r="EJV15" s="108"/>
      <c r="EJW15" s="107" t="s">
        <v>796</v>
      </c>
      <c r="EKB15" s="86"/>
      <c r="EKC15" s="106" t="s">
        <v>118</v>
      </c>
      <c r="EKD15" s="107"/>
      <c r="EKE15" s="86"/>
      <c r="EKF15" s="107"/>
      <c r="EKG15" s="107"/>
      <c r="EKH15" s="108"/>
      <c r="EKI15" s="108"/>
      <c r="EKJ15" s="108"/>
      <c r="EKK15" s="107" t="s">
        <v>798</v>
      </c>
      <c r="EKP15" s="86"/>
      <c r="EKQ15" s="106" t="s">
        <v>118</v>
      </c>
      <c r="EKR15" s="107"/>
      <c r="EKS15" s="86"/>
      <c r="EKT15" s="107"/>
      <c r="EKU15" s="107"/>
      <c r="EKV15" s="108"/>
      <c r="EKW15" s="108"/>
      <c r="EKX15" s="108"/>
      <c r="EKY15" s="107" t="e">
        <v>#N/A</v>
      </c>
      <c r="ELD15" s="86"/>
      <c r="ELE15" s="106" t="s">
        <v>118</v>
      </c>
      <c r="ELF15" s="107"/>
      <c r="ELG15" s="86"/>
      <c r="ELH15" s="107"/>
      <c r="ELI15" s="107"/>
      <c r="ELJ15" s="108"/>
      <c r="ELK15" s="108"/>
      <c r="ELL15" s="108"/>
      <c r="ELM15" s="107" t="s">
        <v>792</v>
      </c>
      <c r="ELR15" s="86"/>
      <c r="ELS15" s="106" t="s">
        <v>118</v>
      </c>
      <c r="ELT15" s="107"/>
      <c r="ELU15" s="86"/>
      <c r="ELV15" s="107"/>
      <c r="ELW15" s="107"/>
      <c r="ELX15" s="108"/>
      <c r="ELY15" s="108"/>
      <c r="ELZ15" s="108"/>
      <c r="EMA15" s="107" t="s">
        <v>793</v>
      </c>
      <c r="EMF15" s="86"/>
      <c r="EMG15" s="106" t="s">
        <v>118</v>
      </c>
      <c r="EMH15" s="107"/>
      <c r="EMI15" s="86"/>
      <c r="EMJ15" s="107"/>
      <c r="EMK15" s="107"/>
      <c r="EML15" s="108"/>
      <c r="EMM15" s="108"/>
      <c r="EMN15" s="108"/>
      <c r="EMO15" s="107" t="s">
        <v>798</v>
      </c>
      <c r="EMT15" s="86"/>
      <c r="EMU15" s="106" t="s">
        <v>118</v>
      </c>
      <c r="EMV15" s="107"/>
      <c r="EMW15" s="86"/>
      <c r="EMX15" s="107"/>
      <c r="EMY15" s="107"/>
      <c r="EMZ15" s="108"/>
      <c r="ENA15" s="108"/>
      <c r="ENB15" s="108"/>
      <c r="ENC15" s="107" t="s">
        <v>794</v>
      </c>
      <c r="ENH15" s="86"/>
      <c r="ENI15" s="106" t="s">
        <v>118</v>
      </c>
      <c r="ENJ15" s="107"/>
      <c r="ENK15" s="86"/>
      <c r="ENL15" s="107"/>
      <c r="ENM15" s="107"/>
      <c r="ENN15" s="108"/>
      <c r="ENO15" s="108"/>
      <c r="ENP15" s="108"/>
      <c r="ENQ15" s="107" t="s">
        <v>793</v>
      </c>
      <c r="ENV15" s="86"/>
      <c r="ENW15" s="106" t="s">
        <v>118</v>
      </c>
      <c r="ENX15" s="107"/>
      <c r="ENY15" s="86"/>
      <c r="ENZ15" s="107"/>
      <c r="EOA15" s="107"/>
      <c r="EOB15" s="108"/>
      <c r="EOC15" s="108"/>
      <c r="EOD15" s="108"/>
      <c r="EOE15" s="107" t="s">
        <v>792</v>
      </c>
      <c r="EOJ15" s="86"/>
      <c r="EOK15" s="106" t="s">
        <v>118</v>
      </c>
      <c r="EOL15" s="107"/>
      <c r="EOM15" s="86"/>
      <c r="EON15" s="107"/>
      <c r="EOO15" s="107"/>
      <c r="EOP15" s="108"/>
      <c r="EOQ15" s="108"/>
      <c r="EOR15" s="108"/>
      <c r="EOS15" s="107" t="e">
        <v>#N/A</v>
      </c>
      <c r="EOX15" s="86"/>
      <c r="EOY15" s="106" t="s">
        <v>118</v>
      </c>
      <c r="EOZ15" s="107"/>
      <c r="EPA15" s="86"/>
      <c r="EPB15" s="107"/>
      <c r="EPC15" s="107"/>
      <c r="EPD15" s="108"/>
      <c r="EPE15" s="108"/>
      <c r="EPF15" s="108"/>
      <c r="EPG15" s="107" t="s">
        <v>792</v>
      </c>
      <c r="EPL15" s="86"/>
      <c r="EPM15" s="106" t="s">
        <v>118</v>
      </c>
      <c r="EPN15" s="107"/>
      <c r="EPO15" s="86"/>
      <c r="EPP15" s="107"/>
      <c r="EPQ15" s="107"/>
      <c r="EPR15" s="108"/>
      <c r="EPS15" s="108"/>
      <c r="EPT15" s="108"/>
      <c r="EPU15" s="107" t="s">
        <v>794</v>
      </c>
      <c r="EPZ15" s="86"/>
      <c r="EQA15" s="106" t="s">
        <v>118</v>
      </c>
      <c r="EQB15" s="107"/>
      <c r="EQC15" s="86"/>
      <c r="EQD15" s="107"/>
      <c r="EQE15" s="107"/>
      <c r="EQF15" s="108"/>
      <c r="EQG15" s="108"/>
      <c r="EQH15" s="108"/>
      <c r="EQI15" s="107" t="s">
        <v>796</v>
      </c>
      <c r="EQN15" s="86"/>
      <c r="EQO15" s="106" t="s">
        <v>118</v>
      </c>
      <c r="EQP15" s="107"/>
      <c r="EQQ15" s="86"/>
      <c r="EQR15" s="107"/>
      <c r="EQS15" s="107"/>
      <c r="EQT15" s="108"/>
      <c r="EQU15" s="108"/>
      <c r="EQV15" s="108"/>
      <c r="EQW15" s="107" t="e">
        <v>#N/A</v>
      </c>
      <c r="ERB15" s="86"/>
      <c r="ERC15" s="106" t="s">
        <v>118</v>
      </c>
      <c r="ERD15" s="107"/>
      <c r="ERE15" s="86"/>
      <c r="ERF15" s="107"/>
      <c r="ERG15" s="107"/>
      <c r="ERH15" s="108"/>
      <c r="ERI15" s="108"/>
      <c r="ERJ15" s="108"/>
      <c r="ERK15" s="107" t="s">
        <v>798</v>
      </c>
      <c r="ERP15" s="86"/>
      <c r="ERQ15" s="106" t="s">
        <v>118</v>
      </c>
      <c r="ERR15" s="107"/>
      <c r="ERS15" s="86"/>
      <c r="ERT15" s="107"/>
      <c r="ERU15" s="107"/>
      <c r="ERV15" s="108"/>
      <c r="ERW15" s="108"/>
      <c r="ERX15" s="108"/>
      <c r="ERY15" s="107" t="s">
        <v>798</v>
      </c>
      <c r="ESD15" s="86"/>
      <c r="ESE15" s="106" t="s">
        <v>118</v>
      </c>
      <c r="ESF15" s="107"/>
      <c r="ESG15" s="86"/>
      <c r="ESH15" s="107"/>
      <c r="ESI15" s="107"/>
      <c r="ESJ15" s="108"/>
      <c r="ESK15" s="108"/>
      <c r="ESL15" s="108"/>
      <c r="ESM15" s="107" t="s">
        <v>798</v>
      </c>
      <c r="ESR15" s="86"/>
      <c r="ESS15" s="106" t="s">
        <v>118</v>
      </c>
      <c r="EST15" s="107"/>
      <c r="ESU15" s="86"/>
      <c r="ESV15" s="107"/>
      <c r="ESW15" s="107"/>
      <c r="ESX15" s="108"/>
      <c r="ESY15" s="108"/>
      <c r="ESZ15" s="108"/>
      <c r="ETA15" s="107" t="s">
        <v>792</v>
      </c>
      <c r="ETF15" s="86"/>
      <c r="ETG15" s="106" t="s">
        <v>118</v>
      </c>
      <c r="ETH15" s="107"/>
      <c r="ETI15" s="86"/>
      <c r="ETJ15" s="107"/>
      <c r="ETK15" s="107"/>
      <c r="ETL15" s="108"/>
      <c r="ETM15" s="108"/>
      <c r="ETN15" s="108"/>
      <c r="ETO15" s="107" t="e">
        <v>#N/A</v>
      </c>
      <c r="ETT15" s="86"/>
      <c r="ETU15" s="106" t="s">
        <v>118</v>
      </c>
      <c r="ETV15" s="107"/>
      <c r="ETW15" s="86"/>
      <c r="ETX15" s="107"/>
      <c r="ETY15" s="107"/>
      <c r="ETZ15" s="108"/>
      <c r="EUA15" s="108"/>
      <c r="EUB15" s="108"/>
      <c r="EUC15" s="107" t="s">
        <v>798</v>
      </c>
      <c r="EUH15" s="86"/>
      <c r="EUI15" s="106" t="s">
        <v>118</v>
      </c>
      <c r="EUJ15" s="107"/>
      <c r="EUK15" s="86"/>
      <c r="EUL15" s="107"/>
      <c r="EUM15" s="107"/>
      <c r="EUN15" s="108"/>
      <c r="EUO15" s="108"/>
      <c r="EUP15" s="108"/>
      <c r="EUQ15" s="107" t="s">
        <v>798</v>
      </c>
      <c r="EUV15" s="86"/>
      <c r="EUW15" s="106" t="s">
        <v>118</v>
      </c>
      <c r="EUX15" s="107"/>
      <c r="EUY15" s="86"/>
      <c r="EUZ15" s="107"/>
      <c r="EVA15" s="107"/>
      <c r="EVB15" s="108"/>
      <c r="EVC15" s="108"/>
      <c r="EVD15" s="108"/>
      <c r="EVE15" s="107" t="s">
        <v>798</v>
      </c>
      <c r="EVJ15" s="86"/>
      <c r="EVK15" s="106" t="s">
        <v>118</v>
      </c>
      <c r="EVL15" s="107"/>
      <c r="EVM15" s="86"/>
      <c r="EVN15" s="107"/>
      <c r="EVO15" s="107"/>
      <c r="EVP15" s="108"/>
      <c r="EVQ15" s="108"/>
      <c r="EVR15" s="108"/>
      <c r="EVS15" s="107" t="e">
        <v>#N/A</v>
      </c>
      <c r="EVX15" s="86"/>
      <c r="EVY15" s="106" t="s">
        <v>118</v>
      </c>
      <c r="EVZ15" s="107"/>
      <c r="EWA15" s="86"/>
      <c r="EWB15" s="107"/>
      <c r="EWC15" s="107"/>
      <c r="EWD15" s="108"/>
      <c r="EWE15" s="108"/>
      <c r="EWF15" s="108"/>
      <c r="EWG15" s="107" t="s">
        <v>798</v>
      </c>
      <c r="EWL15" s="86"/>
      <c r="EWM15" s="106" t="s">
        <v>118</v>
      </c>
      <c r="EWN15" s="107"/>
      <c r="EWO15" s="86"/>
      <c r="EWP15" s="107"/>
      <c r="EWQ15" s="107"/>
      <c r="EWR15" s="108"/>
      <c r="EWS15" s="108"/>
      <c r="EWT15" s="108"/>
      <c r="EWU15" s="107" t="e">
        <v>#N/A</v>
      </c>
      <c r="EWZ15" s="86"/>
      <c r="EXA15" s="106" t="s">
        <v>118</v>
      </c>
      <c r="EXB15" s="107"/>
      <c r="EXC15" s="86"/>
      <c r="EXD15" s="107"/>
      <c r="EXE15" s="107"/>
      <c r="EXF15" s="108"/>
      <c r="EXG15" s="108"/>
      <c r="EXH15" s="108"/>
      <c r="EXI15" s="107" t="s">
        <v>796</v>
      </c>
      <c r="EXN15" s="86"/>
      <c r="EXO15" s="106" t="s">
        <v>118</v>
      </c>
      <c r="EXP15" s="107"/>
      <c r="EXQ15" s="86"/>
      <c r="EXR15" s="107"/>
      <c r="EXS15" s="107"/>
      <c r="EXT15" s="108"/>
      <c r="EXU15" s="108"/>
      <c r="EXV15" s="108"/>
      <c r="EXW15" s="107" t="s">
        <v>798</v>
      </c>
      <c r="EYB15" s="86"/>
      <c r="EYC15" s="106" t="s">
        <v>118</v>
      </c>
      <c r="EYD15" s="107"/>
      <c r="EYE15" s="86"/>
      <c r="EYF15" s="107"/>
      <c r="EYG15" s="107"/>
      <c r="EYH15" s="108"/>
      <c r="EYI15" s="108"/>
      <c r="EYJ15" s="108"/>
      <c r="EYK15" s="107" t="s">
        <v>794</v>
      </c>
      <c r="EYP15" s="86"/>
      <c r="EYQ15" s="106" t="s">
        <v>118</v>
      </c>
      <c r="EYR15" s="107"/>
      <c r="EYS15" s="86"/>
      <c r="EYT15" s="107"/>
      <c r="EYU15" s="107"/>
      <c r="EYV15" s="108"/>
      <c r="EYW15" s="108"/>
      <c r="EYX15" s="108"/>
      <c r="EYY15" s="107" t="s">
        <v>796</v>
      </c>
      <c r="EZD15" s="86"/>
      <c r="EZE15" s="106" t="s">
        <v>118</v>
      </c>
      <c r="EZF15" s="107"/>
      <c r="EZG15" s="86"/>
      <c r="EZH15" s="107"/>
      <c r="EZI15" s="107"/>
      <c r="EZJ15" s="108"/>
      <c r="EZK15" s="108"/>
      <c r="EZL15" s="108"/>
      <c r="EZM15" s="107" t="s">
        <v>792</v>
      </c>
      <c r="EZR15" s="86"/>
      <c r="EZS15" s="106" t="s">
        <v>118</v>
      </c>
      <c r="EZT15" s="107"/>
      <c r="EZU15" s="86"/>
      <c r="EZV15" s="107"/>
      <c r="EZW15" s="107"/>
      <c r="EZX15" s="108"/>
      <c r="EZY15" s="108"/>
      <c r="EZZ15" s="108"/>
      <c r="FAA15" s="107" t="s">
        <v>796</v>
      </c>
      <c r="FAF15" s="86"/>
      <c r="FAG15" s="106" t="s">
        <v>118</v>
      </c>
      <c r="FAH15" s="107"/>
      <c r="FAI15" s="86"/>
      <c r="FAJ15" s="107"/>
      <c r="FAK15" s="107"/>
      <c r="FAL15" s="108"/>
      <c r="FAM15" s="108"/>
      <c r="FAN15" s="108"/>
      <c r="FAO15" s="107" t="e">
        <v>#N/A</v>
      </c>
      <c r="FAT15" s="86"/>
      <c r="FAU15" s="106" t="s">
        <v>118</v>
      </c>
      <c r="FAV15" s="107"/>
      <c r="FAW15" s="86"/>
      <c r="FAX15" s="107"/>
      <c r="FAY15" s="107"/>
      <c r="FAZ15" s="108"/>
      <c r="FBA15" s="108"/>
      <c r="FBB15" s="108"/>
      <c r="FBC15" s="107" t="s">
        <v>792</v>
      </c>
      <c r="FBH15" s="86"/>
      <c r="FBI15" s="106" t="s">
        <v>118</v>
      </c>
      <c r="FBJ15" s="107"/>
      <c r="FBK15" s="86"/>
      <c r="FBL15" s="107"/>
      <c r="FBM15" s="107"/>
      <c r="FBN15" s="108"/>
      <c r="FBO15" s="108"/>
      <c r="FBP15" s="108"/>
      <c r="FBQ15" s="107" t="s">
        <v>798</v>
      </c>
      <c r="FBV15" s="86"/>
      <c r="FBW15" s="106" t="s">
        <v>118</v>
      </c>
      <c r="FBX15" s="107"/>
      <c r="FBY15" s="86"/>
      <c r="FBZ15" s="107"/>
      <c r="FCA15" s="107"/>
      <c r="FCB15" s="108"/>
      <c r="FCC15" s="108"/>
      <c r="FCD15" s="108"/>
      <c r="FCE15" s="107" t="s">
        <v>793</v>
      </c>
      <c r="FCJ15" s="86"/>
      <c r="FCK15" s="106" t="s">
        <v>118</v>
      </c>
      <c r="FCL15" s="107"/>
      <c r="FCM15" s="86"/>
      <c r="FCN15" s="107"/>
      <c r="FCO15" s="107"/>
      <c r="FCP15" s="108"/>
      <c r="FCQ15" s="108"/>
      <c r="FCR15" s="108"/>
      <c r="FCS15" s="107" t="s">
        <v>795</v>
      </c>
      <c r="FCX15" s="86"/>
      <c r="FCY15" s="106" t="s">
        <v>118</v>
      </c>
      <c r="FCZ15" s="107"/>
      <c r="FDA15" s="86"/>
      <c r="FDB15" s="107"/>
      <c r="FDC15" s="107"/>
      <c r="FDD15" s="108"/>
      <c r="FDE15" s="108"/>
      <c r="FDF15" s="108"/>
      <c r="FDG15" s="107" t="e">
        <v>#N/A</v>
      </c>
      <c r="FDL15" s="86"/>
      <c r="FDM15" s="106" t="s">
        <v>118</v>
      </c>
      <c r="FDN15" s="107"/>
      <c r="FDO15" s="86"/>
      <c r="FDP15" s="107"/>
      <c r="FDQ15" s="107"/>
      <c r="FDR15" s="108"/>
      <c r="FDS15" s="108"/>
      <c r="FDT15" s="108"/>
      <c r="FDU15" s="107" t="s">
        <v>798</v>
      </c>
      <c r="FDZ15" s="86"/>
      <c r="FEA15" s="106" t="s">
        <v>118</v>
      </c>
      <c r="FEB15" s="107"/>
      <c r="FEC15" s="86"/>
      <c r="FED15" s="107"/>
      <c r="FEE15" s="107"/>
      <c r="FEF15" s="108"/>
      <c r="FEG15" s="108"/>
      <c r="FEH15" s="108"/>
      <c r="FEI15" s="107" t="s">
        <v>796</v>
      </c>
      <c r="FEN15" s="86"/>
      <c r="FEO15" s="106" t="s">
        <v>118</v>
      </c>
      <c r="FEP15" s="107"/>
      <c r="FEQ15" s="86"/>
      <c r="FER15" s="107"/>
      <c r="FES15" s="107"/>
      <c r="FET15" s="108"/>
      <c r="FEU15" s="108"/>
      <c r="FEV15" s="108"/>
      <c r="FEW15" s="107" t="s">
        <v>792</v>
      </c>
      <c r="FFB15" s="86"/>
      <c r="FFC15" s="106" t="s">
        <v>118</v>
      </c>
      <c r="FFD15" s="107"/>
      <c r="FFE15" s="86"/>
      <c r="FFF15" s="107"/>
      <c r="FFG15" s="107"/>
      <c r="FFH15" s="108"/>
      <c r="FFI15" s="108"/>
      <c r="FFJ15" s="108"/>
      <c r="FFK15" s="107" t="s">
        <v>798</v>
      </c>
      <c r="FFP15" s="86"/>
      <c r="FFQ15" s="106" t="s">
        <v>118</v>
      </c>
      <c r="FFR15" s="107"/>
      <c r="FFS15" s="86"/>
      <c r="FFT15" s="107"/>
      <c r="FFU15" s="107"/>
      <c r="FFV15" s="108"/>
      <c r="FFW15" s="108"/>
      <c r="FFX15" s="108"/>
      <c r="FFY15" s="107" t="e">
        <v>#N/A</v>
      </c>
      <c r="FGD15" s="86"/>
      <c r="FGE15" s="106" t="s">
        <v>118</v>
      </c>
      <c r="FGF15" s="107"/>
      <c r="FGG15" s="86"/>
      <c r="FGH15" s="107"/>
      <c r="FGI15" s="107"/>
      <c r="FGJ15" s="108"/>
      <c r="FGK15" s="108"/>
      <c r="FGL15" s="108"/>
      <c r="FGM15" s="107" t="s">
        <v>798</v>
      </c>
      <c r="FGR15" s="86"/>
      <c r="FGS15" s="106" t="s">
        <v>118</v>
      </c>
      <c r="FGT15" s="107"/>
      <c r="FGU15" s="86"/>
      <c r="FGV15" s="107"/>
      <c r="FGW15" s="107"/>
      <c r="FGX15" s="108"/>
      <c r="FGY15" s="108"/>
      <c r="FGZ15" s="108"/>
      <c r="FHA15" s="107" t="e">
        <v>#N/A</v>
      </c>
      <c r="FHF15" s="86"/>
      <c r="FHG15" s="106" t="s">
        <v>118</v>
      </c>
      <c r="FHH15" s="107"/>
      <c r="FHI15" s="86"/>
      <c r="FHJ15" s="107"/>
      <c r="FHK15" s="107"/>
      <c r="FHL15" s="108"/>
      <c r="FHM15" s="108"/>
      <c r="FHN15" s="108"/>
      <c r="FHO15" s="107" t="s">
        <v>795</v>
      </c>
      <c r="FHT15" s="86"/>
      <c r="FHU15" s="106" t="s">
        <v>118</v>
      </c>
      <c r="FHV15" s="107"/>
      <c r="FHW15" s="86"/>
      <c r="FHX15" s="107"/>
      <c r="FHY15" s="107"/>
      <c r="FHZ15" s="108"/>
      <c r="FIA15" s="108"/>
      <c r="FIB15" s="108"/>
      <c r="FIC15" s="107" t="s">
        <v>792</v>
      </c>
      <c r="FIH15" s="86"/>
      <c r="FII15" s="106" t="s">
        <v>118</v>
      </c>
      <c r="FIJ15" s="107"/>
      <c r="FIK15" s="86"/>
      <c r="FIL15" s="107"/>
      <c r="FIM15" s="107"/>
      <c r="FIN15" s="108"/>
      <c r="FIO15" s="108"/>
      <c r="FIP15" s="108"/>
      <c r="FIQ15" s="107" t="s">
        <v>792</v>
      </c>
      <c r="FIV15" s="86"/>
      <c r="FIW15" s="106" t="s">
        <v>118</v>
      </c>
      <c r="FIX15" s="107"/>
      <c r="FIY15" s="86"/>
      <c r="FIZ15" s="107"/>
      <c r="FJA15" s="107"/>
      <c r="FJB15" s="108"/>
      <c r="FJC15" s="108"/>
      <c r="FJD15" s="108"/>
      <c r="FJE15" s="107" t="s">
        <v>798</v>
      </c>
      <c r="FJJ15" s="86"/>
      <c r="FJK15" s="106" t="s">
        <v>118</v>
      </c>
      <c r="FJL15" s="107"/>
      <c r="FJM15" s="86"/>
      <c r="FJN15" s="107"/>
      <c r="FJO15" s="107"/>
      <c r="FJP15" s="108"/>
      <c r="FJQ15" s="108"/>
      <c r="FJR15" s="108"/>
      <c r="FJS15" s="107" t="s">
        <v>793</v>
      </c>
      <c r="FJX15" s="86"/>
      <c r="FJY15" s="106" t="s">
        <v>118</v>
      </c>
      <c r="FJZ15" s="107"/>
      <c r="FKA15" s="86"/>
      <c r="FKB15" s="107"/>
      <c r="FKC15" s="107"/>
      <c r="FKD15" s="108"/>
      <c r="FKE15" s="108"/>
      <c r="FKF15" s="108"/>
      <c r="FKG15" s="107" t="s">
        <v>794</v>
      </c>
      <c r="FKL15" s="86"/>
      <c r="FKM15" s="106" t="s">
        <v>118</v>
      </c>
      <c r="FKN15" s="107"/>
      <c r="FKO15" s="86"/>
      <c r="FKP15" s="107"/>
      <c r="FKQ15" s="107"/>
      <c r="FKR15" s="108"/>
      <c r="FKS15" s="108"/>
      <c r="FKT15" s="108"/>
      <c r="FKU15" s="107" t="s">
        <v>793</v>
      </c>
      <c r="FKZ15" s="86"/>
      <c r="FLA15" s="106" t="s">
        <v>118</v>
      </c>
      <c r="FLB15" s="107"/>
      <c r="FLC15" s="86"/>
      <c r="FLD15" s="107"/>
      <c r="FLE15" s="107"/>
      <c r="FLF15" s="108"/>
      <c r="FLG15" s="108"/>
      <c r="FLH15" s="108"/>
      <c r="FLI15" s="107" t="s">
        <v>792</v>
      </c>
      <c r="FLN15" s="86"/>
      <c r="FLO15" s="106" t="s">
        <v>118</v>
      </c>
      <c r="FLP15" s="107"/>
      <c r="FLQ15" s="86"/>
      <c r="FLR15" s="107"/>
      <c r="FLS15" s="107"/>
      <c r="FLT15" s="108"/>
      <c r="FLU15" s="108"/>
      <c r="FLV15" s="108"/>
      <c r="FLW15" s="107" t="s">
        <v>792</v>
      </c>
      <c r="FMB15" s="86"/>
      <c r="FMC15" s="106" t="s">
        <v>118</v>
      </c>
      <c r="FMD15" s="107"/>
      <c r="FME15" s="86"/>
      <c r="FMF15" s="107"/>
      <c r="FMG15" s="107"/>
      <c r="FMH15" s="108"/>
      <c r="FMI15" s="108"/>
      <c r="FMJ15" s="108"/>
      <c r="FMK15" s="107" t="s">
        <v>795</v>
      </c>
      <c r="FMP15" s="86"/>
      <c r="FMQ15" s="106" t="s">
        <v>118</v>
      </c>
      <c r="FMR15" s="107"/>
      <c r="FMS15" s="86"/>
      <c r="FMT15" s="107"/>
      <c r="FMU15" s="107"/>
      <c r="FMV15" s="108"/>
      <c r="FMW15" s="108"/>
      <c r="FMX15" s="108"/>
      <c r="FMY15" s="107" t="s">
        <v>793</v>
      </c>
      <c r="FND15" s="86"/>
      <c r="FNE15" s="106" t="s">
        <v>118</v>
      </c>
      <c r="FNF15" s="107"/>
      <c r="FNG15" s="86"/>
      <c r="FNH15" s="107"/>
      <c r="FNI15" s="107"/>
      <c r="FNJ15" s="108"/>
      <c r="FNK15" s="108"/>
      <c r="FNL15" s="108"/>
      <c r="FNM15" s="107" t="s">
        <v>793</v>
      </c>
      <c r="FNR15" s="86"/>
      <c r="FNS15" s="106" t="s">
        <v>118</v>
      </c>
      <c r="FNT15" s="107"/>
      <c r="FNU15" s="86"/>
      <c r="FNV15" s="107"/>
      <c r="FNW15" s="107"/>
      <c r="FNX15" s="108"/>
      <c r="FNY15" s="108"/>
      <c r="FNZ15" s="108"/>
      <c r="FOA15" s="107" t="s">
        <v>793</v>
      </c>
      <c r="FOF15" s="86"/>
      <c r="FOG15" s="106" t="s">
        <v>118</v>
      </c>
      <c r="FOH15" s="107"/>
      <c r="FOI15" s="86"/>
      <c r="FOJ15" s="107"/>
      <c r="FOK15" s="107"/>
      <c r="FOL15" s="108"/>
      <c r="FOM15" s="108"/>
      <c r="FON15" s="108"/>
      <c r="FOO15" s="107" t="s">
        <v>795</v>
      </c>
      <c r="FOT15" s="86"/>
      <c r="FOU15" s="106" t="s">
        <v>118</v>
      </c>
      <c r="FOV15" s="107"/>
      <c r="FOW15" s="86"/>
      <c r="FOX15" s="107"/>
      <c r="FOY15" s="107"/>
      <c r="FOZ15" s="108"/>
      <c r="FPA15" s="108"/>
      <c r="FPB15" s="108"/>
      <c r="FPC15" s="107" t="s">
        <v>793</v>
      </c>
      <c r="FPH15" s="86"/>
      <c r="FPI15" s="106" t="s">
        <v>118</v>
      </c>
      <c r="FPJ15" s="107"/>
      <c r="FPK15" s="86"/>
      <c r="FPL15" s="107"/>
      <c r="FPM15" s="107"/>
      <c r="FPN15" s="108"/>
      <c r="FPO15" s="108"/>
      <c r="FPP15" s="108"/>
      <c r="FPQ15" s="107" t="s">
        <v>794</v>
      </c>
      <c r="FPV15" s="86"/>
      <c r="FPW15" s="106" t="s">
        <v>118</v>
      </c>
      <c r="FPX15" s="107"/>
      <c r="FPY15" s="86"/>
      <c r="FPZ15" s="107"/>
      <c r="FQA15" s="107"/>
      <c r="FQB15" s="108"/>
      <c r="FQC15" s="108"/>
      <c r="FQD15" s="108"/>
      <c r="FQE15" s="107" t="s">
        <v>792</v>
      </c>
      <c r="FQJ15" s="86"/>
      <c r="FQK15" s="106" t="s">
        <v>118</v>
      </c>
      <c r="FQL15" s="107"/>
      <c r="FQM15" s="86"/>
      <c r="FQN15" s="107"/>
      <c r="FQO15" s="107"/>
      <c r="FQP15" s="108"/>
      <c r="FQQ15" s="108"/>
      <c r="FQR15" s="108"/>
      <c r="FQS15" s="107" t="s">
        <v>792</v>
      </c>
      <c r="FQX15" s="86"/>
      <c r="FQY15" s="106" t="s">
        <v>118</v>
      </c>
      <c r="FQZ15" s="107"/>
      <c r="FRA15" s="86"/>
      <c r="FRB15" s="107"/>
      <c r="FRC15" s="107"/>
      <c r="FRD15" s="108"/>
      <c r="FRE15" s="108"/>
      <c r="FRF15" s="108"/>
      <c r="FRG15" s="107" t="s">
        <v>792</v>
      </c>
      <c r="FRL15" s="86"/>
      <c r="FRM15" s="106" t="s">
        <v>118</v>
      </c>
      <c r="FRN15" s="107"/>
      <c r="FRO15" s="86"/>
      <c r="FRP15" s="107"/>
      <c r="FRQ15" s="107"/>
      <c r="FRR15" s="108"/>
      <c r="FRS15" s="108"/>
      <c r="FRT15" s="108"/>
      <c r="FRU15" s="107" t="s">
        <v>792</v>
      </c>
      <c r="FRZ15" s="86"/>
      <c r="FSA15" s="106" t="s">
        <v>118</v>
      </c>
      <c r="FSB15" s="107"/>
      <c r="FSC15" s="86"/>
      <c r="FSD15" s="107"/>
      <c r="FSE15" s="107"/>
      <c r="FSF15" s="108"/>
      <c r="FSG15" s="108"/>
      <c r="FSH15" s="108"/>
      <c r="FSI15" s="107" t="s">
        <v>792</v>
      </c>
      <c r="FSN15" s="86"/>
      <c r="FSO15" s="106" t="s">
        <v>118</v>
      </c>
      <c r="FSP15" s="107"/>
      <c r="FSQ15" s="86"/>
      <c r="FSR15" s="107"/>
      <c r="FSS15" s="107"/>
      <c r="FST15" s="108"/>
      <c r="FSU15" s="108"/>
      <c r="FSV15" s="108"/>
      <c r="FSW15" s="107" t="s">
        <v>792</v>
      </c>
      <c r="FTB15" s="86"/>
      <c r="FTC15" s="106" t="s">
        <v>118</v>
      </c>
      <c r="FTD15" s="107"/>
      <c r="FTE15" s="86"/>
      <c r="FTF15" s="107"/>
      <c r="FTG15" s="107"/>
      <c r="FTH15" s="108"/>
      <c r="FTI15" s="108"/>
      <c r="FTJ15" s="108"/>
      <c r="FTK15" s="107" t="s">
        <v>794</v>
      </c>
      <c r="FTP15" s="86"/>
      <c r="FTQ15" s="106" t="s">
        <v>118</v>
      </c>
      <c r="FTR15" s="107"/>
      <c r="FTS15" s="86"/>
      <c r="FTT15" s="107"/>
      <c r="FTU15" s="107"/>
      <c r="FTV15" s="108"/>
      <c r="FTW15" s="108"/>
      <c r="FTX15" s="108"/>
      <c r="FTY15" s="107" t="s">
        <v>794</v>
      </c>
      <c r="FUD15" s="86"/>
      <c r="FUE15" s="106" t="s">
        <v>118</v>
      </c>
      <c r="FUF15" s="107"/>
      <c r="FUG15" s="86"/>
      <c r="FUH15" s="107"/>
      <c r="FUI15" s="107"/>
      <c r="FUJ15" s="108"/>
      <c r="FUK15" s="108"/>
      <c r="FUL15" s="108"/>
      <c r="FUM15" s="107" t="s">
        <v>792</v>
      </c>
      <c r="FUR15" s="86"/>
      <c r="FUS15" s="106" t="s">
        <v>118</v>
      </c>
      <c r="FUT15" s="107"/>
      <c r="FUU15" s="86"/>
      <c r="FUV15" s="107"/>
      <c r="FUW15" s="107"/>
      <c r="FUX15" s="108"/>
      <c r="FUY15" s="108"/>
      <c r="FUZ15" s="108"/>
      <c r="FVA15" s="107" t="s">
        <v>792</v>
      </c>
      <c r="FVF15" s="86"/>
      <c r="FVG15" s="106" t="s">
        <v>118</v>
      </c>
      <c r="FVH15" s="107"/>
      <c r="FVI15" s="86"/>
      <c r="FVJ15" s="107"/>
      <c r="FVK15" s="107"/>
      <c r="FVL15" s="108"/>
      <c r="FVM15" s="108"/>
      <c r="FVN15" s="108"/>
      <c r="FVO15" s="107" t="s">
        <v>795</v>
      </c>
      <c r="FVT15" s="86"/>
      <c r="FVU15" s="106" t="s">
        <v>118</v>
      </c>
      <c r="FVV15" s="107"/>
      <c r="FVW15" s="86"/>
      <c r="FVX15" s="107"/>
      <c r="FVY15" s="107"/>
      <c r="FVZ15" s="108"/>
      <c r="FWA15" s="108"/>
      <c r="FWB15" s="108"/>
      <c r="FWC15" s="107" t="s">
        <v>792</v>
      </c>
      <c r="FWH15" s="86"/>
      <c r="FWI15" s="106" t="s">
        <v>118</v>
      </c>
      <c r="FWJ15" s="107"/>
      <c r="FWK15" s="86"/>
      <c r="FWL15" s="107"/>
      <c r="FWM15" s="107"/>
      <c r="FWN15" s="108"/>
      <c r="FWO15" s="108"/>
      <c r="FWP15" s="108"/>
      <c r="FWQ15" s="107" t="s">
        <v>793</v>
      </c>
      <c r="FWV15" s="86"/>
      <c r="FWW15" s="106" t="s">
        <v>118</v>
      </c>
      <c r="FWX15" s="107"/>
      <c r="FWY15" s="86"/>
      <c r="FWZ15" s="107"/>
      <c r="FXA15" s="107"/>
      <c r="FXB15" s="108"/>
      <c r="FXC15" s="108"/>
      <c r="FXD15" s="108"/>
      <c r="FXE15" s="107" t="s">
        <v>792</v>
      </c>
      <c r="FXJ15" s="86"/>
      <c r="FXK15" s="106" t="s">
        <v>118</v>
      </c>
      <c r="FXL15" s="107"/>
      <c r="FXM15" s="86"/>
      <c r="FXN15" s="107"/>
      <c r="FXO15" s="107"/>
      <c r="FXP15" s="108"/>
      <c r="FXQ15" s="108"/>
      <c r="FXR15" s="108"/>
      <c r="FXS15" s="107" t="s">
        <v>793</v>
      </c>
      <c r="FXX15" s="86"/>
      <c r="FXY15" s="106" t="s">
        <v>118</v>
      </c>
      <c r="FXZ15" s="107"/>
      <c r="FYA15" s="86"/>
      <c r="FYB15" s="107"/>
      <c r="FYC15" s="107"/>
      <c r="FYD15" s="108"/>
      <c r="FYE15" s="108"/>
      <c r="FYF15" s="108"/>
      <c r="FYG15" s="107" t="s">
        <v>792</v>
      </c>
      <c r="FYL15" s="86"/>
      <c r="FYM15" s="106" t="s">
        <v>118</v>
      </c>
      <c r="FYN15" s="107"/>
      <c r="FYO15" s="86"/>
      <c r="FYP15" s="107"/>
      <c r="FYQ15" s="107"/>
      <c r="FYR15" s="108"/>
      <c r="FYS15" s="108"/>
      <c r="FYT15" s="108"/>
      <c r="FYU15" s="107" t="s">
        <v>793</v>
      </c>
      <c r="FYZ15" s="86"/>
      <c r="FZA15" s="106" t="s">
        <v>118</v>
      </c>
      <c r="FZB15" s="107"/>
      <c r="FZC15" s="86"/>
      <c r="FZD15" s="107"/>
      <c r="FZE15" s="107"/>
      <c r="FZF15" s="108"/>
      <c r="FZG15" s="108"/>
      <c r="FZH15" s="108"/>
      <c r="FZI15" s="107" t="s">
        <v>794</v>
      </c>
      <c r="FZN15" s="86"/>
      <c r="FZO15" s="106" t="s">
        <v>118</v>
      </c>
      <c r="FZP15" s="107"/>
      <c r="FZQ15" s="86"/>
      <c r="FZR15" s="107"/>
      <c r="FZS15" s="107"/>
      <c r="FZT15" s="108"/>
      <c r="FZU15" s="108"/>
      <c r="FZV15" s="108"/>
      <c r="FZW15" s="107" t="s">
        <v>798</v>
      </c>
      <c r="GAB15" s="86"/>
      <c r="GAC15" s="106" t="s">
        <v>118</v>
      </c>
      <c r="GAD15" s="107"/>
      <c r="GAE15" s="86"/>
      <c r="GAF15" s="107"/>
      <c r="GAG15" s="107"/>
      <c r="GAH15" s="108"/>
      <c r="GAI15" s="108"/>
      <c r="GAJ15" s="108"/>
      <c r="GAK15" s="107" t="s">
        <v>798</v>
      </c>
      <c r="GAP15" s="86"/>
      <c r="GAQ15" s="106" t="s">
        <v>118</v>
      </c>
      <c r="GAR15" s="107"/>
      <c r="GAS15" s="86"/>
      <c r="GAT15" s="107"/>
      <c r="GAU15" s="107"/>
      <c r="GAV15" s="108"/>
      <c r="GAW15" s="108"/>
      <c r="GAX15" s="108"/>
      <c r="GAY15" s="107" t="s">
        <v>792</v>
      </c>
      <c r="GBD15" s="86"/>
      <c r="GBE15" s="106" t="s">
        <v>118</v>
      </c>
      <c r="GBF15" s="107"/>
      <c r="GBG15" s="86"/>
      <c r="GBH15" s="107"/>
      <c r="GBI15" s="107"/>
      <c r="GBJ15" s="108"/>
      <c r="GBK15" s="108"/>
      <c r="GBL15" s="108"/>
      <c r="GBM15" s="107" t="s">
        <v>798</v>
      </c>
      <c r="GBR15" s="86"/>
      <c r="GBS15" s="106" t="s">
        <v>118</v>
      </c>
      <c r="GBT15" s="107"/>
      <c r="GBU15" s="86"/>
      <c r="GBV15" s="107"/>
      <c r="GBW15" s="107"/>
      <c r="GBX15" s="108"/>
      <c r="GBY15" s="108"/>
      <c r="GBZ15" s="108"/>
      <c r="GCA15" s="107" t="s">
        <v>798</v>
      </c>
      <c r="GCF15" s="86"/>
      <c r="GCG15" s="106" t="s">
        <v>118</v>
      </c>
      <c r="GCH15" s="107"/>
      <c r="GCI15" s="86"/>
      <c r="GCJ15" s="107"/>
      <c r="GCK15" s="107"/>
      <c r="GCL15" s="108"/>
      <c r="GCM15" s="108"/>
      <c r="GCN15" s="108"/>
      <c r="GCO15" s="107" t="s">
        <v>798</v>
      </c>
      <c r="GCT15" s="86"/>
      <c r="GCU15" s="106" t="s">
        <v>118</v>
      </c>
      <c r="GCV15" s="107"/>
      <c r="GCW15" s="86"/>
      <c r="GCX15" s="107"/>
      <c r="GCY15" s="107"/>
      <c r="GCZ15" s="108"/>
      <c r="GDA15" s="108"/>
      <c r="GDB15" s="108"/>
      <c r="GDC15" s="107" t="s">
        <v>795</v>
      </c>
      <c r="GDH15" s="86"/>
      <c r="GDI15" s="106" t="s">
        <v>118</v>
      </c>
      <c r="GDJ15" s="107"/>
      <c r="GDK15" s="86"/>
      <c r="GDL15" s="107"/>
      <c r="GDM15" s="107"/>
      <c r="GDN15" s="108"/>
      <c r="GDO15" s="108"/>
      <c r="GDP15" s="108"/>
      <c r="GDQ15" s="107" t="s">
        <v>798</v>
      </c>
      <c r="GDV15" s="86"/>
      <c r="GDW15" s="106" t="s">
        <v>118</v>
      </c>
      <c r="GDX15" s="107"/>
      <c r="GDY15" s="86"/>
      <c r="GDZ15" s="107"/>
      <c r="GEA15" s="107"/>
      <c r="GEB15" s="108"/>
      <c r="GEC15" s="108"/>
      <c r="GED15" s="108"/>
      <c r="GEE15" s="107" t="s">
        <v>792</v>
      </c>
      <c r="GEJ15" s="86"/>
      <c r="GEK15" s="106" t="s">
        <v>118</v>
      </c>
      <c r="GEL15" s="107"/>
      <c r="GEM15" s="86"/>
      <c r="GEN15" s="107"/>
      <c r="GEO15" s="107"/>
      <c r="GEP15" s="108"/>
      <c r="GEQ15" s="108"/>
      <c r="GER15" s="108"/>
      <c r="GES15" s="107" t="s">
        <v>793</v>
      </c>
      <c r="GEX15" s="86"/>
      <c r="GEY15" s="106" t="s">
        <v>118</v>
      </c>
      <c r="GEZ15" s="107"/>
      <c r="GFA15" s="86"/>
      <c r="GFB15" s="107"/>
      <c r="GFC15" s="107"/>
      <c r="GFD15" s="108"/>
      <c r="GFE15" s="108"/>
      <c r="GFF15" s="108"/>
      <c r="GFG15" s="107" t="s">
        <v>794</v>
      </c>
      <c r="GFL15" s="86"/>
      <c r="GFM15" s="106" t="s">
        <v>118</v>
      </c>
      <c r="GFN15" s="107"/>
      <c r="GFO15" s="86"/>
      <c r="GFP15" s="107"/>
      <c r="GFQ15" s="107"/>
      <c r="GFR15" s="108"/>
      <c r="GFS15" s="108"/>
      <c r="GFT15" s="108"/>
      <c r="GFU15" s="107" t="s">
        <v>794</v>
      </c>
      <c r="GFZ15" s="86"/>
      <c r="GGA15" s="106" t="s">
        <v>118</v>
      </c>
      <c r="GGB15" s="107"/>
      <c r="GGC15" s="86"/>
      <c r="GGD15" s="107"/>
      <c r="GGE15" s="107"/>
      <c r="GGF15" s="108"/>
      <c r="GGG15" s="108"/>
      <c r="GGH15" s="108"/>
      <c r="GGI15" s="107" t="s">
        <v>798</v>
      </c>
      <c r="GGN15" s="86"/>
      <c r="GGO15" s="106" t="s">
        <v>118</v>
      </c>
      <c r="GGP15" s="107"/>
      <c r="GGQ15" s="86"/>
      <c r="GGR15" s="107"/>
      <c r="GGS15" s="107"/>
      <c r="GGT15" s="108"/>
      <c r="GGU15" s="108"/>
      <c r="GGV15" s="108"/>
      <c r="GGW15" s="107" t="s">
        <v>798</v>
      </c>
      <c r="GHB15" s="86"/>
      <c r="GHC15" s="106" t="s">
        <v>118</v>
      </c>
      <c r="GHD15" s="107"/>
      <c r="GHE15" s="86"/>
      <c r="GHF15" s="107"/>
      <c r="GHG15" s="107"/>
      <c r="GHH15" s="108"/>
      <c r="GHI15" s="108"/>
      <c r="GHJ15" s="108"/>
      <c r="GHK15" s="107" t="s">
        <v>792</v>
      </c>
      <c r="GHP15" s="86"/>
      <c r="GHQ15" s="106" t="s">
        <v>118</v>
      </c>
      <c r="GHR15" s="107"/>
      <c r="GHS15" s="86"/>
      <c r="GHT15" s="107"/>
      <c r="GHU15" s="107"/>
      <c r="GHV15" s="108"/>
      <c r="GHW15" s="108"/>
      <c r="GHX15" s="108"/>
      <c r="GHY15" s="107" t="s">
        <v>793</v>
      </c>
      <c r="GID15" s="86"/>
      <c r="GIE15" s="106" t="s">
        <v>118</v>
      </c>
      <c r="GIF15" s="107"/>
      <c r="GIG15" s="86"/>
      <c r="GIH15" s="107"/>
      <c r="GII15" s="107"/>
      <c r="GIJ15" s="108"/>
      <c r="GIK15" s="108"/>
      <c r="GIL15" s="108"/>
      <c r="GIM15" s="107" t="s">
        <v>792</v>
      </c>
      <c r="GIR15" s="86"/>
      <c r="GIS15" s="106" t="s">
        <v>118</v>
      </c>
      <c r="GIT15" s="107"/>
      <c r="GIU15" s="86"/>
      <c r="GIV15" s="107"/>
      <c r="GIW15" s="107"/>
      <c r="GIX15" s="108"/>
      <c r="GIY15" s="108"/>
      <c r="GIZ15" s="108"/>
      <c r="GJA15" s="107" t="s">
        <v>793</v>
      </c>
      <c r="GJF15" s="86"/>
      <c r="GJG15" s="106" t="s">
        <v>118</v>
      </c>
      <c r="GJH15" s="107"/>
      <c r="GJI15" s="86"/>
      <c r="GJJ15" s="107"/>
      <c r="GJK15" s="107"/>
      <c r="GJL15" s="108"/>
      <c r="GJM15" s="108"/>
      <c r="GJN15" s="108"/>
      <c r="GJO15" s="107" t="s">
        <v>792</v>
      </c>
      <c r="GJT15" s="86"/>
      <c r="GJU15" s="106" t="s">
        <v>118</v>
      </c>
      <c r="GJV15" s="107"/>
      <c r="GJW15" s="86"/>
      <c r="GJX15" s="107"/>
      <c r="GJY15" s="107"/>
      <c r="GJZ15" s="108"/>
      <c r="GKA15" s="108"/>
      <c r="GKB15" s="108"/>
      <c r="GKC15" s="107" t="s">
        <v>793</v>
      </c>
      <c r="GKH15" s="86"/>
      <c r="GKI15" s="106" t="s">
        <v>118</v>
      </c>
      <c r="GKJ15" s="107"/>
      <c r="GKK15" s="86"/>
      <c r="GKL15" s="107"/>
      <c r="GKM15" s="107"/>
      <c r="GKN15" s="108"/>
      <c r="GKO15" s="108"/>
      <c r="GKP15" s="108"/>
      <c r="GKQ15" s="107" t="s">
        <v>793</v>
      </c>
      <c r="GKV15" s="86"/>
      <c r="GKW15" s="106" t="s">
        <v>118</v>
      </c>
      <c r="GKX15" s="107"/>
      <c r="GKY15" s="86"/>
      <c r="GKZ15" s="107"/>
      <c r="GLA15" s="107"/>
      <c r="GLB15" s="108"/>
      <c r="GLC15" s="108"/>
      <c r="GLD15" s="108"/>
      <c r="GLE15" s="107" t="s">
        <v>793</v>
      </c>
      <c r="GLJ15" s="86"/>
      <c r="GLK15" s="106" t="s">
        <v>118</v>
      </c>
      <c r="GLL15" s="107"/>
      <c r="GLM15" s="86"/>
      <c r="GLN15" s="107"/>
      <c r="GLO15" s="107"/>
      <c r="GLP15" s="108"/>
      <c r="GLQ15" s="108"/>
      <c r="GLR15" s="108"/>
      <c r="GLS15" s="107" t="s">
        <v>795</v>
      </c>
      <c r="GLX15" s="86"/>
      <c r="GLY15" s="106" t="s">
        <v>118</v>
      </c>
      <c r="GLZ15" s="107"/>
      <c r="GMA15" s="86"/>
      <c r="GMB15" s="107"/>
      <c r="GMC15" s="107"/>
      <c r="GMD15" s="108"/>
      <c r="GME15" s="108"/>
      <c r="GMF15" s="108"/>
      <c r="GMG15" s="107" t="s">
        <v>793</v>
      </c>
      <c r="GML15" s="86"/>
      <c r="GMM15" s="106" t="s">
        <v>118</v>
      </c>
      <c r="GMN15" s="107"/>
      <c r="GMO15" s="86"/>
      <c r="GMP15" s="107"/>
      <c r="GMQ15" s="107"/>
      <c r="GMR15" s="108"/>
      <c r="GMS15" s="108"/>
      <c r="GMT15" s="108"/>
      <c r="GMU15" s="107" t="s">
        <v>792</v>
      </c>
      <c r="GMZ15" s="86"/>
      <c r="GNA15" s="106" t="s">
        <v>118</v>
      </c>
      <c r="GNB15" s="107"/>
      <c r="GNC15" s="86"/>
      <c r="GND15" s="107"/>
      <c r="GNE15" s="107"/>
      <c r="GNF15" s="108"/>
      <c r="GNG15" s="108"/>
      <c r="GNH15" s="108"/>
      <c r="GNI15" s="107" t="s">
        <v>793</v>
      </c>
      <c r="GNN15" s="86"/>
      <c r="GNO15" s="106" t="s">
        <v>118</v>
      </c>
      <c r="GNP15" s="107"/>
      <c r="GNQ15" s="86"/>
      <c r="GNR15" s="107"/>
      <c r="GNS15" s="107"/>
      <c r="GNT15" s="108"/>
      <c r="GNU15" s="108"/>
      <c r="GNV15" s="108"/>
      <c r="GNW15" s="107" t="s">
        <v>793</v>
      </c>
      <c r="GOB15" s="86"/>
      <c r="GOC15" s="106" t="s">
        <v>118</v>
      </c>
      <c r="GOD15" s="107"/>
      <c r="GOE15" s="86"/>
      <c r="GOF15" s="107"/>
      <c r="GOG15" s="107"/>
      <c r="GOH15" s="108"/>
      <c r="GOI15" s="108"/>
      <c r="GOJ15" s="108"/>
      <c r="GOK15" s="107" t="s">
        <v>798</v>
      </c>
      <c r="GOP15" s="86"/>
      <c r="GOQ15" s="106" t="s">
        <v>118</v>
      </c>
      <c r="GOR15" s="107"/>
      <c r="GOS15" s="86"/>
      <c r="GOT15" s="107"/>
      <c r="GOU15" s="107"/>
      <c r="GOV15" s="108"/>
      <c r="GOW15" s="108"/>
      <c r="GOX15" s="108"/>
      <c r="GOY15" s="107" t="s">
        <v>794</v>
      </c>
      <c r="GPD15" s="86"/>
      <c r="GPE15" s="106" t="s">
        <v>118</v>
      </c>
      <c r="GPF15" s="107"/>
      <c r="GPG15" s="86"/>
      <c r="GPH15" s="107"/>
      <c r="GPI15" s="107"/>
      <c r="GPJ15" s="108"/>
      <c r="GPK15" s="108"/>
      <c r="GPL15" s="108"/>
      <c r="GPM15" s="107" t="s">
        <v>798</v>
      </c>
      <c r="GPR15" s="86"/>
      <c r="GPS15" s="106" t="s">
        <v>118</v>
      </c>
      <c r="GPT15" s="107"/>
      <c r="GPU15" s="86"/>
      <c r="GPV15" s="107"/>
      <c r="GPW15" s="107"/>
      <c r="GPX15" s="108"/>
      <c r="GPY15" s="108"/>
      <c r="GPZ15" s="108"/>
      <c r="GQA15" s="107" t="s">
        <v>792</v>
      </c>
      <c r="GQF15" s="86"/>
      <c r="GQG15" s="106" t="s">
        <v>118</v>
      </c>
      <c r="GQH15" s="107"/>
      <c r="GQI15" s="86"/>
      <c r="GQJ15" s="107"/>
      <c r="GQK15" s="107"/>
      <c r="GQL15" s="108"/>
      <c r="GQM15" s="108"/>
      <c r="GQN15" s="108"/>
      <c r="GQO15" s="107" t="s">
        <v>798</v>
      </c>
      <c r="GQT15" s="86"/>
      <c r="GQU15" s="106" t="s">
        <v>118</v>
      </c>
      <c r="GQV15" s="107"/>
      <c r="GQW15" s="86"/>
      <c r="GQX15" s="107"/>
      <c r="GQY15" s="107"/>
      <c r="GQZ15" s="108"/>
      <c r="GRA15" s="108"/>
      <c r="GRB15" s="108"/>
      <c r="GRC15" s="107" t="s">
        <v>793</v>
      </c>
      <c r="GRH15" s="86"/>
      <c r="GRI15" s="106" t="s">
        <v>118</v>
      </c>
      <c r="GRJ15" s="107"/>
      <c r="GRK15" s="86"/>
      <c r="GRL15" s="107"/>
      <c r="GRM15" s="107"/>
      <c r="GRN15" s="108"/>
      <c r="GRO15" s="108"/>
      <c r="GRP15" s="108"/>
      <c r="GRQ15" s="107" t="s">
        <v>793</v>
      </c>
      <c r="GRV15" s="86"/>
      <c r="GRW15" s="106" t="s">
        <v>118</v>
      </c>
      <c r="GRX15" s="107"/>
      <c r="GRY15" s="86"/>
      <c r="GRZ15" s="107"/>
      <c r="GSA15" s="107"/>
      <c r="GSB15" s="108"/>
      <c r="GSC15" s="108"/>
      <c r="GSD15" s="108"/>
      <c r="GSE15" s="107" t="s">
        <v>792</v>
      </c>
      <c r="GSJ15" s="86"/>
      <c r="GSK15" s="106" t="s">
        <v>118</v>
      </c>
      <c r="GSL15" s="107"/>
      <c r="GSM15" s="86"/>
      <c r="GSN15" s="107"/>
      <c r="GSO15" s="107"/>
      <c r="GSP15" s="108"/>
      <c r="GSQ15" s="108"/>
      <c r="GSR15" s="108"/>
      <c r="GSS15" s="107" t="s">
        <v>794</v>
      </c>
      <c r="GSX15" s="86"/>
      <c r="GSY15" s="106" t="s">
        <v>118</v>
      </c>
      <c r="GSZ15" s="107"/>
      <c r="GTA15" s="86"/>
      <c r="GTB15" s="107"/>
      <c r="GTC15" s="107"/>
      <c r="GTD15" s="108"/>
      <c r="GTE15" s="108"/>
      <c r="GTF15" s="108"/>
      <c r="GTG15" s="107" t="s">
        <v>798</v>
      </c>
      <c r="GTL15" s="86"/>
      <c r="GTM15" s="106" t="s">
        <v>118</v>
      </c>
      <c r="GTN15" s="107"/>
      <c r="GTO15" s="86"/>
      <c r="GTP15" s="107"/>
      <c r="GTQ15" s="107"/>
      <c r="GTR15" s="108"/>
      <c r="GTS15" s="108"/>
      <c r="GTT15" s="108"/>
      <c r="GTU15" s="107" t="s">
        <v>793</v>
      </c>
      <c r="GTZ15" s="86"/>
      <c r="GUA15" s="106" t="s">
        <v>118</v>
      </c>
      <c r="GUB15" s="107"/>
      <c r="GUC15" s="86"/>
      <c r="GUD15" s="107"/>
      <c r="GUE15" s="107"/>
      <c r="GUF15" s="108"/>
      <c r="GUG15" s="108"/>
      <c r="GUH15" s="108"/>
      <c r="GUI15" s="107" t="s">
        <v>793</v>
      </c>
      <c r="GUN15" s="86"/>
      <c r="GUO15" s="106" t="s">
        <v>118</v>
      </c>
      <c r="GUP15" s="107"/>
      <c r="GUQ15" s="86"/>
      <c r="GUR15" s="107"/>
      <c r="GUS15" s="107"/>
      <c r="GUT15" s="108"/>
      <c r="GUU15" s="108"/>
      <c r="GUV15" s="108"/>
      <c r="GUW15" s="107" t="s">
        <v>798</v>
      </c>
      <c r="GVB15" s="86"/>
      <c r="GVC15" s="106" t="s">
        <v>118</v>
      </c>
      <c r="GVD15" s="107"/>
      <c r="GVE15" s="86"/>
      <c r="GVF15" s="107"/>
      <c r="GVG15" s="107"/>
      <c r="GVH15" s="108"/>
      <c r="GVI15" s="108"/>
      <c r="GVJ15" s="108"/>
      <c r="GVK15" s="107" t="s">
        <v>792</v>
      </c>
      <c r="GVP15" s="86"/>
      <c r="GVQ15" s="106" t="s">
        <v>118</v>
      </c>
      <c r="GVR15" s="107"/>
      <c r="GVS15" s="86"/>
      <c r="GVT15" s="107"/>
      <c r="GVU15" s="107"/>
      <c r="GVV15" s="108"/>
      <c r="GVW15" s="108"/>
      <c r="GVX15" s="108"/>
      <c r="GVY15" s="107" t="s">
        <v>794</v>
      </c>
      <c r="GWD15" s="86"/>
      <c r="GWE15" s="106" t="s">
        <v>118</v>
      </c>
      <c r="GWF15" s="107"/>
      <c r="GWG15" s="86"/>
      <c r="GWH15" s="107"/>
      <c r="GWI15" s="107"/>
      <c r="GWJ15" s="108"/>
      <c r="GWK15" s="108"/>
      <c r="GWL15" s="108"/>
      <c r="GWM15" s="107" t="s">
        <v>794</v>
      </c>
      <c r="GWR15" s="86"/>
      <c r="GWS15" s="106" t="s">
        <v>118</v>
      </c>
      <c r="GWT15" s="107"/>
      <c r="GWU15" s="86"/>
      <c r="GWV15" s="107"/>
      <c r="GWW15" s="107"/>
      <c r="GWX15" s="108"/>
      <c r="GWY15" s="108"/>
      <c r="GWZ15" s="108"/>
      <c r="GXA15" s="107" t="s">
        <v>793</v>
      </c>
      <c r="GXF15" s="86"/>
      <c r="GXG15" s="106" t="s">
        <v>118</v>
      </c>
      <c r="GXH15" s="107"/>
      <c r="GXI15" s="86"/>
      <c r="GXJ15" s="107"/>
      <c r="GXK15" s="107"/>
      <c r="GXL15" s="108"/>
      <c r="GXM15" s="108"/>
      <c r="GXN15" s="108"/>
      <c r="GXO15" s="107" t="s">
        <v>794</v>
      </c>
      <c r="GXT15" s="86"/>
      <c r="GXU15" s="106" t="s">
        <v>118</v>
      </c>
      <c r="GXV15" s="107"/>
      <c r="GXW15" s="86"/>
      <c r="GXX15" s="107"/>
      <c r="GXY15" s="107"/>
      <c r="GXZ15" s="108"/>
      <c r="GYA15" s="108"/>
      <c r="GYB15" s="108"/>
      <c r="GYC15" s="107" t="s">
        <v>793</v>
      </c>
      <c r="GYH15" s="86"/>
      <c r="GYI15" s="106" t="s">
        <v>118</v>
      </c>
      <c r="GYJ15" s="107"/>
      <c r="GYK15" s="86"/>
      <c r="GYL15" s="107"/>
      <c r="GYM15" s="107"/>
      <c r="GYN15" s="108"/>
      <c r="GYO15" s="108"/>
      <c r="GYP15" s="108"/>
      <c r="GYQ15" s="107" t="s">
        <v>793</v>
      </c>
      <c r="GYV15" s="86"/>
      <c r="GYW15" s="106" t="s">
        <v>118</v>
      </c>
      <c r="GYX15" s="107"/>
      <c r="GYY15" s="86"/>
      <c r="GYZ15" s="107"/>
      <c r="GZA15" s="107"/>
      <c r="GZB15" s="108"/>
      <c r="GZC15" s="108"/>
      <c r="GZD15" s="108"/>
      <c r="GZE15" s="107" t="s">
        <v>793</v>
      </c>
      <c r="GZJ15" s="86"/>
      <c r="GZK15" s="106" t="s">
        <v>118</v>
      </c>
      <c r="GZL15" s="107"/>
      <c r="GZM15" s="86"/>
      <c r="GZN15" s="107"/>
      <c r="GZO15" s="107"/>
      <c r="GZP15" s="108"/>
      <c r="GZQ15" s="108"/>
      <c r="GZR15" s="108"/>
      <c r="GZS15" s="107" t="s">
        <v>793</v>
      </c>
      <c r="GZX15" s="86"/>
      <c r="GZY15" s="106" t="s">
        <v>118</v>
      </c>
      <c r="GZZ15" s="107"/>
      <c r="HAA15" s="86"/>
      <c r="HAB15" s="107"/>
      <c r="HAC15" s="107"/>
      <c r="HAD15" s="108"/>
      <c r="HAE15" s="108"/>
      <c r="HAF15" s="108"/>
      <c r="HAG15" s="107" t="s">
        <v>792</v>
      </c>
      <c r="HAL15" s="86"/>
      <c r="HAM15" s="106" t="s">
        <v>118</v>
      </c>
      <c r="HAN15" s="107"/>
      <c r="HAO15" s="86"/>
      <c r="HAP15" s="107"/>
      <c r="HAQ15" s="107"/>
      <c r="HAR15" s="108"/>
      <c r="HAS15" s="108"/>
      <c r="HAT15" s="108"/>
      <c r="HAU15" s="107" t="s">
        <v>793</v>
      </c>
      <c r="HAZ15" s="86"/>
      <c r="HBA15" s="106" t="s">
        <v>118</v>
      </c>
      <c r="HBB15" s="107"/>
      <c r="HBC15" s="86"/>
      <c r="HBD15" s="107"/>
      <c r="HBE15" s="107"/>
      <c r="HBF15" s="108"/>
      <c r="HBG15" s="108"/>
      <c r="HBH15" s="108"/>
      <c r="HBI15" s="107" t="s">
        <v>792</v>
      </c>
      <c r="HBN15" s="86"/>
      <c r="HBO15" s="106" t="s">
        <v>118</v>
      </c>
      <c r="HBP15" s="107"/>
      <c r="HBQ15" s="86"/>
      <c r="HBR15" s="107"/>
      <c r="HBS15" s="107"/>
      <c r="HBT15" s="108"/>
      <c r="HBU15" s="108"/>
      <c r="HBV15" s="108"/>
      <c r="HBW15" s="107" t="s">
        <v>792</v>
      </c>
      <c r="HCB15" s="86"/>
      <c r="HCC15" s="106" t="s">
        <v>118</v>
      </c>
      <c r="HCD15" s="107"/>
      <c r="HCE15" s="86"/>
      <c r="HCF15" s="107"/>
      <c r="HCG15" s="107"/>
      <c r="HCH15" s="108"/>
      <c r="HCI15" s="108"/>
      <c r="HCJ15" s="108"/>
      <c r="HCK15" s="107" t="s">
        <v>793</v>
      </c>
      <c r="HCP15" s="86"/>
      <c r="HCQ15" s="106" t="s">
        <v>118</v>
      </c>
      <c r="HCR15" s="107"/>
      <c r="HCS15" s="86"/>
      <c r="HCT15" s="107"/>
      <c r="HCU15" s="107"/>
      <c r="HCV15" s="108"/>
      <c r="HCW15" s="108"/>
      <c r="HCX15" s="108"/>
      <c r="HCY15" s="107" t="s">
        <v>792</v>
      </c>
      <c r="HDD15" s="86"/>
      <c r="HDE15" s="106" t="s">
        <v>118</v>
      </c>
      <c r="HDF15" s="107"/>
      <c r="HDG15" s="86"/>
      <c r="HDH15" s="107"/>
      <c r="HDI15" s="107"/>
      <c r="HDJ15" s="108"/>
      <c r="HDK15" s="108"/>
      <c r="HDL15" s="108"/>
      <c r="HDM15" s="107" t="s">
        <v>798</v>
      </c>
      <c r="HDR15" s="86"/>
      <c r="HDS15" s="106" t="s">
        <v>118</v>
      </c>
      <c r="HDT15" s="107"/>
      <c r="HDU15" s="86"/>
      <c r="HDV15" s="107"/>
      <c r="HDW15" s="107"/>
      <c r="HDX15" s="108"/>
      <c r="HDY15" s="108"/>
      <c r="HDZ15" s="108"/>
      <c r="HEA15" s="107" t="s">
        <v>793</v>
      </c>
      <c r="HEF15" s="86"/>
      <c r="HEG15" s="106" t="s">
        <v>118</v>
      </c>
      <c r="HEH15" s="107"/>
      <c r="HEI15" s="86"/>
      <c r="HEJ15" s="107"/>
      <c r="HEK15" s="107"/>
      <c r="HEL15" s="108"/>
      <c r="HEM15" s="108"/>
      <c r="HEN15" s="108"/>
      <c r="HEO15" s="107" t="s">
        <v>795</v>
      </c>
      <c r="HET15" s="86"/>
      <c r="HEU15" s="106" t="s">
        <v>118</v>
      </c>
      <c r="HEV15" s="107"/>
      <c r="HEW15" s="86"/>
      <c r="HEX15" s="107"/>
      <c r="HEY15" s="107"/>
      <c r="HEZ15" s="108"/>
      <c r="HFA15" s="108"/>
      <c r="HFB15" s="108"/>
      <c r="HFC15" s="107" t="s">
        <v>793</v>
      </c>
      <c r="HFH15" s="86"/>
      <c r="HFI15" s="106" t="s">
        <v>118</v>
      </c>
      <c r="HFJ15" s="107"/>
      <c r="HFK15" s="86"/>
      <c r="HFL15" s="107"/>
      <c r="HFM15" s="107"/>
      <c r="HFN15" s="108"/>
      <c r="HFO15" s="108"/>
      <c r="HFP15" s="108"/>
      <c r="HFQ15" s="107" t="s">
        <v>798</v>
      </c>
      <c r="HFV15" s="86"/>
      <c r="HFW15" s="106" t="s">
        <v>118</v>
      </c>
      <c r="HFX15" s="107"/>
      <c r="HFY15" s="86"/>
      <c r="HFZ15" s="107"/>
      <c r="HGA15" s="107"/>
      <c r="HGB15" s="108"/>
      <c r="HGC15" s="108"/>
      <c r="HGD15" s="108"/>
      <c r="HGE15" s="107" t="s">
        <v>793</v>
      </c>
      <c r="HGJ15" s="86"/>
      <c r="HGK15" s="106" t="s">
        <v>118</v>
      </c>
      <c r="HGL15" s="107"/>
      <c r="HGM15" s="86"/>
      <c r="HGN15" s="107"/>
      <c r="HGO15" s="107"/>
      <c r="HGP15" s="108"/>
      <c r="HGQ15" s="108"/>
      <c r="HGR15" s="108"/>
      <c r="HGS15" s="107" t="s">
        <v>793</v>
      </c>
      <c r="HGX15" s="86"/>
      <c r="HGY15" s="106" t="s">
        <v>118</v>
      </c>
      <c r="HGZ15" s="107"/>
      <c r="HHA15" s="86"/>
      <c r="HHB15" s="107"/>
      <c r="HHC15" s="107"/>
      <c r="HHD15" s="108"/>
      <c r="HHE15" s="108"/>
      <c r="HHF15" s="108"/>
      <c r="HHG15" s="107" t="s">
        <v>793</v>
      </c>
      <c r="HHL15" s="86"/>
      <c r="HHM15" s="106" t="s">
        <v>118</v>
      </c>
      <c r="HHN15" s="107"/>
      <c r="HHO15" s="86"/>
      <c r="HHP15" s="107"/>
      <c r="HHQ15" s="107"/>
      <c r="HHR15" s="108"/>
      <c r="HHS15" s="108"/>
      <c r="HHT15" s="108"/>
      <c r="HHU15" s="107" t="s">
        <v>793</v>
      </c>
      <c r="HHZ15" s="86"/>
      <c r="HIA15" s="106" t="s">
        <v>118</v>
      </c>
      <c r="HIB15" s="107"/>
      <c r="HIC15" s="86"/>
      <c r="HID15" s="107"/>
      <c r="HIE15" s="107"/>
      <c r="HIF15" s="108"/>
      <c r="HIG15" s="108"/>
      <c r="HIH15" s="108"/>
      <c r="HII15" s="107" t="s">
        <v>793</v>
      </c>
      <c r="HIN15" s="86"/>
      <c r="HIO15" s="106" t="s">
        <v>118</v>
      </c>
      <c r="HIP15" s="107"/>
      <c r="HIQ15" s="86"/>
      <c r="HIR15" s="107"/>
      <c r="HIS15" s="107"/>
      <c r="HIT15" s="108"/>
      <c r="HIU15" s="108"/>
      <c r="HIV15" s="108"/>
      <c r="HIW15" s="107" t="s">
        <v>793</v>
      </c>
    </row>
    <row r="16" spans="1:5119 5124:5665" x14ac:dyDescent="0.25">
      <c r="N16" s="86">
        <v>9.01</v>
      </c>
      <c r="O16" s="62" t="s">
        <v>493</v>
      </c>
      <c r="P16" s="86">
        <v>9.01</v>
      </c>
      <c r="Q16" s="86">
        <v>1</v>
      </c>
      <c r="R16" s="86"/>
      <c r="S16" s="86">
        <v>4</v>
      </c>
      <c r="T16" s="67"/>
      <c r="U16" s="67">
        <v>7.5471698113207548</v>
      </c>
      <c r="V16" s="67"/>
      <c r="W16" s="86">
        <v>25</v>
      </c>
      <c r="AB16" s="86">
        <v>6.01</v>
      </c>
      <c r="AC16" s="62" t="s">
        <v>493</v>
      </c>
      <c r="AD16" s="86">
        <v>6.01</v>
      </c>
      <c r="AE16" s="86">
        <v>3</v>
      </c>
      <c r="AF16" s="86"/>
      <c r="AG16" s="86">
        <v>4</v>
      </c>
      <c r="AH16" s="67"/>
      <c r="AI16" s="67">
        <v>7.5471698113207548</v>
      </c>
      <c r="AJ16" s="67"/>
      <c r="AK16" s="86">
        <v>75</v>
      </c>
      <c r="AP16" s="86">
        <v>4.01</v>
      </c>
      <c r="AQ16" s="62" t="s">
        <v>493</v>
      </c>
      <c r="AR16" s="86">
        <v>4.01</v>
      </c>
      <c r="AS16" s="86">
        <v>3</v>
      </c>
      <c r="AT16" s="86"/>
      <c r="AU16" s="86">
        <v>4</v>
      </c>
      <c r="AV16" s="67"/>
      <c r="AW16" s="67">
        <v>7.5471698113207548</v>
      </c>
      <c r="AX16" s="67"/>
      <c r="AY16" s="86">
        <v>75</v>
      </c>
      <c r="BD16" s="86">
        <v>6.01</v>
      </c>
      <c r="BE16" s="62" t="s">
        <v>493</v>
      </c>
      <c r="BF16" s="86">
        <v>6.01</v>
      </c>
      <c r="BG16" s="86">
        <v>2</v>
      </c>
      <c r="BH16" s="86"/>
      <c r="BI16" s="86">
        <v>4</v>
      </c>
      <c r="BJ16" s="67"/>
      <c r="BK16" s="67">
        <v>7.5471698113207548</v>
      </c>
      <c r="BL16" s="67"/>
      <c r="BM16" s="86">
        <v>50</v>
      </c>
      <c r="BN16" s="86"/>
      <c r="BO16" s="86"/>
      <c r="BP16" s="86"/>
      <c r="BQ16" s="86"/>
      <c r="BR16" s="86">
        <v>1.01</v>
      </c>
      <c r="BS16" s="62" t="s">
        <v>493</v>
      </c>
      <c r="BT16" s="86">
        <v>1.01</v>
      </c>
      <c r="BU16" s="86">
        <v>4</v>
      </c>
      <c r="BV16" s="86"/>
      <c r="BW16" s="86">
        <v>4</v>
      </c>
      <c r="BX16" s="67"/>
      <c r="BY16" s="67">
        <v>7.5471698113207548</v>
      </c>
      <c r="BZ16" s="67"/>
      <c r="CA16" s="86">
        <v>100</v>
      </c>
      <c r="CB16" s="86"/>
      <c r="CC16" s="86"/>
      <c r="CD16" s="86"/>
      <c r="CE16" s="86"/>
      <c r="CF16" s="86">
        <v>2.0099999999999998</v>
      </c>
      <c r="CG16" s="62" t="s">
        <v>493</v>
      </c>
      <c r="CH16" s="86">
        <v>2.0099999999999998</v>
      </c>
      <c r="CI16" s="86">
        <v>3</v>
      </c>
      <c r="CJ16" s="86"/>
      <c r="CK16" s="86">
        <v>4</v>
      </c>
      <c r="CL16" s="67"/>
      <c r="CM16" s="67">
        <v>7.5471698113207548</v>
      </c>
      <c r="CN16" s="67"/>
      <c r="CO16" s="86">
        <v>75</v>
      </c>
      <c r="CP16" s="86"/>
      <c r="CQ16" s="86"/>
      <c r="CR16" s="86"/>
      <c r="CS16" s="86"/>
      <c r="CT16" s="86">
        <v>4.01</v>
      </c>
      <c r="CU16" s="62" t="s">
        <v>493</v>
      </c>
      <c r="CV16" s="86">
        <v>4.01</v>
      </c>
      <c r="CW16" s="86">
        <v>2</v>
      </c>
      <c r="CX16" s="86"/>
      <c r="CY16" s="86">
        <v>4</v>
      </c>
      <c r="CZ16" s="67"/>
      <c r="DA16" s="67">
        <v>7.5471698113207548</v>
      </c>
      <c r="DB16" s="67"/>
      <c r="DC16" s="86">
        <v>50</v>
      </c>
      <c r="DD16" s="86"/>
      <c r="DE16" s="86"/>
      <c r="DH16" s="86">
        <v>4.01</v>
      </c>
      <c r="DI16" s="62" t="s">
        <v>493</v>
      </c>
      <c r="DJ16" s="86">
        <v>4.01</v>
      </c>
      <c r="DK16" s="86">
        <v>2</v>
      </c>
      <c r="DL16" s="86"/>
      <c r="DM16" s="86">
        <v>4</v>
      </c>
      <c r="DN16" s="67"/>
      <c r="DO16" s="67">
        <v>7.5471698113207548</v>
      </c>
      <c r="DP16" s="67"/>
      <c r="DQ16" s="86">
        <v>50</v>
      </c>
      <c r="DV16" s="86">
        <v>1.01</v>
      </c>
      <c r="DW16" s="62" t="s">
        <v>493</v>
      </c>
      <c r="DX16" s="86">
        <v>1.01</v>
      </c>
      <c r="DY16" s="86">
        <v>4</v>
      </c>
      <c r="DZ16" s="86"/>
      <c r="EA16" s="86">
        <v>4</v>
      </c>
      <c r="EB16" s="67"/>
      <c r="EC16" s="67">
        <v>7.5471698113207548</v>
      </c>
      <c r="ED16" s="67"/>
      <c r="EE16" s="86">
        <v>100</v>
      </c>
      <c r="EJ16" s="86">
        <v>5.01</v>
      </c>
      <c r="EK16" s="62" t="s">
        <v>493</v>
      </c>
      <c r="EL16" s="86">
        <v>5.01</v>
      </c>
      <c r="EM16" s="86">
        <v>2</v>
      </c>
      <c r="EN16" s="86"/>
      <c r="EO16" s="86">
        <v>4</v>
      </c>
      <c r="EP16" s="67"/>
      <c r="EQ16" s="67">
        <v>7.5471698113207548</v>
      </c>
      <c r="ER16" s="67"/>
      <c r="ES16" s="86">
        <v>50</v>
      </c>
      <c r="EX16" s="86">
        <v>5.01</v>
      </c>
      <c r="EY16" s="62" t="s">
        <v>493</v>
      </c>
      <c r="EZ16" s="86">
        <v>5.01</v>
      </c>
      <c r="FA16" s="86">
        <v>2</v>
      </c>
      <c r="FB16" s="86"/>
      <c r="FC16" s="86">
        <v>4</v>
      </c>
      <c r="FD16" s="67"/>
      <c r="FE16" s="67">
        <v>7.5471698113207548</v>
      </c>
      <c r="FF16" s="67"/>
      <c r="FG16" s="86">
        <v>50</v>
      </c>
      <c r="FL16" s="86">
        <v>4.01</v>
      </c>
      <c r="FM16" s="62" t="s">
        <v>493</v>
      </c>
      <c r="FN16" s="86">
        <v>4.01</v>
      </c>
      <c r="FO16" s="86">
        <v>3</v>
      </c>
      <c r="FP16" s="86"/>
      <c r="FQ16" s="86">
        <v>4</v>
      </c>
      <c r="FR16" s="67"/>
      <c r="FS16" s="67">
        <v>7.5471698113207548</v>
      </c>
      <c r="FT16" s="67"/>
      <c r="FU16" s="86">
        <v>75</v>
      </c>
      <c r="FZ16" s="86">
        <v>5.01</v>
      </c>
      <c r="GA16" s="62" t="s">
        <v>493</v>
      </c>
      <c r="GB16" s="86">
        <v>5.01</v>
      </c>
      <c r="GC16" s="86">
        <v>3</v>
      </c>
      <c r="GD16" s="86"/>
      <c r="GE16" s="86">
        <v>4</v>
      </c>
      <c r="GF16" s="67"/>
      <c r="GG16" s="67">
        <v>7.5471698113207548</v>
      </c>
      <c r="GH16" s="67"/>
      <c r="GI16" s="86">
        <v>75</v>
      </c>
      <c r="GN16" s="86">
        <v>12.01</v>
      </c>
      <c r="GO16" s="62" t="s">
        <v>493</v>
      </c>
      <c r="GP16" s="86">
        <v>12.01</v>
      </c>
      <c r="GQ16" s="86">
        <v>1</v>
      </c>
      <c r="GR16" s="86"/>
      <c r="GS16" s="86">
        <v>4</v>
      </c>
      <c r="GT16" s="67"/>
      <c r="GU16" s="67">
        <v>7.5471698113207548</v>
      </c>
      <c r="GV16" s="67"/>
      <c r="GW16" s="86">
        <v>25</v>
      </c>
      <c r="HB16" s="86">
        <v>6.01</v>
      </c>
      <c r="HC16" s="62" t="s">
        <v>493</v>
      </c>
      <c r="HD16" s="86">
        <v>6.01</v>
      </c>
      <c r="HE16" s="86">
        <v>3</v>
      </c>
      <c r="HF16" s="86"/>
      <c r="HG16" s="86">
        <v>4</v>
      </c>
      <c r="HH16" s="67"/>
      <c r="HI16" s="67">
        <v>7.5471698113207548</v>
      </c>
      <c r="HJ16" s="67"/>
      <c r="HK16" s="86">
        <v>75</v>
      </c>
      <c r="HP16" s="86">
        <v>6.01</v>
      </c>
      <c r="HQ16" s="62" t="s">
        <v>493</v>
      </c>
      <c r="HR16" s="86">
        <v>6.01</v>
      </c>
      <c r="HS16" s="86">
        <v>2</v>
      </c>
      <c r="HT16" s="86"/>
      <c r="HU16" s="86">
        <v>4</v>
      </c>
      <c r="HV16" s="67"/>
      <c r="HW16" s="67">
        <v>7.5471698113207548</v>
      </c>
      <c r="HX16" s="67"/>
      <c r="HY16" s="86">
        <v>50</v>
      </c>
      <c r="ID16" s="86">
        <v>6.01</v>
      </c>
      <c r="IE16" s="62" t="s">
        <v>493</v>
      </c>
      <c r="IF16" s="86">
        <v>6.01</v>
      </c>
      <c r="IG16" s="86">
        <v>3</v>
      </c>
      <c r="IH16" s="86"/>
      <c r="II16" s="86">
        <v>4</v>
      </c>
      <c r="IJ16" s="67"/>
      <c r="IK16" s="67">
        <v>7.5471698113207548</v>
      </c>
      <c r="IL16" s="67"/>
      <c r="IM16" s="86">
        <v>75</v>
      </c>
      <c r="IR16" s="86">
        <v>8.01</v>
      </c>
      <c r="IS16" s="62" t="s">
        <v>493</v>
      </c>
      <c r="IT16" s="86">
        <v>8.01</v>
      </c>
      <c r="IU16" s="86">
        <v>2</v>
      </c>
      <c r="IV16" s="86"/>
      <c r="IW16" s="86">
        <v>4</v>
      </c>
      <c r="IX16" s="67"/>
      <c r="IY16" s="67">
        <v>7.5471698113207548</v>
      </c>
      <c r="IZ16" s="67"/>
      <c r="JA16" s="86">
        <v>50</v>
      </c>
      <c r="JF16" s="86">
        <v>7.01</v>
      </c>
      <c r="JG16" s="62" t="s">
        <v>493</v>
      </c>
      <c r="JH16" s="86">
        <v>7.01</v>
      </c>
      <c r="JI16" s="86">
        <v>3</v>
      </c>
      <c r="JJ16" s="86"/>
      <c r="JK16" s="86">
        <v>4</v>
      </c>
      <c r="JL16" s="67"/>
      <c r="JM16" s="67">
        <v>7.5471698113207548</v>
      </c>
      <c r="JN16" s="67"/>
      <c r="JO16" s="86">
        <v>75</v>
      </c>
      <c r="JT16" s="86">
        <v>5.01</v>
      </c>
      <c r="JU16" s="62" t="s">
        <v>493</v>
      </c>
      <c r="JV16" s="86">
        <v>5.01</v>
      </c>
      <c r="JW16" s="86">
        <v>3</v>
      </c>
      <c r="JX16" s="86"/>
      <c r="JY16" s="86">
        <v>4</v>
      </c>
      <c r="JZ16" s="67"/>
      <c r="KA16" s="67">
        <v>7.5471698113207548</v>
      </c>
      <c r="KB16" s="67"/>
      <c r="KC16" s="86">
        <v>75</v>
      </c>
      <c r="KH16" s="86">
        <v>5.01</v>
      </c>
      <c r="KI16" s="62" t="s">
        <v>493</v>
      </c>
      <c r="KJ16" s="86">
        <v>5.01</v>
      </c>
      <c r="KK16" s="86">
        <v>3</v>
      </c>
      <c r="KL16" s="86"/>
      <c r="KM16" s="86">
        <v>4</v>
      </c>
      <c r="KN16" s="67"/>
      <c r="KO16" s="67">
        <v>7.5471698113207548</v>
      </c>
      <c r="KP16" s="67"/>
      <c r="KQ16" s="86">
        <v>75</v>
      </c>
      <c r="KV16" s="86">
        <v>3.01</v>
      </c>
      <c r="KW16" s="62" t="s">
        <v>493</v>
      </c>
      <c r="KX16" s="86">
        <v>3.01</v>
      </c>
      <c r="KY16" s="86">
        <v>3</v>
      </c>
      <c r="KZ16" s="86"/>
      <c r="LA16" s="86">
        <v>4</v>
      </c>
      <c r="LB16" s="67"/>
      <c r="LC16" s="67">
        <v>7.5471698113207548</v>
      </c>
      <c r="LD16" s="67"/>
      <c r="LE16" s="86">
        <v>75</v>
      </c>
      <c r="LJ16" s="86">
        <v>14.01</v>
      </c>
      <c r="LK16" s="62" t="s">
        <v>493</v>
      </c>
      <c r="LL16" s="86">
        <v>14.01</v>
      </c>
      <c r="LM16" s="86">
        <v>0</v>
      </c>
      <c r="LN16" s="86"/>
      <c r="LO16" s="86">
        <v>4</v>
      </c>
      <c r="LP16" s="67"/>
      <c r="LQ16" s="67">
        <v>7.5471698113207548</v>
      </c>
      <c r="LR16" s="67"/>
      <c r="LS16" s="86">
        <v>0</v>
      </c>
      <c r="LX16" s="86">
        <v>1.01</v>
      </c>
      <c r="LY16" s="62" t="s">
        <v>493</v>
      </c>
      <c r="LZ16" s="86">
        <v>1.01</v>
      </c>
      <c r="MA16" s="86">
        <v>2</v>
      </c>
      <c r="MB16" s="86"/>
      <c r="MC16" s="86">
        <v>4</v>
      </c>
      <c r="MD16" s="67"/>
      <c r="ME16" s="67">
        <v>7.5471698113207548</v>
      </c>
      <c r="MF16" s="67"/>
      <c r="MG16" s="86">
        <v>50</v>
      </c>
      <c r="ML16" s="86">
        <v>10.01</v>
      </c>
      <c r="MM16" s="62" t="s">
        <v>493</v>
      </c>
      <c r="MN16" s="86">
        <v>10.01</v>
      </c>
      <c r="MO16" s="86">
        <v>1</v>
      </c>
      <c r="MP16" s="86"/>
      <c r="MQ16" s="86">
        <v>4</v>
      </c>
      <c r="MR16" s="67"/>
      <c r="MS16" s="67">
        <v>7.5471698113207548</v>
      </c>
      <c r="MT16" s="67"/>
      <c r="MU16" s="86">
        <v>25</v>
      </c>
      <c r="MZ16" s="86">
        <v>3.01</v>
      </c>
      <c r="NA16" s="62" t="s">
        <v>493</v>
      </c>
      <c r="NB16" s="86">
        <v>3.01</v>
      </c>
      <c r="NC16" s="86">
        <v>2</v>
      </c>
      <c r="ND16" s="86"/>
      <c r="NE16" s="86">
        <v>4</v>
      </c>
      <c r="NF16" s="67"/>
      <c r="NG16" s="67">
        <v>7.5471698113207548</v>
      </c>
      <c r="NH16" s="67"/>
      <c r="NI16" s="86">
        <v>50</v>
      </c>
      <c r="NN16" s="86">
        <v>1.01</v>
      </c>
      <c r="NO16" s="62" t="s">
        <v>493</v>
      </c>
      <c r="NP16" s="86">
        <v>1.01</v>
      </c>
      <c r="NQ16" s="86">
        <v>6</v>
      </c>
      <c r="NR16" s="86"/>
      <c r="NS16" s="86">
        <v>6</v>
      </c>
      <c r="NT16" s="67"/>
      <c r="NU16" s="67">
        <v>11.538461538461538</v>
      </c>
      <c r="NV16" s="67"/>
      <c r="NW16" s="86">
        <v>100</v>
      </c>
      <c r="OB16" s="86">
        <v>1.01</v>
      </c>
      <c r="OC16" s="62" t="s">
        <v>493</v>
      </c>
      <c r="OD16" s="86">
        <v>1.01</v>
      </c>
      <c r="OE16" s="86">
        <v>6</v>
      </c>
      <c r="OF16" s="86"/>
      <c r="OG16" s="86">
        <v>6</v>
      </c>
      <c r="OH16" s="67"/>
      <c r="OI16" s="67">
        <v>11.538461538461538</v>
      </c>
      <c r="OJ16" s="67"/>
      <c r="OK16" s="86">
        <v>100</v>
      </c>
      <c r="OP16" s="86">
        <v>5.01</v>
      </c>
      <c r="OQ16" s="62" t="s">
        <v>493</v>
      </c>
      <c r="OR16" s="86">
        <v>5.01</v>
      </c>
      <c r="OS16" s="86">
        <v>5</v>
      </c>
      <c r="OT16" s="86"/>
      <c r="OU16" s="86">
        <v>6</v>
      </c>
      <c r="OV16" s="67"/>
      <c r="OW16" s="67">
        <v>11.538461538461538</v>
      </c>
      <c r="OX16" s="67"/>
      <c r="OY16" s="86">
        <v>83.333333333333343</v>
      </c>
      <c r="PD16" s="86">
        <v>7.01</v>
      </c>
      <c r="PE16" s="62" t="s">
        <v>493</v>
      </c>
      <c r="PF16" s="86">
        <v>7.01</v>
      </c>
      <c r="PG16" s="86">
        <v>5</v>
      </c>
      <c r="PH16" s="86"/>
      <c r="PI16" s="86">
        <v>6</v>
      </c>
      <c r="PJ16" s="67"/>
      <c r="PK16" s="67">
        <v>11.538461538461538</v>
      </c>
      <c r="PL16" s="67"/>
      <c r="PM16" s="86">
        <v>83.333333333333343</v>
      </c>
      <c r="PR16" s="86">
        <v>1.01</v>
      </c>
      <c r="PS16" s="62" t="s">
        <v>493</v>
      </c>
      <c r="PT16" s="86">
        <v>1.01</v>
      </c>
      <c r="PU16" s="86">
        <v>6</v>
      </c>
      <c r="PV16" s="86"/>
      <c r="PW16" s="86">
        <v>6</v>
      </c>
      <c r="PX16" s="67"/>
      <c r="PY16" s="67">
        <v>11.538461538461538</v>
      </c>
      <c r="PZ16" s="67"/>
      <c r="QA16" s="86">
        <v>100</v>
      </c>
      <c r="QF16" s="86">
        <v>1.01</v>
      </c>
      <c r="QG16" s="62" t="s">
        <v>493</v>
      </c>
      <c r="QH16" s="86">
        <v>1.01</v>
      </c>
      <c r="QI16" s="86">
        <v>6</v>
      </c>
      <c r="QJ16" s="86"/>
      <c r="QK16" s="86">
        <v>6</v>
      </c>
      <c r="QL16" s="67"/>
      <c r="QM16" s="67">
        <v>11.538461538461538</v>
      </c>
      <c r="QN16" s="67"/>
      <c r="QO16" s="86">
        <v>100</v>
      </c>
      <c r="QT16" s="86">
        <v>10.01</v>
      </c>
      <c r="QU16" s="62" t="s">
        <v>493</v>
      </c>
      <c r="QV16" s="86">
        <v>10.01</v>
      </c>
      <c r="QW16" s="86">
        <v>5</v>
      </c>
      <c r="QX16" s="86"/>
      <c r="QY16" s="86">
        <v>6</v>
      </c>
      <c r="QZ16" s="67"/>
      <c r="RA16" s="67">
        <v>11.538461538461538</v>
      </c>
      <c r="RB16" s="67"/>
      <c r="RC16" s="86">
        <v>83.333333333333343</v>
      </c>
      <c r="RH16" s="86">
        <v>8.01</v>
      </c>
      <c r="RI16" s="62" t="s">
        <v>493</v>
      </c>
      <c r="RJ16" s="86">
        <v>8.01</v>
      </c>
      <c r="RK16" s="86">
        <v>5</v>
      </c>
      <c r="RL16" s="86"/>
      <c r="RM16" s="86">
        <v>6</v>
      </c>
      <c r="RN16" s="67"/>
      <c r="RO16" s="67">
        <v>11.538461538461538</v>
      </c>
      <c r="RP16" s="67"/>
      <c r="RQ16" s="86">
        <v>83.333333333333343</v>
      </c>
      <c r="RV16" s="86">
        <v>7.01</v>
      </c>
      <c r="RW16" s="62" t="s">
        <v>493</v>
      </c>
      <c r="RX16" s="86">
        <v>7.01</v>
      </c>
      <c r="RY16" s="86">
        <v>4</v>
      </c>
      <c r="RZ16" s="86"/>
      <c r="SA16" s="86">
        <v>6</v>
      </c>
      <c r="SB16" s="67"/>
      <c r="SC16" s="67">
        <v>11.538461538461538</v>
      </c>
      <c r="SD16" s="67"/>
      <c r="SE16" s="86">
        <v>66.666666666666657</v>
      </c>
      <c r="SJ16" s="86">
        <v>8.01</v>
      </c>
      <c r="SK16" s="62" t="s">
        <v>493</v>
      </c>
      <c r="SL16" s="86">
        <v>8.01</v>
      </c>
      <c r="SM16" s="86">
        <v>4</v>
      </c>
      <c r="SN16" s="86"/>
      <c r="SO16" s="86">
        <v>6</v>
      </c>
      <c r="SP16" s="67"/>
      <c r="SQ16" s="67">
        <v>11.538461538461538</v>
      </c>
      <c r="SR16" s="67"/>
      <c r="SS16" s="86">
        <v>66.666666666666657</v>
      </c>
      <c r="SX16" s="86">
        <v>1.01</v>
      </c>
      <c r="SY16" s="62" t="s">
        <v>493</v>
      </c>
      <c r="SZ16" s="86">
        <v>1.01</v>
      </c>
      <c r="TA16" s="86">
        <v>6</v>
      </c>
      <c r="TB16" s="86"/>
      <c r="TC16" s="86">
        <v>6</v>
      </c>
      <c r="TD16" s="67"/>
      <c r="TE16" s="67">
        <v>11.538461538461538</v>
      </c>
      <c r="TF16" s="67"/>
      <c r="TG16" s="86">
        <v>100</v>
      </c>
      <c r="TL16" s="86">
        <v>1.01</v>
      </c>
      <c r="TM16" s="62" t="s">
        <v>493</v>
      </c>
      <c r="TN16" s="86">
        <v>1.01</v>
      </c>
      <c r="TO16" s="86">
        <v>6</v>
      </c>
      <c r="TP16" s="86"/>
      <c r="TQ16" s="86">
        <v>6</v>
      </c>
      <c r="TR16" s="67"/>
      <c r="TS16" s="67">
        <v>11.538461538461538</v>
      </c>
      <c r="TT16" s="67"/>
      <c r="TU16" s="86">
        <v>100</v>
      </c>
      <c r="TZ16" s="86">
        <v>7.01</v>
      </c>
      <c r="UA16" s="62" t="s">
        <v>493</v>
      </c>
      <c r="UB16" s="86">
        <v>7.01</v>
      </c>
      <c r="UC16" s="86">
        <v>5</v>
      </c>
      <c r="UD16" s="86"/>
      <c r="UE16" s="86">
        <v>6</v>
      </c>
      <c r="UF16" s="67"/>
      <c r="UG16" s="67">
        <v>11.538461538461538</v>
      </c>
      <c r="UH16" s="67"/>
      <c r="UI16" s="86">
        <v>83.333333333333343</v>
      </c>
      <c r="UN16" s="86">
        <v>5.01</v>
      </c>
      <c r="UO16" s="62" t="s">
        <v>493</v>
      </c>
      <c r="UP16" s="86">
        <v>5.01</v>
      </c>
      <c r="UQ16" s="86">
        <v>5</v>
      </c>
      <c r="UR16" s="86"/>
      <c r="US16" s="86">
        <v>6</v>
      </c>
      <c r="UT16" s="67"/>
      <c r="UU16" s="67">
        <v>11.538461538461538</v>
      </c>
      <c r="UV16" s="67"/>
      <c r="UW16" s="86">
        <v>83.333333333333343</v>
      </c>
      <c r="VB16" s="86">
        <v>7.01</v>
      </c>
      <c r="VC16" s="62" t="s">
        <v>493</v>
      </c>
      <c r="VD16" s="86">
        <v>7.01</v>
      </c>
      <c r="VE16" s="86">
        <v>5</v>
      </c>
      <c r="VF16" s="86"/>
      <c r="VG16" s="86">
        <v>6</v>
      </c>
      <c r="VH16" s="67"/>
      <c r="VI16" s="67">
        <v>11.538461538461538</v>
      </c>
      <c r="VJ16" s="67"/>
      <c r="VK16" s="86">
        <v>83.333333333333343</v>
      </c>
      <c r="VP16" s="86">
        <v>6.01</v>
      </c>
      <c r="VQ16" s="62" t="s">
        <v>493</v>
      </c>
      <c r="VR16" s="86">
        <v>6.01</v>
      </c>
      <c r="VS16" s="86">
        <v>5</v>
      </c>
      <c r="VT16" s="86"/>
      <c r="VU16" s="86">
        <v>6</v>
      </c>
      <c r="VV16" s="67"/>
      <c r="VW16" s="67">
        <v>11.538461538461538</v>
      </c>
      <c r="VX16" s="67"/>
      <c r="VY16" s="86">
        <v>83.333333333333343</v>
      </c>
      <c r="WD16" s="86">
        <v>6.01</v>
      </c>
      <c r="WE16" s="62" t="s">
        <v>493</v>
      </c>
      <c r="WF16" s="86">
        <v>6.01</v>
      </c>
      <c r="WG16" s="86">
        <v>5</v>
      </c>
      <c r="WH16" s="86"/>
      <c r="WI16" s="86">
        <v>6</v>
      </c>
      <c r="WJ16" s="67"/>
      <c r="WK16" s="67">
        <v>11.538461538461538</v>
      </c>
      <c r="WL16" s="67"/>
      <c r="WM16" s="86">
        <v>83.333333333333343</v>
      </c>
      <c r="WR16" s="86">
        <v>1.01</v>
      </c>
      <c r="WS16" s="62" t="s">
        <v>493</v>
      </c>
      <c r="WT16" s="86">
        <v>1.01</v>
      </c>
      <c r="WU16" s="86">
        <v>6</v>
      </c>
      <c r="WV16" s="86"/>
      <c r="WW16" s="86">
        <v>6</v>
      </c>
      <c r="WX16" s="67"/>
      <c r="WY16" s="67">
        <v>11.538461538461538</v>
      </c>
      <c r="WZ16" s="67"/>
      <c r="XA16" s="86">
        <v>100</v>
      </c>
      <c r="XF16" s="86">
        <v>1.01</v>
      </c>
      <c r="XG16" s="62" t="s">
        <v>493</v>
      </c>
      <c r="XH16" s="86">
        <v>1.01</v>
      </c>
      <c r="XI16" s="86">
        <v>6</v>
      </c>
      <c r="XJ16" s="86"/>
      <c r="XK16" s="86">
        <v>6</v>
      </c>
      <c r="XL16" s="67"/>
      <c r="XM16" s="67">
        <v>11.538461538461538</v>
      </c>
      <c r="XN16" s="67"/>
      <c r="XO16" s="86">
        <v>100</v>
      </c>
      <c r="XT16" s="86">
        <v>1.01</v>
      </c>
      <c r="XU16" s="62" t="s">
        <v>493</v>
      </c>
      <c r="XV16" s="86">
        <v>1.01</v>
      </c>
      <c r="XW16" s="86">
        <v>6</v>
      </c>
      <c r="XX16" s="86"/>
      <c r="XY16" s="86">
        <v>6</v>
      </c>
      <c r="XZ16" s="67"/>
      <c r="YA16" s="67">
        <v>11.538461538461538</v>
      </c>
      <c r="YB16" s="67"/>
      <c r="YC16" s="86">
        <v>100</v>
      </c>
      <c r="YH16" s="86">
        <v>8.01</v>
      </c>
      <c r="YI16" s="62" t="s">
        <v>493</v>
      </c>
      <c r="YJ16" s="86">
        <v>8.01</v>
      </c>
      <c r="YK16" s="86">
        <v>5</v>
      </c>
      <c r="YL16" s="86"/>
      <c r="YM16" s="86">
        <v>6</v>
      </c>
      <c r="YN16" s="67"/>
      <c r="YO16" s="67">
        <v>11.538461538461538</v>
      </c>
      <c r="YP16" s="67"/>
      <c r="YQ16" s="86">
        <v>83.333333333333343</v>
      </c>
      <c r="YV16" s="86">
        <v>5.01</v>
      </c>
      <c r="YW16" s="62" t="s">
        <v>493</v>
      </c>
      <c r="YX16" s="86">
        <v>5.01</v>
      </c>
      <c r="YY16" s="86">
        <v>3</v>
      </c>
      <c r="YZ16" s="86"/>
      <c r="ZA16" s="86">
        <v>6</v>
      </c>
      <c r="ZB16" s="67"/>
      <c r="ZC16" s="67">
        <v>11.538461538461538</v>
      </c>
      <c r="ZD16" s="67"/>
      <c r="ZE16" s="86">
        <v>50</v>
      </c>
      <c r="ZJ16" s="86">
        <v>1.01</v>
      </c>
      <c r="ZK16" s="62" t="s">
        <v>493</v>
      </c>
      <c r="ZL16" s="86">
        <v>1.01</v>
      </c>
      <c r="ZM16" s="86">
        <v>6</v>
      </c>
      <c r="ZN16" s="86"/>
      <c r="ZO16" s="86">
        <v>6</v>
      </c>
      <c r="ZP16" s="67"/>
      <c r="ZQ16" s="67">
        <v>11.538461538461538</v>
      </c>
      <c r="ZR16" s="67"/>
      <c r="ZS16" s="86">
        <v>100</v>
      </c>
      <c r="ZX16" s="86">
        <v>6.01</v>
      </c>
      <c r="ZY16" s="62" t="s">
        <v>493</v>
      </c>
      <c r="ZZ16" s="86">
        <v>6.01</v>
      </c>
      <c r="AAA16" s="86">
        <v>5</v>
      </c>
      <c r="AAB16" s="86"/>
      <c r="AAC16" s="86">
        <v>6</v>
      </c>
      <c r="AAD16" s="67"/>
      <c r="AAE16" s="67">
        <v>11.538461538461538</v>
      </c>
      <c r="AAF16" s="67"/>
      <c r="AAG16" s="86">
        <v>83.333333333333343</v>
      </c>
      <c r="AAL16" s="86">
        <v>10.01</v>
      </c>
      <c r="AAM16" s="62" t="s">
        <v>493</v>
      </c>
      <c r="AAN16" s="86">
        <v>10.01</v>
      </c>
      <c r="AAO16" s="86">
        <v>5</v>
      </c>
      <c r="AAP16" s="86"/>
      <c r="AAQ16" s="86">
        <v>6</v>
      </c>
      <c r="AAR16" s="67"/>
      <c r="AAS16" s="67">
        <v>11.538461538461538</v>
      </c>
      <c r="AAT16" s="67"/>
      <c r="AAU16" s="86">
        <v>83.333333333333343</v>
      </c>
      <c r="AAZ16" s="86">
        <v>1.01</v>
      </c>
      <c r="ABA16" s="62" t="s">
        <v>493</v>
      </c>
      <c r="ABB16" s="86">
        <v>1.01</v>
      </c>
      <c r="ABC16" s="86">
        <v>6</v>
      </c>
      <c r="ABD16" s="86"/>
      <c r="ABE16" s="86">
        <v>6</v>
      </c>
      <c r="ABF16" s="67"/>
      <c r="ABG16" s="67">
        <v>11.538461538461538</v>
      </c>
      <c r="ABH16" s="67"/>
      <c r="ABI16" s="86">
        <v>100</v>
      </c>
      <c r="ABN16" s="86">
        <v>5.01</v>
      </c>
      <c r="ABO16" s="62" t="s">
        <v>493</v>
      </c>
      <c r="ABP16" s="86">
        <v>5.01</v>
      </c>
      <c r="ABQ16" s="86">
        <v>5</v>
      </c>
      <c r="ABR16" s="86"/>
      <c r="ABS16" s="86">
        <v>6</v>
      </c>
      <c r="ABT16" s="67"/>
      <c r="ABU16" s="67">
        <v>11.538461538461538</v>
      </c>
      <c r="ABV16" s="67"/>
      <c r="ABW16" s="86">
        <v>83.333333333333343</v>
      </c>
      <c r="ACB16" s="86">
        <v>1.01</v>
      </c>
      <c r="ACC16" s="62" t="s">
        <v>493</v>
      </c>
      <c r="ACD16" s="86">
        <v>1.01</v>
      </c>
      <c r="ACE16" s="86">
        <v>6</v>
      </c>
      <c r="ACF16" s="86"/>
      <c r="ACG16" s="86">
        <v>6</v>
      </c>
      <c r="ACH16" s="67"/>
      <c r="ACI16" s="67">
        <v>11.111111111111111</v>
      </c>
      <c r="ACJ16" s="67"/>
      <c r="ACK16" s="86">
        <v>100</v>
      </c>
      <c r="ACP16" s="86">
        <v>1.01</v>
      </c>
      <c r="ACQ16" s="62" t="s">
        <v>493</v>
      </c>
      <c r="ACR16" s="86">
        <v>1.01</v>
      </c>
      <c r="ACS16" s="86">
        <v>6</v>
      </c>
      <c r="ACT16" s="86"/>
      <c r="ACU16" s="86">
        <v>6</v>
      </c>
      <c r="ACV16" s="67"/>
      <c r="ACW16" s="67">
        <v>11.111111111111111</v>
      </c>
      <c r="ACX16" s="67"/>
      <c r="ACY16" s="86">
        <v>100</v>
      </c>
      <c r="ADD16" s="86">
        <v>1.01</v>
      </c>
      <c r="ADE16" s="62" t="s">
        <v>493</v>
      </c>
      <c r="ADF16" s="86">
        <v>1.01</v>
      </c>
      <c r="ADG16" s="86">
        <v>6</v>
      </c>
      <c r="ADH16" s="86"/>
      <c r="ADI16" s="86">
        <v>6</v>
      </c>
      <c r="ADJ16" s="67"/>
      <c r="ADK16" s="67">
        <v>11.111111111111111</v>
      </c>
      <c r="ADL16" s="67"/>
      <c r="ADM16" s="86">
        <v>100</v>
      </c>
      <c r="ADR16" s="86">
        <v>1.01</v>
      </c>
      <c r="ADS16" s="62" t="s">
        <v>493</v>
      </c>
      <c r="ADT16" s="86">
        <v>1.01</v>
      </c>
      <c r="ADU16" s="86">
        <v>6</v>
      </c>
      <c r="ADV16" s="86"/>
      <c r="ADW16" s="86">
        <v>6</v>
      </c>
      <c r="ADX16" s="67"/>
      <c r="ADY16" s="67">
        <v>11.111111111111111</v>
      </c>
      <c r="ADZ16" s="67"/>
      <c r="AEA16" s="86">
        <v>100</v>
      </c>
      <c r="AEF16" s="86">
        <v>3.01</v>
      </c>
      <c r="AEG16" s="62" t="s">
        <v>493</v>
      </c>
      <c r="AEH16" s="86">
        <v>3.01</v>
      </c>
      <c r="AEI16" s="86">
        <v>4</v>
      </c>
      <c r="AEJ16" s="86"/>
      <c r="AEK16" s="86">
        <v>6</v>
      </c>
      <c r="AEL16" s="67"/>
      <c r="AEM16" s="67">
        <v>11.111111111111111</v>
      </c>
      <c r="AEN16" s="67"/>
      <c r="AEO16" s="86">
        <v>66.666666666666657</v>
      </c>
      <c r="AET16" s="86">
        <v>10.01</v>
      </c>
      <c r="AEU16" s="62" t="s">
        <v>493</v>
      </c>
      <c r="AEV16" s="86">
        <v>10.01</v>
      </c>
      <c r="AEW16" s="86">
        <v>5</v>
      </c>
      <c r="AEX16" s="86"/>
      <c r="AEY16" s="86">
        <v>6</v>
      </c>
      <c r="AEZ16" s="67"/>
      <c r="AFA16" s="67">
        <v>11.111111111111111</v>
      </c>
      <c r="AFB16" s="67"/>
      <c r="AFC16" s="86">
        <v>83.333333333333343</v>
      </c>
      <c r="AFH16" s="86">
        <v>3.01</v>
      </c>
      <c r="AFI16" s="62" t="s">
        <v>493</v>
      </c>
      <c r="AFJ16" s="86">
        <v>3.01</v>
      </c>
      <c r="AFK16" s="86">
        <v>5</v>
      </c>
      <c r="AFL16" s="86"/>
      <c r="AFM16" s="86">
        <v>6</v>
      </c>
      <c r="AFN16" s="67"/>
      <c r="AFO16" s="67">
        <v>11.111111111111111</v>
      </c>
      <c r="AFP16" s="67"/>
      <c r="AFQ16" s="86">
        <v>83.333333333333343</v>
      </c>
      <c r="AFV16" s="86">
        <v>1.01</v>
      </c>
      <c r="AFW16" s="62" t="s">
        <v>493</v>
      </c>
      <c r="AFX16" s="86">
        <v>1.01</v>
      </c>
      <c r="AFY16" s="86">
        <v>6</v>
      </c>
      <c r="AFZ16" s="86"/>
      <c r="AGA16" s="86">
        <v>6</v>
      </c>
      <c r="AGB16" s="67"/>
      <c r="AGC16" s="67">
        <v>11.111111111111111</v>
      </c>
      <c r="AGD16" s="67"/>
      <c r="AGE16" s="86">
        <v>100</v>
      </c>
      <c r="AGJ16" s="86">
        <v>1.01</v>
      </c>
      <c r="AGK16" s="62" t="s">
        <v>493</v>
      </c>
      <c r="AGL16" s="86">
        <v>1.01</v>
      </c>
      <c r="AGM16" s="86">
        <v>6</v>
      </c>
      <c r="AGN16" s="86"/>
      <c r="AGO16" s="86">
        <v>6</v>
      </c>
      <c r="AGP16" s="67"/>
      <c r="AGQ16" s="67">
        <v>11.111111111111111</v>
      </c>
      <c r="AGR16" s="67"/>
      <c r="AGS16" s="86">
        <v>100</v>
      </c>
      <c r="AGX16" s="86">
        <v>1.01</v>
      </c>
      <c r="AGY16" s="62" t="s">
        <v>493</v>
      </c>
      <c r="AGZ16" s="86">
        <v>1.01</v>
      </c>
      <c r="AHA16" s="86">
        <v>6</v>
      </c>
      <c r="AHB16" s="86"/>
      <c r="AHC16" s="86">
        <v>6</v>
      </c>
      <c r="AHD16" s="67"/>
      <c r="AHE16" s="67">
        <v>11.111111111111111</v>
      </c>
      <c r="AHF16" s="67"/>
      <c r="AHG16" s="86">
        <v>100</v>
      </c>
      <c r="AHL16" s="86">
        <v>1.01</v>
      </c>
      <c r="AHM16" s="62" t="s">
        <v>493</v>
      </c>
      <c r="AHN16" s="86">
        <v>1.01</v>
      </c>
      <c r="AHO16" s="86">
        <v>6</v>
      </c>
      <c r="AHP16" s="86"/>
      <c r="AHQ16" s="86">
        <v>6</v>
      </c>
      <c r="AHR16" s="67"/>
      <c r="AHS16" s="67">
        <v>11.111111111111111</v>
      </c>
      <c r="AHT16" s="67"/>
      <c r="AHU16" s="86">
        <v>100</v>
      </c>
      <c r="AHZ16" s="86">
        <v>1.01</v>
      </c>
      <c r="AIA16" s="62" t="s">
        <v>493</v>
      </c>
      <c r="AIB16" s="86">
        <v>1.01</v>
      </c>
      <c r="AIC16" s="86">
        <v>6</v>
      </c>
      <c r="AID16" s="86"/>
      <c r="AIE16" s="86">
        <v>6</v>
      </c>
      <c r="AIF16" s="67"/>
      <c r="AIG16" s="67">
        <v>11.111111111111111</v>
      </c>
      <c r="AIH16" s="67"/>
      <c r="AII16" s="86">
        <v>100</v>
      </c>
      <c r="AIN16" s="86">
        <v>1.01</v>
      </c>
      <c r="AIO16" s="62" t="s">
        <v>493</v>
      </c>
      <c r="AIP16" s="86">
        <v>1.01</v>
      </c>
      <c r="AIQ16" s="86">
        <v>6</v>
      </c>
      <c r="AIR16" s="86"/>
      <c r="AIS16" s="86">
        <v>6</v>
      </c>
      <c r="AIT16" s="67"/>
      <c r="AIU16" s="67">
        <v>11.111111111111111</v>
      </c>
      <c r="AIV16" s="67"/>
      <c r="AIW16" s="86">
        <v>100</v>
      </c>
      <c r="AJB16" s="86">
        <v>1.01</v>
      </c>
      <c r="AJC16" s="62" t="s">
        <v>493</v>
      </c>
      <c r="AJD16" s="86">
        <v>1.01</v>
      </c>
      <c r="AJE16" s="86">
        <v>6</v>
      </c>
      <c r="AJF16" s="86"/>
      <c r="AJG16" s="86">
        <v>6</v>
      </c>
      <c r="AJH16" s="67"/>
      <c r="AJI16" s="67">
        <v>11.111111111111111</v>
      </c>
      <c r="AJJ16" s="67"/>
      <c r="AJK16" s="86">
        <v>100</v>
      </c>
      <c r="AJP16" s="86">
        <v>1.01</v>
      </c>
      <c r="AJQ16" s="62" t="s">
        <v>493</v>
      </c>
      <c r="AJR16" s="86">
        <v>1.01</v>
      </c>
      <c r="AJS16" s="86">
        <v>6</v>
      </c>
      <c r="AJT16" s="86"/>
      <c r="AJU16" s="86">
        <v>6</v>
      </c>
      <c r="AJV16" s="67"/>
      <c r="AJW16" s="67">
        <v>11.111111111111111</v>
      </c>
      <c r="AJX16" s="67"/>
      <c r="AJY16" s="86">
        <v>100</v>
      </c>
      <c r="AKD16" s="86">
        <v>1.01</v>
      </c>
      <c r="AKE16" s="62" t="s">
        <v>493</v>
      </c>
      <c r="AKF16" s="86">
        <v>1.01</v>
      </c>
      <c r="AKG16" s="86">
        <v>6</v>
      </c>
      <c r="AKH16" s="86"/>
      <c r="AKI16" s="86">
        <v>6</v>
      </c>
      <c r="AKJ16" s="67"/>
      <c r="AKK16" s="67">
        <v>11.111111111111111</v>
      </c>
      <c r="AKL16" s="67"/>
      <c r="AKM16" s="86">
        <v>100</v>
      </c>
      <c r="AKR16" s="86">
        <v>1.01</v>
      </c>
      <c r="AKS16" s="62" t="s">
        <v>493</v>
      </c>
      <c r="AKT16" s="86">
        <v>1.01</v>
      </c>
      <c r="AKU16" s="86">
        <v>6</v>
      </c>
      <c r="AKV16" s="86"/>
      <c r="AKW16" s="86">
        <v>6</v>
      </c>
      <c r="AKX16" s="67"/>
      <c r="AKY16" s="67">
        <v>11.111111111111111</v>
      </c>
      <c r="AKZ16" s="67"/>
      <c r="ALA16" s="86">
        <v>100</v>
      </c>
      <c r="ALF16" s="86">
        <v>1.01</v>
      </c>
      <c r="ALG16" s="62" t="s">
        <v>493</v>
      </c>
      <c r="ALH16" s="86">
        <v>1.01</v>
      </c>
      <c r="ALI16" s="86">
        <v>6</v>
      </c>
      <c r="ALJ16" s="86"/>
      <c r="ALK16" s="86">
        <v>6</v>
      </c>
      <c r="ALL16" s="67"/>
      <c r="ALM16" s="67">
        <v>11.111111111111111</v>
      </c>
      <c r="ALN16" s="67"/>
      <c r="ALO16" s="86">
        <v>100</v>
      </c>
      <c r="ALT16" s="86">
        <v>1.01</v>
      </c>
      <c r="ALU16" s="62" t="s">
        <v>493</v>
      </c>
      <c r="ALV16" s="86">
        <v>1.01</v>
      </c>
      <c r="ALW16" s="86">
        <v>6</v>
      </c>
      <c r="ALX16" s="86"/>
      <c r="ALY16" s="86">
        <v>6</v>
      </c>
      <c r="ALZ16" s="67"/>
      <c r="AMA16" s="67">
        <v>11.111111111111111</v>
      </c>
      <c r="AMB16" s="67"/>
      <c r="AMC16" s="86">
        <v>100</v>
      </c>
      <c r="AMH16" s="86">
        <v>1.01</v>
      </c>
      <c r="AMI16" s="62" t="s">
        <v>493</v>
      </c>
      <c r="AMJ16" s="86">
        <v>1.01</v>
      </c>
      <c r="AMK16" s="86">
        <v>6</v>
      </c>
      <c r="AML16" s="86"/>
      <c r="AMM16" s="86">
        <v>6</v>
      </c>
      <c r="AMN16" s="67"/>
      <c r="AMO16" s="67">
        <v>11.111111111111111</v>
      </c>
      <c r="AMP16" s="67"/>
      <c r="AMQ16" s="86">
        <v>100</v>
      </c>
      <c r="AMV16" s="86">
        <v>4.01</v>
      </c>
      <c r="AMW16" s="62" t="s">
        <v>493</v>
      </c>
      <c r="AMX16" s="86">
        <v>4.01</v>
      </c>
      <c r="AMY16" s="86">
        <v>4</v>
      </c>
      <c r="AMZ16" s="86"/>
      <c r="ANA16" s="86">
        <v>6</v>
      </c>
      <c r="ANB16" s="67"/>
      <c r="ANC16" s="67">
        <v>11.111111111111111</v>
      </c>
      <c r="AND16" s="67"/>
      <c r="ANE16" s="86">
        <v>66.666666666666657</v>
      </c>
      <c r="ANJ16" s="86">
        <v>1.01</v>
      </c>
      <c r="ANK16" s="62" t="s">
        <v>493</v>
      </c>
      <c r="ANL16" s="86">
        <v>1.01</v>
      </c>
      <c r="ANM16" s="86">
        <v>6</v>
      </c>
      <c r="ANN16" s="86"/>
      <c r="ANO16" s="86">
        <v>6</v>
      </c>
      <c r="ANP16" s="67"/>
      <c r="ANQ16" s="67">
        <v>11.111111111111111</v>
      </c>
      <c r="ANR16" s="67"/>
      <c r="ANS16" s="86">
        <v>100</v>
      </c>
      <c r="ANX16" s="86">
        <v>1.01</v>
      </c>
      <c r="ANY16" s="62" t="s">
        <v>493</v>
      </c>
      <c r="ANZ16" s="86">
        <v>1.01</v>
      </c>
      <c r="AOA16" s="86">
        <v>6</v>
      </c>
      <c r="AOB16" s="86"/>
      <c r="AOC16" s="86">
        <v>6</v>
      </c>
      <c r="AOD16" s="67"/>
      <c r="AOE16" s="67">
        <v>11.111111111111111</v>
      </c>
      <c r="AOF16" s="67"/>
      <c r="AOG16" s="86">
        <v>100</v>
      </c>
      <c r="AOL16" s="86">
        <v>1.01</v>
      </c>
      <c r="AOM16" s="62" t="s">
        <v>493</v>
      </c>
      <c r="AON16" s="86">
        <v>1.01</v>
      </c>
      <c r="AOO16" s="86">
        <v>6</v>
      </c>
      <c r="AOP16" s="86"/>
      <c r="AOQ16" s="86">
        <v>6</v>
      </c>
      <c r="AOR16" s="67"/>
      <c r="AOS16" s="67">
        <v>11.111111111111111</v>
      </c>
      <c r="AOT16" s="67"/>
      <c r="AOU16" s="86">
        <v>100</v>
      </c>
      <c r="AOZ16" s="86">
        <v>1.01</v>
      </c>
      <c r="APA16" s="62" t="s">
        <v>493</v>
      </c>
      <c r="APB16" s="86">
        <v>1.01</v>
      </c>
      <c r="APC16" s="86">
        <v>6</v>
      </c>
      <c r="APD16" s="86"/>
      <c r="APE16" s="86">
        <v>6</v>
      </c>
      <c r="APF16" s="67"/>
      <c r="APG16" s="67">
        <v>11.111111111111111</v>
      </c>
      <c r="APH16" s="67"/>
      <c r="API16" s="86">
        <v>100</v>
      </c>
      <c r="APN16" s="86">
        <v>1.01</v>
      </c>
      <c r="APO16" s="62" t="s">
        <v>493</v>
      </c>
      <c r="APP16" s="86">
        <v>1.01</v>
      </c>
      <c r="APQ16" s="86">
        <v>6</v>
      </c>
      <c r="APR16" s="86"/>
      <c r="APS16" s="86">
        <v>6</v>
      </c>
      <c r="APT16" s="67"/>
      <c r="APU16" s="67">
        <v>11.111111111111111</v>
      </c>
      <c r="APV16" s="67"/>
      <c r="APW16" s="86">
        <v>100</v>
      </c>
      <c r="AQB16" s="86">
        <v>1.01</v>
      </c>
      <c r="AQC16" s="62" t="s">
        <v>493</v>
      </c>
      <c r="AQD16" s="86">
        <v>1.01</v>
      </c>
      <c r="AQE16" s="86">
        <v>6</v>
      </c>
      <c r="AQF16" s="86"/>
      <c r="AQG16" s="86">
        <v>6</v>
      </c>
      <c r="AQH16" s="67"/>
      <c r="AQI16" s="67">
        <v>11.111111111111111</v>
      </c>
      <c r="AQJ16" s="67"/>
      <c r="AQK16" s="86">
        <v>100</v>
      </c>
      <c r="AQP16" s="86">
        <v>4.01</v>
      </c>
      <c r="AQQ16" s="62" t="s">
        <v>493</v>
      </c>
      <c r="AQR16" s="86">
        <v>4.01</v>
      </c>
      <c r="AQS16" s="86">
        <v>4</v>
      </c>
      <c r="AQT16" s="86"/>
      <c r="AQU16" s="86">
        <v>7</v>
      </c>
      <c r="AQV16" s="67"/>
      <c r="AQW16" s="67">
        <v>15.555555555555555</v>
      </c>
      <c r="AQX16" s="67"/>
      <c r="AQY16" s="86">
        <v>57.142857142857139</v>
      </c>
      <c r="ARD16" s="86">
        <v>1.01</v>
      </c>
      <c r="ARE16" s="62" t="s">
        <v>493</v>
      </c>
      <c r="ARF16" s="86">
        <v>1.01</v>
      </c>
      <c r="ARG16" s="86">
        <v>7</v>
      </c>
      <c r="ARH16" s="86"/>
      <c r="ARI16" s="86">
        <v>7</v>
      </c>
      <c r="ARJ16" s="67"/>
      <c r="ARK16" s="67">
        <v>15.555555555555555</v>
      </c>
      <c r="ARL16" s="67"/>
      <c r="ARM16" s="86">
        <v>100</v>
      </c>
      <c r="ARR16" s="86">
        <v>1.01</v>
      </c>
      <c r="ARS16" s="62" t="s">
        <v>493</v>
      </c>
      <c r="ART16" s="86">
        <v>1.01</v>
      </c>
      <c r="ARU16" s="86">
        <v>7</v>
      </c>
      <c r="ARV16" s="86"/>
      <c r="ARW16" s="86">
        <v>7</v>
      </c>
      <c r="ARX16" s="67"/>
      <c r="ARY16" s="67">
        <v>15.555555555555555</v>
      </c>
      <c r="ARZ16" s="67"/>
      <c r="ASA16" s="86">
        <v>100</v>
      </c>
      <c r="ASF16" s="86">
        <v>1.01</v>
      </c>
      <c r="ASG16" s="62" t="s">
        <v>493</v>
      </c>
      <c r="ASH16" s="86">
        <v>1.01</v>
      </c>
      <c r="ASI16" s="86">
        <v>7</v>
      </c>
      <c r="ASJ16" s="86"/>
      <c r="ASK16" s="86">
        <v>7</v>
      </c>
      <c r="ASL16" s="67"/>
      <c r="ASM16" s="67">
        <v>15.555555555555555</v>
      </c>
      <c r="ASN16" s="67"/>
      <c r="ASO16" s="86">
        <v>100</v>
      </c>
      <c r="AST16" s="86">
        <v>12.01</v>
      </c>
      <c r="ASU16" s="62" t="s">
        <v>493</v>
      </c>
      <c r="ASV16" s="86">
        <v>12.01</v>
      </c>
      <c r="ASW16" s="86">
        <v>3</v>
      </c>
      <c r="ASX16" s="86"/>
      <c r="ASY16" s="86">
        <v>7</v>
      </c>
      <c r="ASZ16" s="67"/>
      <c r="ATA16" s="67">
        <v>15.555555555555555</v>
      </c>
      <c r="ATB16" s="67"/>
      <c r="ATC16" s="86">
        <v>42.857142857142854</v>
      </c>
      <c r="ATH16" s="86">
        <v>4.01</v>
      </c>
      <c r="ATI16" s="62" t="s">
        <v>493</v>
      </c>
      <c r="ATJ16" s="86">
        <v>4.01</v>
      </c>
      <c r="ATK16" s="86">
        <v>6</v>
      </c>
      <c r="ATL16" s="86"/>
      <c r="ATM16" s="86">
        <v>7</v>
      </c>
      <c r="ATN16" s="67"/>
      <c r="ATO16" s="67">
        <v>15.555555555555555</v>
      </c>
      <c r="ATP16" s="67"/>
      <c r="ATQ16" s="86">
        <v>85.714285714285708</v>
      </c>
      <c r="ATV16" s="86">
        <v>5.01</v>
      </c>
      <c r="ATW16" s="62" t="s">
        <v>493</v>
      </c>
      <c r="ATX16" s="86">
        <v>5.01</v>
      </c>
      <c r="ATY16" s="86">
        <v>5</v>
      </c>
      <c r="ATZ16" s="86"/>
      <c r="AUA16" s="86">
        <v>7</v>
      </c>
      <c r="AUB16" s="67"/>
      <c r="AUC16" s="67">
        <v>15.555555555555555</v>
      </c>
      <c r="AUD16" s="67"/>
      <c r="AUE16" s="86">
        <v>71.428571428571431</v>
      </c>
      <c r="AUJ16" s="86">
        <v>7.01</v>
      </c>
      <c r="AUK16" s="62" t="s">
        <v>493</v>
      </c>
      <c r="AUL16" s="86">
        <v>7.01</v>
      </c>
      <c r="AUM16" s="86">
        <v>3</v>
      </c>
      <c r="AUN16" s="86"/>
      <c r="AUO16" s="86">
        <v>7</v>
      </c>
      <c r="AUP16" s="67"/>
      <c r="AUQ16" s="67">
        <v>15.555555555555555</v>
      </c>
      <c r="AUR16" s="67"/>
      <c r="AUS16" s="86">
        <v>42.857142857142854</v>
      </c>
      <c r="AUX16" s="86">
        <v>1.01</v>
      </c>
      <c r="AUY16" s="62" t="s">
        <v>493</v>
      </c>
      <c r="AUZ16" s="86">
        <v>1.01</v>
      </c>
      <c r="AVA16" s="86">
        <v>7</v>
      </c>
      <c r="AVB16" s="86"/>
      <c r="AVC16" s="86">
        <v>7</v>
      </c>
      <c r="AVD16" s="67"/>
      <c r="AVE16" s="67">
        <v>15.555555555555555</v>
      </c>
      <c r="AVF16" s="67"/>
      <c r="AVG16" s="86">
        <v>100</v>
      </c>
      <c r="AVL16" s="86">
        <v>2.0099999999999998</v>
      </c>
      <c r="AVM16" s="62" t="s">
        <v>493</v>
      </c>
      <c r="AVN16" s="86">
        <v>2.0099999999999998</v>
      </c>
      <c r="AVO16" s="86">
        <v>6</v>
      </c>
      <c r="AVP16" s="86"/>
      <c r="AVQ16" s="86">
        <v>7</v>
      </c>
      <c r="AVR16" s="67"/>
      <c r="AVS16" s="67">
        <v>15.555555555555555</v>
      </c>
      <c r="AVT16" s="67"/>
      <c r="AVU16" s="86">
        <v>85.714285714285708</v>
      </c>
      <c r="AVZ16" s="86">
        <v>7.01</v>
      </c>
      <c r="AWA16" s="62" t="s">
        <v>493</v>
      </c>
      <c r="AWB16" s="86">
        <v>7.01</v>
      </c>
      <c r="AWC16" s="86">
        <v>6</v>
      </c>
      <c r="AWD16" s="86"/>
      <c r="AWE16" s="86">
        <v>7</v>
      </c>
      <c r="AWF16" s="67"/>
      <c r="AWG16" s="67">
        <v>15.555555555555555</v>
      </c>
      <c r="AWH16" s="67"/>
      <c r="AWI16" s="86">
        <v>85.714285714285708</v>
      </c>
      <c r="AWN16" s="86">
        <v>1.01</v>
      </c>
      <c r="AWO16" s="62" t="s">
        <v>493</v>
      </c>
      <c r="AWP16" s="86">
        <v>1.01</v>
      </c>
      <c r="AWQ16" s="86">
        <v>5</v>
      </c>
      <c r="AWR16" s="86"/>
      <c r="AWS16" s="86">
        <v>7</v>
      </c>
      <c r="AWT16" s="67"/>
      <c r="AWU16" s="67">
        <v>15.555555555555555</v>
      </c>
      <c r="AWV16" s="67"/>
      <c r="AWW16" s="86">
        <v>71.428571428571431</v>
      </c>
      <c r="AXB16" s="86">
        <v>4.01</v>
      </c>
      <c r="AXC16" s="62" t="s">
        <v>493</v>
      </c>
      <c r="AXD16" s="86">
        <v>4.01</v>
      </c>
      <c r="AXE16" s="86">
        <v>6</v>
      </c>
      <c r="AXF16" s="86"/>
      <c r="AXG16" s="86">
        <v>7</v>
      </c>
      <c r="AXH16" s="67"/>
      <c r="AXI16" s="67">
        <v>15.555555555555555</v>
      </c>
      <c r="AXJ16" s="67"/>
      <c r="AXK16" s="86">
        <v>85.714285714285708</v>
      </c>
      <c r="AXP16" s="86">
        <v>1.01</v>
      </c>
      <c r="AXQ16" s="62" t="s">
        <v>493</v>
      </c>
      <c r="AXR16" s="86">
        <v>1.01</v>
      </c>
      <c r="AXS16" s="86">
        <v>7</v>
      </c>
      <c r="AXT16" s="86"/>
      <c r="AXU16" s="86">
        <v>7</v>
      </c>
      <c r="AXV16" s="67"/>
      <c r="AXW16" s="67">
        <v>15.555555555555555</v>
      </c>
      <c r="AXX16" s="67"/>
      <c r="AXY16" s="86">
        <v>100</v>
      </c>
      <c r="AYD16" s="86">
        <v>4.01</v>
      </c>
      <c r="AYE16" s="62" t="s">
        <v>493</v>
      </c>
      <c r="AYF16" s="86">
        <v>4.01</v>
      </c>
      <c r="AYG16" s="86">
        <v>5</v>
      </c>
      <c r="AYH16" s="86"/>
      <c r="AYI16" s="86">
        <v>7</v>
      </c>
      <c r="AYJ16" s="67"/>
      <c r="AYK16" s="67">
        <v>15.555555555555555</v>
      </c>
      <c r="AYL16" s="67"/>
      <c r="AYM16" s="86">
        <v>71.428571428571431</v>
      </c>
      <c r="AYR16" s="86">
        <v>4.01</v>
      </c>
      <c r="AYS16" s="62" t="s">
        <v>493</v>
      </c>
      <c r="AYT16" s="86">
        <v>4.01</v>
      </c>
      <c r="AYU16" s="86">
        <v>5</v>
      </c>
      <c r="AYV16" s="86"/>
      <c r="AYW16" s="86">
        <v>7</v>
      </c>
      <c r="AYX16" s="67"/>
      <c r="AYY16" s="67">
        <v>15.555555555555555</v>
      </c>
      <c r="AYZ16" s="67"/>
      <c r="AZA16" s="86">
        <v>71.428571428571431</v>
      </c>
      <c r="AZF16" s="86">
        <v>2.0099999999999998</v>
      </c>
      <c r="AZG16" s="62" t="s">
        <v>493</v>
      </c>
      <c r="AZH16" s="86">
        <v>2.0099999999999998</v>
      </c>
      <c r="AZI16" s="86">
        <v>5</v>
      </c>
      <c r="AZJ16" s="86"/>
      <c r="AZK16" s="86">
        <v>7</v>
      </c>
      <c r="AZL16" s="67"/>
      <c r="AZM16" s="67">
        <v>15.555555555555555</v>
      </c>
      <c r="AZN16" s="67"/>
      <c r="AZO16" s="86">
        <v>71.428571428571431</v>
      </c>
      <c r="AZT16" s="86">
        <v>6.01</v>
      </c>
      <c r="AZU16" s="62" t="s">
        <v>493</v>
      </c>
      <c r="AZV16" s="86">
        <v>6.01</v>
      </c>
      <c r="AZW16" s="86">
        <v>6</v>
      </c>
      <c r="AZX16" s="86"/>
      <c r="AZY16" s="86">
        <v>7</v>
      </c>
      <c r="AZZ16" s="67"/>
      <c r="BAA16" s="67">
        <v>15.555555555555555</v>
      </c>
      <c r="BAB16" s="67"/>
      <c r="BAC16" s="86">
        <v>85.714285714285708</v>
      </c>
      <c r="BAH16" s="86">
        <v>5.01</v>
      </c>
      <c r="BAI16" s="62" t="s">
        <v>493</v>
      </c>
      <c r="BAJ16" s="86">
        <v>5.01</v>
      </c>
      <c r="BAK16" s="86">
        <v>4</v>
      </c>
      <c r="BAL16" s="86"/>
      <c r="BAM16" s="86">
        <v>7</v>
      </c>
      <c r="BAN16" s="67"/>
      <c r="BAO16" s="67">
        <v>15.555555555555555</v>
      </c>
      <c r="BAP16" s="67"/>
      <c r="BAQ16" s="86">
        <v>57.142857142857139</v>
      </c>
      <c r="BAV16" s="86">
        <v>15.01</v>
      </c>
      <c r="BAW16" s="62" t="s">
        <v>493</v>
      </c>
      <c r="BAX16" s="86">
        <v>15.01</v>
      </c>
      <c r="BAY16" s="86">
        <v>3</v>
      </c>
      <c r="BAZ16" s="86"/>
      <c r="BBA16" s="86">
        <v>7</v>
      </c>
      <c r="BBB16" s="67"/>
      <c r="BBC16" s="67">
        <v>15.555555555555555</v>
      </c>
      <c r="BBD16" s="67"/>
      <c r="BBE16" s="86">
        <v>42.857142857142854</v>
      </c>
      <c r="BBJ16" s="86">
        <v>6.01</v>
      </c>
      <c r="BBK16" s="62" t="s">
        <v>493</v>
      </c>
      <c r="BBL16" s="86">
        <v>6.01</v>
      </c>
      <c r="BBM16" s="86">
        <v>6</v>
      </c>
      <c r="BBN16" s="86"/>
      <c r="BBO16" s="86">
        <v>7</v>
      </c>
      <c r="BBP16" s="67"/>
      <c r="BBQ16" s="67">
        <v>15.555555555555555</v>
      </c>
      <c r="BBR16" s="67"/>
      <c r="BBS16" s="86">
        <v>85.714285714285708</v>
      </c>
      <c r="BBX16" s="86">
        <v>5.01</v>
      </c>
      <c r="BBY16" s="62" t="s">
        <v>493</v>
      </c>
      <c r="BBZ16" s="86">
        <v>5.01</v>
      </c>
      <c r="BCA16" s="86">
        <v>6</v>
      </c>
      <c r="BCB16" s="86"/>
      <c r="BCC16" s="86">
        <v>7</v>
      </c>
      <c r="BCD16" s="67"/>
      <c r="BCE16" s="67">
        <v>15.555555555555555</v>
      </c>
      <c r="BCF16" s="67"/>
      <c r="BCG16" s="86">
        <v>85.714285714285708</v>
      </c>
      <c r="BCL16" s="86">
        <v>6.01</v>
      </c>
      <c r="BCM16" s="62" t="s">
        <v>493</v>
      </c>
      <c r="BCN16" s="86">
        <v>6.01</v>
      </c>
      <c r="BCO16" s="86">
        <v>6</v>
      </c>
      <c r="BCP16" s="86"/>
      <c r="BCQ16" s="86">
        <v>7</v>
      </c>
      <c r="BCR16" s="67"/>
      <c r="BCS16" s="67">
        <v>15.555555555555555</v>
      </c>
      <c r="BCT16" s="67"/>
      <c r="BCU16" s="86">
        <v>85.714285714285708</v>
      </c>
      <c r="BCZ16" s="86">
        <v>3.01</v>
      </c>
      <c r="BDA16" s="62" t="s">
        <v>493</v>
      </c>
      <c r="BDB16" s="86">
        <v>3.01</v>
      </c>
      <c r="BDC16" s="86">
        <v>5</v>
      </c>
      <c r="BDD16" s="86"/>
      <c r="BDE16" s="86">
        <v>7</v>
      </c>
      <c r="BDF16" s="67"/>
      <c r="BDG16" s="67">
        <v>15.555555555555555</v>
      </c>
      <c r="BDH16" s="67"/>
      <c r="BDI16" s="86">
        <v>71.428571428571431</v>
      </c>
      <c r="BDN16" s="86">
        <v>6.01</v>
      </c>
      <c r="BDO16" s="62" t="s">
        <v>493</v>
      </c>
      <c r="BDP16" s="86">
        <v>6.01</v>
      </c>
      <c r="BDQ16" s="86">
        <v>6</v>
      </c>
      <c r="BDR16" s="86"/>
      <c r="BDS16" s="86">
        <v>7</v>
      </c>
      <c r="BDT16" s="67"/>
      <c r="BDU16" s="67">
        <v>15.555555555555555</v>
      </c>
      <c r="BDV16" s="67"/>
      <c r="BDW16" s="86">
        <v>85.714285714285708</v>
      </c>
      <c r="BEB16" s="86">
        <v>3.01</v>
      </c>
      <c r="BEC16" s="62" t="s">
        <v>493</v>
      </c>
      <c r="BED16" s="86">
        <v>3.01</v>
      </c>
      <c r="BEE16" s="86">
        <v>6</v>
      </c>
      <c r="BEF16" s="86"/>
      <c r="BEG16" s="86">
        <v>7</v>
      </c>
      <c r="BEH16" s="67"/>
      <c r="BEI16" s="67">
        <v>15.555555555555555</v>
      </c>
      <c r="BEJ16" s="67"/>
      <c r="BEK16" s="86">
        <v>85.714285714285708</v>
      </c>
      <c r="BEP16" s="86">
        <v>3.01</v>
      </c>
      <c r="BEQ16" s="62" t="s">
        <v>493</v>
      </c>
      <c r="BER16" s="86">
        <v>3.01</v>
      </c>
      <c r="BES16" s="86">
        <v>3</v>
      </c>
      <c r="BET16" s="86"/>
      <c r="BEU16" s="86">
        <v>5</v>
      </c>
      <c r="BEV16" s="67"/>
      <c r="BEW16" s="67">
        <v>11.111111111111111</v>
      </c>
      <c r="BEX16" s="67"/>
      <c r="BEY16" s="86">
        <v>60</v>
      </c>
      <c r="BFD16" s="86">
        <v>4.01</v>
      </c>
      <c r="BFE16" s="62" t="s">
        <v>493</v>
      </c>
      <c r="BFF16" s="86">
        <v>4.01</v>
      </c>
      <c r="BFG16" s="86">
        <v>3</v>
      </c>
      <c r="BFH16" s="86"/>
      <c r="BFI16" s="86">
        <v>5</v>
      </c>
      <c r="BFJ16" s="67"/>
      <c r="BFK16" s="67">
        <v>11.111111111111111</v>
      </c>
      <c r="BFL16" s="67"/>
      <c r="BFM16" s="86">
        <v>60</v>
      </c>
      <c r="BFR16" s="86">
        <v>1.01</v>
      </c>
      <c r="BFS16" s="62" t="s">
        <v>493</v>
      </c>
      <c r="BFT16" s="86">
        <v>1.01</v>
      </c>
      <c r="BFU16" s="86">
        <v>5</v>
      </c>
      <c r="BFV16" s="86"/>
      <c r="BFW16" s="86">
        <v>5</v>
      </c>
      <c r="BFX16" s="67"/>
      <c r="BFY16" s="67">
        <v>11.111111111111111</v>
      </c>
      <c r="BFZ16" s="67"/>
      <c r="BGA16" s="86">
        <v>100</v>
      </c>
      <c r="BGF16" s="86">
        <v>6.01</v>
      </c>
      <c r="BGG16" s="62" t="s">
        <v>493</v>
      </c>
      <c r="BGH16" s="86">
        <v>6.01</v>
      </c>
      <c r="BGI16" s="86">
        <v>3</v>
      </c>
      <c r="BGJ16" s="86"/>
      <c r="BGK16" s="86">
        <v>5</v>
      </c>
      <c r="BGL16" s="67"/>
      <c r="BGM16" s="67">
        <v>11.111111111111111</v>
      </c>
      <c r="BGN16" s="67"/>
      <c r="BGO16" s="86">
        <v>60</v>
      </c>
      <c r="BGT16" s="86">
        <v>1.01</v>
      </c>
      <c r="BGU16" s="62" t="s">
        <v>493</v>
      </c>
      <c r="BGV16" s="86">
        <v>1.01</v>
      </c>
      <c r="BGW16" s="86">
        <v>5</v>
      </c>
      <c r="BGX16" s="86"/>
      <c r="BGY16" s="86">
        <v>5</v>
      </c>
      <c r="BGZ16" s="67"/>
      <c r="BHA16" s="67">
        <v>11.111111111111111</v>
      </c>
      <c r="BHB16" s="67"/>
      <c r="BHC16" s="86">
        <v>100</v>
      </c>
      <c r="BHH16" s="86">
        <v>1.01</v>
      </c>
      <c r="BHI16" s="62" t="s">
        <v>493</v>
      </c>
      <c r="BHJ16" s="86">
        <v>1.01</v>
      </c>
      <c r="BHK16" s="86">
        <v>5</v>
      </c>
      <c r="BHL16" s="86"/>
      <c r="BHM16" s="86">
        <v>5</v>
      </c>
      <c r="BHN16" s="67"/>
      <c r="BHO16" s="67">
        <v>11.111111111111111</v>
      </c>
      <c r="BHP16" s="67"/>
      <c r="BHQ16" s="86">
        <v>100</v>
      </c>
      <c r="BHV16" s="86">
        <v>1.01</v>
      </c>
      <c r="BHW16" s="62" t="s">
        <v>493</v>
      </c>
      <c r="BHX16" s="86">
        <v>1.01</v>
      </c>
      <c r="BHY16" s="86">
        <v>5</v>
      </c>
      <c r="BHZ16" s="86"/>
      <c r="BIA16" s="86">
        <v>5</v>
      </c>
      <c r="BIB16" s="67"/>
      <c r="BIC16" s="67">
        <v>11.111111111111111</v>
      </c>
      <c r="BID16" s="67"/>
      <c r="BIE16" s="86">
        <v>100</v>
      </c>
      <c r="BIJ16" s="86">
        <v>6.01</v>
      </c>
      <c r="BIK16" s="62" t="s">
        <v>493</v>
      </c>
      <c r="BIL16" s="86">
        <v>6.01</v>
      </c>
      <c r="BIM16" s="86">
        <v>4</v>
      </c>
      <c r="BIN16" s="86"/>
      <c r="BIO16" s="86">
        <v>5</v>
      </c>
      <c r="BIP16" s="67"/>
      <c r="BIQ16" s="67">
        <v>11.111111111111111</v>
      </c>
      <c r="BIR16" s="67"/>
      <c r="BIS16" s="86">
        <v>80</v>
      </c>
      <c r="BIX16" s="86">
        <v>1.01</v>
      </c>
      <c r="BIY16" s="62" t="s">
        <v>493</v>
      </c>
      <c r="BIZ16" s="86">
        <v>1.01</v>
      </c>
      <c r="BJA16" s="86">
        <v>4</v>
      </c>
      <c r="BJB16" s="86"/>
      <c r="BJC16" s="86">
        <v>5</v>
      </c>
      <c r="BJD16" s="67"/>
      <c r="BJE16" s="67">
        <v>11.111111111111111</v>
      </c>
      <c r="BJF16" s="67"/>
      <c r="BJG16" s="86">
        <v>80</v>
      </c>
      <c r="BJL16" s="86">
        <v>9.01</v>
      </c>
      <c r="BJM16" s="62" t="s">
        <v>493</v>
      </c>
      <c r="BJN16" s="86">
        <v>9.01</v>
      </c>
      <c r="BJO16" s="86">
        <v>3</v>
      </c>
      <c r="BJP16" s="86"/>
      <c r="BJQ16" s="86">
        <v>5</v>
      </c>
      <c r="BJR16" s="67"/>
      <c r="BJS16" s="67">
        <v>11.111111111111111</v>
      </c>
      <c r="BJT16" s="67"/>
      <c r="BJU16" s="86">
        <v>60</v>
      </c>
      <c r="BJZ16" s="86">
        <v>1.01</v>
      </c>
      <c r="BKA16" s="62" t="s">
        <v>493</v>
      </c>
      <c r="BKB16" s="86">
        <v>1.01</v>
      </c>
      <c r="BKC16" s="86">
        <v>5</v>
      </c>
      <c r="BKD16" s="86"/>
      <c r="BKE16" s="86">
        <v>5</v>
      </c>
      <c r="BKF16" s="67"/>
      <c r="BKG16" s="67">
        <v>11.111111111111111</v>
      </c>
      <c r="BKH16" s="67"/>
      <c r="BKI16" s="86">
        <v>100</v>
      </c>
      <c r="BKN16" s="86">
        <v>1.01</v>
      </c>
      <c r="BKO16" s="62" t="s">
        <v>493</v>
      </c>
      <c r="BKP16" s="86">
        <v>1.01</v>
      </c>
      <c r="BKQ16" s="86">
        <v>5</v>
      </c>
      <c r="BKR16" s="86"/>
      <c r="BKS16" s="86">
        <v>5</v>
      </c>
      <c r="BKT16" s="67"/>
      <c r="BKU16" s="67">
        <v>11.111111111111111</v>
      </c>
      <c r="BKV16" s="67"/>
      <c r="BKW16" s="86">
        <v>100</v>
      </c>
      <c r="BLB16" s="86">
        <v>1.01</v>
      </c>
      <c r="BLC16" s="62" t="s">
        <v>493</v>
      </c>
      <c r="BLD16" s="86">
        <v>1.01</v>
      </c>
      <c r="BLE16" s="86">
        <v>5</v>
      </c>
      <c r="BLF16" s="86"/>
      <c r="BLG16" s="86">
        <v>5</v>
      </c>
      <c r="BLH16" s="67"/>
      <c r="BLI16" s="67">
        <v>11.111111111111111</v>
      </c>
      <c r="BLJ16" s="67"/>
      <c r="BLK16" s="86">
        <v>100</v>
      </c>
      <c r="BLP16" s="86">
        <v>6.01</v>
      </c>
      <c r="BLQ16" s="62" t="s">
        <v>493</v>
      </c>
      <c r="BLR16" s="86">
        <v>6.01</v>
      </c>
      <c r="BLS16" s="86">
        <v>4</v>
      </c>
      <c r="BLT16" s="86"/>
      <c r="BLU16" s="86">
        <v>5</v>
      </c>
      <c r="BLV16" s="67"/>
      <c r="BLW16" s="67">
        <v>11.111111111111111</v>
      </c>
      <c r="BLX16" s="67"/>
      <c r="BLY16" s="86">
        <v>80</v>
      </c>
      <c r="BMD16" s="86">
        <v>1.01</v>
      </c>
      <c r="BME16" s="62" t="s">
        <v>493</v>
      </c>
      <c r="BMF16" s="86">
        <v>1.01</v>
      </c>
      <c r="BMG16" s="86">
        <v>5</v>
      </c>
      <c r="BMH16" s="86"/>
      <c r="BMI16" s="86">
        <v>5</v>
      </c>
      <c r="BMJ16" s="67"/>
      <c r="BMK16" s="67">
        <v>11.111111111111111</v>
      </c>
      <c r="BML16" s="67"/>
      <c r="BMM16" s="86">
        <v>100</v>
      </c>
      <c r="BMR16" s="86">
        <v>1.01</v>
      </c>
      <c r="BMS16" s="62" t="s">
        <v>493</v>
      </c>
      <c r="BMT16" s="86">
        <v>1.01</v>
      </c>
      <c r="BMU16" s="86">
        <v>5</v>
      </c>
      <c r="BMV16" s="86"/>
      <c r="BMW16" s="86">
        <v>5</v>
      </c>
      <c r="BMX16" s="67"/>
      <c r="BMY16" s="67">
        <v>11.111111111111111</v>
      </c>
      <c r="BMZ16" s="67"/>
      <c r="BNA16" s="86">
        <v>100</v>
      </c>
      <c r="BNF16" s="86">
        <v>1.01</v>
      </c>
      <c r="BNG16" s="62" t="s">
        <v>493</v>
      </c>
      <c r="BNH16" s="86">
        <v>1.01</v>
      </c>
      <c r="BNI16" s="86">
        <v>5</v>
      </c>
      <c r="BNJ16" s="86"/>
      <c r="BNK16" s="86">
        <v>5</v>
      </c>
      <c r="BNL16" s="67"/>
      <c r="BNM16" s="67">
        <v>11.111111111111111</v>
      </c>
      <c r="BNN16" s="67"/>
      <c r="BNO16" s="86">
        <v>100</v>
      </c>
      <c r="BNT16" s="86">
        <v>1.01</v>
      </c>
      <c r="BNU16" s="62" t="s">
        <v>493</v>
      </c>
      <c r="BNV16" s="86">
        <v>1.01</v>
      </c>
      <c r="BNW16" s="86">
        <v>5</v>
      </c>
      <c r="BNX16" s="86"/>
      <c r="BNY16" s="86">
        <v>5</v>
      </c>
      <c r="BNZ16" s="67"/>
      <c r="BOA16" s="67">
        <v>11.111111111111111</v>
      </c>
      <c r="BOB16" s="67"/>
      <c r="BOC16" s="86">
        <v>100</v>
      </c>
      <c r="BOH16" s="86">
        <v>1.01</v>
      </c>
      <c r="BOI16" s="62" t="s">
        <v>493</v>
      </c>
      <c r="BOJ16" s="86">
        <v>1.01</v>
      </c>
      <c r="BOK16" s="86">
        <v>5</v>
      </c>
      <c r="BOL16" s="86"/>
      <c r="BOM16" s="86">
        <v>5</v>
      </c>
      <c r="BON16" s="67"/>
      <c r="BOO16" s="67">
        <v>11.111111111111111</v>
      </c>
      <c r="BOP16" s="67"/>
      <c r="BOQ16" s="86">
        <v>100</v>
      </c>
      <c r="BOV16" s="86">
        <v>1.01</v>
      </c>
      <c r="BOW16" s="62" t="s">
        <v>493</v>
      </c>
      <c r="BOX16" s="86">
        <v>1.01</v>
      </c>
      <c r="BOY16" s="86">
        <v>5</v>
      </c>
      <c r="BOZ16" s="86"/>
      <c r="BPA16" s="86">
        <v>5</v>
      </c>
      <c r="BPB16" s="67"/>
      <c r="BPC16" s="67">
        <v>11.111111111111111</v>
      </c>
      <c r="BPD16" s="67"/>
      <c r="BPE16" s="86">
        <v>100</v>
      </c>
      <c r="BPJ16" s="86">
        <v>6.01</v>
      </c>
      <c r="BPK16" s="62" t="s">
        <v>493</v>
      </c>
      <c r="BPL16" s="86">
        <v>6.01</v>
      </c>
      <c r="BPM16" s="86">
        <v>3</v>
      </c>
      <c r="BPN16" s="86"/>
      <c r="BPO16" s="86">
        <v>5</v>
      </c>
      <c r="BPP16" s="67"/>
      <c r="BPQ16" s="67">
        <v>11.111111111111111</v>
      </c>
      <c r="BPR16" s="67"/>
      <c r="BPS16" s="86">
        <v>60</v>
      </c>
      <c r="BPX16" s="86">
        <v>7.01</v>
      </c>
      <c r="BPY16" s="62" t="s">
        <v>493</v>
      </c>
      <c r="BPZ16" s="86">
        <v>7.01</v>
      </c>
      <c r="BQA16" s="86">
        <v>3</v>
      </c>
      <c r="BQB16" s="86"/>
      <c r="BQC16" s="86">
        <v>5</v>
      </c>
      <c r="BQD16" s="67"/>
      <c r="BQE16" s="67">
        <v>11.111111111111111</v>
      </c>
      <c r="BQF16" s="67"/>
      <c r="BQG16" s="86">
        <v>60</v>
      </c>
      <c r="BQL16" s="86">
        <v>5.01</v>
      </c>
      <c r="BQM16" s="62" t="s">
        <v>493</v>
      </c>
      <c r="BQN16" s="86">
        <v>5.01</v>
      </c>
      <c r="BQO16" s="86">
        <v>4</v>
      </c>
      <c r="BQP16" s="86"/>
      <c r="BQQ16" s="86">
        <v>5</v>
      </c>
      <c r="BQR16" s="67"/>
      <c r="BQS16" s="67">
        <v>11.111111111111111</v>
      </c>
      <c r="BQT16" s="67"/>
      <c r="BQU16" s="86">
        <v>80</v>
      </c>
      <c r="BQZ16" s="86">
        <v>14.01</v>
      </c>
      <c r="BRA16" s="62" t="s">
        <v>493</v>
      </c>
      <c r="BRB16" s="86">
        <v>14.01</v>
      </c>
      <c r="BRC16" s="86">
        <v>4</v>
      </c>
      <c r="BRD16" s="86"/>
      <c r="BRE16" s="86">
        <v>5</v>
      </c>
      <c r="BRF16" s="67"/>
      <c r="BRG16" s="67">
        <v>11.111111111111111</v>
      </c>
      <c r="BRH16" s="67"/>
      <c r="BRI16" s="86">
        <v>80</v>
      </c>
      <c r="BRN16" s="86">
        <v>16.010000000000002</v>
      </c>
      <c r="BRO16" s="62" t="s">
        <v>493</v>
      </c>
      <c r="BRP16" s="86">
        <v>16.010000000000002</v>
      </c>
      <c r="BRQ16" s="86">
        <v>4</v>
      </c>
      <c r="BRR16" s="86"/>
      <c r="BRS16" s="86">
        <v>5</v>
      </c>
      <c r="BRT16" s="67"/>
      <c r="BRU16" s="67">
        <v>11.111111111111111</v>
      </c>
      <c r="BRV16" s="67"/>
      <c r="BRW16" s="86">
        <v>80</v>
      </c>
      <c r="BSB16" s="86">
        <v>1.01</v>
      </c>
      <c r="BSC16" s="62" t="s">
        <v>493</v>
      </c>
      <c r="BSD16" s="86">
        <v>1.01</v>
      </c>
      <c r="BSE16" s="86">
        <v>5</v>
      </c>
      <c r="BSF16" s="86"/>
      <c r="BSG16" s="86">
        <v>5</v>
      </c>
      <c r="BSH16" s="67"/>
      <c r="BSI16" s="67">
        <v>11.111111111111111</v>
      </c>
      <c r="BSJ16" s="67"/>
      <c r="BSK16" s="86">
        <v>100</v>
      </c>
      <c r="BSP16" s="86">
        <v>6.01</v>
      </c>
      <c r="BSQ16" s="62" t="s">
        <v>493</v>
      </c>
      <c r="BSR16" s="86">
        <v>6.01</v>
      </c>
      <c r="BSS16" s="86">
        <v>4</v>
      </c>
      <c r="BST16" s="86"/>
      <c r="BSU16" s="86">
        <v>5</v>
      </c>
      <c r="BSV16" s="67"/>
      <c r="BSW16" s="67">
        <v>11.111111111111111</v>
      </c>
      <c r="BSX16" s="67"/>
      <c r="BSY16" s="86">
        <v>80</v>
      </c>
      <c r="BTD16" s="86">
        <v>1.01</v>
      </c>
      <c r="BTE16" s="62" t="s">
        <v>493</v>
      </c>
      <c r="BTF16" s="86">
        <v>1.01</v>
      </c>
      <c r="BTG16" s="86">
        <v>5</v>
      </c>
      <c r="BTH16" s="86"/>
      <c r="BTI16" s="86">
        <v>5</v>
      </c>
      <c r="BTJ16" s="67"/>
      <c r="BTK16" s="67">
        <v>11.111111111111111</v>
      </c>
      <c r="BTL16" s="67"/>
      <c r="BTM16" s="86">
        <v>100</v>
      </c>
      <c r="BTR16" s="86">
        <v>1.01</v>
      </c>
      <c r="BTS16" s="62" t="s">
        <v>493</v>
      </c>
      <c r="BTT16" s="86">
        <v>1.01</v>
      </c>
      <c r="BTU16" s="86">
        <v>7</v>
      </c>
      <c r="BTV16" s="86"/>
      <c r="BTW16" s="86">
        <v>7</v>
      </c>
      <c r="BTX16" s="67"/>
      <c r="BTY16" s="67">
        <v>12.962962962962962</v>
      </c>
      <c r="BTZ16" s="67"/>
      <c r="BUA16" s="86">
        <v>100</v>
      </c>
      <c r="BUF16" s="86">
        <v>1.01</v>
      </c>
      <c r="BUG16" s="62" t="s">
        <v>493</v>
      </c>
      <c r="BUH16" s="86">
        <v>1.01</v>
      </c>
      <c r="BUI16" s="86">
        <v>7</v>
      </c>
      <c r="BUJ16" s="86"/>
      <c r="BUK16" s="86">
        <v>7</v>
      </c>
      <c r="BUL16" s="67"/>
      <c r="BUM16" s="67">
        <v>12.962962962962962</v>
      </c>
      <c r="BUN16" s="67"/>
      <c r="BUO16" s="86">
        <v>100</v>
      </c>
      <c r="BUT16" s="86">
        <v>1.01</v>
      </c>
      <c r="BUU16" s="62" t="s">
        <v>493</v>
      </c>
      <c r="BUV16" s="86">
        <v>1.01</v>
      </c>
      <c r="BUW16" s="86">
        <v>7</v>
      </c>
      <c r="BUX16" s="86"/>
      <c r="BUY16" s="86">
        <v>7</v>
      </c>
      <c r="BUZ16" s="67"/>
      <c r="BVA16" s="67">
        <v>12.962962962962962</v>
      </c>
      <c r="BVB16" s="67"/>
      <c r="BVC16" s="86">
        <v>100</v>
      </c>
      <c r="BVH16" s="86">
        <v>1.01</v>
      </c>
      <c r="BVI16" s="62" t="s">
        <v>493</v>
      </c>
      <c r="BVJ16" s="86">
        <v>1.01</v>
      </c>
      <c r="BVK16" s="86">
        <v>7</v>
      </c>
      <c r="BVL16" s="86"/>
      <c r="BVM16" s="86">
        <v>7</v>
      </c>
      <c r="BVN16" s="67"/>
      <c r="BVO16" s="67">
        <v>12.962962962962962</v>
      </c>
      <c r="BVP16" s="67"/>
      <c r="BVQ16" s="86">
        <v>100</v>
      </c>
      <c r="BVV16" s="86">
        <v>1.01</v>
      </c>
      <c r="BVW16" s="62" t="s">
        <v>493</v>
      </c>
      <c r="BVX16" s="86">
        <v>1.01</v>
      </c>
      <c r="BVY16" s="86">
        <v>7</v>
      </c>
      <c r="BVZ16" s="86"/>
      <c r="BWA16" s="86">
        <v>7</v>
      </c>
      <c r="BWB16" s="67"/>
      <c r="BWC16" s="67">
        <v>12.962962962962962</v>
      </c>
      <c r="BWD16" s="67"/>
      <c r="BWE16" s="86">
        <v>100</v>
      </c>
      <c r="BWJ16" s="86">
        <v>6.01</v>
      </c>
      <c r="BWK16" s="62" t="s">
        <v>493</v>
      </c>
      <c r="BWL16" s="86">
        <v>6.01</v>
      </c>
      <c r="BWM16" s="86">
        <v>6</v>
      </c>
      <c r="BWN16" s="86"/>
      <c r="BWO16" s="86">
        <v>7</v>
      </c>
      <c r="BWP16" s="67"/>
      <c r="BWQ16" s="67">
        <v>12.962962962962962</v>
      </c>
      <c r="BWR16" s="67"/>
      <c r="BWS16" s="86">
        <v>85.714285714285708</v>
      </c>
      <c r="BWX16" s="86">
        <v>1.01</v>
      </c>
      <c r="BWY16" s="62" t="s">
        <v>493</v>
      </c>
      <c r="BWZ16" s="86">
        <v>1.01</v>
      </c>
      <c r="BXA16" s="86">
        <v>7</v>
      </c>
      <c r="BXB16" s="86"/>
      <c r="BXC16" s="86">
        <v>7</v>
      </c>
      <c r="BXD16" s="67"/>
      <c r="BXE16" s="67">
        <v>12.962962962962962</v>
      </c>
      <c r="BXF16" s="67"/>
      <c r="BXG16" s="86">
        <v>100</v>
      </c>
      <c r="BXL16" s="86">
        <v>1.01</v>
      </c>
      <c r="BXM16" s="62" t="s">
        <v>493</v>
      </c>
      <c r="BXN16" s="86">
        <v>1.01</v>
      </c>
      <c r="BXO16" s="86">
        <v>7</v>
      </c>
      <c r="BXP16" s="86"/>
      <c r="BXQ16" s="86">
        <v>7</v>
      </c>
      <c r="BXR16" s="67"/>
      <c r="BXS16" s="67">
        <v>12.962962962962962</v>
      </c>
      <c r="BXT16" s="67"/>
      <c r="BXU16" s="86">
        <v>100</v>
      </c>
      <c r="BXZ16" s="86">
        <v>8.01</v>
      </c>
      <c r="BYA16" s="62" t="s">
        <v>493</v>
      </c>
      <c r="BYB16" s="86">
        <v>8.01</v>
      </c>
      <c r="BYC16" s="86">
        <v>6</v>
      </c>
      <c r="BYD16" s="86"/>
      <c r="BYE16" s="86">
        <v>7</v>
      </c>
      <c r="BYF16" s="67"/>
      <c r="BYG16" s="67">
        <v>12.962962962962962</v>
      </c>
      <c r="BYH16" s="67"/>
      <c r="BYI16" s="86">
        <v>85.714285714285708</v>
      </c>
      <c r="BYN16" s="86">
        <v>1.01</v>
      </c>
      <c r="BYO16" s="62" t="s">
        <v>493</v>
      </c>
      <c r="BYP16" s="86">
        <v>1.01</v>
      </c>
      <c r="BYQ16" s="86">
        <v>7</v>
      </c>
      <c r="BYR16" s="86"/>
      <c r="BYS16" s="86">
        <v>7</v>
      </c>
      <c r="BYT16" s="67"/>
      <c r="BYU16" s="67">
        <v>12.962962962962962</v>
      </c>
      <c r="BYV16" s="67"/>
      <c r="BYW16" s="86">
        <v>100</v>
      </c>
      <c r="BZB16" s="86">
        <v>1.01</v>
      </c>
      <c r="BZC16" s="62" t="s">
        <v>493</v>
      </c>
      <c r="BZD16" s="86">
        <v>1.01</v>
      </c>
      <c r="BZE16" s="86">
        <v>7</v>
      </c>
      <c r="BZF16" s="86"/>
      <c r="BZG16" s="86">
        <v>7</v>
      </c>
      <c r="BZH16" s="67"/>
      <c r="BZI16" s="67">
        <v>12.962962962962962</v>
      </c>
      <c r="BZJ16" s="67"/>
      <c r="BZK16" s="86">
        <v>100</v>
      </c>
      <c r="BZP16" s="86">
        <v>1.01</v>
      </c>
      <c r="BZQ16" s="62" t="s">
        <v>493</v>
      </c>
      <c r="BZR16" s="86">
        <v>1.01</v>
      </c>
      <c r="BZS16" s="86">
        <v>7</v>
      </c>
      <c r="BZT16" s="86"/>
      <c r="BZU16" s="86">
        <v>7</v>
      </c>
      <c r="BZV16" s="67"/>
      <c r="BZW16" s="67">
        <v>12.962962962962962</v>
      </c>
      <c r="BZX16" s="67"/>
      <c r="BZY16" s="86">
        <v>100</v>
      </c>
      <c r="CAD16" s="86">
        <v>15.01</v>
      </c>
      <c r="CAE16" s="62" t="s">
        <v>493</v>
      </c>
      <c r="CAF16" s="86">
        <v>15.01</v>
      </c>
      <c r="CAG16" s="86">
        <v>5</v>
      </c>
      <c r="CAH16" s="86"/>
      <c r="CAI16" s="86">
        <v>7</v>
      </c>
      <c r="CAJ16" s="67"/>
      <c r="CAK16" s="67">
        <v>12.962962962962962</v>
      </c>
      <c r="CAL16" s="67"/>
      <c r="CAM16" s="86">
        <v>71.428571428571431</v>
      </c>
      <c r="CAR16" s="86">
        <v>1.01</v>
      </c>
      <c r="CAS16" s="62" t="s">
        <v>493</v>
      </c>
      <c r="CAT16" s="86">
        <v>1.01</v>
      </c>
      <c r="CAU16" s="86">
        <v>7</v>
      </c>
      <c r="CAV16" s="86"/>
      <c r="CAW16" s="86">
        <v>7</v>
      </c>
      <c r="CAX16" s="67"/>
      <c r="CAY16" s="67">
        <v>12.962962962962962</v>
      </c>
      <c r="CAZ16" s="67"/>
      <c r="CBA16" s="86">
        <v>100</v>
      </c>
      <c r="CBF16" s="86">
        <v>1.01</v>
      </c>
      <c r="CBG16" s="62" t="s">
        <v>493</v>
      </c>
      <c r="CBH16" s="86">
        <v>1.01</v>
      </c>
      <c r="CBI16" s="86">
        <v>5</v>
      </c>
      <c r="CBJ16" s="86"/>
      <c r="CBK16" s="86">
        <v>5</v>
      </c>
      <c r="CBL16" s="67"/>
      <c r="CBM16" s="67">
        <v>9.2592592592592595</v>
      </c>
      <c r="CBN16" s="67"/>
      <c r="CBO16" s="86">
        <v>100</v>
      </c>
      <c r="CBT16" s="86">
        <v>8.01</v>
      </c>
      <c r="CBU16" s="62" t="s">
        <v>493</v>
      </c>
      <c r="CBV16" s="86">
        <v>8.01</v>
      </c>
      <c r="CBW16" s="86">
        <v>4</v>
      </c>
      <c r="CBX16" s="86"/>
      <c r="CBY16" s="86">
        <v>5</v>
      </c>
      <c r="CBZ16" s="67"/>
      <c r="CCA16" s="67">
        <v>9.2592592592592595</v>
      </c>
      <c r="CCB16" s="67"/>
      <c r="CCC16" s="86">
        <v>80</v>
      </c>
      <c r="CCH16" s="86">
        <v>1.01</v>
      </c>
      <c r="CCI16" s="62" t="s">
        <v>493</v>
      </c>
      <c r="CCJ16" s="86">
        <v>1.01</v>
      </c>
      <c r="CCK16" s="86">
        <v>5</v>
      </c>
      <c r="CCL16" s="86"/>
      <c r="CCM16" s="86">
        <v>5</v>
      </c>
      <c r="CCN16" s="67"/>
      <c r="CCO16" s="67">
        <v>9.2592592592592595</v>
      </c>
      <c r="CCP16" s="67"/>
      <c r="CCQ16" s="86">
        <v>100</v>
      </c>
      <c r="CCV16" s="86">
        <v>7.01</v>
      </c>
      <c r="CCW16" s="62" t="s">
        <v>493</v>
      </c>
      <c r="CCX16" s="86">
        <v>7.01</v>
      </c>
      <c r="CCY16" s="86">
        <v>4</v>
      </c>
      <c r="CCZ16" s="86"/>
      <c r="CDA16" s="86">
        <v>5</v>
      </c>
      <c r="CDB16" s="67"/>
      <c r="CDC16" s="67">
        <v>9.2592592592592595</v>
      </c>
      <c r="CDD16" s="67"/>
      <c r="CDE16" s="86">
        <v>80</v>
      </c>
      <c r="CDJ16" s="86">
        <v>1.01</v>
      </c>
      <c r="CDK16" s="62" t="s">
        <v>493</v>
      </c>
      <c r="CDL16" s="86">
        <v>1.01</v>
      </c>
      <c r="CDM16" s="86">
        <v>5</v>
      </c>
      <c r="CDN16" s="86"/>
      <c r="CDO16" s="86">
        <v>5</v>
      </c>
      <c r="CDP16" s="67"/>
      <c r="CDQ16" s="67">
        <v>9.2592592592592595</v>
      </c>
      <c r="CDR16" s="67"/>
      <c r="CDS16" s="86">
        <v>100</v>
      </c>
      <c r="CDX16" s="86">
        <v>1.01</v>
      </c>
      <c r="CDY16" s="62" t="s">
        <v>493</v>
      </c>
      <c r="CDZ16" s="86">
        <v>1.01</v>
      </c>
      <c r="CEA16" s="86">
        <v>5</v>
      </c>
      <c r="CEB16" s="86"/>
      <c r="CEC16" s="86">
        <v>5</v>
      </c>
      <c r="CED16" s="67"/>
      <c r="CEE16" s="67">
        <v>9.2592592592592595</v>
      </c>
      <c r="CEF16" s="67"/>
      <c r="CEG16" s="86">
        <v>100</v>
      </c>
      <c r="CEL16" s="86">
        <v>1.01</v>
      </c>
      <c r="CEM16" s="62" t="s">
        <v>493</v>
      </c>
      <c r="CEN16" s="86">
        <v>1.01</v>
      </c>
      <c r="CEO16" s="86">
        <v>5</v>
      </c>
      <c r="CEP16" s="86"/>
      <c r="CEQ16" s="86">
        <v>5</v>
      </c>
      <c r="CER16" s="67"/>
      <c r="CES16" s="67">
        <v>9.2592592592592595</v>
      </c>
      <c r="CET16" s="67"/>
      <c r="CEU16" s="86">
        <v>100</v>
      </c>
      <c r="CEZ16" s="86">
        <v>1.01</v>
      </c>
      <c r="CFA16" s="62" t="s">
        <v>493</v>
      </c>
      <c r="CFB16" s="86">
        <v>1.01</v>
      </c>
      <c r="CFC16" s="86">
        <v>5</v>
      </c>
      <c r="CFD16" s="86"/>
      <c r="CFE16" s="86">
        <v>5</v>
      </c>
      <c r="CFF16" s="67"/>
      <c r="CFG16" s="67">
        <v>9.2592592592592595</v>
      </c>
      <c r="CFH16" s="67"/>
      <c r="CFI16" s="86">
        <v>100</v>
      </c>
      <c r="CFN16" s="86">
        <v>1.01</v>
      </c>
      <c r="CFO16" s="62" t="s">
        <v>493</v>
      </c>
      <c r="CFP16" s="86">
        <v>1.01</v>
      </c>
      <c r="CFQ16" s="86">
        <v>5</v>
      </c>
      <c r="CFR16" s="86"/>
      <c r="CFS16" s="86">
        <v>5</v>
      </c>
      <c r="CFT16" s="67"/>
      <c r="CFU16" s="67">
        <v>9.2592592592592595</v>
      </c>
      <c r="CFV16" s="67"/>
      <c r="CFW16" s="86">
        <v>100</v>
      </c>
      <c r="CGB16" s="86">
        <v>1.01</v>
      </c>
      <c r="CGC16" s="62" t="s">
        <v>493</v>
      </c>
      <c r="CGD16" s="86">
        <v>1.01</v>
      </c>
      <c r="CGE16" s="86">
        <v>6</v>
      </c>
      <c r="CGF16" s="86"/>
      <c r="CGG16" s="86">
        <v>6</v>
      </c>
      <c r="CGH16" s="67"/>
      <c r="CGI16" s="67">
        <v>13.333333333333334</v>
      </c>
      <c r="CGJ16" s="67"/>
      <c r="CGK16" s="86">
        <v>100</v>
      </c>
      <c r="CGP16" s="86">
        <v>10.01</v>
      </c>
      <c r="CGQ16" s="62" t="s">
        <v>493</v>
      </c>
      <c r="CGR16" s="86">
        <v>10.01</v>
      </c>
      <c r="CGS16" s="86">
        <v>4</v>
      </c>
      <c r="CGT16" s="86"/>
      <c r="CGU16" s="86">
        <v>6</v>
      </c>
      <c r="CGV16" s="67"/>
      <c r="CGW16" s="67">
        <v>13.333333333333334</v>
      </c>
      <c r="CGX16" s="67"/>
      <c r="CGY16" s="86">
        <v>66.666666666666657</v>
      </c>
      <c r="CHD16" s="86">
        <v>15.01</v>
      </c>
      <c r="CHE16" s="62" t="s">
        <v>493</v>
      </c>
      <c r="CHF16" s="86">
        <v>15.01</v>
      </c>
      <c r="CHG16" s="86">
        <v>3</v>
      </c>
      <c r="CHH16" s="86"/>
      <c r="CHI16" s="86">
        <v>6</v>
      </c>
      <c r="CHJ16" s="67"/>
      <c r="CHK16" s="67">
        <v>13.333333333333334</v>
      </c>
      <c r="CHL16" s="67"/>
      <c r="CHM16" s="86">
        <v>50</v>
      </c>
      <c r="CHR16" s="86">
        <v>5.01</v>
      </c>
      <c r="CHS16" s="62" t="s">
        <v>493</v>
      </c>
      <c r="CHT16" s="86">
        <v>5.01</v>
      </c>
      <c r="CHU16" s="86">
        <v>5</v>
      </c>
      <c r="CHV16" s="86"/>
      <c r="CHW16" s="86">
        <v>6</v>
      </c>
      <c r="CHX16" s="67"/>
      <c r="CHY16" s="67">
        <v>13.333333333333334</v>
      </c>
      <c r="CHZ16" s="67"/>
      <c r="CIA16" s="86">
        <v>83.333333333333343</v>
      </c>
      <c r="CIF16" s="86">
        <v>7.01</v>
      </c>
      <c r="CIG16" s="62" t="s">
        <v>493</v>
      </c>
      <c r="CIH16" s="86">
        <v>7.01</v>
      </c>
      <c r="CII16" s="86">
        <v>3</v>
      </c>
      <c r="CIJ16" s="86"/>
      <c r="CIK16" s="86">
        <v>6</v>
      </c>
      <c r="CIL16" s="67"/>
      <c r="CIM16" s="67">
        <v>13.333333333333334</v>
      </c>
      <c r="CIN16" s="67"/>
      <c r="CIO16" s="86">
        <v>50</v>
      </c>
      <c r="CIT16" s="86">
        <v>11.01</v>
      </c>
      <c r="CIU16" s="62" t="s">
        <v>493</v>
      </c>
      <c r="CIV16" s="86">
        <v>11.01</v>
      </c>
      <c r="CIW16" s="86">
        <v>5</v>
      </c>
      <c r="CIX16" s="86"/>
      <c r="CIY16" s="86">
        <v>6</v>
      </c>
      <c r="CIZ16" s="67"/>
      <c r="CJA16" s="67">
        <v>13.333333333333334</v>
      </c>
      <c r="CJB16" s="67"/>
      <c r="CJC16" s="86">
        <v>83.333333333333343</v>
      </c>
      <c r="CJH16" s="86">
        <v>11.01</v>
      </c>
      <c r="CJI16" s="62" t="s">
        <v>493</v>
      </c>
      <c r="CJJ16" s="86">
        <v>11.01</v>
      </c>
      <c r="CJK16" s="86">
        <v>5</v>
      </c>
      <c r="CJL16" s="86"/>
      <c r="CJM16" s="86">
        <v>6</v>
      </c>
      <c r="CJN16" s="67"/>
      <c r="CJO16" s="67">
        <v>13.333333333333334</v>
      </c>
      <c r="CJP16" s="67"/>
      <c r="CJQ16" s="86">
        <v>83.333333333333343</v>
      </c>
      <c r="CJV16" s="86">
        <v>11.01</v>
      </c>
      <c r="CJW16" s="62" t="s">
        <v>493</v>
      </c>
      <c r="CJX16" s="86">
        <v>11.01</v>
      </c>
      <c r="CJY16" s="86">
        <v>4</v>
      </c>
      <c r="CJZ16" s="86"/>
      <c r="CKA16" s="86">
        <v>6</v>
      </c>
      <c r="CKB16" s="67"/>
      <c r="CKC16" s="67">
        <v>13.333333333333334</v>
      </c>
      <c r="CKD16" s="67"/>
      <c r="CKE16" s="86">
        <v>66.666666666666657</v>
      </c>
      <c r="CKJ16" s="86">
        <v>1.01</v>
      </c>
      <c r="CKK16" s="62" t="s">
        <v>493</v>
      </c>
      <c r="CKL16" s="86">
        <v>1.01</v>
      </c>
      <c r="CKM16" s="86">
        <v>6</v>
      </c>
      <c r="CKN16" s="86"/>
      <c r="CKO16" s="86">
        <v>6</v>
      </c>
      <c r="CKP16" s="67"/>
      <c r="CKQ16" s="67">
        <v>13.333333333333334</v>
      </c>
      <c r="CKR16" s="67"/>
      <c r="CKS16" s="86">
        <v>100</v>
      </c>
      <c r="CKX16" s="86">
        <v>1.01</v>
      </c>
      <c r="CKY16" s="62" t="s">
        <v>493</v>
      </c>
      <c r="CKZ16" s="86">
        <v>1.01</v>
      </c>
      <c r="CLA16" s="86">
        <v>6</v>
      </c>
      <c r="CLB16" s="86"/>
      <c r="CLC16" s="86">
        <v>6</v>
      </c>
      <c r="CLD16" s="67"/>
      <c r="CLE16" s="67">
        <v>13.333333333333334</v>
      </c>
      <c r="CLF16" s="67"/>
      <c r="CLG16" s="86">
        <v>100</v>
      </c>
      <c r="CLL16" s="86">
        <v>12.01</v>
      </c>
      <c r="CLM16" s="62" t="s">
        <v>493</v>
      </c>
      <c r="CLN16" s="86">
        <v>12.01</v>
      </c>
      <c r="CLO16" s="86">
        <v>5</v>
      </c>
      <c r="CLP16" s="86"/>
      <c r="CLQ16" s="86">
        <v>6</v>
      </c>
      <c r="CLR16" s="67"/>
      <c r="CLS16" s="67">
        <v>13.333333333333334</v>
      </c>
      <c r="CLT16" s="67"/>
      <c r="CLU16" s="86">
        <v>83.333333333333343</v>
      </c>
      <c r="CLZ16" s="86">
        <v>1.01</v>
      </c>
      <c r="CMA16" s="62" t="s">
        <v>493</v>
      </c>
      <c r="CMB16" s="86">
        <v>1.01</v>
      </c>
      <c r="CMC16" s="86">
        <v>6</v>
      </c>
      <c r="CMD16" s="86"/>
      <c r="CME16" s="86">
        <v>6</v>
      </c>
      <c r="CMF16" s="67"/>
      <c r="CMG16" s="67">
        <v>13.333333333333334</v>
      </c>
      <c r="CMH16" s="67"/>
      <c r="CMI16" s="86">
        <v>100</v>
      </c>
      <c r="CMN16" s="86">
        <v>15.01</v>
      </c>
      <c r="CMO16" s="62" t="s">
        <v>493</v>
      </c>
      <c r="CMP16" s="86">
        <v>15.01</v>
      </c>
      <c r="CMQ16" s="86">
        <v>5</v>
      </c>
      <c r="CMR16" s="86"/>
      <c r="CMS16" s="86">
        <v>6</v>
      </c>
      <c r="CMT16" s="67"/>
      <c r="CMU16" s="67">
        <v>13.333333333333334</v>
      </c>
      <c r="CMV16" s="67"/>
      <c r="CMW16" s="86">
        <v>83.333333333333343</v>
      </c>
      <c r="CNB16" s="86">
        <v>8.01</v>
      </c>
      <c r="CNC16" s="62" t="s">
        <v>493</v>
      </c>
      <c r="CND16" s="86">
        <v>8.01</v>
      </c>
      <c r="CNE16" s="86">
        <v>4</v>
      </c>
      <c r="CNF16" s="86"/>
      <c r="CNG16" s="86">
        <v>6</v>
      </c>
      <c r="CNH16" s="67"/>
      <c r="CNI16" s="67">
        <v>13.333333333333334</v>
      </c>
      <c r="CNJ16" s="67"/>
      <c r="CNK16" s="86">
        <v>66.666666666666657</v>
      </c>
      <c r="CNP16" s="86">
        <v>10.01</v>
      </c>
      <c r="CNQ16" s="62" t="s">
        <v>493</v>
      </c>
      <c r="CNR16" s="86">
        <v>10.01</v>
      </c>
      <c r="CNS16" s="86">
        <v>4</v>
      </c>
      <c r="CNT16" s="86"/>
      <c r="CNU16" s="86">
        <v>6</v>
      </c>
      <c r="CNV16" s="67"/>
      <c r="CNW16" s="67">
        <v>13.333333333333334</v>
      </c>
      <c r="CNX16" s="67"/>
      <c r="CNY16" s="86">
        <v>66.666666666666657</v>
      </c>
      <c r="COD16" s="86">
        <v>7.01</v>
      </c>
      <c r="COE16" s="62" t="s">
        <v>493</v>
      </c>
      <c r="COF16" s="86">
        <v>7.01</v>
      </c>
      <c r="COG16" s="86">
        <v>5</v>
      </c>
      <c r="COH16" s="86"/>
      <c r="COI16" s="86">
        <v>6</v>
      </c>
      <c r="COJ16" s="67"/>
      <c r="COK16" s="67">
        <v>13.333333333333334</v>
      </c>
      <c r="COL16" s="67"/>
      <c r="COM16" s="86">
        <v>83.333333333333343</v>
      </c>
      <c r="COR16" s="86">
        <v>1.01</v>
      </c>
      <c r="COS16" s="62" t="s">
        <v>493</v>
      </c>
      <c r="COT16" s="86">
        <v>1.01</v>
      </c>
      <c r="COU16" s="86">
        <v>6</v>
      </c>
      <c r="COV16" s="86"/>
      <c r="COW16" s="86">
        <v>6</v>
      </c>
      <c r="COX16" s="67"/>
      <c r="COY16" s="67">
        <v>13.333333333333334</v>
      </c>
      <c r="COZ16" s="67"/>
      <c r="CPA16" s="86">
        <v>100</v>
      </c>
      <c r="CPF16" s="86">
        <v>1.01</v>
      </c>
      <c r="CPG16" s="62" t="s">
        <v>493</v>
      </c>
      <c r="CPH16" s="86">
        <v>1.01</v>
      </c>
      <c r="CPI16" s="86">
        <v>6</v>
      </c>
      <c r="CPJ16" s="86"/>
      <c r="CPK16" s="86">
        <v>6</v>
      </c>
      <c r="CPL16" s="67"/>
      <c r="CPM16" s="67">
        <v>13.333333333333334</v>
      </c>
      <c r="CPN16" s="67"/>
      <c r="CPO16" s="86">
        <v>100</v>
      </c>
      <c r="CPT16" s="86">
        <v>10.01</v>
      </c>
      <c r="CPU16" s="62" t="s">
        <v>493</v>
      </c>
      <c r="CPV16" s="86">
        <v>10.01</v>
      </c>
      <c r="CPW16" s="86">
        <v>5</v>
      </c>
      <c r="CPX16" s="86"/>
      <c r="CPY16" s="86">
        <v>6</v>
      </c>
      <c r="CPZ16" s="67"/>
      <c r="CQA16" s="67">
        <v>13.333333333333334</v>
      </c>
      <c r="CQB16" s="67"/>
      <c r="CQC16" s="86">
        <v>83.333333333333343</v>
      </c>
      <c r="CQH16" s="86">
        <v>1.01</v>
      </c>
      <c r="CQI16" s="62" t="s">
        <v>493</v>
      </c>
      <c r="CQJ16" s="86">
        <v>1.01</v>
      </c>
      <c r="CQK16" s="86">
        <v>6</v>
      </c>
      <c r="CQL16" s="86"/>
      <c r="CQM16" s="86">
        <v>6</v>
      </c>
      <c r="CQN16" s="67"/>
      <c r="CQO16" s="67">
        <v>13.333333333333334</v>
      </c>
      <c r="CQP16" s="67"/>
      <c r="CQQ16" s="86">
        <v>100</v>
      </c>
      <c r="CQV16" s="86">
        <v>1.01</v>
      </c>
      <c r="CQW16" s="62" t="s">
        <v>493</v>
      </c>
      <c r="CQX16" s="86">
        <v>1.01</v>
      </c>
      <c r="CQY16" s="86">
        <v>6</v>
      </c>
      <c r="CQZ16" s="86"/>
      <c r="CRA16" s="86">
        <v>6</v>
      </c>
      <c r="CRB16" s="67"/>
      <c r="CRC16" s="67">
        <v>13.333333333333334</v>
      </c>
      <c r="CRD16" s="67"/>
      <c r="CRE16" s="86">
        <v>100</v>
      </c>
      <c r="CRJ16" s="86">
        <v>1.01</v>
      </c>
      <c r="CRK16" s="62" t="s">
        <v>493</v>
      </c>
      <c r="CRL16" s="86">
        <v>1.01</v>
      </c>
      <c r="CRM16" s="86">
        <v>6</v>
      </c>
      <c r="CRN16" s="86"/>
      <c r="CRO16" s="86">
        <v>6</v>
      </c>
      <c r="CRP16" s="67"/>
      <c r="CRQ16" s="67">
        <v>13.333333333333334</v>
      </c>
      <c r="CRR16" s="67"/>
      <c r="CRS16" s="86">
        <v>100</v>
      </c>
      <c r="CRX16" s="86">
        <v>8.01</v>
      </c>
      <c r="CRY16" s="62" t="s">
        <v>493</v>
      </c>
      <c r="CRZ16" s="86">
        <v>8.01</v>
      </c>
      <c r="CSA16" s="86">
        <v>5</v>
      </c>
      <c r="CSB16" s="86"/>
      <c r="CSC16" s="86">
        <v>6</v>
      </c>
      <c r="CSD16" s="67"/>
      <c r="CSE16" s="67">
        <v>13.333333333333334</v>
      </c>
      <c r="CSF16" s="67"/>
      <c r="CSG16" s="86">
        <v>83.333333333333343</v>
      </c>
      <c r="CSL16" s="86">
        <v>1.01</v>
      </c>
      <c r="CSM16" s="62" t="s">
        <v>493</v>
      </c>
      <c r="CSN16" s="86">
        <v>1.01</v>
      </c>
      <c r="CSO16" s="86">
        <v>6</v>
      </c>
      <c r="CSP16" s="86"/>
      <c r="CSQ16" s="86">
        <v>6</v>
      </c>
      <c r="CSR16" s="67"/>
      <c r="CSS16" s="67">
        <v>13.333333333333334</v>
      </c>
      <c r="CST16" s="67"/>
      <c r="CSU16" s="86">
        <v>100</v>
      </c>
      <c r="CSZ16" s="86">
        <v>1.01</v>
      </c>
      <c r="CTA16" s="62" t="s">
        <v>493</v>
      </c>
      <c r="CTB16" s="86">
        <v>1.01</v>
      </c>
      <c r="CTC16" s="86">
        <v>6</v>
      </c>
      <c r="CTD16" s="86"/>
      <c r="CTE16" s="86">
        <v>6</v>
      </c>
      <c r="CTF16" s="67"/>
      <c r="CTG16" s="67">
        <v>13.333333333333334</v>
      </c>
      <c r="CTH16" s="67"/>
      <c r="CTI16" s="86">
        <v>100</v>
      </c>
      <c r="CTN16" s="86">
        <v>1.01</v>
      </c>
      <c r="CTO16" s="62" t="s">
        <v>493</v>
      </c>
      <c r="CTP16" s="86">
        <v>1.01</v>
      </c>
      <c r="CTQ16" s="86">
        <v>6</v>
      </c>
      <c r="CTR16" s="86"/>
      <c r="CTS16" s="86">
        <v>6</v>
      </c>
      <c r="CTT16" s="67"/>
      <c r="CTU16" s="67">
        <v>13.333333333333334</v>
      </c>
      <c r="CTV16" s="67"/>
      <c r="CTW16" s="86">
        <v>100</v>
      </c>
      <c r="CUB16" s="86">
        <v>1.01</v>
      </c>
      <c r="CUC16" s="62" t="s">
        <v>493</v>
      </c>
      <c r="CUD16" s="86">
        <v>1.01</v>
      </c>
      <c r="CUE16" s="86">
        <v>6</v>
      </c>
      <c r="CUF16" s="86"/>
      <c r="CUG16" s="86">
        <v>6</v>
      </c>
      <c r="CUH16" s="67"/>
      <c r="CUI16" s="67">
        <v>13.333333333333334</v>
      </c>
      <c r="CUJ16" s="67"/>
      <c r="CUK16" s="86">
        <v>100</v>
      </c>
      <c r="CUP16" s="86">
        <v>6.01</v>
      </c>
      <c r="CUQ16" s="62" t="s">
        <v>493</v>
      </c>
      <c r="CUR16" s="86">
        <v>6.01</v>
      </c>
      <c r="CUS16" s="86">
        <v>2</v>
      </c>
      <c r="CUT16" s="86"/>
      <c r="CUU16" s="86">
        <v>6</v>
      </c>
      <c r="CUV16" s="67"/>
      <c r="CUW16" s="67">
        <v>13.333333333333334</v>
      </c>
      <c r="CUX16" s="67"/>
      <c r="CUY16" s="86">
        <v>33.333333333333329</v>
      </c>
      <c r="CVD16" s="86">
        <v>4.01</v>
      </c>
      <c r="CVE16" s="62" t="s">
        <v>493</v>
      </c>
      <c r="CVF16" s="86">
        <v>4.01</v>
      </c>
      <c r="CVG16" s="86">
        <v>5</v>
      </c>
      <c r="CVH16" s="86"/>
      <c r="CVI16" s="86">
        <v>6</v>
      </c>
      <c r="CVJ16" s="67"/>
      <c r="CVK16" s="67">
        <v>13.333333333333334</v>
      </c>
      <c r="CVL16" s="67"/>
      <c r="CVM16" s="86">
        <v>83.333333333333343</v>
      </c>
      <c r="CVR16" s="86">
        <v>1.01</v>
      </c>
      <c r="CVS16" s="62" t="s">
        <v>493</v>
      </c>
      <c r="CVT16" s="86">
        <v>1.01</v>
      </c>
      <c r="CVU16" s="86">
        <v>5</v>
      </c>
      <c r="CVV16" s="86"/>
      <c r="CVW16" s="86">
        <v>5</v>
      </c>
      <c r="CVX16" s="67"/>
      <c r="CVY16" s="67">
        <v>11.111111111111111</v>
      </c>
      <c r="CVZ16" s="67"/>
      <c r="CWA16" s="86">
        <v>100</v>
      </c>
      <c r="CWF16" s="86">
        <v>1.01</v>
      </c>
      <c r="CWG16" s="62" t="s">
        <v>493</v>
      </c>
      <c r="CWH16" s="86">
        <v>1.01</v>
      </c>
      <c r="CWI16" s="86">
        <v>5</v>
      </c>
      <c r="CWJ16" s="86"/>
      <c r="CWK16" s="86">
        <v>5</v>
      </c>
      <c r="CWL16" s="67"/>
      <c r="CWM16" s="67">
        <v>11.111111111111111</v>
      </c>
      <c r="CWN16" s="67"/>
      <c r="CWO16" s="86">
        <v>100</v>
      </c>
      <c r="CWT16" s="86">
        <v>1.01</v>
      </c>
      <c r="CWU16" s="62" t="s">
        <v>493</v>
      </c>
      <c r="CWV16" s="86">
        <v>1.01</v>
      </c>
      <c r="CWW16" s="86">
        <v>5</v>
      </c>
      <c r="CWX16" s="86"/>
      <c r="CWY16" s="86">
        <v>5</v>
      </c>
      <c r="CWZ16" s="67"/>
      <c r="CXA16" s="67">
        <v>11.111111111111111</v>
      </c>
      <c r="CXB16" s="67"/>
      <c r="CXC16" s="86">
        <v>100</v>
      </c>
      <c r="CXH16" s="86">
        <v>1.01</v>
      </c>
      <c r="CXI16" s="62" t="s">
        <v>493</v>
      </c>
      <c r="CXJ16" s="86">
        <v>1.01</v>
      </c>
      <c r="CXK16" s="86">
        <v>5</v>
      </c>
      <c r="CXL16" s="86"/>
      <c r="CXM16" s="86">
        <v>5</v>
      </c>
      <c r="CXN16" s="67"/>
      <c r="CXO16" s="67">
        <v>11.111111111111111</v>
      </c>
      <c r="CXP16" s="67"/>
      <c r="CXQ16" s="86">
        <v>100</v>
      </c>
      <c r="CXV16" s="86">
        <v>1.01</v>
      </c>
      <c r="CXW16" s="62" t="s">
        <v>493</v>
      </c>
      <c r="CXX16" s="86">
        <v>1.01</v>
      </c>
      <c r="CXY16" s="86">
        <v>5</v>
      </c>
      <c r="CXZ16" s="86"/>
      <c r="CYA16" s="86">
        <v>5</v>
      </c>
      <c r="CYB16" s="67"/>
      <c r="CYC16" s="67">
        <v>11.111111111111111</v>
      </c>
      <c r="CYD16" s="67"/>
      <c r="CYE16" s="86">
        <v>100</v>
      </c>
      <c r="CYJ16" s="86">
        <v>1.01</v>
      </c>
      <c r="CYK16" s="62" t="s">
        <v>493</v>
      </c>
      <c r="CYL16" s="86">
        <v>1.01</v>
      </c>
      <c r="CYM16" s="86">
        <v>5</v>
      </c>
      <c r="CYN16" s="86"/>
      <c r="CYO16" s="86">
        <v>5</v>
      </c>
      <c r="CYP16" s="67"/>
      <c r="CYQ16" s="67">
        <v>11.111111111111111</v>
      </c>
      <c r="CYR16" s="67"/>
      <c r="CYS16" s="86">
        <v>100</v>
      </c>
      <c r="CYX16" s="86">
        <v>1.01</v>
      </c>
      <c r="CYY16" s="62" t="s">
        <v>493</v>
      </c>
      <c r="CYZ16" s="86">
        <v>1.01</v>
      </c>
      <c r="CZA16" s="86">
        <v>5</v>
      </c>
      <c r="CZB16" s="86"/>
      <c r="CZC16" s="86">
        <v>5</v>
      </c>
      <c r="CZD16" s="67"/>
      <c r="CZE16" s="67">
        <v>11.111111111111111</v>
      </c>
      <c r="CZF16" s="67"/>
      <c r="CZG16" s="86">
        <v>100</v>
      </c>
      <c r="CZL16" s="86">
        <v>1.01</v>
      </c>
      <c r="CZM16" s="62" t="s">
        <v>493</v>
      </c>
      <c r="CZN16" s="86">
        <v>1.01</v>
      </c>
      <c r="CZO16" s="86">
        <v>5</v>
      </c>
      <c r="CZP16" s="86"/>
      <c r="CZQ16" s="86">
        <v>5</v>
      </c>
      <c r="CZR16" s="67"/>
      <c r="CZS16" s="67">
        <v>11.111111111111111</v>
      </c>
      <c r="CZT16" s="67"/>
      <c r="CZU16" s="86">
        <v>100</v>
      </c>
      <c r="CZZ16" s="86">
        <v>9.01</v>
      </c>
      <c r="DAA16" s="62" t="s">
        <v>493</v>
      </c>
      <c r="DAB16" s="86">
        <v>9.01</v>
      </c>
      <c r="DAC16" s="86">
        <v>4</v>
      </c>
      <c r="DAD16" s="86"/>
      <c r="DAE16" s="86">
        <v>5</v>
      </c>
      <c r="DAF16" s="67"/>
      <c r="DAG16" s="67">
        <v>11.111111111111111</v>
      </c>
      <c r="DAH16" s="67"/>
      <c r="DAI16" s="86">
        <v>80</v>
      </c>
      <c r="DAN16" s="86">
        <v>1.01</v>
      </c>
      <c r="DAO16" s="62" t="s">
        <v>493</v>
      </c>
      <c r="DAP16" s="86">
        <v>1.01</v>
      </c>
      <c r="DAQ16" s="86">
        <v>5</v>
      </c>
      <c r="DAR16" s="86"/>
      <c r="DAS16" s="86">
        <v>5</v>
      </c>
      <c r="DAT16" s="67"/>
      <c r="DAU16" s="67">
        <v>11.111111111111111</v>
      </c>
      <c r="DAV16" s="67"/>
      <c r="DAW16" s="86">
        <v>100</v>
      </c>
      <c r="DBB16" s="86">
        <v>1.01</v>
      </c>
      <c r="DBC16" s="62" t="s">
        <v>493</v>
      </c>
      <c r="DBD16" s="86">
        <v>1.01</v>
      </c>
      <c r="DBE16" s="86">
        <v>6</v>
      </c>
      <c r="DBF16" s="86"/>
      <c r="DBG16" s="86">
        <v>6</v>
      </c>
      <c r="DBH16" s="67"/>
      <c r="DBI16" s="67">
        <v>13.333333333333334</v>
      </c>
      <c r="DBJ16" s="67"/>
      <c r="DBK16" s="86">
        <v>100</v>
      </c>
      <c r="DBP16" s="86">
        <v>11.01</v>
      </c>
      <c r="DBQ16" s="62" t="s">
        <v>493</v>
      </c>
      <c r="DBR16" s="86">
        <v>11.01</v>
      </c>
      <c r="DBS16" s="86">
        <v>3</v>
      </c>
      <c r="DBT16" s="86"/>
      <c r="DBU16" s="86">
        <v>4</v>
      </c>
      <c r="DBV16" s="67"/>
      <c r="DBW16" s="67">
        <v>9.0909090909090917</v>
      </c>
      <c r="DBX16" s="67"/>
      <c r="DBY16" s="86">
        <v>75</v>
      </c>
      <c r="DCD16" s="86"/>
      <c r="DCE16" s="62" t="s">
        <v>493</v>
      </c>
      <c r="DCF16" s="86"/>
      <c r="DCG16" s="86">
        <v>6</v>
      </c>
      <c r="DCH16" s="86"/>
      <c r="DCI16" s="86">
        <v>6</v>
      </c>
      <c r="DCJ16" s="67"/>
      <c r="DCK16" s="67">
        <v>13.333333333333334</v>
      </c>
      <c r="DCL16" s="67"/>
      <c r="DCM16" s="86">
        <v>100</v>
      </c>
      <c r="DCR16" s="86"/>
      <c r="DCS16" s="62" t="s">
        <v>493</v>
      </c>
      <c r="DCT16" s="86"/>
      <c r="DCU16" s="86">
        <v>6</v>
      </c>
      <c r="DCV16" s="86"/>
      <c r="DCW16" s="86">
        <v>6</v>
      </c>
      <c r="DCX16" s="67"/>
      <c r="DCY16" s="67">
        <v>13.333333333333334</v>
      </c>
      <c r="DCZ16" s="67"/>
      <c r="DDA16" s="86">
        <v>100</v>
      </c>
      <c r="DDF16" s="86"/>
      <c r="DDG16" s="62" t="s">
        <v>493</v>
      </c>
      <c r="DDH16" s="86"/>
      <c r="DDI16" s="86">
        <v>5</v>
      </c>
      <c r="DDJ16" s="86"/>
      <c r="DDK16" s="86">
        <v>6</v>
      </c>
      <c r="DDL16" s="67"/>
      <c r="DDM16" s="67">
        <v>13.333333333333334</v>
      </c>
      <c r="DDN16" s="67"/>
      <c r="DDO16" s="86">
        <v>83.333333333333343</v>
      </c>
      <c r="DDT16" s="86"/>
      <c r="DDU16" s="62" t="s">
        <v>493</v>
      </c>
      <c r="DDV16" s="86"/>
      <c r="DDW16" s="86">
        <v>5</v>
      </c>
      <c r="DDX16" s="86"/>
      <c r="DDY16" s="86">
        <v>6</v>
      </c>
      <c r="DDZ16" s="67"/>
      <c r="DEA16" s="67">
        <v>13.333333333333334</v>
      </c>
      <c r="DEB16" s="67"/>
      <c r="DEC16" s="86">
        <v>83.333333333333343</v>
      </c>
      <c r="DEH16" s="86"/>
      <c r="DEI16" s="62" t="s">
        <v>493</v>
      </c>
      <c r="DEJ16" s="86"/>
      <c r="DEK16" s="86">
        <v>5</v>
      </c>
      <c r="DEL16" s="86"/>
      <c r="DEM16" s="86">
        <v>6</v>
      </c>
      <c r="DEN16" s="67"/>
      <c r="DEO16" s="67">
        <v>13.333333333333334</v>
      </c>
      <c r="DEP16" s="67"/>
      <c r="DEQ16" s="86">
        <v>83.333333333333343</v>
      </c>
      <c r="DEV16" s="86"/>
      <c r="DEW16" s="62" t="s">
        <v>493</v>
      </c>
      <c r="DEX16" s="86"/>
      <c r="DEY16" s="86">
        <v>4</v>
      </c>
      <c r="DEZ16" s="86"/>
      <c r="DFA16" s="86">
        <v>6</v>
      </c>
      <c r="DFB16" s="67"/>
      <c r="DFC16" s="67">
        <v>13.333333333333334</v>
      </c>
      <c r="DFD16" s="67"/>
      <c r="DFE16" s="86">
        <v>66.666666666666657</v>
      </c>
      <c r="DFJ16" s="86"/>
      <c r="DFK16" s="62" t="s">
        <v>493</v>
      </c>
      <c r="DFL16" s="86"/>
      <c r="DFM16" s="86">
        <v>6</v>
      </c>
      <c r="DFN16" s="86"/>
      <c r="DFO16" s="86">
        <v>6</v>
      </c>
      <c r="DFP16" s="67"/>
      <c r="DFQ16" s="67">
        <v>13.333333333333334</v>
      </c>
      <c r="DFR16" s="67"/>
      <c r="DFS16" s="86">
        <v>100</v>
      </c>
      <c r="DFX16" s="86"/>
      <c r="DFY16" s="62" t="s">
        <v>493</v>
      </c>
      <c r="DFZ16" s="86"/>
      <c r="DGA16" s="86">
        <v>4</v>
      </c>
      <c r="DGB16" s="86"/>
      <c r="DGC16" s="86">
        <v>6</v>
      </c>
      <c r="DGD16" s="67"/>
      <c r="DGE16" s="67">
        <v>13.333333333333334</v>
      </c>
      <c r="DGF16" s="67"/>
      <c r="DGG16" s="86">
        <v>66.666666666666657</v>
      </c>
      <c r="DGL16" s="86"/>
      <c r="DGM16" s="62" t="s">
        <v>493</v>
      </c>
      <c r="DGN16" s="86"/>
      <c r="DGO16" s="86">
        <v>6</v>
      </c>
      <c r="DGP16" s="86"/>
      <c r="DGQ16" s="86">
        <v>6</v>
      </c>
      <c r="DGR16" s="67"/>
      <c r="DGS16" s="67">
        <v>13.333333333333334</v>
      </c>
      <c r="DGT16" s="67"/>
      <c r="DGU16" s="86">
        <v>100</v>
      </c>
      <c r="DGZ16" s="86"/>
      <c r="DHA16" s="62" t="s">
        <v>493</v>
      </c>
      <c r="DHB16" s="86"/>
      <c r="DHC16" s="86">
        <v>5</v>
      </c>
      <c r="DHD16" s="86"/>
      <c r="DHE16" s="86">
        <v>6</v>
      </c>
      <c r="DHF16" s="67"/>
      <c r="DHG16" s="67">
        <v>13.333333333333334</v>
      </c>
      <c r="DHH16" s="67"/>
      <c r="DHI16" s="86">
        <v>83.333333333333343</v>
      </c>
      <c r="DHN16" s="86"/>
      <c r="DHO16" s="62" t="s">
        <v>493</v>
      </c>
      <c r="DHP16" s="86"/>
      <c r="DHQ16" s="86">
        <v>5</v>
      </c>
      <c r="DHR16" s="86"/>
      <c r="DHS16" s="86">
        <v>6</v>
      </c>
      <c r="DHT16" s="67"/>
      <c r="DHU16" s="67">
        <v>13.333333333333334</v>
      </c>
      <c r="DHV16" s="67"/>
      <c r="DHW16" s="86">
        <v>83.333333333333343</v>
      </c>
      <c r="DIB16" s="86"/>
      <c r="DIC16" s="62" t="s">
        <v>493</v>
      </c>
      <c r="DID16" s="86"/>
      <c r="DIE16" s="86">
        <v>6</v>
      </c>
      <c r="DIF16" s="86"/>
      <c r="DIG16" s="86">
        <v>6</v>
      </c>
      <c r="DIH16" s="67"/>
      <c r="DII16" s="67">
        <v>13.333333333333334</v>
      </c>
      <c r="DIJ16" s="67"/>
      <c r="DIK16" s="86">
        <v>100</v>
      </c>
      <c r="DIP16" s="86"/>
      <c r="DIQ16" s="62" t="s">
        <v>493</v>
      </c>
      <c r="DIR16" s="86"/>
      <c r="DIS16" s="86">
        <v>5</v>
      </c>
      <c r="DIT16" s="86"/>
      <c r="DIU16" s="86">
        <v>6</v>
      </c>
      <c r="DIV16" s="67"/>
      <c r="DIW16" s="67">
        <v>13.333333333333334</v>
      </c>
      <c r="DIX16" s="67"/>
      <c r="DIY16" s="86">
        <v>83.333333333333343</v>
      </c>
      <c r="DJD16" s="86"/>
      <c r="DJE16" s="62" t="s">
        <v>493</v>
      </c>
      <c r="DJF16" s="86"/>
      <c r="DJG16" s="86">
        <v>6</v>
      </c>
      <c r="DJH16" s="86"/>
      <c r="DJI16" s="86">
        <v>6</v>
      </c>
      <c r="DJJ16" s="67"/>
      <c r="DJK16" s="67">
        <v>13.333333333333334</v>
      </c>
      <c r="DJL16" s="67"/>
      <c r="DJM16" s="86">
        <v>100</v>
      </c>
      <c r="DJR16" s="86"/>
      <c r="DJS16" s="62" t="s">
        <v>493</v>
      </c>
      <c r="DJT16" s="86"/>
      <c r="DJU16" s="86">
        <v>6</v>
      </c>
      <c r="DJV16" s="86"/>
      <c r="DJW16" s="86">
        <v>6</v>
      </c>
      <c r="DJX16" s="67"/>
      <c r="DJY16" s="67">
        <v>13.333333333333334</v>
      </c>
      <c r="DJZ16" s="67"/>
      <c r="DKA16" s="86">
        <v>100</v>
      </c>
      <c r="DKF16" s="86"/>
      <c r="DKG16" s="62" t="s">
        <v>493</v>
      </c>
      <c r="DKH16" s="86"/>
      <c r="DKI16" s="86">
        <v>4</v>
      </c>
      <c r="DKJ16" s="86"/>
      <c r="DKK16" s="86">
        <v>6</v>
      </c>
      <c r="DKL16" s="67"/>
      <c r="DKM16" s="67">
        <v>13.333333333333334</v>
      </c>
      <c r="DKN16" s="67"/>
      <c r="DKO16" s="86">
        <v>66.666666666666657</v>
      </c>
      <c r="DKT16" s="86"/>
      <c r="DKU16" s="62" t="s">
        <v>493</v>
      </c>
      <c r="DKV16" s="86"/>
      <c r="DKW16" s="86">
        <v>5</v>
      </c>
      <c r="DKX16" s="86"/>
      <c r="DKY16" s="86">
        <v>6</v>
      </c>
      <c r="DKZ16" s="67"/>
      <c r="DLA16" s="67">
        <v>13.333333333333334</v>
      </c>
      <c r="DLB16" s="67"/>
      <c r="DLC16" s="86">
        <v>83.333333333333343</v>
      </c>
      <c r="DLH16" s="86"/>
      <c r="DLI16" s="62" t="s">
        <v>493</v>
      </c>
      <c r="DLJ16" s="86"/>
      <c r="DLK16" s="86">
        <v>6</v>
      </c>
      <c r="DLL16" s="86"/>
      <c r="DLM16" s="86">
        <v>6</v>
      </c>
      <c r="DLN16" s="67"/>
      <c r="DLO16" s="67">
        <v>13.333333333333334</v>
      </c>
      <c r="DLP16" s="67"/>
      <c r="DLQ16" s="86">
        <v>100</v>
      </c>
      <c r="DLV16" s="86"/>
      <c r="DLW16" s="62" t="s">
        <v>493</v>
      </c>
      <c r="DLX16" s="86"/>
      <c r="DLY16" s="86">
        <v>4</v>
      </c>
      <c r="DLZ16" s="86"/>
      <c r="DMA16" s="86">
        <v>6</v>
      </c>
      <c r="DMB16" s="67"/>
      <c r="DMC16" s="67">
        <v>13.333333333333334</v>
      </c>
      <c r="DMD16" s="67"/>
      <c r="DME16" s="86">
        <v>66.666666666666657</v>
      </c>
      <c r="DMJ16" s="86"/>
      <c r="DMK16" s="62" t="s">
        <v>493</v>
      </c>
      <c r="DML16" s="86"/>
      <c r="DMM16" s="86">
        <v>4</v>
      </c>
      <c r="DMN16" s="86"/>
      <c r="DMO16" s="86">
        <v>6</v>
      </c>
      <c r="DMP16" s="67"/>
      <c r="DMQ16" s="67">
        <v>13.333333333333334</v>
      </c>
      <c r="DMR16" s="67"/>
      <c r="DMS16" s="86">
        <v>66.666666666666657</v>
      </c>
      <c r="DMX16" s="86"/>
      <c r="DMY16" s="62" t="s">
        <v>493</v>
      </c>
      <c r="DMZ16" s="86"/>
      <c r="DNA16" s="86">
        <v>6</v>
      </c>
      <c r="DNB16" s="86"/>
      <c r="DNC16" s="86">
        <v>6</v>
      </c>
      <c r="DND16" s="67"/>
      <c r="DNE16" s="67">
        <v>13.333333333333334</v>
      </c>
      <c r="DNF16" s="67"/>
      <c r="DNG16" s="86">
        <v>100</v>
      </c>
      <c r="DNL16" s="86"/>
      <c r="DNM16" s="62" t="s">
        <v>493</v>
      </c>
      <c r="DNN16" s="86"/>
      <c r="DNO16" s="86">
        <v>5</v>
      </c>
      <c r="DNP16" s="86"/>
      <c r="DNQ16" s="86">
        <v>6</v>
      </c>
      <c r="DNR16" s="67"/>
      <c r="DNS16" s="67">
        <v>13.333333333333334</v>
      </c>
      <c r="DNT16" s="67"/>
      <c r="DNU16" s="86">
        <v>83.333333333333343</v>
      </c>
      <c r="DNZ16" s="86"/>
      <c r="DOA16" s="62" t="s">
        <v>493</v>
      </c>
      <c r="DOB16" s="86"/>
      <c r="DOC16" s="86">
        <v>5</v>
      </c>
      <c r="DOD16" s="86"/>
      <c r="DOE16" s="86">
        <v>6</v>
      </c>
      <c r="DOF16" s="67"/>
      <c r="DOG16" s="67">
        <v>13.333333333333334</v>
      </c>
      <c r="DOH16" s="67"/>
      <c r="DOI16" s="86">
        <v>83.333333333333343</v>
      </c>
      <c r="DON16" s="86"/>
      <c r="DOO16" s="62" t="s">
        <v>493</v>
      </c>
      <c r="DOP16" s="86"/>
      <c r="DOQ16" s="86">
        <v>5</v>
      </c>
      <c r="DOR16" s="86"/>
      <c r="DOS16" s="86">
        <v>6</v>
      </c>
      <c r="DOT16" s="67"/>
      <c r="DOU16" s="67">
        <v>13.333333333333334</v>
      </c>
      <c r="DOV16" s="67"/>
      <c r="DOW16" s="86">
        <v>83.333333333333343</v>
      </c>
      <c r="DPB16" s="86"/>
      <c r="DPC16" s="62" t="s">
        <v>493</v>
      </c>
      <c r="DPD16" s="86"/>
      <c r="DPE16" s="86">
        <v>5</v>
      </c>
      <c r="DPF16" s="86"/>
      <c r="DPG16" s="86">
        <v>6</v>
      </c>
      <c r="DPH16" s="67"/>
      <c r="DPI16" s="67">
        <v>13.333333333333334</v>
      </c>
      <c r="DPJ16" s="67"/>
      <c r="DPK16" s="86">
        <v>83.333333333333343</v>
      </c>
      <c r="DPP16" s="86"/>
      <c r="DPQ16" s="62" t="s">
        <v>493</v>
      </c>
      <c r="DPR16" s="86"/>
      <c r="DPS16" s="86">
        <v>4</v>
      </c>
      <c r="DPT16" s="86"/>
      <c r="DPU16" s="86">
        <v>6</v>
      </c>
      <c r="DPV16" s="67"/>
      <c r="DPW16" s="67">
        <v>13.333333333333334</v>
      </c>
      <c r="DPX16" s="67"/>
      <c r="DPY16" s="86">
        <v>66.666666666666657</v>
      </c>
      <c r="DQD16" s="86"/>
      <c r="DQE16" s="62" t="s">
        <v>493</v>
      </c>
      <c r="DQF16" s="86"/>
      <c r="DQG16" s="86">
        <v>5</v>
      </c>
      <c r="DQH16" s="86"/>
      <c r="DQI16" s="86">
        <v>6</v>
      </c>
      <c r="DQJ16" s="67"/>
      <c r="DQK16" s="67">
        <v>13.333333333333334</v>
      </c>
      <c r="DQL16" s="67"/>
      <c r="DQM16" s="86">
        <v>83.333333333333343</v>
      </c>
      <c r="DQR16" s="86"/>
      <c r="DQS16" s="62" t="s">
        <v>493</v>
      </c>
      <c r="DQT16" s="86"/>
      <c r="DQU16" s="86">
        <v>5</v>
      </c>
      <c r="DQV16" s="86"/>
      <c r="DQW16" s="86">
        <v>6</v>
      </c>
      <c r="DQX16" s="67"/>
      <c r="DQY16" s="67">
        <v>13.333333333333334</v>
      </c>
      <c r="DQZ16" s="67"/>
      <c r="DRA16" s="86">
        <v>83.333333333333343</v>
      </c>
      <c r="DRF16" s="86"/>
      <c r="DRG16" s="62" t="s">
        <v>493</v>
      </c>
      <c r="DRH16" s="86"/>
      <c r="DRI16" s="86">
        <v>4</v>
      </c>
      <c r="DRJ16" s="86"/>
      <c r="DRK16" s="86">
        <v>6</v>
      </c>
      <c r="DRL16" s="67"/>
      <c r="DRM16" s="67">
        <v>13.333333333333334</v>
      </c>
      <c r="DRN16" s="67"/>
      <c r="DRO16" s="86">
        <v>66.666666666666657</v>
      </c>
      <c r="DRT16" s="86"/>
      <c r="DRU16" s="62" t="s">
        <v>493</v>
      </c>
      <c r="DRV16" s="86"/>
      <c r="DRW16" s="86">
        <v>5</v>
      </c>
      <c r="DRX16" s="86"/>
      <c r="DRY16" s="86">
        <v>6</v>
      </c>
      <c r="DRZ16" s="67"/>
      <c r="DSA16" s="67">
        <v>13.333333333333334</v>
      </c>
      <c r="DSB16" s="67"/>
      <c r="DSC16" s="86">
        <v>83.333333333333343</v>
      </c>
      <c r="DSH16" s="86"/>
      <c r="DSI16" s="62" t="s">
        <v>493</v>
      </c>
      <c r="DSJ16" s="86"/>
      <c r="DSK16" s="86">
        <v>4</v>
      </c>
      <c r="DSL16" s="86"/>
      <c r="DSM16" s="86">
        <v>6</v>
      </c>
      <c r="DSN16" s="67"/>
      <c r="DSO16" s="67">
        <v>13.333333333333334</v>
      </c>
      <c r="DSP16" s="67"/>
      <c r="DSQ16" s="86">
        <v>66.666666666666657</v>
      </c>
      <c r="DSV16" s="86"/>
      <c r="DSW16" s="62" t="s">
        <v>493</v>
      </c>
      <c r="DSX16" s="86"/>
      <c r="DSY16" s="86">
        <v>5</v>
      </c>
      <c r="DSZ16" s="86"/>
      <c r="DTA16" s="86">
        <v>6</v>
      </c>
      <c r="DTB16" s="67"/>
      <c r="DTC16" s="67">
        <v>13.333333333333334</v>
      </c>
      <c r="DTD16" s="67"/>
      <c r="DTE16" s="86">
        <v>83.333333333333343</v>
      </c>
      <c r="DTJ16" s="86"/>
      <c r="DTK16" s="62" t="s">
        <v>493</v>
      </c>
      <c r="DTL16" s="86"/>
      <c r="DTM16" s="86">
        <v>7</v>
      </c>
      <c r="DTN16" s="86"/>
      <c r="DTO16" s="86">
        <v>7</v>
      </c>
      <c r="DTP16" s="67"/>
      <c r="DTQ16" s="67">
        <v>12.962962962962962</v>
      </c>
      <c r="DTR16" s="67"/>
      <c r="DTS16" s="86">
        <v>100</v>
      </c>
      <c r="DTX16" s="86"/>
      <c r="DTY16" s="62" t="s">
        <v>493</v>
      </c>
      <c r="DTZ16" s="86"/>
      <c r="DUA16" s="86">
        <v>7</v>
      </c>
      <c r="DUB16" s="86"/>
      <c r="DUC16" s="86">
        <v>7</v>
      </c>
      <c r="DUD16" s="67"/>
      <c r="DUE16" s="67">
        <v>12.962962962962962</v>
      </c>
      <c r="DUF16" s="67"/>
      <c r="DUG16" s="86">
        <v>100</v>
      </c>
      <c r="DUL16" s="86"/>
      <c r="DUM16" s="62" t="s">
        <v>493</v>
      </c>
      <c r="DUN16" s="86"/>
      <c r="DUO16" s="86">
        <v>7</v>
      </c>
      <c r="DUP16" s="86"/>
      <c r="DUQ16" s="86">
        <v>7</v>
      </c>
      <c r="DUR16" s="67"/>
      <c r="DUS16" s="67">
        <v>12.962962962962962</v>
      </c>
      <c r="DUT16" s="67"/>
      <c r="DUU16" s="86">
        <v>100</v>
      </c>
      <c r="DUZ16" s="86"/>
      <c r="DVA16" s="62" t="s">
        <v>493</v>
      </c>
      <c r="DVB16" s="86"/>
      <c r="DVC16" s="86">
        <v>7</v>
      </c>
      <c r="DVD16" s="86"/>
      <c r="DVE16" s="86">
        <v>7</v>
      </c>
      <c r="DVF16" s="67"/>
      <c r="DVG16" s="67">
        <v>12.962962962962962</v>
      </c>
      <c r="DVH16" s="67"/>
      <c r="DVI16" s="86">
        <v>100</v>
      </c>
      <c r="DVN16" s="86"/>
      <c r="DVO16" s="62" t="s">
        <v>493</v>
      </c>
      <c r="DVP16" s="86"/>
      <c r="DVQ16" s="86">
        <v>7</v>
      </c>
      <c r="DVR16" s="86"/>
      <c r="DVS16" s="86">
        <v>7</v>
      </c>
      <c r="DVT16" s="67"/>
      <c r="DVU16" s="67">
        <v>12.962962962962962</v>
      </c>
      <c r="DVV16" s="67"/>
      <c r="DVW16" s="86">
        <v>100</v>
      </c>
      <c r="DWB16" s="86"/>
      <c r="DWC16" s="62" t="s">
        <v>493</v>
      </c>
      <c r="DWD16" s="86"/>
      <c r="DWE16" s="86">
        <v>7</v>
      </c>
      <c r="DWF16" s="86"/>
      <c r="DWG16" s="86">
        <v>7</v>
      </c>
      <c r="DWH16" s="67"/>
      <c r="DWI16" s="67">
        <v>12.962962962962962</v>
      </c>
      <c r="DWJ16" s="67"/>
      <c r="DWK16" s="86">
        <v>100</v>
      </c>
      <c r="DWP16" s="86"/>
      <c r="DWQ16" s="62" t="s">
        <v>493</v>
      </c>
      <c r="DWR16" s="86"/>
      <c r="DWS16" s="86">
        <v>6</v>
      </c>
      <c r="DWT16" s="86"/>
      <c r="DWU16" s="86">
        <v>7</v>
      </c>
      <c r="DWV16" s="67"/>
      <c r="DWW16" s="67">
        <v>12.962962962962962</v>
      </c>
      <c r="DWX16" s="67"/>
      <c r="DWY16" s="86">
        <v>85.714285714285708</v>
      </c>
      <c r="DXD16" s="86"/>
      <c r="DXE16" s="62" t="s">
        <v>493</v>
      </c>
      <c r="DXF16" s="86"/>
      <c r="DXG16" s="86">
        <v>6</v>
      </c>
      <c r="DXH16" s="86"/>
      <c r="DXI16" s="86">
        <v>7</v>
      </c>
      <c r="DXJ16" s="67"/>
      <c r="DXK16" s="67">
        <v>12.962962962962962</v>
      </c>
      <c r="DXL16" s="67"/>
      <c r="DXM16" s="86">
        <v>85.714285714285708</v>
      </c>
      <c r="DXR16" s="86"/>
      <c r="DXS16" s="62" t="s">
        <v>493</v>
      </c>
      <c r="DXT16" s="86"/>
      <c r="DXU16" s="86">
        <v>6</v>
      </c>
      <c r="DXV16" s="86"/>
      <c r="DXW16" s="86">
        <v>7</v>
      </c>
      <c r="DXX16" s="67"/>
      <c r="DXY16" s="67">
        <v>12.962962962962962</v>
      </c>
      <c r="DXZ16" s="67"/>
      <c r="DYA16" s="86">
        <v>85.714285714285708</v>
      </c>
      <c r="DYF16" s="86"/>
      <c r="DYG16" s="62" t="s">
        <v>493</v>
      </c>
      <c r="DYH16" s="86"/>
      <c r="DYI16" s="86">
        <v>7</v>
      </c>
      <c r="DYJ16" s="86"/>
      <c r="DYK16" s="86">
        <v>7</v>
      </c>
      <c r="DYL16" s="67"/>
      <c r="DYM16" s="67">
        <v>12.962962962962962</v>
      </c>
      <c r="DYN16" s="67"/>
      <c r="DYO16" s="86">
        <v>100</v>
      </c>
      <c r="DYT16" s="86"/>
      <c r="DYU16" s="62" t="s">
        <v>493</v>
      </c>
      <c r="DYV16" s="86"/>
      <c r="DYW16" s="86">
        <v>6</v>
      </c>
      <c r="DYX16" s="86"/>
      <c r="DYY16" s="86">
        <v>7</v>
      </c>
      <c r="DYZ16" s="67"/>
      <c r="DZA16" s="67">
        <v>12.962962962962962</v>
      </c>
      <c r="DZB16" s="67"/>
      <c r="DZC16" s="86">
        <v>85.714285714285708</v>
      </c>
      <c r="DZH16" s="86"/>
      <c r="DZI16" s="62" t="s">
        <v>493</v>
      </c>
      <c r="DZJ16" s="86"/>
      <c r="DZK16" s="86">
        <v>5</v>
      </c>
      <c r="DZL16" s="86"/>
      <c r="DZM16" s="86">
        <v>7</v>
      </c>
      <c r="DZN16" s="67"/>
      <c r="DZO16" s="67">
        <v>12.962962962962962</v>
      </c>
      <c r="DZP16" s="67"/>
      <c r="DZQ16" s="86">
        <v>71.428571428571431</v>
      </c>
      <c r="DZV16" s="86"/>
      <c r="DZW16" s="62" t="s">
        <v>493</v>
      </c>
      <c r="DZX16" s="86"/>
      <c r="DZY16" s="86">
        <v>5</v>
      </c>
      <c r="DZZ16" s="86"/>
      <c r="EAA16" s="86">
        <v>7</v>
      </c>
      <c r="EAB16" s="67"/>
      <c r="EAC16" s="67">
        <v>12.962962962962962</v>
      </c>
      <c r="EAD16" s="67"/>
      <c r="EAE16" s="86">
        <v>71.428571428571431</v>
      </c>
      <c r="EAJ16" s="86"/>
      <c r="EAK16" s="62" t="s">
        <v>493</v>
      </c>
      <c r="EAL16" s="86"/>
      <c r="EAM16" s="86">
        <v>6</v>
      </c>
      <c r="EAN16" s="86"/>
      <c r="EAO16" s="86">
        <v>7</v>
      </c>
      <c r="EAP16" s="67"/>
      <c r="EAQ16" s="67">
        <v>12.962962962962962</v>
      </c>
      <c r="EAR16" s="67"/>
      <c r="EAS16" s="86">
        <v>85.714285714285708</v>
      </c>
      <c r="EAX16" s="86"/>
      <c r="EAY16" s="62" t="s">
        <v>493</v>
      </c>
      <c r="EAZ16" s="86"/>
      <c r="EBA16" s="86">
        <v>7</v>
      </c>
      <c r="EBB16" s="86"/>
      <c r="EBC16" s="86">
        <v>7</v>
      </c>
      <c r="EBD16" s="67"/>
      <c r="EBE16" s="67">
        <v>12.962962962962962</v>
      </c>
      <c r="EBF16" s="67"/>
      <c r="EBG16" s="86">
        <v>100</v>
      </c>
      <c r="EBL16" s="86"/>
      <c r="EBM16" s="62" t="s">
        <v>493</v>
      </c>
      <c r="EBN16" s="86"/>
      <c r="EBO16" s="86">
        <v>5</v>
      </c>
      <c r="EBP16" s="86"/>
      <c r="EBQ16" s="86">
        <v>7</v>
      </c>
      <c r="EBR16" s="67"/>
      <c r="EBS16" s="67">
        <v>12.962962962962962</v>
      </c>
      <c r="EBT16" s="67"/>
      <c r="EBU16" s="86">
        <v>71.428571428571431</v>
      </c>
      <c r="EBZ16" s="86"/>
      <c r="ECA16" s="62" t="s">
        <v>493</v>
      </c>
      <c r="ECB16" s="86"/>
      <c r="ECC16" s="86">
        <v>6</v>
      </c>
      <c r="ECD16" s="86"/>
      <c r="ECE16" s="86">
        <v>7</v>
      </c>
      <c r="ECF16" s="67"/>
      <c r="ECG16" s="67">
        <v>12.962962962962962</v>
      </c>
      <c r="ECH16" s="67"/>
      <c r="ECI16" s="86">
        <v>85.714285714285708</v>
      </c>
      <c r="ECN16" s="86"/>
      <c r="ECO16" s="62" t="s">
        <v>493</v>
      </c>
      <c r="ECP16" s="86"/>
      <c r="ECQ16" s="86">
        <v>7</v>
      </c>
      <c r="ECR16" s="86"/>
      <c r="ECS16" s="86">
        <v>7</v>
      </c>
      <c r="ECT16" s="67"/>
      <c r="ECU16" s="67">
        <v>12.962962962962962</v>
      </c>
      <c r="ECV16" s="67"/>
      <c r="ECW16" s="86">
        <v>100</v>
      </c>
      <c r="EDB16" s="86"/>
      <c r="EDC16" s="62" t="s">
        <v>493</v>
      </c>
      <c r="EDD16" s="86"/>
      <c r="EDE16" s="86">
        <v>5</v>
      </c>
      <c r="EDF16" s="86"/>
      <c r="EDG16" s="86">
        <v>7</v>
      </c>
      <c r="EDH16" s="67"/>
      <c r="EDI16" s="67">
        <v>12.962962962962962</v>
      </c>
      <c r="EDJ16" s="67"/>
      <c r="EDK16" s="86">
        <v>71.428571428571431</v>
      </c>
      <c r="EDP16" s="86"/>
      <c r="EDQ16" s="62" t="s">
        <v>493</v>
      </c>
      <c r="EDR16" s="86"/>
      <c r="EDS16" s="86">
        <v>6</v>
      </c>
      <c r="EDT16" s="86"/>
      <c r="EDU16" s="86">
        <v>7</v>
      </c>
      <c r="EDV16" s="67"/>
      <c r="EDW16" s="67">
        <v>12.962962962962962</v>
      </c>
      <c r="EDX16" s="67"/>
      <c r="EDY16" s="86">
        <v>85.714285714285708</v>
      </c>
      <c r="EED16" s="86"/>
      <c r="EEE16" s="62" t="s">
        <v>493</v>
      </c>
      <c r="EEF16" s="86"/>
      <c r="EEG16" s="86">
        <v>7</v>
      </c>
      <c r="EEH16" s="86"/>
      <c r="EEI16" s="86">
        <v>7</v>
      </c>
      <c r="EEJ16" s="67"/>
      <c r="EEK16" s="67">
        <v>12.962962962962962</v>
      </c>
      <c r="EEL16" s="67"/>
      <c r="EEM16" s="86">
        <v>100</v>
      </c>
      <c r="EER16" s="86"/>
      <c r="EES16" s="62" t="s">
        <v>493</v>
      </c>
      <c r="EET16" s="86"/>
      <c r="EEU16" s="86">
        <v>6</v>
      </c>
      <c r="EEV16" s="86"/>
      <c r="EEW16" s="86">
        <v>7</v>
      </c>
      <c r="EEX16" s="67"/>
      <c r="EEY16" s="67">
        <v>12.962962962962962</v>
      </c>
      <c r="EEZ16" s="67"/>
      <c r="EFA16" s="86">
        <v>85.714285714285708</v>
      </c>
      <c r="EFF16" s="86"/>
      <c r="EFG16" s="62" t="s">
        <v>493</v>
      </c>
      <c r="EFH16" s="86"/>
      <c r="EFI16" s="86">
        <v>6</v>
      </c>
      <c r="EFJ16" s="86"/>
      <c r="EFK16" s="86">
        <v>7</v>
      </c>
      <c r="EFL16" s="67"/>
      <c r="EFM16" s="67">
        <v>12.962962962962962</v>
      </c>
      <c r="EFN16" s="67"/>
      <c r="EFO16" s="86">
        <v>85.714285714285708</v>
      </c>
      <c r="EFT16" s="86"/>
      <c r="EFU16" s="62" t="s">
        <v>493</v>
      </c>
      <c r="EFV16" s="86"/>
      <c r="EFW16" s="86">
        <v>7</v>
      </c>
      <c r="EFX16" s="86"/>
      <c r="EFY16" s="86">
        <v>7</v>
      </c>
      <c r="EFZ16" s="67"/>
      <c r="EGA16" s="67">
        <v>12.962962962962962</v>
      </c>
      <c r="EGB16" s="67"/>
      <c r="EGC16" s="86">
        <v>100</v>
      </c>
      <c r="EGH16" s="86"/>
      <c r="EGI16" s="62" t="s">
        <v>493</v>
      </c>
      <c r="EGJ16" s="86"/>
      <c r="EGK16" s="86">
        <v>6</v>
      </c>
      <c r="EGL16" s="86"/>
      <c r="EGM16" s="86">
        <v>7</v>
      </c>
      <c r="EGN16" s="67"/>
      <c r="EGO16" s="67">
        <v>12.962962962962962</v>
      </c>
      <c r="EGP16" s="67"/>
      <c r="EGQ16" s="86">
        <v>85.714285714285708</v>
      </c>
      <c r="EGV16" s="86"/>
      <c r="EGW16" s="62" t="s">
        <v>493</v>
      </c>
      <c r="EGX16" s="86"/>
      <c r="EGY16" s="86">
        <v>7</v>
      </c>
      <c r="EGZ16" s="86"/>
      <c r="EHA16" s="86">
        <v>7</v>
      </c>
      <c r="EHB16" s="67"/>
      <c r="EHC16" s="67">
        <v>12.962962962962962</v>
      </c>
      <c r="EHD16" s="67"/>
      <c r="EHE16" s="86">
        <v>100</v>
      </c>
      <c r="EHJ16" s="86"/>
      <c r="EHK16" s="62" t="s">
        <v>493</v>
      </c>
      <c r="EHL16" s="86"/>
      <c r="EHM16" s="86">
        <v>6</v>
      </c>
      <c r="EHN16" s="86"/>
      <c r="EHO16" s="86">
        <v>7</v>
      </c>
      <c r="EHP16" s="67"/>
      <c r="EHQ16" s="67">
        <v>12.962962962962962</v>
      </c>
      <c r="EHR16" s="67"/>
      <c r="EHS16" s="86">
        <v>85.714285714285708</v>
      </c>
      <c r="EHX16" s="86"/>
      <c r="EHY16" s="62" t="s">
        <v>493</v>
      </c>
      <c r="EHZ16" s="86"/>
      <c r="EIA16" s="86">
        <v>5</v>
      </c>
      <c r="EIB16" s="86"/>
      <c r="EIC16" s="86">
        <v>7</v>
      </c>
      <c r="EID16" s="67"/>
      <c r="EIE16" s="67">
        <v>12.962962962962962</v>
      </c>
      <c r="EIF16" s="67"/>
      <c r="EIG16" s="86">
        <v>71.428571428571431</v>
      </c>
      <c r="EIL16" s="86"/>
      <c r="EIM16" s="62" t="s">
        <v>493</v>
      </c>
      <c r="EIN16" s="86"/>
      <c r="EIO16" s="86">
        <v>6</v>
      </c>
      <c r="EIP16" s="86"/>
      <c r="EIQ16" s="86">
        <v>7</v>
      </c>
      <c r="EIR16" s="67"/>
      <c r="EIS16" s="67">
        <v>12.962962962962962</v>
      </c>
      <c r="EIT16" s="67"/>
      <c r="EIU16" s="86">
        <v>85.714285714285708</v>
      </c>
      <c r="EIZ16" s="86"/>
      <c r="EJA16" s="62" t="s">
        <v>493</v>
      </c>
      <c r="EJB16" s="86"/>
      <c r="EJC16" s="86">
        <v>6</v>
      </c>
      <c r="EJD16" s="86"/>
      <c r="EJE16" s="86">
        <v>7</v>
      </c>
      <c r="EJF16" s="67"/>
      <c r="EJG16" s="67">
        <v>12.962962962962962</v>
      </c>
      <c r="EJH16" s="67"/>
      <c r="EJI16" s="86">
        <v>85.714285714285708</v>
      </c>
      <c r="EJN16" s="86"/>
      <c r="EJO16" s="62" t="s">
        <v>493</v>
      </c>
      <c r="EJP16" s="86"/>
      <c r="EJQ16" s="86">
        <v>6</v>
      </c>
      <c r="EJR16" s="86"/>
      <c r="EJS16" s="86">
        <v>6</v>
      </c>
      <c r="EJT16" s="67"/>
      <c r="EJU16" s="67">
        <v>13.333333333333334</v>
      </c>
      <c r="EJV16" s="67"/>
      <c r="EJW16" s="86">
        <v>100</v>
      </c>
      <c r="EKB16" s="86"/>
      <c r="EKC16" s="62" t="s">
        <v>493</v>
      </c>
      <c r="EKD16" s="86"/>
      <c r="EKE16" s="86">
        <v>3</v>
      </c>
      <c r="EKF16" s="86"/>
      <c r="EKG16" s="86">
        <v>6</v>
      </c>
      <c r="EKH16" s="67"/>
      <c r="EKI16" s="67">
        <v>13.333333333333334</v>
      </c>
      <c r="EKJ16" s="67"/>
      <c r="EKK16" s="86">
        <v>50</v>
      </c>
      <c r="EKP16" s="86"/>
      <c r="EKQ16" s="62" t="s">
        <v>493</v>
      </c>
      <c r="EKR16" s="86"/>
      <c r="EKS16" s="86">
        <v>5</v>
      </c>
      <c r="EKT16" s="86"/>
      <c r="EKU16" s="86">
        <v>6</v>
      </c>
      <c r="EKV16" s="67"/>
      <c r="EKW16" s="67">
        <v>13.333333333333334</v>
      </c>
      <c r="EKX16" s="67"/>
      <c r="EKY16" s="86">
        <v>83.333333333333343</v>
      </c>
      <c r="ELD16" s="86"/>
      <c r="ELE16" s="62" t="s">
        <v>493</v>
      </c>
      <c r="ELF16" s="86"/>
      <c r="ELG16" s="86">
        <v>5</v>
      </c>
      <c r="ELH16" s="86"/>
      <c r="ELI16" s="86">
        <v>6</v>
      </c>
      <c r="ELJ16" s="67"/>
      <c r="ELK16" s="67">
        <v>13.333333333333334</v>
      </c>
      <c r="ELL16" s="67"/>
      <c r="ELM16" s="86">
        <v>83.333333333333343</v>
      </c>
      <c r="ELR16" s="86"/>
      <c r="ELS16" s="62" t="s">
        <v>493</v>
      </c>
      <c r="ELT16" s="86"/>
      <c r="ELU16" s="86">
        <v>5</v>
      </c>
      <c r="ELV16" s="86"/>
      <c r="ELW16" s="86">
        <v>6</v>
      </c>
      <c r="ELX16" s="67"/>
      <c r="ELY16" s="67">
        <v>13.333333333333334</v>
      </c>
      <c r="ELZ16" s="67"/>
      <c r="EMA16" s="86">
        <v>83.333333333333343</v>
      </c>
      <c r="EMF16" s="86"/>
      <c r="EMG16" s="62" t="s">
        <v>493</v>
      </c>
      <c r="EMH16" s="86"/>
      <c r="EMI16" s="86">
        <v>2</v>
      </c>
      <c r="EMJ16" s="86"/>
      <c r="EMK16" s="86">
        <v>6</v>
      </c>
      <c r="EML16" s="67"/>
      <c r="EMM16" s="67">
        <v>13.333333333333334</v>
      </c>
      <c r="EMN16" s="67"/>
      <c r="EMO16" s="86">
        <v>33.333333333333329</v>
      </c>
      <c r="EMT16" s="86"/>
      <c r="EMU16" s="62" t="s">
        <v>493</v>
      </c>
      <c r="EMV16" s="86"/>
      <c r="EMW16" s="86">
        <v>6</v>
      </c>
      <c r="EMX16" s="86"/>
      <c r="EMY16" s="86">
        <v>6</v>
      </c>
      <c r="EMZ16" s="67"/>
      <c r="ENA16" s="67">
        <v>13.333333333333334</v>
      </c>
      <c r="ENB16" s="67"/>
      <c r="ENC16" s="86">
        <v>100</v>
      </c>
      <c r="ENH16" s="86"/>
      <c r="ENI16" s="62" t="s">
        <v>493</v>
      </c>
      <c r="ENJ16" s="86"/>
      <c r="ENK16" s="86">
        <v>6</v>
      </c>
      <c r="ENL16" s="86"/>
      <c r="ENM16" s="86">
        <v>6</v>
      </c>
      <c r="ENN16" s="67"/>
      <c r="ENO16" s="67">
        <v>13.333333333333334</v>
      </c>
      <c r="ENP16" s="67"/>
      <c r="ENQ16" s="86">
        <v>100</v>
      </c>
      <c r="ENV16" s="86"/>
      <c r="ENW16" s="62" t="s">
        <v>493</v>
      </c>
      <c r="ENX16" s="86"/>
      <c r="ENY16" s="86">
        <v>6</v>
      </c>
      <c r="ENZ16" s="86"/>
      <c r="EOA16" s="86">
        <v>6</v>
      </c>
      <c r="EOB16" s="67"/>
      <c r="EOC16" s="67">
        <v>13.333333333333334</v>
      </c>
      <c r="EOD16" s="67"/>
      <c r="EOE16" s="86">
        <v>100</v>
      </c>
      <c r="EOJ16" s="86"/>
      <c r="EOK16" s="62" t="s">
        <v>493</v>
      </c>
      <c r="EOL16" s="86"/>
      <c r="EOM16" s="86">
        <v>4</v>
      </c>
      <c r="EON16" s="86"/>
      <c r="EOO16" s="86">
        <v>6</v>
      </c>
      <c r="EOP16" s="67"/>
      <c r="EOQ16" s="67">
        <v>13.333333333333334</v>
      </c>
      <c r="EOR16" s="67"/>
      <c r="EOS16" s="86">
        <v>66.666666666666657</v>
      </c>
      <c r="EOX16" s="86"/>
      <c r="EOY16" s="62" t="s">
        <v>493</v>
      </c>
      <c r="EOZ16" s="86"/>
      <c r="EPA16" s="86">
        <v>5</v>
      </c>
      <c r="EPB16" s="86"/>
      <c r="EPC16" s="86">
        <v>6</v>
      </c>
      <c r="EPD16" s="67"/>
      <c r="EPE16" s="67">
        <v>13.333333333333334</v>
      </c>
      <c r="EPF16" s="67"/>
      <c r="EPG16" s="86">
        <v>83.333333333333343</v>
      </c>
      <c r="EPL16" s="86"/>
      <c r="EPM16" s="62" t="s">
        <v>493</v>
      </c>
      <c r="EPN16" s="86"/>
      <c r="EPO16" s="86">
        <v>6</v>
      </c>
      <c r="EPP16" s="86"/>
      <c r="EPQ16" s="86">
        <v>6</v>
      </c>
      <c r="EPR16" s="67"/>
      <c r="EPS16" s="67">
        <v>13.333333333333334</v>
      </c>
      <c r="EPT16" s="67"/>
      <c r="EPU16" s="86">
        <v>100</v>
      </c>
      <c r="EPZ16" s="86"/>
      <c r="EQA16" s="62" t="s">
        <v>493</v>
      </c>
      <c r="EQB16" s="86"/>
      <c r="EQC16" s="86">
        <v>6</v>
      </c>
      <c r="EQD16" s="86"/>
      <c r="EQE16" s="86">
        <v>6</v>
      </c>
      <c r="EQF16" s="67"/>
      <c r="EQG16" s="67">
        <v>13.333333333333334</v>
      </c>
      <c r="EQH16" s="67"/>
      <c r="EQI16" s="86">
        <v>100</v>
      </c>
      <c r="EQN16" s="86"/>
      <c r="EQO16" s="62" t="s">
        <v>493</v>
      </c>
      <c r="EQP16" s="86"/>
      <c r="EQQ16" s="86">
        <v>5</v>
      </c>
      <c r="EQR16" s="86"/>
      <c r="EQS16" s="86">
        <v>6</v>
      </c>
      <c r="EQT16" s="67"/>
      <c r="EQU16" s="67">
        <v>13.333333333333334</v>
      </c>
      <c r="EQV16" s="67"/>
      <c r="EQW16" s="86">
        <v>83.333333333333343</v>
      </c>
      <c r="ERB16" s="86"/>
      <c r="ERC16" s="62" t="s">
        <v>493</v>
      </c>
      <c r="ERD16" s="86"/>
      <c r="ERE16" s="86">
        <v>6</v>
      </c>
      <c r="ERF16" s="86"/>
      <c r="ERG16" s="86">
        <v>6</v>
      </c>
      <c r="ERH16" s="67"/>
      <c r="ERI16" s="67">
        <v>13.333333333333334</v>
      </c>
      <c r="ERJ16" s="67"/>
      <c r="ERK16" s="86">
        <v>100</v>
      </c>
      <c r="ERP16" s="86"/>
      <c r="ERQ16" s="62" t="s">
        <v>493</v>
      </c>
      <c r="ERR16" s="86"/>
      <c r="ERS16" s="86">
        <v>3</v>
      </c>
      <c r="ERT16" s="86"/>
      <c r="ERU16" s="86">
        <v>6</v>
      </c>
      <c r="ERV16" s="67"/>
      <c r="ERW16" s="67">
        <v>13.333333333333334</v>
      </c>
      <c r="ERX16" s="67"/>
      <c r="ERY16" s="86">
        <v>50</v>
      </c>
      <c r="ESD16" s="86"/>
      <c r="ESE16" s="62" t="s">
        <v>493</v>
      </c>
      <c r="ESF16" s="86"/>
      <c r="ESG16" s="86">
        <v>4</v>
      </c>
      <c r="ESH16" s="86"/>
      <c r="ESI16" s="86">
        <v>6</v>
      </c>
      <c r="ESJ16" s="67"/>
      <c r="ESK16" s="67">
        <v>13.333333333333334</v>
      </c>
      <c r="ESL16" s="67"/>
      <c r="ESM16" s="86">
        <v>66.666666666666657</v>
      </c>
      <c r="ESR16" s="86"/>
      <c r="ESS16" s="62" t="s">
        <v>493</v>
      </c>
      <c r="EST16" s="86"/>
      <c r="ESU16" s="86">
        <v>5</v>
      </c>
      <c r="ESV16" s="86"/>
      <c r="ESW16" s="86">
        <v>6</v>
      </c>
      <c r="ESX16" s="67"/>
      <c r="ESY16" s="67">
        <v>13.333333333333334</v>
      </c>
      <c r="ESZ16" s="67"/>
      <c r="ETA16" s="86">
        <v>83.333333333333343</v>
      </c>
      <c r="ETF16" s="86"/>
      <c r="ETG16" s="62" t="s">
        <v>493</v>
      </c>
      <c r="ETH16" s="86"/>
      <c r="ETI16" s="86">
        <v>4</v>
      </c>
      <c r="ETJ16" s="86"/>
      <c r="ETK16" s="86">
        <v>6</v>
      </c>
      <c r="ETL16" s="67"/>
      <c r="ETM16" s="67">
        <v>13.333333333333334</v>
      </c>
      <c r="ETN16" s="67"/>
      <c r="ETO16" s="86">
        <v>66.666666666666657</v>
      </c>
      <c r="ETT16" s="86"/>
      <c r="ETU16" s="62" t="s">
        <v>493</v>
      </c>
      <c r="ETV16" s="86"/>
      <c r="ETW16" s="86">
        <v>6</v>
      </c>
      <c r="ETX16" s="86"/>
      <c r="ETY16" s="86">
        <v>6</v>
      </c>
      <c r="ETZ16" s="67"/>
      <c r="EUA16" s="67">
        <v>13.333333333333334</v>
      </c>
      <c r="EUB16" s="67"/>
      <c r="EUC16" s="86">
        <v>100</v>
      </c>
      <c r="EUH16" s="86"/>
      <c r="EUI16" s="62" t="s">
        <v>493</v>
      </c>
      <c r="EUJ16" s="86"/>
      <c r="EUK16" s="86">
        <v>6</v>
      </c>
      <c r="EUL16" s="86"/>
      <c r="EUM16" s="86">
        <v>6</v>
      </c>
      <c r="EUN16" s="67"/>
      <c r="EUO16" s="67">
        <v>13.333333333333334</v>
      </c>
      <c r="EUP16" s="67"/>
      <c r="EUQ16" s="86">
        <v>100</v>
      </c>
      <c r="EUV16" s="86"/>
      <c r="EUW16" s="62" t="s">
        <v>493</v>
      </c>
      <c r="EUX16" s="86"/>
      <c r="EUY16" s="86">
        <v>5</v>
      </c>
      <c r="EUZ16" s="86"/>
      <c r="EVA16" s="86">
        <v>6</v>
      </c>
      <c r="EVB16" s="67"/>
      <c r="EVC16" s="67">
        <v>13.333333333333334</v>
      </c>
      <c r="EVD16" s="67"/>
      <c r="EVE16" s="86">
        <v>83.333333333333343</v>
      </c>
      <c r="EVJ16" s="86"/>
      <c r="EVK16" s="62" t="s">
        <v>493</v>
      </c>
      <c r="EVL16" s="86"/>
      <c r="EVM16" s="86">
        <v>3</v>
      </c>
      <c r="EVN16" s="86"/>
      <c r="EVO16" s="86">
        <v>6</v>
      </c>
      <c r="EVP16" s="67"/>
      <c r="EVQ16" s="67">
        <v>13.333333333333334</v>
      </c>
      <c r="EVR16" s="67"/>
      <c r="EVS16" s="86">
        <v>50</v>
      </c>
      <c r="EVX16" s="86"/>
      <c r="EVY16" s="62" t="s">
        <v>493</v>
      </c>
      <c r="EVZ16" s="86"/>
      <c r="EWA16" s="86">
        <v>6</v>
      </c>
      <c r="EWB16" s="86"/>
      <c r="EWC16" s="86">
        <v>6</v>
      </c>
      <c r="EWD16" s="67"/>
      <c r="EWE16" s="67">
        <v>13.333333333333334</v>
      </c>
      <c r="EWF16" s="67"/>
      <c r="EWG16" s="86">
        <v>100</v>
      </c>
      <c r="EWL16" s="86"/>
      <c r="EWM16" s="62" t="s">
        <v>493</v>
      </c>
      <c r="EWN16" s="86"/>
      <c r="EWO16" s="86">
        <v>5</v>
      </c>
      <c r="EWP16" s="86"/>
      <c r="EWQ16" s="86">
        <v>6</v>
      </c>
      <c r="EWR16" s="67"/>
      <c r="EWS16" s="67">
        <v>13.333333333333334</v>
      </c>
      <c r="EWT16" s="67"/>
      <c r="EWU16" s="86">
        <v>83.333333333333343</v>
      </c>
      <c r="EWZ16" s="86"/>
      <c r="EXA16" s="62" t="s">
        <v>493</v>
      </c>
      <c r="EXB16" s="86"/>
      <c r="EXC16" s="86">
        <v>7</v>
      </c>
      <c r="EXD16" s="86"/>
      <c r="EXE16" s="86">
        <v>7</v>
      </c>
      <c r="EXF16" s="67"/>
      <c r="EXG16" s="67">
        <v>12.962962962962962</v>
      </c>
      <c r="EXH16" s="67"/>
      <c r="EXI16" s="86">
        <v>100</v>
      </c>
      <c r="EXN16" s="86"/>
      <c r="EXO16" s="62" t="s">
        <v>493</v>
      </c>
      <c r="EXP16" s="86"/>
      <c r="EXQ16" s="86">
        <v>5</v>
      </c>
      <c r="EXR16" s="86"/>
      <c r="EXS16" s="86">
        <v>7</v>
      </c>
      <c r="EXT16" s="67"/>
      <c r="EXU16" s="67">
        <v>12.962962962962962</v>
      </c>
      <c r="EXV16" s="67"/>
      <c r="EXW16" s="86">
        <v>71.428571428571431</v>
      </c>
      <c r="EYB16" s="86"/>
      <c r="EYC16" s="62" t="s">
        <v>493</v>
      </c>
      <c r="EYD16" s="86"/>
      <c r="EYE16" s="86">
        <v>7</v>
      </c>
      <c r="EYF16" s="86"/>
      <c r="EYG16" s="86">
        <v>7</v>
      </c>
      <c r="EYH16" s="67"/>
      <c r="EYI16" s="67">
        <v>12.962962962962962</v>
      </c>
      <c r="EYJ16" s="67"/>
      <c r="EYK16" s="86">
        <v>100</v>
      </c>
      <c r="EYP16" s="86"/>
      <c r="EYQ16" s="62" t="s">
        <v>493</v>
      </c>
      <c r="EYR16" s="86"/>
      <c r="EYS16" s="86">
        <v>7</v>
      </c>
      <c r="EYT16" s="86"/>
      <c r="EYU16" s="86">
        <v>7</v>
      </c>
      <c r="EYV16" s="67"/>
      <c r="EYW16" s="67">
        <v>12.962962962962962</v>
      </c>
      <c r="EYX16" s="67"/>
      <c r="EYY16" s="86">
        <v>100</v>
      </c>
      <c r="EZD16" s="86"/>
      <c r="EZE16" s="62" t="s">
        <v>493</v>
      </c>
      <c r="EZF16" s="86"/>
      <c r="EZG16" s="86">
        <v>7</v>
      </c>
      <c r="EZH16" s="86"/>
      <c r="EZI16" s="86">
        <v>7</v>
      </c>
      <c r="EZJ16" s="67"/>
      <c r="EZK16" s="67">
        <v>12.962962962962962</v>
      </c>
      <c r="EZL16" s="67"/>
      <c r="EZM16" s="86">
        <v>100</v>
      </c>
      <c r="EZR16" s="86"/>
      <c r="EZS16" s="62" t="s">
        <v>493</v>
      </c>
      <c r="EZT16" s="86"/>
      <c r="EZU16" s="86">
        <v>7</v>
      </c>
      <c r="EZV16" s="86"/>
      <c r="EZW16" s="86">
        <v>7</v>
      </c>
      <c r="EZX16" s="67"/>
      <c r="EZY16" s="67">
        <v>12.962962962962962</v>
      </c>
      <c r="EZZ16" s="67"/>
      <c r="FAA16" s="86">
        <v>100</v>
      </c>
      <c r="FAF16" s="86"/>
      <c r="FAG16" s="62" t="s">
        <v>493</v>
      </c>
      <c r="FAH16" s="86"/>
      <c r="FAI16" s="86">
        <v>7</v>
      </c>
      <c r="FAJ16" s="86"/>
      <c r="FAK16" s="86">
        <v>7</v>
      </c>
      <c r="FAL16" s="67"/>
      <c r="FAM16" s="67">
        <v>12.962962962962962</v>
      </c>
      <c r="FAN16" s="67"/>
      <c r="FAO16" s="86">
        <v>100</v>
      </c>
      <c r="FAT16" s="86"/>
      <c r="FAU16" s="62" t="s">
        <v>493</v>
      </c>
      <c r="FAV16" s="86"/>
      <c r="FAW16" s="86">
        <v>6</v>
      </c>
      <c r="FAX16" s="86"/>
      <c r="FAY16" s="86">
        <v>7</v>
      </c>
      <c r="FAZ16" s="67"/>
      <c r="FBA16" s="67">
        <v>12.962962962962962</v>
      </c>
      <c r="FBB16" s="67"/>
      <c r="FBC16" s="86">
        <v>85.714285714285708</v>
      </c>
      <c r="FBH16" s="86"/>
      <c r="FBI16" s="62" t="s">
        <v>493</v>
      </c>
      <c r="FBJ16" s="86"/>
      <c r="FBK16" s="86">
        <v>6</v>
      </c>
      <c r="FBL16" s="86"/>
      <c r="FBM16" s="86">
        <v>7</v>
      </c>
      <c r="FBN16" s="67"/>
      <c r="FBO16" s="67">
        <v>12.962962962962962</v>
      </c>
      <c r="FBP16" s="67"/>
      <c r="FBQ16" s="86">
        <v>85.714285714285708</v>
      </c>
      <c r="FBV16" s="86"/>
      <c r="FBW16" s="62" t="s">
        <v>493</v>
      </c>
      <c r="FBX16" s="86"/>
      <c r="FBY16" s="86">
        <v>7</v>
      </c>
      <c r="FBZ16" s="86"/>
      <c r="FCA16" s="86">
        <v>7</v>
      </c>
      <c r="FCB16" s="67"/>
      <c r="FCC16" s="67">
        <v>12.962962962962962</v>
      </c>
      <c r="FCD16" s="67"/>
      <c r="FCE16" s="86">
        <v>100</v>
      </c>
      <c r="FCJ16" s="86"/>
      <c r="FCK16" s="62" t="s">
        <v>493</v>
      </c>
      <c r="FCL16" s="86"/>
      <c r="FCM16" s="86">
        <v>7</v>
      </c>
      <c r="FCN16" s="86"/>
      <c r="FCO16" s="86">
        <v>7</v>
      </c>
      <c r="FCP16" s="67"/>
      <c r="FCQ16" s="67">
        <v>12.962962962962962</v>
      </c>
      <c r="FCR16" s="67"/>
      <c r="FCS16" s="86">
        <v>100</v>
      </c>
      <c r="FCX16" s="86"/>
      <c r="FCY16" s="62" t="s">
        <v>493</v>
      </c>
      <c r="FCZ16" s="86"/>
      <c r="FDA16" s="86">
        <v>5</v>
      </c>
      <c r="FDB16" s="86"/>
      <c r="FDC16" s="86">
        <v>7</v>
      </c>
      <c r="FDD16" s="67"/>
      <c r="FDE16" s="67">
        <v>12.962962962962962</v>
      </c>
      <c r="FDF16" s="67"/>
      <c r="FDG16" s="86">
        <v>71.428571428571431</v>
      </c>
      <c r="FDL16" s="86"/>
      <c r="FDM16" s="62" t="s">
        <v>493</v>
      </c>
      <c r="FDN16" s="86"/>
      <c r="FDO16" s="86">
        <v>7</v>
      </c>
      <c r="FDP16" s="86"/>
      <c r="FDQ16" s="86">
        <v>7</v>
      </c>
      <c r="FDR16" s="67"/>
      <c r="FDS16" s="67">
        <v>12.962962962962962</v>
      </c>
      <c r="FDT16" s="67"/>
      <c r="FDU16" s="86">
        <v>100</v>
      </c>
      <c r="FDZ16" s="86"/>
      <c r="FEA16" s="62" t="s">
        <v>493</v>
      </c>
      <c r="FEB16" s="86"/>
      <c r="FEC16" s="86">
        <v>7</v>
      </c>
      <c r="FED16" s="86"/>
      <c r="FEE16" s="86">
        <v>7</v>
      </c>
      <c r="FEF16" s="67"/>
      <c r="FEG16" s="67">
        <v>12.962962962962962</v>
      </c>
      <c r="FEH16" s="67"/>
      <c r="FEI16" s="86">
        <v>100</v>
      </c>
      <c r="FEN16" s="86"/>
      <c r="FEO16" s="62" t="s">
        <v>493</v>
      </c>
      <c r="FEP16" s="86"/>
      <c r="FEQ16" s="86">
        <v>7</v>
      </c>
      <c r="FER16" s="86"/>
      <c r="FES16" s="86">
        <v>7</v>
      </c>
      <c r="FET16" s="67"/>
      <c r="FEU16" s="67">
        <v>12.962962962962962</v>
      </c>
      <c r="FEV16" s="67"/>
      <c r="FEW16" s="86">
        <v>100</v>
      </c>
      <c r="FFB16" s="86"/>
      <c r="FFC16" s="62" t="s">
        <v>493</v>
      </c>
      <c r="FFD16" s="86"/>
      <c r="FFE16" s="86">
        <v>6</v>
      </c>
      <c r="FFF16" s="86"/>
      <c r="FFG16" s="86">
        <v>7</v>
      </c>
      <c r="FFH16" s="67"/>
      <c r="FFI16" s="67">
        <v>12.962962962962962</v>
      </c>
      <c r="FFJ16" s="67"/>
      <c r="FFK16" s="86">
        <v>85.714285714285708</v>
      </c>
      <c r="FFP16" s="86"/>
      <c r="FFQ16" s="62" t="s">
        <v>493</v>
      </c>
      <c r="FFR16" s="86"/>
      <c r="FFS16" s="86">
        <v>3</v>
      </c>
      <c r="FFT16" s="86"/>
      <c r="FFU16" s="86">
        <v>7</v>
      </c>
      <c r="FFV16" s="67"/>
      <c r="FFW16" s="67">
        <v>12.962962962962962</v>
      </c>
      <c r="FFX16" s="67"/>
      <c r="FFY16" s="86">
        <v>42.857142857142854</v>
      </c>
      <c r="FGD16" s="86"/>
      <c r="FGE16" s="62" t="s">
        <v>493</v>
      </c>
      <c r="FGF16" s="86"/>
      <c r="FGG16" s="86">
        <v>5</v>
      </c>
      <c r="FGH16" s="86"/>
      <c r="FGI16" s="86">
        <v>7</v>
      </c>
      <c r="FGJ16" s="67"/>
      <c r="FGK16" s="67">
        <v>12.962962962962962</v>
      </c>
      <c r="FGL16" s="67"/>
      <c r="FGM16" s="86">
        <v>71.428571428571431</v>
      </c>
      <c r="FGR16" s="86"/>
      <c r="FGS16" s="62" t="s">
        <v>493</v>
      </c>
      <c r="FGT16" s="86"/>
      <c r="FGU16" s="86">
        <v>5</v>
      </c>
      <c r="FGV16" s="86"/>
      <c r="FGW16" s="86">
        <v>7</v>
      </c>
      <c r="FGX16" s="67"/>
      <c r="FGY16" s="67">
        <v>12.962962962962962</v>
      </c>
      <c r="FGZ16" s="67"/>
      <c r="FHA16" s="86">
        <v>71.428571428571431</v>
      </c>
      <c r="FHF16" s="86"/>
      <c r="FHG16" s="62" t="s">
        <v>493</v>
      </c>
      <c r="FHH16" s="86"/>
      <c r="FHI16" s="86">
        <v>6</v>
      </c>
      <c r="FHJ16" s="86"/>
      <c r="FHK16" s="86">
        <v>7</v>
      </c>
      <c r="FHL16" s="67"/>
      <c r="FHM16" s="67">
        <v>12.962962962962962</v>
      </c>
      <c r="FHN16" s="67"/>
      <c r="FHO16" s="86">
        <v>85.714285714285708</v>
      </c>
      <c r="FHT16" s="86"/>
      <c r="FHU16" s="62" t="s">
        <v>493</v>
      </c>
      <c r="FHV16" s="86"/>
      <c r="FHW16" s="86">
        <v>5</v>
      </c>
      <c r="FHX16" s="86"/>
      <c r="FHY16" s="86">
        <v>7</v>
      </c>
      <c r="FHZ16" s="67"/>
      <c r="FIA16" s="67">
        <v>12.962962962962962</v>
      </c>
      <c r="FIB16" s="67"/>
      <c r="FIC16" s="86">
        <v>71.428571428571431</v>
      </c>
      <c r="FIH16" s="86"/>
      <c r="FII16" s="62" t="s">
        <v>493</v>
      </c>
      <c r="FIJ16" s="86"/>
      <c r="FIK16" s="86">
        <v>6</v>
      </c>
      <c r="FIL16" s="86"/>
      <c r="FIM16" s="86">
        <v>7</v>
      </c>
      <c r="FIN16" s="67"/>
      <c r="FIO16" s="67">
        <v>12.962962962962962</v>
      </c>
      <c r="FIP16" s="67"/>
      <c r="FIQ16" s="86">
        <v>85.714285714285708</v>
      </c>
      <c r="FIV16" s="86"/>
      <c r="FIW16" s="62" t="s">
        <v>493</v>
      </c>
      <c r="FIX16" s="86"/>
      <c r="FIY16" s="86">
        <v>6</v>
      </c>
      <c r="FIZ16" s="86"/>
      <c r="FJA16" s="86">
        <v>7</v>
      </c>
      <c r="FJB16" s="67"/>
      <c r="FJC16" s="67">
        <v>12.962962962962962</v>
      </c>
      <c r="FJD16" s="67"/>
      <c r="FJE16" s="86">
        <v>85.714285714285708</v>
      </c>
      <c r="FJJ16" s="86"/>
      <c r="FJK16" s="62" t="s">
        <v>493</v>
      </c>
      <c r="FJL16" s="86"/>
      <c r="FJM16" s="86">
        <v>6</v>
      </c>
      <c r="FJN16" s="86"/>
      <c r="FJO16" s="86">
        <v>7</v>
      </c>
      <c r="FJP16" s="67"/>
      <c r="FJQ16" s="67">
        <v>12.962962962962962</v>
      </c>
      <c r="FJR16" s="67"/>
      <c r="FJS16" s="86">
        <v>85.714285714285708</v>
      </c>
      <c r="FJX16" s="86"/>
      <c r="FJY16" s="62" t="s">
        <v>493</v>
      </c>
      <c r="FJZ16" s="86"/>
      <c r="FKA16" s="86">
        <v>7</v>
      </c>
      <c r="FKB16" s="86"/>
      <c r="FKC16" s="86">
        <v>7</v>
      </c>
      <c r="FKD16" s="67"/>
      <c r="FKE16" s="67">
        <v>12.962962962962962</v>
      </c>
      <c r="FKF16" s="67"/>
      <c r="FKG16" s="86">
        <v>100</v>
      </c>
      <c r="FKL16" s="86"/>
      <c r="FKM16" s="62" t="s">
        <v>493</v>
      </c>
      <c r="FKN16" s="86"/>
      <c r="FKO16" s="86">
        <v>7</v>
      </c>
      <c r="FKP16" s="86"/>
      <c r="FKQ16" s="86">
        <v>7</v>
      </c>
      <c r="FKR16" s="67"/>
      <c r="FKS16" s="67">
        <v>12.962962962962962</v>
      </c>
      <c r="FKT16" s="67"/>
      <c r="FKU16" s="86">
        <v>100</v>
      </c>
      <c r="FKZ16" s="86"/>
      <c r="FLA16" s="62" t="s">
        <v>493</v>
      </c>
      <c r="FLB16" s="86"/>
      <c r="FLC16" s="86">
        <v>6</v>
      </c>
      <c r="FLD16" s="86"/>
      <c r="FLE16" s="86">
        <v>7</v>
      </c>
      <c r="FLF16" s="67"/>
      <c r="FLG16" s="67">
        <v>12.962962962962962</v>
      </c>
      <c r="FLH16" s="67"/>
      <c r="FLI16" s="86">
        <v>85.714285714285708</v>
      </c>
      <c r="FLN16" s="86"/>
      <c r="FLO16" s="62" t="s">
        <v>493</v>
      </c>
      <c r="FLP16" s="86"/>
      <c r="FLQ16" s="86">
        <v>7</v>
      </c>
      <c r="FLR16" s="86"/>
      <c r="FLS16" s="86">
        <v>7</v>
      </c>
      <c r="FLT16" s="67"/>
      <c r="FLU16" s="67">
        <v>12.962962962962962</v>
      </c>
      <c r="FLV16" s="67"/>
      <c r="FLW16" s="86">
        <v>100</v>
      </c>
      <c r="FMB16" s="86"/>
      <c r="FMC16" s="62" t="s">
        <v>493</v>
      </c>
      <c r="FMD16" s="86"/>
      <c r="FME16" s="86">
        <v>7</v>
      </c>
      <c r="FMF16" s="86"/>
      <c r="FMG16" s="86">
        <v>7</v>
      </c>
      <c r="FMH16" s="67"/>
      <c r="FMI16" s="67">
        <v>15.555555555555555</v>
      </c>
      <c r="FMJ16" s="67"/>
      <c r="FMK16" s="86">
        <v>100</v>
      </c>
      <c r="FMP16" s="86"/>
      <c r="FMQ16" s="62" t="s">
        <v>493</v>
      </c>
      <c r="FMR16" s="86"/>
      <c r="FMS16" s="86">
        <v>6</v>
      </c>
      <c r="FMT16" s="86"/>
      <c r="FMU16" s="86">
        <v>7</v>
      </c>
      <c r="FMV16" s="67"/>
      <c r="FMW16" s="67">
        <v>15.555555555555555</v>
      </c>
      <c r="FMX16" s="67"/>
      <c r="FMY16" s="86">
        <v>85.714285714285708</v>
      </c>
      <c r="FND16" s="86"/>
      <c r="FNE16" s="62" t="s">
        <v>493</v>
      </c>
      <c r="FNF16" s="86"/>
      <c r="FNG16" s="86">
        <v>5</v>
      </c>
      <c r="FNH16" s="86"/>
      <c r="FNI16" s="86">
        <v>7</v>
      </c>
      <c r="FNJ16" s="67"/>
      <c r="FNK16" s="67">
        <v>15.555555555555555</v>
      </c>
      <c r="FNL16" s="67"/>
      <c r="FNM16" s="86">
        <v>71.428571428571431</v>
      </c>
      <c r="FNR16" s="86"/>
      <c r="FNS16" s="62" t="s">
        <v>493</v>
      </c>
      <c r="FNT16" s="86"/>
      <c r="FNU16" s="86">
        <v>5</v>
      </c>
      <c r="FNV16" s="86"/>
      <c r="FNW16" s="86">
        <v>7</v>
      </c>
      <c r="FNX16" s="67"/>
      <c r="FNY16" s="67">
        <v>15.555555555555555</v>
      </c>
      <c r="FNZ16" s="67"/>
      <c r="FOA16" s="86">
        <v>71.428571428571431</v>
      </c>
      <c r="FOF16" s="86"/>
      <c r="FOG16" s="62" t="s">
        <v>493</v>
      </c>
      <c r="FOH16" s="86"/>
      <c r="FOI16" s="86">
        <v>7</v>
      </c>
      <c r="FOJ16" s="86"/>
      <c r="FOK16" s="86">
        <v>7</v>
      </c>
      <c r="FOL16" s="67"/>
      <c r="FOM16" s="67">
        <v>15.555555555555555</v>
      </c>
      <c r="FON16" s="67"/>
      <c r="FOO16" s="86">
        <v>100</v>
      </c>
      <c r="FOT16" s="86"/>
      <c r="FOU16" s="62" t="s">
        <v>493</v>
      </c>
      <c r="FOV16" s="86"/>
      <c r="FOW16" s="86">
        <v>7</v>
      </c>
      <c r="FOX16" s="86"/>
      <c r="FOY16" s="86">
        <v>7</v>
      </c>
      <c r="FOZ16" s="67"/>
      <c r="FPA16" s="67">
        <v>15.555555555555555</v>
      </c>
      <c r="FPB16" s="67"/>
      <c r="FPC16" s="86">
        <v>100</v>
      </c>
      <c r="FPH16" s="86"/>
      <c r="FPI16" s="62" t="s">
        <v>493</v>
      </c>
      <c r="FPJ16" s="86"/>
      <c r="FPK16" s="86">
        <v>7</v>
      </c>
      <c r="FPL16" s="86"/>
      <c r="FPM16" s="86">
        <v>7</v>
      </c>
      <c r="FPN16" s="67"/>
      <c r="FPO16" s="67">
        <v>15.555555555555555</v>
      </c>
      <c r="FPP16" s="67"/>
      <c r="FPQ16" s="86">
        <v>100</v>
      </c>
      <c r="FPV16" s="86"/>
      <c r="FPW16" s="62" t="s">
        <v>493</v>
      </c>
      <c r="FPX16" s="86"/>
      <c r="FPY16" s="86">
        <v>7</v>
      </c>
      <c r="FPZ16" s="86"/>
      <c r="FQA16" s="86">
        <v>7</v>
      </c>
      <c r="FQB16" s="67"/>
      <c r="FQC16" s="67">
        <v>15.555555555555555</v>
      </c>
      <c r="FQD16" s="67"/>
      <c r="FQE16" s="86">
        <v>100</v>
      </c>
      <c r="FQJ16" s="86"/>
      <c r="FQK16" s="62" t="s">
        <v>493</v>
      </c>
      <c r="FQL16" s="86"/>
      <c r="FQM16" s="86">
        <v>7</v>
      </c>
      <c r="FQN16" s="86"/>
      <c r="FQO16" s="86">
        <v>7</v>
      </c>
      <c r="FQP16" s="67"/>
      <c r="FQQ16" s="67">
        <v>15.555555555555555</v>
      </c>
      <c r="FQR16" s="67"/>
      <c r="FQS16" s="86">
        <v>100</v>
      </c>
      <c r="FQX16" s="86"/>
      <c r="FQY16" s="62" t="s">
        <v>493</v>
      </c>
      <c r="FQZ16" s="86"/>
      <c r="FRA16" s="86">
        <v>6</v>
      </c>
      <c r="FRB16" s="86"/>
      <c r="FRC16" s="86">
        <v>7</v>
      </c>
      <c r="FRD16" s="67"/>
      <c r="FRE16" s="67">
        <v>15.555555555555555</v>
      </c>
      <c r="FRF16" s="67"/>
      <c r="FRG16" s="86">
        <v>85.714285714285708</v>
      </c>
      <c r="FRL16" s="86"/>
      <c r="FRM16" s="62" t="s">
        <v>493</v>
      </c>
      <c r="FRN16" s="86"/>
      <c r="FRO16" s="86">
        <v>4</v>
      </c>
      <c r="FRP16" s="86"/>
      <c r="FRQ16" s="86">
        <v>7</v>
      </c>
      <c r="FRR16" s="67"/>
      <c r="FRS16" s="67">
        <v>15.555555555555555</v>
      </c>
      <c r="FRT16" s="67"/>
      <c r="FRU16" s="86">
        <v>57.142857142857139</v>
      </c>
      <c r="FRZ16" s="86"/>
      <c r="FSA16" s="62" t="s">
        <v>493</v>
      </c>
      <c r="FSB16" s="86"/>
      <c r="FSC16" s="86">
        <v>6</v>
      </c>
      <c r="FSD16" s="86"/>
      <c r="FSE16" s="86">
        <v>7</v>
      </c>
      <c r="FSF16" s="67"/>
      <c r="FSG16" s="67">
        <v>15.555555555555555</v>
      </c>
      <c r="FSH16" s="67"/>
      <c r="FSI16" s="86">
        <v>85.714285714285708</v>
      </c>
      <c r="FSN16" s="86"/>
      <c r="FSO16" s="62" t="s">
        <v>493</v>
      </c>
      <c r="FSP16" s="86"/>
      <c r="FSQ16" s="86">
        <v>7</v>
      </c>
      <c r="FSR16" s="86"/>
      <c r="FSS16" s="86">
        <v>7</v>
      </c>
      <c r="FST16" s="67"/>
      <c r="FSU16" s="67">
        <v>15.555555555555555</v>
      </c>
      <c r="FSV16" s="67"/>
      <c r="FSW16" s="86">
        <v>100</v>
      </c>
      <c r="FTB16" s="86"/>
      <c r="FTC16" s="62" t="s">
        <v>493</v>
      </c>
      <c r="FTD16" s="86"/>
      <c r="FTE16" s="86">
        <v>6</v>
      </c>
      <c r="FTF16" s="86"/>
      <c r="FTG16" s="86">
        <v>7</v>
      </c>
      <c r="FTH16" s="67"/>
      <c r="FTI16" s="67">
        <v>15.555555555555555</v>
      </c>
      <c r="FTJ16" s="67"/>
      <c r="FTK16" s="86">
        <v>85.714285714285708</v>
      </c>
      <c r="FTP16" s="86"/>
      <c r="FTQ16" s="62" t="s">
        <v>493</v>
      </c>
      <c r="FTR16" s="86"/>
      <c r="FTS16" s="86">
        <v>7</v>
      </c>
      <c r="FTT16" s="86"/>
      <c r="FTU16" s="86">
        <v>7</v>
      </c>
      <c r="FTV16" s="67"/>
      <c r="FTW16" s="67">
        <v>15.555555555555555</v>
      </c>
      <c r="FTX16" s="67"/>
      <c r="FTY16" s="86">
        <v>100</v>
      </c>
      <c r="FUD16" s="86"/>
      <c r="FUE16" s="62" t="s">
        <v>493</v>
      </c>
      <c r="FUF16" s="86"/>
      <c r="FUG16" s="86">
        <v>7</v>
      </c>
      <c r="FUH16" s="86"/>
      <c r="FUI16" s="86">
        <v>7</v>
      </c>
      <c r="FUJ16" s="67"/>
      <c r="FUK16" s="67">
        <v>15.555555555555555</v>
      </c>
      <c r="FUL16" s="67"/>
      <c r="FUM16" s="86">
        <v>100</v>
      </c>
      <c r="FUR16" s="86"/>
      <c r="FUS16" s="62" t="s">
        <v>493</v>
      </c>
      <c r="FUT16" s="86"/>
      <c r="FUU16" s="86">
        <v>7</v>
      </c>
      <c r="FUV16" s="86"/>
      <c r="FUW16" s="86">
        <v>7</v>
      </c>
      <c r="FUX16" s="67"/>
      <c r="FUY16" s="67">
        <v>15.555555555555555</v>
      </c>
      <c r="FUZ16" s="67"/>
      <c r="FVA16" s="86">
        <v>100</v>
      </c>
      <c r="FVF16" s="86"/>
      <c r="FVG16" s="62" t="s">
        <v>493</v>
      </c>
      <c r="FVH16" s="86"/>
      <c r="FVI16" s="86">
        <v>7</v>
      </c>
      <c r="FVJ16" s="86"/>
      <c r="FVK16" s="86">
        <v>7</v>
      </c>
      <c r="FVL16" s="67"/>
      <c r="FVM16" s="67">
        <v>15.555555555555555</v>
      </c>
      <c r="FVN16" s="67"/>
      <c r="FVO16" s="86">
        <v>100</v>
      </c>
      <c r="FVT16" s="86"/>
      <c r="FVU16" s="62" t="s">
        <v>493</v>
      </c>
      <c r="FVV16" s="86"/>
      <c r="FVW16" s="86">
        <v>6</v>
      </c>
      <c r="FVX16" s="86"/>
      <c r="FVY16" s="86">
        <v>6</v>
      </c>
      <c r="FVZ16" s="67"/>
      <c r="FWA16" s="67">
        <v>13.333333333333334</v>
      </c>
      <c r="FWB16" s="67"/>
      <c r="FWC16" s="86">
        <v>100</v>
      </c>
      <c r="FWH16" s="86"/>
      <c r="FWI16" s="62" t="s">
        <v>493</v>
      </c>
      <c r="FWJ16" s="86"/>
      <c r="FWK16" s="86">
        <v>4</v>
      </c>
      <c r="FWL16" s="86"/>
      <c r="FWM16" s="86">
        <v>6</v>
      </c>
      <c r="FWN16" s="67"/>
      <c r="FWO16" s="67">
        <v>13.333333333333334</v>
      </c>
      <c r="FWP16" s="67"/>
      <c r="FWQ16" s="86">
        <v>66.666666666666657</v>
      </c>
      <c r="FWV16" s="86"/>
      <c r="FWW16" s="62" t="s">
        <v>493</v>
      </c>
      <c r="FWX16" s="86"/>
      <c r="FWY16" s="86">
        <v>5</v>
      </c>
      <c r="FWZ16" s="86"/>
      <c r="FXA16" s="86">
        <v>6</v>
      </c>
      <c r="FXB16" s="67"/>
      <c r="FXC16" s="67">
        <v>13.333333333333334</v>
      </c>
      <c r="FXD16" s="67"/>
      <c r="FXE16" s="86">
        <v>83.333333333333343</v>
      </c>
      <c r="FXJ16" s="86"/>
      <c r="FXK16" s="62" t="s">
        <v>493</v>
      </c>
      <c r="FXL16" s="86"/>
      <c r="FXM16" s="86">
        <v>4</v>
      </c>
      <c r="FXN16" s="86"/>
      <c r="FXO16" s="86">
        <v>6</v>
      </c>
      <c r="FXP16" s="67"/>
      <c r="FXQ16" s="67">
        <v>13.333333333333334</v>
      </c>
      <c r="FXR16" s="67"/>
      <c r="FXS16" s="86">
        <v>66.666666666666657</v>
      </c>
      <c r="FXX16" s="86"/>
      <c r="FXY16" s="62" t="s">
        <v>493</v>
      </c>
      <c r="FXZ16" s="86"/>
      <c r="FYA16" s="86">
        <v>4</v>
      </c>
      <c r="FYB16" s="86"/>
      <c r="FYC16" s="86">
        <v>6</v>
      </c>
      <c r="FYD16" s="67"/>
      <c r="FYE16" s="67">
        <v>13.333333333333334</v>
      </c>
      <c r="FYF16" s="67"/>
      <c r="FYG16" s="86">
        <v>66.666666666666657</v>
      </c>
      <c r="FYL16" s="86"/>
      <c r="FYM16" s="62" t="s">
        <v>493</v>
      </c>
      <c r="FYN16" s="86"/>
      <c r="FYO16" s="86">
        <v>6</v>
      </c>
      <c r="FYP16" s="86"/>
      <c r="FYQ16" s="86">
        <v>6</v>
      </c>
      <c r="FYR16" s="67"/>
      <c r="FYS16" s="67">
        <v>13.333333333333334</v>
      </c>
      <c r="FYT16" s="67"/>
      <c r="FYU16" s="86">
        <v>100</v>
      </c>
      <c r="FYZ16" s="86"/>
      <c r="FZA16" s="62" t="s">
        <v>493</v>
      </c>
      <c r="FZB16" s="86"/>
      <c r="FZC16" s="86">
        <v>5</v>
      </c>
      <c r="FZD16" s="86"/>
      <c r="FZE16" s="86">
        <v>6</v>
      </c>
      <c r="FZF16" s="67"/>
      <c r="FZG16" s="67">
        <v>13.333333333333334</v>
      </c>
      <c r="FZH16" s="67"/>
      <c r="FZI16" s="86">
        <v>83.333333333333343</v>
      </c>
      <c r="FZN16" s="86"/>
      <c r="FZO16" s="62" t="s">
        <v>493</v>
      </c>
      <c r="FZP16" s="86"/>
      <c r="FZQ16" s="86">
        <v>4</v>
      </c>
      <c r="FZR16" s="86"/>
      <c r="FZS16" s="86">
        <v>6</v>
      </c>
      <c r="FZT16" s="67"/>
      <c r="FZU16" s="67">
        <v>13.333333333333334</v>
      </c>
      <c r="FZV16" s="67"/>
      <c r="FZW16" s="86">
        <v>66.666666666666657</v>
      </c>
      <c r="GAB16" s="86"/>
      <c r="GAC16" s="62" t="s">
        <v>493</v>
      </c>
      <c r="GAD16" s="86"/>
      <c r="GAE16" s="86">
        <v>5</v>
      </c>
      <c r="GAF16" s="86"/>
      <c r="GAG16" s="86">
        <v>6</v>
      </c>
      <c r="GAH16" s="67"/>
      <c r="GAI16" s="67">
        <v>13.333333333333334</v>
      </c>
      <c r="GAJ16" s="67"/>
      <c r="GAK16" s="86">
        <v>83.333333333333343</v>
      </c>
      <c r="GAP16" s="86"/>
      <c r="GAQ16" s="62" t="s">
        <v>493</v>
      </c>
      <c r="GAR16" s="86"/>
      <c r="GAS16" s="86">
        <v>5</v>
      </c>
      <c r="GAT16" s="86"/>
      <c r="GAU16" s="86">
        <v>6</v>
      </c>
      <c r="GAV16" s="67"/>
      <c r="GAW16" s="67">
        <v>13.333333333333334</v>
      </c>
      <c r="GAX16" s="67"/>
      <c r="GAY16" s="86">
        <v>83.333333333333343</v>
      </c>
      <c r="GBD16" s="86"/>
      <c r="GBE16" s="62" t="s">
        <v>493</v>
      </c>
      <c r="GBF16" s="86"/>
      <c r="GBG16" s="86">
        <v>5</v>
      </c>
      <c r="GBH16" s="86"/>
      <c r="GBI16" s="86">
        <v>6</v>
      </c>
      <c r="GBJ16" s="67"/>
      <c r="GBK16" s="67">
        <v>13.333333333333334</v>
      </c>
      <c r="GBL16" s="67"/>
      <c r="GBM16" s="86">
        <v>83.333333333333343</v>
      </c>
      <c r="GBR16" s="86"/>
      <c r="GBS16" s="62" t="s">
        <v>493</v>
      </c>
      <c r="GBT16" s="86"/>
      <c r="GBU16" s="86">
        <v>5</v>
      </c>
      <c r="GBV16" s="86"/>
      <c r="GBW16" s="86">
        <v>6</v>
      </c>
      <c r="GBX16" s="67"/>
      <c r="GBY16" s="67">
        <v>13.333333333333334</v>
      </c>
      <c r="GBZ16" s="67"/>
      <c r="GCA16" s="86">
        <v>83.333333333333343</v>
      </c>
      <c r="GCF16" s="86"/>
      <c r="GCG16" s="62" t="s">
        <v>493</v>
      </c>
      <c r="GCH16" s="86"/>
      <c r="GCI16" s="86">
        <v>4</v>
      </c>
      <c r="GCJ16" s="86"/>
      <c r="GCK16" s="86">
        <v>6</v>
      </c>
      <c r="GCL16" s="67"/>
      <c r="GCM16" s="67">
        <v>13.333333333333334</v>
      </c>
      <c r="GCN16" s="67"/>
      <c r="GCO16" s="86">
        <v>66.666666666666657</v>
      </c>
      <c r="GCT16" s="86"/>
      <c r="GCU16" s="62" t="s">
        <v>493</v>
      </c>
      <c r="GCV16" s="86"/>
      <c r="GCW16" s="86">
        <v>6</v>
      </c>
      <c r="GCX16" s="86"/>
      <c r="GCY16" s="86">
        <v>6</v>
      </c>
      <c r="GCZ16" s="67"/>
      <c r="GDA16" s="67">
        <v>13.333333333333334</v>
      </c>
      <c r="GDB16" s="67"/>
      <c r="GDC16" s="86">
        <v>100</v>
      </c>
      <c r="GDH16" s="86"/>
      <c r="GDI16" s="62" t="s">
        <v>493</v>
      </c>
      <c r="GDJ16" s="86"/>
      <c r="GDK16" s="86">
        <v>6</v>
      </c>
      <c r="GDL16" s="86"/>
      <c r="GDM16" s="86">
        <v>6</v>
      </c>
      <c r="GDN16" s="67"/>
      <c r="GDO16" s="67">
        <v>13.333333333333334</v>
      </c>
      <c r="GDP16" s="67"/>
      <c r="GDQ16" s="86">
        <v>100</v>
      </c>
      <c r="GDV16" s="86"/>
      <c r="GDW16" s="62" t="s">
        <v>493</v>
      </c>
      <c r="GDX16" s="86"/>
      <c r="GDY16" s="86">
        <v>4</v>
      </c>
      <c r="GDZ16" s="86"/>
      <c r="GEA16" s="86">
        <v>6</v>
      </c>
      <c r="GEB16" s="67"/>
      <c r="GEC16" s="67">
        <v>13.333333333333334</v>
      </c>
      <c r="GED16" s="67"/>
      <c r="GEE16" s="86">
        <v>66.666666666666657</v>
      </c>
      <c r="GEJ16" s="86"/>
      <c r="GEK16" s="62" t="s">
        <v>493</v>
      </c>
      <c r="GEL16" s="86"/>
      <c r="GEM16" s="86">
        <v>6</v>
      </c>
      <c r="GEN16" s="86"/>
      <c r="GEO16" s="86">
        <v>6</v>
      </c>
      <c r="GEP16" s="67"/>
      <c r="GEQ16" s="67">
        <v>13.333333333333334</v>
      </c>
      <c r="GER16" s="67"/>
      <c r="GES16" s="86">
        <v>100</v>
      </c>
      <c r="GEX16" s="86"/>
      <c r="GEY16" s="62" t="s">
        <v>493</v>
      </c>
      <c r="GEZ16" s="86"/>
      <c r="GFA16" s="86">
        <v>6</v>
      </c>
      <c r="GFB16" s="86"/>
      <c r="GFC16" s="86">
        <v>6</v>
      </c>
      <c r="GFD16" s="67"/>
      <c r="GFE16" s="67">
        <v>13.333333333333334</v>
      </c>
      <c r="GFF16" s="67"/>
      <c r="GFG16" s="86">
        <v>100</v>
      </c>
      <c r="GFL16" s="86"/>
      <c r="GFM16" s="62" t="s">
        <v>493</v>
      </c>
      <c r="GFN16" s="86"/>
      <c r="GFO16" s="86">
        <v>4</v>
      </c>
      <c r="GFP16" s="86"/>
      <c r="GFQ16" s="86">
        <v>6</v>
      </c>
      <c r="GFR16" s="67"/>
      <c r="GFS16" s="67">
        <v>13.333333333333334</v>
      </c>
      <c r="GFT16" s="67"/>
      <c r="GFU16" s="86">
        <v>66.666666666666657</v>
      </c>
      <c r="GFZ16" s="86"/>
      <c r="GGA16" s="62" t="s">
        <v>493</v>
      </c>
      <c r="GGB16" s="86"/>
      <c r="GGC16" s="86">
        <v>5</v>
      </c>
      <c r="GGD16" s="86"/>
      <c r="GGE16" s="86">
        <v>6</v>
      </c>
      <c r="GGF16" s="67"/>
      <c r="GGG16" s="67">
        <v>13.333333333333334</v>
      </c>
      <c r="GGH16" s="67"/>
      <c r="GGI16" s="86">
        <v>83.333333333333343</v>
      </c>
      <c r="GGN16" s="86"/>
      <c r="GGO16" s="62" t="s">
        <v>493</v>
      </c>
      <c r="GGP16" s="86"/>
      <c r="GGQ16" s="86">
        <v>3</v>
      </c>
      <c r="GGR16" s="86"/>
      <c r="GGS16" s="86">
        <v>6</v>
      </c>
      <c r="GGT16" s="67"/>
      <c r="GGU16" s="67">
        <v>13.333333333333334</v>
      </c>
      <c r="GGV16" s="67"/>
      <c r="GGW16" s="86">
        <v>50</v>
      </c>
      <c r="GHB16" s="86"/>
      <c r="GHC16" s="62" t="s">
        <v>493</v>
      </c>
      <c r="GHD16" s="86"/>
      <c r="GHE16" s="86">
        <v>2</v>
      </c>
      <c r="GHF16" s="86"/>
      <c r="GHG16" s="86">
        <v>6</v>
      </c>
      <c r="GHH16" s="67"/>
      <c r="GHI16" s="67">
        <v>13.333333333333334</v>
      </c>
      <c r="GHJ16" s="67"/>
      <c r="GHK16" s="86">
        <v>33.333333333333329</v>
      </c>
      <c r="GHP16" s="86"/>
      <c r="GHQ16" s="62" t="s">
        <v>493</v>
      </c>
      <c r="GHR16" s="86"/>
      <c r="GHS16" s="86">
        <v>5</v>
      </c>
      <c r="GHT16" s="86"/>
      <c r="GHU16" s="86">
        <v>6</v>
      </c>
      <c r="GHV16" s="67"/>
      <c r="GHW16" s="67">
        <v>13.333333333333334</v>
      </c>
      <c r="GHX16" s="67"/>
      <c r="GHY16" s="86">
        <v>83.333333333333343</v>
      </c>
      <c r="GID16" s="86"/>
      <c r="GIE16" s="62" t="s">
        <v>493</v>
      </c>
      <c r="GIF16" s="86"/>
      <c r="GIG16" s="86">
        <v>5</v>
      </c>
      <c r="GIH16" s="86"/>
      <c r="GII16" s="86">
        <v>6</v>
      </c>
      <c r="GIJ16" s="67"/>
      <c r="GIK16" s="67">
        <v>13.333333333333334</v>
      </c>
      <c r="GIL16" s="67"/>
      <c r="GIM16" s="86">
        <v>83.333333333333343</v>
      </c>
      <c r="GIR16" s="86"/>
      <c r="GIS16" s="62" t="s">
        <v>493</v>
      </c>
      <c r="GIT16" s="86"/>
      <c r="GIU16" s="86">
        <v>6</v>
      </c>
      <c r="GIV16" s="86"/>
      <c r="GIW16" s="86">
        <v>6</v>
      </c>
      <c r="GIX16" s="67"/>
      <c r="GIY16" s="67">
        <v>13.333333333333334</v>
      </c>
      <c r="GIZ16" s="67"/>
      <c r="GJA16" s="86">
        <v>100</v>
      </c>
      <c r="GJF16" s="86"/>
      <c r="GJG16" s="62" t="s">
        <v>493</v>
      </c>
      <c r="GJH16" s="86"/>
      <c r="GJI16" s="86">
        <v>5</v>
      </c>
      <c r="GJJ16" s="86"/>
      <c r="GJK16" s="86">
        <v>6</v>
      </c>
      <c r="GJL16" s="67"/>
      <c r="GJM16" s="67">
        <v>13.333333333333334</v>
      </c>
      <c r="GJN16" s="67"/>
      <c r="GJO16" s="86">
        <v>83.333333333333343</v>
      </c>
      <c r="GJT16" s="86"/>
      <c r="GJU16" s="62" t="s">
        <v>493</v>
      </c>
      <c r="GJV16" s="86"/>
      <c r="GJW16" s="86">
        <v>6</v>
      </c>
      <c r="GJX16" s="86"/>
      <c r="GJY16" s="86">
        <v>6</v>
      </c>
      <c r="GJZ16" s="67"/>
      <c r="GKA16" s="67">
        <v>13.333333333333334</v>
      </c>
      <c r="GKB16" s="67"/>
      <c r="GKC16" s="86">
        <v>100</v>
      </c>
      <c r="GKH16" s="86"/>
      <c r="GKI16" s="62" t="s">
        <v>493</v>
      </c>
      <c r="GKJ16" s="86"/>
      <c r="GKK16" s="86">
        <v>6</v>
      </c>
      <c r="GKL16" s="86"/>
      <c r="GKM16" s="86">
        <v>6</v>
      </c>
      <c r="GKN16" s="67"/>
      <c r="GKO16" s="67">
        <v>13.333333333333334</v>
      </c>
      <c r="GKP16" s="67"/>
      <c r="GKQ16" s="86">
        <v>100</v>
      </c>
      <c r="GKV16" s="86"/>
      <c r="GKW16" s="62" t="s">
        <v>493</v>
      </c>
      <c r="GKX16" s="86"/>
      <c r="GKY16" s="86">
        <v>6</v>
      </c>
      <c r="GKZ16" s="86"/>
      <c r="GLA16" s="86">
        <v>6</v>
      </c>
      <c r="GLB16" s="67"/>
      <c r="GLC16" s="67">
        <v>13.333333333333334</v>
      </c>
      <c r="GLD16" s="67"/>
      <c r="GLE16" s="86">
        <v>100</v>
      </c>
      <c r="GLJ16" s="86"/>
      <c r="GLK16" s="62" t="s">
        <v>493</v>
      </c>
      <c r="GLL16" s="86"/>
      <c r="GLM16" s="86">
        <v>6</v>
      </c>
      <c r="GLN16" s="86"/>
      <c r="GLO16" s="86">
        <v>6</v>
      </c>
      <c r="GLP16" s="67"/>
      <c r="GLQ16" s="67">
        <v>13.333333333333334</v>
      </c>
      <c r="GLR16" s="67"/>
      <c r="GLS16" s="86">
        <v>100</v>
      </c>
      <c r="GLX16" s="86"/>
      <c r="GLY16" s="62" t="s">
        <v>493</v>
      </c>
      <c r="GLZ16" s="86"/>
      <c r="GMA16" s="86">
        <v>5</v>
      </c>
      <c r="GMB16" s="86"/>
      <c r="GMC16" s="86">
        <v>6</v>
      </c>
      <c r="GMD16" s="67"/>
      <c r="GME16" s="67">
        <v>13.333333333333334</v>
      </c>
      <c r="GMF16" s="67"/>
      <c r="GMG16" s="86">
        <v>83.333333333333343</v>
      </c>
      <c r="GML16" s="86"/>
      <c r="GMM16" s="62" t="s">
        <v>493</v>
      </c>
      <c r="GMN16" s="86"/>
      <c r="GMO16" s="86">
        <v>4</v>
      </c>
      <c r="GMP16" s="86"/>
      <c r="GMQ16" s="86">
        <v>6</v>
      </c>
      <c r="GMR16" s="67"/>
      <c r="GMS16" s="67">
        <v>13.333333333333334</v>
      </c>
      <c r="GMT16" s="67"/>
      <c r="GMU16" s="86">
        <v>66.666666666666657</v>
      </c>
      <c r="GMZ16" s="86"/>
      <c r="GNA16" s="62" t="s">
        <v>493</v>
      </c>
      <c r="GNB16" s="86"/>
      <c r="GNC16" s="86">
        <v>6</v>
      </c>
      <c r="GND16" s="86"/>
      <c r="GNE16" s="86">
        <v>6</v>
      </c>
      <c r="GNF16" s="67"/>
      <c r="GNG16" s="67">
        <v>13.333333333333334</v>
      </c>
      <c r="GNH16" s="67"/>
      <c r="GNI16" s="86">
        <v>100</v>
      </c>
      <c r="GNN16" s="86"/>
      <c r="GNO16" s="62" t="s">
        <v>493</v>
      </c>
      <c r="GNP16" s="86"/>
      <c r="GNQ16" s="86">
        <v>6</v>
      </c>
      <c r="GNR16" s="86"/>
      <c r="GNS16" s="86">
        <v>6</v>
      </c>
      <c r="GNT16" s="67"/>
      <c r="GNU16" s="67">
        <v>13.333333333333334</v>
      </c>
      <c r="GNV16" s="67"/>
      <c r="GNW16" s="86">
        <v>100</v>
      </c>
      <c r="GOB16" s="86"/>
      <c r="GOC16" s="62" t="s">
        <v>493</v>
      </c>
      <c r="GOD16" s="86"/>
      <c r="GOE16" s="86">
        <v>6</v>
      </c>
      <c r="GOF16" s="86"/>
      <c r="GOG16" s="86">
        <v>6</v>
      </c>
      <c r="GOH16" s="67"/>
      <c r="GOI16" s="67">
        <v>13.333333333333334</v>
      </c>
      <c r="GOJ16" s="67"/>
      <c r="GOK16" s="86">
        <v>100</v>
      </c>
      <c r="GOP16" s="86"/>
      <c r="GOQ16" s="62" t="s">
        <v>493</v>
      </c>
      <c r="GOR16" s="86"/>
      <c r="GOS16" s="86">
        <v>6</v>
      </c>
      <c r="GOT16" s="86"/>
      <c r="GOU16" s="86">
        <v>6</v>
      </c>
      <c r="GOV16" s="67"/>
      <c r="GOW16" s="67">
        <v>13.333333333333334</v>
      </c>
      <c r="GOX16" s="67"/>
      <c r="GOY16" s="86">
        <v>100</v>
      </c>
      <c r="GPD16" s="86"/>
      <c r="GPE16" s="62" t="s">
        <v>493</v>
      </c>
      <c r="GPF16" s="86"/>
      <c r="GPG16" s="86">
        <v>6</v>
      </c>
      <c r="GPH16" s="86"/>
      <c r="GPI16" s="86">
        <v>6</v>
      </c>
      <c r="GPJ16" s="67"/>
      <c r="GPK16" s="67">
        <v>13.333333333333334</v>
      </c>
      <c r="GPL16" s="67"/>
      <c r="GPM16" s="86">
        <v>100</v>
      </c>
      <c r="GPR16" s="86"/>
      <c r="GPS16" s="62" t="s">
        <v>493</v>
      </c>
      <c r="GPT16" s="86"/>
      <c r="GPU16" s="86">
        <v>5</v>
      </c>
      <c r="GPV16" s="86"/>
      <c r="GPW16" s="86">
        <v>6</v>
      </c>
      <c r="GPX16" s="67"/>
      <c r="GPY16" s="67">
        <v>13.333333333333334</v>
      </c>
      <c r="GPZ16" s="67"/>
      <c r="GQA16" s="86">
        <v>83.333333333333343</v>
      </c>
      <c r="GQF16" s="86"/>
      <c r="GQG16" s="62" t="s">
        <v>493</v>
      </c>
      <c r="GQH16" s="86"/>
      <c r="GQI16" s="86">
        <v>5</v>
      </c>
      <c r="GQJ16" s="86"/>
      <c r="GQK16" s="86">
        <v>6</v>
      </c>
      <c r="GQL16" s="67"/>
      <c r="GQM16" s="67">
        <v>13.333333333333334</v>
      </c>
      <c r="GQN16" s="67"/>
      <c r="GQO16" s="86">
        <v>83.333333333333343</v>
      </c>
      <c r="GQT16" s="86"/>
      <c r="GQU16" s="62" t="s">
        <v>493</v>
      </c>
      <c r="GQV16" s="86"/>
      <c r="GQW16" s="86">
        <v>5</v>
      </c>
      <c r="GQX16" s="86"/>
      <c r="GQY16" s="86">
        <v>6</v>
      </c>
      <c r="GQZ16" s="67"/>
      <c r="GRA16" s="67">
        <v>13.333333333333334</v>
      </c>
      <c r="GRB16" s="67"/>
      <c r="GRC16" s="86">
        <v>83.333333333333343</v>
      </c>
      <c r="GRH16" s="86"/>
      <c r="GRI16" s="62" t="s">
        <v>493</v>
      </c>
      <c r="GRJ16" s="86"/>
      <c r="GRK16" s="86">
        <v>4</v>
      </c>
      <c r="GRL16" s="86"/>
      <c r="GRM16" s="86">
        <v>6</v>
      </c>
      <c r="GRN16" s="67"/>
      <c r="GRO16" s="67">
        <v>13.333333333333334</v>
      </c>
      <c r="GRP16" s="67"/>
      <c r="GRQ16" s="86">
        <v>66.666666666666657</v>
      </c>
      <c r="GRV16" s="86"/>
      <c r="GRW16" s="62" t="s">
        <v>493</v>
      </c>
      <c r="GRX16" s="86"/>
      <c r="GRY16" s="86">
        <v>4</v>
      </c>
      <c r="GRZ16" s="86"/>
      <c r="GSA16" s="86">
        <v>6</v>
      </c>
      <c r="GSB16" s="67"/>
      <c r="GSC16" s="67">
        <v>13.333333333333334</v>
      </c>
      <c r="GSD16" s="67"/>
      <c r="GSE16" s="86">
        <v>66.666666666666657</v>
      </c>
      <c r="GSJ16" s="86"/>
      <c r="GSK16" s="62" t="s">
        <v>493</v>
      </c>
      <c r="GSL16" s="86"/>
      <c r="GSM16" s="86">
        <v>6</v>
      </c>
      <c r="GSN16" s="86"/>
      <c r="GSO16" s="86">
        <v>6</v>
      </c>
      <c r="GSP16" s="67"/>
      <c r="GSQ16" s="67">
        <v>13.333333333333334</v>
      </c>
      <c r="GSR16" s="67"/>
      <c r="GSS16" s="86">
        <v>100</v>
      </c>
      <c r="GSX16" s="86"/>
      <c r="GSY16" s="62" t="s">
        <v>493</v>
      </c>
      <c r="GSZ16" s="86"/>
      <c r="GTA16" s="86">
        <v>6</v>
      </c>
      <c r="GTB16" s="86"/>
      <c r="GTC16" s="86">
        <v>6</v>
      </c>
      <c r="GTD16" s="67"/>
      <c r="GTE16" s="67">
        <v>13.333333333333334</v>
      </c>
      <c r="GTF16" s="67"/>
      <c r="GTG16" s="86">
        <v>100</v>
      </c>
      <c r="GTL16" s="86"/>
      <c r="GTM16" s="62" t="s">
        <v>493</v>
      </c>
      <c r="GTN16" s="86"/>
      <c r="GTO16" s="86">
        <v>6</v>
      </c>
      <c r="GTP16" s="86"/>
      <c r="GTQ16" s="86">
        <v>6</v>
      </c>
      <c r="GTR16" s="67"/>
      <c r="GTS16" s="67">
        <v>13.333333333333334</v>
      </c>
      <c r="GTT16" s="67"/>
      <c r="GTU16" s="86">
        <v>100</v>
      </c>
      <c r="GTZ16" s="86"/>
      <c r="GUA16" s="62" t="s">
        <v>493</v>
      </c>
      <c r="GUB16" s="86"/>
      <c r="GUC16" s="86">
        <v>5</v>
      </c>
      <c r="GUD16" s="86"/>
      <c r="GUE16" s="86">
        <v>6</v>
      </c>
      <c r="GUF16" s="67"/>
      <c r="GUG16" s="67">
        <v>13.333333333333334</v>
      </c>
      <c r="GUH16" s="67"/>
      <c r="GUI16" s="86">
        <v>83.333333333333343</v>
      </c>
      <c r="GUN16" s="86"/>
      <c r="GUO16" s="62" t="s">
        <v>493</v>
      </c>
      <c r="GUP16" s="86"/>
      <c r="GUQ16" s="86">
        <v>5</v>
      </c>
      <c r="GUR16" s="86"/>
      <c r="GUS16" s="86">
        <v>6</v>
      </c>
      <c r="GUT16" s="67"/>
      <c r="GUU16" s="67">
        <v>13.333333333333334</v>
      </c>
      <c r="GUV16" s="67"/>
      <c r="GUW16" s="86">
        <v>83.333333333333343</v>
      </c>
      <c r="GVB16" s="86"/>
      <c r="GVC16" s="62" t="s">
        <v>493</v>
      </c>
      <c r="GVD16" s="86"/>
      <c r="GVE16" s="86">
        <v>6</v>
      </c>
      <c r="GVF16" s="86"/>
      <c r="GVG16" s="86">
        <v>6</v>
      </c>
      <c r="GVH16" s="67"/>
      <c r="GVI16" s="67">
        <v>13.333333333333334</v>
      </c>
      <c r="GVJ16" s="67"/>
      <c r="GVK16" s="86">
        <v>100</v>
      </c>
      <c r="GVP16" s="86"/>
      <c r="GVQ16" s="62" t="s">
        <v>493</v>
      </c>
      <c r="GVR16" s="86"/>
      <c r="GVS16" s="86">
        <v>5</v>
      </c>
      <c r="GVT16" s="86"/>
      <c r="GVU16" s="86">
        <v>5</v>
      </c>
      <c r="GVV16" s="67"/>
      <c r="GVW16" s="67">
        <v>11.111111111111111</v>
      </c>
      <c r="GVX16" s="67"/>
      <c r="GVY16" s="86">
        <v>100</v>
      </c>
      <c r="GWD16" s="86"/>
      <c r="GWE16" s="62" t="s">
        <v>493</v>
      </c>
      <c r="GWF16" s="86"/>
      <c r="GWG16" s="86">
        <v>5</v>
      </c>
      <c r="GWH16" s="86"/>
      <c r="GWI16" s="86">
        <v>5</v>
      </c>
      <c r="GWJ16" s="67"/>
      <c r="GWK16" s="67">
        <v>11.111111111111111</v>
      </c>
      <c r="GWL16" s="67"/>
      <c r="GWM16" s="86">
        <v>100</v>
      </c>
      <c r="GWR16" s="86"/>
      <c r="GWS16" s="62" t="s">
        <v>493</v>
      </c>
      <c r="GWT16" s="86"/>
      <c r="GWU16" s="86">
        <v>5</v>
      </c>
      <c r="GWV16" s="86"/>
      <c r="GWW16" s="86">
        <v>5</v>
      </c>
      <c r="GWX16" s="67"/>
      <c r="GWY16" s="67">
        <v>11.111111111111111</v>
      </c>
      <c r="GWZ16" s="67"/>
      <c r="GXA16" s="86">
        <v>100</v>
      </c>
      <c r="GXF16" s="86"/>
      <c r="GXG16" s="62" t="s">
        <v>493</v>
      </c>
      <c r="GXH16" s="86"/>
      <c r="GXI16" s="86">
        <v>5</v>
      </c>
      <c r="GXJ16" s="86"/>
      <c r="GXK16" s="86">
        <v>5</v>
      </c>
      <c r="GXL16" s="67"/>
      <c r="GXM16" s="67">
        <v>11.111111111111111</v>
      </c>
      <c r="GXN16" s="67"/>
      <c r="GXO16" s="86">
        <v>100</v>
      </c>
      <c r="GXT16" s="86"/>
      <c r="GXU16" s="62" t="s">
        <v>493</v>
      </c>
      <c r="GXV16" s="86"/>
      <c r="GXW16" s="86">
        <v>5</v>
      </c>
      <c r="GXX16" s="86"/>
      <c r="GXY16" s="86">
        <v>5</v>
      </c>
      <c r="GXZ16" s="67"/>
      <c r="GYA16" s="67">
        <v>11.111111111111111</v>
      </c>
      <c r="GYB16" s="67"/>
      <c r="GYC16" s="86">
        <v>100</v>
      </c>
      <c r="GYH16" s="86"/>
      <c r="GYI16" s="62" t="s">
        <v>493</v>
      </c>
      <c r="GYJ16" s="86"/>
      <c r="GYK16" s="86">
        <v>4</v>
      </c>
      <c r="GYL16" s="86"/>
      <c r="GYM16" s="86">
        <v>5</v>
      </c>
      <c r="GYN16" s="67"/>
      <c r="GYO16" s="67">
        <v>11.111111111111111</v>
      </c>
      <c r="GYP16" s="67"/>
      <c r="GYQ16" s="86">
        <v>80</v>
      </c>
      <c r="GYV16" s="86"/>
      <c r="GYW16" s="62" t="s">
        <v>493</v>
      </c>
      <c r="GYX16" s="86"/>
      <c r="GYY16" s="86">
        <v>5</v>
      </c>
      <c r="GYZ16" s="86"/>
      <c r="GZA16" s="86">
        <v>5</v>
      </c>
      <c r="GZB16" s="67"/>
      <c r="GZC16" s="67">
        <v>11.111111111111111</v>
      </c>
      <c r="GZD16" s="67"/>
      <c r="GZE16" s="86">
        <v>100</v>
      </c>
      <c r="GZJ16" s="86"/>
      <c r="GZK16" s="62" t="s">
        <v>493</v>
      </c>
      <c r="GZL16" s="86"/>
      <c r="GZM16" s="86">
        <v>5</v>
      </c>
      <c r="GZN16" s="86"/>
      <c r="GZO16" s="86">
        <v>5</v>
      </c>
      <c r="GZP16" s="67"/>
      <c r="GZQ16" s="67">
        <v>11.111111111111111</v>
      </c>
      <c r="GZR16" s="67"/>
      <c r="GZS16" s="86">
        <v>100</v>
      </c>
      <c r="GZX16" s="86"/>
      <c r="GZY16" s="62" t="s">
        <v>493</v>
      </c>
      <c r="GZZ16" s="86"/>
      <c r="HAA16" s="86">
        <v>5</v>
      </c>
      <c r="HAB16" s="86"/>
      <c r="HAC16" s="86">
        <v>5</v>
      </c>
      <c r="HAD16" s="67"/>
      <c r="HAE16" s="67">
        <v>11.111111111111111</v>
      </c>
      <c r="HAF16" s="67"/>
      <c r="HAG16" s="86">
        <v>100</v>
      </c>
      <c r="HAL16" s="86"/>
      <c r="HAM16" s="62" t="s">
        <v>493</v>
      </c>
      <c r="HAN16" s="86"/>
      <c r="HAO16" s="86">
        <v>5</v>
      </c>
      <c r="HAP16" s="86"/>
      <c r="HAQ16" s="86">
        <v>5</v>
      </c>
      <c r="HAR16" s="67"/>
      <c r="HAS16" s="67">
        <v>11.111111111111111</v>
      </c>
      <c r="HAT16" s="67"/>
      <c r="HAU16" s="86">
        <v>100</v>
      </c>
      <c r="HAZ16" s="86"/>
      <c r="HBA16" s="62" t="s">
        <v>493</v>
      </c>
      <c r="HBB16" s="86"/>
      <c r="HBC16" s="86">
        <v>5</v>
      </c>
      <c r="HBD16" s="86"/>
      <c r="HBE16" s="86">
        <v>5</v>
      </c>
      <c r="HBF16" s="67"/>
      <c r="HBG16" s="67">
        <v>11.111111111111111</v>
      </c>
      <c r="HBH16" s="67"/>
      <c r="HBI16" s="86">
        <v>100</v>
      </c>
      <c r="HBN16" s="86"/>
      <c r="HBO16" s="62" t="s">
        <v>493</v>
      </c>
      <c r="HBP16" s="86"/>
      <c r="HBQ16" s="86">
        <v>5</v>
      </c>
      <c r="HBR16" s="86"/>
      <c r="HBS16" s="86">
        <v>5</v>
      </c>
      <c r="HBT16" s="67"/>
      <c r="HBU16" s="67">
        <v>11.111111111111111</v>
      </c>
      <c r="HBV16" s="67"/>
      <c r="HBW16" s="86">
        <v>100</v>
      </c>
      <c r="HCB16" s="86"/>
      <c r="HCC16" s="62" t="s">
        <v>493</v>
      </c>
      <c r="HCD16" s="86"/>
      <c r="HCE16" s="86">
        <v>5</v>
      </c>
      <c r="HCF16" s="86"/>
      <c r="HCG16" s="86">
        <v>5</v>
      </c>
      <c r="HCH16" s="67"/>
      <c r="HCI16" s="67">
        <v>11.111111111111111</v>
      </c>
      <c r="HCJ16" s="67"/>
      <c r="HCK16" s="86">
        <v>100</v>
      </c>
      <c r="HCP16" s="86"/>
      <c r="HCQ16" s="62" t="s">
        <v>493</v>
      </c>
      <c r="HCR16" s="86"/>
      <c r="HCS16" s="86">
        <v>5</v>
      </c>
      <c r="HCT16" s="86"/>
      <c r="HCU16" s="86">
        <v>5</v>
      </c>
      <c r="HCV16" s="67"/>
      <c r="HCW16" s="67">
        <v>11.111111111111111</v>
      </c>
      <c r="HCX16" s="67"/>
      <c r="HCY16" s="86">
        <v>100</v>
      </c>
      <c r="HDD16" s="86"/>
      <c r="HDE16" s="62" t="s">
        <v>493</v>
      </c>
      <c r="HDF16" s="86"/>
      <c r="HDG16" s="86">
        <v>5</v>
      </c>
      <c r="HDH16" s="86"/>
      <c r="HDI16" s="86">
        <v>5</v>
      </c>
      <c r="HDJ16" s="67"/>
      <c r="HDK16" s="67">
        <v>11.111111111111111</v>
      </c>
      <c r="HDL16" s="67"/>
      <c r="HDM16" s="86">
        <v>100</v>
      </c>
      <c r="HDR16" s="86"/>
      <c r="HDS16" s="62" t="s">
        <v>493</v>
      </c>
      <c r="HDT16" s="86"/>
      <c r="HDU16" s="86">
        <v>5</v>
      </c>
      <c r="HDV16" s="86"/>
      <c r="HDW16" s="86">
        <v>5</v>
      </c>
      <c r="HDX16" s="67"/>
      <c r="HDY16" s="67">
        <v>11.111111111111111</v>
      </c>
      <c r="HDZ16" s="67"/>
      <c r="HEA16" s="86">
        <v>100</v>
      </c>
      <c r="HEF16" s="86"/>
      <c r="HEG16" s="62" t="s">
        <v>493</v>
      </c>
      <c r="HEH16" s="86"/>
      <c r="HEI16" s="86">
        <v>5</v>
      </c>
      <c r="HEJ16" s="86"/>
      <c r="HEK16" s="86">
        <v>5</v>
      </c>
      <c r="HEL16" s="67"/>
      <c r="HEM16" s="67">
        <v>11.111111111111111</v>
      </c>
      <c r="HEN16" s="67"/>
      <c r="HEO16" s="86">
        <v>100</v>
      </c>
      <c r="HET16" s="86"/>
      <c r="HEU16" s="62" t="s">
        <v>493</v>
      </c>
      <c r="HEV16" s="86"/>
      <c r="HEW16" s="86">
        <v>5</v>
      </c>
      <c r="HEX16" s="86"/>
      <c r="HEY16" s="86">
        <v>5</v>
      </c>
      <c r="HEZ16" s="67"/>
      <c r="HFA16" s="67">
        <v>11.111111111111111</v>
      </c>
      <c r="HFB16" s="67"/>
      <c r="HFC16" s="86">
        <v>100</v>
      </c>
      <c r="HFH16" s="86"/>
      <c r="HFI16" s="62" t="s">
        <v>493</v>
      </c>
      <c r="HFJ16" s="86"/>
      <c r="HFK16" s="86">
        <v>4</v>
      </c>
      <c r="HFL16" s="86"/>
      <c r="HFM16" s="86">
        <v>5</v>
      </c>
      <c r="HFN16" s="67"/>
      <c r="HFO16" s="67">
        <v>11.111111111111111</v>
      </c>
      <c r="HFP16" s="67"/>
      <c r="HFQ16" s="86">
        <v>80</v>
      </c>
      <c r="HFV16" s="86"/>
      <c r="HFW16" s="62" t="s">
        <v>493</v>
      </c>
      <c r="HFX16" s="86"/>
      <c r="HFY16" s="86">
        <v>5</v>
      </c>
      <c r="HFZ16" s="86"/>
      <c r="HGA16" s="86">
        <v>5</v>
      </c>
      <c r="HGB16" s="67"/>
      <c r="HGC16" s="67">
        <v>11.111111111111111</v>
      </c>
      <c r="HGD16" s="67"/>
      <c r="HGE16" s="86">
        <v>100</v>
      </c>
      <c r="HGJ16" s="86"/>
      <c r="HGK16" s="62" t="s">
        <v>493</v>
      </c>
      <c r="HGL16" s="86"/>
      <c r="HGM16" s="86">
        <v>5</v>
      </c>
      <c r="HGN16" s="86"/>
      <c r="HGO16" s="86">
        <v>5</v>
      </c>
      <c r="HGP16" s="67"/>
      <c r="HGQ16" s="67">
        <v>11.111111111111111</v>
      </c>
      <c r="HGR16" s="67"/>
      <c r="HGS16" s="86">
        <v>100</v>
      </c>
      <c r="HGX16" s="86"/>
      <c r="HGY16" s="62" t="s">
        <v>493</v>
      </c>
      <c r="HGZ16" s="86"/>
      <c r="HHA16" s="86">
        <v>5</v>
      </c>
      <c r="HHB16" s="86"/>
      <c r="HHC16" s="86">
        <v>5</v>
      </c>
      <c r="HHD16" s="67"/>
      <c r="HHE16" s="67">
        <v>11.111111111111111</v>
      </c>
      <c r="HHF16" s="67"/>
      <c r="HHG16" s="86">
        <v>100</v>
      </c>
      <c r="HHL16" s="86"/>
      <c r="HHM16" s="62" t="s">
        <v>493</v>
      </c>
      <c r="HHN16" s="86"/>
      <c r="HHO16" s="86">
        <v>5</v>
      </c>
      <c r="HHP16" s="86"/>
      <c r="HHQ16" s="86">
        <v>5</v>
      </c>
      <c r="HHR16" s="67"/>
      <c r="HHS16" s="67">
        <v>11.111111111111111</v>
      </c>
      <c r="HHT16" s="67"/>
      <c r="HHU16" s="86">
        <v>100</v>
      </c>
      <c r="HHZ16" s="86"/>
      <c r="HIA16" s="62" t="s">
        <v>493</v>
      </c>
      <c r="HIB16" s="86"/>
      <c r="HIC16" s="86">
        <v>5</v>
      </c>
      <c r="HID16" s="86"/>
      <c r="HIE16" s="86">
        <v>5</v>
      </c>
      <c r="HIF16" s="67"/>
      <c r="HIG16" s="67">
        <v>11.111111111111111</v>
      </c>
      <c r="HIH16" s="67"/>
      <c r="HII16" s="86">
        <v>100</v>
      </c>
      <c r="HIN16" s="86"/>
      <c r="HIO16" s="62" t="s">
        <v>493</v>
      </c>
      <c r="HIP16" s="86"/>
      <c r="HIQ16" s="86">
        <v>3</v>
      </c>
      <c r="HIR16" s="86"/>
      <c r="HIS16" s="86">
        <v>4</v>
      </c>
      <c r="HIT16" s="67"/>
      <c r="HIU16" s="67">
        <v>7.5471698113207548</v>
      </c>
      <c r="HIV16" s="67"/>
      <c r="HIW16" s="86">
        <v>75</v>
      </c>
    </row>
    <row r="17" spans="14:5119 5124:5665" x14ac:dyDescent="0.25">
      <c r="N17" s="86">
        <v>4.0199999999999996</v>
      </c>
      <c r="O17" s="62" t="s">
        <v>494</v>
      </c>
      <c r="P17" s="86">
        <v>4.0199999999999996</v>
      </c>
      <c r="Q17" s="86">
        <v>2</v>
      </c>
      <c r="R17" s="86"/>
      <c r="S17" s="86">
        <v>3</v>
      </c>
      <c r="T17" s="67"/>
      <c r="U17" s="67">
        <v>5.6603773584905666</v>
      </c>
      <c r="V17" s="67"/>
      <c r="W17" s="86">
        <v>66.666666666666657</v>
      </c>
      <c r="AB17" s="86">
        <v>1.02</v>
      </c>
      <c r="AC17" s="62" t="s">
        <v>494</v>
      </c>
      <c r="AD17" s="86">
        <v>1.02</v>
      </c>
      <c r="AE17" s="86">
        <v>3</v>
      </c>
      <c r="AF17" s="86"/>
      <c r="AG17" s="86">
        <v>3</v>
      </c>
      <c r="AH17" s="67"/>
      <c r="AI17" s="67">
        <v>5.6603773584905666</v>
      </c>
      <c r="AJ17" s="67"/>
      <c r="AK17" s="86">
        <v>100</v>
      </c>
      <c r="AP17" s="86">
        <v>4.0199999999999996</v>
      </c>
      <c r="AQ17" s="62" t="s">
        <v>494</v>
      </c>
      <c r="AR17" s="86">
        <v>4.0199999999999996</v>
      </c>
      <c r="AS17" s="86">
        <v>2</v>
      </c>
      <c r="AT17" s="86"/>
      <c r="AU17" s="86">
        <v>3</v>
      </c>
      <c r="AV17" s="67"/>
      <c r="AW17" s="67">
        <v>5.6603773584905666</v>
      </c>
      <c r="AX17" s="67"/>
      <c r="AY17" s="86">
        <v>66.666666666666657</v>
      </c>
      <c r="BD17" s="86">
        <v>11.02</v>
      </c>
      <c r="BE17" s="62" t="s">
        <v>494</v>
      </c>
      <c r="BF17" s="86">
        <v>11.02</v>
      </c>
      <c r="BG17" s="86">
        <v>1</v>
      </c>
      <c r="BH17" s="86"/>
      <c r="BI17" s="86">
        <v>3</v>
      </c>
      <c r="BJ17" s="67"/>
      <c r="BK17" s="67">
        <v>5.6603773584905666</v>
      </c>
      <c r="BL17" s="67"/>
      <c r="BM17" s="86">
        <v>33.333333333333329</v>
      </c>
      <c r="BN17" s="86"/>
      <c r="BO17" s="86"/>
      <c r="BP17" s="86"/>
      <c r="BQ17" s="86"/>
      <c r="BR17" s="86">
        <v>8.02</v>
      </c>
      <c r="BS17" s="62" t="s">
        <v>494</v>
      </c>
      <c r="BT17" s="86">
        <v>8.02</v>
      </c>
      <c r="BU17" s="86">
        <v>2</v>
      </c>
      <c r="BV17" s="86"/>
      <c r="BW17" s="86">
        <v>3</v>
      </c>
      <c r="BX17" s="67"/>
      <c r="BY17" s="67">
        <v>5.6603773584905666</v>
      </c>
      <c r="BZ17" s="67"/>
      <c r="CA17" s="86">
        <v>66.666666666666657</v>
      </c>
      <c r="CB17" s="86"/>
      <c r="CC17" s="86"/>
      <c r="CD17" s="86"/>
      <c r="CE17" s="86"/>
      <c r="CF17" s="86">
        <v>4.0199999999999996</v>
      </c>
      <c r="CG17" s="62" t="s">
        <v>494</v>
      </c>
      <c r="CH17" s="86">
        <v>4.0199999999999996</v>
      </c>
      <c r="CI17" s="86">
        <v>1</v>
      </c>
      <c r="CJ17" s="86"/>
      <c r="CK17" s="86">
        <v>3</v>
      </c>
      <c r="CL17" s="67"/>
      <c r="CM17" s="67">
        <v>5.6603773584905666</v>
      </c>
      <c r="CN17" s="67"/>
      <c r="CO17" s="86">
        <v>33.333333333333329</v>
      </c>
      <c r="CP17" s="86"/>
      <c r="CQ17" s="86"/>
      <c r="CR17" s="86"/>
      <c r="CS17" s="86"/>
      <c r="CT17" s="86">
        <v>2.02</v>
      </c>
      <c r="CU17" s="62" t="s">
        <v>494</v>
      </c>
      <c r="CV17" s="86">
        <v>2.02</v>
      </c>
      <c r="CW17" s="86">
        <v>2</v>
      </c>
      <c r="CX17" s="86"/>
      <c r="CY17" s="86">
        <v>3</v>
      </c>
      <c r="CZ17" s="67"/>
      <c r="DA17" s="67">
        <v>5.6603773584905666</v>
      </c>
      <c r="DB17" s="67"/>
      <c r="DC17" s="86">
        <v>66.666666666666657</v>
      </c>
      <c r="DD17" s="86"/>
      <c r="DE17" s="86"/>
      <c r="DH17" s="86">
        <v>6.02</v>
      </c>
      <c r="DI17" s="62" t="s">
        <v>494</v>
      </c>
      <c r="DJ17" s="86">
        <v>6.02</v>
      </c>
      <c r="DK17" s="86">
        <v>1</v>
      </c>
      <c r="DL17" s="86"/>
      <c r="DM17" s="86">
        <v>3</v>
      </c>
      <c r="DN17" s="67"/>
      <c r="DO17" s="67">
        <v>5.6603773584905666</v>
      </c>
      <c r="DP17" s="67"/>
      <c r="DQ17" s="86">
        <v>33.333333333333329</v>
      </c>
      <c r="DV17" s="86">
        <v>5.0199999999999996</v>
      </c>
      <c r="DW17" s="62" t="s">
        <v>494</v>
      </c>
      <c r="DX17" s="86">
        <v>5.0199999999999996</v>
      </c>
      <c r="DY17" s="86">
        <v>2</v>
      </c>
      <c r="DZ17" s="86"/>
      <c r="EA17" s="86">
        <v>3</v>
      </c>
      <c r="EB17" s="67"/>
      <c r="EC17" s="67">
        <v>5.6603773584905666</v>
      </c>
      <c r="ED17" s="67"/>
      <c r="EE17" s="86">
        <v>66.666666666666657</v>
      </c>
      <c r="EJ17" s="86">
        <v>4.0199999999999996</v>
      </c>
      <c r="EK17" s="62" t="s">
        <v>494</v>
      </c>
      <c r="EL17" s="86">
        <v>4.0199999999999996</v>
      </c>
      <c r="EM17" s="86">
        <v>2</v>
      </c>
      <c r="EN17" s="86"/>
      <c r="EO17" s="86">
        <v>3</v>
      </c>
      <c r="EP17" s="67"/>
      <c r="EQ17" s="67">
        <v>5.6603773584905666</v>
      </c>
      <c r="ER17" s="67"/>
      <c r="ES17" s="86">
        <v>66.666666666666657</v>
      </c>
      <c r="EX17" s="86">
        <v>7.02</v>
      </c>
      <c r="EY17" s="62" t="s">
        <v>494</v>
      </c>
      <c r="EZ17" s="86">
        <v>7.02</v>
      </c>
      <c r="FA17" s="86">
        <v>1</v>
      </c>
      <c r="FB17" s="86"/>
      <c r="FC17" s="86">
        <v>3</v>
      </c>
      <c r="FD17" s="67"/>
      <c r="FE17" s="67">
        <v>5.6603773584905666</v>
      </c>
      <c r="FF17" s="67"/>
      <c r="FG17" s="86">
        <v>33.333333333333329</v>
      </c>
      <c r="FL17" s="86">
        <v>12.02</v>
      </c>
      <c r="FM17" s="62" t="s">
        <v>494</v>
      </c>
      <c r="FN17" s="86">
        <v>12.02</v>
      </c>
      <c r="FO17" s="86">
        <v>0</v>
      </c>
      <c r="FP17" s="86"/>
      <c r="FQ17" s="86">
        <v>3</v>
      </c>
      <c r="FR17" s="67"/>
      <c r="FS17" s="67">
        <v>5.6603773584905666</v>
      </c>
      <c r="FT17" s="67"/>
      <c r="FU17" s="86">
        <v>0</v>
      </c>
      <c r="FZ17" s="86">
        <v>8.02</v>
      </c>
      <c r="GA17" s="62" t="s">
        <v>494</v>
      </c>
      <c r="GB17" s="86">
        <v>8.02</v>
      </c>
      <c r="GC17" s="86">
        <v>1</v>
      </c>
      <c r="GD17" s="86"/>
      <c r="GE17" s="86">
        <v>3</v>
      </c>
      <c r="GF17" s="67"/>
      <c r="GG17" s="67">
        <v>5.6603773584905666</v>
      </c>
      <c r="GH17" s="67"/>
      <c r="GI17" s="86">
        <v>33.333333333333329</v>
      </c>
      <c r="GN17" s="86">
        <v>5.0199999999999996</v>
      </c>
      <c r="GO17" s="62" t="s">
        <v>494</v>
      </c>
      <c r="GP17" s="86">
        <v>5.0199999999999996</v>
      </c>
      <c r="GQ17" s="86">
        <v>2</v>
      </c>
      <c r="GR17" s="86"/>
      <c r="GS17" s="86">
        <v>3</v>
      </c>
      <c r="GT17" s="67"/>
      <c r="GU17" s="67">
        <v>5.6603773584905666</v>
      </c>
      <c r="GV17" s="67"/>
      <c r="GW17" s="86">
        <v>66.666666666666657</v>
      </c>
      <c r="HB17" s="86">
        <v>9.02</v>
      </c>
      <c r="HC17" s="62" t="s">
        <v>494</v>
      </c>
      <c r="HD17" s="86">
        <v>9.02</v>
      </c>
      <c r="HE17" s="86">
        <v>1</v>
      </c>
      <c r="HF17" s="86"/>
      <c r="HG17" s="86">
        <v>3</v>
      </c>
      <c r="HH17" s="67"/>
      <c r="HI17" s="67">
        <v>5.6603773584905666</v>
      </c>
      <c r="HJ17" s="67"/>
      <c r="HK17" s="86">
        <v>33.333333333333329</v>
      </c>
      <c r="HP17" s="86">
        <v>4.0199999999999996</v>
      </c>
      <c r="HQ17" s="62" t="s">
        <v>494</v>
      </c>
      <c r="HR17" s="86">
        <v>4.0199999999999996</v>
      </c>
      <c r="HS17" s="86">
        <v>2</v>
      </c>
      <c r="HT17" s="86"/>
      <c r="HU17" s="86">
        <v>3</v>
      </c>
      <c r="HV17" s="67"/>
      <c r="HW17" s="67">
        <v>5.6603773584905666</v>
      </c>
      <c r="HX17" s="67"/>
      <c r="HY17" s="86">
        <v>66.666666666666657</v>
      </c>
      <c r="ID17" s="86">
        <v>10.02</v>
      </c>
      <c r="IE17" s="62" t="s">
        <v>494</v>
      </c>
      <c r="IF17" s="86">
        <v>10.02</v>
      </c>
      <c r="IG17" s="86">
        <v>1</v>
      </c>
      <c r="IH17" s="86"/>
      <c r="II17" s="86">
        <v>3</v>
      </c>
      <c r="IJ17" s="67"/>
      <c r="IK17" s="67">
        <v>5.6603773584905666</v>
      </c>
      <c r="IL17" s="67"/>
      <c r="IM17" s="86">
        <v>33.333333333333329</v>
      </c>
      <c r="IR17" s="86">
        <v>7.02</v>
      </c>
      <c r="IS17" s="62" t="s">
        <v>494</v>
      </c>
      <c r="IT17" s="86">
        <v>7.02</v>
      </c>
      <c r="IU17" s="86">
        <v>2</v>
      </c>
      <c r="IV17" s="86"/>
      <c r="IW17" s="86">
        <v>3</v>
      </c>
      <c r="IX17" s="67"/>
      <c r="IY17" s="67">
        <v>5.6603773584905666</v>
      </c>
      <c r="IZ17" s="67"/>
      <c r="JA17" s="86">
        <v>66.666666666666657</v>
      </c>
      <c r="JF17" s="86">
        <v>1.02</v>
      </c>
      <c r="JG17" s="62" t="s">
        <v>494</v>
      </c>
      <c r="JH17" s="86">
        <v>1.02</v>
      </c>
      <c r="JI17" s="86">
        <v>3</v>
      </c>
      <c r="JJ17" s="86"/>
      <c r="JK17" s="86">
        <v>3</v>
      </c>
      <c r="JL17" s="67"/>
      <c r="JM17" s="67">
        <v>5.6603773584905666</v>
      </c>
      <c r="JN17" s="67"/>
      <c r="JO17" s="86">
        <v>100</v>
      </c>
      <c r="JT17" s="86">
        <v>5.0199999999999996</v>
      </c>
      <c r="JU17" s="62" t="s">
        <v>494</v>
      </c>
      <c r="JV17" s="86">
        <v>5.0199999999999996</v>
      </c>
      <c r="JW17" s="86">
        <v>2</v>
      </c>
      <c r="JX17" s="86"/>
      <c r="JY17" s="86">
        <v>3</v>
      </c>
      <c r="JZ17" s="67"/>
      <c r="KA17" s="67">
        <v>5.6603773584905666</v>
      </c>
      <c r="KB17" s="67"/>
      <c r="KC17" s="86">
        <v>66.666666666666657</v>
      </c>
      <c r="KH17" s="86">
        <v>5.0199999999999996</v>
      </c>
      <c r="KI17" s="62" t="s">
        <v>494</v>
      </c>
      <c r="KJ17" s="86">
        <v>5.0199999999999996</v>
      </c>
      <c r="KK17" s="86">
        <v>2</v>
      </c>
      <c r="KL17" s="86"/>
      <c r="KM17" s="86">
        <v>3</v>
      </c>
      <c r="KN17" s="67"/>
      <c r="KO17" s="67">
        <v>5.6603773584905666</v>
      </c>
      <c r="KP17" s="67"/>
      <c r="KQ17" s="86">
        <v>66.666666666666657</v>
      </c>
      <c r="KV17" s="86">
        <v>5.0199999999999996</v>
      </c>
      <c r="KW17" s="62" t="s">
        <v>494</v>
      </c>
      <c r="KX17" s="86">
        <v>5.0199999999999996</v>
      </c>
      <c r="KY17" s="86">
        <v>1</v>
      </c>
      <c r="KZ17" s="86"/>
      <c r="LA17" s="86">
        <v>3</v>
      </c>
      <c r="LB17" s="67"/>
      <c r="LC17" s="67">
        <v>5.6603773584905666</v>
      </c>
      <c r="LD17" s="67"/>
      <c r="LE17" s="86">
        <v>33.333333333333329</v>
      </c>
      <c r="LJ17" s="86">
        <v>7.02</v>
      </c>
      <c r="LK17" s="62" t="s">
        <v>494</v>
      </c>
      <c r="LL17" s="86">
        <v>7.02</v>
      </c>
      <c r="LM17" s="86">
        <v>2</v>
      </c>
      <c r="LN17" s="86"/>
      <c r="LO17" s="86">
        <v>3</v>
      </c>
      <c r="LP17" s="67"/>
      <c r="LQ17" s="67">
        <v>5.6603773584905666</v>
      </c>
      <c r="LR17" s="67"/>
      <c r="LS17" s="86">
        <v>66.666666666666657</v>
      </c>
      <c r="LX17" s="86">
        <v>2.02</v>
      </c>
      <c r="LY17" s="62" t="s">
        <v>494</v>
      </c>
      <c r="LZ17" s="86">
        <v>2.02</v>
      </c>
      <c r="MA17" s="86">
        <v>1</v>
      </c>
      <c r="MB17" s="86"/>
      <c r="MC17" s="86">
        <v>3</v>
      </c>
      <c r="MD17" s="67"/>
      <c r="ME17" s="67">
        <v>5.6603773584905666</v>
      </c>
      <c r="MF17" s="67"/>
      <c r="MG17" s="86">
        <v>33.333333333333329</v>
      </c>
      <c r="ML17" s="86">
        <v>4.0199999999999996</v>
      </c>
      <c r="MM17" s="62" t="s">
        <v>494</v>
      </c>
      <c r="MN17" s="86">
        <v>4.0199999999999996</v>
      </c>
      <c r="MO17" s="86">
        <v>2</v>
      </c>
      <c r="MP17" s="86"/>
      <c r="MQ17" s="86">
        <v>3</v>
      </c>
      <c r="MR17" s="67"/>
      <c r="MS17" s="67">
        <v>5.6603773584905666</v>
      </c>
      <c r="MT17" s="67"/>
      <c r="MU17" s="86">
        <v>66.666666666666657</v>
      </c>
      <c r="MZ17" s="86">
        <v>8.02</v>
      </c>
      <c r="NA17" s="62" t="s">
        <v>494</v>
      </c>
      <c r="NB17" s="86">
        <v>8.02</v>
      </c>
      <c r="NC17" s="86">
        <v>1</v>
      </c>
      <c r="ND17" s="86"/>
      <c r="NE17" s="86">
        <v>3</v>
      </c>
      <c r="NF17" s="67"/>
      <c r="NG17" s="67">
        <v>5.6603773584905666</v>
      </c>
      <c r="NH17" s="67"/>
      <c r="NI17" s="86">
        <v>33.333333333333329</v>
      </c>
      <c r="NN17" s="86">
        <v>1.02</v>
      </c>
      <c r="NO17" s="62" t="s">
        <v>494</v>
      </c>
      <c r="NP17" s="86">
        <v>1.02</v>
      </c>
      <c r="NQ17" s="86">
        <v>2</v>
      </c>
      <c r="NR17" s="86"/>
      <c r="NS17" s="86">
        <v>2</v>
      </c>
      <c r="NT17" s="67"/>
      <c r="NU17" s="67">
        <v>3.8461538461538463</v>
      </c>
      <c r="NV17" s="67"/>
      <c r="NW17" s="86">
        <v>100</v>
      </c>
      <c r="OB17" s="86">
        <v>1.02</v>
      </c>
      <c r="OC17" s="62" t="s">
        <v>494</v>
      </c>
      <c r="OD17" s="86">
        <v>1.02</v>
      </c>
      <c r="OE17" s="86">
        <v>2</v>
      </c>
      <c r="OF17" s="86"/>
      <c r="OG17" s="86">
        <v>2</v>
      </c>
      <c r="OH17" s="67"/>
      <c r="OI17" s="67">
        <v>3.8461538461538463</v>
      </c>
      <c r="OJ17" s="67"/>
      <c r="OK17" s="86">
        <v>100</v>
      </c>
      <c r="OP17" s="86">
        <v>8.02</v>
      </c>
      <c r="OQ17" s="62" t="s">
        <v>494</v>
      </c>
      <c r="OR17" s="86">
        <v>8.02</v>
      </c>
      <c r="OS17" s="86">
        <v>1</v>
      </c>
      <c r="OT17" s="86"/>
      <c r="OU17" s="86">
        <v>2</v>
      </c>
      <c r="OV17" s="67"/>
      <c r="OW17" s="67">
        <v>3.8461538461538463</v>
      </c>
      <c r="OX17" s="67"/>
      <c r="OY17" s="86">
        <v>50</v>
      </c>
      <c r="PD17" s="86">
        <v>1.02</v>
      </c>
      <c r="PE17" s="62" t="s">
        <v>494</v>
      </c>
      <c r="PF17" s="86">
        <v>1.02</v>
      </c>
      <c r="PG17" s="86">
        <v>2</v>
      </c>
      <c r="PH17" s="86"/>
      <c r="PI17" s="86">
        <v>2</v>
      </c>
      <c r="PJ17" s="67"/>
      <c r="PK17" s="67">
        <v>3.8461538461538463</v>
      </c>
      <c r="PL17" s="67"/>
      <c r="PM17" s="86">
        <v>100</v>
      </c>
      <c r="PR17" s="86">
        <v>1.02</v>
      </c>
      <c r="PS17" s="62" t="s">
        <v>494</v>
      </c>
      <c r="PT17" s="86">
        <v>1.02</v>
      </c>
      <c r="PU17" s="86">
        <v>2</v>
      </c>
      <c r="PV17" s="86"/>
      <c r="PW17" s="86">
        <v>2</v>
      </c>
      <c r="PX17" s="67"/>
      <c r="PY17" s="67">
        <v>3.8461538461538463</v>
      </c>
      <c r="PZ17" s="67"/>
      <c r="QA17" s="86">
        <v>100</v>
      </c>
      <c r="QF17" s="86">
        <v>1.02</v>
      </c>
      <c r="QG17" s="62" t="s">
        <v>494</v>
      </c>
      <c r="QH17" s="86">
        <v>1.02</v>
      </c>
      <c r="QI17" s="86">
        <v>2</v>
      </c>
      <c r="QJ17" s="86"/>
      <c r="QK17" s="86">
        <v>2</v>
      </c>
      <c r="QL17" s="67"/>
      <c r="QM17" s="67">
        <v>3.8461538461538463</v>
      </c>
      <c r="QN17" s="67"/>
      <c r="QO17" s="86">
        <v>100</v>
      </c>
      <c r="QT17" s="86">
        <v>1.02</v>
      </c>
      <c r="QU17" s="62" t="s">
        <v>494</v>
      </c>
      <c r="QV17" s="86">
        <v>1.02</v>
      </c>
      <c r="QW17" s="86">
        <v>2</v>
      </c>
      <c r="QX17" s="86"/>
      <c r="QY17" s="86">
        <v>2</v>
      </c>
      <c r="QZ17" s="67"/>
      <c r="RA17" s="67">
        <v>3.8461538461538463</v>
      </c>
      <c r="RB17" s="67"/>
      <c r="RC17" s="86">
        <v>100</v>
      </c>
      <c r="RH17" s="86">
        <v>1.02</v>
      </c>
      <c r="RI17" s="62" t="s">
        <v>494</v>
      </c>
      <c r="RJ17" s="86">
        <v>1.02</v>
      </c>
      <c r="RK17" s="86">
        <v>2</v>
      </c>
      <c r="RL17" s="86"/>
      <c r="RM17" s="86">
        <v>2</v>
      </c>
      <c r="RN17" s="67"/>
      <c r="RO17" s="67">
        <v>3.8461538461538463</v>
      </c>
      <c r="RP17" s="67"/>
      <c r="RQ17" s="86">
        <v>100</v>
      </c>
      <c r="RV17" s="86">
        <v>1.02</v>
      </c>
      <c r="RW17" s="62" t="s">
        <v>494</v>
      </c>
      <c r="RX17" s="86">
        <v>1.02</v>
      </c>
      <c r="RY17" s="86">
        <v>2</v>
      </c>
      <c r="RZ17" s="86"/>
      <c r="SA17" s="86">
        <v>2</v>
      </c>
      <c r="SB17" s="67"/>
      <c r="SC17" s="67">
        <v>3.8461538461538463</v>
      </c>
      <c r="SD17" s="67"/>
      <c r="SE17" s="86">
        <v>100</v>
      </c>
      <c r="SJ17" s="86">
        <v>14.02</v>
      </c>
      <c r="SK17" s="62" t="s">
        <v>494</v>
      </c>
      <c r="SL17" s="86">
        <v>14.02</v>
      </c>
      <c r="SM17" s="86">
        <v>0</v>
      </c>
      <c r="SN17" s="86"/>
      <c r="SO17" s="86">
        <v>2</v>
      </c>
      <c r="SP17" s="67"/>
      <c r="SQ17" s="67">
        <v>3.8461538461538463</v>
      </c>
      <c r="SR17" s="67"/>
      <c r="SS17" s="86">
        <v>0</v>
      </c>
      <c r="SX17" s="86">
        <v>7.02</v>
      </c>
      <c r="SY17" s="62" t="s">
        <v>494</v>
      </c>
      <c r="SZ17" s="86">
        <v>7.02</v>
      </c>
      <c r="TA17" s="86">
        <v>1</v>
      </c>
      <c r="TB17" s="86"/>
      <c r="TC17" s="86">
        <v>2</v>
      </c>
      <c r="TD17" s="67"/>
      <c r="TE17" s="67">
        <v>3.8461538461538463</v>
      </c>
      <c r="TF17" s="67"/>
      <c r="TG17" s="86">
        <v>50</v>
      </c>
      <c r="TL17" s="86">
        <v>1.02</v>
      </c>
      <c r="TM17" s="62" t="s">
        <v>494</v>
      </c>
      <c r="TN17" s="86">
        <v>1.02</v>
      </c>
      <c r="TO17" s="86">
        <v>2</v>
      </c>
      <c r="TP17" s="86"/>
      <c r="TQ17" s="86">
        <v>2</v>
      </c>
      <c r="TR17" s="67"/>
      <c r="TS17" s="67">
        <v>3.8461538461538463</v>
      </c>
      <c r="TT17" s="67"/>
      <c r="TU17" s="86">
        <v>100</v>
      </c>
      <c r="TZ17" s="86">
        <v>1.02</v>
      </c>
      <c r="UA17" s="62" t="s">
        <v>494</v>
      </c>
      <c r="UB17" s="86">
        <v>1.02</v>
      </c>
      <c r="UC17" s="86">
        <v>2</v>
      </c>
      <c r="UD17" s="86"/>
      <c r="UE17" s="86">
        <v>2</v>
      </c>
      <c r="UF17" s="67"/>
      <c r="UG17" s="67">
        <v>3.8461538461538463</v>
      </c>
      <c r="UH17" s="67"/>
      <c r="UI17" s="86">
        <v>100</v>
      </c>
      <c r="UN17" s="86">
        <v>8.02</v>
      </c>
      <c r="UO17" s="62" t="s">
        <v>494</v>
      </c>
      <c r="UP17" s="86">
        <v>8.02</v>
      </c>
      <c r="UQ17" s="86">
        <v>1</v>
      </c>
      <c r="UR17" s="86"/>
      <c r="US17" s="86">
        <v>2</v>
      </c>
      <c r="UT17" s="67"/>
      <c r="UU17" s="67">
        <v>3.8461538461538463</v>
      </c>
      <c r="UV17" s="67"/>
      <c r="UW17" s="86">
        <v>50</v>
      </c>
      <c r="VB17" s="86">
        <v>10.02</v>
      </c>
      <c r="VC17" s="62" t="s">
        <v>494</v>
      </c>
      <c r="VD17" s="86">
        <v>10.02</v>
      </c>
      <c r="VE17" s="86">
        <v>1</v>
      </c>
      <c r="VF17" s="86"/>
      <c r="VG17" s="86">
        <v>2</v>
      </c>
      <c r="VH17" s="67"/>
      <c r="VI17" s="67">
        <v>3.8461538461538463</v>
      </c>
      <c r="VJ17" s="67"/>
      <c r="VK17" s="86">
        <v>50</v>
      </c>
      <c r="VP17" s="86">
        <v>1.02</v>
      </c>
      <c r="VQ17" s="62" t="s">
        <v>494</v>
      </c>
      <c r="VR17" s="86">
        <v>1.02</v>
      </c>
      <c r="VS17" s="86">
        <v>2</v>
      </c>
      <c r="VT17" s="86"/>
      <c r="VU17" s="86">
        <v>2</v>
      </c>
      <c r="VV17" s="67"/>
      <c r="VW17" s="67">
        <v>3.8461538461538463</v>
      </c>
      <c r="VX17" s="67"/>
      <c r="VY17" s="86">
        <v>100</v>
      </c>
      <c r="WD17" s="86">
        <v>1.02</v>
      </c>
      <c r="WE17" s="62" t="s">
        <v>494</v>
      </c>
      <c r="WF17" s="86">
        <v>1.02</v>
      </c>
      <c r="WG17" s="86">
        <v>2</v>
      </c>
      <c r="WH17" s="86"/>
      <c r="WI17" s="86">
        <v>2</v>
      </c>
      <c r="WJ17" s="67"/>
      <c r="WK17" s="67">
        <v>3.8461538461538463</v>
      </c>
      <c r="WL17" s="67"/>
      <c r="WM17" s="86">
        <v>100</v>
      </c>
      <c r="WR17" s="86">
        <v>10.02</v>
      </c>
      <c r="WS17" s="62" t="s">
        <v>494</v>
      </c>
      <c r="WT17" s="86">
        <v>10.02</v>
      </c>
      <c r="WU17" s="86">
        <v>1</v>
      </c>
      <c r="WV17" s="86"/>
      <c r="WW17" s="86">
        <v>2</v>
      </c>
      <c r="WX17" s="67"/>
      <c r="WY17" s="67">
        <v>3.8461538461538463</v>
      </c>
      <c r="WZ17" s="67"/>
      <c r="XA17" s="86">
        <v>50</v>
      </c>
      <c r="XF17" s="86">
        <v>1.02</v>
      </c>
      <c r="XG17" s="62" t="s">
        <v>494</v>
      </c>
      <c r="XH17" s="86">
        <v>1.02</v>
      </c>
      <c r="XI17" s="86">
        <v>2</v>
      </c>
      <c r="XJ17" s="86"/>
      <c r="XK17" s="86">
        <v>2</v>
      </c>
      <c r="XL17" s="67"/>
      <c r="XM17" s="67">
        <v>3.8461538461538463</v>
      </c>
      <c r="XN17" s="67"/>
      <c r="XO17" s="86">
        <v>100</v>
      </c>
      <c r="XT17" s="86">
        <v>8.02</v>
      </c>
      <c r="XU17" s="62" t="s">
        <v>494</v>
      </c>
      <c r="XV17" s="86">
        <v>8.02</v>
      </c>
      <c r="XW17" s="86">
        <v>1</v>
      </c>
      <c r="XX17" s="86"/>
      <c r="XY17" s="86">
        <v>2</v>
      </c>
      <c r="XZ17" s="67"/>
      <c r="YA17" s="67">
        <v>3.8461538461538463</v>
      </c>
      <c r="YB17" s="67"/>
      <c r="YC17" s="86">
        <v>50</v>
      </c>
      <c r="YH17" s="86">
        <v>1.02</v>
      </c>
      <c r="YI17" s="62" t="s">
        <v>494</v>
      </c>
      <c r="YJ17" s="86">
        <v>1.02</v>
      </c>
      <c r="YK17" s="86">
        <v>2</v>
      </c>
      <c r="YL17" s="86"/>
      <c r="YM17" s="86">
        <v>2</v>
      </c>
      <c r="YN17" s="67"/>
      <c r="YO17" s="67">
        <v>3.8461538461538463</v>
      </c>
      <c r="YP17" s="67"/>
      <c r="YQ17" s="86">
        <v>100</v>
      </c>
      <c r="YV17" s="86">
        <v>1.02</v>
      </c>
      <c r="YW17" s="62" t="s">
        <v>494</v>
      </c>
      <c r="YX17" s="86">
        <v>1.02</v>
      </c>
      <c r="YY17" s="86">
        <v>2</v>
      </c>
      <c r="YZ17" s="86"/>
      <c r="ZA17" s="86">
        <v>2</v>
      </c>
      <c r="ZB17" s="67"/>
      <c r="ZC17" s="67">
        <v>3.8461538461538463</v>
      </c>
      <c r="ZD17" s="67"/>
      <c r="ZE17" s="86">
        <v>100</v>
      </c>
      <c r="ZJ17" s="86">
        <v>13.02</v>
      </c>
      <c r="ZK17" s="62" t="s">
        <v>494</v>
      </c>
      <c r="ZL17" s="86">
        <v>13.02</v>
      </c>
      <c r="ZM17" s="86">
        <v>1</v>
      </c>
      <c r="ZN17" s="86"/>
      <c r="ZO17" s="86">
        <v>2</v>
      </c>
      <c r="ZP17" s="67"/>
      <c r="ZQ17" s="67">
        <v>3.8461538461538463</v>
      </c>
      <c r="ZR17" s="67"/>
      <c r="ZS17" s="86">
        <v>50</v>
      </c>
      <c r="ZX17" s="86">
        <v>1.02</v>
      </c>
      <c r="ZY17" s="62" t="s">
        <v>494</v>
      </c>
      <c r="ZZ17" s="86">
        <v>1.02</v>
      </c>
      <c r="AAA17" s="86">
        <v>2</v>
      </c>
      <c r="AAB17" s="86"/>
      <c r="AAC17" s="86">
        <v>2</v>
      </c>
      <c r="AAD17" s="67"/>
      <c r="AAE17" s="67">
        <v>3.8461538461538463</v>
      </c>
      <c r="AAF17" s="67"/>
      <c r="AAG17" s="86">
        <v>100</v>
      </c>
      <c r="AAL17" s="86">
        <v>1.02</v>
      </c>
      <c r="AAM17" s="62" t="s">
        <v>494</v>
      </c>
      <c r="AAN17" s="86">
        <v>1.02</v>
      </c>
      <c r="AAO17" s="86">
        <v>2</v>
      </c>
      <c r="AAP17" s="86"/>
      <c r="AAQ17" s="86">
        <v>2</v>
      </c>
      <c r="AAR17" s="67"/>
      <c r="AAS17" s="67">
        <v>3.8461538461538463</v>
      </c>
      <c r="AAT17" s="67"/>
      <c r="AAU17" s="86">
        <v>100</v>
      </c>
      <c r="AAZ17" s="86">
        <v>1.02</v>
      </c>
      <c r="ABA17" s="62" t="s">
        <v>494</v>
      </c>
      <c r="ABB17" s="86">
        <v>1.02</v>
      </c>
      <c r="ABC17" s="86">
        <v>2</v>
      </c>
      <c r="ABD17" s="86"/>
      <c r="ABE17" s="86">
        <v>2</v>
      </c>
      <c r="ABF17" s="67"/>
      <c r="ABG17" s="67">
        <v>3.8461538461538463</v>
      </c>
      <c r="ABH17" s="67"/>
      <c r="ABI17" s="86">
        <v>100</v>
      </c>
      <c r="ABN17" s="86">
        <v>1.02</v>
      </c>
      <c r="ABO17" s="62" t="s">
        <v>494</v>
      </c>
      <c r="ABP17" s="86">
        <v>1.02</v>
      </c>
      <c r="ABQ17" s="86">
        <v>2</v>
      </c>
      <c r="ABR17" s="86"/>
      <c r="ABS17" s="86">
        <v>2</v>
      </c>
      <c r="ABT17" s="67"/>
      <c r="ABU17" s="67">
        <v>3.8461538461538463</v>
      </c>
      <c r="ABV17" s="67"/>
      <c r="ABW17" s="86">
        <v>100</v>
      </c>
      <c r="ACB17" s="86">
        <v>7.02</v>
      </c>
      <c r="ACC17" s="62" t="s">
        <v>494</v>
      </c>
      <c r="ACD17" s="86">
        <v>7.02</v>
      </c>
      <c r="ACE17" s="86">
        <v>1</v>
      </c>
      <c r="ACF17" s="86"/>
      <c r="ACG17" s="86">
        <v>2</v>
      </c>
      <c r="ACH17" s="67"/>
      <c r="ACI17" s="67">
        <v>3.7037037037037033</v>
      </c>
      <c r="ACJ17" s="67"/>
      <c r="ACK17" s="86">
        <v>50</v>
      </c>
      <c r="ACP17" s="86">
        <v>9.02</v>
      </c>
      <c r="ACQ17" s="62" t="s">
        <v>494</v>
      </c>
      <c r="ACR17" s="86">
        <v>9.02</v>
      </c>
      <c r="ACS17" s="86">
        <v>1</v>
      </c>
      <c r="ACT17" s="86"/>
      <c r="ACU17" s="86">
        <v>2</v>
      </c>
      <c r="ACV17" s="67"/>
      <c r="ACW17" s="67">
        <v>3.7037037037037033</v>
      </c>
      <c r="ACX17" s="67"/>
      <c r="ACY17" s="86">
        <v>50</v>
      </c>
      <c r="ADD17" s="86">
        <v>1.02</v>
      </c>
      <c r="ADE17" s="62" t="s">
        <v>494</v>
      </c>
      <c r="ADF17" s="86">
        <v>1.02</v>
      </c>
      <c r="ADG17" s="86">
        <v>2</v>
      </c>
      <c r="ADH17" s="86"/>
      <c r="ADI17" s="86">
        <v>2</v>
      </c>
      <c r="ADJ17" s="67"/>
      <c r="ADK17" s="67">
        <v>3.7037037037037033</v>
      </c>
      <c r="ADL17" s="67"/>
      <c r="ADM17" s="86">
        <v>100</v>
      </c>
      <c r="ADR17" s="86">
        <v>1.02</v>
      </c>
      <c r="ADS17" s="62" t="s">
        <v>494</v>
      </c>
      <c r="ADT17" s="86">
        <v>1.02</v>
      </c>
      <c r="ADU17" s="86">
        <v>2</v>
      </c>
      <c r="ADV17" s="86"/>
      <c r="ADW17" s="86">
        <v>2</v>
      </c>
      <c r="ADX17" s="67"/>
      <c r="ADY17" s="67">
        <v>3.7037037037037033</v>
      </c>
      <c r="ADZ17" s="67"/>
      <c r="AEA17" s="86">
        <v>100</v>
      </c>
      <c r="AEF17" s="86">
        <v>1.02</v>
      </c>
      <c r="AEG17" s="62" t="s">
        <v>494</v>
      </c>
      <c r="AEH17" s="86">
        <v>1.02</v>
      </c>
      <c r="AEI17" s="86">
        <v>2</v>
      </c>
      <c r="AEJ17" s="86"/>
      <c r="AEK17" s="86">
        <v>2</v>
      </c>
      <c r="AEL17" s="67"/>
      <c r="AEM17" s="67">
        <v>3.7037037037037033</v>
      </c>
      <c r="AEN17" s="67"/>
      <c r="AEO17" s="86">
        <v>100</v>
      </c>
      <c r="AET17" s="86">
        <v>1.02</v>
      </c>
      <c r="AEU17" s="62" t="s">
        <v>494</v>
      </c>
      <c r="AEV17" s="86">
        <v>1.02</v>
      </c>
      <c r="AEW17" s="86">
        <v>2</v>
      </c>
      <c r="AEX17" s="86"/>
      <c r="AEY17" s="86">
        <v>2</v>
      </c>
      <c r="AEZ17" s="67"/>
      <c r="AFA17" s="67">
        <v>3.7037037037037033</v>
      </c>
      <c r="AFB17" s="67"/>
      <c r="AFC17" s="86">
        <v>100</v>
      </c>
      <c r="AFH17" s="86">
        <v>3.02</v>
      </c>
      <c r="AFI17" s="62" t="s">
        <v>494</v>
      </c>
      <c r="AFJ17" s="86">
        <v>3.02</v>
      </c>
      <c r="AFK17" s="86">
        <v>1</v>
      </c>
      <c r="AFL17" s="86"/>
      <c r="AFM17" s="86">
        <v>2</v>
      </c>
      <c r="AFN17" s="67"/>
      <c r="AFO17" s="67">
        <v>3.7037037037037033</v>
      </c>
      <c r="AFP17" s="67"/>
      <c r="AFQ17" s="86">
        <v>50</v>
      </c>
      <c r="AFV17" s="86">
        <v>7.02</v>
      </c>
      <c r="AFW17" s="62" t="s">
        <v>494</v>
      </c>
      <c r="AFX17" s="86">
        <v>7.02</v>
      </c>
      <c r="AFY17" s="86">
        <v>1</v>
      </c>
      <c r="AFZ17" s="86"/>
      <c r="AGA17" s="86">
        <v>2</v>
      </c>
      <c r="AGB17" s="67"/>
      <c r="AGC17" s="67">
        <v>3.7037037037037033</v>
      </c>
      <c r="AGD17" s="67"/>
      <c r="AGE17" s="86">
        <v>50</v>
      </c>
      <c r="AGJ17" s="86">
        <v>10.02</v>
      </c>
      <c r="AGK17" s="62" t="s">
        <v>494</v>
      </c>
      <c r="AGL17" s="86">
        <v>10.02</v>
      </c>
      <c r="AGM17" s="86">
        <v>1</v>
      </c>
      <c r="AGN17" s="86"/>
      <c r="AGO17" s="86">
        <v>2</v>
      </c>
      <c r="AGP17" s="67"/>
      <c r="AGQ17" s="67">
        <v>3.7037037037037033</v>
      </c>
      <c r="AGR17" s="67"/>
      <c r="AGS17" s="86">
        <v>50</v>
      </c>
      <c r="AGX17" s="86">
        <v>1.02</v>
      </c>
      <c r="AGY17" s="62" t="s">
        <v>494</v>
      </c>
      <c r="AGZ17" s="86">
        <v>1.02</v>
      </c>
      <c r="AHA17" s="86">
        <v>2</v>
      </c>
      <c r="AHB17" s="86"/>
      <c r="AHC17" s="86">
        <v>2</v>
      </c>
      <c r="AHD17" s="67"/>
      <c r="AHE17" s="67">
        <v>3.7037037037037033</v>
      </c>
      <c r="AHF17" s="67"/>
      <c r="AHG17" s="86">
        <v>100</v>
      </c>
      <c r="AHL17" s="86">
        <v>5.0199999999999996</v>
      </c>
      <c r="AHM17" s="62" t="s">
        <v>494</v>
      </c>
      <c r="AHN17" s="86">
        <v>5.0199999999999996</v>
      </c>
      <c r="AHO17" s="86">
        <v>1</v>
      </c>
      <c r="AHP17" s="86"/>
      <c r="AHQ17" s="86">
        <v>2</v>
      </c>
      <c r="AHR17" s="67"/>
      <c r="AHS17" s="67">
        <v>3.7037037037037033</v>
      </c>
      <c r="AHT17" s="67"/>
      <c r="AHU17" s="86">
        <v>50</v>
      </c>
      <c r="AHZ17" s="86">
        <v>1.02</v>
      </c>
      <c r="AIA17" s="62" t="s">
        <v>494</v>
      </c>
      <c r="AIB17" s="86">
        <v>1.02</v>
      </c>
      <c r="AIC17" s="86">
        <v>2</v>
      </c>
      <c r="AID17" s="86"/>
      <c r="AIE17" s="86">
        <v>2</v>
      </c>
      <c r="AIF17" s="67"/>
      <c r="AIG17" s="67">
        <v>3.7037037037037033</v>
      </c>
      <c r="AIH17" s="67"/>
      <c r="AII17" s="86">
        <v>100</v>
      </c>
      <c r="AIN17" s="86">
        <v>11.02</v>
      </c>
      <c r="AIO17" s="62" t="s">
        <v>494</v>
      </c>
      <c r="AIP17" s="86">
        <v>11.02</v>
      </c>
      <c r="AIQ17" s="86">
        <v>1</v>
      </c>
      <c r="AIR17" s="86"/>
      <c r="AIS17" s="86">
        <v>2</v>
      </c>
      <c r="AIT17" s="67"/>
      <c r="AIU17" s="67">
        <v>3.7037037037037033</v>
      </c>
      <c r="AIV17" s="67"/>
      <c r="AIW17" s="86">
        <v>50</v>
      </c>
      <c r="AJB17" s="86">
        <v>4.0199999999999996</v>
      </c>
      <c r="AJC17" s="62" t="s">
        <v>494</v>
      </c>
      <c r="AJD17" s="86">
        <v>4.0199999999999996</v>
      </c>
      <c r="AJE17" s="86">
        <v>1</v>
      </c>
      <c r="AJF17" s="86"/>
      <c r="AJG17" s="86">
        <v>2</v>
      </c>
      <c r="AJH17" s="67"/>
      <c r="AJI17" s="67">
        <v>3.7037037037037033</v>
      </c>
      <c r="AJJ17" s="67"/>
      <c r="AJK17" s="86">
        <v>50</v>
      </c>
      <c r="AJP17" s="86">
        <v>1.02</v>
      </c>
      <c r="AJQ17" s="62" t="s">
        <v>494</v>
      </c>
      <c r="AJR17" s="86">
        <v>1.02</v>
      </c>
      <c r="AJS17" s="86">
        <v>2</v>
      </c>
      <c r="AJT17" s="86"/>
      <c r="AJU17" s="86">
        <v>2</v>
      </c>
      <c r="AJV17" s="67"/>
      <c r="AJW17" s="67">
        <v>3.7037037037037033</v>
      </c>
      <c r="AJX17" s="67"/>
      <c r="AJY17" s="86">
        <v>100</v>
      </c>
      <c r="AKD17" s="86">
        <v>4.0199999999999996</v>
      </c>
      <c r="AKE17" s="62" t="s">
        <v>494</v>
      </c>
      <c r="AKF17" s="86">
        <v>4.0199999999999996</v>
      </c>
      <c r="AKG17" s="86">
        <v>1</v>
      </c>
      <c r="AKH17" s="86"/>
      <c r="AKI17" s="86">
        <v>2</v>
      </c>
      <c r="AKJ17" s="67"/>
      <c r="AKK17" s="67">
        <v>3.7037037037037033</v>
      </c>
      <c r="AKL17" s="67"/>
      <c r="AKM17" s="86">
        <v>50</v>
      </c>
      <c r="AKR17" s="86">
        <v>8.02</v>
      </c>
      <c r="AKS17" s="62" t="s">
        <v>494</v>
      </c>
      <c r="AKT17" s="86">
        <v>8.02</v>
      </c>
      <c r="AKU17" s="86">
        <v>1</v>
      </c>
      <c r="AKV17" s="86"/>
      <c r="AKW17" s="86">
        <v>2</v>
      </c>
      <c r="AKX17" s="67"/>
      <c r="AKY17" s="67">
        <v>3.7037037037037033</v>
      </c>
      <c r="AKZ17" s="67"/>
      <c r="ALA17" s="86">
        <v>50</v>
      </c>
      <c r="ALF17" s="86">
        <v>11.02</v>
      </c>
      <c r="ALG17" s="62" t="s">
        <v>494</v>
      </c>
      <c r="ALH17" s="86">
        <v>11.02</v>
      </c>
      <c r="ALI17" s="86">
        <v>1</v>
      </c>
      <c r="ALJ17" s="86"/>
      <c r="ALK17" s="86">
        <v>2</v>
      </c>
      <c r="ALL17" s="67"/>
      <c r="ALM17" s="67">
        <v>3.7037037037037033</v>
      </c>
      <c r="ALN17" s="67"/>
      <c r="ALO17" s="86">
        <v>50</v>
      </c>
      <c r="ALT17" s="86">
        <v>14.02</v>
      </c>
      <c r="ALU17" s="62" t="s">
        <v>494</v>
      </c>
      <c r="ALV17" s="86">
        <v>14.02</v>
      </c>
      <c r="ALW17" s="86">
        <v>0</v>
      </c>
      <c r="ALX17" s="86"/>
      <c r="ALY17" s="86">
        <v>2</v>
      </c>
      <c r="ALZ17" s="67"/>
      <c r="AMA17" s="67">
        <v>3.7037037037037033</v>
      </c>
      <c r="AMB17" s="67"/>
      <c r="AMC17" s="86">
        <v>0</v>
      </c>
      <c r="AMH17" s="86">
        <v>1.02</v>
      </c>
      <c r="AMI17" s="62" t="s">
        <v>494</v>
      </c>
      <c r="AMJ17" s="86">
        <v>1.02</v>
      </c>
      <c r="AMK17" s="86">
        <v>2</v>
      </c>
      <c r="AML17" s="86"/>
      <c r="AMM17" s="86">
        <v>2</v>
      </c>
      <c r="AMN17" s="67"/>
      <c r="AMO17" s="67">
        <v>3.7037037037037033</v>
      </c>
      <c r="AMP17" s="67"/>
      <c r="AMQ17" s="86">
        <v>100</v>
      </c>
      <c r="AMV17" s="86">
        <v>1.02</v>
      </c>
      <c r="AMW17" s="62" t="s">
        <v>494</v>
      </c>
      <c r="AMX17" s="86">
        <v>1.02</v>
      </c>
      <c r="AMY17" s="86">
        <v>2</v>
      </c>
      <c r="AMZ17" s="86"/>
      <c r="ANA17" s="86">
        <v>2</v>
      </c>
      <c r="ANB17" s="67"/>
      <c r="ANC17" s="67">
        <v>3.7037037037037033</v>
      </c>
      <c r="AND17" s="67"/>
      <c r="ANE17" s="86">
        <v>100</v>
      </c>
      <c r="ANJ17" s="86">
        <v>1.02</v>
      </c>
      <c r="ANK17" s="62" t="s">
        <v>494</v>
      </c>
      <c r="ANL17" s="86">
        <v>1.02</v>
      </c>
      <c r="ANM17" s="86">
        <v>2</v>
      </c>
      <c r="ANN17" s="86"/>
      <c r="ANO17" s="86">
        <v>2</v>
      </c>
      <c r="ANP17" s="67"/>
      <c r="ANQ17" s="67">
        <v>3.7037037037037033</v>
      </c>
      <c r="ANR17" s="67"/>
      <c r="ANS17" s="86">
        <v>100</v>
      </c>
      <c r="ANX17" s="86">
        <v>1.02</v>
      </c>
      <c r="ANY17" s="62" t="s">
        <v>494</v>
      </c>
      <c r="ANZ17" s="86">
        <v>1.02</v>
      </c>
      <c r="AOA17" s="86">
        <v>2</v>
      </c>
      <c r="AOB17" s="86"/>
      <c r="AOC17" s="86">
        <v>2</v>
      </c>
      <c r="AOD17" s="67"/>
      <c r="AOE17" s="67">
        <v>3.7037037037037033</v>
      </c>
      <c r="AOF17" s="67"/>
      <c r="AOG17" s="86">
        <v>100</v>
      </c>
      <c r="AOL17" s="86">
        <v>6.02</v>
      </c>
      <c r="AOM17" s="62" t="s">
        <v>494</v>
      </c>
      <c r="AON17" s="86">
        <v>6.02</v>
      </c>
      <c r="AOO17" s="86">
        <v>1</v>
      </c>
      <c r="AOP17" s="86"/>
      <c r="AOQ17" s="86">
        <v>2</v>
      </c>
      <c r="AOR17" s="67"/>
      <c r="AOS17" s="67">
        <v>3.7037037037037033</v>
      </c>
      <c r="AOT17" s="67"/>
      <c r="AOU17" s="86">
        <v>50</v>
      </c>
      <c r="AOZ17" s="86">
        <v>9.02</v>
      </c>
      <c r="APA17" s="62" t="s">
        <v>494</v>
      </c>
      <c r="APB17" s="86">
        <v>9.02</v>
      </c>
      <c r="APC17" s="86">
        <v>1</v>
      </c>
      <c r="APD17" s="86"/>
      <c r="APE17" s="86">
        <v>2</v>
      </c>
      <c r="APF17" s="67"/>
      <c r="APG17" s="67">
        <v>3.7037037037037033</v>
      </c>
      <c r="APH17" s="67"/>
      <c r="API17" s="86">
        <v>50</v>
      </c>
      <c r="APN17" s="86">
        <v>1.02</v>
      </c>
      <c r="APO17" s="62" t="s">
        <v>494</v>
      </c>
      <c r="APP17" s="86">
        <v>1.02</v>
      </c>
      <c r="APQ17" s="86">
        <v>2</v>
      </c>
      <c r="APR17" s="86"/>
      <c r="APS17" s="86">
        <v>2</v>
      </c>
      <c r="APT17" s="67"/>
      <c r="APU17" s="67">
        <v>3.7037037037037033</v>
      </c>
      <c r="APV17" s="67"/>
      <c r="APW17" s="86">
        <v>100</v>
      </c>
      <c r="AQB17" s="86">
        <v>1.02</v>
      </c>
      <c r="AQC17" s="62" t="s">
        <v>494</v>
      </c>
      <c r="AQD17" s="86">
        <v>1.02</v>
      </c>
      <c r="AQE17" s="86">
        <v>2</v>
      </c>
      <c r="AQF17" s="86"/>
      <c r="AQG17" s="86">
        <v>2</v>
      </c>
      <c r="AQH17" s="67"/>
      <c r="AQI17" s="67">
        <v>3.7037037037037033</v>
      </c>
      <c r="AQJ17" s="67"/>
      <c r="AQK17" s="86">
        <v>100</v>
      </c>
      <c r="AQP17" s="86">
        <v>3.02</v>
      </c>
      <c r="AQQ17" s="62" t="s">
        <v>494</v>
      </c>
      <c r="AQR17" s="86">
        <v>3.02</v>
      </c>
      <c r="AQS17" s="86">
        <v>2</v>
      </c>
      <c r="AQT17" s="86"/>
      <c r="AQU17" s="86">
        <v>3</v>
      </c>
      <c r="AQV17" s="67"/>
      <c r="AQW17" s="67">
        <v>6.666666666666667</v>
      </c>
      <c r="AQX17" s="67"/>
      <c r="AQY17" s="86">
        <v>66.666666666666657</v>
      </c>
      <c r="ARD17" s="86">
        <v>5.0199999999999996</v>
      </c>
      <c r="ARE17" s="62" t="s">
        <v>494</v>
      </c>
      <c r="ARF17" s="86">
        <v>5.0199999999999996</v>
      </c>
      <c r="ARG17" s="86">
        <v>2</v>
      </c>
      <c r="ARH17" s="86"/>
      <c r="ARI17" s="86">
        <v>3</v>
      </c>
      <c r="ARJ17" s="67"/>
      <c r="ARK17" s="67">
        <v>6.666666666666667</v>
      </c>
      <c r="ARL17" s="67"/>
      <c r="ARM17" s="86">
        <v>66.666666666666657</v>
      </c>
      <c r="ARR17" s="86">
        <v>6.02</v>
      </c>
      <c r="ARS17" s="62" t="s">
        <v>494</v>
      </c>
      <c r="ART17" s="86">
        <v>6.02</v>
      </c>
      <c r="ARU17" s="86">
        <v>2</v>
      </c>
      <c r="ARV17" s="86"/>
      <c r="ARW17" s="86">
        <v>3</v>
      </c>
      <c r="ARX17" s="67"/>
      <c r="ARY17" s="67">
        <v>6.666666666666667</v>
      </c>
      <c r="ARZ17" s="67"/>
      <c r="ASA17" s="86">
        <v>66.666666666666657</v>
      </c>
      <c r="ASF17" s="86">
        <v>6.02</v>
      </c>
      <c r="ASG17" s="62" t="s">
        <v>494</v>
      </c>
      <c r="ASH17" s="86">
        <v>6.02</v>
      </c>
      <c r="ASI17" s="86">
        <v>2</v>
      </c>
      <c r="ASJ17" s="86"/>
      <c r="ASK17" s="86">
        <v>3</v>
      </c>
      <c r="ASL17" s="67"/>
      <c r="ASM17" s="67">
        <v>6.666666666666667</v>
      </c>
      <c r="ASN17" s="67"/>
      <c r="ASO17" s="86">
        <v>66.666666666666657</v>
      </c>
      <c r="AST17" s="86">
        <v>6.02</v>
      </c>
      <c r="ASU17" s="62" t="s">
        <v>494</v>
      </c>
      <c r="ASV17" s="86">
        <v>6.02</v>
      </c>
      <c r="ASW17" s="86">
        <v>2</v>
      </c>
      <c r="ASX17" s="86"/>
      <c r="ASY17" s="86">
        <v>3</v>
      </c>
      <c r="ASZ17" s="67"/>
      <c r="ATA17" s="67">
        <v>6.666666666666667</v>
      </c>
      <c r="ATB17" s="67"/>
      <c r="ATC17" s="86">
        <v>66.666666666666657</v>
      </c>
      <c r="ATH17" s="86">
        <v>11.02</v>
      </c>
      <c r="ATI17" s="62" t="s">
        <v>494</v>
      </c>
      <c r="ATJ17" s="86">
        <v>11.02</v>
      </c>
      <c r="ATK17" s="86">
        <v>1</v>
      </c>
      <c r="ATL17" s="86"/>
      <c r="ATM17" s="86">
        <v>3</v>
      </c>
      <c r="ATN17" s="67"/>
      <c r="ATO17" s="67">
        <v>6.666666666666667</v>
      </c>
      <c r="ATP17" s="67"/>
      <c r="ATQ17" s="86">
        <v>33.333333333333329</v>
      </c>
      <c r="ATV17" s="86">
        <v>1.02</v>
      </c>
      <c r="ATW17" s="62" t="s">
        <v>494</v>
      </c>
      <c r="ATX17" s="86">
        <v>1.02</v>
      </c>
      <c r="ATY17" s="86">
        <v>3</v>
      </c>
      <c r="ATZ17" s="86"/>
      <c r="AUA17" s="86">
        <v>3</v>
      </c>
      <c r="AUB17" s="67"/>
      <c r="AUC17" s="67">
        <v>6.666666666666667</v>
      </c>
      <c r="AUD17" s="67"/>
      <c r="AUE17" s="86">
        <v>100</v>
      </c>
      <c r="AUJ17" s="86">
        <v>2.02</v>
      </c>
      <c r="AUK17" s="62" t="s">
        <v>494</v>
      </c>
      <c r="AUL17" s="86">
        <v>2.02</v>
      </c>
      <c r="AUM17" s="86">
        <v>2</v>
      </c>
      <c r="AUN17" s="86"/>
      <c r="AUO17" s="86">
        <v>3</v>
      </c>
      <c r="AUP17" s="67"/>
      <c r="AUQ17" s="67">
        <v>6.666666666666667</v>
      </c>
      <c r="AUR17" s="67"/>
      <c r="AUS17" s="86">
        <v>66.666666666666657</v>
      </c>
      <c r="AUX17" s="86">
        <v>6.02</v>
      </c>
      <c r="AUY17" s="62" t="s">
        <v>494</v>
      </c>
      <c r="AUZ17" s="86">
        <v>6.02</v>
      </c>
      <c r="AVA17" s="86">
        <v>2</v>
      </c>
      <c r="AVB17" s="86"/>
      <c r="AVC17" s="86">
        <v>3</v>
      </c>
      <c r="AVD17" s="67"/>
      <c r="AVE17" s="67">
        <v>6.666666666666667</v>
      </c>
      <c r="AVF17" s="67"/>
      <c r="AVG17" s="86">
        <v>66.666666666666657</v>
      </c>
      <c r="AVL17" s="86">
        <v>2.02</v>
      </c>
      <c r="AVM17" s="62" t="s">
        <v>494</v>
      </c>
      <c r="AVN17" s="86">
        <v>2.02</v>
      </c>
      <c r="AVO17" s="86">
        <v>2</v>
      </c>
      <c r="AVP17" s="86"/>
      <c r="AVQ17" s="86">
        <v>3</v>
      </c>
      <c r="AVR17" s="67"/>
      <c r="AVS17" s="67">
        <v>6.666666666666667</v>
      </c>
      <c r="AVT17" s="67"/>
      <c r="AVU17" s="86">
        <v>66.666666666666657</v>
      </c>
      <c r="AVZ17" s="86">
        <v>7.02</v>
      </c>
      <c r="AWA17" s="62" t="s">
        <v>494</v>
      </c>
      <c r="AWB17" s="86">
        <v>7.02</v>
      </c>
      <c r="AWC17" s="86">
        <v>2</v>
      </c>
      <c r="AWD17" s="86"/>
      <c r="AWE17" s="86">
        <v>3</v>
      </c>
      <c r="AWF17" s="67"/>
      <c r="AWG17" s="67">
        <v>6.666666666666667</v>
      </c>
      <c r="AWH17" s="67"/>
      <c r="AWI17" s="86">
        <v>66.666666666666657</v>
      </c>
      <c r="AWN17" s="86">
        <v>1.02</v>
      </c>
      <c r="AWO17" s="62" t="s">
        <v>494</v>
      </c>
      <c r="AWP17" s="86">
        <v>1.02</v>
      </c>
      <c r="AWQ17" s="86">
        <v>2</v>
      </c>
      <c r="AWR17" s="86"/>
      <c r="AWS17" s="86">
        <v>3</v>
      </c>
      <c r="AWT17" s="67"/>
      <c r="AWU17" s="67">
        <v>6.666666666666667</v>
      </c>
      <c r="AWV17" s="67"/>
      <c r="AWW17" s="86">
        <v>66.666666666666657</v>
      </c>
      <c r="AXB17" s="86">
        <v>1.02</v>
      </c>
      <c r="AXC17" s="62" t="s">
        <v>494</v>
      </c>
      <c r="AXD17" s="86">
        <v>1.02</v>
      </c>
      <c r="AXE17" s="86">
        <v>3</v>
      </c>
      <c r="AXF17" s="86"/>
      <c r="AXG17" s="86">
        <v>3</v>
      </c>
      <c r="AXH17" s="67"/>
      <c r="AXI17" s="67">
        <v>6.666666666666667</v>
      </c>
      <c r="AXJ17" s="67"/>
      <c r="AXK17" s="86">
        <v>100</v>
      </c>
      <c r="AXP17" s="86">
        <v>1.02</v>
      </c>
      <c r="AXQ17" s="62" t="s">
        <v>494</v>
      </c>
      <c r="AXR17" s="86">
        <v>1.02</v>
      </c>
      <c r="AXS17" s="86">
        <v>3</v>
      </c>
      <c r="AXT17" s="86"/>
      <c r="AXU17" s="86">
        <v>3</v>
      </c>
      <c r="AXV17" s="67"/>
      <c r="AXW17" s="67">
        <v>6.666666666666667</v>
      </c>
      <c r="AXX17" s="67"/>
      <c r="AXY17" s="86">
        <v>100</v>
      </c>
      <c r="AYD17" s="86">
        <v>14.02</v>
      </c>
      <c r="AYE17" s="62" t="s">
        <v>494</v>
      </c>
      <c r="AYF17" s="86">
        <v>14.02</v>
      </c>
      <c r="AYG17" s="86">
        <v>1</v>
      </c>
      <c r="AYH17" s="86"/>
      <c r="AYI17" s="86">
        <v>3</v>
      </c>
      <c r="AYJ17" s="67"/>
      <c r="AYK17" s="67">
        <v>6.666666666666667</v>
      </c>
      <c r="AYL17" s="67"/>
      <c r="AYM17" s="86">
        <v>33.333333333333329</v>
      </c>
      <c r="AYR17" s="86">
        <v>1.02</v>
      </c>
      <c r="AYS17" s="62" t="s">
        <v>494</v>
      </c>
      <c r="AYT17" s="86">
        <v>1.02</v>
      </c>
      <c r="AYU17" s="86">
        <v>3</v>
      </c>
      <c r="AYV17" s="86"/>
      <c r="AYW17" s="86">
        <v>3</v>
      </c>
      <c r="AYX17" s="67"/>
      <c r="AYY17" s="67">
        <v>6.666666666666667</v>
      </c>
      <c r="AYZ17" s="67"/>
      <c r="AZA17" s="86">
        <v>100</v>
      </c>
      <c r="AZF17" s="86">
        <v>2.02</v>
      </c>
      <c r="AZG17" s="62" t="s">
        <v>494</v>
      </c>
      <c r="AZH17" s="86">
        <v>2.02</v>
      </c>
      <c r="AZI17" s="86">
        <v>2</v>
      </c>
      <c r="AZJ17" s="86"/>
      <c r="AZK17" s="86">
        <v>3</v>
      </c>
      <c r="AZL17" s="67"/>
      <c r="AZM17" s="67">
        <v>6.666666666666667</v>
      </c>
      <c r="AZN17" s="67"/>
      <c r="AZO17" s="86">
        <v>66.666666666666657</v>
      </c>
      <c r="AZT17" s="86">
        <v>6.02</v>
      </c>
      <c r="AZU17" s="62" t="s">
        <v>494</v>
      </c>
      <c r="AZV17" s="86">
        <v>6.02</v>
      </c>
      <c r="AZW17" s="86">
        <v>2</v>
      </c>
      <c r="AZX17" s="86"/>
      <c r="AZY17" s="86">
        <v>3</v>
      </c>
      <c r="AZZ17" s="67"/>
      <c r="BAA17" s="67">
        <v>6.666666666666667</v>
      </c>
      <c r="BAB17" s="67"/>
      <c r="BAC17" s="86">
        <v>66.666666666666657</v>
      </c>
      <c r="BAH17" s="86">
        <v>1.02</v>
      </c>
      <c r="BAI17" s="62" t="s">
        <v>494</v>
      </c>
      <c r="BAJ17" s="86">
        <v>1.02</v>
      </c>
      <c r="BAK17" s="86">
        <v>3</v>
      </c>
      <c r="BAL17" s="86"/>
      <c r="BAM17" s="86">
        <v>3</v>
      </c>
      <c r="BAN17" s="67"/>
      <c r="BAO17" s="67">
        <v>6.666666666666667</v>
      </c>
      <c r="BAP17" s="67"/>
      <c r="BAQ17" s="86">
        <v>100</v>
      </c>
      <c r="BAV17" s="86">
        <v>1.02</v>
      </c>
      <c r="BAW17" s="62" t="s">
        <v>494</v>
      </c>
      <c r="BAX17" s="86">
        <v>1.02</v>
      </c>
      <c r="BAY17" s="86">
        <v>3</v>
      </c>
      <c r="BAZ17" s="86"/>
      <c r="BBA17" s="86">
        <v>3</v>
      </c>
      <c r="BBB17" s="67"/>
      <c r="BBC17" s="67">
        <v>6.666666666666667</v>
      </c>
      <c r="BBD17" s="67"/>
      <c r="BBE17" s="86">
        <v>100</v>
      </c>
      <c r="BBJ17" s="86">
        <v>1.02</v>
      </c>
      <c r="BBK17" s="62" t="s">
        <v>494</v>
      </c>
      <c r="BBL17" s="86">
        <v>1.02</v>
      </c>
      <c r="BBM17" s="86">
        <v>3</v>
      </c>
      <c r="BBN17" s="86"/>
      <c r="BBO17" s="86">
        <v>3</v>
      </c>
      <c r="BBP17" s="67"/>
      <c r="BBQ17" s="67">
        <v>6.666666666666667</v>
      </c>
      <c r="BBR17" s="67"/>
      <c r="BBS17" s="86">
        <v>100</v>
      </c>
      <c r="BBX17" s="86">
        <v>5.0199999999999996</v>
      </c>
      <c r="BBY17" s="62" t="s">
        <v>494</v>
      </c>
      <c r="BBZ17" s="86">
        <v>5.0199999999999996</v>
      </c>
      <c r="BCA17" s="86">
        <v>2</v>
      </c>
      <c r="BCB17" s="86"/>
      <c r="BCC17" s="86">
        <v>3</v>
      </c>
      <c r="BCD17" s="67"/>
      <c r="BCE17" s="67">
        <v>6.666666666666667</v>
      </c>
      <c r="BCF17" s="67"/>
      <c r="BCG17" s="86">
        <v>66.666666666666657</v>
      </c>
      <c r="BCL17" s="86">
        <v>7.02</v>
      </c>
      <c r="BCM17" s="62" t="s">
        <v>494</v>
      </c>
      <c r="BCN17" s="86">
        <v>7.02</v>
      </c>
      <c r="BCO17" s="86">
        <v>2</v>
      </c>
      <c r="BCP17" s="86"/>
      <c r="BCQ17" s="86">
        <v>3</v>
      </c>
      <c r="BCR17" s="67"/>
      <c r="BCS17" s="67">
        <v>6.666666666666667</v>
      </c>
      <c r="BCT17" s="67"/>
      <c r="BCU17" s="86">
        <v>66.666666666666657</v>
      </c>
      <c r="BCZ17" s="86">
        <v>8.02</v>
      </c>
      <c r="BDA17" s="62" t="s">
        <v>494</v>
      </c>
      <c r="BDB17" s="86">
        <v>8.02</v>
      </c>
      <c r="BDC17" s="86">
        <v>1</v>
      </c>
      <c r="BDD17" s="86"/>
      <c r="BDE17" s="86">
        <v>3</v>
      </c>
      <c r="BDF17" s="67"/>
      <c r="BDG17" s="67">
        <v>6.666666666666667</v>
      </c>
      <c r="BDH17" s="67"/>
      <c r="BDI17" s="86">
        <v>33.333333333333329</v>
      </c>
      <c r="BDN17" s="86">
        <v>1.02</v>
      </c>
      <c r="BDO17" s="62" t="s">
        <v>494</v>
      </c>
      <c r="BDP17" s="86">
        <v>1.02</v>
      </c>
      <c r="BDQ17" s="86">
        <v>3</v>
      </c>
      <c r="BDR17" s="86"/>
      <c r="BDS17" s="86">
        <v>3</v>
      </c>
      <c r="BDT17" s="67"/>
      <c r="BDU17" s="67">
        <v>6.666666666666667</v>
      </c>
      <c r="BDV17" s="67"/>
      <c r="BDW17" s="86">
        <v>100</v>
      </c>
      <c r="BEB17" s="86">
        <v>3.02</v>
      </c>
      <c r="BEC17" s="62" t="s">
        <v>494</v>
      </c>
      <c r="BED17" s="86">
        <v>3.02</v>
      </c>
      <c r="BEE17" s="86">
        <v>2</v>
      </c>
      <c r="BEF17" s="86"/>
      <c r="BEG17" s="86">
        <v>3</v>
      </c>
      <c r="BEH17" s="67"/>
      <c r="BEI17" s="67">
        <v>6.666666666666667</v>
      </c>
      <c r="BEJ17" s="67"/>
      <c r="BEK17" s="86">
        <v>66.666666666666657</v>
      </c>
      <c r="BEP17" s="86">
        <v>3.02</v>
      </c>
      <c r="BEQ17" s="62" t="s">
        <v>494</v>
      </c>
      <c r="BER17" s="86">
        <v>3.02</v>
      </c>
      <c r="BES17" s="86">
        <v>1</v>
      </c>
      <c r="BET17" s="86"/>
      <c r="BEU17" s="86">
        <v>2</v>
      </c>
      <c r="BEV17" s="67"/>
      <c r="BEW17" s="67">
        <v>4.4444444444444446</v>
      </c>
      <c r="BEX17" s="67"/>
      <c r="BEY17" s="86">
        <v>50</v>
      </c>
      <c r="BFD17" s="86">
        <v>4.0199999999999996</v>
      </c>
      <c r="BFE17" s="62" t="s">
        <v>494</v>
      </c>
      <c r="BFF17" s="86">
        <v>4.0199999999999996</v>
      </c>
      <c r="BFG17" s="86">
        <v>1</v>
      </c>
      <c r="BFH17" s="86"/>
      <c r="BFI17" s="86">
        <v>2</v>
      </c>
      <c r="BFJ17" s="67"/>
      <c r="BFK17" s="67">
        <v>4.4444444444444446</v>
      </c>
      <c r="BFL17" s="67"/>
      <c r="BFM17" s="86">
        <v>50</v>
      </c>
      <c r="BFR17" s="86">
        <v>1.02</v>
      </c>
      <c r="BFS17" s="62" t="s">
        <v>494</v>
      </c>
      <c r="BFT17" s="86">
        <v>1.02</v>
      </c>
      <c r="BFU17" s="86">
        <v>2</v>
      </c>
      <c r="BFV17" s="86"/>
      <c r="BFW17" s="86">
        <v>2</v>
      </c>
      <c r="BFX17" s="67"/>
      <c r="BFY17" s="67">
        <v>4.4444444444444446</v>
      </c>
      <c r="BFZ17" s="67"/>
      <c r="BGA17" s="86">
        <v>100</v>
      </c>
      <c r="BGF17" s="86">
        <v>1.02</v>
      </c>
      <c r="BGG17" s="62" t="s">
        <v>494</v>
      </c>
      <c r="BGH17" s="86">
        <v>1.02</v>
      </c>
      <c r="BGI17" s="86">
        <v>2</v>
      </c>
      <c r="BGJ17" s="86"/>
      <c r="BGK17" s="86">
        <v>2</v>
      </c>
      <c r="BGL17" s="67"/>
      <c r="BGM17" s="67">
        <v>4.4444444444444446</v>
      </c>
      <c r="BGN17" s="67"/>
      <c r="BGO17" s="86">
        <v>100</v>
      </c>
      <c r="BGT17" s="86">
        <v>6.02</v>
      </c>
      <c r="BGU17" s="62" t="s">
        <v>494</v>
      </c>
      <c r="BGV17" s="86">
        <v>6.02</v>
      </c>
      <c r="BGW17" s="86">
        <v>1</v>
      </c>
      <c r="BGX17" s="86"/>
      <c r="BGY17" s="86">
        <v>2</v>
      </c>
      <c r="BGZ17" s="67"/>
      <c r="BHA17" s="67">
        <v>4.4444444444444446</v>
      </c>
      <c r="BHB17" s="67"/>
      <c r="BHC17" s="86">
        <v>50</v>
      </c>
      <c r="BHH17" s="86">
        <v>7.02</v>
      </c>
      <c r="BHI17" s="62" t="s">
        <v>494</v>
      </c>
      <c r="BHJ17" s="86">
        <v>7.02</v>
      </c>
      <c r="BHK17" s="86">
        <v>1</v>
      </c>
      <c r="BHL17" s="86"/>
      <c r="BHM17" s="86">
        <v>2</v>
      </c>
      <c r="BHN17" s="67"/>
      <c r="BHO17" s="67">
        <v>4.4444444444444446</v>
      </c>
      <c r="BHP17" s="67"/>
      <c r="BHQ17" s="86">
        <v>50</v>
      </c>
      <c r="BHV17" s="86">
        <v>1.02</v>
      </c>
      <c r="BHW17" s="62" t="s">
        <v>494</v>
      </c>
      <c r="BHX17" s="86">
        <v>1.02</v>
      </c>
      <c r="BHY17" s="86">
        <v>2</v>
      </c>
      <c r="BHZ17" s="86"/>
      <c r="BIA17" s="86">
        <v>2</v>
      </c>
      <c r="BIB17" s="67"/>
      <c r="BIC17" s="67">
        <v>4.4444444444444446</v>
      </c>
      <c r="BID17" s="67"/>
      <c r="BIE17" s="86">
        <v>100</v>
      </c>
      <c r="BIJ17" s="86">
        <v>7.02</v>
      </c>
      <c r="BIK17" s="62" t="s">
        <v>494</v>
      </c>
      <c r="BIL17" s="86">
        <v>7.02</v>
      </c>
      <c r="BIM17" s="86">
        <v>1</v>
      </c>
      <c r="BIN17" s="86"/>
      <c r="BIO17" s="86">
        <v>2</v>
      </c>
      <c r="BIP17" s="67"/>
      <c r="BIQ17" s="67">
        <v>4.4444444444444446</v>
      </c>
      <c r="BIR17" s="67"/>
      <c r="BIS17" s="86">
        <v>50</v>
      </c>
      <c r="BIX17" s="86">
        <v>2.02</v>
      </c>
      <c r="BIY17" s="62" t="s">
        <v>494</v>
      </c>
      <c r="BIZ17" s="86">
        <v>2.02</v>
      </c>
      <c r="BJA17" s="86">
        <v>1</v>
      </c>
      <c r="BJB17" s="86"/>
      <c r="BJC17" s="86">
        <v>2</v>
      </c>
      <c r="BJD17" s="67"/>
      <c r="BJE17" s="67">
        <v>4.4444444444444446</v>
      </c>
      <c r="BJF17" s="67"/>
      <c r="BJG17" s="86">
        <v>50</v>
      </c>
      <c r="BJL17" s="86">
        <v>1.02</v>
      </c>
      <c r="BJM17" s="62" t="s">
        <v>494</v>
      </c>
      <c r="BJN17" s="86">
        <v>1.02</v>
      </c>
      <c r="BJO17" s="86">
        <v>2</v>
      </c>
      <c r="BJP17" s="86"/>
      <c r="BJQ17" s="86">
        <v>2</v>
      </c>
      <c r="BJR17" s="67"/>
      <c r="BJS17" s="67">
        <v>4.4444444444444446</v>
      </c>
      <c r="BJT17" s="67"/>
      <c r="BJU17" s="86">
        <v>100</v>
      </c>
      <c r="BJZ17" s="86">
        <v>9.02</v>
      </c>
      <c r="BKA17" s="62" t="s">
        <v>494</v>
      </c>
      <c r="BKB17" s="86">
        <v>9.02</v>
      </c>
      <c r="BKC17" s="86">
        <v>1</v>
      </c>
      <c r="BKD17" s="86"/>
      <c r="BKE17" s="86">
        <v>2</v>
      </c>
      <c r="BKF17" s="67"/>
      <c r="BKG17" s="67">
        <v>4.4444444444444446</v>
      </c>
      <c r="BKH17" s="67"/>
      <c r="BKI17" s="86">
        <v>50</v>
      </c>
      <c r="BKN17" s="86">
        <v>1.02</v>
      </c>
      <c r="BKO17" s="62" t="s">
        <v>494</v>
      </c>
      <c r="BKP17" s="86">
        <v>1.02</v>
      </c>
      <c r="BKQ17" s="86">
        <v>2</v>
      </c>
      <c r="BKR17" s="86"/>
      <c r="BKS17" s="86">
        <v>2</v>
      </c>
      <c r="BKT17" s="67"/>
      <c r="BKU17" s="67">
        <v>4.4444444444444446</v>
      </c>
      <c r="BKV17" s="67"/>
      <c r="BKW17" s="86">
        <v>100</v>
      </c>
      <c r="BLB17" s="86">
        <v>1.02</v>
      </c>
      <c r="BLC17" s="62" t="s">
        <v>494</v>
      </c>
      <c r="BLD17" s="86">
        <v>1.02</v>
      </c>
      <c r="BLE17" s="86">
        <v>2</v>
      </c>
      <c r="BLF17" s="86"/>
      <c r="BLG17" s="86">
        <v>2</v>
      </c>
      <c r="BLH17" s="67"/>
      <c r="BLI17" s="67">
        <v>4.4444444444444446</v>
      </c>
      <c r="BLJ17" s="67"/>
      <c r="BLK17" s="86">
        <v>100</v>
      </c>
      <c r="BLP17" s="86">
        <v>1.02</v>
      </c>
      <c r="BLQ17" s="62" t="s">
        <v>494</v>
      </c>
      <c r="BLR17" s="86">
        <v>1.02</v>
      </c>
      <c r="BLS17" s="86">
        <v>2</v>
      </c>
      <c r="BLT17" s="86"/>
      <c r="BLU17" s="86">
        <v>2</v>
      </c>
      <c r="BLV17" s="67"/>
      <c r="BLW17" s="67">
        <v>4.4444444444444446</v>
      </c>
      <c r="BLX17" s="67"/>
      <c r="BLY17" s="86">
        <v>100</v>
      </c>
      <c r="BMD17" s="86">
        <v>8.02</v>
      </c>
      <c r="BME17" s="62" t="s">
        <v>494</v>
      </c>
      <c r="BMF17" s="86">
        <v>8.02</v>
      </c>
      <c r="BMG17" s="86">
        <v>1</v>
      </c>
      <c r="BMH17" s="86"/>
      <c r="BMI17" s="86">
        <v>2</v>
      </c>
      <c r="BMJ17" s="67"/>
      <c r="BMK17" s="67">
        <v>4.4444444444444446</v>
      </c>
      <c r="BML17" s="67"/>
      <c r="BMM17" s="86">
        <v>50</v>
      </c>
      <c r="BMR17" s="86">
        <v>8.02</v>
      </c>
      <c r="BMS17" s="62" t="s">
        <v>494</v>
      </c>
      <c r="BMT17" s="86">
        <v>8.02</v>
      </c>
      <c r="BMU17" s="86">
        <v>1</v>
      </c>
      <c r="BMV17" s="86"/>
      <c r="BMW17" s="86">
        <v>2</v>
      </c>
      <c r="BMX17" s="67"/>
      <c r="BMY17" s="67">
        <v>4.4444444444444446</v>
      </c>
      <c r="BMZ17" s="67"/>
      <c r="BNA17" s="86">
        <v>50</v>
      </c>
      <c r="BNF17" s="86">
        <v>8.02</v>
      </c>
      <c r="BNG17" s="62" t="s">
        <v>494</v>
      </c>
      <c r="BNH17" s="86">
        <v>8.02</v>
      </c>
      <c r="BNI17" s="86">
        <v>1</v>
      </c>
      <c r="BNJ17" s="86"/>
      <c r="BNK17" s="86">
        <v>2</v>
      </c>
      <c r="BNL17" s="67"/>
      <c r="BNM17" s="67">
        <v>4.4444444444444446</v>
      </c>
      <c r="BNN17" s="67"/>
      <c r="BNO17" s="86">
        <v>50</v>
      </c>
      <c r="BNT17" s="86">
        <v>13.02</v>
      </c>
      <c r="BNU17" s="62" t="s">
        <v>494</v>
      </c>
      <c r="BNV17" s="86">
        <v>13.02</v>
      </c>
      <c r="BNW17" s="86">
        <v>1</v>
      </c>
      <c r="BNX17" s="86"/>
      <c r="BNY17" s="86">
        <v>2</v>
      </c>
      <c r="BNZ17" s="67"/>
      <c r="BOA17" s="67">
        <v>4.4444444444444446</v>
      </c>
      <c r="BOB17" s="67"/>
      <c r="BOC17" s="86">
        <v>50</v>
      </c>
      <c r="BOH17" s="86">
        <v>1.02</v>
      </c>
      <c r="BOI17" s="62" t="s">
        <v>494</v>
      </c>
      <c r="BOJ17" s="86">
        <v>1.02</v>
      </c>
      <c r="BOK17" s="86">
        <v>2</v>
      </c>
      <c r="BOL17" s="86"/>
      <c r="BOM17" s="86">
        <v>2</v>
      </c>
      <c r="BON17" s="67"/>
      <c r="BOO17" s="67">
        <v>4.4444444444444446</v>
      </c>
      <c r="BOP17" s="67"/>
      <c r="BOQ17" s="86">
        <v>100</v>
      </c>
      <c r="BOV17" s="86">
        <v>11.02</v>
      </c>
      <c r="BOW17" s="62" t="s">
        <v>494</v>
      </c>
      <c r="BOX17" s="86">
        <v>11.02</v>
      </c>
      <c r="BOY17" s="86">
        <v>1</v>
      </c>
      <c r="BOZ17" s="86"/>
      <c r="BPA17" s="86">
        <v>2</v>
      </c>
      <c r="BPB17" s="67"/>
      <c r="BPC17" s="67">
        <v>4.4444444444444446</v>
      </c>
      <c r="BPD17" s="67"/>
      <c r="BPE17" s="86">
        <v>50</v>
      </c>
      <c r="BPJ17" s="86">
        <v>6.02</v>
      </c>
      <c r="BPK17" s="62" t="s">
        <v>494</v>
      </c>
      <c r="BPL17" s="86">
        <v>6.02</v>
      </c>
      <c r="BPM17" s="86">
        <v>1</v>
      </c>
      <c r="BPN17" s="86"/>
      <c r="BPO17" s="86">
        <v>2</v>
      </c>
      <c r="BPP17" s="67"/>
      <c r="BPQ17" s="67">
        <v>4.4444444444444446</v>
      </c>
      <c r="BPR17" s="67"/>
      <c r="BPS17" s="86">
        <v>50</v>
      </c>
      <c r="BPX17" s="86">
        <v>1.02</v>
      </c>
      <c r="BPY17" s="62" t="s">
        <v>494</v>
      </c>
      <c r="BPZ17" s="86">
        <v>1.02</v>
      </c>
      <c r="BQA17" s="86">
        <v>2</v>
      </c>
      <c r="BQB17" s="86"/>
      <c r="BQC17" s="86">
        <v>2</v>
      </c>
      <c r="BQD17" s="67"/>
      <c r="BQE17" s="67">
        <v>4.4444444444444446</v>
      </c>
      <c r="BQF17" s="67"/>
      <c r="BQG17" s="86">
        <v>100</v>
      </c>
      <c r="BQL17" s="86">
        <v>9.02</v>
      </c>
      <c r="BQM17" s="62" t="s">
        <v>494</v>
      </c>
      <c r="BQN17" s="86">
        <v>9.02</v>
      </c>
      <c r="BQO17" s="86">
        <v>1</v>
      </c>
      <c r="BQP17" s="86"/>
      <c r="BQQ17" s="86">
        <v>2</v>
      </c>
      <c r="BQR17" s="67"/>
      <c r="BQS17" s="67">
        <v>4.4444444444444446</v>
      </c>
      <c r="BQT17" s="67"/>
      <c r="BQU17" s="86">
        <v>50</v>
      </c>
      <c r="BQZ17" s="86">
        <v>1.02</v>
      </c>
      <c r="BRA17" s="62" t="s">
        <v>494</v>
      </c>
      <c r="BRB17" s="86">
        <v>1.02</v>
      </c>
      <c r="BRC17" s="86">
        <v>2</v>
      </c>
      <c r="BRD17" s="86"/>
      <c r="BRE17" s="86">
        <v>2</v>
      </c>
      <c r="BRF17" s="67"/>
      <c r="BRG17" s="67">
        <v>4.4444444444444446</v>
      </c>
      <c r="BRH17" s="67"/>
      <c r="BRI17" s="86">
        <v>100</v>
      </c>
      <c r="BRN17" s="86">
        <v>1.02</v>
      </c>
      <c r="BRO17" s="62" t="s">
        <v>494</v>
      </c>
      <c r="BRP17" s="86">
        <v>1.02</v>
      </c>
      <c r="BRQ17" s="86">
        <v>2</v>
      </c>
      <c r="BRR17" s="86"/>
      <c r="BRS17" s="86">
        <v>2</v>
      </c>
      <c r="BRT17" s="67"/>
      <c r="BRU17" s="67">
        <v>4.4444444444444446</v>
      </c>
      <c r="BRV17" s="67"/>
      <c r="BRW17" s="86">
        <v>100</v>
      </c>
      <c r="BSB17" s="86">
        <v>1.02</v>
      </c>
      <c r="BSC17" s="62" t="s">
        <v>494</v>
      </c>
      <c r="BSD17" s="86">
        <v>1.02</v>
      </c>
      <c r="BSE17" s="86">
        <v>2</v>
      </c>
      <c r="BSF17" s="86"/>
      <c r="BSG17" s="86">
        <v>2</v>
      </c>
      <c r="BSH17" s="67"/>
      <c r="BSI17" s="67">
        <v>4.4444444444444446</v>
      </c>
      <c r="BSJ17" s="67"/>
      <c r="BSK17" s="86">
        <v>100</v>
      </c>
      <c r="BSP17" s="86">
        <v>1.02</v>
      </c>
      <c r="BSQ17" s="62" t="s">
        <v>494</v>
      </c>
      <c r="BSR17" s="86">
        <v>1.02</v>
      </c>
      <c r="BSS17" s="86">
        <v>2</v>
      </c>
      <c r="BST17" s="86"/>
      <c r="BSU17" s="86">
        <v>2</v>
      </c>
      <c r="BSV17" s="67"/>
      <c r="BSW17" s="67">
        <v>4.4444444444444446</v>
      </c>
      <c r="BSX17" s="67"/>
      <c r="BSY17" s="86">
        <v>100</v>
      </c>
      <c r="BTD17" s="86">
        <v>5.0199999999999996</v>
      </c>
      <c r="BTE17" s="62" t="s">
        <v>494</v>
      </c>
      <c r="BTF17" s="86">
        <v>5.0199999999999996</v>
      </c>
      <c r="BTG17" s="86">
        <v>1</v>
      </c>
      <c r="BTH17" s="86"/>
      <c r="BTI17" s="86">
        <v>2</v>
      </c>
      <c r="BTJ17" s="67"/>
      <c r="BTK17" s="67">
        <v>4.4444444444444446</v>
      </c>
      <c r="BTL17" s="67"/>
      <c r="BTM17" s="86">
        <v>50</v>
      </c>
      <c r="BTR17" s="86">
        <v>1.02</v>
      </c>
      <c r="BTS17" s="62" t="s">
        <v>494</v>
      </c>
      <c r="BTT17" s="86">
        <v>1.02</v>
      </c>
      <c r="BTU17" s="86">
        <v>3</v>
      </c>
      <c r="BTV17" s="86"/>
      <c r="BTW17" s="86">
        <v>3</v>
      </c>
      <c r="BTX17" s="67"/>
      <c r="BTY17" s="67">
        <v>5.5555555555555554</v>
      </c>
      <c r="BTZ17" s="67"/>
      <c r="BUA17" s="86">
        <v>100</v>
      </c>
      <c r="BUF17" s="86">
        <v>1.02</v>
      </c>
      <c r="BUG17" s="62" t="s">
        <v>494</v>
      </c>
      <c r="BUH17" s="86">
        <v>1.02</v>
      </c>
      <c r="BUI17" s="86">
        <v>3</v>
      </c>
      <c r="BUJ17" s="86"/>
      <c r="BUK17" s="86">
        <v>3</v>
      </c>
      <c r="BUL17" s="67"/>
      <c r="BUM17" s="67">
        <v>5.5555555555555554</v>
      </c>
      <c r="BUN17" s="67"/>
      <c r="BUO17" s="86">
        <v>100</v>
      </c>
      <c r="BUT17" s="86">
        <v>6.02</v>
      </c>
      <c r="BUU17" s="62" t="s">
        <v>494</v>
      </c>
      <c r="BUV17" s="86">
        <v>6.02</v>
      </c>
      <c r="BUW17" s="86">
        <v>2</v>
      </c>
      <c r="BUX17" s="86"/>
      <c r="BUY17" s="86">
        <v>3</v>
      </c>
      <c r="BUZ17" s="67"/>
      <c r="BVA17" s="67">
        <v>5.5555555555555554</v>
      </c>
      <c r="BVB17" s="67"/>
      <c r="BVC17" s="86">
        <v>66.666666666666657</v>
      </c>
      <c r="BVH17" s="86">
        <v>1.02</v>
      </c>
      <c r="BVI17" s="62" t="s">
        <v>494</v>
      </c>
      <c r="BVJ17" s="86">
        <v>1.02</v>
      </c>
      <c r="BVK17" s="86">
        <v>3</v>
      </c>
      <c r="BVL17" s="86"/>
      <c r="BVM17" s="86">
        <v>3</v>
      </c>
      <c r="BVN17" s="67"/>
      <c r="BVO17" s="67">
        <v>5.5555555555555554</v>
      </c>
      <c r="BVP17" s="67"/>
      <c r="BVQ17" s="86">
        <v>100</v>
      </c>
      <c r="BVV17" s="86">
        <v>7.02</v>
      </c>
      <c r="BVW17" s="62" t="s">
        <v>494</v>
      </c>
      <c r="BVX17" s="86">
        <v>7.02</v>
      </c>
      <c r="BVY17" s="86">
        <v>2</v>
      </c>
      <c r="BVZ17" s="86"/>
      <c r="BWA17" s="86">
        <v>3</v>
      </c>
      <c r="BWB17" s="67"/>
      <c r="BWC17" s="67">
        <v>5.5555555555555554</v>
      </c>
      <c r="BWD17" s="67"/>
      <c r="BWE17" s="86">
        <v>66.666666666666657</v>
      </c>
      <c r="BWJ17" s="86">
        <v>6.02</v>
      </c>
      <c r="BWK17" s="62" t="s">
        <v>494</v>
      </c>
      <c r="BWL17" s="86">
        <v>6.02</v>
      </c>
      <c r="BWM17" s="86">
        <v>2</v>
      </c>
      <c r="BWN17" s="86"/>
      <c r="BWO17" s="86">
        <v>3</v>
      </c>
      <c r="BWP17" s="67"/>
      <c r="BWQ17" s="67">
        <v>5.5555555555555554</v>
      </c>
      <c r="BWR17" s="67"/>
      <c r="BWS17" s="86">
        <v>66.666666666666657</v>
      </c>
      <c r="BWX17" s="86">
        <v>7.02</v>
      </c>
      <c r="BWY17" s="62" t="s">
        <v>494</v>
      </c>
      <c r="BWZ17" s="86">
        <v>7.02</v>
      </c>
      <c r="BXA17" s="86">
        <v>1</v>
      </c>
      <c r="BXB17" s="86"/>
      <c r="BXC17" s="86">
        <v>3</v>
      </c>
      <c r="BXD17" s="67"/>
      <c r="BXE17" s="67">
        <v>5.5555555555555554</v>
      </c>
      <c r="BXF17" s="67"/>
      <c r="BXG17" s="86">
        <v>33.333333333333329</v>
      </c>
      <c r="BXL17" s="86">
        <v>1.02</v>
      </c>
      <c r="BXM17" s="62" t="s">
        <v>494</v>
      </c>
      <c r="BXN17" s="86">
        <v>1.02</v>
      </c>
      <c r="BXO17" s="86">
        <v>3</v>
      </c>
      <c r="BXP17" s="86"/>
      <c r="BXQ17" s="86">
        <v>3</v>
      </c>
      <c r="BXR17" s="67"/>
      <c r="BXS17" s="67">
        <v>5.5555555555555554</v>
      </c>
      <c r="BXT17" s="67"/>
      <c r="BXU17" s="86">
        <v>100</v>
      </c>
      <c r="BXZ17" s="86">
        <v>9.02</v>
      </c>
      <c r="BYA17" s="62" t="s">
        <v>494</v>
      </c>
      <c r="BYB17" s="86">
        <v>9.02</v>
      </c>
      <c r="BYC17" s="86">
        <v>2</v>
      </c>
      <c r="BYD17" s="86"/>
      <c r="BYE17" s="86">
        <v>3</v>
      </c>
      <c r="BYF17" s="67"/>
      <c r="BYG17" s="67">
        <v>5.5555555555555554</v>
      </c>
      <c r="BYH17" s="67"/>
      <c r="BYI17" s="86">
        <v>66.666666666666657</v>
      </c>
      <c r="BYN17" s="86">
        <v>1.02</v>
      </c>
      <c r="BYO17" s="62" t="s">
        <v>494</v>
      </c>
      <c r="BYP17" s="86">
        <v>1.02</v>
      </c>
      <c r="BYQ17" s="86">
        <v>3</v>
      </c>
      <c r="BYR17" s="86"/>
      <c r="BYS17" s="86">
        <v>3</v>
      </c>
      <c r="BYT17" s="67"/>
      <c r="BYU17" s="67">
        <v>5.5555555555555554</v>
      </c>
      <c r="BYV17" s="67"/>
      <c r="BYW17" s="86">
        <v>100</v>
      </c>
      <c r="BZB17" s="86">
        <v>1.02</v>
      </c>
      <c r="BZC17" s="62" t="s">
        <v>494</v>
      </c>
      <c r="BZD17" s="86">
        <v>1.02</v>
      </c>
      <c r="BZE17" s="86">
        <v>3</v>
      </c>
      <c r="BZF17" s="86"/>
      <c r="BZG17" s="86">
        <v>3</v>
      </c>
      <c r="BZH17" s="67"/>
      <c r="BZI17" s="67">
        <v>5.5555555555555554</v>
      </c>
      <c r="BZJ17" s="67"/>
      <c r="BZK17" s="86">
        <v>100</v>
      </c>
      <c r="BZP17" s="86">
        <v>1.02</v>
      </c>
      <c r="BZQ17" s="62" t="s">
        <v>494</v>
      </c>
      <c r="BZR17" s="86">
        <v>1.02</v>
      </c>
      <c r="BZS17" s="86">
        <v>3</v>
      </c>
      <c r="BZT17" s="86"/>
      <c r="BZU17" s="86">
        <v>3</v>
      </c>
      <c r="BZV17" s="67"/>
      <c r="BZW17" s="67">
        <v>5.5555555555555554</v>
      </c>
      <c r="BZX17" s="67"/>
      <c r="BZY17" s="86">
        <v>100</v>
      </c>
      <c r="CAD17" s="86">
        <v>1.02</v>
      </c>
      <c r="CAE17" s="62" t="s">
        <v>494</v>
      </c>
      <c r="CAF17" s="86">
        <v>1.02</v>
      </c>
      <c r="CAG17" s="86">
        <v>3</v>
      </c>
      <c r="CAH17" s="86"/>
      <c r="CAI17" s="86">
        <v>3</v>
      </c>
      <c r="CAJ17" s="67"/>
      <c r="CAK17" s="67">
        <v>5.5555555555555554</v>
      </c>
      <c r="CAL17" s="67"/>
      <c r="CAM17" s="86">
        <v>100</v>
      </c>
      <c r="CAR17" s="86">
        <v>8.02</v>
      </c>
      <c r="CAS17" s="62" t="s">
        <v>494</v>
      </c>
      <c r="CAT17" s="86">
        <v>8.02</v>
      </c>
      <c r="CAU17" s="86">
        <v>2</v>
      </c>
      <c r="CAV17" s="86"/>
      <c r="CAW17" s="86">
        <v>3</v>
      </c>
      <c r="CAX17" s="67"/>
      <c r="CAY17" s="67">
        <v>5.5555555555555554</v>
      </c>
      <c r="CAZ17" s="67"/>
      <c r="CBA17" s="86">
        <v>66.666666666666657</v>
      </c>
      <c r="CBF17" s="86">
        <v>6.02</v>
      </c>
      <c r="CBG17" s="62" t="s">
        <v>494</v>
      </c>
      <c r="CBH17" s="86">
        <v>6.02</v>
      </c>
      <c r="CBI17" s="86">
        <v>2</v>
      </c>
      <c r="CBJ17" s="86"/>
      <c r="CBK17" s="86">
        <v>3</v>
      </c>
      <c r="CBL17" s="67"/>
      <c r="CBM17" s="67">
        <v>5.5555555555555554</v>
      </c>
      <c r="CBN17" s="67"/>
      <c r="CBO17" s="86">
        <v>66.666666666666657</v>
      </c>
      <c r="CBT17" s="86">
        <v>11.02</v>
      </c>
      <c r="CBU17" s="62" t="s">
        <v>494</v>
      </c>
      <c r="CBV17" s="86">
        <v>11.02</v>
      </c>
      <c r="CBW17" s="86">
        <v>2</v>
      </c>
      <c r="CBX17" s="86"/>
      <c r="CBY17" s="86">
        <v>3</v>
      </c>
      <c r="CBZ17" s="67"/>
      <c r="CCA17" s="67">
        <v>5.5555555555555554</v>
      </c>
      <c r="CCB17" s="67"/>
      <c r="CCC17" s="86">
        <v>66.666666666666657</v>
      </c>
      <c r="CCH17" s="86">
        <v>12.02</v>
      </c>
      <c r="CCI17" s="62" t="s">
        <v>494</v>
      </c>
      <c r="CCJ17" s="86">
        <v>12.02</v>
      </c>
      <c r="CCK17" s="86">
        <v>1</v>
      </c>
      <c r="CCL17" s="86"/>
      <c r="CCM17" s="86">
        <v>3</v>
      </c>
      <c r="CCN17" s="67"/>
      <c r="CCO17" s="67">
        <v>5.5555555555555554</v>
      </c>
      <c r="CCP17" s="67"/>
      <c r="CCQ17" s="86">
        <v>33.333333333333329</v>
      </c>
      <c r="CCV17" s="86">
        <v>1.02</v>
      </c>
      <c r="CCW17" s="62" t="s">
        <v>494</v>
      </c>
      <c r="CCX17" s="86">
        <v>1.02</v>
      </c>
      <c r="CCY17" s="86">
        <v>3</v>
      </c>
      <c r="CCZ17" s="86"/>
      <c r="CDA17" s="86">
        <v>3</v>
      </c>
      <c r="CDB17" s="67"/>
      <c r="CDC17" s="67">
        <v>5.5555555555555554</v>
      </c>
      <c r="CDD17" s="67"/>
      <c r="CDE17" s="86">
        <v>100</v>
      </c>
      <c r="CDJ17" s="86">
        <v>1.02</v>
      </c>
      <c r="CDK17" s="62" t="s">
        <v>494</v>
      </c>
      <c r="CDL17" s="86">
        <v>1.02</v>
      </c>
      <c r="CDM17" s="86">
        <v>3</v>
      </c>
      <c r="CDN17" s="86"/>
      <c r="CDO17" s="86">
        <v>3</v>
      </c>
      <c r="CDP17" s="67"/>
      <c r="CDQ17" s="67">
        <v>5.5555555555555554</v>
      </c>
      <c r="CDR17" s="67"/>
      <c r="CDS17" s="86">
        <v>100</v>
      </c>
      <c r="CDX17" s="86">
        <v>1.02</v>
      </c>
      <c r="CDY17" s="62" t="s">
        <v>494</v>
      </c>
      <c r="CDZ17" s="86">
        <v>1.02</v>
      </c>
      <c r="CEA17" s="86">
        <v>3</v>
      </c>
      <c r="CEB17" s="86"/>
      <c r="CEC17" s="86">
        <v>3</v>
      </c>
      <c r="CED17" s="67"/>
      <c r="CEE17" s="67">
        <v>5.5555555555555554</v>
      </c>
      <c r="CEF17" s="67"/>
      <c r="CEG17" s="86">
        <v>100</v>
      </c>
      <c r="CEL17" s="86">
        <v>1.02</v>
      </c>
      <c r="CEM17" s="62" t="s">
        <v>494</v>
      </c>
      <c r="CEN17" s="86">
        <v>1.02</v>
      </c>
      <c r="CEO17" s="86">
        <v>3</v>
      </c>
      <c r="CEP17" s="86"/>
      <c r="CEQ17" s="86">
        <v>3</v>
      </c>
      <c r="CER17" s="67"/>
      <c r="CES17" s="67">
        <v>5.5555555555555554</v>
      </c>
      <c r="CET17" s="67"/>
      <c r="CEU17" s="86">
        <v>100</v>
      </c>
      <c r="CEZ17" s="86">
        <v>1.02</v>
      </c>
      <c r="CFA17" s="62" t="s">
        <v>494</v>
      </c>
      <c r="CFB17" s="86">
        <v>1.02</v>
      </c>
      <c r="CFC17" s="86">
        <v>3</v>
      </c>
      <c r="CFD17" s="86"/>
      <c r="CFE17" s="86">
        <v>3</v>
      </c>
      <c r="CFF17" s="67"/>
      <c r="CFG17" s="67">
        <v>5.5555555555555554</v>
      </c>
      <c r="CFH17" s="67"/>
      <c r="CFI17" s="86">
        <v>100</v>
      </c>
      <c r="CFN17" s="86">
        <v>1.02</v>
      </c>
      <c r="CFO17" s="62" t="s">
        <v>494</v>
      </c>
      <c r="CFP17" s="86">
        <v>1.02</v>
      </c>
      <c r="CFQ17" s="86">
        <v>3</v>
      </c>
      <c r="CFR17" s="86"/>
      <c r="CFS17" s="86">
        <v>3</v>
      </c>
      <c r="CFT17" s="67"/>
      <c r="CFU17" s="67">
        <v>5.5555555555555554</v>
      </c>
      <c r="CFV17" s="67"/>
      <c r="CFW17" s="86">
        <v>100</v>
      </c>
      <c r="CGB17" s="86">
        <v>9.02</v>
      </c>
      <c r="CGC17" s="62" t="s">
        <v>494</v>
      </c>
      <c r="CGD17" s="86">
        <v>9.02</v>
      </c>
      <c r="CGE17" s="86">
        <v>2</v>
      </c>
      <c r="CGF17" s="86"/>
      <c r="CGG17" s="86">
        <v>3</v>
      </c>
      <c r="CGH17" s="67"/>
      <c r="CGI17" s="67">
        <v>6.666666666666667</v>
      </c>
      <c r="CGJ17" s="67"/>
      <c r="CGK17" s="86">
        <v>66.666666666666657</v>
      </c>
      <c r="CGP17" s="86">
        <v>1.02</v>
      </c>
      <c r="CGQ17" s="62" t="s">
        <v>494</v>
      </c>
      <c r="CGR17" s="86">
        <v>1.02</v>
      </c>
      <c r="CGS17" s="86">
        <v>3</v>
      </c>
      <c r="CGT17" s="86"/>
      <c r="CGU17" s="86">
        <v>3</v>
      </c>
      <c r="CGV17" s="67"/>
      <c r="CGW17" s="67">
        <v>6.666666666666667</v>
      </c>
      <c r="CGX17" s="67"/>
      <c r="CGY17" s="86">
        <v>100</v>
      </c>
      <c r="CHD17" s="86">
        <v>1.02</v>
      </c>
      <c r="CHE17" s="62" t="s">
        <v>494</v>
      </c>
      <c r="CHF17" s="86">
        <v>1.02</v>
      </c>
      <c r="CHG17" s="86">
        <v>3</v>
      </c>
      <c r="CHH17" s="86"/>
      <c r="CHI17" s="86">
        <v>3</v>
      </c>
      <c r="CHJ17" s="67"/>
      <c r="CHK17" s="67">
        <v>6.666666666666667</v>
      </c>
      <c r="CHL17" s="67"/>
      <c r="CHM17" s="86">
        <v>100</v>
      </c>
      <c r="CHR17" s="86">
        <v>5.0199999999999996</v>
      </c>
      <c r="CHS17" s="62" t="s">
        <v>494</v>
      </c>
      <c r="CHT17" s="86">
        <v>5.0199999999999996</v>
      </c>
      <c r="CHU17" s="86">
        <v>2</v>
      </c>
      <c r="CHV17" s="86"/>
      <c r="CHW17" s="86">
        <v>3</v>
      </c>
      <c r="CHX17" s="67"/>
      <c r="CHY17" s="67">
        <v>6.666666666666667</v>
      </c>
      <c r="CHZ17" s="67"/>
      <c r="CIA17" s="86">
        <v>66.666666666666657</v>
      </c>
      <c r="CIF17" s="86">
        <v>4.0199999999999996</v>
      </c>
      <c r="CIG17" s="62" t="s">
        <v>494</v>
      </c>
      <c r="CIH17" s="86">
        <v>4.0199999999999996</v>
      </c>
      <c r="CII17" s="86">
        <v>2</v>
      </c>
      <c r="CIJ17" s="86"/>
      <c r="CIK17" s="86">
        <v>3</v>
      </c>
      <c r="CIL17" s="67"/>
      <c r="CIM17" s="67">
        <v>6.666666666666667</v>
      </c>
      <c r="CIN17" s="67"/>
      <c r="CIO17" s="86">
        <v>66.666666666666657</v>
      </c>
      <c r="CIT17" s="86">
        <v>1.02</v>
      </c>
      <c r="CIU17" s="62" t="s">
        <v>494</v>
      </c>
      <c r="CIV17" s="86">
        <v>1.02</v>
      </c>
      <c r="CIW17" s="86">
        <v>3</v>
      </c>
      <c r="CIX17" s="86"/>
      <c r="CIY17" s="86">
        <v>3</v>
      </c>
      <c r="CIZ17" s="67"/>
      <c r="CJA17" s="67">
        <v>6.666666666666667</v>
      </c>
      <c r="CJB17" s="67"/>
      <c r="CJC17" s="86">
        <v>100</v>
      </c>
      <c r="CJH17" s="86">
        <v>1.02</v>
      </c>
      <c r="CJI17" s="62" t="s">
        <v>494</v>
      </c>
      <c r="CJJ17" s="86">
        <v>1.02</v>
      </c>
      <c r="CJK17" s="86">
        <v>3</v>
      </c>
      <c r="CJL17" s="86"/>
      <c r="CJM17" s="86">
        <v>3</v>
      </c>
      <c r="CJN17" s="67"/>
      <c r="CJO17" s="67">
        <v>6.666666666666667</v>
      </c>
      <c r="CJP17" s="67"/>
      <c r="CJQ17" s="86">
        <v>100</v>
      </c>
      <c r="CJV17" s="86">
        <v>1.02</v>
      </c>
      <c r="CJW17" s="62" t="s">
        <v>494</v>
      </c>
      <c r="CJX17" s="86">
        <v>1.02</v>
      </c>
      <c r="CJY17" s="86">
        <v>3</v>
      </c>
      <c r="CJZ17" s="86"/>
      <c r="CKA17" s="86">
        <v>3</v>
      </c>
      <c r="CKB17" s="67"/>
      <c r="CKC17" s="67">
        <v>6.666666666666667</v>
      </c>
      <c r="CKD17" s="67"/>
      <c r="CKE17" s="86">
        <v>100</v>
      </c>
      <c r="CKJ17" s="86">
        <v>1.02</v>
      </c>
      <c r="CKK17" s="62" t="s">
        <v>494</v>
      </c>
      <c r="CKL17" s="86">
        <v>1.02</v>
      </c>
      <c r="CKM17" s="86">
        <v>3</v>
      </c>
      <c r="CKN17" s="86"/>
      <c r="CKO17" s="86">
        <v>3</v>
      </c>
      <c r="CKP17" s="67"/>
      <c r="CKQ17" s="67">
        <v>6.666666666666667</v>
      </c>
      <c r="CKR17" s="67"/>
      <c r="CKS17" s="86">
        <v>100</v>
      </c>
      <c r="CKX17" s="86">
        <v>1.02</v>
      </c>
      <c r="CKY17" s="62" t="s">
        <v>494</v>
      </c>
      <c r="CKZ17" s="86">
        <v>1.02</v>
      </c>
      <c r="CLA17" s="86">
        <v>3</v>
      </c>
      <c r="CLB17" s="86"/>
      <c r="CLC17" s="86">
        <v>3</v>
      </c>
      <c r="CLD17" s="67"/>
      <c r="CLE17" s="67">
        <v>6.666666666666667</v>
      </c>
      <c r="CLF17" s="67"/>
      <c r="CLG17" s="86">
        <v>100</v>
      </c>
      <c r="CLL17" s="86">
        <v>1.02</v>
      </c>
      <c r="CLM17" s="62" t="s">
        <v>494</v>
      </c>
      <c r="CLN17" s="86">
        <v>1.02</v>
      </c>
      <c r="CLO17" s="86">
        <v>3</v>
      </c>
      <c r="CLP17" s="86"/>
      <c r="CLQ17" s="86">
        <v>3</v>
      </c>
      <c r="CLR17" s="67"/>
      <c r="CLS17" s="67">
        <v>6.666666666666667</v>
      </c>
      <c r="CLT17" s="67"/>
      <c r="CLU17" s="86">
        <v>100</v>
      </c>
      <c r="CLZ17" s="86">
        <v>1.02</v>
      </c>
      <c r="CMA17" s="62" t="s">
        <v>494</v>
      </c>
      <c r="CMB17" s="86">
        <v>1.02</v>
      </c>
      <c r="CMC17" s="86">
        <v>3</v>
      </c>
      <c r="CMD17" s="86"/>
      <c r="CME17" s="86">
        <v>3</v>
      </c>
      <c r="CMF17" s="67"/>
      <c r="CMG17" s="67">
        <v>6.666666666666667</v>
      </c>
      <c r="CMH17" s="67"/>
      <c r="CMI17" s="86">
        <v>100</v>
      </c>
      <c r="CMN17" s="86">
        <v>1.02</v>
      </c>
      <c r="CMO17" s="62" t="s">
        <v>494</v>
      </c>
      <c r="CMP17" s="86">
        <v>1.02</v>
      </c>
      <c r="CMQ17" s="86">
        <v>3</v>
      </c>
      <c r="CMR17" s="86"/>
      <c r="CMS17" s="86">
        <v>3</v>
      </c>
      <c r="CMT17" s="67"/>
      <c r="CMU17" s="67">
        <v>6.666666666666667</v>
      </c>
      <c r="CMV17" s="67"/>
      <c r="CMW17" s="86">
        <v>100</v>
      </c>
      <c r="CNB17" s="86">
        <v>13.02</v>
      </c>
      <c r="CNC17" s="62" t="s">
        <v>494</v>
      </c>
      <c r="CND17" s="86">
        <v>13.02</v>
      </c>
      <c r="CNE17" s="86">
        <v>1</v>
      </c>
      <c r="CNF17" s="86"/>
      <c r="CNG17" s="86">
        <v>3</v>
      </c>
      <c r="CNH17" s="67"/>
      <c r="CNI17" s="67">
        <v>6.666666666666667</v>
      </c>
      <c r="CNJ17" s="67"/>
      <c r="CNK17" s="86">
        <v>33.333333333333329</v>
      </c>
      <c r="CNP17" s="86">
        <v>10.02</v>
      </c>
      <c r="CNQ17" s="62" t="s">
        <v>494</v>
      </c>
      <c r="CNR17" s="86">
        <v>10.02</v>
      </c>
      <c r="CNS17" s="86">
        <v>2</v>
      </c>
      <c r="CNT17" s="86"/>
      <c r="CNU17" s="86">
        <v>3</v>
      </c>
      <c r="CNV17" s="67"/>
      <c r="CNW17" s="67">
        <v>6.666666666666667</v>
      </c>
      <c r="CNX17" s="67"/>
      <c r="CNY17" s="86">
        <v>66.666666666666657</v>
      </c>
      <c r="COD17" s="86">
        <v>1.02</v>
      </c>
      <c r="COE17" s="62" t="s">
        <v>494</v>
      </c>
      <c r="COF17" s="86">
        <v>1.02</v>
      </c>
      <c r="COG17" s="86">
        <v>3</v>
      </c>
      <c r="COH17" s="86"/>
      <c r="COI17" s="86">
        <v>3</v>
      </c>
      <c r="COJ17" s="67"/>
      <c r="COK17" s="67">
        <v>6.666666666666667</v>
      </c>
      <c r="COL17" s="67"/>
      <c r="COM17" s="86">
        <v>100</v>
      </c>
      <c r="COR17" s="86">
        <v>8.02</v>
      </c>
      <c r="COS17" s="62" t="s">
        <v>494</v>
      </c>
      <c r="COT17" s="86">
        <v>8.02</v>
      </c>
      <c r="COU17" s="86">
        <v>2</v>
      </c>
      <c r="COV17" s="86"/>
      <c r="COW17" s="86">
        <v>3</v>
      </c>
      <c r="COX17" s="67"/>
      <c r="COY17" s="67">
        <v>6.666666666666667</v>
      </c>
      <c r="COZ17" s="67"/>
      <c r="CPA17" s="86">
        <v>66.666666666666657</v>
      </c>
      <c r="CPF17" s="86">
        <v>1.02</v>
      </c>
      <c r="CPG17" s="62" t="s">
        <v>494</v>
      </c>
      <c r="CPH17" s="86">
        <v>1.02</v>
      </c>
      <c r="CPI17" s="86">
        <v>3</v>
      </c>
      <c r="CPJ17" s="86"/>
      <c r="CPK17" s="86">
        <v>3</v>
      </c>
      <c r="CPL17" s="67"/>
      <c r="CPM17" s="67">
        <v>6.666666666666667</v>
      </c>
      <c r="CPN17" s="67"/>
      <c r="CPO17" s="86">
        <v>100</v>
      </c>
      <c r="CPT17" s="86">
        <v>1.02</v>
      </c>
      <c r="CPU17" s="62" t="s">
        <v>494</v>
      </c>
      <c r="CPV17" s="86">
        <v>1.02</v>
      </c>
      <c r="CPW17" s="86">
        <v>3</v>
      </c>
      <c r="CPX17" s="86"/>
      <c r="CPY17" s="86">
        <v>3</v>
      </c>
      <c r="CPZ17" s="67"/>
      <c r="CQA17" s="67">
        <v>6.666666666666667</v>
      </c>
      <c r="CQB17" s="67"/>
      <c r="CQC17" s="86">
        <v>100</v>
      </c>
      <c r="CQH17" s="86">
        <v>1.02</v>
      </c>
      <c r="CQI17" s="62" t="s">
        <v>494</v>
      </c>
      <c r="CQJ17" s="86">
        <v>1.02</v>
      </c>
      <c r="CQK17" s="86">
        <v>3</v>
      </c>
      <c r="CQL17" s="86"/>
      <c r="CQM17" s="86">
        <v>3</v>
      </c>
      <c r="CQN17" s="67"/>
      <c r="CQO17" s="67">
        <v>6.666666666666667</v>
      </c>
      <c r="CQP17" s="67"/>
      <c r="CQQ17" s="86">
        <v>100</v>
      </c>
      <c r="CQV17" s="86">
        <v>1.02</v>
      </c>
      <c r="CQW17" s="62" t="s">
        <v>494</v>
      </c>
      <c r="CQX17" s="86">
        <v>1.02</v>
      </c>
      <c r="CQY17" s="86">
        <v>3</v>
      </c>
      <c r="CQZ17" s="86"/>
      <c r="CRA17" s="86">
        <v>3</v>
      </c>
      <c r="CRB17" s="67"/>
      <c r="CRC17" s="67">
        <v>6.666666666666667</v>
      </c>
      <c r="CRD17" s="67"/>
      <c r="CRE17" s="86">
        <v>100</v>
      </c>
      <c r="CRJ17" s="86">
        <v>1.02</v>
      </c>
      <c r="CRK17" s="62" t="s">
        <v>494</v>
      </c>
      <c r="CRL17" s="86">
        <v>1.02</v>
      </c>
      <c r="CRM17" s="86">
        <v>3</v>
      </c>
      <c r="CRN17" s="86"/>
      <c r="CRO17" s="86">
        <v>3</v>
      </c>
      <c r="CRP17" s="67"/>
      <c r="CRQ17" s="67">
        <v>6.666666666666667</v>
      </c>
      <c r="CRR17" s="67"/>
      <c r="CRS17" s="86">
        <v>100</v>
      </c>
      <c r="CRX17" s="86">
        <v>1.02</v>
      </c>
      <c r="CRY17" s="62" t="s">
        <v>494</v>
      </c>
      <c r="CRZ17" s="86">
        <v>1.02</v>
      </c>
      <c r="CSA17" s="86">
        <v>3</v>
      </c>
      <c r="CSB17" s="86"/>
      <c r="CSC17" s="86">
        <v>3</v>
      </c>
      <c r="CSD17" s="67"/>
      <c r="CSE17" s="67">
        <v>6.666666666666667</v>
      </c>
      <c r="CSF17" s="67"/>
      <c r="CSG17" s="86">
        <v>100</v>
      </c>
      <c r="CSL17" s="86">
        <v>1.02</v>
      </c>
      <c r="CSM17" s="62" t="s">
        <v>494</v>
      </c>
      <c r="CSN17" s="86">
        <v>1.02</v>
      </c>
      <c r="CSO17" s="86">
        <v>3</v>
      </c>
      <c r="CSP17" s="86"/>
      <c r="CSQ17" s="86">
        <v>3</v>
      </c>
      <c r="CSR17" s="67"/>
      <c r="CSS17" s="67">
        <v>6.666666666666667</v>
      </c>
      <c r="CST17" s="67"/>
      <c r="CSU17" s="86">
        <v>100</v>
      </c>
      <c r="CSZ17" s="86">
        <v>3.02</v>
      </c>
      <c r="CTA17" s="62" t="s">
        <v>494</v>
      </c>
      <c r="CTB17" s="86">
        <v>3.02</v>
      </c>
      <c r="CTC17" s="86">
        <v>2</v>
      </c>
      <c r="CTD17" s="86"/>
      <c r="CTE17" s="86">
        <v>3</v>
      </c>
      <c r="CTF17" s="67"/>
      <c r="CTG17" s="67">
        <v>6.666666666666667</v>
      </c>
      <c r="CTH17" s="67"/>
      <c r="CTI17" s="86">
        <v>66.666666666666657</v>
      </c>
      <c r="CTN17" s="86">
        <v>1.02</v>
      </c>
      <c r="CTO17" s="62" t="s">
        <v>494</v>
      </c>
      <c r="CTP17" s="86">
        <v>1.02</v>
      </c>
      <c r="CTQ17" s="86">
        <v>3</v>
      </c>
      <c r="CTR17" s="86"/>
      <c r="CTS17" s="86">
        <v>3</v>
      </c>
      <c r="CTT17" s="67"/>
      <c r="CTU17" s="67">
        <v>6.666666666666667</v>
      </c>
      <c r="CTV17" s="67"/>
      <c r="CTW17" s="86">
        <v>100</v>
      </c>
      <c r="CUB17" s="86">
        <v>1.02</v>
      </c>
      <c r="CUC17" s="62" t="s">
        <v>494</v>
      </c>
      <c r="CUD17" s="86">
        <v>1.02</v>
      </c>
      <c r="CUE17" s="86">
        <v>3</v>
      </c>
      <c r="CUF17" s="86"/>
      <c r="CUG17" s="86">
        <v>3</v>
      </c>
      <c r="CUH17" s="67"/>
      <c r="CUI17" s="67">
        <v>6.666666666666667</v>
      </c>
      <c r="CUJ17" s="67"/>
      <c r="CUK17" s="86">
        <v>100</v>
      </c>
      <c r="CUP17" s="86">
        <v>8.02</v>
      </c>
      <c r="CUQ17" s="62" t="s">
        <v>494</v>
      </c>
      <c r="CUR17" s="86">
        <v>8.02</v>
      </c>
      <c r="CUS17" s="86">
        <v>0</v>
      </c>
      <c r="CUT17" s="86"/>
      <c r="CUU17" s="86">
        <v>3</v>
      </c>
      <c r="CUV17" s="67"/>
      <c r="CUW17" s="67">
        <v>6.666666666666667</v>
      </c>
      <c r="CUX17" s="67"/>
      <c r="CUY17" s="86">
        <v>0</v>
      </c>
      <c r="CVD17" s="86">
        <v>6.02</v>
      </c>
      <c r="CVE17" s="62" t="s">
        <v>494</v>
      </c>
      <c r="CVF17" s="86">
        <v>6.02</v>
      </c>
      <c r="CVG17" s="86">
        <v>2</v>
      </c>
      <c r="CVH17" s="86"/>
      <c r="CVI17" s="86">
        <v>3</v>
      </c>
      <c r="CVJ17" s="67"/>
      <c r="CVK17" s="67">
        <v>6.666666666666667</v>
      </c>
      <c r="CVL17" s="67"/>
      <c r="CVM17" s="86">
        <v>66.666666666666657</v>
      </c>
      <c r="CVR17" s="86">
        <v>1.02</v>
      </c>
      <c r="CVS17" s="62" t="s">
        <v>494</v>
      </c>
      <c r="CVT17" s="86">
        <v>1.02</v>
      </c>
      <c r="CVU17" s="86">
        <v>3</v>
      </c>
      <c r="CVV17" s="86"/>
      <c r="CVW17" s="86">
        <v>3</v>
      </c>
      <c r="CVX17" s="67"/>
      <c r="CVY17" s="67">
        <v>6.666666666666667</v>
      </c>
      <c r="CVZ17" s="67"/>
      <c r="CWA17" s="86">
        <v>100</v>
      </c>
      <c r="CWF17" s="86">
        <v>5.0199999999999996</v>
      </c>
      <c r="CWG17" s="62" t="s">
        <v>494</v>
      </c>
      <c r="CWH17" s="86">
        <v>5.0199999999999996</v>
      </c>
      <c r="CWI17" s="86">
        <v>2</v>
      </c>
      <c r="CWJ17" s="86"/>
      <c r="CWK17" s="86">
        <v>3</v>
      </c>
      <c r="CWL17" s="67"/>
      <c r="CWM17" s="67">
        <v>6.666666666666667</v>
      </c>
      <c r="CWN17" s="67"/>
      <c r="CWO17" s="86">
        <v>66.666666666666657</v>
      </c>
      <c r="CWT17" s="86">
        <v>1.02</v>
      </c>
      <c r="CWU17" s="62" t="s">
        <v>494</v>
      </c>
      <c r="CWV17" s="86">
        <v>1.02</v>
      </c>
      <c r="CWW17" s="86">
        <v>3</v>
      </c>
      <c r="CWX17" s="86"/>
      <c r="CWY17" s="86">
        <v>3</v>
      </c>
      <c r="CWZ17" s="67"/>
      <c r="CXA17" s="67">
        <v>6.666666666666667</v>
      </c>
      <c r="CXB17" s="67"/>
      <c r="CXC17" s="86">
        <v>100</v>
      </c>
      <c r="CXH17" s="86">
        <v>1.02</v>
      </c>
      <c r="CXI17" s="62" t="s">
        <v>494</v>
      </c>
      <c r="CXJ17" s="86">
        <v>1.02</v>
      </c>
      <c r="CXK17" s="86">
        <v>3</v>
      </c>
      <c r="CXL17" s="86"/>
      <c r="CXM17" s="86">
        <v>3</v>
      </c>
      <c r="CXN17" s="67"/>
      <c r="CXO17" s="67">
        <v>6.666666666666667</v>
      </c>
      <c r="CXP17" s="67"/>
      <c r="CXQ17" s="86">
        <v>100</v>
      </c>
      <c r="CXV17" s="86">
        <v>1.02</v>
      </c>
      <c r="CXW17" s="62" t="s">
        <v>494</v>
      </c>
      <c r="CXX17" s="86">
        <v>1.02</v>
      </c>
      <c r="CXY17" s="86">
        <v>3</v>
      </c>
      <c r="CXZ17" s="86"/>
      <c r="CYA17" s="86">
        <v>3</v>
      </c>
      <c r="CYB17" s="67"/>
      <c r="CYC17" s="67">
        <v>6.666666666666667</v>
      </c>
      <c r="CYD17" s="67"/>
      <c r="CYE17" s="86">
        <v>100</v>
      </c>
      <c r="CYJ17" s="86">
        <v>1.02</v>
      </c>
      <c r="CYK17" s="62" t="s">
        <v>494</v>
      </c>
      <c r="CYL17" s="86">
        <v>1.02</v>
      </c>
      <c r="CYM17" s="86">
        <v>3</v>
      </c>
      <c r="CYN17" s="86"/>
      <c r="CYO17" s="86">
        <v>3</v>
      </c>
      <c r="CYP17" s="67"/>
      <c r="CYQ17" s="67">
        <v>6.666666666666667</v>
      </c>
      <c r="CYR17" s="67"/>
      <c r="CYS17" s="86">
        <v>100</v>
      </c>
      <c r="CYX17" s="86">
        <v>6.02</v>
      </c>
      <c r="CYY17" s="62" t="s">
        <v>494</v>
      </c>
      <c r="CYZ17" s="86">
        <v>6.02</v>
      </c>
      <c r="CZA17" s="86">
        <v>2</v>
      </c>
      <c r="CZB17" s="86"/>
      <c r="CZC17" s="86">
        <v>3</v>
      </c>
      <c r="CZD17" s="67"/>
      <c r="CZE17" s="67">
        <v>6.666666666666667</v>
      </c>
      <c r="CZF17" s="67"/>
      <c r="CZG17" s="86">
        <v>66.666666666666657</v>
      </c>
      <c r="CZL17" s="86">
        <v>1.02</v>
      </c>
      <c r="CZM17" s="62" t="s">
        <v>494</v>
      </c>
      <c r="CZN17" s="86">
        <v>1.02</v>
      </c>
      <c r="CZO17" s="86">
        <v>3</v>
      </c>
      <c r="CZP17" s="86"/>
      <c r="CZQ17" s="86">
        <v>3</v>
      </c>
      <c r="CZR17" s="67"/>
      <c r="CZS17" s="67">
        <v>6.666666666666667</v>
      </c>
      <c r="CZT17" s="67"/>
      <c r="CZU17" s="86">
        <v>100</v>
      </c>
      <c r="CZZ17" s="86">
        <v>10.02</v>
      </c>
      <c r="DAA17" s="62" t="s">
        <v>494</v>
      </c>
      <c r="DAB17" s="86">
        <v>10.02</v>
      </c>
      <c r="DAC17" s="86">
        <v>2</v>
      </c>
      <c r="DAD17" s="86"/>
      <c r="DAE17" s="86">
        <v>3</v>
      </c>
      <c r="DAF17" s="67"/>
      <c r="DAG17" s="67">
        <v>6.666666666666667</v>
      </c>
      <c r="DAH17" s="67"/>
      <c r="DAI17" s="86">
        <v>66.666666666666657</v>
      </c>
      <c r="DAN17" s="86">
        <v>1.02</v>
      </c>
      <c r="DAO17" s="62" t="s">
        <v>494</v>
      </c>
      <c r="DAP17" s="86">
        <v>1.02</v>
      </c>
      <c r="DAQ17" s="86">
        <v>3</v>
      </c>
      <c r="DAR17" s="86"/>
      <c r="DAS17" s="86">
        <v>3</v>
      </c>
      <c r="DAT17" s="67"/>
      <c r="DAU17" s="67">
        <v>6.666666666666667</v>
      </c>
      <c r="DAV17" s="67"/>
      <c r="DAW17" s="86">
        <v>100</v>
      </c>
      <c r="DBB17" s="86">
        <v>12.02</v>
      </c>
      <c r="DBC17" s="62" t="s">
        <v>494</v>
      </c>
      <c r="DBD17" s="86">
        <v>12.02</v>
      </c>
      <c r="DBE17" s="86">
        <v>2</v>
      </c>
      <c r="DBF17" s="86"/>
      <c r="DBG17" s="86">
        <v>3</v>
      </c>
      <c r="DBH17" s="67"/>
      <c r="DBI17" s="67">
        <v>6.666666666666667</v>
      </c>
      <c r="DBJ17" s="67"/>
      <c r="DBK17" s="86">
        <v>66.666666666666657</v>
      </c>
      <c r="DBP17" s="86">
        <v>11.02</v>
      </c>
      <c r="DBQ17" s="62" t="s">
        <v>494</v>
      </c>
      <c r="DBR17" s="86">
        <v>11.02</v>
      </c>
      <c r="DBS17" s="86">
        <v>3</v>
      </c>
      <c r="DBT17" s="86"/>
      <c r="DBU17" s="86">
        <v>4</v>
      </c>
      <c r="DBV17" s="67"/>
      <c r="DBW17" s="67">
        <v>9.0909090909090917</v>
      </c>
      <c r="DBX17" s="67"/>
      <c r="DBY17" s="86">
        <v>75</v>
      </c>
      <c r="DCD17" s="86"/>
      <c r="DCE17" s="62" t="s">
        <v>494</v>
      </c>
      <c r="DCF17" s="86"/>
      <c r="DCG17" s="86">
        <v>3</v>
      </c>
      <c r="DCH17" s="86"/>
      <c r="DCI17" s="86">
        <v>3</v>
      </c>
      <c r="DCJ17" s="67"/>
      <c r="DCK17" s="67">
        <v>6.666666666666667</v>
      </c>
      <c r="DCL17" s="67"/>
      <c r="DCM17" s="86">
        <v>100</v>
      </c>
      <c r="DCR17" s="86"/>
      <c r="DCS17" s="62" t="s">
        <v>494</v>
      </c>
      <c r="DCT17" s="86"/>
      <c r="DCU17" s="86">
        <v>3</v>
      </c>
      <c r="DCV17" s="86"/>
      <c r="DCW17" s="86">
        <v>3</v>
      </c>
      <c r="DCX17" s="67"/>
      <c r="DCY17" s="67">
        <v>6.666666666666667</v>
      </c>
      <c r="DCZ17" s="67"/>
      <c r="DDA17" s="86">
        <v>100</v>
      </c>
      <c r="DDF17" s="86"/>
      <c r="DDG17" s="62" t="s">
        <v>494</v>
      </c>
      <c r="DDH17" s="86"/>
      <c r="DDI17" s="86">
        <v>3</v>
      </c>
      <c r="DDJ17" s="86"/>
      <c r="DDK17" s="86">
        <v>3</v>
      </c>
      <c r="DDL17" s="67"/>
      <c r="DDM17" s="67">
        <v>6.666666666666667</v>
      </c>
      <c r="DDN17" s="67"/>
      <c r="DDO17" s="86">
        <v>100</v>
      </c>
      <c r="DDT17" s="86"/>
      <c r="DDU17" s="62" t="s">
        <v>494</v>
      </c>
      <c r="DDV17" s="86"/>
      <c r="DDW17" s="86">
        <v>3</v>
      </c>
      <c r="DDX17" s="86"/>
      <c r="DDY17" s="86">
        <v>3</v>
      </c>
      <c r="DDZ17" s="67"/>
      <c r="DEA17" s="67">
        <v>6.666666666666667</v>
      </c>
      <c r="DEB17" s="67"/>
      <c r="DEC17" s="86">
        <v>100</v>
      </c>
      <c r="DEH17" s="86"/>
      <c r="DEI17" s="62" t="s">
        <v>494</v>
      </c>
      <c r="DEJ17" s="86"/>
      <c r="DEK17" s="86">
        <v>3</v>
      </c>
      <c r="DEL17" s="86"/>
      <c r="DEM17" s="86">
        <v>3</v>
      </c>
      <c r="DEN17" s="67"/>
      <c r="DEO17" s="67">
        <v>6.666666666666667</v>
      </c>
      <c r="DEP17" s="67"/>
      <c r="DEQ17" s="86">
        <v>100</v>
      </c>
      <c r="DEV17" s="86"/>
      <c r="DEW17" s="62" t="s">
        <v>494</v>
      </c>
      <c r="DEX17" s="86"/>
      <c r="DEY17" s="86">
        <v>2</v>
      </c>
      <c r="DEZ17" s="86"/>
      <c r="DFA17" s="86">
        <v>3</v>
      </c>
      <c r="DFB17" s="67"/>
      <c r="DFC17" s="67">
        <v>6.666666666666667</v>
      </c>
      <c r="DFD17" s="67"/>
      <c r="DFE17" s="86">
        <v>66.666666666666657</v>
      </c>
      <c r="DFJ17" s="86"/>
      <c r="DFK17" s="62" t="s">
        <v>494</v>
      </c>
      <c r="DFL17" s="86"/>
      <c r="DFM17" s="86">
        <v>3</v>
      </c>
      <c r="DFN17" s="86"/>
      <c r="DFO17" s="86">
        <v>3</v>
      </c>
      <c r="DFP17" s="67"/>
      <c r="DFQ17" s="67">
        <v>6.666666666666667</v>
      </c>
      <c r="DFR17" s="67"/>
      <c r="DFS17" s="86">
        <v>100</v>
      </c>
      <c r="DFX17" s="86"/>
      <c r="DFY17" s="62" t="s">
        <v>494</v>
      </c>
      <c r="DFZ17" s="86"/>
      <c r="DGA17" s="86">
        <v>3</v>
      </c>
      <c r="DGB17" s="86"/>
      <c r="DGC17" s="86">
        <v>3</v>
      </c>
      <c r="DGD17" s="67"/>
      <c r="DGE17" s="67">
        <v>6.666666666666667</v>
      </c>
      <c r="DGF17" s="67"/>
      <c r="DGG17" s="86">
        <v>100</v>
      </c>
      <c r="DGL17" s="86"/>
      <c r="DGM17" s="62" t="s">
        <v>494</v>
      </c>
      <c r="DGN17" s="86"/>
      <c r="DGO17" s="86">
        <v>3</v>
      </c>
      <c r="DGP17" s="86"/>
      <c r="DGQ17" s="86">
        <v>3</v>
      </c>
      <c r="DGR17" s="67"/>
      <c r="DGS17" s="67">
        <v>6.666666666666667</v>
      </c>
      <c r="DGT17" s="67"/>
      <c r="DGU17" s="86">
        <v>100</v>
      </c>
      <c r="DGZ17" s="86"/>
      <c r="DHA17" s="62" t="s">
        <v>494</v>
      </c>
      <c r="DHB17" s="86"/>
      <c r="DHC17" s="86">
        <v>3</v>
      </c>
      <c r="DHD17" s="86"/>
      <c r="DHE17" s="86">
        <v>3</v>
      </c>
      <c r="DHF17" s="67"/>
      <c r="DHG17" s="67">
        <v>6.666666666666667</v>
      </c>
      <c r="DHH17" s="67"/>
      <c r="DHI17" s="86">
        <v>100</v>
      </c>
      <c r="DHN17" s="86"/>
      <c r="DHO17" s="62" t="s">
        <v>494</v>
      </c>
      <c r="DHP17" s="86"/>
      <c r="DHQ17" s="86">
        <v>3</v>
      </c>
      <c r="DHR17" s="86"/>
      <c r="DHS17" s="86">
        <v>3</v>
      </c>
      <c r="DHT17" s="67"/>
      <c r="DHU17" s="67">
        <v>6.666666666666667</v>
      </c>
      <c r="DHV17" s="67"/>
      <c r="DHW17" s="86">
        <v>100</v>
      </c>
      <c r="DIB17" s="86"/>
      <c r="DIC17" s="62" t="s">
        <v>494</v>
      </c>
      <c r="DID17" s="86"/>
      <c r="DIE17" s="86">
        <v>3</v>
      </c>
      <c r="DIF17" s="86"/>
      <c r="DIG17" s="86">
        <v>3</v>
      </c>
      <c r="DIH17" s="67"/>
      <c r="DII17" s="67">
        <v>6.666666666666667</v>
      </c>
      <c r="DIJ17" s="67"/>
      <c r="DIK17" s="86">
        <v>100</v>
      </c>
      <c r="DIP17" s="86"/>
      <c r="DIQ17" s="62" t="s">
        <v>494</v>
      </c>
      <c r="DIR17" s="86"/>
      <c r="DIS17" s="86">
        <v>3</v>
      </c>
      <c r="DIT17" s="86"/>
      <c r="DIU17" s="86">
        <v>3</v>
      </c>
      <c r="DIV17" s="67"/>
      <c r="DIW17" s="67">
        <v>6.666666666666667</v>
      </c>
      <c r="DIX17" s="67"/>
      <c r="DIY17" s="86">
        <v>100</v>
      </c>
      <c r="DJD17" s="86"/>
      <c r="DJE17" s="62" t="s">
        <v>494</v>
      </c>
      <c r="DJF17" s="86"/>
      <c r="DJG17" s="86">
        <v>3</v>
      </c>
      <c r="DJH17" s="86"/>
      <c r="DJI17" s="86">
        <v>3</v>
      </c>
      <c r="DJJ17" s="67"/>
      <c r="DJK17" s="67">
        <v>6.666666666666667</v>
      </c>
      <c r="DJL17" s="67"/>
      <c r="DJM17" s="86">
        <v>100</v>
      </c>
      <c r="DJR17" s="86"/>
      <c r="DJS17" s="62" t="s">
        <v>494</v>
      </c>
      <c r="DJT17" s="86"/>
      <c r="DJU17" s="86">
        <v>3</v>
      </c>
      <c r="DJV17" s="86"/>
      <c r="DJW17" s="86">
        <v>3</v>
      </c>
      <c r="DJX17" s="67"/>
      <c r="DJY17" s="67">
        <v>6.666666666666667</v>
      </c>
      <c r="DJZ17" s="67"/>
      <c r="DKA17" s="86">
        <v>100</v>
      </c>
      <c r="DKF17" s="86"/>
      <c r="DKG17" s="62" t="s">
        <v>494</v>
      </c>
      <c r="DKH17" s="86"/>
      <c r="DKI17" s="86">
        <v>2</v>
      </c>
      <c r="DKJ17" s="86"/>
      <c r="DKK17" s="86">
        <v>3</v>
      </c>
      <c r="DKL17" s="67"/>
      <c r="DKM17" s="67">
        <v>6.666666666666667</v>
      </c>
      <c r="DKN17" s="67"/>
      <c r="DKO17" s="86">
        <v>66.666666666666657</v>
      </c>
      <c r="DKT17" s="86"/>
      <c r="DKU17" s="62" t="s">
        <v>494</v>
      </c>
      <c r="DKV17" s="86"/>
      <c r="DKW17" s="86">
        <v>3</v>
      </c>
      <c r="DKX17" s="86"/>
      <c r="DKY17" s="86">
        <v>3</v>
      </c>
      <c r="DKZ17" s="67"/>
      <c r="DLA17" s="67">
        <v>6.666666666666667</v>
      </c>
      <c r="DLB17" s="67"/>
      <c r="DLC17" s="86">
        <v>100</v>
      </c>
      <c r="DLH17" s="86"/>
      <c r="DLI17" s="62" t="s">
        <v>494</v>
      </c>
      <c r="DLJ17" s="86"/>
      <c r="DLK17" s="86">
        <v>2</v>
      </c>
      <c r="DLL17" s="86"/>
      <c r="DLM17" s="86">
        <v>3</v>
      </c>
      <c r="DLN17" s="67"/>
      <c r="DLO17" s="67">
        <v>6.666666666666667</v>
      </c>
      <c r="DLP17" s="67"/>
      <c r="DLQ17" s="86">
        <v>66.666666666666657</v>
      </c>
      <c r="DLV17" s="86"/>
      <c r="DLW17" s="62" t="s">
        <v>494</v>
      </c>
      <c r="DLX17" s="86"/>
      <c r="DLY17" s="86">
        <v>3</v>
      </c>
      <c r="DLZ17" s="86"/>
      <c r="DMA17" s="86">
        <v>3</v>
      </c>
      <c r="DMB17" s="67"/>
      <c r="DMC17" s="67">
        <v>6.666666666666667</v>
      </c>
      <c r="DMD17" s="67"/>
      <c r="DME17" s="86">
        <v>100</v>
      </c>
      <c r="DMJ17" s="86"/>
      <c r="DMK17" s="62" t="s">
        <v>494</v>
      </c>
      <c r="DML17" s="86"/>
      <c r="DMM17" s="86">
        <v>3</v>
      </c>
      <c r="DMN17" s="86"/>
      <c r="DMO17" s="86">
        <v>3</v>
      </c>
      <c r="DMP17" s="67"/>
      <c r="DMQ17" s="67">
        <v>6.666666666666667</v>
      </c>
      <c r="DMR17" s="67"/>
      <c r="DMS17" s="86">
        <v>100</v>
      </c>
      <c r="DMX17" s="86"/>
      <c r="DMY17" s="62" t="s">
        <v>494</v>
      </c>
      <c r="DMZ17" s="86"/>
      <c r="DNA17" s="86">
        <v>3</v>
      </c>
      <c r="DNB17" s="86"/>
      <c r="DNC17" s="86">
        <v>3</v>
      </c>
      <c r="DND17" s="67"/>
      <c r="DNE17" s="67">
        <v>6.666666666666667</v>
      </c>
      <c r="DNF17" s="67"/>
      <c r="DNG17" s="86">
        <v>100</v>
      </c>
      <c r="DNL17" s="86"/>
      <c r="DNM17" s="62" t="s">
        <v>494</v>
      </c>
      <c r="DNN17" s="86"/>
      <c r="DNO17" s="86">
        <v>2</v>
      </c>
      <c r="DNP17" s="86"/>
      <c r="DNQ17" s="86">
        <v>3</v>
      </c>
      <c r="DNR17" s="67"/>
      <c r="DNS17" s="67">
        <v>6.666666666666667</v>
      </c>
      <c r="DNT17" s="67"/>
      <c r="DNU17" s="86">
        <v>66.666666666666657</v>
      </c>
      <c r="DNZ17" s="86"/>
      <c r="DOA17" s="62" t="s">
        <v>494</v>
      </c>
      <c r="DOB17" s="86"/>
      <c r="DOC17" s="86">
        <v>3</v>
      </c>
      <c r="DOD17" s="86"/>
      <c r="DOE17" s="86">
        <v>3</v>
      </c>
      <c r="DOF17" s="67"/>
      <c r="DOG17" s="67">
        <v>6.666666666666667</v>
      </c>
      <c r="DOH17" s="67"/>
      <c r="DOI17" s="86">
        <v>100</v>
      </c>
      <c r="DON17" s="86"/>
      <c r="DOO17" s="62" t="s">
        <v>494</v>
      </c>
      <c r="DOP17" s="86"/>
      <c r="DOQ17" s="86">
        <v>3</v>
      </c>
      <c r="DOR17" s="86"/>
      <c r="DOS17" s="86">
        <v>3</v>
      </c>
      <c r="DOT17" s="67"/>
      <c r="DOU17" s="67">
        <v>6.666666666666667</v>
      </c>
      <c r="DOV17" s="67"/>
      <c r="DOW17" s="86">
        <v>100</v>
      </c>
      <c r="DPB17" s="86"/>
      <c r="DPC17" s="62" t="s">
        <v>494</v>
      </c>
      <c r="DPD17" s="86"/>
      <c r="DPE17" s="86">
        <v>3</v>
      </c>
      <c r="DPF17" s="86"/>
      <c r="DPG17" s="86">
        <v>3</v>
      </c>
      <c r="DPH17" s="67"/>
      <c r="DPI17" s="67">
        <v>6.666666666666667</v>
      </c>
      <c r="DPJ17" s="67"/>
      <c r="DPK17" s="86">
        <v>100</v>
      </c>
      <c r="DPP17" s="86"/>
      <c r="DPQ17" s="62" t="s">
        <v>494</v>
      </c>
      <c r="DPR17" s="86"/>
      <c r="DPS17" s="86">
        <v>2</v>
      </c>
      <c r="DPT17" s="86"/>
      <c r="DPU17" s="86">
        <v>3</v>
      </c>
      <c r="DPV17" s="67"/>
      <c r="DPW17" s="67">
        <v>6.666666666666667</v>
      </c>
      <c r="DPX17" s="67"/>
      <c r="DPY17" s="86">
        <v>66.666666666666657</v>
      </c>
      <c r="DQD17" s="86"/>
      <c r="DQE17" s="62" t="s">
        <v>494</v>
      </c>
      <c r="DQF17" s="86"/>
      <c r="DQG17" s="86">
        <v>3</v>
      </c>
      <c r="DQH17" s="86"/>
      <c r="DQI17" s="86">
        <v>3</v>
      </c>
      <c r="DQJ17" s="67"/>
      <c r="DQK17" s="67">
        <v>6.666666666666667</v>
      </c>
      <c r="DQL17" s="67"/>
      <c r="DQM17" s="86">
        <v>100</v>
      </c>
      <c r="DQR17" s="86"/>
      <c r="DQS17" s="62" t="s">
        <v>494</v>
      </c>
      <c r="DQT17" s="86"/>
      <c r="DQU17" s="86">
        <v>3</v>
      </c>
      <c r="DQV17" s="86"/>
      <c r="DQW17" s="86">
        <v>3</v>
      </c>
      <c r="DQX17" s="67"/>
      <c r="DQY17" s="67">
        <v>6.666666666666667</v>
      </c>
      <c r="DQZ17" s="67"/>
      <c r="DRA17" s="86">
        <v>100</v>
      </c>
      <c r="DRF17" s="86"/>
      <c r="DRG17" s="62" t="s">
        <v>494</v>
      </c>
      <c r="DRH17" s="86"/>
      <c r="DRI17" s="86">
        <v>2</v>
      </c>
      <c r="DRJ17" s="86"/>
      <c r="DRK17" s="86">
        <v>3</v>
      </c>
      <c r="DRL17" s="67"/>
      <c r="DRM17" s="67">
        <v>6.666666666666667</v>
      </c>
      <c r="DRN17" s="67"/>
      <c r="DRO17" s="86">
        <v>66.666666666666657</v>
      </c>
      <c r="DRT17" s="86"/>
      <c r="DRU17" s="62" t="s">
        <v>494</v>
      </c>
      <c r="DRV17" s="86"/>
      <c r="DRW17" s="86">
        <v>3</v>
      </c>
      <c r="DRX17" s="86"/>
      <c r="DRY17" s="86">
        <v>3</v>
      </c>
      <c r="DRZ17" s="67"/>
      <c r="DSA17" s="67">
        <v>6.666666666666667</v>
      </c>
      <c r="DSB17" s="67"/>
      <c r="DSC17" s="86">
        <v>100</v>
      </c>
      <c r="DSH17" s="86"/>
      <c r="DSI17" s="62" t="s">
        <v>494</v>
      </c>
      <c r="DSJ17" s="86"/>
      <c r="DSK17" s="86">
        <v>2</v>
      </c>
      <c r="DSL17" s="86"/>
      <c r="DSM17" s="86">
        <v>3</v>
      </c>
      <c r="DSN17" s="67"/>
      <c r="DSO17" s="67">
        <v>6.666666666666667</v>
      </c>
      <c r="DSP17" s="67"/>
      <c r="DSQ17" s="86">
        <v>66.666666666666657</v>
      </c>
      <c r="DSV17" s="86"/>
      <c r="DSW17" s="62" t="s">
        <v>494</v>
      </c>
      <c r="DSX17" s="86"/>
      <c r="DSY17" s="86">
        <v>3</v>
      </c>
      <c r="DSZ17" s="86"/>
      <c r="DTA17" s="86">
        <v>3</v>
      </c>
      <c r="DTB17" s="67"/>
      <c r="DTC17" s="67">
        <v>6.666666666666667</v>
      </c>
      <c r="DTD17" s="67"/>
      <c r="DTE17" s="86">
        <v>100</v>
      </c>
      <c r="DTJ17" s="86"/>
      <c r="DTK17" s="62" t="s">
        <v>494</v>
      </c>
      <c r="DTL17" s="86"/>
      <c r="DTM17" s="86">
        <v>4</v>
      </c>
      <c r="DTN17" s="86"/>
      <c r="DTO17" s="86">
        <v>4</v>
      </c>
      <c r="DTP17" s="67"/>
      <c r="DTQ17" s="67">
        <v>7.4074074074074066</v>
      </c>
      <c r="DTR17" s="67"/>
      <c r="DTS17" s="86">
        <v>100</v>
      </c>
      <c r="DTX17" s="86"/>
      <c r="DTY17" s="62" t="s">
        <v>494</v>
      </c>
      <c r="DTZ17" s="86"/>
      <c r="DUA17" s="86">
        <v>2</v>
      </c>
      <c r="DUB17" s="86"/>
      <c r="DUC17" s="86">
        <v>4</v>
      </c>
      <c r="DUD17" s="67"/>
      <c r="DUE17" s="67">
        <v>7.4074074074074066</v>
      </c>
      <c r="DUF17" s="67"/>
      <c r="DUG17" s="86">
        <v>50</v>
      </c>
      <c r="DUL17" s="86"/>
      <c r="DUM17" s="62" t="s">
        <v>494</v>
      </c>
      <c r="DUN17" s="86"/>
      <c r="DUO17" s="86">
        <v>4</v>
      </c>
      <c r="DUP17" s="86"/>
      <c r="DUQ17" s="86">
        <v>4</v>
      </c>
      <c r="DUR17" s="67"/>
      <c r="DUS17" s="67">
        <v>7.4074074074074066</v>
      </c>
      <c r="DUT17" s="67"/>
      <c r="DUU17" s="86">
        <v>100</v>
      </c>
      <c r="DUZ17" s="86"/>
      <c r="DVA17" s="62" t="s">
        <v>494</v>
      </c>
      <c r="DVB17" s="86"/>
      <c r="DVC17" s="86">
        <v>2</v>
      </c>
      <c r="DVD17" s="86"/>
      <c r="DVE17" s="86">
        <v>4</v>
      </c>
      <c r="DVF17" s="67"/>
      <c r="DVG17" s="67">
        <v>7.4074074074074066</v>
      </c>
      <c r="DVH17" s="67"/>
      <c r="DVI17" s="86">
        <v>50</v>
      </c>
      <c r="DVN17" s="86"/>
      <c r="DVO17" s="62" t="s">
        <v>494</v>
      </c>
      <c r="DVP17" s="86"/>
      <c r="DVQ17" s="86">
        <v>4</v>
      </c>
      <c r="DVR17" s="86"/>
      <c r="DVS17" s="86">
        <v>4</v>
      </c>
      <c r="DVT17" s="67"/>
      <c r="DVU17" s="67">
        <v>7.4074074074074066</v>
      </c>
      <c r="DVV17" s="67"/>
      <c r="DVW17" s="86">
        <v>100</v>
      </c>
      <c r="DWB17" s="86"/>
      <c r="DWC17" s="62" t="s">
        <v>494</v>
      </c>
      <c r="DWD17" s="86"/>
      <c r="DWE17" s="86">
        <v>4</v>
      </c>
      <c r="DWF17" s="86"/>
      <c r="DWG17" s="86">
        <v>4</v>
      </c>
      <c r="DWH17" s="67"/>
      <c r="DWI17" s="67">
        <v>7.4074074074074066</v>
      </c>
      <c r="DWJ17" s="67"/>
      <c r="DWK17" s="86">
        <v>100</v>
      </c>
      <c r="DWP17" s="86"/>
      <c r="DWQ17" s="62" t="s">
        <v>494</v>
      </c>
      <c r="DWR17" s="86"/>
      <c r="DWS17" s="86">
        <v>3</v>
      </c>
      <c r="DWT17" s="86"/>
      <c r="DWU17" s="86">
        <v>4</v>
      </c>
      <c r="DWV17" s="67"/>
      <c r="DWW17" s="67">
        <v>7.4074074074074066</v>
      </c>
      <c r="DWX17" s="67"/>
      <c r="DWY17" s="86">
        <v>75</v>
      </c>
      <c r="DXD17" s="86"/>
      <c r="DXE17" s="62" t="s">
        <v>494</v>
      </c>
      <c r="DXF17" s="86"/>
      <c r="DXG17" s="86">
        <v>3</v>
      </c>
      <c r="DXH17" s="86"/>
      <c r="DXI17" s="86">
        <v>4</v>
      </c>
      <c r="DXJ17" s="67"/>
      <c r="DXK17" s="67">
        <v>7.4074074074074066</v>
      </c>
      <c r="DXL17" s="67"/>
      <c r="DXM17" s="86">
        <v>75</v>
      </c>
      <c r="DXR17" s="86"/>
      <c r="DXS17" s="62" t="s">
        <v>494</v>
      </c>
      <c r="DXT17" s="86"/>
      <c r="DXU17" s="86">
        <v>3</v>
      </c>
      <c r="DXV17" s="86"/>
      <c r="DXW17" s="86">
        <v>4</v>
      </c>
      <c r="DXX17" s="67"/>
      <c r="DXY17" s="67">
        <v>7.4074074074074066</v>
      </c>
      <c r="DXZ17" s="67"/>
      <c r="DYA17" s="86">
        <v>75</v>
      </c>
      <c r="DYF17" s="86"/>
      <c r="DYG17" s="62" t="s">
        <v>494</v>
      </c>
      <c r="DYH17" s="86"/>
      <c r="DYI17" s="86">
        <v>3</v>
      </c>
      <c r="DYJ17" s="86"/>
      <c r="DYK17" s="86">
        <v>4</v>
      </c>
      <c r="DYL17" s="67"/>
      <c r="DYM17" s="67">
        <v>7.4074074074074066</v>
      </c>
      <c r="DYN17" s="67"/>
      <c r="DYO17" s="86">
        <v>75</v>
      </c>
      <c r="DYT17" s="86"/>
      <c r="DYU17" s="62" t="s">
        <v>494</v>
      </c>
      <c r="DYV17" s="86"/>
      <c r="DYW17" s="86">
        <v>3</v>
      </c>
      <c r="DYX17" s="86"/>
      <c r="DYY17" s="86">
        <v>4</v>
      </c>
      <c r="DYZ17" s="67"/>
      <c r="DZA17" s="67">
        <v>7.4074074074074066</v>
      </c>
      <c r="DZB17" s="67"/>
      <c r="DZC17" s="86">
        <v>75</v>
      </c>
      <c r="DZH17" s="86"/>
      <c r="DZI17" s="62" t="s">
        <v>494</v>
      </c>
      <c r="DZJ17" s="86"/>
      <c r="DZK17" s="86">
        <v>0</v>
      </c>
      <c r="DZL17" s="86"/>
      <c r="DZM17" s="86">
        <v>4</v>
      </c>
      <c r="DZN17" s="67"/>
      <c r="DZO17" s="67">
        <v>7.4074074074074066</v>
      </c>
      <c r="DZP17" s="67"/>
      <c r="DZQ17" s="86">
        <v>0</v>
      </c>
      <c r="DZV17" s="86"/>
      <c r="DZW17" s="62" t="s">
        <v>494</v>
      </c>
      <c r="DZX17" s="86"/>
      <c r="DZY17" s="86">
        <v>2</v>
      </c>
      <c r="DZZ17" s="86"/>
      <c r="EAA17" s="86">
        <v>4</v>
      </c>
      <c r="EAB17" s="67"/>
      <c r="EAC17" s="67">
        <v>7.4074074074074066</v>
      </c>
      <c r="EAD17" s="67"/>
      <c r="EAE17" s="86">
        <v>50</v>
      </c>
      <c r="EAJ17" s="86"/>
      <c r="EAK17" s="62" t="s">
        <v>494</v>
      </c>
      <c r="EAL17" s="86"/>
      <c r="EAM17" s="86">
        <v>2</v>
      </c>
      <c r="EAN17" s="86"/>
      <c r="EAO17" s="86">
        <v>4</v>
      </c>
      <c r="EAP17" s="67"/>
      <c r="EAQ17" s="67">
        <v>7.4074074074074066</v>
      </c>
      <c r="EAR17" s="67"/>
      <c r="EAS17" s="86">
        <v>50</v>
      </c>
      <c r="EAX17" s="86"/>
      <c r="EAY17" s="62" t="s">
        <v>494</v>
      </c>
      <c r="EAZ17" s="86"/>
      <c r="EBA17" s="86">
        <v>4</v>
      </c>
      <c r="EBB17" s="86"/>
      <c r="EBC17" s="86">
        <v>4</v>
      </c>
      <c r="EBD17" s="67"/>
      <c r="EBE17" s="67">
        <v>7.4074074074074066</v>
      </c>
      <c r="EBF17" s="67"/>
      <c r="EBG17" s="86">
        <v>100</v>
      </c>
      <c r="EBL17" s="86"/>
      <c r="EBM17" s="62" t="s">
        <v>494</v>
      </c>
      <c r="EBN17" s="86"/>
      <c r="EBO17" s="86">
        <v>3</v>
      </c>
      <c r="EBP17" s="86"/>
      <c r="EBQ17" s="86">
        <v>4</v>
      </c>
      <c r="EBR17" s="67"/>
      <c r="EBS17" s="67">
        <v>7.4074074074074066</v>
      </c>
      <c r="EBT17" s="67"/>
      <c r="EBU17" s="86">
        <v>75</v>
      </c>
      <c r="EBZ17" s="86"/>
      <c r="ECA17" s="62" t="s">
        <v>494</v>
      </c>
      <c r="ECB17" s="86"/>
      <c r="ECC17" s="86">
        <v>3</v>
      </c>
      <c r="ECD17" s="86"/>
      <c r="ECE17" s="86">
        <v>4</v>
      </c>
      <c r="ECF17" s="67"/>
      <c r="ECG17" s="67">
        <v>7.4074074074074066</v>
      </c>
      <c r="ECH17" s="67"/>
      <c r="ECI17" s="86">
        <v>75</v>
      </c>
      <c r="ECN17" s="86"/>
      <c r="ECO17" s="62" t="s">
        <v>494</v>
      </c>
      <c r="ECP17" s="86"/>
      <c r="ECQ17" s="86">
        <v>2</v>
      </c>
      <c r="ECR17" s="86"/>
      <c r="ECS17" s="86">
        <v>4</v>
      </c>
      <c r="ECT17" s="67"/>
      <c r="ECU17" s="67">
        <v>7.4074074074074066</v>
      </c>
      <c r="ECV17" s="67"/>
      <c r="ECW17" s="86">
        <v>50</v>
      </c>
      <c r="EDB17" s="86"/>
      <c r="EDC17" s="62" t="s">
        <v>494</v>
      </c>
      <c r="EDD17" s="86"/>
      <c r="EDE17" s="86">
        <v>4</v>
      </c>
      <c r="EDF17" s="86"/>
      <c r="EDG17" s="86">
        <v>4</v>
      </c>
      <c r="EDH17" s="67"/>
      <c r="EDI17" s="67">
        <v>7.4074074074074066</v>
      </c>
      <c r="EDJ17" s="67"/>
      <c r="EDK17" s="86">
        <v>100</v>
      </c>
      <c r="EDP17" s="86"/>
      <c r="EDQ17" s="62" t="s">
        <v>494</v>
      </c>
      <c r="EDR17" s="86"/>
      <c r="EDS17" s="86">
        <v>3</v>
      </c>
      <c r="EDT17" s="86"/>
      <c r="EDU17" s="86">
        <v>4</v>
      </c>
      <c r="EDV17" s="67"/>
      <c r="EDW17" s="67">
        <v>7.4074074074074066</v>
      </c>
      <c r="EDX17" s="67"/>
      <c r="EDY17" s="86">
        <v>75</v>
      </c>
      <c r="EED17" s="86"/>
      <c r="EEE17" s="62" t="s">
        <v>494</v>
      </c>
      <c r="EEF17" s="86"/>
      <c r="EEG17" s="86">
        <v>2</v>
      </c>
      <c r="EEH17" s="86"/>
      <c r="EEI17" s="86">
        <v>4</v>
      </c>
      <c r="EEJ17" s="67"/>
      <c r="EEK17" s="67">
        <v>7.4074074074074066</v>
      </c>
      <c r="EEL17" s="67"/>
      <c r="EEM17" s="86">
        <v>50</v>
      </c>
      <c r="EER17" s="86"/>
      <c r="EES17" s="62" t="s">
        <v>494</v>
      </c>
      <c r="EET17" s="86"/>
      <c r="EEU17" s="86">
        <v>4</v>
      </c>
      <c r="EEV17" s="86"/>
      <c r="EEW17" s="86">
        <v>4</v>
      </c>
      <c r="EEX17" s="67"/>
      <c r="EEY17" s="67">
        <v>7.4074074074074066</v>
      </c>
      <c r="EEZ17" s="67"/>
      <c r="EFA17" s="86">
        <v>100</v>
      </c>
      <c r="EFF17" s="86"/>
      <c r="EFG17" s="62" t="s">
        <v>494</v>
      </c>
      <c r="EFH17" s="86"/>
      <c r="EFI17" s="86">
        <v>1</v>
      </c>
      <c r="EFJ17" s="86"/>
      <c r="EFK17" s="86">
        <v>4</v>
      </c>
      <c r="EFL17" s="67"/>
      <c r="EFM17" s="67">
        <v>7.4074074074074066</v>
      </c>
      <c r="EFN17" s="67"/>
      <c r="EFO17" s="86">
        <v>25</v>
      </c>
      <c r="EFT17" s="86"/>
      <c r="EFU17" s="62" t="s">
        <v>494</v>
      </c>
      <c r="EFV17" s="86"/>
      <c r="EFW17" s="86">
        <v>3</v>
      </c>
      <c r="EFX17" s="86"/>
      <c r="EFY17" s="86">
        <v>4</v>
      </c>
      <c r="EFZ17" s="67"/>
      <c r="EGA17" s="67">
        <v>7.4074074074074066</v>
      </c>
      <c r="EGB17" s="67"/>
      <c r="EGC17" s="86">
        <v>75</v>
      </c>
      <c r="EGH17" s="86"/>
      <c r="EGI17" s="62" t="s">
        <v>494</v>
      </c>
      <c r="EGJ17" s="86"/>
      <c r="EGK17" s="86">
        <v>2</v>
      </c>
      <c r="EGL17" s="86"/>
      <c r="EGM17" s="86">
        <v>4</v>
      </c>
      <c r="EGN17" s="67"/>
      <c r="EGO17" s="67">
        <v>7.4074074074074066</v>
      </c>
      <c r="EGP17" s="67"/>
      <c r="EGQ17" s="86">
        <v>50</v>
      </c>
      <c r="EGV17" s="86"/>
      <c r="EGW17" s="62" t="s">
        <v>494</v>
      </c>
      <c r="EGX17" s="86"/>
      <c r="EGY17" s="86">
        <v>4</v>
      </c>
      <c r="EGZ17" s="86"/>
      <c r="EHA17" s="86">
        <v>4</v>
      </c>
      <c r="EHB17" s="67"/>
      <c r="EHC17" s="67">
        <v>7.4074074074074066</v>
      </c>
      <c r="EHD17" s="67"/>
      <c r="EHE17" s="86">
        <v>100</v>
      </c>
      <c r="EHJ17" s="86"/>
      <c r="EHK17" s="62" t="s">
        <v>494</v>
      </c>
      <c r="EHL17" s="86"/>
      <c r="EHM17" s="86">
        <v>3</v>
      </c>
      <c r="EHN17" s="86"/>
      <c r="EHO17" s="86">
        <v>4</v>
      </c>
      <c r="EHP17" s="67"/>
      <c r="EHQ17" s="67">
        <v>7.4074074074074066</v>
      </c>
      <c r="EHR17" s="67"/>
      <c r="EHS17" s="86">
        <v>75</v>
      </c>
      <c r="EHX17" s="86"/>
      <c r="EHY17" s="62" t="s">
        <v>494</v>
      </c>
      <c r="EHZ17" s="86"/>
      <c r="EIA17" s="86">
        <v>1</v>
      </c>
      <c r="EIB17" s="86"/>
      <c r="EIC17" s="86">
        <v>4</v>
      </c>
      <c r="EID17" s="67"/>
      <c r="EIE17" s="67">
        <v>7.4074074074074066</v>
      </c>
      <c r="EIF17" s="67"/>
      <c r="EIG17" s="86">
        <v>25</v>
      </c>
      <c r="EIL17" s="86"/>
      <c r="EIM17" s="62" t="s">
        <v>494</v>
      </c>
      <c r="EIN17" s="86"/>
      <c r="EIO17" s="86">
        <v>1</v>
      </c>
      <c r="EIP17" s="86"/>
      <c r="EIQ17" s="86">
        <v>4</v>
      </c>
      <c r="EIR17" s="67"/>
      <c r="EIS17" s="67">
        <v>7.4074074074074066</v>
      </c>
      <c r="EIT17" s="67"/>
      <c r="EIU17" s="86">
        <v>25</v>
      </c>
      <c r="EIZ17" s="86"/>
      <c r="EJA17" s="62" t="s">
        <v>494</v>
      </c>
      <c r="EJB17" s="86"/>
      <c r="EJC17" s="86">
        <v>3</v>
      </c>
      <c r="EJD17" s="86"/>
      <c r="EJE17" s="86">
        <v>4</v>
      </c>
      <c r="EJF17" s="67"/>
      <c r="EJG17" s="67">
        <v>7.4074074074074066</v>
      </c>
      <c r="EJH17" s="67"/>
      <c r="EJI17" s="86">
        <v>75</v>
      </c>
      <c r="EJN17" s="86"/>
      <c r="EJO17" s="62" t="s">
        <v>494</v>
      </c>
      <c r="EJP17" s="86"/>
      <c r="EJQ17" s="86">
        <v>2</v>
      </c>
      <c r="EJR17" s="86"/>
      <c r="EJS17" s="86">
        <v>3</v>
      </c>
      <c r="EJT17" s="67"/>
      <c r="EJU17" s="67">
        <v>6.666666666666667</v>
      </c>
      <c r="EJV17" s="67"/>
      <c r="EJW17" s="86">
        <v>66.666666666666657</v>
      </c>
      <c r="EKB17" s="86"/>
      <c r="EKC17" s="62" t="s">
        <v>494</v>
      </c>
      <c r="EKD17" s="86"/>
      <c r="EKE17" s="86">
        <v>2</v>
      </c>
      <c r="EKF17" s="86"/>
      <c r="EKG17" s="86">
        <v>3</v>
      </c>
      <c r="EKH17" s="67"/>
      <c r="EKI17" s="67">
        <v>6.666666666666667</v>
      </c>
      <c r="EKJ17" s="67"/>
      <c r="EKK17" s="86">
        <v>66.666666666666657</v>
      </c>
      <c r="EKP17" s="86"/>
      <c r="EKQ17" s="62" t="s">
        <v>494</v>
      </c>
      <c r="EKR17" s="86"/>
      <c r="EKS17" s="86">
        <v>2</v>
      </c>
      <c r="EKT17" s="86"/>
      <c r="EKU17" s="86">
        <v>3</v>
      </c>
      <c r="EKV17" s="67"/>
      <c r="EKW17" s="67">
        <v>6.666666666666667</v>
      </c>
      <c r="EKX17" s="67"/>
      <c r="EKY17" s="86">
        <v>66.666666666666657</v>
      </c>
      <c r="ELD17" s="86"/>
      <c r="ELE17" s="62" t="s">
        <v>494</v>
      </c>
      <c r="ELF17" s="86"/>
      <c r="ELG17" s="86">
        <v>2</v>
      </c>
      <c r="ELH17" s="86"/>
      <c r="ELI17" s="86">
        <v>3</v>
      </c>
      <c r="ELJ17" s="67"/>
      <c r="ELK17" s="67">
        <v>6.666666666666667</v>
      </c>
      <c r="ELL17" s="67"/>
      <c r="ELM17" s="86">
        <v>66.666666666666657</v>
      </c>
      <c r="ELR17" s="86"/>
      <c r="ELS17" s="62" t="s">
        <v>494</v>
      </c>
      <c r="ELT17" s="86"/>
      <c r="ELU17" s="86">
        <v>2</v>
      </c>
      <c r="ELV17" s="86"/>
      <c r="ELW17" s="86">
        <v>3</v>
      </c>
      <c r="ELX17" s="67"/>
      <c r="ELY17" s="67">
        <v>6.666666666666667</v>
      </c>
      <c r="ELZ17" s="67"/>
      <c r="EMA17" s="86">
        <v>66.666666666666657</v>
      </c>
      <c r="EMF17" s="86"/>
      <c r="EMG17" s="62" t="s">
        <v>494</v>
      </c>
      <c r="EMH17" s="86"/>
      <c r="EMI17" s="86">
        <v>2</v>
      </c>
      <c r="EMJ17" s="86"/>
      <c r="EMK17" s="86">
        <v>3</v>
      </c>
      <c r="EML17" s="67"/>
      <c r="EMM17" s="67">
        <v>6.666666666666667</v>
      </c>
      <c r="EMN17" s="67"/>
      <c r="EMO17" s="86">
        <v>66.666666666666657</v>
      </c>
      <c r="EMT17" s="86"/>
      <c r="EMU17" s="62" t="s">
        <v>494</v>
      </c>
      <c r="EMV17" s="86"/>
      <c r="EMW17" s="86">
        <v>3</v>
      </c>
      <c r="EMX17" s="86"/>
      <c r="EMY17" s="86">
        <v>3</v>
      </c>
      <c r="EMZ17" s="67"/>
      <c r="ENA17" s="67">
        <v>6.666666666666667</v>
      </c>
      <c r="ENB17" s="67"/>
      <c r="ENC17" s="86">
        <v>100</v>
      </c>
      <c r="ENH17" s="86"/>
      <c r="ENI17" s="62" t="s">
        <v>494</v>
      </c>
      <c r="ENJ17" s="86"/>
      <c r="ENK17" s="86">
        <v>3</v>
      </c>
      <c r="ENL17" s="86"/>
      <c r="ENM17" s="86">
        <v>3</v>
      </c>
      <c r="ENN17" s="67"/>
      <c r="ENO17" s="67">
        <v>6.666666666666667</v>
      </c>
      <c r="ENP17" s="67"/>
      <c r="ENQ17" s="86">
        <v>100</v>
      </c>
      <c r="ENV17" s="86"/>
      <c r="ENW17" s="62" t="s">
        <v>494</v>
      </c>
      <c r="ENX17" s="86"/>
      <c r="ENY17" s="86">
        <v>3</v>
      </c>
      <c r="ENZ17" s="86"/>
      <c r="EOA17" s="86">
        <v>3</v>
      </c>
      <c r="EOB17" s="67"/>
      <c r="EOC17" s="67">
        <v>6.666666666666667</v>
      </c>
      <c r="EOD17" s="67"/>
      <c r="EOE17" s="86">
        <v>100</v>
      </c>
      <c r="EOJ17" s="86"/>
      <c r="EOK17" s="62" t="s">
        <v>494</v>
      </c>
      <c r="EOL17" s="86"/>
      <c r="EOM17" s="86">
        <v>2</v>
      </c>
      <c r="EON17" s="86"/>
      <c r="EOO17" s="86">
        <v>3</v>
      </c>
      <c r="EOP17" s="67"/>
      <c r="EOQ17" s="67">
        <v>6.666666666666667</v>
      </c>
      <c r="EOR17" s="67"/>
      <c r="EOS17" s="86">
        <v>66.666666666666657</v>
      </c>
      <c r="EOX17" s="86"/>
      <c r="EOY17" s="62" t="s">
        <v>494</v>
      </c>
      <c r="EOZ17" s="86"/>
      <c r="EPA17" s="86">
        <v>2</v>
      </c>
      <c r="EPB17" s="86"/>
      <c r="EPC17" s="86">
        <v>3</v>
      </c>
      <c r="EPD17" s="67"/>
      <c r="EPE17" s="67">
        <v>6.666666666666667</v>
      </c>
      <c r="EPF17" s="67"/>
      <c r="EPG17" s="86">
        <v>66.666666666666657</v>
      </c>
      <c r="EPL17" s="86"/>
      <c r="EPM17" s="62" t="s">
        <v>494</v>
      </c>
      <c r="EPN17" s="86"/>
      <c r="EPO17" s="86">
        <v>3</v>
      </c>
      <c r="EPP17" s="86"/>
      <c r="EPQ17" s="86">
        <v>3</v>
      </c>
      <c r="EPR17" s="67"/>
      <c r="EPS17" s="67">
        <v>6.666666666666667</v>
      </c>
      <c r="EPT17" s="67"/>
      <c r="EPU17" s="86">
        <v>100</v>
      </c>
      <c r="EPZ17" s="86"/>
      <c r="EQA17" s="62" t="s">
        <v>494</v>
      </c>
      <c r="EQB17" s="86"/>
      <c r="EQC17" s="86">
        <v>3</v>
      </c>
      <c r="EQD17" s="86"/>
      <c r="EQE17" s="86">
        <v>3</v>
      </c>
      <c r="EQF17" s="67"/>
      <c r="EQG17" s="67">
        <v>6.666666666666667</v>
      </c>
      <c r="EQH17" s="67"/>
      <c r="EQI17" s="86">
        <v>100</v>
      </c>
      <c r="EQN17" s="86"/>
      <c r="EQO17" s="62" t="s">
        <v>494</v>
      </c>
      <c r="EQP17" s="86"/>
      <c r="EQQ17" s="86">
        <v>1</v>
      </c>
      <c r="EQR17" s="86"/>
      <c r="EQS17" s="86">
        <v>3</v>
      </c>
      <c r="EQT17" s="67"/>
      <c r="EQU17" s="67">
        <v>6.666666666666667</v>
      </c>
      <c r="EQV17" s="67"/>
      <c r="EQW17" s="86">
        <v>33.333333333333329</v>
      </c>
      <c r="ERB17" s="86"/>
      <c r="ERC17" s="62" t="s">
        <v>494</v>
      </c>
      <c r="ERD17" s="86"/>
      <c r="ERE17" s="86">
        <v>2</v>
      </c>
      <c r="ERF17" s="86"/>
      <c r="ERG17" s="86">
        <v>3</v>
      </c>
      <c r="ERH17" s="67"/>
      <c r="ERI17" s="67">
        <v>6.666666666666667</v>
      </c>
      <c r="ERJ17" s="67"/>
      <c r="ERK17" s="86">
        <v>66.666666666666657</v>
      </c>
      <c r="ERP17" s="86"/>
      <c r="ERQ17" s="62" t="s">
        <v>494</v>
      </c>
      <c r="ERR17" s="86"/>
      <c r="ERS17" s="86">
        <v>3</v>
      </c>
      <c r="ERT17" s="86"/>
      <c r="ERU17" s="86">
        <v>3</v>
      </c>
      <c r="ERV17" s="67"/>
      <c r="ERW17" s="67">
        <v>6.666666666666667</v>
      </c>
      <c r="ERX17" s="67"/>
      <c r="ERY17" s="86">
        <v>100</v>
      </c>
      <c r="ESD17" s="86"/>
      <c r="ESE17" s="62" t="s">
        <v>494</v>
      </c>
      <c r="ESF17" s="86"/>
      <c r="ESG17" s="86">
        <v>2</v>
      </c>
      <c r="ESH17" s="86"/>
      <c r="ESI17" s="86">
        <v>3</v>
      </c>
      <c r="ESJ17" s="67"/>
      <c r="ESK17" s="67">
        <v>6.666666666666667</v>
      </c>
      <c r="ESL17" s="67"/>
      <c r="ESM17" s="86">
        <v>66.666666666666657</v>
      </c>
      <c r="ESR17" s="86"/>
      <c r="ESS17" s="62" t="s">
        <v>494</v>
      </c>
      <c r="EST17" s="86"/>
      <c r="ESU17" s="86">
        <v>3</v>
      </c>
      <c r="ESV17" s="86"/>
      <c r="ESW17" s="86">
        <v>3</v>
      </c>
      <c r="ESX17" s="67"/>
      <c r="ESY17" s="67">
        <v>6.666666666666667</v>
      </c>
      <c r="ESZ17" s="67"/>
      <c r="ETA17" s="86">
        <v>100</v>
      </c>
      <c r="ETF17" s="86"/>
      <c r="ETG17" s="62" t="s">
        <v>494</v>
      </c>
      <c r="ETH17" s="86"/>
      <c r="ETI17" s="86">
        <v>2</v>
      </c>
      <c r="ETJ17" s="86"/>
      <c r="ETK17" s="86">
        <v>3</v>
      </c>
      <c r="ETL17" s="67"/>
      <c r="ETM17" s="67">
        <v>6.666666666666667</v>
      </c>
      <c r="ETN17" s="67"/>
      <c r="ETO17" s="86">
        <v>66.666666666666657</v>
      </c>
      <c r="ETT17" s="86"/>
      <c r="ETU17" s="62" t="s">
        <v>494</v>
      </c>
      <c r="ETV17" s="86"/>
      <c r="ETW17" s="86">
        <v>2</v>
      </c>
      <c r="ETX17" s="86"/>
      <c r="ETY17" s="86">
        <v>3</v>
      </c>
      <c r="ETZ17" s="67"/>
      <c r="EUA17" s="67">
        <v>6.666666666666667</v>
      </c>
      <c r="EUB17" s="67"/>
      <c r="EUC17" s="86">
        <v>66.666666666666657</v>
      </c>
      <c r="EUH17" s="86"/>
      <c r="EUI17" s="62" t="s">
        <v>494</v>
      </c>
      <c r="EUJ17" s="86"/>
      <c r="EUK17" s="86">
        <v>1</v>
      </c>
      <c r="EUL17" s="86"/>
      <c r="EUM17" s="86">
        <v>3</v>
      </c>
      <c r="EUN17" s="67"/>
      <c r="EUO17" s="67">
        <v>6.666666666666667</v>
      </c>
      <c r="EUP17" s="67"/>
      <c r="EUQ17" s="86">
        <v>33.333333333333329</v>
      </c>
      <c r="EUV17" s="86"/>
      <c r="EUW17" s="62" t="s">
        <v>494</v>
      </c>
      <c r="EUX17" s="86"/>
      <c r="EUY17" s="86">
        <v>2</v>
      </c>
      <c r="EUZ17" s="86"/>
      <c r="EVA17" s="86">
        <v>3</v>
      </c>
      <c r="EVB17" s="67"/>
      <c r="EVC17" s="67">
        <v>6.666666666666667</v>
      </c>
      <c r="EVD17" s="67"/>
      <c r="EVE17" s="86">
        <v>66.666666666666657</v>
      </c>
      <c r="EVJ17" s="86"/>
      <c r="EVK17" s="62" t="s">
        <v>494</v>
      </c>
      <c r="EVL17" s="86"/>
      <c r="EVM17" s="86">
        <v>2</v>
      </c>
      <c r="EVN17" s="86"/>
      <c r="EVO17" s="86">
        <v>3</v>
      </c>
      <c r="EVP17" s="67"/>
      <c r="EVQ17" s="67">
        <v>6.666666666666667</v>
      </c>
      <c r="EVR17" s="67"/>
      <c r="EVS17" s="86">
        <v>66.666666666666657</v>
      </c>
      <c r="EVX17" s="86"/>
      <c r="EVY17" s="62" t="s">
        <v>494</v>
      </c>
      <c r="EVZ17" s="86"/>
      <c r="EWA17" s="86">
        <v>3</v>
      </c>
      <c r="EWB17" s="86"/>
      <c r="EWC17" s="86">
        <v>3</v>
      </c>
      <c r="EWD17" s="67"/>
      <c r="EWE17" s="67">
        <v>6.666666666666667</v>
      </c>
      <c r="EWF17" s="67"/>
      <c r="EWG17" s="86">
        <v>100</v>
      </c>
      <c r="EWL17" s="86"/>
      <c r="EWM17" s="62" t="s">
        <v>494</v>
      </c>
      <c r="EWN17" s="86"/>
      <c r="EWO17" s="86">
        <v>2</v>
      </c>
      <c r="EWP17" s="86"/>
      <c r="EWQ17" s="86">
        <v>3</v>
      </c>
      <c r="EWR17" s="67"/>
      <c r="EWS17" s="67">
        <v>6.666666666666667</v>
      </c>
      <c r="EWT17" s="67"/>
      <c r="EWU17" s="86">
        <v>66.666666666666657</v>
      </c>
      <c r="EWZ17" s="86"/>
      <c r="EXA17" s="62" t="s">
        <v>494</v>
      </c>
      <c r="EXB17" s="86"/>
      <c r="EXC17" s="86">
        <v>3</v>
      </c>
      <c r="EXD17" s="86"/>
      <c r="EXE17" s="86">
        <v>3</v>
      </c>
      <c r="EXF17" s="67"/>
      <c r="EXG17" s="67">
        <v>5.5555555555555554</v>
      </c>
      <c r="EXH17" s="67"/>
      <c r="EXI17" s="86">
        <v>100</v>
      </c>
      <c r="EXN17" s="86"/>
      <c r="EXO17" s="62" t="s">
        <v>494</v>
      </c>
      <c r="EXP17" s="86"/>
      <c r="EXQ17" s="86">
        <v>3</v>
      </c>
      <c r="EXR17" s="86"/>
      <c r="EXS17" s="86">
        <v>3</v>
      </c>
      <c r="EXT17" s="67"/>
      <c r="EXU17" s="67">
        <v>5.5555555555555554</v>
      </c>
      <c r="EXV17" s="67"/>
      <c r="EXW17" s="86">
        <v>100</v>
      </c>
      <c r="EYB17" s="86"/>
      <c r="EYC17" s="62" t="s">
        <v>494</v>
      </c>
      <c r="EYD17" s="86"/>
      <c r="EYE17" s="86">
        <v>2</v>
      </c>
      <c r="EYF17" s="86"/>
      <c r="EYG17" s="86">
        <v>3</v>
      </c>
      <c r="EYH17" s="67"/>
      <c r="EYI17" s="67">
        <v>5.5555555555555554</v>
      </c>
      <c r="EYJ17" s="67"/>
      <c r="EYK17" s="86">
        <v>66.666666666666657</v>
      </c>
      <c r="EYP17" s="86"/>
      <c r="EYQ17" s="62" t="s">
        <v>494</v>
      </c>
      <c r="EYR17" s="86"/>
      <c r="EYS17" s="86">
        <v>3</v>
      </c>
      <c r="EYT17" s="86"/>
      <c r="EYU17" s="86">
        <v>3</v>
      </c>
      <c r="EYV17" s="67"/>
      <c r="EYW17" s="67">
        <v>5.5555555555555554</v>
      </c>
      <c r="EYX17" s="67"/>
      <c r="EYY17" s="86">
        <v>100</v>
      </c>
      <c r="EZD17" s="86"/>
      <c r="EZE17" s="62" t="s">
        <v>494</v>
      </c>
      <c r="EZF17" s="86"/>
      <c r="EZG17" s="86">
        <v>2</v>
      </c>
      <c r="EZH17" s="86"/>
      <c r="EZI17" s="86">
        <v>3</v>
      </c>
      <c r="EZJ17" s="67"/>
      <c r="EZK17" s="67">
        <v>5.5555555555555554</v>
      </c>
      <c r="EZL17" s="67"/>
      <c r="EZM17" s="86">
        <v>66.666666666666657</v>
      </c>
      <c r="EZR17" s="86"/>
      <c r="EZS17" s="62" t="s">
        <v>494</v>
      </c>
      <c r="EZT17" s="86"/>
      <c r="EZU17" s="86">
        <v>3</v>
      </c>
      <c r="EZV17" s="86"/>
      <c r="EZW17" s="86">
        <v>3</v>
      </c>
      <c r="EZX17" s="67"/>
      <c r="EZY17" s="67">
        <v>5.5555555555555554</v>
      </c>
      <c r="EZZ17" s="67"/>
      <c r="FAA17" s="86">
        <v>100</v>
      </c>
      <c r="FAF17" s="86"/>
      <c r="FAG17" s="62" t="s">
        <v>494</v>
      </c>
      <c r="FAH17" s="86"/>
      <c r="FAI17" s="86">
        <v>2</v>
      </c>
      <c r="FAJ17" s="86"/>
      <c r="FAK17" s="86">
        <v>3</v>
      </c>
      <c r="FAL17" s="67"/>
      <c r="FAM17" s="67">
        <v>5.5555555555555554</v>
      </c>
      <c r="FAN17" s="67"/>
      <c r="FAO17" s="86">
        <v>66.666666666666657</v>
      </c>
      <c r="FAT17" s="86"/>
      <c r="FAU17" s="62" t="s">
        <v>494</v>
      </c>
      <c r="FAV17" s="86"/>
      <c r="FAW17" s="86">
        <v>2</v>
      </c>
      <c r="FAX17" s="86"/>
      <c r="FAY17" s="86">
        <v>3</v>
      </c>
      <c r="FAZ17" s="67"/>
      <c r="FBA17" s="67">
        <v>5.5555555555555554</v>
      </c>
      <c r="FBB17" s="67"/>
      <c r="FBC17" s="86">
        <v>66.666666666666657</v>
      </c>
      <c r="FBH17" s="86"/>
      <c r="FBI17" s="62" t="s">
        <v>494</v>
      </c>
      <c r="FBJ17" s="86"/>
      <c r="FBK17" s="86">
        <v>2</v>
      </c>
      <c r="FBL17" s="86"/>
      <c r="FBM17" s="86">
        <v>3</v>
      </c>
      <c r="FBN17" s="67"/>
      <c r="FBO17" s="67">
        <v>5.5555555555555554</v>
      </c>
      <c r="FBP17" s="67"/>
      <c r="FBQ17" s="86">
        <v>66.666666666666657</v>
      </c>
      <c r="FBV17" s="86"/>
      <c r="FBW17" s="62" t="s">
        <v>494</v>
      </c>
      <c r="FBX17" s="86"/>
      <c r="FBY17" s="86">
        <v>2</v>
      </c>
      <c r="FBZ17" s="86"/>
      <c r="FCA17" s="86">
        <v>3</v>
      </c>
      <c r="FCB17" s="67"/>
      <c r="FCC17" s="67">
        <v>5.5555555555555554</v>
      </c>
      <c r="FCD17" s="67"/>
      <c r="FCE17" s="86">
        <v>66.666666666666657</v>
      </c>
      <c r="FCJ17" s="86"/>
      <c r="FCK17" s="62" t="s">
        <v>494</v>
      </c>
      <c r="FCL17" s="86"/>
      <c r="FCM17" s="86">
        <v>3</v>
      </c>
      <c r="FCN17" s="86"/>
      <c r="FCO17" s="86">
        <v>3</v>
      </c>
      <c r="FCP17" s="67"/>
      <c r="FCQ17" s="67">
        <v>5.5555555555555554</v>
      </c>
      <c r="FCR17" s="67"/>
      <c r="FCS17" s="86">
        <v>100</v>
      </c>
      <c r="FCX17" s="86"/>
      <c r="FCY17" s="62" t="s">
        <v>494</v>
      </c>
      <c r="FCZ17" s="86"/>
      <c r="FDA17" s="86">
        <v>1</v>
      </c>
      <c r="FDB17" s="86"/>
      <c r="FDC17" s="86">
        <v>3</v>
      </c>
      <c r="FDD17" s="67"/>
      <c r="FDE17" s="67">
        <v>5.5555555555555554</v>
      </c>
      <c r="FDF17" s="67"/>
      <c r="FDG17" s="86">
        <v>33.333333333333329</v>
      </c>
      <c r="FDL17" s="86"/>
      <c r="FDM17" s="62" t="s">
        <v>494</v>
      </c>
      <c r="FDN17" s="86"/>
      <c r="FDO17" s="86">
        <v>1</v>
      </c>
      <c r="FDP17" s="86"/>
      <c r="FDQ17" s="86">
        <v>3</v>
      </c>
      <c r="FDR17" s="67"/>
      <c r="FDS17" s="67">
        <v>5.5555555555555554</v>
      </c>
      <c r="FDT17" s="67"/>
      <c r="FDU17" s="86">
        <v>33.333333333333329</v>
      </c>
      <c r="FDZ17" s="86"/>
      <c r="FEA17" s="62" t="s">
        <v>494</v>
      </c>
      <c r="FEB17" s="86"/>
      <c r="FEC17" s="86">
        <v>3</v>
      </c>
      <c r="FED17" s="86"/>
      <c r="FEE17" s="86">
        <v>3</v>
      </c>
      <c r="FEF17" s="67"/>
      <c r="FEG17" s="67">
        <v>5.5555555555555554</v>
      </c>
      <c r="FEH17" s="67"/>
      <c r="FEI17" s="86">
        <v>100</v>
      </c>
      <c r="FEN17" s="86"/>
      <c r="FEO17" s="62" t="s">
        <v>494</v>
      </c>
      <c r="FEP17" s="86"/>
      <c r="FEQ17" s="86">
        <v>3</v>
      </c>
      <c r="FER17" s="86"/>
      <c r="FES17" s="86">
        <v>3</v>
      </c>
      <c r="FET17" s="67"/>
      <c r="FEU17" s="67">
        <v>5.5555555555555554</v>
      </c>
      <c r="FEV17" s="67"/>
      <c r="FEW17" s="86">
        <v>100</v>
      </c>
      <c r="FFB17" s="86"/>
      <c r="FFC17" s="62" t="s">
        <v>494</v>
      </c>
      <c r="FFD17" s="86"/>
      <c r="FFE17" s="86">
        <v>2</v>
      </c>
      <c r="FFF17" s="86"/>
      <c r="FFG17" s="86">
        <v>3</v>
      </c>
      <c r="FFH17" s="67"/>
      <c r="FFI17" s="67">
        <v>5.5555555555555554</v>
      </c>
      <c r="FFJ17" s="67"/>
      <c r="FFK17" s="86">
        <v>66.666666666666657</v>
      </c>
      <c r="FFP17" s="86"/>
      <c r="FFQ17" s="62" t="s">
        <v>494</v>
      </c>
      <c r="FFR17" s="86"/>
      <c r="FFS17" s="86">
        <v>2</v>
      </c>
      <c r="FFT17" s="86"/>
      <c r="FFU17" s="86">
        <v>3</v>
      </c>
      <c r="FFV17" s="67"/>
      <c r="FFW17" s="67">
        <v>5.5555555555555554</v>
      </c>
      <c r="FFX17" s="67"/>
      <c r="FFY17" s="86">
        <v>66.666666666666657</v>
      </c>
      <c r="FGD17" s="86"/>
      <c r="FGE17" s="62" t="s">
        <v>494</v>
      </c>
      <c r="FGF17" s="86"/>
      <c r="FGG17" s="86">
        <v>2</v>
      </c>
      <c r="FGH17" s="86"/>
      <c r="FGI17" s="86">
        <v>3</v>
      </c>
      <c r="FGJ17" s="67"/>
      <c r="FGK17" s="67">
        <v>5.5555555555555554</v>
      </c>
      <c r="FGL17" s="67"/>
      <c r="FGM17" s="86">
        <v>66.666666666666657</v>
      </c>
      <c r="FGR17" s="86"/>
      <c r="FGS17" s="62" t="s">
        <v>494</v>
      </c>
      <c r="FGT17" s="86"/>
      <c r="FGU17" s="86">
        <v>1</v>
      </c>
      <c r="FGV17" s="86"/>
      <c r="FGW17" s="86">
        <v>3</v>
      </c>
      <c r="FGX17" s="67"/>
      <c r="FGY17" s="67">
        <v>5.5555555555555554</v>
      </c>
      <c r="FGZ17" s="67"/>
      <c r="FHA17" s="86">
        <v>33.333333333333329</v>
      </c>
      <c r="FHF17" s="86"/>
      <c r="FHG17" s="62" t="s">
        <v>494</v>
      </c>
      <c r="FHH17" s="86"/>
      <c r="FHI17" s="86">
        <v>2</v>
      </c>
      <c r="FHJ17" s="86"/>
      <c r="FHK17" s="86">
        <v>3</v>
      </c>
      <c r="FHL17" s="67"/>
      <c r="FHM17" s="67">
        <v>5.5555555555555554</v>
      </c>
      <c r="FHN17" s="67"/>
      <c r="FHO17" s="86">
        <v>66.666666666666657</v>
      </c>
      <c r="FHT17" s="86"/>
      <c r="FHU17" s="62" t="s">
        <v>494</v>
      </c>
      <c r="FHV17" s="86"/>
      <c r="FHW17" s="86">
        <v>3</v>
      </c>
      <c r="FHX17" s="86"/>
      <c r="FHY17" s="86">
        <v>3</v>
      </c>
      <c r="FHZ17" s="67"/>
      <c r="FIA17" s="67">
        <v>5.5555555555555554</v>
      </c>
      <c r="FIB17" s="67"/>
      <c r="FIC17" s="86">
        <v>100</v>
      </c>
      <c r="FIH17" s="86"/>
      <c r="FII17" s="62" t="s">
        <v>494</v>
      </c>
      <c r="FIJ17" s="86"/>
      <c r="FIK17" s="86">
        <v>3</v>
      </c>
      <c r="FIL17" s="86"/>
      <c r="FIM17" s="86">
        <v>3</v>
      </c>
      <c r="FIN17" s="67"/>
      <c r="FIO17" s="67">
        <v>5.5555555555555554</v>
      </c>
      <c r="FIP17" s="67"/>
      <c r="FIQ17" s="86">
        <v>100</v>
      </c>
      <c r="FIV17" s="86"/>
      <c r="FIW17" s="62" t="s">
        <v>494</v>
      </c>
      <c r="FIX17" s="86"/>
      <c r="FIY17" s="86">
        <v>1</v>
      </c>
      <c r="FIZ17" s="86"/>
      <c r="FJA17" s="86">
        <v>3</v>
      </c>
      <c r="FJB17" s="67"/>
      <c r="FJC17" s="67">
        <v>5.5555555555555554</v>
      </c>
      <c r="FJD17" s="67"/>
      <c r="FJE17" s="86">
        <v>33.333333333333329</v>
      </c>
      <c r="FJJ17" s="86"/>
      <c r="FJK17" s="62" t="s">
        <v>494</v>
      </c>
      <c r="FJL17" s="86"/>
      <c r="FJM17" s="86">
        <v>1</v>
      </c>
      <c r="FJN17" s="86"/>
      <c r="FJO17" s="86">
        <v>3</v>
      </c>
      <c r="FJP17" s="67"/>
      <c r="FJQ17" s="67">
        <v>5.5555555555555554</v>
      </c>
      <c r="FJR17" s="67"/>
      <c r="FJS17" s="86">
        <v>33.333333333333329</v>
      </c>
      <c r="FJX17" s="86"/>
      <c r="FJY17" s="62" t="s">
        <v>494</v>
      </c>
      <c r="FJZ17" s="86"/>
      <c r="FKA17" s="86">
        <v>3</v>
      </c>
      <c r="FKB17" s="86"/>
      <c r="FKC17" s="86">
        <v>3</v>
      </c>
      <c r="FKD17" s="67"/>
      <c r="FKE17" s="67">
        <v>5.5555555555555554</v>
      </c>
      <c r="FKF17" s="67"/>
      <c r="FKG17" s="86">
        <v>100</v>
      </c>
      <c r="FKL17" s="86"/>
      <c r="FKM17" s="62" t="s">
        <v>494</v>
      </c>
      <c r="FKN17" s="86"/>
      <c r="FKO17" s="86">
        <v>3</v>
      </c>
      <c r="FKP17" s="86"/>
      <c r="FKQ17" s="86">
        <v>3</v>
      </c>
      <c r="FKR17" s="67"/>
      <c r="FKS17" s="67">
        <v>5.5555555555555554</v>
      </c>
      <c r="FKT17" s="67"/>
      <c r="FKU17" s="86">
        <v>100</v>
      </c>
      <c r="FKZ17" s="86"/>
      <c r="FLA17" s="62" t="s">
        <v>494</v>
      </c>
      <c r="FLB17" s="86"/>
      <c r="FLC17" s="86">
        <v>3</v>
      </c>
      <c r="FLD17" s="86"/>
      <c r="FLE17" s="86">
        <v>3</v>
      </c>
      <c r="FLF17" s="67"/>
      <c r="FLG17" s="67">
        <v>5.5555555555555554</v>
      </c>
      <c r="FLH17" s="67"/>
      <c r="FLI17" s="86">
        <v>100</v>
      </c>
      <c r="FLN17" s="86"/>
      <c r="FLO17" s="62" t="s">
        <v>494</v>
      </c>
      <c r="FLP17" s="86"/>
      <c r="FLQ17" s="86">
        <v>3</v>
      </c>
      <c r="FLR17" s="86"/>
      <c r="FLS17" s="86">
        <v>3</v>
      </c>
      <c r="FLT17" s="67"/>
      <c r="FLU17" s="67">
        <v>5.5555555555555554</v>
      </c>
      <c r="FLV17" s="67"/>
      <c r="FLW17" s="86">
        <v>100</v>
      </c>
      <c r="FMB17" s="86"/>
      <c r="FMC17" s="62" t="s">
        <v>494</v>
      </c>
      <c r="FMD17" s="86"/>
      <c r="FME17" s="86">
        <v>3</v>
      </c>
      <c r="FMF17" s="86"/>
      <c r="FMG17" s="86">
        <v>3</v>
      </c>
      <c r="FMH17" s="67"/>
      <c r="FMI17" s="67">
        <v>6.666666666666667</v>
      </c>
      <c r="FMJ17" s="67"/>
      <c r="FMK17" s="86">
        <v>100</v>
      </c>
      <c r="FMP17" s="86"/>
      <c r="FMQ17" s="62" t="s">
        <v>494</v>
      </c>
      <c r="FMR17" s="86"/>
      <c r="FMS17" s="86">
        <v>3</v>
      </c>
      <c r="FMT17" s="86"/>
      <c r="FMU17" s="86">
        <v>3</v>
      </c>
      <c r="FMV17" s="67"/>
      <c r="FMW17" s="67">
        <v>6.666666666666667</v>
      </c>
      <c r="FMX17" s="67"/>
      <c r="FMY17" s="86">
        <v>100</v>
      </c>
      <c r="FND17" s="86"/>
      <c r="FNE17" s="62" t="s">
        <v>494</v>
      </c>
      <c r="FNF17" s="86"/>
      <c r="FNG17" s="86">
        <v>3</v>
      </c>
      <c r="FNH17" s="86"/>
      <c r="FNI17" s="86">
        <v>3</v>
      </c>
      <c r="FNJ17" s="67"/>
      <c r="FNK17" s="67">
        <v>6.666666666666667</v>
      </c>
      <c r="FNL17" s="67"/>
      <c r="FNM17" s="86">
        <v>100</v>
      </c>
      <c r="FNR17" s="86"/>
      <c r="FNS17" s="62" t="s">
        <v>494</v>
      </c>
      <c r="FNT17" s="86"/>
      <c r="FNU17" s="86">
        <v>2</v>
      </c>
      <c r="FNV17" s="86"/>
      <c r="FNW17" s="86">
        <v>3</v>
      </c>
      <c r="FNX17" s="67"/>
      <c r="FNY17" s="67">
        <v>6.666666666666667</v>
      </c>
      <c r="FNZ17" s="67"/>
      <c r="FOA17" s="86">
        <v>66.666666666666657</v>
      </c>
      <c r="FOF17" s="86"/>
      <c r="FOG17" s="62" t="s">
        <v>494</v>
      </c>
      <c r="FOH17" s="86"/>
      <c r="FOI17" s="86">
        <v>3</v>
      </c>
      <c r="FOJ17" s="86"/>
      <c r="FOK17" s="86">
        <v>3</v>
      </c>
      <c r="FOL17" s="67"/>
      <c r="FOM17" s="67">
        <v>6.666666666666667</v>
      </c>
      <c r="FON17" s="67"/>
      <c r="FOO17" s="86">
        <v>100</v>
      </c>
      <c r="FOT17" s="86"/>
      <c r="FOU17" s="62" t="s">
        <v>494</v>
      </c>
      <c r="FOV17" s="86"/>
      <c r="FOW17" s="86">
        <v>2</v>
      </c>
      <c r="FOX17" s="86"/>
      <c r="FOY17" s="86">
        <v>3</v>
      </c>
      <c r="FOZ17" s="67"/>
      <c r="FPA17" s="67">
        <v>6.666666666666667</v>
      </c>
      <c r="FPB17" s="67"/>
      <c r="FPC17" s="86">
        <v>66.666666666666657</v>
      </c>
      <c r="FPH17" s="86"/>
      <c r="FPI17" s="62" t="s">
        <v>494</v>
      </c>
      <c r="FPJ17" s="86"/>
      <c r="FPK17" s="86">
        <v>3</v>
      </c>
      <c r="FPL17" s="86"/>
      <c r="FPM17" s="86">
        <v>3</v>
      </c>
      <c r="FPN17" s="67"/>
      <c r="FPO17" s="67">
        <v>6.666666666666667</v>
      </c>
      <c r="FPP17" s="67"/>
      <c r="FPQ17" s="86">
        <v>100</v>
      </c>
      <c r="FPV17" s="86"/>
      <c r="FPW17" s="62" t="s">
        <v>494</v>
      </c>
      <c r="FPX17" s="86"/>
      <c r="FPY17" s="86">
        <v>2</v>
      </c>
      <c r="FPZ17" s="86"/>
      <c r="FQA17" s="86">
        <v>3</v>
      </c>
      <c r="FQB17" s="67"/>
      <c r="FQC17" s="67">
        <v>6.666666666666667</v>
      </c>
      <c r="FQD17" s="67"/>
      <c r="FQE17" s="86">
        <v>66.666666666666657</v>
      </c>
      <c r="FQJ17" s="86"/>
      <c r="FQK17" s="62" t="s">
        <v>494</v>
      </c>
      <c r="FQL17" s="86"/>
      <c r="FQM17" s="86">
        <v>3</v>
      </c>
      <c r="FQN17" s="86"/>
      <c r="FQO17" s="86">
        <v>3</v>
      </c>
      <c r="FQP17" s="67"/>
      <c r="FQQ17" s="67">
        <v>6.666666666666667</v>
      </c>
      <c r="FQR17" s="67"/>
      <c r="FQS17" s="86">
        <v>100</v>
      </c>
      <c r="FQX17" s="86"/>
      <c r="FQY17" s="62" t="s">
        <v>494</v>
      </c>
      <c r="FQZ17" s="86"/>
      <c r="FRA17" s="86">
        <v>3</v>
      </c>
      <c r="FRB17" s="86"/>
      <c r="FRC17" s="86">
        <v>3</v>
      </c>
      <c r="FRD17" s="67"/>
      <c r="FRE17" s="67">
        <v>6.666666666666667</v>
      </c>
      <c r="FRF17" s="67"/>
      <c r="FRG17" s="86">
        <v>100</v>
      </c>
      <c r="FRL17" s="86"/>
      <c r="FRM17" s="62" t="s">
        <v>494</v>
      </c>
      <c r="FRN17" s="86"/>
      <c r="FRO17" s="86">
        <v>2</v>
      </c>
      <c r="FRP17" s="86"/>
      <c r="FRQ17" s="86">
        <v>3</v>
      </c>
      <c r="FRR17" s="67"/>
      <c r="FRS17" s="67">
        <v>6.666666666666667</v>
      </c>
      <c r="FRT17" s="67"/>
      <c r="FRU17" s="86">
        <v>66.666666666666657</v>
      </c>
      <c r="FRZ17" s="86"/>
      <c r="FSA17" s="62" t="s">
        <v>494</v>
      </c>
      <c r="FSB17" s="86"/>
      <c r="FSC17" s="86">
        <v>1</v>
      </c>
      <c r="FSD17" s="86"/>
      <c r="FSE17" s="86">
        <v>3</v>
      </c>
      <c r="FSF17" s="67"/>
      <c r="FSG17" s="67">
        <v>6.666666666666667</v>
      </c>
      <c r="FSH17" s="67"/>
      <c r="FSI17" s="86">
        <v>33.333333333333329</v>
      </c>
      <c r="FSN17" s="86"/>
      <c r="FSO17" s="62" t="s">
        <v>494</v>
      </c>
      <c r="FSP17" s="86"/>
      <c r="FSQ17" s="86">
        <v>3</v>
      </c>
      <c r="FSR17" s="86"/>
      <c r="FSS17" s="86">
        <v>3</v>
      </c>
      <c r="FST17" s="67"/>
      <c r="FSU17" s="67">
        <v>6.666666666666667</v>
      </c>
      <c r="FSV17" s="67"/>
      <c r="FSW17" s="86">
        <v>100</v>
      </c>
      <c r="FTB17" s="86"/>
      <c r="FTC17" s="62" t="s">
        <v>494</v>
      </c>
      <c r="FTD17" s="86"/>
      <c r="FTE17" s="86">
        <v>3</v>
      </c>
      <c r="FTF17" s="86"/>
      <c r="FTG17" s="86">
        <v>3</v>
      </c>
      <c r="FTH17" s="67"/>
      <c r="FTI17" s="67">
        <v>6.666666666666667</v>
      </c>
      <c r="FTJ17" s="67"/>
      <c r="FTK17" s="86">
        <v>100</v>
      </c>
      <c r="FTP17" s="86"/>
      <c r="FTQ17" s="62" t="s">
        <v>494</v>
      </c>
      <c r="FTR17" s="86"/>
      <c r="FTS17" s="86">
        <v>2</v>
      </c>
      <c r="FTT17" s="86"/>
      <c r="FTU17" s="86">
        <v>3</v>
      </c>
      <c r="FTV17" s="67"/>
      <c r="FTW17" s="67">
        <v>6.666666666666667</v>
      </c>
      <c r="FTX17" s="67"/>
      <c r="FTY17" s="86">
        <v>66.666666666666657</v>
      </c>
      <c r="FUD17" s="86"/>
      <c r="FUE17" s="62" t="s">
        <v>494</v>
      </c>
      <c r="FUF17" s="86"/>
      <c r="FUG17" s="86">
        <v>3</v>
      </c>
      <c r="FUH17" s="86"/>
      <c r="FUI17" s="86">
        <v>3</v>
      </c>
      <c r="FUJ17" s="67"/>
      <c r="FUK17" s="67">
        <v>6.666666666666667</v>
      </c>
      <c r="FUL17" s="67"/>
      <c r="FUM17" s="86">
        <v>100</v>
      </c>
      <c r="FUR17" s="86"/>
      <c r="FUS17" s="62" t="s">
        <v>494</v>
      </c>
      <c r="FUT17" s="86"/>
      <c r="FUU17" s="86">
        <v>3</v>
      </c>
      <c r="FUV17" s="86"/>
      <c r="FUW17" s="86">
        <v>3</v>
      </c>
      <c r="FUX17" s="67"/>
      <c r="FUY17" s="67">
        <v>6.666666666666667</v>
      </c>
      <c r="FUZ17" s="67"/>
      <c r="FVA17" s="86">
        <v>100</v>
      </c>
      <c r="FVF17" s="86"/>
      <c r="FVG17" s="62" t="s">
        <v>494</v>
      </c>
      <c r="FVH17" s="86"/>
      <c r="FVI17" s="86">
        <v>3</v>
      </c>
      <c r="FVJ17" s="86"/>
      <c r="FVK17" s="86">
        <v>3</v>
      </c>
      <c r="FVL17" s="67"/>
      <c r="FVM17" s="67">
        <v>6.666666666666667</v>
      </c>
      <c r="FVN17" s="67"/>
      <c r="FVO17" s="86">
        <v>100</v>
      </c>
      <c r="FVT17" s="86"/>
      <c r="FVU17" s="62" t="s">
        <v>494</v>
      </c>
      <c r="FVV17" s="86"/>
      <c r="FVW17" s="86">
        <v>3</v>
      </c>
      <c r="FVX17" s="86"/>
      <c r="FVY17" s="86">
        <v>3</v>
      </c>
      <c r="FVZ17" s="67"/>
      <c r="FWA17" s="67">
        <v>6.666666666666667</v>
      </c>
      <c r="FWB17" s="67"/>
      <c r="FWC17" s="86">
        <v>100</v>
      </c>
      <c r="FWH17" s="86"/>
      <c r="FWI17" s="62" t="s">
        <v>494</v>
      </c>
      <c r="FWJ17" s="86"/>
      <c r="FWK17" s="86">
        <v>3</v>
      </c>
      <c r="FWL17" s="86"/>
      <c r="FWM17" s="86">
        <v>3</v>
      </c>
      <c r="FWN17" s="67"/>
      <c r="FWO17" s="67">
        <v>6.666666666666667</v>
      </c>
      <c r="FWP17" s="67"/>
      <c r="FWQ17" s="86">
        <v>100</v>
      </c>
      <c r="FWV17" s="86"/>
      <c r="FWW17" s="62" t="s">
        <v>494</v>
      </c>
      <c r="FWX17" s="86"/>
      <c r="FWY17" s="86">
        <v>3</v>
      </c>
      <c r="FWZ17" s="86"/>
      <c r="FXA17" s="86">
        <v>3</v>
      </c>
      <c r="FXB17" s="67"/>
      <c r="FXC17" s="67">
        <v>6.666666666666667</v>
      </c>
      <c r="FXD17" s="67"/>
      <c r="FXE17" s="86">
        <v>100</v>
      </c>
      <c r="FXJ17" s="86"/>
      <c r="FXK17" s="62" t="s">
        <v>494</v>
      </c>
      <c r="FXL17" s="86"/>
      <c r="FXM17" s="86">
        <v>2</v>
      </c>
      <c r="FXN17" s="86"/>
      <c r="FXO17" s="86">
        <v>3</v>
      </c>
      <c r="FXP17" s="67"/>
      <c r="FXQ17" s="67">
        <v>6.666666666666667</v>
      </c>
      <c r="FXR17" s="67"/>
      <c r="FXS17" s="86">
        <v>66.666666666666657</v>
      </c>
      <c r="FXX17" s="86"/>
      <c r="FXY17" s="62" t="s">
        <v>494</v>
      </c>
      <c r="FXZ17" s="86"/>
      <c r="FYA17" s="86">
        <v>2</v>
      </c>
      <c r="FYB17" s="86"/>
      <c r="FYC17" s="86">
        <v>3</v>
      </c>
      <c r="FYD17" s="67"/>
      <c r="FYE17" s="67">
        <v>6.666666666666667</v>
      </c>
      <c r="FYF17" s="67"/>
      <c r="FYG17" s="86">
        <v>66.666666666666657</v>
      </c>
      <c r="FYL17" s="86"/>
      <c r="FYM17" s="62" t="s">
        <v>494</v>
      </c>
      <c r="FYN17" s="86"/>
      <c r="FYO17" s="86">
        <v>2</v>
      </c>
      <c r="FYP17" s="86"/>
      <c r="FYQ17" s="86">
        <v>3</v>
      </c>
      <c r="FYR17" s="67"/>
      <c r="FYS17" s="67">
        <v>6.666666666666667</v>
      </c>
      <c r="FYT17" s="67"/>
      <c r="FYU17" s="86">
        <v>66.666666666666657</v>
      </c>
      <c r="FYZ17" s="86"/>
      <c r="FZA17" s="62" t="s">
        <v>494</v>
      </c>
      <c r="FZB17" s="86"/>
      <c r="FZC17" s="86">
        <v>2</v>
      </c>
      <c r="FZD17" s="86"/>
      <c r="FZE17" s="86">
        <v>3</v>
      </c>
      <c r="FZF17" s="67"/>
      <c r="FZG17" s="67">
        <v>6.666666666666667</v>
      </c>
      <c r="FZH17" s="67"/>
      <c r="FZI17" s="86">
        <v>66.666666666666657</v>
      </c>
      <c r="FZN17" s="86"/>
      <c r="FZO17" s="62" t="s">
        <v>494</v>
      </c>
      <c r="FZP17" s="86"/>
      <c r="FZQ17" s="86">
        <v>2</v>
      </c>
      <c r="FZR17" s="86"/>
      <c r="FZS17" s="86">
        <v>3</v>
      </c>
      <c r="FZT17" s="67"/>
      <c r="FZU17" s="67">
        <v>6.666666666666667</v>
      </c>
      <c r="FZV17" s="67"/>
      <c r="FZW17" s="86">
        <v>66.666666666666657</v>
      </c>
      <c r="GAB17" s="86"/>
      <c r="GAC17" s="62" t="s">
        <v>494</v>
      </c>
      <c r="GAD17" s="86"/>
      <c r="GAE17" s="86">
        <v>2</v>
      </c>
      <c r="GAF17" s="86"/>
      <c r="GAG17" s="86">
        <v>3</v>
      </c>
      <c r="GAH17" s="67"/>
      <c r="GAI17" s="67">
        <v>6.666666666666667</v>
      </c>
      <c r="GAJ17" s="67"/>
      <c r="GAK17" s="86">
        <v>66.666666666666657</v>
      </c>
      <c r="GAP17" s="86"/>
      <c r="GAQ17" s="62" t="s">
        <v>494</v>
      </c>
      <c r="GAR17" s="86"/>
      <c r="GAS17" s="86">
        <v>3</v>
      </c>
      <c r="GAT17" s="86"/>
      <c r="GAU17" s="86">
        <v>3</v>
      </c>
      <c r="GAV17" s="67"/>
      <c r="GAW17" s="67">
        <v>6.666666666666667</v>
      </c>
      <c r="GAX17" s="67"/>
      <c r="GAY17" s="86">
        <v>100</v>
      </c>
      <c r="GBD17" s="86"/>
      <c r="GBE17" s="62" t="s">
        <v>494</v>
      </c>
      <c r="GBF17" s="86"/>
      <c r="GBG17" s="86">
        <v>2</v>
      </c>
      <c r="GBH17" s="86"/>
      <c r="GBI17" s="86">
        <v>3</v>
      </c>
      <c r="GBJ17" s="67"/>
      <c r="GBK17" s="67">
        <v>6.666666666666667</v>
      </c>
      <c r="GBL17" s="67"/>
      <c r="GBM17" s="86">
        <v>66.666666666666657</v>
      </c>
      <c r="GBR17" s="86"/>
      <c r="GBS17" s="62" t="s">
        <v>494</v>
      </c>
      <c r="GBT17" s="86"/>
      <c r="GBU17" s="86">
        <v>1</v>
      </c>
      <c r="GBV17" s="86"/>
      <c r="GBW17" s="86">
        <v>3</v>
      </c>
      <c r="GBX17" s="67"/>
      <c r="GBY17" s="67">
        <v>6.666666666666667</v>
      </c>
      <c r="GBZ17" s="67"/>
      <c r="GCA17" s="86">
        <v>33.333333333333329</v>
      </c>
      <c r="GCF17" s="86"/>
      <c r="GCG17" s="62" t="s">
        <v>494</v>
      </c>
      <c r="GCH17" s="86"/>
      <c r="GCI17" s="86">
        <v>1</v>
      </c>
      <c r="GCJ17" s="86"/>
      <c r="GCK17" s="86">
        <v>3</v>
      </c>
      <c r="GCL17" s="67"/>
      <c r="GCM17" s="67">
        <v>6.666666666666667</v>
      </c>
      <c r="GCN17" s="67"/>
      <c r="GCO17" s="86">
        <v>33.333333333333329</v>
      </c>
      <c r="GCT17" s="86"/>
      <c r="GCU17" s="62" t="s">
        <v>494</v>
      </c>
      <c r="GCV17" s="86"/>
      <c r="GCW17" s="86">
        <v>3</v>
      </c>
      <c r="GCX17" s="86"/>
      <c r="GCY17" s="86">
        <v>3</v>
      </c>
      <c r="GCZ17" s="67"/>
      <c r="GDA17" s="67">
        <v>6.666666666666667</v>
      </c>
      <c r="GDB17" s="67"/>
      <c r="GDC17" s="86">
        <v>100</v>
      </c>
      <c r="GDH17" s="86"/>
      <c r="GDI17" s="62" t="s">
        <v>494</v>
      </c>
      <c r="GDJ17" s="86"/>
      <c r="GDK17" s="86">
        <v>2</v>
      </c>
      <c r="GDL17" s="86"/>
      <c r="GDM17" s="86">
        <v>3</v>
      </c>
      <c r="GDN17" s="67"/>
      <c r="GDO17" s="67">
        <v>6.666666666666667</v>
      </c>
      <c r="GDP17" s="67"/>
      <c r="GDQ17" s="86">
        <v>66.666666666666657</v>
      </c>
      <c r="GDV17" s="86"/>
      <c r="GDW17" s="62" t="s">
        <v>494</v>
      </c>
      <c r="GDX17" s="86"/>
      <c r="GDY17" s="86">
        <v>3</v>
      </c>
      <c r="GDZ17" s="86"/>
      <c r="GEA17" s="86">
        <v>3</v>
      </c>
      <c r="GEB17" s="67"/>
      <c r="GEC17" s="67">
        <v>6.666666666666667</v>
      </c>
      <c r="GED17" s="67"/>
      <c r="GEE17" s="86">
        <v>100</v>
      </c>
      <c r="GEJ17" s="86"/>
      <c r="GEK17" s="62" t="s">
        <v>494</v>
      </c>
      <c r="GEL17" s="86"/>
      <c r="GEM17" s="86">
        <v>2</v>
      </c>
      <c r="GEN17" s="86"/>
      <c r="GEO17" s="86">
        <v>3</v>
      </c>
      <c r="GEP17" s="67"/>
      <c r="GEQ17" s="67">
        <v>6.666666666666667</v>
      </c>
      <c r="GER17" s="67"/>
      <c r="GES17" s="86">
        <v>66.666666666666657</v>
      </c>
      <c r="GEX17" s="86"/>
      <c r="GEY17" s="62" t="s">
        <v>494</v>
      </c>
      <c r="GEZ17" s="86"/>
      <c r="GFA17" s="86">
        <v>3</v>
      </c>
      <c r="GFB17" s="86"/>
      <c r="GFC17" s="86">
        <v>3</v>
      </c>
      <c r="GFD17" s="67"/>
      <c r="GFE17" s="67">
        <v>6.666666666666667</v>
      </c>
      <c r="GFF17" s="67"/>
      <c r="GFG17" s="86">
        <v>100</v>
      </c>
      <c r="GFL17" s="86"/>
      <c r="GFM17" s="62" t="s">
        <v>494</v>
      </c>
      <c r="GFN17" s="86"/>
      <c r="GFO17" s="86">
        <v>3</v>
      </c>
      <c r="GFP17" s="86"/>
      <c r="GFQ17" s="86">
        <v>3</v>
      </c>
      <c r="GFR17" s="67"/>
      <c r="GFS17" s="67">
        <v>6.666666666666667</v>
      </c>
      <c r="GFT17" s="67"/>
      <c r="GFU17" s="86">
        <v>100</v>
      </c>
      <c r="GFZ17" s="86"/>
      <c r="GGA17" s="62" t="s">
        <v>494</v>
      </c>
      <c r="GGB17" s="86"/>
      <c r="GGC17" s="86">
        <v>2</v>
      </c>
      <c r="GGD17" s="86"/>
      <c r="GGE17" s="86">
        <v>3</v>
      </c>
      <c r="GGF17" s="67"/>
      <c r="GGG17" s="67">
        <v>6.666666666666667</v>
      </c>
      <c r="GGH17" s="67"/>
      <c r="GGI17" s="86">
        <v>66.666666666666657</v>
      </c>
      <c r="GGN17" s="86"/>
      <c r="GGO17" s="62" t="s">
        <v>494</v>
      </c>
      <c r="GGP17" s="86"/>
      <c r="GGQ17" s="86">
        <v>1</v>
      </c>
      <c r="GGR17" s="86"/>
      <c r="GGS17" s="86">
        <v>3</v>
      </c>
      <c r="GGT17" s="67"/>
      <c r="GGU17" s="67">
        <v>6.666666666666667</v>
      </c>
      <c r="GGV17" s="67"/>
      <c r="GGW17" s="86">
        <v>33.333333333333329</v>
      </c>
      <c r="GHB17" s="86"/>
      <c r="GHC17" s="62" t="s">
        <v>494</v>
      </c>
      <c r="GHD17" s="86"/>
      <c r="GHE17" s="86">
        <v>3</v>
      </c>
      <c r="GHF17" s="86"/>
      <c r="GHG17" s="86">
        <v>3</v>
      </c>
      <c r="GHH17" s="67"/>
      <c r="GHI17" s="67">
        <v>6.666666666666667</v>
      </c>
      <c r="GHJ17" s="67"/>
      <c r="GHK17" s="86">
        <v>100</v>
      </c>
      <c r="GHP17" s="86"/>
      <c r="GHQ17" s="62" t="s">
        <v>494</v>
      </c>
      <c r="GHR17" s="86"/>
      <c r="GHS17" s="86">
        <v>3</v>
      </c>
      <c r="GHT17" s="86"/>
      <c r="GHU17" s="86">
        <v>3</v>
      </c>
      <c r="GHV17" s="67"/>
      <c r="GHW17" s="67">
        <v>6.666666666666667</v>
      </c>
      <c r="GHX17" s="67"/>
      <c r="GHY17" s="86">
        <v>100</v>
      </c>
      <c r="GID17" s="86"/>
      <c r="GIE17" s="62" t="s">
        <v>494</v>
      </c>
      <c r="GIF17" s="86"/>
      <c r="GIG17" s="86">
        <v>1</v>
      </c>
      <c r="GIH17" s="86"/>
      <c r="GII17" s="86">
        <v>3</v>
      </c>
      <c r="GIJ17" s="67"/>
      <c r="GIK17" s="67">
        <v>6.666666666666667</v>
      </c>
      <c r="GIL17" s="67"/>
      <c r="GIM17" s="86">
        <v>33.333333333333329</v>
      </c>
      <c r="GIR17" s="86"/>
      <c r="GIS17" s="62" t="s">
        <v>494</v>
      </c>
      <c r="GIT17" s="86"/>
      <c r="GIU17" s="86">
        <v>3</v>
      </c>
      <c r="GIV17" s="86"/>
      <c r="GIW17" s="86">
        <v>3</v>
      </c>
      <c r="GIX17" s="67"/>
      <c r="GIY17" s="67">
        <v>6.666666666666667</v>
      </c>
      <c r="GIZ17" s="67"/>
      <c r="GJA17" s="86">
        <v>100</v>
      </c>
      <c r="GJF17" s="86"/>
      <c r="GJG17" s="62" t="s">
        <v>494</v>
      </c>
      <c r="GJH17" s="86"/>
      <c r="GJI17" s="86">
        <v>3</v>
      </c>
      <c r="GJJ17" s="86"/>
      <c r="GJK17" s="86">
        <v>3</v>
      </c>
      <c r="GJL17" s="67"/>
      <c r="GJM17" s="67">
        <v>6.666666666666667</v>
      </c>
      <c r="GJN17" s="67"/>
      <c r="GJO17" s="86">
        <v>100</v>
      </c>
      <c r="GJT17" s="86"/>
      <c r="GJU17" s="62" t="s">
        <v>494</v>
      </c>
      <c r="GJV17" s="86"/>
      <c r="GJW17" s="86">
        <v>3</v>
      </c>
      <c r="GJX17" s="86"/>
      <c r="GJY17" s="86">
        <v>3</v>
      </c>
      <c r="GJZ17" s="67"/>
      <c r="GKA17" s="67">
        <v>6.666666666666667</v>
      </c>
      <c r="GKB17" s="67"/>
      <c r="GKC17" s="86">
        <v>100</v>
      </c>
      <c r="GKH17" s="86"/>
      <c r="GKI17" s="62" t="s">
        <v>494</v>
      </c>
      <c r="GKJ17" s="86"/>
      <c r="GKK17" s="86">
        <v>3</v>
      </c>
      <c r="GKL17" s="86"/>
      <c r="GKM17" s="86">
        <v>3</v>
      </c>
      <c r="GKN17" s="67"/>
      <c r="GKO17" s="67">
        <v>6.666666666666667</v>
      </c>
      <c r="GKP17" s="67"/>
      <c r="GKQ17" s="86">
        <v>100</v>
      </c>
      <c r="GKV17" s="86"/>
      <c r="GKW17" s="62" t="s">
        <v>494</v>
      </c>
      <c r="GKX17" s="86"/>
      <c r="GKY17" s="86">
        <v>2</v>
      </c>
      <c r="GKZ17" s="86"/>
      <c r="GLA17" s="86">
        <v>3</v>
      </c>
      <c r="GLB17" s="67"/>
      <c r="GLC17" s="67">
        <v>6.666666666666667</v>
      </c>
      <c r="GLD17" s="67"/>
      <c r="GLE17" s="86">
        <v>66.666666666666657</v>
      </c>
      <c r="GLJ17" s="86"/>
      <c r="GLK17" s="62" t="s">
        <v>494</v>
      </c>
      <c r="GLL17" s="86"/>
      <c r="GLM17" s="86">
        <v>3</v>
      </c>
      <c r="GLN17" s="86"/>
      <c r="GLO17" s="86">
        <v>3</v>
      </c>
      <c r="GLP17" s="67"/>
      <c r="GLQ17" s="67">
        <v>6.666666666666667</v>
      </c>
      <c r="GLR17" s="67"/>
      <c r="GLS17" s="86">
        <v>100</v>
      </c>
      <c r="GLX17" s="86"/>
      <c r="GLY17" s="62" t="s">
        <v>494</v>
      </c>
      <c r="GLZ17" s="86"/>
      <c r="GMA17" s="86">
        <v>2</v>
      </c>
      <c r="GMB17" s="86"/>
      <c r="GMC17" s="86">
        <v>3</v>
      </c>
      <c r="GMD17" s="67"/>
      <c r="GME17" s="67">
        <v>6.666666666666667</v>
      </c>
      <c r="GMF17" s="67"/>
      <c r="GMG17" s="86">
        <v>66.666666666666657</v>
      </c>
      <c r="GML17" s="86"/>
      <c r="GMM17" s="62" t="s">
        <v>494</v>
      </c>
      <c r="GMN17" s="86"/>
      <c r="GMO17" s="86">
        <v>1</v>
      </c>
      <c r="GMP17" s="86"/>
      <c r="GMQ17" s="86">
        <v>3</v>
      </c>
      <c r="GMR17" s="67"/>
      <c r="GMS17" s="67">
        <v>6.666666666666667</v>
      </c>
      <c r="GMT17" s="67"/>
      <c r="GMU17" s="86">
        <v>33.333333333333329</v>
      </c>
      <c r="GMZ17" s="86"/>
      <c r="GNA17" s="62" t="s">
        <v>494</v>
      </c>
      <c r="GNB17" s="86"/>
      <c r="GNC17" s="86">
        <v>2</v>
      </c>
      <c r="GND17" s="86"/>
      <c r="GNE17" s="86">
        <v>3</v>
      </c>
      <c r="GNF17" s="67"/>
      <c r="GNG17" s="67">
        <v>6.666666666666667</v>
      </c>
      <c r="GNH17" s="67"/>
      <c r="GNI17" s="86">
        <v>66.666666666666657</v>
      </c>
      <c r="GNN17" s="86"/>
      <c r="GNO17" s="62" t="s">
        <v>494</v>
      </c>
      <c r="GNP17" s="86"/>
      <c r="GNQ17" s="86">
        <v>3</v>
      </c>
      <c r="GNR17" s="86"/>
      <c r="GNS17" s="86">
        <v>3</v>
      </c>
      <c r="GNT17" s="67"/>
      <c r="GNU17" s="67">
        <v>6.666666666666667</v>
      </c>
      <c r="GNV17" s="67"/>
      <c r="GNW17" s="86">
        <v>100</v>
      </c>
      <c r="GOB17" s="86"/>
      <c r="GOC17" s="62" t="s">
        <v>494</v>
      </c>
      <c r="GOD17" s="86"/>
      <c r="GOE17" s="86">
        <v>2</v>
      </c>
      <c r="GOF17" s="86"/>
      <c r="GOG17" s="86">
        <v>3</v>
      </c>
      <c r="GOH17" s="67"/>
      <c r="GOI17" s="67">
        <v>6.666666666666667</v>
      </c>
      <c r="GOJ17" s="67"/>
      <c r="GOK17" s="86">
        <v>66.666666666666657</v>
      </c>
      <c r="GOP17" s="86"/>
      <c r="GOQ17" s="62" t="s">
        <v>494</v>
      </c>
      <c r="GOR17" s="86"/>
      <c r="GOS17" s="86">
        <v>3</v>
      </c>
      <c r="GOT17" s="86"/>
      <c r="GOU17" s="86">
        <v>3</v>
      </c>
      <c r="GOV17" s="67"/>
      <c r="GOW17" s="67">
        <v>6.666666666666667</v>
      </c>
      <c r="GOX17" s="67"/>
      <c r="GOY17" s="86">
        <v>100</v>
      </c>
      <c r="GPD17" s="86"/>
      <c r="GPE17" s="62" t="s">
        <v>494</v>
      </c>
      <c r="GPF17" s="86"/>
      <c r="GPG17" s="86">
        <v>3</v>
      </c>
      <c r="GPH17" s="86"/>
      <c r="GPI17" s="86">
        <v>3</v>
      </c>
      <c r="GPJ17" s="67"/>
      <c r="GPK17" s="67">
        <v>6.666666666666667</v>
      </c>
      <c r="GPL17" s="67"/>
      <c r="GPM17" s="86">
        <v>100</v>
      </c>
      <c r="GPR17" s="86"/>
      <c r="GPS17" s="62" t="s">
        <v>494</v>
      </c>
      <c r="GPT17" s="86"/>
      <c r="GPU17" s="86">
        <v>3</v>
      </c>
      <c r="GPV17" s="86"/>
      <c r="GPW17" s="86">
        <v>3</v>
      </c>
      <c r="GPX17" s="67"/>
      <c r="GPY17" s="67">
        <v>6.666666666666667</v>
      </c>
      <c r="GPZ17" s="67"/>
      <c r="GQA17" s="86">
        <v>100</v>
      </c>
      <c r="GQF17" s="86"/>
      <c r="GQG17" s="62" t="s">
        <v>494</v>
      </c>
      <c r="GQH17" s="86"/>
      <c r="GQI17" s="86">
        <v>3</v>
      </c>
      <c r="GQJ17" s="86"/>
      <c r="GQK17" s="86">
        <v>3</v>
      </c>
      <c r="GQL17" s="67"/>
      <c r="GQM17" s="67">
        <v>6.666666666666667</v>
      </c>
      <c r="GQN17" s="67"/>
      <c r="GQO17" s="86">
        <v>100</v>
      </c>
      <c r="GQT17" s="86"/>
      <c r="GQU17" s="62" t="s">
        <v>494</v>
      </c>
      <c r="GQV17" s="86"/>
      <c r="GQW17" s="86">
        <v>2</v>
      </c>
      <c r="GQX17" s="86"/>
      <c r="GQY17" s="86">
        <v>3</v>
      </c>
      <c r="GQZ17" s="67"/>
      <c r="GRA17" s="67">
        <v>6.666666666666667</v>
      </c>
      <c r="GRB17" s="67"/>
      <c r="GRC17" s="86">
        <v>66.666666666666657</v>
      </c>
      <c r="GRH17" s="86"/>
      <c r="GRI17" s="62" t="s">
        <v>494</v>
      </c>
      <c r="GRJ17" s="86"/>
      <c r="GRK17" s="86">
        <v>3</v>
      </c>
      <c r="GRL17" s="86"/>
      <c r="GRM17" s="86">
        <v>3</v>
      </c>
      <c r="GRN17" s="67"/>
      <c r="GRO17" s="67">
        <v>6.666666666666667</v>
      </c>
      <c r="GRP17" s="67"/>
      <c r="GRQ17" s="86">
        <v>100</v>
      </c>
      <c r="GRV17" s="86"/>
      <c r="GRW17" s="62" t="s">
        <v>494</v>
      </c>
      <c r="GRX17" s="86"/>
      <c r="GRY17" s="86">
        <v>2</v>
      </c>
      <c r="GRZ17" s="86"/>
      <c r="GSA17" s="86">
        <v>3</v>
      </c>
      <c r="GSB17" s="67"/>
      <c r="GSC17" s="67">
        <v>6.666666666666667</v>
      </c>
      <c r="GSD17" s="67"/>
      <c r="GSE17" s="86">
        <v>66.666666666666657</v>
      </c>
      <c r="GSJ17" s="86"/>
      <c r="GSK17" s="62" t="s">
        <v>494</v>
      </c>
      <c r="GSL17" s="86"/>
      <c r="GSM17" s="86">
        <v>3</v>
      </c>
      <c r="GSN17" s="86"/>
      <c r="GSO17" s="86">
        <v>3</v>
      </c>
      <c r="GSP17" s="67"/>
      <c r="GSQ17" s="67">
        <v>6.666666666666667</v>
      </c>
      <c r="GSR17" s="67"/>
      <c r="GSS17" s="86">
        <v>100</v>
      </c>
      <c r="GSX17" s="86"/>
      <c r="GSY17" s="62" t="s">
        <v>494</v>
      </c>
      <c r="GSZ17" s="86"/>
      <c r="GTA17" s="86">
        <v>2</v>
      </c>
      <c r="GTB17" s="86"/>
      <c r="GTC17" s="86">
        <v>3</v>
      </c>
      <c r="GTD17" s="67"/>
      <c r="GTE17" s="67">
        <v>6.666666666666667</v>
      </c>
      <c r="GTF17" s="67"/>
      <c r="GTG17" s="86">
        <v>66.666666666666657</v>
      </c>
      <c r="GTL17" s="86"/>
      <c r="GTM17" s="62" t="s">
        <v>494</v>
      </c>
      <c r="GTN17" s="86"/>
      <c r="GTO17" s="86">
        <v>3</v>
      </c>
      <c r="GTP17" s="86"/>
      <c r="GTQ17" s="86">
        <v>3</v>
      </c>
      <c r="GTR17" s="67"/>
      <c r="GTS17" s="67">
        <v>6.666666666666667</v>
      </c>
      <c r="GTT17" s="67"/>
      <c r="GTU17" s="86">
        <v>100</v>
      </c>
      <c r="GTZ17" s="86"/>
      <c r="GUA17" s="62" t="s">
        <v>494</v>
      </c>
      <c r="GUB17" s="86"/>
      <c r="GUC17" s="86">
        <v>3</v>
      </c>
      <c r="GUD17" s="86"/>
      <c r="GUE17" s="86">
        <v>3</v>
      </c>
      <c r="GUF17" s="67"/>
      <c r="GUG17" s="67">
        <v>6.666666666666667</v>
      </c>
      <c r="GUH17" s="67"/>
      <c r="GUI17" s="86">
        <v>100</v>
      </c>
      <c r="GUN17" s="86"/>
      <c r="GUO17" s="62" t="s">
        <v>494</v>
      </c>
      <c r="GUP17" s="86"/>
      <c r="GUQ17" s="86">
        <v>2</v>
      </c>
      <c r="GUR17" s="86"/>
      <c r="GUS17" s="86">
        <v>3</v>
      </c>
      <c r="GUT17" s="67"/>
      <c r="GUU17" s="67">
        <v>6.666666666666667</v>
      </c>
      <c r="GUV17" s="67"/>
      <c r="GUW17" s="86">
        <v>66.666666666666657</v>
      </c>
      <c r="GVB17" s="86"/>
      <c r="GVC17" s="62" t="s">
        <v>494</v>
      </c>
      <c r="GVD17" s="86"/>
      <c r="GVE17" s="86">
        <v>3</v>
      </c>
      <c r="GVF17" s="86"/>
      <c r="GVG17" s="86">
        <v>3</v>
      </c>
      <c r="GVH17" s="67"/>
      <c r="GVI17" s="67">
        <v>6.666666666666667</v>
      </c>
      <c r="GVJ17" s="67"/>
      <c r="GVK17" s="86">
        <v>100</v>
      </c>
      <c r="GVP17" s="86"/>
      <c r="GVQ17" s="62" t="s">
        <v>494</v>
      </c>
      <c r="GVR17" s="86"/>
      <c r="GVS17" s="86">
        <v>2</v>
      </c>
      <c r="GVT17" s="86"/>
      <c r="GVU17" s="86">
        <v>3</v>
      </c>
      <c r="GVV17" s="67"/>
      <c r="GVW17" s="67">
        <v>6.666666666666667</v>
      </c>
      <c r="GVX17" s="67"/>
      <c r="GVY17" s="86">
        <v>66.666666666666657</v>
      </c>
      <c r="GWD17" s="86"/>
      <c r="GWE17" s="62" t="s">
        <v>494</v>
      </c>
      <c r="GWF17" s="86"/>
      <c r="GWG17" s="86">
        <v>3</v>
      </c>
      <c r="GWH17" s="86"/>
      <c r="GWI17" s="86">
        <v>3</v>
      </c>
      <c r="GWJ17" s="67"/>
      <c r="GWK17" s="67">
        <v>6.666666666666667</v>
      </c>
      <c r="GWL17" s="67"/>
      <c r="GWM17" s="86">
        <v>100</v>
      </c>
      <c r="GWR17" s="86"/>
      <c r="GWS17" s="62" t="s">
        <v>494</v>
      </c>
      <c r="GWT17" s="86"/>
      <c r="GWU17" s="86">
        <v>3</v>
      </c>
      <c r="GWV17" s="86"/>
      <c r="GWW17" s="86">
        <v>3</v>
      </c>
      <c r="GWX17" s="67"/>
      <c r="GWY17" s="67">
        <v>6.666666666666667</v>
      </c>
      <c r="GWZ17" s="67"/>
      <c r="GXA17" s="86">
        <v>100</v>
      </c>
      <c r="GXF17" s="86"/>
      <c r="GXG17" s="62" t="s">
        <v>494</v>
      </c>
      <c r="GXH17" s="86"/>
      <c r="GXI17" s="86">
        <v>2</v>
      </c>
      <c r="GXJ17" s="86"/>
      <c r="GXK17" s="86">
        <v>3</v>
      </c>
      <c r="GXL17" s="67"/>
      <c r="GXM17" s="67">
        <v>6.666666666666667</v>
      </c>
      <c r="GXN17" s="67"/>
      <c r="GXO17" s="86">
        <v>66.666666666666657</v>
      </c>
      <c r="GXT17" s="86"/>
      <c r="GXU17" s="62" t="s">
        <v>494</v>
      </c>
      <c r="GXV17" s="86"/>
      <c r="GXW17" s="86">
        <v>1</v>
      </c>
      <c r="GXX17" s="86"/>
      <c r="GXY17" s="86">
        <v>3</v>
      </c>
      <c r="GXZ17" s="67"/>
      <c r="GYA17" s="67">
        <v>6.666666666666667</v>
      </c>
      <c r="GYB17" s="67"/>
      <c r="GYC17" s="86">
        <v>33.333333333333329</v>
      </c>
      <c r="GYH17" s="86"/>
      <c r="GYI17" s="62" t="s">
        <v>494</v>
      </c>
      <c r="GYJ17" s="86"/>
      <c r="GYK17" s="86">
        <v>3</v>
      </c>
      <c r="GYL17" s="86"/>
      <c r="GYM17" s="86">
        <v>3</v>
      </c>
      <c r="GYN17" s="67"/>
      <c r="GYO17" s="67">
        <v>6.666666666666667</v>
      </c>
      <c r="GYP17" s="67"/>
      <c r="GYQ17" s="86">
        <v>100</v>
      </c>
      <c r="GYV17" s="86"/>
      <c r="GYW17" s="62" t="s">
        <v>494</v>
      </c>
      <c r="GYX17" s="86"/>
      <c r="GYY17" s="86">
        <v>2</v>
      </c>
      <c r="GYZ17" s="86"/>
      <c r="GZA17" s="86">
        <v>3</v>
      </c>
      <c r="GZB17" s="67"/>
      <c r="GZC17" s="67">
        <v>6.666666666666667</v>
      </c>
      <c r="GZD17" s="67"/>
      <c r="GZE17" s="86">
        <v>66.666666666666657</v>
      </c>
      <c r="GZJ17" s="86"/>
      <c r="GZK17" s="62" t="s">
        <v>494</v>
      </c>
      <c r="GZL17" s="86"/>
      <c r="GZM17" s="86">
        <v>3</v>
      </c>
      <c r="GZN17" s="86"/>
      <c r="GZO17" s="86">
        <v>3</v>
      </c>
      <c r="GZP17" s="67"/>
      <c r="GZQ17" s="67">
        <v>6.666666666666667</v>
      </c>
      <c r="GZR17" s="67"/>
      <c r="GZS17" s="86">
        <v>100</v>
      </c>
      <c r="GZX17" s="86"/>
      <c r="GZY17" s="62" t="s">
        <v>494</v>
      </c>
      <c r="GZZ17" s="86"/>
      <c r="HAA17" s="86">
        <v>2</v>
      </c>
      <c r="HAB17" s="86"/>
      <c r="HAC17" s="86">
        <v>3</v>
      </c>
      <c r="HAD17" s="67"/>
      <c r="HAE17" s="67">
        <v>6.666666666666667</v>
      </c>
      <c r="HAF17" s="67"/>
      <c r="HAG17" s="86">
        <v>66.666666666666657</v>
      </c>
      <c r="HAL17" s="86"/>
      <c r="HAM17" s="62" t="s">
        <v>494</v>
      </c>
      <c r="HAN17" s="86"/>
      <c r="HAO17" s="86">
        <v>3</v>
      </c>
      <c r="HAP17" s="86"/>
      <c r="HAQ17" s="86">
        <v>3</v>
      </c>
      <c r="HAR17" s="67"/>
      <c r="HAS17" s="67">
        <v>6.666666666666667</v>
      </c>
      <c r="HAT17" s="67"/>
      <c r="HAU17" s="86">
        <v>100</v>
      </c>
      <c r="HAZ17" s="86"/>
      <c r="HBA17" s="62" t="s">
        <v>494</v>
      </c>
      <c r="HBB17" s="86"/>
      <c r="HBC17" s="86">
        <v>2</v>
      </c>
      <c r="HBD17" s="86"/>
      <c r="HBE17" s="86">
        <v>3</v>
      </c>
      <c r="HBF17" s="67"/>
      <c r="HBG17" s="67">
        <v>6.666666666666667</v>
      </c>
      <c r="HBH17" s="67"/>
      <c r="HBI17" s="86">
        <v>66.666666666666657</v>
      </c>
      <c r="HBN17" s="86"/>
      <c r="HBO17" s="62" t="s">
        <v>494</v>
      </c>
      <c r="HBP17" s="86"/>
      <c r="HBQ17" s="86">
        <v>2</v>
      </c>
      <c r="HBR17" s="86"/>
      <c r="HBS17" s="86">
        <v>3</v>
      </c>
      <c r="HBT17" s="67"/>
      <c r="HBU17" s="67">
        <v>6.666666666666667</v>
      </c>
      <c r="HBV17" s="67"/>
      <c r="HBW17" s="86">
        <v>66.666666666666657</v>
      </c>
      <c r="HCB17" s="86"/>
      <c r="HCC17" s="62" t="s">
        <v>494</v>
      </c>
      <c r="HCD17" s="86"/>
      <c r="HCE17" s="86">
        <v>2</v>
      </c>
      <c r="HCF17" s="86"/>
      <c r="HCG17" s="86">
        <v>3</v>
      </c>
      <c r="HCH17" s="67"/>
      <c r="HCI17" s="67">
        <v>6.666666666666667</v>
      </c>
      <c r="HCJ17" s="67"/>
      <c r="HCK17" s="86">
        <v>66.666666666666657</v>
      </c>
      <c r="HCP17" s="86"/>
      <c r="HCQ17" s="62" t="s">
        <v>494</v>
      </c>
      <c r="HCR17" s="86"/>
      <c r="HCS17" s="86">
        <v>3</v>
      </c>
      <c r="HCT17" s="86"/>
      <c r="HCU17" s="86">
        <v>3</v>
      </c>
      <c r="HCV17" s="67"/>
      <c r="HCW17" s="67">
        <v>6.666666666666667</v>
      </c>
      <c r="HCX17" s="67"/>
      <c r="HCY17" s="86">
        <v>100</v>
      </c>
      <c r="HDD17" s="86"/>
      <c r="HDE17" s="62" t="s">
        <v>494</v>
      </c>
      <c r="HDF17" s="86"/>
      <c r="HDG17" s="86">
        <v>1</v>
      </c>
      <c r="HDH17" s="86"/>
      <c r="HDI17" s="86">
        <v>3</v>
      </c>
      <c r="HDJ17" s="67"/>
      <c r="HDK17" s="67">
        <v>6.666666666666667</v>
      </c>
      <c r="HDL17" s="67"/>
      <c r="HDM17" s="86">
        <v>33.333333333333329</v>
      </c>
      <c r="HDR17" s="86"/>
      <c r="HDS17" s="62" t="s">
        <v>494</v>
      </c>
      <c r="HDT17" s="86"/>
      <c r="HDU17" s="86">
        <v>2</v>
      </c>
      <c r="HDV17" s="86"/>
      <c r="HDW17" s="86">
        <v>3</v>
      </c>
      <c r="HDX17" s="67"/>
      <c r="HDY17" s="67">
        <v>6.666666666666667</v>
      </c>
      <c r="HDZ17" s="67"/>
      <c r="HEA17" s="86">
        <v>66.666666666666657</v>
      </c>
      <c r="HEF17" s="86"/>
      <c r="HEG17" s="62" t="s">
        <v>494</v>
      </c>
      <c r="HEH17" s="86"/>
      <c r="HEI17" s="86">
        <v>3</v>
      </c>
      <c r="HEJ17" s="86"/>
      <c r="HEK17" s="86">
        <v>3</v>
      </c>
      <c r="HEL17" s="67"/>
      <c r="HEM17" s="67">
        <v>6.666666666666667</v>
      </c>
      <c r="HEN17" s="67"/>
      <c r="HEO17" s="86">
        <v>100</v>
      </c>
      <c r="HET17" s="86"/>
      <c r="HEU17" s="62" t="s">
        <v>494</v>
      </c>
      <c r="HEV17" s="86"/>
      <c r="HEW17" s="86">
        <v>2</v>
      </c>
      <c r="HEX17" s="86"/>
      <c r="HEY17" s="86">
        <v>3</v>
      </c>
      <c r="HEZ17" s="67"/>
      <c r="HFA17" s="67">
        <v>6.666666666666667</v>
      </c>
      <c r="HFB17" s="67"/>
      <c r="HFC17" s="86">
        <v>66.666666666666657</v>
      </c>
      <c r="HFH17" s="86"/>
      <c r="HFI17" s="62" t="s">
        <v>494</v>
      </c>
      <c r="HFJ17" s="86"/>
      <c r="HFK17" s="86">
        <v>1</v>
      </c>
      <c r="HFL17" s="86"/>
      <c r="HFM17" s="86">
        <v>3</v>
      </c>
      <c r="HFN17" s="67"/>
      <c r="HFO17" s="67">
        <v>6.666666666666667</v>
      </c>
      <c r="HFP17" s="67"/>
      <c r="HFQ17" s="86">
        <v>33.333333333333329</v>
      </c>
      <c r="HFV17" s="86"/>
      <c r="HFW17" s="62" t="s">
        <v>494</v>
      </c>
      <c r="HFX17" s="86"/>
      <c r="HFY17" s="86">
        <v>2</v>
      </c>
      <c r="HFZ17" s="86"/>
      <c r="HGA17" s="86">
        <v>3</v>
      </c>
      <c r="HGB17" s="67"/>
      <c r="HGC17" s="67">
        <v>6.666666666666667</v>
      </c>
      <c r="HGD17" s="67"/>
      <c r="HGE17" s="86">
        <v>66.666666666666657</v>
      </c>
      <c r="HGJ17" s="86"/>
      <c r="HGK17" s="62" t="s">
        <v>494</v>
      </c>
      <c r="HGL17" s="86"/>
      <c r="HGM17" s="86">
        <v>2</v>
      </c>
      <c r="HGN17" s="86"/>
      <c r="HGO17" s="86">
        <v>3</v>
      </c>
      <c r="HGP17" s="67"/>
      <c r="HGQ17" s="67">
        <v>6.666666666666667</v>
      </c>
      <c r="HGR17" s="67"/>
      <c r="HGS17" s="86">
        <v>66.666666666666657</v>
      </c>
      <c r="HGX17" s="86"/>
      <c r="HGY17" s="62" t="s">
        <v>494</v>
      </c>
      <c r="HGZ17" s="86"/>
      <c r="HHA17" s="86">
        <v>1</v>
      </c>
      <c r="HHB17" s="86"/>
      <c r="HHC17" s="86">
        <v>3</v>
      </c>
      <c r="HHD17" s="67"/>
      <c r="HHE17" s="67">
        <v>6.666666666666667</v>
      </c>
      <c r="HHF17" s="67"/>
      <c r="HHG17" s="86">
        <v>33.333333333333329</v>
      </c>
      <c r="HHL17" s="86"/>
      <c r="HHM17" s="62" t="s">
        <v>494</v>
      </c>
      <c r="HHN17" s="86"/>
      <c r="HHO17" s="86">
        <v>2</v>
      </c>
      <c r="HHP17" s="86"/>
      <c r="HHQ17" s="86">
        <v>3</v>
      </c>
      <c r="HHR17" s="67"/>
      <c r="HHS17" s="67">
        <v>6.666666666666667</v>
      </c>
      <c r="HHT17" s="67"/>
      <c r="HHU17" s="86">
        <v>66.666666666666657</v>
      </c>
      <c r="HHZ17" s="86"/>
      <c r="HIA17" s="62" t="s">
        <v>494</v>
      </c>
      <c r="HIB17" s="86"/>
      <c r="HIC17" s="86">
        <v>2</v>
      </c>
      <c r="HID17" s="86"/>
      <c r="HIE17" s="86">
        <v>3</v>
      </c>
      <c r="HIF17" s="67"/>
      <c r="HIG17" s="67">
        <v>6.666666666666667</v>
      </c>
      <c r="HIH17" s="67"/>
      <c r="HII17" s="86">
        <v>66.666666666666657</v>
      </c>
      <c r="HIN17" s="86"/>
      <c r="HIO17" s="62" t="s">
        <v>494</v>
      </c>
      <c r="HIP17" s="86"/>
      <c r="HIQ17" s="86">
        <v>3</v>
      </c>
      <c r="HIR17" s="86"/>
      <c r="HIS17" s="86">
        <v>3</v>
      </c>
      <c r="HIT17" s="67"/>
      <c r="HIU17" s="67">
        <v>5.6603773584905666</v>
      </c>
      <c r="HIV17" s="67"/>
      <c r="HIW17" s="86">
        <v>100</v>
      </c>
    </row>
    <row r="18" spans="14:5119 5124:5665" x14ac:dyDescent="0.25">
      <c r="N18" s="86">
        <v>8.0299999999999994</v>
      </c>
      <c r="O18" s="62" t="s">
        <v>495</v>
      </c>
      <c r="P18" s="86">
        <v>8.0299999999999994</v>
      </c>
      <c r="Q18" s="86">
        <v>2</v>
      </c>
      <c r="R18" s="86"/>
      <c r="S18" s="86">
        <v>7</v>
      </c>
      <c r="T18" s="67"/>
      <c r="U18" s="67">
        <v>13.20754716981132</v>
      </c>
      <c r="V18" s="67"/>
      <c r="W18" s="86">
        <v>28.571428571428569</v>
      </c>
      <c r="AB18" s="86">
        <v>5.03</v>
      </c>
      <c r="AC18" s="62" t="s">
        <v>495</v>
      </c>
      <c r="AD18" s="86">
        <v>5.03</v>
      </c>
      <c r="AE18" s="86">
        <v>5</v>
      </c>
      <c r="AF18" s="86"/>
      <c r="AG18" s="86">
        <v>7</v>
      </c>
      <c r="AH18" s="67"/>
      <c r="AI18" s="67">
        <v>13.20754716981132</v>
      </c>
      <c r="AJ18" s="67"/>
      <c r="AK18" s="86">
        <v>71.428571428571431</v>
      </c>
      <c r="AP18" s="86">
        <v>7.03</v>
      </c>
      <c r="AQ18" s="62" t="s">
        <v>495</v>
      </c>
      <c r="AR18" s="86">
        <v>7.03</v>
      </c>
      <c r="AS18" s="86">
        <v>3</v>
      </c>
      <c r="AT18" s="86"/>
      <c r="AU18" s="86">
        <v>7</v>
      </c>
      <c r="AV18" s="67"/>
      <c r="AW18" s="67">
        <v>13.20754716981132</v>
      </c>
      <c r="AX18" s="67"/>
      <c r="AY18" s="86">
        <v>42.857142857142854</v>
      </c>
      <c r="BD18" s="86">
        <v>10.029999999999999</v>
      </c>
      <c r="BE18" s="62" t="s">
        <v>495</v>
      </c>
      <c r="BF18" s="86">
        <v>10.029999999999999</v>
      </c>
      <c r="BG18" s="86">
        <v>3</v>
      </c>
      <c r="BH18" s="86"/>
      <c r="BI18" s="86">
        <v>7</v>
      </c>
      <c r="BJ18" s="67"/>
      <c r="BK18" s="67">
        <v>13.20754716981132</v>
      </c>
      <c r="BL18" s="67"/>
      <c r="BM18" s="86">
        <v>42.857142857142854</v>
      </c>
      <c r="BN18" s="86"/>
      <c r="BO18" s="86"/>
      <c r="BP18" s="86"/>
      <c r="BQ18" s="86"/>
      <c r="BR18" s="86">
        <v>8.0299999999999994</v>
      </c>
      <c r="BS18" s="62" t="s">
        <v>495</v>
      </c>
      <c r="BT18" s="86">
        <v>8.0299999999999994</v>
      </c>
      <c r="BU18" s="86">
        <v>4</v>
      </c>
      <c r="BV18" s="86"/>
      <c r="BW18" s="86">
        <v>7</v>
      </c>
      <c r="BX18" s="67"/>
      <c r="BY18" s="67">
        <v>13.20754716981132</v>
      </c>
      <c r="BZ18" s="67"/>
      <c r="CA18" s="86">
        <v>57.142857142857139</v>
      </c>
      <c r="CB18" s="86"/>
      <c r="CC18" s="86"/>
      <c r="CD18" s="86"/>
      <c r="CE18" s="86"/>
      <c r="CF18" s="86">
        <v>5.03</v>
      </c>
      <c r="CG18" s="62" t="s">
        <v>495</v>
      </c>
      <c r="CH18" s="86">
        <v>5.03</v>
      </c>
      <c r="CI18" s="86">
        <v>2</v>
      </c>
      <c r="CJ18" s="86"/>
      <c r="CK18" s="86">
        <v>7</v>
      </c>
      <c r="CL18" s="67"/>
      <c r="CM18" s="67">
        <v>13.20754716981132</v>
      </c>
      <c r="CN18" s="67"/>
      <c r="CO18" s="86">
        <v>28.571428571428569</v>
      </c>
      <c r="CP18" s="86"/>
      <c r="CQ18" s="86"/>
      <c r="CR18" s="86"/>
      <c r="CS18" s="86"/>
      <c r="CT18" s="86">
        <v>5.03</v>
      </c>
      <c r="CU18" s="62" t="s">
        <v>495</v>
      </c>
      <c r="CV18" s="86">
        <v>5.03</v>
      </c>
      <c r="CW18" s="86">
        <v>3</v>
      </c>
      <c r="CX18" s="86"/>
      <c r="CY18" s="86">
        <v>7</v>
      </c>
      <c r="CZ18" s="67"/>
      <c r="DA18" s="67">
        <v>13.20754716981132</v>
      </c>
      <c r="DB18" s="67"/>
      <c r="DC18" s="86">
        <v>42.857142857142854</v>
      </c>
      <c r="DD18" s="86"/>
      <c r="DE18" s="86"/>
      <c r="DH18" s="86">
        <v>8.0299999999999994</v>
      </c>
      <c r="DI18" s="62" t="s">
        <v>495</v>
      </c>
      <c r="DJ18" s="86">
        <v>8.0299999999999994</v>
      </c>
      <c r="DK18" s="86">
        <v>2</v>
      </c>
      <c r="DL18" s="86"/>
      <c r="DM18" s="86">
        <v>7</v>
      </c>
      <c r="DN18" s="67"/>
      <c r="DO18" s="67">
        <v>13.20754716981132</v>
      </c>
      <c r="DP18" s="67"/>
      <c r="DQ18" s="86">
        <v>28.571428571428569</v>
      </c>
      <c r="DV18" s="86">
        <v>6.03</v>
      </c>
      <c r="DW18" s="62" t="s">
        <v>495</v>
      </c>
      <c r="DX18" s="86">
        <v>6.03</v>
      </c>
      <c r="DY18" s="86">
        <v>4</v>
      </c>
      <c r="DZ18" s="86"/>
      <c r="EA18" s="86">
        <v>7</v>
      </c>
      <c r="EB18" s="67"/>
      <c r="EC18" s="67">
        <v>13.20754716981132</v>
      </c>
      <c r="ED18" s="67"/>
      <c r="EE18" s="86">
        <v>57.142857142857139</v>
      </c>
      <c r="EJ18" s="86">
        <v>8.0299999999999994</v>
      </c>
      <c r="EK18" s="62" t="s">
        <v>495</v>
      </c>
      <c r="EL18" s="86">
        <v>8.0299999999999994</v>
      </c>
      <c r="EM18" s="86">
        <v>2</v>
      </c>
      <c r="EN18" s="86"/>
      <c r="EO18" s="86">
        <v>7</v>
      </c>
      <c r="EP18" s="67"/>
      <c r="EQ18" s="67">
        <v>13.20754716981132</v>
      </c>
      <c r="ER18" s="67"/>
      <c r="ES18" s="86">
        <v>28.571428571428569</v>
      </c>
      <c r="EX18" s="86">
        <v>6.03</v>
      </c>
      <c r="EY18" s="62" t="s">
        <v>495</v>
      </c>
      <c r="EZ18" s="86">
        <v>6.03</v>
      </c>
      <c r="FA18" s="86">
        <v>3</v>
      </c>
      <c r="FB18" s="86"/>
      <c r="FC18" s="86">
        <v>7</v>
      </c>
      <c r="FD18" s="67"/>
      <c r="FE18" s="67">
        <v>13.20754716981132</v>
      </c>
      <c r="FF18" s="67"/>
      <c r="FG18" s="86">
        <v>42.857142857142854</v>
      </c>
      <c r="FL18" s="86">
        <v>4.03</v>
      </c>
      <c r="FM18" s="62" t="s">
        <v>495</v>
      </c>
      <c r="FN18" s="86">
        <v>4.03</v>
      </c>
      <c r="FO18" s="86">
        <v>4</v>
      </c>
      <c r="FP18" s="86"/>
      <c r="FQ18" s="86">
        <v>7</v>
      </c>
      <c r="FR18" s="67"/>
      <c r="FS18" s="67">
        <v>13.20754716981132</v>
      </c>
      <c r="FT18" s="67"/>
      <c r="FU18" s="86">
        <v>57.142857142857139</v>
      </c>
      <c r="FZ18" s="86">
        <v>10.029999999999999</v>
      </c>
      <c r="GA18" s="62" t="s">
        <v>495</v>
      </c>
      <c r="GB18" s="86">
        <v>10.029999999999999</v>
      </c>
      <c r="GC18" s="86">
        <v>2</v>
      </c>
      <c r="GD18" s="86"/>
      <c r="GE18" s="86">
        <v>7</v>
      </c>
      <c r="GF18" s="67"/>
      <c r="GG18" s="67">
        <v>13.20754716981132</v>
      </c>
      <c r="GH18" s="67"/>
      <c r="GI18" s="86">
        <v>28.571428571428569</v>
      </c>
      <c r="GN18" s="86">
        <v>5.03</v>
      </c>
      <c r="GO18" s="62" t="s">
        <v>495</v>
      </c>
      <c r="GP18" s="86">
        <v>5.03</v>
      </c>
      <c r="GQ18" s="86">
        <v>4</v>
      </c>
      <c r="GR18" s="86"/>
      <c r="GS18" s="86">
        <v>7</v>
      </c>
      <c r="GT18" s="67"/>
      <c r="GU18" s="67">
        <v>13.20754716981132</v>
      </c>
      <c r="GV18" s="67"/>
      <c r="GW18" s="86">
        <v>57.142857142857139</v>
      </c>
      <c r="HB18" s="86">
        <v>7.03</v>
      </c>
      <c r="HC18" s="62" t="s">
        <v>495</v>
      </c>
      <c r="HD18" s="86">
        <v>7.03</v>
      </c>
      <c r="HE18" s="86">
        <v>4</v>
      </c>
      <c r="HF18" s="86"/>
      <c r="HG18" s="86">
        <v>7</v>
      </c>
      <c r="HH18" s="67"/>
      <c r="HI18" s="67">
        <v>13.20754716981132</v>
      </c>
      <c r="HJ18" s="67"/>
      <c r="HK18" s="86">
        <v>57.142857142857139</v>
      </c>
      <c r="HP18" s="86">
        <v>4.03</v>
      </c>
      <c r="HQ18" s="62" t="s">
        <v>495</v>
      </c>
      <c r="HR18" s="86">
        <v>4.03</v>
      </c>
      <c r="HS18" s="86">
        <v>4</v>
      </c>
      <c r="HT18" s="86"/>
      <c r="HU18" s="86">
        <v>7</v>
      </c>
      <c r="HV18" s="67"/>
      <c r="HW18" s="67">
        <v>13.20754716981132</v>
      </c>
      <c r="HX18" s="67"/>
      <c r="HY18" s="86">
        <v>57.142857142857139</v>
      </c>
      <c r="ID18" s="86">
        <v>9.0299999999999994</v>
      </c>
      <c r="IE18" s="62" t="s">
        <v>495</v>
      </c>
      <c r="IF18" s="86">
        <v>9.0299999999999994</v>
      </c>
      <c r="IG18" s="86">
        <v>3</v>
      </c>
      <c r="IH18" s="86"/>
      <c r="II18" s="86">
        <v>7</v>
      </c>
      <c r="IJ18" s="67"/>
      <c r="IK18" s="67">
        <v>13.20754716981132</v>
      </c>
      <c r="IL18" s="67"/>
      <c r="IM18" s="86">
        <v>42.857142857142854</v>
      </c>
      <c r="IR18" s="86">
        <v>8.0299999999999994</v>
      </c>
      <c r="IS18" s="62" t="s">
        <v>495</v>
      </c>
      <c r="IT18" s="86">
        <v>8.0299999999999994</v>
      </c>
      <c r="IU18" s="86">
        <v>3</v>
      </c>
      <c r="IV18" s="86"/>
      <c r="IW18" s="86">
        <v>7</v>
      </c>
      <c r="IX18" s="67"/>
      <c r="IY18" s="67">
        <v>13.20754716981132</v>
      </c>
      <c r="IZ18" s="67"/>
      <c r="JA18" s="86">
        <v>42.857142857142854</v>
      </c>
      <c r="JF18" s="86">
        <v>5.03</v>
      </c>
      <c r="JG18" s="62" t="s">
        <v>495</v>
      </c>
      <c r="JH18" s="86">
        <v>5.03</v>
      </c>
      <c r="JI18" s="86">
        <v>6</v>
      </c>
      <c r="JJ18" s="86"/>
      <c r="JK18" s="86">
        <v>7</v>
      </c>
      <c r="JL18" s="67"/>
      <c r="JM18" s="67">
        <v>13.20754716981132</v>
      </c>
      <c r="JN18" s="67"/>
      <c r="JO18" s="86">
        <v>85.714285714285708</v>
      </c>
      <c r="JT18" s="86">
        <v>6.03</v>
      </c>
      <c r="JU18" s="62" t="s">
        <v>495</v>
      </c>
      <c r="JV18" s="86">
        <v>6.03</v>
      </c>
      <c r="JW18" s="86">
        <v>3</v>
      </c>
      <c r="JX18" s="86"/>
      <c r="JY18" s="86">
        <v>7</v>
      </c>
      <c r="JZ18" s="67"/>
      <c r="KA18" s="67">
        <v>13.20754716981132</v>
      </c>
      <c r="KB18" s="67"/>
      <c r="KC18" s="86">
        <v>42.857142857142854</v>
      </c>
      <c r="KH18" s="86">
        <v>9.0299999999999994</v>
      </c>
      <c r="KI18" s="62" t="s">
        <v>495</v>
      </c>
      <c r="KJ18" s="86">
        <v>9.0299999999999994</v>
      </c>
      <c r="KK18" s="86">
        <v>2</v>
      </c>
      <c r="KL18" s="86"/>
      <c r="KM18" s="86">
        <v>7</v>
      </c>
      <c r="KN18" s="67"/>
      <c r="KO18" s="67">
        <v>13.20754716981132</v>
      </c>
      <c r="KP18" s="67"/>
      <c r="KQ18" s="86">
        <v>28.571428571428569</v>
      </c>
      <c r="KV18" s="86">
        <v>7.03</v>
      </c>
      <c r="KW18" s="62" t="s">
        <v>495</v>
      </c>
      <c r="KX18" s="86">
        <v>7.03</v>
      </c>
      <c r="KY18" s="86">
        <v>2</v>
      </c>
      <c r="KZ18" s="86"/>
      <c r="LA18" s="86">
        <v>7</v>
      </c>
      <c r="LB18" s="67"/>
      <c r="LC18" s="67">
        <v>13.20754716981132</v>
      </c>
      <c r="LD18" s="67"/>
      <c r="LE18" s="86">
        <v>28.571428571428569</v>
      </c>
      <c r="LJ18" s="86">
        <v>6.03</v>
      </c>
      <c r="LK18" s="62" t="s">
        <v>495</v>
      </c>
      <c r="LL18" s="86">
        <v>6.03</v>
      </c>
      <c r="LM18" s="86">
        <v>5</v>
      </c>
      <c r="LN18" s="86"/>
      <c r="LO18" s="86">
        <v>7</v>
      </c>
      <c r="LP18" s="67"/>
      <c r="LQ18" s="67">
        <v>13.20754716981132</v>
      </c>
      <c r="LR18" s="67"/>
      <c r="LS18" s="86">
        <v>71.428571428571431</v>
      </c>
      <c r="LX18" s="86">
        <v>4.03</v>
      </c>
      <c r="LY18" s="62" t="s">
        <v>495</v>
      </c>
      <c r="LZ18" s="86">
        <v>4.03</v>
      </c>
      <c r="MA18" s="86">
        <v>2</v>
      </c>
      <c r="MB18" s="86"/>
      <c r="MC18" s="86">
        <v>7</v>
      </c>
      <c r="MD18" s="67"/>
      <c r="ME18" s="67">
        <v>13.20754716981132</v>
      </c>
      <c r="MF18" s="67"/>
      <c r="MG18" s="86">
        <v>28.571428571428569</v>
      </c>
      <c r="ML18" s="86">
        <v>3.03</v>
      </c>
      <c r="MM18" s="62" t="s">
        <v>495</v>
      </c>
      <c r="MN18" s="86">
        <v>3.03</v>
      </c>
      <c r="MO18" s="86">
        <v>5</v>
      </c>
      <c r="MP18" s="86"/>
      <c r="MQ18" s="86">
        <v>7</v>
      </c>
      <c r="MR18" s="67"/>
      <c r="MS18" s="67">
        <v>13.20754716981132</v>
      </c>
      <c r="MT18" s="67"/>
      <c r="MU18" s="86">
        <v>71.428571428571431</v>
      </c>
      <c r="MZ18" s="86">
        <v>6.03</v>
      </c>
      <c r="NA18" s="62" t="s">
        <v>495</v>
      </c>
      <c r="NB18" s="86">
        <v>6.03</v>
      </c>
      <c r="NC18" s="86">
        <v>3</v>
      </c>
      <c r="ND18" s="86"/>
      <c r="NE18" s="86">
        <v>7</v>
      </c>
      <c r="NF18" s="67"/>
      <c r="NG18" s="67">
        <v>13.20754716981132</v>
      </c>
      <c r="NH18" s="67"/>
      <c r="NI18" s="86">
        <v>42.857142857142854</v>
      </c>
      <c r="NN18" s="86">
        <v>14.03</v>
      </c>
      <c r="NO18" s="62" t="s">
        <v>495</v>
      </c>
      <c r="NP18" s="86">
        <v>14.03</v>
      </c>
      <c r="NQ18" s="86">
        <v>2</v>
      </c>
      <c r="NR18" s="86"/>
      <c r="NS18" s="86">
        <v>9</v>
      </c>
      <c r="NT18" s="67"/>
      <c r="NU18" s="67">
        <v>17.307692307692307</v>
      </c>
      <c r="NV18" s="67"/>
      <c r="NW18" s="86">
        <v>22.222222222222221</v>
      </c>
      <c r="OB18" s="86">
        <v>8.0299999999999994</v>
      </c>
      <c r="OC18" s="62" t="s">
        <v>495</v>
      </c>
      <c r="OD18" s="86">
        <v>8.0299999999999994</v>
      </c>
      <c r="OE18" s="86">
        <v>7</v>
      </c>
      <c r="OF18" s="86"/>
      <c r="OG18" s="86">
        <v>9</v>
      </c>
      <c r="OH18" s="67"/>
      <c r="OI18" s="67">
        <v>17.307692307692307</v>
      </c>
      <c r="OJ18" s="67"/>
      <c r="OK18" s="86">
        <v>77.777777777777786</v>
      </c>
      <c r="OP18" s="86">
        <v>13.03</v>
      </c>
      <c r="OQ18" s="62" t="s">
        <v>495</v>
      </c>
      <c r="OR18" s="86">
        <v>13.03</v>
      </c>
      <c r="OS18" s="86">
        <v>2</v>
      </c>
      <c r="OT18" s="86"/>
      <c r="OU18" s="86">
        <v>9</v>
      </c>
      <c r="OV18" s="67"/>
      <c r="OW18" s="67">
        <v>17.307692307692307</v>
      </c>
      <c r="OX18" s="67"/>
      <c r="OY18" s="86">
        <v>22.222222222222221</v>
      </c>
      <c r="PD18" s="86">
        <v>6.03</v>
      </c>
      <c r="PE18" s="62" t="s">
        <v>495</v>
      </c>
      <c r="PF18" s="86">
        <v>6.03</v>
      </c>
      <c r="PG18" s="86">
        <v>6</v>
      </c>
      <c r="PH18" s="86"/>
      <c r="PI18" s="86">
        <v>9</v>
      </c>
      <c r="PJ18" s="67"/>
      <c r="PK18" s="67">
        <v>17.307692307692307</v>
      </c>
      <c r="PL18" s="67"/>
      <c r="PM18" s="86">
        <v>66.666666666666657</v>
      </c>
      <c r="PR18" s="86">
        <v>12.03</v>
      </c>
      <c r="PS18" s="62" t="s">
        <v>495</v>
      </c>
      <c r="PT18" s="86">
        <v>12.03</v>
      </c>
      <c r="PU18" s="86">
        <v>4</v>
      </c>
      <c r="PV18" s="86"/>
      <c r="PW18" s="86">
        <v>9</v>
      </c>
      <c r="PX18" s="67"/>
      <c r="PY18" s="67">
        <v>17.307692307692307</v>
      </c>
      <c r="PZ18" s="67"/>
      <c r="QA18" s="86">
        <v>44.444444444444443</v>
      </c>
      <c r="QF18" s="86">
        <v>11.03</v>
      </c>
      <c r="QG18" s="62" t="s">
        <v>495</v>
      </c>
      <c r="QH18" s="86">
        <v>11.03</v>
      </c>
      <c r="QI18" s="86">
        <v>7</v>
      </c>
      <c r="QJ18" s="86"/>
      <c r="QK18" s="86">
        <v>9</v>
      </c>
      <c r="QL18" s="67"/>
      <c r="QM18" s="67">
        <v>17.307692307692307</v>
      </c>
      <c r="QN18" s="67"/>
      <c r="QO18" s="86">
        <v>77.777777777777786</v>
      </c>
      <c r="QT18" s="86">
        <v>14.03</v>
      </c>
      <c r="QU18" s="62" t="s">
        <v>495</v>
      </c>
      <c r="QV18" s="86">
        <v>14.03</v>
      </c>
      <c r="QW18" s="86">
        <v>4</v>
      </c>
      <c r="QX18" s="86"/>
      <c r="QY18" s="86">
        <v>9</v>
      </c>
      <c r="QZ18" s="67"/>
      <c r="RA18" s="67">
        <v>17.307692307692307</v>
      </c>
      <c r="RB18" s="67"/>
      <c r="RC18" s="86">
        <v>44.444444444444443</v>
      </c>
      <c r="RH18" s="86">
        <v>7.03</v>
      </c>
      <c r="RI18" s="62" t="s">
        <v>495</v>
      </c>
      <c r="RJ18" s="86">
        <v>7.03</v>
      </c>
      <c r="RK18" s="86">
        <v>6</v>
      </c>
      <c r="RL18" s="86"/>
      <c r="RM18" s="86">
        <v>9</v>
      </c>
      <c r="RN18" s="67"/>
      <c r="RO18" s="67">
        <v>17.307692307692307</v>
      </c>
      <c r="RP18" s="67"/>
      <c r="RQ18" s="86">
        <v>66.666666666666657</v>
      </c>
      <c r="RV18" s="86">
        <v>7.03</v>
      </c>
      <c r="RW18" s="62" t="s">
        <v>495</v>
      </c>
      <c r="RX18" s="86">
        <v>7.03</v>
      </c>
      <c r="RY18" s="86">
        <v>5</v>
      </c>
      <c r="RZ18" s="86"/>
      <c r="SA18" s="86">
        <v>9</v>
      </c>
      <c r="SB18" s="67"/>
      <c r="SC18" s="67">
        <v>17.307692307692307</v>
      </c>
      <c r="SD18" s="67"/>
      <c r="SE18" s="86">
        <v>55.555555555555557</v>
      </c>
      <c r="SJ18" s="86">
        <v>13.03</v>
      </c>
      <c r="SK18" s="62" t="s">
        <v>495</v>
      </c>
      <c r="SL18" s="86">
        <v>13.03</v>
      </c>
      <c r="SM18" s="86">
        <v>4</v>
      </c>
      <c r="SN18" s="86"/>
      <c r="SO18" s="86">
        <v>9</v>
      </c>
      <c r="SP18" s="67"/>
      <c r="SQ18" s="67">
        <v>17.307692307692307</v>
      </c>
      <c r="SR18" s="67"/>
      <c r="SS18" s="86">
        <v>44.444444444444443</v>
      </c>
      <c r="SX18" s="86">
        <v>10.029999999999999</v>
      </c>
      <c r="SY18" s="62" t="s">
        <v>495</v>
      </c>
      <c r="SZ18" s="86">
        <v>10.029999999999999</v>
      </c>
      <c r="TA18" s="86">
        <v>2</v>
      </c>
      <c r="TB18" s="86"/>
      <c r="TC18" s="86">
        <v>9</v>
      </c>
      <c r="TD18" s="67"/>
      <c r="TE18" s="67">
        <v>17.307692307692307</v>
      </c>
      <c r="TF18" s="67"/>
      <c r="TG18" s="86">
        <v>22.222222222222221</v>
      </c>
      <c r="TL18" s="86">
        <v>11.03</v>
      </c>
      <c r="TM18" s="62" t="s">
        <v>495</v>
      </c>
      <c r="TN18" s="86">
        <v>11.03</v>
      </c>
      <c r="TO18" s="86">
        <v>3</v>
      </c>
      <c r="TP18" s="86"/>
      <c r="TQ18" s="86">
        <v>9</v>
      </c>
      <c r="TR18" s="67"/>
      <c r="TS18" s="67">
        <v>17.307692307692307</v>
      </c>
      <c r="TT18" s="67"/>
      <c r="TU18" s="86">
        <v>33.333333333333329</v>
      </c>
      <c r="TZ18" s="86">
        <v>8.0299999999999994</v>
      </c>
      <c r="UA18" s="62" t="s">
        <v>495</v>
      </c>
      <c r="UB18" s="86">
        <v>8.0299999999999994</v>
      </c>
      <c r="UC18" s="86">
        <v>6</v>
      </c>
      <c r="UD18" s="86"/>
      <c r="UE18" s="86">
        <v>9</v>
      </c>
      <c r="UF18" s="67"/>
      <c r="UG18" s="67">
        <v>17.307692307692307</v>
      </c>
      <c r="UH18" s="67"/>
      <c r="UI18" s="86">
        <v>66.666666666666657</v>
      </c>
      <c r="UN18" s="86">
        <v>10.029999999999999</v>
      </c>
      <c r="UO18" s="62" t="s">
        <v>495</v>
      </c>
      <c r="UP18" s="86">
        <v>10.029999999999999</v>
      </c>
      <c r="UQ18" s="86">
        <v>4</v>
      </c>
      <c r="UR18" s="86"/>
      <c r="US18" s="86">
        <v>9</v>
      </c>
      <c r="UT18" s="67"/>
      <c r="UU18" s="67">
        <v>17.307692307692307</v>
      </c>
      <c r="UV18" s="67"/>
      <c r="UW18" s="86">
        <v>44.444444444444443</v>
      </c>
      <c r="VB18" s="86">
        <v>14.03</v>
      </c>
      <c r="VC18" s="62" t="s">
        <v>495</v>
      </c>
      <c r="VD18" s="86">
        <v>14.03</v>
      </c>
      <c r="VE18" s="86">
        <v>4</v>
      </c>
      <c r="VF18" s="86"/>
      <c r="VG18" s="86">
        <v>9</v>
      </c>
      <c r="VH18" s="67"/>
      <c r="VI18" s="67">
        <v>17.307692307692307</v>
      </c>
      <c r="VJ18" s="67"/>
      <c r="VK18" s="86">
        <v>44.444444444444443</v>
      </c>
      <c r="VP18" s="86">
        <v>9.0299999999999994</v>
      </c>
      <c r="VQ18" s="62" t="s">
        <v>495</v>
      </c>
      <c r="VR18" s="86">
        <v>9.0299999999999994</v>
      </c>
      <c r="VS18" s="86">
        <v>3</v>
      </c>
      <c r="VT18" s="86"/>
      <c r="VU18" s="86">
        <v>9</v>
      </c>
      <c r="VV18" s="67"/>
      <c r="VW18" s="67">
        <v>17.307692307692307</v>
      </c>
      <c r="VX18" s="67"/>
      <c r="VY18" s="86">
        <v>33.333333333333329</v>
      </c>
      <c r="WD18" s="86">
        <v>6.03</v>
      </c>
      <c r="WE18" s="62" t="s">
        <v>495</v>
      </c>
      <c r="WF18" s="86">
        <v>6.03</v>
      </c>
      <c r="WG18" s="86">
        <v>7</v>
      </c>
      <c r="WH18" s="86"/>
      <c r="WI18" s="86">
        <v>9</v>
      </c>
      <c r="WJ18" s="67"/>
      <c r="WK18" s="67">
        <v>17.307692307692307</v>
      </c>
      <c r="WL18" s="67"/>
      <c r="WM18" s="86">
        <v>77.777777777777786</v>
      </c>
      <c r="WR18" s="86">
        <v>9.0299999999999994</v>
      </c>
      <c r="WS18" s="62" t="s">
        <v>495</v>
      </c>
      <c r="WT18" s="86">
        <v>9.0299999999999994</v>
      </c>
      <c r="WU18" s="86">
        <v>5</v>
      </c>
      <c r="WV18" s="86"/>
      <c r="WW18" s="86">
        <v>9</v>
      </c>
      <c r="WX18" s="67"/>
      <c r="WY18" s="67">
        <v>17.307692307692307</v>
      </c>
      <c r="WZ18" s="67"/>
      <c r="XA18" s="86">
        <v>55.555555555555557</v>
      </c>
      <c r="XF18" s="86">
        <v>7.03</v>
      </c>
      <c r="XG18" s="62" t="s">
        <v>495</v>
      </c>
      <c r="XH18" s="86">
        <v>7.03</v>
      </c>
      <c r="XI18" s="86">
        <v>4</v>
      </c>
      <c r="XJ18" s="86"/>
      <c r="XK18" s="86">
        <v>9</v>
      </c>
      <c r="XL18" s="67"/>
      <c r="XM18" s="67">
        <v>17.307692307692307</v>
      </c>
      <c r="XN18" s="67"/>
      <c r="XO18" s="86">
        <v>44.444444444444443</v>
      </c>
      <c r="XT18" s="86">
        <v>9.0299999999999994</v>
      </c>
      <c r="XU18" s="62" t="s">
        <v>495</v>
      </c>
      <c r="XV18" s="86">
        <v>9.0299999999999994</v>
      </c>
      <c r="XW18" s="86">
        <v>4</v>
      </c>
      <c r="XX18" s="86"/>
      <c r="XY18" s="86">
        <v>9</v>
      </c>
      <c r="XZ18" s="67"/>
      <c r="YA18" s="67">
        <v>17.307692307692307</v>
      </c>
      <c r="YB18" s="67"/>
      <c r="YC18" s="86">
        <v>44.444444444444443</v>
      </c>
      <c r="YH18" s="86">
        <v>10.029999999999999</v>
      </c>
      <c r="YI18" s="62" t="s">
        <v>495</v>
      </c>
      <c r="YJ18" s="86">
        <v>10.029999999999999</v>
      </c>
      <c r="YK18" s="86">
        <v>5</v>
      </c>
      <c r="YL18" s="86"/>
      <c r="YM18" s="86">
        <v>9</v>
      </c>
      <c r="YN18" s="67"/>
      <c r="YO18" s="67">
        <v>17.307692307692307</v>
      </c>
      <c r="YP18" s="67"/>
      <c r="YQ18" s="86">
        <v>55.555555555555557</v>
      </c>
      <c r="YV18" s="86">
        <v>9.0299999999999994</v>
      </c>
      <c r="YW18" s="62" t="s">
        <v>495</v>
      </c>
      <c r="YX18" s="86">
        <v>9.0299999999999994</v>
      </c>
      <c r="YY18" s="86">
        <v>2</v>
      </c>
      <c r="YZ18" s="86"/>
      <c r="ZA18" s="86">
        <v>9</v>
      </c>
      <c r="ZB18" s="67"/>
      <c r="ZC18" s="67">
        <v>17.307692307692307</v>
      </c>
      <c r="ZD18" s="67"/>
      <c r="ZE18" s="86">
        <v>22.222222222222221</v>
      </c>
      <c r="ZJ18" s="86">
        <v>8.0299999999999994</v>
      </c>
      <c r="ZK18" s="62" t="s">
        <v>495</v>
      </c>
      <c r="ZL18" s="86">
        <v>8.0299999999999994</v>
      </c>
      <c r="ZM18" s="86">
        <v>7</v>
      </c>
      <c r="ZN18" s="86"/>
      <c r="ZO18" s="86">
        <v>9</v>
      </c>
      <c r="ZP18" s="67"/>
      <c r="ZQ18" s="67">
        <v>17.307692307692307</v>
      </c>
      <c r="ZR18" s="67"/>
      <c r="ZS18" s="86">
        <v>77.777777777777786</v>
      </c>
      <c r="ZX18" s="86">
        <v>10.029999999999999</v>
      </c>
      <c r="ZY18" s="62" t="s">
        <v>495</v>
      </c>
      <c r="ZZ18" s="86">
        <v>10.029999999999999</v>
      </c>
      <c r="AAA18" s="86">
        <v>1</v>
      </c>
      <c r="AAB18" s="86"/>
      <c r="AAC18" s="86">
        <v>9</v>
      </c>
      <c r="AAD18" s="67"/>
      <c r="AAE18" s="67">
        <v>17.307692307692307</v>
      </c>
      <c r="AAF18" s="67"/>
      <c r="AAG18" s="86">
        <v>11.111111111111111</v>
      </c>
      <c r="AAL18" s="86">
        <v>12.03</v>
      </c>
      <c r="AAM18" s="62" t="s">
        <v>495</v>
      </c>
      <c r="AAN18" s="86">
        <v>12.03</v>
      </c>
      <c r="AAO18" s="86">
        <v>6</v>
      </c>
      <c r="AAP18" s="86"/>
      <c r="AAQ18" s="86">
        <v>9</v>
      </c>
      <c r="AAR18" s="67"/>
      <c r="AAS18" s="67">
        <v>17.307692307692307</v>
      </c>
      <c r="AAT18" s="67"/>
      <c r="AAU18" s="86">
        <v>66.666666666666657</v>
      </c>
      <c r="AAZ18" s="86">
        <v>9.0299999999999994</v>
      </c>
      <c r="ABA18" s="62" t="s">
        <v>495</v>
      </c>
      <c r="ABB18" s="86">
        <v>9.0299999999999994</v>
      </c>
      <c r="ABC18" s="86">
        <v>4</v>
      </c>
      <c r="ABD18" s="86"/>
      <c r="ABE18" s="86">
        <v>9</v>
      </c>
      <c r="ABF18" s="67"/>
      <c r="ABG18" s="67">
        <v>17.307692307692307</v>
      </c>
      <c r="ABH18" s="67"/>
      <c r="ABI18" s="86">
        <v>44.444444444444443</v>
      </c>
      <c r="ABN18" s="86">
        <v>10.029999999999999</v>
      </c>
      <c r="ABO18" s="62" t="s">
        <v>495</v>
      </c>
      <c r="ABP18" s="86">
        <v>10.029999999999999</v>
      </c>
      <c r="ABQ18" s="86">
        <v>1</v>
      </c>
      <c r="ABR18" s="86"/>
      <c r="ABS18" s="86">
        <v>9</v>
      </c>
      <c r="ABT18" s="67"/>
      <c r="ABU18" s="67">
        <v>17.307692307692307</v>
      </c>
      <c r="ABV18" s="67"/>
      <c r="ABW18" s="86">
        <v>11.111111111111111</v>
      </c>
      <c r="ACB18" s="86">
        <v>5.03</v>
      </c>
      <c r="ACC18" s="62" t="s">
        <v>495</v>
      </c>
      <c r="ACD18" s="86">
        <v>5.03</v>
      </c>
      <c r="ACE18" s="86">
        <v>5</v>
      </c>
      <c r="ACF18" s="86"/>
      <c r="ACG18" s="86">
        <v>8</v>
      </c>
      <c r="ACH18" s="67"/>
      <c r="ACI18" s="67">
        <v>14.814814814814813</v>
      </c>
      <c r="ACJ18" s="67"/>
      <c r="ACK18" s="86">
        <v>62.5</v>
      </c>
      <c r="ACP18" s="86">
        <v>7.03</v>
      </c>
      <c r="ACQ18" s="62" t="s">
        <v>495</v>
      </c>
      <c r="ACR18" s="86">
        <v>7.03</v>
      </c>
      <c r="ACS18" s="86">
        <v>5</v>
      </c>
      <c r="ACT18" s="86"/>
      <c r="ACU18" s="86">
        <v>8</v>
      </c>
      <c r="ACV18" s="67"/>
      <c r="ACW18" s="67">
        <v>14.814814814814813</v>
      </c>
      <c r="ACX18" s="67"/>
      <c r="ACY18" s="86">
        <v>62.5</v>
      </c>
      <c r="ADD18" s="86">
        <v>8.0299999999999994</v>
      </c>
      <c r="ADE18" s="62" t="s">
        <v>495</v>
      </c>
      <c r="ADF18" s="86">
        <v>8.0299999999999994</v>
      </c>
      <c r="ADG18" s="86">
        <v>7</v>
      </c>
      <c r="ADH18" s="86"/>
      <c r="ADI18" s="86">
        <v>8</v>
      </c>
      <c r="ADJ18" s="67"/>
      <c r="ADK18" s="67">
        <v>14.814814814814813</v>
      </c>
      <c r="ADL18" s="67"/>
      <c r="ADM18" s="86">
        <v>87.5</v>
      </c>
      <c r="ADR18" s="86">
        <v>9.0299999999999994</v>
      </c>
      <c r="ADS18" s="62" t="s">
        <v>495</v>
      </c>
      <c r="ADT18" s="86">
        <v>9.0299999999999994</v>
      </c>
      <c r="ADU18" s="86">
        <v>5</v>
      </c>
      <c r="ADV18" s="86"/>
      <c r="ADW18" s="86">
        <v>8</v>
      </c>
      <c r="ADX18" s="67"/>
      <c r="ADY18" s="67">
        <v>14.814814814814813</v>
      </c>
      <c r="ADZ18" s="67"/>
      <c r="AEA18" s="86">
        <v>62.5</v>
      </c>
      <c r="AEF18" s="86">
        <v>4.03</v>
      </c>
      <c r="AEG18" s="62" t="s">
        <v>495</v>
      </c>
      <c r="AEH18" s="86">
        <v>4.03</v>
      </c>
      <c r="AEI18" s="86">
        <v>5</v>
      </c>
      <c r="AEJ18" s="86"/>
      <c r="AEK18" s="86">
        <v>8</v>
      </c>
      <c r="AEL18" s="67"/>
      <c r="AEM18" s="67">
        <v>14.814814814814813</v>
      </c>
      <c r="AEN18" s="67"/>
      <c r="AEO18" s="86">
        <v>62.5</v>
      </c>
      <c r="AET18" s="86">
        <v>11.03</v>
      </c>
      <c r="AEU18" s="62" t="s">
        <v>495</v>
      </c>
      <c r="AEV18" s="86">
        <v>11.03</v>
      </c>
      <c r="AEW18" s="86">
        <v>5</v>
      </c>
      <c r="AEX18" s="86"/>
      <c r="AEY18" s="86">
        <v>8</v>
      </c>
      <c r="AEZ18" s="67"/>
      <c r="AFA18" s="67">
        <v>14.814814814814813</v>
      </c>
      <c r="AFB18" s="67"/>
      <c r="AFC18" s="86">
        <v>62.5</v>
      </c>
      <c r="AFH18" s="86">
        <v>3.03</v>
      </c>
      <c r="AFI18" s="62" t="s">
        <v>495</v>
      </c>
      <c r="AFJ18" s="86">
        <v>3.03</v>
      </c>
      <c r="AFK18" s="86">
        <v>4</v>
      </c>
      <c r="AFL18" s="86"/>
      <c r="AFM18" s="86">
        <v>8</v>
      </c>
      <c r="AFN18" s="67"/>
      <c r="AFO18" s="67">
        <v>14.814814814814813</v>
      </c>
      <c r="AFP18" s="67"/>
      <c r="AFQ18" s="86">
        <v>50</v>
      </c>
      <c r="AFV18" s="86">
        <v>6.03</v>
      </c>
      <c r="AFW18" s="62" t="s">
        <v>495</v>
      </c>
      <c r="AFX18" s="86">
        <v>6.03</v>
      </c>
      <c r="AFY18" s="86">
        <v>5</v>
      </c>
      <c r="AFZ18" s="86"/>
      <c r="AGA18" s="86">
        <v>8</v>
      </c>
      <c r="AGB18" s="67"/>
      <c r="AGC18" s="67">
        <v>14.814814814814813</v>
      </c>
      <c r="AGD18" s="67"/>
      <c r="AGE18" s="86">
        <v>62.5</v>
      </c>
      <c r="AGJ18" s="86">
        <v>7.03</v>
      </c>
      <c r="AGK18" s="62" t="s">
        <v>495</v>
      </c>
      <c r="AGL18" s="86">
        <v>7.03</v>
      </c>
      <c r="AGM18" s="86">
        <v>7</v>
      </c>
      <c r="AGN18" s="86"/>
      <c r="AGO18" s="86">
        <v>8</v>
      </c>
      <c r="AGP18" s="67"/>
      <c r="AGQ18" s="67">
        <v>14.814814814814813</v>
      </c>
      <c r="AGR18" s="67"/>
      <c r="AGS18" s="86">
        <v>87.5</v>
      </c>
      <c r="AGX18" s="86">
        <v>4.03</v>
      </c>
      <c r="AGY18" s="62" t="s">
        <v>495</v>
      </c>
      <c r="AGZ18" s="86">
        <v>4.03</v>
      </c>
      <c r="AHA18" s="86">
        <v>4</v>
      </c>
      <c r="AHB18" s="86"/>
      <c r="AHC18" s="86">
        <v>8</v>
      </c>
      <c r="AHD18" s="67"/>
      <c r="AHE18" s="67">
        <v>14.814814814814813</v>
      </c>
      <c r="AHF18" s="67"/>
      <c r="AHG18" s="86">
        <v>50</v>
      </c>
      <c r="AHL18" s="86">
        <v>5.03</v>
      </c>
      <c r="AHM18" s="62" t="s">
        <v>495</v>
      </c>
      <c r="AHN18" s="86">
        <v>5.03</v>
      </c>
      <c r="AHO18" s="86">
        <v>4</v>
      </c>
      <c r="AHP18" s="86"/>
      <c r="AHQ18" s="86">
        <v>8</v>
      </c>
      <c r="AHR18" s="67"/>
      <c r="AHS18" s="67">
        <v>14.814814814814813</v>
      </c>
      <c r="AHT18" s="67"/>
      <c r="AHU18" s="86">
        <v>50</v>
      </c>
      <c r="AHZ18" s="86">
        <v>4.03</v>
      </c>
      <c r="AIA18" s="62" t="s">
        <v>495</v>
      </c>
      <c r="AIB18" s="86">
        <v>4.03</v>
      </c>
      <c r="AIC18" s="86">
        <v>4</v>
      </c>
      <c r="AID18" s="86"/>
      <c r="AIE18" s="86">
        <v>8</v>
      </c>
      <c r="AIF18" s="67"/>
      <c r="AIG18" s="67">
        <v>14.814814814814813</v>
      </c>
      <c r="AIH18" s="67"/>
      <c r="AII18" s="86">
        <v>50</v>
      </c>
      <c r="AIN18" s="86">
        <v>8.0299999999999994</v>
      </c>
      <c r="AIO18" s="62" t="s">
        <v>495</v>
      </c>
      <c r="AIP18" s="86">
        <v>8.0299999999999994</v>
      </c>
      <c r="AIQ18" s="86">
        <v>7</v>
      </c>
      <c r="AIR18" s="86"/>
      <c r="AIS18" s="86">
        <v>8</v>
      </c>
      <c r="AIT18" s="67"/>
      <c r="AIU18" s="67">
        <v>14.814814814814813</v>
      </c>
      <c r="AIV18" s="67"/>
      <c r="AIW18" s="86">
        <v>87.5</v>
      </c>
      <c r="AJB18" s="86">
        <v>6.03</v>
      </c>
      <c r="AJC18" s="62" t="s">
        <v>495</v>
      </c>
      <c r="AJD18" s="86">
        <v>6.03</v>
      </c>
      <c r="AJE18" s="86">
        <v>3</v>
      </c>
      <c r="AJF18" s="86"/>
      <c r="AJG18" s="86">
        <v>8</v>
      </c>
      <c r="AJH18" s="67"/>
      <c r="AJI18" s="67">
        <v>14.814814814814813</v>
      </c>
      <c r="AJJ18" s="67"/>
      <c r="AJK18" s="86">
        <v>37.5</v>
      </c>
      <c r="AJP18" s="86">
        <v>7.03</v>
      </c>
      <c r="AJQ18" s="62" t="s">
        <v>495</v>
      </c>
      <c r="AJR18" s="86">
        <v>7.03</v>
      </c>
      <c r="AJS18" s="86">
        <v>4</v>
      </c>
      <c r="AJT18" s="86"/>
      <c r="AJU18" s="86">
        <v>8</v>
      </c>
      <c r="AJV18" s="67"/>
      <c r="AJW18" s="67">
        <v>14.814814814814813</v>
      </c>
      <c r="AJX18" s="67"/>
      <c r="AJY18" s="86">
        <v>50</v>
      </c>
      <c r="AKD18" s="86">
        <v>4.03</v>
      </c>
      <c r="AKE18" s="62" t="s">
        <v>495</v>
      </c>
      <c r="AKF18" s="86">
        <v>4.03</v>
      </c>
      <c r="AKG18" s="86">
        <v>4</v>
      </c>
      <c r="AKH18" s="86"/>
      <c r="AKI18" s="86">
        <v>8</v>
      </c>
      <c r="AKJ18" s="67"/>
      <c r="AKK18" s="67">
        <v>14.814814814814813</v>
      </c>
      <c r="AKL18" s="67"/>
      <c r="AKM18" s="86">
        <v>50</v>
      </c>
      <c r="AKR18" s="86">
        <v>4.03</v>
      </c>
      <c r="AKS18" s="62" t="s">
        <v>495</v>
      </c>
      <c r="AKT18" s="86">
        <v>4.03</v>
      </c>
      <c r="AKU18" s="86">
        <v>6</v>
      </c>
      <c r="AKV18" s="86"/>
      <c r="AKW18" s="86">
        <v>8</v>
      </c>
      <c r="AKX18" s="67"/>
      <c r="AKY18" s="67">
        <v>14.814814814814813</v>
      </c>
      <c r="AKZ18" s="67"/>
      <c r="ALA18" s="86">
        <v>75</v>
      </c>
      <c r="ALF18" s="86">
        <v>1.03</v>
      </c>
      <c r="ALG18" s="62" t="s">
        <v>495</v>
      </c>
      <c r="ALH18" s="86">
        <v>1.03</v>
      </c>
      <c r="ALI18" s="86">
        <v>8</v>
      </c>
      <c r="ALJ18" s="86"/>
      <c r="ALK18" s="86">
        <v>8</v>
      </c>
      <c r="ALL18" s="67"/>
      <c r="ALM18" s="67">
        <v>14.814814814814813</v>
      </c>
      <c r="ALN18" s="67"/>
      <c r="ALO18" s="86">
        <v>100</v>
      </c>
      <c r="ALT18" s="86">
        <v>7.03</v>
      </c>
      <c r="ALU18" s="62" t="s">
        <v>495</v>
      </c>
      <c r="ALV18" s="86">
        <v>7.03</v>
      </c>
      <c r="ALW18" s="86">
        <v>4</v>
      </c>
      <c r="ALX18" s="86"/>
      <c r="ALY18" s="86">
        <v>8</v>
      </c>
      <c r="ALZ18" s="67"/>
      <c r="AMA18" s="67">
        <v>14.814814814814813</v>
      </c>
      <c r="AMB18" s="67"/>
      <c r="AMC18" s="86">
        <v>50</v>
      </c>
      <c r="AMH18" s="86">
        <v>11.03</v>
      </c>
      <c r="AMI18" s="62" t="s">
        <v>495</v>
      </c>
      <c r="AMJ18" s="86">
        <v>11.03</v>
      </c>
      <c r="AMK18" s="86">
        <v>3</v>
      </c>
      <c r="AML18" s="86"/>
      <c r="AMM18" s="86">
        <v>8</v>
      </c>
      <c r="AMN18" s="67"/>
      <c r="AMO18" s="67">
        <v>14.814814814814813</v>
      </c>
      <c r="AMP18" s="67"/>
      <c r="AMQ18" s="86">
        <v>37.5</v>
      </c>
      <c r="AMV18" s="86">
        <v>4.03</v>
      </c>
      <c r="AMW18" s="62" t="s">
        <v>495</v>
      </c>
      <c r="AMX18" s="86">
        <v>4.03</v>
      </c>
      <c r="AMY18" s="86">
        <v>4</v>
      </c>
      <c r="AMZ18" s="86"/>
      <c r="ANA18" s="86">
        <v>8</v>
      </c>
      <c r="ANB18" s="67"/>
      <c r="ANC18" s="67">
        <v>14.814814814814813</v>
      </c>
      <c r="AND18" s="67"/>
      <c r="ANE18" s="86">
        <v>50</v>
      </c>
      <c r="ANJ18" s="86">
        <v>6.03</v>
      </c>
      <c r="ANK18" s="62" t="s">
        <v>495</v>
      </c>
      <c r="ANL18" s="86">
        <v>6.03</v>
      </c>
      <c r="ANM18" s="86">
        <v>6</v>
      </c>
      <c r="ANN18" s="86"/>
      <c r="ANO18" s="86">
        <v>8</v>
      </c>
      <c r="ANP18" s="67"/>
      <c r="ANQ18" s="67">
        <v>14.814814814814813</v>
      </c>
      <c r="ANR18" s="67"/>
      <c r="ANS18" s="86">
        <v>75</v>
      </c>
      <c r="ANX18" s="86">
        <v>9.0299999999999994</v>
      </c>
      <c r="ANY18" s="62" t="s">
        <v>495</v>
      </c>
      <c r="ANZ18" s="86">
        <v>9.0299999999999994</v>
      </c>
      <c r="AOA18" s="86">
        <v>5</v>
      </c>
      <c r="AOB18" s="86"/>
      <c r="AOC18" s="86">
        <v>8</v>
      </c>
      <c r="AOD18" s="67"/>
      <c r="AOE18" s="67">
        <v>14.814814814814813</v>
      </c>
      <c r="AOF18" s="67"/>
      <c r="AOG18" s="86">
        <v>62.5</v>
      </c>
      <c r="AOL18" s="86">
        <v>6.03</v>
      </c>
      <c r="AOM18" s="62" t="s">
        <v>495</v>
      </c>
      <c r="AON18" s="86">
        <v>6.03</v>
      </c>
      <c r="AOO18" s="86">
        <v>4</v>
      </c>
      <c r="AOP18" s="86"/>
      <c r="AOQ18" s="86">
        <v>8</v>
      </c>
      <c r="AOR18" s="67"/>
      <c r="AOS18" s="67">
        <v>14.814814814814813</v>
      </c>
      <c r="AOT18" s="67"/>
      <c r="AOU18" s="86">
        <v>50</v>
      </c>
      <c r="AOZ18" s="86">
        <v>5.03</v>
      </c>
      <c r="APA18" s="62" t="s">
        <v>495</v>
      </c>
      <c r="APB18" s="86">
        <v>5.03</v>
      </c>
      <c r="APC18" s="86">
        <v>6</v>
      </c>
      <c r="APD18" s="86"/>
      <c r="APE18" s="86">
        <v>8</v>
      </c>
      <c r="APF18" s="67"/>
      <c r="APG18" s="67">
        <v>14.814814814814813</v>
      </c>
      <c r="APH18" s="67"/>
      <c r="API18" s="86">
        <v>75</v>
      </c>
      <c r="APN18" s="86">
        <v>10.029999999999999</v>
      </c>
      <c r="APO18" s="62" t="s">
        <v>495</v>
      </c>
      <c r="APP18" s="86">
        <v>10.029999999999999</v>
      </c>
      <c r="APQ18" s="86">
        <v>5</v>
      </c>
      <c r="APR18" s="86"/>
      <c r="APS18" s="86">
        <v>8</v>
      </c>
      <c r="APT18" s="67"/>
      <c r="APU18" s="67">
        <v>14.814814814814813</v>
      </c>
      <c r="APV18" s="67"/>
      <c r="APW18" s="86">
        <v>62.5</v>
      </c>
      <c r="AQB18" s="86">
        <v>8.0299999999999994</v>
      </c>
      <c r="AQC18" s="62" t="s">
        <v>495</v>
      </c>
      <c r="AQD18" s="86">
        <v>8.0299999999999994</v>
      </c>
      <c r="AQE18" s="86">
        <v>4</v>
      </c>
      <c r="AQF18" s="86"/>
      <c r="AQG18" s="86">
        <v>8</v>
      </c>
      <c r="AQH18" s="67"/>
      <c r="AQI18" s="67">
        <v>14.814814814814813</v>
      </c>
      <c r="AQJ18" s="67"/>
      <c r="AQK18" s="86">
        <v>50</v>
      </c>
      <c r="AQP18" s="86">
        <v>7.03</v>
      </c>
      <c r="AQQ18" s="62" t="s">
        <v>495</v>
      </c>
      <c r="AQR18" s="86">
        <v>7.03</v>
      </c>
      <c r="AQS18" s="86">
        <v>2</v>
      </c>
      <c r="AQT18" s="86"/>
      <c r="AQU18" s="86">
        <v>5</v>
      </c>
      <c r="AQV18" s="67"/>
      <c r="AQW18" s="67">
        <v>11.111111111111111</v>
      </c>
      <c r="AQX18" s="67"/>
      <c r="AQY18" s="86">
        <v>40</v>
      </c>
      <c r="ARD18" s="86">
        <v>11.03</v>
      </c>
      <c r="ARE18" s="62" t="s">
        <v>495</v>
      </c>
      <c r="ARF18" s="86">
        <v>11.03</v>
      </c>
      <c r="ARG18" s="86">
        <v>2</v>
      </c>
      <c r="ARH18" s="86"/>
      <c r="ARI18" s="86">
        <v>5</v>
      </c>
      <c r="ARJ18" s="67"/>
      <c r="ARK18" s="67">
        <v>11.111111111111111</v>
      </c>
      <c r="ARL18" s="67"/>
      <c r="ARM18" s="86">
        <v>40</v>
      </c>
      <c r="ARR18" s="86">
        <v>11.03</v>
      </c>
      <c r="ARS18" s="62" t="s">
        <v>495</v>
      </c>
      <c r="ART18" s="86">
        <v>11.03</v>
      </c>
      <c r="ARU18" s="86">
        <v>2</v>
      </c>
      <c r="ARV18" s="86"/>
      <c r="ARW18" s="86">
        <v>5</v>
      </c>
      <c r="ARX18" s="67"/>
      <c r="ARY18" s="67">
        <v>11.111111111111111</v>
      </c>
      <c r="ARZ18" s="67"/>
      <c r="ASA18" s="86">
        <v>40</v>
      </c>
      <c r="ASF18" s="86">
        <v>5.03</v>
      </c>
      <c r="ASG18" s="62" t="s">
        <v>495</v>
      </c>
      <c r="ASH18" s="86">
        <v>5.03</v>
      </c>
      <c r="ASI18" s="86">
        <v>4</v>
      </c>
      <c r="ASJ18" s="86"/>
      <c r="ASK18" s="86">
        <v>5</v>
      </c>
      <c r="ASL18" s="67"/>
      <c r="ASM18" s="67">
        <v>11.111111111111111</v>
      </c>
      <c r="ASN18" s="67"/>
      <c r="ASO18" s="86">
        <v>80</v>
      </c>
      <c r="AST18" s="86">
        <v>12.03</v>
      </c>
      <c r="ASU18" s="62" t="s">
        <v>495</v>
      </c>
      <c r="ASV18" s="86">
        <v>12.03</v>
      </c>
      <c r="ASW18" s="86">
        <v>2</v>
      </c>
      <c r="ASX18" s="86"/>
      <c r="ASY18" s="86">
        <v>5</v>
      </c>
      <c r="ASZ18" s="67"/>
      <c r="ATA18" s="67">
        <v>11.111111111111111</v>
      </c>
      <c r="ATB18" s="67"/>
      <c r="ATC18" s="86">
        <v>40</v>
      </c>
      <c r="ATH18" s="86">
        <v>10.029999999999999</v>
      </c>
      <c r="ATI18" s="62" t="s">
        <v>495</v>
      </c>
      <c r="ATJ18" s="86">
        <v>10.029999999999999</v>
      </c>
      <c r="ATK18" s="86">
        <v>2</v>
      </c>
      <c r="ATL18" s="86"/>
      <c r="ATM18" s="86">
        <v>5</v>
      </c>
      <c r="ATN18" s="67"/>
      <c r="ATO18" s="67">
        <v>11.111111111111111</v>
      </c>
      <c r="ATP18" s="67"/>
      <c r="ATQ18" s="86">
        <v>40</v>
      </c>
      <c r="ATV18" s="86">
        <v>4.03</v>
      </c>
      <c r="ATW18" s="62" t="s">
        <v>495</v>
      </c>
      <c r="ATX18" s="86">
        <v>4.03</v>
      </c>
      <c r="ATY18" s="86">
        <v>3</v>
      </c>
      <c r="ATZ18" s="86"/>
      <c r="AUA18" s="86">
        <v>5</v>
      </c>
      <c r="AUB18" s="67"/>
      <c r="AUC18" s="67">
        <v>11.111111111111111</v>
      </c>
      <c r="AUD18" s="67"/>
      <c r="AUE18" s="86">
        <v>60</v>
      </c>
      <c r="AUJ18" s="86">
        <v>6.03</v>
      </c>
      <c r="AUK18" s="62" t="s">
        <v>495</v>
      </c>
      <c r="AUL18" s="86">
        <v>6.03</v>
      </c>
      <c r="AUM18" s="86">
        <v>2</v>
      </c>
      <c r="AUN18" s="86"/>
      <c r="AUO18" s="86">
        <v>5</v>
      </c>
      <c r="AUP18" s="67"/>
      <c r="AUQ18" s="67">
        <v>11.111111111111111</v>
      </c>
      <c r="AUR18" s="67"/>
      <c r="AUS18" s="86">
        <v>40</v>
      </c>
      <c r="AUX18" s="86">
        <v>12.03</v>
      </c>
      <c r="AUY18" s="62" t="s">
        <v>495</v>
      </c>
      <c r="AUZ18" s="86">
        <v>12.03</v>
      </c>
      <c r="AVA18" s="86">
        <v>1</v>
      </c>
      <c r="AVB18" s="86"/>
      <c r="AVC18" s="86">
        <v>5</v>
      </c>
      <c r="AVD18" s="67"/>
      <c r="AVE18" s="67">
        <v>11.111111111111111</v>
      </c>
      <c r="AVF18" s="67"/>
      <c r="AVG18" s="86">
        <v>20</v>
      </c>
      <c r="AVL18" s="86">
        <v>8.0299999999999994</v>
      </c>
      <c r="AVM18" s="62" t="s">
        <v>495</v>
      </c>
      <c r="AVN18" s="86">
        <v>8.0299999999999994</v>
      </c>
      <c r="AVO18" s="86">
        <v>1</v>
      </c>
      <c r="AVP18" s="86"/>
      <c r="AVQ18" s="86">
        <v>5</v>
      </c>
      <c r="AVR18" s="67"/>
      <c r="AVS18" s="67">
        <v>11.111111111111111</v>
      </c>
      <c r="AVT18" s="67"/>
      <c r="AVU18" s="86">
        <v>20</v>
      </c>
      <c r="AVZ18" s="86">
        <v>13.03</v>
      </c>
      <c r="AWA18" s="62" t="s">
        <v>495</v>
      </c>
      <c r="AWB18" s="86">
        <v>13.03</v>
      </c>
      <c r="AWC18" s="86">
        <v>2</v>
      </c>
      <c r="AWD18" s="86"/>
      <c r="AWE18" s="86">
        <v>5</v>
      </c>
      <c r="AWF18" s="67"/>
      <c r="AWG18" s="67">
        <v>11.111111111111111</v>
      </c>
      <c r="AWH18" s="67"/>
      <c r="AWI18" s="86">
        <v>40</v>
      </c>
      <c r="AWN18" s="86">
        <v>5.03</v>
      </c>
      <c r="AWO18" s="62" t="s">
        <v>495</v>
      </c>
      <c r="AWP18" s="86">
        <v>5.03</v>
      </c>
      <c r="AWQ18" s="86">
        <v>2</v>
      </c>
      <c r="AWR18" s="86"/>
      <c r="AWS18" s="86">
        <v>5</v>
      </c>
      <c r="AWT18" s="67"/>
      <c r="AWU18" s="67">
        <v>11.111111111111111</v>
      </c>
      <c r="AWV18" s="67"/>
      <c r="AWW18" s="86">
        <v>40</v>
      </c>
      <c r="AXB18" s="86">
        <v>1.03</v>
      </c>
      <c r="AXC18" s="62" t="s">
        <v>495</v>
      </c>
      <c r="AXD18" s="86">
        <v>1.03</v>
      </c>
      <c r="AXE18" s="86">
        <v>5</v>
      </c>
      <c r="AXF18" s="86"/>
      <c r="AXG18" s="86">
        <v>5</v>
      </c>
      <c r="AXH18" s="67"/>
      <c r="AXI18" s="67">
        <v>11.111111111111111</v>
      </c>
      <c r="AXJ18" s="67"/>
      <c r="AXK18" s="86">
        <v>100</v>
      </c>
      <c r="AXP18" s="86">
        <v>5.03</v>
      </c>
      <c r="AXQ18" s="62" t="s">
        <v>495</v>
      </c>
      <c r="AXR18" s="86">
        <v>5.03</v>
      </c>
      <c r="AXS18" s="86">
        <v>3</v>
      </c>
      <c r="AXT18" s="86"/>
      <c r="AXU18" s="86">
        <v>5</v>
      </c>
      <c r="AXV18" s="67"/>
      <c r="AXW18" s="67">
        <v>11.111111111111111</v>
      </c>
      <c r="AXX18" s="67"/>
      <c r="AXY18" s="86">
        <v>60</v>
      </c>
      <c r="AYD18" s="86">
        <v>13.03</v>
      </c>
      <c r="AYE18" s="62" t="s">
        <v>495</v>
      </c>
      <c r="AYF18" s="86">
        <v>13.03</v>
      </c>
      <c r="AYG18" s="86">
        <v>2</v>
      </c>
      <c r="AYH18" s="86"/>
      <c r="AYI18" s="86">
        <v>5</v>
      </c>
      <c r="AYJ18" s="67"/>
      <c r="AYK18" s="67">
        <v>11.111111111111111</v>
      </c>
      <c r="AYL18" s="67"/>
      <c r="AYM18" s="86">
        <v>40</v>
      </c>
      <c r="AYR18" s="86">
        <v>2.0299999999999998</v>
      </c>
      <c r="AYS18" s="62" t="s">
        <v>495</v>
      </c>
      <c r="AYT18" s="86">
        <v>2.0299999999999998</v>
      </c>
      <c r="AYU18" s="86">
        <v>4</v>
      </c>
      <c r="AYV18" s="86"/>
      <c r="AYW18" s="86">
        <v>5</v>
      </c>
      <c r="AYX18" s="67"/>
      <c r="AYY18" s="67">
        <v>11.111111111111111</v>
      </c>
      <c r="AYZ18" s="67"/>
      <c r="AZA18" s="86">
        <v>80</v>
      </c>
      <c r="AZF18" s="86">
        <v>5.03</v>
      </c>
      <c r="AZG18" s="62" t="s">
        <v>495</v>
      </c>
      <c r="AZH18" s="86">
        <v>5.03</v>
      </c>
      <c r="AZI18" s="86">
        <v>2</v>
      </c>
      <c r="AZJ18" s="86"/>
      <c r="AZK18" s="86">
        <v>5</v>
      </c>
      <c r="AZL18" s="67"/>
      <c r="AZM18" s="67">
        <v>11.111111111111111</v>
      </c>
      <c r="AZN18" s="67"/>
      <c r="AZO18" s="86">
        <v>40</v>
      </c>
      <c r="AZT18" s="86">
        <v>13.03</v>
      </c>
      <c r="AZU18" s="62" t="s">
        <v>495</v>
      </c>
      <c r="AZV18" s="86">
        <v>13.03</v>
      </c>
      <c r="AZW18" s="86">
        <v>1</v>
      </c>
      <c r="AZX18" s="86"/>
      <c r="AZY18" s="86">
        <v>5</v>
      </c>
      <c r="AZZ18" s="67"/>
      <c r="BAA18" s="67">
        <v>11.111111111111111</v>
      </c>
      <c r="BAB18" s="67"/>
      <c r="BAC18" s="86">
        <v>20</v>
      </c>
      <c r="BAH18" s="86">
        <v>3.03</v>
      </c>
      <c r="BAI18" s="62" t="s">
        <v>495</v>
      </c>
      <c r="BAJ18" s="86">
        <v>3.03</v>
      </c>
      <c r="BAK18" s="86">
        <v>3</v>
      </c>
      <c r="BAL18" s="86"/>
      <c r="BAM18" s="86">
        <v>5</v>
      </c>
      <c r="BAN18" s="67"/>
      <c r="BAO18" s="67">
        <v>11.111111111111111</v>
      </c>
      <c r="BAP18" s="67"/>
      <c r="BAQ18" s="86">
        <v>60</v>
      </c>
      <c r="BAV18" s="86">
        <v>7.03</v>
      </c>
      <c r="BAW18" s="62" t="s">
        <v>495</v>
      </c>
      <c r="BAX18" s="86">
        <v>7.03</v>
      </c>
      <c r="BAY18" s="86">
        <v>4</v>
      </c>
      <c r="BAZ18" s="86"/>
      <c r="BBA18" s="86">
        <v>5</v>
      </c>
      <c r="BBB18" s="67"/>
      <c r="BBC18" s="67">
        <v>11.111111111111111</v>
      </c>
      <c r="BBD18" s="67"/>
      <c r="BBE18" s="86">
        <v>80</v>
      </c>
      <c r="BBJ18" s="86">
        <v>5.03</v>
      </c>
      <c r="BBK18" s="62" t="s">
        <v>495</v>
      </c>
      <c r="BBL18" s="86">
        <v>5.03</v>
      </c>
      <c r="BBM18" s="86">
        <v>3</v>
      </c>
      <c r="BBN18" s="86"/>
      <c r="BBO18" s="86">
        <v>5</v>
      </c>
      <c r="BBP18" s="67"/>
      <c r="BBQ18" s="67">
        <v>11.111111111111111</v>
      </c>
      <c r="BBR18" s="67"/>
      <c r="BBS18" s="86">
        <v>60</v>
      </c>
      <c r="BBX18" s="86">
        <v>5.03</v>
      </c>
      <c r="BBY18" s="62" t="s">
        <v>495</v>
      </c>
      <c r="BBZ18" s="86">
        <v>5.03</v>
      </c>
      <c r="BCA18" s="86">
        <v>3</v>
      </c>
      <c r="BCB18" s="86"/>
      <c r="BCC18" s="86">
        <v>5</v>
      </c>
      <c r="BCD18" s="67"/>
      <c r="BCE18" s="67">
        <v>11.111111111111111</v>
      </c>
      <c r="BCF18" s="67"/>
      <c r="BCG18" s="86">
        <v>60</v>
      </c>
      <c r="BCL18" s="86">
        <v>6.03</v>
      </c>
      <c r="BCM18" s="62" t="s">
        <v>495</v>
      </c>
      <c r="BCN18" s="86">
        <v>6.03</v>
      </c>
      <c r="BCO18" s="86">
        <v>4</v>
      </c>
      <c r="BCP18" s="86"/>
      <c r="BCQ18" s="86">
        <v>5</v>
      </c>
      <c r="BCR18" s="67"/>
      <c r="BCS18" s="67">
        <v>11.111111111111111</v>
      </c>
      <c r="BCT18" s="67"/>
      <c r="BCU18" s="86">
        <v>80</v>
      </c>
      <c r="BCZ18" s="86">
        <v>6.03</v>
      </c>
      <c r="BDA18" s="62" t="s">
        <v>495</v>
      </c>
      <c r="BDB18" s="86">
        <v>6.03</v>
      </c>
      <c r="BDC18" s="86">
        <v>2</v>
      </c>
      <c r="BDD18" s="86"/>
      <c r="BDE18" s="86">
        <v>5</v>
      </c>
      <c r="BDF18" s="67"/>
      <c r="BDG18" s="67">
        <v>11.111111111111111</v>
      </c>
      <c r="BDH18" s="67"/>
      <c r="BDI18" s="86">
        <v>40</v>
      </c>
      <c r="BDN18" s="86">
        <v>5.03</v>
      </c>
      <c r="BDO18" s="62" t="s">
        <v>495</v>
      </c>
      <c r="BDP18" s="86">
        <v>5.03</v>
      </c>
      <c r="BDQ18" s="86">
        <v>4</v>
      </c>
      <c r="BDR18" s="86"/>
      <c r="BDS18" s="86">
        <v>5</v>
      </c>
      <c r="BDT18" s="67"/>
      <c r="BDU18" s="67">
        <v>11.111111111111111</v>
      </c>
      <c r="BDV18" s="67"/>
      <c r="BDW18" s="86">
        <v>80</v>
      </c>
      <c r="BEB18" s="86">
        <v>11.03</v>
      </c>
      <c r="BEC18" s="62" t="s">
        <v>495</v>
      </c>
      <c r="BED18" s="86">
        <v>11.03</v>
      </c>
      <c r="BEE18" s="86">
        <v>2</v>
      </c>
      <c r="BEF18" s="86"/>
      <c r="BEG18" s="86">
        <v>5</v>
      </c>
      <c r="BEH18" s="67"/>
      <c r="BEI18" s="67">
        <v>11.111111111111111</v>
      </c>
      <c r="BEJ18" s="67"/>
      <c r="BEK18" s="86">
        <v>40</v>
      </c>
      <c r="BEP18" s="86">
        <v>7.03</v>
      </c>
      <c r="BEQ18" s="62" t="s">
        <v>495</v>
      </c>
      <c r="BER18" s="86">
        <v>7.03</v>
      </c>
      <c r="BES18" s="86">
        <v>1</v>
      </c>
      <c r="BET18" s="86"/>
      <c r="BEU18" s="86">
        <v>6</v>
      </c>
      <c r="BEV18" s="67"/>
      <c r="BEW18" s="67">
        <v>13.333333333333334</v>
      </c>
      <c r="BEX18" s="67"/>
      <c r="BEY18" s="86">
        <v>16.666666666666664</v>
      </c>
      <c r="BFD18" s="86">
        <v>10.029999999999999</v>
      </c>
      <c r="BFE18" s="62" t="s">
        <v>495</v>
      </c>
      <c r="BFF18" s="86">
        <v>10.029999999999999</v>
      </c>
      <c r="BFG18" s="86">
        <v>2</v>
      </c>
      <c r="BFH18" s="86"/>
      <c r="BFI18" s="86">
        <v>6</v>
      </c>
      <c r="BFJ18" s="67"/>
      <c r="BFK18" s="67">
        <v>13.333333333333334</v>
      </c>
      <c r="BFL18" s="67"/>
      <c r="BFM18" s="86">
        <v>33.333333333333329</v>
      </c>
      <c r="BFR18" s="86">
        <v>9.0299999999999994</v>
      </c>
      <c r="BFS18" s="62" t="s">
        <v>495</v>
      </c>
      <c r="BFT18" s="86">
        <v>9.0299999999999994</v>
      </c>
      <c r="BFU18" s="86">
        <v>5</v>
      </c>
      <c r="BFV18" s="86"/>
      <c r="BFW18" s="86">
        <v>6</v>
      </c>
      <c r="BFX18" s="67"/>
      <c r="BFY18" s="67">
        <v>13.333333333333334</v>
      </c>
      <c r="BFZ18" s="67"/>
      <c r="BGA18" s="86">
        <v>83.333333333333343</v>
      </c>
      <c r="BGF18" s="86">
        <v>1.03</v>
      </c>
      <c r="BGG18" s="62" t="s">
        <v>495</v>
      </c>
      <c r="BGH18" s="86">
        <v>1.03</v>
      </c>
      <c r="BGI18" s="86">
        <v>6</v>
      </c>
      <c r="BGJ18" s="86"/>
      <c r="BGK18" s="86">
        <v>6</v>
      </c>
      <c r="BGL18" s="67"/>
      <c r="BGM18" s="67">
        <v>13.333333333333334</v>
      </c>
      <c r="BGN18" s="67"/>
      <c r="BGO18" s="86">
        <v>100</v>
      </c>
      <c r="BGT18" s="86">
        <v>8.0299999999999994</v>
      </c>
      <c r="BGU18" s="62" t="s">
        <v>495</v>
      </c>
      <c r="BGV18" s="86">
        <v>8.0299999999999994</v>
      </c>
      <c r="BGW18" s="86">
        <v>2</v>
      </c>
      <c r="BGX18" s="86"/>
      <c r="BGY18" s="86">
        <v>6</v>
      </c>
      <c r="BGZ18" s="67"/>
      <c r="BHA18" s="67">
        <v>13.333333333333334</v>
      </c>
      <c r="BHB18" s="67"/>
      <c r="BHC18" s="86">
        <v>33.333333333333329</v>
      </c>
      <c r="BHH18" s="86">
        <v>9.0299999999999994</v>
      </c>
      <c r="BHI18" s="62" t="s">
        <v>495</v>
      </c>
      <c r="BHJ18" s="86">
        <v>9.0299999999999994</v>
      </c>
      <c r="BHK18" s="86">
        <v>2</v>
      </c>
      <c r="BHL18" s="86"/>
      <c r="BHM18" s="86">
        <v>6</v>
      </c>
      <c r="BHN18" s="67"/>
      <c r="BHO18" s="67">
        <v>13.333333333333334</v>
      </c>
      <c r="BHP18" s="67"/>
      <c r="BHQ18" s="86">
        <v>33.333333333333329</v>
      </c>
      <c r="BHV18" s="86">
        <v>15.03</v>
      </c>
      <c r="BHW18" s="62" t="s">
        <v>495</v>
      </c>
      <c r="BHX18" s="86">
        <v>15.03</v>
      </c>
      <c r="BHY18" s="86">
        <v>2</v>
      </c>
      <c r="BHZ18" s="86"/>
      <c r="BIA18" s="86">
        <v>6</v>
      </c>
      <c r="BIB18" s="67"/>
      <c r="BIC18" s="67">
        <v>13.333333333333334</v>
      </c>
      <c r="BID18" s="67"/>
      <c r="BIE18" s="86">
        <v>33.333333333333329</v>
      </c>
      <c r="BIJ18" s="86">
        <v>11.03</v>
      </c>
      <c r="BIK18" s="62" t="s">
        <v>495</v>
      </c>
      <c r="BIL18" s="86">
        <v>11.03</v>
      </c>
      <c r="BIM18" s="86">
        <v>2</v>
      </c>
      <c r="BIN18" s="86"/>
      <c r="BIO18" s="86">
        <v>6</v>
      </c>
      <c r="BIP18" s="67"/>
      <c r="BIQ18" s="67">
        <v>13.333333333333334</v>
      </c>
      <c r="BIR18" s="67"/>
      <c r="BIS18" s="86">
        <v>33.333333333333329</v>
      </c>
      <c r="BIX18" s="86">
        <v>4.03</v>
      </c>
      <c r="BIY18" s="62" t="s">
        <v>495</v>
      </c>
      <c r="BIZ18" s="86">
        <v>4.03</v>
      </c>
      <c r="BJA18" s="86">
        <v>2</v>
      </c>
      <c r="BJB18" s="86"/>
      <c r="BJC18" s="86">
        <v>6</v>
      </c>
      <c r="BJD18" s="67"/>
      <c r="BJE18" s="67">
        <v>13.333333333333334</v>
      </c>
      <c r="BJF18" s="67"/>
      <c r="BJG18" s="86">
        <v>33.333333333333329</v>
      </c>
      <c r="BJL18" s="86">
        <v>5.03</v>
      </c>
      <c r="BJM18" s="62" t="s">
        <v>495</v>
      </c>
      <c r="BJN18" s="86">
        <v>5.03</v>
      </c>
      <c r="BJO18" s="86">
        <v>4</v>
      </c>
      <c r="BJP18" s="86"/>
      <c r="BJQ18" s="86">
        <v>6</v>
      </c>
      <c r="BJR18" s="67"/>
      <c r="BJS18" s="67">
        <v>13.333333333333334</v>
      </c>
      <c r="BJT18" s="67"/>
      <c r="BJU18" s="86">
        <v>66.666666666666657</v>
      </c>
      <c r="BJZ18" s="86">
        <v>12.03</v>
      </c>
      <c r="BKA18" s="62" t="s">
        <v>495</v>
      </c>
      <c r="BKB18" s="86">
        <v>12.03</v>
      </c>
      <c r="BKC18" s="86">
        <v>1</v>
      </c>
      <c r="BKD18" s="86"/>
      <c r="BKE18" s="86">
        <v>6</v>
      </c>
      <c r="BKF18" s="67"/>
      <c r="BKG18" s="67">
        <v>13.333333333333334</v>
      </c>
      <c r="BKH18" s="67"/>
      <c r="BKI18" s="86">
        <v>16.666666666666664</v>
      </c>
      <c r="BKN18" s="86">
        <v>16.03</v>
      </c>
      <c r="BKO18" s="62" t="s">
        <v>495</v>
      </c>
      <c r="BKP18" s="86">
        <v>16.03</v>
      </c>
      <c r="BKQ18" s="86">
        <v>2</v>
      </c>
      <c r="BKR18" s="86"/>
      <c r="BKS18" s="86">
        <v>6</v>
      </c>
      <c r="BKT18" s="67"/>
      <c r="BKU18" s="67">
        <v>13.333333333333334</v>
      </c>
      <c r="BKV18" s="67"/>
      <c r="BKW18" s="86">
        <v>33.333333333333329</v>
      </c>
      <c r="BLB18" s="86">
        <v>7.03</v>
      </c>
      <c r="BLC18" s="62" t="s">
        <v>495</v>
      </c>
      <c r="BLD18" s="86">
        <v>7.03</v>
      </c>
      <c r="BLE18" s="86">
        <v>2</v>
      </c>
      <c r="BLF18" s="86"/>
      <c r="BLG18" s="86">
        <v>6</v>
      </c>
      <c r="BLH18" s="67"/>
      <c r="BLI18" s="67">
        <v>13.333333333333334</v>
      </c>
      <c r="BLJ18" s="67"/>
      <c r="BLK18" s="86">
        <v>33.333333333333329</v>
      </c>
      <c r="BLP18" s="86">
        <v>3.03</v>
      </c>
      <c r="BLQ18" s="62" t="s">
        <v>495</v>
      </c>
      <c r="BLR18" s="86">
        <v>3.03</v>
      </c>
      <c r="BLS18" s="86">
        <v>5</v>
      </c>
      <c r="BLT18" s="86"/>
      <c r="BLU18" s="86">
        <v>6</v>
      </c>
      <c r="BLV18" s="67"/>
      <c r="BLW18" s="67">
        <v>13.333333333333334</v>
      </c>
      <c r="BLX18" s="67"/>
      <c r="BLY18" s="86">
        <v>83.333333333333343</v>
      </c>
      <c r="BMD18" s="86">
        <v>10.029999999999999</v>
      </c>
      <c r="BME18" s="62" t="s">
        <v>495</v>
      </c>
      <c r="BMF18" s="86">
        <v>10.029999999999999</v>
      </c>
      <c r="BMG18" s="86">
        <v>2</v>
      </c>
      <c r="BMH18" s="86"/>
      <c r="BMI18" s="86">
        <v>6</v>
      </c>
      <c r="BMJ18" s="67"/>
      <c r="BMK18" s="67">
        <v>13.333333333333334</v>
      </c>
      <c r="BML18" s="67"/>
      <c r="BMM18" s="86">
        <v>33.333333333333329</v>
      </c>
      <c r="BMR18" s="86">
        <v>10.029999999999999</v>
      </c>
      <c r="BMS18" s="62" t="s">
        <v>495</v>
      </c>
      <c r="BMT18" s="86">
        <v>10.029999999999999</v>
      </c>
      <c r="BMU18" s="86">
        <v>2</v>
      </c>
      <c r="BMV18" s="86"/>
      <c r="BMW18" s="86">
        <v>6</v>
      </c>
      <c r="BMX18" s="67"/>
      <c r="BMY18" s="67">
        <v>13.333333333333334</v>
      </c>
      <c r="BMZ18" s="67"/>
      <c r="BNA18" s="86">
        <v>33.333333333333329</v>
      </c>
      <c r="BNF18" s="86">
        <v>10.029999999999999</v>
      </c>
      <c r="BNG18" s="62" t="s">
        <v>495</v>
      </c>
      <c r="BNH18" s="86">
        <v>10.029999999999999</v>
      </c>
      <c r="BNI18" s="86">
        <v>2</v>
      </c>
      <c r="BNJ18" s="86"/>
      <c r="BNK18" s="86">
        <v>6</v>
      </c>
      <c r="BNL18" s="67"/>
      <c r="BNM18" s="67">
        <v>13.333333333333334</v>
      </c>
      <c r="BNN18" s="67"/>
      <c r="BNO18" s="86">
        <v>33.333333333333329</v>
      </c>
      <c r="BNT18" s="86">
        <v>13.03</v>
      </c>
      <c r="BNU18" s="62" t="s">
        <v>495</v>
      </c>
      <c r="BNV18" s="86">
        <v>13.03</v>
      </c>
      <c r="BNW18" s="86">
        <v>3</v>
      </c>
      <c r="BNX18" s="86"/>
      <c r="BNY18" s="86">
        <v>6</v>
      </c>
      <c r="BNZ18" s="67"/>
      <c r="BOA18" s="67">
        <v>13.333333333333334</v>
      </c>
      <c r="BOB18" s="67"/>
      <c r="BOC18" s="86">
        <v>50</v>
      </c>
      <c r="BOH18" s="86">
        <v>16.03</v>
      </c>
      <c r="BOI18" s="62" t="s">
        <v>495</v>
      </c>
      <c r="BOJ18" s="86">
        <v>16.03</v>
      </c>
      <c r="BOK18" s="86">
        <v>2</v>
      </c>
      <c r="BOL18" s="86"/>
      <c r="BOM18" s="86">
        <v>6</v>
      </c>
      <c r="BON18" s="67"/>
      <c r="BOO18" s="67">
        <v>13.333333333333334</v>
      </c>
      <c r="BOP18" s="67"/>
      <c r="BOQ18" s="86">
        <v>33.333333333333329</v>
      </c>
      <c r="BOV18" s="86">
        <v>16.03</v>
      </c>
      <c r="BOW18" s="62" t="s">
        <v>495</v>
      </c>
      <c r="BOX18" s="86">
        <v>16.03</v>
      </c>
      <c r="BOY18" s="86">
        <v>2</v>
      </c>
      <c r="BOZ18" s="86"/>
      <c r="BPA18" s="86">
        <v>6</v>
      </c>
      <c r="BPB18" s="67"/>
      <c r="BPC18" s="67">
        <v>13.333333333333334</v>
      </c>
      <c r="BPD18" s="67"/>
      <c r="BPE18" s="86">
        <v>33.333333333333329</v>
      </c>
      <c r="BPJ18" s="86">
        <v>10.029999999999999</v>
      </c>
      <c r="BPK18" s="62" t="s">
        <v>495</v>
      </c>
      <c r="BPL18" s="86">
        <v>10.029999999999999</v>
      </c>
      <c r="BPM18" s="86">
        <v>2</v>
      </c>
      <c r="BPN18" s="86"/>
      <c r="BPO18" s="86">
        <v>6</v>
      </c>
      <c r="BPP18" s="67"/>
      <c r="BPQ18" s="67">
        <v>13.333333333333334</v>
      </c>
      <c r="BPR18" s="67"/>
      <c r="BPS18" s="86">
        <v>33.333333333333329</v>
      </c>
      <c r="BPX18" s="86">
        <v>7.03</v>
      </c>
      <c r="BPY18" s="62" t="s">
        <v>495</v>
      </c>
      <c r="BPZ18" s="86">
        <v>7.03</v>
      </c>
      <c r="BQA18" s="86">
        <v>3</v>
      </c>
      <c r="BQB18" s="86"/>
      <c r="BQC18" s="86">
        <v>6</v>
      </c>
      <c r="BQD18" s="67"/>
      <c r="BQE18" s="67">
        <v>13.333333333333334</v>
      </c>
      <c r="BQF18" s="67"/>
      <c r="BQG18" s="86">
        <v>50</v>
      </c>
      <c r="BQL18" s="86">
        <v>6.03</v>
      </c>
      <c r="BQM18" s="62" t="s">
        <v>495</v>
      </c>
      <c r="BQN18" s="86">
        <v>6.03</v>
      </c>
      <c r="BQO18" s="86">
        <v>4</v>
      </c>
      <c r="BQP18" s="86"/>
      <c r="BQQ18" s="86">
        <v>6</v>
      </c>
      <c r="BQR18" s="67"/>
      <c r="BQS18" s="67">
        <v>13.333333333333334</v>
      </c>
      <c r="BQT18" s="67"/>
      <c r="BQU18" s="86">
        <v>66.666666666666657</v>
      </c>
      <c r="BQZ18" s="86">
        <v>1.03</v>
      </c>
      <c r="BRA18" s="62" t="s">
        <v>495</v>
      </c>
      <c r="BRB18" s="86">
        <v>1.03</v>
      </c>
      <c r="BRC18" s="86">
        <v>6</v>
      </c>
      <c r="BRD18" s="86"/>
      <c r="BRE18" s="86">
        <v>6</v>
      </c>
      <c r="BRF18" s="67"/>
      <c r="BRG18" s="67">
        <v>13.333333333333334</v>
      </c>
      <c r="BRH18" s="67"/>
      <c r="BRI18" s="86">
        <v>100</v>
      </c>
      <c r="BRN18" s="86">
        <v>15.03</v>
      </c>
      <c r="BRO18" s="62" t="s">
        <v>495</v>
      </c>
      <c r="BRP18" s="86">
        <v>15.03</v>
      </c>
      <c r="BRQ18" s="86">
        <v>5</v>
      </c>
      <c r="BRR18" s="86"/>
      <c r="BRS18" s="86">
        <v>6</v>
      </c>
      <c r="BRT18" s="67"/>
      <c r="BRU18" s="67">
        <v>13.333333333333334</v>
      </c>
      <c r="BRV18" s="67"/>
      <c r="BRW18" s="86">
        <v>83.333333333333343</v>
      </c>
      <c r="BSB18" s="86">
        <v>11.03</v>
      </c>
      <c r="BSC18" s="62" t="s">
        <v>495</v>
      </c>
      <c r="BSD18" s="86">
        <v>11.03</v>
      </c>
      <c r="BSE18" s="86">
        <v>3</v>
      </c>
      <c r="BSF18" s="86"/>
      <c r="BSG18" s="86">
        <v>6</v>
      </c>
      <c r="BSH18" s="67"/>
      <c r="BSI18" s="67">
        <v>13.333333333333334</v>
      </c>
      <c r="BSJ18" s="67"/>
      <c r="BSK18" s="86">
        <v>50</v>
      </c>
      <c r="BSP18" s="86">
        <v>12.03</v>
      </c>
      <c r="BSQ18" s="62" t="s">
        <v>495</v>
      </c>
      <c r="BSR18" s="86">
        <v>12.03</v>
      </c>
      <c r="BSS18" s="86">
        <v>2</v>
      </c>
      <c r="BST18" s="86"/>
      <c r="BSU18" s="86">
        <v>6</v>
      </c>
      <c r="BSV18" s="67"/>
      <c r="BSW18" s="67">
        <v>13.333333333333334</v>
      </c>
      <c r="BSX18" s="67"/>
      <c r="BSY18" s="86">
        <v>33.333333333333329</v>
      </c>
      <c r="BTD18" s="86">
        <v>7.03</v>
      </c>
      <c r="BTE18" s="62" t="s">
        <v>495</v>
      </c>
      <c r="BTF18" s="86">
        <v>7.03</v>
      </c>
      <c r="BTG18" s="86">
        <v>2</v>
      </c>
      <c r="BTH18" s="86"/>
      <c r="BTI18" s="86">
        <v>6</v>
      </c>
      <c r="BTJ18" s="67"/>
      <c r="BTK18" s="67">
        <v>13.333333333333334</v>
      </c>
      <c r="BTL18" s="67"/>
      <c r="BTM18" s="86">
        <v>33.333333333333329</v>
      </c>
      <c r="BTR18" s="86">
        <v>8.0299999999999994</v>
      </c>
      <c r="BTS18" s="62" t="s">
        <v>495</v>
      </c>
      <c r="BTT18" s="86">
        <v>8.0299999999999994</v>
      </c>
      <c r="BTU18" s="86">
        <v>9</v>
      </c>
      <c r="BTV18" s="86"/>
      <c r="BTW18" s="86">
        <v>10</v>
      </c>
      <c r="BTX18" s="67"/>
      <c r="BTY18" s="67">
        <v>18.518518518518519</v>
      </c>
      <c r="BTZ18" s="67"/>
      <c r="BUA18" s="86">
        <v>90</v>
      </c>
      <c r="BUF18" s="86">
        <v>5.03</v>
      </c>
      <c r="BUG18" s="62" t="s">
        <v>495</v>
      </c>
      <c r="BUH18" s="86">
        <v>5.03</v>
      </c>
      <c r="BUI18" s="86">
        <v>8</v>
      </c>
      <c r="BUJ18" s="86"/>
      <c r="BUK18" s="86">
        <v>10</v>
      </c>
      <c r="BUL18" s="67"/>
      <c r="BUM18" s="67">
        <v>18.518518518518519</v>
      </c>
      <c r="BUN18" s="67"/>
      <c r="BUO18" s="86">
        <v>80</v>
      </c>
      <c r="BUT18" s="86">
        <v>8.0299999999999994</v>
      </c>
      <c r="BUU18" s="62" t="s">
        <v>495</v>
      </c>
      <c r="BUV18" s="86">
        <v>8.0299999999999994</v>
      </c>
      <c r="BUW18" s="86">
        <v>5</v>
      </c>
      <c r="BUX18" s="86"/>
      <c r="BUY18" s="86">
        <v>10</v>
      </c>
      <c r="BUZ18" s="67"/>
      <c r="BVA18" s="67">
        <v>18.518518518518519</v>
      </c>
      <c r="BVB18" s="67"/>
      <c r="BVC18" s="86">
        <v>50</v>
      </c>
      <c r="BVH18" s="86">
        <v>6.03</v>
      </c>
      <c r="BVI18" s="62" t="s">
        <v>495</v>
      </c>
      <c r="BVJ18" s="86">
        <v>6.03</v>
      </c>
      <c r="BVK18" s="86">
        <v>6</v>
      </c>
      <c r="BVL18" s="86"/>
      <c r="BVM18" s="86">
        <v>10</v>
      </c>
      <c r="BVN18" s="67"/>
      <c r="BVO18" s="67">
        <v>18.518518518518519</v>
      </c>
      <c r="BVP18" s="67"/>
      <c r="BVQ18" s="86">
        <v>60</v>
      </c>
      <c r="BVV18" s="86">
        <v>8.0299999999999994</v>
      </c>
      <c r="BVW18" s="62" t="s">
        <v>495</v>
      </c>
      <c r="BVX18" s="86">
        <v>8.0299999999999994</v>
      </c>
      <c r="BVY18" s="86">
        <v>6</v>
      </c>
      <c r="BVZ18" s="86"/>
      <c r="BWA18" s="86">
        <v>10</v>
      </c>
      <c r="BWB18" s="67"/>
      <c r="BWC18" s="67">
        <v>18.518518518518519</v>
      </c>
      <c r="BWD18" s="67"/>
      <c r="BWE18" s="86">
        <v>60</v>
      </c>
      <c r="BWJ18" s="86">
        <v>7.03</v>
      </c>
      <c r="BWK18" s="62" t="s">
        <v>495</v>
      </c>
      <c r="BWL18" s="86">
        <v>7.03</v>
      </c>
      <c r="BWM18" s="86">
        <v>5</v>
      </c>
      <c r="BWN18" s="86"/>
      <c r="BWO18" s="86">
        <v>10</v>
      </c>
      <c r="BWP18" s="67"/>
      <c r="BWQ18" s="67">
        <v>18.518518518518519</v>
      </c>
      <c r="BWR18" s="67"/>
      <c r="BWS18" s="86">
        <v>50</v>
      </c>
      <c r="BWX18" s="86">
        <v>4.03</v>
      </c>
      <c r="BWY18" s="62" t="s">
        <v>495</v>
      </c>
      <c r="BWZ18" s="86">
        <v>4.03</v>
      </c>
      <c r="BXA18" s="86">
        <v>6</v>
      </c>
      <c r="BXB18" s="86"/>
      <c r="BXC18" s="86">
        <v>10</v>
      </c>
      <c r="BXD18" s="67"/>
      <c r="BXE18" s="67">
        <v>18.518518518518519</v>
      </c>
      <c r="BXF18" s="67"/>
      <c r="BXG18" s="86">
        <v>60</v>
      </c>
      <c r="BXL18" s="86">
        <v>10.029999999999999</v>
      </c>
      <c r="BXM18" s="62" t="s">
        <v>495</v>
      </c>
      <c r="BXN18" s="86">
        <v>10.029999999999999</v>
      </c>
      <c r="BXO18" s="86">
        <v>8</v>
      </c>
      <c r="BXP18" s="86"/>
      <c r="BXQ18" s="86">
        <v>10</v>
      </c>
      <c r="BXR18" s="67"/>
      <c r="BXS18" s="67">
        <v>18.518518518518519</v>
      </c>
      <c r="BXT18" s="67"/>
      <c r="BXU18" s="86">
        <v>80</v>
      </c>
      <c r="BXZ18" s="86">
        <v>7.03</v>
      </c>
      <c r="BYA18" s="62" t="s">
        <v>495</v>
      </c>
      <c r="BYB18" s="86">
        <v>7.03</v>
      </c>
      <c r="BYC18" s="86">
        <v>9</v>
      </c>
      <c r="BYD18" s="86"/>
      <c r="BYE18" s="86">
        <v>10</v>
      </c>
      <c r="BYF18" s="67"/>
      <c r="BYG18" s="67">
        <v>18.518518518518519</v>
      </c>
      <c r="BYH18" s="67"/>
      <c r="BYI18" s="86">
        <v>90</v>
      </c>
      <c r="BYN18" s="86">
        <v>14.03</v>
      </c>
      <c r="BYO18" s="62" t="s">
        <v>495</v>
      </c>
      <c r="BYP18" s="86">
        <v>14.03</v>
      </c>
      <c r="BYQ18" s="86">
        <v>9</v>
      </c>
      <c r="BYR18" s="86"/>
      <c r="BYS18" s="86">
        <v>10</v>
      </c>
      <c r="BYT18" s="67"/>
      <c r="BYU18" s="67">
        <v>18.518518518518519</v>
      </c>
      <c r="BYV18" s="67"/>
      <c r="BYW18" s="86">
        <v>90</v>
      </c>
      <c r="BZB18" s="86">
        <v>12.03</v>
      </c>
      <c r="BZC18" s="62" t="s">
        <v>495</v>
      </c>
      <c r="BZD18" s="86">
        <v>12.03</v>
      </c>
      <c r="BZE18" s="86">
        <v>9</v>
      </c>
      <c r="BZF18" s="86"/>
      <c r="BZG18" s="86">
        <v>10</v>
      </c>
      <c r="BZH18" s="67"/>
      <c r="BZI18" s="67">
        <v>18.518518518518519</v>
      </c>
      <c r="BZJ18" s="67"/>
      <c r="BZK18" s="86">
        <v>90</v>
      </c>
      <c r="BZP18" s="86">
        <v>10.029999999999999</v>
      </c>
      <c r="BZQ18" s="62" t="s">
        <v>495</v>
      </c>
      <c r="BZR18" s="86">
        <v>10.029999999999999</v>
      </c>
      <c r="BZS18" s="86">
        <v>9</v>
      </c>
      <c r="BZT18" s="86"/>
      <c r="BZU18" s="86">
        <v>10</v>
      </c>
      <c r="BZV18" s="67"/>
      <c r="BZW18" s="67">
        <v>18.518518518518519</v>
      </c>
      <c r="BZX18" s="67"/>
      <c r="BZY18" s="86">
        <v>90</v>
      </c>
      <c r="CAD18" s="86">
        <v>12.03</v>
      </c>
      <c r="CAE18" s="62" t="s">
        <v>495</v>
      </c>
      <c r="CAF18" s="86">
        <v>12.03</v>
      </c>
      <c r="CAG18" s="86">
        <v>9</v>
      </c>
      <c r="CAH18" s="86"/>
      <c r="CAI18" s="86">
        <v>10</v>
      </c>
      <c r="CAJ18" s="67"/>
      <c r="CAK18" s="67">
        <v>18.518518518518519</v>
      </c>
      <c r="CAL18" s="67"/>
      <c r="CAM18" s="86">
        <v>90</v>
      </c>
      <c r="CAR18" s="86">
        <v>1.03</v>
      </c>
      <c r="CAS18" s="62" t="s">
        <v>495</v>
      </c>
      <c r="CAT18" s="86">
        <v>1.03</v>
      </c>
      <c r="CAU18" s="86">
        <v>10</v>
      </c>
      <c r="CAV18" s="86"/>
      <c r="CAW18" s="86">
        <v>10</v>
      </c>
      <c r="CAX18" s="67"/>
      <c r="CAY18" s="67">
        <v>18.518518518518519</v>
      </c>
      <c r="CAZ18" s="67"/>
      <c r="CBA18" s="86">
        <v>100</v>
      </c>
      <c r="CBF18" s="86">
        <v>10.029999999999999</v>
      </c>
      <c r="CBG18" s="62" t="s">
        <v>495</v>
      </c>
      <c r="CBH18" s="86">
        <v>10.029999999999999</v>
      </c>
      <c r="CBI18" s="86">
        <v>3</v>
      </c>
      <c r="CBJ18" s="86"/>
      <c r="CBK18" s="86">
        <v>7</v>
      </c>
      <c r="CBL18" s="67"/>
      <c r="CBM18" s="67">
        <v>12.962962962962962</v>
      </c>
      <c r="CBN18" s="67"/>
      <c r="CBO18" s="86">
        <v>42.857142857142854</v>
      </c>
      <c r="CBT18" s="86">
        <v>9.0299999999999994</v>
      </c>
      <c r="CBU18" s="62" t="s">
        <v>495</v>
      </c>
      <c r="CBV18" s="86">
        <v>9.0299999999999994</v>
      </c>
      <c r="CBW18" s="86">
        <v>5</v>
      </c>
      <c r="CBX18" s="86"/>
      <c r="CBY18" s="86">
        <v>7</v>
      </c>
      <c r="CBZ18" s="67"/>
      <c r="CCA18" s="67">
        <v>12.962962962962962</v>
      </c>
      <c r="CCB18" s="67"/>
      <c r="CCC18" s="86">
        <v>71.428571428571431</v>
      </c>
      <c r="CCH18" s="86">
        <v>11.03</v>
      </c>
      <c r="CCI18" s="62" t="s">
        <v>495</v>
      </c>
      <c r="CCJ18" s="86">
        <v>11.03</v>
      </c>
      <c r="CCK18" s="86">
        <v>3</v>
      </c>
      <c r="CCL18" s="86"/>
      <c r="CCM18" s="86">
        <v>7</v>
      </c>
      <c r="CCN18" s="67"/>
      <c r="CCO18" s="67">
        <v>12.962962962962962</v>
      </c>
      <c r="CCP18" s="67"/>
      <c r="CCQ18" s="86">
        <v>42.857142857142854</v>
      </c>
      <c r="CCV18" s="86">
        <v>6.03</v>
      </c>
      <c r="CCW18" s="62" t="s">
        <v>495</v>
      </c>
      <c r="CCX18" s="86">
        <v>6.03</v>
      </c>
      <c r="CCY18" s="86">
        <v>5</v>
      </c>
      <c r="CCZ18" s="86"/>
      <c r="CDA18" s="86">
        <v>7</v>
      </c>
      <c r="CDB18" s="67"/>
      <c r="CDC18" s="67">
        <v>12.962962962962962</v>
      </c>
      <c r="CDD18" s="67"/>
      <c r="CDE18" s="86">
        <v>71.428571428571431</v>
      </c>
      <c r="CDJ18" s="86">
        <v>10.029999999999999</v>
      </c>
      <c r="CDK18" s="62" t="s">
        <v>495</v>
      </c>
      <c r="CDL18" s="86">
        <v>10.029999999999999</v>
      </c>
      <c r="CDM18" s="86">
        <v>6</v>
      </c>
      <c r="CDN18" s="86"/>
      <c r="CDO18" s="86">
        <v>7</v>
      </c>
      <c r="CDP18" s="67"/>
      <c r="CDQ18" s="67">
        <v>12.962962962962962</v>
      </c>
      <c r="CDR18" s="67"/>
      <c r="CDS18" s="86">
        <v>85.714285714285708</v>
      </c>
      <c r="CDX18" s="86">
        <v>13.03</v>
      </c>
      <c r="CDY18" s="62" t="s">
        <v>495</v>
      </c>
      <c r="CDZ18" s="86">
        <v>13.03</v>
      </c>
      <c r="CEA18" s="86">
        <v>6</v>
      </c>
      <c r="CEB18" s="86"/>
      <c r="CEC18" s="86">
        <v>7</v>
      </c>
      <c r="CED18" s="67"/>
      <c r="CEE18" s="67">
        <v>12.962962962962962</v>
      </c>
      <c r="CEF18" s="67"/>
      <c r="CEG18" s="86">
        <v>85.714285714285708</v>
      </c>
      <c r="CEL18" s="86">
        <v>11.03</v>
      </c>
      <c r="CEM18" s="62" t="s">
        <v>495</v>
      </c>
      <c r="CEN18" s="86">
        <v>11.03</v>
      </c>
      <c r="CEO18" s="86">
        <v>6</v>
      </c>
      <c r="CEP18" s="86"/>
      <c r="CEQ18" s="86">
        <v>7</v>
      </c>
      <c r="CER18" s="67"/>
      <c r="CES18" s="67">
        <v>12.962962962962962</v>
      </c>
      <c r="CET18" s="67"/>
      <c r="CEU18" s="86">
        <v>85.714285714285708</v>
      </c>
      <c r="CEZ18" s="86">
        <v>14.03</v>
      </c>
      <c r="CFA18" s="62" t="s">
        <v>495</v>
      </c>
      <c r="CFB18" s="86">
        <v>14.03</v>
      </c>
      <c r="CFC18" s="86">
        <v>5</v>
      </c>
      <c r="CFD18" s="86"/>
      <c r="CFE18" s="86">
        <v>7</v>
      </c>
      <c r="CFF18" s="67"/>
      <c r="CFG18" s="67">
        <v>12.962962962962962</v>
      </c>
      <c r="CFH18" s="67"/>
      <c r="CFI18" s="86">
        <v>71.428571428571431</v>
      </c>
      <c r="CFN18" s="86">
        <v>1.03</v>
      </c>
      <c r="CFO18" s="62" t="s">
        <v>495</v>
      </c>
      <c r="CFP18" s="86">
        <v>1.03</v>
      </c>
      <c r="CFQ18" s="86">
        <v>7</v>
      </c>
      <c r="CFR18" s="86"/>
      <c r="CFS18" s="86">
        <v>7</v>
      </c>
      <c r="CFT18" s="67"/>
      <c r="CFU18" s="67">
        <v>12.962962962962962</v>
      </c>
      <c r="CFV18" s="67"/>
      <c r="CFW18" s="86">
        <v>100</v>
      </c>
      <c r="CGB18" s="86">
        <v>13.03</v>
      </c>
      <c r="CGC18" s="62" t="s">
        <v>495</v>
      </c>
      <c r="CGD18" s="86">
        <v>13.03</v>
      </c>
      <c r="CGE18" s="86">
        <v>2</v>
      </c>
      <c r="CGF18" s="86"/>
      <c r="CGG18" s="86">
        <v>6</v>
      </c>
      <c r="CGH18" s="67"/>
      <c r="CGI18" s="67">
        <v>13.333333333333334</v>
      </c>
      <c r="CGJ18" s="67"/>
      <c r="CGK18" s="86">
        <v>33.333333333333329</v>
      </c>
      <c r="CGP18" s="86">
        <v>7.03</v>
      </c>
      <c r="CGQ18" s="62" t="s">
        <v>495</v>
      </c>
      <c r="CGR18" s="86">
        <v>7.03</v>
      </c>
      <c r="CGS18" s="86">
        <v>5</v>
      </c>
      <c r="CGT18" s="86"/>
      <c r="CGU18" s="86">
        <v>6</v>
      </c>
      <c r="CGV18" s="67"/>
      <c r="CGW18" s="67">
        <v>13.333333333333334</v>
      </c>
      <c r="CGX18" s="67"/>
      <c r="CGY18" s="86">
        <v>83.333333333333343</v>
      </c>
      <c r="CHD18" s="86">
        <v>1.03</v>
      </c>
      <c r="CHE18" s="62" t="s">
        <v>495</v>
      </c>
      <c r="CHF18" s="86">
        <v>1.03</v>
      </c>
      <c r="CHG18" s="86">
        <v>6</v>
      </c>
      <c r="CHH18" s="86"/>
      <c r="CHI18" s="86">
        <v>6</v>
      </c>
      <c r="CHJ18" s="67"/>
      <c r="CHK18" s="67">
        <v>13.333333333333334</v>
      </c>
      <c r="CHL18" s="67"/>
      <c r="CHM18" s="86">
        <v>100</v>
      </c>
      <c r="CHR18" s="86">
        <v>11.03</v>
      </c>
      <c r="CHS18" s="62" t="s">
        <v>495</v>
      </c>
      <c r="CHT18" s="86">
        <v>11.03</v>
      </c>
      <c r="CHU18" s="86">
        <v>1</v>
      </c>
      <c r="CHV18" s="86"/>
      <c r="CHW18" s="86">
        <v>6</v>
      </c>
      <c r="CHX18" s="67"/>
      <c r="CHY18" s="67">
        <v>13.333333333333334</v>
      </c>
      <c r="CHZ18" s="67"/>
      <c r="CIA18" s="86">
        <v>16.666666666666664</v>
      </c>
      <c r="CIF18" s="86">
        <v>9.0299999999999994</v>
      </c>
      <c r="CIG18" s="62" t="s">
        <v>495</v>
      </c>
      <c r="CIH18" s="86">
        <v>9.0299999999999994</v>
      </c>
      <c r="CII18" s="86">
        <v>1</v>
      </c>
      <c r="CIJ18" s="86"/>
      <c r="CIK18" s="86">
        <v>6</v>
      </c>
      <c r="CIL18" s="67"/>
      <c r="CIM18" s="67">
        <v>13.333333333333334</v>
      </c>
      <c r="CIN18" s="67"/>
      <c r="CIO18" s="86">
        <v>16.666666666666664</v>
      </c>
      <c r="CIT18" s="86">
        <v>11.03</v>
      </c>
      <c r="CIU18" s="62" t="s">
        <v>495</v>
      </c>
      <c r="CIV18" s="86">
        <v>11.03</v>
      </c>
      <c r="CIW18" s="86">
        <v>4</v>
      </c>
      <c r="CIX18" s="86"/>
      <c r="CIY18" s="86">
        <v>6</v>
      </c>
      <c r="CIZ18" s="67"/>
      <c r="CJA18" s="67">
        <v>13.333333333333334</v>
      </c>
      <c r="CJB18" s="67"/>
      <c r="CJC18" s="86">
        <v>66.666666666666657</v>
      </c>
      <c r="CJH18" s="86">
        <v>11.03</v>
      </c>
      <c r="CJI18" s="62" t="s">
        <v>495</v>
      </c>
      <c r="CJJ18" s="86">
        <v>11.03</v>
      </c>
      <c r="CJK18" s="86">
        <v>4</v>
      </c>
      <c r="CJL18" s="86"/>
      <c r="CJM18" s="86">
        <v>6</v>
      </c>
      <c r="CJN18" s="67"/>
      <c r="CJO18" s="67">
        <v>13.333333333333334</v>
      </c>
      <c r="CJP18" s="67"/>
      <c r="CJQ18" s="86">
        <v>66.666666666666657</v>
      </c>
      <c r="CJV18" s="86">
        <v>8.0299999999999994</v>
      </c>
      <c r="CJW18" s="62" t="s">
        <v>495</v>
      </c>
      <c r="CJX18" s="86">
        <v>8.0299999999999994</v>
      </c>
      <c r="CJY18" s="86">
        <v>5</v>
      </c>
      <c r="CJZ18" s="86"/>
      <c r="CKA18" s="86">
        <v>6</v>
      </c>
      <c r="CKB18" s="67"/>
      <c r="CKC18" s="67">
        <v>13.333333333333334</v>
      </c>
      <c r="CKD18" s="67"/>
      <c r="CKE18" s="86">
        <v>83.333333333333343</v>
      </c>
      <c r="CKJ18" s="86">
        <v>12.03</v>
      </c>
      <c r="CKK18" s="62" t="s">
        <v>495</v>
      </c>
      <c r="CKL18" s="86">
        <v>12.03</v>
      </c>
      <c r="CKM18" s="86">
        <v>3</v>
      </c>
      <c r="CKN18" s="86"/>
      <c r="CKO18" s="86">
        <v>6</v>
      </c>
      <c r="CKP18" s="67"/>
      <c r="CKQ18" s="67">
        <v>13.333333333333334</v>
      </c>
      <c r="CKR18" s="67"/>
      <c r="CKS18" s="86">
        <v>50</v>
      </c>
      <c r="CKX18" s="86">
        <v>10.029999999999999</v>
      </c>
      <c r="CKY18" s="62" t="s">
        <v>495</v>
      </c>
      <c r="CKZ18" s="86">
        <v>10.029999999999999</v>
      </c>
      <c r="CLA18" s="86">
        <v>2</v>
      </c>
      <c r="CLB18" s="86"/>
      <c r="CLC18" s="86">
        <v>6</v>
      </c>
      <c r="CLD18" s="67"/>
      <c r="CLE18" s="67">
        <v>13.333333333333334</v>
      </c>
      <c r="CLF18" s="67"/>
      <c r="CLG18" s="86">
        <v>33.333333333333329</v>
      </c>
      <c r="CLL18" s="86">
        <v>11.03</v>
      </c>
      <c r="CLM18" s="62" t="s">
        <v>495</v>
      </c>
      <c r="CLN18" s="86">
        <v>11.03</v>
      </c>
      <c r="CLO18" s="86">
        <v>5</v>
      </c>
      <c r="CLP18" s="86"/>
      <c r="CLQ18" s="86">
        <v>6</v>
      </c>
      <c r="CLR18" s="67"/>
      <c r="CLS18" s="67">
        <v>13.333333333333334</v>
      </c>
      <c r="CLT18" s="67"/>
      <c r="CLU18" s="86">
        <v>83.333333333333343</v>
      </c>
      <c r="CLZ18" s="86">
        <v>7.03</v>
      </c>
      <c r="CMA18" s="62" t="s">
        <v>495</v>
      </c>
      <c r="CMB18" s="86">
        <v>7.03</v>
      </c>
      <c r="CMC18" s="86">
        <v>5</v>
      </c>
      <c r="CMD18" s="86"/>
      <c r="CME18" s="86">
        <v>6</v>
      </c>
      <c r="CMF18" s="67"/>
      <c r="CMG18" s="67">
        <v>13.333333333333334</v>
      </c>
      <c r="CMH18" s="67"/>
      <c r="CMI18" s="86">
        <v>83.333333333333343</v>
      </c>
      <c r="CMN18" s="86">
        <v>1.03</v>
      </c>
      <c r="CMO18" s="62" t="s">
        <v>495</v>
      </c>
      <c r="CMP18" s="86">
        <v>1.03</v>
      </c>
      <c r="CMQ18" s="86">
        <v>6</v>
      </c>
      <c r="CMR18" s="86"/>
      <c r="CMS18" s="86">
        <v>6</v>
      </c>
      <c r="CMT18" s="67"/>
      <c r="CMU18" s="67">
        <v>13.333333333333334</v>
      </c>
      <c r="CMV18" s="67"/>
      <c r="CMW18" s="86">
        <v>100</v>
      </c>
      <c r="CNB18" s="86">
        <v>8.0299999999999994</v>
      </c>
      <c r="CNC18" s="62" t="s">
        <v>495</v>
      </c>
      <c r="CND18" s="86">
        <v>8.0299999999999994</v>
      </c>
      <c r="CNE18" s="86">
        <v>4</v>
      </c>
      <c r="CNF18" s="86"/>
      <c r="CNG18" s="86">
        <v>6</v>
      </c>
      <c r="CNH18" s="67"/>
      <c r="CNI18" s="67">
        <v>13.333333333333334</v>
      </c>
      <c r="CNJ18" s="67"/>
      <c r="CNK18" s="86">
        <v>66.666666666666657</v>
      </c>
      <c r="CNP18" s="86">
        <v>9.0299999999999994</v>
      </c>
      <c r="CNQ18" s="62" t="s">
        <v>495</v>
      </c>
      <c r="CNR18" s="86">
        <v>9.0299999999999994</v>
      </c>
      <c r="CNS18" s="86">
        <v>5</v>
      </c>
      <c r="CNT18" s="86"/>
      <c r="CNU18" s="86">
        <v>6</v>
      </c>
      <c r="CNV18" s="67"/>
      <c r="CNW18" s="67">
        <v>13.333333333333334</v>
      </c>
      <c r="CNX18" s="67"/>
      <c r="CNY18" s="86">
        <v>83.333333333333343</v>
      </c>
      <c r="COD18" s="86">
        <v>7.03</v>
      </c>
      <c r="COE18" s="62" t="s">
        <v>495</v>
      </c>
      <c r="COF18" s="86">
        <v>7.03</v>
      </c>
      <c r="COG18" s="86">
        <v>4</v>
      </c>
      <c r="COH18" s="86"/>
      <c r="COI18" s="86">
        <v>6</v>
      </c>
      <c r="COJ18" s="67"/>
      <c r="COK18" s="67">
        <v>13.333333333333334</v>
      </c>
      <c r="COL18" s="67"/>
      <c r="COM18" s="86">
        <v>66.666666666666657</v>
      </c>
      <c r="COR18" s="86">
        <v>8.0299999999999994</v>
      </c>
      <c r="COS18" s="62" t="s">
        <v>495</v>
      </c>
      <c r="COT18" s="86">
        <v>8.0299999999999994</v>
      </c>
      <c r="COU18" s="86">
        <v>4</v>
      </c>
      <c r="COV18" s="86"/>
      <c r="COW18" s="86">
        <v>6</v>
      </c>
      <c r="COX18" s="67"/>
      <c r="COY18" s="67">
        <v>13.333333333333334</v>
      </c>
      <c r="COZ18" s="67"/>
      <c r="CPA18" s="86">
        <v>66.666666666666657</v>
      </c>
      <c r="CPF18" s="86">
        <v>4.03</v>
      </c>
      <c r="CPG18" s="62" t="s">
        <v>495</v>
      </c>
      <c r="CPH18" s="86">
        <v>4.03</v>
      </c>
      <c r="CPI18" s="86">
        <v>5</v>
      </c>
      <c r="CPJ18" s="86"/>
      <c r="CPK18" s="86">
        <v>6</v>
      </c>
      <c r="CPL18" s="67"/>
      <c r="CPM18" s="67">
        <v>13.333333333333334</v>
      </c>
      <c r="CPN18" s="67"/>
      <c r="CPO18" s="86">
        <v>83.333333333333343</v>
      </c>
      <c r="CPT18" s="86">
        <v>11.03</v>
      </c>
      <c r="CPU18" s="62" t="s">
        <v>495</v>
      </c>
      <c r="CPV18" s="86">
        <v>11.03</v>
      </c>
      <c r="CPW18" s="86">
        <v>4</v>
      </c>
      <c r="CPX18" s="86"/>
      <c r="CPY18" s="86">
        <v>6</v>
      </c>
      <c r="CPZ18" s="67"/>
      <c r="CQA18" s="67">
        <v>13.333333333333334</v>
      </c>
      <c r="CQB18" s="67"/>
      <c r="CQC18" s="86">
        <v>66.666666666666657</v>
      </c>
      <c r="CQH18" s="86">
        <v>7.03</v>
      </c>
      <c r="CQI18" s="62" t="s">
        <v>495</v>
      </c>
      <c r="CQJ18" s="86">
        <v>7.03</v>
      </c>
      <c r="CQK18" s="86">
        <v>5</v>
      </c>
      <c r="CQL18" s="86"/>
      <c r="CQM18" s="86">
        <v>6</v>
      </c>
      <c r="CQN18" s="67"/>
      <c r="CQO18" s="67">
        <v>13.333333333333334</v>
      </c>
      <c r="CQP18" s="67"/>
      <c r="CQQ18" s="86">
        <v>83.333333333333343</v>
      </c>
      <c r="CQV18" s="86">
        <v>7.03</v>
      </c>
      <c r="CQW18" s="62" t="s">
        <v>495</v>
      </c>
      <c r="CQX18" s="86">
        <v>7.03</v>
      </c>
      <c r="CQY18" s="86">
        <v>5</v>
      </c>
      <c r="CQZ18" s="86"/>
      <c r="CRA18" s="86">
        <v>6</v>
      </c>
      <c r="CRB18" s="67"/>
      <c r="CRC18" s="67">
        <v>13.333333333333334</v>
      </c>
      <c r="CRD18" s="67"/>
      <c r="CRE18" s="86">
        <v>83.333333333333343</v>
      </c>
      <c r="CRJ18" s="86">
        <v>6.03</v>
      </c>
      <c r="CRK18" s="62" t="s">
        <v>495</v>
      </c>
      <c r="CRL18" s="86">
        <v>6.03</v>
      </c>
      <c r="CRM18" s="86">
        <v>5</v>
      </c>
      <c r="CRN18" s="86"/>
      <c r="CRO18" s="86">
        <v>6</v>
      </c>
      <c r="CRP18" s="67"/>
      <c r="CRQ18" s="67">
        <v>13.333333333333334</v>
      </c>
      <c r="CRR18" s="67"/>
      <c r="CRS18" s="86">
        <v>83.333333333333343</v>
      </c>
      <c r="CRX18" s="86">
        <v>7.03</v>
      </c>
      <c r="CRY18" s="62" t="s">
        <v>495</v>
      </c>
      <c r="CRZ18" s="86">
        <v>7.03</v>
      </c>
      <c r="CSA18" s="86">
        <v>5</v>
      </c>
      <c r="CSB18" s="86"/>
      <c r="CSC18" s="86">
        <v>6</v>
      </c>
      <c r="CSD18" s="67"/>
      <c r="CSE18" s="67">
        <v>13.333333333333334</v>
      </c>
      <c r="CSF18" s="67"/>
      <c r="CSG18" s="86">
        <v>83.333333333333343</v>
      </c>
      <c r="CSL18" s="86">
        <v>12.03</v>
      </c>
      <c r="CSM18" s="62" t="s">
        <v>495</v>
      </c>
      <c r="CSN18" s="86">
        <v>12.03</v>
      </c>
      <c r="CSO18" s="86">
        <v>5</v>
      </c>
      <c r="CSP18" s="86"/>
      <c r="CSQ18" s="86">
        <v>6</v>
      </c>
      <c r="CSR18" s="67"/>
      <c r="CSS18" s="67">
        <v>13.333333333333334</v>
      </c>
      <c r="CST18" s="67"/>
      <c r="CSU18" s="86">
        <v>83.333333333333343</v>
      </c>
      <c r="CSZ18" s="86">
        <v>11.03</v>
      </c>
      <c r="CTA18" s="62" t="s">
        <v>495</v>
      </c>
      <c r="CTB18" s="86">
        <v>11.03</v>
      </c>
      <c r="CTC18" s="86">
        <v>1</v>
      </c>
      <c r="CTD18" s="86"/>
      <c r="CTE18" s="86">
        <v>6</v>
      </c>
      <c r="CTF18" s="67"/>
      <c r="CTG18" s="67">
        <v>13.333333333333334</v>
      </c>
      <c r="CTH18" s="67"/>
      <c r="CTI18" s="86">
        <v>16.666666666666664</v>
      </c>
      <c r="CTN18" s="86">
        <v>1.03</v>
      </c>
      <c r="CTO18" s="62" t="s">
        <v>495</v>
      </c>
      <c r="CTP18" s="86">
        <v>1.03</v>
      </c>
      <c r="CTQ18" s="86">
        <v>6</v>
      </c>
      <c r="CTR18" s="86"/>
      <c r="CTS18" s="86">
        <v>6</v>
      </c>
      <c r="CTT18" s="67"/>
      <c r="CTU18" s="67">
        <v>13.333333333333334</v>
      </c>
      <c r="CTV18" s="67"/>
      <c r="CTW18" s="86">
        <v>100</v>
      </c>
      <c r="CUB18" s="86">
        <v>4.03</v>
      </c>
      <c r="CUC18" s="62" t="s">
        <v>495</v>
      </c>
      <c r="CUD18" s="86">
        <v>4.03</v>
      </c>
      <c r="CUE18" s="86">
        <v>4</v>
      </c>
      <c r="CUF18" s="86"/>
      <c r="CUG18" s="86">
        <v>6</v>
      </c>
      <c r="CUH18" s="67"/>
      <c r="CUI18" s="67">
        <v>13.333333333333334</v>
      </c>
      <c r="CUJ18" s="67"/>
      <c r="CUK18" s="86">
        <v>66.666666666666657</v>
      </c>
      <c r="CUP18" s="86">
        <v>8.0299999999999994</v>
      </c>
      <c r="CUQ18" s="62" t="s">
        <v>495</v>
      </c>
      <c r="CUR18" s="86">
        <v>8.0299999999999994</v>
      </c>
      <c r="CUS18" s="86">
        <v>0</v>
      </c>
      <c r="CUT18" s="86"/>
      <c r="CUU18" s="86">
        <v>6</v>
      </c>
      <c r="CUV18" s="67"/>
      <c r="CUW18" s="67">
        <v>13.333333333333334</v>
      </c>
      <c r="CUX18" s="67"/>
      <c r="CUY18" s="86">
        <v>0</v>
      </c>
      <c r="CVD18" s="86">
        <v>14.03</v>
      </c>
      <c r="CVE18" s="62" t="s">
        <v>495</v>
      </c>
      <c r="CVF18" s="86">
        <v>14.03</v>
      </c>
      <c r="CVG18" s="86">
        <v>2</v>
      </c>
      <c r="CVH18" s="86"/>
      <c r="CVI18" s="86">
        <v>6</v>
      </c>
      <c r="CVJ18" s="67"/>
      <c r="CVK18" s="67">
        <v>13.333333333333334</v>
      </c>
      <c r="CVL18" s="67"/>
      <c r="CVM18" s="86">
        <v>33.333333333333329</v>
      </c>
      <c r="CVR18" s="86">
        <v>17.03</v>
      </c>
      <c r="CVS18" s="62" t="s">
        <v>495</v>
      </c>
      <c r="CVT18" s="86">
        <v>17.03</v>
      </c>
      <c r="CVU18" s="86">
        <v>4</v>
      </c>
      <c r="CVV18" s="86"/>
      <c r="CVW18" s="86">
        <v>6</v>
      </c>
      <c r="CVX18" s="67"/>
      <c r="CVY18" s="67">
        <v>13.333333333333334</v>
      </c>
      <c r="CVZ18" s="67"/>
      <c r="CWA18" s="86">
        <v>66.666666666666657</v>
      </c>
      <c r="CWF18" s="86">
        <v>5.03</v>
      </c>
      <c r="CWG18" s="62" t="s">
        <v>495</v>
      </c>
      <c r="CWH18" s="86">
        <v>5.03</v>
      </c>
      <c r="CWI18" s="86">
        <v>4</v>
      </c>
      <c r="CWJ18" s="86"/>
      <c r="CWK18" s="86">
        <v>6</v>
      </c>
      <c r="CWL18" s="67"/>
      <c r="CWM18" s="67">
        <v>13.333333333333334</v>
      </c>
      <c r="CWN18" s="67"/>
      <c r="CWO18" s="86">
        <v>66.666666666666657</v>
      </c>
      <c r="CWT18" s="86">
        <v>12.03</v>
      </c>
      <c r="CWU18" s="62" t="s">
        <v>495</v>
      </c>
      <c r="CWV18" s="86">
        <v>12.03</v>
      </c>
      <c r="CWW18" s="86">
        <v>4</v>
      </c>
      <c r="CWX18" s="86"/>
      <c r="CWY18" s="86">
        <v>6</v>
      </c>
      <c r="CWZ18" s="67"/>
      <c r="CXA18" s="67">
        <v>13.333333333333334</v>
      </c>
      <c r="CXB18" s="67"/>
      <c r="CXC18" s="86">
        <v>66.666666666666657</v>
      </c>
      <c r="CXH18" s="86">
        <v>7.03</v>
      </c>
      <c r="CXI18" s="62" t="s">
        <v>495</v>
      </c>
      <c r="CXJ18" s="86">
        <v>7.03</v>
      </c>
      <c r="CXK18" s="86">
        <v>5</v>
      </c>
      <c r="CXL18" s="86"/>
      <c r="CXM18" s="86">
        <v>6</v>
      </c>
      <c r="CXN18" s="67"/>
      <c r="CXO18" s="67">
        <v>13.333333333333334</v>
      </c>
      <c r="CXP18" s="67"/>
      <c r="CXQ18" s="86">
        <v>83.333333333333343</v>
      </c>
      <c r="CXV18" s="86">
        <v>8.0299999999999994</v>
      </c>
      <c r="CXW18" s="62" t="s">
        <v>495</v>
      </c>
      <c r="CXX18" s="86">
        <v>8.0299999999999994</v>
      </c>
      <c r="CXY18" s="86">
        <v>5</v>
      </c>
      <c r="CXZ18" s="86"/>
      <c r="CYA18" s="86">
        <v>6</v>
      </c>
      <c r="CYB18" s="67"/>
      <c r="CYC18" s="67">
        <v>13.333333333333334</v>
      </c>
      <c r="CYD18" s="67"/>
      <c r="CYE18" s="86">
        <v>83.333333333333343</v>
      </c>
      <c r="CYJ18" s="86">
        <v>15.03</v>
      </c>
      <c r="CYK18" s="62" t="s">
        <v>495</v>
      </c>
      <c r="CYL18" s="86">
        <v>15.03</v>
      </c>
      <c r="CYM18" s="86">
        <v>4</v>
      </c>
      <c r="CYN18" s="86"/>
      <c r="CYO18" s="86">
        <v>6</v>
      </c>
      <c r="CYP18" s="67"/>
      <c r="CYQ18" s="67">
        <v>13.333333333333334</v>
      </c>
      <c r="CYR18" s="67"/>
      <c r="CYS18" s="86">
        <v>66.666666666666657</v>
      </c>
      <c r="CYX18" s="86">
        <v>7.03</v>
      </c>
      <c r="CYY18" s="62" t="s">
        <v>495</v>
      </c>
      <c r="CYZ18" s="86">
        <v>7.03</v>
      </c>
      <c r="CZA18" s="86">
        <v>3</v>
      </c>
      <c r="CZB18" s="86"/>
      <c r="CZC18" s="86">
        <v>6</v>
      </c>
      <c r="CZD18" s="67"/>
      <c r="CZE18" s="67">
        <v>13.333333333333334</v>
      </c>
      <c r="CZF18" s="67"/>
      <c r="CZG18" s="86">
        <v>50</v>
      </c>
      <c r="CZL18" s="86">
        <v>11.03</v>
      </c>
      <c r="CZM18" s="62" t="s">
        <v>495</v>
      </c>
      <c r="CZN18" s="86">
        <v>11.03</v>
      </c>
      <c r="CZO18" s="86">
        <v>5</v>
      </c>
      <c r="CZP18" s="86"/>
      <c r="CZQ18" s="86">
        <v>6</v>
      </c>
      <c r="CZR18" s="67"/>
      <c r="CZS18" s="67">
        <v>13.333333333333334</v>
      </c>
      <c r="CZT18" s="67"/>
      <c r="CZU18" s="86">
        <v>83.333333333333343</v>
      </c>
      <c r="CZZ18" s="86">
        <v>10.029999999999999</v>
      </c>
      <c r="DAA18" s="62" t="s">
        <v>495</v>
      </c>
      <c r="DAB18" s="86">
        <v>10.029999999999999</v>
      </c>
      <c r="DAC18" s="86">
        <v>4</v>
      </c>
      <c r="DAD18" s="86"/>
      <c r="DAE18" s="86">
        <v>6</v>
      </c>
      <c r="DAF18" s="67"/>
      <c r="DAG18" s="67">
        <v>13.333333333333334</v>
      </c>
      <c r="DAH18" s="67"/>
      <c r="DAI18" s="86">
        <v>66.666666666666657</v>
      </c>
      <c r="DAN18" s="86">
        <v>14.03</v>
      </c>
      <c r="DAO18" s="62" t="s">
        <v>495</v>
      </c>
      <c r="DAP18" s="86">
        <v>14.03</v>
      </c>
      <c r="DAQ18" s="86">
        <v>5</v>
      </c>
      <c r="DAR18" s="86"/>
      <c r="DAS18" s="86">
        <v>6</v>
      </c>
      <c r="DAT18" s="67"/>
      <c r="DAU18" s="67">
        <v>13.333333333333334</v>
      </c>
      <c r="DAV18" s="67"/>
      <c r="DAW18" s="86">
        <v>83.333333333333343</v>
      </c>
      <c r="DBB18" s="86">
        <v>1.03</v>
      </c>
      <c r="DBC18" s="62" t="s">
        <v>495</v>
      </c>
      <c r="DBD18" s="86">
        <v>1.03</v>
      </c>
      <c r="DBE18" s="86">
        <v>5</v>
      </c>
      <c r="DBF18" s="86"/>
      <c r="DBG18" s="86">
        <v>5</v>
      </c>
      <c r="DBH18" s="67"/>
      <c r="DBI18" s="67">
        <v>11.111111111111111</v>
      </c>
      <c r="DBJ18" s="67"/>
      <c r="DBK18" s="86">
        <v>100</v>
      </c>
      <c r="DBP18" s="86">
        <v>9.0299999999999994</v>
      </c>
      <c r="DBQ18" s="62" t="s">
        <v>495</v>
      </c>
      <c r="DBR18" s="86">
        <v>9.0299999999999994</v>
      </c>
      <c r="DBS18" s="86">
        <v>7</v>
      </c>
      <c r="DBT18" s="86"/>
      <c r="DBU18" s="86">
        <v>8</v>
      </c>
      <c r="DBV18" s="67"/>
      <c r="DBW18" s="67">
        <v>18.181818181818183</v>
      </c>
      <c r="DBX18" s="67"/>
      <c r="DBY18" s="86">
        <v>87.5</v>
      </c>
      <c r="DCD18" s="86"/>
      <c r="DCE18" s="62" t="s">
        <v>495</v>
      </c>
      <c r="DCF18" s="86"/>
      <c r="DCG18" s="86">
        <v>6</v>
      </c>
      <c r="DCH18" s="86"/>
      <c r="DCI18" s="86">
        <v>6</v>
      </c>
      <c r="DCJ18" s="67"/>
      <c r="DCK18" s="67">
        <v>13.333333333333334</v>
      </c>
      <c r="DCL18" s="67"/>
      <c r="DCM18" s="86">
        <v>100</v>
      </c>
      <c r="DCR18" s="86"/>
      <c r="DCS18" s="62" t="s">
        <v>495</v>
      </c>
      <c r="DCT18" s="86"/>
      <c r="DCU18" s="86">
        <v>6</v>
      </c>
      <c r="DCV18" s="86"/>
      <c r="DCW18" s="86">
        <v>6</v>
      </c>
      <c r="DCX18" s="67"/>
      <c r="DCY18" s="67">
        <v>13.333333333333334</v>
      </c>
      <c r="DCZ18" s="67"/>
      <c r="DDA18" s="86">
        <v>100</v>
      </c>
      <c r="DDF18" s="86"/>
      <c r="DDG18" s="62" t="s">
        <v>495</v>
      </c>
      <c r="DDH18" s="86"/>
      <c r="DDI18" s="86">
        <v>5</v>
      </c>
      <c r="DDJ18" s="86"/>
      <c r="DDK18" s="86">
        <v>6</v>
      </c>
      <c r="DDL18" s="67"/>
      <c r="DDM18" s="67">
        <v>13.333333333333334</v>
      </c>
      <c r="DDN18" s="67"/>
      <c r="DDO18" s="86">
        <v>83.333333333333343</v>
      </c>
      <c r="DDT18" s="86"/>
      <c r="DDU18" s="62" t="s">
        <v>495</v>
      </c>
      <c r="DDV18" s="86"/>
      <c r="DDW18" s="86">
        <v>3</v>
      </c>
      <c r="DDX18" s="86"/>
      <c r="DDY18" s="86">
        <v>6</v>
      </c>
      <c r="DDZ18" s="67"/>
      <c r="DEA18" s="67">
        <v>13.333333333333334</v>
      </c>
      <c r="DEB18" s="67"/>
      <c r="DEC18" s="86">
        <v>50</v>
      </c>
      <c r="DEH18" s="86"/>
      <c r="DEI18" s="62" t="s">
        <v>495</v>
      </c>
      <c r="DEJ18" s="86"/>
      <c r="DEK18" s="86">
        <v>4</v>
      </c>
      <c r="DEL18" s="86"/>
      <c r="DEM18" s="86">
        <v>6</v>
      </c>
      <c r="DEN18" s="67"/>
      <c r="DEO18" s="67">
        <v>13.333333333333334</v>
      </c>
      <c r="DEP18" s="67"/>
      <c r="DEQ18" s="86">
        <v>66.666666666666657</v>
      </c>
      <c r="DEV18" s="86"/>
      <c r="DEW18" s="62" t="s">
        <v>495</v>
      </c>
      <c r="DEX18" s="86"/>
      <c r="DEY18" s="86">
        <v>1</v>
      </c>
      <c r="DEZ18" s="86"/>
      <c r="DFA18" s="86">
        <v>6</v>
      </c>
      <c r="DFB18" s="67"/>
      <c r="DFC18" s="67">
        <v>13.333333333333334</v>
      </c>
      <c r="DFD18" s="67"/>
      <c r="DFE18" s="86">
        <v>16.666666666666664</v>
      </c>
      <c r="DFJ18" s="86"/>
      <c r="DFK18" s="62" t="s">
        <v>495</v>
      </c>
      <c r="DFL18" s="86"/>
      <c r="DFM18" s="86">
        <v>6</v>
      </c>
      <c r="DFN18" s="86"/>
      <c r="DFO18" s="86">
        <v>6</v>
      </c>
      <c r="DFP18" s="67"/>
      <c r="DFQ18" s="67">
        <v>13.333333333333334</v>
      </c>
      <c r="DFR18" s="67"/>
      <c r="DFS18" s="86">
        <v>100</v>
      </c>
      <c r="DFX18" s="86"/>
      <c r="DFY18" s="62" t="s">
        <v>495</v>
      </c>
      <c r="DFZ18" s="86"/>
      <c r="DGA18" s="86">
        <v>2</v>
      </c>
      <c r="DGB18" s="86"/>
      <c r="DGC18" s="86">
        <v>6</v>
      </c>
      <c r="DGD18" s="67"/>
      <c r="DGE18" s="67">
        <v>13.333333333333334</v>
      </c>
      <c r="DGF18" s="67"/>
      <c r="DGG18" s="86">
        <v>33.333333333333329</v>
      </c>
      <c r="DGL18" s="86"/>
      <c r="DGM18" s="62" t="s">
        <v>495</v>
      </c>
      <c r="DGN18" s="86"/>
      <c r="DGO18" s="86">
        <v>5</v>
      </c>
      <c r="DGP18" s="86"/>
      <c r="DGQ18" s="86">
        <v>6</v>
      </c>
      <c r="DGR18" s="67"/>
      <c r="DGS18" s="67">
        <v>13.333333333333334</v>
      </c>
      <c r="DGT18" s="67"/>
      <c r="DGU18" s="86">
        <v>83.333333333333343</v>
      </c>
      <c r="DGZ18" s="86"/>
      <c r="DHA18" s="62" t="s">
        <v>495</v>
      </c>
      <c r="DHB18" s="86"/>
      <c r="DHC18" s="86">
        <v>6</v>
      </c>
      <c r="DHD18" s="86"/>
      <c r="DHE18" s="86">
        <v>6</v>
      </c>
      <c r="DHF18" s="67"/>
      <c r="DHG18" s="67">
        <v>13.333333333333334</v>
      </c>
      <c r="DHH18" s="67"/>
      <c r="DHI18" s="86">
        <v>100</v>
      </c>
      <c r="DHN18" s="86"/>
      <c r="DHO18" s="62" t="s">
        <v>495</v>
      </c>
      <c r="DHP18" s="86"/>
      <c r="DHQ18" s="86">
        <v>6</v>
      </c>
      <c r="DHR18" s="86"/>
      <c r="DHS18" s="86">
        <v>6</v>
      </c>
      <c r="DHT18" s="67"/>
      <c r="DHU18" s="67">
        <v>13.333333333333334</v>
      </c>
      <c r="DHV18" s="67"/>
      <c r="DHW18" s="86">
        <v>100</v>
      </c>
      <c r="DIB18" s="86"/>
      <c r="DIC18" s="62" t="s">
        <v>495</v>
      </c>
      <c r="DID18" s="86"/>
      <c r="DIE18" s="86">
        <v>4</v>
      </c>
      <c r="DIF18" s="86"/>
      <c r="DIG18" s="86">
        <v>6</v>
      </c>
      <c r="DIH18" s="67"/>
      <c r="DII18" s="67">
        <v>13.333333333333334</v>
      </c>
      <c r="DIJ18" s="67"/>
      <c r="DIK18" s="86">
        <v>66.666666666666657</v>
      </c>
      <c r="DIP18" s="86"/>
      <c r="DIQ18" s="62" t="s">
        <v>495</v>
      </c>
      <c r="DIR18" s="86"/>
      <c r="DIS18" s="86">
        <v>4</v>
      </c>
      <c r="DIT18" s="86"/>
      <c r="DIU18" s="86">
        <v>6</v>
      </c>
      <c r="DIV18" s="67"/>
      <c r="DIW18" s="67">
        <v>13.333333333333334</v>
      </c>
      <c r="DIX18" s="67"/>
      <c r="DIY18" s="86">
        <v>66.666666666666657</v>
      </c>
      <c r="DJD18" s="86"/>
      <c r="DJE18" s="62" t="s">
        <v>495</v>
      </c>
      <c r="DJF18" s="86"/>
      <c r="DJG18" s="86">
        <v>3</v>
      </c>
      <c r="DJH18" s="86"/>
      <c r="DJI18" s="86">
        <v>6</v>
      </c>
      <c r="DJJ18" s="67"/>
      <c r="DJK18" s="67">
        <v>13.333333333333334</v>
      </c>
      <c r="DJL18" s="67"/>
      <c r="DJM18" s="86">
        <v>50</v>
      </c>
      <c r="DJR18" s="86"/>
      <c r="DJS18" s="62" t="s">
        <v>495</v>
      </c>
      <c r="DJT18" s="86"/>
      <c r="DJU18" s="86">
        <v>3</v>
      </c>
      <c r="DJV18" s="86"/>
      <c r="DJW18" s="86">
        <v>6</v>
      </c>
      <c r="DJX18" s="67"/>
      <c r="DJY18" s="67">
        <v>13.333333333333334</v>
      </c>
      <c r="DJZ18" s="67"/>
      <c r="DKA18" s="86">
        <v>50</v>
      </c>
      <c r="DKF18" s="86"/>
      <c r="DKG18" s="62" t="s">
        <v>495</v>
      </c>
      <c r="DKH18" s="86"/>
      <c r="DKI18" s="86">
        <v>2</v>
      </c>
      <c r="DKJ18" s="86"/>
      <c r="DKK18" s="86">
        <v>6</v>
      </c>
      <c r="DKL18" s="67"/>
      <c r="DKM18" s="67">
        <v>13.333333333333334</v>
      </c>
      <c r="DKN18" s="67"/>
      <c r="DKO18" s="86">
        <v>33.333333333333329</v>
      </c>
      <c r="DKT18" s="86"/>
      <c r="DKU18" s="62" t="s">
        <v>495</v>
      </c>
      <c r="DKV18" s="86"/>
      <c r="DKW18" s="86">
        <v>3</v>
      </c>
      <c r="DKX18" s="86"/>
      <c r="DKY18" s="86">
        <v>6</v>
      </c>
      <c r="DKZ18" s="67"/>
      <c r="DLA18" s="67">
        <v>13.333333333333334</v>
      </c>
      <c r="DLB18" s="67"/>
      <c r="DLC18" s="86">
        <v>50</v>
      </c>
      <c r="DLH18" s="86"/>
      <c r="DLI18" s="62" t="s">
        <v>495</v>
      </c>
      <c r="DLJ18" s="86"/>
      <c r="DLK18" s="86">
        <v>3</v>
      </c>
      <c r="DLL18" s="86"/>
      <c r="DLM18" s="86">
        <v>6</v>
      </c>
      <c r="DLN18" s="67"/>
      <c r="DLO18" s="67">
        <v>13.333333333333334</v>
      </c>
      <c r="DLP18" s="67"/>
      <c r="DLQ18" s="86">
        <v>50</v>
      </c>
      <c r="DLV18" s="86"/>
      <c r="DLW18" s="62" t="s">
        <v>495</v>
      </c>
      <c r="DLX18" s="86"/>
      <c r="DLY18" s="86">
        <v>2</v>
      </c>
      <c r="DLZ18" s="86"/>
      <c r="DMA18" s="86">
        <v>6</v>
      </c>
      <c r="DMB18" s="67"/>
      <c r="DMC18" s="67">
        <v>13.333333333333334</v>
      </c>
      <c r="DMD18" s="67"/>
      <c r="DME18" s="86">
        <v>33.333333333333329</v>
      </c>
      <c r="DMJ18" s="86"/>
      <c r="DMK18" s="62" t="s">
        <v>495</v>
      </c>
      <c r="DML18" s="86"/>
      <c r="DMM18" s="86">
        <v>2</v>
      </c>
      <c r="DMN18" s="86"/>
      <c r="DMO18" s="86">
        <v>6</v>
      </c>
      <c r="DMP18" s="67"/>
      <c r="DMQ18" s="67">
        <v>13.333333333333334</v>
      </c>
      <c r="DMR18" s="67"/>
      <c r="DMS18" s="86">
        <v>33.333333333333329</v>
      </c>
      <c r="DMX18" s="86"/>
      <c r="DMY18" s="62" t="s">
        <v>495</v>
      </c>
      <c r="DMZ18" s="86"/>
      <c r="DNA18" s="86">
        <v>4</v>
      </c>
      <c r="DNB18" s="86"/>
      <c r="DNC18" s="86">
        <v>6</v>
      </c>
      <c r="DND18" s="67"/>
      <c r="DNE18" s="67">
        <v>13.333333333333334</v>
      </c>
      <c r="DNF18" s="67"/>
      <c r="DNG18" s="86">
        <v>66.666666666666657</v>
      </c>
      <c r="DNL18" s="86"/>
      <c r="DNM18" s="62" t="s">
        <v>495</v>
      </c>
      <c r="DNN18" s="86"/>
      <c r="DNO18" s="86">
        <v>3</v>
      </c>
      <c r="DNP18" s="86"/>
      <c r="DNQ18" s="86">
        <v>6</v>
      </c>
      <c r="DNR18" s="67"/>
      <c r="DNS18" s="67">
        <v>13.333333333333334</v>
      </c>
      <c r="DNT18" s="67"/>
      <c r="DNU18" s="86">
        <v>50</v>
      </c>
      <c r="DNZ18" s="86"/>
      <c r="DOA18" s="62" t="s">
        <v>495</v>
      </c>
      <c r="DOB18" s="86"/>
      <c r="DOC18" s="86">
        <v>2</v>
      </c>
      <c r="DOD18" s="86"/>
      <c r="DOE18" s="86">
        <v>6</v>
      </c>
      <c r="DOF18" s="67"/>
      <c r="DOG18" s="67">
        <v>13.333333333333334</v>
      </c>
      <c r="DOH18" s="67"/>
      <c r="DOI18" s="86">
        <v>33.333333333333329</v>
      </c>
      <c r="DON18" s="86"/>
      <c r="DOO18" s="62" t="s">
        <v>495</v>
      </c>
      <c r="DOP18" s="86"/>
      <c r="DOQ18" s="86">
        <v>3</v>
      </c>
      <c r="DOR18" s="86"/>
      <c r="DOS18" s="86">
        <v>6</v>
      </c>
      <c r="DOT18" s="67"/>
      <c r="DOU18" s="67">
        <v>13.333333333333334</v>
      </c>
      <c r="DOV18" s="67"/>
      <c r="DOW18" s="86">
        <v>50</v>
      </c>
      <c r="DPB18" s="86"/>
      <c r="DPC18" s="62" t="s">
        <v>495</v>
      </c>
      <c r="DPD18" s="86"/>
      <c r="DPE18" s="86">
        <v>2</v>
      </c>
      <c r="DPF18" s="86"/>
      <c r="DPG18" s="86">
        <v>6</v>
      </c>
      <c r="DPH18" s="67"/>
      <c r="DPI18" s="67">
        <v>13.333333333333334</v>
      </c>
      <c r="DPJ18" s="67"/>
      <c r="DPK18" s="86">
        <v>33.333333333333329</v>
      </c>
      <c r="DPP18" s="86"/>
      <c r="DPQ18" s="62" t="s">
        <v>495</v>
      </c>
      <c r="DPR18" s="86"/>
      <c r="DPS18" s="86">
        <v>2</v>
      </c>
      <c r="DPT18" s="86"/>
      <c r="DPU18" s="86">
        <v>6</v>
      </c>
      <c r="DPV18" s="67"/>
      <c r="DPW18" s="67">
        <v>13.333333333333334</v>
      </c>
      <c r="DPX18" s="67"/>
      <c r="DPY18" s="86">
        <v>33.333333333333329</v>
      </c>
      <c r="DQD18" s="86"/>
      <c r="DQE18" s="62" t="s">
        <v>495</v>
      </c>
      <c r="DQF18" s="86"/>
      <c r="DQG18" s="86">
        <v>4</v>
      </c>
      <c r="DQH18" s="86"/>
      <c r="DQI18" s="86">
        <v>6</v>
      </c>
      <c r="DQJ18" s="67"/>
      <c r="DQK18" s="67">
        <v>13.333333333333334</v>
      </c>
      <c r="DQL18" s="67"/>
      <c r="DQM18" s="86">
        <v>66.666666666666657</v>
      </c>
      <c r="DQR18" s="86"/>
      <c r="DQS18" s="62" t="s">
        <v>495</v>
      </c>
      <c r="DQT18" s="86"/>
      <c r="DQU18" s="86">
        <v>3</v>
      </c>
      <c r="DQV18" s="86"/>
      <c r="DQW18" s="86">
        <v>6</v>
      </c>
      <c r="DQX18" s="67"/>
      <c r="DQY18" s="67">
        <v>13.333333333333334</v>
      </c>
      <c r="DQZ18" s="67"/>
      <c r="DRA18" s="86">
        <v>50</v>
      </c>
      <c r="DRF18" s="86"/>
      <c r="DRG18" s="62" t="s">
        <v>495</v>
      </c>
      <c r="DRH18" s="86"/>
      <c r="DRI18" s="86">
        <v>2</v>
      </c>
      <c r="DRJ18" s="86"/>
      <c r="DRK18" s="86">
        <v>6</v>
      </c>
      <c r="DRL18" s="67"/>
      <c r="DRM18" s="67">
        <v>13.333333333333334</v>
      </c>
      <c r="DRN18" s="67"/>
      <c r="DRO18" s="86">
        <v>33.333333333333329</v>
      </c>
      <c r="DRT18" s="86"/>
      <c r="DRU18" s="62" t="s">
        <v>495</v>
      </c>
      <c r="DRV18" s="86"/>
      <c r="DRW18" s="86">
        <v>2</v>
      </c>
      <c r="DRX18" s="86"/>
      <c r="DRY18" s="86">
        <v>6</v>
      </c>
      <c r="DRZ18" s="67"/>
      <c r="DSA18" s="67">
        <v>13.333333333333334</v>
      </c>
      <c r="DSB18" s="67"/>
      <c r="DSC18" s="86">
        <v>33.333333333333329</v>
      </c>
      <c r="DSH18" s="86"/>
      <c r="DSI18" s="62" t="s">
        <v>495</v>
      </c>
      <c r="DSJ18" s="86"/>
      <c r="DSK18" s="86">
        <v>2</v>
      </c>
      <c r="DSL18" s="86"/>
      <c r="DSM18" s="86">
        <v>6</v>
      </c>
      <c r="DSN18" s="67"/>
      <c r="DSO18" s="67">
        <v>13.333333333333334</v>
      </c>
      <c r="DSP18" s="67"/>
      <c r="DSQ18" s="86">
        <v>33.333333333333329</v>
      </c>
      <c r="DSV18" s="86"/>
      <c r="DSW18" s="62" t="s">
        <v>495</v>
      </c>
      <c r="DSX18" s="86"/>
      <c r="DSY18" s="86">
        <v>2</v>
      </c>
      <c r="DSZ18" s="86"/>
      <c r="DTA18" s="86">
        <v>6</v>
      </c>
      <c r="DTB18" s="67"/>
      <c r="DTC18" s="67">
        <v>13.333333333333334</v>
      </c>
      <c r="DTD18" s="67"/>
      <c r="DTE18" s="86">
        <v>33.333333333333329</v>
      </c>
      <c r="DTJ18" s="86"/>
      <c r="DTK18" s="62" t="s">
        <v>495</v>
      </c>
      <c r="DTL18" s="86"/>
      <c r="DTM18" s="86">
        <v>9</v>
      </c>
      <c r="DTN18" s="86"/>
      <c r="DTO18" s="86">
        <v>9</v>
      </c>
      <c r="DTP18" s="67"/>
      <c r="DTQ18" s="67">
        <v>16.666666666666664</v>
      </c>
      <c r="DTR18" s="67"/>
      <c r="DTS18" s="86">
        <v>100</v>
      </c>
      <c r="DTX18" s="86"/>
      <c r="DTY18" s="62" t="s">
        <v>495</v>
      </c>
      <c r="DTZ18" s="86"/>
      <c r="DUA18" s="86">
        <v>7</v>
      </c>
      <c r="DUB18" s="86"/>
      <c r="DUC18" s="86">
        <v>9</v>
      </c>
      <c r="DUD18" s="67"/>
      <c r="DUE18" s="67">
        <v>16.666666666666664</v>
      </c>
      <c r="DUF18" s="67"/>
      <c r="DUG18" s="86">
        <v>77.777777777777786</v>
      </c>
      <c r="DUL18" s="86"/>
      <c r="DUM18" s="62" t="s">
        <v>495</v>
      </c>
      <c r="DUN18" s="86"/>
      <c r="DUO18" s="86">
        <v>9</v>
      </c>
      <c r="DUP18" s="86"/>
      <c r="DUQ18" s="86">
        <v>9</v>
      </c>
      <c r="DUR18" s="67"/>
      <c r="DUS18" s="67">
        <v>16.666666666666664</v>
      </c>
      <c r="DUT18" s="67"/>
      <c r="DUU18" s="86">
        <v>100</v>
      </c>
      <c r="DUZ18" s="86"/>
      <c r="DVA18" s="62" t="s">
        <v>495</v>
      </c>
      <c r="DVB18" s="86"/>
      <c r="DVC18" s="86">
        <v>3</v>
      </c>
      <c r="DVD18" s="86"/>
      <c r="DVE18" s="86">
        <v>9</v>
      </c>
      <c r="DVF18" s="67"/>
      <c r="DVG18" s="67">
        <v>16.666666666666664</v>
      </c>
      <c r="DVH18" s="67"/>
      <c r="DVI18" s="86">
        <v>33.333333333333329</v>
      </c>
      <c r="DVN18" s="86"/>
      <c r="DVO18" s="62" t="s">
        <v>495</v>
      </c>
      <c r="DVP18" s="86"/>
      <c r="DVQ18" s="86">
        <v>8</v>
      </c>
      <c r="DVR18" s="86"/>
      <c r="DVS18" s="86">
        <v>9</v>
      </c>
      <c r="DVT18" s="67"/>
      <c r="DVU18" s="67">
        <v>16.666666666666664</v>
      </c>
      <c r="DVV18" s="67"/>
      <c r="DVW18" s="86">
        <v>88.888888888888886</v>
      </c>
      <c r="DWB18" s="86"/>
      <c r="DWC18" s="62" t="s">
        <v>495</v>
      </c>
      <c r="DWD18" s="86"/>
      <c r="DWE18" s="86">
        <v>8</v>
      </c>
      <c r="DWF18" s="86"/>
      <c r="DWG18" s="86">
        <v>9</v>
      </c>
      <c r="DWH18" s="67"/>
      <c r="DWI18" s="67">
        <v>16.666666666666664</v>
      </c>
      <c r="DWJ18" s="67"/>
      <c r="DWK18" s="86">
        <v>88.888888888888886</v>
      </c>
      <c r="DWP18" s="86"/>
      <c r="DWQ18" s="62" t="s">
        <v>495</v>
      </c>
      <c r="DWR18" s="86"/>
      <c r="DWS18" s="86">
        <v>5</v>
      </c>
      <c r="DWT18" s="86"/>
      <c r="DWU18" s="86">
        <v>9</v>
      </c>
      <c r="DWV18" s="67"/>
      <c r="DWW18" s="67">
        <v>16.666666666666664</v>
      </c>
      <c r="DWX18" s="67"/>
      <c r="DWY18" s="86">
        <v>55.555555555555557</v>
      </c>
      <c r="DXD18" s="86"/>
      <c r="DXE18" s="62" t="s">
        <v>495</v>
      </c>
      <c r="DXF18" s="86"/>
      <c r="DXG18" s="86">
        <v>8</v>
      </c>
      <c r="DXH18" s="86"/>
      <c r="DXI18" s="86">
        <v>9</v>
      </c>
      <c r="DXJ18" s="67"/>
      <c r="DXK18" s="67">
        <v>16.666666666666664</v>
      </c>
      <c r="DXL18" s="67"/>
      <c r="DXM18" s="86">
        <v>88.888888888888886</v>
      </c>
      <c r="DXR18" s="86"/>
      <c r="DXS18" s="62" t="s">
        <v>495</v>
      </c>
      <c r="DXT18" s="86"/>
      <c r="DXU18" s="86">
        <v>6</v>
      </c>
      <c r="DXV18" s="86"/>
      <c r="DXW18" s="86">
        <v>9</v>
      </c>
      <c r="DXX18" s="67"/>
      <c r="DXY18" s="67">
        <v>16.666666666666664</v>
      </c>
      <c r="DXZ18" s="67"/>
      <c r="DYA18" s="86">
        <v>66.666666666666657</v>
      </c>
      <c r="DYF18" s="86"/>
      <c r="DYG18" s="62" t="s">
        <v>495</v>
      </c>
      <c r="DYH18" s="86"/>
      <c r="DYI18" s="86">
        <v>4</v>
      </c>
      <c r="DYJ18" s="86"/>
      <c r="DYK18" s="86">
        <v>9</v>
      </c>
      <c r="DYL18" s="67"/>
      <c r="DYM18" s="67">
        <v>16.666666666666664</v>
      </c>
      <c r="DYN18" s="67"/>
      <c r="DYO18" s="86">
        <v>44.444444444444443</v>
      </c>
      <c r="DYT18" s="86"/>
      <c r="DYU18" s="62" t="s">
        <v>495</v>
      </c>
      <c r="DYV18" s="86"/>
      <c r="DYW18" s="86">
        <v>7</v>
      </c>
      <c r="DYX18" s="86"/>
      <c r="DYY18" s="86">
        <v>9</v>
      </c>
      <c r="DYZ18" s="67"/>
      <c r="DZA18" s="67">
        <v>16.666666666666664</v>
      </c>
      <c r="DZB18" s="67"/>
      <c r="DZC18" s="86">
        <v>77.777777777777786</v>
      </c>
      <c r="DZH18" s="86"/>
      <c r="DZI18" s="62" t="s">
        <v>495</v>
      </c>
      <c r="DZJ18" s="86"/>
      <c r="DZK18" s="86">
        <v>5</v>
      </c>
      <c r="DZL18" s="86"/>
      <c r="DZM18" s="86">
        <v>9</v>
      </c>
      <c r="DZN18" s="67"/>
      <c r="DZO18" s="67">
        <v>16.666666666666664</v>
      </c>
      <c r="DZP18" s="67"/>
      <c r="DZQ18" s="86">
        <v>55.555555555555557</v>
      </c>
      <c r="DZV18" s="86"/>
      <c r="DZW18" s="62" t="s">
        <v>495</v>
      </c>
      <c r="DZX18" s="86"/>
      <c r="DZY18" s="86">
        <v>5</v>
      </c>
      <c r="DZZ18" s="86"/>
      <c r="EAA18" s="86">
        <v>9</v>
      </c>
      <c r="EAB18" s="67"/>
      <c r="EAC18" s="67">
        <v>16.666666666666664</v>
      </c>
      <c r="EAD18" s="67"/>
      <c r="EAE18" s="86">
        <v>55.555555555555557</v>
      </c>
      <c r="EAJ18" s="86"/>
      <c r="EAK18" s="62" t="s">
        <v>495</v>
      </c>
      <c r="EAL18" s="86"/>
      <c r="EAM18" s="86">
        <v>4</v>
      </c>
      <c r="EAN18" s="86"/>
      <c r="EAO18" s="86">
        <v>9</v>
      </c>
      <c r="EAP18" s="67"/>
      <c r="EAQ18" s="67">
        <v>16.666666666666664</v>
      </c>
      <c r="EAR18" s="67"/>
      <c r="EAS18" s="86">
        <v>44.444444444444443</v>
      </c>
      <c r="EAX18" s="86"/>
      <c r="EAY18" s="62" t="s">
        <v>495</v>
      </c>
      <c r="EAZ18" s="86"/>
      <c r="EBA18" s="86">
        <v>6</v>
      </c>
      <c r="EBB18" s="86"/>
      <c r="EBC18" s="86">
        <v>9</v>
      </c>
      <c r="EBD18" s="67"/>
      <c r="EBE18" s="67">
        <v>16.666666666666664</v>
      </c>
      <c r="EBF18" s="67"/>
      <c r="EBG18" s="86">
        <v>66.666666666666657</v>
      </c>
      <c r="EBL18" s="86"/>
      <c r="EBM18" s="62" t="s">
        <v>495</v>
      </c>
      <c r="EBN18" s="86"/>
      <c r="EBO18" s="86">
        <v>4</v>
      </c>
      <c r="EBP18" s="86"/>
      <c r="EBQ18" s="86">
        <v>9</v>
      </c>
      <c r="EBR18" s="67"/>
      <c r="EBS18" s="67">
        <v>16.666666666666664</v>
      </c>
      <c r="EBT18" s="67"/>
      <c r="EBU18" s="86">
        <v>44.444444444444443</v>
      </c>
      <c r="EBZ18" s="86"/>
      <c r="ECA18" s="62" t="s">
        <v>495</v>
      </c>
      <c r="ECB18" s="86"/>
      <c r="ECC18" s="86">
        <v>3</v>
      </c>
      <c r="ECD18" s="86"/>
      <c r="ECE18" s="86">
        <v>9</v>
      </c>
      <c r="ECF18" s="67"/>
      <c r="ECG18" s="67">
        <v>16.666666666666664</v>
      </c>
      <c r="ECH18" s="67"/>
      <c r="ECI18" s="86">
        <v>33.333333333333329</v>
      </c>
      <c r="ECN18" s="86"/>
      <c r="ECO18" s="62" t="s">
        <v>495</v>
      </c>
      <c r="ECP18" s="86"/>
      <c r="ECQ18" s="86">
        <v>4</v>
      </c>
      <c r="ECR18" s="86"/>
      <c r="ECS18" s="86">
        <v>9</v>
      </c>
      <c r="ECT18" s="67"/>
      <c r="ECU18" s="67">
        <v>16.666666666666664</v>
      </c>
      <c r="ECV18" s="67"/>
      <c r="ECW18" s="86">
        <v>44.444444444444443</v>
      </c>
      <c r="EDB18" s="86"/>
      <c r="EDC18" s="62" t="s">
        <v>495</v>
      </c>
      <c r="EDD18" s="86"/>
      <c r="EDE18" s="86">
        <v>8</v>
      </c>
      <c r="EDF18" s="86"/>
      <c r="EDG18" s="86">
        <v>9</v>
      </c>
      <c r="EDH18" s="67"/>
      <c r="EDI18" s="67">
        <v>16.666666666666664</v>
      </c>
      <c r="EDJ18" s="67"/>
      <c r="EDK18" s="86">
        <v>88.888888888888886</v>
      </c>
      <c r="EDP18" s="86"/>
      <c r="EDQ18" s="62" t="s">
        <v>495</v>
      </c>
      <c r="EDR18" s="86"/>
      <c r="EDS18" s="86">
        <v>3</v>
      </c>
      <c r="EDT18" s="86"/>
      <c r="EDU18" s="86">
        <v>9</v>
      </c>
      <c r="EDV18" s="67"/>
      <c r="EDW18" s="67">
        <v>16.666666666666664</v>
      </c>
      <c r="EDX18" s="67"/>
      <c r="EDY18" s="86">
        <v>33.333333333333329</v>
      </c>
      <c r="EED18" s="86"/>
      <c r="EEE18" s="62" t="s">
        <v>495</v>
      </c>
      <c r="EEF18" s="86"/>
      <c r="EEG18" s="86">
        <v>6</v>
      </c>
      <c r="EEH18" s="86"/>
      <c r="EEI18" s="86">
        <v>9</v>
      </c>
      <c r="EEJ18" s="67"/>
      <c r="EEK18" s="67">
        <v>16.666666666666664</v>
      </c>
      <c r="EEL18" s="67"/>
      <c r="EEM18" s="86">
        <v>66.666666666666657</v>
      </c>
      <c r="EER18" s="86"/>
      <c r="EES18" s="62" t="s">
        <v>495</v>
      </c>
      <c r="EET18" s="86"/>
      <c r="EEU18" s="86">
        <v>6</v>
      </c>
      <c r="EEV18" s="86"/>
      <c r="EEW18" s="86">
        <v>9</v>
      </c>
      <c r="EEX18" s="67"/>
      <c r="EEY18" s="67">
        <v>16.666666666666664</v>
      </c>
      <c r="EEZ18" s="67"/>
      <c r="EFA18" s="86">
        <v>66.666666666666657</v>
      </c>
      <c r="EFF18" s="86"/>
      <c r="EFG18" s="62" t="s">
        <v>495</v>
      </c>
      <c r="EFH18" s="86"/>
      <c r="EFI18" s="86">
        <v>7</v>
      </c>
      <c r="EFJ18" s="86"/>
      <c r="EFK18" s="86">
        <v>9</v>
      </c>
      <c r="EFL18" s="67"/>
      <c r="EFM18" s="67">
        <v>16.666666666666664</v>
      </c>
      <c r="EFN18" s="67"/>
      <c r="EFO18" s="86">
        <v>77.777777777777786</v>
      </c>
      <c r="EFT18" s="86"/>
      <c r="EFU18" s="62" t="s">
        <v>495</v>
      </c>
      <c r="EFV18" s="86"/>
      <c r="EFW18" s="86">
        <v>8</v>
      </c>
      <c r="EFX18" s="86"/>
      <c r="EFY18" s="86">
        <v>9</v>
      </c>
      <c r="EFZ18" s="67"/>
      <c r="EGA18" s="67">
        <v>16.666666666666664</v>
      </c>
      <c r="EGB18" s="67"/>
      <c r="EGC18" s="86">
        <v>88.888888888888886</v>
      </c>
      <c r="EGH18" s="86"/>
      <c r="EGI18" s="62" t="s">
        <v>495</v>
      </c>
      <c r="EGJ18" s="86"/>
      <c r="EGK18" s="86">
        <v>6</v>
      </c>
      <c r="EGL18" s="86"/>
      <c r="EGM18" s="86">
        <v>9</v>
      </c>
      <c r="EGN18" s="67"/>
      <c r="EGO18" s="67">
        <v>16.666666666666664</v>
      </c>
      <c r="EGP18" s="67"/>
      <c r="EGQ18" s="86">
        <v>66.666666666666657</v>
      </c>
      <c r="EGV18" s="86"/>
      <c r="EGW18" s="62" t="s">
        <v>495</v>
      </c>
      <c r="EGX18" s="86"/>
      <c r="EGY18" s="86">
        <v>4</v>
      </c>
      <c r="EGZ18" s="86"/>
      <c r="EHA18" s="86">
        <v>9</v>
      </c>
      <c r="EHB18" s="67"/>
      <c r="EHC18" s="67">
        <v>16.666666666666664</v>
      </c>
      <c r="EHD18" s="67"/>
      <c r="EHE18" s="86">
        <v>44.444444444444443</v>
      </c>
      <c r="EHJ18" s="86"/>
      <c r="EHK18" s="62" t="s">
        <v>495</v>
      </c>
      <c r="EHL18" s="86"/>
      <c r="EHM18" s="86">
        <v>4</v>
      </c>
      <c r="EHN18" s="86"/>
      <c r="EHO18" s="86">
        <v>9</v>
      </c>
      <c r="EHP18" s="67"/>
      <c r="EHQ18" s="67">
        <v>16.666666666666664</v>
      </c>
      <c r="EHR18" s="67"/>
      <c r="EHS18" s="86">
        <v>44.444444444444443</v>
      </c>
      <c r="EHX18" s="86"/>
      <c r="EHY18" s="62" t="s">
        <v>495</v>
      </c>
      <c r="EHZ18" s="86"/>
      <c r="EIA18" s="86">
        <v>3</v>
      </c>
      <c r="EIB18" s="86"/>
      <c r="EIC18" s="86">
        <v>9</v>
      </c>
      <c r="EID18" s="67"/>
      <c r="EIE18" s="67">
        <v>16.666666666666664</v>
      </c>
      <c r="EIF18" s="67"/>
      <c r="EIG18" s="86">
        <v>33.333333333333329</v>
      </c>
      <c r="EIL18" s="86"/>
      <c r="EIM18" s="62" t="s">
        <v>495</v>
      </c>
      <c r="EIN18" s="86"/>
      <c r="EIO18" s="86">
        <v>7</v>
      </c>
      <c r="EIP18" s="86"/>
      <c r="EIQ18" s="86">
        <v>9</v>
      </c>
      <c r="EIR18" s="67"/>
      <c r="EIS18" s="67">
        <v>16.666666666666664</v>
      </c>
      <c r="EIT18" s="67"/>
      <c r="EIU18" s="86">
        <v>77.777777777777786</v>
      </c>
      <c r="EIZ18" s="86"/>
      <c r="EJA18" s="62" t="s">
        <v>495</v>
      </c>
      <c r="EJB18" s="86"/>
      <c r="EJC18" s="86">
        <v>7</v>
      </c>
      <c r="EJD18" s="86"/>
      <c r="EJE18" s="86">
        <v>9</v>
      </c>
      <c r="EJF18" s="67"/>
      <c r="EJG18" s="67">
        <v>16.666666666666664</v>
      </c>
      <c r="EJH18" s="67"/>
      <c r="EJI18" s="86">
        <v>77.777777777777786</v>
      </c>
      <c r="EJN18" s="86"/>
      <c r="EJO18" s="62" t="s">
        <v>495</v>
      </c>
      <c r="EJP18" s="86"/>
      <c r="EJQ18" s="86">
        <v>6</v>
      </c>
      <c r="EJR18" s="86"/>
      <c r="EJS18" s="86">
        <v>6</v>
      </c>
      <c r="EJT18" s="67"/>
      <c r="EJU18" s="67">
        <v>13.333333333333334</v>
      </c>
      <c r="EJV18" s="67"/>
      <c r="EJW18" s="86">
        <v>100</v>
      </c>
      <c r="EKB18" s="86"/>
      <c r="EKC18" s="62" t="s">
        <v>495</v>
      </c>
      <c r="EKD18" s="86"/>
      <c r="EKE18" s="86">
        <v>3</v>
      </c>
      <c r="EKF18" s="86"/>
      <c r="EKG18" s="86">
        <v>6</v>
      </c>
      <c r="EKH18" s="67"/>
      <c r="EKI18" s="67">
        <v>13.333333333333334</v>
      </c>
      <c r="EKJ18" s="67"/>
      <c r="EKK18" s="86">
        <v>50</v>
      </c>
      <c r="EKP18" s="86"/>
      <c r="EKQ18" s="62" t="s">
        <v>495</v>
      </c>
      <c r="EKR18" s="86"/>
      <c r="EKS18" s="86">
        <v>3</v>
      </c>
      <c r="EKT18" s="86"/>
      <c r="EKU18" s="86">
        <v>6</v>
      </c>
      <c r="EKV18" s="67"/>
      <c r="EKW18" s="67">
        <v>13.333333333333334</v>
      </c>
      <c r="EKX18" s="67"/>
      <c r="EKY18" s="86">
        <v>50</v>
      </c>
      <c r="ELD18" s="86"/>
      <c r="ELE18" s="62" t="s">
        <v>495</v>
      </c>
      <c r="ELF18" s="86"/>
      <c r="ELG18" s="86">
        <v>4</v>
      </c>
      <c r="ELH18" s="86"/>
      <c r="ELI18" s="86">
        <v>6</v>
      </c>
      <c r="ELJ18" s="67"/>
      <c r="ELK18" s="67">
        <v>13.333333333333334</v>
      </c>
      <c r="ELL18" s="67"/>
      <c r="ELM18" s="86">
        <v>66.666666666666657</v>
      </c>
      <c r="ELR18" s="86"/>
      <c r="ELS18" s="62" t="s">
        <v>495</v>
      </c>
      <c r="ELT18" s="86"/>
      <c r="ELU18" s="86">
        <v>4</v>
      </c>
      <c r="ELV18" s="86"/>
      <c r="ELW18" s="86">
        <v>6</v>
      </c>
      <c r="ELX18" s="67"/>
      <c r="ELY18" s="67">
        <v>13.333333333333334</v>
      </c>
      <c r="ELZ18" s="67"/>
      <c r="EMA18" s="86">
        <v>66.666666666666657</v>
      </c>
      <c r="EMF18" s="86"/>
      <c r="EMG18" s="62" t="s">
        <v>495</v>
      </c>
      <c r="EMH18" s="86"/>
      <c r="EMI18" s="86">
        <v>3</v>
      </c>
      <c r="EMJ18" s="86"/>
      <c r="EMK18" s="86">
        <v>6</v>
      </c>
      <c r="EML18" s="67"/>
      <c r="EMM18" s="67">
        <v>13.333333333333334</v>
      </c>
      <c r="EMN18" s="67"/>
      <c r="EMO18" s="86">
        <v>50</v>
      </c>
      <c r="EMT18" s="86"/>
      <c r="EMU18" s="62" t="s">
        <v>495</v>
      </c>
      <c r="EMV18" s="86"/>
      <c r="EMW18" s="86">
        <v>5</v>
      </c>
      <c r="EMX18" s="86"/>
      <c r="EMY18" s="86">
        <v>6</v>
      </c>
      <c r="EMZ18" s="67"/>
      <c r="ENA18" s="67">
        <v>13.333333333333334</v>
      </c>
      <c r="ENB18" s="67"/>
      <c r="ENC18" s="86">
        <v>83.333333333333343</v>
      </c>
      <c r="ENH18" s="86"/>
      <c r="ENI18" s="62" t="s">
        <v>495</v>
      </c>
      <c r="ENJ18" s="86"/>
      <c r="ENK18" s="86">
        <v>5</v>
      </c>
      <c r="ENL18" s="86"/>
      <c r="ENM18" s="86">
        <v>6</v>
      </c>
      <c r="ENN18" s="67"/>
      <c r="ENO18" s="67">
        <v>13.333333333333334</v>
      </c>
      <c r="ENP18" s="67"/>
      <c r="ENQ18" s="86">
        <v>83.333333333333343</v>
      </c>
      <c r="ENV18" s="86"/>
      <c r="ENW18" s="62" t="s">
        <v>495</v>
      </c>
      <c r="ENX18" s="86"/>
      <c r="ENY18" s="86">
        <v>4</v>
      </c>
      <c r="ENZ18" s="86"/>
      <c r="EOA18" s="86">
        <v>6</v>
      </c>
      <c r="EOB18" s="67"/>
      <c r="EOC18" s="67">
        <v>13.333333333333334</v>
      </c>
      <c r="EOD18" s="67"/>
      <c r="EOE18" s="86">
        <v>66.666666666666657</v>
      </c>
      <c r="EOJ18" s="86"/>
      <c r="EOK18" s="62" t="s">
        <v>495</v>
      </c>
      <c r="EOL18" s="86"/>
      <c r="EOM18" s="86">
        <v>1</v>
      </c>
      <c r="EON18" s="86"/>
      <c r="EOO18" s="86">
        <v>6</v>
      </c>
      <c r="EOP18" s="67"/>
      <c r="EOQ18" s="67">
        <v>13.333333333333334</v>
      </c>
      <c r="EOR18" s="67"/>
      <c r="EOS18" s="86">
        <v>16.666666666666664</v>
      </c>
      <c r="EOX18" s="86"/>
      <c r="EOY18" s="62" t="s">
        <v>495</v>
      </c>
      <c r="EOZ18" s="86"/>
      <c r="EPA18" s="86">
        <v>5</v>
      </c>
      <c r="EPB18" s="86"/>
      <c r="EPC18" s="86">
        <v>6</v>
      </c>
      <c r="EPD18" s="67"/>
      <c r="EPE18" s="67">
        <v>13.333333333333334</v>
      </c>
      <c r="EPF18" s="67"/>
      <c r="EPG18" s="86">
        <v>83.333333333333343</v>
      </c>
      <c r="EPL18" s="86"/>
      <c r="EPM18" s="62" t="s">
        <v>495</v>
      </c>
      <c r="EPN18" s="86"/>
      <c r="EPO18" s="86">
        <v>4</v>
      </c>
      <c r="EPP18" s="86"/>
      <c r="EPQ18" s="86">
        <v>6</v>
      </c>
      <c r="EPR18" s="67"/>
      <c r="EPS18" s="67">
        <v>13.333333333333334</v>
      </c>
      <c r="EPT18" s="67"/>
      <c r="EPU18" s="86">
        <v>66.666666666666657</v>
      </c>
      <c r="EPZ18" s="86"/>
      <c r="EQA18" s="62" t="s">
        <v>495</v>
      </c>
      <c r="EQB18" s="86"/>
      <c r="EQC18" s="86">
        <v>6</v>
      </c>
      <c r="EQD18" s="86"/>
      <c r="EQE18" s="86">
        <v>6</v>
      </c>
      <c r="EQF18" s="67"/>
      <c r="EQG18" s="67">
        <v>13.333333333333334</v>
      </c>
      <c r="EQH18" s="67"/>
      <c r="EQI18" s="86">
        <v>100</v>
      </c>
      <c r="EQN18" s="86"/>
      <c r="EQO18" s="62" t="s">
        <v>495</v>
      </c>
      <c r="EQP18" s="86"/>
      <c r="EQQ18" s="86">
        <v>2</v>
      </c>
      <c r="EQR18" s="86"/>
      <c r="EQS18" s="86">
        <v>6</v>
      </c>
      <c r="EQT18" s="67"/>
      <c r="EQU18" s="67">
        <v>13.333333333333334</v>
      </c>
      <c r="EQV18" s="67"/>
      <c r="EQW18" s="86">
        <v>33.333333333333329</v>
      </c>
      <c r="ERB18" s="86"/>
      <c r="ERC18" s="62" t="s">
        <v>495</v>
      </c>
      <c r="ERD18" s="86"/>
      <c r="ERE18" s="86">
        <v>4</v>
      </c>
      <c r="ERF18" s="86"/>
      <c r="ERG18" s="86">
        <v>6</v>
      </c>
      <c r="ERH18" s="67"/>
      <c r="ERI18" s="67">
        <v>13.333333333333334</v>
      </c>
      <c r="ERJ18" s="67"/>
      <c r="ERK18" s="86">
        <v>66.666666666666657</v>
      </c>
      <c r="ERP18" s="86"/>
      <c r="ERQ18" s="62" t="s">
        <v>495</v>
      </c>
      <c r="ERR18" s="86"/>
      <c r="ERS18" s="86">
        <v>4</v>
      </c>
      <c r="ERT18" s="86"/>
      <c r="ERU18" s="86">
        <v>6</v>
      </c>
      <c r="ERV18" s="67"/>
      <c r="ERW18" s="67">
        <v>13.333333333333334</v>
      </c>
      <c r="ERX18" s="67"/>
      <c r="ERY18" s="86">
        <v>66.666666666666657</v>
      </c>
      <c r="ESD18" s="86"/>
      <c r="ESE18" s="62" t="s">
        <v>495</v>
      </c>
      <c r="ESF18" s="86"/>
      <c r="ESG18" s="86">
        <v>3</v>
      </c>
      <c r="ESH18" s="86"/>
      <c r="ESI18" s="86">
        <v>6</v>
      </c>
      <c r="ESJ18" s="67"/>
      <c r="ESK18" s="67">
        <v>13.333333333333334</v>
      </c>
      <c r="ESL18" s="67"/>
      <c r="ESM18" s="86">
        <v>50</v>
      </c>
      <c r="ESR18" s="86"/>
      <c r="ESS18" s="62" t="s">
        <v>495</v>
      </c>
      <c r="EST18" s="86"/>
      <c r="ESU18" s="86">
        <v>4</v>
      </c>
      <c r="ESV18" s="86"/>
      <c r="ESW18" s="86">
        <v>6</v>
      </c>
      <c r="ESX18" s="67"/>
      <c r="ESY18" s="67">
        <v>13.333333333333334</v>
      </c>
      <c r="ESZ18" s="67"/>
      <c r="ETA18" s="86">
        <v>66.666666666666657</v>
      </c>
      <c r="ETF18" s="86"/>
      <c r="ETG18" s="62" t="s">
        <v>495</v>
      </c>
      <c r="ETH18" s="86"/>
      <c r="ETI18" s="86">
        <v>1</v>
      </c>
      <c r="ETJ18" s="86"/>
      <c r="ETK18" s="86">
        <v>6</v>
      </c>
      <c r="ETL18" s="67"/>
      <c r="ETM18" s="67">
        <v>13.333333333333334</v>
      </c>
      <c r="ETN18" s="67"/>
      <c r="ETO18" s="86">
        <v>16.666666666666664</v>
      </c>
      <c r="ETT18" s="86"/>
      <c r="ETU18" s="62" t="s">
        <v>495</v>
      </c>
      <c r="ETV18" s="86"/>
      <c r="ETW18" s="86">
        <v>4</v>
      </c>
      <c r="ETX18" s="86"/>
      <c r="ETY18" s="86">
        <v>6</v>
      </c>
      <c r="ETZ18" s="67"/>
      <c r="EUA18" s="67">
        <v>13.333333333333334</v>
      </c>
      <c r="EUB18" s="67"/>
      <c r="EUC18" s="86">
        <v>66.666666666666657</v>
      </c>
      <c r="EUH18" s="86"/>
      <c r="EUI18" s="62" t="s">
        <v>495</v>
      </c>
      <c r="EUJ18" s="86"/>
      <c r="EUK18" s="86">
        <v>6</v>
      </c>
      <c r="EUL18" s="86"/>
      <c r="EUM18" s="86">
        <v>6</v>
      </c>
      <c r="EUN18" s="67"/>
      <c r="EUO18" s="67">
        <v>13.333333333333334</v>
      </c>
      <c r="EUP18" s="67"/>
      <c r="EUQ18" s="86">
        <v>100</v>
      </c>
      <c r="EUV18" s="86"/>
      <c r="EUW18" s="62" t="s">
        <v>495</v>
      </c>
      <c r="EUX18" s="86"/>
      <c r="EUY18" s="86">
        <v>3</v>
      </c>
      <c r="EUZ18" s="86"/>
      <c r="EVA18" s="86">
        <v>6</v>
      </c>
      <c r="EVB18" s="67"/>
      <c r="EVC18" s="67">
        <v>13.333333333333334</v>
      </c>
      <c r="EVD18" s="67"/>
      <c r="EVE18" s="86">
        <v>50</v>
      </c>
      <c r="EVJ18" s="86"/>
      <c r="EVK18" s="62" t="s">
        <v>495</v>
      </c>
      <c r="EVL18" s="86"/>
      <c r="EVM18" s="86">
        <v>4</v>
      </c>
      <c r="EVN18" s="86"/>
      <c r="EVO18" s="86">
        <v>6</v>
      </c>
      <c r="EVP18" s="67"/>
      <c r="EVQ18" s="67">
        <v>13.333333333333334</v>
      </c>
      <c r="EVR18" s="67"/>
      <c r="EVS18" s="86">
        <v>66.666666666666657</v>
      </c>
      <c r="EVX18" s="86"/>
      <c r="EVY18" s="62" t="s">
        <v>495</v>
      </c>
      <c r="EVZ18" s="86"/>
      <c r="EWA18" s="86">
        <v>3</v>
      </c>
      <c r="EWB18" s="86"/>
      <c r="EWC18" s="86">
        <v>6</v>
      </c>
      <c r="EWD18" s="67"/>
      <c r="EWE18" s="67">
        <v>13.333333333333334</v>
      </c>
      <c r="EWF18" s="67"/>
      <c r="EWG18" s="86">
        <v>50</v>
      </c>
      <c r="EWL18" s="86"/>
      <c r="EWM18" s="62" t="s">
        <v>495</v>
      </c>
      <c r="EWN18" s="86"/>
      <c r="EWO18" s="86">
        <v>3</v>
      </c>
      <c r="EWP18" s="86"/>
      <c r="EWQ18" s="86">
        <v>6</v>
      </c>
      <c r="EWR18" s="67"/>
      <c r="EWS18" s="67">
        <v>13.333333333333334</v>
      </c>
      <c r="EWT18" s="67"/>
      <c r="EWU18" s="86">
        <v>50</v>
      </c>
      <c r="EWZ18" s="86"/>
      <c r="EXA18" s="62" t="s">
        <v>495</v>
      </c>
      <c r="EXB18" s="86"/>
      <c r="EXC18" s="86">
        <v>8</v>
      </c>
      <c r="EXD18" s="86"/>
      <c r="EXE18" s="86">
        <v>8</v>
      </c>
      <c r="EXF18" s="67"/>
      <c r="EXG18" s="67">
        <v>14.814814814814813</v>
      </c>
      <c r="EXH18" s="67"/>
      <c r="EXI18" s="86">
        <v>100</v>
      </c>
      <c r="EXN18" s="86"/>
      <c r="EXO18" s="62" t="s">
        <v>495</v>
      </c>
      <c r="EXP18" s="86"/>
      <c r="EXQ18" s="86">
        <v>4</v>
      </c>
      <c r="EXR18" s="86"/>
      <c r="EXS18" s="86">
        <v>8</v>
      </c>
      <c r="EXT18" s="67"/>
      <c r="EXU18" s="67">
        <v>14.814814814814813</v>
      </c>
      <c r="EXV18" s="67"/>
      <c r="EXW18" s="86">
        <v>50</v>
      </c>
      <c r="EYB18" s="86"/>
      <c r="EYC18" s="62" t="s">
        <v>495</v>
      </c>
      <c r="EYD18" s="86"/>
      <c r="EYE18" s="86">
        <v>5</v>
      </c>
      <c r="EYF18" s="86"/>
      <c r="EYG18" s="86">
        <v>8</v>
      </c>
      <c r="EYH18" s="67"/>
      <c r="EYI18" s="67">
        <v>14.814814814814813</v>
      </c>
      <c r="EYJ18" s="67"/>
      <c r="EYK18" s="86">
        <v>62.5</v>
      </c>
      <c r="EYP18" s="86"/>
      <c r="EYQ18" s="62" t="s">
        <v>495</v>
      </c>
      <c r="EYR18" s="86"/>
      <c r="EYS18" s="86">
        <v>8</v>
      </c>
      <c r="EYT18" s="86"/>
      <c r="EYU18" s="86">
        <v>8</v>
      </c>
      <c r="EYV18" s="67"/>
      <c r="EYW18" s="67">
        <v>14.814814814814813</v>
      </c>
      <c r="EYX18" s="67"/>
      <c r="EYY18" s="86">
        <v>100</v>
      </c>
      <c r="EZD18" s="86"/>
      <c r="EZE18" s="62" t="s">
        <v>495</v>
      </c>
      <c r="EZF18" s="86"/>
      <c r="EZG18" s="86">
        <v>4</v>
      </c>
      <c r="EZH18" s="86"/>
      <c r="EZI18" s="86">
        <v>8</v>
      </c>
      <c r="EZJ18" s="67"/>
      <c r="EZK18" s="67">
        <v>14.814814814814813</v>
      </c>
      <c r="EZL18" s="67"/>
      <c r="EZM18" s="86">
        <v>50</v>
      </c>
      <c r="EZR18" s="86"/>
      <c r="EZS18" s="62" t="s">
        <v>495</v>
      </c>
      <c r="EZT18" s="86"/>
      <c r="EZU18" s="86">
        <v>8</v>
      </c>
      <c r="EZV18" s="86"/>
      <c r="EZW18" s="86">
        <v>8</v>
      </c>
      <c r="EZX18" s="67"/>
      <c r="EZY18" s="67">
        <v>14.814814814814813</v>
      </c>
      <c r="EZZ18" s="67"/>
      <c r="FAA18" s="86">
        <v>100</v>
      </c>
      <c r="FAF18" s="86"/>
      <c r="FAG18" s="62" t="s">
        <v>495</v>
      </c>
      <c r="FAH18" s="86"/>
      <c r="FAI18" s="86">
        <v>3</v>
      </c>
      <c r="FAJ18" s="86"/>
      <c r="FAK18" s="86">
        <v>8</v>
      </c>
      <c r="FAL18" s="67"/>
      <c r="FAM18" s="67">
        <v>14.814814814814813</v>
      </c>
      <c r="FAN18" s="67"/>
      <c r="FAO18" s="86">
        <v>37.5</v>
      </c>
      <c r="FAT18" s="86"/>
      <c r="FAU18" s="62" t="s">
        <v>495</v>
      </c>
      <c r="FAV18" s="86"/>
      <c r="FAW18" s="86">
        <v>5</v>
      </c>
      <c r="FAX18" s="86"/>
      <c r="FAY18" s="86">
        <v>8</v>
      </c>
      <c r="FAZ18" s="67"/>
      <c r="FBA18" s="67">
        <v>14.814814814814813</v>
      </c>
      <c r="FBB18" s="67"/>
      <c r="FBC18" s="86">
        <v>62.5</v>
      </c>
      <c r="FBH18" s="86"/>
      <c r="FBI18" s="62" t="s">
        <v>495</v>
      </c>
      <c r="FBJ18" s="86"/>
      <c r="FBK18" s="86">
        <v>6</v>
      </c>
      <c r="FBL18" s="86"/>
      <c r="FBM18" s="86">
        <v>8</v>
      </c>
      <c r="FBN18" s="67"/>
      <c r="FBO18" s="67">
        <v>14.814814814814813</v>
      </c>
      <c r="FBP18" s="67"/>
      <c r="FBQ18" s="86">
        <v>75</v>
      </c>
      <c r="FBV18" s="86"/>
      <c r="FBW18" s="62" t="s">
        <v>495</v>
      </c>
      <c r="FBX18" s="86"/>
      <c r="FBY18" s="86">
        <v>7</v>
      </c>
      <c r="FBZ18" s="86"/>
      <c r="FCA18" s="86">
        <v>8</v>
      </c>
      <c r="FCB18" s="67"/>
      <c r="FCC18" s="67">
        <v>14.814814814814813</v>
      </c>
      <c r="FCD18" s="67"/>
      <c r="FCE18" s="86">
        <v>87.5</v>
      </c>
      <c r="FCJ18" s="86"/>
      <c r="FCK18" s="62" t="s">
        <v>495</v>
      </c>
      <c r="FCL18" s="86"/>
      <c r="FCM18" s="86">
        <v>5</v>
      </c>
      <c r="FCN18" s="86"/>
      <c r="FCO18" s="86">
        <v>8</v>
      </c>
      <c r="FCP18" s="67"/>
      <c r="FCQ18" s="67">
        <v>14.814814814814813</v>
      </c>
      <c r="FCR18" s="67"/>
      <c r="FCS18" s="86">
        <v>62.5</v>
      </c>
      <c r="FCX18" s="86"/>
      <c r="FCY18" s="62" t="s">
        <v>495</v>
      </c>
      <c r="FCZ18" s="86"/>
      <c r="FDA18" s="86">
        <v>0</v>
      </c>
      <c r="FDB18" s="86"/>
      <c r="FDC18" s="86">
        <v>8</v>
      </c>
      <c r="FDD18" s="67"/>
      <c r="FDE18" s="67">
        <v>14.814814814814813</v>
      </c>
      <c r="FDF18" s="67"/>
      <c r="FDG18" s="86">
        <v>0</v>
      </c>
      <c r="FDL18" s="86"/>
      <c r="FDM18" s="62" t="s">
        <v>495</v>
      </c>
      <c r="FDN18" s="86"/>
      <c r="FDO18" s="86">
        <v>3</v>
      </c>
      <c r="FDP18" s="86"/>
      <c r="FDQ18" s="86">
        <v>8</v>
      </c>
      <c r="FDR18" s="67"/>
      <c r="FDS18" s="67">
        <v>14.814814814814813</v>
      </c>
      <c r="FDT18" s="67"/>
      <c r="FDU18" s="86">
        <v>37.5</v>
      </c>
      <c r="FDZ18" s="86"/>
      <c r="FEA18" s="62" t="s">
        <v>495</v>
      </c>
      <c r="FEB18" s="86"/>
      <c r="FEC18" s="86">
        <v>8</v>
      </c>
      <c r="FED18" s="86"/>
      <c r="FEE18" s="86">
        <v>8</v>
      </c>
      <c r="FEF18" s="67"/>
      <c r="FEG18" s="67">
        <v>14.814814814814813</v>
      </c>
      <c r="FEH18" s="67"/>
      <c r="FEI18" s="86">
        <v>100</v>
      </c>
      <c r="FEN18" s="86"/>
      <c r="FEO18" s="62" t="s">
        <v>495</v>
      </c>
      <c r="FEP18" s="86"/>
      <c r="FEQ18" s="86">
        <v>5</v>
      </c>
      <c r="FER18" s="86"/>
      <c r="FES18" s="86">
        <v>8</v>
      </c>
      <c r="FET18" s="67"/>
      <c r="FEU18" s="67">
        <v>14.814814814814813</v>
      </c>
      <c r="FEV18" s="67"/>
      <c r="FEW18" s="86">
        <v>62.5</v>
      </c>
      <c r="FFB18" s="86"/>
      <c r="FFC18" s="62" t="s">
        <v>495</v>
      </c>
      <c r="FFD18" s="86"/>
      <c r="FFE18" s="86">
        <v>6</v>
      </c>
      <c r="FFF18" s="86"/>
      <c r="FFG18" s="86">
        <v>8</v>
      </c>
      <c r="FFH18" s="67"/>
      <c r="FFI18" s="67">
        <v>14.814814814814813</v>
      </c>
      <c r="FFJ18" s="67"/>
      <c r="FFK18" s="86">
        <v>75</v>
      </c>
      <c r="FFP18" s="86"/>
      <c r="FFQ18" s="62" t="s">
        <v>495</v>
      </c>
      <c r="FFR18" s="86"/>
      <c r="FFS18" s="86">
        <v>3</v>
      </c>
      <c r="FFT18" s="86"/>
      <c r="FFU18" s="86">
        <v>8</v>
      </c>
      <c r="FFV18" s="67"/>
      <c r="FFW18" s="67">
        <v>14.814814814814813</v>
      </c>
      <c r="FFX18" s="67"/>
      <c r="FFY18" s="86">
        <v>37.5</v>
      </c>
      <c r="FGD18" s="86"/>
      <c r="FGE18" s="62" t="s">
        <v>495</v>
      </c>
      <c r="FGF18" s="86"/>
      <c r="FGG18" s="86">
        <v>4</v>
      </c>
      <c r="FGH18" s="86"/>
      <c r="FGI18" s="86">
        <v>8</v>
      </c>
      <c r="FGJ18" s="67"/>
      <c r="FGK18" s="67">
        <v>14.814814814814813</v>
      </c>
      <c r="FGL18" s="67"/>
      <c r="FGM18" s="86">
        <v>50</v>
      </c>
      <c r="FGR18" s="86"/>
      <c r="FGS18" s="62" t="s">
        <v>495</v>
      </c>
      <c r="FGT18" s="86"/>
      <c r="FGU18" s="86">
        <v>2</v>
      </c>
      <c r="FGV18" s="86"/>
      <c r="FGW18" s="86">
        <v>8</v>
      </c>
      <c r="FGX18" s="67"/>
      <c r="FGY18" s="67">
        <v>14.814814814814813</v>
      </c>
      <c r="FGZ18" s="67"/>
      <c r="FHA18" s="86">
        <v>25</v>
      </c>
      <c r="FHF18" s="86"/>
      <c r="FHG18" s="62" t="s">
        <v>495</v>
      </c>
      <c r="FHH18" s="86"/>
      <c r="FHI18" s="86">
        <v>5</v>
      </c>
      <c r="FHJ18" s="86"/>
      <c r="FHK18" s="86">
        <v>8</v>
      </c>
      <c r="FHL18" s="67"/>
      <c r="FHM18" s="67">
        <v>14.814814814814813</v>
      </c>
      <c r="FHN18" s="67"/>
      <c r="FHO18" s="86">
        <v>62.5</v>
      </c>
      <c r="FHT18" s="86"/>
      <c r="FHU18" s="62" t="s">
        <v>495</v>
      </c>
      <c r="FHV18" s="86"/>
      <c r="FHW18" s="86">
        <v>4</v>
      </c>
      <c r="FHX18" s="86"/>
      <c r="FHY18" s="86">
        <v>8</v>
      </c>
      <c r="FHZ18" s="67"/>
      <c r="FIA18" s="67">
        <v>14.814814814814813</v>
      </c>
      <c r="FIB18" s="67"/>
      <c r="FIC18" s="86">
        <v>50</v>
      </c>
      <c r="FIH18" s="86"/>
      <c r="FII18" s="62" t="s">
        <v>495</v>
      </c>
      <c r="FIJ18" s="86"/>
      <c r="FIK18" s="86">
        <v>5</v>
      </c>
      <c r="FIL18" s="86"/>
      <c r="FIM18" s="86">
        <v>8</v>
      </c>
      <c r="FIN18" s="67"/>
      <c r="FIO18" s="67">
        <v>14.814814814814813</v>
      </c>
      <c r="FIP18" s="67"/>
      <c r="FIQ18" s="86">
        <v>62.5</v>
      </c>
      <c r="FIV18" s="86"/>
      <c r="FIW18" s="62" t="s">
        <v>495</v>
      </c>
      <c r="FIX18" s="86"/>
      <c r="FIY18" s="86">
        <v>3</v>
      </c>
      <c r="FIZ18" s="86"/>
      <c r="FJA18" s="86">
        <v>8</v>
      </c>
      <c r="FJB18" s="67"/>
      <c r="FJC18" s="67">
        <v>14.814814814814813</v>
      </c>
      <c r="FJD18" s="67"/>
      <c r="FJE18" s="86">
        <v>37.5</v>
      </c>
      <c r="FJJ18" s="86"/>
      <c r="FJK18" s="62" t="s">
        <v>495</v>
      </c>
      <c r="FJL18" s="86"/>
      <c r="FJM18" s="86">
        <v>5</v>
      </c>
      <c r="FJN18" s="86"/>
      <c r="FJO18" s="86">
        <v>8</v>
      </c>
      <c r="FJP18" s="67"/>
      <c r="FJQ18" s="67">
        <v>14.814814814814813</v>
      </c>
      <c r="FJR18" s="67"/>
      <c r="FJS18" s="86">
        <v>62.5</v>
      </c>
      <c r="FJX18" s="86"/>
      <c r="FJY18" s="62" t="s">
        <v>495</v>
      </c>
      <c r="FJZ18" s="86"/>
      <c r="FKA18" s="86">
        <v>5</v>
      </c>
      <c r="FKB18" s="86"/>
      <c r="FKC18" s="86">
        <v>8</v>
      </c>
      <c r="FKD18" s="67"/>
      <c r="FKE18" s="67">
        <v>14.814814814814813</v>
      </c>
      <c r="FKF18" s="67"/>
      <c r="FKG18" s="86">
        <v>62.5</v>
      </c>
      <c r="FKL18" s="86"/>
      <c r="FKM18" s="62" t="s">
        <v>495</v>
      </c>
      <c r="FKN18" s="86"/>
      <c r="FKO18" s="86">
        <v>6</v>
      </c>
      <c r="FKP18" s="86"/>
      <c r="FKQ18" s="86">
        <v>8</v>
      </c>
      <c r="FKR18" s="67"/>
      <c r="FKS18" s="67">
        <v>14.814814814814813</v>
      </c>
      <c r="FKT18" s="67"/>
      <c r="FKU18" s="86">
        <v>75</v>
      </c>
      <c r="FKZ18" s="86"/>
      <c r="FLA18" s="62" t="s">
        <v>495</v>
      </c>
      <c r="FLB18" s="86"/>
      <c r="FLC18" s="86">
        <v>4</v>
      </c>
      <c r="FLD18" s="86"/>
      <c r="FLE18" s="86">
        <v>8</v>
      </c>
      <c r="FLF18" s="67"/>
      <c r="FLG18" s="67">
        <v>14.814814814814813</v>
      </c>
      <c r="FLH18" s="67"/>
      <c r="FLI18" s="86">
        <v>50</v>
      </c>
      <c r="FLN18" s="86"/>
      <c r="FLO18" s="62" t="s">
        <v>495</v>
      </c>
      <c r="FLP18" s="86"/>
      <c r="FLQ18" s="86">
        <v>6</v>
      </c>
      <c r="FLR18" s="86"/>
      <c r="FLS18" s="86">
        <v>8</v>
      </c>
      <c r="FLT18" s="67"/>
      <c r="FLU18" s="67">
        <v>14.814814814814813</v>
      </c>
      <c r="FLV18" s="67"/>
      <c r="FLW18" s="86">
        <v>75</v>
      </c>
      <c r="FMB18" s="86"/>
      <c r="FMC18" s="62" t="s">
        <v>495</v>
      </c>
      <c r="FMD18" s="86"/>
      <c r="FME18" s="86">
        <v>5</v>
      </c>
      <c r="FMF18" s="86"/>
      <c r="FMG18" s="86">
        <v>5</v>
      </c>
      <c r="FMH18" s="67"/>
      <c r="FMI18" s="67">
        <v>11.111111111111111</v>
      </c>
      <c r="FMJ18" s="67"/>
      <c r="FMK18" s="86">
        <v>100</v>
      </c>
      <c r="FMP18" s="86"/>
      <c r="FMQ18" s="62" t="s">
        <v>495</v>
      </c>
      <c r="FMR18" s="86"/>
      <c r="FMS18" s="86">
        <v>3</v>
      </c>
      <c r="FMT18" s="86"/>
      <c r="FMU18" s="86">
        <v>5</v>
      </c>
      <c r="FMV18" s="67"/>
      <c r="FMW18" s="67">
        <v>11.111111111111111</v>
      </c>
      <c r="FMX18" s="67"/>
      <c r="FMY18" s="86">
        <v>60</v>
      </c>
      <c r="FND18" s="86"/>
      <c r="FNE18" s="62" t="s">
        <v>495</v>
      </c>
      <c r="FNF18" s="86"/>
      <c r="FNG18" s="86">
        <v>5</v>
      </c>
      <c r="FNH18" s="86"/>
      <c r="FNI18" s="86">
        <v>5</v>
      </c>
      <c r="FNJ18" s="67"/>
      <c r="FNK18" s="67">
        <v>11.111111111111111</v>
      </c>
      <c r="FNL18" s="67"/>
      <c r="FNM18" s="86">
        <v>100</v>
      </c>
      <c r="FNR18" s="86"/>
      <c r="FNS18" s="62" t="s">
        <v>495</v>
      </c>
      <c r="FNT18" s="86"/>
      <c r="FNU18" s="86">
        <v>5</v>
      </c>
      <c r="FNV18" s="86"/>
      <c r="FNW18" s="86">
        <v>5</v>
      </c>
      <c r="FNX18" s="67"/>
      <c r="FNY18" s="67">
        <v>11.111111111111111</v>
      </c>
      <c r="FNZ18" s="67"/>
      <c r="FOA18" s="86">
        <v>100</v>
      </c>
      <c r="FOF18" s="86"/>
      <c r="FOG18" s="62" t="s">
        <v>495</v>
      </c>
      <c r="FOH18" s="86"/>
      <c r="FOI18" s="86">
        <v>5</v>
      </c>
      <c r="FOJ18" s="86"/>
      <c r="FOK18" s="86">
        <v>5</v>
      </c>
      <c r="FOL18" s="67"/>
      <c r="FOM18" s="67">
        <v>11.111111111111111</v>
      </c>
      <c r="FON18" s="67"/>
      <c r="FOO18" s="86">
        <v>100</v>
      </c>
      <c r="FOT18" s="86"/>
      <c r="FOU18" s="62" t="s">
        <v>495</v>
      </c>
      <c r="FOV18" s="86"/>
      <c r="FOW18" s="86">
        <v>4</v>
      </c>
      <c r="FOX18" s="86"/>
      <c r="FOY18" s="86">
        <v>5</v>
      </c>
      <c r="FOZ18" s="67"/>
      <c r="FPA18" s="67">
        <v>11.111111111111111</v>
      </c>
      <c r="FPB18" s="67"/>
      <c r="FPC18" s="86">
        <v>80</v>
      </c>
      <c r="FPH18" s="86"/>
      <c r="FPI18" s="62" t="s">
        <v>495</v>
      </c>
      <c r="FPJ18" s="86"/>
      <c r="FPK18" s="86">
        <v>5</v>
      </c>
      <c r="FPL18" s="86"/>
      <c r="FPM18" s="86">
        <v>5</v>
      </c>
      <c r="FPN18" s="67"/>
      <c r="FPO18" s="67">
        <v>11.111111111111111</v>
      </c>
      <c r="FPP18" s="67"/>
      <c r="FPQ18" s="86">
        <v>100</v>
      </c>
      <c r="FPV18" s="86"/>
      <c r="FPW18" s="62" t="s">
        <v>495</v>
      </c>
      <c r="FPX18" s="86"/>
      <c r="FPY18" s="86">
        <v>4</v>
      </c>
      <c r="FPZ18" s="86"/>
      <c r="FQA18" s="86">
        <v>5</v>
      </c>
      <c r="FQB18" s="67"/>
      <c r="FQC18" s="67">
        <v>11.111111111111111</v>
      </c>
      <c r="FQD18" s="67"/>
      <c r="FQE18" s="86">
        <v>80</v>
      </c>
      <c r="FQJ18" s="86"/>
      <c r="FQK18" s="62" t="s">
        <v>495</v>
      </c>
      <c r="FQL18" s="86"/>
      <c r="FQM18" s="86">
        <v>3</v>
      </c>
      <c r="FQN18" s="86"/>
      <c r="FQO18" s="86">
        <v>5</v>
      </c>
      <c r="FQP18" s="67"/>
      <c r="FQQ18" s="67">
        <v>11.111111111111111</v>
      </c>
      <c r="FQR18" s="67"/>
      <c r="FQS18" s="86">
        <v>60</v>
      </c>
      <c r="FQX18" s="86"/>
      <c r="FQY18" s="62" t="s">
        <v>495</v>
      </c>
      <c r="FQZ18" s="86"/>
      <c r="FRA18" s="86">
        <v>3</v>
      </c>
      <c r="FRB18" s="86"/>
      <c r="FRC18" s="86">
        <v>5</v>
      </c>
      <c r="FRD18" s="67"/>
      <c r="FRE18" s="67">
        <v>11.111111111111111</v>
      </c>
      <c r="FRF18" s="67"/>
      <c r="FRG18" s="86">
        <v>60</v>
      </c>
      <c r="FRL18" s="86"/>
      <c r="FRM18" s="62" t="s">
        <v>495</v>
      </c>
      <c r="FRN18" s="86"/>
      <c r="FRO18" s="86">
        <v>5</v>
      </c>
      <c r="FRP18" s="86"/>
      <c r="FRQ18" s="86">
        <v>5</v>
      </c>
      <c r="FRR18" s="67"/>
      <c r="FRS18" s="67">
        <v>11.111111111111111</v>
      </c>
      <c r="FRT18" s="67"/>
      <c r="FRU18" s="86">
        <v>100</v>
      </c>
      <c r="FRZ18" s="86"/>
      <c r="FSA18" s="62" t="s">
        <v>495</v>
      </c>
      <c r="FSB18" s="86"/>
      <c r="FSC18" s="86">
        <v>4</v>
      </c>
      <c r="FSD18" s="86"/>
      <c r="FSE18" s="86">
        <v>5</v>
      </c>
      <c r="FSF18" s="67"/>
      <c r="FSG18" s="67">
        <v>11.111111111111111</v>
      </c>
      <c r="FSH18" s="67"/>
      <c r="FSI18" s="86">
        <v>80</v>
      </c>
      <c r="FSN18" s="86"/>
      <c r="FSO18" s="62" t="s">
        <v>495</v>
      </c>
      <c r="FSP18" s="86"/>
      <c r="FSQ18" s="86">
        <v>3</v>
      </c>
      <c r="FSR18" s="86"/>
      <c r="FSS18" s="86">
        <v>5</v>
      </c>
      <c r="FST18" s="67"/>
      <c r="FSU18" s="67">
        <v>11.111111111111111</v>
      </c>
      <c r="FSV18" s="67"/>
      <c r="FSW18" s="86">
        <v>60</v>
      </c>
      <c r="FTB18" s="86"/>
      <c r="FTC18" s="62" t="s">
        <v>495</v>
      </c>
      <c r="FTD18" s="86"/>
      <c r="FTE18" s="86">
        <v>5</v>
      </c>
      <c r="FTF18" s="86"/>
      <c r="FTG18" s="86">
        <v>5</v>
      </c>
      <c r="FTH18" s="67"/>
      <c r="FTI18" s="67">
        <v>11.111111111111111</v>
      </c>
      <c r="FTJ18" s="67"/>
      <c r="FTK18" s="86">
        <v>100</v>
      </c>
      <c r="FTP18" s="86"/>
      <c r="FTQ18" s="62" t="s">
        <v>495</v>
      </c>
      <c r="FTR18" s="86"/>
      <c r="FTS18" s="86">
        <v>5</v>
      </c>
      <c r="FTT18" s="86"/>
      <c r="FTU18" s="86">
        <v>5</v>
      </c>
      <c r="FTV18" s="67"/>
      <c r="FTW18" s="67">
        <v>11.111111111111111</v>
      </c>
      <c r="FTX18" s="67"/>
      <c r="FTY18" s="86">
        <v>100</v>
      </c>
      <c r="FUD18" s="86"/>
      <c r="FUE18" s="62" t="s">
        <v>495</v>
      </c>
      <c r="FUF18" s="86"/>
      <c r="FUG18" s="86">
        <v>5</v>
      </c>
      <c r="FUH18" s="86"/>
      <c r="FUI18" s="86">
        <v>5</v>
      </c>
      <c r="FUJ18" s="67"/>
      <c r="FUK18" s="67">
        <v>11.111111111111111</v>
      </c>
      <c r="FUL18" s="67"/>
      <c r="FUM18" s="86">
        <v>100</v>
      </c>
      <c r="FUR18" s="86"/>
      <c r="FUS18" s="62" t="s">
        <v>495</v>
      </c>
      <c r="FUT18" s="86"/>
      <c r="FUU18" s="86">
        <v>5</v>
      </c>
      <c r="FUV18" s="86"/>
      <c r="FUW18" s="86">
        <v>5</v>
      </c>
      <c r="FUX18" s="67"/>
      <c r="FUY18" s="67">
        <v>11.111111111111111</v>
      </c>
      <c r="FUZ18" s="67"/>
      <c r="FVA18" s="86">
        <v>100</v>
      </c>
      <c r="FVF18" s="86"/>
      <c r="FVG18" s="62" t="s">
        <v>495</v>
      </c>
      <c r="FVH18" s="86"/>
      <c r="FVI18" s="86">
        <v>4</v>
      </c>
      <c r="FVJ18" s="86"/>
      <c r="FVK18" s="86">
        <v>5</v>
      </c>
      <c r="FVL18" s="67"/>
      <c r="FVM18" s="67">
        <v>11.111111111111111</v>
      </c>
      <c r="FVN18" s="67"/>
      <c r="FVO18" s="86">
        <v>80</v>
      </c>
      <c r="FVT18" s="86"/>
      <c r="FVU18" s="62" t="s">
        <v>495</v>
      </c>
      <c r="FVV18" s="86"/>
      <c r="FVW18" s="86">
        <v>4</v>
      </c>
      <c r="FVX18" s="86"/>
      <c r="FVY18" s="86">
        <v>6</v>
      </c>
      <c r="FVZ18" s="67"/>
      <c r="FWA18" s="67">
        <v>13.333333333333334</v>
      </c>
      <c r="FWB18" s="67"/>
      <c r="FWC18" s="86">
        <v>66.666666666666657</v>
      </c>
      <c r="FWH18" s="86"/>
      <c r="FWI18" s="62" t="s">
        <v>495</v>
      </c>
      <c r="FWJ18" s="86"/>
      <c r="FWK18" s="86">
        <v>6</v>
      </c>
      <c r="FWL18" s="86"/>
      <c r="FWM18" s="86">
        <v>6</v>
      </c>
      <c r="FWN18" s="67"/>
      <c r="FWO18" s="67">
        <v>13.333333333333334</v>
      </c>
      <c r="FWP18" s="67"/>
      <c r="FWQ18" s="86">
        <v>100</v>
      </c>
      <c r="FWV18" s="86"/>
      <c r="FWW18" s="62" t="s">
        <v>495</v>
      </c>
      <c r="FWX18" s="86"/>
      <c r="FWY18" s="86">
        <v>5</v>
      </c>
      <c r="FWZ18" s="86"/>
      <c r="FXA18" s="86">
        <v>6</v>
      </c>
      <c r="FXB18" s="67"/>
      <c r="FXC18" s="67">
        <v>13.333333333333334</v>
      </c>
      <c r="FXD18" s="67"/>
      <c r="FXE18" s="86">
        <v>83.333333333333343</v>
      </c>
      <c r="FXJ18" s="86"/>
      <c r="FXK18" s="62" t="s">
        <v>495</v>
      </c>
      <c r="FXL18" s="86"/>
      <c r="FXM18" s="86">
        <v>4</v>
      </c>
      <c r="FXN18" s="86"/>
      <c r="FXO18" s="86">
        <v>6</v>
      </c>
      <c r="FXP18" s="67"/>
      <c r="FXQ18" s="67">
        <v>13.333333333333334</v>
      </c>
      <c r="FXR18" s="67"/>
      <c r="FXS18" s="86">
        <v>66.666666666666657</v>
      </c>
      <c r="FXX18" s="86"/>
      <c r="FXY18" s="62" t="s">
        <v>495</v>
      </c>
      <c r="FXZ18" s="86"/>
      <c r="FYA18" s="86">
        <v>5</v>
      </c>
      <c r="FYB18" s="86"/>
      <c r="FYC18" s="86">
        <v>6</v>
      </c>
      <c r="FYD18" s="67"/>
      <c r="FYE18" s="67">
        <v>13.333333333333334</v>
      </c>
      <c r="FYF18" s="67"/>
      <c r="FYG18" s="86">
        <v>83.333333333333343</v>
      </c>
      <c r="FYL18" s="86"/>
      <c r="FYM18" s="62" t="s">
        <v>495</v>
      </c>
      <c r="FYN18" s="86"/>
      <c r="FYO18" s="86">
        <v>4</v>
      </c>
      <c r="FYP18" s="86"/>
      <c r="FYQ18" s="86">
        <v>6</v>
      </c>
      <c r="FYR18" s="67"/>
      <c r="FYS18" s="67">
        <v>13.333333333333334</v>
      </c>
      <c r="FYT18" s="67"/>
      <c r="FYU18" s="86">
        <v>66.666666666666657</v>
      </c>
      <c r="FYZ18" s="86"/>
      <c r="FZA18" s="62" t="s">
        <v>495</v>
      </c>
      <c r="FZB18" s="86"/>
      <c r="FZC18" s="86">
        <v>6</v>
      </c>
      <c r="FZD18" s="86"/>
      <c r="FZE18" s="86">
        <v>6</v>
      </c>
      <c r="FZF18" s="67"/>
      <c r="FZG18" s="67">
        <v>13.333333333333334</v>
      </c>
      <c r="FZH18" s="67"/>
      <c r="FZI18" s="86">
        <v>100</v>
      </c>
      <c r="FZN18" s="86"/>
      <c r="FZO18" s="62" t="s">
        <v>495</v>
      </c>
      <c r="FZP18" s="86"/>
      <c r="FZQ18" s="86">
        <v>1</v>
      </c>
      <c r="FZR18" s="86"/>
      <c r="FZS18" s="86">
        <v>6</v>
      </c>
      <c r="FZT18" s="67"/>
      <c r="FZU18" s="67">
        <v>13.333333333333334</v>
      </c>
      <c r="FZV18" s="67"/>
      <c r="FZW18" s="86">
        <v>16.666666666666664</v>
      </c>
      <c r="GAB18" s="86"/>
      <c r="GAC18" s="62" t="s">
        <v>495</v>
      </c>
      <c r="GAD18" s="86"/>
      <c r="GAE18" s="86">
        <v>4</v>
      </c>
      <c r="GAF18" s="86"/>
      <c r="GAG18" s="86">
        <v>6</v>
      </c>
      <c r="GAH18" s="67"/>
      <c r="GAI18" s="67">
        <v>13.333333333333334</v>
      </c>
      <c r="GAJ18" s="67"/>
      <c r="GAK18" s="86">
        <v>66.666666666666657</v>
      </c>
      <c r="GAP18" s="86"/>
      <c r="GAQ18" s="62" t="s">
        <v>495</v>
      </c>
      <c r="GAR18" s="86"/>
      <c r="GAS18" s="86">
        <v>5</v>
      </c>
      <c r="GAT18" s="86"/>
      <c r="GAU18" s="86">
        <v>6</v>
      </c>
      <c r="GAV18" s="67"/>
      <c r="GAW18" s="67">
        <v>13.333333333333334</v>
      </c>
      <c r="GAX18" s="67"/>
      <c r="GAY18" s="86">
        <v>83.333333333333343</v>
      </c>
      <c r="GBD18" s="86"/>
      <c r="GBE18" s="62" t="s">
        <v>495</v>
      </c>
      <c r="GBF18" s="86"/>
      <c r="GBG18" s="86">
        <v>2</v>
      </c>
      <c r="GBH18" s="86"/>
      <c r="GBI18" s="86">
        <v>6</v>
      </c>
      <c r="GBJ18" s="67"/>
      <c r="GBK18" s="67">
        <v>13.333333333333334</v>
      </c>
      <c r="GBL18" s="67"/>
      <c r="GBM18" s="86">
        <v>33.333333333333329</v>
      </c>
      <c r="GBR18" s="86"/>
      <c r="GBS18" s="62" t="s">
        <v>495</v>
      </c>
      <c r="GBT18" s="86"/>
      <c r="GBU18" s="86">
        <v>3</v>
      </c>
      <c r="GBV18" s="86"/>
      <c r="GBW18" s="86">
        <v>6</v>
      </c>
      <c r="GBX18" s="67"/>
      <c r="GBY18" s="67">
        <v>13.333333333333334</v>
      </c>
      <c r="GBZ18" s="67"/>
      <c r="GCA18" s="86">
        <v>50</v>
      </c>
      <c r="GCF18" s="86"/>
      <c r="GCG18" s="62" t="s">
        <v>495</v>
      </c>
      <c r="GCH18" s="86"/>
      <c r="GCI18" s="86">
        <v>6</v>
      </c>
      <c r="GCJ18" s="86"/>
      <c r="GCK18" s="86">
        <v>6</v>
      </c>
      <c r="GCL18" s="67"/>
      <c r="GCM18" s="67">
        <v>13.333333333333334</v>
      </c>
      <c r="GCN18" s="67"/>
      <c r="GCO18" s="86">
        <v>100</v>
      </c>
      <c r="GCT18" s="86"/>
      <c r="GCU18" s="62" t="s">
        <v>495</v>
      </c>
      <c r="GCV18" s="86"/>
      <c r="GCW18" s="86">
        <v>5</v>
      </c>
      <c r="GCX18" s="86"/>
      <c r="GCY18" s="86">
        <v>6</v>
      </c>
      <c r="GCZ18" s="67"/>
      <c r="GDA18" s="67">
        <v>13.333333333333334</v>
      </c>
      <c r="GDB18" s="67"/>
      <c r="GDC18" s="86">
        <v>83.333333333333343</v>
      </c>
      <c r="GDH18" s="86"/>
      <c r="GDI18" s="62" t="s">
        <v>495</v>
      </c>
      <c r="GDJ18" s="86"/>
      <c r="GDK18" s="86">
        <v>2</v>
      </c>
      <c r="GDL18" s="86"/>
      <c r="GDM18" s="86">
        <v>6</v>
      </c>
      <c r="GDN18" s="67"/>
      <c r="GDO18" s="67">
        <v>13.333333333333334</v>
      </c>
      <c r="GDP18" s="67"/>
      <c r="GDQ18" s="86">
        <v>33.333333333333329</v>
      </c>
      <c r="GDV18" s="86"/>
      <c r="GDW18" s="62" t="s">
        <v>495</v>
      </c>
      <c r="GDX18" s="86"/>
      <c r="GDY18" s="86">
        <v>5</v>
      </c>
      <c r="GDZ18" s="86"/>
      <c r="GEA18" s="86">
        <v>6</v>
      </c>
      <c r="GEB18" s="67"/>
      <c r="GEC18" s="67">
        <v>13.333333333333334</v>
      </c>
      <c r="GED18" s="67"/>
      <c r="GEE18" s="86">
        <v>83.333333333333343</v>
      </c>
      <c r="GEJ18" s="86"/>
      <c r="GEK18" s="62" t="s">
        <v>495</v>
      </c>
      <c r="GEL18" s="86"/>
      <c r="GEM18" s="86">
        <v>5</v>
      </c>
      <c r="GEN18" s="86"/>
      <c r="GEO18" s="86">
        <v>6</v>
      </c>
      <c r="GEP18" s="67"/>
      <c r="GEQ18" s="67">
        <v>13.333333333333334</v>
      </c>
      <c r="GER18" s="67"/>
      <c r="GES18" s="86">
        <v>83.333333333333343</v>
      </c>
      <c r="GEX18" s="86"/>
      <c r="GEY18" s="62" t="s">
        <v>495</v>
      </c>
      <c r="GEZ18" s="86"/>
      <c r="GFA18" s="86">
        <v>5</v>
      </c>
      <c r="GFB18" s="86"/>
      <c r="GFC18" s="86">
        <v>6</v>
      </c>
      <c r="GFD18" s="67"/>
      <c r="GFE18" s="67">
        <v>13.333333333333334</v>
      </c>
      <c r="GFF18" s="67"/>
      <c r="GFG18" s="86">
        <v>83.333333333333343</v>
      </c>
      <c r="GFL18" s="86"/>
      <c r="GFM18" s="62" t="s">
        <v>495</v>
      </c>
      <c r="GFN18" s="86"/>
      <c r="GFO18" s="86">
        <v>5</v>
      </c>
      <c r="GFP18" s="86"/>
      <c r="GFQ18" s="86">
        <v>6</v>
      </c>
      <c r="GFR18" s="67"/>
      <c r="GFS18" s="67">
        <v>13.333333333333334</v>
      </c>
      <c r="GFT18" s="67"/>
      <c r="GFU18" s="86">
        <v>83.333333333333343</v>
      </c>
      <c r="GFZ18" s="86"/>
      <c r="GGA18" s="62" t="s">
        <v>495</v>
      </c>
      <c r="GGB18" s="86"/>
      <c r="GGC18" s="86">
        <v>2</v>
      </c>
      <c r="GGD18" s="86"/>
      <c r="GGE18" s="86">
        <v>6</v>
      </c>
      <c r="GGF18" s="67"/>
      <c r="GGG18" s="67">
        <v>13.333333333333334</v>
      </c>
      <c r="GGH18" s="67"/>
      <c r="GGI18" s="86">
        <v>33.333333333333329</v>
      </c>
      <c r="GGN18" s="86"/>
      <c r="GGO18" s="62" t="s">
        <v>495</v>
      </c>
      <c r="GGP18" s="86"/>
      <c r="GGQ18" s="86">
        <v>4</v>
      </c>
      <c r="GGR18" s="86"/>
      <c r="GGS18" s="86">
        <v>6</v>
      </c>
      <c r="GGT18" s="67"/>
      <c r="GGU18" s="67">
        <v>13.333333333333334</v>
      </c>
      <c r="GGV18" s="67"/>
      <c r="GGW18" s="86">
        <v>66.666666666666657</v>
      </c>
      <c r="GHB18" s="86"/>
      <c r="GHC18" s="62" t="s">
        <v>495</v>
      </c>
      <c r="GHD18" s="86"/>
      <c r="GHE18" s="86">
        <v>3</v>
      </c>
      <c r="GHF18" s="86"/>
      <c r="GHG18" s="86">
        <v>6</v>
      </c>
      <c r="GHH18" s="67"/>
      <c r="GHI18" s="67">
        <v>13.333333333333334</v>
      </c>
      <c r="GHJ18" s="67"/>
      <c r="GHK18" s="86">
        <v>50</v>
      </c>
      <c r="GHP18" s="86"/>
      <c r="GHQ18" s="62" t="s">
        <v>495</v>
      </c>
      <c r="GHR18" s="86"/>
      <c r="GHS18" s="86">
        <v>4</v>
      </c>
      <c r="GHT18" s="86"/>
      <c r="GHU18" s="86">
        <v>5</v>
      </c>
      <c r="GHV18" s="67"/>
      <c r="GHW18" s="67">
        <v>11.111111111111111</v>
      </c>
      <c r="GHX18" s="67"/>
      <c r="GHY18" s="86">
        <v>80</v>
      </c>
      <c r="GID18" s="86"/>
      <c r="GIE18" s="62" t="s">
        <v>495</v>
      </c>
      <c r="GIF18" s="86"/>
      <c r="GIG18" s="86">
        <v>5</v>
      </c>
      <c r="GIH18" s="86"/>
      <c r="GII18" s="86">
        <v>5</v>
      </c>
      <c r="GIJ18" s="67"/>
      <c r="GIK18" s="67">
        <v>11.111111111111111</v>
      </c>
      <c r="GIL18" s="67"/>
      <c r="GIM18" s="86">
        <v>100</v>
      </c>
      <c r="GIR18" s="86"/>
      <c r="GIS18" s="62" t="s">
        <v>495</v>
      </c>
      <c r="GIT18" s="86"/>
      <c r="GIU18" s="86">
        <v>4</v>
      </c>
      <c r="GIV18" s="86"/>
      <c r="GIW18" s="86">
        <v>5</v>
      </c>
      <c r="GIX18" s="67"/>
      <c r="GIY18" s="67">
        <v>11.111111111111111</v>
      </c>
      <c r="GIZ18" s="67"/>
      <c r="GJA18" s="86">
        <v>80</v>
      </c>
      <c r="GJF18" s="86"/>
      <c r="GJG18" s="62" t="s">
        <v>495</v>
      </c>
      <c r="GJH18" s="86"/>
      <c r="GJI18" s="86">
        <v>4</v>
      </c>
      <c r="GJJ18" s="86"/>
      <c r="GJK18" s="86">
        <v>5</v>
      </c>
      <c r="GJL18" s="67"/>
      <c r="GJM18" s="67">
        <v>11.111111111111111</v>
      </c>
      <c r="GJN18" s="67"/>
      <c r="GJO18" s="86">
        <v>80</v>
      </c>
      <c r="GJT18" s="86"/>
      <c r="GJU18" s="62" t="s">
        <v>495</v>
      </c>
      <c r="GJV18" s="86"/>
      <c r="GJW18" s="86">
        <v>5</v>
      </c>
      <c r="GJX18" s="86"/>
      <c r="GJY18" s="86">
        <v>5</v>
      </c>
      <c r="GJZ18" s="67"/>
      <c r="GKA18" s="67">
        <v>11.111111111111111</v>
      </c>
      <c r="GKB18" s="67"/>
      <c r="GKC18" s="86">
        <v>100</v>
      </c>
      <c r="GKH18" s="86"/>
      <c r="GKI18" s="62" t="s">
        <v>495</v>
      </c>
      <c r="GKJ18" s="86"/>
      <c r="GKK18" s="86">
        <v>5</v>
      </c>
      <c r="GKL18" s="86"/>
      <c r="GKM18" s="86">
        <v>5</v>
      </c>
      <c r="GKN18" s="67"/>
      <c r="GKO18" s="67">
        <v>11.111111111111111</v>
      </c>
      <c r="GKP18" s="67"/>
      <c r="GKQ18" s="86">
        <v>100</v>
      </c>
      <c r="GKV18" s="86"/>
      <c r="GKW18" s="62" t="s">
        <v>495</v>
      </c>
      <c r="GKX18" s="86"/>
      <c r="GKY18" s="86">
        <v>5</v>
      </c>
      <c r="GKZ18" s="86"/>
      <c r="GLA18" s="86">
        <v>5</v>
      </c>
      <c r="GLB18" s="67"/>
      <c r="GLC18" s="67">
        <v>11.111111111111111</v>
      </c>
      <c r="GLD18" s="67"/>
      <c r="GLE18" s="86">
        <v>100</v>
      </c>
      <c r="GLJ18" s="86"/>
      <c r="GLK18" s="62" t="s">
        <v>495</v>
      </c>
      <c r="GLL18" s="86"/>
      <c r="GLM18" s="86">
        <v>4</v>
      </c>
      <c r="GLN18" s="86"/>
      <c r="GLO18" s="86">
        <v>5</v>
      </c>
      <c r="GLP18" s="67"/>
      <c r="GLQ18" s="67">
        <v>11.111111111111111</v>
      </c>
      <c r="GLR18" s="67"/>
      <c r="GLS18" s="86">
        <v>80</v>
      </c>
      <c r="GLX18" s="86"/>
      <c r="GLY18" s="62" t="s">
        <v>495</v>
      </c>
      <c r="GLZ18" s="86"/>
      <c r="GMA18" s="86">
        <v>5</v>
      </c>
      <c r="GMB18" s="86"/>
      <c r="GMC18" s="86">
        <v>5</v>
      </c>
      <c r="GMD18" s="67"/>
      <c r="GME18" s="67">
        <v>11.111111111111111</v>
      </c>
      <c r="GMF18" s="67"/>
      <c r="GMG18" s="86">
        <v>100</v>
      </c>
      <c r="GML18" s="86"/>
      <c r="GMM18" s="62" t="s">
        <v>495</v>
      </c>
      <c r="GMN18" s="86"/>
      <c r="GMO18" s="86">
        <v>5</v>
      </c>
      <c r="GMP18" s="86"/>
      <c r="GMQ18" s="86">
        <v>5</v>
      </c>
      <c r="GMR18" s="67"/>
      <c r="GMS18" s="67">
        <v>11.111111111111111</v>
      </c>
      <c r="GMT18" s="67"/>
      <c r="GMU18" s="86">
        <v>100</v>
      </c>
      <c r="GMZ18" s="86"/>
      <c r="GNA18" s="62" t="s">
        <v>495</v>
      </c>
      <c r="GNB18" s="86"/>
      <c r="GNC18" s="86">
        <v>5</v>
      </c>
      <c r="GND18" s="86"/>
      <c r="GNE18" s="86">
        <v>5</v>
      </c>
      <c r="GNF18" s="67"/>
      <c r="GNG18" s="67">
        <v>11.111111111111111</v>
      </c>
      <c r="GNH18" s="67"/>
      <c r="GNI18" s="86">
        <v>100</v>
      </c>
      <c r="GNN18" s="86"/>
      <c r="GNO18" s="62" t="s">
        <v>495</v>
      </c>
      <c r="GNP18" s="86"/>
      <c r="GNQ18" s="86">
        <v>4</v>
      </c>
      <c r="GNR18" s="86"/>
      <c r="GNS18" s="86">
        <v>5</v>
      </c>
      <c r="GNT18" s="67"/>
      <c r="GNU18" s="67">
        <v>11.111111111111111</v>
      </c>
      <c r="GNV18" s="67"/>
      <c r="GNW18" s="86">
        <v>80</v>
      </c>
      <c r="GOB18" s="86"/>
      <c r="GOC18" s="62" t="s">
        <v>495</v>
      </c>
      <c r="GOD18" s="86"/>
      <c r="GOE18" s="86">
        <v>3</v>
      </c>
      <c r="GOF18" s="86"/>
      <c r="GOG18" s="86">
        <v>5</v>
      </c>
      <c r="GOH18" s="67"/>
      <c r="GOI18" s="67">
        <v>11.111111111111111</v>
      </c>
      <c r="GOJ18" s="67"/>
      <c r="GOK18" s="86">
        <v>60</v>
      </c>
      <c r="GOP18" s="86"/>
      <c r="GOQ18" s="62" t="s">
        <v>495</v>
      </c>
      <c r="GOR18" s="86"/>
      <c r="GOS18" s="86">
        <v>4</v>
      </c>
      <c r="GOT18" s="86"/>
      <c r="GOU18" s="86">
        <v>5</v>
      </c>
      <c r="GOV18" s="67"/>
      <c r="GOW18" s="67">
        <v>11.111111111111111</v>
      </c>
      <c r="GOX18" s="67"/>
      <c r="GOY18" s="86">
        <v>80</v>
      </c>
      <c r="GPD18" s="86"/>
      <c r="GPE18" s="62" t="s">
        <v>495</v>
      </c>
      <c r="GPF18" s="86"/>
      <c r="GPG18" s="86">
        <v>2</v>
      </c>
      <c r="GPH18" s="86"/>
      <c r="GPI18" s="86">
        <v>5</v>
      </c>
      <c r="GPJ18" s="67"/>
      <c r="GPK18" s="67">
        <v>11.111111111111111</v>
      </c>
      <c r="GPL18" s="67"/>
      <c r="GPM18" s="86">
        <v>40</v>
      </c>
      <c r="GPR18" s="86"/>
      <c r="GPS18" s="62" t="s">
        <v>495</v>
      </c>
      <c r="GPT18" s="86"/>
      <c r="GPU18" s="86">
        <v>4</v>
      </c>
      <c r="GPV18" s="86"/>
      <c r="GPW18" s="86">
        <v>5</v>
      </c>
      <c r="GPX18" s="67"/>
      <c r="GPY18" s="67">
        <v>11.111111111111111</v>
      </c>
      <c r="GPZ18" s="67"/>
      <c r="GQA18" s="86">
        <v>80</v>
      </c>
      <c r="GQF18" s="86"/>
      <c r="GQG18" s="62" t="s">
        <v>495</v>
      </c>
      <c r="GQH18" s="86"/>
      <c r="GQI18" s="86">
        <v>3</v>
      </c>
      <c r="GQJ18" s="86"/>
      <c r="GQK18" s="86">
        <v>5</v>
      </c>
      <c r="GQL18" s="67"/>
      <c r="GQM18" s="67">
        <v>11.111111111111111</v>
      </c>
      <c r="GQN18" s="67"/>
      <c r="GQO18" s="86">
        <v>60</v>
      </c>
      <c r="GQT18" s="86"/>
      <c r="GQU18" s="62" t="s">
        <v>495</v>
      </c>
      <c r="GQV18" s="86"/>
      <c r="GQW18" s="86">
        <v>4</v>
      </c>
      <c r="GQX18" s="86"/>
      <c r="GQY18" s="86">
        <v>5</v>
      </c>
      <c r="GQZ18" s="67"/>
      <c r="GRA18" s="67">
        <v>11.111111111111111</v>
      </c>
      <c r="GRB18" s="67"/>
      <c r="GRC18" s="86">
        <v>80</v>
      </c>
      <c r="GRH18" s="86"/>
      <c r="GRI18" s="62" t="s">
        <v>495</v>
      </c>
      <c r="GRJ18" s="86"/>
      <c r="GRK18" s="86">
        <v>5</v>
      </c>
      <c r="GRL18" s="86"/>
      <c r="GRM18" s="86">
        <v>5</v>
      </c>
      <c r="GRN18" s="67"/>
      <c r="GRO18" s="67">
        <v>11.111111111111111</v>
      </c>
      <c r="GRP18" s="67"/>
      <c r="GRQ18" s="86">
        <v>100</v>
      </c>
      <c r="GRV18" s="86"/>
      <c r="GRW18" s="62" t="s">
        <v>495</v>
      </c>
      <c r="GRX18" s="86"/>
      <c r="GRY18" s="86">
        <v>5</v>
      </c>
      <c r="GRZ18" s="86"/>
      <c r="GSA18" s="86">
        <v>5</v>
      </c>
      <c r="GSB18" s="67"/>
      <c r="GSC18" s="67">
        <v>11.111111111111111</v>
      </c>
      <c r="GSD18" s="67"/>
      <c r="GSE18" s="86">
        <v>100</v>
      </c>
      <c r="GSJ18" s="86"/>
      <c r="GSK18" s="62" t="s">
        <v>495</v>
      </c>
      <c r="GSL18" s="86"/>
      <c r="GSM18" s="86">
        <v>5</v>
      </c>
      <c r="GSN18" s="86"/>
      <c r="GSO18" s="86">
        <v>5</v>
      </c>
      <c r="GSP18" s="67"/>
      <c r="GSQ18" s="67">
        <v>11.111111111111111</v>
      </c>
      <c r="GSR18" s="67"/>
      <c r="GSS18" s="86">
        <v>100</v>
      </c>
      <c r="GSX18" s="86"/>
      <c r="GSY18" s="62" t="s">
        <v>495</v>
      </c>
      <c r="GSZ18" s="86"/>
      <c r="GTA18" s="86">
        <v>3</v>
      </c>
      <c r="GTB18" s="86"/>
      <c r="GTC18" s="86">
        <v>5</v>
      </c>
      <c r="GTD18" s="67"/>
      <c r="GTE18" s="67">
        <v>11.111111111111111</v>
      </c>
      <c r="GTF18" s="67"/>
      <c r="GTG18" s="86">
        <v>60</v>
      </c>
      <c r="GTL18" s="86"/>
      <c r="GTM18" s="62" t="s">
        <v>495</v>
      </c>
      <c r="GTN18" s="86"/>
      <c r="GTO18" s="86">
        <v>4</v>
      </c>
      <c r="GTP18" s="86"/>
      <c r="GTQ18" s="86">
        <v>5</v>
      </c>
      <c r="GTR18" s="67"/>
      <c r="GTS18" s="67">
        <v>11.111111111111111</v>
      </c>
      <c r="GTT18" s="67"/>
      <c r="GTU18" s="86">
        <v>80</v>
      </c>
      <c r="GTZ18" s="86"/>
      <c r="GUA18" s="62" t="s">
        <v>495</v>
      </c>
      <c r="GUB18" s="86"/>
      <c r="GUC18" s="86">
        <v>5</v>
      </c>
      <c r="GUD18" s="86"/>
      <c r="GUE18" s="86">
        <v>5</v>
      </c>
      <c r="GUF18" s="67"/>
      <c r="GUG18" s="67">
        <v>11.111111111111111</v>
      </c>
      <c r="GUH18" s="67"/>
      <c r="GUI18" s="86">
        <v>100</v>
      </c>
      <c r="GUN18" s="86"/>
      <c r="GUO18" s="62" t="s">
        <v>495</v>
      </c>
      <c r="GUP18" s="86"/>
      <c r="GUQ18" s="86">
        <v>3</v>
      </c>
      <c r="GUR18" s="86"/>
      <c r="GUS18" s="86">
        <v>5</v>
      </c>
      <c r="GUT18" s="67"/>
      <c r="GUU18" s="67">
        <v>11.111111111111111</v>
      </c>
      <c r="GUV18" s="67"/>
      <c r="GUW18" s="86">
        <v>60</v>
      </c>
      <c r="GVB18" s="86"/>
      <c r="GVC18" s="62" t="s">
        <v>495</v>
      </c>
      <c r="GVD18" s="86"/>
      <c r="GVE18" s="86">
        <v>4</v>
      </c>
      <c r="GVF18" s="86"/>
      <c r="GVG18" s="86">
        <v>5</v>
      </c>
      <c r="GVH18" s="67"/>
      <c r="GVI18" s="67">
        <v>11.111111111111111</v>
      </c>
      <c r="GVJ18" s="67"/>
      <c r="GVK18" s="86">
        <v>80</v>
      </c>
      <c r="GVP18" s="86"/>
      <c r="GVQ18" s="62" t="s">
        <v>495</v>
      </c>
      <c r="GVR18" s="86"/>
      <c r="GVS18" s="86">
        <v>5</v>
      </c>
      <c r="GVT18" s="86"/>
      <c r="GVU18" s="86">
        <v>6</v>
      </c>
      <c r="GVV18" s="67"/>
      <c r="GVW18" s="67">
        <v>13.333333333333334</v>
      </c>
      <c r="GVX18" s="67"/>
      <c r="GVY18" s="86">
        <v>83.333333333333343</v>
      </c>
      <c r="GWD18" s="86"/>
      <c r="GWE18" s="62" t="s">
        <v>495</v>
      </c>
      <c r="GWF18" s="86"/>
      <c r="GWG18" s="86">
        <v>5</v>
      </c>
      <c r="GWH18" s="86"/>
      <c r="GWI18" s="86">
        <v>6</v>
      </c>
      <c r="GWJ18" s="67"/>
      <c r="GWK18" s="67">
        <v>13.333333333333334</v>
      </c>
      <c r="GWL18" s="67"/>
      <c r="GWM18" s="86">
        <v>83.333333333333343</v>
      </c>
      <c r="GWR18" s="86"/>
      <c r="GWS18" s="62" t="s">
        <v>495</v>
      </c>
      <c r="GWT18" s="86"/>
      <c r="GWU18" s="86">
        <v>6</v>
      </c>
      <c r="GWV18" s="86"/>
      <c r="GWW18" s="86">
        <v>6</v>
      </c>
      <c r="GWX18" s="67"/>
      <c r="GWY18" s="67">
        <v>13.333333333333334</v>
      </c>
      <c r="GWZ18" s="67"/>
      <c r="GXA18" s="86">
        <v>100</v>
      </c>
      <c r="GXF18" s="86"/>
      <c r="GXG18" s="62" t="s">
        <v>495</v>
      </c>
      <c r="GXH18" s="86"/>
      <c r="GXI18" s="86">
        <v>5</v>
      </c>
      <c r="GXJ18" s="86"/>
      <c r="GXK18" s="86">
        <v>6</v>
      </c>
      <c r="GXL18" s="67"/>
      <c r="GXM18" s="67">
        <v>13.333333333333334</v>
      </c>
      <c r="GXN18" s="67"/>
      <c r="GXO18" s="86">
        <v>83.333333333333343</v>
      </c>
      <c r="GXT18" s="86"/>
      <c r="GXU18" s="62" t="s">
        <v>495</v>
      </c>
      <c r="GXV18" s="86"/>
      <c r="GXW18" s="86">
        <v>4</v>
      </c>
      <c r="GXX18" s="86"/>
      <c r="GXY18" s="86">
        <v>6</v>
      </c>
      <c r="GXZ18" s="67"/>
      <c r="GYA18" s="67">
        <v>13.333333333333334</v>
      </c>
      <c r="GYB18" s="67"/>
      <c r="GYC18" s="86">
        <v>66.666666666666657</v>
      </c>
      <c r="GYH18" s="86"/>
      <c r="GYI18" s="62" t="s">
        <v>495</v>
      </c>
      <c r="GYJ18" s="86"/>
      <c r="GYK18" s="86">
        <v>5</v>
      </c>
      <c r="GYL18" s="86"/>
      <c r="GYM18" s="86">
        <v>6</v>
      </c>
      <c r="GYN18" s="67"/>
      <c r="GYO18" s="67">
        <v>13.333333333333334</v>
      </c>
      <c r="GYP18" s="67"/>
      <c r="GYQ18" s="86">
        <v>83.333333333333343</v>
      </c>
      <c r="GYV18" s="86"/>
      <c r="GYW18" s="62" t="s">
        <v>495</v>
      </c>
      <c r="GYX18" s="86"/>
      <c r="GYY18" s="86">
        <v>4</v>
      </c>
      <c r="GYZ18" s="86"/>
      <c r="GZA18" s="86">
        <v>6</v>
      </c>
      <c r="GZB18" s="67"/>
      <c r="GZC18" s="67">
        <v>13.333333333333334</v>
      </c>
      <c r="GZD18" s="67"/>
      <c r="GZE18" s="86">
        <v>66.666666666666657</v>
      </c>
      <c r="GZJ18" s="86"/>
      <c r="GZK18" s="62" t="s">
        <v>495</v>
      </c>
      <c r="GZL18" s="86"/>
      <c r="GZM18" s="86">
        <v>5</v>
      </c>
      <c r="GZN18" s="86"/>
      <c r="GZO18" s="86">
        <v>6</v>
      </c>
      <c r="GZP18" s="67"/>
      <c r="GZQ18" s="67">
        <v>13.333333333333334</v>
      </c>
      <c r="GZR18" s="67"/>
      <c r="GZS18" s="86">
        <v>83.333333333333343</v>
      </c>
      <c r="GZX18" s="86"/>
      <c r="GZY18" s="62" t="s">
        <v>495</v>
      </c>
      <c r="GZZ18" s="86"/>
      <c r="HAA18" s="86">
        <v>5</v>
      </c>
      <c r="HAB18" s="86"/>
      <c r="HAC18" s="86">
        <v>6</v>
      </c>
      <c r="HAD18" s="67"/>
      <c r="HAE18" s="67">
        <v>13.333333333333334</v>
      </c>
      <c r="HAF18" s="67"/>
      <c r="HAG18" s="86">
        <v>83.333333333333343</v>
      </c>
      <c r="HAL18" s="86"/>
      <c r="HAM18" s="62" t="s">
        <v>495</v>
      </c>
      <c r="HAN18" s="86"/>
      <c r="HAO18" s="86">
        <v>6</v>
      </c>
      <c r="HAP18" s="86"/>
      <c r="HAQ18" s="86">
        <v>6</v>
      </c>
      <c r="HAR18" s="67"/>
      <c r="HAS18" s="67">
        <v>13.333333333333334</v>
      </c>
      <c r="HAT18" s="67"/>
      <c r="HAU18" s="86">
        <v>100</v>
      </c>
      <c r="HAZ18" s="86"/>
      <c r="HBA18" s="62" t="s">
        <v>495</v>
      </c>
      <c r="HBB18" s="86"/>
      <c r="HBC18" s="86">
        <v>4</v>
      </c>
      <c r="HBD18" s="86"/>
      <c r="HBE18" s="86">
        <v>6</v>
      </c>
      <c r="HBF18" s="67"/>
      <c r="HBG18" s="67">
        <v>13.333333333333334</v>
      </c>
      <c r="HBH18" s="67"/>
      <c r="HBI18" s="86">
        <v>66.666666666666657</v>
      </c>
      <c r="HBN18" s="86"/>
      <c r="HBO18" s="62" t="s">
        <v>495</v>
      </c>
      <c r="HBP18" s="86"/>
      <c r="HBQ18" s="86">
        <v>4</v>
      </c>
      <c r="HBR18" s="86"/>
      <c r="HBS18" s="86">
        <v>6</v>
      </c>
      <c r="HBT18" s="67"/>
      <c r="HBU18" s="67">
        <v>13.333333333333334</v>
      </c>
      <c r="HBV18" s="67"/>
      <c r="HBW18" s="86">
        <v>66.666666666666657</v>
      </c>
      <c r="HCB18" s="86"/>
      <c r="HCC18" s="62" t="s">
        <v>495</v>
      </c>
      <c r="HCD18" s="86"/>
      <c r="HCE18" s="86">
        <v>5</v>
      </c>
      <c r="HCF18" s="86"/>
      <c r="HCG18" s="86">
        <v>6</v>
      </c>
      <c r="HCH18" s="67"/>
      <c r="HCI18" s="67">
        <v>13.333333333333334</v>
      </c>
      <c r="HCJ18" s="67"/>
      <c r="HCK18" s="86">
        <v>83.333333333333343</v>
      </c>
      <c r="HCP18" s="86"/>
      <c r="HCQ18" s="62" t="s">
        <v>495</v>
      </c>
      <c r="HCR18" s="86"/>
      <c r="HCS18" s="86">
        <v>5</v>
      </c>
      <c r="HCT18" s="86"/>
      <c r="HCU18" s="86">
        <v>6</v>
      </c>
      <c r="HCV18" s="67"/>
      <c r="HCW18" s="67">
        <v>13.333333333333334</v>
      </c>
      <c r="HCX18" s="67"/>
      <c r="HCY18" s="86">
        <v>83.333333333333343</v>
      </c>
      <c r="HDD18" s="86"/>
      <c r="HDE18" s="62" t="s">
        <v>495</v>
      </c>
      <c r="HDF18" s="86"/>
      <c r="HDG18" s="86">
        <v>3</v>
      </c>
      <c r="HDH18" s="86"/>
      <c r="HDI18" s="86">
        <v>6</v>
      </c>
      <c r="HDJ18" s="67"/>
      <c r="HDK18" s="67">
        <v>13.333333333333334</v>
      </c>
      <c r="HDL18" s="67"/>
      <c r="HDM18" s="86">
        <v>50</v>
      </c>
      <c r="HDR18" s="86"/>
      <c r="HDS18" s="62" t="s">
        <v>495</v>
      </c>
      <c r="HDT18" s="86"/>
      <c r="HDU18" s="86">
        <v>5</v>
      </c>
      <c r="HDV18" s="86"/>
      <c r="HDW18" s="86">
        <v>6</v>
      </c>
      <c r="HDX18" s="67"/>
      <c r="HDY18" s="67">
        <v>13.333333333333334</v>
      </c>
      <c r="HDZ18" s="67"/>
      <c r="HEA18" s="86">
        <v>83.333333333333343</v>
      </c>
      <c r="HEF18" s="86"/>
      <c r="HEG18" s="62" t="s">
        <v>495</v>
      </c>
      <c r="HEH18" s="86"/>
      <c r="HEI18" s="86">
        <v>6</v>
      </c>
      <c r="HEJ18" s="86"/>
      <c r="HEK18" s="86">
        <v>6</v>
      </c>
      <c r="HEL18" s="67"/>
      <c r="HEM18" s="67">
        <v>13.333333333333334</v>
      </c>
      <c r="HEN18" s="67"/>
      <c r="HEO18" s="86">
        <v>100</v>
      </c>
      <c r="HET18" s="86"/>
      <c r="HEU18" s="62" t="s">
        <v>495</v>
      </c>
      <c r="HEV18" s="86"/>
      <c r="HEW18" s="86">
        <v>6</v>
      </c>
      <c r="HEX18" s="86"/>
      <c r="HEY18" s="86">
        <v>6</v>
      </c>
      <c r="HEZ18" s="67"/>
      <c r="HFA18" s="67">
        <v>13.333333333333334</v>
      </c>
      <c r="HFB18" s="67"/>
      <c r="HFC18" s="86">
        <v>100</v>
      </c>
      <c r="HFH18" s="86"/>
      <c r="HFI18" s="62" t="s">
        <v>495</v>
      </c>
      <c r="HFJ18" s="86"/>
      <c r="HFK18" s="86">
        <v>3</v>
      </c>
      <c r="HFL18" s="86"/>
      <c r="HFM18" s="86">
        <v>6</v>
      </c>
      <c r="HFN18" s="67"/>
      <c r="HFO18" s="67">
        <v>13.333333333333334</v>
      </c>
      <c r="HFP18" s="67"/>
      <c r="HFQ18" s="86">
        <v>50</v>
      </c>
      <c r="HFV18" s="86"/>
      <c r="HFW18" s="62" t="s">
        <v>495</v>
      </c>
      <c r="HFX18" s="86"/>
      <c r="HFY18" s="86">
        <v>5</v>
      </c>
      <c r="HFZ18" s="86"/>
      <c r="HGA18" s="86">
        <v>6</v>
      </c>
      <c r="HGB18" s="67"/>
      <c r="HGC18" s="67">
        <v>13.333333333333334</v>
      </c>
      <c r="HGD18" s="67"/>
      <c r="HGE18" s="86">
        <v>83.333333333333343</v>
      </c>
      <c r="HGJ18" s="86"/>
      <c r="HGK18" s="62" t="s">
        <v>495</v>
      </c>
      <c r="HGL18" s="86"/>
      <c r="HGM18" s="86">
        <v>5</v>
      </c>
      <c r="HGN18" s="86"/>
      <c r="HGO18" s="86">
        <v>6</v>
      </c>
      <c r="HGP18" s="67"/>
      <c r="HGQ18" s="67">
        <v>13.333333333333334</v>
      </c>
      <c r="HGR18" s="67"/>
      <c r="HGS18" s="86">
        <v>83.333333333333343</v>
      </c>
      <c r="HGX18" s="86"/>
      <c r="HGY18" s="62" t="s">
        <v>495</v>
      </c>
      <c r="HGZ18" s="86"/>
      <c r="HHA18" s="86">
        <v>5</v>
      </c>
      <c r="HHB18" s="86"/>
      <c r="HHC18" s="86">
        <v>6</v>
      </c>
      <c r="HHD18" s="67"/>
      <c r="HHE18" s="67">
        <v>13.333333333333334</v>
      </c>
      <c r="HHF18" s="67"/>
      <c r="HHG18" s="86">
        <v>83.333333333333343</v>
      </c>
      <c r="HHL18" s="86"/>
      <c r="HHM18" s="62" t="s">
        <v>495</v>
      </c>
      <c r="HHN18" s="86"/>
      <c r="HHO18" s="86">
        <v>3</v>
      </c>
      <c r="HHP18" s="86"/>
      <c r="HHQ18" s="86">
        <v>6</v>
      </c>
      <c r="HHR18" s="67"/>
      <c r="HHS18" s="67">
        <v>13.333333333333334</v>
      </c>
      <c r="HHT18" s="67"/>
      <c r="HHU18" s="86">
        <v>50</v>
      </c>
      <c r="HHZ18" s="86"/>
      <c r="HIA18" s="62" t="s">
        <v>495</v>
      </c>
      <c r="HIB18" s="86"/>
      <c r="HIC18" s="86">
        <v>4</v>
      </c>
      <c r="HID18" s="86"/>
      <c r="HIE18" s="86">
        <v>6</v>
      </c>
      <c r="HIF18" s="67"/>
      <c r="HIG18" s="67">
        <v>13.333333333333334</v>
      </c>
      <c r="HIH18" s="67"/>
      <c r="HII18" s="86">
        <v>66.666666666666657</v>
      </c>
      <c r="HIN18" s="86"/>
      <c r="HIO18" s="62" t="s">
        <v>495</v>
      </c>
      <c r="HIP18" s="86"/>
      <c r="HIQ18" s="86">
        <v>5</v>
      </c>
      <c r="HIR18" s="86"/>
      <c r="HIS18" s="86">
        <v>7</v>
      </c>
      <c r="HIT18" s="67"/>
      <c r="HIU18" s="67">
        <v>13.20754716981132</v>
      </c>
      <c r="HIV18" s="67"/>
      <c r="HIW18" s="86">
        <v>71.428571428571431</v>
      </c>
    </row>
    <row r="19" spans="14:5119 5124:5665" x14ac:dyDescent="0.25">
      <c r="N19" s="86">
        <v>7.04</v>
      </c>
      <c r="O19" s="62" t="s">
        <v>496</v>
      </c>
      <c r="P19" s="86">
        <v>7.04</v>
      </c>
      <c r="Q19" s="86">
        <v>2</v>
      </c>
      <c r="R19" s="86"/>
      <c r="S19" s="86">
        <v>6</v>
      </c>
      <c r="T19" s="67">
        <v>20</v>
      </c>
      <c r="U19" s="67">
        <v>11.320754716981133</v>
      </c>
      <c r="V19" s="67">
        <v>37.735849056603776</v>
      </c>
      <c r="W19" s="86">
        <v>33.333333333333329</v>
      </c>
      <c r="AB19" s="86">
        <v>6.04</v>
      </c>
      <c r="AC19" s="62" t="s">
        <v>496</v>
      </c>
      <c r="AD19" s="86">
        <v>6.04</v>
      </c>
      <c r="AE19" s="86">
        <v>4</v>
      </c>
      <c r="AF19" s="86"/>
      <c r="AG19" s="86">
        <v>6</v>
      </c>
      <c r="AH19" s="67">
        <v>20</v>
      </c>
      <c r="AI19" s="67">
        <v>11.320754716981133</v>
      </c>
      <c r="AJ19" s="67">
        <v>37.735849056603776</v>
      </c>
      <c r="AK19" s="86">
        <v>66.666666666666657</v>
      </c>
      <c r="AP19" s="86">
        <v>10.039999999999999</v>
      </c>
      <c r="AQ19" s="62" t="s">
        <v>496</v>
      </c>
      <c r="AR19" s="86">
        <v>10.039999999999999</v>
      </c>
      <c r="AS19" s="86">
        <v>1</v>
      </c>
      <c r="AT19" s="86"/>
      <c r="AU19" s="86">
        <v>6</v>
      </c>
      <c r="AV19" s="67">
        <v>20</v>
      </c>
      <c r="AW19" s="67">
        <v>11.320754716981133</v>
      </c>
      <c r="AX19" s="67">
        <v>37.735849056603776</v>
      </c>
      <c r="AY19" s="86">
        <v>16.666666666666664</v>
      </c>
      <c r="BD19" s="86">
        <v>7.04</v>
      </c>
      <c r="BE19" s="62" t="s">
        <v>496</v>
      </c>
      <c r="BF19" s="86">
        <v>7.04</v>
      </c>
      <c r="BG19" s="86">
        <v>3</v>
      </c>
      <c r="BH19" s="86"/>
      <c r="BI19" s="86">
        <v>6</v>
      </c>
      <c r="BJ19" s="67">
        <v>20</v>
      </c>
      <c r="BK19" s="67">
        <v>11.320754716981133</v>
      </c>
      <c r="BL19" s="67">
        <v>37.735849056603776</v>
      </c>
      <c r="BM19" s="86">
        <v>50</v>
      </c>
      <c r="BN19" s="86"/>
      <c r="BO19" s="86"/>
      <c r="BP19" s="86"/>
      <c r="BQ19" s="86"/>
      <c r="BR19" s="86">
        <v>14.04</v>
      </c>
      <c r="BS19" s="62" t="s">
        <v>496</v>
      </c>
      <c r="BT19" s="86">
        <v>14.04</v>
      </c>
      <c r="BU19" s="86">
        <v>1</v>
      </c>
      <c r="BV19" s="86"/>
      <c r="BW19" s="86">
        <v>6</v>
      </c>
      <c r="BX19" s="67">
        <v>20</v>
      </c>
      <c r="BY19" s="67">
        <v>11.320754716981133</v>
      </c>
      <c r="BZ19" s="67">
        <v>37.735849056603776</v>
      </c>
      <c r="CA19" s="86">
        <v>16.666666666666664</v>
      </c>
      <c r="CB19" s="86"/>
      <c r="CC19" s="86"/>
      <c r="CD19" s="86"/>
      <c r="CE19" s="86"/>
      <c r="CF19" s="86">
        <v>8.0399999999999991</v>
      </c>
      <c r="CG19" s="62" t="s">
        <v>496</v>
      </c>
      <c r="CH19" s="86">
        <v>8.0399999999999991</v>
      </c>
      <c r="CI19" s="86">
        <v>1</v>
      </c>
      <c r="CJ19" s="86"/>
      <c r="CK19" s="86">
        <v>6</v>
      </c>
      <c r="CL19" s="67">
        <v>20</v>
      </c>
      <c r="CM19" s="67">
        <v>11.320754716981133</v>
      </c>
      <c r="CN19" s="67">
        <v>37.735849056603776</v>
      </c>
      <c r="CO19" s="86">
        <v>16.666666666666664</v>
      </c>
      <c r="CP19" s="86"/>
      <c r="CQ19" s="86"/>
      <c r="CR19" s="86"/>
      <c r="CS19" s="86"/>
      <c r="CT19" s="86">
        <v>7.04</v>
      </c>
      <c r="CU19" s="62" t="s">
        <v>496</v>
      </c>
      <c r="CV19" s="86">
        <v>7.04</v>
      </c>
      <c r="CW19" s="86">
        <v>2</v>
      </c>
      <c r="CX19" s="86"/>
      <c r="CY19" s="86">
        <v>6</v>
      </c>
      <c r="CZ19" s="67">
        <v>20</v>
      </c>
      <c r="DA19" s="67">
        <v>11.320754716981133</v>
      </c>
      <c r="DB19" s="67">
        <v>37.735849056603776</v>
      </c>
      <c r="DC19" s="86">
        <v>33.333333333333329</v>
      </c>
      <c r="DD19" s="86"/>
      <c r="DE19" s="86"/>
      <c r="DH19" s="86">
        <v>10.039999999999999</v>
      </c>
      <c r="DI19" s="62" t="s">
        <v>496</v>
      </c>
      <c r="DJ19" s="86">
        <v>10.039999999999999</v>
      </c>
      <c r="DK19" s="86">
        <v>1</v>
      </c>
      <c r="DL19" s="86"/>
      <c r="DM19" s="86">
        <v>6</v>
      </c>
      <c r="DN19" s="67">
        <v>20</v>
      </c>
      <c r="DO19" s="67">
        <v>11.320754716981133</v>
      </c>
      <c r="DP19" s="67">
        <v>37.735849056603776</v>
      </c>
      <c r="DQ19" s="86">
        <v>16.666666666666664</v>
      </c>
      <c r="DV19" s="86">
        <v>13.04</v>
      </c>
      <c r="DW19" s="62" t="s">
        <v>496</v>
      </c>
      <c r="DX19" s="86">
        <v>13.04</v>
      </c>
      <c r="DY19" s="86">
        <v>1</v>
      </c>
      <c r="DZ19" s="86"/>
      <c r="EA19" s="86">
        <v>6</v>
      </c>
      <c r="EB19" s="67">
        <v>20</v>
      </c>
      <c r="EC19" s="67">
        <v>11.320754716981133</v>
      </c>
      <c r="ED19" s="67">
        <v>37.735849056603776</v>
      </c>
      <c r="EE19" s="86">
        <v>16.666666666666664</v>
      </c>
      <c r="EJ19" s="86">
        <v>7.04</v>
      </c>
      <c r="EK19" s="62" t="s">
        <v>496</v>
      </c>
      <c r="EL19" s="86">
        <v>7.04</v>
      </c>
      <c r="EM19" s="86">
        <v>2</v>
      </c>
      <c r="EN19" s="86"/>
      <c r="EO19" s="86">
        <v>6</v>
      </c>
      <c r="EP19" s="67">
        <v>20</v>
      </c>
      <c r="EQ19" s="67">
        <v>11.320754716981133</v>
      </c>
      <c r="ER19" s="67">
        <v>37.735849056603776</v>
      </c>
      <c r="ES19" s="86">
        <v>33.333333333333329</v>
      </c>
      <c r="EX19" s="86">
        <v>11.04</v>
      </c>
      <c r="EY19" s="62" t="s">
        <v>496</v>
      </c>
      <c r="EZ19" s="86">
        <v>11.04</v>
      </c>
      <c r="FA19" s="86">
        <v>1</v>
      </c>
      <c r="FB19" s="86"/>
      <c r="FC19" s="86">
        <v>6</v>
      </c>
      <c r="FD19" s="67">
        <v>20</v>
      </c>
      <c r="FE19" s="67">
        <v>11.320754716981133</v>
      </c>
      <c r="FF19" s="67">
        <v>37.735849056603776</v>
      </c>
      <c r="FG19" s="86">
        <v>16.666666666666664</v>
      </c>
      <c r="FL19" s="86">
        <v>10.039999999999999</v>
      </c>
      <c r="FM19" s="62" t="s">
        <v>496</v>
      </c>
      <c r="FN19" s="86">
        <v>10.039999999999999</v>
      </c>
      <c r="FO19" s="86">
        <v>1</v>
      </c>
      <c r="FP19" s="86"/>
      <c r="FQ19" s="86">
        <v>6</v>
      </c>
      <c r="FR19" s="67">
        <v>20</v>
      </c>
      <c r="FS19" s="67">
        <v>11.320754716981133</v>
      </c>
      <c r="FT19" s="67">
        <v>37.735849056603776</v>
      </c>
      <c r="FU19" s="86">
        <v>16.666666666666664</v>
      </c>
      <c r="FZ19" s="86">
        <v>12.04</v>
      </c>
      <c r="GA19" s="62" t="s">
        <v>496</v>
      </c>
      <c r="GB19" s="86">
        <v>12.04</v>
      </c>
      <c r="GC19" s="86">
        <v>1</v>
      </c>
      <c r="GD19" s="86"/>
      <c r="GE19" s="86">
        <v>6</v>
      </c>
      <c r="GF19" s="67">
        <v>20</v>
      </c>
      <c r="GG19" s="67">
        <v>11.320754716981133</v>
      </c>
      <c r="GH19" s="67">
        <v>37.735849056603776</v>
      </c>
      <c r="GI19" s="86">
        <v>16.666666666666664</v>
      </c>
      <c r="GN19" s="86">
        <v>10.039999999999999</v>
      </c>
      <c r="GO19" s="62" t="s">
        <v>496</v>
      </c>
      <c r="GP19" s="86">
        <v>10.039999999999999</v>
      </c>
      <c r="GQ19" s="86">
        <v>2</v>
      </c>
      <c r="GR19" s="86"/>
      <c r="GS19" s="86">
        <v>6</v>
      </c>
      <c r="GT19" s="67">
        <v>20</v>
      </c>
      <c r="GU19" s="67">
        <v>11.320754716981133</v>
      </c>
      <c r="GV19" s="67">
        <v>37.735849056603776</v>
      </c>
      <c r="GW19" s="86">
        <v>33.333333333333329</v>
      </c>
      <c r="HB19" s="86">
        <v>12.04</v>
      </c>
      <c r="HC19" s="62" t="s">
        <v>496</v>
      </c>
      <c r="HD19" s="86">
        <v>12.04</v>
      </c>
      <c r="HE19" s="86">
        <v>1</v>
      </c>
      <c r="HF19" s="86"/>
      <c r="HG19" s="86">
        <v>6</v>
      </c>
      <c r="HH19" s="67">
        <v>20</v>
      </c>
      <c r="HI19" s="67">
        <v>11.320754716981133</v>
      </c>
      <c r="HJ19" s="67">
        <v>37.735849056603776</v>
      </c>
      <c r="HK19" s="86">
        <v>16.666666666666664</v>
      </c>
      <c r="HP19" s="86">
        <v>8.0399999999999991</v>
      </c>
      <c r="HQ19" s="62" t="s">
        <v>496</v>
      </c>
      <c r="HR19" s="86">
        <v>8.0399999999999991</v>
      </c>
      <c r="HS19" s="86">
        <v>2</v>
      </c>
      <c r="HT19" s="86"/>
      <c r="HU19" s="86">
        <v>6</v>
      </c>
      <c r="HV19" s="67">
        <v>20</v>
      </c>
      <c r="HW19" s="67">
        <v>11.320754716981133</v>
      </c>
      <c r="HX19" s="67">
        <v>37.735849056603776</v>
      </c>
      <c r="HY19" s="86">
        <v>33.333333333333329</v>
      </c>
      <c r="ID19" s="86">
        <v>10.039999999999999</v>
      </c>
      <c r="IE19" s="62" t="s">
        <v>496</v>
      </c>
      <c r="IF19" s="86">
        <v>10.039999999999999</v>
      </c>
      <c r="IG19" s="86">
        <v>2</v>
      </c>
      <c r="IH19" s="86"/>
      <c r="II19" s="86">
        <v>6</v>
      </c>
      <c r="IJ19" s="67">
        <v>20</v>
      </c>
      <c r="IK19" s="67">
        <v>11.320754716981133</v>
      </c>
      <c r="IL19" s="67">
        <v>37.735849056603776</v>
      </c>
      <c r="IM19" s="86">
        <v>33.333333333333329</v>
      </c>
      <c r="IR19" s="86">
        <v>11.04</v>
      </c>
      <c r="IS19" s="62" t="s">
        <v>496</v>
      </c>
      <c r="IT19" s="86">
        <v>11.04</v>
      </c>
      <c r="IU19" s="86">
        <v>1</v>
      </c>
      <c r="IV19" s="86"/>
      <c r="IW19" s="86">
        <v>6</v>
      </c>
      <c r="IX19" s="67">
        <v>20</v>
      </c>
      <c r="IY19" s="67">
        <v>11.320754716981133</v>
      </c>
      <c r="IZ19" s="67">
        <v>37.735849056603776</v>
      </c>
      <c r="JA19" s="86">
        <v>16.666666666666664</v>
      </c>
      <c r="JF19" s="86">
        <v>6.04</v>
      </c>
      <c r="JG19" s="62" t="s">
        <v>496</v>
      </c>
      <c r="JH19" s="86">
        <v>6.04</v>
      </c>
      <c r="JI19" s="86">
        <v>4</v>
      </c>
      <c r="JJ19" s="86"/>
      <c r="JK19" s="86">
        <v>6</v>
      </c>
      <c r="JL19" s="67">
        <v>20</v>
      </c>
      <c r="JM19" s="67">
        <v>11.320754716981133</v>
      </c>
      <c r="JN19" s="67">
        <v>37.735849056603776</v>
      </c>
      <c r="JO19" s="86">
        <v>66.666666666666657</v>
      </c>
      <c r="JT19" s="86">
        <v>12.04</v>
      </c>
      <c r="JU19" s="62" t="s">
        <v>496</v>
      </c>
      <c r="JV19" s="86">
        <v>12.04</v>
      </c>
      <c r="JW19" s="86">
        <v>1</v>
      </c>
      <c r="JX19" s="86"/>
      <c r="JY19" s="86">
        <v>6</v>
      </c>
      <c r="JZ19" s="67">
        <v>20</v>
      </c>
      <c r="KA19" s="67">
        <v>11.320754716981133</v>
      </c>
      <c r="KB19" s="67">
        <v>37.735849056603776</v>
      </c>
      <c r="KC19" s="86">
        <v>16.666666666666664</v>
      </c>
      <c r="KH19" s="86">
        <v>11.04</v>
      </c>
      <c r="KI19" s="62" t="s">
        <v>496</v>
      </c>
      <c r="KJ19" s="86">
        <v>11.04</v>
      </c>
      <c r="KK19" s="86">
        <v>1</v>
      </c>
      <c r="KL19" s="86"/>
      <c r="KM19" s="86">
        <v>6</v>
      </c>
      <c r="KN19" s="67">
        <v>20</v>
      </c>
      <c r="KO19" s="67">
        <v>11.320754716981133</v>
      </c>
      <c r="KP19" s="67">
        <v>37.735849056603776</v>
      </c>
      <c r="KQ19" s="86">
        <v>16.666666666666664</v>
      </c>
      <c r="KV19" s="86">
        <v>8.0399999999999991</v>
      </c>
      <c r="KW19" s="62" t="s">
        <v>496</v>
      </c>
      <c r="KX19" s="86">
        <v>8.0399999999999991</v>
      </c>
      <c r="KY19" s="86">
        <v>1</v>
      </c>
      <c r="KZ19" s="86"/>
      <c r="LA19" s="86">
        <v>6</v>
      </c>
      <c r="LB19" s="67">
        <v>20</v>
      </c>
      <c r="LC19" s="67">
        <v>11.320754716981133</v>
      </c>
      <c r="LD19" s="67">
        <v>37.735849056603776</v>
      </c>
      <c r="LE19" s="86">
        <v>16.666666666666664</v>
      </c>
      <c r="LJ19" s="86">
        <v>12.04</v>
      </c>
      <c r="LK19" s="62" t="s">
        <v>496</v>
      </c>
      <c r="LL19" s="86">
        <v>12.04</v>
      </c>
      <c r="LM19" s="86">
        <v>2</v>
      </c>
      <c r="LN19" s="86"/>
      <c r="LO19" s="86">
        <v>6</v>
      </c>
      <c r="LP19" s="67">
        <v>20</v>
      </c>
      <c r="LQ19" s="67">
        <v>11.320754716981133</v>
      </c>
      <c r="LR19" s="67">
        <v>37.735849056603776</v>
      </c>
      <c r="LS19" s="86">
        <v>33.333333333333329</v>
      </c>
      <c r="LX19" s="86">
        <v>7.04</v>
      </c>
      <c r="LY19" s="62" t="s">
        <v>496</v>
      </c>
      <c r="LZ19" s="86">
        <v>7.04</v>
      </c>
      <c r="MA19" s="86">
        <v>1</v>
      </c>
      <c r="MB19" s="86"/>
      <c r="MC19" s="86">
        <v>6</v>
      </c>
      <c r="MD19" s="67">
        <v>20</v>
      </c>
      <c r="ME19" s="67">
        <v>11.320754716981133</v>
      </c>
      <c r="MF19" s="67">
        <v>37.735849056603776</v>
      </c>
      <c r="MG19" s="86">
        <v>16.666666666666664</v>
      </c>
      <c r="ML19" s="86">
        <v>7.04</v>
      </c>
      <c r="MM19" s="62" t="s">
        <v>496</v>
      </c>
      <c r="MN19" s="86">
        <v>7.04</v>
      </c>
      <c r="MO19" s="86">
        <v>2</v>
      </c>
      <c r="MP19" s="86"/>
      <c r="MQ19" s="86">
        <v>6</v>
      </c>
      <c r="MR19" s="67">
        <v>20</v>
      </c>
      <c r="MS19" s="67">
        <v>11.320754716981133</v>
      </c>
      <c r="MT19" s="67">
        <v>37.735849056603776</v>
      </c>
      <c r="MU19" s="86">
        <v>33.333333333333329</v>
      </c>
      <c r="MZ19" s="86">
        <v>11.04</v>
      </c>
      <c r="NA19" s="62" t="s">
        <v>496</v>
      </c>
      <c r="NB19" s="86">
        <v>11.04</v>
      </c>
      <c r="NC19" s="86">
        <v>1</v>
      </c>
      <c r="ND19" s="86"/>
      <c r="NE19" s="86">
        <v>6</v>
      </c>
      <c r="NF19" s="67">
        <v>20</v>
      </c>
      <c r="NG19" s="67">
        <v>11.320754716981133</v>
      </c>
      <c r="NH19" s="67">
        <v>37.735849056603776</v>
      </c>
      <c r="NI19" s="86">
        <v>16.666666666666664</v>
      </c>
      <c r="NN19" s="86">
        <v>1.04</v>
      </c>
      <c r="NO19" s="62" t="s">
        <v>496</v>
      </c>
      <c r="NP19" s="86">
        <v>1.04</v>
      </c>
      <c r="NQ19" s="86">
        <v>5</v>
      </c>
      <c r="NR19" s="86"/>
      <c r="NS19" s="86">
        <v>5</v>
      </c>
      <c r="NT19" s="67">
        <v>22</v>
      </c>
      <c r="NU19" s="67">
        <v>9.6153846153846168</v>
      </c>
      <c r="NV19" s="67">
        <v>42.307692307692307</v>
      </c>
      <c r="NW19" s="86">
        <v>100</v>
      </c>
      <c r="OB19" s="86">
        <v>8.0399999999999991</v>
      </c>
      <c r="OC19" s="62" t="s">
        <v>496</v>
      </c>
      <c r="OD19" s="86">
        <v>8.0399999999999991</v>
      </c>
      <c r="OE19" s="86">
        <v>4</v>
      </c>
      <c r="OF19" s="86"/>
      <c r="OG19" s="86">
        <v>5</v>
      </c>
      <c r="OH19" s="67">
        <v>22</v>
      </c>
      <c r="OI19" s="67">
        <v>9.6153846153846168</v>
      </c>
      <c r="OJ19" s="67">
        <v>42.307692307692307</v>
      </c>
      <c r="OK19" s="86">
        <v>80</v>
      </c>
      <c r="OP19" s="86">
        <v>5.04</v>
      </c>
      <c r="OQ19" s="62" t="s">
        <v>496</v>
      </c>
      <c r="OR19" s="86">
        <v>5.04</v>
      </c>
      <c r="OS19" s="86">
        <v>4</v>
      </c>
      <c r="OT19" s="86"/>
      <c r="OU19" s="86">
        <v>5</v>
      </c>
      <c r="OV19" s="67">
        <v>22</v>
      </c>
      <c r="OW19" s="67">
        <v>9.6153846153846168</v>
      </c>
      <c r="OX19" s="67">
        <v>42.307692307692307</v>
      </c>
      <c r="OY19" s="86">
        <v>80</v>
      </c>
      <c r="PD19" s="86">
        <v>8.0399999999999991</v>
      </c>
      <c r="PE19" s="62" t="s">
        <v>496</v>
      </c>
      <c r="PF19" s="86">
        <v>8.0399999999999991</v>
      </c>
      <c r="PG19" s="86">
        <v>3</v>
      </c>
      <c r="PH19" s="86"/>
      <c r="PI19" s="86">
        <v>5</v>
      </c>
      <c r="PJ19" s="67">
        <v>22</v>
      </c>
      <c r="PK19" s="67">
        <v>9.6153846153846168</v>
      </c>
      <c r="PL19" s="67">
        <v>42.307692307692307</v>
      </c>
      <c r="PM19" s="86">
        <v>60</v>
      </c>
      <c r="PR19" s="86">
        <v>10.039999999999999</v>
      </c>
      <c r="PS19" s="62" t="s">
        <v>496</v>
      </c>
      <c r="PT19" s="86">
        <v>10.039999999999999</v>
      </c>
      <c r="PU19" s="86">
        <v>3</v>
      </c>
      <c r="PV19" s="86"/>
      <c r="PW19" s="86">
        <v>5</v>
      </c>
      <c r="PX19" s="67">
        <v>22</v>
      </c>
      <c r="PY19" s="67">
        <v>9.6153846153846168</v>
      </c>
      <c r="PZ19" s="67">
        <v>42.307692307692307</v>
      </c>
      <c r="QA19" s="86">
        <v>60</v>
      </c>
      <c r="QF19" s="86">
        <v>14.04</v>
      </c>
      <c r="QG19" s="62" t="s">
        <v>496</v>
      </c>
      <c r="QH19" s="86">
        <v>14.04</v>
      </c>
      <c r="QI19" s="86">
        <v>3</v>
      </c>
      <c r="QJ19" s="86"/>
      <c r="QK19" s="86">
        <v>5</v>
      </c>
      <c r="QL19" s="67">
        <v>22</v>
      </c>
      <c r="QM19" s="67">
        <v>9.6153846153846168</v>
      </c>
      <c r="QN19" s="67">
        <v>42.307692307692307</v>
      </c>
      <c r="QO19" s="86">
        <v>60</v>
      </c>
      <c r="QT19" s="86">
        <v>12.04</v>
      </c>
      <c r="QU19" s="62" t="s">
        <v>496</v>
      </c>
      <c r="QV19" s="86">
        <v>12.04</v>
      </c>
      <c r="QW19" s="86">
        <v>3</v>
      </c>
      <c r="QX19" s="86"/>
      <c r="QY19" s="86">
        <v>5</v>
      </c>
      <c r="QZ19" s="67">
        <v>22</v>
      </c>
      <c r="RA19" s="67">
        <v>9.6153846153846168</v>
      </c>
      <c r="RB19" s="67">
        <v>42.307692307692307</v>
      </c>
      <c r="RC19" s="86">
        <v>60</v>
      </c>
      <c r="RH19" s="86">
        <v>12.04</v>
      </c>
      <c r="RI19" s="62" t="s">
        <v>496</v>
      </c>
      <c r="RJ19" s="86">
        <v>12.04</v>
      </c>
      <c r="RK19" s="86">
        <v>2</v>
      </c>
      <c r="RL19" s="86"/>
      <c r="RM19" s="86">
        <v>5</v>
      </c>
      <c r="RN19" s="67">
        <v>22</v>
      </c>
      <c r="RO19" s="67">
        <v>9.6153846153846168</v>
      </c>
      <c r="RP19" s="67">
        <v>42.307692307692307</v>
      </c>
      <c r="RQ19" s="86">
        <v>40</v>
      </c>
      <c r="RV19" s="86">
        <v>7.04</v>
      </c>
      <c r="RW19" s="62" t="s">
        <v>496</v>
      </c>
      <c r="RX19" s="86">
        <v>7.04</v>
      </c>
      <c r="RY19" s="86">
        <v>3</v>
      </c>
      <c r="RZ19" s="86"/>
      <c r="SA19" s="86">
        <v>5</v>
      </c>
      <c r="SB19" s="67">
        <v>22</v>
      </c>
      <c r="SC19" s="67">
        <v>9.6153846153846168</v>
      </c>
      <c r="SD19" s="67">
        <v>42.307692307692307</v>
      </c>
      <c r="SE19" s="86">
        <v>60</v>
      </c>
      <c r="SJ19" s="86">
        <v>11.04</v>
      </c>
      <c r="SK19" s="62" t="s">
        <v>496</v>
      </c>
      <c r="SL19" s="86">
        <v>11.04</v>
      </c>
      <c r="SM19" s="86">
        <v>3</v>
      </c>
      <c r="SN19" s="86"/>
      <c r="SO19" s="86">
        <v>5</v>
      </c>
      <c r="SP19" s="67">
        <v>22</v>
      </c>
      <c r="SQ19" s="67">
        <v>9.6153846153846168</v>
      </c>
      <c r="SR19" s="67">
        <v>42.307692307692307</v>
      </c>
      <c r="SS19" s="86">
        <v>60</v>
      </c>
      <c r="SX19" s="86">
        <v>7.04</v>
      </c>
      <c r="SY19" s="62" t="s">
        <v>496</v>
      </c>
      <c r="SZ19" s="86">
        <v>7.04</v>
      </c>
      <c r="TA19" s="86">
        <v>3</v>
      </c>
      <c r="TB19" s="86"/>
      <c r="TC19" s="86">
        <v>5</v>
      </c>
      <c r="TD19" s="67">
        <v>22</v>
      </c>
      <c r="TE19" s="67">
        <v>9.6153846153846168</v>
      </c>
      <c r="TF19" s="67">
        <v>42.307692307692307</v>
      </c>
      <c r="TG19" s="86">
        <v>60</v>
      </c>
      <c r="TL19" s="86">
        <v>9.0399999999999991</v>
      </c>
      <c r="TM19" s="62" t="s">
        <v>496</v>
      </c>
      <c r="TN19" s="86">
        <v>9.0399999999999991</v>
      </c>
      <c r="TO19" s="86">
        <v>3</v>
      </c>
      <c r="TP19" s="86"/>
      <c r="TQ19" s="86">
        <v>5</v>
      </c>
      <c r="TR19" s="67">
        <v>22</v>
      </c>
      <c r="TS19" s="67">
        <v>9.6153846153846168</v>
      </c>
      <c r="TT19" s="67">
        <v>42.307692307692307</v>
      </c>
      <c r="TU19" s="86">
        <v>60</v>
      </c>
      <c r="TZ19" s="86">
        <v>7.04</v>
      </c>
      <c r="UA19" s="62" t="s">
        <v>496</v>
      </c>
      <c r="UB19" s="86">
        <v>7.04</v>
      </c>
      <c r="UC19" s="86">
        <v>4</v>
      </c>
      <c r="UD19" s="86"/>
      <c r="UE19" s="86">
        <v>5</v>
      </c>
      <c r="UF19" s="67">
        <v>22</v>
      </c>
      <c r="UG19" s="67">
        <v>9.6153846153846168</v>
      </c>
      <c r="UH19" s="67">
        <v>42.307692307692307</v>
      </c>
      <c r="UI19" s="86">
        <v>80</v>
      </c>
      <c r="UN19" s="86">
        <v>7.04</v>
      </c>
      <c r="UO19" s="62" t="s">
        <v>496</v>
      </c>
      <c r="UP19" s="86">
        <v>7.04</v>
      </c>
      <c r="UQ19" s="86">
        <v>3</v>
      </c>
      <c r="UR19" s="86"/>
      <c r="US19" s="86">
        <v>5</v>
      </c>
      <c r="UT19" s="67">
        <v>22</v>
      </c>
      <c r="UU19" s="67">
        <v>9.6153846153846168</v>
      </c>
      <c r="UV19" s="67">
        <v>42.307692307692307</v>
      </c>
      <c r="UW19" s="86">
        <v>60</v>
      </c>
      <c r="VB19" s="86">
        <v>8.0399999999999991</v>
      </c>
      <c r="VC19" s="62" t="s">
        <v>496</v>
      </c>
      <c r="VD19" s="86">
        <v>8.0399999999999991</v>
      </c>
      <c r="VE19" s="86">
        <v>4</v>
      </c>
      <c r="VF19" s="86"/>
      <c r="VG19" s="86">
        <v>5</v>
      </c>
      <c r="VH19" s="67">
        <v>22</v>
      </c>
      <c r="VI19" s="67">
        <v>9.6153846153846168</v>
      </c>
      <c r="VJ19" s="67">
        <v>42.307692307692307</v>
      </c>
      <c r="VK19" s="86">
        <v>80</v>
      </c>
      <c r="VP19" s="86">
        <v>9.0399999999999991</v>
      </c>
      <c r="VQ19" s="62" t="s">
        <v>496</v>
      </c>
      <c r="VR19" s="86">
        <v>9.0399999999999991</v>
      </c>
      <c r="VS19" s="86">
        <v>2</v>
      </c>
      <c r="VT19" s="86"/>
      <c r="VU19" s="86">
        <v>5</v>
      </c>
      <c r="VV19" s="67">
        <v>22</v>
      </c>
      <c r="VW19" s="67">
        <v>9.6153846153846168</v>
      </c>
      <c r="VX19" s="67">
        <v>42.307692307692307</v>
      </c>
      <c r="VY19" s="86">
        <v>40</v>
      </c>
      <c r="WD19" s="86">
        <v>5.04</v>
      </c>
      <c r="WE19" s="62" t="s">
        <v>496</v>
      </c>
      <c r="WF19" s="86">
        <v>5.04</v>
      </c>
      <c r="WG19" s="86">
        <v>4</v>
      </c>
      <c r="WH19" s="86"/>
      <c r="WI19" s="86">
        <v>5</v>
      </c>
      <c r="WJ19" s="67">
        <v>22</v>
      </c>
      <c r="WK19" s="67">
        <v>9.6153846153846168</v>
      </c>
      <c r="WL19" s="67">
        <v>42.307692307692307</v>
      </c>
      <c r="WM19" s="86">
        <v>80</v>
      </c>
      <c r="WR19" s="86">
        <v>8.0399999999999991</v>
      </c>
      <c r="WS19" s="62" t="s">
        <v>496</v>
      </c>
      <c r="WT19" s="86">
        <v>8.0399999999999991</v>
      </c>
      <c r="WU19" s="86">
        <v>3</v>
      </c>
      <c r="WV19" s="86"/>
      <c r="WW19" s="86">
        <v>5</v>
      </c>
      <c r="WX19" s="67">
        <v>22</v>
      </c>
      <c r="WY19" s="67">
        <v>9.6153846153846168</v>
      </c>
      <c r="WZ19" s="67">
        <v>42.307692307692307</v>
      </c>
      <c r="XA19" s="86">
        <v>60</v>
      </c>
      <c r="XF19" s="86">
        <v>8.0399999999999991</v>
      </c>
      <c r="XG19" s="62" t="s">
        <v>496</v>
      </c>
      <c r="XH19" s="86">
        <v>8.0399999999999991</v>
      </c>
      <c r="XI19" s="86">
        <v>2</v>
      </c>
      <c r="XJ19" s="86"/>
      <c r="XK19" s="86">
        <v>5</v>
      </c>
      <c r="XL19" s="67">
        <v>22</v>
      </c>
      <c r="XM19" s="67">
        <v>9.6153846153846168</v>
      </c>
      <c r="XN19" s="67">
        <v>42.307692307692307</v>
      </c>
      <c r="XO19" s="86">
        <v>40</v>
      </c>
      <c r="XT19" s="86">
        <v>5.04</v>
      </c>
      <c r="XU19" s="62" t="s">
        <v>496</v>
      </c>
      <c r="XV19" s="86">
        <v>5.04</v>
      </c>
      <c r="XW19" s="86">
        <v>4</v>
      </c>
      <c r="XX19" s="86"/>
      <c r="XY19" s="86">
        <v>5</v>
      </c>
      <c r="XZ19" s="67">
        <v>22</v>
      </c>
      <c r="YA19" s="67">
        <v>9.6153846153846168</v>
      </c>
      <c r="YB19" s="67">
        <v>42.307692307692307</v>
      </c>
      <c r="YC19" s="86">
        <v>80</v>
      </c>
      <c r="YH19" s="86">
        <v>10.039999999999999</v>
      </c>
      <c r="YI19" s="62" t="s">
        <v>496</v>
      </c>
      <c r="YJ19" s="86">
        <v>10.039999999999999</v>
      </c>
      <c r="YK19" s="86">
        <v>3</v>
      </c>
      <c r="YL19" s="86"/>
      <c r="YM19" s="86">
        <v>5</v>
      </c>
      <c r="YN19" s="67">
        <v>22</v>
      </c>
      <c r="YO19" s="67">
        <v>9.6153846153846168</v>
      </c>
      <c r="YP19" s="67">
        <v>42.307692307692307</v>
      </c>
      <c r="YQ19" s="86">
        <v>60</v>
      </c>
      <c r="YV19" s="86">
        <v>7.04</v>
      </c>
      <c r="YW19" s="62" t="s">
        <v>496</v>
      </c>
      <c r="YX19" s="86">
        <v>7.04</v>
      </c>
      <c r="YY19" s="86">
        <v>2</v>
      </c>
      <c r="YZ19" s="86"/>
      <c r="ZA19" s="86">
        <v>5</v>
      </c>
      <c r="ZB19" s="67">
        <v>22</v>
      </c>
      <c r="ZC19" s="67">
        <v>9.6153846153846168</v>
      </c>
      <c r="ZD19" s="67">
        <v>42.307692307692307</v>
      </c>
      <c r="ZE19" s="86">
        <v>40</v>
      </c>
      <c r="ZJ19" s="86">
        <v>1.04</v>
      </c>
      <c r="ZK19" s="62" t="s">
        <v>496</v>
      </c>
      <c r="ZL19" s="86">
        <v>1.04</v>
      </c>
      <c r="ZM19" s="86">
        <v>5</v>
      </c>
      <c r="ZN19" s="86"/>
      <c r="ZO19" s="86">
        <v>5</v>
      </c>
      <c r="ZP19" s="67">
        <v>22</v>
      </c>
      <c r="ZQ19" s="67">
        <v>9.6153846153846168</v>
      </c>
      <c r="ZR19" s="67">
        <v>42.307692307692307</v>
      </c>
      <c r="ZS19" s="86">
        <v>100</v>
      </c>
      <c r="ZX19" s="86">
        <v>10.039999999999999</v>
      </c>
      <c r="ZY19" s="62" t="s">
        <v>496</v>
      </c>
      <c r="ZZ19" s="86">
        <v>10.039999999999999</v>
      </c>
      <c r="AAA19" s="86">
        <v>1</v>
      </c>
      <c r="AAB19" s="86"/>
      <c r="AAC19" s="86">
        <v>5</v>
      </c>
      <c r="AAD19" s="67">
        <v>22</v>
      </c>
      <c r="AAE19" s="67">
        <v>9.6153846153846168</v>
      </c>
      <c r="AAF19" s="67">
        <v>42.307692307692307</v>
      </c>
      <c r="AAG19" s="86">
        <v>20</v>
      </c>
      <c r="AAL19" s="86">
        <v>14.04</v>
      </c>
      <c r="AAM19" s="62" t="s">
        <v>496</v>
      </c>
      <c r="AAN19" s="86">
        <v>14.04</v>
      </c>
      <c r="AAO19" s="86">
        <v>2</v>
      </c>
      <c r="AAP19" s="86"/>
      <c r="AAQ19" s="86">
        <v>5</v>
      </c>
      <c r="AAR19" s="67">
        <v>22</v>
      </c>
      <c r="AAS19" s="67">
        <v>9.6153846153846168</v>
      </c>
      <c r="AAT19" s="67">
        <v>42.307692307692307</v>
      </c>
      <c r="AAU19" s="86">
        <v>40</v>
      </c>
      <c r="AAZ19" s="86">
        <v>10.039999999999999</v>
      </c>
      <c r="ABA19" s="62" t="s">
        <v>496</v>
      </c>
      <c r="ABB19" s="86">
        <v>10.039999999999999</v>
      </c>
      <c r="ABC19" s="86">
        <v>2</v>
      </c>
      <c r="ABD19" s="86"/>
      <c r="ABE19" s="86">
        <v>5</v>
      </c>
      <c r="ABF19" s="67">
        <v>22</v>
      </c>
      <c r="ABG19" s="67">
        <v>9.6153846153846168</v>
      </c>
      <c r="ABH19" s="67">
        <v>42.307692307692307</v>
      </c>
      <c r="ABI19" s="86">
        <v>40</v>
      </c>
      <c r="ABN19" s="86">
        <v>10.039999999999999</v>
      </c>
      <c r="ABO19" s="62" t="s">
        <v>496</v>
      </c>
      <c r="ABP19" s="86">
        <v>10.039999999999999</v>
      </c>
      <c r="ABQ19" s="86">
        <v>1</v>
      </c>
      <c r="ABR19" s="86"/>
      <c r="ABS19" s="86">
        <v>5</v>
      </c>
      <c r="ABT19" s="67">
        <v>22</v>
      </c>
      <c r="ABU19" s="67">
        <v>9.6153846153846168</v>
      </c>
      <c r="ABV19" s="67">
        <v>42.307692307692307</v>
      </c>
      <c r="ABW19" s="86">
        <v>20</v>
      </c>
      <c r="ACB19" s="86">
        <v>5.04</v>
      </c>
      <c r="ACC19" s="62" t="s">
        <v>496</v>
      </c>
      <c r="ACD19" s="86">
        <v>5.04</v>
      </c>
      <c r="ACE19" s="86">
        <v>3</v>
      </c>
      <c r="ACF19" s="86"/>
      <c r="ACG19" s="86">
        <v>4</v>
      </c>
      <c r="ACH19" s="67">
        <v>20</v>
      </c>
      <c r="ACI19" s="67">
        <v>7.4074074074074066</v>
      </c>
      <c r="ACJ19" s="67">
        <v>37.037037037037031</v>
      </c>
      <c r="ACK19" s="86">
        <v>75</v>
      </c>
      <c r="ACP19" s="86">
        <v>9.0399999999999991</v>
      </c>
      <c r="ACQ19" s="62" t="s">
        <v>496</v>
      </c>
      <c r="ACR19" s="86">
        <v>9.0399999999999991</v>
      </c>
      <c r="ACS19" s="86">
        <v>2</v>
      </c>
      <c r="ACT19" s="86"/>
      <c r="ACU19" s="86">
        <v>4</v>
      </c>
      <c r="ACV19" s="67">
        <v>20</v>
      </c>
      <c r="ACW19" s="67">
        <v>7.4074074074074066</v>
      </c>
      <c r="ACX19" s="67">
        <v>37.037037037037031</v>
      </c>
      <c r="ACY19" s="86">
        <v>50</v>
      </c>
      <c r="ADD19" s="86">
        <v>1.04</v>
      </c>
      <c r="ADE19" s="62" t="s">
        <v>496</v>
      </c>
      <c r="ADF19" s="86">
        <v>1.04</v>
      </c>
      <c r="ADG19" s="86">
        <v>4</v>
      </c>
      <c r="ADH19" s="86"/>
      <c r="ADI19" s="86">
        <v>4</v>
      </c>
      <c r="ADJ19" s="67">
        <v>20</v>
      </c>
      <c r="ADK19" s="67">
        <v>7.4074074074074066</v>
      </c>
      <c r="ADL19" s="67">
        <v>37.037037037037031</v>
      </c>
      <c r="ADM19" s="86">
        <v>100</v>
      </c>
      <c r="ADR19" s="86">
        <v>7.04</v>
      </c>
      <c r="ADS19" s="62" t="s">
        <v>496</v>
      </c>
      <c r="ADT19" s="86">
        <v>7.04</v>
      </c>
      <c r="ADU19" s="86">
        <v>3</v>
      </c>
      <c r="ADV19" s="86"/>
      <c r="ADW19" s="86">
        <v>4</v>
      </c>
      <c r="ADX19" s="67">
        <v>20</v>
      </c>
      <c r="ADY19" s="67">
        <v>7.4074074074074066</v>
      </c>
      <c r="ADZ19" s="67">
        <v>37.037037037037031</v>
      </c>
      <c r="AEA19" s="86">
        <v>75</v>
      </c>
      <c r="AEF19" s="86">
        <v>5.04</v>
      </c>
      <c r="AEG19" s="62" t="s">
        <v>496</v>
      </c>
      <c r="AEH19" s="86">
        <v>5.04</v>
      </c>
      <c r="AEI19" s="86">
        <v>2</v>
      </c>
      <c r="AEJ19" s="86"/>
      <c r="AEK19" s="86">
        <v>4</v>
      </c>
      <c r="AEL19" s="67">
        <v>20</v>
      </c>
      <c r="AEM19" s="67">
        <v>7.4074074074074066</v>
      </c>
      <c r="AEN19" s="67">
        <v>37.037037037037031</v>
      </c>
      <c r="AEO19" s="86">
        <v>50</v>
      </c>
      <c r="AET19" s="86">
        <v>1.04</v>
      </c>
      <c r="AEU19" s="62" t="s">
        <v>496</v>
      </c>
      <c r="AEV19" s="86">
        <v>1.04</v>
      </c>
      <c r="AEW19" s="86">
        <v>4</v>
      </c>
      <c r="AEX19" s="86"/>
      <c r="AEY19" s="86">
        <v>4</v>
      </c>
      <c r="AEZ19" s="67">
        <v>20</v>
      </c>
      <c r="AFA19" s="67">
        <v>7.4074074074074066</v>
      </c>
      <c r="AFB19" s="67">
        <v>37.037037037037031</v>
      </c>
      <c r="AFC19" s="86">
        <v>100</v>
      </c>
      <c r="AFH19" s="86">
        <v>8.0399999999999991</v>
      </c>
      <c r="AFI19" s="62" t="s">
        <v>496</v>
      </c>
      <c r="AFJ19" s="86">
        <v>8.0399999999999991</v>
      </c>
      <c r="AFK19" s="86">
        <v>1</v>
      </c>
      <c r="AFL19" s="86"/>
      <c r="AFM19" s="86">
        <v>4</v>
      </c>
      <c r="AFN19" s="67">
        <v>20</v>
      </c>
      <c r="AFO19" s="67">
        <v>7.4074074074074066</v>
      </c>
      <c r="AFP19" s="67">
        <v>37.037037037037031</v>
      </c>
      <c r="AFQ19" s="86">
        <v>25</v>
      </c>
      <c r="AFV19" s="86">
        <v>5.04</v>
      </c>
      <c r="AFW19" s="62" t="s">
        <v>496</v>
      </c>
      <c r="AFX19" s="86">
        <v>5.04</v>
      </c>
      <c r="AFY19" s="86">
        <v>3</v>
      </c>
      <c r="AFZ19" s="86"/>
      <c r="AGA19" s="86">
        <v>4</v>
      </c>
      <c r="AGB19" s="67">
        <v>20</v>
      </c>
      <c r="AGC19" s="67">
        <v>7.4074074074074066</v>
      </c>
      <c r="AGD19" s="67">
        <v>37.037037037037031</v>
      </c>
      <c r="AGE19" s="86">
        <v>75</v>
      </c>
      <c r="AGJ19" s="86">
        <v>1.04</v>
      </c>
      <c r="AGK19" s="62" t="s">
        <v>496</v>
      </c>
      <c r="AGL19" s="86">
        <v>1.04</v>
      </c>
      <c r="AGM19" s="86">
        <v>4</v>
      </c>
      <c r="AGN19" s="86"/>
      <c r="AGO19" s="86">
        <v>4</v>
      </c>
      <c r="AGP19" s="67">
        <v>20</v>
      </c>
      <c r="AGQ19" s="67">
        <v>7.4074074074074066</v>
      </c>
      <c r="AGR19" s="67">
        <v>37.037037037037031</v>
      </c>
      <c r="AGS19" s="86">
        <v>100</v>
      </c>
      <c r="AGX19" s="86">
        <v>10.039999999999999</v>
      </c>
      <c r="AGY19" s="62" t="s">
        <v>496</v>
      </c>
      <c r="AGZ19" s="86">
        <v>10.039999999999999</v>
      </c>
      <c r="AHA19" s="86">
        <v>1</v>
      </c>
      <c r="AHB19" s="86"/>
      <c r="AHC19" s="86">
        <v>4</v>
      </c>
      <c r="AHD19" s="67">
        <v>20</v>
      </c>
      <c r="AHE19" s="67">
        <v>7.4074074074074066</v>
      </c>
      <c r="AHF19" s="67">
        <v>37.037037037037031</v>
      </c>
      <c r="AHG19" s="86">
        <v>25</v>
      </c>
      <c r="AHL19" s="86">
        <v>10.039999999999999</v>
      </c>
      <c r="AHM19" s="62" t="s">
        <v>496</v>
      </c>
      <c r="AHN19" s="86">
        <v>10.039999999999999</v>
      </c>
      <c r="AHO19" s="86">
        <v>1</v>
      </c>
      <c r="AHP19" s="86"/>
      <c r="AHQ19" s="86">
        <v>4</v>
      </c>
      <c r="AHR19" s="67">
        <v>20</v>
      </c>
      <c r="AHS19" s="67">
        <v>7.4074074074074066</v>
      </c>
      <c r="AHT19" s="67">
        <v>37.037037037037031</v>
      </c>
      <c r="AHU19" s="86">
        <v>25</v>
      </c>
      <c r="AHZ19" s="86">
        <v>5.04</v>
      </c>
      <c r="AIA19" s="62" t="s">
        <v>496</v>
      </c>
      <c r="AIB19" s="86">
        <v>5.04</v>
      </c>
      <c r="AIC19" s="86">
        <v>2</v>
      </c>
      <c r="AID19" s="86"/>
      <c r="AIE19" s="86">
        <v>4</v>
      </c>
      <c r="AIF19" s="67">
        <v>20</v>
      </c>
      <c r="AIG19" s="67">
        <v>7.4074074074074066</v>
      </c>
      <c r="AIH19" s="67">
        <v>37.037037037037031</v>
      </c>
      <c r="AII19" s="86">
        <v>50</v>
      </c>
      <c r="AIN19" s="86">
        <v>1.04</v>
      </c>
      <c r="AIO19" s="62" t="s">
        <v>496</v>
      </c>
      <c r="AIP19" s="86">
        <v>1.04</v>
      </c>
      <c r="AIQ19" s="86">
        <v>4</v>
      </c>
      <c r="AIR19" s="86"/>
      <c r="AIS19" s="86">
        <v>4</v>
      </c>
      <c r="AIT19" s="67">
        <v>20</v>
      </c>
      <c r="AIU19" s="67">
        <v>7.4074074074074066</v>
      </c>
      <c r="AIV19" s="67">
        <v>37.037037037037031</v>
      </c>
      <c r="AIW19" s="86">
        <v>100</v>
      </c>
      <c r="AJB19" s="86">
        <v>8.0399999999999991</v>
      </c>
      <c r="AJC19" s="62" t="s">
        <v>496</v>
      </c>
      <c r="AJD19" s="86">
        <v>8.0399999999999991</v>
      </c>
      <c r="AJE19" s="86">
        <v>1</v>
      </c>
      <c r="AJF19" s="86"/>
      <c r="AJG19" s="86">
        <v>4</v>
      </c>
      <c r="AJH19" s="67">
        <v>20</v>
      </c>
      <c r="AJI19" s="67">
        <v>7.4074074074074066</v>
      </c>
      <c r="AJJ19" s="67">
        <v>37.037037037037031</v>
      </c>
      <c r="AJK19" s="86">
        <v>25</v>
      </c>
      <c r="AJP19" s="86">
        <v>12.04</v>
      </c>
      <c r="AJQ19" s="62" t="s">
        <v>496</v>
      </c>
      <c r="AJR19" s="86">
        <v>12.04</v>
      </c>
      <c r="AJS19" s="86">
        <v>1</v>
      </c>
      <c r="AJT19" s="86"/>
      <c r="AJU19" s="86">
        <v>4</v>
      </c>
      <c r="AJV19" s="67">
        <v>20</v>
      </c>
      <c r="AJW19" s="67">
        <v>7.4074074074074066</v>
      </c>
      <c r="AJX19" s="67">
        <v>37.037037037037031</v>
      </c>
      <c r="AJY19" s="86">
        <v>25</v>
      </c>
      <c r="AKD19" s="86">
        <v>8.0399999999999991</v>
      </c>
      <c r="AKE19" s="62" t="s">
        <v>496</v>
      </c>
      <c r="AKF19" s="86">
        <v>8.0399999999999991</v>
      </c>
      <c r="AKG19" s="86">
        <v>1</v>
      </c>
      <c r="AKH19" s="86"/>
      <c r="AKI19" s="86">
        <v>4</v>
      </c>
      <c r="AKJ19" s="67">
        <v>20</v>
      </c>
      <c r="AKK19" s="67">
        <v>7.4074074074074066</v>
      </c>
      <c r="AKL19" s="67">
        <v>37.037037037037031</v>
      </c>
      <c r="AKM19" s="86">
        <v>25</v>
      </c>
      <c r="AKR19" s="86">
        <v>1.04</v>
      </c>
      <c r="AKS19" s="62" t="s">
        <v>496</v>
      </c>
      <c r="AKT19" s="86">
        <v>1.04</v>
      </c>
      <c r="AKU19" s="86">
        <v>4</v>
      </c>
      <c r="AKV19" s="86"/>
      <c r="AKW19" s="86">
        <v>4</v>
      </c>
      <c r="AKX19" s="67">
        <v>20</v>
      </c>
      <c r="AKY19" s="67">
        <v>7.4074074074074066</v>
      </c>
      <c r="AKZ19" s="67">
        <v>37.037037037037031</v>
      </c>
      <c r="ALA19" s="86">
        <v>100</v>
      </c>
      <c r="ALF19" s="86">
        <v>8.0399999999999991</v>
      </c>
      <c r="ALG19" s="62" t="s">
        <v>496</v>
      </c>
      <c r="ALH19" s="86">
        <v>8.0399999999999991</v>
      </c>
      <c r="ALI19" s="86">
        <v>3</v>
      </c>
      <c r="ALJ19" s="86"/>
      <c r="ALK19" s="86">
        <v>4</v>
      </c>
      <c r="ALL19" s="67">
        <v>20</v>
      </c>
      <c r="ALM19" s="67">
        <v>7.4074074074074066</v>
      </c>
      <c r="ALN19" s="67">
        <v>37.037037037037031</v>
      </c>
      <c r="ALO19" s="86">
        <v>75</v>
      </c>
      <c r="ALT19" s="86">
        <v>8.0399999999999991</v>
      </c>
      <c r="ALU19" s="62" t="s">
        <v>496</v>
      </c>
      <c r="ALV19" s="86">
        <v>8.0399999999999991</v>
      </c>
      <c r="ALW19" s="86">
        <v>2</v>
      </c>
      <c r="ALX19" s="86"/>
      <c r="ALY19" s="86">
        <v>4</v>
      </c>
      <c r="ALZ19" s="67">
        <v>20</v>
      </c>
      <c r="AMA19" s="67">
        <v>7.4074074074074066</v>
      </c>
      <c r="AMB19" s="67">
        <v>37.037037037037031</v>
      </c>
      <c r="AMC19" s="86">
        <v>50</v>
      </c>
      <c r="AMH19" s="86">
        <v>6.04</v>
      </c>
      <c r="AMI19" s="62" t="s">
        <v>496</v>
      </c>
      <c r="AMJ19" s="86">
        <v>6.04</v>
      </c>
      <c r="AMK19" s="86">
        <v>3</v>
      </c>
      <c r="AML19" s="86"/>
      <c r="AMM19" s="86">
        <v>4</v>
      </c>
      <c r="AMN19" s="67">
        <v>20</v>
      </c>
      <c r="AMO19" s="67">
        <v>7.4074074074074066</v>
      </c>
      <c r="AMP19" s="67">
        <v>37.037037037037031</v>
      </c>
      <c r="AMQ19" s="86">
        <v>75</v>
      </c>
      <c r="AMV19" s="86">
        <v>10.039999999999999</v>
      </c>
      <c r="AMW19" s="62" t="s">
        <v>496</v>
      </c>
      <c r="AMX19" s="86">
        <v>10.039999999999999</v>
      </c>
      <c r="AMY19" s="86">
        <v>1</v>
      </c>
      <c r="AMZ19" s="86"/>
      <c r="ANA19" s="86">
        <v>4</v>
      </c>
      <c r="ANB19" s="67">
        <v>20</v>
      </c>
      <c r="ANC19" s="67">
        <v>7.4074074074074066</v>
      </c>
      <c r="AND19" s="67">
        <v>37.037037037037031</v>
      </c>
      <c r="ANE19" s="86">
        <v>25</v>
      </c>
      <c r="ANJ19" s="86">
        <v>7.04</v>
      </c>
      <c r="ANK19" s="62" t="s">
        <v>496</v>
      </c>
      <c r="ANL19" s="86">
        <v>7.04</v>
      </c>
      <c r="ANM19" s="86">
        <v>3</v>
      </c>
      <c r="ANN19" s="86"/>
      <c r="ANO19" s="86">
        <v>4</v>
      </c>
      <c r="ANP19" s="67">
        <v>20</v>
      </c>
      <c r="ANQ19" s="67">
        <v>7.4074074074074066</v>
      </c>
      <c r="ANR19" s="67">
        <v>37.037037037037031</v>
      </c>
      <c r="ANS19" s="86">
        <v>75</v>
      </c>
      <c r="ANX19" s="86">
        <v>7.04</v>
      </c>
      <c r="ANY19" s="62" t="s">
        <v>496</v>
      </c>
      <c r="ANZ19" s="86">
        <v>7.04</v>
      </c>
      <c r="AOA19" s="86">
        <v>3</v>
      </c>
      <c r="AOB19" s="86"/>
      <c r="AOC19" s="86">
        <v>4</v>
      </c>
      <c r="AOD19" s="67">
        <v>20</v>
      </c>
      <c r="AOE19" s="67">
        <v>7.4074074074074066</v>
      </c>
      <c r="AOF19" s="67">
        <v>37.037037037037031</v>
      </c>
      <c r="AOG19" s="86">
        <v>75</v>
      </c>
      <c r="AOL19" s="86">
        <v>5.04</v>
      </c>
      <c r="AOM19" s="62" t="s">
        <v>496</v>
      </c>
      <c r="AON19" s="86">
        <v>5.04</v>
      </c>
      <c r="AOO19" s="86">
        <v>3</v>
      </c>
      <c r="AOP19" s="86"/>
      <c r="AOQ19" s="86">
        <v>4</v>
      </c>
      <c r="AOR19" s="67">
        <v>20</v>
      </c>
      <c r="AOS19" s="67">
        <v>7.4074074074074066</v>
      </c>
      <c r="AOT19" s="67">
        <v>37.037037037037031</v>
      </c>
      <c r="AOU19" s="86">
        <v>75</v>
      </c>
      <c r="AOZ19" s="86">
        <v>9.0399999999999991</v>
      </c>
      <c r="APA19" s="62" t="s">
        <v>496</v>
      </c>
      <c r="APB19" s="86">
        <v>9.0399999999999991</v>
      </c>
      <c r="APC19" s="86">
        <v>2</v>
      </c>
      <c r="APD19" s="86"/>
      <c r="APE19" s="86">
        <v>4</v>
      </c>
      <c r="APF19" s="67">
        <v>20</v>
      </c>
      <c r="APG19" s="67">
        <v>7.4074074074074066</v>
      </c>
      <c r="APH19" s="67">
        <v>37.037037037037031</v>
      </c>
      <c r="API19" s="86">
        <v>50</v>
      </c>
      <c r="APN19" s="86">
        <v>8.0399999999999991</v>
      </c>
      <c r="APO19" s="62" t="s">
        <v>496</v>
      </c>
      <c r="APP19" s="86">
        <v>8.0399999999999991</v>
      </c>
      <c r="APQ19" s="86">
        <v>3</v>
      </c>
      <c r="APR19" s="86"/>
      <c r="APS19" s="86">
        <v>4</v>
      </c>
      <c r="APT19" s="67">
        <v>20</v>
      </c>
      <c r="APU19" s="67">
        <v>7.4074074074074066</v>
      </c>
      <c r="APV19" s="67">
        <v>37.037037037037031</v>
      </c>
      <c r="APW19" s="86">
        <v>75</v>
      </c>
      <c r="AQB19" s="86">
        <v>9.0399999999999991</v>
      </c>
      <c r="AQC19" s="62" t="s">
        <v>496</v>
      </c>
      <c r="AQD19" s="86">
        <v>9.0399999999999991</v>
      </c>
      <c r="AQE19" s="86">
        <v>2</v>
      </c>
      <c r="AQF19" s="86"/>
      <c r="AQG19" s="86">
        <v>4</v>
      </c>
      <c r="AQH19" s="67">
        <v>20</v>
      </c>
      <c r="AQI19" s="67">
        <v>7.4074074074074066</v>
      </c>
      <c r="AQJ19" s="67">
        <v>37.037037037037031</v>
      </c>
      <c r="AQK19" s="86">
        <v>50</v>
      </c>
      <c r="AQP19" s="86">
        <v>9.0399999999999991</v>
      </c>
      <c r="AQQ19" s="62" t="s">
        <v>496</v>
      </c>
      <c r="AQR19" s="86">
        <v>9.0399999999999991</v>
      </c>
      <c r="AQS19" s="86">
        <v>2</v>
      </c>
      <c r="AQT19" s="86"/>
      <c r="AQU19" s="86">
        <v>6</v>
      </c>
      <c r="AQV19" s="67">
        <v>21</v>
      </c>
      <c r="AQW19" s="67">
        <v>13.333333333333334</v>
      </c>
      <c r="AQX19" s="67">
        <v>46.666666666666664</v>
      </c>
      <c r="AQY19" s="86">
        <v>33.333333333333329</v>
      </c>
      <c r="ARD19" s="86">
        <v>7.04</v>
      </c>
      <c r="ARE19" s="62" t="s">
        <v>496</v>
      </c>
      <c r="ARF19" s="86">
        <v>7.04</v>
      </c>
      <c r="ARG19" s="86">
        <v>3</v>
      </c>
      <c r="ARH19" s="86"/>
      <c r="ARI19" s="86">
        <v>6</v>
      </c>
      <c r="ARJ19" s="67">
        <v>21</v>
      </c>
      <c r="ARK19" s="67">
        <v>13.333333333333334</v>
      </c>
      <c r="ARL19" s="67">
        <v>46.666666666666664</v>
      </c>
      <c r="ARM19" s="86">
        <v>50</v>
      </c>
      <c r="ARR19" s="86">
        <v>8.0399999999999991</v>
      </c>
      <c r="ARS19" s="62" t="s">
        <v>496</v>
      </c>
      <c r="ART19" s="86">
        <v>8.0399999999999991</v>
      </c>
      <c r="ARU19" s="86">
        <v>3</v>
      </c>
      <c r="ARV19" s="86"/>
      <c r="ARW19" s="86">
        <v>6</v>
      </c>
      <c r="ARX19" s="67">
        <v>21</v>
      </c>
      <c r="ARY19" s="67">
        <v>13.333333333333334</v>
      </c>
      <c r="ARZ19" s="67">
        <v>46.666666666666664</v>
      </c>
      <c r="ASA19" s="86">
        <v>50</v>
      </c>
      <c r="ASF19" s="86">
        <v>11.04</v>
      </c>
      <c r="ASG19" s="62" t="s">
        <v>496</v>
      </c>
      <c r="ASH19" s="86">
        <v>11.04</v>
      </c>
      <c r="ASI19" s="86">
        <v>2</v>
      </c>
      <c r="ASJ19" s="86"/>
      <c r="ASK19" s="86">
        <v>6</v>
      </c>
      <c r="ASL19" s="67">
        <v>21</v>
      </c>
      <c r="ASM19" s="67">
        <v>13.333333333333334</v>
      </c>
      <c r="ASN19" s="67">
        <v>46.666666666666664</v>
      </c>
      <c r="ASO19" s="86">
        <v>33.333333333333329</v>
      </c>
      <c r="AST19" s="86">
        <v>7.04</v>
      </c>
      <c r="ASU19" s="62" t="s">
        <v>496</v>
      </c>
      <c r="ASV19" s="86">
        <v>7.04</v>
      </c>
      <c r="ASW19" s="86">
        <v>3</v>
      </c>
      <c r="ASX19" s="86"/>
      <c r="ASY19" s="86">
        <v>6</v>
      </c>
      <c r="ASZ19" s="67">
        <v>21</v>
      </c>
      <c r="ATA19" s="67">
        <v>13.333333333333334</v>
      </c>
      <c r="ATB19" s="67">
        <v>46.666666666666664</v>
      </c>
      <c r="ATC19" s="86">
        <v>50</v>
      </c>
      <c r="ATH19" s="86">
        <v>11.04</v>
      </c>
      <c r="ATI19" s="62" t="s">
        <v>496</v>
      </c>
      <c r="ATJ19" s="86">
        <v>11.04</v>
      </c>
      <c r="ATK19" s="86">
        <v>2</v>
      </c>
      <c r="ATL19" s="86"/>
      <c r="ATM19" s="86">
        <v>6</v>
      </c>
      <c r="ATN19" s="67">
        <v>21</v>
      </c>
      <c r="ATO19" s="67">
        <v>13.333333333333334</v>
      </c>
      <c r="ATP19" s="67">
        <v>46.666666666666664</v>
      </c>
      <c r="ATQ19" s="86">
        <v>33.333333333333329</v>
      </c>
      <c r="ATV19" s="86">
        <v>10.039999999999999</v>
      </c>
      <c r="ATW19" s="62" t="s">
        <v>496</v>
      </c>
      <c r="ATX19" s="86">
        <v>10.039999999999999</v>
      </c>
      <c r="ATY19" s="86">
        <v>2</v>
      </c>
      <c r="ATZ19" s="86"/>
      <c r="AUA19" s="86">
        <v>6</v>
      </c>
      <c r="AUB19" s="67">
        <v>21</v>
      </c>
      <c r="AUC19" s="67">
        <v>13.333333333333334</v>
      </c>
      <c r="AUD19" s="67">
        <v>46.666666666666664</v>
      </c>
      <c r="AUE19" s="86">
        <v>33.333333333333329</v>
      </c>
      <c r="AUJ19" s="86">
        <v>8.0399999999999991</v>
      </c>
      <c r="AUK19" s="62" t="s">
        <v>496</v>
      </c>
      <c r="AUL19" s="86">
        <v>8.0399999999999991</v>
      </c>
      <c r="AUM19" s="86">
        <v>1</v>
      </c>
      <c r="AUN19" s="86"/>
      <c r="AUO19" s="86">
        <v>6</v>
      </c>
      <c r="AUP19" s="67">
        <v>21</v>
      </c>
      <c r="AUQ19" s="67">
        <v>13.333333333333334</v>
      </c>
      <c r="AUR19" s="67">
        <v>46.666666666666664</v>
      </c>
      <c r="AUS19" s="86">
        <v>16.666666666666664</v>
      </c>
      <c r="AUX19" s="86">
        <v>13.04</v>
      </c>
      <c r="AUY19" s="62" t="s">
        <v>496</v>
      </c>
      <c r="AUZ19" s="86">
        <v>13.04</v>
      </c>
      <c r="AVA19" s="86">
        <v>1</v>
      </c>
      <c r="AVB19" s="86"/>
      <c r="AVC19" s="86">
        <v>6</v>
      </c>
      <c r="AVD19" s="67">
        <v>21</v>
      </c>
      <c r="AVE19" s="67">
        <v>13.333333333333334</v>
      </c>
      <c r="AVF19" s="67">
        <v>46.666666666666664</v>
      </c>
      <c r="AVG19" s="86">
        <v>16.666666666666664</v>
      </c>
      <c r="AVL19" s="86">
        <v>9.0399999999999991</v>
      </c>
      <c r="AVM19" s="62" t="s">
        <v>496</v>
      </c>
      <c r="AVN19" s="86">
        <v>9.0399999999999991</v>
      </c>
      <c r="AVO19" s="86">
        <v>1</v>
      </c>
      <c r="AVP19" s="86"/>
      <c r="AVQ19" s="86">
        <v>6</v>
      </c>
      <c r="AVR19" s="67">
        <v>21</v>
      </c>
      <c r="AVS19" s="67">
        <v>13.333333333333334</v>
      </c>
      <c r="AVT19" s="67">
        <v>46.666666666666664</v>
      </c>
      <c r="AVU19" s="86">
        <v>16.666666666666664</v>
      </c>
      <c r="AVZ19" s="86">
        <v>9.0399999999999991</v>
      </c>
      <c r="AWA19" s="62" t="s">
        <v>496</v>
      </c>
      <c r="AWB19" s="86">
        <v>9.0399999999999991</v>
      </c>
      <c r="AWC19" s="86">
        <v>3</v>
      </c>
      <c r="AWD19" s="86"/>
      <c r="AWE19" s="86">
        <v>6</v>
      </c>
      <c r="AWF19" s="67">
        <v>21</v>
      </c>
      <c r="AWG19" s="67">
        <v>13.333333333333334</v>
      </c>
      <c r="AWH19" s="67">
        <v>46.666666666666664</v>
      </c>
      <c r="AWI19" s="86">
        <v>50</v>
      </c>
      <c r="AWN19" s="86">
        <v>6.04</v>
      </c>
      <c r="AWO19" s="62" t="s">
        <v>496</v>
      </c>
      <c r="AWP19" s="86">
        <v>6.04</v>
      </c>
      <c r="AWQ19" s="86">
        <v>2</v>
      </c>
      <c r="AWR19" s="86"/>
      <c r="AWS19" s="86">
        <v>6</v>
      </c>
      <c r="AWT19" s="67">
        <v>21</v>
      </c>
      <c r="AWU19" s="67">
        <v>13.333333333333334</v>
      </c>
      <c r="AWV19" s="67">
        <v>46.666666666666664</v>
      </c>
      <c r="AWW19" s="86">
        <v>33.333333333333329</v>
      </c>
      <c r="AXB19" s="86">
        <v>11.04</v>
      </c>
      <c r="AXC19" s="62" t="s">
        <v>496</v>
      </c>
      <c r="AXD19" s="86">
        <v>11.04</v>
      </c>
      <c r="AXE19" s="86">
        <v>2</v>
      </c>
      <c r="AXF19" s="86"/>
      <c r="AXG19" s="86">
        <v>6</v>
      </c>
      <c r="AXH19" s="67">
        <v>21</v>
      </c>
      <c r="AXI19" s="67">
        <v>13.333333333333334</v>
      </c>
      <c r="AXJ19" s="67">
        <v>46.666666666666664</v>
      </c>
      <c r="AXK19" s="86">
        <v>33.333333333333329</v>
      </c>
      <c r="AXP19" s="86">
        <v>7.04</v>
      </c>
      <c r="AXQ19" s="62" t="s">
        <v>496</v>
      </c>
      <c r="AXR19" s="86">
        <v>7.04</v>
      </c>
      <c r="AXS19" s="86">
        <v>3</v>
      </c>
      <c r="AXT19" s="86"/>
      <c r="AXU19" s="86">
        <v>6</v>
      </c>
      <c r="AXV19" s="67">
        <v>21</v>
      </c>
      <c r="AXW19" s="67">
        <v>13.333333333333334</v>
      </c>
      <c r="AXX19" s="67">
        <v>46.666666666666664</v>
      </c>
      <c r="AXY19" s="86">
        <v>50</v>
      </c>
      <c r="AYD19" s="86">
        <v>6.04</v>
      </c>
      <c r="AYE19" s="62" t="s">
        <v>496</v>
      </c>
      <c r="AYF19" s="86">
        <v>6.04</v>
      </c>
      <c r="AYG19" s="86">
        <v>3</v>
      </c>
      <c r="AYH19" s="86"/>
      <c r="AYI19" s="86">
        <v>6</v>
      </c>
      <c r="AYJ19" s="67">
        <v>21</v>
      </c>
      <c r="AYK19" s="67">
        <v>13.333333333333334</v>
      </c>
      <c r="AYL19" s="67">
        <v>46.666666666666664</v>
      </c>
      <c r="AYM19" s="86">
        <v>50</v>
      </c>
      <c r="AYR19" s="86">
        <v>10.039999999999999</v>
      </c>
      <c r="AYS19" s="62" t="s">
        <v>496</v>
      </c>
      <c r="AYT19" s="86">
        <v>10.039999999999999</v>
      </c>
      <c r="AYU19" s="86">
        <v>1</v>
      </c>
      <c r="AYV19" s="86"/>
      <c r="AYW19" s="86">
        <v>6</v>
      </c>
      <c r="AYX19" s="67">
        <v>21</v>
      </c>
      <c r="AYY19" s="67">
        <v>13.333333333333334</v>
      </c>
      <c r="AYZ19" s="67">
        <v>46.666666666666664</v>
      </c>
      <c r="AZA19" s="86">
        <v>16.666666666666664</v>
      </c>
      <c r="AZF19" s="86">
        <v>7.04</v>
      </c>
      <c r="AZG19" s="62" t="s">
        <v>496</v>
      </c>
      <c r="AZH19" s="86">
        <v>7.04</v>
      </c>
      <c r="AZI19" s="86">
        <v>1</v>
      </c>
      <c r="AZJ19" s="86"/>
      <c r="AZK19" s="86">
        <v>6</v>
      </c>
      <c r="AZL19" s="67">
        <v>21</v>
      </c>
      <c r="AZM19" s="67">
        <v>13.333333333333334</v>
      </c>
      <c r="AZN19" s="67">
        <v>46.666666666666664</v>
      </c>
      <c r="AZO19" s="86">
        <v>16.666666666666664</v>
      </c>
      <c r="AZT19" s="86">
        <v>12.04</v>
      </c>
      <c r="AZU19" s="62" t="s">
        <v>496</v>
      </c>
      <c r="AZV19" s="86">
        <v>12.04</v>
      </c>
      <c r="AZW19" s="86">
        <v>2</v>
      </c>
      <c r="AZX19" s="86"/>
      <c r="AZY19" s="86">
        <v>6</v>
      </c>
      <c r="AZZ19" s="67">
        <v>21</v>
      </c>
      <c r="BAA19" s="67">
        <v>13.333333333333334</v>
      </c>
      <c r="BAB19" s="67">
        <v>46.666666666666664</v>
      </c>
      <c r="BAC19" s="86">
        <v>33.333333333333329</v>
      </c>
      <c r="BAH19" s="86">
        <v>4.04</v>
      </c>
      <c r="BAI19" s="62" t="s">
        <v>496</v>
      </c>
      <c r="BAJ19" s="86">
        <v>4.04</v>
      </c>
      <c r="BAK19" s="86">
        <v>3</v>
      </c>
      <c r="BAL19" s="86"/>
      <c r="BAM19" s="86">
        <v>6</v>
      </c>
      <c r="BAN19" s="67">
        <v>21</v>
      </c>
      <c r="BAO19" s="67">
        <v>13.333333333333334</v>
      </c>
      <c r="BAP19" s="67">
        <v>46.666666666666664</v>
      </c>
      <c r="BAQ19" s="86">
        <v>50</v>
      </c>
      <c r="BAV19" s="86">
        <v>9.0399999999999991</v>
      </c>
      <c r="BAW19" s="62" t="s">
        <v>496</v>
      </c>
      <c r="BAX19" s="86">
        <v>9.0399999999999991</v>
      </c>
      <c r="BAY19" s="86">
        <v>4</v>
      </c>
      <c r="BAZ19" s="86"/>
      <c r="BBA19" s="86">
        <v>6</v>
      </c>
      <c r="BBB19" s="67">
        <v>21</v>
      </c>
      <c r="BBC19" s="67">
        <v>13.333333333333334</v>
      </c>
      <c r="BBD19" s="67">
        <v>46.666666666666664</v>
      </c>
      <c r="BBE19" s="86">
        <v>66.666666666666657</v>
      </c>
      <c r="BBJ19" s="86">
        <v>7.04</v>
      </c>
      <c r="BBK19" s="62" t="s">
        <v>496</v>
      </c>
      <c r="BBL19" s="86">
        <v>7.04</v>
      </c>
      <c r="BBM19" s="86">
        <v>3</v>
      </c>
      <c r="BBN19" s="86"/>
      <c r="BBO19" s="86">
        <v>6</v>
      </c>
      <c r="BBP19" s="67">
        <v>21</v>
      </c>
      <c r="BBQ19" s="67">
        <v>13.333333333333334</v>
      </c>
      <c r="BBR19" s="67">
        <v>46.666666666666664</v>
      </c>
      <c r="BBS19" s="86">
        <v>50</v>
      </c>
      <c r="BBX19" s="86">
        <v>7.04</v>
      </c>
      <c r="BBY19" s="62" t="s">
        <v>496</v>
      </c>
      <c r="BBZ19" s="86">
        <v>7.04</v>
      </c>
      <c r="BCA19" s="86">
        <v>3</v>
      </c>
      <c r="BCB19" s="86"/>
      <c r="BCC19" s="86">
        <v>6</v>
      </c>
      <c r="BCD19" s="67">
        <v>21</v>
      </c>
      <c r="BCE19" s="67">
        <v>13.333333333333334</v>
      </c>
      <c r="BCF19" s="67">
        <v>46.666666666666664</v>
      </c>
      <c r="BCG19" s="86">
        <v>50</v>
      </c>
      <c r="BCL19" s="86">
        <v>13.04</v>
      </c>
      <c r="BCM19" s="62" t="s">
        <v>496</v>
      </c>
      <c r="BCN19" s="86">
        <v>13.04</v>
      </c>
      <c r="BCO19" s="86">
        <v>1</v>
      </c>
      <c r="BCP19" s="86"/>
      <c r="BCQ19" s="86">
        <v>6</v>
      </c>
      <c r="BCR19" s="67">
        <v>21</v>
      </c>
      <c r="BCS19" s="67">
        <v>13.333333333333334</v>
      </c>
      <c r="BCT19" s="67">
        <v>46.666666666666664</v>
      </c>
      <c r="BCU19" s="86">
        <v>16.666666666666664</v>
      </c>
      <c r="BCZ19" s="86">
        <v>9.0399999999999991</v>
      </c>
      <c r="BDA19" s="62" t="s">
        <v>496</v>
      </c>
      <c r="BDB19" s="86">
        <v>9.0399999999999991</v>
      </c>
      <c r="BDC19" s="86">
        <v>1</v>
      </c>
      <c r="BDD19" s="86"/>
      <c r="BDE19" s="86">
        <v>6</v>
      </c>
      <c r="BDF19" s="67">
        <v>21</v>
      </c>
      <c r="BDG19" s="67">
        <v>13.333333333333334</v>
      </c>
      <c r="BDH19" s="67">
        <v>46.666666666666664</v>
      </c>
      <c r="BDI19" s="86">
        <v>16.666666666666664</v>
      </c>
      <c r="BDN19" s="86">
        <v>8.0399999999999991</v>
      </c>
      <c r="BDO19" s="62" t="s">
        <v>496</v>
      </c>
      <c r="BDP19" s="86">
        <v>8.0399999999999991</v>
      </c>
      <c r="BDQ19" s="86">
        <v>3</v>
      </c>
      <c r="BDR19" s="86"/>
      <c r="BDS19" s="86">
        <v>6</v>
      </c>
      <c r="BDT19" s="67">
        <v>21</v>
      </c>
      <c r="BDU19" s="67">
        <v>13.333333333333334</v>
      </c>
      <c r="BDV19" s="67">
        <v>46.666666666666664</v>
      </c>
      <c r="BDW19" s="86">
        <v>50</v>
      </c>
      <c r="BEB19" s="86">
        <v>4.04</v>
      </c>
      <c r="BEC19" s="62" t="s">
        <v>496</v>
      </c>
      <c r="BED19" s="86">
        <v>4.04</v>
      </c>
      <c r="BEE19" s="86">
        <v>3</v>
      </c>
      <c r="BEF19" s="86"/>
      <c r="BEG19" s="86">
        <v>6</v>
      </c>
      <c r="BEH19" s="67">
        <v>21</v>
      </c>
      <c r="BEI19" s="67">
        <v>13.333333333333334</v>
      </c>
      <c r="BEJ19" s="67">
        <v>46.666666666666664</v>
      </c>
      <c r="BEK19" s="86">
        <v>50</v>
      </c>
      <c r="BEP19" s="86">
        <v>3.04</v>
      </c>
      <c r="BEQ19" s="62" t="s">
        <v>496</v>
      </c>
      <c r="BER19" s="86">
        <v>3.04</v>
      </c>
      <c r="BES19" s="86">
        <v>3</v>
      </c>
      <c r="BET19" s="86"/>
      <c r="BEU19" s="86">
        <v>6</v>
      </c>
      <c r="BEV19" s="67">
        <v>19</v>
      </c>
      <c r="BEW19" s="67">
        <v>13.333333333333334</v>
      </c>
      <c r="BEX19" s="67">
        <v>42.222222222222221</v>
      </c>
      <c r="BEY19" s="86">
        <v>50</v>
      </c>
      <c r="BFD19" s="86">
        <v>4.04</v>
      </c>
      <c r="BFE19" s="62" t="s">
        <v>496</v>
      </c>
      <c r="BFF19" s="86">
        <v>4.04</v>
      </c>
      <c r="BFG19" s="86">
        <v>3</v>
      </c>
      <c r="BFH19" s="86"/>
      <c r="BFI19" s="86">
        <v>6</v>
      </c>
      <c r="BFJ19" s="67">
        <v>19</v>
      </c>
      <c r="BFK19" s="67">
        <v>13.333333333333334</v>
      </c>
      <c r="BFL19" s="67">
        <v>42.222222222222221</v>
      </c>
      <c r="BFM19" s="86">
        <v>50</v>
      </c>
      <c r="BFR19" s="86">
        <v>10.039999999999999</v>
      </c>
      <c r="BFS19" s="62" t="s">
        <v>496</v>
      </c>
      <c r="BFT19" s="86">
        <v>10.039999999999999</v>
      </c>
      <c r="BFU19" s="86">
        <v>5</v>
      </c>
      <c r="BFV19" s="86"/>
      <c r="BFW19" s="86">
        <v>6</v>
      </c>
      <c r="BFX19" s="67">
        <v>19</v>
      </c>
      <c r="BFY19" s="67">
        <v>13.333333333333334</v>
      </c>
      <c r="BFZ19" s="67">
        <v>42.222222222222221</v>
      </c>
      <c r="BGA19" s="86">
        <v>83.333333333333343</v>
      </c>
      <c r="BGF19" s="86">
        <v>11.04</v>
      </c>
      <c r="BGG19" s="62" t="s">
        <v>496</v>
      </c>
      <c r="BGH19" s="86">
        <v>11.04</v>
      </c>
      <c r="BGI19" s="86">
        <v>2</v>
      </c>
      <c r="BGJ19" s="86"/>
      <c r="BGK19" s="86">
        <v>6</v>
      </c>
      <c r="BGL19" s="67">
        <v>19</v>
      </c>
      <c r="BGM19" s="67">
        <v>13.333333333333334</v>
      </c>
      <c r="BGN19" s="67">
        <v>42.222222222222221</v>
      </c>
      <c r="BGO19" s="86">
        <v>33.333333333333329</v>
      </c>
      <c r="BGT19" s="86">
        <v>6.04</v>
      </c>
      <c r="BGU19" s="62" t="s">
        <v>496</v>
      </c>
      <c r="BGV19" s="86">
        <v>6.04</v>
      </c>
      <c r="BGW19" s="86">
        <v>4</v>
      </c>
      <c r="BGX19" s="86"/>
      <c r="BGY19" s="86">
        <v>6</v>
      </c>
      <c r="BGZ19" s="67">
        <v>19</v>
      </c>
      <c r="BHA19" s="67">
        <v>13.333333333333334</v>
      </c>
      <c r="BHB19" s="67">
        <v>42.222222222222221</v>
      </c>
      <c r="BHC19" s="86">
        <v>66.666666666666657</v>
      </c>
      <c r="BHH19" s="86">
        <v>8.0399999999999991</v>
      </c>
      <c r="BHI19" s="62" t="s">
        <v>496</v>
      </c>
      <c r="BHJ19" s="86">
        <v>8.0399999999999991</v>
      </c>
      <c r="BHK19" s="86">
        <v>3</v>
      </c>
      <c r="BHL19" s="86"/>
      <c r="BHM19" s="86">
        <v>6</v>
      </c>
      <c r="BHN19" s="67">
        <v>19</v>
      </c>
      <c r="BHO19" s="67">
        <v>13.333333333333334</v>
      </c>
      <c r="BHP19" s="67">
        <v>42.222222222222221</v>
      </c>
      <c r="BHQ19" s="86">
        <v>50</v>
      </c>
      <c r="BHV19" s="86">
        <v>10.039999999999999</v>
      </c>
      <c r="BHW19" s="62" t="s">
        <v>496</v>
      </c>
      <c r="BHX19" s="86">
        <v>10.039999999999999</v>
      </c>
      <c r="BHY19" s="86">
        <v>3</v>
      </c>
      <c r="BHZ19" s="86"/>
      <c r="BIA19" s="86">
        <v>6</v>
      </c>
      <c r="BIB19" s="67">
        <v>19</v>
      </c>
      <c r="BIC19" s="67">
        <v>13.333333333333334</v>
      </c>
      <c r="BID19" s="67">
        <v>42.222222222222221</v>
      </c>
      <c r="BIE19" s="86">
        <v>50</v>
      </c>
      <c r="BIJ19" s="86">
        <v>8.0399999999999991</v>
      </c>
      <c r="BIK19" s="62" t="s">
        <v>496</v>
      </c>
      <c r="BIL19" s="86">
        <v>8.0399999999999991</v>
      </c>
      <c r="BIM19" s="86">
        <v>3</v>
      </c>
      <c r="BIN19" s="86"/>
      <c r="BIO19" s="86">
        <v>6</v>
      </c>
      <c r="BIP19" s="67">
        <v>19</v>
      </c>
      <c r="BIQ19" s="67">
        <v>13.333333333333334</v>
      </c>
      <c r="BIR19" s="67">
        <v>42.222222222222221</v>
      </c>
      <c r="BIS19" s="86">
        <v>50</v>
      </c>
      <c r="BIX19" s="86">
        <v>5.04</v>
      </c>
      <c r="BIY19" s="62" t="s">
        <v>496</v>
      </c>
      <c r="BIZ19" s="86">
        <v>5.04</v>
      </c>
      <c r="BJA19" s="86">
        <v>2</v>
      </c>
      <c r="BJB19" s="86"/>
      <c r="BJC19" s="86">
        <v>6</v>
      </c>
      <c r="BJD19" s="67">
        <v>19</v>
      </c>
      <c r="BJE19" s="67">
        <v>13.333333333333334</v>
      </c>
      <c r="BJF19" s="67">
        <v>42.222222222222221</v>
      </c>
      <c r="BJG19" s="86">
        <v>33.333333333333329</v>
      </c>
      <c r="BJL19" s="86">
        <v>6.04</v>
      </c>
      <c r="BJM19" s="62" t="s">
        <v>496</v>
      </c>
      <c r="BJN19" s="86">
        <v>6.04</v>
      </c>
      <c r="BJO19" s="86">
        <v>4</v>
      </c>
      <c r="BJP19" s="86"/>
      <c r="BJQ19" s="86">
        <v>6</v>
      </c>
      <c r="BJR19" s="67">
        <v>19</v>
      </c>
      <c r="BJS19" s="67">
        <v>13.333333333333334</v>
      </c>
      <c r="BJT19" s="67">
        <v>42.222222222222221</v>
      </c>
      <c r="BJU19" s="86">
        <v>66.666666666666657</v>
      </c>
      <c r="BJZ19" s="86">
        <v>12.04</v>
      </c>
      <c r="BKA19" s="62" t="s">
        <v>496</v>
      </c>
      <c r="BKB19" s="86">
        <v>12.04</v>
      </c>
      <c r="BKC19" s="86">
        <v>2</v>
      </c>
      <c r="BKD19" s="86"/>
      <c r="BKE19" s="86">
        <v>6</v>
      </c>
      <c r="BKF19" s="67">
        <v>19</v>
      </c>
      <c r="BKG19" s="67">
        <v>13.333333333333334</v>
      </c>
      <c r="BKH19" s="67">
        <v>42.222222222222221</v>
      </c>
      <c r="BKI19" s="86">
        <v>33.333333333333329</v>
      </c>
      <c r="BKN19" s="86">
        <v>11.04</v>
      </c>
      <c r="BKO19" s="62" t="s">
        <v>496</v>
      </c>
      <c r="BKP19" s="86">
        <v>11.04</v>
      </c>
      <c r="BKQ19" s="86">
        <v>4</v>
      </c>
      <c r="BKR19" s="86"/>
      <c r="BKS19" s="86">
        <v>6</v>
      </c>
      <c r="BKT19" s="67">
        <v>19</v>
      </c>
      <c r="BKU19" s="67">
        <v>13.333333333333334</v>
      </c>
      <c r="BKV19" s="67">
        <v>42.222222222222221</v>
      </c>
      <c r="BKW19" s="86">
        <v>66.666666666666657</v>
      </c>
      <c r="BLB19" s="86">
        <v>8.0399999999999991</v>
      </c>
      <c r="BLC19" s="62" t="s">
        <v>496</v>
      </c>
      <c r="BLD19" s="86">
        <v>8.0399999999999991</v>
      </c>
      <c r="BLE19" s="86">
        <v>1</v>
      </c>
      <c r="BLF19" s="86"/>
      <c r="BLG19" s="86">
        <v>6</v>
      </c>
      <c r="BLH19" s="67">
        <v>19</v>
      </c>
      <c r="BLI19" s="67">
        <v>13.333333333333334</v>
      </c>
      <c r="BLJ19" s="67">
        <v>42.222222222222221</v>
      </c>
      <c r="BLK19" s="86">
        <v>16.666666666666664</v>
      </c>
      <c r="BLP19" s="86">
        <v>3.04</v>
      </c>
      <c r="BLQ19" s="62" t="s">
        <v>496</v>
      </c>
      <c r="BLR19" s="86">
        <v>3.04</v>
      </c>
      <c r="BLS19" s="86">
        <v>5</v>
      </c>
      <c r="BLT19" s="86"/>
      <c r="BLU19" s="86">
        <v>6</v>
      </c>
      <c r="BLV19" s="67">
        <v>19</v>
      </c>
      <c r="BLW19" s="67">
        <v>13.333333333333334</v>
      </c>
      <c r="BLX19" s="67">
        <v>42.222222222222221</v>
      </c>
      <c r="BLY19" s="86">
        <v>83.333333333333343</v>
      </c>
      <c r="BMD19" s="86">
        <v>11.04</v>
      </c>
      <c r="BME19" s="62" t="s">
        <v>496</v>
      </c>
      <c r="BMF19" s="86">
        <v>11.04</v>
      </c>
      <c r="BMG19" s="86">
        <v>1</v>
      </c>
      <c r="BMH19" s="86"/>
      <c r="BMI19" s="86">
        <v>6</v>
      </c>
      <c r="BMJ19" s="67">
        <v>19</v>
      </c>
      <c r="BMK19" s="67">
        <v>13.333333333333334</v>
      </c>
      <c r="BML19" s="67">
        <v>42.222222222222221</v>
      </c>
      <c r="BMM19" s="86">
        <v>16.666666666666664</v>
      </c>
      <c r="BMR19" s="86">
        <v>11.04</v>
      </c>
      <c r="BMS19" s="62" t="s">
        <v>496</v>
      </c>
      <c r="BMT19" s="86">
        <v>11.04</v>
      </c>
      <c r="BMU19" s="86">
        <v>1</v>
      </c>
      <c r="BMV19" s="86"/>
      <c r="BMW19" s="86">
        <v>6</v>
      </c>
      <c r="BMX19" s="67">
        <v>19</v>
      </c>
      <c r="BMY19" s="67">
        <v>13.333333333333334</v>
      </c>
      <c r="BMZ19" s="67">
        <v>42.222222222222221</v>
      </c>
      <c r="BNA19" s="86">
        <v>16.666666666666664</v>
      </c>
      <c r="BNF19" s="86">
        <v>11.04</v>
      </c>
      <c r="BNG19" s="62" t="s">
        <v>496</v>
      </c>
      <c r="BNH19" s="86">
        <v>11.04</v>
      </c>
      <c r="BNI19" s="86">
        <v>1</v>
      </c>
      <c r="BNJ19" s="86"/>
      <c r="BNK19" s="86">
        <v>6</v>
      </c>
      <c r="BNL19" s="67">
        <v>19</v>
      </c>
      <c r="BNM19" s="67">
        <v>13.333333333333334</v>
      </c>
      <c r="BNN19" s="67">
        <v>42.222222222222221</v>
      </c>
      <c r="BNO19" s="86">
        <v>16.666666666666664</v>
      </c>
      <c r="BNT19" s="86">
        <v>12.04</v>
      </c>
      <c r="BNU19" s="62" t="s">
        <v>496</v>
      </c>
      <c r="BNV19" s="86">
        <v>12.04</v>
      </c>
      <c r="BNW19" s="86">
        <v>4</v>
      </c>
      <c r="BNX19" s="86"/>
      <c r="BNY19" s="86">
        <v>6</v>
      </c>
      <c r="BNZ19" s="67">
        <v>19</v>
      </c>
      <c r="BOA19" s="67">
        <v>13.333333333333334</v>
      </c>
      <c r="BOB19" s="67">
        <v>42.222222222222221</v>
      </c>
      <c r="BOC19" s="86">
        <v>66.666666666666657</v>
      </c>
      <c r="BOH19" s="86">
        <v>11.04</v>
      </c>
      <c r="BOI19" s="62" t="s">
        <v>496</v>
      </c>
      <c r="BOJ19" s="86">
        <v>11.04</v>
      </c>
      <c r="BOK19" s="86">
        <v>4</v>
      </c>
      <c r="BOL19" s="86"/>
      <c r="BOM19" s="86">
        <v>6</v>
      </c>
      <c r="BON19" s="67">
        <v>19</v>
      </c>
      <c r="BOO19" s="67">
        <v>13.333333333333334</v>
      </c>
      <c r="BOP19" s="67">
        <v>42.222222222222221</v>
      </c>
      <c r="BOQ19" s="86">
        <v>66.666666666666657</v>
      </c>
      <c r="BOV19" s="86">
        <v>12.04</v>
      </c>
      <c r="BOW19" s="62" t="s">
        <v>496</v>
      </c>
      <c r="BOX19" s="86">
        <v>12.04</v>
      </c>
      <c r="BOY19" s="86">
        <v>3</v>
      </c>
      <c r="BOZ19" s="86"/>
      <c r="BPA19" s="86">
        <v>6</v>
      </c>
      <c r="BPB19" s="67">
        <v>19</v>
      </c>
      <c r="BPC19" s="67">
        <v>13.333333333333334</v>
      </c>
      <c r="BPD19" s="67">
        <v>42.222222222222221</v>
      </c>
      <c r="BPE19" s="86">
        <v>50</v>
      </c>
      <c r="BPJ19" s="86">
        <v>11.04</v>
      </c>
      <c r="BPK19" s="62" t="s">
        <v>496</v>
      </c>
      <c r="BPL19" s="86">
        <v>11.04</v>
      </c>
      <c r="BPM19" s="86">
        <v>2</v>
      </c>
      <c r="BPN19" s="86"/>
      <c r="BPO19" s="86">
        <v>6</v>
      </c>
      <c r="BPP19" s="67">
        <v>19</v>
      </c>
      <c r="BPQ19" s="67">
        <v>13.333333333333334</v>
      </c>
      <c r="BPR19" s="67">
        <v>42.222222222222221</v>
      </c>
      <c r="BPS19" s="86">
        <v>33.333333333333329</v>
      </c>
      <c r="BPX19" s="86">
        <v>8.0399999999999991</v>
      </c>
      <c r="BPY19" s="62" t="s">
        <v>496</v>
      </c>
      <c r="BPZ19" s="86">
        <v>8.0399999999999991</v>
      </c>
      <c r="BQA19" s="86">
        <v>3</v>
      </c>
      <c r="BQB19" s="86"/>
      <c r="BQC19" s="86">
        <v>6</v>
      </c>
      <c r="BQD19" s="67">
        <v>19</v>
      </c>
      <c r="BQE19" s="67">
        <v>13.333333333333334</v>
      </c>
      <c r="BQF19" s="67">
        <v>42.222222222222221</v>
      </c>
      <c r="BQG19" s="86">
        <v>50</v>
      </c>
      <c r="BQL19" s="86">
        <v>4.04</v>
      </c>
      <c r="BQM19" s="62" t="s">
        <v>496</v>
      </c>
      <c r="BQN19" s="86">
        <v>4.04</v>
      </c>
      <c r="BQO19" s="86">
        <v>5</v>
      </c>
      <c r="BQP19" s="86"/>
      <c r="BQQ19" s="86">
        <v>6</v>
      </c>
      <c r="BQR19" s="67">
        <v>19</v>
      </c>
      <c r="BQS19" s="67">
        <v>13.333333333333334</v>
      </c>
      <c r="BQT19" s="67">
        <v>42.222222222222221</v>
      </c>
      <c r="BQU19" s="86">
        <v>83.333333333333343</v>
      </c>
      <c r="BQZ19" s="86">
        <v>1.04</v>
      </c>
      <c r="BRA19" s="62" t="s">
        <v>496</v>
      </c>
      <c r="BRB19" s="86">
        <v>1.04</v>
      </c>
      <c r="BRC19" s="86">
        <v>6</v>
      </c>
      <c r="BRD19" s="86"/>
      <c r="BRE19" s="86">
        <v>6</v>
      </c>
      <c r="BRF19" s="67">
        <v>19</v>
      </c>
      <c r="BRG19" s="67">
        <v>13.333333333333334</v>
      </c>
      <c r="BRH19" s="67">
        <v>42.222222222222221</v>
      </c>
      <c r="BRI19" s="86">
        <v>100</v>
      </c>
      <c r="BRN19" s="86">
        <v>1.04</v>
      </c>
      <c r="BRO19" s="62" t="s">
        <v>496</v>
      </c>
      <c r="BRP19" s="86">
        <v>1.04</v>
      </c>
      <c r="BRQ19" s="86">
        <v>6</v>
      </c>
      <c r="BRR19" s="86"/>
      <c r="BRS19" s="86">
        <v>6</v>
      </c>
      <c r="BRT19" s="67">
        <v>19</v>
      </c>
      <c r="BRU19" s="67">
        <v>13.333333333333334</v>
      </c>
      <c r="BRV19" s="67">
        <v>42.222222222222221</v>
      </c>
      <c r="BRW19" s="86">
        <v>100</v>
      </c>
      <c r="BSB19" s="86">
        <v>12.04</v>
      </c>
      <c r="BSC19" s="62" t="s">
        <v>496</v>
      </c>
      <c r="BSD19" s="86">
        <v>12.04</v>
      </c>
      <c r="BSE19" s="86">
        <v>3</v>
      </c>
      <c r="BSF19" s="86"/>
      <c r="BSG19" s="86">
        <v>6</v>
      </c>
      <c r="BSH19" s="67">
        <v>19</v>
      </c>
      <c r="BSI19" s="67">
        <v>13.333333333333334</v>
      </c>
      <c r="BSJ19" s="67">
        <v>42.222222222222221</v>
      </c>
      <c r="BSK19" s="86">
        <v>50</v>
      </c>
      <c r="BSP19" s="86">
        <v>7.04</v>
      </c>
      <c r="BSQ19" s="62" t="s">
        <v>496</v>
      </c>
      <c r="BSR19" s="86">
        <v>7.04</v>
      </c>
      <c r="BSS19" s="86">
        <v>4</v>
      </c>
      <c r="BST19" s="86"/>
      <c r="BSU19" s="86">
        <v>6</v>
      </c>
      <c r="BSV19" s="67">
        <v>19</v>
      </c>
      <c r="BSW19" s="67">
        <v>13.333333333333334</v>
      </c>
      <c r="BSX19" s="67">
        <v>42.222222222222221</v>
      </c>
      <c r="BSY19" s="86">
        <v>66.666666666666657</v>
      </c>
      <c r="BTD19" s="86">
        <v>10.039999999999999</v>
      </c>
      <c r="BTE19" s="62" t="s">
        <v>496</v>
      </c>
      <c r="BTF19" s="86">
        <v>10.039999999999999</v>
      </c>
      <c r="BTG19" s="86">
        <v>1</v>
      </c>
      <c r="BTH19" s="86"/>
      <c r="BTI19" s="86">
        <v>6</v>
      </c>
      <c r="BTJ19" s="67">
        <v>19</v>
      </c>
      <c r="BTK19" s="67">
        <v>13.333333333333334</v>
      </c>
      <c r="BTL19" s="67">
        <v>42.222222222222221</v>
      </c>
      <c r="BTM19" s="86">
        <v>16.666666666666664</v>
      </c>
      <c r="BTR19" s="86">
        <v>10.039999999999999</v>
      </c>
      <c r="BTS19" s="62" t="s">
        <v>496</v>
      </c>
      <c r="BTT19" s="86">
        <v>10.039999999999999</v>
      </c>
      <c r="BTU19" s="86">
        <v>2</v>
      </c>
      <c r="BTV19" s="86"/>
      <c r="BTW19" s="86">
        <v>3</v>
      </c>
      <c r="BTX19" s="67">
        <v>23</v>
      </c>
      <c r="BTY19" s="67">
        <v>5.5555555555555554</v>
      </c>
      <c r="BTZ19" s="67">
        <v>42.592592592592595</v>
      </c>
      <c r="BUA19" s="86">
        <v>66.666666666666657</v>
      </c>
      <c r="BUF19" s="86">
        <v>11.04</v>
      </c>
      <c r="BUG19" s="62" t="s">
        <v>496</v>
      </c>
      <c r="BUH19" s="86">
        <v>11.04</v>
      </c>
      <c r="BUI19" s="86">
        <v>1</v>
      </c>
      <c r="BUJ19" s="86"/>
      <c r="BUK19" s="86">
        <v>3</v>
      </c>
      <c r="BUL19" s="67">
        <v>23</v>
      </c>
      <c r="BUM19" s="67">
        <v>5.5555555555555554</v>
      </c>
      <c r="BUN19" s="67">
        <v>42.592592592592595</v>
      </c>
      <c r="BUO19" s="86">
        <v>33.333333333333329</v>
      </c>
      <c r="BUT19" s="86">
        <v>11.04</v>
      </c>
      <c r="BUU19" s="62" t="s">
        <v>496</v>
      </c>
      <c r="BUV19" s="86">
        <v>11.04</v>
      </c>
      <c r="BUW19" s="86">
        <v>0</v>
      </c>
      <c r="BUX19" s="86"/>
      <c r="BUY19" s="86">
        <v>3</v>
      </c>
      <c r="BUZ19" s="67">
        <v>23</v>
      </c>
      <c r="BVA19" s="67">
        <v>5.5555555555555554</v>
      </c>
      <c r="BVB19" s="67">
        <v>42.592592592592595</v>
      </c>
      <c r="BVC19" s="86">
        <v>0</v>
      </c>
      <c r="BVH19" s="86">
        <v>11.04</v>
      </c>
      <c r="BVI19" s="62" t="s">
        <v>496</v>
      </c>
      <c r="BVJ19" s="86">
        <v>11.04</v>
      </c>
      <c r="BVK19" s="86">
        <v>0</v>
      </c>
      <c r="BVL19" s="86"/>
      <c r="BVM19" s="86">
        <v>3</v>
      </c>
      <c r="BVN19" s="67">
        <v>23</v>
      </c>
      <c r="BVO19" s="67">
        <v>5.5555555555555554</v>
      </c>
      <c r="BVP19" s="67">
        <v>42.592592592592595</v>
      </c>
      <c r="BVQ19" s="86">
        <v>0</v>
      </c>
      <c r="BVV19" s="86">
        <v>13.04</v>
      </c>
      <c r="BVW19" s="62" t="s">
        <v>496</v>
      </c>
      <c r="BVX19" s="86">
        <v>13.04</v>
      </c>
      <c r="BVY19" s="86">
        <v>0</v>
      </c>
      <c r="BVZ19" s="86"/>
      <c r="BWA19" s="86">
        <v>3</v>
      </c>
      <c r="BWB19" s="67">
        <v>23</v>
      </c>
      <c r="BWC19" s="67">
        <v>5.5555555555555554</v>
      </c>
      <c r="BWD19" s="67">
        <v>42.592592592592595</v>
      </c>
      <c r="BWE19" s="86">
        <v>0</v>
      </c>
      <c r="BWJ19" s="86">
        <v>12.04</v>
      </c>
      <c r="BWK19" s="62" t="s">
        <v>496</v>
      </c>
      <c r="BWL19" s="86">
        <v>12.04</v>
      </c>
      <c r="BWM19" s="86">
        <v>0</v>
      </c>
      <c r="BWN19" s="86"/>
      <c r="BWO19" s="86">
        <v>3</v>
      </c>
      <c r="BWP19" s="67">
        <v>23</v>
      </c>
      <c r="BWQ19" s="67">
        <v>5.5555555555555554</v>
      </c>
      <c r="BWR19" s="67">
        <v>42.592592592592595</v>
      </c>
      <c r="BWS19" s="86">
        <v>0</v>
      </c>
      <c r="BWX19" s="86">
        <v>7.04</v>
      </c>
      <c r="BWY19" s="62" t="s">
        <v>496</v>
      </c>
      <c r="BWZ19" s="86">
        <v>7.04</v>
      </c>
      <c r="BXA19" s="86">
        <v>0</v>
      </c>
      <c r="BXB19" s="86"/>
      <c r="BXC19" s="86">
        <v>3</v>
      </c>
      <c r="BXD19" s="67">
        <v>23</v>
      </c>
      <c r="BXE19" s="67">
        <v>5.5555555555555554</v>
      </c>
      <c r="BXF19" s="67">
        <v>42.592592592592595</v>
      </c>
      <c r="BXG19" s="86">
        <v>0</v>
      </c>
      <c r="BXL19" s="86">
        <v>12.04</v>
      </c>
      <c r="BXM19" s="62" t="s">
        <v>496</v>
      </c>
      <c r="BXN19" s="86">
        <v>12.04</v>
      </c>
      <c r="BXO19" s="86">
        <v>2</v>
      </c>
      <c r="BXP19" s="86"/>
      <c r="BXQ19" s="86">
        <v>3</v>
      </c>
      <c r="BXR19" s="67">
        <v>23</v>
      </c>
      <c r="BXS19" s="67">
        <v>5.5555555555555554</v>
      </c>
      <c r="BXT19" s="67">
        <v>42.592592592592595</v>
      </c>
      <c r="BXU19" s="86">
        <v>66.666666666666657</v>
      </c>
      <c r="BXZ19" s="86">
        <v>9.0399999999999991</v>
      </c>
      <c r="BYA19" s="62" t="s">
        <v>496</v>
      </c>
      <c r="BYB19" s="86">
        <v>9.0399999999999991</v>
      </c>
      <c r="BYC19" s="86">
        <v>2</v>
      </c>
      <c r="BYD19" s="86"/>
      <c r="BYE19" s="86">
        <v>3</v>
      </c>
      <c r="BYF19" s="67">
        <v>23</v>
      </c>
      <c r="BYG19" s="67">
        <v>5.5555555555555554</v>
      </c>
      <c r="BYH19" s="67">
        <v>42.592592592592595</v>
      </c>
      <c r="BYI19" s="86">
        <v>66.666666666666657</v>
      </c>
      <c r="BYN19" s="86">
        <v>1.04</v>
      </c>
      <c r="BYO19" s="62" t="s">
        <v>496</v>
      </c>
      <c r="BYP19" s="86">
        <v>1.04</v>
      </c>
      <c r="BYQ19" s="86">
        <v>3</v>
      </c>
      <c r="BYR19" s="86"/>
      <c r="BYS19" s="86">
        <v>3</v>
      </c>
      <c r="BYT19" s="67">
        <v>23</v>
      </c>
      <c r="BYU19" s="67">
        <v>5.5555555555555554</v>
      </c>
      <c r="BYV19" s="67">
        <v>42.592592592592595</v>
      </c>
      <c r="BYW19" s="86">
        <v>100</v>
      </c>
      <c r="BZB19" s="86">
        <v>1.04</v>
      </c>
      <c r="BZC19" s="62" t="s">
        <v>496</v>
      </c>
      <c r="BZD19" s="86">
        <v>1.04</v>
      </c>
      <c r="BZE19" s="86">
        <v>3</v>
      </c>
      <c r="BZF19" s="86"/>
      <c r="BZG19" s="86">
        <v>3</v>
      </c>
      <c r="BZH19" s="67">
        <v>23</v>
      </c>
      <c r="BZI19" s="67">
        <v>5.5555555555555554</v>
      </c>
      <c r="BZJ19" s="67">
        <v>42.592592592592595</v>
      </c>
      <c r="BZK19" s="86">
        <v>100</v>
      </c>
      <c r="BZP19" s="86">
        <v>13.04</v>
      </c>
      <c r="BZQ19" s="62" t="s">
        <v>496</v>
      </c>
      <c r="BZR19" s="86">
        <v>13.04</v>
      </c>
      <c r="BZS19" s="86">
        <v>2</v>
      </c>
      <c r="BZT19" s="86"/>
      <c r="BZU19" s="86">
        <v>3</v>
      </c>
      <c r="BZV19" s="67">
        <v>23</v>
      </c>
      <c r="BZW19" s="67">
        <v>5.5555555555555554</v>
      </c>
      <c r="BZX19" s="67">
        <v>42.592592592592595</v>
      </c>
      <c r="BZY19" s="86">
        <v>66.666666666666657</v>
      </c>
      <c r="CAD19" s="86">
        <v>1.04</v>
      </c>
      <c r="CAE19" s="62" t="s">
        <v>496</v>
      </c>
      <c r="CAF19" s="86">
        <v>1.04</v>
      </c>
      <c r="CAG19" s="86">
        <v>3</v>
      </c>
      <c r="CAH19" s="86"/>
      <c r="CAI19" s="86">
        <v>3</v>
      </c>
      <c r="CAJ19" s="67">
        <v>23</v>
      </c>
      <c r="CAK19" s="67">
        <v>5.5555555555555554</v>
      </c>
      <c r="CAL19" s="67">
        <v>42.592592592592595</v>
      </c>
      <c r="CAM19" s="86">
        <v>100</v>
      </c>
      <c r="CAR19" s="86">
        <v>12.04</v>
      </c>
      <c r="CAS19" s="62" t="s">
        <v>496</v>
      </c>
      <c r="CAT19" s="86">
        <v>12.04</v>
      </c>
      <c r="CAU19" s="86">
        <v>0</v>
      </c>
      <c r="CAV19" s="86"/>
      <c r="CAW19" s="86">
        <v>3</v>
      </c>
      <c r="CAX19" s="67">
        <v>23</v>
      </c>
      <c r="CAY19" s="67">
        <v>5.5555555555555554</v>
      </c>
      <c r="CAZ19" s="67">
        <v>42.592592592592595</v>
      </c>
      <c r="CBA19" s="86">
        <v>0</v>
      </c>
      <c r="CBF19" s="86">
        <v>12.04</v>
      </c>
      <c r="CBG19" s="62" t="s">
        <v>496</v>
      </c>
      <c r="CBH19" s="86">
        <v>12.04</v>
      </c>
      <c r="CBI19" s="86">
        <v>1</v>
      </c>
      <c r="CBJ19" s="86"/>
      <c r="CBK19" s="86">
        <v>4</v>
      </c>
      <c r="CBL19" s="67">
        <v>19</v>
      </c>
      <c r="CBM19" s="67">
        <v>7.4074074074074066</v>
      </c>
      <c r="CBN19" s="67">
        <v>35.185185185185183</v>
      </c>
      <c r="CBO19" s="86">
        <v>25</v>
      </c>
      <c r="CBT19" s="86">
        <v>9.0399999999999991</v>
      </c>
      <c r="CBU19" s="62" t="s">
        <v>496</v>
      </c>
      <c r="CBV19" s="86">
        <v>9.0399999999999991</v>
      </c>
      <c r="CBW19" s="86">
        <v>3</v>
      </c>
      <c r="CBX19" s="86"/>
      <c r="CBY19" s="86">
        <v>4</v>
      </c>
      <c r="CBZ19" s="67">
        <v>19</v>
      </c>
      <c r="CCA19" s="67">
        <v>7.4074074074074066</v>
      </c>
      <c r="CCB19" s="67">
        <v>35.185185185185183</v>
      </c>
      <c r="CCC19" s="86">
        <v>75</v>
      </c>
      <c r="CCH19" s="86">
        <v>12.04</v>
      </c>
      <c r="CCI19" s="62" t="s">
        <v>496</v>
      </c>
      <c r="CCJ19" s="86">
        <v>12.04</v>
      </c>
      <c r="CCK19" s="86">
        <v>1</v>
      </c>
      <c r="CCL19" s="86"/>
      <c r="CCM19" s="86">
        <v>4</v>
      </c>
      <c r="CCN19" s="67">
        <v>19</v>
      </c>
      <c r="CCO19" s="67">
        <v>7.4074074074074066</v>
      </c>
      <c r="CCP19" s="67">
        <v>35.185185185185183</v>
      </c>
      <c r="CCQ19" s="86">
        <v>25</v>
      </c>
      <c r="CCV19" s="86">
        <v>1.04</v>
      </c>
      <c r="CCW19" s="62" t="s">
        <v>496</v>
      </c>
      <c r="CCX19" s="86">
        <v>1.04</v>
      </c>
      <c r="CCY19" s="86">
        <v>4</v>
      </c>
      <c r="CCZ19" s="86"/>
      <c r="CDA19" s="86">
        <v>4</v>
      </c>
      <c r="CDB19" s="67">
        <v>19</v>
      </c>
      <c r="CDC19" s="67">
        <v>7.4074074074074066</v>
      </c>
      <c r="CDD19" s="67">
        <v>35.185185185185183</v>
      </c>
      <c r="CDE19" s="86">
        <v>100</v>
      </c>
      <c r="CDJ19" s="86">
        <v>12.04</v>
      </c>
      <c r="CDK19" s="62" t="s">
        <v>496</v>
      </c>
      <c r="CDL19" s="86">
        <v>12.04</v>
      </c>
      <c r="CDM19" s="86">
        <v>3</v>
      </c>
      <c r="CDN19" s="86"/>
      <c r="CDO19" s="86">
        <v>4</v>
      </c>
      <c r="CDP19" s="67">
        <v>19</v>
      </c>
      <c r="CDQ19" s="67">
        <v>7.4074074074074066</v>
      </c>
      <c r="CDR19" s="67">
        <v>35.185185185185183</v>
      </c>
      <c r="CDS19" s="86">
        <v>75</v>
      </c>
      <c r="CDX19" s="86">
        <v>14.04</v>
      </c>
      <c r="CDY19" s="62" t="s">
        <v>496</v>
      </c>
      <c r="CDZ19" s="86">
        <v>14.04</v>
      </c>
      <c r="CEA19" s="86">
        <v>3</v>
      </c>
      <c r="CEB19" s="86"/>
      <c r="CEC19" s="86">
        <v>4</v>
      </c>
      <c r="CED19" s="67">
        <v>19</v>
      </c>
      <c r="CEE19" s="67">
        <v>7.4074074074074066</v>
      </c>
      <c r="CEF19" s="67">
        <v>35.185185185185183</v>
      </c>
      <c r="CEG19" s="86">
        <v>75</v>
      </c>
      <c r="CEL19" s="86">
        <v>1.04</v>
      </c>
      <c r="CEM19" s="62" t="s">
        <v>496</v>
      </c>
      <c r="CEN19" s="86">
        <v>1.04</v>
      </c>
      <c r="CEO19" s="86">
        <v>4</v>
      </c>
      <c r="CEP19" s="86"/>
      <c r="CEQ19" s="86">
        <v>4</v>
      </c>
      <c r="CER19" s="67">
        <v>19</v>
      </c>
      <c r="CES19" s="67">
        <v>7.4074074074074066</v>
      </c>
      <c r="CET19" s="67">
        <v>35.185185185185183</v>
      </c>
      <c r="CEU19" s="86">
        <v>100</v>
      </c>
      <c r="CEZ19" s="86">
        <v>14.04</v>
      </c>
      <c r="CFA19" s="62" t="s">
        <v>496</v>
      </c>
      <c r="CFB19" s="86">
        <v>14.04</v>
      </c>
      <c r="CFC19" s="86">
        <v>3</v>
      </c>
      <c r="CFD19" s="86"/>
      <c r="CFE19" s="86">
        <v>4</v>
      </c>
      <c r="CFF19" s="67">
        <v>19</v>
      </c>
      <c r="CFG19" s="67">
        <v>7.4074074074074066</v>
      </c>
      <c r="CFH19" s="67">
        <v>35.185185185185183</v>
      </c>
      <c r="CFI19" s="86">
        <v>75</v>
      </c>
      <c r="CFN19" s="86">
        <v>1.04</v>
      </c>
      <c r="CFO19" s="62" t="s">
        <v>496</v>
      </c>
      <c r="CFP19" s="86">
        <v>1.04</v>
      </c>
      <c r="CFQ19" s="86">
        <v>4</v>
      </c>
      <c r="CFR19" s="86"/>
      <c r="CFS19" s="86">
        <v>4</v>
      </c>
      <c r="CFT19" s="67">
        <v>19</v>
      </c>
      <c r="CFU19" s="67">
        <v>7.4074074074074066</v>
      </c>
      <c r="CFV19" s="67">
        <v>35.185185185185183</v>
      </c>
      <c r="CFW19" s="86">
        <v>100</v>
      </c>
      <c r="CGB19" s="86">
        <v>11.04</v>
      </c>
      <c r="CGC19" s="62" t="s">
        <v>496</v>
      </c>
      <c r="CGD19" s="86">
        <v>11.04</v>
      </c>
      <c r="CGE19" s="86">
        <v>3</v>
      </c>
      <c r="CGF19" s="86"/>
      <c r="CGG19" s="86">
        <v>5</v>
      </c>
      <c r="CGH19" s="67">
        <v>20</v>
      </c>
      <c r="CGI19" s="67">
        <v>11.111111111111111</v>
      </c>
      <c r="CGJ19" s="67">
        <v>44.444444444444443</v>
      </c>
      <c r="CGK19" s="86">
        <v>60</v>
      </c>
      <c r="CGP19" s="86">
        <v>8.0399999999999991</v>
      </c>
      <c r="CGQ19" s="62" t="s">
        <v>496</v>
      </c>
      <c r="CGR19" s="86">
        <v>8.0399999999999991</v>
      </c>
      <c r="CGS19" s="86">
        <v>4</v>
      </c>
      <c r="CGT19" s="86"/>
      <c r="CGU19" s="86">
        <v>5</v>
      </c>
      <c r="CGV19" s="67">
        <v>20</v>
      </c>
      <c r="CGW19" s="67">
        <v>11.111111111111111</v>
      </c>
      <c r="CGX19" s="67">
        <v>44.444444444444443</v>
      </c>
      <c r="CGY19" s="86">
        <v>80</v>
      </c>
      <c r="CHD19" s="86">
        <v>1.04</v>
      </c>
      <c r="CHE19" s="62" t="s">
        <v>496</v>
      </c>
      <c r="CHF19" s="86">
        <v>1.04</v>
      </c>
      <c r="CHG19" s="86">
        <v>5</v>
      </c>
      <c r="CHH19" s="86"/>
      <c r="CHI19" s="86">
        <v>5</v>
      </c>
      <c r="CHJ19" s="67">
        <v>20</v>
      </c>
      <c r="CHK19" s="67">
        <v>11.111111111111111</v>
      </c>
      <c r="CHL19" s="67">
        <v>44.444444444444443</v>
      </c>
      <c r="CHM19" s="86">
        <v>100</v>
      </c>
      <c r="CHR19" s="86">
        <v>10.039999999999999</v>
      </c>
      <c r="CHS19" s="62" t="s">
        <v>496</v>
      </c>
      <c r="CHT19" s="86">
        <v>10.039999999999999</v>
      </c>
      <c r="CHU19" s="86">
        <v>2</v>
      </c>
      <c r="CHV19" s="86"/>
      <c r="CHW19" s="86">
        <v>5</v>
      </c>
      <c r="CHX19" s="67">
        <v>20</v>
      </c>
      <c r="CHY19" s="67">
        <v>11.111111111111111</v>
      </c>
      <c r="CHZ19" s="67">
        <v>44.444444444444443</v>
      </c>
      <c r="CIA19" s="86">
        <v>40</v>
      </c>
      <c r="CIF19" s="86">
        <v>6.04</v>
      </c>
      <c r="CIG19" s="62" t="s">
        <v>496</v>
      </c>
      <c r="CIH19" s="86">
        <v>6.04</v>
      </c>
      <c r="CII19" s="86">
        <v>3</v>
      </c>
      <c r="CIJ19" s="86"/>
      <c r="CIK19" s="86">
        <v>5</v>
      </c>
      <c r="CIL19" s="67">
        <v>20</v>
      </c>
      <c r="CIM19" s="67">
        <v>11.111111111111111</v>
      </c>
      <c r="CIN19" s="67">
        <v>44.444444444444443</v>
      </c>
      <c r="CIO19" s="86">
        <v>60</v>
      </c>
      <c r="CIT19" s="86">
        <v>1.04</v>
      </c>
      <c r="CIU19" s="62" t="s">
        <v>496</v>
      </c>
      <c r="CIV19" s="86">
        <v>1.04</v>
      </c>
      <c r="CIW19" s="86">
        <v>5</v>
      </c>
      <c r="CIX19" s="86"/>
      <c r="CIY19" s="86">
        <v>5</v>
      </c>
      <c r="CIZ19" s="67">
        <v>20</v>
      </c>
      <c r="CJA19" s="67">
        <v>11.111111111111111</v>
      </c>
      <c r="CJB19" s="67">
        <v>44.444444444444443</v>
      </c>
      <c r="CJC19" s="86">
        <v>100</v>
      </c>
      <c r="CJH19" s="86">
        <v>1.04</v>
      </c>
      <c r="CJI19" s="62" t="s">
        <v>496</v>
      </c>
      <c r="CJJ19" s="86">
        <v>1.04</v>
      </c>
      <c r="CJK19" s="86">
        <v>5</v>
      </c>
      <c r="CJL19" s="86"/>
      <c r="CJM19" s="86">
        <v>5</v>
      </c>
      <c r="CJN19" s="67">
        <v>20</v>
      </c>
      <c r="CJO19" s="67">
        <v>11.111111111111111</v>
      </c>
      <c r="CJP19" s="67">
        <v>44.444444444444443</v>
      </c>
      <c r="CJQ19" s="86">
        <v>100</v>
      </c>
      <c r="CJV19" s="86">
        <v>9.0399999999999991</v>
      </c>
      <c r="CJW19" s="62" t="s">
        <v>496</v>
      </c>
      <c r="CJX19" s="86">
        <v>9.0399999999999991</v>
      </c>
      <c r="CJY19" s="86">
        <v>4</v>
      </c>
      <c r="CJZ19" s="86"/>
      <c r="CKA19" s="86">
        <v>5</v>
      </c>
      <c r="CKB19" s="67">
        <v>20</v>
      </c>
      <c r="CKC19" s="67">
        <v>11.111111111111111</v>
      </c>
      <c r="CKD19" s="67">
        <v>44.444444444444443</v>
      </c>
      <c r="CKE19" s="86">
        <v>80</v>
      </c>
      <c r="CKJ19" s="86">
        <v>9.0399999999999991</v>
      </c>
      <c r="CKK19" s="62" t="s">
        <v>496</v>
      </c>
      <c r="CKL19" s="86">
        <v>9.0399999999999991</v>
      </c>
      <c r="CKM19" s="86">
        <v>4</v>
      </c>
      <c r="CKN19" s="86"/>
      <c r="CKO19" s="86">
        <v>5</v>
      </c>
      <c r="CKP19" s="67">
        <v>20</v>
      </c>
      <c r="CKQ19" s="67">
        <v>11.111111111111111</v>
      </c>
      <c r="CKR19" s="67">
        <v>44.444444444444443</v>
      </c>
      <c r="CKS19" s="86">
        <v>80</v>
      </c>
      <c r="CKX19" s="86">
        <v>6.04</v>
      </c>
      <c r="CKY19" s="62" t="s">
        <v>496</v>
      </c>
      <c r="CKZ19" s="86">
        <v>6.04</v>
      </c>
      <c r="CLA19" s="86">
        <v>4</v>
      </c>
      <c r="CLB19" s="86"/>
      <c r="CLC19" s="86">
        <v>5</v>
      </c>
      <c r="CLD19" s="67">
        <v>20</v>
      </c>
      <c r="CLE19" s="67">
        <v>11.111111111111111</v>
      </c>
      <c r="CLF19" s="67">
        <v>44.444444444444443</v>
      </c>
      <c r="CLG19" s="86">
        <v>80</v>
      </c>
      <c r="CLL19" s="86">
        <v>12.04</v>
      </c>
      <c r="CLM19" s="62" t="s">
        <v>496</v>
      </c>
      <c r="CLN19" s="86">
        <v>12.04</v>
      </c>
      <c r="CLO19" s="86">
        <v>4</v>
      </c>
      <c r="CLP19" s="86"/>
      <c r="CLQ19" s="86">
        <v>5</v>
      </c>
      <c r="CLR19" s="67">
        <v>20</v>
      </c>
      <c r="CLS19" s="67">
        <v>11.111111111111111</v>
      </c>
      <c r="CLT19" s="67">
        <v>44.444444444444443</v>
      </c>
      <c r="CLU19" s="86">
        <v>80</v>
      </c>
      <c r="CLZ19" s="86">
        <v>8.0399999999999991</v>
      </c>
      <c r="CMA19" s="62" t="s">
        <v>496</v>
      </c>
      <c r="CMB19" s="86">
        <v>8.0399999999999991</v>
      </c>
      <c r="CMC19" s="86">
        <v>4</v>
      </c>
      <c r="CMD19" s="86"/>
      <c r="CME19" s="86">
        <v>5</v>
      </c>
      <c r="CMF19" s="67">
        <v>20</v>
      </c>
      <c r="CMG19" s="67">
        <v>11.111111111111111</v>
      </c>
      <c r="CMH19" s="67">
        <v>44.444444444444443</v>
      </c>
      <c r="CMI19" s="86">
        <v>80</v>
      </c>
      <c r="CMN19" s="86">
        <v>1.04</v>
      </c>
      <c r="CMO19" s="62" t="s">
        <v>496</v>
      </c>
      <c r="CMP19" s="86">
        <v>1.04</v>
      </c>
      <c r="CMQ19" s="86">
        <v>5</v>
      </c>
      <c r="CMR19" s="86"/>
      <c r="CMS19" s="86">
        <v>5</v>
      </c>
      <c r="CMT19" s="67">
        <v>20</v>
      </c>
      <c r="CMU19" s="67">
        <v>11.111111111111111</v>
      </c>
      <c r="CMV19" s="67">
        <v>44.444444444444443</v>
      </c>
      <c r="CMW19" s="86">
        <v>100</v>
      </c>
      <c r="CNB19" s="86">
        <v>12.04</v>
      </c>
      <c r="CNC19" s="62" t="s">
        <v>496</v>
      </c>
      <c r="CND19" s="86">
        <v>12.04</v>
      </c>
      <c r="CNE19" s="86">
        <v>2</v>
      </c>
      <c r="CNF19" s="86"/>
      <c r="CNG19" s="86">
        <v>5</v>
      </c>
      <c r="CNH19" s="67">
        <v>20</v>
      </c>
      <c r="CNI19" s="67">
        <v>11.111111111111111</v>
      </c>
      <c r="CNJ19" s="67">
        <v>44.444444444444443</v>
      </c>
      <c r="CNK19" s="86">
        <v>40</v>
      </c>
      <c r="CNP19" s="86">
        <v>12.04</v>
      </c>
      <c r="CNQ19" s="62" t="s">
        <v>496</v>
      </c>
      <c r="CNR19" s="86">
        <v>12.04</v>
      </c>
      <c r="CNS19" s="86">
        <v>3</v>
      </c>
      <c r="CNT19" s="86"/>
      <c r="CNU19" s="86">
        <v>5</v>
      </c>
      <c r="CNV19" s="67">
        <v>20</v>
      </c>
      <c r="CNW19" s="67">
        <v>11.111111111111111</v>
      </c>
      <c r="CNX19" s="67">
        <v>44.444444444444443</v>
      </c>
      <c r="CNY19" s="86">
        <v>60</v>
      </c>
      <c r="COD19" s="86">
        <v>14.04</v>
      </c>
      <c r="COE19" s="62" t="s">
        <v>496</v>
      </c>
      <c r="COF19" s="86">
        <v>14.04</v>
      </c>
      <c r="COG19" s="86">
        <v>2</v>
      </c>
      <c r="COH19" s="86"/>
      <c r="COI19" s="86">
        <v>5</v>
      </c>
      <c r="COJ19" s="67">
        <v>20</v>
      </c>
      <c r="COK19" s="67">
        <v>11.111111111111111</v>
      </c>
      <c r="COL19" s="67">
        <v>44.444444444444443</v>
      </c>
      <c r="COM19" s="86">
        <v>40</v>
      </c>
      <c r="COR19" s="86">
        <v>7.04</v>
      </c>
      <c r="COS19" s="62" t="s">
        <v>496</v>
      </c>
      <c r="COT19" s="86">
        <v>7.04</v>
      </c>
      <c r="COU19" s="86">
        <v>4</v>
      </c>
      <c r="COV19" s="86"/>
      <c r="COW19" s="86">
        <v>5</v>
      </c>
      <c r="COX19" s="67">
        <v>20</v>
      </c>
      <c r="COY19" s="67">
        <v>11.111111111111111</v>
      </c>
      <c r="COZ19" s="67">
        <v>44.444444444444443</v>
      </c>
      <c r="CPA19" s="86">
        <v>80</v>
      </c>
      <c r="CPF19" s="86">
        <v>7.04</v>
      </c>
      <c r="CPG19" s="62" t="s">
        <v>496</v>
      </c>
      <c r="CPH19" s="86">
        <v>7.04</v>
      </c>
      <c r="CPI19" s="86">
        <v>3</v>
      </c>
      <c r="CPJ19" s="86"/>
      <c r="CPK19" s="86">
        <v>5</v>
      </c>
      <c r="CPL19" s="67">
        <v>20</v>
      </c>
      <c r="CPM19" s="67">
        <v>11.111111111111111</v>
      </c>
      <c r="CPN19" s="67">
        <v>44.444444444444443</v>
      </c>
      <c r="CPO19" s="86">
        <v>60</v>
      </c>
      <c r="CPT19" s="86">
        <v>10.039999999999999</v>
      </c>
      <c r="CPU19" s="62" t="s">
        <v>496</v>
      </c>
      <c r="CPV19" s="86">
        <v>10.039999999999999</v>
      </c>
      <c r="CPW19" s="86">
        <v>4</v>
      </c>
      <c r="CPX19" s="86"/>
      <c r="CPY19" s="86">
        <v>5</v>
      </c>
      <c r="CPZ19" s="67">
        <v>20</v>
      </c>
      <c r="CQA19" s="67">
        <v>11.111111111111111</v>
      </c>
      <c r="CQB19" s="67">
        <v>44.444444444444443</v>
      </c>
      <c r="CQC19" s="86">
        <v>80</v>
      </c>
      <c r="CQH19" s="86">
        <v>1.04</v>
      </c>
      <c r="CQI19" s="62" t="s">
        <v>496</v>
      </c>
      <c r="CQJ19" s="86">
        <v>1.04</v>
      </c>
      <c r="CQK19" s="86">
        <v>5</v>
      </c>
      <c r="CQL19" s="86"/>
      <c r="CQM19" s="86">
        <v>5</v>
      </c>
      <c r="CQN19" s="67">
        <v>20</v>
      </c>
      <c r="CQO19" s="67">
        <v>11.111111111111111</v>
      </c>
      <c r="CQP19" s="67">
        <v>44.444444444444443</v>
      </c>
      <c r="CQQ19" s="86">
        <v>100</v>
      </c>
      <c r="CQV19" s="86">
        <v>14.04</v>
      </c>
      <c r="CQW19" s="62" t="s">
        <v>496</v>
      </c>
      <c r="CQX19" s="86">
        <v>14.04</v>
      </c>
      <c r="CQY19" s="86">
        <v>2</v>
      </c>
      <c r="CQZ19" s="86"/>
      <c r="CRA19" s="86">
        <v>5</v>
      </c>
      <c r="CRB19" s="67">
        <v>20</v>
      </c>
      <c r="CRC19" s="67">
        <v>11.111111111111111</v>
      </c>
      <c r="CRD19" s="67">
        <v>44.444444444444443</v>
      </c>
      <c r="CRE19" s="86">
        <v>40</v>
      </c>
      <c r="CRJ19" s="86">
        <v>7.04</v>
      </c>
      <c r="CRK19" s="62" t="s">
        <v>496</v>
      </c>
      <c r="CRL19" s="86">
        <v>7.04</v>
      </c>
      <c r="CRM19" s="86">
        <v>4</v>
      </c>
      <c r="CRN19" s="86"/>
      <c r="CRO19" s="86">
        <v>5</v>
      </c>
      <c r="CRP19" s="67">
        <v>20</v>
      </c>
      <c r="CRQ19" s="67">
        <v>11.111111111111111</v>
      </c>
      <c r="CRR19" s="67">
        <v>44.444444444444443</v>
      </c>
      <c r="CRS19" s="86">
        <v>80</v>
      </c>
      <c r="CRX19" s="86">
        <v>10.039999999999999</v>
      </c>
      <c r="CRY19" s="62" t="s">
        <v>496</v>
      </c>
      <c r="CRZ19" s="86">
        <v>10.039999999999999</v>
      </c>
      <c r="CSA19" s="86">
        <v>3</v>
      </c>
      <c r="CSB19" s="86"/>
      <c r="CSC19" s="86">
        <v>5</v>
      </c>
      <c r="CSD19" s="67">
        <v>20</v>
      </c>
      <c r="CSE19" s="67">
        <v>11.111111111111111</v>
      </c>
      <c r="CSF19" s="67">
        <v>44.444444444444443</v>
      </c>
      <c r="CSG19" s="86">
        <v>60</v>
      </c>
      <c r="CSL19" s="86">
        <v>13.04</v>
      </c>
      <c r="CSM19" s="62" t="s">
        <v>496</v>
      </c>
      <c r="CSN19" s="86">
        <v>13.04</v>
      </c>
      <c r="CSO19" s="86">
        <v>3</v>
      </c>
      <c r="CSP19" s="86"/>
      <c r="CSQ19" s="86">
        <v>5</v>
      </c>
      <c r="CSR19" s="67">
        <v>20</v>
      </c>
      <c r="CSS19" s="67">
        <v>11.111111111111111</v>
      </c>
      <c r="CST19" s="67">
        <v>44.444444444444443</v>
      </c>
      <c r="CSU19" s="86">
        <v>60</v>
      </c>
      <c r="CSZ19" s="86">
        <v>5.04</v>
      </c>
      <c r="CTA19" s="62" t="s">
        <v>496</v>
      </c>
      <c r="CTB19" s="86">
        <v>5.04</v>
      </c>
      <c r="CTC19" s="86">
        <v>3</v>
      </c>
      <c r="CTD19" s="86"/>
      <c r="CTE19" s="86">
        <v>5</v>
      </c>
      <c r="CTF19" s="67">
        <v>20</v>
      </c>
      <c r="CTG19" s="67">
        <v>11.111111111111111</v>
      </c>
      <c r="CTH19" s="67">
        <v>44.444444444444443</v>
      </c>
      <c r="CTI19" s="86">
        <v>60</v>
      </c>
      <c r="CTN19" s="86">
        <v>1.04</v>
      </c>
      <c r="CTO19" s="62" t="s">
        <v>496</v>
      </c>
      <c r="CTP19" s="86">
        <v>1.04</v>
      </c>
      <c r="CTQ19" s="86">
        <v>5</v>
      </c>
      <c r="CTR19" s="86"/>
      <c r="CTS19" s="86">
        <v>5</v>
      </c>
      <c r="CTT19" s="67">
        <v>20</v>
      </c>
      <c r="CTU19" s="67">
        <v>11.111111111111111</v>
      </c>
      <c r="CTV19" s="67">
        <v>44.444444444444443</v>
      </c>
      <c r="CTW19" s="86">
        <v>100</v>
      </c>
      <c r="CUB19" s="86">
        <v>7.04</v>
      </c>
      <c r="CUC19" s="62" t="s">
        <v>496</v>
      </c>
      <c r="CUD19" s="86">
        <v>7.04</v>
      </c>
      <c r="CUE19" s="86">
        <v>3</v>
      </c>
      <c r="CUF19" s="86"/>
      <c r="CUG19" s="86">
        <v>5</v>
      </c>
      <c r="CUH19" s="67">
        <v>20</v>
      </c>
      <c r="CUI19" s="67">
        <v>11.111111111111111</v>
      </c>
      <c r="CUJ19" s="67">
        <v>44.444444444444443</v>
      </c>
      <c r="CUK19" s="86">
        <v>60</v>
      </c>
      <c r="CUP19" s="86">
        <v>2.04</v>
      </c>
      <c r="CUQ19" s="62" t="s">
        <v>496</v>
      </c>
      <c r="CUR19" s="86">
        <v>2.04</v>
      </c>
      <c r="CUS19" s="86">
        <v>3</v>
      </c>
      <c r="CUT19" s="86"/>
      <c r="CUU19" s="86">
        <v>5</v>
      </c>
      <c r="CUV19" s="67">
        <v>20</v>
      </c>
      <c r="CUW19" s="67">
        <v>11.111111111111111</v>
      </c>
      <c r="CUX19" s="67">
        <v>44.444444444444443</v>
      </c>
      <c r="CUY19" s="86">
        <v>60</v>
      </c>
      <c r="CVD19" s="86">
        <v>5.04</v>
      </c>
      <c r="CVE19" s="62" t="s">
        <v>496</v>
      </c>
      <c r="CVF19" s="86">
        <v>5.04</v>
      </c>
      <c r="CVG19" s="86">
        <v>4</v>
      </c>
      <c r="CVH19" s="86"/>
      <c r="CVI19" s="86">
        <v>5</v>
      </c>
      <c r="CVJ19" s="67">
        <v>20</v>
      </c>
      <c r="CVK19" s="67">
        <v>11.111111111111111</v>
      </c>
      <c r="CVL19" s="67">
        <v>44.444444444444443</v>
      </c>
      <c r="CVM19" s="86">
        <v>80</v>
      </c>
      <c r="CVR19" s="86">
        <v>16.04</v>
      </c>
      <c r="CVS19" s="62" t="s">
        <v>496</v>
      </c>
      <c r="CVT19" s="86">
        <v>16.04</v>
      </c>
      <c r="CVU19" s="86">
        <v>5</v>
      </c>
      <c r="CVV19" s="86"/>
      <c r="CVW19" s="86">
        <v>6</v>
      </c>
      <c r="CVX19" s="67">
        <v>20</v>
      </c>
      <c r="CVY19" s="67">
        <v>13.333333333333334</v>
      </c>
      <c r="CVZ19" s="67">
        <v>44.44444444444445</v>
      </c>
      <c r="CWA19" s="86">
        <v>83.333333333333343</v>
      </c>
      <c r="CWF19" s="86">
        <v>11.04</v>
      </c>
      <c r="CWG19" s="62" t="s">
        <v>496</v>
      </c>
      <c r="CWH19" s="86">
        <v>11.04</v>
      </c>
      <c r="CWI19" s="86">
        <v>2</v>
      </c>
      <c r="CWJ19" s="86"/>
      <c r="CWK19" s="86">
        <v>6</v>
      </c>
      <c r="CWL19" s="67">
        <v>20</v>
      </c>
      <c r="CWM19" s="67">
        <v>13.333333333333334</v>
      </c>
      <c r="CWN19" s="67">
        <v>44.44444444444445</v>
      </c>
      <c r="CWO19" s="86">
        <v>33.333333333333329</v>
      </c>
      <c r="CWT19" s="86">
        <v>13.04</v>
      </c>
      <c r="CWU19" s="62" t="s">
        <v>496</v>
      </c>
      <c r="CWV19" s="86">
        <v>13.04</v>
      </c>
      <c r="CWW19" s="86">
        <v>4</v>
      </c>
      <c r="CWX19" s="86"/>
      <c r="CWY19" s="86">
        <v>6</v>
      </c>
      <c r="CWZ19" s="67">
        <v>20</v>
      </c>
      <c r="CXA19" s="67">
        <v>13.333333333333334</v>
      </c>
      <c r="CXB19" s="67">
        <v>44.44444444444445</v>
      </c>
      <c r="CXC19" s="86">
        <v>66.666666666666657</v>
      </c>
      <c r="CXH19" s="86">
        <v>9.0399999999999991</v>
      </c>
      <c r="CXI19" s="62" t="s">
        <v>496</v>
      </c>
      <c r="CXJ19" s="86">
        <v>9.0399999999999991</v>
      </c>
      <c r="CXK19" s="86">
        <v>4</v>
      </c>
      <c r="CXL19" s="86"/>
      <c r="CXM19" s="86">
        <v>6</v>
      </c>
      <c r="CXN19" s="67">
        <v>20</v>
      </c>
      <c r="CXO19" s="67">
        <v>13.333333333333334</v>
      </c>
      <c r="CXP19" s="67">
        <v>44.44444444444445</v>
      </c>
      <c r="CXQ19" s="86">
        <v>66.666666666666657</v>
      </c>
      <c r="CXV19" s="86">
        <v>9.0399999999999991</v>
      </c>
      <c r="CXW19" s="62" t="s">
        <v>496</v>
      </c>
      <c r="CXX19" s="86">
        <v>9.0399999999999991</v>
      </c>
      <c r="CXY19" s="86">
        <v>5</v>
      </c>
      <c r="CXZ19" s="86"/>
      <c r="CYA19" s="86">
        <v>6</v>
      </c>
      <c r="CYB19" s="67">
        <v>20</v>
      </c>
      <c r="CYC19" s="67">
        <v>13.333333333333334</v>
      </c>
      <c r="CYD19" s="67">
        <v>44.44444444444445</v>
      </c>
      <c r="CYE19" s="86">
        <v>83.333333333333343</v>
      </c>
      <c r="CYJ19" s="86">
        <v>16.04</v>
      </c>
      <c r="CYK19" s="62" t="s">
        <v>496</v>
      </c>
      <c r="CYL19" s="86">
        <v>16.04</v>
      </c>
      <c r="CYM19" s="86">
        <v>3</v>
      </c>
      <c r="CYN19" s="86"/>
      <c r="CYO19" s="86">
        <v>6</v>
      </c>
      <c r="CYP19" s="67">
        <v>20</v>
      </c>
      <c r="CYQ19" s="67">
        <v>13.333333333333334</v>
      </c>
      <c r="CYR19" s="67">
        <v>44.44444444444445</v>
      </c>
      <c r="CYS19" s="86">
        <v>50</v>
      </c>
      <c r="CYX19" s="86">
        <v>8.0399999999999991</v>
      </c>
      <c r="CYY19" s="62" t="s">
        <v>496</v>
      </c>
      <c r="CYZ19" s="86">
        <v>8.0399999999999991</v>
      </c>
      <c r="CZA19" s="86">
        <v>3</v>
      </c>
      <c r="CZB19" s="86"/>
      <c r="CZC19" s="86">
        <v>6</v>
      </c>
      <c r="CZD19" s="67">
        <v>20</v>
      </c>
      <c r="CZE19" s="67">
        <v>13.333333333333334</v>
      </c>
      <c r="CZF19" s="67">
        <v>44.44444444444445</v>
      </c>
      <c r="CZG19" s="86">
        <v>50</v>
      </c>
      <c r="CZL19" s="86">
        <v>17.04</v>
      </c>
      <c r="CZM19" s="62" t="s">
        <v>496</v>
      </c>
      <c r="CZN19" s="86">
        <v>17.04</v>
      </c>
      <c r="CZO19" s="86">
        <v>2</v>
      </c>
      <c r="CZP19" s="86"/>
      <c r="CZQ19" s="86">
        <v>6</v>
      </c>
      <c r="CZR19" s="67">
        <v>20</v>
      </c>
      <c r="CZS19" s="67">
        <v>13.333333333333334</v>
      </c>
      <c r="CZT19" s="67">
        <v>44.44444444444445</v>
      </c>
      <c r="CZU19" s="86">
        <v>33.333333333333329</v>
      </c>
      <c r="CZZ19" s="86">
        <v>11.04</v>
      </c>
      <c r="DAA19" s="62" t="s">
        <v>496</v>
      </c>
      <c r="DAB19" s="86">
        <v>11.04</v>
      </c>
      <c r="DAC19" s="86">
        <v>4</v>
      </c>
      <c r="DAD19" s="86"/>
      <c r="DAE19" s="86">
        <v>6</v>
      </c>
      <c r="DAF19" s="67">
        <v>20</v>
      </c>
      <c r="DAG19" s="67">
        <v>13.333333333333334</v>
      </c>
      <c r="DAH19" s="67">
        <v>44.44444444444445</v>
      </c>
      <c r="DAI19" s="86">
        <v>66.666666666666657</v>
      </c>
      <c r="DAN19" s="86">
        <v>15.04</v>
      </c>
      <c r="DAO19" s="62" t="s">
        <v>496</v>
      </c>
      <c r="DAP19" s="86">
        <v>15.04</v>
      </c>
      <c r="DAQ19" s="86">
        <v>5</v>
      </c>
      <c r="DAR19" s="86"/>
      <c r="DAS19" s="86">
        <v>6</v>
      </c>
      <c r="DAT19" s="67">
        <v>20</v>
      </c>
      <c r="DAU19" s="67">
        <v>13.333333333333334</v>
      </c>
      <c r="DAV19" s="67">
        <v>44.44444444444445</v>
      </c>
      <c r="DAW19" s="86">
        <v>83.333333333333343</v>
      </c>
      <c r="DBB19" s="86">
        <v>12.04</v>
      </c>
      <c r="DBC19" s="62" t="s">
        <v>496</v>
      </c>
      <c r="DBD19" s="86">
        <v>12.04</v>
      </c>
      <c r="DBE19" s="86">
        <v>4</v>
      </c>
      <c r="DBF19" s="86"/>
      <c r="DBG19" s="86">
        <v>6</v>
      </c>
      <c r="DBH19" s="67">
        <v>20</v>
      </c>
      <c r="DBI19" s="67">
        <v>13.333333333333334</v>
      </c>
      <c r="DBJ19" s="67">
        <v>44.444444444444443</v>
      </c>
      <c r="DBK19" s="86">
        <v>66.666666666666657</v>
      </c>
      <c r="DBP19" s="86">
        <v>10.039999999999999</v>
      </c>
      <c r="DBQ19" s="62" t="s">
        <v>496</v>
      </c>
      <c r="DBR19" s="86">
        <v>10.039999999999999</v>
      </c>
      <c r="DBS19" s="86">
        <v>5</v>
      </c>
      <c r="DBT19" s="86"/>
      <c r="DBU19" s="86">
        <v>6</v>
      </c>
      <c r="DBV19" s="67">
        <v>22</v>
      </c>
      <c r="DBW19" s="67">
        <v>13.636363636363635</v>
      </c>
      <c r="DBX19" s="67">
        <v>50</v>
      </c>
      <c r="DBY19" s="86">
        <v>83.333333333333343</v>
      </c>
      <c r="DCD19" s="86"/>
      <c r="DCE19" s="62" t="s">
        <v>496</v>
      </c>
      <c r="DCF19" s="86"/>
      <c r="DCG19" s="86">
        <v>5</v>
      </c>
      <c r="DCH19" s="86"/>
      <c r="DCI19" s="86">
        <v>5</v>
      </c>
      <c r="DCJ19" s="67">
        <v>20</v>
      </c>
      <c r="DCK19" s="67">
        <v>11.111111111111111</v>
      </c>
      <c r="DCL19" s="67">
        <v>44.444444444444443</v>
      </c>
      <c r="DCM19" s="86">
        <v>100</v>
      </c>
      <c r="DCR19" s="86"/>
      <c r="DCS19" s="62" t="s">
        <v>496</v>
      </c>
      <c r="DCT19" s="86"/>
      <c r="DCU19" s="86">
        <v>4</v>
      </c>
      <c r="DCV19" s="86"/>
      <c r="DCW19" s="86">
        <v>5</v>
      </c>
      <c r="DCX19" s="67">
        <v>20</v>
      </c>
      <c r="DCY19" s="67">
        <v>11.111111111111111</v>
      </c>
      <c r="DCZ19" s="67">
        <v>44.444444444444443</v>
      </c>
      <c r="DDA19" s="86">
        <v>80</v>
      </c>
      <c r="DDF19" s="86"/>
      <c r="DDG19" s="62" t="s">
        <v>496</v>
      </c>
      <c r="DDH19" s="86"/>
      <c r="DDI19" s="86">
        <v>3</v>
      </c>
      <c r="DDJ19" s="86"/>
      <c r="DDK19" s="86">
        <v>5</v>
      </c>
      <c r="DDL19" s="67">
        <v>20</v>
      </c>
      <c r="DDM19" s="67">
        <v>11.111111111111111</v>
      </c>
      <c r="DDN19" s="67">
        <v>44.444444444444443</v>
      </c>
      <c r="DDO19" s="86">
        <v>60</v>
      </c>
      <c r="DDT19" s="86"/>
      <c r="DDU19" s="62" t="s">
        <v>496</v>
      </c>
      <c r="DDV19" s="86"/>
      <c r="DDW19" s="86">
        <v>0</v>
      </c>
      <c r="DDX19" s="86"/>
      <c r="DDY19" s="86">
        <v>5</v>
      </c>
      <c r="DDZ19" s="67">
        <v>20</v>
      </c>
      <c r="DEA19" s="67">
        <v>11.111111111111111</v>
      </c>
      <c r="DEB19" s="67">
        <v>44.444444444444443</v>
      </c>
      <c r="DEC19" s="86">
        <v>0</v>
      </c>
      <c r="DEH19" s="86"/>
      <c r="DEI19" s="62" t="s">
        <v>496</v>
      </c>
      <c r="DEJ19" s="86"/>
      <c r="DEK19" s="86">
        <v>3</v>
      </c>
      <c r="DEL19" s="86"/>
      <c r="DEM19" s="86">
        <v>5</v>
      </c>
      <c r="DEN19" s="67">
        <v>20</v>
      </c>
      <c r="DEO19" s="67">
        <v>11.111111111111111</v>
      </c>
      <c r="DEP19" s="67">
        <v>44.444444444444443</v>
      </c>
      <c r="DEQ19" s="86">
        <v>60</v>
      </c>
      <c r="DEV19" s="86"/>
      <c r="DEW19" s="62" t="s">
        <v>496</v>
      </c>
      <c r="DEX19" s="86"/>
      <c r="DEY19" s="86">
        <v>1</v>
      </c>
      <c r="DEZ19" s="86"/>
      <c r="DFA19" s="86">
        <v>5</v>
      </c>
      <c r="DFB19" s="67">
        <v>20</v>
      </c>
      <c r="DFC19" s="67">
        <v>11.111111111111111</v>
      </c>
      <c r="DFD19" s="67">
        <v>44.444444444444443</v>
      </c>
      <c r="DFE19" s="86">
        <v>20</v>
      </c>
      <c r="DFJ19" s="86"/>
      <c r="DFK19" s="62" t="s">
        <v>496</v>
      </c>
      <c r="DFL19" s="86"/>
      <c r="DFM19" s="86">
        <v>3</v>
      </c>
      <c r="DFN19" s="86"/>
      <c r="DFO19" s="86">
        <v>5</v>
      </c>
      <c r="DFP19" s="67">
        <v>20</v>
      </c>
      <c r="DFQ19" s="67">
        <v>11.111111111111111</v>
      </c>
      <c r="DFR19" s="67">
        <v>44.444444444444443</v>
      </c>
      <c r="DFS19" s="86">
        <v>60</v>
      </c>
      <c r="DFX19" s="86"/>
      <c r="DFY19" s="62" t="s">
        <v>496</v>
      </c>
      <c r="DFZ19" s="86"/>
      <c r="DGA19" s="86">
        <v>2</v>
      </c>
      <c r="DGB19" s="86"/>
      <c r="DGC19" s="86">
        <v>5</v>
      </c>
      <c r="DGD19" s="67">
        <v>20</v>
      </c>
      <c r="DGE19" s="67">
        <v>11.111111111111111</v>
      </c>
      <c r="DGF19" s="67">
        <v>44.444444444444443</v>
      </c>
      <c r="DGG19" s="86">
        <v>40</v>
      </c>
      <c r="DGL19" s="86"/>
      <c r="DGM19" s="62" t="s">
        <v>496</v>
      </c>
      <c r="DGN19" s="86"/>
      <c r="DGO19" s="86">
        <v>1</v>
      </c>
      <c r="DGP19" s="86"/>
      <c r="DGQ19" s="86">
        <v>5</v>
      </c>
      <c r="DGR19" s="67">
        <v>20</v>
      </c>
      <c r="DGS19" s="67">
        <v>11.111111111111111</v>
      </c>
      <c r="DGT19" s="67">
        <v>44.444444444444443</v>
      </c>
      <c r="DGU19" s="86">
        <v>20</v>
      </c>
      <c r="DGZ19" s="86"/>
      <c r="DHA19" s="62" t="s">
        <v>496</v>
      </c>
      <c r="DHB19" s="86"/>
      <c r="DHC19" s="86">
        <v>5</v>
      </c>
      <c r="DHD19" s="86"/>
      <c r="DHE19" s="86">
        <v>5</v>
      </c>
      <c r="DHF19" s="67">
        <v>20</v>
      </c>
      <c r="DHG19" s="67">
        <v>11.111111111111111</v>
      </c>
      <c r="DHH19" s="67">
        <v>44.444444444444443</v>
      </c>
      <c r="DHI19" s="86">
        <v>100</v>
      </c>
      <c r="DHN19" s="86"/>
      <c r="DHO19" s="62" t="s">
        <v>496</v>
      </c>
      <c r="DHP19" s="86"/>
      <c r="DHQ19" s="86">
        <v>5</v>
      </c>
      <c r="DHR19" s="86"/>
      <c r="DHS19" s="86">
        <v>5</v>
      </c>
      <c r="DHT19" s="67">
        <v>20</v>
      </c>
      <c r="DHU19" s="67">
        <v>11.111111111111111</v>
      </c>
      <c r="DHV19" s="67">
        <v>44.444444444444443</v>
      </c>
      <c r="DHW19" s="86">
        <v>100</v>
      </c>
      <c r="DIB19" s="86"/>
      <c r="DIC19" s="62" t="s">
        <v>496</v>
      </c>
      <c r="DID19" s="86"/>
      <c r="DIE19" s="86">
        <v>2</v>
      </c>
      <c r="DIF19" s="86"/>
      <c r="DIG19" s="86">
        <v>5</v>
      </c>
      <c r="DIH19" s="67">
        <v>20</v>
      </c>
      <c r="DII19" s="67">
        <v>11.111111111111111</v>
      </c>
      <c r="DIJ19" s="67">
        <v>44.444444444444443</v>
      </c>
      <c r="DIK19" s="86">
        <v>40</v>
      </c>
      <c r="DIP19" s="86"/>
      <c r="DIQ19" s="62" t="s">
        <v>496</v>
      </c>
      <c r="DIR19" s="86"/>
      <c r="DIS19" s="86">
        <v>2</v>
      </c>
      <c r="DIT19" s="86"/>
      <c r="DIU19" s="86">
        <v>5</v>
      </c>
      <c r="DIV19" s="67">
        <v>20</v>
      </c>
      <c r="DIW19" s="67">
        <v>11.111111111111111</v>
      </c>
      <c r="DIX19" s="67">
        <v>44.444444444444443</v>
      </c>
      <c r="DIY19" s="86">
        <v>40</v>
      </c>
      <c r="DJD19" s="86"/>
      <c r="DJE19" s="62" t="s">
        <v>496</v>
      </c>
      <c r="DJF19" s="86"/>
      <c r="DJG19" s="86">
        <v>2</v>
      </c>
      <c r="DJH19" s="86"/>
      <c r="DJI19" s="86">
        <v>5</v>
      </c>
      <c r="DJJ19" s="67">
        <v>20</v>
      </c>
      <c r="DJK19" s="67">
        <v>11.111111111111111</v>
      </c>
      <c r="DJL19" s="67">
        <v>44.444444444444443</v>
      </c>
      <c r="DJM19" s="86">
        <v>40</v>
      </c>
      <c r="DJR19" s="86"/>
      <c r="DJS19" s="62" t="s">
        <v>496</v>
      </c>
      <c r="DJT19" s="86"/>
      <c r="DJU19" s="86">
        <v>2</v>
      </c>
      <c r="DJV19" s="86"/>
      <c r="DJW19" s="86">
        <v>5</v>
      </c>
      <c r="DJX19" s="67">
        <v>20</v>
      </c>
      <c r="DJY19" s="67">
        <v>11.111111111111111</v>
      </c>
      <c r="DJZ19" s="67">
        <v>44.444444444444443</v>
      </c>
      <c r="DKA19" s="86">
        <v>40</v>
      </c>
      <c r="DKF19" s="86"/>
      <c r="DKG19" s="62" t="s">
        <v>496</v>
      </c>
      <c r="DKH19" s="86"/>
      <c r="DKI19" s="86">
        <v>2</v>
      </c>
      <c r="DKJ19" s="86"/>
      <c r="DKK19" s="86">
        <v>5</v>
      </c>
      <c r="DKL19" s="67">
        <v>20</v>
      </c>
      <c r="DKM19" s="67">
        <v>11.111111111111111</v>
      </c>
      <c r="DKN19" s="67">
        <v>44.444444444444443</v>
      </c>
      <c r="DKO19" s="86">
        <v>40</v>
      </c>
      <c r="DKT19" s="86"/>
      <c r="DKU19" s="62" t="s">
        <v>496</v>
      </c>
      <c r="DKV19" s="86"/>
      <c r="DKW19" s="86">
        <v>2</v>
      </c>
      <c r="DKX19" s="86"/>
      <c r="DKY19" s="86">
        <v>5</v>
      </c>
      <c r="DKZ19" s="67">
        <v>20</v>
      </c>
      <c r="DLA19" s="67">
        <v>11.111111111111111</v>
      </c>
      <c r="DLB19" s="67">
        <v>44.444444444444443</v>
      </c>
      <c r="DLC19" s="86">
        <v>40</v>
      </c>
      <c r="DLH19" s="86"/>
      <c r="DLI19" s="62" t="s">
        <v>496</v>
      </c>
      <c r="DLJ19" s="86"/>
      <c r="DLK19" s="86">
        <v>2</v>
      </c>
      <c r="DLL19" s="86"/>
      <c r="DLM19" s="86">
        <v>5</v>
      </c>
      <c r="DLN19" s="67">
        <v>20</v>
      </c>
      <c r="DLO19" s="67">
        <v>11.111111111111111</v>
      </c>
      <c r="DLP19" s="67">
        <v>44.444444444444443</v>
      </c>
      <c r="DLQ19" s="86">
        <v>40</v>
      </c>
      <c r="DLV19" s="86"/>
      <c r="DLW19" s="62" t="s">
        <v>496</v>
      </c>
      <c r="DLX19" s="86"/>
      <c r="DLY19" s="86">
        <v>2</v>
      </c>
      <c r="DLZ19" s="86"/>
      <c r="DMA19" s="86">
        <v>5</v>
      </c>
      <c r="DMB19" s="67">
        <v>20</v>
      </c>
      <c r="DMC19" s="67">
        <v>11.111111111111111</v>
      </c>
      <c r="DMD19" s="67">
        <v>44.444444444444443</v>
      </c>
      <c r="DME19" s="86">
        <v>40</v>
      </c>
      <c r="DMJ19" s="86"/>
      <c r="DMK19" s="62" t="s">
        <v>496</v>
      </c>
      <c r="DML19" s="86"/>
      <c r="DMM19" s="86">
        <v>1</v>
      </c>
      <c r="DMN19" s="86"/>
      <c r="DMO19" s="86">
        <v>5</v>
      </c>
      <c r="DMP19" s="67">
        <v>20</v>
      </c>
      <c r="DMQ19" s="67">
        <v>11.111111111111111</v>
      </c>
      <c r="DMR19" s="67">
        <v>44.444444444444443</v>
      </c>
      <c r="DMS19" s="86">
        <v>20</v>
      </c>
      <c r="DMX19" s="86"/>
      <c r="DMY19" s="62" t="s">
        <v>496</v>
      </c>
      <c r="DMZ19" s="86"/>
      <c r="DNA19" s="86">
        <v>3</v>
      </c>
      <c r="DNB19" s="86"/>
      <c r="DNC19" s="86">
        <v>5</v>
      </c>
      <c r="DND19" s="67">
        <v>20</v>
      </c>
      <c r="DNE19" s="67">
        <v>11.111111111111111</v>
      </c>
      <c r="DNF19" s="67">
        <v>44.444444444444443</v>
      </c>
      <c r="DNG19" s="86">
        <v>60</v>
      </c>
      <c r="DNL19" s="86"/>
      <c r="DNM19" s="62" t="s">
        <v>496</v>
      </c>
      <c r="DNN19" s="86"/>
      <c r="DNO19" s="86">
        <v>2</v>
      </c>
      <c r="DNP19" s="86"/>
      <c r="DNQ19" s="86">
        <v>5</v>
      </c>
      <c r="DNR19" s="67">
        <v>20</v>
      </c>
      <c r="DNS19" s="67">
        <v>11.111111111111111</v>
      </c>
      <c r="DNT19" s="67">
        <v>44.444444444444443</v>
      </c>
      <c r="DNU19" s="86">
        <v>40</v>
      </c>
      <c r="DNZ19" s="86"/>
      <c r="DOA19" s="62" t="s">
        <v>496</v>
      </c>
      <c r="DOB19" s="86"/>
      <c r="DOC19" s="86">
        <v>2</v>
      </c>
      <c r="DOD19" s="86"/>
      <c r="DOE19" s="86">
        <v>5</v>
      </c>
      <c r="DOF19" s="67">
        <v>20</v>
      </c>
      <c r="DOG19" s="67">
        <v>11.111111111111111</v>
      </c>
      <c r="DOH19" s="67">
        <v>44.444444444444443</v>
      </c>
      <c r="DOI19" s="86">
        <v>40</v>
      </c>
      <c r="DON19" s="86"/>
      <c r="DOO19" s="62" t="s">
        <v>496</v>
      </c>
      <c r="DOP19" s="86"/>
      <c r="DOQ19" s="86">
        <v>2</v>
      </c>
      <c r="DOR19" s="86"/>
      <c r="DOS19" s="86">
        <v>5</v>
      </c>
      <c r="DOT19" s="67">
        <v>20</v>
      </c>
      <c r="DOU19" s="67">
        <v>11.111111111111111</v>
      </c>
      <c r="DOV19" s="67">
        <v>44.444444444444443</v>
      </c>
      <c r="DOW19" s="86">
        <v>40</v>
      </c>
      <c r="DPB19" s="86"/>
      <c r="DPC19" s="62" t="s">
        <v>496</v>
      </c>
      <c r="DPD19" s="86"/>
      <c r="DPE19" s="86">
        <v>2</v>
      </c>
      <c r="DPF19" s="86"/>
      <c r="DPG19" s="86">
        <v>5</v>
      </c>
      <c r="DPH19" s="67">
        <v>20</v>
      </c>
      <c r="DPI19" s="67">
        <v>11.111111111111111</v>
      </c>
      <c r="DPJ19" s="67">
        <v>44.444444444444443</v>
      </c>
      <c r="DPK19" s="86">
        <v>40</v>
      </c>
      <c r="DPP19" s="86"/>
      <c r="DPQ19" s="62" t="s">
        <v>496</v>
      </c>
      <c r="DPR19" s="86"/>
      <c r="DPS19" s="86">
        <v>3</v>
      </c>
      <c r="DPT19" s="86"/>
      <c r="DPU19" s="86">
        <v>5</v>
      </c>
      <c r="DPV19" s="67">
        <v>20</v>
      </c>
      <c r="DPW19" s="67">
        <v>11.111111111111111</v>
      </c>
      <c r="DPX19" s="67">
        <v>44.444444444444443</v>
      </c>
      <c r="DPY19" s="86">
        <v>60</v>
      </c>
      <c r="DQD19" s="86"/>
      <c r="DQE19" s="62" t="s">
        <v>496</v>
      </c>
      <c r="DQF19" s="86"/>
      <c r="DQG19" s="86">
        <v>2</v>
      </c>
      <c r="DQH19" s="86"/>
      <c r="DQI19" s="86">
        <v>5</v>
      </c>
      <c r="DQJ19" s="67">
        <v>20</v>
      </c>
      <c r="DQK19" s="67">
        <v>11.111111111111111</v>
      </c>
      <c r="DQL19" s="67">
        <v>44.444444444444443</v>
      </c>
      <c r="DQM19" s="86">
        <v>40</v>
      </c>
      <c r="DQR19" s="86"/>
      <c r="DQS19" s="62" t="s">
        <v>496</v>
      </c>
      <c r="DQT19" s="86"/>
      <c r="DQU19" s="86">
        <v>3</v>
      </c>
      <c r="DQV19" s="86"/>
      <c r="DQW19" s="86">
        <v>5</v>
      </c>
      <c r="DQX19" s="67">
        <v>20</v>
      </c>
      <c r="DQY19" s="67">
        <v>11.111111111111111</v>
      </c>
      <c r="DQZ19" s="67">
        <v>44.444444444444443</v>
      </c>
      <c r="DRA19" s="86">
        <v>60</v>
      </c>
      <c r="DRF19" s="86"/>
      <c r="DRG19" s="62" t="s">
        <v>496</v>
      </c>
      <c r="DRH19" s="86"/>
      <c r="DRI19" s="86">
        <v>0</v>
      </c>
      <c r="DRJ19" s="86"/>
      <c r="DRK19" s="86">
        <v>5</v>
      </c>
      <c r="DRL19" s="67">
        <v>20</v>
      </c>
      <c r="DRM19" s="67">
        <v>11.111111111111111</v>
      </c>
      <c r="DRN19" s="67">
        <v>44.444444444444443</v>
      </c>
      <c r="DRO19" s="86">
        <v>0</v>
      </c>
      <c r="DRT19" s="86"/>
      <c r="DRU19" s="62" t="s">
        <v>496</v>
      </c>
      <c r="DRV19" s="86"/>
      <c r="DRW19" s="86">
        <v>0</v>
      </c>
      <c r="DRX19" s="86"/>
      <c r="DRY19" s="86">
        <v>5</v>
      </c>
      <c r="DRZ19" s="67">
        <v>20</v>
      </c>
      <c r="DSA19" s="67">
        <v>11.111111111111111</v>
      </c>
      <c r="DSB19" s="67">
        <v>44.444444444444443</v>
      </c>
      <c r="DSC19" s="86">
        <v>0</v>
      </c>
      <c r="DSH19" s="86"/>
      <c r="DSI19" s="62" t="s">
        <v>496</v>
      </c>
      <c r="DSJ19" s="86"/>
      <c r="DSK19" s="86">
        <v>0</v>
      </c>
      <c r="DSL19" s="86"/>
      <c r="DSM19" s="86">
        <v>5</v>
      </c>
      <c r="DSN19" s="67">
        <v>20</v>
      </c>
      <c r="DSO19" s="67">
        <v>11.111111111111111</v>
      </c>
      <c r="DSP19" s="67">
        <v>44.444444444444443</v>
      </c>
      <c r="DSQ19" s="86">
        <v>0</v>
      </c>
      <c r="DSV19" s="86"/>
      <c r="DSW19" s="62" t="s">
        <v>496</v>
      </c>
      <c r="DSX19" s="86"/>
      <c r="DSY19" s="86">
        <v>3</v>
      </c>
      <c r="DSZ19" s="86"/>
      <c r="DTA19" s="86">
        <v>5</v>
      </c>
      <c r="DTB19" s="67">
        <v>20</v>
      </c>
      <c r="DTC19" s="67">
        <v>11.111111111111111</v>
      </c>
      <c r="DTD19" s="67">
        <v>44.444444444444443</v>
      </c>
      <c r="DTE19" s="86">
        <v>60</v>
      </c>
      <c r="DTJ19" s="86"/>
      <c r="DTK19" s="62" t="s">
        <v>496</v>
      </c>
      <c r="DTL19" s="86"/>
      <c r="DTM19" s="86">
        <v>2</v>
      </c>
      <c r="DTN19" s="86"/>
      <c r="DTO19" s="86">
        <v>2</v>
      </c>
      <c r="DTP19" s="67">
        <v>22</v>
      </c>
      <c r="DTQ19" s="67">
        <v>3.7037037037037033</v>
      </c>
      <c r="DTR19" s="67">
        <v>40.740740740740733</v>
      </c>
      <c r="DTS19" s="86">
        <v>100</v>
      </c>
      <c r="DTX19" s="86"/>
      <c r="DTY19" s="62" t="s">
        <v>496</v>
      </c>
      <c r="DTZ19" s="86"/>
      <c r="DUA19" s="86">
        <v>2</v>
      </c>
      <c r="DUB19" s="86"/>
      <c r="DUC19" s="86">
        <v>2</v>
      </c>
      <c r="DUD19" s="67">
        <v>22</v>
      </c>
      <c r="DUE19" s="67">
        <v>3.7037037037037033</v>
      </c>
      <c r="DUF19" s="67">
        <v>40.740740740740733</v>
      </c>
      <c r="DUG19" s="86">
        <v>100</v>
      </c>
      <c r="DUL19" s="86"/>
      <c r="DUM19" s="62" t="s">
        <v>496</v>
      </c>
      <c r="DUN19" s="86"/>
      <c r="DUO19" s="86">
        <v>2</v>
      </c>
      <c r="DUP19" s="86"/>
      <c r="DUQ19" s="86">
        <v>2</v>
      </c>
      <c r="DUR19" s="67">
        <v>22</v>
      </c>
      <c r="DUS19" s="67">
        <v>3.7037037037037033</v>
      </c>
      <c r="DUT19" s="67">
        <v>40.740740740740733</v>
      </c>
      <c r="DUU19" s="86">
        <v>100</v>
      </c>
      <c r="DUZ19" s="86"/>
      <c r="DVA19" s="62" t="s">
        <v>496</v>
      </c>
      <c r="DVB19" s="86"/>
      <c r="DVC19" s="86">
        <v>0</v>
      </c>
      <c r="DVD19" s="86"/>
      <c r="DVE19" s="86">
        <v>2</v>
      </c>
      <c r="DVF19" s="67">
        <v>22</v>
      </c>
      <c r="DVG19" s="67">
        <v>3.7037037037037033</v>
      </c>
      <c r="DVH19" s="67">
        <v>40.740740740740733</v>
      </c>
      <c r="DVI19" s="86">
        <v>0</v>
      </c>
      <c r="DVN19" s="86"/>
      <c r="DVO19" s="62" t="s">
        <v>496</v>
      </c>
      <c r="DVP19" s="86"/>
      <c r="DVQ19" s="86">
        <v>2</v>
      </c>
      <c r="DVR19" s="86"/>
      <c r="DVS19" s="86">
        <v>2</v>
      </c>
      <c r="DVT19" s="67">
        <v>22</v>
      </c>
      <c r="DVU19" s="67">
        <v>3.7037037037037033</v>
      </c>
      <c r="DVV19" s="67">
        <v>40.740740740740733</v>
      </c>
      <c r="DVW19" s="86">
        <v>100</v>
      </c>
      <c r="DWB19" s="86"/>
      <c r="DWC19" s="62" t="s">
        <v>496</v>
      </c>
      <c r="DWD19" s="86"/>
      <c r="DWE19" s="86">
        <v>2</v>
      </c>
      <c r="DWF19" s="86"/>
      <c r="DWG19" s="86">
        <v>2</v>
      </c>
      <c r="DWH19" s="67">
        <v>22</v>
      </c>
      <c r="DWI19" s="67">
        <v>3.7037037037037033</v>
      </c>
      <c r="DWJ19" s="67">
        <v>40.740740740740733</v>
      </c>
      <c r="DWK19" s="86">
        <v>100</v>
      </c>
      <c r="DWP19" s="86"/>
      <c r="DWQ19" s="62" t="s">
        <v>496</v>
      </c>
      <c r="DWR19" s="86"/>
      <c r="DWS19" s="86">
        <v>2</v>
      </c>
      <c r="DWT19" s="86"/>
      <c r="DWU19" s="86">
        <v>2</v>
      </c>
      <c r="DWV19" s="67">
        <v>22</v>
      </c>
      <c r="DWW19" s="67">
        <v>3.7037037037037033</v>
      </c>
      <c r="DWX19" s="67">
        <v>40.740740740740733</v>
      </c>
      <c r="DWY19" s="86">
        <v>100</v>
      </c>
      <c r="DXD19" s="86"/>
      <c r="DXE19" s="62" t="s">
        <v>496</v>
      </c>
      <c r="DXF19" s="86"/>
      <c r="DXG19" s="86">
        <v>1</v>
      </c>
      <c r="DXH19" s="86"/>
      <c r="DXI19" s="86">
        <v>2</v>
      </c>
      <c r="DXJ19" s="67">
        <v>22</v>
      </c>
      <c r="DXK19" s="67">
        <v>3.7037037037037033</v>
      </c>
      <c r="DXL19" s="67">
        <v>40.740740740740733</v>
      </c>
      <c r="DXM19" s="86">
        <v>50</v>
      </c>
      <c r="DXR19" s="86"/>
      <c r="DXS19" s="62" t="s">
        <v>496</v>
      </c>
      <c r="DXT19" s="86"/>
      <c r="DXU19" s="86">
        <v>0</v>
      </c>
      <c r="DXV19" s="86"/>
      <c r="DXW19" s="86">
        <v>2</v>
      </c>
      <c r="DXX19" s="67">
        <v>22</v>
      </c>
      <c r="DXY19" s="67">
        <v>3.7037037037037033</v>
      </c>
      <c r="DXZ19" s="67">
        <v>40.740740740740733</v>
      </c>
      <c r="DYA19" s="86">
        <v>0</v>
      </c>
      <c r="DYF19" s="86"/>
      <c r="DYG19" s="62" t="s">
        <v>496</v>
      </c>
      <c r="DYH19" s="86"/>
      <c r="DYI19" s="86">
        <v>1</v>
      </c>
      <c r="DYJ19" s="86"/>
      <c r="DYK19" s="86">
        <v>2</v>
      </c>
      <c r="DYL19" s="67">
        <v>22</v>
      </c>
      <c r="DYM19" s="67">
        <v>3.7037037037037033</v>
      </c>
      <c r="DYN19" s="67">
        <v>40.740740740740733</v>
      </c>
      <c r="DYO19" s="86">
        <v>50</v>
      </c>
      <c r="DYT19" s="86"/>
      <c r="DYU19" s="62" t="s">
        <v>496</v>
      </c>
      <c r="DYV19" s="86"/>
      <c r="DYW19" s="86">
        <v>1</v>
      </c>
      <c r="DYX19" s="86"/>
      <c r="DYY19" s="86">
        <v>2</v>
      </c>
      <c r="DYZ19" s="67">
        <v>22</v>
      </c>
      <c r="DZA19" s="67">
        <v>3.7037037037037033</v>
      </c>
      <c r="DZB19" s="67">
        <v>40.740740740740733</v>
      </c>
      <c r="DZC19" s="86">
        <v>50</v>
      </c>
      <c r="DZH19" s="86"/>
      <c r="DZI19" s="62" t="s">
        <v>496</v>
      </c>
      <c r="DZJ19" s="86"/>
      <c r="DZK19" s="86">
        <v>1</v>
      </c>
      <c r="DZL19" s="86"/>
      <c r="DZM19" s="86">
        <v>2</v>
      </c>
      <c r="DZN19" s="67">
        <v>22</v>
      </c>
      <c r="DZO19" s="67">
        <v>3.7037037037037033</v>
      </c>
      <c r="DZP19" s="67">
        <v>40.740740740740733</v>
      </c>
      <c r="DZQ19" s="86">
        <v>50</v>
      </c>
      <c r="DZV19" s="86"/>
      <c r="DZW19" s="62" t="s">
        <v>496</v>
      </c>
      <c r="DZX19" s="86"/>
      <c r="DZY19" s="86">
        <v>0</v>
      </c>
      <c r="DZZ19" s="86"/>
      <c r="EAA19" s="86">
        <v>2</v>
      </c>
      <c r="EAB19" s="67">
        <v>22</v>
      </c>
      <c r="EAC19" s="67">
        <v>3.7037037037037033</v>
      </c>
      <c r="EAD19" s="67">
        <v>40.740740740740733</v>
      </c>
      <c r="EAE19" s="86">
        <v>0</v>
      </c>
      <c r="EAJ19" s="86"/>
      <c r="EAK19" s="62" t="s">
        <v>496</v>
      </c>
      <c r="EAL19" s="86"/>
      <c r="EAM19" s="86">
        <v>0</v>
      </c>
      <c r="EAN19" s="86"/>
      <c r="EAO19" s="86">
        <v>2</v>
      </c>
      <c r="EAP19" s="67">
        <v>22</v>
      </c>
      <c r="EAQ19" s="67">
        <v>3.7037037037037033</v>
      </c>
      <c r="EAR19" s="67">
        <v>40.740740740740733</v>
      </c>
      <c r="EAS19" s="86">
        <v>0</v>
      </c>
      <c r="EAX19" s="86"/>
      <c r="EAY19" s="62" t="s">
        <v>496</v>
      </c>
      <c r="EAZ19" s="86"/>
      <c r="EBA19" s="86">
        <v>2</v>
      </c>
      <c r="EBB19" s="86"/>
      <c r="EBC19" s="86">
        <v>2</v>
      </c>
      <c r="EBD19" s="67">
        <v>22</v>
      </c>
      <c r="EBE19" s="67">
        <v>3.7037037037037033</v>
      </c>
      <c r="EBF19" s="67">
        <v>40.740740740740733</v>
      </c>
      <c r="EBG19" s="86">
        <v>100</v>
      </c>
      <c r="EBL19" s="86"/>
      <c r="EBM19" s="62" t="s">
        <v>496</v>
      </c>
      <c r="EBN19" s="86"/>
      <c r="EBO19" s="86">
        <v>0</v>
      </c>
      <c r="EBP19" s="86"/>
      <c r="EBQ19" s="86">
        <v>2</v>
      </c>
      <c r="EBR19" s="67">
        <v>22</v>
      </c>
      <c r="EBS19" s="67">
        <v>3.7037037037037033</v>
      </c>
      <c r="EBT19" s="67">
        <v>40.740740740740733</v>
      </c>
      <c r="EBU19" s="86">
        <v>0</v>
      </c>
      <c r="EBZ19" s="86"/>
      <c r="ECA19" s="62" t="s">
        <v>496</v>
      </c>
      <c r="ECB19" s="86"/>
      <c r="ECC19" s="86">
        <v>1</v>
      </c>
      <c r="ECD19" s="86"/>
      <c r="ECE19" s="86">
        <v>2</v>
      </c>
      <c r="ECF19" s="67">
        <v>22</v>
      </c>
      <c r="ECG19" s="67">
        <v>3.7037037037037033</v>
      </c>
      <c r="ECH19" s="67">
        <v>40.740740740740733</v>
      </c>
      <c r="ECI19" s="86">
        <v>50</v>
      </c>
      <c r="ECN19" s="86"/>
      <c r="ECO19" s="62" t="s">
        <v>496</v>
      </c>
      <c r="ECP19" s="86"/>
      <c r="ECQ19" s="86">
        <v>1</v>
      </c>
      <c r="ECR19" s="86"/>
      <c r="ECS19" s="86">
        <v>2</v>
      </c>
      <c r="ECT19" s="67">
        <v>22</v>
      </c>
      <c r="ECU19" s="67">
        <v>3.7037037037037033</v>
      </c>
      <c r="ECV19" s="67">
        <v>40.740740740740733</v>
      </c>
      <c r="ECW19" s="86">
        <v>50</v>
      </c>
      <c r="EDB19" s="86"/>
      <c r="EDC19" s="62" t="s">
        <v>496</v>
      </c>
      <c r="EDD19" s="86"/>
      <c r="EDE19" s="86">
        <v>1</v>
      </c>
      <c r="EDF19" s="86"/>
      <c r="EDG19" s="86">
        <v>2</v>
      </c>
      <c r="EDH19" s="67">
        <v>22</v>
      </c>
      <c r="EDI19" s="67">
        <v>3.7037037037037033</v>
      </c>
      <c r="EDJ19" s="67">
        <v>40.740740740740733</v>
      </c>
      <c r="EDK19" s="86">
        <v>50</v>
      </c>
      <c r="EDP19" s="86"/>
      <c r="EDQ19" s="62" t="s">
        <v>496</v>
      </c>
      <c r="EDR19" s="86"/>
      <c r="EDS19" s="86">
        <v>1</v>
      </c>
      <c r="EDT19" s="86"/>
      <c r="EDU19" s="86">
        <v>2</v>
      </c>
      <c r="EDV19" s="67">
        <v>22</v>
      </c>
      <c r="EDW19" s="67">
        <v>3.7037037037037033</v>
      </c>
      <c r="EDX19" s="67">
        <v>40.740740740740733</v>
      </c>
      <c r="EDY19" s="86">
        <v>50</v>
      </c>
      <c r="EED19" s="86"/>
      <c r="EEE19" s="62" t="s">
        <v>496</v>
      </c>
      <c r="EEF19" s="86"/>
      <c r="EEG19" s="86">
        <v>1</v>
      </c>
      <c r="EEH19" s="86"/>
      <c r="EEI19" s="86">
        <v>2</v>
      </c>
      <c r="EEJ19" s="67">
        <v>22</v>
      </c>
      <c r="EEK19" s="67">
        <v>3.7037037037037033</v>
      </c>
      <c r="EEL19" s="67">
        <v>40.740740740740733</v>
      </c>
      <c r="EEM19" s="86">
        <v>50</v>
      </c>
      <c r="EER19" s="86"/>
      <c r="EES19" s="62" t="s">
        <v>496</v>
      </c>
      <c r="EET19" s="86"/>
      <c r="EEU19" s="86">
        <v>1</v>
      </c>
      <c r="EEV19" s="86"/>
      <c r="EEW19" s="86">
        <v>2</v>
      </c>
      <c r="EEX19" s="67">
        <v>22</v>
      </c>
      <c r="EEY19" s="67">
        <v>3.7037037037037033</v>
      </c>
      <c r="EEZ19" s="67">
        <v>40.740740740740733</v>
      </c>
      <c r="EFA19" s="86">
        <v>50</v>
      </c>
      <c r="EFF19" s="86"/>
      <c r="EFG19" s="62" t="s">
        <v>496</v>
      </c>
      <c r="EFH19" s="86"/>
      <c r="EFI19" s="86">
        <v>1</v>
      </c>
      <c r="EFJ19" s="86"/>
      <c r="EFK19" s="86">
        <v>2</v>
      </c>
      <c r="EFL19" s="67">
        <v>22</v>
      </c>
      <c r="EFM19" s="67">
        <v>3.7037037037037033</v>
      </c>
      <c r="EFN19" s="67">
        <v>40.740740740740733</v>
      </c>
      <c r="EFO19" s="86">
        <v>50</v>
      </c>
      <c r="EFT19" s="86"/>
      <c r="EFU19" s="62" t="s">
        <v>496</v>
      </c>
      <c r="EFV19" s="86"/>
      <c r="EFW19" s="86">
        <v>1</v>
      </c>
      <c r="EFX19" s="86"/>
      <c r="EFY19" s="86">
        <v>2</v>
      </c>
      <c r="EFZ19" s="67">
        <v>22</v>
      </c>
      <c r="EGA19" s="67">
        <v>3.7037037037037033</v>
      </c>
      <c r="EGB19" s="67">
        <v>40.740740740740733</v>
      </c>
      <c r="EGC19" s="86">
        <v>50</v>
      </c>
      <c r="EGH19" s="86"/>
      <c r="EGI19" s="62" t="s">
        <v>496</v>
      </c>
      <c r="EGJ19" s="86"/>
      <c r="EGK19" s="86">
        <v>2</v>
      </c>
      <c r="EGL19" s="86"/>
      <c r="EGM19" s="86">
        <v>2</v>
      </c>
      <c r="EGN19" s="67">
        <v>22</v>
      </c>
      <c r="EGO19" s="67">
        <v>3.7037037037037033</v>
      </c>
      <c r="EGP19" s="67">
        <v>40.740740740740733</v>
      </c>
      <c r="EGQ19" s="86">
        <v>100</v>
      </c>
      <c r="EGV19" s="86"/>
      <c r="EGW19" s="62" t="s">
        <v>496</v>
      </c>
      <c r="EGX19" s="86"/>
      <c r="EGY19" s="86">
        <v>1</v>
      </c>
      <c r="EGZ19" s="86"/>
      <c r="EHA19" s="86">
        <v>2</v>
      </c>
      <c r="EHB19" s="67">
        <v>22</v>
      </c>
      <c r="EHC19" s="67">
        <v>3.7037037037037033</v>
      </c>
      <c r="EHD19" s="67">
        <v>40.740740740740733</v>
      </c>
      <c r="EHE19" s="86">
        <v>50</v>
      </c>
      <c r="EHJ19" s="86"/>
      <c r="EHK19" s="62" t="s">
        <v>496</v>
      </c>
      <c r="EHL19" s="86"/>
      <c r="EHM19" s="86">
        <v>0</v>
      </c>
      <c r="EHN19" s="86"/>
      <c r="EHO19" s="86">
        <v>2</v>
      </c>
      <c r="EHP19" s="67">
        <v>22</v>
      </c>
      <c r="EHQ19" s="67">
        <v>3.7037037037037033</v>
      </c>
      <c r="EHR19" s="67">
        <v>40.740740740740733</v>
      </c>
      <c r="EHS19" s="86">
        <v>0</v>
      </c>
      <c r="EHX19" s="86"/>
      <c r="EHY19" s="62" t="s">
        <v>496</v>
      </c>
      <c r="EHZ19" s="86"/>
      <c r="EIA19" s="86">
        <v>1</v>
      </c>
      <c r="EIB19" s="86"/>
      <c r="EIC19" s="86">
        <v>2</v>
      </c>
      <c r="EID19" s="67">
        <v>22</v>
      </c>
      <c r="EIE19" s="67">
        <v>3.7037037037037033</v>
      </c>
      <c r="EIF19" s="67">
        <v>40.740740740740733</v>
      </c>
      <c r="EIG19" s="86">
        <v>50</v>
      </c>
      <c r="EIL19" s="86"/>
      <c r="EIM19" s="62" t="s">
        <v>496</v>
      </c>
      <c r="EIN19" s="86"/>
      <c r="EIO19" s="86">
        <v>1</v>
      </c>
      <c r="EIP19" s="86"/>
      <c r="EIQ19" s="86">
        <v>2</v>
      </c>
      <c r="EIR19" s="67">
        <v>22</v>
      </c>
      <c r="EIS19" s="67">
        <v>3.7037037037037033</v>
      </c>
      <c r="EIT19" s="67">
        <v>40.740740740740733</v>
      </c>
      <c r="EIU19" s="86">
        <v>50</v>
      </c>
      <c r="EIZ19" s="86"/>
      <c r="EJA19" s="62" t="s">
        <v>496</v>
      </c>
      <c r="EJB19" s="86"/>
      <c r="EJC19" s="86">
        <v>1</v>
      </c>
      <c r="EJD19" s="86"/>
      <c r="EJE19" s="86">
        <v>2</v>
      </c>
      <c r="EJF19" s="67">
        <v>22</v>
      </c>
      <c r="EJG19" s="67">
        <v>3.7037037037037033</v>
      </c>
      <c r="EJH19" s="67">
        <v>40.740740740740733</v>
      </c>
      <c r="EJI19" s="86">
        <v>50</v>
      </c>
      <c r="EJN19" s="86"/>
      <c r="EJO19" s="62" t="s">
        <v>496</v>
      </c>
      <c r="EJP19" s="86"/>
      <c r="EJQ19" s="86">
        <v>5</v>
      </c>
      <c r="EJR19" s="86"/>
      <c r="EJS19" s="86">
        <v>5</v>
      </c>
      <c r="EJT19" s="67">
        <v>20</v>
      </c>
      <c r="EJU19" s="67">
        <v>11.111111111111111</v>
      </c>
      <c r="EJV19" s="67">
        <v>44.444444444444443</v>
      </c>
      <c r="EJW19" s="86">
        <v>100</v>
      </c>
      <c r="EKB19" s="86"/>
      <c r="EKC19" s="62" t="s">
        <v>496</v>
      </c>
      <c r="EKD19" s="86"/>
      <c r="EKE19" s="86">
        <v>4</v>
      </c>
      <c r="EKF19" s="86"/>
      <c r="EKG19" s="86">
        <v>5</v>
      </c>
      <c r="EKH19" s="67">
        <v>20</v>
      </c>
      <c r="EKI19" s="67">
        <v>11.111111111111111</v>
      </c>
      <c r="EKJ19" s="67">
        <v>44.444444444444443</v>
      </c>
      <c r="EKK19" s="86">
        <v>80</v>
      </c>
      <c r="EKP19" s="86"/>
      <c r="EKQ19" s="62" t="s">
        <v>496</v>
      </c>
      <c r="EKR19" s="86"/>
      <c r="EKS19" s="86">
        <v>2</v>
      </c>
      <c r="EKT19" s="86"/>
      <c r="EKU19" s="86">
        <v>5</v>
      </c>
      <c r="EKV19" s="67">
        <v>20</v>
      </c>
      <c r="EKW19" s="67">
        <v>11.111111111111111</v>
      </c>
      <c r="EKX19" s="67">
        <v>44.444444444444443</v>
      </c>
      <c r="EKY19" s="86">
        <v>40</v>
      </c>
      <c r="ELD19" s="86"/>
      <c r="ELE19" s="62" t="s">
        <v>496</v>
      </c>
      <c r="ELF19" s="86"/>
      <c r="ELG19" s="86">
        <v>4</v>
      </c>
      <c r="ELH19" s="86"/>
      <c r="ELI19" s="86">
        <v>5</v>
      </c>
      <c r="ELJ19" s="67">
        <v>20</v>
      </c>
      <c r="ELK19" s="67">
        <v>11.111111111111111</v>
      </c>
      <c r="ELL19" s="67">
        <v>44.444444444444443</v>
      </c>
      <c r="ELM19" s="86">
        <v>80</v>
      </c>
      <c r="ELR19" s="86"/>
      <c r="ELS19" s="62" t="s">
        <v>496</v>
      </c>
      <c r="ELT19" s="86"/>
      <c r="ELU19" s="86">
        <v>4</v>
      </c>
      <c r="ELV19" s="86"/>
      <c r="ELW19" s="86">
        <v>5</v>
      </c>
      <c r="ELX19" s="67">
        <v>20</v>
      </c>
      <c r="ELY19" s="67">
        <v>11.111111111111111</v>
      </c>
      <c r="ELZ19" s="67">
        <v>44.444444444444443</v>
      </c>
      <c r="EMA19" s="86">
        <v>80</v>
      </c>
      <c r="EMF19" s="86"/>
      <c r="EMG19" s="62" t="s">
        <v>496</v>
      </c>
      <c r="EMH19" s="86"/>
      <c r="EMI19" s="86">
        <v>4</v>
      </c>
      <c r="EMJ19" s="86"/>
      <c r="EMK19" s="86">
        <v>5</v>
      </c>
      <c r="EML19" s="67">
        <v>20</v>
      </c>
      <c r="EMM19" s="67">
        <v>11.111111111111111</v>
      </c>
      <c r="EMN19" s="67">
        <v>44.444444444444443</v>
      </c>
      <c r="EMO19" s="86">
        <v>80</v>
      </c>
      <c r="EMT19" s="86"/>
      <c r="EMU19" s="62" t="s">
        <v>496</v>
      </c>
      <c r="EMV19" s="86"/>
      <c r="EMW19" s="86">
        <v>4</v>
      </c>
      <c r="EMX19" s="86"/>
      <c r="EMY19" s="86">
        <v>5</v>
      </c>
      <c r="EMZ19" s="67">
        <v>20</v>
      </c>
      <c r="ENA19" s="67">
        <v>11.111111111111111</v>
      </c>
      <c r="ENB19" s="67">
        <v>44.444444444444443</v>
      </c>
      <c r="ENC19" s="86">
        <v>80</v>
      </c>
      <c r="ENH19" s="86"/>
      <c r="ENI19" s="62" t="s">
        <v>496</v>
      </c>
      <c r="ENJ19" s="86"/>
      <c r="ENK19" s="86">
        <v>5</v>
      </c>
      <c r="ENL19" s="86"/>
      <c r="ENM19" s="86">
        <v>5</v>
      </c>
      <c r="ENN19" s="67">
        <v>20</v>
      </c>
      <c r="ENO19" s="67">
        <v>11.111111111111111</v>
      </c>
      <c r="ENP19" s="67">
        <v>44.444444444444443</v>
      </c>
      <c r="ENQ19" s="86">
        <v>100</v>
      </c>
      <c r="ENV19" s="86"/>
      <c r="ENW19" s="62" t="s">
        <v>496</v>
      </c>
      <c r="ENX19" s="86"/>
      <c r="ENY19" s="86">
        <v>5</v>
      </c>
      <c r="ENZ19" s="86"/>
      <c r="EOA19" s="86">
        <v>5</v>
      </c>
      <c r="EOB19" s="67">
        <v>20</v>
      </c>
      <c r="EOC19" s="67">
        <v>11.111111111111111</v>
      </c>
      <c r="EOD19" s="67">
        <v>44.444444444444443</v>
      </c>
      <c r="EOE19" s="86">
        <v>100</v>
      </c>
      <c r="EOJ19" s="86"/>
      <c r="EOK19" s="62" t="s">
        <v>496</v>
      </c>
      <c r="EOL19" s="86"/>
      <c r="EOM19" s="86">
        <v>1</v>
      </c>
      <c r="EON19" s="86"/>
      <c r="EOO19" s="86">
        <v>5</v>
      </c>
      <c r="EOP19" s="67">
        <v>20</v>
      </c>
      <c r="EOQ19" s="67">
        <v>11.111111111111111</v>
      </c>
      <c r="EOR19" s="67">
        <v>44.444444444444443</v>
      </c>
      <c r="EOS19" s="86">
        <v>20</v>
      </c>
      <c r="EOX19" s="86"/>
      <c r="EOY19" s="62" t="s">
        <v>496</v>
      </c>
      <c r="EOZ19" s="86"/>
      <c r="EPA19" s="86">
        <v>4</v>
      </c>
      <c r="EPB19" s="86"/>
      <c r="EPC19" s="86">
        <v>5</v>
      </c>
      <c r="EPD19" s="67">
        <v>20</v>
      </c>
      <c r="EPE19" s="67">
        <v>11.111111111111111</v>
      </c>
      <c r="EPF19" s="67">
        <v>44.444444444444443</v>
      </c>
      <c r="EPG19" s="86">
        <v>80</v>
      </c>
      <c r="EPL19" s="86"/>
      <c r="EPM19" s="62" t="s">
        <v>496</v>
      </c>
      <c r="EPN19" s="86"/>
      <c r="EPO19" s="86">
        <v>5</v>
      </c>
      <c r="EPP19" s="86"/>
      <c r="EPQ19" s="86">
        <v>5</v>
      </c>
      <c r="EPR19" s="67">
        <v>20</v>
      </c>
      <c r="EPS19" s="67">
        <v>11.111111111111111</v>
      </c>
      <c r="EPT19" s="67">
        <v>44.444444444444443</v>
      </c>
      <c r="EPU19" s="86">
        <v>100</v>
      </c>
      <c r="EPZ19" s="86"/>
      <c r="EQA19" s="62" t="s">
        <v>496</v>
      </c>
      <c r="EQB19" s="86"/>
      <c r="EQC19" s="86">
        <v>5</v>
      </c>
      <c r="EQD19" s="86"/>
      <c r="EQE19" s="86">
        <v>5</v>
      </c>
      <c r="EQF19" s="67">
        <v>20</v>
      </c>
      <c r="EQG19" s="67">
        <v>11.111111111111111</v>
      </c>
      <c r="EQH19" s="67">
        <v>44.444444444444443</v>
      </c>
      <c r="EQI19" s="86">
        <v>100</v>
      </c>
      <c r="EQN19" s="86"/>
      <c r="EQO19" s="62" t="s">
        <v>496</v>
      </c>
      <c r="EQP19" s="86"/>
      <c r="EQQ19" s="86">
        <v>0</v>
      </c>
      <c r="EQR19" s="86"/>
      <c r="EQS19" s="86">
        <v>5</v>
      </c>
      <c r="EQT19" s="67">
        <v>20</v>
      </c>
      <c r="EQU19" s="67">
        <v>11.111111111111111</v>
      </c>
      <c r="EQV19" s="67">
        <v>44.444444444444443</v>
      </c>
      <c r="EQW19" s="86">
        <v>0</v>
      </c>
      <c r="ERB19" s="86"/>
      <c r="ERC19" s="62" t="s">
        <v>496</v>
      </c>
      <c r="ERD19" s="86"/>
      <c r="ERE19" s="86">
        <v>3</v>
      </c>
      <c r="ERF19" s="86"/>
      <c r="ERG19" s="86">
        <v>5</v>
      </c>
      <c r="ERH19" s="67">
        <v>20</v>
      </c>
      <c r="ERI19" s="67">
        <v>11.111111111111111</v>
      </c>
      <c r="ERJ19" s="67">
        <v>44.444444444444443</v>
      </c>
      <c r="ERK19" s="86">
        <v>60</v>
      </c>
      <c r="ERP19" s="86"/>
      <c r="ERQ19" s="62" t="s">
        <v>496</v>
      </c>
      <c r="ERR19" s="86"/>
      <c r="ERS19" s="86">
        <v>1</v>
      </c>
      <c r="ERT19" s="86"/>
      <c r="ERU19" s="86">
        <v>5</v>
      </c>
      <c r="ERV19" s="67">
        <v>20</v>
      </c>
      <c r="ERW19" s="67">
        <v>11.111111111111111</v>
      </c>
      <c r="ERX19" s="67">
        <v>44.444444444444443</v>
      </c>
      <c r="ERY19" s="86">
        <v>20</v>
      </c>
      <c r="ESD19" s="86"/>
      <c r="ESE19" s="62" t="s">
        <v>496</v>
      </c>
      <c r="ESF19" s="86"/>
      <c r="ESG19" s="86">
        <v>3</v>
      </c>
      <c r="ESH19" s="86"/>
      <c r="ESI19" s="86">
        <v>5</v>
      </c>
      <c r="ESJ19" s="67">
        <v>20</v>
      </c>
      <c r="ESK19" s="67">
        <v>11.111111111111111</v>
      </c>
      <c r="ESL19" s="67">
        <v>44.444444444444443</v>
      </c>
      <c r="ESM19" s="86">
        <v>60</v>
      </c>
      <c r="ESR19" s="86"/>
      <c r="ESS19" s="62" t="s">
        <v>496</v>
      </c>
      <c r="EST19" s="86"/>
      <c r="ESU19" s="86">
        <v>3</v>
      </c>
      <c r="ESV19" s="86"/>
      <c r="ESW19" s="86">
        <v>5</v>
      </c>
      <c r="ESX19" s="67">
        <v>20</v>
      </c>
      <c r="ESY19" s="67">
        <v>11.111111111111111</v>
      </c>
      <c r="ESZ19" s="67">
        <v>44.444444444444443</v>
      </c>
      <c r="ETA19" s="86">
        <v>60</v>
      </c>
      <c r="ETF19" s="86"/>
      <c r="ETG19" s="62" t="s">
        <v>496</v>
      </c>
      <c r="ETH19" s="86"/>
      <c r="ETI19" s="86">
        <v>1</v>
      </c>
      <c r="ETJ19" s="86"/>
      <c r="ETK19" s="86">
        <v>5</v>
      </c>
      <c r="ETL19" s="67">
        <v>20</v>
      </c>
      <c r="ETM19" s="67">
        <v>11.111111111111111</v>
      </c>
      <c r="ETN19" s="67">
        <v>44.444444444444443</v>
      </c>
      <c r="ETO19" s="86">
        <v>20</v>
      </c>
      <c r="ETT19" s="86"/>
      <c r="ETU19" s="62" t="s">
        <v>496</v>
      </c>
      <c r="ETV19" s="86"/>
      <c r="ETW19" s="86">
        <v>3</v>
      </c>
      <c r="ETX19" s="86"/>
      <c r="ETY19" s="86">
        <v>5</v>
      </c>
      <c r="ETZ19" s="67">
        <v>20</v>
      </c>
      <c r="EUA19" s="67">
        <v>11.111111111111111</v>
      </c>
      <c r="EUB19" s="67">
        <v>44.444444444444443</v>
      </c>
      <c r="EUC19" s="86">
        <v>60</v>
      </c>
      <c r="EUH19" s="86"/>
      <c r="EUI19" s="62" t="s">
        <v>496</v>
      </c>
      <c r="EUJ19" s="86"/>
      <c r="EUK19" s="86">
        <v>1</v>
      </c>
      <c r="EUL19" s="86"/>
      <c r="EUM19" s="86">
        <v>5</v>
      </c>
      <c r="EUN19" s="67">
        <v>20</v>
      </c>
      <c r="EUO19" s="67">
        <v>11.111111111111111</v>
      </c>
      <c r="EUP19" s="67">
        <v>44.444444444444443</v>
      </c>
      <c r="EUQ19" s="86">
        <v>20</v>
      </c>
      <c r="EUV19" s="86"/>
      <c r="EUW19" s="62" t="s">
        <v>496</v>
      </c>
      <c r="EUX19" s="86"/>
      <c r="EUY19" s="86">
        <v>2</v>
      </c>
      <c r="EUZ19" s="86"/>
      <c r="EVA19" s="86">
        <v>5</v>
      </c>
      <c r="EVB19" s="67">
        <v>20</v>
      </c>
      <c r="EVC19" s="67">
        <v>11.111111111111111</v>
      </c>
      <c r="EVD19" s="67">
        <v>44.444444444444443</v>
      </c>
      <c r="EVE19" s="86">
        <v>40</v>
      </c>
      <c r="EVJ19" s="86"/>
      <c r="EVK19" s="62" t="s">
        <v>496</v>
      </c>
      <c r="EVL19" s="86"/>
      <c r="EVM19" s="86">
        <v>2</v>
      </c>
      <c r="EVN19" s="86"/>
      <c r="EVO19" s="86">
        <v>5</v>
      </c>
      <c r="EVP19" s="67">
        <v>20</v>
      </c>
      <c r="EVQ19" s="67">
        <v>11.111111111111111</v>
      </c>
      <c r="EVR19" s="67">
        <v>44.444444444444443</v>
      </c>
      <c r="EVS19" s="86">
        <v>40</v>
      </c>
      <c r="EVX19" s="86"/>
      <c r="EVY19" s="62" t="s">
        <v>496</v>
      </c>
      <c r="EVZ19" s="86"/>
      <c r="EWA19" s="86">
        <v>2</v>
      </c>
      <c r="EWB19" s="86"/>
      <c r="EWC19" s="86">
        <v>5</v>
      </c>
      <c r="EWD19" s="67">
        <v>20</v>
      </c>
      <c r="EWE19" s="67">
        <v>11.111111111111111</v>
      </c>
      <c r="EWF19" s="67">
        <v>44.444444444444443</v>
      </c>
      <c r="EWG19" s="86">
        <v>40</v>
      </c>
      <c r="EWL19" s="86"/>
      <c r="EWM19" s="62" t="s">
        <v>496</v>
      </c>
      <c r="EWN19" s="86"/>
      <c r="EWO19" s="86">
        <v>2</v>
      </c>
      <c r="EWP19" s="86"/>
      <c r="EWQ19" s="86">
        <v>5</v>
      </c>
      <c r="EWR19" s="67">
        <v>20</v>
      </c>
      <c r="EWS19" s="67">
        <v>11.111111111111111</v>
      </c>
      <c r="EWT19" s="67">
        <v>44.444444444444443</v>
      </c>
      <c r="EWU19" s="86">
        <v>40</v>
      </c>
      <c r="EWZ19" s="86"/>
      <c r="EXA19" s="62" t="s">
        <v>496</v>
      </c>
      <c r="EXB19" s="86"/>
      <c r="EXC19" s="86">
        <v>2</v>
      </c>
      <c r="EXD19" s="86"/>
      <c r="EXE19" s="86">
        <v>2</v>
      </c>
      <c r="EXF19" s="67">
        <v>20</v>
      </c>
      <c r="EXG19" s="67">
        <v>3.7037037037037033</v>
      </c>
      <c r="EXH19" s="67">
        <v>37.037037037037031</v>
      </c>
      <c r="EXI19" s="86">
        <v>100</v>
      </c>
      <c r="EXN19" s="86"/>
      <c r="EXO19" s="62" t="s">
        <v>496</v>
      </c>
      <c r="EXP19" s="86"/>
      <c r="EXQ19" s="86">
        <v>2</v>
      </c>
      <c r="EXR19" s="86"/>
      <c r="EXS19" s="86">
        <v>2</v>
      </c>
      <c r="EXT19" s="67">
        <v>20</v>
      </c>
      <c r="EXU19" s="67">
        <v>3.7037037037037033</v>
      </c>
      <c r="EXV19" s="67">
        <v>37.037037037037031</v>
      </c>
      <c r="EXW19" s="86">
        <v>100</v>
      </c>
      <c r="EYB19" s="86"/>
      <c r="EYC19" s="62" t="s">
        <v>496</v>
      </c>
      <c r="EYD19" s="86"/>
      <c r="EYE19" s="86">
        <v>2</v>
      </c>
      <c r="EYF19" s="86"/>
      <c r="EYG19" s="86">
        <v>2</v>
      </c>
      <c r="EYH19" s="67">
        <v>20</v>
      </c>
      <c r="EYI19" s="67">
        <v>3.7037037037037033</v>
      </c>
      <c r="EYJ19" s="67">
        <v>37.037037037037031</v>
      </c>
      <c r="EYK19" s="86">
        <v>100</v>
      </c>
      <c r="EYP19" s="86"/>
      <c r="EYQ19" s="62" t="s">
        <v>496</v>
      </c>
      <c r="EYR19" s="86"/>
      <c r="EYS19" s="86">
        <v>2</v>
      </c>
      <c r="EYT19" s="86"/>
      <c r="EYU19" s="86">
        <v>2</v>
      </c>
      <c r="EYV19" s="67">
        <v>20</v>
      </c>
      <c r="EYW19" s="67">
        <v>3.7037037037037033</v>
      </c>
      <c r="EYX19" s="67">
        <v>37.037037037037031</v>
      </c>
      <c r="EYY19" s="86">
        <v>100</v>
      </c>
      <c r="EZD19" s="86"/>
      <c r="EZE19" s="62" t="s">
        <v>496</v>
      </c>
      <c r="EZF19" s="86"/>
      <c r="EZG19" s="86">
        <v>0</v>
      </c>
      <c r="EZH19" s="86"/>
      <c r="EZI19" s="86">
        <v>2</v>
      </c>
      <c r="EZJ19" s="67">
        <v>20</v>
      </c>
      <c r="EZK19" s="67">
        <v>3.7037037037037033</v>
      </c>
      <c r="EZL19" s="67">
        <v>37.037037037037031</v>
      </c>
      <c r="EZM19" s="86">
        <v>0</v>
      </c>
      <c r="EZR19" s="86"/>
      <c r="EZS19" s="62" t="s">
        <v>496</v>
      </c>
      <c r="EZT19" s="86"/>
      <c r="EZU19" s="86">
        <v>2</v>
      </c>
      <c r="EZV19" s="86"/>
      <c r="EZW19" s="86">
        <v>2</v>
      </c>
      <c r="EZX19" s="67">
        <v>20</v>
      </c>
      <c r="EZY19" s="67">
        <v>3.7037037037037033</v>
      </c>
      <c r="EZZ19" s="67">
        <v>37.037037037037031</v>
      </c>
      <c r="FAA19" s="86">
        <v>100</v>
      </c>
      <c r="FAF19" s="86"/>
      <c r="FAG19" s="62" t="s">
        <v>496</v>
      </c>
      <c r="FAH19" s="86"/>
      <c r="FAI19" s="86">
        <v>0</v>
      </c>
      <c r="FAJ19" s="86"/>
      <c r="FAK19" s="86">
        <v>2</v>
      </c>
      <c r="FAL19" s="67">
        <v>20</v>
      </c>
      <c r="FAM19" s="67">
        <v>3.7037037037037033</v>
      </c>
      <c r="FAN19" s="67">
        <v>37.037037037037031</v>
      </c>
      <c r="FAO19" s="86">
        <v>0</v>
      </c>
      <c r="FAT19" s="86"/>
      <c r="FAU19" s="62" t="s">
        <v>496</v>
      </c>
      <c r="FAV19" s="86"/>
      <c r="FAW19" s="86">
        <v>1</v>
      </c>
      <c r="FAX19" s="86"/>
      <c r="FAY19" s="86">
        <v>2</v>
      </c>
      <c r="FAZ19" s="67">
        <v>20</v>
      </c>
      <c r="FBA19" s="67">
        <v>3.7037037037037033</v>
      </c>
      <c r="FBB19" s="67">
        <v>37.037037037037031</v>
      </c>
      <c r="FBC19" s="86">
        <v>50</v>
      </c>
      <c r="FBH19" s="86"/>
      <c r="FBI19" s="62" t="s">
        <v>496</v>
      </c>
      <c r="FBJ19" s="86"/>
      <c r="FBK19" s="86">
        <v>1</v>
      </c>
      <c r="FBL19" s="86"/>
      <c r="FBM19" s="86">
        <v>2</v>
      </c>
      <c r="FBN19" s="67">
        <v>20</v>
      </c>
      <c r="FBO19" s="67">
        <v>3.7037037037037033</v>
      </c>
      <c r="FBP19" s="67">
        <v>37.037037037037031</v>
      </c>
      <c r="FBQ19" s="86">
        <v>50</v>
      </c>
      <c r="FBV19" s="86"/>
      <c r="FBW19" s="62" t="s">
        <v>496</v>
      </c>
      <c r="FBX19" s="86"/>
      <c r="FBY19" s="86">
        <v>2</v>
      </c>
      <c r="FBZ19" s="86"/>
      <c r="FCA19" s="86">
        <v>2</v>
      </c>
      <c r="FCB19" s="67">
        <v>20</v>
      </c>
      <c r="FCC19" s="67">
        <v>3.7037037037037033</v>
      </c>
      <c r="FCD19" s="67">
        <v>37.037037037037031</v>
      </c>
      <c r="FCE19" s="86">
        <v>100</v>
      </c>
      <c r="FCJ19" s="86"/>
      <c r="FCK19" s="62" t="s">
        <v>496</v>
      </c>
      <c r="FCL19" s="86"/>
      <c r="FCM19" s="86">
        <v>1</v>
      </c>
      <c r="FCN19" s="86"/>
      <c r="FCO19" s="86">
        <v>2</v>
      </c>
      <c r="FCP19" s="67">
        <v>20</v>
      </c>
      <c r="FCQ19" s="67">
        <v>3.7037037037037033</v>
      </c>
      <c r="FCR19" s="67">
        <v>37.037037037037031</v>
      </c>
      <c r="FCS19" s="86">
        <v>50</v>
      </c>
      <c r="FCX19" s="86"/>
      <c r="FCY19" s="62" t="s">
        <v>496</v>
      </c>
      <c r="FCZ19" s="86"/>
      <c r="FDA19" s="86">
        <v>1</v>
      </c>
      <c r="FDB19" s="86"/>
      <c r="FDC19" s="86">
        <v>2</v>
      </c>
      <c r="FDD19" s="67">
        <v>20</v>
      </c>
      <c r="FDE19" s="67">
        <v>3.7037037037037033</v>
      </c>
      <c r="FDF19" s="67">
        <v>37.037037037037031</v>
      </c>
      <c r="FDG19" s="86">
        <v>50</v>
      </c>
      <c r="FDL19" s="86"/>
      <c r="FDM19" s="62" t="s">
        <v>496</v>
      </c>
      <c r="FDN19" s="86"/>
      <c r="FDO19" s="86">
        <v>1</v>
      </c>
      <c r="FDP19" s="86"/>
      <c r="FDQ19" s="86">
        <v>2</v>
      </c>
      <c r="FDR19" s="67">
        <v>20</v>
      </c>
      <c r="FDS19" s="67">
        <v>3.7037037037037033</v>
      </c>
      <c r="FDT19" s="67">
        <v>37.037037037037031</v>
      </c>
      <c r="FDU19" s="86">
        <v>50</v>
      </c>
      <c r="FDZ19" s="86"/>
      <c r="FEA19" s="62" t="s">
        <v>496</v>
      </c>
      <c r="FEB19" s="86"/>
      <c r="FEC19" s="86">
        <v>2</v>
      </c>
      <c r="FED19" s="86"/>
      <c r="FEE19" s="86">
        <v>2</v>
      </c>
      <c r="FEF19" s="67">
        <v>20</v>
      </c>
      <c r="FEG19" s="67">
        <v>3.7037037037037033</v>
      </c>
      <c r="FEH19" s="67">
        <v>37.037037037037031</v>
      </c>
      <c r="FEI19" s="86">
        <v>100</v>
      </c>
      <c r="FEN19" s="86"/>
      <c r="FEO19" s="62" t="s">
        <v>496</v>
      </c>
      <c r="FEP19" s="86"/>
      <c r="FEQ19" s="86">
        <v>2</v>
      </c>
      <c r="FER19" s="86"/>
      <c r="FES19" s="86">
        <v>2</v>
      </c>
      <c r="FET19" s="67">
        <v>20</v>
      </c>
      <c r="FEU19" s="67">
        <v>3.7037037037037033</v>
      </c>
      <c r="FEV19" s="67">
        <v>37.037037037037031</v>
      </c>
      <c r="FEW19" s="86">
        <v>100</v>
      </c>
      <c r="FFB19" s="86"/>
      <c r="FFC19" s="62" t="s">
        <v>496</v>
      </c>
      <c r="FFD19" s="86"/>
      <c r="FFE19" s="86">
        <v>1</v>
      </c>
      <c r="FFF19" s="86"/>
      <c r="FFG19" s="86">
        <v>2</v>
      </c>
      <c r="FFH19" s="67">
        <v>20</v>
      </c>
      <c r="FFI19" s="67">
        <v>3.7037037037037033</v>
      </c>
      <c r="FFJ19" s="67">
        <v>37.037037037037031</v>
      </c>
      <c r="FFK19" s="86">
        <v>50</v>
      </c>
      <c r="FFP19" s="86"/>
      <c r="FFQ19" s="62" t="s">
        <v>496</v>
      </c>
      <c r="FFR19" s="86"/>
      <c r="FFS19" s="86">
        <v>0</v>
      </c>
      <c r="FFT19" s="86"/>
      <c r="FFU19" s="86">
        <v>2</v>
      </c>
      <c r="FFV19" s="67">
        <v>20</v>
      </c>
      <c r="FFW19" s="67">
        <v>3.7037037037037033</v>
      </c>
      <c r="FFX19" s="67">
        <v>37.037037037037031</v>
      </c>
      <c r="FFY19" s="86">
        <v>0</v>
      </c>
      <c r="FGD19" s="86"/>
      <c r="FGE19" s="62" t="s">
        <v>496</v>
      </c>
      <c r="FGF19" s="86"/>
      <c r="FGG19" s="86">
        <v>0</v>
      </c>
      <c r="FGH19" s="86"/>
      <c r="FGI19" s="86">
        <v>2</v>
      </c>
      <c r="FGJ19" s="67">
        <v>20</v>
      </c>
      <c r="FGK19" s="67">
        <v>3.7037037037037033</v>
      </c>
      <c r="FGL19" s="67">
        <v>37.037037037037031</v>
      </c>
      <c r="FGM19" s="86">
        <v>0</v>
      </c>
      <c r="FGR19" s="86"/>
      <c r="FGS19" s="62" t="s">
        <v>496</v>
      </c>
      <c r="FGT19" s="86"/>
      <c r="FGU19" s="86">
        <v>0</v>
      </c>
      <c r="FGV19" s="86"/>
      <c r="FGW19" s="86">
        <v>2</v>
      </c>
      <c r="FGX19" s="67">
        <v>20</v>
      </c>
      <c r="FGY19" s="67">
        <v>3.7037037037037033</v>
      </c>
      <c r="FGZ19" s="67">
        <v>37.037037037037031</v>
      </c>
      <c r="FHA19" s="86">
        <v>0</v>
      </c>
      <c r="FHF19" s="86"/>
      <c r="FHG19" s="62" t="s">
        <v>496</v>
      </c>
      <c r="FHH19" s="86"/>
      <c r="FHI19" s="86">
        <v>1</v>
      </c>
      <c r="FHJ19" s="86"/>
      <c r="FHK19" s="86">
        <v>2</v>
      </c>
      <c r="FHL19" s="67">
        <v>20</v>
      </c>
      <c r="FHM19" s="67">
        <v>3.7037037037037033</v>
      </c>
      <c r="FHN19" s="67">
        <v>37.037037037037031</v>
      </c>
      <c r="FHO19" s="86">
        <v>50</v>
      </c>
      <c r="FHT19" s="86"/>
      <c r="FHU19" s="62" t="s">
        <v>496</v>
      </c>
      <c r="FHV19" s="86"/>
      <c r="FHW19" s="86">
        <v>1</v>
      </c>
      <c r="FHX19" s="86"/>
      <c r="FHY19" s="86">
        <v>2</v>
      </c>
      <c r="FHZ19" s="67">
        <v>20</v>
      </c>
      <c r="FIA19" s="67">
        <v>3.7037037037037033</v>
      </c>
      <c r="FIB19" s="67">
        <v>37.037037037037031</v>
      </c>
      <c r="FIC19" s="86">
        <v>50</v>
      </c>
      <c r="FIH19" s="86"/>
      <c r="FII19" s="62" t="s">
        <v>496</v>
      </c>
      <c r="FIJ19" s="86"/>
      <c r="FIK19" s="86">
        <v>1</v>
      </c>
      <c r="FIL19" s="86"/>
      <c r="FIM19" s="86">
        <v>2</v>
      </c>
      <c r="FIN19" s="67">
        <v>20</v>
      </c>
      <c r="FIO19" s="67">
        <v>3.7037037037037033</v>
      </c>
      <c r="FIP19" s="67">
        <v>37.037037037037031</v>
      </c>
      <c r="FIQ19" s="86">
        <v>50</v>
      </c>
      <c r="FIV19" s="86"/>
      <c r="FIW19" s="62" t="s">
        <v>496</v>
      </c>
      <c r="FIX19" s="86"/>
      <c r="FIY19" s="86">
        <v>0</v>
      </c>
      <c r="FIZ19" s="86"/>
      <c r="FJA19" s="86">
        <v>2</v>
      </c>
      <c r="FJB19" s="67">
        <v>20</v>
      </c>
      <c r="FJC19" s="67">
        <v>3.7037037037037033</v>
      </c>
      <c r="FJD19" s="67">
        <v>37.037037037037031</v>
      </c>
      <c r="FJE19" s="86">
        <v>0</v>
      </c>
      <c r="FJJ19" s="86"/>
      <c r="FJK19" s="62" t="s">
        <v>496</v>
      </c>
      <c r="FJL19" s="86"/>
      <c r="FJM19" s="86">
        <v>1</v>
      </c>
      <c r="FJN19" s="86"/>
      <c r="FJO19" s="86">
        <v>2</v>
      </c>
      <c r="FJP19" s="67">
        <v>20</v>
      </c>
      <c r="FJQ19" s="67">
        <v>3.7037037037037033</v>
      </c>
      <c r="FJR19" s="67">
        <v>37.037037037037031</v>
      </c>
      <c r="FJS19" s="86">
        <v>50</v>
      </c>
      <c r="FJX19" s="86"/>
      <c r="FJY19" s="62" t="s">
        <v>496</v>
      </c>
      <c r="FJZ19" s="86"/>
      <c r="FKA19" s="86">
        <v>1</v>
      </c>
      <c r="FKB19" s="86"/>
      <c r="FKC19" s="86">
        <v>2</v>
      </c>
      <c r="FKD19" s="67">
        <v>20</v>
      </c>
      <c r="FKE19" s="67">
        <v>3.7037037037037033</v>
      </c>
      <c r="FKF19" s="67">
        <v>37.037037037037031</v>
      </c>
      <c r="FKG19" s="86">
        <v>50</v>
      </c>
      <c r="FKL19" s="86"/>
      <c r="FKM19" s="62" t="s">
        <v>496</v>
      </c>
      <c r="FKN19" s="86"/>
      <c r="FKO19" s="86">
        <v>2</v>
      </c>
      <c r="FKP19" s="86"/>
      <c r="FKQ19" s="86">
        <v>2</v>
      </c>
      <c r="FKR19" s="67">
        <v>20</v>
      </c>
      <c r="FKS19" s="67">
        <v>3.7037037037037033</v>
      </c>
      <c r="FKT19" s="67">
        <v>37.037037037037031</v>
      </c>
      <c r="FKU19" s="86">
        <v>100</v>
      </c>
      <c r="FKZ19" s="86"/>
      <c r="FLA19" s="62" t="s">
        <v>496</v>
      </c>
      <c r="FLB19" s="86"/>
      <c r="FLC19" s="86">
        <v>2</v>
      </c>
      <c r="FLD19" s="86"/>
      <c r="FLE19" s="86">
        <v>2</v>
      </c>
      <c r="FLF19" s="67">
        <v>20</v>
      </c>
      <c r="FLG19" s="67">
        <v>3.7037037037037033</v>
      </c>
      <c r="FLH19" s="67">
        <v>37.037037037037031</v>
      </c>
      <c r="FLI19" s="86">
        <v>100</v>
      </c>
      <c r="FLN19" s="86"/>
      <c r="FLO19" s="62" t="s">
        <v>496</v>
      </c>
      <c r="FLP19" s="86"/>
      <c r="FLQ19" s="86">
        <v>1</v>
      </c>
      <c r="FLR19" s="86"/>
      <c r="FLS19" s="86">
        <v>2</v>
      </c>
      <c r="FLT19" s="67">
        <v>20</v>
      </c>
      <c r="FLU19" s="67">
        <v>3.7037037037037033</v>
      </c>
      <c r="FLV19" s="67">
        <v>37.037037037037031</v>
      </c>
      <c r="FLW19" s="86">
        <v>50</v>
      </c>
      <c r="FMB19" s="86"/>
      <c r="FMC19" s="62" t="s">
        <v>496</v>
      </c>
      <c r="FMD19" s="86"/>
      <c r="FME19" s="86">
        <v>6</v>
      </c>
      <c r="FMF19" s="86"/>
      <c r="FMG19" s="86">
        <v>6</v>
      </c>
      <c r="FMH19" s="67">
        <v>21</v>
      </c>
      <c r="FMI19" s="67">
        <v>13.333333333333334</v>
      </c>
      <c r="FMJ19" s="67">
        <v>46.666666666666664</v>
      </c>
      <c r="FMK19" s="86">
        <v>100</v>
      </c>
      <c r="FMP19" s="86"/>
      <c r="FMQ19" s="62" t="s">
        <v>496</v>
      </c>
      <c r="FMR19" s="86"/>
      <c r="FMS19" s="86">
        <v>4</v>
      </c>
      <c r="FMT19" s="86"/>
      <c r="FMU19" s="86">
        <v>6</v>
      </c>
      <c r="FMV19" s="67">
        <v>21</v>
      </c>
      <c r="FMW19" s="67">
        <v>13.333333333333334</v>
      </c>
      <c r="FMX19" s="67">
        <v>46.666666666666664</v>
      </c>
      <c r="FMY19" s="86">
        <v>66.666666666666657</v>
      </c>
      <c r="FND19" s="86"/>
      <c r="FNE19" s="62" t="s">
        <v>496</v>
      </c>
      <c r="FNF19" s="86"/>
      <c r="FNG19" s="86">
        <v>4</v>
      </c>
      <c r="FNH19" s="86"/>
      <c r="FNI19" s="86">
        <v>6</v>
      </c>
      <c r="FNJ19" s="67">
        <v>21</v>
      </c>
      <c r="FNK19" s="67">
        <v>13.333333333333334</v>
      </c>
      <c r="FNL19" s="67">
        <v>46.666666666666664</v>
      </c>
      <c r="FNM19" s="86">
        <v>66.666666666666657</v>
      </c>
      <c r="FNR19" s="86"/>
      <c r="FNS19" s="62" t="s">
        <v>496</v>
      </c>
      <c r="FNT19" s="86"/>
      <c r="FNU19" s="86">
        <v>4</v>
      </c>
      <c r="FNV19" s="86"/>
      <c r="FNW19" s="86">
        <v>6</v>
      </c>
      <c r="FNX19" s="67">
        <v>21</v>
      </c>
      <c r="FNY19" s="67">
        <v>13.333333333333334</v>
      </c>
      <c r="FNZ19" s="67">
        <v>46.666666666666664</v>
      </c>
      <c r="FOA19" s="86">
        <v>66.666666666666657</v>
      </c>
      <c r="FOF19" s="86"/>
      <c r="FOG19" s="62" t="s">
        <v>496</v>
      </c>
      <c r="FOH19" s="86"/>
      <c r="FOI19" s="86">
        <v>6</v>
      </c>
      <c r="FOJ19" s="86"/>
      <c r="FOK19" s="86">
        <v>6</v>
      </c>
      <c r="FOL19" s="67">
        <v>21</v>
      </c>
      <c r="FOM19" s="67">
        <v>13.333333333333334</v>
      </c>
      <c r="FON19" s="67">
        <v>46.666666666666664</v>
      </c>
      <c r="FOO19" s="86">
        <v>100</v>
      </c>
      <c r="FOT19" s="86"/>
      <c r="FOU19" s="62" t="s">
        <v>496</v>
      </c>
      <c r="FOV19" s="86"/>
      <c r="FOW19" s="86">
        <v>6</v>
      </c>
      <c r="FOX19" s="86"/>
      <c r="FOY19" s="86">
        <v>6</v>
      </c>
      <c r="FOZ19" s="67">
        <v>21</v>
      </c>
      <c r="FPA19" s="67">
        <v>13.333333333333334</v>
      </c>
      <c r="FPB19" s="67">
        <v>46.666666666666664</v>
      </c>
      <c r="FPC19" s="86">
        <v>100</v>
      </c>
      <c r="FPH19" s="86"/>
      <c r="FPI19" s="62" t="s">
        <v>496</v>
      </c>
      <c r="FPJ19" s="86"/>
      <c r="FPK19" s="86">
        <v>6</v>
      </c>
      <c r="FPL19" s="86"/>
      <c r="FPM19" s="86">
        <v>6</v>
      </c>
      <c r="FPN19" s="67">
        <v>21</v>
      </c>
      <c r="FPO19" s="67">
        <v>13.333333333333334</v>
      </c>
      <c r="FPP19" s="67">
        <v>46.666666666666664</v>
      </c>
      <c r="FPQ19" s="86">
        <v>100</v>
      </c>
      <c r="FPV19" s="86"/>
      <c r="FPW19" s="62" t="s">
        <v>496</v>
      </c>
      <c r="FPX19" s="86"/>
      <c r="FPY19" s="86">
        <v>3</v>
      </c>
      <c r="FPZ19" s="86"/>
      <c r="FQA19" s="86">
        <v>6</v>
      </c>
      <c r="FQB19" s="67">
        <v>21</v>
      </c>
      <c r="FQC19" s="67">
        <v>13.333333333333334</v>
      </c>
      <c r="FQD19" s="67">
        <v>46.666666666666664</v>
      </c>
      <c r="FQE19" s="86">
        <v>50</v>
      </c>
      <c r="FQJ19" s="86"/>
      <c r="FQK19" s="62" t="s">
        <v>496</v>
      </c>
      <c r="FQL19" s="86"/>
      <c r="FQM19" s="86">
        <v>4</v>
      </c>
      <c r="FQN19" s="86"/>
      <c r="FQO19" s="86">
        <v>6</v>
      </c>
      <c r="FQP19" s="67">
        <v>21</v>
      </c>
      <c r="FQQ19" s="67">
        <v>13.333333333333334</v>
      </c>
      <c r="FQR19" s="67">
        <v>46.666666666666664</v>
      </c>
      <c r="FQS19" s="86">
        <v>66.666666666666657</v>
      </c>
      <c r="FQX19" s="86"/>
      <c r="FQY19" s="62" t="s">
        <v>496</v>
      </c>
      <c r="FQZ19" s="86"/>
      <c r="FRA19" s="86">
        <v>4</v>
      </c>
      <c r="FRB19" s="86"/>
      <c r="FRC19" s="86">
        <v>6</v>
      </c>
      <c r="FRD19" s="67">
        <v>21</v>
      </c>
      <c r="FRE19" s="67">
        <v>13.333333333333334</v>
      </c>
      <c r="FRF19" s="67">
        <v>46.666666666666664</v>
      </c>
      <c r="FRG19" s="86">
        <v>66.666666666666657</v>
      </c>
      <c r="FRL19" s="86"/>
      <c r="FRM19" s="62" t="s">
        <v>496</v>
      </c>
      <c r="FRN19" s="86"/>
      <c r="FRO19" s="86">
        <v>4</v>
      </c>
      <c r="FRP19" s="86"/>
      <c r="FRQ19" s="86">
        <v>6</v>
      </c>
      <c r="FRR19" s="67">
        <v>21</v>
      </c>
      <c r="FRS19" s="67">
        <v>13.333333333333334</v>
      </c>
      <c r="FRT19" s="67">
        <v>46.666666666666664</v>
      </c>
      <c r="FRU19" s="86">
        <v>66.666666666666657</v>
      </c>
      <c r="FRZ19" s="86"/>
      <c r="FSA19" s="62" t="s">
        <v>496</v>
      </c>
      <c r="FSB19" s="86"/>
      <c r="FSC19" s="86">
        <v>3</v>
      </c>
      <c r="FSD19" s="86"/>
      <c r="FSE19" s="86">
        <v>6</v>
      </c>
      <c r="FSF19" s="67">
        <v>21</v>
      </c>
      <c r="FSG19" s="67">
        <v>13.333333333333334</v>
      </c>
      <c r="FSH19" s="67">
        <v>46.666666666666664</v>
      </c>
      <c r="FSI19" s="86">
        <v>50</v>
      </c>
      <c r="FSN19" s="86"/>
      <c r="FSO19" s="62" t="s">
        <v>496</v>
      </c>
      <c r="FSP19" s="86"/>
      <c r="FSQ19" s="86">
        <v>4</v>
      </c>
      <c r="FSR19" s="86"/>
      <c r="FSS19" s="86">
        <v>6</v>
      </c>
      <c r="FST19" s="67">
        <v>21</v>
      </c>
      <c r="FSU19" s="67">
        <v>13.333333333333334</v>
      </c>
      <c r="FSV19" s="67">
        <v>46.666666666666664</v>
      </c>
      <c r="FSW19" s="86">
        <v>66.666666666666657</v>
      </c>
      <c r="FTB19" s="86"/>
      <c r="FTC19" s="62" t="s">
        <v>496</v>
      </c>
      <c r="FTD19" s="86"/>
      <c r="FTE19" s="86">
        <v>5</v>
      </c>
      <c r="FTF19" s="86"/>
      <c r="FTG19" s="86">
        <v>6</v>
      </c>
      <c r="FTH19" s="67">
        <v>21</v>
      </c>
      <c r="FTI19" s="67">
        <v>13.333333333333334</v>
      </c>
      <c r="FTJ19" s="67">
        <v>46.666666666666664</v>
      </c>
      <c r="FTK19" s="86">
        <v>83.333333333333343</v>
      </c>
      <c r="FTP19" s="86"/>
      <c r="FTQ19" s="62" t="s">
        <v>496</v>
      </c>
      <c r="FTR19" s="86"/>
      <c r="FTS19" s="86">
        <v>6</v>
      </c>
      <c r="FTT19" s="86"/>
      <c r="FTU19" s="86">
        <v>6</v>
      </c>
      <c r="FTV19" s="67">
        <v>21</v>
      </c>
      <c r="FTW19" s="67">
        <v>13.333333333333334</v>
      </c>
      <c r="FTX19" s="67">
        <v>46.666666666666664</v>
      </c>
      <c r="FTY19" s="86">
        <v>100</v>
      </c>
      <c r="FUD19" s="86"/>
      <c r="FUE19" s="62" t="s">
        <v>496</v>
      </c>
      <c r="FUF19" s="86"/>
      <c r="FUG19" s="86">
        <v>3</v>
      </c>
      <c r="FUH19" s="86"/>
      <c r="FUI19" s="86">
        <v>6</v>
      </c>
      <c r="FUJ19" s="67">
        <v>21</v>
      </c>
      <c r="FUK19" s="67">
        <v>13.333333333333334</v>
      </c>
      <c r="FUL19" s="67">
        <v>46.666666666666664</v>
      </c>
      <c r="FUM19" s="86">
        <v>50</v>
      </c>
      <c r="FUR19" s="86"/>
      <c r="FUS19" s="62" t="s">
        <v>496</v>
      </c>
      <c r="FUT19" s="86"/>
      <c r="FUU19" s="86">
        <v>3</v>
      </c>
      <c r="FUV19" s="86"/>
      <c r="FUW19" s="86">
        <v>6</v>
      </c>
      <c r="FUX19" s="67">
        <v>21</v>
      </c>
      <c r="FUY19" s="67">
        <v>13.333333333333334</v>
      </c>
      <c r="FUZ19" s="67">
        <v>46.666666666666664</v>
      </c>
      <c r="FVA19" s="86">
        <v>50</v>
      </c>
      <c r="FVF19" s="86"/>
      <c r="FVG19" s="62" t="s">
        <v>496</v>
      </c>
      <c r="FVH19" s="86"/>
      <c r="FVI19" s="86">
        <v>6</v>
      </c>
      <c r="FVJ19" s="86"/>
      <c r="FVK19" s="86">
        <v>6</v>
      </c>
      <c r="FVL19" s="67">
        <v>21</v>
      </c>
      <c r="FVM19" s="67">
        <v>13.333333333333334</v>
      </c>
      <c r="FVN19" s="67">
        <v>46.666666666666664</v>
      </c>
      <c r="FVO19" s="86">
        <v>100</v>
      </c>
      <c r="FVT19" s="86"/>
      <c r="FVU19" s="62" t="s">
        <v>496</v>
      </c>
      <c r="FVV19" s="86"/>
      <c r="FVW19" s="86">
        <v>4</v>
      </c>
      <c r="FVX19" s="86"/>
      <c r="FVY19" s="86">
        <v>5</v>
      </c>
      <c r="FVZ19" s="67">
        <v>20</v>
      </c>
      <c r="FWA19" s="67">
        <v>11.111111111111111</v>
      </c>
      <c r="FWB19" s="67">
        <v>44.444444444444443</v>
      </c>
      <c r="FWC19" s="86">
        <v>80</v>
      </c>
      <c r="FWH19" s="86"/>
      <c r="FWI19" s="62" t="s">
        <v>496</v>
      </c>
      <c r="FWJ19" s="86"/>
      <c r="FWK19" s="86">
        <v>5</v>
      </c>
      <c r="FWL19" s="86"/>
      <c r="FWM19" s="86">
        <v>5</v>
      </c>
      <c r="FWN19" s="67">
        <v>20</v>
      </c>
      <c r="FWO19" s="67">
        <v>11.111111111111111</v>
      </c>
      <c r="FWP19" s="67">
        <v>44.444444444444443</v>
      </c>
      <c r="FWQ19" s="86">
        <v>100</v>
      </c>
      <c r="FWV19" s="86"/>
      <c r="FWW19" s="62" t="s">
        <v>496</v>
      </c>
      <c r="FWX19" s="86"/>
      <c r="FWY19" s="86">
        <v>4</v>
      </c>
      <c r="FWZ19" s="86"/>
      <c r="FXA19" s="86">
        <v>5</v>
      </c>
      <c r="FXB19" s="67">
        <v>20</v>
      </c>
      <c r="FXC19" s="67">
        <v>11.111111111111111</v>
      </c>
      <c r="FXD19" s="67">
        <v>44.444444444444443</v>
      </c>
      <c r="FXE19" s="86">
        <v>80</v>
      </c>
      <c r="FXJ19" s="86"/>
      <c r="FXK19" s="62" t="s">
        <v>496</v>
      </c>
      <c r="FXL19" s="86"/>
      <c r="FXM19" s="86">
        <v>5</v>
      </c>
      <c r="FXN19" s="86"/>
      <c r="FXO19" s="86">
        <v>5</v>
      </c>
      <c r="FXP19" s="67">
        <v>20</v>
      </c>
      <c r="FXQ19" s="67">
        <v>11.111111111111111</v>
      </c>
      <c r="FXR19" s="67">
        <v>44.444444444444443</v>
      </c>
      <c r="FXS19" s="86">
        <v>100</v>
      </c>
      <c r="FXX19" s="86"/>
      <c r="FXY19" s="62" t="s">
        <v>496</v>
      </c>
      <c r="FXZ19" s="86"/>
      <c r="FYA19" s="86">
        <v>5</v>
      </c>
      <c r="FYB19" s="86"/>
      <c r="FYC19" s="86">
        <v>5</v>
      </c>
      <c r="FYD19" s="67">
        <v>20</v>
      </c>
      <c r="FYE19" s="67">
        <v>11.111111111111111</v>
      </c>
      <c r="FYF19" s="67">
        <v>44.444444444444443</v>
      </c>
      <c r="FYG19" s="86">
        <v>100</v>
      </c>
      <c r="FYL19" s="86"/>
      <c r="FYM19" s="62" t="s">
        <v>496</v>
      </c>
      <c r="FYN19" s="86"/>
      <c r="FYO19" s="86">
        <v>3</v>
      </c>
      <c r="FYP19" s="86"/>
      <c r="FYQ19" s="86">
        <v>5</v>
      </c>
      <c r="FYR19" s="67">
        <v>20</v>
      </c>
      <c r="FYS19" s="67">
        <v>11.111111111111111</v>
      </c>
      <c r="FYT19" s="67">
        <v>44.444444444444443</v>
      </c>
      <c r="FYU19" s="86">
        <v>60</v>
      </c>
      <c r="FYZ19" s="86"/>
      <c r="FZA19" s="62" t="s">
        <v>496</v>
      </c>
      <c r="FZB19" s="86"/>
      <c r="FZC19" s="86">
        <v>4</v>
      </c>
      <c r="FZD19" s="86"/>
      <c r="FZE19" s="86">
        <v>5</v>
      </c>
      <c r="FZF19" s="67">
        <v>20</v>
      </c>
      <c r="FZG19" s="67">
        <v>11.111111111111111</v>
      </c>
      <c r="FZH19" s="67">
        <v>44.444444444444443</v>
      </c>
      <c r="FZI19" s="86">
        <v>80</v>
      </c>
      <c r="FZN19" s="86"/>
      <c r="FZO19" s="62" t="s">
        <v>496</v>
      </c>
      <c r="FZP19" s="86"/>
      <c r="FZQ19" s="86">
        <v>4</v>
      </c>
      <c r="FZR19" s="86"/>
      <c r="FZS19" s="86">
        <v>5</v>
      </c>
      <c r="FZT19" s="67">
        <v>20</v>
      </c>
      <c r="FZU19" s="67">
        <v>11.111111111111111</v>
      </c>
      <c r="FZV19" s="67">
        <v>44.444444444444443</v>
      </c>
      <c r="FZW19" s="86">
        <v>80</v>
      </c>
      <c r="GAB19" s="86"/>
      <c r="GAC19" s="62" t="s">
        <v>496</v>
      </c>
      <c r="GAD19" s="86"/>
      <c r="GAE19" s="86">
        <v>3</v>
      </c>
      <c r="GAF19" s="86"/>
      <c r="GAG19" s="86">
        <v>5</v>
      </c>
      <c r="GAH19" s="67">
        <v>20</v>
      </c>
      <c r="GAI19" s="67">
        <v>11.111111111111111</v>
      </c>
      <c r="GAJ19" s="67">
        <v>44.444444444444443</v>
      </c>
      <c r="GAK19" s="86">
        <v>60</v>
      </c>
      <c r="GAP19" s="86"/>
      <c r="GAQ19" s="62" t="s">
        <v>496</v>
      </c>
      <c r="GAR19" s="86"/>
      <c r="GAS19" s="86">
        <v>3</v>
      </c>
      <c r="GAT19" s="86"/>
      <c r="GAU19" s="86">
        <v>5</v>
      </c>
      <c r="GAV19" s="67">
        <v>20</v>
      </c>
      <c r="GAW19" s="67">
        <v>11.111111111111111</v>
      </c>
      <c r="GAX19" s="67">
        <v>44.444444444444443</v>
      </c>
      <c r="GAY19" s="86">
        <v>60</v>
      </c>
      <c r="GBD19" s="86"/>
      <c r="GBE19" s="62" t="s">
        <v>496</v>
      </c>
      <c r="GBF19" s="86"/>
      <c r="GBG19" s="86">
        <v>2</v>
      </c>
      <c r="GBH19" s="86"/>
      <c r="GBI19" s="86">
        <v>5</v>
      </c>
      <c r="GBJ19" s="67">
        <v>20</v>
      </c>
      <c r="GBK19" s="67">
        <v>11.111111111111111</v>
      </c>
      <c r="GBL19" s="67">
        <v>44.444444444444443</v>
      </c>
      <c r="GBM19" s="86">
        <v>40</v>
      </c>
      <c r="GBR19" s="86"/>
      <c r="GBS19" s="62" t="s">
        <v>496</v>
      </c>
      <c r="GBT19" s="86"/>
      <c r="GBU19" s="86">
        <v>3</v>
      </c>
      <c r="GBV19" s="86"/>
      <c r="GBW19" s="86">
        <v>5</v>
      </c>
      <c r="GBX19" s="67">
        <v>20</v>
      </c>
      <c r="GBY19" s="67">
        <v>11.111111111111111</v>
      </c>
      <c r="GBZ19" s="67">
        <v>44.444444444444443</v>
      </c>
      <c r="GCA19" s="86">
        <v>60</v>
      </c>
      <c r="GCF19" s="86"/>
      <c r="GCG19" s="62" t="s">
        <v>496</v>
      </c>
      <c r="GCH19" s="86"/>
      <c r="GCI19" s="86">
        <v>3</v>
      </c>
      <c r="GCJ19" s="86"/>
      <c r="GCK19" s="86">
        <v>5</v>
      </c>
      <c r="GCL19" s="67">
        <v>20</v>
      </c>
      <c r="GCM19" s="67">
        <v>11.111111111111111</v>
      </c>
      <c r="GCN19" s="67">
        <v>44.444444444444443</v>
      </c>
      <c r="GCO19" s="86">
        <v>60</v>
      </c>
      <c r="GCT19" s="86"/>
      <c r="GCU19" s="62" t="s">
        <v>496</v>
      </c>
      <c r="GCV19" s="86"/>
      <c r="GCW19" s="86">
        <v>5</v>
      </c>
      <c r="GCX19" s="86"/>
      <c r="GCY19" s="86">
        <v>5</v>
      </c>
      <c r="GCZ19" s="67">
        <v>20</v>
      </c>
      <c r="GDA19" s="67">
        <v>11.111111111111111</v>
      </c>
      <c r="GDB19" s="67">
        <v>44.444444444444443</v>
      </c>
      <c r="GDC19" s="86">
        <v>100</v>
      </c>
      <c r="GDH19" s="86"/>
      <c r="GDI19" s="62" t="s">
        <v>496</v>
      </c>
      <c r="GDJ19" s="86"/>
      <c r="GDK19" s="86">
        <v>3</v>
      </c>
      <c r="GDL19" s="86"/>
      <c r="GDM19" s="86">
        <v>5</v>
      </c>
      <c r="GDN19" s="67">
        <v>20</v>
      </c>
      <c r="GDO19" s="67">
        <v>11.111111111111111</v>
      </c>
      <c r="GDP19" s="67">
        <v>44.444444444444443</v>
      </c>
      <c r="GDQ19" s="86">
        <v>60</v>
      </c>
      <c r="GDV19" s="86"/>
      <c r="GDW19" s="62" t="s">
        <v>496</v>
      </c>
      <c r="GDX19" s="86"/>
      <c r="GDY19" s="86">
        <v>4</v>
      </c>
      <c r="GDZ19" s="86"/>
      <c r="GEA19" s="86">
        <v>5</v>
      </c>
      <c r="GEB19" s="67">
        <v>20</v>
      </c>
      <c r="GEC19" s="67">
        <v>11.111111111111111</v>
      </c>
      <c r="GED19" s="67">
        <v>44.444444444444443</v>
      </c>
      <c r="GEE19" s="86">
        <v>80</v>
      </c>
      <c r="GEJ19" s="86"/>
      <c r="GEK19" s="62" t="s">
        <v>496</v>
      </c>
      <c r="GEL19" s="86"/>
      <c r="GEM19" s="86">
        <v>5</v>
      </c>
      <c r="GEN19" s="86"/>
      <c r="GEO19" s="86">
        <v>5</v>
      </c>
      <c r="GEP19" s="67">
        <v>20</v>
      </c>
      <c r="GEQ19" s="67">
        <v>11.111111111111111</v>
      </c>
      <c r="GER19" s="67">
        <v>44.444444444444443</v>
      </c>
      <c r="GES19" s="86">
        <v>100</v>
      </c>
      <c r="GEX19" s="86"/>
      <c r="GEY19" s="62" t="s">
        <v>496</v>
      </c>
      <c r="GEZ19" s="86"/>
      <c r="GFA19" s="86">
        <v>4</v>
      </c>
      <c r="GFB19" s="86"/>
      <c r="GFC19" s="86">
        <v>5</v>
      </c>
      <c r="GFD19" s="67">
        <v>20</v>
      </c>
      <c r="GFE19" s="67">
        <v>11.111111111111111</v>
      </c>
      <c r="GFF19" s="67">
        <v>44.444444444444443</v>
      </c>
      <c r="GFG19" s="86">
        <v>80</v>
      </c>
      <c r="GFL19" s="86"/>
      <c r="GFM19" s="62" t="s">
        <v>496</v>
      </c>
      <c r="GFN19" s="86"/>
      <c r="GFO19" s="86">
        <v>5</v>
      </c>
      <c r="GFP19" s="86"/>
      <c r="GFQ19" s="86">
        <v>5</v>
      </c>
      <c r="GFR19" s="67">
        <v>20</v>
      </c>
      <c r="GFS19" s="67">
        <v>11.111111111111111</v>
      </c>
      <c r="GFT19" s="67">
        <v>44.444444444444443</v>
      </c>
      <c r="GFU19" s="86">
        <v>100</v>
      </c>
      <c r="GFZ19" s="86"/>
      <c r="GGA19" s="62" t="s">
        <v>496</v>
      </c>
      <c r="GGB19" s="86"/>
      <c r="GGC19" s="86">
        <v>3</v>
      </c>
      <c r="GGD19" s="86"/>
      <c r="GGE19" s="86">
        <v>5</v>
      </c>
      <c r="GGF19" s="67">
        <v>20</v>
      </c>
      <c r="GGG19" s="67">
        <v>11.111111111111111</v>
      </c>
      <c r="GGH19" s="67">
        <v>44.444444444444443</v>
      </c>
      <c r="GGI19" s="86">
        <v>60</v>
      </c>
      <c r="GGN19" s="86"/>
      <c r="GGO19" s="62" t="s">
        <v>496</v>
      </c>
      <c r="GGP19" s="86"/>
      <c r="GGQ19" s="86">
        <v>4</v>
      </c>
      <c r="GGR19" s="86"/>
      <c r="GGS19" s="86">
        <v>5</v>
      </c>
      <c r="GGT19" s="67">
        <v>20</v>
      </c>
      <c r="GGU19" s="67">
        <v>11.111111111111111</v>
      </c>
      <c r="GGV19" s="67">
        <v>44.444444444444443</v>
      </c>
      <c r="GGW19" s="86">
        <v>80</v>
      </c>
      <c r="GHB19" s="86"/>
      <c r="GHC19" s="62" t="s">
        <v>496</v>
      </c>
      <c r="GHD19" s="86"/>
      <c r="GHE19" s="86">
        <v>5</v>
      </c>
      <c r="GHF19" s="86"/>
      <c r="GHG19" s="86">
        <v>5</v>
      </c>
      <c r="GHH19" s="67">
        <v>20</v>
      </c>
      <c r="GHI19" s="67">
        <v>11.111111111111111</v>
      </c>
      <c r="GHJ19" s="67">
        <v>44.444444444444443</v>
      </c>
      <c r="GHK19" s="86">
        <v>100</v>
      </c>
      <c r="GHP19" s="86"/>
      <c r="GHQ19" s="62" t="s">
        <v>496</v>
      </c>
      <c r="GHR19" s="86"/>
      <c r="GHS19" s="86">
        <v>4</v>
      </c>
      <c r="GHT19" s="86"/>
      <c r="GHU19" s="86">
        <v>6</v>
      </c>
      <c r="GHV19" s="67">
        <v>20</v>
      </c>
      <c r="GHW19" s="67">
        <v>13.333333333333334</v>
      </c>
      <c r="GHX19" s="67">
        <v>44.444444444444443</v>
      </c>
      <c r="GHY19" s="86">
        <v>66.666666666666657</v>
      </c>
      <c r="GID19" s="86"/>
      <c r="GIE19" s="62" t="s">
        <v>496</v>
      </c>
      <c r="GIF19" s="86"/>
      <c r="GIG19" s="86">
        <v>3</v>
      </c>
      <c r="GIH19" s="86"/>
      <c r="GII19" s="86">
        <v>6</v>
      </c>
      <c r="GIJ19" s="67">
        <v>20</v>
      </c>
      <c r="GIK19" s="67">
        <v>13.333333333333334</v>
      </c>
      <c r="GIL19" s="67">
        <v>44.444444444444443</v>
      </c>
      <c r="GIM19" s="86">
        <v>50</v>
      </c>
      <c r="GIR19" s="86"/>
      <c r="GIS19" s="62" t="s">
        <v>496</v>
      </c>
      <c r="GIT19" s="86"/>
      <c r="GIU19" s="86">
        <v>5</v>
      </c>
      <c r="GIV19" s="86"/>
      <c r="GIW19" s="86">
        <v>6</v>
      </c>
      <c r="GIX19" s="67">
        <v>20</v>
      </c>
      <c r="GIY19" s="67">
        <v>13.333333333333334</v>
      </c>
      <c r="GIZ19" s="67">
        <v>44.444444444444443</v>
      </c>
      <c r="GJA19" s="86">
        <v>83.333333333333343</v>
      </c>
      <c r="GJF19" s="86"/>
      <c r="GJG19" s="62" t="s">
        <v>496</v>
      </c>
      <c r="GJH19" s="86"/>
      <c r="GJI19" s="86">
        <v>5</v>
      </c>
      <c r="GJJ19" s="86"/>
      <c r="GJK19" s="86">
        <v>6</v>
      </c>
      <c r="GJL19" s="67">
        <v>20</v>
      </c>
      <c r="GJM19" s="67">
        <v>13.333333333333334</v>
      </c>
      <c r="GJN19" s="67">
        <v>44.444444444444443</v>
      </c>
      <c r="GJO19" s="86">
        <v>83.333333333333343</v>
      </c>
      <c r="GJT19" s="86"/>
      <c r="GJU19" s="62" t="s">
        <v>496</v>
      </c>
      <c r="GJV19" s="86"/>
      <c r="GJW19" s="86">
        <v>2</v>
      </c>
      <c r="GJX19" s="86"/>
      <c r="GJY19" s="86">
        <v>6</v>
      </c>
      <c r="GJZ19" s="67">
        <v>20</v>
      </c>
      <c r="GKA19" s="67">
        <v>13.333333333333334</v>
      </c>
      <c r="GKB19" s="67">
        <v>44.444444444444443</v>
      </c>
      <c r="GKC19" s="86">
        <v>33.333333333333329</v>
      </c>
      <c r="GKH19" s="86"/>
      <c r="GKI19" s="62" t="s">
        <v>496</v>
      </c>
      <c r="GKJ19" s="86"/>
      <c r="GKK19" s="86">
        <v>4</v>
      </c>
      <c r="GKL19" s="86"/>
      <c r="GKM19" s="86">
        <v>6</v>
      </c>
      <c r="GKN19" s="67">
        <v>20</v>
      </c>
      <c r="GKO19" s="67">
        <v>13.333333333333334</v>
      </c>
      <c r="GKP19" s="67">
        <v>44.444444444444443</v>
      </c>
      <c r="GKQ19" s="86">
        <v>66.666666666666657</v>
      </c>
      <c r="GKV19" s="86"/>
      <c r="GKW19" s="62" t="s">
        <v>496</v>
      </c>
      <c r="GKX19" s="86"/>
      <c r="GKY19" s="86">
        <v>3</v>
      </c>
      <c r="GKZ19" s="86"/>
      <c r="GLA19" s="86">
        <v>6</v>
      </c>
      <c r="GLB19" s="67">
        <v>20</v>
      </c>
      <c r="GLC19" s="67">
        <v>13.333333333333334</v>
      </c>
      <c r="GLD19" s="67">
        <v>44.444444444444443</v>
      </c>
      <c r="GLE19" s="86">
        <v>50</v>
      </c>
      <c r="GLJ19" s="86"/>
      <c r="GLK19" s="62" t="s">
        <v>496</v>
      </c>
      <c r="GLL19" s="86"/>
      <c r="GLM19" s="86">
        <v>5</v>
      </c>
      <c r="GLN19" s="86"/>
      <c r="GLO19" s="86">
        <v>6</v>
      </c>
      <c r="GLP19" s="67">
        <v>20</v>
      </c>
      <c r="GLQ19" s="67">
        <v>13.333333333333334</v>
      </c>
      <c r="GLR19" s="67">
        <v>44.444444444444443</v>
      </c>
      <c r="GLS19" s="86">
        <v>83.333333333333343</v>
      </c>
      <c r="GLX19" s="86"/>
      <c r="GLY19" s="62" t="s">
        <v>496</v>
      </c>
      <c r="GLZ19" s="86"/>
      <c r="GMA19" s="86">
        <v>4</v>
      </c>
      <c r="GMB19" s="86"/>
      <c r="GMC19" s="86">
        <v>6</v>
      </c>
      <c r="GMD19" s="67">
        <v>20</v>
      </c>
      <c r="GME19" s="67">
        <v>13.333333333333334</v>
      </c>
      <c r="GMF19" s="67">
        <v>44.444444444444443</v>
      </c>
      <c r="GMG19" s="86">
        <v>66.666666666666657</v>
      </c>
      <c r="GML19" s="86"/>
      <c r="GMM19" s="62" t="s">
        <v>496</v>
      </c>
      <c r="GMN19" s="86"/>
      <c r="GMO19" s="86">
        <v>4</v>
      </c>
      <c r="GMP19" s="86"/>
      <c r="GMQ19" s="86">
        <v>6</v>
      </c>
      <c r="GMR19" s="67">
        <v>20</v>
      </c>
      <c r="GMS19" s="67">
        <v>13.333333333333334</v>
      </c>
      <c r="GMT19" s="67">
        <v>44.444444444444443</v>
      </c>
      <c r="GMU19" s="86">
        <v>66.666666666666657</v>
      </c>
      <c r="GMZ19" s="86"/>
      <c r="GNA19" s="62" t="s">
        <v>496</v>
      </c>
      <c r="GNB19" s="86"/>
      <c r="GNC19" s="86">
        <v>4</v>
      </c>
      <c r="GND19" s="86"/>
      <c r="GNE19" s="86">
        <v>6</v>
      </c>
      <c r="GNF19" s="67">
        <v>20</v>
      </c>
      <c r="GNG19" s="67">
        <v>13.333333333333334</v>
      </c>
      <c r="GNH19" s="67">
        <v>44.444444444444443</v>
      </c>
      <c r="GNI19" s="86">
        <v>66.666666666666657</v>
      </c>
      <c r="GNN19" s="86"/>
      <c r="GNO19" s="62" t="s">
        <v>496</v>
      </c>
      <c r="GNP19" s="86"/>
      <c r="GNQ19" s="86">
        <v>2</v>
      </c>
      <c r="GNR19" s="86"/>
      <c r="GNS19" s="86">
        <v>6</v>
      </c>
      <c r="GNT19" s="67">
        <v>20</v>
      </c>
      <c r="GNU19" s="67">
        <v>13.333333333333334</v>
      </c>
      <c r="GNV19" s="67">
        <v>44.444444444444443</v>
      </c>
      <c r="GNW19" s="86">
        <v>33.333333333333329</v>
      </c>
      <c r="GOB19" s="86"/>
      <c r="GOC19" s="62" t="s">
        <v>496</v>
      </c>
      <c r="GOD19" s="86"/>
      <c r="GOE19" s="86">
        <v>3</v>
      </c>
      <c r="GOF19" s="86"/>
      <c r="GOG19" s="86">
        <v>6</v>
      </c>
      <c r="GOH19" s="67">
        <v>20</v>
      </c>
      <c r="GOI19" s="67">
        <v>13.333333333333334</v>
      </c>
      <c r="GOJ19" s="67">
        <v>44.444444444444443</v>
      </c>
      <c r="GOK19" s="86">
        <v>50</v>
      </c>
      <c r="GOP19" s="86"/>
      <c r="GOQ19" s="62" t="s">
        <v>496</v>
      </c>
      <c r="GOR19" s="86"/>
      <c r="GOS19" s="86">
        <v>5</v>
      </c>
      <c r="GOT19" s="86"/>
      <c r="GOU19" s="86">
        <v>6</v>
      </c>
      <c r="GOV19" s="67">
        <v>20</v>
      </c>
      <c r="GOW19" s="67">
        <v>13.333333333333334</v>
      </c>
      <c r="GOX19" s="67">
        <v>44.444444444444443</v>
      </c>
      <c r="GOY19" s="86">
        <v>83.333333333333343</v>
      </c>
      <c r="GPD19" s="86"/>
      <c r="GPE19" s="62" t="s">
        <v>496</v>
      </c>
      <c r="GPF19" s="86"/>
      <c r="GPG19" s="86">
        <v>3</v>
      </c>
      <c r="GPH19" s="86"/>
      <c r="GPI19" s="86">
        <v>6</v>
      </c>
      <c r="GPJ19" s="67">
        <v>20</v>
      </c>
      <c r="GPK19" s="67">
        <v>13.333333333333334</v>
      </c>
      <c r="GPL19" s="67">
        <v>44.444444444444443</v>
      </c>
      <c r="GPM19" s="86">
        <v>50</v>
      </c>
      <c r="GPR19" s="86"/>
      <c r="GPS19" s="62" t="s">
        <v>496</v>
      </c>
      <c r="GPT19" s="86"/>
      <c r="GPU19" s="86">
        <v>4</v>
      </c>
      <c r="GPV19" s="86"/>
      <c r="GPW19" s="86">
        <v>6</v>
      </c>
      <c r="GPX19" s="67">
        <v>20</v>
      </c>
      <c r="GPY19" s="67">
        <v>13.333333333333334</v>
      </c>
      <c r="GPZ19" s="67">
        <v>44.444444444444443</v>
      </c>
      <c r="GQA19" s="86">
        <v>66.666666666666657</v>
      </c>
      <c r="GQF19" s="86"/>
      <c r="GQG19" s="62" t="s">
        <v>496</v>
      </c>
      <c r="GQH19" s="86"/>
      <c r="GQI19" s="86">
        <v>1</v>
      </c>
      <c r="GQJ19" s="86"/>
      <c r="GQK19" s="86">
        <v>6</v>
      </c>
      <c r="GQL19" s="67">
        <v>20</v>
      </c>
      <c r="GQM19" s="67">
        <v>13.333333333333334</v>
      </c>
      <c r="GQN19" s="67">
        <v>44.444444444444443</v>
      </c>
      <c r="GQO19" s="86">
        <v>16.666666666666664</v>
      </c>
      <c r="GQT19" s="86"/>
      <c r="GQU19" s="62" t="s">
        <v>496</v>
      </c>
      <c r="GQV19" s="86"/>
      <c r="GQW19" s="86">
        <v>6</v>
      </c>
      <c r="GQX19" s="86"/>
      <c r="GQY19" s="86">
        <v>6</v>
      </c>
      <c r="GQZ19" s="67">
        <v>20</v>
      </c>
      <c r="GRA19" s="67">
        <v>13.333333333333334</v>
      </c>
      <c r="GRB19" s="67">
        <v>44.444444444444443</v>
      </c>
      <c r="GRC19" s="86">
        <v>100</v>
      </c>
      <c r="GRH19" s="86"/>
      <c r="GRI19" s="62" t="s">
        <v>496</v>
      </c>
      <c r="GRJ19" s="86"/>
      <c r="GRK19" s="86">
        <v>5</v>
      </c>
      <c r="GRL19" s="86"/>
      <c r="GRM19" s="86">
        <v>6</v>
      </c>
      <c r="GRN19" s="67">
        <v>20</v>
      </c>
      <c r="GRO19" s="67">
        <v>13.333333333333334</v>
      </c>
      <c r="GRP19" s="67">
        <v>44.444444444444443</v>
      </c>
      <c r="GRQ19" s="86">
        <v>83.333333333333343</v>
      </c>
      <c r="GRV19" s="86"/>
      <c r="GRW19" s="62" t="s">
        <v>496</v>
      </c>
      <c r="GRX19" s="86"/>
      <c r="GRY19" s="86">
        <v>4</v>
      </c>
      <c r="GRZ19" s="86"/>
      <c r="GSA19" s="86">
        <v>6</v>
      </c>
      <c r="GSB19" s="67">
        <v>20</v>
      </c>
      <c r="GSC19" s="67">
        <v>13.333333333333334</v>
      </c>
      <c r="GSD19" s="67">
        <v>44.444444444444443</v>
      </c>
      <c r="GSE19" s="86">
        <v>66.666666666666657</v>
      </c>
      <c r="GSJ19" s="86"/>
      <c r="GSK19" s="62" t="s">
        <v>496</v>
      </c>
      <c r="GSL19" s="86"/>
      <c r="GSM19" s="86">
        <v>6</v>
      </c>
      <c r="GSN19" s="86"/>
      <c r="GSO19" s="86">
        <v>6</v>
      </c>
      <c r="GSP19" s="67">
        <v>20</v>
      </c>
      <c r="GSQ19" s="67">
        <v>13.333333333333334</v>
      </c>
      <c r="GSR19" s="67">
        <v>44.444444444444443</v>
      </c>
      <c r="GSS19" s="86">
        <v>100</v>
      </c>
      <c r="GSX19" s="86"/>
      <c r="GSY19" s="62" t="s">
        <v>496</v>
      </c>
      <c r="GSZ19" s="86"/>
      <c r="GTA19" s="86">
        <v>1</v>
      </c>
      <c r="GTB19" s="86"/>
      <c r="GTC19" s="86">
        <v>6</v>
      </c>
      <c r="GTD19" s="67">
        <v>20</v>
      </c>
      <c r="GTE19" s="67">
        <v>13.333333333333334</v>
      </c>
      <c r="GTF19" s="67">
        <v>44.444444444444443</v>
      </c>
      <c r="GTG19" s="86">
        <v>16.666666666666664</v>
      </c>
      <c r="GTL19" s="86"/>
      <c r="GTM19" s="62" t="s">
        <v>496</v>
      </c>
      <c r="GTN19" s="86"/>
      <c r="GTO19" s="86">
        <v>4</v>
      </c>
      <c r="GTP19" s="86"/>
      <c r="GTQ19" s="86">
        <v>6</v>
      </c>
      <c r="GTR19" s="67">
        <v>20</v>
      </c>
      <c r="GTS19" s="67">
        <v>13.333333333333334</v>
      </c>
      <c r="GTT19" s="67">
        <v>44.444444444444443</v>
      </c>
      <c r="GTU19" s="86">
        <v>66.666666666666657</v>
      </c>
      <c r="GTZ19" s="86"/>
      <c r="GUA19" s="62" t="s">
        <v>496</v>
      </c>
      <c r="GUB19" s="86"/>
      <c r="GUC19" s="86">
        <v>2</v>
      </c>
      <c r="GUD19" s="86"/>
      <c r="GUE19" s="86">
        <v>6</v>
      </c>
      <c r="GUF19" s="67">
        <v>20</v>
      </c>
      <c r="GUG19" s="67">
        <v>13.333333333333334</v>
      </c>
      <c r="GUH19" s="67">
        <v>44.444444444444443</v>
      </c>
      <c r="GUI19" s="86">
        <v>33.333333333333329</v>
      </c>
      <c r="GUN19" s="86"/>
      <c r="GUO19" s="62" t="s">
        <v>496</v>
      </c>
      <c r="GUP19" s="86"/>
      <c r="GUQ19" s="86">
        <v>3</v>
      </c>
      <c r="GUR19" s="86"/>
      <c r="GUS19" s="86">
        <v>6</v>
      </c>
      <c r="GUT19" s="67">
        <v>20</v>
      </c>
      <c r="GUU19" s="67">
        <v>13.333333333333334</v>
      </c>
      <c r="GUV19" s="67">
        <v>44.444444444444443</v>
      </c>
      <c r="GUW19" s="86">
        <v>50</v>
      </c>
      <c r="GVB19" s="86"/>
      <c r="GVC19" s="62" t="s">
        <v>496</v>
      </c>
      <c r="GVD19" s="86"/>
      <c r="GVE19" s="86">
        <v>3</v>
      </c>
      <c r="GVF19" s="86"/>
      <c r="GVG19" s="86">
        <v>6</v>
      </c>
      <c r="GVH19" s="67">
        <v>20</v>
      </c>
      <c r="GVI19" s="67">
        <v>13.333333333333334</v>
      </c>
      <c r="GVJ19" s="67">
        <v>44.444444444444443</v>
      </c>
      <c r="GVK19" s="86">
        <v>50</v>
      </c>
      <c r="GVP19" s="86"/>
      <c r="GVQ19" s="62" t="s">
        <v>496</v>
      </c>
      <c r="GVR19" s="86"/>
      <c r="GVS19" s="86">
        <v>6</v>
      </c>
      <c r="GVT19" s="86"/>
      <c r="GVU19" s="86">
        <v>6</v>
      </c>
      <c r="GVV19" s="67">
        <v>20</v>
      </c>
      <c r="GVW19" s="67">
        <v>13.333333333333334</v>
      </c>
      <c r="GVX19" s="67">
        <v>44.44444444444445</v>
      </c>
      <c r="GVY19" s="86">
        <v>100</v>
      </c>
      <c r="GWD19" s="86"/>
      <c r="GWE19" s="62" t="s">
        <v>496</v>
      </c>
      <c r="GWF19" s="86"/>
      <c r="GWG19" s="86">
        <v>3</v>
      </c>
      <c r="GWH19" s="86"/>
      <c r="GWI19" s="86">
        <v>6</v>
      </c>
      <c r="GWJ19" s="67">
        <v>20</v>
      </c>
      <c r="GWK19" s="67">
        <v>13.333333333333334</v>
      </c>
      <c r="GWL19" s="67">
        <v>44.44444444444445</v>
      </c>
      <c r="GWM19" s="86">
        <v>50</v>
      </c>
      <c r="GWR19" s="86"/>
      <c r="GWS19" s="62" t="s">
        <v>496</v>
      </c>
      <c r="GWT19" s="86"/>
      <c r="GWU19" s="86">
        <v>5</v>
      </c>
      <c r="GWV19" s="86"/>
      <c r="GWW19" s="86">
        <v>6</v>
      </c>
      <c r="GWX19" s="67">
        <v>20</v>
      </c>
      <c r="GWY19" s="67">
        <v>13.333333333333334</v>
      </c>
      <c r="GWZ19" s="67">
        <v>44.44444444444445</v>
      </c>
      <c r="GXA19" s="86">
        <v>83.333333333333343</v>
      </c>
      <c r="GXF19" s="86"/>
      <c r="GXG19" s="62" t="s">
        <v>496</v>
      </c>
      <c r="GXH19" s="86"/>
      <c r="GXI19" s="86">
        <v>5</v>
      </c>
      <c r="GXJ19" s="86"/>
      <c r="GXK19" s="86">
        <v>6</v>
      </c>
      <c r="GXL19" s="67">
        <v>20</v>
      </c>
      <c r="GXM19" s="67">
        <v>13.333333333333334</v>
      </c>
      <c r="GXN19" s="67">
        <v>44.44444444444445</v>
      </c>
      <c r="GXO19" s="86">
        <v>83.333333333333343</v>
      </c>
      <c r="GXT19" s="86"/>
      <c r="GXU19" s="62" t="s">
        <v>496</v>
      </c>
      <c r="GXV19" s="86"/>
      <c r="GXW19" s="86">
        <v>6</v>
      </c>
      <c r="GXX19" s="86"/>
      <c r="GXY19" s="86">
        <v>6</v>
      </c>
      <c r="GXZ19" s="67">
        <v>20</v>
      </c>
      <c r="GYA19" s="67">
        <v>13.333333333333334</v>
      </c>
      <c r="GYB19" s="67">
        <v>44.44444444444445</v>
      </c>
      <c r="GYC19" s="86">
        <v>100</v>
      </c>
      <c r="GYH19" s="86"/>
      <c r="GYI19" s="62" t="s">
        <v>496</v>
      </c>
      <c r="GYJ19" s="86"/>
      <c r="GYK19" s="86">
        <v>4</v>
      </c>
      <c r="GYL19" s="86"/>
      <c r="GYM19" s="86">
        <v>6</v>
      </c>
      <c r="GYN19" s="67">
        <v>20</v>
      </c>
      <c r="GYO19" s="67">
        <v>13.333333333333334</v>
      </c>
      <c r="GYP19" s="67">
        <v>44.44444444444445</v>
      </c>
      <c r="GYQ19" s="86">
        <v>66.666666666666657</v>
      </c>
      <c r="GYV19" s="86"/>
      <c r="GYW19" s="62" t="s">
        <v>496</v>
      </c>
      <c r="GYX19" s="86"/>
      <c r="GYY19" s="86">
        <v>5</v>
      </c>
      <c r="GYZ19" s="86"/>
      <c r="GZA19" s="86">
        <v>6</v>
      </c>
      <c r="GZB19" s="67">
        <v>20</v>
      </c>
      <c r="GZC19" s="67">
        <v>13.333333333333334</v>
      </c>
      <c r="GZD19" s="67">
        <v>44.44444444444445</v>
      </c>
      <c r="GZE19" s="86">
        <v>83.333333333333343</v>
      </c>
      <c r="GZJ19" s="86"/>
      <c r="GZK19" s="62" t="s">
        <v>496</v>
      </c>
      <c r="GZL19" s="86"/>
      <c r="GZM19" s="86">
        <v>3</v>
      </c>
      <c r="GZN19" s="86"/>
      <c r="GZO19" s="86">
        <v>6</v>
      </c>
      <c r="GZP19" s="67">
        <v>20</v>
      </c>
      <c r="GZQ19" s="67">
        <v>13.333333333333334</v>
      </c>
      <c r="GZR19" s="67">
        <v>44.44444444444445</v>
      </c>
      <c r="GZS19" s="86">
        <v>50</v>
      </c>
      <c r="GZX19" s="86"/>
      <c r="GZY19" s="62" t="s">
        <v>496</v>
      </c>
      <c r="GZZ19" s="86"/>
      <c r="HAA19" s="86">
        <v>4</v>
      </c>
      <c r="HAB19" s="86"/>
      <c r="HAC19" s="86">
        <v>6</v>
      </c>
      <c r="HAD19" s="67">
        <v>20</v>
      </c>
      <c r="HAE19" s="67">
        <v>13.333333333333334</v>
      </c>
      <c r="HAF19" s="67">
        <v>44.44444444444445</v>
      </c>
      <c r="HAG19" s="86">
        <v>66.666666666666657</v>
      </c>
      <c r="HAL19" s="86"/>
      <c r="HAM19" s="62" t="s">
        <v>496</v>
      </c>
      <c r="HAN19" s="86"/>
      <c r="HAO19" s="86">
        <v>4</v>
      </c>
      <c r="HAP19" s="86"/>
      <c r="HAQ19" s="86">
        <v>6</v>
      </c>
      <c r="HAR19" s="67">
        <v>20</v>
      </c>
      <c r="HAS19" s="67">
        <v>13.333333333333334</v>
      </c>
      <c r="HAT19" s="67">
        <v>44.44444444444445</v>
      </c>
      <c r="HAU19" s="86">
        <v>66.666666666666657</v>
      </c>
      <c r="HAZ19" s="86"/>
      <c r="HBA19" s="62" t="s">
        <v>496</v>
      </c>
      <c r="HBB19" s="86"/>
      <c r="HBC19" s="86">
        <v>4</v>
      </c>
      <c r="HBD19" s="86"/>
      <c r="HBE19" s="86">
        <v>6</v>
      </c>
      <c r="HBF19" s="67">
        <v>20</v>
      </c>
      <c r="HBG19" s="67">
        <v>13.333333333333334</v>
      </c>
      <c r="HBH19" s="67">
        <v>44.44444444444445</v>
      </c>
      <c r="HBI19" s="86">
        <v>66.666666666666657</v>
      </c>
      <c r="HBN19" s="86"/>
      <c r="HBO19" s="62" t="s">
        <v>496</v>
      </c>
      <c r="HBP19" s="86"/>
      <c r="HBQ19" s="86">
        <v>4</v>
      </c>
      <c r="HBR19" s="86"/>
      <c r="HBS19" s="86">
        <v>6</v>
      </c>
      <c r="HBT19" s="67">
        <v>20</v>
      </c>
      <c r="HBU19" s="67">
        <v>13.333333333333334</v>
      </c>
      <c r="HBV19" s="67">
        <v>44.44444444444445</v>
      </c>
      <c r="HBW19" s="86">
        <v>66.666666666666657</v>
      </c>
      <c r="HCB19" s="86"/>
      <c r="HCC19" s="62" t="s">
        <v>496</v>
      </c>
      <c r="HCD19" s="86"/>
      <c r="HCE19" s="86">
        <v>5</v>
      </c>
      <c r="HCF19" s="86"/>
      <c r="HCG19" s="86">
        <v>6</v>
      </c>
      <c r="HCH19" s="67">
        <v>20</v>
      </c>
      <c r="HCI19" s="67">
        <v>13.333333333333334</v>
      </c>
      <c r="HCJ19" s="67">
        <v>44.44444444444445</v>
      </c>
      <c r="HCK19" s="86">
        <v>83.333333333333343</v>
      </c>
      <c r="HCP19" s="86"/>
      <c r="HCQ19" s="62" t="s">
        <v>496</v>
      </c>
      <c r="HCR19" s="86"/>
      <c r="HCS19" s="86">
        <v>2</v>
      </c>
      <c r="HCT19" s="86"/>
      <c r="HCU19" s="86">
        <v>6</v>
      </c>
      <c r="HCV19" s="67">
        <v>20</v>
      </c>
      <c r="HCW19" s="67">
        <v>13.333333333333334</v>
      </c>
      <c r="HCX19" s="67">
        <v>44.44444444444445</v>
      </c>
      <c r="HCY19" s="86">
        <v>33.333333333333329</v>
      </c>
      <c r="HDD19" s="86"/>
      <c r="HDE19" s="62" t="s">
        <v>496</v>
      </c>
      <c r="HDF19" s="86"/>
      <c r="HDG19" s="86">
        <v>3</v>
      </c>
      <c r="HDH19" s="86"/>
      <c r="HDI19" s="86">
        <v>6</v>
      </c>
      <c r="HDJ19" s="67">
        <v>20</v>
      </c>
      <c r="HDK19" s="67">
        <v>13.333333333333334</v>
      </c>
      <c r="HDL19" s="67">
        <v>44.44444444444445</v>
      </c>
      <c r="HDM19" s="86">
        <v>50</v>
      </c>
      <c r="HDR19" s="86"/>
      <c r="HDS19" s="62" t="s">
        <v>496</v>
      </c>
      <c r="HDT19" s="86"/>
      <c r="HDU19" s="86">
        <v>4</v>
      </c>
      <c r="HDV19" s="86"/>
      <c r="HDW19" s="86">
        <v>6</v>
      </c>
      <c r="HDX19" s="67">
        <v>20</v>
      </c>
      <c r="HDY19" s="67">
        <v>13.333333333333334</v>
      </c>
      <c r="HDZ19" s="67">
        <v>44.44444444444445</v>
      </c>
      <c r="HEA19" s="86">
        <v>66.666666666666657</v>
      </c>
      <c r="HEF19" s="86"/>
      <c r="HEG19" s="62" t="s">
        <v>496</v>
      </c>
      <c r="HEH19" s="86"/>
      <c r="HEI19" s="86">
        <v>5</v>
      </c>
      <c r="HEJ19" s="86"/>
      <c r="HEK19" s="86">
        <v>6</v>
      </c>
      <c r="HEL19" s="67">
        <v>20</v>
      </c>
      <c r="HEM19" s="67">
        <v>13.333333333333334</v>
      </c>
      <c r="HEN19" s="67">
        <v>44.44444444444445</v>
      </c>
      <c r="HEO19" s="86">
        <v>83.333333333333343</v>
      </c>
      <c r="HET19" s="86"/>
      <c r="HEU19" s="62" t="s">
        <v>496</v>
      </c>
      <c r="HEV19" s="86"/>
      <c r="HEW19" s="86">
        <v>6</v>
      </c>
      <c r="HEX19" s="86"/>
      <c r="HEY19" s="86">
        <v>6</v>
      </c>
      <c r="HEZ19" s="67">
        <v>20</v>
      </c>
      <c r="HFA19" s="67">
        <v>13.333333333333334</v>
      </c>
      <c r="HFB19" s="67">
        <v>44.44444444444445</v>
      </c>
      <c r="HFC19" s="86">
        <v>100</v>
      </c>
      <c r="HFH19" s="86"/>
      <c r="HFI19" s="62" t="s">
        <v>496</v>
      </c>
      <c r="HFJ19" s="86"/>
      <c r="HFK19" s="86">
        <v>3</v>
      </c>
      <c r="HFL19" s="86"/>
      <c r="HFM19" s="86">
        <v>6</v>
      </c>
      <c r="HFN19" s="67">
        <v>20</v>
      </c>
      <c r="HFO19" s="67">
        <v>13.333333333333334</v>
      </c>
      <c r="HFP19" s="67">
        <v>44.44444444444445</v>
      </c>
      <c r="HFQ19" s="86">
        <v>50</v>
      </c>
      <c r="HFV19" s="86"/>
      <c r="HFW19" s="62" t="s">
        <v>496</v>
      </c>
      <c r="HFX19" s="86"/>
      <c r="HFY19" s="86">
        <v>5</v>
      </c>
      <c r="HFZ19" s="86"/>
      <c r="HGA19" s="86">
        <v>6</v>
      </c>
      <c r="HGB19" s="67">
        <v>20</v>
      </c>
      <c r="HGC19" s="67">
        <v>13.333333333333334</v>
      </c>
      <c r="HGD19" s="67">
        <v>44.44444444444445</v>
      </c>
      <c r="HGE19" s="86">
        <v>83.333333333333343</v>
      </c>
      <c r="HGJ19" s="86"/>
      <c r="HGK19" s="62" t="s">
        <v>496</v>
      </c>
      <c r="HGL19" s="86"/>
      <c r="HGM19" s="86">
        <v>5</v>
      </c>
      <c r="HGN19" s="86"/>
      <c r="HGO19" s="86">
        <v>6</v>
      </c>
      <c r="HGP19" s="67">
        <v>20</v>
      </c>
      <c r="HGQ19" s="67">
        <v>13.333333333333334</v>
      </c>
      <c r="HGR19" s="67">
        <v>44.44444444444445</v>
      </c>
      <c r="HGS19" s="86">
        <v>83.333333333333343</v>
      </c>
      <c r="HGX19" s="86"/>
      <c r="HGY19" s="62" t="s">
        <v>496</v>
      </c>
      <c r="HGZ19" s="86"/>
      <c r="HHA19" s="86">
        <v>6</v>
      </c>
      <c r="HHB19" s="86"/>
      <c r="HHC19" s="86">
        <v>6</v>
      </c>
      <c r="HHD19" s="67">
        <v>20</v>
      </c>
      <c r="HHE19" s="67">
        <v>13.333333333333334</v>
      </c>
      <c r="HHF19" s="67">
        <v>44.44444444444445</v>
      </c>
      <c r="HHG19" s="86">
        <v>100</v>
      </c>
      <c r="HHL19" s="86"/>
      <c r="HHM19" s="62" t="s">
        <v>496</v>
      </c>
      <c r="HHN19" s="86"/>
      <c r="HHO19" s="86">
        <v>3</v>
      </c>
      <c r="HHP19" s="86"/>
      <c r="HHQ19" s="86">
        <v>6</v>
      </c>
      <c r="HHR19" s="67">
        <v>20</v>
      </c>
      <c r="HHS19" s="67">
        <v>13.333333333333334</v>
      </c>
      <c r="HHT19" s="67">
        <v>44.44444444444445</v>
      </c>
      <c r="HHU19" s="86">
        <v>50</v>
      </c>
      <c r="HHZ19" s="86"/>
      <c r="HIA19" s="62" t="s">
        <v>496</v>
      </c>
      <c r="HIB19" s="86"/>
      <c r="HIC19" s="86">
        <v>4</v>
      </c>
      <c r="HID19" s="86"/>
      <c r="HIE19" s="86">
        <v>6</v>
      </c>
      <c r="HIF19" s="67">
        <v>20</v>
      </c>
      <c r="HIG19" s="67">
        <v>13.333333333333334</v>
      </c>
      <c r="HIH19" s="67">
        <v>44.44444444444445</v>
      </c>
      <c r="HII19" s="86">
        <v>66.666666666666657</v>
      </c>
      <c r="HIN19" s="86"/>
      <c r="HIO19" s="62" t="s">
        <v>496</v>
      </c>
      <c r="HIP19" s="86"/>
      <c r="HIQ19" s="86">
        <v>3</v>
      </c>
      <c r="HIR19" s="86"/>
      <c r="HIS19" s="86">
        <v>6</v>
      </c>
      <c r="HIT19" s="67">
        <v>20</v>
      </c>
      <c r="HIU19" s="67">
        <v>11.320754716981133</v>
      </c>
      <c r="HIV19" s="67">
        <v>37.735849056603776</v>
      </c>
      <c r="HIW19" s="86">
        <v>50</v>
      </c>
    </row>
    <row r="20" spans="14:5119 5124:5665" x14ac:dyDescent="0.25">
      <c r="N20" s="86" t="s">
        <v>944</v>
      </c>
      <c r="O20" s="62" t="s">
        <v>497</v>
      </c>
      <c r="P20" s="86" t="s">
        <v>944</v>
      </c>
      <c r="Q20" s="86">
        <v>0</v>
      </c>
      <c r="R20" s="86"/>
      <c r="S20" s="86">
        <v>0</v>
      </c>
      <c r="T20" s="67"/>
      <c r="U20" s="67">
        <v>0</v>
      </c>
      <c r="V20" s="67"/>
      <c r="W20" s="86" t="s">
        <v>582</v>
      </c>
      <c r="AB20" s="86" t="s">
        <v>944</v>
      </c>
      <c r="AC20" s="62" t="s">
        <v>497</v>
      </c>
      <c r="AD20" s="86" t="s">
        <v>944</v>
      </c>
      <c r="AE20" s="86">
        <v>0</v>
      </c>
      <c r="AF20" s="86"/>
      <c r="AG20" s="86">
        <v>0</v>
      </c>
      <c r="AH20" s="67"/>
      <c r="AI20" s="67">
        <v>0</v>
      </c>
      <c r="AJ20" s="67"/>
      <c r="AK20" s="86" t="s">
        <v>582</v>
      </c>
      <c r="AP20" s="86" t="s">
        <v>944</v>
      </c>
      <c r="AQ20" s="62" t="s">
        <v>497</v>
      </c>
      <c r="AR20" s="86" t="s">
        <v>944</v>
      </c>
      <c r="AS20" s="86">
        <v>0</v>
      </c>
      <c r="AT20" s="86"/>
      <c r="AU20" s="86">
        <v>0</v>
      </c>
      <c r="AV20" s="67"/>
      <c r="AW20" s="67">
        <v>0</v>
      </c>
      <c r="AX20" s="67"/>
      <c r="AY20" s="86" t="s">
        <v>582</v>
      </c>
      <c r="BD20" s="86" t="s">
        <v>944</v>
      </c>
      <c r="BE20" s="62" t="s">
        <v>497</v>
      </c>
      <c r="BF20" s="86" t="s">
        <v>944</v>
      </c>
      <c r="BG20" s="86">
        <v>0</v>
      </c>
      <c r="BH20" s="86"/>
      <c r="BI20" s="86">
        <v>0</v>
      </c>
      <c r="BJ20" s="67"/>
      <c r="BK20" s="67">
        <v>0</v>
      </c>
      <c r="BL20" s="67"/>
      <c r="BM20" s="86" t="s">
        <v>582</v>
      </c>
      <c r="BN20" s="86"/>
      <c r="BO20" s="86"/>
      <c r="BP20" s="86"/>
      <c r="BQ20" s="86"/>
      <c r="BR20" s="86" t="s">
        <v>944</v>
      </c>
      <c r="BS20" s="62" t="s">
        <v>497</v>
      </c>
      <c r="BT20" s="86" t="s">
        <v>944</v>
      </c>
      <c r="BU20" s="86">
        <v>0</v>
      </c>
      <c r="BV20" s="86"/>
      <c r="BW20" s="86">
        <v>0</v>
      </c>
      <c r="BX20" s="67"/>
      <c r="BY20" s="67">
        <v>0</v>
      </c>
      <c r="BZ20" s="67"/>
      <c r="CA20" s="86" t="s">
        <v>582</v>
      </c>
      <c r="CB20" s="86"/>
      <c r="CC20" s="86"/>
      <c r="CD20" s="86"/>
      <c r="CE20" s="86"/>
      <c r="CF20" s="86" t="s">
        <v>944</v>
      </c>
      <c r="CG20" s="62" t="s">
        <v>497</v>
      </c>
      <c r="CH20" s="86" t="s">
        <v>944</v>
      </c>
      <c r="CI20" s="86">
        <v>0</v>
      </c>
      <c r="CJ20" s="86"/>
      <c r="CK20" s="86">
        <v>0</v>
      </c>
      <c r="CL20" s="67"/>
      <c r="CM20" s="67">
        <v>0</v>
      </c>
      <c r="CN20" s="67"/>
      <c r="CO20" s="86" t="s">
        <v>582</v>
      </c>
      <c r="CP20" s="86"/>
      <c r="CQ20" s="86"/>
      <c r="CR20" s="86"/>
      <c r="CS20" s="86"/>
      <c r="CT20" s="86" t="s">
        <v>944</v>
      </c>
      <c r="CU20" s="62" t="s">
        <v>497</v>
      </c>
      <c r="CV20" s="86" t="s">
        <v>944</v>
      </c>
      <c r="CW20" s="86">
        <v>0</v>
      </c>
      <c r="CX20" s="86"/>
      <c r="CY20" s="86">
        <v>0</v>
      </c>
      <c r="CZ20" s="67"/>
      <c r="DA20" s="67">
        <v>0</v>
      </c>
      <c r="DB20" s="67"/>
      <c r="DC20" s="86" t="s">
        <v>582</v>
      </c>
      <c r="DD20" s="86"/>
      <c r="DE20" s="86"/>
      <c r="DH20" s="86" t="s">
        <v>944</v>
      </c>
      <c r="DI20" s="62" t="s">
        <v>497</v>
      </c>
      <c r="DJ20" s="86" t="s">
        <v>944</v>
      </c>
      <c r="DK20" s="86">
        <v>0</v>
      </c>
      <c r="DL20" s="86"/>
      <c r="DM20" s="86">
        <v>0</v>
      </c>
      <c r="DN20" s="67"/>
      <c r="DO20" s="67">
        <v>0</v>
      </c>
      <c r="DP20" s="67"/>
      <c r="DQ20" s="86" t="s">
        <v>582</v>
      </c>
      <c r="DV20" s="86" t="s">
        <v>944</v>
      </c>
      <c r="DW20" s="62" t="s">
        <v>497</v>
      </c>
      <c r="DX20" s="86" t="s">
        <v>944</v>
      </c>
      <c r="DY20" s="86">
        <v>0</v>
      </c>
      <c r="DZ20" s="86"/>
      <c r="EA20" s="86">
        <v>0</v>
      </c>
      <c r="EB20" s="67"/>
      <c r="EC20" s="67">
        <v>0</v>
      </c>
      <c r="ED20" s="67"/>
      <c r="EE20" s="86" t="s">
        <v>582</v>
      </c>
      <c r="EJ20" s="86" t="s">
        <v>944</v>
      </c>
      <c r="EK20" s="62" t="s">
        <v>497</v>
      </c>
      <c r="EL20" s="86" t="s">
        <v>944</v>
      </c>
      <c r="EM20" s="86">
        <v>0</v>
      </c>
      <c r="EN20" s="86"/>
      <c r="EO20" s="86">
        <v>0</v>
      </c>
      <c r="EP20" s="67"/>
      <c r="EQ20" s="67">
        <v>0</v>
      </c>
      <c r="ER20" s="67"/>
      <c r="ES20" s="86" t="s">
        <v>582</v>
      </c>
      <c r="EX20" s="86" t="s">
        <v>944</v>
      </c>
      <c r="EY20" s="62" t="s">
        <v>497</v>
      </c>
      <c r="EZ20" s="86" t="s">
        <v>944</v>
      </c>
      <c r="FA20" s="86">
        <v>0</v>
      </c>
      <c r="FB20" s="86"/>
      <c r="FC20" s="86">
        <v>0</v>
      </c>
      <c r="FD20" s="67"/>
      <c r="FE20" s="67">
        <v>0</v>
      </c>
      <c r="FF20" s="67"/>
      <c r="FG20" s="86" t="s">
        <v>582</v>
      </c>
      <c r="FL20" s="86" t="s">
        <v>944</v>
      </c>
      <c r="FM20" s="62" t="s">
        <v>497</v>
      </c>
      <c r="FN20" s="86" t="s">
        <v>944</v>
      </c>
      <c r="FO20" s="86">
        <v>0</v>
      </c>
      <c r="FP20" s="86"/>
      <c r="FQ20" s="86">
        <v>0</v>
      </c>
      <c r="FR20" s="67"/>
      <c r="FS20" s="67">
        <v>0</v>
      </c>
      <c r="FT20" s="67"/>
      <c r="FU20" s="86" t="s">
        <v>582</v>
      </c>
      <c r="FZ20" s="86" t="s">
        <v>944</v>
      </c>
      <c r="GA20" s="62" t="s">
        <v>497</v>
      </c>
      <c r="GB20" s="86" t="s">
        <v>944</v>
      </c>
      <c r="GC20" s="86">
        <v>0</v>
      </c>
      <c r="GD20" s="86"/>
      <c r="GE20" s="86">
        <v>0</v>
      </c>
      <c r="GF20" s="67"/>
      <c r="GG20" s="67">
        <v>0</v>
      </c>
      <c r="GH20" s="67"/>
      <c r="GI20" s="86" t="s">
        <v>582</v>
      </c>
      <c r="GN20" s="86" t="s">
        <v>944</v>
      </c>
      <c r="GO20" s="62" t="s">
        <v>497</v>
      </c>
      <c r="GP20" s="86" t="s">
        <v>944</v>
      </c>
      <c r="GQ20" s="86">
        <v>0</v>
      </c>
      <c r="GR20" s="86"/>
      <c r="GS20" s="86">
        <v>0</v>
      </c>
      <c r="GT20" s="67"/>
      <c r="GU20" s="67">
        <v>0</v>
      </c>
      <c r="GV20" s="67"/>
      <c r="GW20" s="86" t="s">
        <v>582</v>
      </c>
      <c r="HB20" s="86" t="s">
        <v>944</v>
      </c>
      <c r="HC20" s="62" t="s">
        <v>497</v>
      </c>
      <c r="HD20" s="86" t="s">
        <v>944</v>
      </c>
      <c r="HE20" s="86">
        <v>0</v>
      </c>
      <c r="HF20" s="86"/>
      <c r="HG20" s="86">
        <v>0</v>
      </c>
      <c r="HH20" s="67"/>
      <c r="HI20" s="67">
        <v>0</v>
      </c>
      <c r="HJ20" s="67"/>
      <c r="HK20" s="86" t="s">
        <v>582</v>
      </c>
      <c r="HP20" s="86" t="s">
        <v>944</v>
      </c>
      <c r="HQ20" s="62" t="s">
        <v>497</v>
      </c>
      <c r="HR20" s="86" t="s">
        <v>944</v>
      </c>
      <c r="HS20" s="86">
        <v>0</v>
      </c>
      <c r="HT20" s="86"/>
      <c r="HU20" s="86">
        <v>0</v>
      </c>
      <c r="HV20" s="67"/>
      <c r="HW20" s="67">
        <v>0</v>
      </c>
      <c r="HX20" s="67"/>
      <c r="HY20" s="86" t="s">
        <v>582</v>
      </c>
      <c r="ID20" s="86" t="s">
        <v>944</v>
      </c>
      <c r="IE20" s="62" t="s">
        <v>497</v>
      </c>
      <c r="IF20" s="86" t="s">
        <v>944</v>
      </c>
      <c r="IG20" s="86">
        <v>0</v>
      </c>
      <c r="IH20" s="86"/>
      <c r="II20" s="86">
        <v>0</v>
      </c>
      <c r="IJ20" s="67"/>
      <c r="IK20" s="67">
        <v>0</v>
      </c>
      <c r="IL20" s="67"/>
      <c r="IM20" s="86" t="s">
        <v>582</v>
      </c>
      <c r="IR20" s="86" t="s">
        <v>944</v>
      </c>
      <c r="IS20" s="62" t="s">
        <v>497</v>
      </c>
      <c r="IT20" s="86" t="s">
        <v>944</v>
      </c>
      <c r="IU20" s="86">
        <v>0</v>
      </c>
      <c r="IV20" s="86"/>
      <c r="IW20" s="86">
        <v>0</v>
      </c>
      <c r="IX20" s="67"/>
      <c r="IY20" s="67">
        <v>0</v>
      </c>
      <c r="IZ20" s="67"/>
      <c r="JA20" s="86" t="s">
        <v>582</v>
      </c>
      <c r="JF20" s="86" t="s">
        <v>944</v>
      </c>
      <c r="JG20" s="62" t="s">
        <v>497</v>
      </c>
      <c r="JH20" s="86" t="s">
        <v>944</v>
      </c>
      <c r="JI20" s="86">
        <v>0</v>
      </c>
      <c r="JJ20" s="86"/>
      <c r="JK20" s="86">
        <v>0</v>
      </c>
      <c r="JL20" s="67"/>
      <c r="JM20" s="67">
        <v>0</v>
      </c>
      <c r="JN20" s="67"/>
      <c r="JO20" s="86" t="s">
        <v>582</v>
      </c>
      <c r="JT20" s="86" t="s">
        <v>944</v>
      </c>
      <c r="JU20" s="62" t="s">
        <v>497</v>
      </c>
      <c r="JV20" s="86" t="s">
        <v>944</v>
      </c>
      <c r="JW20" s="86">
        <v>0</v>
      </c>
      <c r="JX20" s="86"/>
      <c r="JY20" s="86">
        <v>0</v>
      </c>
      <c r="JZ20" s="67"/>
      <c r="KA20" s="67">
        <v>0</v>
      </c>
      <c r="KB20" s="67"/>
      <c r="KC20" s="86" t="s">
        <v>582</v>
      </c>
      <c r="KH20" s="86" t="s">
        <v>944</v>
      </c>
      <c r="KI20" s="62" t="s">
        <v>497</v>
      </c>
      <c r="KJ20" s="86" t="s">
        <v>944</v>
      </c>
      <c r="KK20" s="86">
        <v>0</v>
      </c>
      <c r="KL20" s="86"/>
      <c r="KM20" s="86">
        <v>0</v>
      </c>
      <c r="KN20" s="67"/>
      <c r="KO20" s="67">
        <v>0</v>
      </c>
      <c r="KP20" s="67"/>
      <c r="KQ20" s="86" t="s">
        <v>582</v>
      </c>
      <c r="KV20" s="86" t="s">
        <v>944</v>
      </c>
      <c r="KW20" s="62" t="s">
        <v>497</v>
      </c>
      <c r="KX20" s="86" t="s">
        <v>944</v>
      </c>
      <c r="KY20" s="86">
        <v>0</v>
      </c>
      <c r="KZ20" s="86"/>
      <c r="LA20" s="86">
        <v>0</v>
      </c>
      <c r="LB20" s="67"/>
      <c r="LC20" s="67">
        <v>0</v>
      </c>
      <c r="LD20" s="67"/>
      <c r="LE20" s="86" t="s">
        <v>582</v>
      </c>
      <c r="LJ20" s="86" t="s">
        <v>944</v>
      </c>
      <c r="LK20" s="62" t="s">
        <v>497</v>
      </c>
      <c r="LL20" s="86" t="s">
        <v>944</v>
      </c>
      <c r="LM20" s="86">
        <v>0</v>
      </c>
      <c r="LN20" s="86"/>
      <c r="LO20" s="86">
        <v>0</v>
      </c>
      <c r="LP20" s="67"/>
      <c r="LQ20" s="67">
        <v>0</v>
      </c>
      <c r="LR20" s="67"/>
      <c r="LS20" s="86" t="s">
        <v>582</v>
      </c>
      <c r="LX20" s="86" t="s">
        <v>944</v>
      </c>
      <c r="LY20" s="62" t="s">
        <v>497</v>
      </c>
      <c r="LZ20" s="86" t="s">
        <v>944</v>
      </c>
      <c r="MA20" s="86">
        <v>0</v>
      </c>
      <c r="MB20" s="86"/>
      <c r="MC20" s="86">
        <v>0</v>
      </c>
      <c r="MD20" s="67"/>
      <c r="ME20" s="67">
        <v>0</v>
      </c>
      <c r="MF20" s="67"/>
      <c r="MG20" s="86" t="s">
        <v>582</v>
      </c>
      <c r="ML20" s="86" t="s">
        <v>944</v>
      </c>
      <c r="MM20" s="62" t="s">
        <v>497</v>
      </c>
      <c r="MN20" s="86" t="s">
        <v>944</v>
      </c>
      <c r="MO20" s="86">
        <v>0</v>
      </c>
      <c r="MP20" s="86"/>
      <c r="MQ20" s="86">
        <v>0</v>
      </c>
      <c r="MR20" s="67"/>
      <c r="MS20" s="67">
        <v>0</v>
      </c>
      <c r="MT20" s="67"/>
      <c r="MU20" s="86" t="s">
        <v>582</v>
      </c>
      <c r="MZ20" s="86" t="s">
        <v>944</v>
      </c>
      <c r="NA20" s="62" t="s">
        <v>497</v>
      </c>
      <c r="NB20" s="86" t="s">
        <v>944</v>
      </c>
      <c r="NC20" s="86">
        <v>0</v>
      </c>
      <c r="ND20" s="86"/>
      <c r="NE20" s="86">
        <v>0</v>
      </c>
      <c r="NF20" s="67"/>
      <c r="NG20" s="67">
        <v>0</v>
      </c>
      <c r="NH20" s="67"/>
      <c r="NI20" s="86" t="s">
        <v>582</v>
      </c>
      <c r="NN20" s="86" t="s">
        <v>944</v>
      </c>
      <c r="NO20" s="62" t="s">
        <v>497</v>
      </c>
      <c r="NP20" s="86" t="s">
        <v>944</v>
      </c>
      <c r="NQ20" s="86">
        <v>0</v>
      </c>
      <c r="NR20" s="86"/>
      <c r="NS20" s="86">
        <v>0</v>
      </c>
      <c r="NT20" s="67"/>
      <c r="NU20" s="67">
        <v>0</v>
      </c>
      <c r="NV20" s="67"/>
      <c r="NW20" s="86" t="s">
        <v>582</v>
      </c>
      <c r="OB20" s="86" t="s">
        <v>944</v>
      </c>
      <c r="OC20" s="62" t="s">
        <v>497</v>
      </c>
      <c r="OD20" s="86" t="s">
        <v>944</v>
      </c>
      <c r="OE20" s="86">
        <v>0</v>
      </c>
      <c r="OF20" s="86"/>
      <c r="OG20" s="86">
        <v>0</v>
      </c>
      <c r="OH20" s="67"/>
      <c r="OI20" s="67">
        <v>0</v>
      </c>
      <c r="OJ20" s="67"/>
      <c r="OK20" s="86" t="s">
        <v>582</v>
      </c>
      <c r="OP20" s="86" t="s">
        <v>944</v>
      </c>
      <c r="OQ20" s="62" t="s">
        <v>497</v>
      </c>
      <c r="OR20" s="86" t="s">
        <v>944</v>
      </c>
      <c r="OS20" s="86">
        <v>0</v>
      </c>
      <c r="OT20" s="86"/>
      <c r="OU20" s="86">
        <v>0</v>
      </c>
      <c r="OV20" s="67"/>
      <c r="OW20" s="67">
        <v>0</v>
      </c>
      <c r="OX20" s="67"/>
      <c r="OY20" s="86" t="s">
        <v>582</v>
      </c>
      <c r="PD20" s="86" t="s">
        <v>944</v>
      </c>
      <c r="PE20" s="62" t="s">
        <v>497</v>
      </c>
      <c r="PF20" s="86" t="s">
        <v>944</v>
      </c>
      <c r="PG20" s="86">
        <v>0</v>
      </c>
      <c r="PH20" s="86"/>
      <c r="PI20" s="86">
        <v>0</v>
      </c>
      <c r="PJ20" s="67"/>
      <c r="PK20" s="67">
        <v>0</v>
      </c>
      <c r="PL20" s="67"/>
      <c r="PM20" s="86" t="s">
        <v>582</v>
      </c>
      <c r="PR20" s="86" t="s">
        <v>944</v>
      </c>
      <c r="PS20" s="62" t="s">
        <v>497</v>
      </c>
      <c r="PT20" s="86" t="s">
        <v>944</v>
      </c>
      <c r="PU20" s="86">
        <v>0</v>
      </c>
      <c r="PV20" s="86"/>
      <c r="PW20" s="86">
        <v>0</v>
      </c>
      <c r="PX20" s="67"/>
      <c r="PY20" s="67">
        <v>0</v>
      </c>
      <c r="PZ20" s="67"/>
      <c r="QA20" s="86" t="s">
        <v>582</v>
      </c>
      <c r="QF20" s="86" t="s">
        <v>944</v>
      </c>
      <c r="QG20" s="62" t="s">
        <v>497</v>
      </c>
      <c r="QH20" s="86" t="s">
        <v>944</v>
      </c>
      <c r="QI20" s="86">
        <v>0</v>
      </c>
      <c r="QJ20" s="86"/>
      <c r="QK20" s="86">
        <v>0</v>
      </c>
      <c r="QL20" s="67"/>
      <c r="QM20" s="67">
        <v>0</v>
      </c>
      <c r="QN20" s="67"/>
      <c r="QO20" s="86" t="s">
        <v>582</v>
      </c>
      <c r="QT20" s="86" t="s">
        <v>944</v>
      </c>
      <c r="QU20" s="62" t="s">
        <v>497</v>
      </c>
      <c r="QV20" s="86" t="s">
        <v>944</v>
      </c>
      <c r="QW20" s="86">
        <v>0</v>
      </c>
      <c r="QX20" s="86"/>
      <c r="QY20" s="86">
        <v>0</v>
      </c>
      <c r="QZ20" s="67"/>
      <c r="RA20" s="67">
        <v>0</v>
      </c>
      <c r="RB20" s="67"/>
      <c r="RC20" s="86" t="s">
        <v>582</v>
      </c>
      <c r="RH20" s="86" t="s">
        <v>944</v>
      </c>
      <c r="RI20" s="62" t="s">
        <v>497</v>
      </c>
      <c r="RJ20" s="86" t="s">
        <v>944</v>
      </c>
      <c r="RK20" s="86">
        <v>0</v>
      </c>
      <c r="RL20" s="86"/>
      <c r="RM20" s="86">
        <v>0</v>
      </c>
      <c r="RN20" s="67"/>
      <c r="RO20" s="67">
        <v>0</v>
      </c>
      <c r="RP20" s="67"/>
      <c r="RQ20" s="86" t="s">
        <v>582</v>
      </c>
      <c r="RV20" s="86" t="s">
        <v>944</v>
      </c>
      <c r="RW20" s="62" t="s">
        <v>497</v>
      </c>
      <c r="RX20" s="86" t="s">
        <v>944</v>
      </c>
      <c r="RY20" s="86">
        <v>0</v>
      </c>
      <c r="RZ20" s="86"/>
      <c r="SA20" s="86">
        <v>0</v>
      </c>
      <c r="SB20" s="67"/>
      <c r="SC20" s="67">
        <v>0</v>
      </c>
      <c r="SD20" s="67"/>
      <c r="SE20" s="86" t="s">
        <v>582</v>
      </c>
      <c r="SJ20" s="86" t="s">
        <v>944</v>
      </c>
      <c r="SK20" s="62" t="s">
        <v>497</v>
      </c>
      <c r="SL20" s="86" t="s">
        <v>944</v>
      </c>
      <c r="SM20" s="86">
        <v>0</v>
      </c>
      <c r="SN20" s="86"/>
      <c r="SO20" s="86">
        <v>0</v>
      </c>
      <c r="SP20" s="67"/>
      <c r="SQ20" s="67">
        <v>0</v>
      </c>
      <c r="SR20" s="67"/>
      <c r="SS20" s="86" t="s">
        <v>582</v>
      </c>
      <c r="SX20" s="86" t="s">
        <v>944</v>
      </c>
      <c r="SY20" s="62" t="s">
        <v>497</v>
      </c>
      <c r="SZ20" s="86" t="s">
        <v>944</v>
      </c>
      <c r="TA20" s="86">
        <v>0</v>
      </c>
      <c r="TB20" s="86"/>
      <c r="TC20" s="86">
        <v>0</v>
      </c>
      <c r="TD20" s="67"/>
      <c r="TE20" s="67">
        <v>0</v>
      </c>
      <c r="TF20" s="67"/>
      <c r="TG20" s="86" t="s">
        <v>582</v>
      </c>
      <c r="TL20" s="86" t="s">
        <v>944</v>
      </c>
      <c r="TM20" s="62" t="s">
        <v>497</v>
      </c>
      <c r="TN20" s="86" t="s">
        <v>944</v>
      </c>
      <c r="TO20" s="86">
        <v>0</v>
      </c>
      <c r="TP20" s="86"/>
      <c r="TQ20" s="86">
        <v>0</v>
      </c>
      <c r="TR20" s="67"/>
      <c r="TS20" s="67">
        <v>0</v>
      </c>
      <c r="TT20" s="67"/>
      <c r="TU20" s="86" t="s">
        <v>582</v>
      </c>
      <c r="TZ20" s="86" t="s">
        <v>944</v>
      </c>
      <c r="UA20" s="62" t="s">
        <v>497</v>
      </c>
      <c r="UB20" s="86" t="s">
        <v>944</v>
      </c>
      <c r="UC20" s="86">
        <v>0</v>
      </c>
      <c r="UD20" s="86"/>
      <c r="UE20" s="86">
        <v>0</v>
      </c>
      <c r="UF20" s="67"/>
      <c r="UG20" s="67">
        <v>0</v>
      </c>
      <c r="UH20" s="67"/>
      <c r="UI20" s="86" t="s">
        <v>582</v>
      </c>
      <c r="UN20" s="86" t="s">
        <v>944</v>
      </c>
      <c r="UO20" s="62" t="s">
        <v>497</v>
      </c>
      <c r="UP20" s="86" t="s">
        <v>944</v>
      </c>
      <c r="UQ20" s="86">
        <v>0</v>
      </c>
      <c r="UR20" s="86"/>
      <c r="US20" s="86">
        <v>0</v>
      </c>
      <c r="UT20" s="67"/>
      <c r="UU20" s="67">
        <v>0</v>
      </c>
      <c r="UV20" s="67"/>
      <c r="UW20" s="86" t="s">
        <v>582</v>
      </c>
      <c r="VB20" s="86" t="s">
        <v>944</v>
      </c>
      <c r="VC20" s="62" t="s">
        <v>497</v>
      </c>
      <c r="VD20" s="86" t="s">
        <v>944</v>
      </c>
      <c r="VE20" s="86">
        <v>0</v>
      </c>
      <c r="VF20" s="86"/>
      <c r="VG20" s="86">
        <v>0</v>
      </c>
      <c r="VH20" s="67"/>
      <c r="VI20" s="67">
        <v>0</v>
      </c>
      <c r="VJ20" s="67"/>
      <c r="VK20" s="86" t="s">
        <v>582</v>
      </c>
      <c r="VP20" s="86" t="s">
        <v>944</v>
      </c>
      <c r="VQ20" s="62" t="s">
        <v>497</v>
      </c>
      <c r="VR20" s="86" t="s">
        <v>944</v>
      </c>
      <c r="VS20" s="86">
        <v>0</v>
      </c>
      <c r="VT20" s="86"/>
      <c r="VU20" s="86">
        <v>0</v>
      </c>
      <c r="VV20" s="67"/>
      <c r="VW20" s="67">
        <v>0</v>
      </c>
      <c r="VX20" s="67"/>
      <c r="VY20" s="86" t="s">
        <v>582</v>
      </c>
      <c r="WD20" s="86" t="s">
        <v>944</v>
      </c>
      <c r="WE20" s="62" t="s">
        <v>497</v>
      </c>
      <c r="WF20" s="86" t="s">
        <v>944</v>
      </c>
      <c r="WG20" s="86">
        <v>0</v>
      </c>
      <c r="WH20" s="86"/>
      <c r="WI20" s="86">
        <v>0</v>
      </c>
      <c r="WJ20" s="67"/>
      <c r="WK20" s="67">
        <v>0</v>
      </c>
      <c r="WL20" s="67"/>
      <c r="WM20" s="86" t="s">
        <v>582</v>
      </c>
      <c r="WR20" s="86" t="s">
        <v>944</v>
      </c>
      <c r="WS20" s="62" t="s">
        <v>497</v>
      </c>
      <c r="WT20" s="86" t="s">
        <v>944</v>
      </c>
      <c r="WU20" s="86">
        <v>0</v>
      </c>
      <c r="WV20" s="86"/>
      <c r="WW20" s="86">
        <v>0</v>
      </c>
      <c r="WX20" s="67"/>
      <c r="WY20" s="67">
        <v>0</v>
      </c>
      <c r="WZ20" s="67"/>
      <c r="XA20" s="86" t="s">
        <v>582</v>
      </c>
      <c r="XF20" s="86" t="s">
        <v>944</v>
      </c>
      <c r="XG20" s="62" t="s">
        <v>497</v>
      </c>
      <c r="XH20" s="86" t="s">
        <v>944</v>
      </c>
      <c r="XI20" s="86">
        <v>0</v>
      </c>
      <c r="XJ20" s="86"/>
      <c r="XK20" s="86">
        <v>0</v>
      </c>
      <c r="XL20" s="67"/>
      <c r="XM20" s="67">
        <v>0</v>
      </c>
      <c r="XN20" s="67"/>
      <c r="XO20" s="86" t="s">
        <v>582</v>
      </c>
      <c r="XT20" s="86" t="s">
        <v>944</v>
      </c>
      <c r="XU20" s="62" t="s">
        <v>497</v>
      </c>
      <c r="XV20" s="86" t="s">
        <v>944</v>
      </c>
      <c r="XW20" s="86">
        <v>0</v>
      </c>
      <c r="XX20" s="86"/>
      <c r="XY20" s="86">
        <v>0</v>
      </c>
      <c r="XZ20" s="67"/>
      <c r="YA20" s="67">
        <v>0</v>
      </c>
      <c r="YB20" s="67"/>
      <c r="YC20" s="86" t="s">
        <v>582</v>
      </c>
      <c r="YH20" s="86" t="s">
        <v>944</v>
      </c>
      <c r="YI20" s="62" t="s">
        <v>497</v>
      </c>
      <c r="YJ20" s="86" t="s">
        <v>944</v>
      </c>
      <c r="YK20" s="86">
        <v>0</v>
      </c>
      <c r="YL20" s="86"/>
      <c r="YM20" s="86">
        <v>0</v>
      </c>
      <c r="YN20" s="67"/>
      <c r="YO20" s="67">
        <v>0</v>
      </c>
      <c r="YP20" s="67"/>
      <c r="YQ20" s="86" t="s">
        <v>582</v>
      </c>
      <c r="YV20" s="86" t="s">
        <v>944</v>
      </c>
      <c r="YW20" s="62" t="s">
        <v>497</v>
      </c>
      <c r="YX20" s="86" t="s">
        <v>944</v>
      </c>
      <c r="YY20" s="86">
        <v>0</v>
      </c>
      <c r="YZ20" s="86"/>
      <c r="ZA20" s="86">
        <v>0</v>
      </c>
      <c r="ZB20" s="67"/>
      <c r="ZC20" s="67">
        <v>0</v>
      </c>
      <c r="ZD20" s="67"/>
      <c r="ZE20" s="86" t="s">
        <v>582</v>
      </c>
      <c r="ZJ20" s="86" t="s">
        <v>944</v>
      </c>
      <c r="ZK20" s="62" t="s">
        <v>497</v>
      </c>
      <c r="ZL20" s="86" t="s">
        <v>944</v>
      </c>
      <c r="ZM20" s="86">
        <v>0</v>
      </c>
      <c r="ZN20" s="86"/>
      <c r="ZO20" s="86">
        <v>0</v>
      </c>
      <c r="ZP20" s="67"/>
      <c r="ZQ20" s="67">
        <v>0</v>
      </c>
      <c r="ZR20" s="67"/>
      <c r="ZS20" s="86" t="s">
        <v>582</v>
      </c>
      <c r="ZX20" s="86" t="s">
        <v>944</v>
      </c>
      <c r="ZY20" s="62" t="s">
        <v>497</v>
      </c>
      <c r="ZZ20" s="86" t="s">
        <v>944</v>
      </c>
      <c r="AAA20" s="86">
        <v>0</v>
      </c>
      <c r="AAB20" s="86"/>
      <c r="AAC20" s="86">
        <v>0</v>
      </c>
      <c r="AAD20" s="67"/>
      <c r="AAE20" s="67">
        <v>0</v>
      </c>
      <c r="AAF20" s="67"/>
      <c r="AAG20" s="86" t="s">
        <v>582</v>
      </c>
      <c r="AAL20" s="86" t="s">
        <v>944</v>
      </c>
      <c r="AAM20" s="62" t="s">
        <v>497</v>
      </c>
      <c r="AAN20" s="86" t="s">
        <v>944</v>
      </c>
      <c r="AAO20" s="86">
        <v>0</v>
      </c>
      <c r="AAP20" s="86"/>
      <c r="AAQ20" s="86">
        <v>0</v>
      </c>
      <c r="AAR20" s="67"/>
      <c r="AAS20" s="67">
        <v>0</v>
      </c>
      <c r="AAT20" s="67"/>
      <c r="AAU20" s="86" t="s">
        <v>582</v>
      </c>
      <c r="AAZ20" s="86" t="s">
        <v>944</v>
      </c>
      <c r="ABA20" s="62" t="s">
        <v>497</v>
      </c>
      <c r="ABB20" s="86" t="s">
        <v>944</v>
      </c>
      <c r="ABC20" s="86">
        <v>0</v>
      </c>
      <c r="ABD20" s="86"/>
      <c r="ABE20" s="86">
        <v>0</v>
      </c>
      <c r="ABF20" s="67"/>
      <c r="ABG20" s="67">
        <v>0</v>
      </c>
      <c r="ABH20" s="67"/>
      <c r="ABI20" s="86" t="s">
        <v>582</v>
      </c>
      <c r="ABN20" s="86" t="s">
        <v>944</v>
      </c>
      <c r="ABO20" s="62" t="s">
        <v>497</v>
      </c>
      <c r="ABP20" s="86" t="s">
        <v>944</v>
      </c>
      <c r="ABQ20" s="86">
        <v>0</v>
      </c>
      <c r="ABR20" s="86"/>
      <c r="ABS20" s="86">
        <v>0</v>
      </c>
      <c r="ABT20" s="67"/>
      <c r="ABU20" s="67">
        <v>0</v>
      </c>
      <c r="ABV20" s="67"/>
      <c r="ABW20" s="86" t="s">
        <v>582</v>
      </c>
      <c r="ACB20" s="86" t="s">
        <v>944</v>
      </c>
      <c r="ACC20" s="62" t="s">
        <v>497</v>
      </c>
      <c r="ACD20" s="86" t="s">
        <v>944</v>
      </c>
      <c r="ACE20" s="86">
        <v>0</v>
      </c>
      <c r="ACF20" s="86"/>
      <c r="ACG20" s="86">
        <v>0</v>
      </c>
      <c r="ACH20" s="67"/>
      <c r="ACI20" s="67">
        <v>0</v>
      </c>
      <c r="ACJ20" s="67"/>
      <c r="ACK20" s="86" t="s">
        <v>582</v>
      </c>
      <c r="ACP20" s="86" t="s">
        <v>944</v>
      </c>
      <c r="ACQ20" s="62" t="s">
        <v>497</v>
      </c>
      <c r="ACR20" s="86" t="s">
        <v>944</v>
      </c>
      <c r="ACS20" s="86">
        <v>0</v>
      </c>
      <c r="ACT20" s="86"/>
      <c r="ACU20" s="86">
        <v>0</v>
      </c>
      <c r="ACV20" s="67"/>
      <c r="ACW20" s="67">
        <v>0</v>
      </c>
      <c r="ACX20" s="67"/>
      <c r="ACY20" s="86" t="s">
        <v>582</v>
      </c>
      <c r="ADD20" s="86" t="s">
        <v>944</v>
      </c>
      <c r="ADE20" s="62" t="s">
        <v>497</v>
      </c>
      <c r="ADF20" s="86" t="s">
        <v>944</v>
      </c>
      <c r="ADG20" s="86">
        <v>0</v>
      </c>
      <c r="ADH20" s="86"/>
      <c r="ADI20" s="86">
        <v>0</v>
      </c>
      <c r="ADJ20" s="67"/>
      <c r="ADK20" s="67">
        <v>0</v>
      </c>
      <c r="ADL20" s="67"/>
      <c r="ADM20" s="86" t="s">
        <v>582</v>
      </c>
      <c r="ADR20" s="86" t="s">
        <v>944</v>
      </c>
      <c r="ADS20" s="62" t="s">
        <v>497</v>
      </c>
      <c r="ADT20" s="86" t="s">
        <v>944</v>
      </c>
      <c r="ADU20" s="86">
        <v>0</v>
      </c>
      <c r="ADV20" s="86"/>
      <c r="ADW20" s="86">
        <v>0</v>
      </c>
      <c r="ADX20" s="67"/>
      <c r="ADY20" s="67">
        <v>0</v>
      </c>
      <c r="ADZ20" s="67"/>
      <c r="AEA20" s="86" t="s">
        <v>582</v>
      </c>
      <c r="AEF20" s="86" t="s">
        <v>944</v>
      </c>
      <c r="AEG20" s="62" t="s">
        <v>497</v>
      </c>
      <c r="AEH20" s="86" t="s">
        <v>944</v>
      </c>
      <c r="AEI20" s="86">
        <v>0</v>
      </c>
      <c r="AEJ20" s="86"/>
      <c r="AEK20" s="86">
        <v>0</v>
      </c>
      <c r="AEL20" s="67"/>
      <c r="AEM20" s="67">
        <v>0</v>
      </c>
      <c r="AEN20" s="67"/>
      <c r="AEO20" s="86" t="s">
        <v>582</v>
      </c>
      <c r="AET20" s="86" t="s">
        <v>944</v>
      </c>
      <c r="AEU20" s="62" t="s">
        <v>497</v>
      </c>
      <c r="AEV20" s="86" t="s">
        <v>944</v>
      </c>
      <c r="AEW20" s="86">
        <v>0</v>
      </c>
      <c r="AEX20" s="86"/>
      <c r="AEY20" s="86">
        <v>0</v>
      </c>
      <c r="AEZ20" s="67"/>
      <c r="AFA20" s="67">
        <v>0</v>
      </c>
      <c r="AFB20" s="67"/>
      <c r="AFC20" s="86" t="s">
        <v>582</v>
      </c>
      <c r="AFH20" s="86" t="s">
        <v>944</v>
      </c>
      <c r="AFI20" s="62" t="s">
        <v>497</v>
      </c>
      <c r="AFJ20" s="86" t="s">
        <v>944</v>
      </c>
      <c r="AFK20" s="86">
        <v>0</v>
      </c>
      <c r="AFL20" s="86"/>
      <c r="AFM20" s="86">
        <v>0</v>
      </c>
      <c r="AFN20" s="67"/>
      <c r="AFO20" s="67">
        <v>0</v>
      </c>
      <c r="AFP20" s="67"/>
      <c r="AFQ20" s="86" t="s">
        <v>582</v>
      </c>
      <c r="AFV20" s="86" t="s">
        <v>944</v>
      </c>
      <c r="AFW20" s="62" t="s">
        <v>497</v>
      </c>
      <c r="AFX20" s="86" t="s">
        <v>944</v>
      </c>
      <c r="AFY20" s="86">
        <v>0</v>
      </c>
      <c r="AFZ20" s="86"/>
      <c r="AGA20" s="86">
        <v>0</v>
      </c>
      <c r="AGB20" s="67"/>
      <c r="AGC20" s="67">
        <v>0</v>
      </c>
      <c r="AGD20" s="67"/>
      <c r="AGE20" s="86" t="s">
        <v>582</v>
      </c>
      <c r="AGJ20" s="86" t="s">
        <v>944</v>
      </c>
      <c r="AGK20" s="62" t="s">
        <v>497</v>
      </c>
      <c r="AGL20" s="86" t="s">
        <v>944</v>
      </c>
      <c r="AGM20" s="86">
        <v>0</v>
      </c>
      <c r="AGN20" s="86"/>
      <c r="AGO20" s="86">
        <v>0</v>
      </c>
      <c r="AGP20" s="67"/>
      <c r="AGQ20" s="67">
        <v>0</v>
      </c>
      <c r="AGR20" s="67"/>
      <c r="AGS20" s="86" t="s">
        <v>582</v>
      </c>
      <c r="AGX20" s="86" t="s">
        <v>944</v>
      </c>
      <c r="AGY20" s="62" t="s">
        <v>497</v>
      </c>
      <c r="AGZ20" s="86" t="s">
        <v>944</v>
      </c>
      <c r="AHA20" s="86">
        <v>0</v>
      </c>
      <c r="AHB20" s="86"/>
      <c r="AHC20" s="86">
        <v>0</v>
      </c>
      <c r="AHD20" s="67"/>
      <c r="AHE20" s="67">
        <v>0</v>
      </c>
      <c r="AHF20" s="67"/>
      <c r="AHG20" s="86" t="s">
        <v>582</v>
      </c>
      <c r="AHL20" s="86" t="s">
        <v>944</v>
      </c>
      <c r="AHM20" s="62" t="s">
        <v>497</v>
      </c>
      <c r="AHN20" s="86" t="s">
        <v>944</v>
      </c>
      <c r="AHO20" s="86">
        <v>0</v>
      </c>
      <c r="AHP20" s="86"/>
      <c r="AHQ20" s="86">
        <v>0</v>
      </c>
      <c r="AHR20" s="67"/>
      <c r="AHS20" s="67">
        <v>0</v>
      </c>
      <c r="AHT20" s="67"/>
      <c r="AHU20" s="86" t="s">
        <v>582</v>
      </c>
      <c r="AHZ20" s="86" t="s">
        <v>944</v>
      </c>
      <c r="AIA20" s="62" t="s">
        <v>497</v>
      </c>
      <c r="AIB20" s="86" t="s">
        <v>944</v>
      </c>
      <c r="AIC20" s="86">
        <v>0</v>
      </c>
      <c r="AID20" s="86"/>
      <c r="AIE20" s="86">
        <v>0</v>
      </c>
      <c r="AIF20" s="67"/>
      <c r="AIG20" s="67">
        <v>0</v>
      </c>
      <c r="AIH20" s="67"/>
      <c r="AII20" s="86" t="s">
        <v>582</v>
      </c>
      <c r="AIN20" s="86" t="s">
        <v>944</v>
      </c>
      <c r="AIO20" s="62" t="s">
        <v>497</v>
      </c>
      <c r="AIP20" s="86" t="s">
        <v>944</v>
      </c>
      <c r="AIQ20" s="86">
        <v>0</v>
      </c>
      <c r="AIR20" s="86"/>
      <c r="AIS20" s="86">
        <v>0</v>
      </c>
      <c r="AIT20" s="67"/>
      <c r="AIU20" s="67">
        <v>0</v>
      </c>
      <c r="AIV20" s="67"/>
      <c r="AIW20" s="86" t="s">
        <v>582</v>
      </c>
      <c r="AJB20" s="86" t="s">
        <v>944</v>
      </c>
      <c r="AJC20" s="62" t="s">
        <v>497</v>
      </c>
      <c r="AJD20" s="86" t="s">
        <v>944</v>
      </c>
      <c r="AJE20" s="86">
        <v>0</v>
      </c>
      <c r="AJF20" s="86"/>
      <c r="AJG20" s="86">
        <v>0</v>
      </c>
      <c r="AJH20" s="67"/>
      <c r="AJI20" s="67">
        <v>0</v>
      </c>
      <c r="AJJ20" s="67"/>
      <c r="AJK20" s="86" t="s">
        <v>582</v>
      </c>
      <c r="AJP20" s="86" t="s">
        <v>944</v>
      </c>
      <c r="AJQ20" s="62" t="s">
        <v>497</v>
      </c>
      <c r="AJR20" s="86" t="s">
        <v>944</v>
      </c>
      <c r="AJS20" s="86">
        <v>0</v>
      </c>
      <c r="AJT20" s="86"/>
      <c r="AJU20" s="86">
        <v>0</v>
      </c>
      <c r="AJV20" s="67"/>
      <c r="AJW20" s="67">
        <v>0</v>
      </c>
      <c r="AJX20" s="67"/>
      <c r="AJY20" s="86" t="s">
        <v>582</v>
      </c>
      <c r="AKD20" s="86" t="s">
        <v>944</v>
      </c>
      <c r="AKE20" s="62" t="s">
        <v>497</v>
      </c>
      <c r="AKF20" s="86" t="s">
        <v>944</v>
      </c>
      <c r="AKG20" s="86">
        <v>0</v>
      </c>
      <c r="AKH20" s="86"/>
      <c r="AKI20" s="86">
        <v>0</v>
      </c>
      <c r="AKJ20" s="67"/>
      <c r="AKK20" s="67">
        <v>0</v>
      </c>
      <c r="AKL20" s="67"/>
      <c r="AKM20" s="86" t="s">
        <v>582</v>
      </c>
      <c r="AKR20" s="86" t="s">
        <v>944</v>
      </c>
      <c r="AKS20" s="62" t="s">
        <v>497</v>
      </c>
      <c r="AKT20" s="86" t="s">
        <v>944</v>
      </c>
      <c r="AKU20" s="86">
        <v>0</v>
      </c>
      <c r="AKV20" s="86"/>
      <c r="AKW20" s="86">
        <v>0</v>
      </c>
      <c r="AKX20" s="67"/>
      <c r="AKY20" s="67">
        <v>0</v>
      </c>
      <c r="AKZ20" s="67"/>
      <c r="ALA20" s="86" t="s">
        <v>582</v>
      </c>
      <c r="ALF20" s="86" t="s">
        <v>944</v>
      </c>
      <c r="ALG20" s="62" t="s">
        <v>497</v>
      </c>
      <c r="ALH20" s="86" t="s">
        <v>944</v>
      </c>
      <c r="ALI20" s="86">
        <v>0</v>
      </c>
      <c r="ALJ20" s="86"/>
      <c r="ALK20" s="86">
        <v>0</v>
      </c>
      <c r="ALL20" s="67"/>
      <c r="ALM20" s="67">
        <v>0</v>
      </c>
      <c r="ALN20" s="67"/>
      <c r="ALO20" s="86" t="s">
        <v>582</v>
      </c>
      <c r="ALT20" s="86" t="s">
        <v>944</v>
      </c>
      <c r="ALU20" s="62" t="s">
        <v>497</v>
      </c>
      <c r="ALV20" s="86" t="s">
        <v>944</v>
      </c>
      <c r="ALW20" s="86">
        <v>0</v>
      </c>
      <c r="ALX20" s="86"/>
      <c r="ALY20" s="86">
        <v>0</v>
      </c>
      <c r="ALZ20" s="67"/>
      <c r="AMA20" s="67">
        <v>0</v>
      </c>
      <c r="AMB20" s="67"/>
      <c r="AMC20" s="86" t="s">
        <v>582</v>
      </c>
      <c r="AMH20" s="86" t="s">
        <v>944</v>
      </c>
      <c r="AMI20" s="62" t="s">
        <v>497</v>
      </c>
      <c r="AMJ20" s="86" t="s">
        <v>944</v>
      </c>
      <c r="AMK20" s="86">
        <v>0</v>
      </c>
      <c r="AML20" s="86"/>
      <c r="AMM20" s="86">
        <v>0</v>
      </c>
      <c r="AMN20" s="67"/>
      <c r="AMO20" s="67">
        <v>0</v>
      </c>
      <c r="AMP20" s="67"/>
      <c r="AMQ20" s="86" t="s">
        <v>582</v>
      </c>
      <c r="AMV20" s="86" t="s">
        <v>944</v>
      </c>
      <c r="AMW20" s="62" t="s">
        <v>497</v>
      </c>
      <c r="AMX20" s="86" t="s">
        <v>944</v>
      </c>
      <c r="AMY20" s="86">
        <v>0</v>
      </c>
      <c r="AMZ20" s="86"/>
      <c r="ANA20" s="86">
        <v>0</v>
      </c>
      <c r="ANB20" s="67"/>
      <c r="ANC20" s="67">
        <v>0</v>
      </c>
      <c r="AND20" s="67"/>
      <c r="ANE20" s="86" t="s">
        <v>582</v>
      </c>
      <c r="ANJ20" s="86" t="s">
        <v>944</v>
      </c>
      <c r="ANK20" s="62" t="s">
        <v>497</v>
      </c>
      <c r="ANL20" s="86" t="s">
        <v>944</v>
      </c>
      <c r="ANM20" s="86">
        <v>0</v>
      </c>
      <c r="ANN20" s="86"/>
      <c r="ANO20" s="86">
        <v>0</v>
      </c>
      <c r="ANP20" s="67"/>
      <c r="ANQ20" s="67">
        <v>0</v>
      </c>
      <c r="ANR20" s="67"/>
      <c r="ANS20" s="86" t="s">
        <v>582</v>
      </c>
      <c r="ANX20" s="86" t="s">
        <v>944</v>
      </c>
      <c r="ANY20" s="62" t="s">
        <v>497</v>
      </c>
      <c r="ANZ20" s="86" t="s">
        <v>944</v>
      </c>
      <c r="AOA20" s="86">
        <v>0</v>
      </c>
      <c r="AOB20" s="86"/>
      <c r="AOC20" s="86">
        <v>0</v>
      </c>
      <c r="AOD20" s="67"/>
      <c r="AOE20" s="67">
        <v>0</v>
      </c>
      <c r="AOF20" s="67"/>
      <c r="AOG20" s="86" t="s">
        <v>582</v>
      </c>
      <c r="AOL20" s="86" t="s">
        <v>944</v>
      </c>
      <c r="AOM20" s="62" t="s">
        <v>497</v>
      </c>
      <c r="AON20" s="86" t="s">
        <v>944</v>
      </c>
      <c r="AOO20" s="86">
        <v>0</v>
      </c>
      <c r="AOP20" s="86"/>
      <c r="AOQ20" s="86">
        <v>0</v>
      </c>
      <c r="AOR20" s="67"/>
      <c r="AOS20" s="67">
        <v>0</v>
      </c>
      <c r="AOT20" s="67"/>
      <c r="AOU20" s="86" t="s">
        <v>582</v>
      </c>
      <c r="AOZ20" s="86" t="s">
        <v>944</v>
      </c>
      <c r="APA20" s="62" t="s">
        <v>497</v>
      </c>
      <c r="APB20" s="86" t="s">
        <v>944</v>
      </c>
      <c r="APC20" s="86">
        <v>0</v>
      </c>
      <c r="APD20" s="86"/>
      <c r="APE20" s="86">
        <v>0</v>
      </c>
      <c r="APF20" s="67"/>
      <c r="APG20" s="67">
        <v>0</v>
      </c>
      <c r="APH20" s="67"/>
      <c r="API20" s="86" t="s">
        <v>582</v>
      </c>
      <c r="APN20" s="86" t="s">
        <v>944</v>
      </c>
      <c r="APO20" s="62" t="s">
        <v>497</v>
      </c>
      <c r="APP20" s="86" t="s">
        <v>944</v>
      </c>
      <c r="APQ20" s="86">
        <v>0</v>
      </c>
      <c r="APR20" s="86"/>
      <c r="APS20" s="86">
        <v>0</v>
      </c>
      <c r="APT20" s="67"/>
      <c r="APU20" s="67">
        <v>0</v>
      </c>
      <c r="APV20" s="67"/>
      <c r="APW20" s="86" t="s">
        <v>582</v>
      </c>
      <c r="AQB20" s="86" t="s">
        <v>944</v>
      </c>
      <c r="AQC20" s="62" t="s">
        <v>497</v>
      </c>
      <c r="AQD20" s="86" t="s">
        <v>944</v>
      </c>
      <c r="AQE20" s="86">
        <v>0</v>
      </c>
      <c r="AQF20" s="86"/>
      <c r="AQG20" s="86">
        <v>0</v>
      </c>
      <c r="AQH20" s="67"/>
      <c r="AQI20" s="67">
        <v>0</v>
      </c>
      <c r="AQJ20" s="67"/>
      <c r="AQK20" s="86" t="s">
        <v>582</v>
      </c>
      <c r="AQP20" s="86" t="s">
        <v>944</v>
      </c>
      <c r="AQQ20" s="62" t="s">
        <v>497</v>
      </c>
      <c r="AQR20" s="86" t="s">
        <v>944</v>
      </c>
      <c r="AQS20" s="86">
        <v>0</v>
      </c>
      <c r="AQT20" s="86"/>
      <c r="AQU20" s="86">
        <v>0</v>
      </c>
      <c r="AQV20" s="67"/>
      <c r="AQW20" s="67">
        <v>0</v>
      </c>
      <c r="AQX20" s="67"/>
      <c r="AQY20" s="86" t="s">
        <v>582</v>
      </c>
      <c r="ARD20" s="86" t="s">
        <v>944</v>
      </c>
      <c r="ARE20" s="62" t="s">
        <v>497</v>
      </c>
      <c r="ARF20" s="86" t="s">
        <v>944</v>
      </c>
      <c r="ARG20" s="86">
        <v>0</v>
      </c>
      <c r="ARH20" s="86"/>
      <c r="ARI20" s="86">
        <v>0</v>
      </c>
      <c r="ARJ20" s="67"/>
      <c r="ARK20" s="67">
        <v>0</v>
      </c>
      <c r="ARL20" s="67"/>
      <c r="ARM20" s="86" t="s">
        <v>582</v>
      </c>
      <c r="ARR20" s="86" t="s">
        <v>944</v>
      </c>
      <c r="ARS20" s="62" t="s">
        <v>497</v>
      </c>
      <c r="ART20" s="86" t="s">
        <v>944</v>
      </c>
      <c r="ARU20" s="86">
        <v>0</v>
      </c>
      <c r="ARV20" s="86"/>
      <c r="ARW20" s="86">
        <v>0</v>
      </c>
      <c r="ARX20" s="67"/>
      <c r="ARY20" s="67">
        <v>0</v>
      </c>
      <c r="ARZ20" s="67"/>
      <c r="ASA20" s="86" t="s">
        <v>582</v>
      </c>
      <c r="ASF20" s="86" t="s">
        <v>944</v>
      </c>
      <c r="ASG20" s="62" t="s">
        <v>497</v>
      </c>
      <c r="ASH20" s="86" t="s">
        <v>944</v>
      </c>
      <c r="ASI20" s="86">
        <v>0</v>
      </c>
      <c r="ASJ20" s="86"/>
      <c r="ASK20" s="86">
        <v>0</v>
      </c>
      <c r="ASL20" s="67"/>
      <c r="ASM20" s="67">
        <v>0</v>
      </c>
      <c r="ASN20" s="67"/>
      <c r="ASO20" s="86" t="s">
        <v>582</v>
      </c>
      <c r="AST20" s="86" t="s">
        <v>944</v>
      </c>
      <c r="ASU20" s="62" t="s">
        <v>497</v>
      </c>
      <c r="ASV20" s="86" t="s">
        <v>944</v>
      </c>
      <c r="ASW20" s="86">
        <v>0</v>
      </c>
      <c r="ASX20" s="86"/>
      <c r="ASY20" s="86">
        <v>0</v>
      </c>
      <c r="ASZ20" s="67"/>
      <c r="ATA20" s="67">
        <v>0</v>
      </c>
      <c r="ATB20" s="67"/>
      <c r="ATC20" s="86" t="s">
        <v>582</v>
      </c>
      <c r="ATH20" s="86" t="s">
        <v>944</v>
      </c>
      <c r="ATI20" s="62" t="s">
        <v>497</v>
      </c>
      <c r="ATJ20" s="86" t="s">
        <v>944</v>
      </c>
      <c r="ATK20" s="86">
        <v>0</v>
      </c>
      <c r="ATL20" s="86"/>
      <c r="ATM20" s="86">
        <v>0</v>
      </c>
      <c r="ATN20" s="67"/>
      <c r="ATO20" s="67">
        <v>0</v>
      </c>
      <c r="ATP20" s="67"/>
      <c r="ATQ20" s="86" t="s">
        <v>582</v>
      </c>
      <c r="ATV20" s="86" t="s">
        <v>944</v>
      </c>
      <c r="ATW20" s="62" t="s">
        <v>497</v>
      </c>
      <c r="ATX20" s="86" t="s">
        <v>944</v>
      </c>
      <c r="ATY20" s="86">
        <v>0</v>
      </c>
      <c r="ATZ20" s="86"/>
      <c r="AUA20" s="86">
        <v>0</v>
      </c>
      <c r="AUB20" s="67"/>
      <c r="AUC20" s="67">
        <v>0</v>
      </c>
      <c r="AUD20" s="67"/>
      <c r="AUE20" s="86" t="s">
        <v>582</v>
      </c>
      <c r="AUJ20" s="86" t="s">
        <v>944</v>
      </c>
      <c r="AUK20" s="62" t="s">
        <v>497</v>
      </c>
      <c r="AUL20" s="86" t="s">
        <v>944</v>
      </c>
      <c r="AUM20" s="86">
        <v>0</v>
      </c>
      <c r="AUN20" s="86"/>
      <c r="AUO20" s="86">
        <v>0</v>
      </c>
      <c r="AUP20" s="67"/>
      <c r="AUQ20" s="67">
        <v>0</v>
      </c>
      <c r="AUR20" s="67"/>
      <c r="AUS20" s="86" t="s">
        <v>582</v>
      </c>
      <c r="AUX20" s="86" t="s">
        <v>944</v>
      </c>
      <c r="AUY20" s="62" t="s">
        <v>497</v>
      </c>
      <c r="AUZ20" s="86" t="s">
        <v>944</v>
      </c>
      <c r="AVA20" s="86">
        <v>0</v>
      </c>
      <c r="AVB20" s="86"/>
      <c r="AVC20" s="86">
        <v>0</v>
      </c>
      <c r="AVD20" s="67"/>
      <c r="AVE20" s="67">
        <v>0</v>
      </c>
      <c r="AVF20" s="67"/>
      <c r="AVG20" s="86" t="s">
        <v>582</v>
      </c>
      <c r="AVL20" s="86" t="s">
        <v>944</v>
      </c>
      <c r="AVM20" s="62" t="s">
        <v>497</v>
      </c>
      <c r="AVN20" s="86" t="s">
        <v>944</v>
      </c>
      <c r="AVO20" s="86">
        <v>0</v>
      </c>
      <c r="AVP20" s="86"/>
      <c r="AVQ20" s="86">
        <v>0</v>
      </c>
      <c r="AVR20" s="67"/>
      <c r="AVS20" s="67">
        <v>0</v>
      </c>
      <c r="AVT20" s="67"/>
      <c r="AVU20" s="86" t="s">
        <v>582</v>
      </c>
      <c r="AVZ20" s="86" t="s">
        <v>944</v>
      </c>
      <c r="AWA20" s="62" t="s">
        <v>497</v>
      </c>
      <c r="AWB20" s="86" t="s">
        <v>944</v>
      </c>
      <c r="AWC20" s="86">
        <v>0</v>
      </c>
      <c r="AWD20" s="86"/>
      <c r="AWE20" s="86">
        <v>0</v>
      </c>
      <c r="AWF20" s="67"/>
      <c r="AWG20" s="67">
        <v>0</v>
      </c>
      <c r="AWH20" s="67"/>
      <c r="AWI20" s="86" t="s">
        <v>582</v>
      </c>
      <c r="AWN20" s="86" t="s">
        <v>944</v>
      </c>
      <c r="AWO20" s="62" t="s">
        <v>497</v>
      </c>
      <c r="AWP20" s="86" t="s">
        <v>944</v>
      </c>
      <c r="AWQ20" s="86">
        <v>0</v>
      </c>
      <c r="AWR20" s="86"/>
      <c r="AWS20" s="86">
        <v>0</v>
      </c>
      <c r="AWT20" s="67"/>
      <c r="AWU20" s="67">
        <v>0</v>
      </c>
      <c r="AWV20" s="67"/>
      <c r="AWW20" s="86" t="s">
        <v>582</v>
      </c>
      <c r="AXB20" s="86" t="s">
        <v>944</v>
      </c>
      <c r="AXC20" s="62" t="s">
        <v>497</v>
      </c>
      <c r="AXD20" s="86" t="s">
        <v>944</v>
      </c>
      <c r="AXE20" s="86">
        <v>0</v>
      </c>
      <c r="AXF20" s="86"/>
      <c r="AXG20" s="86">
        <v>0</v>
      </c>
      <c r="AXH20" s="67"/>
      <c r="AXI20" s="67">
        <v>0</v>
      </c>
      <c r="AXJ20" s="67"/>
      <c r="AXK20" s="86" t="s">
        <v>582</v>
      </c>
      <c r="AXP20" s="86" t="s">
        <v>944</v>
      </c>
      <c r="AXQ20" s="62" t="s">
        <v>497</v>
      </c>
      <c r="AXR20" s="86" t="s">
        <v>944</v>
      </c>
      <c r="AXS20" s="86">
        <v>0</v>
      </c>
      <c r="AXT20" s="86"/>
      <c r="AXU20" s="86">
        <v>0</v>
      </c>
      <c r="AXV20" s="67"/>
      <c r="AXW20" s="67">
        <v>0</v>
      </c>
      <c r="AXX20" s="67"/>
      <c r="AXY20" s="86" t="s">
        <v>582</v>
      </c>
      <c r="AYD20" s="86" t="s">
        <v>944</v>
      </c>
      <c r="AYE20" s="62" t="s">
        <v>497</v>
      </c>
      <c r="AYF20" s="86" t="s">
        <v>944</v>
      </c>
      <c r="AYG20" s="86">
        <v>0</v>
      </c>
      <c r="AYH20" s="86"/>
      <c r="AYI20" s="86">
        <v>0</v>
      </c>
      <c r="AYJ20" s="67"/>
      <c r="AYK20" s="67">
        <v>0</v>
      </c>
      <c r="AYL20" s="67"/>
      <c r="AYM20" s="86" t="s">
        <v>582</v>
      </c>
      <c r="AYR20" s="86" t="s">
        <v>944</v>
      </c>
      <c r="AYS20" s="62" t="s">
        <v>497</v>
      </c>
      <c r="AYT20" s="86" t="s">
        <v>944</v>
      </c>
      <c r="AYU20" s="86">
        <v>0</v>
      </c>
      <c r="AYV20" s="86"/>
      <c r="AYW20" s="86">
        <v>0</v>
      </c>
      <c r="AYX20" s="67"/>
      <c r="AYY20" s="67">
        <v>0</v>
      </c>
      <c r="AYZ20" s="67"/>
      <c r="AZA20" s="86" t="s">
        <v>582</v>
      </c>
      <c r="AZF20" s="86" t="s">
        <v>944</v>
      </c>
      <c r="AZG20" s="62" t="s">
        <v>497</v>
      </c>
      <c r="AZH20" s="86" t="s">
        <v>944</v>
      </c>
      <c r="AZI20" s="86">
        <v>0</v>
      </c>
      <c r="AZJ20" s="86"/>
      <c r="AZK20" s="86">
        <v>0</v>
      </c>
      <c r="AZL20" s="67"/>
      <c r="AZM20" s="67">
        <v>0</v>
      </c>
      <c r="AZN20" s="67"/>
      <c r="AZO20" s="86" t="s">
        <v>582</v>
      </c>
      <c r="AZT20" s="86" t="s">
        <v>944</v>
      </c>
      <c r="AZU20" s="62" t="s">
        <v>497</v>
      </c>
      <c r="AZV20" s="86" t="s">
        <v>944</v>
      </c>
      <c r="AZW20" s="86">
        <v>0</v>
      </c>
      <c r="AZX20" s="86"/>
      <c r="AZY20" s="86">
        <v>0</v>
      </c>
      <c r="AZZ20" s="67"/>
      <c r="BAA20" s="67">
        <v>0</v>
      </c>
      <c r="BAB20" s="67"/>
      <c r="BAC20" s="86" t="s">
        <v>582</v>
      </c>
      <c r="BAH20" s="86" t="s">
        <v>944</v>
      </c>
      <c r="BAI20" s="62" t="s">
        <v>497</v>
      </c>
      <c r="BAJ20" s="86" t="s">
        <v>944</v>
      </c>
      <c r="BAK20" s="86">
        <v>0</v>
      </c>
      <c r="BAL20" s="86"/>
      <c r="BAM20" s="86">
        <v>0</v>
      </c>
      <c r="BAN20" s="67"/>
      <c r="BAO20" s="67">
        <v>0</v>
      </c>
      <c r="BAP20" s="67"/>
      <c r="BAQ20" s="86" t="s">
        <v>582</v>
      </c>
      <c r="BAV20" s="86" t="s">
        <v>944</v>
      </c>
      <c r="BAW20" s="62" t="s">
        <v>497</v>
      </c>
      <c r="BAX20" s="86" t="s">
        <v>944</v>
      </c>
      <c r="BAY20" s="86">
        <v>0</v>
      </c>
      <c r="BAZ20" s="86"/>
      <c r="BBA20" s="86">
        <v>0</v>
      </c>
      <c r="BBB20" s="67"/>
      <c r="BBC20" s="67">
        <v>0</v>
      </c>
      <c r="BBD20" s="67"/>
      <c r="BBE20" s="86" t="s">
        <v>582</v>
      </c>
      <c r="BBJ20" s="86" t="s">
        <v>944</v>
      </c>
      <c r="BBK20" s="62" t="s">
        <v>497</v>
      </c>
      <c r="BBL20" s="86" t="s">
        <v>944</v>
      </c>
      <c r="BBM20" s="86">
        <v>0</v>
      </c>
      <c r="BBN20" s="86"/>
      <c r="BBO20" s="86">
        <v>0</v>
      </c>
      <c r="BBP20" s="67"/>
      <c r="BBQ20" s="67">
        <v>0</v>
      </c>
      <c r="BBR20" s="67"/>
      <c r="BBS20" s="86" t="s">
        <v>582</v>
      </c>
      <c r="BBX20" s="86" t="s">
        <v>944</v>
      </c>
      <c r="BBY20" s="62" t="s">
        <v>497</v>
      </c>
      <c r="BBZ20" s="86" t="s">
        <v>944</v>
      </c>
      <c r="BCA20" s="86">
        <v>0</v>
      </c>
      <c r="BCB20" s="86"/>
      <c r="BCC20" s="86">
        <v>0</v>
      </c>
      <c r="BCD20" s="67"/>
      <c r="BCE20" s="67">
        <v>0</v>
      </c>
      <c r="BCF20" s="67"/>
      <c r="BCG20" s="86" t="s">
        <v>582</v>
      </c>
      <c r="BCL20" s="86" t="s">
        <v>944</v>
      </c>
      <c r="BCM20" s="62" t="s">
        <v>497</v>
      </c>
      <c r="BCN20" s="86" t="s">
        <v>944</v>
      </c>
      <c r="BCO20" s="86">
        <v>0</v>
      </c>
      <c r="BCP20" s="86"/>
      <c r="BCQ20" s="86">
        <v>0</v>
      </c>
      <c r="BCR20" s="67"/>
      <c r="BCS20" s="67">
        <v>0</v>
      </c>
      <c r="BCT20" s="67"/>
      <c r="BCU20" s="86" t="s">
        <v>582</v>
      </c>
      <c r="BCZ20" s="86" t="s">
        <v>944</v>
      </c>
      <c r="BDA20" s="62" t="s">
        <v>497</v>
      </c>
      <c r="BDB20" s="86" t="s">
        <v>944</v>
      </c>
      <c r="BDC20" s="86">
        <v>0</v>
      </c>
      <c r="BDD20" s="86"/>
      <c r="BDE20" s="86">
        <v>0</v>
      </c>
      <c r="BDF20" s="67"/>
      <c r="BDG20" s="67">
        <v>0</v>
      </c>
      <c r="BDH20" s="67"/>
      <c r="BDI20" s="86" t="s">
        <v>582</v>
      </c>
      <c r="BDN20" s="86" t="s">
        <v>944</v>
      </c>
      <c r="BDO20" s="62" t="s">
        <v>497</v>
      </c>
      <c r="BDP20" s="86" t="s">
        <v>944</v>
      </c>
      <c r="BDQ20" s="86">
        <v>0</v>
      </c>
      <c r="BDR20" s="86"/>
      <c r="BDS20" s="86">
        <v>0</v>
      </c>
      <c r="BDT20" s="67"/>
      <c r="BDU20" s="67">
        <v>0</v>
      </c>
      <c r="BDV20" s="67"/>
      <c r="BDW20" s="86" t="s">
        <v>582</v>
      </c>
      <c r="BEB20" s="86" t="s">
        <v>944</v>
      </c>
      <c r="BEC20" s="62" t="s">
        <v>497</v>
      </c>
      <c r="BED20" s="86" t="s">
        <v>944</v>
      </c>
      <c r="BEE20" s="86">
        <v>0</v>
      </c>
      <c r="BEF20" s="86"/>
      <c r="BEG20" s="86">
        <v>0</v>
      </c>
      <c r="BEH20" s="67"/>
      <c r="BEI20" s="67">
        <v>0</v>
      </c>
      <c r="BEJ20" s="67"/>
      <c r="BEK20" s="86" t="s">
        <v>582</v>
      </c>
      <c r="BEP20" s="86" t="s">
        <v>944</v>
      </c>
      <c r="BEQ20" s="62" t="s">
        <v>497</v>
      </c>
      <c r="BER20" s="86" t="s">
        <v>944</v>
      </c>
      <c r="BES20" s="86">
        <v>0</v>
      </c>
      <c r="BET20" s="86"/>
      <c r="BEU20" s="86">
        <v>0</v>
      </c>
      <c r="BEV20" s="67"/>
      <c r="BEW20" s="67">
        <v>0</v>
      </c>
      <c r="BEX20" s="67"/>
      <c r="BEY20" s="86" t="s">
        <v>582</v>
      </c>
      <c r="BFD20" s="86" t="s">
        <v>944</v>
      </c>
      <c r="BFE20" s="62" t="s">
        <v>497</v>
      </c>
      <c r="BFF20" s="86" t="s">
        <v>944</v>
      </c>
      <c r="BFG20" s="86">
        <v>0</v>
      </c>
      <c r="BFH20" s="86"/>
      <c r="BFI20" s="86">
        <v>0</v>
      </c>
      <c r="BFJ20" s="67"/>
      <c r="BFK20" s="67">
        <v>0</v>
      </c>
      <c r="BFL20" s="67"/>
      <c r="BFM20" s="86" t="s">
        <v>582</v>
      </c>
      <c r="BFR20" s="86" t="s">
        <v>944</v>
      </c>
      <c r="BFS20" s="62" t="s">
        <v>497</v>
      </c>
      <c r="BFT20" s="86" t="s">
        <v>944</v>
      </c>
      <c r="BFU20" s="86">
        <v>0</v>
      </c>
      <c r="BFV20" s="86"/>
      <c r="BFW20" s="86">
        <v>0</v>
      </c>
      <c r="BFX20" s="67"/>
      <c r="BFY20" s="67">
        <v>0</v>
      </c>
      <c r="BFZ20" s="67"/>
      <c r="BGA20" s="86" t="s">
        <v>582</v>
      </c>
      <c r="BGF20" s="86" t="s">
        <v>944</v>
      </c>
      <c r="BGG20" s="62" t="s">
        <v>497</v>
      </c>
      <c r="BGH20" s="86" t="s">
        <v>944</v>
      </c>
      <c r="BGI20" s="86">
        <v>0</v>
      </c>
      <c r="BGJ20" s="86"/>
      <c r="BGK20" s="86">
        <v>0</v>
      </c>
      <c r="BGL20" s="67"/>
      <c r="BGM20" s="67">
        <v>0</v>
      </c>
      <c r="BGN20" s="67"/>
      <c r="BGO20" s="86" t="s">
        <v>582</v>
      </c>
      <c r="BGT20" s="86" t="s">
        <v>944</v>
      </c>
      <c r="BGU20" s="62" t="s">
        <v>497</v>
      </c>
      <c r="BGV20" s="86" t="s">
        <v>944</v>
      </c>
      <c r="BGW20" s="86">
        <v>0</v>
      </c>
      <c r="BGX20" s="86"/>
      <c r="BGY20" s="86">
        <v>0</v>
      </c>
      <c r="BGZ20" s="67"/>
      <c r="BHA20" s="67">
        <v>0</v>
      </c>
      <c r="BHB20" s="67"/>
      <c r="BHC20" s="86" t="s">
        <v>582</v>
      </c>
      <c r="BHH20" s="86" t="s">
        <v>944</v>
      </c>
      <c r="BHI20" s="62" t="s">
        <v>497</v>
      </c>
      <c r="BHJ20" s="86" t="s">
        <v>944</v>
      </c>
      <c r="BHK20" s="86">
        <v>0</v>
      </c>
      <c r="BHL20" s="86"/>
      <c r="BHM20" s="86">
        <v>0</v>
      </c>
      <c r="BHN20" s="67"/>
      <c r="BHO20" s="67">
        <v>0</v>
      </c>
      <c r="BHP20" s="67"/>
      <c r="BHQ20" s="86" t="s">
        <v>582</v>
      </c>
      <c r="BHV20" s="86" t="s">
        <v>944</v>
      </c>
      <c r="BHW20" s="62" t="s">
        <v>497</v>
      </c>
      <c r="BHX20" s="86" t="s">
        <v>944</v>
      </c>
      <c r="BHY20" s="86">
        <v>0</v>
      </c>
      <c r="BHZ20" s="86"/>
      <c r="BIA20" s="86">
        <v>0</v>
      </c>
      <c r="BIB20" s="67"/>
      <c r="BIC20" s="67">
        <v>0</v>
      </c>
      <c r="BID20" s="67"/>
      <c r="BIE20" s="86" t="s">
        <v>582</v>
      </c>
      <c r="BIJ20" s="86" t="s">
        <v>944</v>
      </c>
      <c r="BIK20" s="62" t="s">
        <v>497</v>
      </c>
      <c r="BIL20" s="86" t="s">
        <v>944</v>
      </c>
      <c r="BIM20" s="86">
        <v>0</v>
      </c>
      <c r="BIN20" s="86"/>
      <c r="BIO20" s="86">
        <v>0</v>
      </c>
      <c r="BIP20" s="67"/>
      <c r="BIQ20" s="67">
        <v>0</v>
      </c>
      <c r="BIR20" s="67"/>
      <c r="BIS20" s="86" t="s">
        <v>582</v>
      </c>
      <c r="BIX20" s="86" t="s">
        <v>944</v>
      </c>
      <c r="BIY20" s="62" t="s">
        <v>497</v>
      </c>
      <c r="BIZ20" s="86" t="s">
        <v>944</v>
      </c>
      <c r="BJA20" s="86">
        <v>0</v>
      </c>
      <c r="BJB20" s="86"/>
      <c r="BJC20" s="86">
        <v>0</v>
      </c>
      <c r="BJD20" s="67"/>
      <c r="BJE20" s="67">
        <v>0</v>
      </c>
      <c r="BJF20" s="67"/>
      <c r="BJG20" s="86" t="s">
        <v>582</v>
      </c>
      <c r="BJL20" s="86" t="s">
        <v>944</v>
      </c>
      <c r="BJM20" s="62" t="s">
        <v>497</v>
      </c>
      <c r="BJN20" s="86" t="s">
        <v>944</v>
      </c>
      <c r="BJO20" s="86">
        <v>0</v>
      </c>
      <c r="BJP20" s="86"/>
      <c r="BJQ20" s="86">
        <v>0</v>
      </c>
      <c r="BJR20" s="67"/>
      <c r="BJS20" s="67">
        <v>0</v>
      </c>
      <c r="BJT20" s="67"/>
      <c r="BJU20" s="86" t="s">
        <v>582</v>
      </c>
      <c r="BJZ20" s="86" t="s">
        <v>944</v>
      </c>
      <c r="BKA20" s="62" t="s">
        <v>497</v>
      </c>
      <c r="BKB20" s="86" t="s">
        <v>944</v>
      </c>
      <c r="BKC20" s="86">
        <v>0</v>
      </c>
      <c r="BKD20" s="86"/>
      <c r="BKE20" s="86">
        <v>0</v>
      </c>
      <c r="BKF20" s="67"/>
      <c r="BKG20" s="67">
        <v>0</v>
      </c>
      <c r="BKH20" s="67"/>
      <c r="BKI20" s="86" t="s">
        <v>582</v>
      </c>
      <c r="BKN20" s="86" t="s">
        <v>944</v>
      </c>
      <c r="BKO20" s="62" t="s">
        <v>497</v>
      </c>
      <c r="BKP20" s="86" t="s">
        <v>944</v>
      </c>
      <c r="BKQ20" s="86">
        <v>0</v>
      </c>
      <c r="BKR20" s="86"/>
      <c r="BKS20" s="86">
        <v>0</v>
      </c>
      <c r="BKT20" s="67"/>
      <c r="BKU20" s="67">
        <v>0</v>
      </c>
      <c r="BKV20" s="67"/>
      <c r="BKW20" s="86" t="s">
        <v>582</v>
      </c>
      <c r="BLB20" s="86" t="s">
        <v>944</v>
      </c>
      <c r="BLC20" s="62" t="s">
        <v>497</v>
      </c>
      <c r="BLD20" s="86" t="s">
        <v>944</v>
      </c>
      <c r="BLE20" s="86">
        <v>0</v>
      </c>
      <c r="BLF20" s="86"/>
      <c r="BLG20" s="86">
        <v>0</v>
      </c>
      <c r="BLH20" s="67"/>
      <c r="BLI20" s="67">
        <v>0</v>
      </c>
      <c r="BLJ20" s="67"/>
      <c r="BLK20" s="86" t="s">
        <v>582</v>
      </c>
      <c r="BLP20" s="86" t="s">
        <v>944</v>
      </c>
      <c r="BLQ20" s="62" t="s">
        <v>497</v>
      </c>
      <c r="BLR20" s="86" t="s">
        <v>944</v>
      </c>
      <c r="BLS20" s="86">
        <v>0</v>
      </c>
      <c r="BLT20" s="86"/>
      <c r="BLU20" s="86">
        <v>0</v>
      </c>
      <c r="BLV20" s="67"/>
      <c r="BLW20" s="67">
        <v>0</v>
      </c>
      <c r="BLX20" s="67"/>
      <c r="BLY20" s="86" t="s">
        <v>582</v>
      </c>
      <c r="BMD20" s="86" t="s">
        <v>944</v>
      </c>
      <c r="BME20" s="62" t="s">
        <v>497</v>
      </c>
      <c r="BMF20" s="86" t="s">
        <v>944</v>
      </c>
      <c r="BMG20" s="86">
        <v>0</v>
      </c>
      <c r="BMH20" s="86"/>
      <c r="BMI20" s="86">
        <v>0</v>
      </c>
      <c r="BMJ20" s="67"/>
      <c r="BMK20" s="67">
        <v>0</v>
      </c>
      <c r="BML20" s="67"/>
      <c r="BMM20" s="86" t="s">
        <v>582</v>
      </c>
      <c r="BMR20" s="86" t="s">
        <v>944</v>
      </c>
      <c r="BMS20" s="62" t="s">
        <v>497</v>
      </c>
      <c r="BMT20" s="86" t="s">
        <v>944</v>
      </c>
      <c r="BMU20" s="86">
        <v>0</v>
      </c>
      <c r="BMV20" s="86"/>
      <c r="BMW20" s="86">
        <v>0</v>
      </c>
      <c r="BMX20" s="67"/>
      <c r="BMY20" s="67">
        <v>0</v>
      </c>
      <c r="BMZ20" s="67"/>
      <c r="BNA20" s="86" t="s">
        <v>582</v>
      </c>
      <c r="BNF20" s="86" t="s">
        <v>944</v>
      </c>
      <c r="BNG20" s="62" t="s">
        <v>497</v>
      </c>
      <c r="BNH20" s="86" t="s">
        <v>944</v>
      </c>
      <c r="BNI20" s="86">
        <v>0</v>
      </c>
      <c r="BNJ20" s="86"/>
      <c r="BNK20" s="86">
        <v>0</v>
      </c>
      <c r="BNL20" s="67"/>
      <c r="BNM20" s="67">
        <v>0</v>
      </c>
      <c r="BNN20" s="67"/>
      <c r="BNO20" s="86" t="s">
        <v>582</v>
      </c>
      <c r="BNT20" s="86" t="s">
        <v>944</v>
      </c>
      <c r="BNU20" s="62" t="s">
        <v>497</v>
      </c>
      <c r="BNV20" s="86" t="s">
        <v>944</v>
      </c>
      <c r="BNW20" s="86">
        <v>0</v>
      </c>
      <c r="BNX20" s="86"/>
      <c r="BNY20" s="86">
        <v>0</v>
      </c>
      <c r="BNZ20" s="67"/>
      <c r="BOA20" s="67">
        <v>0</v>
      </c>
      <c r="BOB20" s="67"/>
      <c r="BOC20" s="86" t="s">
        <v>582</v>
      </c>
      <c r="BOH20" s="86" t="s">
        <v>944</v>
      </c>
      <c r="BOI20" s="62" t="s">
        <v>497</v>
      </c>
      <c r="BOJ20" s="86" t="s">
        <v>944</v>
      </c>
      <c r="BOK20" s="86">
        <v>0</v>
      </c>
      <c r="BOL20" s="86"/>
      <c r="BOM20" s="86">
        <v>0</v>
      </c>
      <c r="BON20" s="67"/>
      <c r="BOO20" s="67">
        <v>0</v>
      </c>
      <c r="BOP20" s="67"/>
      <c r="BOQ20" s="86" t="s">
        <v>582</v>
      </c>
      <c r="BOV20" s="86" t="s">
        <v>944</v>
      </c>
      <c r="BOW20" s="62" t="s">
        <v>497</v>
      </c>
      <c r="BOX20" s="86" t="s">
        <v>944</v>
      </c>
      <c r="BOY20" s="86">
        <v>0</v>
      </c>
      <c r="BOZ20" s="86"/>
      <c r="BPA20" s="86">
        <v>0</v>
      </c>
      <c r="BPB20" s="67"/>
      <c r="BPC20" s="67">
        <v>0</v>
      </c>
      <c r="BPD20" s="67"/>
      <c r="BPE20" s="86" t="s">
        <v>582</v>
      </c>
      <c r="BPJ20" s="86" t="s">
        <v>944</v>
      </c>
      <c r="BPK20" s="62" t="s">
        <v>497</v>
      </c>
      <c r="BPL20" s="86" t="s">
        <v>944</v>
      </c>
      <c r="BPM20" s="86">
        <v>0</v>
      </c>
      <c r="BPN20" s="86"/>
      <c r="BPO20" s="86">
        <v>0</v>
      </c>
      <c r="BPP20" s="67"/>
      <c r="BPQ20" s="67">
        <v>0</v>
      </c>
      <c r="BPR20" s="67"/>
      <c r="BPS20" s="86" t="s">
        <v>582</v>
      </c>
      <c r="BPX20" s="86" t="s">
        <v>944</v>
      </c>
      <c r="BPY20" s="62" t="s">
        <v>497</v>
      </c>
      <c r="BPZ20" s="86" t="s">
        <v>944</v>
      </c>
      <c r="BQA20" s="86">
        <v>0</v>
      </c>
      <c r="BQB20" s="86"/>
      <c r="BQC20" s="86">
        <v>0</v>
      </c>
      <c r="BQD20" s="67"/>
      <c r="BQE20" s="67">
        <v>0</v>
      </c>
      <c r="BQF20" s="67"/>
      <c r="BQG20" s="86" t="s">
        <v>582</v>
      </c>
      <c r="BQL20" s="86" t="s">
        <v>944</v>
      </c>
      <c r="BQM20" s="62" t="s">
        <v>497</v>
      </c>
      <c r="BQN20" s="86" t="s">
        <v>944</v>
      </c>
      <c r="BQO20" s="86">
        <v>0</v>
      </c>
      <c r="BQP20" s="86"/>
      <c r="BQQ20" s="86">
        <v>0</v>
      </c>
      <c r="BQR20" s="67"/>
      <c r="BQS20" s="67">
        <v>0</v>
      </c>
      <c r="BQT20" s="67"/>
      <c r="BQU20" s="86" t="s">
        <v>582</v>
      </c>
      <c r="BQZ20" s="86" t="s">
        <v>944</v>
      </c>
      <c r="BRA20" s="62" t="s">
        <v>497</v>
      </c>
      <c r="BRB20" s="86" t="s">
        <v>944</v>
      </c>
      <c r="BRC20" s="86">
        <v>0</v>
      </c>
      <c r="BRD20" s="86"/>
      <c r="BRE20" s="86">
        <v>0</v>
      </c>
      <c r="BRF20" s="67"/>
      <c r="BRG20" s="67">
        <v>0</v>
      </c>
      <c r="BRH20" s="67"/>
      <c r="BRI20" s="86" t="s">
        <v>582</v>
      </c>
      <c r="BRN20" s="86" t="s">
        <v>944</v>
      </c>
      <c r="BRO20" s="62" t="s">
        <v>497</v>
      </c>
      <c r="BRP20" s="86" t="s">
        <v>944</v>
      </c>
      <c r="BRQ20" s="86">
        <v>0</v>
      </c>
      <c r="BRR20" s="86"/>
      <c r="BRS20" s="86">
        <v>0</v>
      </c>
      <c r="BRT20" s="67"/>
      <c r="BRU20" s="67">
        <v>0</v>
      </c>
      <c r="BRV20" s="67"/>
      <c r="BRW20" s="86" t="s">
        <v>582</v>
      </c>
      <c r="BSB20" s="86" t="s">
        <v>944</v>
      </c>
      <c r="BSC20" s="62" t="s">
        <v>497</v>
      </c>
      <c r="BSD20" s="86" t="s">
        <v>944</v>
      </c>
      <c r="BSE20" s="86">
        <v>0</v>
      </c>
      <c r="BSF20" s="86"/>
      <c r="BSG20" s="86">
        <v>0</v>
      </c>
      <c r="BSH20" s="67"/>
      <c r="BSI20" s="67">
        <v>0</v>
      </c>
      <c r="BSJ20" s="67"/>
      <c r="BSK20" s="86" t="s">
        <v>582</v>
      </c>
      <c r="BSP20" s="86" t="s">
        <v>944</v>
      </c>
      <c r="BSQ20" s="62" t="s">
        <v>497</v>
      </c>
      <c r="BSR20" s="86" t="s">
        <v>944</v>
      </c>
      <c r="BSS20" s="86">
        <v>0</v>
      </c>
      <c r="BST20" s="86"/>
      <c r="BSU20" s="86">
        <v>0</v>
      </c>
      <c r="BSV20" s="67"/>
      <c r="BSW20" s="67">
        <v>0</v>
      </c>
      <c r="BSX20" s="67"/>
      <c r="BSY20" s="86" t="s">
        <v>582</v>
      </c>
      <c r="BTD20" s="86" t="s">
        <v>944</v>
      </c>
      <c r="BTE20" s="62" t="s">
        <v>497</v>
      </c>
      <c r="BTF20" s="86" t="s">
        <v>944</v>
      </c>
      <c r="BTG20" s="86">
        <v>0</v>
      </c>
      <c r="BTH20" s="86"/>
      <c r="BTI20" s="86">
        <v>0</v>
      </c>
      <c r="BTJ20" s="67"/>
      <c r="BTK20" s="67">
        <v>0</v>
      </c>
      <c r="BTL20" s="67"/>
      <c r="BTM20" s="86" t="s">
        <v>582</v>
      </c>
      <c r="BTR20" s="86" t="s">
        <v>944</v>
      </c>
      <c r="BTS20" s="62" t="s">
        <v>497</v>
      </c>
      <c r="BTT20" s="86" t="s">
        <v>944</v>
      </c>
      <c r="BTU20" s="86">
        <v>0</v>
      </c>
      <c r="BTV20" s="86"/>
      <c r="BTW20" s="86">
        <v>0</v>
      </c>
      <c r="BTX20" s="67"/>
      <c r="BTY20" s="67">
        <v>0</v>
      </c>
      <c r="BTZ20" s="67"/>
      <c r="BUA20" s="86" t="s">
        <v>582</v>
      </c>
      <c r="BUF20" s="86" t="s">
        <v>944</v>
      </c>
      <c r="BUG20" s="62" t="s">
        <v>497</v>
      </c>
      <c r="BUH20" s="86" t="s">
        <v>944</v>
      </c>
      <c r="BUI20" s="86">
        <v>0</v>
      </c>
      <c r="BUJ20" s="86"/>
      <c r="BUK20" s="86">
        <v>0</v>
      </c>
      <c r="BUL20" s="67"/>
      <c r="BUM20" s="67">
        <v>0</v>
      </c>
      <c r="BUN20" s="67"/>
      <c r="BUO20" s="86" t="s">
        <v>582</v>
      </c>
      <c r="BUT20" s="86" t="s">
        <v>944</v>
      </c>
      <c r="BUU20" s="62" t="s">
        <v>497</v>
      </c>
      <c r="BUV20" s="86" t="s">
        <v>944</v>
      </c>
      <c r="BUW20" s="86">
        <v>0</v>
      </c>
      <c r="BUX20" s="86"/>
      <c r="BUY20" s="86">
        <v>0</v>
      </c>
      <c r="BUZ20" s="67"/>
      <c r="BVA20" s="67">
        <v>0</v>
      </c>
      <c r="BVB20" s="67"/>
      <c r="BVC20" s="86" t="s">
        <v>582</v>
      </c>
      <c r="BVH20" s="86" t="s">
        <v>944</v>
      </c>
      <c r="BVI20" s="62" t="s">
        <v>497</v>
      </c>
      <c r="BVJ20" s="86" t="s">
        <v>944</v>
      </c>
      <c r="BVK20" s="86">
        <v>0</v>
      </c>
      <c r="BVL20" s="86"/>
      <c r="BVM20" s="86">
        <v>0</v>
      </c>
      <c r="BVN20" s="67"/>
      <c r="BVO20" s="67">
        <v>0</v>
      </c>
      <c r="BVP20" s="67"/>
      <c r="BVQ20" s="86" t="s">
        <v>582</v>
      </c>
      <c r="BVV20" s="86" t="s">
        <v>944</v>
      </c>
      <c r="BVW20" s="62" t="s">
        <v>497</v>
      </c>
      <c r="BVX20" s="86" t="s">
        <v>944</v>
      </c>
      <c r="BVY20" s="86">
        <v>0</v>
      </c>
      <c r="BVZ20" s="86"/>
      <c r="BWA20" s="86">
        <v>0</v>
      </c>
      <c r="BWB20" s="67"/>
      <c r="BWC20" s="67">
        <v>0</v>
      </c>
      <c r="BWD20" s="67"/>
      <c r="BWE20" s="86" t="s">
        <v>582</v>
      </c>
      <c r="BWJ20" s="86" t="s">
        <v>944</v>
      </c>
      <c r="BWK20" s="62" t="s">
        <v>497</v>
      </c>
      <c r="BWL20" s="86" t="s">
        <v>944</v>
      </c>
      <c r="BWM20" s="86">
        <v>0</v>
      </c>
      <c r="BWN20" s="86"/>
      <c r="BWO20" s="86">
        <v>0</v>
      </c>
      <c r="BWP20" s="67"/>
      <c r="BWQ20" s="67">
        <v>0</v>
      </c>
      <c r="BWR20" s="67"/>
      <c r="BWS20" s="86" t="s">
        <v>582</v>
      </c>
      <c r="BWX20" s="86" t="s">
        <v>944</v>
      </c>
      <c r="BWY20" s="62" t="s">
        <v>497</v>
      </c>
      <c r="BWZ20" s="86" t="s">
        <v>944</v>
      </c>
      <c r="BXA20" s="86">
        <v>0</v>
      </c>
      <c r="BXB20" s="86"/>
      <c r="BXC20" s="86">
        <v>0</v>
      </c>
      <c r="BXD20" s="67"/>
      <c r="BXE20" s="67">
        <v>0</v>
      </c>
      <c r="BXF20" s="67"/>
      <c r="BXG20" s="86" t="s">
        <v>582</v>
      </c>
      <c r="BXL20" s="86" t="s">
        <v>944</v>
      </c>
      <c r="BXM20" s="62" t="s">
        <v>497</v>
      </c>
      <c r="BXN20" s="86" t="s">
        <v>944</v>
      </c>
      <c r="BXO20" s="86">
        <v>0</v>
      </c>
      <c r="BXP20" s="86"/>
      <c r="BXQ20" s="86">
        <v>0</v>
      </c>
      <c r="BXR20" s="67"/>
      <c r="BXS20" s="67">
        <v>0</v>
      </c>
      <c r="BXT20" s="67"/>
      <c r="BXU20" s="86" t="s">
        <v>582</v>
      </c>
      <c r="BXZ20" s="86" t="s">
        <v>944</v>
      </c>
      <c r="BYA20" s="62" t="s">
        <v>497</v>
      </c>
      <c r="BYB20" s="86" t="s">
        <v>944</v>
      </c>
      <c r="BYC20" s="86">
        <v>0</v>
      </c>
      <c r="BYD20" s="86"/>
      <c r="BYE20" s="86">
        <v>0</v>
      </c>
      <c r="BYF20" s="67"/>
      <c r="BYG20" s="67">
        <v>0</v>
      </c>
      <c r="BYH20" s="67"/>
      <c r="BYI20" s="86" t="s">
        <v>582</v>
      </c>
      <c r="BYN20" s="86" t="s">
        <v>944</v>
      </c>
      <c r="BYO20" s="62" t="s">
        <v>497</v>
      </c>
      <c r="BYP20" s="86" t="s">
        <v>944</v>
      </c>
      <c r="BYQ20" s="86">
        <v>0</v>
      </c>
      <c r="BYR20" s="86"/>
      <c r="BYS20" s="86">
        <v>0</v>
      </c>
      <c r="BYT20" s="67"/>
      <c r="BYU20" s="67">
        <v>0</v>
      </c>
      <c r="BYV20" s="67"/>
      <c r="BYW20" s="86" t="s">
        <v>582</v>
      </c>
      <c r="BZB20" s="86" t="s">
        <v>944</v>
      </c>
      <c r="BZC20" s="62" t="s">
        <v>497</v>
      </c>
      <c r="BZD20" s="86" t="s">
        <v>944</v>
      </c>
      <c r="BZE20" s="86">
        <v>0</v>
      </c>
      <c r="BZF20" s="86"/>
      <c r="BZG20" s="86">
        <v>0</v>
      </c>
      <c r="BZH20" s="67"/>
      <c r="BZI20" s="67">
        <v>0</v>
      </c>
      <c r="BZJ20" s="67"/>
      <c r="BZK20" s="86" t="s">
        <v>582</v>
      </c>
      <c r="BZP20" s="86" t="s">
        <v>944</v>
      </c>
      <c r="BZQ20" s="62" t="s">
        <v>497</v>
      </c>
      <c r="BZR20" s="86" t="s">
        <v>944</v>
      </c>
      <c r="BZS20" s="86">
        <v>0</v>
      </c>
      <c r="BZT20" s="86"/>
      <c r="BZU20" s="86">
        <v>0</v>
      </c>
      <c r="BZV20" s="67"/>
      <c r="BZW20" s="67">
        <v>0</v>
      </c>
      <c r="BZX20" s="67"/>
      <c r="BZY20" s="86" t="s">
        <v>582</v>
      </c>
      <c r="CAD20" s="86" t="s">
        <v>944</v>
      </c>
      <c r="CAE20" s="62" t="s">
        <v>497</v>
      </c>
      <c r="CAF20" s="86" t="s">
        <v>944</v>
      </c>
      <c r="CAG20" s="86">
        <v>0</v>
      </c>
      <c r="CAH20" s="86"/>
      <c r="CAI20" s="86">
        <v>0</v>
      </c>
      <c r="CAJ20" s="67"/>
      <c r="CAK20" s="67">
        <v>0</v>
      </c>
      <c r="CAL20" s="67"/>
      <c r="CAM20" s="86" t="s">
        <v>582</v>
      </c>
      <c r="CAR20" s="86" t="s">
        <v>944</v>
      </c>
      <c r="CAS20" s="62" t="s">
        <v>497</v>
      </c>
      <c r="CAT20" s="86" t="s">
        <v>944</v>
      </c>
      <c r="CAU20" s="86">
        <v>0</v>
      </c>
      <c r="CAV20" s="86"/>
      <c r="CAW20" s="86">
        <v>0</v>
      </c>
      <c r="CAX20" s="67"/>
      <c r="CAY20" s="67">
        <v>0</v>
      </c>
      <c r="CAZ20" s="67"/>
      <c r="CBA20" s="86" t="s">
        <v>582</v>
      </c>
      <c r="CBF20" s="86" t="s">
        <v>944</v>
      </c>
      <c r="CBG20" s="62" t="s">
        <v>497</v>
      </c>
      <c r="CBH20" s="86" t="s">
        <v>944</v>
      </c>
      <c r="CBI20" s="86">
        <v>0</v>
      </c>
      <c r="CBJ20" s="86"/>
      <c r="CBK20" s="86">
        <v>0</v>
      </c>
      <c r="CBL20" s="67"/>
      <c r="CBM20" s="67">
        <v>0</v>
      </c>
      <c r="CBN20" s="67"/>
      <c r="CBO20" s="86" t="s">
        <v>582</v>
      </c>
      <c r="CBT20" s="86" t="s">
        <v>944</v>
      </c>
      <c r="CBU20" s="62" t="s">
        <v>497</v>
      </c>
      <c r="CBV20" s="86" t="s">
        <v>944</v>
      </c>
      <c r="CBW20" s="86">
        <v>0</v>
      </c>
      <c r="CBX20" s="86"/>
      <c r="CBY20" s="86">
        <v>0</v>
      </c>
      <c r="CBZ20" s="67"/>
      <c r="CCA20" s="67">
        <v>0</v>
      </c>
      <c r="CCB20" s="67"/>
      <c r="CCC20" s="86" t="s">
        <v>582</v>
      </c>
      <c r="CCH20" s="86" t="s">
        <v>944</v>
      </c>
      <c r="CCI20" s="62" t="s">
        <v>497</v>
      </c>
      <c r="CCJ20" s="86" t="s">
        <v>944</v>
      </c>
      <c r="CCK20" s="86">
        <v>0</v>
      </c>
      <c r="CCL20" s="86"/>
      <c r="CCM20" s="86">
        <v>0</v>
      </c>
      <c r="CCN20" s="67"/>
      <c r="CCO20" s="67">
        <v>0</v>
      </c>
      <c r="CCP20" s="67"/>
      <c r="CCQ20" s="86" t="s">
        <v>582</v>
      </c>
      <c r="CCV20" s="86" t="s">
        <v>944</v>
      </c>
      <c r="CCW20" s="62" t="s">
        <v>497</v>
      </c>
      <c r="CCX20" s="86" t="s">
        <v>944</v>
      </c>
      <c r="CCY20" s="86">
        <v>0</v>
      </c>
      <c r="CCZ20" s="86"/>
      <c r="CDA20" s="86">
        <v>0</v>
      </c>
      <c r="CDB20" s="67"/>
      <c r="CDC20" s="67">
        <v>0</v>
      </c>
      <c r="CDD20" s="67"/>
      <c r="CDE20" s="86" t="s">
        <v>582</v>
      </c>
      <c r="CDJ20" s="86" t="s">
        <v>944</v>
      </c>
      <c r="CDK20" s="62" t="s">
        <v>497</v>
      </c>
      <c r="CDL20" s="86" t="s">
        <v>944</v>
      </c>
      <c r="CDM20" s="86">
        <v>0</v>
      </c>
      <c r="CDN20" s="86"/>
      <c r="CDO20" s="86">
        <v>0</v>
      </c>
      <c r="CDP20" s="67"/>
      <c r="CDQ20" s="67">
        <v>0</v>
      </c>
      <c r="CDR20" s="67"/>
      <c r="CDS20" s="86" t="s">
        <v>582</v>
      </c>
      <c r="CDX20" s="86" t="s">
        <v>944</v>
      </c>
      <c r="CDY20" s="62" t="s">
        <v>497</v>
      </c>
      <c r="CDZ20" s="86" t="s">
        <v>944</v>
      </c>
      <c r="CEA20" s="86">
        <v>0</v>
      </c>
      <c r="CEB20" s="86"/>
      <c r="CEC20" s="86">
        <v>0</v>
      </c>
      <c r="CED20" s="67"/>
      <c r="CEE20" s="67">
        <v>0</v>
      </c>
      <c r="CEF20" s="67"/>
      <c r="CEG20" s="86" t="s">
        <v>582</v>
      </c>
      <c r="CEL20" s="86" t="s">
        <v>944</v>
      </c>
      <c r="CEM20" s="62" t="s">
        <v>497</v>
      </c>
      <c r="CEN20" s="86" t="s">
        <v>944</v>
      </c>
      <c r="CEO20" s="86">
        <v>0</v>
      </c>
      <c r="CEP20" s="86"/>
      <c r="CEQ20" s="86">
        <v>0</v>
      </c>
      <c r="CER20" s="67"/>
      <c r="CES20" s="67">
        <v>0</v>
      </c>
      <c r="CET20" s="67"/>
      <c r="CEU20" s="86" t="s">
        <v>582</v>
      </c>
      <c r="CEZ20" s="86" t="s">
        <v>944</v>
      </c>
      <c r="CFA20" s="62" t="s">
        <v>497</v>
      </c>
      <c r="CFB20" s="86" t="s">
        <v>944</v>
      </c>
      <c r="CFC20" s="86">
        <v>0</v>
      </c>
      <c r="CFD20" s="86"/>
      <c r="CFE20" s="86">
        <v>0</v>
      </c>
      <c r="CFF20" s="67"/>
      <c r="CFG20" s="67">
        <v>0</v>
      </c>
      <c r="CFH20" s="67"/>
      <c r="CFI20" s="86" t="s">
        <v>582</v>
      </c>
      <c r="CFN20" s="86" t="s">
        <v>944</v>
      </c>
      <c r="CFO20" s="62" t="s">
        <v>497</v>
      </c>
      <c r="CFP20" s="86" t="s">
        <v>944</v>
      </c>
      <c r="CFQ20" s="86">
        <v>0</v>
      </c>
      <c r="CFR20" s="86"/>
      <c r="CFS20" s="86">
        <v>0</v>
      </c>
      <c r="CFT20" s="67"/>
      <c r="CFU20" s="67">
        <v>0</v>
      </c>
      <c r="CFV20" s="67"/>
      <c r="CFW20" s="86" t="s">
        <v>582</v>
      </c>
      <c r="CGB20" s="86" t="s">
        <v>944</v>
      </c>
      <c r="CGC20" s="62" t="s">
        <v>497</v>
      </c>
      <c r="CGD20" s="86" t="s">
        <v>944</v>
      </c>
      <c r="CGE20" s="86">
        <v>0</v>
      </c>
      <c r="CGF20" s="86"/>
      <c r="CGG20" s="86">
        <v>0</v>
      </c>
      <c r="CGH20" s="67"/>
      <c r="CGI20" s="67">
        <v>0</v>
      </c>
      <c r="CGJ20" s="67"/>
      <c r="CGK20" s="86" t="s">
        <v>582</v>
      </c>
      <c r="CGP20" s="86" t="s">
        <v>944</v>
      </c>
      <c r="CGQ20" s="62" t="s">
        <v>497</v>
      </c>
      <c r="CGR20" s="86" t="s">
        <v>944</v>
      </c>
      <c r="CGS20" s="86">
        <v>0</v>
      </c>
      <c r="CGT20" s="86"/>
      <c r="CGU20" s="86">
        <v>0</v>
      </c>
      <c r="CGV20" s="67"/>
      <c r="CGW20" s="67">
        <v>0</v>
      </c>
      <c r="CGX20" s="67"/>
      <c r="CGY20" s="86" t="s">
        <v>582</v>
      </c>
      <c r="CHD20" s="86" t="s">
        <v>944</v>
      </c>
      <c r="CHE20" s="62" t="s">
        <v>497</v>
      </c>
      <c r="CHF20" s="86" t="s">
        <v>944</v>
      </c>
      <c r="CHG20" s="86">
        <v>0</v>
      </c>
      <c r="CHH20" s="86"/>
      <c r="CHI20" s="86">
        <v>0</v>
      </c>
      <c r="CHJ20" s="67"/>
      <c r="CHK20" s="67">
        <v>0</v>
      </c>
      <c r="CHL20" s="67"/>
      <c r="CHM20" s="86" t="s">
        <v>582</v>
      </c>
      <c r="CHR20" s="86" t="s">
        <v>944</v>
      </c>
      <c r="CHS20" s="62" t="s">
        <v>497</v>
      </c>
      <c r="CHT20" s="86" t="s">
        <v>944</v>
      </c>
      <c r="CHU20" s="86">
        <v>0</v>
      </c>
      <c r="CHV20" s="86"/>
      <c r="CHW20" s="86">
        <v>0</v>
      </c>
      <c r="CHX20" s="67"/>
      <c r="CHY20" s="67">
        <v>0</v>
      </c>
      <c r="CHZ20" s="67"/>
      <c r="CIA20" s="86" t="s">
        <v>582</v>
      </c>
      <c r="CIF20" s="86" t="s">
        <v>944</v>
      </c>
      <c r="CIG20" s="62" t="s">
        <v>497</v>
      </c>
      <c r="CIH20" s="86" t="s">
        <v>944</v>
      </c>
      <c r="CII20" s="86">
        <v>0</v>
      </c>
      <c r="CIJ20" s="86"/>
      <c r="CIK20" s="86">
        <v>0</v>
      </c>
      <c r="CIL20" s="67"/>
      <c r="CIM20" s="67">
        <v>0</v>
      </c>
      <c r="CIN20" s="67"/>
      <c r="CIO20" s="86" t="s">
        <v>582</v>
      </c>
      <c r="CIT20" s="86" t="s">
        <v>944</v>
      </c>
      <c r="CIU20" s="62" t="s">
        <v>497</v>
      </c>
      <c r="CIV20" s="86" t="s">
        <v>944</v>
      </c>
      <c r="CIW20" s="86">
        <v>0</v>
      </c>
      <c r="CIX20" s="86"/>
      <c r="CIY20" s="86">
        <v>0</v>
      </c>
      <c r="CIZ20" s="67"/>
      <c r="CJA20" s="67">
        <v>0</v>
      </c>
      <c r="CJB20" s="67"/>
      <c r="CJC20" s="86" t="s">
        <v>582</v>
      </c>
      <c r="CJH20" s="86" t="s">
        <v>944</v>
      </c>
      <c r="CJI20" s="62" t="s">
        <v>497</v>
      </c>
      <c r="CJJ20" s="86" t="s">
        <v>944</v>
      </c>
      <c r="CJK20" s="86">
        <v>0</v>
      </c>
      <c r="CJL20" s="86"/>
      <c r="CJM20" s="86">
        <v>0</v>
      </c>
      <c r="CJN20" s="67"/>
      <c r="CJO20" s="67">
        <v>0</v>
      </c>
      <c r="CJP20" s="67"/>
      <c r="CJQ20" s="86" t="s">
        <v>582</v>
      </c>
      <c r="CJV20" s="86" t="s">
        <v>944</v>
      </c>
      <c r="CJW20" s="62" t="s">
        <v>497</v>
      </c>
      <c r="CJX20" s="86" t="s">
        <v>944</v>
      </c>
      <c r="CJY20" s="86">
        <v>0</v>
      </c>
      <c r="CJZ20" s="86"/>
      <c r="CKA20" s="86">
        <v>0</v>
      </c>
      <c r="CKB20" s="67"/>
      <c r="CKC20" s="67">
        <v>0</v>
      </c>
      <c r="CKD20" s="67"/>
      <c r="CKE20" s="86" t="s">
        <v>582</v>
      </c>
      <c r="CKJ20" s="86" t="s">
        <v>944</v>
      </c>
      <c r="CKK20" s="62" t="s">
        <v>497</v>
      </c>
      <c r="CKL20" s="86" t="s">
        <v>944</v>
      </c>
      <c r="CKM20" s="86">
        <v>0</v>
      </c>
      <c r="CKN20" s="86"/>
      <c r="CKO20" s="86">
        <v>0</v>
      </c>
      <c r="CKP20" s="67"/>
      <c r="CKQ20" s="67">
        <v>0</v>
      </c>
      <c r="CKR20" s="67"/>
      <c r="CKS20" s="86" t="s">
        <v>582</v>
      </c>
      <c r="CKX20" s="86" t="s">
        <v>944</v>
      </c>
      <c r="CKY20" s="62" t="s">
        <v>497</v>
      </c>
      <c r="CKZ20" s="86" t="s">
        <v>944</v>
      </c>
      <c r="CLA20" s="86">
        <v>0</v>
      </c>
      <c r="CLB20" s="86"/>
      <c r="CLC20" s="86">
        <v>0</v>
      </c>
      <c r="CLD20" s="67"/>
      <c r="CLE20" s="67">
        <v>0</v>
      </c>
      <c r="CLF20" s="67"/>
      <c r="CLG20" s="86" t="s">
        <v>582</v>
      </c>
      <c r="CLL20" s="86" t="s">
        <v>944</v>
      </c>
      <c r="CLM20" s="62" t="s">
        <v>497</v>
      </c>
      <c r="CLN20" s="86" t="s">
        <v>944</v>
      </c>
      <c r="CLO20" s="86">
        <v>0</v>
      </c>
      <c r="CLP20" s="86"/>
      <c r="CLQ20" s="86">
        <v>0</v>
      </c>
      <c r="CLR20" s="67"/>
      <c r="CLS20" s="67">
        <v>0</v>
      </c>
      <c r="CLT20" s="67"/>
      <c r="CLU20" s="86" t="s">
        <v>582</v>
      </c>
      <c r="CLZ20" s="86" t="s">
        <v>944</v>
      </c>
      <c r="CMA20" s="62" t="s">
        <v>497</v>
      </c>
      <c r="CMB20" s="86" t="s">
        <v>944</v>
      </c>
      <c r="CMC20" s="86">
        <v>0</v>
      </c>
      <c r="CMD20" s="86"/>
      <c r="CME20" s="86">
        <v>0</v>
      </c>
      <c r="CMF20" s="67"/>
      <c r="CMG20" s="67">
        <v>0</v>
      </c>
      <c r="CMH20" s="67"/>
      <c r="CMI20" s="86" t="s">
        <v>582</v>
      </c>
      <c r="CMN20" s="86" t="s">
        <v>944</v>
      </c>
      <c r="CMO20" s="62" t="s">
        <v>497</v>
      </c>
      <c r="CMP20" s="86" t="s">
        <v>944</v>
      </c>
      <c r="CMQ20" s="86">
        <v>0</v>
      </c>
      <c r="CMR20" s="86"/>
      <c r="CMS20" s="86">
        <v>0</v>
      </c>
      <c r="CMT20" s="67"/>
      <c r="CMU20" s="67">
        <v>0</v>
      </c>
      <c r="CMV20" s="67"/>
      <c r="CMW20" s="86" t="s">
        <v>582</v>
      </c>
      <c r="CNB20" s="86" t="s">
        <v>944</v>
      </c>
      <c r="CNC20" s="62" t="s">
        <v>497</v>
      </c>
      <c r="CND20" s="86" t="s">
        <v>944</v>
      </c>
      <c r="CNE20" s="86">
        <v>0</v>
      </c>
      <c r="CNF20" s="86"/>
      <c r="CNG20" s="86">
        <v>0</v>
      </c>
      <c r="CNH20" s="67"/>
      <c r="CNI20" s="67">
        <v>0</v>
      </c>
      <c r="CNJ20" s="67"/>
      <c r="CNK20" s="86" t="s">
        <v>582</v>
      </c>
      <c r="CNP20" s="86" t="s">
        <v>944</v>
      </c>
      <c r="CNQ20" s="62" t="s">
        <v>497</v>
      </c>
      <c r="CNR20" s="86" t="s">
        <v>944</v>
      </c>
      <c r="CNS20" s="86">
        <v>0</v>
      </c>
      <c r="CNT20" s="86"/>
      <c r="CNU20" s="86">
        <v>0</v>
      </c>
      <c r="CNV20" s="67"/>
      <c r="CNW20" s="67">
        <v>0</v>
      </c>
      <c r="CNX20" s="67"/>
      <c r="CNY20" s="86" t="s">
        <v>582</v>
      </c>
      <c r="COD20" s="86" t="s">
        <v>944</v>
      </c>
      <c r="COE20" s="62" t="s">
        <v>497</v>
      </c>
      <c r="COF20" s="86" t="s">
        <v>944</v>
      </c>
      <c r="COG20" s="86">
        <v>0</v>
      </c>
      <c r="COH20" s="86"/>
      <c r="COI20" s="86">
        <v>0</v>
      </c>
      <c r="COJ20" s="67"/>
      <c r="COK20" s="67">
        <v>0</v>
      </c>
      <c r="COL20" s="67"/>
      <c r="COM20" s="86" t="s">
        <v>582</v>
      </c>
      <c r="COR20" s="86" t="s">
        <v>944</v>
      </c>
      <c r="COS20" s="62" t="s">
        <v>497</v>
      </c>
      <c r="COT20" s="86" t="s">
        <v>944</v>
      </c>
      <c r="COU20" s="86">
        <v>0</v>
      </c>
      <c r="COV20" s="86"/>
      <c r="COW20" s="86">
        <v>0</v>
      </c>
      <c r="COX20" s="67"/>
      <c r="COY20" s="67">
        <v>0</v>
      </c>
      <c r="COZ20" s="67"/>
      <c r="CPA20" s="86" t="s">
        <v>582</v>
      </c>
      <c r="CPF20" s="86" t="s">
        <v>944</v>
      </c>
      <c r="CPG20" s="62" t="s">
        <v>497</v>
      </c>
      <c r="CPH20" s="86" t="s">
        <v>944</v>
      </c>
      <c r="CPI20" s="86">
        <v>0</v>
      </c>
      <c r="CPJ20" s="86"/>
      <c r="CPK20" s="86">
        <v>0</v>
      </c>
      <c r="CPL20" s="67"/>
      <c r="CPM20" s="67">
        <v>0</v>
      </c>
      <c r="CPN20" s="67"/>
      <c r="CPO20" s="86" t="s">
        <v>582</v>
      </c>
      <c r="CPT20" s="86" t="s">
        <v>944</v>
      </c>
      <c r="CPU20" s="62" t="s">
        <v>497</v>
      </c>
      <c r="CPV20" s="86" t="s">
        <v>944</v>
      </c>
      <c r="CPW20" s="86">
        <v>0</v>
      </c>
      <c r="CPX20" s="86"/>
      <c r="CPY20" s="86">
        <v>0</v>
      </c>
      <c r="CPZ20" s="67"/>
      <c r="CQA20" s="67">
        <v>0</v>
      </c>
      <c r="CQB20" s="67"/>
      <c r="CQC20" s="86" t="s">
        <v>582</v>
      </c>
      <c r="CQH20" s="86" t="s">
        <v>944</v>
      </c>
      <c r="CQI20" s="62" t="s">
        <v>497</v>
      </c>
      <c r="CQJ20" s="86" t="s">
        <v>944</v>
      </c>
      <c r="CQK20" s="86">
        <v>0</v>
      </c>
      <c r="CQL20" s="86"/>
      <c r="CQM20" s="86">
        <v>0</v>
      </c>
      <c r="CQN20" s="67"/>
      <c r="CQO20" s="67">
        <v>0</v>
      </c>
      <c r="CQP20" s="67"/>
      <c r="CQQ20" s="86" t="s">
        <v>582</v>
      </c>
      <c r="CQV20" s="86" t="s">
        <v>944</v>
      </c>
      <c r="CQW20" s="62" t="s">
        <v>497</v>
      </c>
      <c r="CQX20" s="86" t="s">
        <v>944</v>
      </c>
      <c r="CQY20" s="86">
        <v>0</v>
      </c>
      <c r="CQZ20" s="86"/>
      <c r="CRA20" s="86">
        <v>0</v>
      </c>
      <c r="CRB20" s="67"/>
      <c r="CRC20" s="67">
        <v>0</v>
      </c>
      <c r="CRD20" s="67"/>
      <c r="CRE20" s="86" t="s">
        <v>582</v>
      </c>
      <c r="CRJ20" s="86" t="s">
        <v>944</v>
      </c>
      <c r="CRK20" s="62" t="s">
        <v>497</v>
      </c>
      <c r="CRL20" s="86" t="s">
        <v>944</v>
      </c>
      <c r="CRM20" s="86">
        <v>0</v>
      </c>
      <c r="CRN20" s="86"/>
      <c r="CRO20" s="86">
        <v>0</v>
      </c>
      <c r="CRP20" s="67"/>
      <c r="CRQ20" s="67">
        <v>0</v>
      </c>
      <c r="CRR20" s="67"/>
      <c r="CRS20" s="86" t="s">
        <v>582</v>
      </c>
      <c r="CRX20" s="86" t="s">
        <v>944</v>
      </c>
      <c r="CRY20" s="62" t="s">
        <v>497</v>
      </c>
      <c r="CRZ20" s="86" t="s">
        <v>944</v>
      </c>
      <c r="CSA20" s="86">
        <v>0</v>
      </c>
      <c r="CSB20" s="86"/>
      <c r="CSC20" s="86">
        <v>0</v>
      </c>
      <c r="CSD20" s="67"/>
      <c r="CSE20" s="67">
        <v>0</v>
      </c>
      <c r="CSF20" s="67"/>
      <c r="CSG20" s="86" t="s">
        <v>582</v>
      </c>
      <c r="CSL20" s="86" t="s">
        <v>944</v>
      </c>
      <c r="CSM20" s="62" t="s">
        <v>497</v>
      </c>
      <c r="CSN20" s="86" t="s">
        <v>944</v>
      </c>
      <c r="CSO20" s="86">
        <v>0</v>
      </c>
      <c r="CSP20" s="86"/>
      <c r="CSQ20" s="86">
        <v>0</v>
      </c>
      <c r="CSR20" s="67"/>
      <c r="CSS20" s="67">
        <v>0</v>
      </c>
      <c r="CST20" s="67"/>
      <c r="CSU20" s="86" t="s">
        <v>582</v>
      </c>
      <c r="CSZ20" s="86" t="s">
        <v>944</v>
      </c>
      <c r="CTA20" s="62" t="s">
        <v>497</v>
      </c>
      <c r="CTB20" s="86" t="s">
        <v>944</v>
      </c>
      <c r="CTC20" s="86">
        <v>0</v>
      </c>
      <c r="CTD20" s="86"/>
      <c r="CTE20" s="86">
        <v>0</v>
      </c>
      <c r="CTF20" s="67"/>
      <c r="CTG20" s="67">
        <v>0</v>
      </c>
      <c r="CTH20" s="67"/>
      <c r="CTI20" s="86" t="s">
        <v>582</v>
      </c>
      <c r="CTN20" s="86" t="s">
        <v>944</v>
      </c>
      <c r="CTO20" s="62" t="s">
        <v>497</v>
      </c>
      <c r="CTP20" s="86" t="s">
        <v>944</v>
      </c>
      <c r="CTQ20" s="86">
        <v>0</v>
      </c>
      <c r="CTR20" s="86"/>
      <c r="CTS20" s="86">
        <v>0</v>
      </c>
      <c r="CTT20" s="67"/>
      <c r="CTU20" s="67">
        <v>0</v>
      </c>
      <c r="CTV20" s="67"/>
      <c r="CTW20" s="86" t="s">
        <v>582</v>
      </c>
      <c r="CUB20" s="86" t="s">
        <v>944</v>
      </c>
      <c r="CUC20" s="62" t="s">
        <v>497</v>
      </c>
      <c r="CUD20" s="86" t="s">
        <v>944</v>
      </c>
      <c r="CUE20" s="86">
        <v>0</v>
      </c>
      <c r="CUF20" s="86"/>
      <c r="CUG20" s="86">
        <v>0</v>
      </c>
      <c r="CUH20" s="67"/>
      <c r="CUI20" s="67">
        <v>0</v>
      </c>
      <c r="CUJ20" s="67"/>
      <c r="CUK20" s="86" t="s">
        <v>582</v>
      </c>
      <c r="CUP20" s="86" t="s">
        <v>944</v>
      </c>
      <c r="CUQ20" s="62" t="s">
        <v>497</v>
      </c>
      <c r="CUR20" s="86" t="s">
        <v>944</v>
      </c>
      <c r="CUS20" s="86">
        <v>0</v>
      </c>
      <c r="CUT20" s="86"/>
      <c r="CUU20" s="86">
        <v>0</v>
      </c>
      <c r="CUV20" s="67"/>
      <c r="CUW20" s="67">
        <v>0</v>
      </c>
      <c r="CUX20" s="67"/>
      <c r="CUY20" s="86" t="s">
        <v>582</v>
      </c>
      <c r="CVD20" s="86" t="s">
        <v>944</v>
      </c>
      <c r="CVE20" s="62" t="s">
        <v>497</v>
      </c>
      <c r="CVF20" s="86" t="s">
        <v>944</v>
      </c>
      <c r="CVG20" s="86">
        <v>0</v>
      </c>
      <c r="CVH20" s="86"/>
      <c r="CVI20" s="86">
        <v>0</v>
      </c>
      <c r="CVJ20" s="67"/>
      <c r="CVK20" s="67">
        <v>0</v>
      </c>
      <c r="CVL20" s="67"/>
      <c r="CVM20" s="86" t="s">
        <v>582</v>
      </c>
      <c r="CVR20" s="86" t="s">
        <v>944</v>
      </c>
      <c r="CVS20" s="62" t="s">
        <v>497</v>
      </c>
      <c r="CVT20" s="86" t="s">
        <v>944</v>
      </c>
      <c r="CVU20" s="86">
        <v>0</v>
      </c>
      <c r="CVV20" s="86"/>
      <c r="CVW20" s="86">
        <v>0</v>
      </c>
      <c r="CVX20" s="67"/>
      <c r="CVY20" s="67">
        <v>0</v>
      </c>
      <c r="CVZ20" s="67"/>
      <c r="CWA20" s="86" t="s">
        <v>582</v>
      </c>
      <c r="CWF20" s="86" t="s">
        <v>944</v>
      </c>
      <c r="CWG20" s="62" t="s">
        <v>497</v>
      </c>
      <c r="CWH20" s="86" t="s">
        <v>944</v>
      </c>
      <c r="CWI20" s="86">
        <v>0</v>
      </c>
      <c r="CWJ20" s="86"/>
      <c r="CWK20" s="86">
        <v>0</v>
      </c>
      <c r="CWL20" s="67"/>
      <c r="CWM20" s="67">
        <v>0</v>
      </c>
      <c r="CWN20" s="67"/>
      <c r="CWO20" s="86" t="s">
        <v>582</v>
      </c>
      <c r="CWT20" s="86" t="s">
        <v>944</v>
      </c>
      <c r="CWU20" s="62" t="s">
        <v>497</v>
      </c>
      <c r="CWV20" s="86" t="s">
        <v>944</v>
      </c>
      <c r="CWW20" s="86">
        <v>0</v>
      </c>
      <c r="CWX20" s="86"/>
      <c r="CWY20" s="86">
        <v>0</v>
      </c>
      <c r="CWZ20" s="67"/>
      <c r="CXA20" s="67">
        <v>0</v>
      </c>
      <c r="CXB20" s="67"/>
      <c r="CXC20" s="86" t="s">
        <v>582</v>
      </c>
      <c r="CXH20" s="86" t="s">
        <v>944</v>
      </c>
      <c r="CXI20" s="62" t="s">
        <v>497</v>
      </c>
      <c r="CXJ20" s="86" t="s">
        <v>944</v>
      </c>
      <c r="CXK20" s="86">
        <v>0</v>
      </c>
      <c r="CXL20" s="86"/>
      <c r="CXM20" s="86">
        <v>0</v>
      </c>
      <c r="CXN20" s="67"/>
      <c r="CXO20" s="67">
        <v>0</v>
      </c>
      <c r="CXP20" s="67"/>
      <c r="CXQ20" s="86" t="s">
        <v>582</v>
      </c>
      <c r="CXV20" s="86" t="s">
        <v>944</v>
      </c>
      <c r="CXW20" s="62" t="s">
        <v>497</v>
      </c>
      <c r="CXX20" s="86" t="s">
        <v>944</v>
      </c>
      <c r="CXY20" s="86">
        <v>0</v>
      </c>
      <c r="CXZ20" s="86"/>
      <c r="CYA20" s="86">
        <v>0</v>
      </c>
      <c r="CYB20" s="67"/>
      <c r="CYC20" s="67">
        <v>0</v>
      </c>
      <c r="CYD20" s="67"/>
      <c r="CYE20" s="86" t="s">
        <v>582</v>
      </c>
      <c r="CYJ20" s="86" t="s">
        <v>944</v>
      </c>
      <c r="CYK20" s="62" t="s">
        <v>497</v>
      </c>
      <c r="CYL20" s="86" t="s">
        <v>944</v>
      </c>
      <c r="CYM20" s="86">
        <v>0</v>
      </c>
      <c r="CYN20" s="86"/>
      <c r="CYO20" s="86">
        <v>0</v>
      </c>
      <c r="CYP20" s="67"/>
      <c r="CYQ20" s="67">
        <v>0</v>
      </c>
      <c r="CYR20" s="67"/>
      <c r="CYS20" s="86" t="s">
        <v>582</v>
      </c>
      <c r="CYX20" s="86" t="s">
        <v>944</v>
      </c>
      <c r="CYY20" s="62" t="s">
        <v>497</v>
      </c>
      <c r="CYZ20" s="86" t="s">
        <v>944</v>
      </c>
      <c r="CZA20" s="86">
        <v>0</v>
      </c>
      <c r="CZB20" s="86"/>
      <c r="CZC20" s="86">
        <v>0</v>
      </c>
      <c r="CZD20" s="67"/>
      <c r="CZE20" s="67">
        <v>0</v>
      </c>
      <c r="CZF20" s="67"/>
      <c r="CZG20" s="86" t="s">
        <v>582</v>
      </c>
      <c r="CZL20" s="86" t="s">
        <v>944</v>
      </c>
      <c r="CZM20" s="62" t="s">
        <v>497</v>
      </c>
      <c r="CZN20" s="86" t="s">
        <v>944</v>
      </c>
      <c r="CZO20" s="86">
        <v>0</v>
      </c>
      <c r="CZP20" s="86"/>
      <c r="CZQ20" s="86">
        <v>0</v>
      </c>
      <c r="CZR20" s="67"/>
      <c r="CZS20" s="67">
        <v>0</v>
      </c>
      <c r="CZT20" s="67"/>
      <c r="CZU20" s="86" t="s">
        <v>582</v>
      </c>
      <c r="CZZ20" s="86" t="s">
        <v>944</v>
      </c>
      <c r="DAA20" s="62" t="s">
        <v>497</v>
      </c>
      <c r="DAB20" s="86" t="s">
        <v>944</v>
      </c>
      <c r="DAC20" s="86">
        <v>0</v>
      </c>
      <c r="DAD20" s="86"/>
      <c r="DAE20" s="86">
        <v>0</v>
      </c>
      <c r="DAF20" s="67"/>
      <c r="DAG20" s="67">
        <v>0</v>
      </c>
      <c r="DAH20" s="67"/>
      <c r="DAI20" s="86" t="s">
        <v>582</v>
      </c>
      <c r="DAN20" s="86" t="s">
        <v>944</v>
      </c>
      <c r="DAO20" s="62" t="s">
        <v>497</v>
      </c>
      <c r="DAP20" s="86" t="s">
        <v>944</v>
      </c>
      <c r="DAQ20" s="86">
        <v>0</v>
      </c>
      <c r="DAR20" s="86"/>
      <c r="DAS20" s="86">
        <v>0</v>
      </c>
      <c r="DAT20" s="67"/>
      <c r="DAU20" s="67">
        <v>0</v>
      </c>
      <c r="DAV20" s="67"/>
      <c r="DAW20" s="86" t="s">
        <v>582</v>
      </c>
      <c r="DBB20" s="86">
        <v>1.05</v>
      </c>
      <c r="DBC20" s="62" t="s">
        <v>497</v>
      </c>
      <c r="DBD20" s="86">
        <v>1.05</v>
      </c>
      <c r="DBE20" s="86">
        <v>1</v>
      </c>
      <c r="DBF20" s="86"/>
      <c r="DBG20" s="86">
        <v>1</v>
      </c>
      <c r="DBH20" s="67"/>
      <c r="DBI20" s="67">
        <v>2.2222222222222223</v>
      </c>
      <c r="DBJ20" s="67"/>
      <c r="DBK20" s="86">
        <v>100</v>
      </c>
      <c r="DBP20" s="86" t="s">
        <v>944</v>
      </c>
      <c r="DBQ20" s="62" t="s">
        <v>497</v>
      </c>
      <c r="DBR20" s="86" t="s">
        <v>944</v>
      </c>
      <c r="DBS20" s="86">
        <v>0</v>
      </c>
      <c r="DBT20" s="86"/>
      <c r="DBU20" s="86">
        <v>0</v>
      </c>
      <c r="DBV20" s="67"/>
      <c r="DBW20" s="67">
        <v>0</v>
      </c>
      <c r="DBX20" s="67"/>
      <c r="DBY20" s="86" t="s">
        <v>582</v>
      </c>
      <c r="DCD20" s="86"/>
      <c r="DCE20" s="62" t="s">
        <v>497</v>
      </c>
      <c r="DCF20" s="86"/>
      <c r="DCG20" s="86">
        <v>0</v>
      </c>
      <c r="DCH20" s="86"/>
      <c r="DCI20" s="86">
        <v>0</v>
      </c>
      <c r="DCJ20" s="67"/>
      <c r="DCK20" s="67">
        <v>0</v>
      </c>
      <c r="DCL20" s="67"/>
      <c r="DCM20" s="86" t="s">
        <v>582</v>
      </c>
      <c r="DCR20" s="86"/>
      <c r="DCS20" s="62" t="s">
        <v>497</v>
      </c>
      <c r="DCT20" s="86"/>
      <c r="DCU20" s="86">
        <v>0</v>
      </c>
      <c r="DCV20" s="86"/>
      <c r="DCW20" s="86">
        <v>0</v>
      </c>
      <c r="DCX20" s="67"/>
      <c r="DCY20" s="67">
        <v>0</v>
      </c>
      <c r="DCZ20" s="67"/>
      <c r="DDA20" s="86" t="s">
        <v>582</v>
      </c>
      <c r="DDF20" s="86"/>
      <c r="DDG20" s="62" t="s">
        <v>497</v>
      </c>
      <c r="DDH20" s="86"/>
      <c r="DDI20" s="86">
        <v>0</v>
      </c>
      <c r="DDJ20" s="86"/>
      <c r="DDK20" s="86">
        <v>0</v>
      </c>
      <c r="DDL20" s="67"/>
      <c r="DDM20" s="67">
        <v>0</v>
      </c>
      <c r="DDN20" s="67"/>
      <c r="DDO20" s="86" t="s">
        <v>582</v>
      </c>
      <c r="DDT20" s="86"/>
      <c r="DDU20" s="62" t="s">
        <v>497</v>
      </c>
      <c r="DDV20" s="86"/>
      <c r="DDW20" s="86">
        <v>0</v>
      </c>
      <c r="DDX20" s="86"/>
      <c r="DDY20" s="86">
        <v>0</v>
      </c>
      <c r="DDZ20" s="67"/>
      <c r="DEA20" s="67">
        <v>0</v>
      </c>
      <c r="DEB20" s="67"/>
      <c r="DEC20" s="86" t="s">
        <v>582</v>
      </c>
      <c r="DEH20" s="86"/>
      <c r="DEI20" s="62" t="s">
        <v>497</v>
      </c>
      <c r="DEJ20" s="86"/>
      <c r="DEK20" s="86">
        <v>0</v>
      </c>
      <c r="DEL20" s="86"/>
      <c r="DEM20" s="86">
        <v>0</v>
      </c>
      <c r="DEN20" s="67"/>
      <c r="DEO20" s="67">
        <v>0</v>
      </c>
      <c r="DEP20" s="67"/>
      <c r="DEQ20" s="86" t="s">
        <v>582</v>
      </c>
      <c r="DEV20" s="86"/>
      <c r="DEW20" s="62" t="s">
        <v>497</v>
      </c>
      <c r="DEX20" s="86"/>
      <c r="DEY20" s="86">
        <v>0</v>
      </c>
      <c r="DEZ20" s="86"/>
      <c r="DFA20" s="86">
        <v>0</v>
      </c>
      <c r="DFB20" s="67"/>
      <c r="DFC20" s="67">
        <v>0</v>
      </c>
      <c r="DFD20" s="67"/>
      <c r="DFE20" s="86" t="s">
        <v>582</v>
      </c>
      <c r="DFJ20" s="86"/>
      <c r="DFK20" s="62" t="s">
        <v>497</v>
      </c>
      <c r="DFL20" s="86"/>
      <c r="DFM20" s="86">
        <v>0</v>
      </c>
      <c r="DFN20" s="86"/>
      <c r="DFO20" s="86">
        <v>0</v>
      </c>
      <c r="DFP20" s="67"/>
      <c r="DFQ20" s="67">
        <v>0</v>
      </c>
      <c r="DFR20" s="67"/>
      <c r="DFS20" s="86" t="s">
        <v>582</v>
      </c>
      <c r="DFX20" s="86"/>
      <c r="DFY20" s="62" t="s">
        <v>497</v>
      </c>
      <c r="DFZ20" s="86"/>
      <c r="DGA20" s="86">
        <v>0</v>
      </c>
      <c r="DGB20" s="86"/>
      <c r="DGC20" s="86">
        <v>0</v>
      </c>
      <c r="DGD20" s="67"/>
      <c r="DGE20" s="67">
        <v>0</v>
      </c>
      <c r="DGF20" s="67"/>
      <c r="DGG20" s="86" t="s">
        <v>582</v>
      </c>
      <c r="DGL20" s="86"/>
      <c r="DGM20" s="62" t="s">
        <v>497</v>
      </c>
      <c r="DGN20" s="86"/>
      <c r="DGO20" s="86">
        <v>0</v>
      </c>
      <c r="DGP20" s="86"/>
      <c r="DGQ20" s="86">
        <v>0</v>
      </c>
      <c r="DGR20" s="67"/>
      <c r="DGS20" s="67">
        <v>0</v>
      </c>
      <c r="DGT20" s="67"/>
      <c r="DGU20" s="86" t="s">
        <v>582</v>
      </c>
      <c r="DGZ20" s="86"/>
      <c r="DHA20" s="62" t="s">
        <v>497</v>
      </c>
      <c r="DHB20" s="86"/>
      <c r="DHC20" s="86">
        <v>0</v>
      </c>
      <c r="DHD20" s="86"/>
      <c r="DHE20" s="86">
        <v>0</v>
      </c>
      <c r="DHF20" s="67"/>
      <c r="DHG20" s="67">
        <v>0</v>
      </c>
      <c r="DHH20" s="67"/>
      <c r="DHI20" s="86" t="s">
        <v>582</v>
      </c>
      <c r="DHN20" s="86"/>
      <c r="DHO20" s="62" t="s">
        <v>497</v>
      </c>
      <c r="DHP20" s="86"/>
      <c r="DHQ20" s="86">
        <v>0</v>
      </c>
      <c r="DHR20" s="86"/>
      <c r="DHS20" s="86">
        <v>0</v>
      </c>
      <c r="DHT20" s="67"/>
      <c r="DHU20" s="67">
        <v>0</v>
      </c>
      <c r="DHV20" s="67"/>
      <c r="DHW20" s="86" t="s">
        <v>582</v>
      </c>
      <c r="DIB20" s="86"/>
      <c r="DIC20" s="62" t="s">
        <v>497</v>
      </c>
      <c r="DID20" s="86"/>
      <c r="DIE20" s="86">
        <v>0</v>
      </c>
      <c r="DIF20" s="86"/>
      <c r="DIG20" s="86">
        <v>0</v>
      </c>
      <c r="DIH20" s="67"/>
      <c r="DII20" s="67">
        <v>0</v>
      </c>
      <c r="DIJ20" s="67"/>
      <c r="DIK20" s="86" t="s">
        <v>582</v>
      </c>
      <c r="DIP20" s="86"/>
      <c r="DIQ20" s="62" t="s">
        <v>497</v>
      </c>
      <c r="DIR20" s="86"/>
      <c r="DIS20" s="86">
        <v>0</v>
      </c>
      <c r="DIT20" s="86"/>
      <c r="DIU20" s="86">
        <v>0</v>
      </c>
      <c r="DIV20" s="67"/>
      <c r="DIW20" s="67">
        <v>0</v>
      </c>
      <c r="DIX20" s="67"/>
      <c r="DIY20" s="86" t="s">
        <v>582</v>
      </c>
      <c r="DJD20" s="86"/>
      <c r="DJE20" s="62" t="s">
        <v>497</v>
      </c>
      <c r="DJF20" s="86"/>
      <c r="DJG20" s="86">
        <v>0</v>
      </c>
      <c r="DJH20" s="86"/>
      <c r="DJI20" s="86">
        <v>0</v>
      </c>
      <c r="DJJ20" s="67"/>
      <c r="DJK20" s="67">
        <v>0</v>
      </c>
      <c r="DJL20" s="67"/>
      <c r="DJM20" s="86" t="s">
        <v>582</v>
      </c>
      <c r="DJR20" s="86"/>
      <c r="DJS20" s="62" t="s">
        <v>497</v>
      </c>
      <c r="DJT20" s="86"/>
      <c r="DJU20" s="86">
        <v>0</v>
      </c>
      <c r="DJV20" s="86"/>
      <c r="DJW20" s="86">
        <v>0</v>
      </c>
      <c r="DJX20" s="67"/>
      <c r="DJY20" s="67">
        <v>0</v>
      </c>
      <c r="DJZ20" s="67"/>
      <c r="DKA20" s="86" t="s">
        <v>582</v>
      </c>
      <c r="DKF20" s="86"/>
      <c r="DKG20" s="62" t="s">
        <v>497</v>
      </c>
      <c r="DKH20" s="86"/>
      <c r="DKI20" s="86">
        <v>0</v>
      </c>
      <c r="DKJ20" s="86"/>
      <c r="DKK20" s="86">
        <v>0</v>
      </c>
      <c r="DKL20" s="67"/>
      <c r="DKM20" s="67">
        <v>0</v>
      </c>
      <c r="DKN20" s="67"/>
      <c r="DKO20" s="86" t="s">
        <v>582</v>
      </c>
      <c r="DKT20" s="86"/>
      <c r="DKU20" s="62" t="s">
        <v>497</v>
      </c>
      <c r="DKV20" s="86"/>
      <c r="DKW20" s="86">
        <v>0</v>
      </c>
      <c r="DKX20" s="86"/>
      <c r="DKY20" s="86">
        <v>0</v>
      </c>
      <c r="DKZ20" s="67"/>
      <c r="DLA20" s="67">
        <v>0</v>
      </c>
      <c r="DLB20" s="67"/>
      <c r="DLC20" s="86" t="s">
        <v>582</v>
      </c>
      <c r="DLH20" s="86"/>
      <c r="DLI20" s="62" t="s">
        <v>497</v>
      </c>
      <c r="DLJ20" s="86"/>
      <c r="DLK20" s="86">
        <v>0</v>
      </c>
      <c r="DLL20" s="86"/>
      <c r="DLM20" s="86">
        <v>0</v>
      </c>
      <c r="DLN20" s="67"/>
      <c r="DLO20" s="67">
        <v>0</v>
      </c>
      <c r="DLP20" s="67"/>
      <c r="DLQ20" s="86" t="s">
        <v>582</v>
      </c>
      <c r="DLV20" s="86"/>
      <c r="DLW20" s="62" t="s">
        <v>497</v>
      </c>
      <c r="DLX20" s="86"/>
      <c r="DLY20" s="86">
        <v>0</v>
      </c>
      <c r="DLZ20" s="86"/>
      <c r="DMA20" s="86">
        <v>0</v>
      </c>
      <c r="DMB20" s="67"/>
      <c r="DMC20" s="67">
        <v>0</v>
      </c>
      <c r="DMD20" s="67"/>
      <c r="DME20" s="86" t="s">
        <v>582</v>
      </c>
      <c r="DMJ20" s="86"/>
      <c r="DMK20" s="62" t="s">
        <v>497</v>
      </c>
      <c r="DML20" s="86"/>
      <c r="DMM20" s="86">
        <v>0</v>
      </c>
      <c r="DMN20" s="86"/>
      <c r="DMO20" s="86">
        <v>0</v>
      </c>
      <c r="DMP20" s="67"/>
      <c r="DMQ20" s="67">
        <v>0</v>
      </c>
      <c r="DMR20" s="67"/>
      <c r="DMS20" s="86" t="s">
        <v>582</v>
      </c>
      <c r="DMX20" s="86"/>
      <c r="DMY20" s="62" t="s">
        <v>497</v>
      </c>
      <c r="DMZ20" s="86"/>
      <c r="DNA20" s="86">
        <v>0</v>
      </c>
      <c r="DNB20" s="86"/>
      <c r="DNC20" s="86">
        <v>0</v>
      </c>
      <c r="DND20" s="67"/>
      <c r="DNE20" s="67">
        <v>0</v>
      </c>
      <c r="DNF20" s="67"/>
      <c r="DNG20" s="86" t="s">
        <v>582</v>
      </c>
      <c r="DNL20" s="86"/>
      <c r="DNM20" s="62" t="s">
        <v>497</v>
      </c>
      <c r="DNN20" s="86"/>
      <c r="DNO20" s="86">
        <v>0</v>
      </c>
      <c r="DNP20" s="86"/>
      <c r="DNQ20" s="86">
        <v>0</v>
      </c>
      <c r="DNR20" s="67"/>
      <c r="DNS20" s="67">
        <v>0</v>
      </c>
      <c r="DNT20" s="67"/>
      <c r="DNU20" s="86" t="s">
        <v>582</v>
      </c>
      <c r="DNZ20" s="86"/>
      <c r="DOA20" s="62" t="s">
        <v>497</v>
      </c>
      <c r="DOB20" s="86"/>
      <c r="DOC20" s="86">
        <v>0</v>
      </c>
      <c r="DOD20" s="86"/>
      <c r="DOE20" s="86">
        <v>0</v>
      </c>
      <c r="DOF20" s="67"/>
      <c r="DOG20" s="67">
        <v>0</v>
      </c>
      <c r="DOH20" s="67"/>
      <c r="DOI20" s="86" t="s">
        <v>582</v>
      </c>
      <c r="DON20" s="86"/>
      <c r="DOO20" s="62" t="s">
        <v>497</v>
      </c>
      <c r="DOP20" s="86"/>
      <c r="DOQ20" s="86">
        <v>0</v>
      </c>
      <c r="DOR20" s="86"/>
      <c r="DOS20" s="86">
        <v>0</v>
      </c>
      <c r="DOT20" s="67"/>
      <c r="DOU20" s="67">
        <v>0</v>
      </c>
      <c r="DOV20" s="67"/>
      <c r="DOW20" s="86" t="s">
        <v>582</v>
      </c>
      <c r="DPB20" s="86"/>
      <c r="DPC20" s="62" t="s">
        <v>497</v>
      </c>
      <c r="DPD20" s="86"/>
      <c r="DPE20" s="86">
        <v>0</v>
      </c>
      <c r="DPF20" s="86"/>
      <c r="DPG20" s="86">
        <v>0</v>
      </c>
      <c r="DPH20" s="67"/>
      <c r="DPI20" s="67">
        <v>0</v>
      </c>
      <c r="DPJ20" s="67"/>
      <c r="DPK20" s="86" t="s">
        <v>582</v>
      </c>
      <c r="DPP20" s="86"/>
      <c r="DPQ20" s="62" t="s">
        <v>497</v>
      </c>
      <c r="DPR20" s="86"/>
      <c r="DPS20" s="86">
        <v>0</v>
      </c>
      <c r="DPT20" s="86"/>
      <c r="DPU20" s="86">
        <v>0</v>
      </c>
      <c r="DPV20" s="67"/>
      <c r="DPW20" s="67">
        <v>0</v>
      </c>
      <c r="DPX20" s="67"/>
      <c r="DPY20" s="86" t="s">
        <v>582</v>
      </c>
      <c r="DQD20" s="86"/>
      <c r="DQE20" s="62" t="s">
        <v>497</v>
      </c>
      <c r="DQF20" s="86"/>
      <c r="DQG20" s="86">
        <v>0</v>
      </c>
      <c r="DQH20" s="86"/>
      <c r="DQI20" s="86">
        <v>0</v>
      </c>
      <c r="DQJ20" s="67"/>
      <c r="DQK20" s="67">
        <v>0</v>
      </c>
      <c r="DQL20" s="67"/>
      <c r="DQM20" s="86" t="s">
        <v>582</v>
      </c>
      <c r="DQR20" s="86"/>
      <c r="DQS20" s="62" t="s">
        <v>497</v>
      </c>
      <c r="DQT20" s="86"/>
      <c r="DQU20" s="86">
        <v>0</v>
      </c>
      <c r="DQV20" s="86"/>
      <c r="DQW20" s="86">
        <v>0</v>
      </c>
      <c r="DQX20" s="67"/>
      <c r="DQY20" s="67">
        <v>0</v>
      </c>
      <c r="DQZ20" s="67"/>
      <c r="DRA20" s="86" t="s">
        <v>582</v>
      </c>
      <c r="DRF20" s="86"/>
      <c r="DRG20" s="62" t="s">
        <v>497</v>
      </c>
      <c r="DRH20" s="86"/>
      <c r="DRI20" s="86">
        <v>0</v>
      </c>
      <c r="DRJ20" s="86"/>
      <c r="DRK20" s="86">
        <v>0</v>
      </c>
      <c r="DRL20" s="67"/>
      <c r="DRM20" s="67">
        <v>0</v>
      </c>
      <c r="DRN20" s="67"/>
      <c r="DRO20" s="86" t="s">
        <v>582</v>
      </c>
      <c r="DRT20" s="86"/>
      <c r="DRU20" s="62" t="s">
        <v>497</v>
      </c>
      <c r="DRV20" s="86"/>
      <c r="DRW20" s="86">
        <v>0</v>
      </c>
      <c r="DRX20" s="86"/>
      <c r="DRY20" s="86">
        <v>0</v>
      </c>
      <c r="DRZ20" s="67"/>
      <c r="DSA20" s="67">
        <v>0</v>
      </c>
      <c r="DSB20" s="67"/>
      <c r="DSC20" s="86" t="s">
        <v>582</v>
      </c>
      <c r="DSH20" s="86"/>
      <c r="DSI20" s="62" t="s">
        <v>497</v>
      </c>
      <c r="DSJ20" s="86"/>
      <c r="DSK20" s="86">
        <v>0</v>
      </c>
      <c r="DSL20" s="86"/>
      <c r="DSM20" s="86">
        <v>0</v>
      </c>
      <c r="DSN20" s="67"/>
      <c r="DSO20" s="67">
        <v>0</v>
      </c>
      <c r="DSP20" s="67"/>
      <c r="DSQ20" s="86" t="s">
        <v>582</v>
      </c>
      <c r="DSV20" s="86"/>
      <c r="DSW20" s="62" t="s">
        <v>497</v>
      </c>
      <c r="DSX20" s="86"/>
      <c r="DSY20" s="86">
        <v>0</v>
      </c>
      <c r="DSZ20" s="86"/>
      <c r="DTA20" s="86">
        <v>0</v>
      </c>
      <c r="DTB20" s="67"/>
      <c r="DTC20" s="67">
        <v>0</v>
      </c>
      <c r="DTD20" s="67"/>
      <c r="DTE20" s="86" t="s">
        <v>582</v>
      </c>
      <c r="DTJ20" s="86"/>
      <c r="DTK20" s="62" t="s">
        <v>497</v>
      </c>
      <c r="DTL20" s="86"/>
      <c r="DTM20" s="86">
        <v>1</v>
      </c>
      <c r="DTN20" s="86"/>
      <c r="DTO20" s="86">
        <v>1</v>
      </c>
      <c r="DTP20" s="67"/>
      <c r="DTQ20" s="67">
        <v>1.8518518518518516</v>
      </c>
      <c r="DTR20" s="67"/>
      <c r="DTS20" s="86">
        <v>100</v>
      </c>
      <c r="DTX20" s="86"/>
      <c r="DTY20" s="62" t="s">
        <v>497</v>
      </c>
      <c r="DTZ20" s="86"/>
      <c r="DUA20" s="86">
        <v>1</v>
      </c>
      <c r="DUB20" s="86"/>
      <c r="DUC20" s="86">
        <v>1</v>
      </c>
      <c r="DUD20" s="67"/>
      <c r="DUE20" s="67">
        <v>1.8518518518518516</v>
      </c>
      <c r="DUF20" s="67"/>
      <c r="DUG20" s="86">
        <v>100</v>
      </c>
      <c r="DUL20" s="86"/>
      <c r="DUM20" s="62" t="s">
        <v>497</v>
      </c>
      <c r="DUN20" s="86"/>
      <c r="DUO20" s="86">
        <v>1</v>
      </c>
      <c r="DUP20" s="86"/>
      <c r="DUQ20" s="86">
        <v>1</v>
      </c>
      <c r="DUR20" s="67"/>
      <c r="DUS20" s="67">
        <v>1.8518518518518516</v>
      </c>
      <c r="DUT20" s="67"/>
      <c r="DUU20" s="86">
        <v>100</v>
      </c>
      <c r="DUZ20" s="86"/>
      <c r="DVA20" s="62" t="s">
        <v>497</v>
      </c>
      <c r="DVB20" s="86"/>
      <c r="DVC20" s="86">
        <v>0</v>
      </c>
      <c r="DVD20" s="86"/>
      <c r="DVE20" s="86">
        <v>1</v>
      </c>
      <c r="DVF20" s="67"/>
      <c r="DVG20" s="67">
        <v>1.8518518518518516</v>
      </c>
      <c r="DVH20" s="67"/>
      <c r="DVI20" s="86">
        <v>0</v>
      </c>
      <c r="DVN20" s="86"/>
      <c r="DVO20" s="62" t="s">
        <v>497</v>
      </c>
      <c r="DVP20" s="86"/>
      <c r="DVQ20" s="86">
        <v>1</v>
      </c>
      <c r="DVR20" s="86"/>
      <c r="DVS20" s="86">
        <v>1</v>
      </c>
      <c r="DVT20" s="67"/>
      <c r="DVU20" s="67">
        <v>1.8518518518518516</v>
      </c>
      <c r="DVV20" s="67"/>
      <c r="DVW20" s="86">
        <v>100</v>
      </c>
      <c r="DWB20" s="86"/>
      <c r="DWC20" s="62" t="s">
        <v>497</v>
      </c>
      <c r="DWD20" s="86"/>
      <c r="DWE20" s="86">
        <v>1</v>
      </c>
      <c r="DWF20" s="86"/>
      <c r="DWG20" s="86">
        <v>1</v>
      </c>
      <c r="DWH20" s="67"/>
      <c r="DWI20" s="67">
        <v>1.8518518518518516</v>
      </c>
      <c r="DWJ20" s="67"/>
      <c r="DWK20" s="86">
        <v>100</v>
      </c>
      <c r="DWP20" s="86"/>
      <c r="DWQ20" s="62" t="s">
        <v>497</v>
      </c>
      <c r="DWR20" s="86"/>
      <c r="DWS20" s="86">
        <v>1</v>
      </c>
      <c r="DWT20" s="86"/>
      <c r="DWU20" s="86">
        <v>1</v>
      </c>
      <c r="DWV20" s="67"/>
      <c r="DWW20" s="67">
        <v>1.8518518518518516</v>
      </c>
      <c r="DWX20" s="67"/>
      <c r="DWY20" s="86">
        <v>100</v>
      </c>
      <c r="DXD20" s="86"/>
      <c r="DXE20" s="62" t="s">
        <v>497</v>
      </c>
      <c r="DXF20" s="86"/>
      <c r="DXG20" s="86">
        <v>1</v>
      </c>
      <c r="DXH20" s="86"/>
      <c r="DXI20" s="86">
        <v>1</v>
      </c>
      <c r="DXJ20" s="67"/>
      <c r="DXK20" s="67">
        <v>1.8518518518518516</v>
      </c>
      <c r="DXL20" s="67"/>
      <c r="DXM20" s="86">
        <v>100</v>
      </c>
      <c r="DXR20" s="86"/>
      <c r="DXS20" s="62" t="s">
        <v>497</v>
      </c>
      <c r="DXT20" s="86"/>
      <c r="DXU20" s="86">
        <v>1</v>
      </c>
      <c r="DXV20" s="86"/>
      <c r="DXW20" s="86">
        <v>1</v>
      </c>
      <c r="DXX20" s="67"/>
      <c r="DXY20" s="67">
        <v>1.8518518518518516</v>
      </c>
      <c r="DXZ20" s="67"/>
      <c r="DYA20" s="86">
        <v>100</v>
      </c>
      <c r="DYF20" s="86"/>
      <c r="DYG20" s="62" t="s">
        <v>497</v>
      </c>
      <c r="DYH20" s="86"/>
      <c r="DYI20" s="86">
        <v>1</v>
      </c>
      <c r="DYJ20" s="86"/>
      <c r="DYK20" s="86">
        <v>1</v>
      </c>
      <c r="DYL20" s="67"/>
      <c r="DYM20" s="67">
        <v>1.8518518518518516</v>
      </c>
      <c r="DYN20" s="67"/>
      <c r="DYO20" s="86">
        <v>100</v>
      </c>
      <c r="DYT20" s="86"/>
      <c r="DYU20" s="62" t="s">
        <v>497</v>
      </c>
      <c r="DYV20" s="86"/>
      <c r="DYW20" s="86">
        <v>1</v>
      </c>
      <c r="DYX20" s="86"/>
      <c r="DYY20" s="86">
        <v>1</v>
      </c>
      <c r="DYZ20" s="67"/>
      <c r="DZA20" s="67">
        <v>1.8518518518518516</v>
      </c>
      <c r="DZB20" s="67"/>
      <c r="DZC20" s="86">
        <v>100</v>
      </c>
      <c r="DZH20" s="86"/>
      <c r="DZI20" s="62" t="s">
        <v>497</v>
      </c>
      <c r="DZJ20" s="86"/>
      <c r="DZK20" s="86">
        <v>0</v>
      </c>
      <c r="DZL20" s="86"/>
      <c r="DZM20" s="86">
        <v>1</v>
      </c>
      <c r="DZN20" s="67"/>
      <c r="DZO20" s="67">
        <v>1.8518518518518516</v>
      </c>
      <c r="DZP20" s="67"/>
      <c r="DZQ20" s="86">
        <v>0</v>
      </c>
      <c r="DZV20" s="86"/>
      <c r="DZW20" s="62" t="s">
        <v>497</v>
      </c>
      <c r="DZX20" s="86"/>
      <c r="DZY20" s="86">
        <v>0</v>
      </c>
      <c r="DZZ20" s="86"/>
      <c r="EAA20" s="86">
        <v>1</v>
      </c>
      <c r="EAB20" s="67"/>
      <c r="EAC20" s="67">
        <v>1.8518518518518516</v>
      </c>
      <c r="EAD20" s="67"/>
      <c r="EAE20" s="86">
        <v>0</v>
      </c>
      <c r="EAJ20" s="86"/>
      <c r="EAK20" s="62" t="s">
        <v>497</v>
      </c>
      <c r="EAL20" s="86"/>
      <c r="EAM20" s="86">
        <v>0</v>
      </c>
      <c r="EAN20" s="86"/>
      <c r="EAO20" s="86">
        <v>1</v>
      </c>
      <c r="EAP20" s="67"/>
      <c r="EAQ20" s="67">
        <v>1.8518518518518516</v>
      </c>
      <c r="EAR20" s="67"/>
      <c r="EAS20" s="86">
        <v>0</v>
      </c>
      <c r="EAX20" s="86"/>
      <c r="EAY20" s="62" t="s">
        <v>497</v>
      </c>
      <c r="EAZ20" s="86"/>
      <c r="EBA20" s="86">
        <v>1</v>
      </c>
      <c r="EBB20" s="86"/>
      <c r="EBC20" s="86">
        <v>1</v>
      </c>
      <c r="EBD20" s="67"/>
      <c r="EBE20" s="67">
        <v>1.8518518518518516</v>
      </c>
      <c r="EBF20" s="67"/>
      <c r="EBG20" s="86">
        <v>100</v>
      </c>
      <c r="EBL20" s="86"/>
      <c r="EBM20" s="62" t="s">
        <v>497</v>
      </c>
      <c r="EBN20" s="86"/>
      <c r="EBO20" s="86">
        <v>0</v>
      </c>
      <c r="EBP20" s="86"/>
      <c r="EBQ20" s="86">
        <v>1</v>
      </c>
      <c r="EBR20" s="67"/>
      <c r="EBS20" s="67">
        <v>1.8518518518518516</v>
      </c>
      <c r="EBT20" s="67"/>
      <c r="EBU20" s="86">
        <v>0</v>
      </c>
      <c r="EBZ20" s="86"/>
      <c r="ECA20" s="62" t="s">
        <v>497</v>
      </c>
      <c r="ECB20" s="86"/>
      <c r="ECC20" s="86">
        <v>0</v>
      </c>
      <c r="ECD20" s="86"/>
      <c r="ECE20" s="86">
        <v>1</v>
      </c>
      <c r="ECF20" s="67"/>
      <c r="ECG20" s="67">
        <v>1.8518518518518516</v>
      </c>
      <c r="ECH20" s="67"/>
      <c r="ECI20" s="86">
        <v>0</v>
      </c>
      <c r="ECN20" s="86"/>
      <c r="ECO20" s="62" t="s">
        <v>497</v>
      </c>
      <c r="ECP20" s="86"/>
      <c r="ECQ20" s="86">
        <v>0</v>
      </c>
      <c r="ECR20" s="86"/>
      <c r="ECS20" s="86">
        <v>1</v>
      </c>
      <c r="ECT20" s="67"/>
      <c r="ECU20" s="67">
        <v>1.8518518518518516</v>
      </c>
      <c r="ECV20" s="67"/>
      <c r="ECW20" s="86">
        <v>0</v>
      </c>
      <c r="EDB20" s="86"/>
      <c r="EDC20" s="62" t="s">
        <v>497</v>
      </c>
      <c r="EDD20" s="86"/>
      <c r="EDE20" s="86">
        <v>0</v>
      </c>
      <c r="EDF20" s="86"/>
      <c r="EDG20" s="86">
        <v>1</v>
      </c>
      <c r="EDH20" s="67"/>
      <c r="EDI20" s="67">
        <v>1.8518518518518516</v>
      </c>
      <c r="EDJ20" s="67"/>
      <c r="EDK20" s="86">
        <v>0</v>
      </c>
      <c r="EDP20" s="86"/>
      <c r="EDQ20" s="62" t="s">
        <v>497</v>
      </c>
      <c r="EDR20" s="86"/>
      <c r="EDS20" s="86">
        <v>1</v>
      </c>
      <c r="EDT20" s="86"/>
      <c r="EDU20" s="86">
        <v>1</v>
      </c>
      <c r="EDV20" s="67"/>
      <c r="EDW20" s="67">
        <v>1.8518518518518516</v>
      </c>
      <c r="EDX20" s="67"/>
      <c r="EDY20" s="86">
        <v>100</v>
      </c>
      <c r="EED20" s="86"/>
      <c r="EEE20" s="62" t="s">
        <v>497</v>
      </c>
      <c r="EEF20" s="86"/>
      <c r="EEG20" s="86">
        <v>0</v>
      </c>
      <c r="EEH20" s="86"/>
      <c r="EEI20" s="86">
        <v>1</v>
      </c>
      <c r="EEJ20" s="67"/>
      <c r="EEK20" s="67">
        <v>1.8518518518518516</v>
      </c>
      <c r="EEL20" s="67"/>
      <c r="EEM20" s="86">
        <v>0</v>
      </c>
      <c r="EER20" s="86"/>
      <c r="EES20" s="62" t="s">
        <v>497</v>
      </c>
      <c r="EET20" s="86"/>
      <c r="EEU20" s="86">
        <v>0</v>
      </c>
      <c r="EEV20" s="86"/>
      <c r="EEW20" s="86">
        <v>1</v>
      </c>
      <c r="EEX20" s="67"/>
      <c r="EEY20" s="67">
        <v>1.8518518518518516</v>
      </c>
      <c r="EEZ20" s="67"/>
      <c r="EFA20" s="86">
        <v>0</v>
      </c>
      <c r="EFF20" s="86"/>
      <c r="EFG20" s="62" t="s">
        <v>497</v>
      </c>
      <c r="EFH20" s="86"/>
      <c r="EFI20" s="86">
        <v>1</v>
      </c>
      <c r="EFJ20" s="86"/>
      <c r="EFK20" s="86">
        <v>1</v>
      </c>
      <c r="EFL20" s="67"/>
      <c r="EFM20" s="67">
        <v>1.8518518518518516</v>
      </c>
      <c r="EFN20" s="67"/>
      <c r="EFO20" s="86">
        <v>100</v>
      </c>
      <c r="EFT20" s="86"/>
      <c r="EFU20" s="62" t="s">
        <v>497</v>
      </c>
      <c r="EFV20" s="86"/>
      <c r="EFW20" s="86">
        <v>1</v>
      </c>
      <c r="EFX20" s="86"/>
      <c r="EFY20" s="86">
        <v>1</v>
      </c>
      <c r="EFZ20" s="67"/>
      <c r="EGA20" s="67">
        <v>1.8518518518518516</v>
      </c>
      <c r="EGB20" s="67"/>
      <c r="EGC20" s="86">
        <v>100</v>
      </c>
      <c r="EGH20" s="86"/>
      <c r="EGI20" s="62" t="s">
        <v>497</v>
      </c>
      <c r="EGJ20" s="86"/>
      <c r="EGK20" s="86">
        <v>1</v>
      </c>
      <c r="EGL20" s="86"/>
      <c r="EGM20" s="86">
        <v>1</v>
      </c>
      <c r="EGN20" s="67"/>
      <c r="EGO20" s="67">
        <v>1.8518518518518516</v>
      </c>
      <c r="EGP20" s="67"/>
      <c r="EGQ20" s="86">
        <v>100</v>
      </c>
      <c r="EGV20" s="86"/>
      <c r="EGW20" s="62" t="s">
        <v>497</v>
      </c>
      <c r="EGX20" s="86"/>
      <c r="EGY20" s="86">
        <v>1</v>
      </c>
      <c r="EGZ20" s="86"/>
      <c r="EHA20" s="86">
        <v>1</v>
      </c>
      <c r="EHB20" s="67"/>
      <c r="EHC20" s="67">
        <v>1.8518518518518516</v>
      </c>
      <c r="EHD20" s="67"/>
      <c r="EHE20" s="86">
        <v>100</v>
      </c>
      <c r="EHJ20" s="86"/>
      <c r="EHK20" s="62" t="s">
        <v>497</v>
      </c>
      <c r="EHL20" s="86"/>
      <c r="EHM20" s="86">
        <v>0</v>
      </c>
      <c r="EHN20" s="86"/>
      <c r="EHO20" s="86">
        <v>1</v>
      </c>
      <c r="EHP20" s="67"/>
      <c r="EHQ20" s="67">
        <v>1.8518518518518516</v>
      </c>
      <c r="EHR20" s="67"/>
      <c r="EHS20" s="86">
        <v>0</v>
      </c>
      <c r="EHX20" s="86"/>
      <c r="EHY20" s="62" t="s">
        <v>497</v>
      </c>
      <c r="EHZ20" s="86"/>
      <c r="EIA20" s="86">
        <v>0</v>
      </c>
      <c r="EIB20" s="86"/>
      <c r="EIC20" s="86">
        <v>1</v>
      </c>
      <c r="EID20" s="67"/>
      <c r="EIE20" s="67">
        <v>1.8518518518518516</v>
      </c>
      <c r="EIF20" s="67"/>
      <c r="EIG20" s="86">
        <v>0</v>
      </c>
      <c r="EIL20" s="86"/>
      <c r="EIM20" s="62" t="s">
        <v>497</v>
      </c>
      <c r="EIN20" s="86"/>
      <c r="EIO20" s="86">
        <v>1</v>
      </c>
      <c r="EIP20" s="86"/>
      <c r="EIQ20" s="86">
        <v>1</v>
      </c>
      <c r="EIR20" s="67"/>
      <c r="EIS20" s="67">
        <v>1.8518518518518516</v>
      </c>
      <c r="EIT20" s="67"/>
      <c r="EIU20" s="86">
        <v>100</v>
      </c>
      <c r="EIZ20" s="86"/>
      <c r="EJA20" s="62" t="s">
        <v>497</v>
      </c>
      <c r="EJB20" s="86"/>
      <c r="EJC20" s="86">
        <v>1</v>
      </c>
      <c r="EJD20" s="86"/>
      <c r="EJE20" s="86">
        <v>1</v>
      </c>
      <c r="EJF20" s="67"/>
      <c r="EJG20" s="67">
        <v>1.8518518518518516</v>
      </c>
      <c r="EJH20" s="67"/>
      <c r="EJI20" s="86">
        <v>100</v>
      </c>
      <c r="EJN20" s="86"/>
      <c r="EJO20" s="62" t="s">
        <v>497</v>
      </c>
      <c r="EJP20" s="86"/>
      <c r="EJQ20" s="86">
        <v>0</v>
      </c>
      <c r="EJR20" s="86"/>
      <c r="EJS20" s="86">
        <v>0</v>
      </c>
      <c r="EJT20" s="67"/>
      <c r="EJU20" s="67">
        <v>0</v>
      </c>
      <c r="EJV20" s="67"/>
      <c r="EJW20" s="86" t="s">
        <v>582</v>
      </c>
      <c r="EKB20" s="86"/>
      <c r="EKC20" s="62" t="s">
        <v>497</v>
      </c>
      <c r="EKD20" s="86"/>
      <c r="EKE20" s="86">
        <v>0</v>
      </c>
      <c r="EKF20" s="86"/>
      <c r="EKG20" s="86">
        <v>0</v>
      </c>
      <c r="EKH20" s="67"/>
      <c r="EKI20" s="67">
        <v>0</v>
      </c>
      <c r="EKJ20" s="67"/>
      <c r="EKK20" s="86" t="s">
        <v>582</v>
      </c>
      <c r="EKP20" s="86"/>
      <c r="EKQ20" s="62" t="s">
        <v>497</v>
      </c>
      <c r="EKR20" s="86"/>
      <c r="EKS20" s="86">
        <v>0</v>
      </c>
      <c r="EKT20" s="86"/>
      <c r="EKU20" s="86">
        <v>0</v>
      </c>
      <c r="EKV20" s="67"/>
      <c r="EKW20" s="67">
        <v>0</v>
      </c>
      <c r="EKX20" s="67"/>
      <c r="EKY20" s="86" t="s">
        <v>582</v>
      </c>
      <c r="ELD20" s="86"/>
      <c r="ELE20" s="62" t="s">
        <v>497</v>
      </c>
      <c r="ELF20" s="86"/>
      <c r="ELG20" s="86">
        <v>0</v>
      </c>
      <c r="ELH20" s="86"/>
      <c r="ELI20" s="86">
        <v>0</v>
      </c>
      <c r="ELJ20" s="67"/>
      <c r="ELK20" s="67">
        <v>0</v>
      </c>
      <c r="ELL20" s="67"/>
      <c r="ELM20" s="86" t="s">
        <v>582</v>
      </c>
      <c r="ELR20" s="86"/>
      <c r="ELS20" s="62" t="s">
        <v>497</v>
      </c>
      <c r="ELT20" s="86"/>
      <c r="ELU20" s="86">
        <v>0</v>
      </c>
      <c r="ELV20" s="86"/>
      <c r="ELW20" s="86">
        <v>0</v>
      </c>
      <c r="ELX20" s="67"/>
      <c r="ELY20" s="67">
        <v>0</v>
      </c>
      <c r="ELZ20" s="67"/>
      <c r="EMA20" s="86" t="s">
        <v>582</v>
      </c>
      <c r="EMF20" s="86"/>
      <c r="EMG20" s="62" t="s">
        <v>497</v>
      </c>
      <c r="EMH20" s="86"/>
      <c r="EMI20" s="86">
        <v>0</v>
      </c>
      <c r="EMJ20" s="86"/>
      <c r="EMK20" s="86">
        <v>0</v>
      </c>
      <c r="EML20" s="67"/>
      <c r="EMM20" s="67">
        <v>0</v>
      </c>
      <c r="EMN20" s="67"/>
      <c r="EMO20" s="86" t="s">
        <v>582</v>
      </c>
      <c r="EMT20" s="86"/>
      <c r="EMU20" s="62" t="s">
        <v>497</v>
      </c>
      <c r="EMV20" s="86"/>
      <c r="EMW20" s="86">
        <v>0</v>
      </c>
      <c r="EMX20" s="86"/>
      <c r="EMY20" s="86">
        <v>0</v>
      </c>
      <c r="EMZ20" s="67"/>
      <c r="ENA20" s="67">
        <v>0</v>
      </c>
      <c r="ENB20" s="67"/>
      <c r="ENC20" s="86" t="s">
        <v>582</v>
      </c>
      <c r="ENH20" s="86"/>
      <c r="ENI20" s="62" t="s">
        <v>497</v>
      </c>
      <c r="ENJ20" s="86"/>
      <c r="ENK20" s="86">
        <v>0</v>
      </c>
      <c r="ENL20" s="86"/>
      <c r="ENM20" s="86">
        <v>0</v>
      </c>
      <c r="ENN20" s="67"/>
      <c r="ENO20" s="67">
        <v>0</v>
      </c>
      <c r="ENP20" s="67"/>
      <c r="ENQ20" s="86" t="s">
        <v>582</v>
      </c>
      <c r="ENV20" s="86"/>
      <c r="ENW20" s="62" t="s">
        <v>497</v>
      </c>
      <c r="ENX20" s="86"/>
      <c r="ENY20" s="86">
        <v>0</v>
      </c>
      <c r="ENZ20" s="86"/>
      <c r="EOA20" s="86">
        <v>0</v>
      </c>
      <c r="EOB20" s="67"/>
      <c r="EOC20" s="67">
        <v>0</v>
      </c>
      <c r="EOD20" s="67"/>
      <c r="EOE20" s="86" t="s">
        <v>582</v>
      </c>
      <c r="EOJ20" s="86"/>
      <c r="EOK20" s="62" t="s">
        <v>497</v>
      </c>
      <c r="EOL20" s="86"/>
      <c r="EOM20" s="86">
        <v>0</v>
      </c>
      <c r="EON20" s="86"/>
      <c r="EOO20" s="86">
        <v>0</v>
      </c>
      <c r="EOP20" s="67"/>
      <c r="EOQ20" s="67">
        <v>0</v>
      </c>
      <c r="EOR20" s="67"/>
      <c r="EOS20" s="86" t="s">
        <v>582</v>
      </c>
      <c r="EOX20" s="86"/>
      <c r="EOY20" s="62" t="s">
        <v>497</v>
      </c>
      <c r="EOZ20" s="86"/>
      <c r="EPA20" s="86">
        <v>0</v>
      </c>
      <c r="EPB20" s="86"/>
      <c r="EPC20" s="86">
        <v>0</v>
      </c>
      <c r="EPD20" s="67"/>
      <c r="EPE20" s="67">
        <v>0</v>
      </c>
      <c r="EPF20" s="67"/>
      <c r="EPG20" s="86" t="s">
        <v>582</v>
      </c>
      <c r="EPL20" s="86"/>
      <c r="EPM20" s="62" t="s">
        <v>497</v>
      </c>
      <c r="EPN20" s="86"/>
      <c r="EPO20" s="86">
        <v>0</v>
      </c>
      <c r="EPP20" s="86"/>
      <c r="EPQ20" s="86">
        <v>0</v>
      </c>
      <c r="EPR20" s="67"/>
      <c r="EPS20" s="67">
        <v>0</v>
      </c>
      <c r="EPT20" s="67"/>
      <c r="EPU20" s="86" t="s">
        <v>582</v>
      </c>
      <c r="EPZ20" s="86"/>
      <c r="EQA20" s="62" t="s">
        <v>497</v>
      </c>
      <c r="EQB20" s="86"/>
      <c r="EQC20" s="86">
        <v>0</v>
      </c>
      <c r="EQD20" s="86"/>
      <c r="EQE20" s="86">
        <v>0</v>
      </c>
      <c r="EQF20" s="67"/>
      <c r="EQG20" s="67">
        <v>0</v>
      </c>
      <c r="EQH20" s="67"/>
      <c r="EQI20" s="86" t="s">
        <v>582</v>
      </c>
      <c r="EQN20" s="86"/>
      <c r="EQO20" s="62" t="s">
        <v>497</v>
      </c>
      <c r="EQP20" s="86"/>
      <c r="EQQ20" s="86">
        <v>0</v>
      </c>
      <c r="EQR20" s="86"/>
      <c r="EQS20" s="86">
        <v>0</v>
      </c>
      <c r="EQT20" s="67"/>
      <c r="EQU20" s="67">
        <v>0</v>
      </c>
      <c r="EQV20" s="67"/>
      <c r="EQW20" s="86" t="s">
        <v>582</v>
      </c>
      <c r="ERB20" s="86"/>
      <c r="ERC20" s="62" t="s">
        <v>497</v>
      </c>
      <c r="ERD20" s="86"/>
      <c r="ERE20" s="86">
        <v>0</v>
      </c>
      <c r="ERF20" s="86"/>
      <c r="ERG20" s="86">
        <v>0</v>
      </c>
      <c r="ERH20" s="67"/>
      <c r="ERI20" s="67">
        <v>0</v>
      </c>
      <c r="ERJ20" s="67"/>
      <c r="ERK20" s="86" t="s">
        <v>582</v>
      </c>
      <c r="ERP20" s="86"/>
      <c r="ERQ20" s="62" t="s">
        <v>497</v>
      </c>
      <c r="ERR20" s="86"/>
      <c r="ERS20" s="86">
        <v>0</v>
      </c>
      <c r="ERT20" s="86"/>
      <c r="ERU20" s="86">
        <v>0</v>
      </c>
      <c r="ERV20" s="67"/>
      <c r="ERW20" s="67">
        <v>0</v>
      </c>
      <c r="ERX20" s="67"/>
      <c r="ERY20" s="86" t="s">
        <v>582</v>
      </c>
      <c r="ESD20" s="86"/>
      <c r="ESE20" s="62" t="s">
        <v>497</v>
      </c>
      <c r="ESF20" s="86"/>
      <c r="ESG20" s="86">
        <v>0</v>
      </c>
      <c r="ESH20" s="86"/>
      <c r="ESI20" s="86">
        <v>0</v>
      </c>
      <c r="ESJ20" s="67"/>
      <c r="ESK20" s="67">
        <v>0</v>
      </c>
      <c r="ESL20" s="67"/>
      <c r="ESM20" s="86" t="s">
        <v>582</v>
      </c>
      <c r="ESR20" s="86"/>
      <c r="ESS20" s="62" t="s">
        <v>497</v>
      </c>
      <c r="EST20" s="86"/>
      <c r="ESU20" s="86">
        <v>0</v>
      </c>
      <c r="ESV20" s="86"/>
      <c r="ESW20" s="86">
        <v>0</v>
      </c>
      <c r="ESX20" s="67"/>
      <c r="ESY20" s="67">
        <v>0</v>
      </c>
      <c r="ESZ20" s="67"/>
      <c r="ETA20" s="86" t="s">
        <v>582</v>
      </c>
      <c r="ETF20" s="86"/>
      <c r="ETG20" s="62" t="s">
        <v>497</v>
      </c>
      <c r="ETH20" s="86"/>
      <c r="ETI20" s="86">
        <v>0</v>
      </c>
      <c r="ETJ20" s="86"/>
      <c r="ETK20" s="86">
        <v>0</v>
      </c>
      <c r="ETL20" s="67"/>
      <c r="ETM20" s="67">
        <v>0</v>
      </c>
      <c r="ETN20" s="67"/>
      <c r="ETO20" s="86" t="s">
        <v>582</v>
      </c>
      <c r="ETT20" s="86"/>
      <c r="ETU20" s="62" t="s">
        <v>497</v>
      </c>
      <c r="ETV20" s="86"/>
      <c r="ETW20" s="86">
        <v>0</v>
      </c>
      <c r="ETX20" s="86"/>
      <c r="ETY20" s="86">
        <v>0</v>
      </c>
      <c r="ETZ20" s="67"/>
      <c r="EUA20" s="67">
        <v>0</v>
      </c>
      <c r="EUB20" s="67"/>
      <c r="EUC20" s="86" t="s">
        <v>582</v>
      </c>
      <c r="EUH20" s="86"/>
      <c r="EUI20" s="62" t="s">
        <v>497</v>
      </c>
      <c r="EUJ20" s="86"/>
      <c r="EUK20" s="86">
        <v>0</v>
      </c>
      <c r="EUL20" s="86"/>
      <c r="EUM20" s="86">
        <v>0</v>
      </c>
      <c r="EUN20" s="67"/>
      <c r="EUO20" s="67">
        <v>0</v>
      </c>
      <c r="EUP20" s="67"/>
      <c r="EUQ20" s="86" t="s">
        <v>582</v>
      </c>
      <c r="EUV20" s="86"/>
      <c r="EUW20" s="62" t="s">
        <v>497</v>
      </c>
      <c r="EUX20" s="86"/>
      <c r="EUY20" s="86">
        <v>0</v>
      </c>
      <c r="EUZ20" s="86"/>
      <c r="EVA20" s="86">
        <v>0</v>
      </c>
      <c r="EVB20" s="67"/>
      <c r="EVC20" s="67">
        <v>0</v>
      </c>
      <c r="EVD20" s="67"/>
      <c r="EVE20" s="86" t="s">
        <v>582</v>
      </c>
      <c r="EVJ20" s="86"/>
      <c r="EVK20" s="62" t="s">
        <v>497</v>
      </c>
      <c r="EVL20" s="86"/>
      <c r="EVM20" s="86">
        <v>0</v>
      </c>
      <c r="EVN20" s="86"/>
      <c r="EVO20" s="86">
        <v>0</v>
      </c>
      <c r="EVP20" s="67"/>
      <c r="EVQ20" s="67">
        <v>0</v>
      </c>
      <c r="EVR20" s="67"/>
      <c r="EVS20" s="86" t="s">
        <v>582</v>
      </c>
      <c r="EVX20" s="86"/>
      <c r="EVY20" s="62" t="s">
        <v>497</v>
      </c>
      <c r="EVZ20" s="86"/>
      <c r="EWA20" s="86">
        <v>0</v>
      </c>
      <c r="EWB20" s="86"/>
      <c r="EWC20" s="86">
        <v>0</v>
      </c>
      <c r="EWD20" s="67"/>
      <c r="EWE20" s="67">
        <v>0</v>
      </c>
      <c r="EWF20" s="67"/>
      <c r="EWG20" s="86" t="s">
        <v>582</v>
      </c>
      <c r="EWL20" s="86"/>
      <c r="EWM20" s="62" t="s">
        <v>497</v>
      </c>
      <c r="EWN20" s="86"/>
      <c r="EWO20" s="86">
        <v>0</v>
      </c>
      <c r="EWP20" s="86"/>
      <c r="EWQ20" s="86">
        <v>0</v>
      </c>
      <c r="EWR20" s="67"/>
      <c r="EWS20" s="67">
        <v>0</v>
      </c>
      <c r="EWT20" s="67"/>
      <c r="EWU20" s="86" t="s">
        <v>582</v>
      </c>
      <c r="EWZ20" s="86"/>
      <c r="EXA20" s="62" t="s">
        <v>497</v>
      </c>
      <c r="EXB20" s="86"/>
      <c r="EXC20" s="86">
        <v>0</v>
      </c>
      <c r="EXD20" s="86"/>
      <c r="EXE20" s="86">
        <v>0</v>
      </c>
      <c r="EXF20" s="67"/>
      <c r="EXG20" s="67">
        <v>0</v>
      </c>
      <c r="EXH20" s="67"/>
      <c r="EXI20" s="86" t="s">
        <v>582</v>
      </c>
      <c r="EXN20" s="86"/>
      <c r="EXO20" s="62" t="s">
        <v>497</v>
      </c>
      <c r="EXP20" s="86"/>
      <c r="EXQ20" s="86">
        <v>0</v>
      </c>
      <c r="EXR20" s="86"/>
      <c r="EXS20" s="86">
        <v>0</v>
      </c>
      <c r="EXT20" s="67"/>
      <c r="EXU20" s="67">
        <v>0</v>
      </c>
      <c r="EXV20" s="67"/>
      <c r="EXW20" s="86" t="s">
        <v>582</v>
      </c>
      <c r="EYB20" s="86"/>
      <c r="EYC20" s="62" t="s">
        <v>497</v>
      </c>
      <c r="EYD20" s="86"/>
      <c r="EYE20" s="86">
        <v>0</v>
      </c>
      <c r="EYF20" s="86"/>
      <c r="EYG20" s="86">
        <v>0</v>
      </c>
      <c r="EYH20" s="67"/>
      <c r="EYI20" s="67">
        <v>0</v>
      </c>
      <c r="EYJ20" s="67"/>
      <c r="EYK20" s="86" t="s">
        <v>582</v>
      </c>
      <c r="EYP20" s="86"/>
      <c r="EYQ20" s="62" t="s">
        <v>497</v>
      </c>
      <c r="EYR20" s="86"/>
      <c r="EYS20" s="86">
        <v>0</v>
      </c>
      <c r="EYT20" s="86"/>
      <c r="EYU20" s="86">
        <v>0</v>
      </c>
      <c r="EYV20" s="67"/>
      <c r="EYW20" s="67">
        <v>0</v>
      </c>
      <c r="EYX20" s="67"/>
      <c r="EYY20" s="86" t="s">
        <v>582</v>
      </c>
      <c r="EZD20" s="86"/>
      <c r="EZE20" s="62" t="s">
        <v>497</v>
      </c>
      <c r="EZF20" s="86"/>
      <c r="EZG20" s="86">
        <v>0</v>
      </c>
      <c r="EZH20" s="86"/>
      <c r="EZI20" s="86">
        <v>0</v>
      </c>
      <c r="EZJ20" s="67"/>
      <c r="EZK20" s="67">
        <v>0</v>
      </c>
      <c r="EZL20" s="67"/>
      <c r="EZM20" s="86" t="s">
        <v>582</v>
      </c>
      <c r="EZR20" s="86"/>
      <c r="EZS20" s="62" t="s">
        <v>497</v>
      </c>
      <c r="EZT20" s="86"/>
      <c r="EZU20" s="86">
        <v>0</v>
      </c>
      <c r="EZV20" s="86"/>
      <c r="EZW20" s="86">
        <v>0</v>
      </c>
      <c r="EZX20" s="67"/>
      <c r="EZY20" s="67">
        <v>0</v>
      </c>
      <c r="EZZ20" s="67"/>
      <c r="FAA20" s="86" t="s">
        <v>582</v>
      </c>
      <c r="FAF20" s="86"/>
      <c r="FAG20" s="62" t="s">
        <v>497</v>
      </c>
      <c r="FAH20" s="86"/>
      <c r="FAI20" s="86">
        <v>0</v>
      </c>
      <c r="FAJ20" s="86"/>
      <c r="FAK20" s="86">
        <v>0</v>
      </c>
      <c r="FAL20" s="67"/>
      <c r="FAM20" s="67">
        <v>0</v>
      </c>
      <c r="FAN20" s="67"/>
      <c r="FAO20" s="86" t="s">
        <v>582</v>
      </c>
      <c r="FAT20" s="86"/>
      <c r="FAU20" s="62" t="s">
        <v>497</v>
      </c>
      <c r="FAV20" s="86"/>
      <c r="FAW20" s="86">
        <v>0</v>
      </c>
      <c r="FAX20" s="86"/>
      <c r="FAY20" s="86">
        <v>0</v>
      </c>
      <c r="FAZ20" s="67"/>
      <c r="FBA20" s="67">
        <v>0</v>
      </c>
      <c r="FBB20" s="67"/>
      <c r="FBC20" s="86" t="s">
        <v>582</v>
      </c>
      <c r="FBH20" s="86"/>
      <c r="FBI20" s="62" t="s">
        <v>497</v>
      </c>
      <c r="FBJ20" s="86"/>
      <c r="FBK20" s="86">
        <v>0</v>
      </c>
      <c r="FBL20" s="86"/>
      <c r="FBM20" s="86">
        <v>0</v>
      </c>
      <c r="FBN20" s="67"/>
      <c r="FBO20" s="67">
        <v>0</v>
      </c>
      <c r="FBP20" s="67"/>
      <c r="FBQ20" s="86" t="s">
        <v>582</v>
      </c>
      <c r="FBV20" s="86"/>
      <c r="FBW20" s="62" t="s">
        <v>497</v>
      </c>
      <c r="FBX20" s="86"/>
      <c r="FBY20" s="86">
        <v>0</v>
      </c>
      <c r="FBZ20" s="86"/>
      <c r="FCA20" s="86">
        <v>0</v>
      </c>
      <c r="FCB20" s="67"/>
      <c r="FCC20" s="67">
        <v>0</v>
      </c>
      <c r="FCD20" s="67"/>
      <c r="FCE20" s="86" t="s">
        <v>582</v>
      </c>
      <c r="FCJ20" s="86"/>
      <c r="FCK20" s="62" t="s">
        <v>497</v>
      </c>
      <c r="FCL20" s="86"/>
      <c r="FCM20" s="86">
        <v>0</v>
      </c>
      <c r="FCN20" s="86"/>
      <c r="FCO20" s="86">
        <v>0</v>
      </c>
      <c r="FCP20" s="67"/>
      <c r="FCQ20" s="67">
        <v>0</v>
      </c>
      <c r="FCR20" s="67"/>
      <c r="FCS20" s="86" t="s">
        <v>582</v>
      </c>
      <c r="FCX20" s="86"/>
      <c r="FCY20" s="62" t="s">
        <v>497</v>
      </c>
      <c r="FCZ20" s="86"/>
      <c r="FDA20" s="86">
        <v>0</v>
      </c>
      <c r="FDB20" s="86"/>
      <c r="FDC20" s="86">
        <v>0</v>
      </c>
      <c r="FDD20" s="67"/>
      <c r="FDE20" s="67">
        <v>0</v>
      </c>
      <c r="FDF20" s="67"/>
      <c r="FDG20" s="86" t="s">
        <v>582</v>
      </c>
      <c r="FDL20" s="86"/>
      <c r="FDM20" s="62" t="s">
        <v>497</v>
      </c>
      <c r="FDN20" s="86"/>
      <c r="FDO20" s="86">
        <v>0</v>
      </c>
      <c r="FDP20" s="86"/>
      <c r="FDQ20" s="86">
        <v>0</v>
      </c>
      <c r="FDR20" s="67"/>
      <c r="FDS20" s="67">
        <v>0</v>
      </c>
      <c r="FDT20" s="67"/>
      <c r="FDU20" s="86" t="s">
        <v>582</v>
      </c>
      <c r="FDZ20" s="86"/>
      <c r="FEA20" s="62" t="s">
        <v>497</v>
      </c>
      <c r="FEB20" s="86"/>
      <c r="FEC20" s="86">
        <v>0</v>
      </c>
      <c r="FED20" s="86"/>
      <c r="FEE20" s="86">
        <v>0</v>
      </c>
      <c r="FEF20" s="67"/>
      <c r="FEG20" s="67">
        <v>0</v>
      </c>
      <c r="FEH20" s="67"/>
      <c r="FEI20" s="86" t="s">
        <v>582</v>
      </c>
      <c r="FEN20" s="86"/>
      <c r="FEO20" s="62" t="s">
        <v>497</v>
      </c>
      <c r="FEP20" s="86"/>
      <c r="FEQ20" s="86">
        <v>0</v>
      </c>
      <c r="FER20" s="86"/>
      <c r="FES20" s="86">
        <v>0</v>
      </c>
      <c r="FET20" s="67"/>
      <c r="FEU20" s="67">
        <v>0</v>
      </c>
      <c r="FEV20" s="67"/>
      <c r="FEW20" s="86" t="s">
        <v>582</v>
      </c>
      <c r="FFB20" s="86"/>
      <c r="FFC20" s="62" t="s">
        <v>497</v>
      </c>
      <c r="FFD20" s="86"/>
      <c r="FFE20" s="86">
        <v>0</v>
      </c>
      <c r="FFF20" s="86"/>
      <c r="FFG20" s="86">
        <v>0</v>
      </c>
      <c r="FFH20" s="67"/>
      <c r="FFI20" s="67">
        <v>0</v>
      </c>
      <c r="FFJ20" s="67"/>
      <c r="FFK20" s="86" t="s">
        <v>582</v>
      </c>
      <c r="FFP20" s="86"/>
      <c r="FFQ20" s="62" t="s">
        <v>497</v>
      </c>
      <c r="FFR20" s="86"/>
      <c r="FFS20" s="86">
        <v>0</v>
      </c>
      <c r="FFT20" s="86"/>
      <c r="FFU20" s="86">
        <v>0</v>
      </c>
      <c r="FFV20" s="67"/>
      <c r="FFW20" s="67">
        <v>0</v>
      </c>
      <c r="FFX20" s="67"/>
      <c r="FFY20" s="86" t="s">
        <v>582</v>
      </c>
      <c r="FGD20" s="86"/>
      <c r="FGE20" s="62" t="s">
        <v>497</v>
      </c>
      <c r="FGF20" s="86"/>
      <c r="FGG20" s="86">
        <v>0</v>
      </c>
      <c r="FGH20" s="86"/>
      <c r="FGI20" s="86">
        <v>0</v>
      </c>
      <c r="FGJ20" s="67"/>
      <c r="FGK20" s="67">
        <v>0</v>
      </c>
      <c r="FGL20" s="67"/>
      <c r="FGM20" s="86" t="s">
        <v>582</v>
      </c>
      <c r="FGR20" s="86"/>
      <c r="FGS20" s="62" t="s">
        <v>497</v>
      </c>
      <c r="FGT20" s="86"/>
      <c r="FGU20" s="86">
        <v>0</v>
      </c>
      <c r="FGV20" s="86"/>
      <c r="FGW20" s="86">
        <v>0</v>
      </c>
      <c r="FGX20" s="67"/>
      <c r="FGY20" s="67">
        <v>0</v>
      </c>
      <c r="FGZ20" s="67"/>
      <c r="FHA20" s="86" t="s">
        <v>582</v>
      </c>
      <c r="FHF20" s="86"/>
      <c r="FHG20" s="62" t="s">
        <v>497</v>
      </c>
      <c r="FHH20" s="86"/>
      <c r="FHI20" s="86">
        <v>0</v>
      </c>
      <c r="FHJ20" s="86"/>
      <c r="FHK20" s="86">
        <v>0</v>
      </c>
      <c r="FHL20" s="67"/>
      <c r="FHM20" s="67">
        <v>0</v>
      </c>
      <c r="FHN20" s="67"/>
      <c r="FHO20" s="86" t="s">
        <v>582</v>
      </c>
      <c r="FHT20" s="86"/>
      <c r="FHU20" s="62" t="s">
        <v>497</v>
      </c>
      <c r="FHV20" s="86"/>
      <c r="FHW20" s="86">
        <v>0</v>
      </c>
      <c r="FHX20" s="86"/>
      <c r="FHY20" s="86">
        <v>0</v>
      </c>
      <c r="FHZ20" s="67"/>
      <c r="FIA20" s="67">
        <v>0</v>
      </c>
      <c r="FIB20" s="67"/>
      <c r="FIC20" s="86" t="s">
        <v>582</v>
      </c>
      <c r="FIH20" s="86"/>
      <c r="FII20" s="62" t="s">
        <v>497</v>
      </c>
      <c r="FIJ20" s="86"/>
      <c r="FIK20" s="86">
        <v>0</v>
      </c>
      <c r="FIL20" s="86"/>
      <c r="FIM20" s="86">
        <v>0</v>
      </c>
      <c r="FIN20" s="67"/>
      <c r="FIO20" s="67">
        <v>0</v>
      </c>
      <c r="FIP20" s="67"/>
      <c r="FIQ20" s="86" t="s">
        <v>582</v>
      </c>
      <c r="FIV20" s="86"/>
      <c r="FIW20" s="62" t="s">
        <v>497</v>
      </c>
      <c r="FIX20" s="86"/>
      <c r="FIY20" s="86">
        <v>0</v>
      </c>
      <c r="FIZ20" s="86"/>
      <c r="FJA20" s="86">
        <v>0</v>
      </c>
      <c r="FJB20" s="67"/>
      <c r="FJC20" s="67">
        <v>0</v>
      </c>
      <c r="FJD20" s="67"/>
      <c r="FJE20" s="86" t="s">
        <v>582</v>
      </c>
      <c r="FJJ20" s="86"/>
      <c r="FJK20" s="62" t="s">
        <v>497</v>
      </c>
      <c r="FJL20" s="86"/>
      <c r="FJM20" s="86">
        <v>0</v>
      </c>
      <c r="FJN20" s="86"/>
      <c r="FJO20" s="86">
        <v>0</v>
      </c>
      <c r="FJP20" s="67"/>
      <c r="FJQ20" s="67">
        <v>0</v>
      </c>
      <c r="FJR20" s="67"/>
      <c r="FJS20" s="86" t="s">
        <v>582</v>
      </c>
      <c r="FJX20" s="86"/>
      <c r="FJY20" s="62" t="s">
        <v>497</v>
      </c>
      <c r="FJZ20" s="86"/>
      <c r="FKA20" s="86">
        <v>0</v>
      </c>
      <c r="FKB20" s="86"/>
      <c r="FKC20" s="86">
        <v>0</v>
      </c>
      <c r="FKD20" s="67"/>
      <c r="FKE20" s="67">
        <v>0</v>
      </c>
      <c r="FKF20" s="67"/>
      <c r="FKG20" s="86" t="s">
        <v>582</v>
      </c>
      <c r="FKL20" s="86"/>
      <c r="FKM20" s="62" t="s">
        <v>497</v>
      </c>
      <c r="FKN20" s="86"/>
      <c r="FKO20" s="86">
        <v>0</v>
      </c>
      <c r="FKP20" s="86"/>
      <c r="FKQ20" s="86">
        <v>0</v>
      </c>
      <c r="FKR20" s="67"/>
      <c r="FKS20" s="67">
        <v>0</v>
      </c>
      <c r="FKT20" s="67"/>
      <c r="FKU20" s="86" t="s">
        <v>582</v>
      </c>
      <c r="FKZ20" s="86"/>
      <c r="FLA20" s="62" t="s">
        <v>497</v>
      </c>
      <c r="FLB20" s="86"/>
      <c r="FLC20" s="86">
        <v>0</v>
      </c>
      <c r="FLD20" s="86"/>
      <c r="FLE20" s="86">
        <v>0</v>
      </c>
      <c r="FLF20" s="67"/>
      <c r="FLG20" s="67">
        <v>0</v>
      </c>
      <c r="FLH20" s="67"/>
      <c r="FLI20" s="86" t="s">
        <v>582</v>
      </c>
      <c r="FLN20" s="86"/>
      <c r="FLO20" s="62" t="s">
        <v>497</v>
      </c>
      <c r="FLP20" s="86"/>
      <c r="FLQ20" s="86">
        <v>0</v>
      </c>
      <c r="FLR20" s="86"/>
      <c r="FLS20" s="86">
        <v>0</v>
      </c>
      <c r="FLT20" s="67"/>
      <c r="FLU20" s="67">
        <v>0</v>
      </c>
      <c r="FLV20" s="67"/>
      <c r="FLW20" s="86" t="s">
        <v>582</v>
      </c>
      <c r="FMB20" s="86"/>
      <c r="FMC20" s="62" t="s">
        <v>497</v>
      </c>
      <c r="FMD20" s="86"/>
      <c r="FME20" s="86">
        <v>0</v>
      </c>
      <c r="FMF20" s="86"/>
      <c r="FMG20" s="86">
        <v>0</v>
      </c>
      <c r="FMH20" s="67"/>
      <c r="FMI20" s="67">
        <v>0</v>
      </c>
      <c r="FMJ20" s="67"/>
      <c r="FMK20" s="86" t="s">
        <v>582</v>
      </c>
      <c r="FMP20" s="86"/>
      <c r="FMQ20" s="62" t="s">
        <v>497</v>
      </c>
      <c r="FMR20" s="86"/>
      <c r="FMS20" s="86">
        <v>0</v>
      </c>
      <c r="FMT20" s="86"/>
      <c r="FMU20" s="86">
        <v>0</v>
      </c>
      <c r="FMV20" s="67"/>
      <c r="FMW20" s="67">
        <v>0</v>
      </c>
      <c r="FMX20" s="67"/>
      <c r="FMY20" s="86" t="s">
        <v>582</v>
      </c>
      <c r="FND20" s="86"/>
      <c r="FNE20" s="62" t="s">
        <v>497</v>
      </c>
      <c r="FNF20" s="86"/>
      <c r="FNG20" s="86">
        <v>0</v>
      </c>
      <c r="FNH20" s="86"/>
      <c r="FNI20" s="86">
        <v>0</v>
      </c>
      <c r="FNJ20" s="67"/>
      <c r="FNK20" s="67">
        <v>0</v>
      </c>
      <c r="FNL20" s="67"/>
      <c r="FNM20" s="86" t="s">
        <v>582</v>
      </c>
      <c r="FNR20" s="86"/>
      <c r="FNS20" s="62" t="s">
        <v>497</v>
      </c>
      <c r="FNT20" s="86"/>
      <c r="FNU20" s="86">
        <v>0</v>
      </c>
      <c r="FNV20" s="86"/>
      <c r="FNW20" s="86">
        <v>0</v>
      </c>
      <c r="FNX20" s="67"/>
      <c r="FNY20" s="67">
        <v>0</v>
      </c>
      <c r="FNZ20" s="67"/>
      <c r="FOA20" s="86" t="s">
        <v>582</v>
      </c>
      <c r="FOF20" s="86"/>
      <c r="FOG20" s="62" t="s">
        <v>497</v>
      </c>
      <c r="FOH20" s="86"/>
      <c r="FOI20" s="86">
        <v>0</v>
      </c>
      <c r="FOJ20" s="86"/>
      <c r="FOK20" s="86">
        <v>0</v>
      </c>
      <c r="FOL20" s="67"/>
      <c r="FOM20" s="67">
        <v>0</v>
      </c>
      <c r="FON20" s="67"/>
      <c r="FOO20" s="86" t="s">
        <v>582</v>
      </c>
      <c r="FOT20" s="86"/>
      <c r="FOU20" s="62" t="s">
        <v>497</v>
      </c>
      <c r="FOV20" s="86"/>
      <c r="FOW20" s="86">
        <v>0</v>
      </c>
      <c r="FOX20" s="86"/>
      <c r="FOY20" s="86">
        <v>0</v>
      </c>
      <c r="FOZ20" s="67"/>
      <c r="FPA20" s="67">
        <v>0</v>
      </c>
      <c r="FPB20" s="67"/>
      <c r="FPC20" s="86" t="s">
        <v>582</v>
      </c>
      <c r="FPH20" s="86"/>
      <c r="FPI20" s="62" t="s">
        <v>497</v>
      </c>
      <c r="FPJ20" s="86"/>
      <c r="FPK20" s="86">
        <v>0</v>
      </c>
      <c r="FPL20" s="86"/>
      <c r="FPM20" s="86">
        <v>0</v>
      </c>
      <c r="FPN20" s="67"/>
      <c r="FPO20" s="67">
        <v>0</v>
      </c>
      <c r="FPP20" s="67"/>
      <c r="FPQ20" s="86" t="s">
        <v>582</v>
      </c>
      <c r="FPV20" s="86"/>
      <c r="FPW20" s="62" t="s">
        <v>497</v>
      </c>
      <c r="FPX20" s="86"/>
      <c r="FPY20" s="86">
        <v>0</v>
      </c>
      <c r="FPZ20" s="86"/>
      <c r="FQA20" s="86">
        <v>0</v>
      </c>
      <c r="FQB20" s="67"/>
      <c r="FQC20" s="67">
        <v>0</v>
      </c>
      <c r="FQD20" s="67"/>
      <c r="FQE20" s="86" t="s">
        <v>582</v>
      </c>
      <c r="FQJ20" s="86"/>
      <c r="FQK20" s="62" t="s">
        <v>497</v>
      </c>
      <c r="FQL20" s="86"/>
      <c r="FQM20" s="86">
        <v>0</v>
      </c>
      <c r="FQN20" s="86"/>
      <c r="FQO20" s="86">
        <v>0</v>
      </c>
      <c r="FQP20" s="67"/>
      <c r="FQQ20" s="67">
        <v>0</v>
      </c>
      <c r="FQR20" s="67"/>
      <c r="FQS20" s="86" t="s">
        <v>582</v>
      </c>
      <c r="FQX20" s="86"/>
      <c r="FQY20" s="62" t="s">
        <v>497</v>
      </c>
      <c r="FQZ20" s="86"/>
      <c r="FRA20" s="86">
        <v>0</v>
      </c>
      <c r="FRB20" s="86"/>
      <c r="FRC20" s="86">
        <v>0</v>
      </c>
      <c r="FRD20" s="67"/>
      <c r="FRE20" s="67">
        <v>0</v>
      </c>
      <c r="FRF20" s="67"/>
      <c r="FRG20" s="86" t="s">
        <v>582</v>
      </c>
      <c r="FRL20" s="86"/>
      <c r="FRM20" s="62" t="s">
        <v>497</v>
      </c>
      <c r="FRN20" s="86"/>
      <c r="FRO20" s="86">
        <v>0</v>
      </c>
      <c r="FRP20" s="86"/>
      <c r="FRQ20" s="86">
        <v>0</v>
      </c>
      <c r="FRR20" s="67"/>
      <c r="FRS20" s="67">
        <v>0</v>
      </c>
      <c r="FRT20" s="67"/>
      <c r="FRU20" s="86" t="s">
        <v>582</v>
      </c>
      <c r="FRZ20" s="86"/>
      <c r="FSA20" s="62" t="s">
        <v>497</v>
      </c>
      <c r="FSB20" s="86"/>
      <c r="FSC20" s="86">
        <v>0</v>
      </c>
      <c r="FSD20" s="86"/>
      <c r="FSE20" s="86">
        <v>0</v>
      </c>
      <c r="FSF20" s="67"/>
      <c r="FSG20" s="67">
        <v>0</v>
      </c>
      <c r="FSH20" s="67"/>
      <c r="FSI20" s="86" t="s">
        <v>582</v>
      </c>
      <c r="FSN20" s="86"/>
      <c r="FSO20" s="62" t="s">
        <v>497</v>
      </c>
      <c r="FSP20" s="86"/>
      <c r="FSQ20" s="86">
        <v>0</v>
      </c>
      <c r="FSR20" s="86"/>
      <c r="FSS20" s="86">
        <v>0</v>
      </c>
      <c r="FST20" s="67"/>
      <c r="FSU20" s="67">
        <v>0</v>
      </c>
      <c r="FSV20" s="67"/>
      <c r="FSW20" s="86" t="s">
        <v>582</v>
      </c>
      <c r="FTB20" s="86"/>
      <c r="FTC20" s="62" t="s">
        <v>497</v>
      </c>
      <c r="FTD20" s="86"/>
      <c r="FTE20" s="86">
        <v>0</v>
      </c>
      <c r="FTF20" s="86"/>
      <c r="FTG20" s="86">
        <v>0</v>
      </c>
      <c r="FTH20" s="67"/>
      <c r="FTI20" s="67">
        <v>0</v>
      </c>
      <c r="FTJ20" s="67"/>
      <c r="FTK20" s="86" t="s">
        <v>582</v>
      </c>
      <c r="FTP20" s="86"/>
      <c r="FTQ20" s="62" t="s">
        <v>497</v>
      </c>
      <c r="FTR20" s="86"/>
      <c r="FTS20" s="86">
        <v>0</v>
      </c>
      <c r="FTT20" s="86"/>
      <c r="FTU20" s="86">
        <v>0</v>
      </c>
      <c r="FTV20" s="67"/>
      <c r="FTW20" s="67">
        <v>0</v>
      </c>
      <c r="FTX20" s="67"/>
      <c r="FTY20" s="86" t="s">
        <v>582</v>
      </c>
      <c r="FUD20" s="86"/>
      <c r="FUE20" s="62" t="s">
        <v>497</v>
      </c>
      <c r="FUF20" s="86"/>
      <c r="FUG20" s="86">
        <v>0</v>
      </c>
      <c r="FUH20" s="86"/>
      <c r="FUI20" s="86">
        <v>0</v>
      </c>
      <c r="FUJ20" s="67"/>
      <c r="FUK20" s="67">
        <v>0</v>
      </c>
      <c r="FUL20" s="67"/>
      <c r="FUM20" s="86" t="s">
        <v>582</v>
      </c>
      <c r="FUR20" s="86"/>
      <c r="FUS20" s="62" t="s">
        <v>497</v>
      </c>
      <c r="FUT20" s="86"/>
      <c r="FUU20" s="86">
        <v>0</v>
      </c>
      <c r="FUV20" s="86"/>
      <c r="FUW20" s="86">
        <v>0</v>
      </c>
      <c r="FUX20" s="67"/>
      <c r="FUY20" s="67">
        <v>0</v>
      </c>
      <c r="FUZ20" s="67"/>
      <c r="FVA20" s="86" t="s">
        <v>582</v>
      </c>
      <c r="FVF20" s="86"/>
      <c r="FVG20" s="62" t="s">
        <v>497</v>
      </c>
      <c r="FVH20" s="86"/>
      <c r="FVI20" s="86">
        <v>0</v>
      </c>
      <c r="FVJ20" s="86"/>
      <c r="FVK20" s="86">
        <v>0</v>
      </c>
      <c r="FVL20" s="67"/>
      <c r="FVM20" s="67">
        <v>0</v>
      </c>
      <c r="FVN20" s="67"/>
      <c r="FVO20" s="86" t="s">
        <v>582</v>
      </c>
      <c r="FVT20" s="86"/>
      <c r="FVU20" s="62" t="s">
        <v>497</v>
      </c>
      <c r="FVV20" s="86"/>
      <c r="FVW20" s="86">
        <v>0</v>
      </c>
      <c r="FVX20" s="86"/>
      <c r="FVY20" s="86">
        <v>0</v>
      </c>
      <c r="FVZ20" s="67"/>
      <c r="FWA20" s="67">
        <v>0</v>
      </c>
      <c r="FWB20" s="67"/>
      <c r="FWC20" s="86" t="s">
        <v>582</v>
      </c>
      <c r="FWH20" s="86"/>
      <c r="FWI20" s="62" t="s">
        <v>497</v>
      </c>
      <c r="FWJ20" s="86"/>
      <c r="FWK20" s="86">
        <v>0</v>
      </c>
      <c r="FWL20" s="86"/>
      <c r="FWM20" s="86">
        <v>0</v>
      </c>
      <c r="FWN20" s="67"/>
      <c r="FWO20" s="67">
        <v>0</v>
      </c>
      <c r="FWP20" s="67"/>
      <c r="FWQ20" s="86" t="s">
        <v>582</v>
      </c>
      <c r="FWV20" s="86"/>
      <c r="FWW20" s="62" t="s">
        <v>497</v>
      </c>
      <c r="FWX20" s="86"/>
      <c r="FWY20" s="86">
        <v>0</v>
      </c>
      <c r="FWZ20" s="86"/>
      <c r="FXA20" s="86">
        <v>0</v>
      </c>
      <c r="FXB20" s="67"/>
      <c r="FXC20" s="67">
        <v>0</v>
      </c>
      <c r="FXD20" s="67"/>
      <c r="FXE20" s="86" t="s">
        <v>582</v>
      </c>
      <c r="FXJ20" s="86"/>
      <c r="FXK20" s="62" t="s">
        <v>497</v>
      </c>
      <c r="FXL20" s="86"/>
      <c r="FXM20" s="86">
        <v>0</v>
      </c>
      <c r="FXN20" s="86"/>
      <c r="FXO20" s="86">
        <v>0</v>
      </c>
      <c r="FXP20" s="67"/>
      <c r="FXQ20" s="67">
        <v>0</v>
      </c>
      <c r="FXR20" s="67"/>
      <c r="FXS20" s="86" t="s">
        <v>582</v>
      </c>
      <c r="FXX20" s="86"/>
      <c r="FXY20" s="62" t="s">
        <v>497</v>
      </c>
      <c r="FXZ20" s="86"/>
      <c r="FYA20" s="86">
        <v>0</v>
      </c>
      <c r="FYB20" s="86"/>
      <c r="FYC20" s="86">
        <v>0</v>
      </c>
      <c r="FYD20" s="67"/>
      <c r="FYE20" s="67">
        <v>0</v>
      </c>
      <c r="FYF20" s="67"/>
      <c r="FYG20" s="86" t="s">
        <v>582</v>
      </c>
      <c r="FYL20" s="86"/>
      <c r="FYM20" s="62" t="s">
        <v>497</v>
      </c>
      <c r="FYN20" s="86"/>
      <c r="FYO20" s="86">
        <v>0</v>
      </c>
      <c r="FYP20" s="86"/>
      <c r="FYQ20" s="86">
        <v>0</v>
      </c>
      <c r="FYR20" s="67"/>
      <c r="FYS20" s="67">
        <v>0</v>
      </c>
      <c r="FYT20" s="67"/>
      <c r="FYU20" s="86" t="s">
        <v>582</v>
      </c>
      <c r="FYZ20" s="86"/>
      <c r="FZA20" s="62" t="s">
        <v>497</v>
      </c>
      <c r="FZB20" s="86"/>
      <c r="FZC20" s="86">
        <v>0</v>
      </c>
      <c r="FZD20" s="86"/>
      <c r="FZE20" s="86">
        <v>0</v>
      </c>
      <c r="FZF20" s="67"/>
      <c r="FZG20" s="67">
        <v>0</v>
      </c>
      <c r="FZH20" s="67"/>
      <c r="FZI20" s="86" t="s">
        <v>582</v>
      </c>
      <c r="FZN20" s="86"/>
      <c r="FZO20" s="62" t="s">
        <v>497</v>
      </c>
      <c r="FZP20" s="86"/>
      <c r="FZQ20" s="86">
        <v>0</v>
      </c>
      <c r="FZR20" s="86"/>
      <c r="FZS20" s="86">
        <v>0</v>
      </c>
      <c r="FZT20" s="67"/>
      <c r="FZU20" s="67">
        <v>0</v>
      </c>
      <c r="FZV20" s="67"/>
      <c r="FZW20" s="86" t="s">
        <v>582</v>
      </c>
      <c r="GAB20" s="86"/>
      <c r="GAC20" s="62" t="s">
        <v>497</v>
      </c>
      <c r="GAD20" s="86"/>
      <c r="GAE20" s="86">
        <v>0</v>
      </c>
      <c r="GAF20" s="86"/>
      <c r="GAG20" s="86">
        <v>0</v>
      </c>
      <c r="GAH20" s="67"/>
      <c r="GAI20" s="67">
        <v>0</v>
      </c>
      <c r="GAJ20" s="67"/>
      <c r="GAK20" s="86" t="s">
        <v>582</v>
      </c>
      <c r="GAP20" s="86"/>
      <c r="GAQ20" s="62" t="s">
        <v>497</v>
      </c>
      <c r="GAR20" s="86"/>
      <c r="GAS20" s="86">
        <v>0</v>
      </c>
      <c r="GAT20" s="86"/>
      <c r="GAU20" s="86">
        <v>0</v>
      </c>
      <c r="GAV20" s="67"/>
      <c r="GAW20" s="67">
        <v>0</v>
      </c>
      <c r="GAX20" s="67"/>
      <c r="GAY20" s="86" t="s">
        <v>582</v>
      </c>
      <c r="GBD20" s="86"/>
      <c r="GBE20" s="62" t="s">
        <v>497</v>
      </c>
      <c r="GBF20" s="86"/>
      <c r="GBG20" s="86">
        <v>0</v>
      </c>
      <c r="GBH20" s="86"/>
      <c r="GBI20" s="86">
        <v>0</v>
      </c>
      <c r="GBJ20" s="67"/>
      <c r="GBK20" s="67">
        <v>0</v>
      </c>
      <c r="GBL20" s="67"/>
      <c r="GBM20" s="86" t="s">
        <v>582</v>
      </c>
      <c r="GBR20" s="86"/>
      <c r="GBS20" s="62" t="s">
        <v>497</v>
      </c>
      <c r="GBT20" s="86"/>
      <c r="GBU20" s="86">
        <v>0</v>
      </c>
      <c r="GBV20" s="86"/>
      <c r="GBW20" s="86">
        <v>0</v>
      </c>
      <c r="GBX20" s="67"/>
      <c r="GBY20" s="67">
        <v>0</v>
      </c>
      <c r="GBZ20" s="67"/>
      <c r="GCA20" s="86" t="s">
        <v>582</v>
      </c>
      <c r="GCF20" s="86"/>
      <c r="GCG20" s="62" t="s">
        <v>497</v>
      </c>
      <c r="GCH20" s="86"/>
      <c r="GCI20" s="86">
        <v>0</v>
      </c>
      <c r="GCJ20" s="86"/>
      <c r="GCK20" s="86">
        <v>0</v>
      </c>
      <c r="GCL20" s="67"/>
      <c r="GCM20" s="67">
        <v>0</v>
      </c>
      <c r="GCN20" s="67"/>
      <c r="GCO20" s="86" t="s">
        <v>582</v>
      </c>
      <c r="GCT20" s="86"/>
      <c r="GCU20" s="62" t="s">
        <v>497</v>
      </c>
      <c r="GCV20" s="86"/>
      <c r="GCW20" s="86">
        <v>0</v>
      </c>
      <c r="GCX20" s="86"/>
      <c r="GCY20" s="86">
        <v>0</v>
      </c>
      <c r="GCZ20" s="67"/>
      <c r="GDA20" s="67">
        <v>0</v>
      </c>
      <c r="GDB20" s="67"/>
      <c r="GDC20" s="86" t="s">
        <v>582</v>
      </c>
      <c r="GDH20" s="86"/>
      <c r="GDI20" s="62" t="s">
        <v>497</v>
      </c>
      <c r="GDJ20" s="86"/>
      <c r="GDK20" s="86">
        <v>0</v>
      </c>
      <c r="GDL20" s="86"/>
      <c r="GDM20" s="86">
        <v>0</v>
      </c>
      <c r="GDN20" s="67"/>
      <c r="GDO20" s="67">
        <v>0</v>
      </c>
      <c r="GDP20" s="67"/>
      <c r="GDQ20" s="86" t="s">
        <v>582</v>
      </c>
      <c r="GDV20" s="86"/>
      <c r="GDW20" s="62" t="s">
        <v>497</v>
      </c>
      <c r="GDX20" s="86"/>
      <c r="GDY20" s="86">
        <v>0</v>
      </c>
      <c r="GDZ20" s="86"/>
      <c r="GEA20" s="86">
        <v>0</v>
      </c>
      <c r="GEB20" s="67"/>
      <c r="GEC20" s="67">
        <v>0</v>
      </c>
      <c r="GED20" s="67"/>
      <c r="GEE20" s="86" t="s">
        <v>582</v>
      </c>
      <c r="GEJ20" s="86"/>
      <c r="GEK20" s="62" t="s">
        <v>497</v>
      </c>
      <c r="GEL20" s="86"/>
      <c r="GEM20" s="86">
        <v>0</v>
      </c>
      <c r="GEN20" s="86"/>
      <c r="GEO20" s="86">
        <v>0</v>
      </c>
      <c r="GEP20" s="67"/>
      <c r="GEQ20" s="67">
        <v>0</v>
      </c>
      <c r="GER20" s="67"/>
      <c r="GES20" s="86" t="s">
        <v>582</v>
      </c>
      <c r="GEX20" s="86"/>
      <c r="GEY20" s="62" t="s">
        <v>497</v>
      </c>
      <c r="GEZ20" s="86"/>
      <c r="GFA20" s="86">
        <v>0</v>
      </c>
      <c r="GFB20" s="86"/>
      <c r="GFC20" s="86">
        <v>0</v>
      </c>
      <c r="GFD20" s="67"/>
      <c r="GFE20" s="67">
        <v>0</v>
      </c>
      <c r="GFF20" s="67"/>
      <c r="GFG20" s="86" t="s">
        <v>582</v>
      </c>
      <c r="GFL20" s="86"/>
      <c r="GFM20" s="62" t="s">
        <v>497</v>
      </c>
      <c r="GFN20" s="86"/>
      <c r="GFO20" s="86">
        <v>0</v>
      </c>
      <c r="GFP20" s="86"/>
      <c r="GFQ20" s="86">
        <v>0</v>
      </c>
      <c r="GFR20" s="67"/>
      <c r="GFS20" s="67">
        <v>0</v>
      </c>
      <c r="GFT20" s="67"/>
      <c r="GFU20" s="86" t="s">
        <v>582</v>
      </c>
      <c r="GFZ20" s="86"/>
      <c r="GGA20" s="62" t="s">
        <v>497</v>
      </c>
      <c r="GGB20" s="86"/>
      <c r="GGC20" s="86">
        <v>0</v>
      </c>
      <c r="GGD20" s="86"/>
      <c r="GGE20" s="86">
        <v>0</v>
      </c>
      <c r="GGF20" s="67"/>
      <c r="GGG20" s="67">
        <v>0</v>
      </c>
      <c r="GGH20" s="67"/>
      <c r="GGI20" s="86" t="s">
        <v>582</v>
      </c>
      <c r="GGN20" s="86"/>
      <c r="GGO20" s="62" t="s">
        <v>497</v>
      </c>
      <c r="GGP20" s="86"/>
      <c r="GGQ20" s="86">
        <v>0</v>
      </c>
      <c r="GGR20" s="86"/>
      <c r="GGS20" s="86">
        <v>0</v>
      </c>
      <c r="GGT20" s="67"/>
      <c r="GGU20" s="67">
        <v>0</v>
      </c>
      <c r="GGV20" s="67"/>
      <c r="GGW20" s="86" t="s">
        <v>582</v>
      </c>
      <c r="GHB20" s="86"/>
      <c r="GHC20" s="62" t="s">
        <v>497</v>
      </c>
      <c r="GHD20" s="86"/>
      <c r="GHE20" s="86">
        <v>0</v>
      </c>
      <c r="GHF20" s="86"/>
      <c r="GHG20" s="86">
        <v>0</v>
      </c>
      <c r="GHH20" s="67"/>
      <c r="GHI20" s="67">
        <v>0</v>
      </c>
      <c r="GHJ20" s="67"/>
      <c r="GHK20" s="86" t="s">
        <v>582</v>
      </c>
      <c r="GHP20" s="86"/>
      <c r="GHQ20" s="62" t="s">
        <v>497</v>
      </c>
      <c r="GHR20" s="86"/>
      <c r="GHS20" s="86">
        <v>1</v>
      </c>
      <c r="GHT20" s="86"/>
      <c r="GHU20" s="86">
        <v>1</v>
      </c>
      <c r="GHV20" s="67"/>
      <c r="GHW20" s="67">
        <v>2.2222222222222223</v>
      </c>
      <c r="GHX20" s="67"/>
      <c r="GHY20" s="86">
        <v>100</v>
      </c>
      <c r="GID20" s="86"/>
      <c r="GIE20" s="62" t="s">
        <v>497</v>
      </c>
      <c r="GIF20" s="86"/>
      <c r="GIG20" s="86">
        <v>0</v>
      </c>
      <c r="GIH20" s="86"/>
      <c r="GII20" s="86">
        <v>1</v>
      </c>
      <c r="GIJ20" s="67"/>
      <c r="GIK20" s="67">
        <v>2.2222222222222223</v>
      </c>
      <c r="GIL20" s="67"/>
      <c r="GIM20" s="86">
        <v>0</v>
      </c>
      <c r="GIR20" s="86"/>
      <c r="GIS20" s="62" t="s">
        <v>497</v>
      </c>
      <c r="GIT20" s="86"/>
      <c r="GIU20" s="86">
        <v>1</v>
      </c>
      <c r="GIV20" s="86"/>
      <c r="GIW20" s="86">
        <v>1</v>
      </c>
      <c r="GIX20" s="67"/>
      <c r="GIY20" s="67">
        <v>2.2222222222222223</v>
      </c>
      <c r="GIZ20" s="67"/>
      <c r="GJA20" s="86">
        <v>100</v>
      </c>
      <c r="GJF20" s="86"/>
      <c r="GJG20" s="62" t="s">
        <v>497</v>
      </c>
      <c r="GJH20" s="86"/>
      <c r="GJI20" s="86">
        <v>0</v>
      </c>
      <c r="GJJ20" s="86"/>
      <c r="GJK20" s="86">
        <v>1</v>
      </c>
      <c r="GJL20" s="67"/>
      <c r="GJM20" s="67">
        <v>2.2222222222222223</v>
      </c>
      <c r="GJN20" s="67"/>
      <c r="GJO20" s="86">
        <v>0</v>
      </c>
      <c r="GJT20" s="86"/>
      <c r="GJU20" s="62" t="s">
        <v>497</v>
      </c>
      <c r="GJV20" s="86"/>
      <c r="GJW20" s="86">
        <v>0</v>
      </c>
      <c r="GJX20" s="86"/>
      <c r="GJY20" s="86">
        <v>1</v>
      </c>
      <c r="GJZ20" s="67"/>
      <c r="GKA20" s="67">
        <v>2.2222222222222223</v>
      </c>
      <c r="GKB20" s="67"/>
      <c r="GKC20" s="86">
        <v>0</v>
      </c>
      <c r="GKH20" s="86"/>
      <c r="GKI20" s="62" t="s">
        <v>497</v>
      </c>
      <c r="GKJ20" s="86"/>
      <c r="GKK20" s="86">
        <v>1</v>
      </c>
      <c r="GKL20" s="86"/>
      <c r="GKM20" s="86">
        <v>1</v>
      </c>
      <c r="GKN20" s="67"/>
      <c r="GKO20" s="67">
        <v>2.2222222222222223</v>
      </c>
      <c r="GKP20" s="67"/>
      <c r="GKQ20" s="86">
        <v>100</v>
      </c>
      <c r="GKV20" s="86"/>
      <c r="GKW20" s="62" t="s">
        <v>497</v>
      </c>
      <c r="GKX20" s="86"/>
      <c r="GKY20" s="86">
        <v>1</v>
      </c>
      <c r="GKZ20" s="86"/>
      <c r="GLA20" s="86">
        <v>1</v>
      </c>
      <c r="GLB20" s="67"/>
      <c r="GLC20" s="67">
        <v>2.2222222222222223</v>
      </c>
      <c r="GLD20" s="67"/>
      <c r="GLE20" s="86">
        <v>100</v>
      </c>
      <c r="GLJ20" s="86"/>
      <c r="GLK20" s="62" t="s">
        <v>497</v>
      </c>
      <c r="GLL20" s="86"/>
      <c r="GLM20" s="86">
        <v>1</v>
      </c>
      <c r="GLN20" s="86"/>
      <c r="GLO20" s="86">
        <v>1</v>
      </c>
      <c r="GLP20" s="67"/>
      <c r="GLQ20" s="67">
        <v>2.2222222222222223</v>
      </c>
      <c r="GLR20" s="67"/>
      <c r="GLS20" s="86">
        <v>100</v>
      </c>
      <c r="GLX20" s="86"/>
      <c r="GLY20" s="62" t="s">
        <v>497</v>
      </c>
      <c r="GLZ20" s="86"/>
      <c r="GMA20" s="86">
        <v>1</v>
      </c>
      <c r="GMB20" s="86"/>
      <c r="GMC20" s="86">
        <v>1</v>
      </c>
      <c r="GMD20" s="67"/>
      <c r="GME20" s="67">
        <v>2.2222222222222223</v>
      </c>
      <c r="GMF20" s="67"/>
      <c r="GMG20" s="86">
        <v>100</v>
      </c>
      <c r="GML20" s="86"/>
      <c r="GMM20" s="62" t="s">
        <v>497</v>
      </c>
      <c r="GMN20" s="86"/>
      <c r="GMO20" s="86">
        <v>0</v>
      </c>
      <c r="GMP20" s="86"/>
      <c r="GMQ20" s="86">
        <v>1</v>
      </c>
      <c r="GMR20" s="67"/>
      <c r="GMS20" s="67">
        <v>2.2222222222222223</v>
      </c>
      <c r="GMT20" s="67"/>
      <c r="GMU20" s="86">
        <v>0</v>
      </c>
      <c r="GMZ20" s="86"/>
      <c r="GNA20" s="62" t="s">
        <v>497</v>
      </c>
      <c r="GNB20" s="86"/>
      <c r="GNC20" s="86">
        <v>1</v>
      </c>
      <c r="GND20" s="86"/>
      <c r="GNE20" s="86">
        <v>1</v>
      </c>
      <c r="GNF20" s="67"/>
      <c r="GNG20" s="67">
        <v>2.2222222222222223</v>
      </c>
      <c r="GNH20" s="67"/>
      <c r="GNI20" s="86">
        <v>100</v>
      </c>
      <c r="GNN20" s="86"/>
      <c r="GNO20" s="62" t="s">
        <v>497</v>
      </c>
      <c r="GNP20" s="86"/>
      <c r="GNQ20" s="86">
        <v>0</v>
      </c>
      <c r="GNR20" s="86"/>
      <c r="GNS20" s="86">
        <v>1</v>
      </c>
      <c r="GNT20" s="67"/>
      <c r="GNU20" s="67">
        <v>2.2222222222222223</v>
      </c>
      <c r="GNV20" s="67"/>
      <c r="GNW20" s="86">
        <v>0</v>
      </c>
      <c r="GOB20" s="86"/>
      <c r="GOC20" s="62" t="s">
        <v>497</v>
      </c>
      <c r="GOD20" s="86"/>
      <c r="GOE20" s="86">
        <v>1</v>
      </c>
      <c r="GOF20" s="86"/>
      <c r="GOG20" s="86">
        <v>1</v>
      </c>
      <c r="GOH20" s="67"/>
      <c r="GOI20" s="67">
        <v>2.2222222222222223</v>
      </c>
      <c r="GOJ20" s="67"/>
      <c r="GOK20" s="86">
        <v>100</v>
      </c>
      <c r="GOP20" s="86"/>
      <c r="GOQ20" s="62" t="s">
        <v>497</v>
      </c>
      <c r="GOR20" s="86"/>
      <c r="GOS20" s="86">
        <v>1</v>
      </c>
      <c r="GOT20" s="86"/>
      <c r="GOU20" s="86">
        <v>1</v>
      </c>
      <c r="GOV20" s="67"/>
      <c r="GOW20" s="67">
        <v>2.2222222222222223</v>
      </c>
      <c r="GOX20" s="67"/>
      <c r="GOY20" s="86">
        <v>100</v>
      </c>
      <c r="GPD20" s="86"/>
      <c r="GPE20" s="62" t="s">
        <v>497</v>
      </c>
      <c r="GPF20" s="86"/>
      <c r="GPG20" s="86">
        <v>1</v>
      </c>
      <c r="GPH20" s="86"/>
      <c r="GPI20" s="86">
        <v>1</v>
      </c>
      <c r="GPJ20" s="67"/>
      <c r="GPK20" s="67">
        <v>2.2222222222222223</v>
      </c>
      <c r="GPL20" s="67"/>
      <c r="GPM20" s="86">
        <v>100</v>
      </c>
      <c r="GPR20" s="86"/>
      <c r="GPS20" s="62" t="s">
        <v>497</v>
      </c>
      <c r="GPT20" s="86"/>
      <c r="GPU20" s="86">
        <v>0</v>
      </c>
      <c r="GPV20" s="86"/>
      <c r="GPW20" s="86">
        <v>1</v>
      </c>
      <c r="GPX20" s="67"/>
      <c r="GPY20" s="67">
        <v>2.2222222222222223</v>
      </c>
      <c r="GPZ20" s="67"/>
      <c r="GQA20" s="86">
        <v>0</v>
      </c>
      <c r="GQF20" s="86"/>
      <c r="GQG20" s="62" t="s">
        <v>497</v>
      </c>
      <c r="GQH20" s="86"/>
      <c r="GQI20" s="86">
        <v>1</v>
      </c>
      <c r="GQJ20" s="86"/>
      <c r="GQK20" s="86">
        <v>1</v>
      </c>
      <c r="GQL20" s="67"/>
      <c r="GQM20" s="67">
        <v>2.2222222222222223</v>
      </c>
      <c r="GQN20" s="67"/>
      <c r="GQO20" s="86">
        <v>100</v>
      </c>
      <c r="GQT20" s="86"/>
      <c r="GQU20" s="62" t="s">
        <v>497</v>
      </c>
      <c r="GQV20" s="86"/>
      <c r="GQW20" s="86">
        <v>1</v>
      </c>
      <c r="GQX20" s="86"/>
      <c r="GQY20" s="86">
        <v>1</v>
      </c>
      <c r="GQZ20" s="67"/>
      <c r="GRA20" s="67">
        <v>2.2222222222222223</v>
      </c>
      <c r="GRB20" s="67"/>
      <c r="GRC20" s="86">
        <v>100</v>
      </c>
      <c r="GRH20" s="86"/>
      <c r="GRI20" s="62" t="s">
        <v>497</v>
      </c>
      <c r="GRJ20" s="86"/>
      <c r="GRK20" s="86">
        <v>1</v>
      </c>
      <c r="GRL20" s="86"/>
      <c r="GRM20" s="86">
        <v>1</v>
      </c>
      <c r="GRN20" s="67"/>
      <c r="GRO20" s="67">
        <v>2.2222222222222223</v>
      </c>
      <c r="GRP20" s="67"/>
      <c r="GRQ20" s="86">
        <v>100</v>
      </c>
      <c r="GRV20" s="86"/>
      <c r="GRW20" s="62" t="s">
        <v>497</v>
      </c>
      <c r="GRX20" s="86"/>
      <c r="GRY20" s="86">
        <v>1</v>
      </c>
      <c r="GRZ20" s="86"/>
      <c r="GSA20" s="86">
        <v>1</v>
      </c>
      <c r="GSB20" s="67"/>
      <c r="GSC20" s="67">
        <v>2.2222222222222223</v>
      </c>
      <c r="GSD20" s="67"/>
      <c r="GSE20" s="86">
        <v>100</v>
      </c>
      <c r="GSJ20" s="86"/>
      <c r="GSK20" s="62" t="s">
        <v>497</v>
      </c>
      <c r="GSL20" s="86"/>
      <c r="GSM20" s="86">
        <v>1</v>
      </c>
      <c r="GSN20" s="86"/>
      <c r="GSO20" s="86">
        <v>1</v>
      </c>
      <c r="GSP20" s="67"/>
      <c r="GSQ20" s="67">
        <v>2.2222222222222223</v>
      </c>
      <c r="GSR20" s="67"/>
      <c r="GSS20" s="86">
        <v>100</v>
      </c>
      <c r="GSX20" s="86"/>
      <c r="GSY20" s="62" t="s">
        <v>497</v>
      </c>
      <c r="GSZ20" s="86"/>
      <c r="GTA20" s="86">
        <v>1</v>
      </c>
      <c r="GTB20" s="86"/>
      <c r="GTC20" s="86">
        <v>1</v>
      </c>
      <c r="GTD20" s="67"/>
      <c r="GTE20" s="67">
        <v>2.2222222222222223</v>
      </c>
      <c r="GTF20" s="67"/>
      <c r="GTG20" s="86">
        <v>100</v>
      </c>
      <c r="GTL20" s="86"/>
      <c r="GTM20" s="62" t="s">
        <v>497</v>
      </c>
      <c r="GTN20" s="86"/>
      <c r="GTO20" s="86">
        <v>0</v>
      </c>
      <c r="GTP20" s="86"/>
      <c r="GTQ20" s="86">
        <v>1</v>
      </c>
      <c r="GTR20" s="67"/>
      <c r="GTS20" s="67">
        <v>2.2222222222222223</v>
      </c>
      <c r="GTT20" s="67"/>
      <c r="GTU20" s="86">
        <v>0</v>
      </c>
      <c r="GTZ20" s="86"/>
      <c r="GUA20" s="62" t="s">
        <v>497</v>
      </c>
      <c r="GUB20" s="86"/>
      <c r="GUC20" s="86">
        <v>1</v>
      </c>
      <c r="GUD20" s="86"/>
      <c r="GUE20" s="86">
        <v>1</v>
      </c>
      <c r="GUF20" s="67"/>
      <c r="GUG20" s="67">
        <v>2.2222222222222223</v>
      </c>
      <c r="GUH20" s="67"/>
      <c r="GUI20" s="86">
        <v>100</v>
      </c>
      <c r="GUN20" s="86"/>
      <c r="GUO20" s="62" t="s">
        <v>497</v>
      </c>
      <c r="GUP20" s="86"/>
      <c r="GUQ20" s="86">
        <v>1</v>
      </c>
      <c r="GUR20" s="86"/>
      <c r="GUS20" s="86">
        <v>1</v>
      </c>
      <c r="GUT20" s="67"/>
      <c r="GUU20" s="67">
        <v>2.2222222222222223</v>
      </c>
      <c r="GUV20" s="67"/>
      <c r="GUW20" s="86">
        <v>100</v>
      </c>
      <c r="GVB20" s="86"/>
      <c r="GVC20" s="62" t="s">
        <v>497</v>
      </c>
      <c r="GVD20" s="86"/>
      <c r="GVE20" s="86">
        <v>0</v>
      </c>
      <c r="GVF20" s="86"/>
      <c r="GVG20" s="86">
        <v>1</v>
      </c>
      <c r="GVH20" s="67"/>
      <c r="GVI20" s="67">
        <v>2.2222222222222223</v>
      </c>
      <c r="GVJ20" s="67"/>
      <c r="GVK20" s="86">
        <v>0</v>
      </c>
      <c r="GVP20" s="86"/>
      <c r="GVQ20" s="62" t="s">
        <v>497</v>
      </c>
      <c r="GVR20" s="86"/>
      <c r="GVS20" s="86">
        <v>0</v>
      </c>
      <c r="GVT20" s="86"/>
      <c r="GVU20" s="86">
        <v>0</v>
      </c>
      <c r="GVV20" s="67"/>
      <c r="GVW20" s="67">
        <v>0</v>
      </c>
      <c r="GVX20" s="67"/>
      <c r="GVY20" s="86" t="s">
        <v>582</v>
      </c>
      <c r="GWD20" s="86"/>
      <c r="GWE20" s="62" t="s">
        <v>497</v>
      </c>
      <c r="GWF20" s="86"/>
      <c r="GWG20" s="86">
        <v>0</v>
      </c>
      <c r="GWH20" s="86"/>
      <c r="GWI20" s="86">
        <v>0</v>
      </c>
      <c r="GWJ20" s="67"/>
      <c r="GWK20" s="67">
        <v>0</v>
      </c>
      <c r="GWL20" s="67"/>
      <c r="GWM20" s="86" t="s">
        <v>582</v>
      </c>
      <c r="GWR20" s="86"/>
      <c r="GWS20" s="62" t="s">
        <v>497</v>
      </c>
      <c r="GWT20" s="86"/>
      <c r="GWU20" s="86">
        <v>0</v>
      </c>
      <c r="GWV20" s="86"/>
      <c r="GWW20" s="86">
        <v>0</v>
      </c>
      <c r="GWX20" s="67"/>
      <c r="GWY20" s="67">
        <v>0</v>
      </c>
      <c r="GWZ20" s="67"/>
      <c r="GXA20" s="86" t="s">
        <v>582</v>
      </c>
      <c r="GXF20" s="86"/>
      <c r="GXG20" s="62" t="s">
        <v>497</v>
      </c>
      <c r="GXH20" s="86"/>
      <c r="GXI20" s="86">
        <v>0</v>
      </c>
      <c r="GXJ20" s="86"/>
      <c r="GXK20" s="86">
        <v>0</v>
      </c>
      <c r="GXL20" s="67"/>
      <c r="GXM20" s="67">
        <v>0</v>
      </c>
      <c r="GXN20" s="67"/>
      <c r="GXO20" s="86" t="s">
        <v>582</v>
      </c>
      <c r="GXT20" s="86"/>
      <c r="GXU20" s="62" t="s">
        <v>497</v>
      </c>
      <c r="GXV20" s="86"/>
      <c r="GXW20" s="86">
        <v>0</v>
      </c>
      <c r="GXX20" s="86"/>
      <c r="GXY20" s="86">
        <v>0</v>
      </c>
      <c r="GXZ20" s="67"/>
      <c r="GYA20" s="67">
        <v>0</v>
      </c>
      <c r="GYB20" s="67"/>
      <c r="GYC20" s="86" t="s">
        <v>582</v>
      </c>
      <c r="GYH20" s="86"/>
      <c r="GYI20" s="62" t="s">
        <v>497</v>
      </c>
      <c r="GYJ20" s="86"/>
      <c r="GYK20" s="86">
        <v>0</v>
      </c>
      <c r="GYL20" s="86"/>
      <c r="GYM20" s="86">
        <v>0</v>
      </c>
      <c r="GYN20" s="67"/>
      <c r="GYO20" s="67">
        <v>0</v>
      </c>
      <c r="GYP20" s="67"/>
      <c r="GYQ20" s="86" t="s">
        <v>582</v>
      </c>
      <c r="GYV20" s="86"/>
      <c r="GYW20" s="62" t="s">
        <v>497</v>
      </c>
      <c r="GYX20" s="86"/>
      <c r="GYY20" s="86">
        <v>0</v>
      </c>
      <c r="GYZ20" s="86"/>
      <c r="GZA20" s="86">
        <v>0</v>
      </c>
      <c r="GZB20" s="67"/>
      <c r="GZC20" s="67">
        <v>0</v>
      </c>
      <c r="GZD20" s="67"/>
      <c r="GZE20" s="86" t="s">
        <v>582</v>
      </c>
      <c r="GZJ20" s="86"/>
      <c r="GZK20" s="62" t="s">
        <v>497</v>
      </c>
      <c r="GZL20" s="86"/>
      <c r="GZM20" s="86">
        <v>0</v>
      </c>
      <c r="GZN20" s="86"/>
      <c r="GZO20" s="86">
        <v>0</v>
      </c>
      <c r="GZP20" s="67"/>
      <c r="GZQ20" s="67">
        <v>0</v>
      </c>
      <c r="GZR20" s="67"/>
      <c r="GZS20" s="86" t="s">
        <v>582</v>
      </c>
      <c r="GZX20" s="86"/>
      <c r="GZY20" s="62" t="s">
        <v>497</v>
      </c>
      <c r="GZZ20" s="86"/>
      <c r="HAA20" s="86">
        <v>0</v>
      </c>
      <c r="HAB20" s="86"/>
      <c r="HAC20" s="86">
        <v>0</v>
      </c>
      <c r="HAD20" s="67"/>
      <c r="HAE20" s="67">
        <v>0</v>
      </c>
      <c r="HAF20" s="67"/>
      <c r="HAG20" s="86" t="s">
        <v>582</v>
      </c>
      <c r="HAL20" s="86"/>
      <c r="HAM20" s="62" t="s">
        <v>497</v>
      </c>
      <c r="HAN20" s="86"/>
      <c r="HAO20" s="86">
        <v>0</v>
      </c>
      <c r="HAP20" s="86"/>
      <c r="HAQ20" s="86">
        <v>0</v>
      </c>
      <c r="HAR20" s="67"/>
      <c r="HAS20" s="67">
        <v>0</v>
      </c>
      <c r="HAT20" s="67"/>
      <c r="HAU20" s="86" t="s">
        <v>582</v>
      </c>
      <c r="HAZ20" s="86"/>
      <c r="HBA20" s="62" t="s">
        <v>497</v>
      </c>
      <c r="HBB20" s="86"/>
      <c r="HBC20" s="86">
        <v>0</v>
      </c>
      <c r="HBD20" s="86"/>
      <c r="HBE20" s="86">
        <v>0</v>
      </c>
      <c r="HBF20" s="67"/>
      <c r="HBG20" s="67">
        <v>0</v>
      </c>
      <c r="HBH20" s="67"/>
      <c r="HBI20" s="86" t="s">
        <v>582</v>
      </c>
      <c r="HBN20" s="86"/>
      <c r="HBO20" s="62" t="s">
        <v>497</v>
      </c>
      <c r="HBP20" s="86"/>
      <c r="HBQ20" s="86">
        <v>0</v>
      </c>
      <c r="HBR20" s="86"/>
      <c r="HBS20" s="86">
        <v>0</v>
      </c>
      <c r="HBT20" s="67"/>
      <c r="HBU20" s="67">
        <v>0</v>
      </c>
      <c r="HBV20" s="67"/>
      <c r="HBW20" s="86" t="s">
        <v>582</v>
      </c>
      <c r="HCB20" s="86"/>
      <c r="HCC20" s="62" t="s">
        <v>497</v>
      </c>
      <c r="HCD20" s="86"/>
      <c r="HCE20" s="86">
        <v>0</v>
      </c>
      <c r="HCF20" s="86"/>
      <c r="HCG20" s="86">
        <v>0</v>
      </c>
      <c r="HCH20" s="67"/>
      <c r="HCI20" s="67">
        <v>0</v>
      </c>
      <c r="HCJ20" s="67"/>
      <c r="HCK20" s="86" t="s">
        <v>582</v>
      </c>
      <c r="HCP20" s="86"/>
      <c r="HCQ20" s="62" t="s">
        <v>497</v>
      </c>
      <c r="HCR20" s="86"/>
      <c r="HCS20" s="86">
        <v>0</v>
      </c>
      <c r="HCT20" s="86"/>
      <c r="HCU20" s="86">
        <v>0</v>
      </c>
      <c r="HCV20" s="67"/>
      <c r="HCW20" s="67">
        <v>0</v>
      </c>
      <c r="HCX20" s="67"/>
      <c r="HCY20" s="86" t="s">
        <v>582</v>
      </c>
      <c r="HDD20" s="86"/>
      <c r="HDE20" s="62" t="s">
        <v>497</v>
      </c>
      <c r="HDF20" s="86"/>
      <c r="HDG20" s="86">
        <v>0</v>
      </c>
      <c r="HDH20" s="86"/>
      <c r="HDI20" s="86">
        <v>0</v>
      </c>
      <c r="HDJ20" s="67"/>
      <c r="HDK20" s="67">
        <v>0</v>
      </c>
      <c r="HDL20" s="67"/>
      <c r="HDM20" s="86" t="s">
        <v>582</v>
      </c>
      <c r="HDR20" s="86"/>
      <c r="HDS20" s="62" t="s">
        <v>497</v>
      </c>
      <c r="HDT20" s="86"/>
      <c r="HDU20" s="86">
        <v>0</v>
      </c>
      <c r="HDV20" s="86"/>
      <c r="HDW20" s="86">
        <v>0</v>
      </c>
      <c r="HDX20" s="67"/>
      <c r="HDY20" s="67">
        <v>0</v>
      </c>
      <c r="HDZ20" s="67"/>
      <c r="HEA20" s="86" t="s">
        <v>582</v>
      </c>
      <c r="HEF20" s="86"/>
      <c r="HEG20" s="62" t="s">
        <v>497</v>
      </c>
      <c r="HEH20" s="86"/>
      <c r="HEI20" s="86">
        <v>0</v>
      </c>
      <c r="HEJ20" s="86"/>
      <c r="HEK20" s="86">
        <v>0</v>
      </c>
      <c r="HEL20" s="67"/>
      <c r="HEM20" s="67">
        <v>0</v>
      </c>
      <c r="HEN20" s="67"/>
      <c r="HEO20" s="86" t="s">
        <v>582</v>
      </c>
      <c r="HET20" s="86"/>
      <c r="HEU20" s="62" t="s">
        <v>497</v>
      </c>
      <c r="HEV20" s="86"/>
      <c r="HEW20" s="86">
        <v>0</v>
      </c>
      <c r="HEX20" s="86"/>
      <c r="HEY20" s="86">
        <v>0</v>
      </c>
      <c r="HEZ20" s="67"/>
      <c r="HFA20" s="67">
        <v>0</v>
      </c>
      <c r="HFB20" s="67"/>
      <c r="HFC20" s="86" t="s">
        <v>582</v>
      </c>
      <c r="HFH20" s="86"/>
      <c r="HFI20" s="62" t="s">
        <v>497</v>
      </c>
      <c r="HFJ20" s="86"/>
      <c r="HFK20" s="86">
        <v>0</v>
      </c>
      <c r="HFL20" s="86"/>
      <c r="HFM20" s="86">
        <v>0</v>
      </c>
      <c r="HFN20" s="67"/>
      <c r="HFO20" s="67">
        <v>0</v>
      </c>
      <c r="HFP20" s="67"/>
      <c r="HFQ20" s="86" t="s">
        <v>582</v>
      </c>
      <c r="HFV20" s="86"/>
      <c r="HFW20" s="62" t="s">
        <v>497</v>
      </c>
      <c r="HFX20" s="86"/>
      <c r="HFY20" s="86">
        <v>0</v>
      </c>
      <c r="HFZ20" s="86"/>
      <c r="HGA20" s="86">
        <v>0</v>
      </c>
      <c r="HGB20" s="67"/>
      <c r="HGC20" s="67">
        <v>0</v>
      </c>
      <c r="HGD20" s="67"/>
      <c r="HGE20" s="86" t="s">
        <v>582</v>
      </c>
      <c r="HGJ20" s="86"/>
      <c r="HGK20" s="62" t="s">
        <v>497</v>
      </c>
      <c r="HGL20" s="86"/>
      <c r="HGM20" s="86">
        <v>0</v>
      </c>
      <c r="HGN20" s="86"/>
      <c r="HGO20" s="86">
        <v>0</v>
      </c>
      <c r="HGP20" s="67"/>
      <c r="HGQ20" s="67">
        <v>0</v>
      </c>
      <c r="HGR20" s="67"/>
      <c r="HGS20" s="86" t="s">
        <v>582</v>
      </c>
      <c r="HGX20" s="86"/>
      <c r="HGY20" s="62" t="s">
        <v>497</v>
      </c>
      <c r="HGZ20" s="86"/>
      <c r="HHA20" s="86">
        <v>0</v>
      </c>
      <c r="HHB20" s="86"/>
      <c r="HHC20" s="86">
        <v>0</v>
      </c>
      <c r="HHD20" s="67"/>
      <c r="HHE20" s="67">
        <v>0</v>
      </c>
      <c r="HHF20" s="67"/>
      <c r="HHG20" s="86" t="s">
        <v>582</v>
      </c>
      <c r="HHL20" s="86"/>
      <c r="HHM20" s="62" t="s">
        <v>497</v>
      </c>
      <c r="HHN20" s="86"/>
      <c r="HHO20" s="86">
        <v>0</v>
      </c>
      <c r="HHP20" s="86"/>
      <c r="HHQ20" s="86">
        <v>0</v>
      </c>
      <c r="HHR20" s="67"/>
      <c r="HHS20" s="67">
        <v>0</v>
      </c>
      <c r="HHT20" s="67"/>
      <c r="HHU20" s="86" t="s">
        <v>582</v>
      </c>
      <c r="HHZ20" s="86"/>
      <c r="HIA20" s="62" t="s">
        <v>497</v>
      </c>
      <c r="HIB20" s="86"/>
      <c r="HIC20" s="86">
        <v>0</v>
      </c>
      <c r="HID20" s="86"/>
      <c r="HIE20" s="86">
        <v>0</v>
      </c>
      <c r="HIF20" s="67"/>
      <c r="HIG20" s="67">
        <v>0</v>
      </c>
      <c r="HIH20" s="67"/>
      <c r="HII20" s="86" t="s">
        <v>582</v>
      </c>
      <c r="HIN20" s="86"/>
      <c r="HIO20" s="62" t="s">
        <v>497</v>
      </c>
      <c r="HIP20" s="86"/>
      <c r="HIQ20" s="86">
        <v>0</v>
      </c>
      <c r="HIR20" s="86"/>
      <c r="HIS20" s="86">
        <v>0</v>
      </c>
      <c r="HIT20" s="67"/>
      <c r="HIU20" s="67">
        <v>0</v>
      </c>
      <c r="HIV20" s="67"/>
      <c r="HIW20" s="86" t="s">
        <v>582</v>
      </c>
    </row>
    <row r="21" spans="14:5119 5124:5665" x14ac:dyDescent="0.25">
      <c r="N21" s="86">
        <v>12.06</v>
      </c>
      <c r="O21" s="62" t="s">
        <v>498</v>
      </c>
      <c r="P21" s="86">
        <v>12.06</v>
      </c>
      <c r="Q21" s="86">
        <v>0</v>
      </c>
      <c r="R21" s="86"/>
      <c r="S21" s="86">
        <v>2</v>
      </c>
      <c r="T21" s="67"/>
      <c r="U21" s="67">
        <v>3.7735849056603774</v>
      </c>
      <c r="V21" s="67"/>
      <c r="W21" s="86">
        <v>0</v>
      </c>
      <c r="AB21" s="86">
        <v>15.06</v>
      </c>
      <c r="AC21" s="62" t="s">
        <v>498</v>
      </c>
      <c r="AD21" s="86">
        <v>15.06</v>
      </c>
      <c r="AE21" s="86">
        <v>0</v>
      </c>
      <c r="AF21" s="86"/>
      <c r="AG21" s="86">
        <v>2</v>
      </c>
      <c r="AH21" s="67"/>
      <c r="AI21" s="67">
        <v>3.7735849056603774</v>
      </c>
      <c r="AJ21" s="67"/>
      <c r="AK21" s="86">
        <v>0</v>
      </c>
      <c r="AP21" s="86">
        <v>6.06</v>
      </c>
      <c r="AQ21" s="62" t="s">
        <v>498</v>
      </c>
      <c r="AR21" s="86">
        <v>6.06</v>
      </c>
      <c r="AS21" s="86">
        <v>1</v>
      </c>
      <c r="AT21" s="86"/>
      <c r="AU21" s="86">
        <v>2</v>
      </c>
      <c r="AV21" s="67"/>
      <c r="AW21" s="67">
        <v>3.7735849056603774</v>
      </c>
      <c r="AX21" s="67"/>
      <c r="AY21" s="86">
        <v>50</v>
      </c>
      <c r="BD21" s="86">
        <v>1.06</v>
      </c>
      <c r="BE21" s="62" t="s">
        <v>498</v>
      </c>
      <c r="BF21" s="86">
        <v>1.06</v>
      </c>
      <c r="BG21" s="86">
        <v>2</v>
      </c>
      <c r="BH21" s="86"/>
      <c r="BI21" s="86">
        <v>2</v>
      </c>
      <c r="BJ21" s="67"/>
      <c r="BK21" s="67">
        <v>3.7735849056603774</v>
      </c>
      <c r="BL21" s="67"/>
      <c r="BM21" s="86">
        <v>100</v>
      </c>
      <c r="BN21" s="86"/>
      <c r="BO21" s="86"/>
      <c r="BP21" s="86"/>
      <c r="BQ21" s="86"/>
      <c r="BR21" s="86">
        <v>11.06</v>
      </c>
      <c r="BS21" s="62" t="s">
        <v>498</v>
      </c>
      <c r="BT21" s="86">
        <v>11.06</v>
      </c>
      <c r="BU21" s="86">
        <v>1</v>
      </c>
      <c r="BV21" s="86"/>
      <c r="BW21" s="86">
        <v>2</v>
      </c>
      <c r="BX21" s="67"/>
      <c r="BY21" s="67">
        <v>3.7735849056603774</v>
      </c>
      <c r="BZ21" s="67"/>
      <c r="CA21" s="86">
        <v>50</v>
      </c>
      <c r="CB21" s="86"/>
      <c r="CC21" s="86"/>
      <c r="CD21" s="86"/>
      <c r="CE21" s="86"/>
      <c r="CF21" s="86">
        <v>11.06</v>
      </c>
      <c r="CG21" s="62" t="s">
        <v>498</v>
      </c>
      <c r="CH21" s="86">
        <v>11.06</v>
      </c>
      <c r="CI21" s="86">
        <v>0</v>
      </c>
      <c r="CJ21" s="86"/>
      <c r="CK21" s="86">
        <v>2</v>
      </c>
      <c r="CL21" s="67"/>
      <c r="CM21" s="67">
        <v>3.7735849056603774</v>
      </c>
      <c r="CN21" s="67"/>
      <c r="CO21" s="86">
        <v>0</v>
      </c>
      <c r="CP21" s="86"/>
      <c r="CQ21" s="86"/>
      <c r="CR21" s="86"/>
      <c r="CS21" s="86"/>
      <c r="CT21" s="86">
        <v>10.06</v>
      </c>
      <c r="CU21" s="62" t="s">
        <v>498</v>
      </c>
      <c r="CV21" s="86">
        <v>10.06</v>
      </c>
      <c r="CW21" s="86">
        <v>0</v>
      </c>
      <c r="CX21" s="86"/>
      <c r="CY21" s="86">
        <v>2</v>
      </c>
      <c r="CZ21" s="67"/>
      <c r="DA21" s="67">
        <v>3.7735849056603774</v>
      </c>
      <c r="DB21" s="67"/>
      <c r="DC21" s="86">
        <v>0</v>
      </c>
      <c r="DD21" s="86"/>
      <c r="DE21" s="86"/>
      <c r="DH21" s="86">
        <v>5.0599999999999996</v>
      </c>
      <c r="DI21" s="62" t="s">
        <v>498</v>
      </c>
      <c r="DJ21" s="86">
        <v>5.0599999999999996</v>
      </c>
      <c r="DK21" s="86">
        <v>1</v>
      </c>
      <c r="DL21" s="86"/>
      <c r="DM21" s="86">
        <v>2</v>
      </c>
      <c r="DN21" s="67"/>
      <c r="DO21" s="67">
        <v>3.7735849056603774</v>
      </c>
      <c r="DP21" s="67"/>
      <c r="DQ21" s="86">
        <v>50</v>
      </c>
      <c r="DV21" s="86">
        <v>8.06</v>
      </c>
      <c r="DW21" s="62" t="s">
        <v>498</v>
      </c>
      <c r="DX21" s="86">
        <v>8.06</v>
      </c>
      <c r="DY21" s="86">
        <v>1</v>
      </c>
      <c r="DZ21" s="86"/>
      <c r="EA21" s="86">
        <v>2</v>
      </c>
      <c r="EB21" s="67"/>
      <c r="EC21" s="67">
        <v>3.7735849056603774</v>
      </c>
      <c r="ED21" s="67"/>
      <c r="EE21" s="86">
        <v>50</v>
      </c>
      <c r="EJ21" s="86">
        <v>12.06</v>
      </c>
      <c r="EK21" s="62" t="s">
        <v>498</v>
      </c>
      <c r="EL21" s="86">
        <v>12.06</v>
      </c>
      <c r="EM21" s="86">
        <v>0</v>
      </c>
      <c r="EN21" s="86"/>
      <c r="EO21" s="86">
        <v>2</v>
      </c>
      <c r="EP21" s="67"/>
      <c r="EQ21" s="67">
        <v>3.7735849056603774</v>
      </c>
      <c r="ER21" s="67"/>
      <c r="ES21" s="86">
        <v>0</v>
      </c>
      <c r="EX21" s="86">
        <v>1.06</v>
      </c>
      <c r="EY21" s="62" t="s">
        <v>498</v>
      </c>
      <c r="EZ21" s="86">
        <v>1.06</v>
      </c>
      <c r="FA21" s="86">
        <v>2</v>
      </c>
      <c r="FB21" s="86"/>
      <c r="FC21" s="86">
        <v>2</v>
      </c>
      <c r="FD21" s="67"/>
      <c r="FE21" s="67">
        <v>3.7735849056603774</v>
      </c>
      <c r="FF21" s="67"/>
      <c r="FG21" s="86">
        <v>100</v>
      </c>
      <c r="FL21" s="86">
        <v>13.06</v>
      </c>
      <c r="FM21" s="62" t="s">
        <v>498</v>
      </c>
      <c r="FN21" s="86">
        <v>13.06</v>
      </c>
      <c r="FO21" s="86">
        <v>0</v>
      </c>
      <c r="FP21" s="86"/>
      <c r="FQ21" s="86">
        <v>2</v>
      </c>
      <c r="FR21" s="67"/>
      <c r="FS21" s="67">
        <v>3.7735849056603774</v>
      </c>
      <c r="FT21" s="67"/>
      <c r="FU21" s="86">
        <v>0</v>
      </c>
      <c r="FZ21" s="86">
        <v>14.06</v>
      </c>
      <c r="GA21" s="62" t="s">
        <v>498</v>
      </c>
      <c r="GB21" s="86">
        <v>14.06</v>
      </c>
      <c r="GC21" s="86">
        <v>0</v>
      </c>
      <c r="GD21" s="86"/>
      <c r="GE21" s="86">
        <v>2</v>
      </c>
      <c r="GF21" s="67"/>
      <c r="GG21" s="67">
        <v>3.7735849056603774</v>
      </c>
      <c r="GH21" s="67"/>
      <c r="GI21" s="86">
        <v>0</v>
      </c>
      <c r="GN21" s="86">
        <v>7.06</v>
      </c>
      <c r="GO21" s="62" t="s">
        <v>498</v>
      </c>
      <c r="GP21" s="86">
        <v>7.06</v>
      </c>
      <c r="GQ21" s="86">
        <v>1</v>
      </c>
      <c r="GR21" s="86"/>
      <c r="GS21" s="86">
        <v>2</v>
      </c>
      <c r="GT21" s="67"/>
      <c r="GU21" s="67">
        <v>3.7735849056603774</v>
      </c>
      <c r="GV21" s="67"/>
      <c r="GW21" s="86">
        <v>50</v>
      </c>
      <c r="HB21" s="86">
        <v>1.06</v>
      </c>
      <c r="HC21" s="62" t="s">
        <v>498</v>
      </c>
      <c r="HD21" s="86">
        <v>1.06</v>
      </c>
      <c r="HE21" s="86">
        <v>2</v>
      </c>
      <c r="HF21" s="86"/>
      <c r="HG21" s="86">
        <v>2</v>
      </c>
      <c r="HH21" s="67"/>
      <c r="HI21" s="67">
        <v>3.7735849056603774</v>
      </c>
      <c r="HJ21" s="67"/>
      <c r="HK21" s="86">
        <v>100</v>
      </c>
      <c r="HP21" s="86">
        <v>5.0599999999999996</v>
      </c>
      <c r="HQ21" s="62" t="s">
        <v>498</v>
      </c>
      <c r="HR21" s="86">
        <v>5.0599999999999996</v>
      </c>
      <c r="HS21" s="86">
        <v>1</v>
      </c>
      <c r="HT21" s="86"/>
      <c r="HU21" s="86">
        <v>2</v>
      </c>
      <c r="HV21" s="67"/>
      <c r="HW21" s="67">
        <v>3.7735849056603774</v>
      </c>
      <c r="HX21" s="67"/>
      <c r="HY21" s="86">
        <v>50</v>
      </c>
      <c r="ID21" s="86">
        <v>1.06</v>
      </c>
      <c r="IE21" s="62" t="s">
        <v>498</v>
      </c>
      <c r="IF21" s="86">
        <v>1.06</v>
      </c>
      <c r="IG21" s="86">
        <v>2</v>
      </c>
      <c r="IH21" s="86"/>
      <c r="II21" s="86">
        <v>2</v>
      </c>
      <c r="IJ21" s="67"/>
      <c r="IK21" s="67">
        <v>3.7735849056603774</v>
      </c>
      <c r="IL21" s="67"/>
      <c r="IM21" s="86">
        <v>100</v>
      </c>
      <c r="IR21" s="86">
        <v>1.06</v>
      </c>
      <c r="IS21" s="62" t="s">
        <v>498</v>
      </c>
      <c r="IT21" s="86">
        <v>1.06</v>
      </c>
      <c r="IU21" s="86">
        <v>2</v>
      </c>
      <c r="IV21" s="86"/>
      <c r="IW21" s="86">
        <v>2</v>
      </c>
      <c r="IX21" s="67"/>
      <c r="IY21" s="67">
        <v>3.7735849056603774</v>
      </c>
      <c r="IZ21" s="67"/>
      <c r="JA21" s="86">
        <v>100</v>
      </c>
      <c r="JF21" s="86">
        <v>1.06</v>
      </c>
      <c r="JG21" s="62" t="s">
        <v>498</v>
      </c>
      <c r="JH21" s="86">
        <v>1.06</v>
      </c>
      <c r="JI21" s="86">
        <v>2</v>
      </c>
      <c r="JJ21" s="86"/>
      <c r="JK21" s="86">
        <v>2</v>
      </c>
      <c r="JL21" s="67"/>
      <c r="JM21" s="67">
        <v>3.7735849056603774</v>
      </c>
      <c r="JN21" s="67"/>
      <c r="JO21" s="86">
        <v>100</v>
      </c>
      <c r="JT21" s="86">
        <v>14.06</v>
      </c>
      <c r="JU21" s="62" t="s">
        <v>498</v>
      </c>
      <c r="JV21" s="86">
        <v>14.06</v>
      </c>
      <c r="JW21" s="86">
        <v>0</v>
      </c>
      <c r="JX21" s="86"/>
      <c r="JY21" s="86">
        <v>2</v>
      </c>
      <c r="JZ21" s="67"/>
      <c r="KA21" s="67">
        <v>3.7735849056603774</v>
      </c>
      <c r="KB21" s="67"/>
      <c r="KC21" s="86">
        <v>0</v>
      </c>
      <c r="KH21" s="86">
        <v>1.06</v>
      </c>
      <c r="KI21" s="62" t="s">
        <v>498</v>
      </c>
      <c r="KJ21" s="86">
        <v>1.06</v>
      </c>
      <c r="KK21" s="86">
        <v>2</v>
      </c>
      <c r="KL21" s="86"/>
      <c r="KM21" s="86">
        <v>2</v>
      </c>
      <c r="KN21" s="67"/>
      <c r="KO21" s="67">
        <v>3.7735849056603774</v>
      </c>
      <c r="KP21" s="67"/>
      <c r="KQ21" s="86">
        <v>100</v>
      </c>
      <c r="KV21" s="86">
        <v>10.06</v>
      </c>
      <c r="KW21" s="62" t="s">
        <v>498</v>
      </c>
      <c r="KX21" s="86">
        <v>10.06</v>
      </c>
      <c r="KY21" s="86">
        <v>0</v>
      </c>
      <c r="KZ21" s="86"/>
      <c r="LA21" s="86">
        <v>2</v>
      </c>
      <c r="LB21" s="67"/>
      <c r="LC21" s="67">
        <v>3.7735849056603774</v>
      </c>
      <c r="LD21" s="67"/>
      <c r="LE21" s="86">
        <v>0</v>
      </c>
      <c r="LJ21" s="86">
        <v>1.06</v>
      </c>
      <c r="LK21" s="62" t="s">
        <v>498</v>
      </c>
      <c r="LL21" s="86">
        <v>1.06</v>
      </c>
      <c r="LM21" s="86">
        <v>2</v>
      </c>
      <c r="LN21" s="86"/>
      <c r="LO21" s="86">
        <v>2</v>
      </c>
      <c r="LP21" s="67"/>
      <c r="LQ21" s="67">
        <v>3.7735849056603774</v>
      </c>
      <c r="LR21" s="67"/>
      <c r="LS21" s="86">
        <v>100</v>
      </c>
      <c r="LX21" s="86">
        <v>9.06</v>
      </c>
      <c r="LY21" s="62" t="s">
        <v>498</v>
      </c>
      <c r="LZ21" s="86">
        <v>9.06</v>
      </c>
      <c r="MA21" s="86">
        <v>0</v>
      </c>
      <c r="MB21" s="86"/>
      <c r="MC21" s="86">
        <v>2</v>
      </c>
      <c r="MD21" s="67"/>
      <c r="ME21" s="67">
        <v>3.7735849056603774</v>
      </c>
      <c r="MF21" s="67"/>
      <c r="MG21" s="86">
        <v>0</v>
      </c>
      <c r="ML21" s="86">
        <v>1.06</v>
      </c>
      <c r="MM21" s="62" t="s">
        <v>498</v>
      </c>
      <c r="MN21" s="86">
        <v>1.06</v>
      </c>
      <c r="MO21" s="86">
        <v>2</v>
      </c>
      <c r="MP21" s="86"/>
      <c r="MQ21" s="86">
        <v>2</v>
      </c>
      <c r="MR21" s="67"/>
      <c r="MS21" s="67">
        <v>3.7735849056603774</v>
      </c>
      <c r="MT21" s="67"/>
      <c r="MU21" s="86">
        <v>100</v>
      </c>
      <c r="MZ21" s="86">
        <v>4.0599999999999996</v>
      </c>
      <c r="NA21" s="62" t="s">
        <v>498</v>
      </c>
      <c r="NB21" s="86">
        <v>4.0599999999999996</v>
      </c>
      <c r="NC21" s="86">
        <v>1</v>
      </c>
      <c r="ND21" s="86"/>
      <c r="NE21" s="86">
        <v>2</v>
      </c>
      <c r="NF21" s="67"/>
      <c r="NG21" s="67">
        <v>3.7735849056603774</v>
      </c>
      <c r="NH21" s="67"/>
      <c r="NI21" s="86">
        <v>50</v>
      </c>
      <c r="NN21" s="86">
        <v>1.06</v>
      </c>
      <c r="NO21" s="62" t="s">
        <v>498</v>
      </c>
      <c r="NP21" s="86">
        <v>1.06</v>
      </c>
      <c r="NQ21" s="86">
        <v>3</v>
      </c>
      <c r="NR21" s="86"/>
      <c r="NS21" s="86">
        <v>3</v>
      </c>
      <c r="NT21" s="67"/>
      <c r="NU21" s="67">
        <v>5.7692307692307692</v>
      </c>
      <c r="NV21" s="67"/>
      <c r="NW21" s="86">
        <v>100</v>
      </c>
      <c r="OB21" s="86">
        <v>11.06</v>
      </c>
      <c r="OC21" s="62" t="s">
        <v>498</v>
      </c>
      <c r="OD21" s="86">
        <v>11.06</v>
      </c>
      <c r="OE21" s="86">
        <v>2</v>
      </c>
      <c r="OF21" s="86"/>
      <c r="OG21" s="86">
        <v>3</v>
      </c>
      <c r="OH21" s="67"/>
      <c r="OI21" s="67">
        <v>5.7692307692307692</v>
      </c>
      <c r="OJ21" s="67"/>
      <c r="OK21" s="86">
        <v>66.666666666666657</v>
      </c>
      <c r="OP21" s="86">
        <v>6.06</v>
      </c>
      <c r="OQ21" s="62" t="s">
        <v>498</v>
      </c>
      <c r="OR21" s="86">
        <v>6.06</v>
      </c>
      <c r="OS21" s="86">
        <v>2</v>
      </c>
      <c r="OT21" s="86"/>
      <c r="OU21" s="86">
        <v>3</v>
      </c>
      <c r="OV21" s="67"/>
      <c r="OW21" s="67">
        <v>5.7692307692307692</v>
      </c>
      <c r="OX21" s="67"/>
      <c r="OY21" s="86">
        <v>66.666666666666657</v>
      </c>
      <c r="PD21" s="86">
        <v>7.06</v>
      </c>
      <c r="PE21" s="62" t="s">
        <v>498</v>
      </c>
      <c r="PF21" s="86">
        <v>7.06</v>
      </c>
      <c r="PG21" s="86">
        <v>2</v>
      </c>
      <c r="PH21" s="86"/>
      <c r="PI21" s="86">
        <v>3</v>
      </c>
      <c r="PJ21" s="67"/>
      <c r="PK21" s="67">
        <v>5.7692307692307692</v>
      </c>
      <c r="PL21" s="67"/>
      <c r="PM21" s="86">
        <v>66.666666666666657</v>
      </c>
      <c r="PR21" s="86">
        <v>9.06</v>
      </c>
      <c r="PS21" s="62" t="s">
        <v>498</v>
      </c>
      <c r="PT21" s="86">
        <v>9.06</v>
      </c>
      <c r="PU21" s="86">
        <v>2</v>
      </c>
      <c r="PV21" s="86"/>
      <c r="PW21" s="86">
        <v>3</v>
      </c>
      <c r="PX21" s="67"/>
      <c r="PY21" s="67">
        <v>5.7692307692307692</v>
      </c>
      <c r="PZ21" s="67"/>
      <c r="QA21" s="86">
        <v>66.666666666666657</v>
      </c>
      <c r="QF21" s="86">
        <v>14.06</v>
      </c>
      <c r="QG21" s="62" t="s">
        <v>498</v>
      </c>
      <c r="QH21" s="86">
        <v>14.06</v>
      </c>
      <c r="QI21" s="86">
        <v>2</v>
      </c>
      <c r="QJ21" s="86"/>
      <c r="QK21" s="86">
        <v>3</v>
      </c>
      <c r="QL21" s="67"/>
      <c r="QM21" s="67">
        <v>5.7692307692307692</v>
      </c>
      <c r="QN21" s="67"/>
      <c r="QO21" s="86">
        <v>66.666666666666657</v>
      </c>
      <c r="QT21" s="86">
        <v>1.06</v>
      </c>
      <c r="QU21" s="62" t="s">
        <v>498</v>
      </c>
      <c r="QV21" s="86">
        <v>1.06</v>
      </c>
      <c r="QW21" s="86">
        <v>3</v>
      </c>
      <c r="QX21" s="86"/>
      <c r="QY21" s="86">
        <v>3</v>
      </c>
      <c r="QZ21" s="67"/>
      <c r="RA21" s="67">
        <v>5.7692307692307692</v>
      </c>
      <c r="RB21" s="67"/>
      <c r="RC21" s="86">
        <v>100</v>
      </c>
      <c r="RH21" s="86">
        <v>8.06</v>
      </c>
      <c r="RI21" s="62" t="s">
        <v>498</v>
      </c>
      <c r="RJ21" s="86">
        <v>8.06</v>
      </c>
      <c r="RK21" s="86">
        <v>2</v>
      </c>
      <c r="RL21" s="86"/>
      <c r="RM21" s="86">
        <v>3</v>
      </c>
      <c r="RN21" s="67"/>
      <c r="RO21" s="67">
        <v>5.7692307692307692</v>
      </c>
      <c r="RP21" s="67"/>
      <c r="RQ21" s="86">
        <v>66.666666666666657</v>
      </c>
      <c r="RV21" s="86">
        <v>10.06</v>
      </c>
      <c r="RW21" s="62" t="s">
        <v>498</v>
      </c>
      <c r="RX21" s="86">
        <v>10.06</v>
      </c>
      <c r="RY21" s="86">
        <v>1</v>
      </c>
      <c r="RZ21" s="86"/>
      <c r="SA21" s="86">
        <v>3</v>
      </c>
      <c r="SB21" s="67"/>
      <c r="SC21" s="67">
        <v>5.7692307692307692</v>
      </c>
      <c r="SD21" s="67"/>
      <c r="SE21" s="86">
        <v>33.333333333333329</v>
      </c>
      <c r="SJ21" s="86">
        <v>9.06</v>
      </c>
      <c r="SK21" s="62" t="s">
        <v>498</v>
      </c>
      <c r="SL21" s="86">
        <v>9.06</v>
      </c>
      <c r="SM21" s="86">
        <v>2</v>
      </c>
      <c r="SN21" s="86"/>
      <c r="SO21" s="86">
        <v>3</v>
      </c>
      <c r="SP21" s="67"/>
      <c r="SQ21" s="67">
        <v>5.7692307692307692</v>
      </c>
      <c r="SR21" s="67"/>
      <c r="SS21" s="86">
        <v>66.666666666666657</v>
      </c>
      <c r="SX21" s="86">
        <v>1.06</v>
      </c>
      <c r="SY21" s="62" t="s">
        <v>498</v>
      </c>
      <c r="SZ21" s="86">
        <v>1.06</v>
      </c>
      <c r="TA21" s="86">
        <v>3</v>
      </c>
      <c r="TB21" s="86"/>
      <c r="TC21" s="86">
        <v>3</v>
      </c>
      <c r="TD21" s="67"/>
      <c r="TE21" s="67">
        <v>5.7692307692307692</v>
      </c>
      <c r="TF21" s="67"/>
      <c r="TG21" s="86">
        <v>100</v>
      </c>
      <c r="TL21" s="86">
        <v>1.06</v>
      </c>
      <c r="TM21" s="62" t="s">
        <v>498</v>
      </c>
      <c r="TN21" s="86">
        <v>1.06</v>
      </c>
      <c r="TO21" s="86">
        <v>3</v>
      </c>
      <c r="TP21" s="86"/>
      <c r="TQ21" s="86">
        <v>3</v>
      </c>
      <c r="TR21" s="67"/>
      <c r="TS21" s="67">
        <v>5.7692307692307692</v>
      </c>
      <c r="TT21" s="67"/>
      <c r="TU21" s="86">
        <v>100</v>
      </c>
      <c r="TZ21" s="86">
        <v>9.06</v>
      </c>
      <c r="UA21" s="62" t="s">
        <v>498</v>
      </c>
      <c r="UB21" s="86">
        <v>9.06</v>
      </c>
      <c r="UC21" s="86">
        <v>2</v>
      </c>
      <c r="UD21" s="86"/>
      <c r="UE21" s="86">
        <v>3</v>
      </c>
      <c r="UF21" s="67"/>
      <c r="UG21" s="67">
        <v>5.7692307692307692</v>
      </c>
      <c r="UH21" s="67"/>
      <c r="UI21" s="86">
        <v>66.666666666666657</v>
      </c>
      <c r="UN21" s="86">
        <v>11.06</v>
      </c>
      <c r="UO21" s="62" t="s">
        <v>498</v>
      </c>
      <c r="UP21" s="86">
        <v>11.06</v>
      </c>
      <c r="UQ21" s="86">
        <v>1</v>
      </c>
      <c r="UR21" s="86"/>
      <c r="US21" s="86">
        <v>3</v>
      </c>
      <c r="UT21" s="67"/>
      <c r="UU21" s="67">
        <v>5.7692307692307692</v>
      </c>
      <c r="UV21" s="67"/>
      <c r="UW21" s="86">
        <v>33.333333333333329</v>
      </c>
      <c r="VB21" s="86">
        <v>8.06</v>
      </c>
      <c r="VC21" s="62" t="s">
        <v>498</v>
      </c>
      <c r="VD21" s="86">
        <v>8.06</v>
      </c>
      <c r="VE21" s="86">
        <v>2</v>
      </c>
      <c r="VF21" s="86"/>
      <c r="VG21" s="86">
        <v>3</v>
      </c>
      <c r="VH21" s="67"/>
      <c r="VI21" s="67">
        <v>5.7692307692307692</v>
      </c>
      <c r="VJ21" s="67"/>
      <c r="VK21" s="86">
        <v>66.666666666666657</v>
      </c>
      <c r="VP21" s="86">
        <v>1.06</v>
      </c>
      <c r="VQ21" s="62" t="s">
        <v>498</v>
      </c>
      <c r="VR21" s="86">
        <v>1.06</v>
      </c>
      <c r="VS21" s="86">
        <v>3</v>
      </c>
      <c r="VT21" s="86"/>
      <c r="VU21" s="86">
        <v>3</v>
      </c>
      <c r="VV21" s="67"/>
      <c r="VW21" s="67">
        <v>5.7692307692307692</v>
      </c>
      <c r="VX21" s="67"/>
      <c r="VY21" s="86">
        <v>100</v>
      </c>
      <c r="WD21" s="86">
        <v>8.06</v>
      </c>
      <c r="WE21" s="62" t="s">
        <v>498</v>
      </c>
      <c r="WF21" s="86">
        <v>8.06</v>
      </c>
      <c r="WG21" s="86">
        <v>2</v>
      </c>
      <c r="WH21" s="86"/>
      <c r="WI21" s="86">
        <v>3</v>
      </c>
      <c r="WJ21" s="67"/>
      <c r="WK21" s="67">
        <v>5.7692307692307692</v>
      </c>
      <c r="WL21" s="67"/>
      <c r="WM21" s="86">
        <v>66.666666666666657</v>
      </c>
      <c r="WR21" s="86">
        <v>8.06</v>
      </c>
      <c r="WS21" s="62" t="s">
        <v>498</v>
      </c>
      <c r="WT21" s="86">
        <v>8.06</v>
      </c>
      <c r="WU21" s="86">
        <v>2</v>
      </c>
      <c r="WV21" s="86"/>
      <c r="WW21" s="86">
        <v>3</v>
      </c>
      <c r="WX21" s="67"/>
      <c r="WY21" s="67">
        <v>5.7692307692307692</v>
      </c>
      <c r="WZ21" s="67"/>
      <c r="XA21" s="86">
        <v>66.666666666666657</v>
      </c>
      <c r="XF21" s="86">
        <v>9.06</v>
      </c>
      <c r="XG21" s="62" t="s">
        <v>498</v>
      </c>
      <c r="XH21" s="86">
        <v>9.06</v>
      </c>
      <c r="XI21" s="86">
        <v>1</v>
      </c>
      <c r="XJ21" s="86"/>
      <c r="XK21" s="86">
        <v>3</v>
      </c>
      <c r="XL21" s="67"/>
      <c r="XM21" s="67">
        <v>5.7692307692307692</v>
      </c>
      <c r="XN21" s="67"/>
      <c r="XO21" s="86">
        <v>33.333333333333329</v>
      </c>
      <c r="XT21" s="86">
        <v>1.06</v>
      </c>
      <c r="XU21" s="62" t="s">
        <v>498</v>
      </c>
      <c r="XV21" s="86">
        <v>1.06</v>
      </c>
      <c r="XW21" s="86">
        <v>3</v>
      </c>
      <c r="XX21" s="86"/>
      <c r="XY21" s="86">
        <v>3</v>
      </c>
      <c r="XZ21" s="67"/>
      <c r="YA21" s="67">
        <v>5.7692307692307692</v>
      </c>
      <c r="YB21" s="67"/>
      <c r="YC21" s="86">
        <v>100</v>
      </c>
      <c r="YH21" s="86">
        <v>14.06</v>
      </c>
      <c r="YI21" s="62" t="s">
        <v>498</v>
      </c>
      <c r="YJ21" s="86">
        <v>14.06</v>
      </c>
      <c r="YK21" s="86">
        <v>1</v>
      </c>
      <c r="YL21" s="86"/>
      <c r="YM21" s="86">
        <v>3</v>
      </c>
      <c r="YN21" s="67"/>
      <c r="YO21" s="67">
        <v>5.7692307692307692</v>
      </c>
      <c r="YP21" s="67"/>
      <c r="YQ21" s="86">
        <v>33.333333333333329</v>
      </c>
      <c r="YV21" s="86">
        <v>2.06</v>
      </c>
      <c r="YW21" s="62" t="s">
        <v>498</v>
      </c>
      <c r="YX21" s="86">
        <v>2.06</v>
      </c>
      <c r="YY21" s="86">
        <v>2</v>
      </c>
      <c r="YZ21" s="86"/>
      <c r="ZA21" s="86">
        <v>3</v>
      </c>
      <c r="ZB21" s="67"/>
      <c r="ZC21" s="67">
        <v>5.7692307692307692</v>
      </c>
      <c r="ZD21" s="67"/>
      <c r="ZE21" s="86">
        <v>66.666666666666657</v>
      </c>
      <c r="ZJ21" s="86">
        <v>10.06</v>
      </c>
      <c r="ZK21" s="62" t="s">
        <v>498</v>
      </c>
      <c r="ZL21" s="86">
        <v>10.06</v>
      </c>
      <c r="ZM21" s="86">
        <v>2</v>
      </c>
      <c r="ZN21" s="86"/>
      <c r="ZO21" s="86">
        <v>3</v>
      </c>
      <c r="ZP21" s="67"/>
      <c r="ZQ21" s="67">
        <v>5.7692307692307692</v>
      </c>
      <c r="ZR21" s="67"/>
      <c r="ZS21" s="86">
        <v>66.666666666666657</v>
      </c>
      <c r="ZX21" s="86">
        <v>12.06</v>
      </c>
      <c r="ZY21" s="62" t="s">
        <v>498</v>
      </c>
      <c r="ZZ21" s="86">
        <v>12.06</v>
      </c>
      <c r="AAA21" s="86">
        <v>0</v>
      </c>
      <c r="AAB21" s="86"/>
      <c r="AAC21" s="86">
        <v>3</v>
      </c>
      <c r="AAD21" s="67"/>
      <c r="AAE21" s="67">
        <v>5.7692307692307692</v>
      </c>
      <c r="AAF21" s="67"/>
      <c r="AAG21" s="86">
        <v>0</v>
      </c>
      <c r="AAL21" s="86">
        <v>14.06</v>
      </c>
      <c r="AAM21" s="62" t="s">
        <v>498</v>
      </c>
      <c r="AAN21" s="86">
        <v>14.06</v>
      </c>
      <c r="AAO21" s="86">
        <v>2</v>
      </c>
      <c r="AAP21" s="86"/>
      <c r="AAQ21" s="86">
        <v>3</v>
      </c>
      <c r="AAR21" s="67"/>
      <c r="AAS21" s="67">
        <v>5.7692307692307692</v>
      </c>
      <c r="AAT21" s="67"/>
      <c r="AAU21" s="86">
        <v>66.666666666666657</v>
      </c>
      <c r="AAZ21" s="86">
        <v>5.0599999999999996</v>
      </c>
      <c r="ABA21" s="62" t="s">
        <v>498</v>
      </c>
      <c r="ABB21" s="86">
        <v>5.0599999999999996</v>
      </c>
      <c r="ABC21" s="86">
        <v>2</v>
      </c>
      <c r="ABD21" s="86"/>
      <c r="ABE21" s="86">
        <v>3</v>
      </c>
      <c r="ABF21" s="67"/>
      <c r="ABG21" s="67">
        <v>5.7692307692307692</v>
      </c>
      <c r="ABH21" s="67"/>
      <c r="ABI21" s="86">
        <v>66.666666666666657</v>
      </c>
      <c r="ABN21" s="86">
        <v>10.06</v>
      </c>
      <c r="ABO21" s="62" t="s">
        <v>498</v>
      </c>
      <c r="ABP21" s="86">
        <v>10.06</v>
      </c>
      <c r="ABQ21" s="86">
        <v>1</v>
      </c>
      <c r="ABR21" s="86"/>
      <c r="ABS21" s="86">
        <v>3</v>
      </c>
      <c r="ABT21" s="67"/>
      <c r="ABU21" s="67">
        <v>5.7692307692307692</v>
      </c>
      <c r="ABV21" s="67"/>
      <c r="ABW21" s="86">
        <v>33.333333333333329</v>
      </c>
      <c r="ACB21" s="86">
        <v>12.06</v>
      </c>
      <c r="ACC21" s="62" t="s">
        <v>498</v>
      </c>
      <c r="ACD21" s="86">
        <v>12.06</v>
      </c>
      <c r="ACE21" s="86">
        <v>0</v>
      </c>
      <c r="ACF21" s="86"/>
      <c r="ACG21" s="86">
        <v>2</v>
      </c>
      <c r="ACH21" s="67"/>
      <c r="ACI21" s="67">
        <v>3.7037037037037033</v>
      </c>
      <c r="ACJ21" s="67"/>
      <c r="ACK21" s="86">
        <v>0</v>
      </c>
      <c r="ACP21" s="86">
        <v>1.06</v>
      </c>
      <c r="ACQ21" s="62" t="s">
        <v>498</v>
      </c>
      <c r="ACR21" s="86">
        <v>1.06</v>
      </c>
      <c r="ACS21" s="86">
        <v>2</v>
      </c>
      <c r="ACT21" s="86"/>
      <c r="ACU21" s="86">
        <v>2</v>
      </c>
      <c r="ACV21" s="67"/>
      <c r="ACW21" s="67">
        <v>3.7037037037037033</v>
      </c>
      <c r="ACX21" s="67"/>
      <c r="ACY21" s="86">
        <v>100</v>
      </c>
      <c r="ADD21" s="86">
        <v>1.06</v>
      </c>
      <c r="ADE21" s="62" t="s">
        <v>498</v>
      </c>
      <c r="ADF21" s="86">
        <v>1.06</v>
      </c>
      <c r="ADG21" s="86">
        <v>2</v>
      </c>
      <c r="ADH21" s="86"/>
      <c r="ADI21" s="86">
        <v>2</v>
      </c>
      <c r="ADJ21" s="67"/>
      <c r="ADK21" s="67">
        <v>3.7037037037037033</v>
      </c>
      <c r="ADL21" s="67"/>
      <c r="ADM21" s="86">
        <v>100</v>
      </c>
      <c r="ADR21" s="86">
        <v>1.06</v>
      </c>
      <c r="ADS21" s="62" t="s">
        <v>498</v>
      </c>
      <c r="ADT21" s="86">
        <v>1.06</v>
      </c>
      <c r="ADU21" s="86">
        <v>2</v>
      </c>
      <c r="ADV21" s="86"/>
      <c r="ADW21" s="86">
        <v>2</v>
      </c>
      <c r="ADX21" s="67"/>
      <c r="ADY21" s="67">
        <v>3.7037037037037033</v>
      </c>
      <c r="ADZ21" s="67"/>
      <c r="AEA21" s="86">
        <v>100</v>
      </c>
      <c r="AEF21" s="86">
        <v>5.0599999999999996</v>
      </c>
      <c r="AEG21" s="62" t="s">
        <v>498</v>
      </c>
      <c r="AEH21" s="86">
        <v>5.0599999999999996</v>
      </c>
      <c r="AEI21" s="86">
        <v>1</v>
      </c>
      <c r="AEJ21" s="86"/>
      <c r="AEK21" s="86">
        <v>2</v>
      </c>
      <c r="AEL21" s="67"/>
      <c r="AEM21" s="67">
        <v>3.7037037037037033</v>
      </c>
      <c r="AEN21" s="67"/>
      <c r="AEO21" s="86">
        <v>50</v>
      </c>
      <c r="AET21" s="86">
        <v>1.06</v>
      </c>
      <c r="AEU21" s="62" t="s">
        <v>498</v>
      </c>
      <c r="AEV21" s="86">
        <v>1.06</v>
      </c>
      <c r="AEW21" s="86">
        <v>2</v>
      </c>
      <c r="AEX21" s="86"/>
      <c r="AEY21" s="86">
        <v>2</v>
      </c>
      <c r="AEZ21" s="67"/>
      <c r="AFA21" s="67">
        <v>3.7037037037037033</v>
      </c>
      <c r="AFB21" s="67"/>
      <c r="AFC21" s="86">
        <v>100</v>
      </c>
      <c r="AFH21" s="86">
        <v>10.06</v>
      </c>
      <c r="AFI21" s="62" t="s">
        <v>498</v>
      </c>
      <c r="AFJ21" s="86">
        <v>10.06</v>
      </c>
      <c r="AFK21" s="86">
        <v>0</v>
      </c>
      <c r="AFL21" s="86"/>
      <c r="AFM21" s="86">
        <v>2</v>
      </c>
      <c r="AFN21" s="67"/>
      <c r="AFO21" s="67">
        <v>3.7037037037037033</v>
      </c>
      <c r="AFP21" s="67"/>
      <c r="AFQ21" s="86">
        <v>0</v>
      </c>
      <c r="AFV21" s="86">
        <v>1.06</v>
      </c>
      <c r="AFW21" s="62" t="s">
        <v>498</v>
      </c>
      <c r="AFX21" s="86">
        <v>1.06</v>
      </c>
      <c r="AFY21" s="86">
        <v>2</v>
      </c>
      <c r="AFZ21" s="86"/>
      <c r="AGA21" s="86">
        <v>2</v>
      </c>
      <c r="AGB21" s="67"/>
      <c r="AGC21" s="67">
        <v>3.7037037037037033</v>
      </c>
      <c r="AGD21" s="67"/>
      <c r="AGE21" s="86">
        <v>100</v>
      </c>
      <c r="AGJ21" s="86">
        <v>11.06</v>
      </c>
      <c r="AGK21" s="62" t="s">
        <v>498</v>
      </c>
      <c r="AGL21" s="86">
        <v>11.06</v>
      </c>
      <c r="AGM21" s="86">
        <v>1</v>
      </c>
      <c r="AGN21" s="86"/>
      <c r="AGO21" s="86">
        <v>2</v>
      </c>
      <c r="AGP21" s="67"/>
      <c r="AGQ21" s="67">
        <v>3.7037037037037033</v>
      </c>
      <c r="AGR21" s="67"/>
      <c r="AGS21" s="86">
        <v>50</v>
      </c>
      <c r="AGX21" s="86">
        <v>12.06</v>
      </c>
      <c r="AGY21" s="62" t="s">
        <v>498</v>
      </c>
      <c r="AGZ21" s="86">
        <v>12.06</v>
      </c>
      <c r="AHA21" s="86">
        <v>0</v>
      </c>
      <c r="AHB21" s="86"/>
      <c r="AHC21" s="86">
        <v>2</v>
      </c>
      <c r="AHD21" s="67"/>
      <c r="AHE21" s="67">
        <v>3.7037037037037033</v>
      </c>
      <c r="AHF21" s="67"/>
      <c r="AHG21" s="86">
        <v>0</v>
      </c>
      <c r="AHL21" s="86">
        <v>13.06</v>
      </c>
      <c r="AHM21" s="62" t="s">
        <v>498</v>
      </c>
      <c r="AHN21" s="86">
        <v>13.06</v>
      </c>
      <c r="AHO21" s="86">
        <v>0</v>
      </c>
      <c r="AHP21" s="86"/>
      <c r="AHQ21" s="86">
        <v>2</v>
      </c>
      <c r="AHR21" s="67"/>
      <c r="AHS21" s="67">
        <v>3.7037037037037033</v>
      </c>
      <c r="AHT21" s="67"/>
      <c r="AHU21" s="86">
        <v>0</v>
      </c>
      <c r="AHZ21" s="86">
        <v>5.0599999999999996</v>
      </c>
      <c r="AIA21" s="62" t="s">
        <v>498</v>
      </c>
      <c r="AIB21" s="86">
        <v>5.0599999999999996</v>
      </c>
      <c r="AIC21" s="86">
        <v>1</v>
      </c>
      <c r="AID21" s="86"/>
      <c r="AIE21" s="86">
        <v>2</v>
      </c>
      <c r="AIF21" s="67"/>
      <c r="AIG21" s="67">
        <v>3.7037037037037033</v>
      </c>
      <c r="AIH21" s="67"/>
      <c r="AII21" s="86">
        <v>50</v>
      </c>
      <c r="AIN21" s="86">
        <v>1.06</v>
      </c>
      <c r="AIO21" s="62" t="s">
        <v>498</v>
      </c>
      <c r="AIP21" s="86">
        <v>1.06</v>
      </c>
      <c r="AIQ21" s="86">
        <v>2</v>
      </c>
      <c r="AIR21" s="86"/>
      <c r="AIS21" s="86">
        <v>2</v>
      </c>
      <c r="AIT21" s="67"/>
      <c r="AIU21" s="67">
        <v>3.7037037037037033</v>
      </c>
      <c r="AIV21" s="67"/>
      <c r="AIW21" s="86">
        <v>100</v>
      </c>
      <c r="AJB21" s="86">
        <v>10.06</v>
      </c>
      <c r="AJC21" s="62" t="s">
        <v>498</v>
      </c>
      <c r="AJD21" s="86">
        <v>10.06</v>
      </c>
      <c r="AJE21" s="86">
        <v>0</v>
      </c>
      <c r="AJF21" s="86"/>
      <c r="AJG21" s="86">
        <v>2</v>
      </c>
      <c r="AJH21" s="67"/>
      <c r="AJI21" s="67">
        <v>3.7037037037037033</v>
      </c>
      <c r="AJJ21" s="67"/>
      <c r="AJK21" s="86">
        <v>0</v>
      </c>
      <c r="AJP21" s="86">
        <v>9.06</v>
      </c>
      <c r="AJQ21" s="62" t="s">
        <v>498</v>
      </c>
      <c r="AJR21" s="86">
        <v>9.06</v>
      </c>
      <c r="AJS21" s="86">
        <v>1</v>
      </c>
      <c r="AJT21" s="86"/>
      <c r="AJU21" s="86">
        <v>2</v>
      </c>
      <c r="AJV21" s="67"/>
      <c r="AJW21" s="67">
        <v>3.7037037037037033</v>
      </c>
      <c r="AJX21" s="67"/>
      <c r="AJY21" s="86">
        <v>50</v>
      </c>
      <c r="AKD21" s="86">
        <v>10.06</v>
      </c>
      <c r="AKE21" s="62" t="s">
        <v>498</v>
      </c>
      <c r="AKF21" s="86">
        <v>10.06</v>
      </c>
      <c r="AKG21" s="86">
        <v>0</v>
      </c>
      <c r="AKH21" s="86"/>
      <c r="AKI21" s="86">
        <v>2</v>
      </c>
      <c r="AKJ21" s="67"/>
      <c r="AKK21" s="67">
        <v>3.7037037037037033</v>
      </c>
      <c r="AKL21" s="67"/>
      <c r="AKM21" s="86">
        <v>0</v>
      </c>
      <c r="AKR21" s="86">
        <v>12.06</v>
      </c>
      <c r="AKS21" s="62" t="s">
        <v>498</v>
      </c>
      <c r="AKT21" s="86">
        <v>12.06</v>
      </c>
      <c r="AKU21" s="86">
        <v>0</v>
      </c>
      <c r="AKV21" s="86"/>
      <c r="AKW21" s="86">
        <v>2</v>
      </c>
      <c r="AKX21" s="67"/>
      <c r="AKY21" s="67">
        <v>3.7037037037037033</v>
      </c>
      <c r="AKZ21" s="67"/>
      <c r="ALA21" s="86">
        <v>0</v>
      </c>
      <c r="ALF21" s="86">
        <v>1.06</v>
      </c>
      <c r="ALG21" s="62" t="s">
        <v>498</v>
      </c>
      <c r="ALH21" s="86">
        <v>1.06</v>
      </c>
      <c r="ALI21" s="86">
        <v>2</v>
      </c>
      <c r="ALJ21" s="86"/>
      <c r="ALK21" s="86">
        <v>2</v>
      </c>
      <c r="ALL21" s="67"/>
      <c r="ALM21" s="67">
        <v>3.7037037037037033</v>
      </c>
      <c r="ALN21" s="67"/>
      <c r="ALO21" s="86">
        <v>100</v>
      </c>
      <c r="ALT21" s="86">
        <v>1.06</v>
      </c>
      <c r="ALU21" s="62" t="s">
        <v>498</v>
      </c>
      <c r="ALV21" s="86">
        <v>1.06</v>
      </c>
      <c r="ALW21" s="86">
        <v>2</v>
      </c>
      <c r="ALX21" s="86"/>
      <c r="ALY21" s="86">
        <v>2</v>
      </c>
      <c r="ALZ21" s="67"/>
      <c r="AMA21" s="67">
        <v>3.7037037037037033</v>
      </c>
      <c r="AMB21" s="67"/>
      <c r="AMC21" s="86">
        <v>100</v>
      </c>
      <c r="AMH21" s="86">
        <v>1.06</v>
      </c>
      <c r="AMI21" s="62" t="s">
        <v>498</v>
      </c>
      <c r="AMJ21" s="86">
        <v>1.06</v>
      </c>
      <c r="AMK21" s="86">
        <v>2</v>
      </c>
      <c r="AML21" s="86"/>
      <c r="AMM21" s="86">
        <v>2</v>
      </c>
      <c r="AMN21" s="67"/>
      <c r="AMO21" s="67">
        <v>3.7037037037037033</v>
      </c>
      <c r="AMP21" s="67"/>
      <c r="AMQ21" s="86">
        <v>100</v>
      </c>
      <c r="AMV21" s="86">
        <v>12.06</v>
      </c>
      <c r="AMW21" s="62" t="s">
        <v>498</v>
      </c>
      <c r="AMX21" s="86">
        <v>12.06</v>
      </c>
      <c r="AMY21" s="86">
        <v>0</v>
      </c>
      <c r="AMZ21" s="86"/>
      <c r="ANA21" s="86">
        <v>2</v>
      </c>
      <c r="ANB21" s="67"/>
      <c r="ANC21" s="67">
        <v>3.7037037037037033</v>
      </c>
      <c r="AND21" s="67"/>
      <c r="ANE21" s="86">
        <v>0</v>
      </c>
      <c r="ANJ21" s="86">
        <v>1.06</v>
      </c>
      <c r="ANK21" s="62" t="s">
        <v>498</v>
      </c>
      <c r="ANL21" s="86">
        <v>1.06</v>
      </c>
      <c r="ANM21" s="86">
        <v>2</v>
      </c>
      <c r="ANN21" s="86"/>
      <c r="ANO21" s="86">
        <v>2</v>
      </c>
      <c r="ANP21" s="67"/>
      <c r="ANQ21" s="67">
        <v>3.7037037037037033</v>
      </c>
      <c r="ANR21" s="67"/>
      <c r="ANS21" s="86">
        <v>100</v>
      </c>
      <c r="ANX21" s="86">
        <v>11.06</v>
      </c>
      <c r="ANY21" s="62" t="s">
        <v>498</v>
      </c>
      <c r="ANZ21" s="86">
        <v>11.06</v>
      </c>
      <c r="AOA21" s="86">
        <v>1</v>
      </c>
      <c r="AOB21" s="86"/>
      <c r="AOC21" s="86">
        <v>2</v>
      </c>
      <c r="AOD21" s="67"/>
      <c r="AOE21" s="67">
        <v>3.7037037037037033</v>
      </c>
      <c r="AOF21" s="67"/>
      <c r="AOG21" s="86">
        <v>50</v>
      </c>
      <c r="AOL21" s="86">
        <v>6.06</v>
      </c>
      <c r="AOM21" s="62" t="s">
        <v>498</v>
      </c>
      <c r="AON21" s="86">
        <v>6.06</v>
      </c>
      <c r="AOO21" s="86">
        <v>1</v>
      </c>
      <c r="AOP21" s="86"/>
      <c r="AOQ21" s="86">
        <v>2</v>
      </c>
      <c r="AOR21" s="67"/>
      <c r="AOS21" s="67">
        <v>3.7037037037037033</v>
      </c>
      <c r="AOT21" s="67"/>
      <c r="AOU21" s="86">
        <v>50</v>
      </c>
      <c r="AOZ21" s="86">
        <v>1.06</v>
      </c>
      <c r="APA21" s="62" t="s">
        <v>498</v>
      </c>
      <c r="APB21" s="86">
        <v>1.06</v>
      </c>
      <c r="APC21" s="86">
        <v>2</v>
      </c>
      <c r="APD21" s="86"/>
      <c r="APE21" s="86">
        <v>2</v>
      </c>
      <c r="APF21" s="67"/>
      <c r="APG21" s="67">
        <v>3.7037037037037033</v>
      </c>
      <c r="APH21" s="67"/>
      <c r="API21" s="86">
        <v>100</v>
      </c>
      <c r="APN21" s="86">
        <v>1.06</v>
      </c>
      <c r="APO21" s="62" t="s">
        <v>498</v>
      </c>
      <c r="APP21" s="86">
        <v>1.06</v>
      </c>
      <c r="APQ21" s="86">
        <v>2</v>
      </c>
      <c r="APR21" s="86"/>
      <c r="APS21" s="86">
        <v>2</v>
      </c>
      <c r="APT21" s="67"/>
      <c r="APU21" s="67">
        <v>3.7037037037037033</v>
      </c>
      <c r="APV21" s="67"/>
      <c r="APW21" s="86">
        <v>100</v>
      </c>
      <c r="AQB21" s="86">
        <v>10.06</v>
      </c>
      <c r="AQC21" s="62" t="s">
        <v>498</v>
      </c>
      <c r="AQD21" s="86">
        <v>10.06</v>
      </c>
      <c r="AQE21" s="86">
        <v>1</v>
      </c>
      <c r="AQF21" s="86"/>
      <c r="AQG21" s="86">
        <v>2</v>
      </c>
      <c r="AQH21" s="67"/>
      <c r="AQI21" s="67">
        <v>3.7037037037037033</v>
      </c>
      <c r="AQJ21" s="67"/>
      <c r="AQK21" s="86">
        <v>50</v>
      </c>
      <c r="AQP21" s="86">
        <v>11.06</v>
      </c>
      <c r="AQQ21" s="62" t="s">
        <v>498</v>
      </c>
      <c r="AQR21" s="86">
        <v>11.06</v>
      </c>
      <c r="AQS21" s="86">
        <v>0</v>
      </c>
      <c r="AQT21" s="86"/>
      <c r="AQU21" s="86">
        <v>1</v>
      </c>
      <c r="AQV21" s="67"/>
      <c r="AQW21" s="67">
        <v>2.2222222222222223</v>
      </c>
      <c r="AQX21" s="67"/>
      <c r="AQY21" s="86">
        <v>0</v>
      </c>
      <c r="ARD21" s="86">
        <v>14.06</v>
      </c>
      <c r="ARE21" s="62" t="s">
        <v>498</v>
      </c>
      <c r="ARF21" s="86">
        <v>14.06</v>
      </c>
      <c r="ARG21" s="86">
        <v>0</v>
      </c>
      <c r="ARH21" s="86"/>
      <c r="ARI21" s="86">
        <v>1</v>
      </c>
      <c r="ARJ21" s="67"/>
      <c r="ARK21" s="67">
        <v>2.2222222222222223</v>
      </c>
      <c r="ARL21" s="67"/>
      <c r="ARM21" s="86">
        <v>0</v>
      </c>
      <c r="ARR21" s="86">
        <v>1.06</v>
      </c>
      <c r="ARS21" s="62" t="s">
        <v>498</v>
      </c>
      <c r="ART21" s="86">
        <v>1.06</v>
      </c>
      <c r="ARU21" s="86">
        <v>1</v>
      </c>
      <c r="ARV21" s="86"/>
      <c r="ARW21" s="86">
        <v>1</v>
      </c>
      <c r="ARX21" s="67"/>
      <c r="ARY21" s="67">
        <v>2.2222222222222223</v>
      </c>
      <c r="ARZ21" s="67"/>
      <c r="ASA21" s="86">
        <v>100</v>
      </c>
      <c r="ASF21" s="86">
        <v>1.06</v>
      </c>
      <c r="ASG21" s="62" t="s">
        <v>498</v>
      </c>
      <c r="ASH21" s="86">
        <v>1.06</v>
      </c>
      <c r="ASI21" s="86">
        <v>1</v>
      </c>
      <c r="ASJ21" s="86"/>
      <c r="ASK21" s="86">
        <v>1</v>
      </c>
      <c r="ASL21" s="67"/>
      <c r="ASM21" s="67">
        <v>2.2222222222222223</v>
      </c>
      <c r="ASN21" s="67"/>
      <c r="ASO21" s="86">
        <v>100</v>
      </c>
      <c r="AST21" s="86">
        <v>1.06</v>
      </c>
      <c r="ASU21" s="62" t="s">
        <v>498</v>
      </c>
      <c r="ASV21" s="86">
        <v>1.06</v>
      </c>
      <c r="ASW21" s="86">
        <v>1</v>
      </c>
      <c r="ASX21" s="86"/>
      <c r="ASY21" s="86">
        <v>1</v>
      </c>
      <c r="ASZ21" s="67"/>
      <c r="ATA21" s="67">
        <v>2.2222222222222223</v>
      </c>
      <c r="ATB21" s="67"/>
      <c r="ATC21" s="86">
        <v>100</v>
      </c>
      <c r="ATH21" s="86">
        <v>1.06</v>
      </c>
      <c r="ATI21" s="62" t="s">
        <v>498</v>
      </c>
      <c r="ATJ21" s="86">
        <v>1.06</v>
      </c>
      <c r="ATK21" s="86">
        <v>1</v>
      </c>
      <c r="ATL21" s="86"/>
      <c r="ATM21" s="86">
        <v>1</v>
      </c>
      <c r="ATN21" s="67"/>
      <c r="ATO21" s="67">
        <v>2.2222222222222223</v>
      </c>
      <c r="ATP21" s="67"/>
      <c r="ATQ21" s="86">
        <v>100</v>
      </c>
      <c r="ATV21" s="86">
        <v>12.06</v>
      </c>
      <c r="ATW21" s="62" t="s">
        <v>498</v>
      </c>
      <c r="ATX21" s="86">
        <v>12.06</v>
      </c>
      <c r="ATY21" s="86">
        <v>0</v>
      </c>
      <c r="ATZ21" s="86"/>
      <c r="AUA21" s="86">
        <v>1</v>
      </c>
      <c r="AUB21" s="67"/>
      <c r="AUC21" s="67">
        <v>2.2222222222222223</v>
      </c>
      <c r="AUD21" s="67"/>
      <c r="AUE21" s="86">
        <v>0</v>
      </c>
      <c r="AUJ21" s="86">
        <v>1.06</v>
      </c>
      <c r="AUK21" s="62" t="s">
        <v>498</v>
      </c>
      <c r="AUL21" s="86">
        <v>1.06</v>
      </c>
      <c r="AUM21" s="86">
        <v>1</v>
      </c>
      <c r="AUN21" s="86"/>
      <c r="AUO21" s="86">
        <v>1</v>
      </c>
      <c r="AUP21" s="67"/>
      <c r="AUQ21" s="67">
        <v>2.2222222222222223</v>
      </c>
      <c r="AUR21" s="67"/>
      <c r="AUS21" s="86">
        <v>100</v>
      </c>
      <c r="AUX21" s="86">
        <v>1.06</v>
      </c>
      <c r="AUY21" s="62" t="s">
        <v>498</v>
      </c>
      <c r="AUZ21" s="86">
        <v>1.06</v>
      </c>
      <c r="AVA21" s="86">
        <v>1</v>
      </c>
      <c r="AVB21" s="86"/>
      <c r="AVC21" s="86">
        <v>1</v>
      </c>
      <c r="AVD21" s="67"/>
      <c r="AVE21" s="67">
        <v>2.2222222222222223</v>
      </c>
      <c r="AVF21" s="67"/>
      <c r="AVG21" s="86">
        <v>100</v>
      </c>
      <c r="AVL21" s="86">
        <v>11.06</v>
      </c>
      <c r="AVM21" s="62" t="s">
        <v>498</v>
      </c>
      <c r="AVN21" s="86">
        <v>11.06</v>
      </c>
      <c r="AVO21" s="86">
        <v>0</v>
      </c>
      <c r="AVP21" s="86"/>
      <c r="AVQ21" s="86">
        <v>1</v>
      </c>
      <c r="AVR21" s="67"/>
      <c r="AVS21" s="67">
        <v>2.2222222222222223</v>
      </c>
      <c r="AVT21" s="67"/>
      <c r="AVU21" s="86">
        <v>0</v>
      </c>
      <c r="AVZ21" s="86">
        <v>1.06</v>
      </c>
      <c r="AWA21" s="62" t="s">
        <v>498</v>
      </c>
      <c r="AWB21" s="86">
        <v>1.06</v>
      </c>
      <c r="AWC21" s="86">
        <v>1</v>
      </c>
      <c r="AWD21" s="86"/>
      <c r="AWE21" s="86">
        <v>1</v>
      </c>
      <c r="AWF21" s="67"/>
      <c r="AWG21" s="67">
        <v>2.2222222222222223</v>
      </c>
      <c r="AWH21" s="67"/>
      <c r="AWI21" s="86">
        <v>100</v>
      </c>
      <c r="AWN21" s="86">
        <v>8.06</v>
      </c>
      <c r="AWO21" s="62" t="s">
        <v>498</v>
      </c>
      <c r="AWP21" s="86">
        <v>8.06</v>
      </c>
      <c r="AWQ21" s="86">
        <v>0</v>
      </c>
      <c r="AWR21" s="86"/>
      <c r="AWS21" s="86">
        <v>1</v>
      </c>
      <c r="AWT21" s="67"/>
      <c r="AWU21" s="67">
        <v>2.2222222222222223</v>
      </c>
      <c r="AWV21" s="67"/>
      <c r="AWW21" s="86">
        <v>0</v>
      </c>
      <c r="AXB21" s="86">
        <v>13.06</v>
      </c>
      <c r="AXC21" s="62" t="s">
        <v>498</v>
      </c>
      <c r="AXD21" s="86">
        <v>13.06</v>
      </c>
      <c r="AXE21" s="86">
        <v>0</v>
      </c>
      <c r="AXF21" s="86"/>
      <c r="AXG21" s="86">
        <v>1</v>
      </c>
      <c r="AXH21" s="67"/>
      <c r="AXI21" s="67">
        <v>2.2222222222222223</v>
      </c>
      <c r="AXJ21" s="67"/>
      <c r="AXK21" s="86">
        <v>0</v>
      </c>
      <c r="AXP21" s="86">
        <v>1.06</v>
      </c>
      <c r="AXQ21" s="62" t="s">
        <v>498</v>
      </c>
      <c r="AXR21" s="86">
        <v>1.06</v>
      </c>
      <c r="AXS21" s="86">
        <v>1</v>
      </c>
      <c r="AXT21" s="86"/>
      <c r="AXU21" s="86">
        <v>1</v>
      </c>
      <c r="AXV21" s="67"/>
      <c r="AXW21" s="67">
        <v>2.2222222222222223</v>
      </c>
      <c r="AXX21" s="67"/>
      <c r="AXY21" s="86">
        <v>100</v>
      </c>
      <c r="AYD21" s="86">
        <v>15.06</v>
      </c>
      <c r="AYE21" s="62" t="s">
        <v>498</v>
      </c>
      <c r="AYF21" s="86">
        <v>15.06</v>
      </c>
      <c r="AYG21" s="86">
        <v>0</v>
      </c>
      <c r="AYH21" s="86"/>
      <c r="AYI21" s="86">
        <v>1</v>
      </c>
      <c r="AYJ21" s="67"/>
      <c r="AYK21" s="67">
        <v>2.2222222222222223</v>
      </c>
      <c r="AYL21" s="67"/>
      <c r="AYM21" s="86">
        <v>0</v>
      </c>
      <c r="AYR21" s="86">
        <v>12.06</v>
      </c>
      <c r="AYS21" s="62" t="s">
        <v>498</v>
      </c>
      <c r="AYT21" s="86">
        <v>12.06</v>
      </c>
      <c r="AYU21" s="86">
        <v>0</v>
      </c>
      <c r="AYV21" s="86"/>
      <c r="AYW21" s="86">
        <v>1</v>
      </c>
      <c r="AYX21" s="67"/>
      <c r="AYY21" s="67">
        <v>2.2222222222222223</v>
      </c>
      <c r="AYZ21" s="67"/>
      <c r="AZA21" s="86">
        <v>0</v>
      </c>
      <c r="AZF21" s="86">
        <v>8.06</v>
      </c>
      <c r="AZG21" s="62" t="s">
        <v>498</v>
      </c>
      <c r="AZH21" s="86">
        <v>8.06</v>
      </c>
      <c r="AZI21" s="86">
        <v>0</v>
      </c>
      <c r="AZJ21" s="86"/>
      <c r="AZK21" s="86">
        <v>1</v>
      </c>
      <c r="AZL21" s="67"/>
      <c r="AZM21" s="67">
        <v>2.2222222222222223</v>
      </c>
      <c r="AZN21" s="67"/>
      <c r="AZO21" s="86">
        <v>0</v>
      </c>
      <c r="AZT21" s="86">
        <v>1.06</v>
      </c>
      <c r="AZU21" s="62" t="s">
        <v>498</v>
      </c>
      <c r="AZV21" s="86">
        <v>1.06</v>
      </c>
      <c r="AZW21" s="86">
        <v>1</v>
      </c>
      <c r="AZX21" s="86"/>
      <c r="AZY21" s="86">
        <v>1</v>
      </c>
      <c r="AZZ21" s="67"/>
      <c r="BAA21" s="67">
        <v>2.2222222222222223</v>
      </c>
      <c r="BAB21" s="67"/>
      <c r="BAC21" s="86">
        <v>100</v>
      </c>
      <c r="BAH21" s="86">
        <v>12.06</v>
      </c>
      <c r="BAI21" s="62" t="s">
        <v>498</v>
      </c>
      <c r="BAJ21" s="86">
        <v>12.06</v>
      </c>
      <c r="BAK21" s="86">
        <v>0</v>
      </c>
      <c r="BAL21" s="86"/>
      <c r="BAM21" s="86">
        <v>1</v>
      </c>
      <c r="BAN21" s="67"/>
      <c r="BAO21" s="67">
        <v>2.2222222222222223</v>
      </c>
      <c r="BAP21" s="67"/>
      <c r="BAQ21" s="86">
        <v>0</v>
      </c>
      <c r="BAV21" s="86">
        <v>1.06</v>
      </c>
      <c r="BAW21" s="62" t="s">
        <v>498</v>
      </c>
      <c r="BAX21" s="86">
        <v>1.06</v>
      </c>
      <c r="BAY21" s="86">
        <v>1</v>
      </c>
      <c r="BAZ21" s="86"/>
      <c r="BBA21" s="86">
        <v>1</v>
      </c>
      <c r="BBB21" s="67"/>
      <c r="BBC21" s="67">
        <v>2.2222222222222223</v>
      </c>
      <c r="BBD21" s="67"/>
      <c r="BBE21" s="86">
        <v>100</v>
      </c>
      <c r="BBJ21" s="86">
        <v>1.06</v>
      </c>
      <c r="BBK21" s="62" t="s">
        <v>498</v>
      </c>
      <c r="BBL21" s="86">
        <v>1.06</v>
      </c>
      <c r="BBM21" s="86">
        <v>1</v>
      </c>
      <c r="BBN21" s="86"/>
      <c r="BBO21" s="86">
        <v>1</v>
      </c>
      <c r="BBP21" s="67"/>
      <c r="BBQ21" s="67">
        <v>2.2222222222222223</v>
      </c>
      <c r="BBR21" s="67"/>
      <c r="BBS21" s="86">
        <v>100</v>
      </c>
      <c r="BBX21" s="86">
        <v>1.06</v>
      </c>
      <c r="BBY21" s="62" t="s">
        <v>498</v>
      </c>
      <c r="BBZ21" s="86">
        <v>1.06</v>
      </c>
      <c r="BCA21" s="86">
        <v>1</v>
      </c>
      <c r="BCB21" s="86"/>
      <c r="BCC21" s="86">
        <v>1</v>
      </c>
      <c r="BCD21" s="67"/>
      <c r="BCE21" s="67">
        <v>2.2222222222222223</v>
      </c>
      <c r="BCF21" s="67"/>
      <c r="BCG21" s="86">
        <v>100</v>
      </c>
      <c r="BCL21" s="86">
        <v>15.06</v>
      </c>
      <c r="BCM21" s="62" t="s">
        <v>498</v>
      </c>
      <c r="BCN21" s="86">
        <v>15.06</v>
      </c>
      <c r="BCO21" s="86">
        <v>0</v>
      </c>
      <c r="BCP21" s="86"/>
      <c r="BCQ21" s="86">
        <v>1</v>
      </c>
      <c r="BCR21" s="67"/>
      <c r="BCS21" s="67">
        <v>2.2222222222222223</v>
      </c>
      <c r="BCT21" s="67"/>
      <c r="BCU21" s="86">
        <v>0</v>
      </c>
      <c r="BCZ21" s="86">
        <v>11.06</v>
      </c>
      <c r="BDA21" s="62" t="s">
        <v>498</v>
      </c>
      <c r="BDB21" s="86">
        <v>11.06</v>
      </c>
      <c r="BDC21" s="86">
        <v>0</v>
      </c>
      <c r="BDD21" s="86"/>
      <c r="BDE21" s="86">
        <v>1</v>
      </c>
      <c r="BDF21" s="67"/>
      <c r="BDG21" s="67">
        <v>2.2222222222222223</v>
      </c>
      <c r="BDH21" s="67"/>
      <c r="BDI21" s="86">
        <v>0</v>
      </c>
      <c r="BDN21" s="86">
        <v>1.06</v>
      </c>
      <c r="BDO21" s="62" t="s">
        <v>498</v>
      </c>
      <c r="BDP21" s="86">
        <v>1.06</v>
      </c>
      <c r="BDQ21" s="86">
        <v>1</v>
      </c>
      <c r="BDR21" s="86"/>
      <c r="BDS21" s="86">
        <v>1</v>
      </c>
      <c r="BDT21" s="67"/>
      <c r="BDU21" s="67">
        <v>2.2222222222222223</v>
      </c>
      <c r="BDV21" s="67"/>
      <c r="BDW21" s="86">
        <v>100</v>
      </c>
      <c r="BEB21" s="86">
        <v>13.06</v>
      </c>
      <c r="BEC21" s="62" t="s">
        <v>498</v>
      </c>
      <c r="BED21" s="86">
        <v>13.06</v>
      </c>
      <c r="BEE21" s="86">
        <v>0</v>
      </c>
      <c r="BEF21" s="86"/>
      <c r="BEG21" s="86">
        <v>1</v>
      </c>
      <c r="BEH21" s="67"/>
      <c r="BEI21" s="67">
        <v>2.2222222222222223</v>
      </c>
      <c r="BEJ21" s="67"/>
      <c r="BEK21" s="86">
        <v>0</v>
      </c>
      <c r="BEP21" s="86">
        <v>9.06</v>
      </c>
      <c r="BEQ21" s="62" t="s">
        <v>498</v>
      </c>
      <c r="BER21" s="86">
        <v>9.06</v>
      </c>
      <c r="BES21" s="86">
        <v>0</v>
      </c>
      <c r="BET21" s="86"/>
      <c r="BEU21" s="86">
        <v>1</v>
      </c>
      <c r="BEV21" s="67"/>
      <c r="BEW21" s="67">
        <v>2.2222222222222223</v>
      </c>
      <c r="BEX21" s="67"/>
      <c r="BEY21" s="86">
        <v>0</v>
      </c>
      <c r="BFD21" s="86">
        <v>13.06</v>
      </c>
      <c r="BFE21" s="62" t="s">
        <v>498</v>
      </c>
      <c r="BFF21" s="86">
        <v>13.06</v>
      </c>
      <c r="BFG21" s="86">
        <v>0</v>
      </c>
      <c r="BFH21" s="86"/>
      <c r="BFI21" s="86">
        <v>1</v>
      </c>
      <c r="BFJ21" s="67"/>
      <c r="BFK21" s="67">
        <v>2.2222222222222223</v>
      </c>
      <c r="BFL21" s="67"/>
      <c r="BFM21" s="86">
        <v>0</v>
      </c>
      <c r="BFR21" s="86">
        <v>1.06</v>
      </c>
      <c r="BFS21" s="62" t="s">
        <v>498</v>
      </c>
      <c r="BFT21" s="86">
        <v>1.06</v>
      </c>
      <c r="BFU21" s="86">
        <v>1</v>
      </c>
      <c r="BFV21" s="86"/>
      <c r="BFW21" s="86">
        <v>1</v>
      </c>
      <c r="BFX21" s="67"/>
      <c r="BFY21" s="67">
        <v>2.2222222222222223</v>
      </c>
      <c r="BFZ21" s="67"/>
      <c r="BGA21" s="86">
        <v>100</v>
      </c>
      <c r="BGF21" s="86">
        <v>14.06</v>
      </c>
      <c r="BGG21" s="62" t="s">
        <v>498</v>
      </c>
      <c r="BGH21" s="86">
        <v>14.06</v>
      </c>
      <c r="BGI21" s="86">
        <v>0</v>
      </c>
      <c r="BGJ21" s="86"/>
      <c r="BGK21" s="86">
        <v>1</v>
      </c>
      <c r="BGL21" s="67"/>
      <c r="BGM21" s="67">
        <v>2.2222222222222223</v>
      </c>
      <c r="BGN21" s="67"/>
      <c r="BGO21" s="86">
        <v>0</v>
      </c>
      <c r="BGT21" s="86">
        <v>1.06</v>
      </c>
      <c r="BGU21" s="62" t="s">
        <v>498</v>
      </c>
      <c r="BGV21" s="86">
        <v>1.06</v>
      </c>
      <c r="BGW21" s="86">
        <v>1</v>
      </c>
      <c r="BGX21" s="86"/>
      <c r="BGY21" s="86">
        <v>1</v>
      </c>
      <c r="BGZ21" s="67"/>
      <c r="BHA21" s="67">
        <v>2.2222222222222223</v>
      </c>
      <c r="BHB21" s="67"/>
      <c r="BHC21" s="86">
        <v>100</v>
      </c>
      <c r="BHH21" s="86">
        <v>1.06</v>
      </c>
      <c r="BHI21" s="62" t="s">
        <v>498</v>
      </c>
      <c r="BHJ21" s="86">
        <v>1.06</v>
      </c>
      <c r="BHK21" s="86">
        <v>1</v>
      </c>
      <c r="BHL21" s="86"/>
      <c r="BHM21" s="86">
        <v>1</v>
      </c>
      <c r="BHN21" s="67"/>
      <c r="BHO21" s="67">
        <v>2.2222222222222223</v>
      </c>
      <c r="BHP21" s="67"/>
      <c r="BHQ21" s="86">
        <v>100</v>
      </c>
      <c r="BHV21" s="86">
        <v>17.059999999999999</v>
      </c>
      <c r="BHW21" s="62" t="s">
        <v>498</v>
      </c>
      <c r="BHX21" s="86">
        <v>17.059999999999999</v>
      </c>
      <c r="BHY21" s="86">
        <v>0</v>
      </c>
      <c r="BHZ21" s="86"/>
      <c r="BIA21" s="86">
        <v>1</v>
      </c>
      <c r="BIB21" s="67"/>
      <c r="BIC21" s="67">
        <v>2.2222222222222223</v>
      </c>
      <c r="BID21" s="67"/>
      <c r="BIE21" s="86">
        <v>0</v>
      </c>
      <c r="BIJ21" s="86">
        <v>1.06</v>
      </c>
      <c r="BIK21" s="62" t="s">
        <v>498</v>
      </c>
      <c r="BIL21" s="86">
        <v>1.06</v>
      </c>
      <c r="BIM21" s="86">
        <v>1</v>
      </c>
      <c r="BIN21" s="86"/>
      <c r="BIO21" s="86">
        <v>1</v>
      </c>
      <c r="BIP21" s="67"/>
      <c r="BIQ21" s="67">
        <v>2.2222222222222223</v>
      </c>
      <c r="BIR21" s="67"/>
      <c r="BIS21" s="86">
        <v>100</v>
      </c>
      <c r="BIX21" s="86">
        <v>9.06</v>
      </c>
      <c r="BIY21" s="62" t="s">
        <v>498</v>
      </c>
      <c r="BIZ21" s="86">
        <v>9.06</v>
      </c>
      <c r="BJA21" s="86">
        <v>0</v>
      </c>
      <c r="BJB21" s="86"/>
      <c r="BJC21" s="86">
        <v>1</v>
      </c>
      <c r="BJD21" s="67"/>
      <c r="BJE21" s="67">
        <v>2.2222222222222223</v>
      </c>
      <c r="BJF21" s="67"/>
      <c r="BJG21" s="86">
        <v>0</v>
      </c>
      <c r="BJL21" s="86">
        <v>12.06</v>
      </c>
      <c r="BJM21" s="62" t="s">
        <v>498</v>
      </c>
      <c r="BJN21" s="86">
        <v>12.06</v>
      </c>
      <c r="BJO21" s="86">
        <v>0</v>
      </c>
      <c r="BJP21" s="86"/>
      <c r="BJQ21" s="86">
        <v>1</v>
      </c>
      <c r="BJR21" s="67"/>
      <c r="BJS21" s="67">
        <v>2.2222222222222223</v>
      </c>
      <c r="BJT21" s="67"/>
      <c r="BJU21" s="86">
        <v>0</v>
      </c>
      <c r="BJZ21" s="86">
        <v>1.06</v>
      </c>
      <c r="BKA21" s="62" t="s">
        <v>498</v>
      </c>
      <c r="BKB21" s="86">
        <v>1.06</v>
      </c>
      <c r="BKC21" s="86">
        <v>1</v>
      </c>
      <c r="BKD21" s="86"/>
      <c r="BKE21" s="86">
        <v>1</v>
      </c>
      <c r="BKF21" s="67"/>
      <c r="BKG21" s="67">
        <v>2.2222222222222223</v>
      </c>
      <c r="BKH21" s="67"/>
      <c r="BKI21" s="86">
        <v>100</v>
      </c>
      <c r="BKN21" s="86">
        <v>1.06</v>
      </c>
      <c r="BKO21" s="62" t="s">
        <v>498</v>
      </c>
      <c r="BKP21" s="86">
        <v>1.06</v>
      </c>
      <c r="BKQ21" s="86">
        <v>1</v>
      </c>
      <c r="BKR21" s="86"/>
      <c r="BKS21" s="86">
        <v>1</v>
      </c>
      <c r="BKT21" s="67"/>
      <c r="BKU21" s="67">
        <v>2.2222222222222223</v>
      </c>
      <c r="BKV21" s="67"/>
      <c r="BKW21" s="86">
        <v>100</v>
      </c>
      <c r="BLB21" s="86">
        <v>1.06</v>
      </c>
      <c r="BLC21" s="62" t="s">
        <v>498</v>
      </c>
      <c r="BLD21" s="86">
        <v>1.06</v>
      </c>
      <c r="BLE21" s="86">
        <v>1</v>
      </c>
      <c r="BLF21" s="86"/>
      <c r="BLG21" s="86">
        <v>1</v>
      </c>
      <c r="BLH21" s="67"/>
      <c r="BLI21" s="67">
        <v>2.2222222222222223</v>
      </c>
      <c r="BLJ21" s="67"/>
      <c r="BLK21" s="86">
        <v>100</v>
      </c>
      <c r="BLP21" s="86">
        <v>12.06</v>
      </c>
      <c r="BLQ21" s="62" t="s">
        <v>498</v>
      </c>
      <c r="BLR21" s="86">
        <v>12.06</v>
      </c>
      <c r="BLS21" s="86">
        <v>0</v>
      </c>
      <c r="BLT21" s="86"/>
      <c r="BLU21" s="86">
        <v>1</v>
      </c>
      <c r="BLV21" s="67"/>
      <c r="BLW21" s="67">
        <v>2.2222222222222223</v>
      </c>
      <c r="BLX21" s="67"/>
      <c r="BLY21" s="86">
        <v>0</v>
      </c>
      <c r="BMD21" s="86">
        <v>1.06</v>
      </c>
      <c r="BME21" s="62" t="s">
        <v>498</v>
      </c>
      <c r="BMF21" s="86">
        <v>1.06</v>
      </c>
      <c r="BMG21" s="86">
        <v>1</v>
      </c>
      <c r="BMH21" s="86"/>
      <c r="BMI21" s="86">
        <v>1</v>
      </c>
      <c r="BMJ21" s="67"/>
      <c r="BMK21" s="67">
        <v>2.2222222222222223</v>
      </c>
      <c r="BML21" s="67"/>
      <c r="BMM21" s="86">
        <v>100</v>
      </c>
      <c r="BMR21" s="86">
        <v>1.06</v>
      </c>
      <c r="BMS21" s="62" t="s">
        <v>498</v>
      </c>
      <c r="BMT21" s="86">
        <v>1.06</v>
      </c>
      <c r="BMU21" s="86">
        <v>1</v>
      </c>
      <c r="BMV21" s="86"/>
      <c r="BMW21" s="86">
        <v>1</v>
      </c>
      <c r="BMX21" s="67"/>
      <c r="BMY21" s="67">
        <v>2.2222222222222223</v>
      </c>
      <c r="BMZ21" s="67"/>
      <c r="BNA21" s="86">
        <v>100</v>
      </c>
      <c r="BNF21" s="86">
        <v>1.06</v>
      </c>
      <c r="BNG21" s="62" t="s">
        <v>498</v>
      </c>
      <c r="BNH21" s="86">
        <v>1.06</v>
      </c>
      <c r="BNI21" s="86">
        <v>1</v>
      </c>
      <c r="BNJ21" s="86"/>
      <c r="BNK21" s="86">
        <v>1</v>
      </c>
      <c r="BNL21" s="67"/>
      <c r="BNM21" s="67">
        <v>2.2222222222222223</v>
      </c>
      <c r="BNN21" s="67"/>
      <c r="BNO21" s="86">
        <v>100</v>
      </c>
      <c r="BNT21" s="86">
        <v>1.06</v>
      </c>
      <c r="BNU21" s="62" t="s">
        <v>498</v>
      </c>
      <c r="BNV21" s="86">
        <v>1.06</v>
      </c>
      <c r="BNW21" s="86">
        <v>1</v>
      </c>
      <c r="BNX21" s="86"/>
      <c r="BNY21" s="86">
        <v>1</v>
      </c>
      <c r="BNZ21" s="67"/>
      <c r="BOA21" s="67">
        <v>2.2222222222222223</v>
      </c>
      <c r="BOB21" s="67"/>
      <c r="BOC21" s="86">
        <v>100</v>
      </c>
      <c r="BOH21" s="86">
        <v>1.06</v>
      </c>
      <c r="BOI21" s="62" t="s">
        <v>498</v>
      </c>
      <c r="BOJ21" s="86">
        <v>1.06</v>
      </c>
      <c r="BOK21" s="86">
        <v>1</v>
      </c>
      <c r="BOL21" s="86"/>
      <c r="BOM21" s="86">
        <v>1</v>
      </c>
      <c r="BON21" s="67"/>
      <c r="BOO21" s="67">
        <v>2.2222222222222223</v>
      </c>
      <c r="BOP21" s="67"/>
      <c r="BOQ21" s="86">
        <v>100</v>
      </c>
      <c r="BOV21" s="86">
        <v>1.06</v>
      </c>
      <c r="BOW21" s="62" t="s">
        <v>498</v>
      </c>
      <c r="BOX21" s="86">
        <v>1.06</v>
      </c>
      <c r="BOY21" s="86">
        <v>1</v>
      </c>
      <c r="BOZ21" s="86"/>
      <c r="BPA21" s="86">
        <v>1</v>
      </c>
      <c r="BPB21" s="67"/>
      <c r="BPC21" s="67">
        <v>2.2222222222222223</v>
      </c>
      <c r="BPD21" s="67"/>
      <c r="BPE21" s="86">
        <v>100</v>
      </c>
      <c r="BPJ21" s="86">
        <v>1.06</v>
      </c>
      <c r="BPK21" s="62" t="s">
        <v>498</v>
      </c>
      <c r="BPL21" s="86">
        <v>1.06</v>
      </c>
      <c r="BPM21" s="86">
        <v>1</v>
      </c>
      <c r="BPN21" s="86"/>
      <c r="BPO21" s="86">
        <v>1</v>
      </c>
      <c r="BPP21" s="67"/>
      <c r="BPQ21" s="67">
        <v>2.2222222222222223</v>
      </c>
      <c r="BPR21" s="67"/>
      <c r="BPS21" s="86">
        <v>100</v>
      </c>
      <c r="BPX21" s="86">
        <v>15.06</v>
      </c>
      <c r="BPY21" s="62" t="s">
        <v>498</v>
      </c>
      <c r="BPZ21" s="86">
        <v>15.06</v>
      </c>
      <c r="BQA21" s="86">
        <v>0</v>
      </c>
      <c r="BQB21" s="86"/>
      <c r="BQC21" s="86">
        <v>1</v>
      </c>
      <c r="BQD21" s="67"/>
      <c r="BQE21" s="67">
        <v>2.2222222222222223</v>
      </c>
      <c r="BQF21" s="67"/>
      <c r="BQG21" s="86">
        <v>0</v>
      </c>
      <c r="BQL21" s="86">
        <v>12.06</v>
      </c>
      <c r="BQM21" s="62" t="s">
        <v>498</v>
      </c>
      <c r="BQN21" s="86">
        <v>12.06</v>
      </c>
      <c r="BQO21" s="86">
        <v>0</v>
      </c>
      <c r="BQP21" s="86"/>
      <c r="BQQ21" s="86">
        <v>1</v>
      </c>
      <c r="BQR21" s="67"/>
      <c r="BQS21" s="67">
        <v>2.2222222222222223</v>
      </c>
      <c r="BQT21" s="67"/>
      <c r="BQU21" s="86">
        <v>0</v>
      </c>
      <c r="BQZ21" s="86">
        <v>17.059999999999999</v>
      </c>
      <c r="BRA21" s="62" t="s">
        <v>498</v>
      </c>
      <c r="BRB21" s="86">
        <v>17.059999999999999</v>
      </c>
      <c r="BRC21" s="86">
        <v>0</v>
      </c>
      <c r="BRD21" s="86"/>
      <c r="BRE21" s="86">
        <v>1</v>
      </c>
      <c r="BRF21" s="67"/>
      <c r="BRG21" s="67">
        <v>2.2222222222222223</v>
      </c>
      <c r="BRH21" s="67"/>
      <c r="BRI21" s="86">
        <v>0</v>
      </c>
      <c r="BRN21" s="86">
        <v>20.059999999999999</v>
      </c>
      <c r="BRO21" s="62" t="s">
        <v>498</v>
      </c>
      <c r="BRP21" s="86">
        <v>20.059999999999999</v>
      </c>
      <c r="BRQ21" s="86">
        <v>0</v>
      </c>
      <c r="BRR21" s="86"/>
      <c r="BRS21" s="86">
        <v>1</v>
      </c>
      <c r="BRT21" s="67"/>
      <c r="BRU21" s="67">
        <v>2.2222222222222223</v>
      </c>
      <c r="BRV21" s="67"/>
      <c r="BRW21" s="86">
        <v>0</v>
      </c>
      <c r="BSB21" s="86">
        <v>1.06</v>
      </c>
      <c r="BSC21" s="62" t="s">
        <v>498</v>
      </c>
      <c r="BSD21" s="86">
        <v>1.06</v>
      </c>
      <c r="BSE21" s="86">
        <v>1</v>
      </c>
      <c r="BSF21" s="86"/>
      <c r="BSG21" s="86">
        <v>1</v>
      </c>
      <c r="BSH21" s="67"/>
      <c r="BSI21" s="67">
        <v>2.2222222222222223</v>
      </c>
      <c r="BSJ21" s="67"/>
      <c r="BSK21" s="86">
        <v>100</v>
      </c>
      <c r="BSP21" s="86">
        <v>14.06</v>
      </c>
      <c r="BSQ21" s="62" t="s">
        <v>498</v>
      </c>
      <c r="BSR21" s="86">
        <v>14.06</v>
      </c>
      <c r="BSS21" s="86">
        <v>0</v>
      </c>
      <c r="BST21" s="86"/>
      <c r="BSU21" s="86">
        <v>1</v>
      </c>
      <c r="BSV21" s="67"/>
      <c r="BSW21" s="67">
        <v>2.2222222222222223</v>
      </c>
      <c r="BSX21" s="67"/>
      <c r="BSY21" s="86">
        <v>0</v>
      </c>
      <c r="BTD21" s="86">
        <v>1.06</v>
      </c>
      <c r="BTE21" s="62" t="s">
        <v>498</v>
      </c>
      <c r="BTF21" s="86">
        <v>1.06</v>
      </c>
      <c r="BTG21" s="86">
        <v>1</v>
      </c>
      <c r="BTH21" s="86"/>
      <c r="BTI21" s="86">
        <v>1</v>
      </c>
      <c r="BTJ21" s="67"/>
      <c r="BTK21" s="67">
        <v>2.2222222222222223</v>
      </c>
      <c r="BTL21" s="67"/>
      <c r="BTM21" s="86">
        <v>100</v>
      </c>
      <c r="BTR21" s="86">
        <v>1.06</v>
      </c>
      <c r="BTS21" s="62" t="s">
        <v>498</v>
      </c>
      <c r="BTT21" s="86">
        <v>1.06</v>
      </c>
      <c r="BTU21" s="86">
        <v>4</v>
      </c>
      <c r="BTV21" s="86"/>
      <c r="BTW21" s="86">
        <v>4</v>
      </c>
      <c r="BTX21" s="67"/>
      <c r="BTY21" s="67">
        <v>7.4074074074074066</v>
      </c>
      <c r="BTZ21" s="67"/>
      <c r="BUA21" s="86">
        <v>100</v>
      </c>
      <c r="BUF21" s="86">
        <v>7.06</v>
      </c>
      <c r="BUG21" s="62" t="s">
        <v>498</v>
      </c>
      <c r="BUH21" s="86">
        <v>7.06</v>
      </c>
      <c r="BUI21" s="86">
        <v>3</v>
      </c>
      <c r="BUJ21" s="86"/>
      <c r="BUK21" s="86">
        <v>4</v>
      </c>
      <c r="BUL21" s="67"/>
      <c r="BUM21" s="67">
        <v>7.4074074074074066</v>
      </c>
      <c r="BUN21" s="67"/>
      <c r="BUO21" s="86">
        <v>75</v>
      </c>
      <c r="BUT21" s="86">
        <v>5.0599999999999996</v>
      </c>
      <c r="BUU21" s="62" t="s">
        <v>498</v>
      </c>
      <c r="BUV21" s="86">
        <v>5.0599999999999996</v>
      </c>
      <c r="BUW21" s="86">
        <v>3</v>
      </c>
      <c r="BUX21" s="86"/>
      <c r="BUY21" s="86">
        <v>4</v>
      </c>
      <c r="BUZ21" s="67"/>
      <c r="BVA21" s="67">
        <v>7.4074074074074066</v>
      </c>
      <c r="BVB21" s="67"/>
      <c r="BVC21" s="86">
        <v>75</v>
      </c>
      <c r="BVH21" s="86">
        <v>1.06</v>
      </c>
      <c r="BVI21" s="62" t="s">
        <v>498</v>
      </c>
      <c r="BVJ21" s="86">
        <v>1.06</v>
      </c>
      <c r="BVK21" s="86">
        <v>4</v>
      </c>
      <c r="BVL21" s="86"/>
      <c r="BVM21" s="86">
        <v>4</v>
      </c>
      <c r="BVN21" s="67"/>
      <c r="BVO21" s="67">
        <v>7.4074074074074066</v>
      </c>
      <c r="BVP21" s="67"/>
      <c r="BVQ21" s="86">
        <v>100</v>
      </c>
      <c r="BVV21" s="86">
        <v>1.06</v>
      </c>
      <c r="BVW21" s="62" t="s">
        <v>498</v>
      </c>
      <c r="BVX21" s="86">
        <v>1.06</v>
      </c>
      <c r="BVY21" s="86">
        <v>4</v>
      </c>
      <c r="BVZ21" s="86"/>
      <c r="BWA21" s="86">
        <v>4</v>
      </c>
      <c r="BWB21" s="67"/>
      <c r="BWC21" s="67">
        <v>7.4074074074074066</v>
      </c>
      <c r="BWD21" s="67"/>
      <c r="BWE21" s="86">
        <v>100</v>
      </c>
      <c r="BWJ21" s="86">
        <v>9.06</v>
      </c>
      <c r="BWK21" s="62" t="s">
        <v>498</v>
      </c>
      <c r="BWL21" s="86">
        <v>9.06</v>
      </c>
      <c r="BWM21" s="86">
        <v>2</v>
      </c>
      <c r="BWN21" s="86"/>
      <c r="BWO21" s="86">
        <v>4</v>
      </c>
      <c r="BWP21" s="67"/>
      <c r="BWQ21" s="67">
        <v>7.4074074074074066</v>
      </c>
      <c r="BWR21" s="67"/>
      <c r="BWS21" s="86">
        <v>50</v>
      </c>
      <c r="BWX21" s="86">
        <v>9.06</v>
      </c>
      <c r="BWY21" s="62" t="s">
        <v>498</v>
      </c>
      <c r="BWZ21" s="86">
        <v>9.06</v>
      </c>
      <c r="BXA21" s="86">
        <v>0</v>
      </c>
      <c r="BXB21" s="86"/>
      <c r="BXC21" s="86">
        <v>4</v>
      </c>
      <c r="BXD21" s="67"/>
      <c r="BXE21" s="67">
        <v>7.4074074074074066</v>
      </c>
      <c r="BXF21" s="67"/>
      <c r="BXG21" s="86">
        <v>0</v>
      </c>
      <c r="BXL21" s="86">
        <v>1.06</v>
      </c>
      <c r="BXM21" s="62" t="s">
        <v>498</v>
      </c>
      <c r="BXN21" s="86">
        <v>1.06</v>
      </c>
      <c r="BXO21" s="86">
        <v>4</v>
      </c>
      <c r="BXP21" s="86"/>
      <c r="BXQ21" s="86">
        <v>4</v>
      </c>
      <c r="BXR21" s="67"/>
      <c r="BXS21" s="67">
        <v>7.4074074074074066</v>
      </c>
      <c r="BXT21" s="67"/>
      <c r="BXU21" s="86">
        <v>100</v>
      </c>
      <c r="BXZ21" s="86">
        <v>11.06</v>
      </c>
      <c r="BYA21" s="62" t="s">
        <v>498</v>
      </c>
      <c r="BYB21" s="86">
        <v>11.06</v>
      </c>
      <c r="BYC21" s="86">
        <v>2</v>
      </c>
      <c r="BYD21" s="86"/>
      <c r="BYE21" s="86">
        <v>4</v>
      </c>
      <c r="BYF21" s="67"/>
      <c r="BYG21" s="67">
        <v>7.4074074074074066</v>
      </c>
      <c r="BYH21" s="67"/>
      <c r="BYI21" s="86">
        <v>50</v>
      </c>
      <c r="BYN21" s="86">
        <v>1.06</v>
      </c>
      <c r="BYO21" s="62" t="s">
        <v>498</v>
      </c>
      <c r="BYP21" s="86">
        <v>1.06</v>
      </c>
      <c r="BYQ21" s="86">
        <v>4</v>
      </c>
      <c r="BYR21" s="86"/>
      <c r="BYS21" s="86">
        <v>4</v>
      </c>
      <c r="BYT21" s="67"/>
      <c r="BYU21" s="67">
        <v>7.4074074074074066</v>
      </c>
      <c r="BYV21" s="67"/>
      <c r="BYW21" s="86">
        <v>100</v>
      </c>
      <c r="BZB21" s="86">
        <v>1.06</v>
      </c>
      <c r="BZC21" s="62" t="s">
        <v>498</v>
      </c>
      <c r="BZD21" s="86">
        <v>1.06</v>
      </c>
      <c r="BZE21" s="86">
        <v>4</v>
      </c>
      <c r="BZF21" s="86"/>
      <c r="BZG21" s="86">
        <v>4</v>
      </c>
      <c r="BZH21" s="67"/>
      <c r="BZI21" s="67">
        <v>7.4074074074074066</v>
      </c>
      <c r="BZJ21" s="67"/>
      <c r="BZK21" s="86">
        <v>100</v>
      </c>
      <c r="BZP21" s="86">
        <v>1.06</v>
      </c>
      <c r="BZQ21" s="62" t="s">
        <v>498</v>
      </c>
      <c r="BZR21" s="86">
        <v>1.06</v>
      </c>
      <c r="BZS21" s="86">
        <v>4</v>
      </c>
      <c r="BZT21" s="86"/>
      <c r="BZU21" s="86">
        <v>4</v>
      </c>
      <c r="BZV21" s="67"/>
      <c r="BZW21" s="67">
        <v>7.4074074074074066</v>
      </c>
      <c r="BZX21" s="67"/>
      <c r="BZY21" s="86">
        <v>100</v>
      </c>
      <c r="CAD21" s="86">
        <v>1.06</v>
      </c>
      <c r="CAE21" s="62" t="s">
        <v>498</v>
      </c>
      <c r="CAF21" s="86">
        <v>1.06</v>
      </c>
      <c r="CAG21" s="86">
        <v>4</v>
      </c>
      <c r="CAH21" s="86"/>
      <c r="CAI21" s="86">
        <v>4</v>
      </c>
      <c r="CAJ21" s="67"/>
      <c r="CAK21" s="67">
        <v>7.4074074074074066</v>
      </c>
      <c r="CAL21" s="67"/>
      <c r="CAM21" s="86">
        <v>100</v>
      </c>
      <c r="CAR21" s="86">
        <v>7.06</v>
      </c>
      <c r="CAS21" s="62" t="s">
        <v>498</v>
      </c>
      <c r="CAT21" s="86">
        <v>7.06</v>
      </c>
      <c r="CAU21" s="86">
        <v>3</v>
      </c>
      <c r="CAV21" s="86"/>
      <c r="CAW21" s="86">
        <v>4</v>
      </c>
      <c r="CAX21" s="67"/>
      <c r="CAY21" s="67">
        <v>7.4074074074074066</v>
      </c>
      <c r="CAZ21" s="67"/>
      <c r="CBA21" s="86">
        <v>75</v>
      </c>
      <c r="CBF21" s="86">
        <v>9.06</v>
      </c>
      <c r="CBG21" s="62" t="s">
        <v>498</v>
      </c>
      <c r="CBH21" s="86">
        <v>9.06</v>
      </c>
      <c r="CBI21" s="86">
        <v>1</v>
      </c>
      <c r="CBJ21" s="86"/>
      <c r="CBK21" s="86">
        <v>2</v>
      </c>
      <c r="CBL21" s="67"/>
      <c r="CBM21" s="67">
        <v>3.7037037037037033</v>
      </c>
      <c r="CBN21" s="67"/>
      <c r="CBO21" s="86">
        <v>50</v>
      </c>
      <c r="CBT21" s="86">
        <v>12.06</v>
      </c>
      <c r="CBU21" s="62" t="s">
        <v>498</v>
      </c>
      <c r="CBV21" s="86">
        <v>12.06</v>
      </c>
      <c r="CBW21" s="86">
        <v>1</v>
      </c>
      <c r="CBX21" s="86"/>
      <c r="CBY21" s="86">
        <v>2</v>
      </c>
      <c r="CBZ21" s="67"/>
      <c r="CCA21" s="67">
        <v>3.7037037037037033</v>
      </c>
      <c r="CCB21" s="67"/>
      <c r="CCC21" s="86">
        <v>50</v>
      </c>
      <c r="CCH21" s="86">
        <v>1.06</v>
      </c>
      <c r="CCI21" s="62" t="s">
        <v>498</v>
      </c>
      <c r="CCJ21" s="86">
        <v>1.06</v>
      </c>
      <c r="CCK21" s="86">
        <v>2</v>
      </c>
      <c r="CCL21" s="86"/>
      <c r="CCM21" s="86">
        <v>2</v>
      </c>
      <c r="CCN21" s="67"/>
      <c r="CCO21" s="67">
        <v>3.7037037037037033</v>
      </c>
      <c r="CCP21" s="67"/>
      <c r="CCQ21" s="86">
        <v>100</v>
      </c>
      <c r="CCV21" s="86">
        <v>12.06</v>
      </c>
      <c r="CCW21" s="62" t="s">
        <v>498</v>
      </c>
      <c r="CCX21" s="86">
        <v>12.06</v>
      </c>
      <c r="CCY21" s="86">
        <v>1</v>
      </c>
      <c r="CCZ21" s="86"/>
      <c r="CDA21" s="86">
        <v>2</v>
      </c>
      <c r="CDB21" s="67"/>
      <c r="CDC21" s="67">
        <v>3.7037037037037033</v>
      </c>
      <c r="CDD21" s="67"/>
      <c r="CDE21" s="86">
        <v>50</v>
      </c>
      <c r="CDJ21" s="86">
        <v>1.06</v>
      </c>
      <c r="CDK21" s="62" t="s">
        <v>498</v>
      </c>
      <c r="CDL21" s="86">
        <v>1.06</v>
      </c>
      <c r="CDM21" s="86">
        <v>2</v>
      </c>
      <c r="CDN21" s="86"/>
      <c r="CDO21" s="86">
        <v>2</v>
      </c>
      <c r="CDP21" s="67"/>
      <c r="CDQ21" s="67">
        <v>3.7037037037037033</v>
      </c>
      <c r="CDR21" s="67"/>
      <c r="CDS21" s="86">
        <v>100</v>
      </c>
      <c r="CDX21" s="86">
        <v>19.059999999999999</v>
      </c>
      <c r="CDY21" s="62" t="s">
        <v>498</v>
      </c>
      <c r="CDZ21" s="86">
        <v>19.059999999999999</v>
      </c>
      <c r="CEA21" s="86">
        <v>1</v>
      </c>
      <c r="CEB21" s="86"/>
      <c r="CEC21" s="86">
        <v>2</v>
      </c>
      <c r="CED21" s="67"/>
      <c r="CEE21" s="67">
        <v>3.7037037037037033</v>
      </c>
      <c r="CEF21" s="67"/>
      <c r="CEG21" s="86">
        <v>50</v>
      </c>
      <c r="CEL21" s="86">
        <v>1.06</v>
      </c>
      <c r="CEM21" s="62" t="s">
        <v>498</v>
      </c>
      <c r="CEN21" s="86">
        <v>1.06</v>
      </c>
      <c r="CEO21" s="86">
        <v>2</v>
      </c>
      <c r="CEP21" s="86"/>
      <c r="CEQ21" s="86">
        <v>2</v>
      </c>
      <c r="CER21" s="67"/>
      <c r="CES21" s="67">
        <v>3.7037037037037033</v>
      </c>
      <c r="CET21" s="67"/>
      <c r="CEU21" s="86">
        <v>100</v>
      </c>
      <c r="CEZ21" s="86">
        <v>18.059999999999999</v>
      </c>
      <c r="CFA21" s="62" t="s">
        <v>498</v>
      </c>
      <c r="CFB21" s="86">
        <v>18.059999999999999</v>
      </c>
      <c r="CFC21" s="86">
        <v>1</v>
      </c>
      <c r="CFD21" s="86"/>
      <c r="CFE21" s="86">
        <v>2</v>
      </c>
      <c r="CFF21" s="67"/>
      <c r="CFG21" s="67">
        <v>3.7037037037037033</v>
      </c>
      <c r="CFH21" s="67"/>
      <c r="CFI21" s="86">
        <v>50</v>
      </c>
      <c r="CFN21" s="86">
        <v>1.06</v>
      </c>
      <c r="CFO21" s="62" t="s">
        <v>498</v>
      </c>
      <c r="CFP21" s="86">
        <v>1.06</v>
      </c>
      <c r="CFQ21" s="86">
        <v>2</v>
      </c>
      <c r="CFR21" s="86"/>
      <c r="CFS21" s="86">
        <v>2</v>
      </c>
      <c r="CFT21" s="67"/>
      <c r="CFU21" s="67">
        <v>3.7037037037037033</v>
      </c>
      <c r="CFV21" s="67"/>
      <c r="CFW21" s="86">
        <v>100</v>
      </c>
      <c r="CGB21" s="86">
        <v>1.06</v>
      </c>
      <c r="CGC21" s="62" t="s">
        <v>498</v>
      </c>
      <c r="CGD21" s="86">
        <v>1.06</v>
      </c>
      <c r="CGE21" s="86">
        <v>1</v>
      </c>
      <c r="CGF21" s="86"/>
      <c r="CGG21" s="86">
        <v>1</v>
      </c>
      <c r="CGH21" s="67"/>
      <c r="CGI21" s="67">
        <v>2.2222222222222223</v>
      </c>
      <c r="CGJ21" s="67"/>
      <c r="CGK21" s="86">
        <v>100</v>
      </c>
      <c r="CGP21" s="86">
        <v>17.059999999999999</v>
      </c>
      <c r="CGQ21" s="62" t="s">
        <v>498</v>
      </c>
      <c r="CGR21" s="86">
        <v>17.059999999999999</v>
      </c>
      <c r="CGS21" s="86">
        <v>0</v>
      </c>
      <c r="CGT21" s="86"/>
      <c r="CGU21" s="86">
        <v>1</v>
      </c>
      <c r="CGV21" s="67"/>
      <c r="CGW21" s="67">
        <v>2.2222222222222223</v>
      </c>
      <c r="CGX21" s="67"/>
      <c r="CGY21" s="86">
        <v>0</v>
      </c>
      <c r="CHD21" s="86">
        <v>1.06</v>
      </c>
      <c r="CHE21" s="62" t="s">
        <v>498</v>
      </c>
      <c r="CHF21" s="86">
        <v>1.06</v>
      </c>
      <c r="CHG21" s="86">
        <v>1</v>
      </c>
      <c r="CHH21" s="86"/>
      <c r="CHI21" s="86">
        <v>1</v>
      </c>
      <c r="CHJ21" s="67"/>
      <c r="CHK21" s="67">
        <v>2.2222222222222223</v>
      </c>
      <c r="CHL21" s="67"/>
      <c r="CHM21" s="86">
        <v>100</v>
      </c>
      <c r="CHR21" s="86">
        <v>1.06</v>
      </c>
      <c r="CHS21" s="62" t="s">
        <v>498</v>
      </c>
      <c r="CHT21" s="86">
        <v>1.06</v>
      </c>
      <c r="CHU21" s="86">
        <v>1</v>
      </c>
      <c r="CHV21" s="86"/>
      <c r="CHW21" s="86">
        <v>1</v>
      </c>
      <c r="CHX21" s="67"/>
      <c r="CHY21" s="67">
        <v>2.2222222222222223</v>
      </c>
      <c r="CHZ21" s="67"/>
      <c r="CIA21" s="86">
        <v>100</v>
      </c>
      <c r="CIF21" s="86">
        <v>11.06</v>
      </c>
      <c r="CIG21" s="62" t="s">
        <v>498</v>
      </c>
      <c r="CIH21" s="86">
        <v>11.06</v>
      </c>
      <c r="CII21" s="86">
        <v>0</v>
      </c>
      <c r="CIJ21" s="86"/>
      <c r="CIK21" s="86">
        <v>1</v>
      </c>
      <c r="CIL21" s="67"/>
      <c r="CIM21" s="67">
        <v>2.2222222222222223</v>
      </c>
      <c r="CIN21" s="67"/>
      <c r="CIO21" s="86">
        <v>0</v>
      </c>
      <c r="CIT21" s="86">
        <v>1.06</v>
      </c>
      <c r="CIU21" s="62" t="s">
        <v>498</v>
      </c>
      <c r="CIV21" s="86">
        <v>1.06</v>
      </c>
      <c r="CIW21" s="86">
        <v>1</v>
      </c>
      <c r="CIX21" s="86"/>
      <c r="CIY21" s="86">
        <v>1</v>
      </c>
      <c r="CIZ21" s="67"/>
      <c r="CJA21" s="67">
        <v>2.2222222222222223</v>
      </c>
      <c r="CJB21" s="67"/>
      <c r="CJC21" s="86">
        <v>100</v>
      </c>
      <c r="CJH21" s="86">
        <v>1.06</v>
      </c>
      <c r="CJI21" s="62" t="s">
        <v>498</v>
      </c>
      <c r="CJJ21" s="86">
        <v>1.06</v>
      </c>
      <c r="CJK21" s="86">
        <v>1</v>
      </c>
      <c r="CJL21" s="86"/>
      <c r="CJM21" s="86">
        <v>1</v>
      </c>
      <c r="CJN21" s="67"/>
      <c r="CJO21" s="67">
        <v>2.2222222222222223</v>
      </c>
      <c r="CJP21" s="67"/>
      <c r="CJQ21" s="86">
        <v>100</v>
      </c>
      <c r="CJV21" s="86">
        <v>15.06</v>
      </c>
      <c r="CJW21" s="62" t="s">
        <v>498</v>
      </c>
      <c r="CJX21" s="86">
        <v>15.06</v>
      </c>
      <c r="CJY21" s="86">
        <v>0</v>
      </c>
      <c r="CJZ21" s="86"/>
      <c r="CKA21" s="86">
        <v>1</v>
      </c>
      <c r="CKB21" s="67"/>
      <c r="CKC21" s="67">
        <v>2.2222222222222223</v>
      </c>
      <c r="CKD21" s="67"/>
      <c r="CKE21" s="86">
        <v>0</v>
      </c>
      <c r="CKJ21" s="86">
        <v>18.059999999999999</v>
      </c>
      <c r="CKK21" s="62" t="s">
        <v>498</v>
      </c>
      <c r="CKL21" s="86">
        <v>18.059999999999999</v>
      </c>
      <c r="CKM21" s="86">
        <v>0</v>
      </c>
      <c r="CKN21" s="86"/>
      <c r="CKO21" s="86">
        <v>1</v>
      </c>
      <c r="CKP21" s="67"/>
      <c r="CKQ21" s="67">
        <v>2.2222222222222223</v>
      </c>
      <c r="CKR21" s="67"/>
      <c r="CKS21" s="86">
        <v>0</v>
      </c>
      <c r="CKX21" s="86">
        <v>12.06</v>
      </c>
      <c r="CKY21" s="62" t="s">
        <v>498</v>
      </c>
      <c r="CKZ21" s="86">
        <v>12.06</v>
      </c>
      <c r="CLA21" s="86">
        <v>0</v>
      </c>
      <c r="CLB21" s="86"/>
      <c r="CLC21" s="86">
        <v>1</v>
      </c>
      <c r="CLD21" s="67"/>
      <c r="CLE21" s="67">
        <v>2.2222222222222223</v>
      </c>
      <c r="CLF21" s="67"/>
      <c r="CLG21" s="86">
        <v>0</v>
      </c>
      <c r="CLL21" s="86">
        <v>1.06</v>
      </c>
      <c r="CLM21" s="62" t="s">
        <v>498</v>
      </c>
      <c r="CLN21" s="86">
        <v>1.06</v>
      </c>
      <c r="CLO21" s="86">
        <v>1</v>
      </c>
      <c r="CLP21" s="86"/>
      <c r="CLQ21" s="86">
        <v>1</v>
      </c>
      <c r="CLR21" s="67"/>
      <c r="CLS21" s="67">
        <v>2.2222222222222223</v>
      </c>
      <c r="CLT21" s="67"/>
      <c r="CLU21" s="86">
        <v>100</v>
      </c>
      <c r="CLZ21" s="86">
        <v>1.06</v>
      </c>
      <c r="CMA21" s="62" t="s">
        <v>498</v>
      </c>
      <c r="CMB21" s="86">
        <v>1.06</v>
      </c>
      <c r="CMC21" s="86">
        <v>1</v>
      </c>
      <c r="CMD21" s="86"/>
      <c r="CME21" s="86">
        <v>1</v>
      </c>
      <c r="CMF21" s="67"/>
      <c r="CMG21" s="67">
        <v>2.2222222222222223</v>
      </c>
      <c r="CMH21" s="67"/>
      <c r="CMI21" s="86">
        <v>100</v>
      </c>
      <c r="CMN21" s="86">
        <v>1.06</v>
      </c>
      <c r="CMO21" s="62" t="s">
        <v>498</v>
      </c>
      <c r="CMP21" s="86">
        <v>1.06</v>
      </c>
      <c r="CMQ21" s="86">
        <v>1</v>
      </c>
      <c r="CMR21" s="86"/>
      <c r="CMS21" s="86">
        <v>1</v>
      </c>
      <c r="CMT21" s="67"/>
      <c r="CMU21" s="67">
        <v>2.2222222222222223</v>
      </c>
      <c r="CMV21" s="67"/>
      <c r="CMW21" s="86">
        <v>100</v>
      </c>
      <c r="CNB21" s="86">
        <v>15.06</v>
      </c>
      <c r="CNC21" s="62" t="s">
        <v>498</v>
      </c>
      <c r="CND21" s="86">
        <v>15.06</v>
      </c>
      <c r="CNE21" s="86">
        <v>0</v>
      </c>
      <c r="CNF21" s="86"/>
      <c r="CNG21" s="86">
        <v>1</v>
      </c>
      <c r="CNH21" s="67"/>
      <c r="CNI21" s="67">
        <v>2.2222222222222223</v>
      </c>
      <c r="CNJ21" s="67"/>
      <c r="CNK21" s="86">
        <v>0</v>
      </c>
      <c r="CNP21" s="86">
        <v>16.059999999999999</v>
      </c>
      <c r="CNQ21" s="62" t="s">
        <v>498</v>
      </c>
      <c r="CNR21" s="86">
        <v>16.059999999999999</v>
      </c>
      <c r="CNS21" s="86">
        <v>0</v>
      </c>
      <c r="CNT21" s="86"/>
      <c r="CNU21" s="86">
        <v>1</v>
      </c>
      <c r="CNV21" s="67"/>
      <c r="CNW21" s="67">
        <v>2.2222222222222223</v>
      </c>
      <c r="CNX21" s="67"/>
      <c r="CNY21" s="86">
        <v>0</v>
      </c>
      <c r="COD21" s="86">
        <v>11.06</v>
      </c>
      <c r="COE21" s="62" t="s">
        <v>498</v>
      </c>
      <c r="COF21" s="86">
        <v>11.06</v>
      </c>
      <c r="COG21" s="86">
        <v>1</v>
      </c>
      <c r="COH21" s="86"/>
      <c r="COI21" s="86">
        <v>2</v>
      </c>
      <c r="COJ21" s="67"/>
      <c r="COK21" s="67">
        <v>4.4444444444444446</v>
      </c>
      <c r="COL21" s="67"/>
      <c r="COM21" s="86">
        <v>50</v>
      </c>
      <c r="COR21" s="86">
        <v>14.06</v>
      </c>
      <c r="COS21" s="62" t="s">
        <v>498</v>
      </c>
      <c r="COT21" s="86">
        <v>14.06</v>
      </c>
      <c r="COU21" s="86">
        <v>0</v>
      </c>
      <c r="COV21" s="86"/>
      <c r="COW21" s="86">
        <v>2</v>
      </c>
      <c r="COX21" s="67"/>
      <c r="COY21" s="67">
        <v>4.4444444444444446</v>
      </c>
      <c r="COZ21" s="67"/>
      <c r="CPA21" s="86">
        <v>0</v>
      </c>
      <c r="CPF21" s="86">
        <v>14.06</v>
      </c>
      <c r="CPG21" s="62" t="s">
        <v>498</v>
      </c>
      <c r="CPH21" s="86">
        <v>14.06</v>
      </c>
      <c r="CPI21" s="86">
        <v>0</v>
      </c>
      <c r="CPJ21" s="86"/>
      <c r="CPK21" s="86">
        <v>2</v>
      </c>
      <c r="CPL21" s="67"/>
      <c r="CPM21" s="67">
        <v>4.4444444444444446</v>
      </c>
      <c r="CPN21" s="67"/>
      <c r="CPO21" s="86">
        <v>0</v>
      </c>
      <c r="CPT21" s="86">
        <v>14.06</v>
      </c>
      <c r="CPU21" s="62" t="s">
        <v>498</v>
      </c>
      <c r="CPV21" s="86">
        <v>14.06</v>
      </c>
      <c r="CPW21" s="86">
        <v>1</v>
      </c>
      <c r="CPX21" s="86"/>
      <c r="CPY21" s="86">
        <v>2</v>
      </c>
      <c r="CPZ21" s="67"/>
      <c r="CQA21" s="67">
        <v>4.4444444444444446</v>
      </c>
      <c r="CQB21" s="67"/>
      <c r="CQC21" s="86">
        <v>50</v>
      </c>
      <c r="CQH21" s="86">
        <v>11.06</v>
      </c>
      <c r="CQI21" s="62" t="s">
        <v>498</v>
      </c>
      <c r="CQJ21" s="86">
        <v>11.06</v>
      </c>
      <c r="CQK21" s="86">
        <v>1</v>
      </c>
      <c r="CQL21" s="86"/>
      <c r="CQM21" s="86">
        <v>2</v>
      </c>
      <c r="CQN21" s="67"/>
      <c r="CQO21" s="67">
        <v>4.4444444444444446</v>
      </c>
      <c r="CQP21" s="67"/>
      <c r="CQQ21" s="86">
        <v>50</v>
      </c>
      <c r="CQV21" s="86">
        <v>12.06</v>
      </c>
      <c r="CQW21" s="62" t="s">
        <v>498</v>
      </c>
      <c r="CQX21" s="86">
        <v>12.06</v>
      </c>
      <c r="CQY21" s="86">
        <v>1</v>
      </c>
      <c r="CQZ21" s="86"/>
      <c r="CRA21" s="86">
        <v>2</v>
      </c>
      <c r="CRB21" s="67"/>
      <c r="CRC21" s="67">
        <v>4.4444444444444446</v>
      </c>
      <c r="CRD21" s="67"/>
      <c r="CRE21" s="86">
        <v>50</v>
      </c>
      <c r="CRJ21" s="86">
        <v>12.06</v>
      </c>
      <c r="CRK21" s="62" t="s">
        <v>498</v>
      </c>
      <c r="CRL21" s="86">
        <v>12.06</v>
      </c>
      <c r="CRM21" s="86">
        <v>1</v>
      </c>
      <c r="CRN21" s="86"/>
      <c r="CRO21" s="86">
        <v>2</v>
      </c>
      <c r="CRP21" s="67"/>
      <c r="CRQ21" s="67">
        <v>4.4444444444444446</v>
      </c>
      <c r="CRR21" s="67"/>
      <c r="CRS21" s="86">
        <v>50</v>
      </c>
      <c r="CRX21" s="86">
        <v>1.06</v>
      </c>
      <c r="CRY21" s="62" t="s">
        <v>498</v>
      </c>
      <c r="CRZ21" s="86">
        <v>1.06</v>
      </c>
      <c r="CSA21" s="86">
        <v>2</v>
      </c>
      <c r="CSB21" s="86"/>
      <c r="CSC21" s="86">
        <v>2</v>
      </c>
      <c r="CSD21" s="67"/>
      <c r="CSE21" s="67">
        <v>4.4444444444444446</v>
      </c>
      <c r="CSF21" s="67"/>
      <c r="CSG21" s="86">
        <v>100</v>
      </c>
      <c r="CSL21" s="86">
        <v>1.06</v>
      </c>
      <c r="CSM21" s="62" t="s">
        <v>498</v>
      </c>
      <c r="CSN21" s="86">
        <v>1.06</v>
      </c>
      <c r="CSO21" s="86">
        <v>2</v>
      </c>
      <c r="CSP21" s="86"/>
      <c r="CSQ21" s="86">
        <v>2</v>
      </c>
      <c r="CSR21" s="67"/>
      <c r="CSS21" s="67">
        <v>4.4444444444444446</v>
      </c>
      <c r="CST21" s="67"/>
      <c r="CSU21" s="86">
        <v>100</v>
      </c>
      <c r="CSZ21" s="86">
        <v>6.06</v>
      </c>
      <c r="CTA21" s="62" t="s">
        <v>498</v>
      </c>
      <c r="CTB21" s="86">
        <v>6.06</v>
      </c>
      <c r="CTC21" s="86">
        <v>1</v>
      </c>
      <c r="CTD21" s="86"/>
      <c r="CTE21" s="86">
        <v>2</v>
      </c>
      <c r="CTF21" s="67"/>
      <c r="CTG21" s="67">
        <v>4.4444444444444446</v>
      </c>
      <c r="CTH21" s="67"/>
      <c r="CTI21" s="86">
        <v>50</v>
      </c>
      <c r="CTN21" s="86">
        <v>15.06</v>
      </c>
      <c r="CTO21" s="62" t="s">
        <v>498</v>
      </c>
      <c r="CTP21" s="86">
        <v>15.06</v>
      </c>
      <c r="CTQ21" s="86">
        <v>1</v>
      </c>
      <c r="CTR21" s="86"/>
      <c r="CTS21" s="86">
        <v>2</v>
      </c>
      <c r="CTT21" s="67"/>
      <c r="CTU21" s="67">
        <v>4.4444444444444446</v>
      </c>
      <c r="CTV21" s="67"/>
      <c r="CTW21" s="86">
        <v>50</v>
      </c>
      <c r="CUB21" s="86">
        <v>12.06</v>
      </c>
      <c r="CUC21" s="62" t="s">
        <v>498</v>
      </c>
      <c r="CUD21" s="86">
        <v>12.06</v>
      </c>
      <c r="CUE21" s="86">
        <v>0</v>
      </c>
      <c r="CUF21" s="86"/>
      <c r="CUG21" s="86">
        <v>2</v>
      </c>
      <c r="CUH21" s="67"/>
      <c r="CUI21" s="67">
        <v>4.4444444444444446</v>
      </c>
      <c r="CUJ21" s="67"/>
      <c r="CUK21" s="86">
        <v>0</v>
      </c>
      <c r="CUP21" s="86">
        <v>10.06</v>
      </c>
      <c r="CUQ21" s="62" t="s">
        <v>498</v>
      </c>
      <c r="CUR21" s="86">
        <v>10.06</v>
      </c>
      <c r="CUS21" s="86">
        <v>0</v>
      </c>
      <c r="CUT21" s="86"/>
      <c r="CUU21" s="86">
        <v>2</v>
      </c>
      <c r="CUV21" s="67"/>
      <c r="CUW21" s="67">
        <v>4.4444444444444446</v>
      </c>
      <c r="CUX21" s="67"/>
      <c r="CUY21" s="86">
        <v>0</v>
      </c>
      <c r="CVD21" s="86">
        <v>10.06</v>
      </c>
      <c r="CVE21" s="62" t="s">
        <v>498</v>
      </c>
      <c r="CVF21" s="86">
        <v>10.06</v>
      </c>
      <c r="CVG21" s="86">
        <v>1</v>
      </c>
      <c r="CVH21" s="86"/>
      <c r="CVI21" s="86">
        <v>2</v>
      </c>
      <c r="CVJ21" s="67"/>
      <c r="CVK21" s="67">
        <v>4.4444444444444446</v>
      </c>
      <c r="CVL21" s="67"/>
      <c r="CVM21" s="86">
        <v>50</v>
      </c>
      <c r="CVR21" s="86">
        <v>1.06</v>
      </c>
      <c r="CVS21" s="62" t="s">
        <v>498</v>
      </c>
      <c r="CVT21" s="86">
        <v>1.06</v>
      </c>
      <c r="CVU21" s="86">
        <v>1</v>
      </c>
      <c r="CVV21" s="86"/>
      <c r="CVW21" s="86">
        <v>1</v>
      </c>
      <c r="CVX21" s="67"/>
      <c r="CVY21" s="67">
        <v>2.2222222222222223</v>
      </c>
      <c r="CVZ21" s="67"/>
      <c r="CWA21" s="86">
        <v>100</v>
      </c>
      <c r="CWF21" s="86">
        <v>14.06</v>
      </c>
      <c r="CWG21" s="62" t="s">
        <v>498</v>
      </c>
      <c r="CWH21" s="86">
        <v>14.06</v>
      </c>
      <c r="CWI21" s="86">
        <v>0</v>
      </c>
      <c r="CWJ21" s="86"/>
      <c r="CWK21" s="86">
        <v>1</v>
      </c>
      <c r="CWL21" s="67"/>
      <c r="CWM21" s="67">
        <v>2.2222222222222223</v>
      </c>
      <c r="CWN21" s="67"/>
      <c r="CWO21" s="86">
        <v>0</v>
      </c>
      <c r="CWT21" s="86">
        <v>17.059999999999999</v>
      </c>
      <c r="CWU21" s="62" t="s">
        <v>498</v>
      </c>
      <c r="CWV21" s="86">
        <v>17.059999999999999</v>
      </c>
      <c r="CWW21" s="86">
        <v>0</v>
      </c>
      <c r="CWX21" s="86"/>
      <c r="CWY21" s="86">
        <v>1</v>
      </c>
      <c r="CWZ21" s="67"/>
      <c r="CXA21" s="67">
        <v>2.2222222222222223</v>
      </c>
      <c r="CXB21" s="67"/>
      <c r="CXC21" s="86">
        <v>0</v>
      </c>
      <c r="CXH21" s="86">
        <v>16.059999999999999</v>
      </c>
      <c r="CXI21" s="62" t="s">
        <v>498</v>
      </c>
      <c r="CXJ21" s="86">
        <v>16.059999999999999</v>
      </c>
      <c r="CXK21" s="86">
        <v>0</v>
      </c>
      <c r="CXL21" s="86"/>
      <c r="CXM21" s="86">
        <v>1</v>
      </c>
      <c r="CXN21" s="67"/>
      <c r="CXO21" s="67">
        <v>2.2222222222222223</v>
      </c>
      <c r="CXP21" s="67"/>
      <c r="CXQ21" s="86">
        <v>0</v>
      </c>
      <c r="CXV21" s="86">
        <v>16.059999999999999</v>
      </c>
      <c r="CXW21" s="62" t="s">
        <v>498</v>
      </c>
      <c r="CXX21" s="86">
        <v>16.059999999999999</v>
      </c>
      <c r="CXY21" s="86">
        <v>0</v>
      </c>
      <c r="CXZ21" s="86"/>
      <c r="CYA21" s="86">
        <v>1</v>
      </c>
      <c r="CYB21" s="67"/>
      <c r="CYC21" s="67">
        <v>2.2222222222222223</v>
      </c>
      <c r="CYD21" s="67"/>
      <c r="CYE21" s="86">
        <v>0</v>
      </c>
      <c r="CYJ21" s="86">
        <v>1.06</v>
      </c>
      <c r="CYK21" s="62" t="s">
        <v>498</v>
      </c>
      <c r="CYL21" s="86">
        <v>1.06</v>
      </c>
      <c r="CYM21" s="86">
        <v>1</v>
      </c>
      <c r="CYN21" s="86"/>
      <c r="CYO21" s="86">
        <v>1</v>
      </c>
      <c r="CYP21" s="67"/>
      <c r="CYQ21" s="67">
        <v>2.2222222222222223</v>
      </c>
      <c r="CYR21" s="67"/>
      <c r="CYS21" s="86">
        <v>100</v>
      </c>
      <c r="CYX21" s="86">
        <v>15.06</v>
      </c>
      <c r="CYY21" s="62" t="s">
        <v>498</v>
      </c>
      <c r="CYZ21" s="86">
        <v>15.06</v>
      </c>
      <c r="CZA21" s="86">
        <v>0</v>
      </c>
      <c r="CZB21" s="86"/>
      <c r="CZC21" s="86">
        <v>1</v>
      </c>
      <c r="CZD21" s="67"/>
      <c r="CZE21" s="67">
        <v>2.2222222222222223</v>
      </c>
      <c r="CZF21" s="67"/>
      <c r="CZG21" s="86">
        <v>0</v>
      </c>
      <c r="CZL21" s="86">
        <v>19.059999999999999</v>
      </c>
      <c r="CZM21" s="62" t="s">
        <v>498</v>
      </c>
      <c r="CZN21" s="86">
        <v>19.059999999999999</v>
      </c>
      <c r="CZO21" s="86">
        <v>0</v>
      </c>
      <c r="CZP21" s="86"/>
      <c r="CZQ21" s="86">
        <v>1</v>
      </c>
      <c r="CZR21" s="67"/>
      <c r="CZS21" s="67">
        <v>2.2222222222222223</v>
      </c>
      <c r="CZT21" s="67"/>
      <c r="CZU21" s="86">
        <v>0</v>
      </c>
      <c r="CZZ21" s="86">
        <v>17.059999999999999</v>
      </c>
      <c r="DAA21" s="62" t="s">
        <v>498</v>
      </c>
      <c r="DAB21" s="86">
        <v>17.059999999999999</v>
      </c>
      <c r="DAC21" s="86">
        <v>0</v>
      </c>
      <c r="DAD21" s="86"/>
      <c r="DAE21" s="86">
        <v>1</v>
      </c>
      <c r="DAF21" s="67"/>
      <c r="DAG21" s="67">
        <v>2.2222222222222223</v>
      </c>
      <c r="DAH21" s="67"/>
      <c r="DAI21" s="86">
        <v>0</v>
      </c>
      <c r="DAN21" s="86">
        <v>1.06</v>
      </c>
      <c r="DAO21" s="62" t="s">
        <v>498</v>
      </c>
      <c r="DAP21" s="86">
        <v>1.06</v>
      </c>
      <c r="DAQ21" s="86">
        <v>1</v>
      </c>
      <c r="DAR21" s="86"/>
      <c r="DAS21" s="86">
        <v>1</v>
      </c>
      <c r="DAT21" s="67"/>
      <c r="DAU21" s="67">
        <v>2.2222222222222223</v>
      </c>
      <c r="DAV21" s="67"/>
      <c r="DAW21" s="86">
        <v>100</v>
      </c>
      <c r="DBB21" s="86">
        <v>14.06</v>
      </c>
      <c r="DBC21" s="62" t="s">
        <v>498</v>
      </c>
      <c r="DBD21" s="86">
        <v>14.06</v>
      </c>
      <c r="DBE21" s="86">
        <v>1</v>
      </c>
      <c r="DBF21" s="86"/>
      <c r="DBG21" s="86">
        <v>2</v>
      </c>
      <c r="DBH21" s="67"/>
      <c r="DBI21" s="67">
        <v>4.4444444444444446</v>
      </c>
      <c r="DBJ21" s="67"/>
      <c r="DBK21" s="86">
        <v>50</v>
      </c>
      <c r="DBP21" s="86">
        <v>13.06</v>
      </c>
      <c r="DBQ21" s="62" t="s">
        <v>498</v>
      </c>
      <c r="DBR21" s="86">
        <v>13.06</v>
      </c>
      <c r="DBS21" s="86">
        <v>2</v>
      </c>
      <c r="DBT21" s="86"/>
      <c r="DBU21" s="86">
        <v>3</v>
      </c>
      <c r="DBV21" s="67"/>
      <c r="DBW21" s="67">
        <v>6.8181818181818175</v>
      </c>
      <c r="DBX21" s="67"/>
      <c r="DBY21" s="86">
        <v>66.666666666666657</v>
      </c>
      <c r="DCD21" s="86"/>
      <c r="DCE21" s="62" t="s">
        <v>498</v>
      </c>
      <c r="DCF21" s="86"/>
      <c r="DCG21" s="86">
        <v>2</v>
      </c>
      <c r="DCH21" s="86"/>
      <c r="DCI21" s="86">
        <v>2</v>
      </c>
      <c r="DCJ21" s="67"/>
      <c r="DCK21" s="67">
        <v>4.4444444444444446</v>
      </c>
      <c r="DCL21" s="67"/>
      <c r="DCM21" s="86">
        <v>100</v>
      </c>
      <c r="DCR21" s="86"/>
      <c r="DCS21" s="62" t="s">
        <v>498</v>
      </c>
      <c r="DCT21" s="86"/>
      <c r="DCU21" s="86">
        <v>1</v>
      </c>
      <c r="DCV21" s="86"/>
      <c r="DCW21" s="86">
        <v>2</v>
      </c>
      <c r="DCX21" s="67"/>
      <c r="DCY21" s="67">
        <v>4.4444444444444446</v>
      </c>
      <c r="DCZ21" s="67"/>
      <c r="DDA21" s="86">
        <v>50</v>
      </c>
      <c r="DDF21" s="86"/>
      <c r="DDG21" s="62" t="s">
        <v>498</v>
      </c>
      <c r="DDH21" s="86"/>
      <c r="DDI21" s="86">
        <v>1</v>
      </c>
      <c r="DDJ21" s="86"/>
      <c r="DDK21" s="86">
        <v>2</v>
      </c>
      <c r="DDL21" s="67"/>
      <c r="DDM21" s="67">
        <v>4.4444444444444446</v>
      </c>
      <c r="DDN21" s="67"/>
      <c r="DDO21" s="86">
        <v>50</v>
      </c>
      <c r="DDT21" s="86"/>
      <c r="DDU21" s="62" t="s">
        <v>498</v>
      </c>
      <c r="DDV21" s="86"/>
      <c r="DDW21" s="86">
        <v>0</v>
      </c>
      <c r="DDX21" s="86"/>
      <c r="DDY21" s="86">
        <v>2</v>
      </c>
      <c r="DDZ21" s="67"/>
      <c r="DEA21" s="67">
        <v>4.4444444444444446</v>
      </c>
      <c r="DEB21" s="67"/>
      <c r="DEC21" s="86">
        <v>0</v>
      </c>
      <c r="DEH21" s="86"/>
      <c r="DEI21" s="62" t="s">
        <v>498</v>
      </c>
      <c r="DEJ21" s="86"/>
      <c r="DEK21" s="86">
        <v>2</v>
      </c>
      <c r="DEL21" s="86"/>
      <c r="DEM21" s="86">
        <v>2</v>
      </c>
      <c r="DEN21" s="67"/>
      <c r="DEO21" s="67">
        <v>4.4444444444444446</v>
      </c>
      <c r="DEP21" s="67"/>
      <c r="DEQ21" s="86">
        <v>100</v>
      </c>
      <c r="DEV21" s="86"/>
      <c r="DEW21" s="62" t="s">
        <v>498</v>
      </c>
      <c r="DEX21" s="86"/>
      <c r="DEY21" s="86">
        <v>0</v>
      </c>
      <c r="DEZ21" s="86"/>
      <c r="DFA21" s="86">
        <v>2</v>
      </c>
      <c r="DFB21" s="67"/>
      <c r="DFC21" s="67">
        <v>4.4444444444444446</v>
      </c>
      <c r="DFD21" s="67"/>
      <c r="DFE21" s="86">
        <v>0</v>
      </c>
      <c r="DFJ21" s="86"/>
      <c r="DFK21" s="62" t="s">
        <v>498</v>
      </c>
      <c r="DFL21" s="86"/>
      <c r="DFM21" s="86">
        <v>1</v>
      </c>
      <c r="DFN21" s="86"/>
      <c r="DFO21" s="86">
        <v>2</v>
      </c>
      <c r="DFP21" s="67"/>
      <c r="DFQ21" s="67">
        <v>4.4444444444444446</v>
      </c>
      <c r="DFR21" s="67"/>
      <c r="DFS21" s="86">
        <v>50</v>
      </c>
      <c r="DFX21" s="86"/>
      <c r="DFY21" s="62" t="s">
        <v>498</v>
      </c>
      <c r="DFZ21" s="86"/>
      <c r="DGA21" s="86">
        <v>0</v>
      </c>
      <c r="DGB21" s="86"/>
      <c r="DGC21" s="86">
        <v>2</v>
      </c>
      <c r="DGD21" s="67"/>
      <c r="DGE21" s="67">
        <v>4.4444444444444446</v>
      </c>
      <c r="DGF21" s="67"/>
      <c r="DGG21" s="86">
        <v>0</v>
      </c>
      <c r="DGL21" s="86"/>
      <c r="DGM21" s="62" t="s">
        <v>498</v>
      </c>
      <c r="DGN21" s="86"/>
      <c r="DGO21" s="86">
        <v>1</v>
      </c>
      <c r="DGP21" s="86"/>
      <c r="DGQ21" s="86">
        <v>2</v>
      </c>
      <c r="DGR21" s="67"/>
      <c r="DGS21" s="67">
        <v>4.4444444444444446</v>
      </c>
      <c r="DGT21" s="67"/>
      <c r="DGU21" s="86">
        <v>50</v>
      </c>
      <c r="DGZ21" s="86"/>
      <c r="DHA21" s="62" t="s">
        <v>498</v>
      </c>
      <c r="DHB21" s="86"/>
      <c r="DHC21" s="86">
        <v>1</v>
      </c>
      <c r="DHD21" s="86"/>
      <c r="DHE21" s="86">
        <v>2</v>
      </c>
      <c r="DHF21" s="67"/>
      <c r="DHG21" s="67">
        <v>4.4444444444444446</v>
      </c>
      <c r="DHH21" s="67"/>
      <c r="DHI21" s="86">
        <v>50</v>
      </c>
      <c r="DHN21" s="86"/>
      <c r="DHO21" s="62" t="s">
        <v>498</v>
      </c>
      <c r="DHP21" s="86"/>
      <c r="DHQ21" s="86">
        <v>2</v>
      </c>
      <c r="DHR21" s="86"/>
      <c r="DHS21" s="86">
        <v>2</v>
      </c>
      <c r="DHT21" s="67"/>
      <c r="DHU21" s="67">
        <v>4.4444444444444446</v>
      </c>
      <c r="DHV21" s="67"/>
      <c r="DHW21" s="86">
        <v>100</v>
      </c>
      <c r="DIB21" s="86"/>
      <c r="DIC21" s="62" t="s">
        <v>498</v>
      </c>
      <c r="DID21" s="86"/>
      <c r="DIE21" s="86">
        <v>0</v>
      </c>
      <c r="DIF21" s="86"/>
      <c r="DIG21" s="86">
        <v>2</v>
      </c>
      <c r="DIH21" s="67"/>
      <c r="DII21" s="67">
        <v>4.4444444444444446</v>
      </c>
      <c r="DIJ21" s="67"/>
      <c r="DIK21" s="86">
        <v>0</v>
      </c>
      <c r="DIP21" s="86"/>
      <c r="DIQ21" s="62" t="s">
        <v>498</v>
      </c>
      <c r="DIR21" s="86"/>
      <c r="DIS21" s="86">
        <v>0</v>
      </c>
      <c r="DIT21" s="86"/>
      <c r="DIU21" s="86">
        <v>2</v>
      </c>
      <c r="DIV21" s="67"/>
      <c r="DIW21" s="67">
        <v>4.4444444444444446</v>
      </c>
      <c r="DIX21" s="67"/>
      <c r="DIY21" s="86">
        <v>0</v>
      </c>
      <c r="DJD21" s="86"/>
      <c r="DJE21" s="62" t="s">
        <v>498</v>
      </c>
      <c r="DJF21" s="86"/>
      <c r="DJG21" s="86">
        <v>0</v>
      </c>
      <c r="DJH21" s="86"/>
      <c r="DJI21" s="86">
        <v>2</v>
      </c>
      <c r="DJJ21" s="67"/>
      <c r="DJK21" s="67">
        <v>4.4444444444444446</v>
      </c>
      <c r="DJL21" s="67"/>
      <c r="DJM21" s="86">
        <v>0</v>
      </c>
      <c r="DJR21" s="86"/>
      <c r="DJS21" s="62" t="s">
        <v>498</v>
      </c>
      <c r="DJT21" s="86"/>
      <c r="DJU21" s="86">
        <v>0</v>
      </c>
      <c r="DJV21" s="86"/>
      <c r="DJW21" s="86">
        <v>2</v>
      </c>
      <c r="DJX21" s="67"/>
      <c r="DJY21" s="67">
        <v>4.4444444444444446</v>
      </c>
      <c r="DJZ21" s="67"/>
      <c r="DKA21" s="86">
        <v>0</v>
      </c>
      <c r="DKF21" s="86"/>
      <c r="DKG21" s="62" t="s">
        <v>498</v>
      </c>
      <c r="DKH21" s="86"/>
      <c r="DKI21" s="86">
        <v>0</v>
      </c>
      <c r="DKJ21" s="86"/>
      <c r="DKK21" s="86">
        <v>2</v>
      </c>
      <c r="DKL21" s="67"/>
      <c r="DKM21" s="67">
        <v>4.4444444444444446</v>
      </c>
      <c r="DKN21" s="67"/>
      <c r="DKO21" s="86">
        <v>0</v>
      </c>
      <c r="DKT21" s="86"/>
      <c r="DKU21" s="62" t="s">
        <v>498</v>
      </c>
      <c r="DKV21" s="86"/>
      <c r="DKW21" s="86">
        <v>0</v>
      </c>
      <c r="DKX21" s="86"/>
      <c r="DKY21" s="86">
        <v>2</v>
      </c>
      <c r="DKZ21" s="67"/>
      <c r="DLA21" s="67">
        <v>4.4444444444444446</v>
      </c>
      <c r="DLB21" s="67"/>
      <c r="DLC21" s="86">
        <v>0</v>
      </c>
      <c r="DLH21" s="86"/>
      <c r="DLI21" s="62" t="s">
        <v>498</v>
      </c>
      <c r="DLJ21" s="86"/>
      <c r="DLK21" s="86">
        <v>0</v>
      </c>
      <c r="DLL21" s="86"/>
      <c r="DLM21" s="86">
        <v>2</v>
      </c>
      <c r="DLN21" s="67"/>
      <c r="DLO21" s="67">
        <v>4.4444444444444446</v>
      </c>
      <c r="DLP21" s="67"/>
      <c r="DLQ21" s="86">
        <v>0</v>
      </c>
      <c r="DLV21" s="86"/>
      <c r="DLW21" s="62" t="s">
        <v>498</v>
      </c>
      <c r="DLX21" s="86"/>
      <c r="DLY21" s="86">
        <v>0</v>
      </c>
      <c r="DLZ21" s="86"/>
      <c r="DMA21" s="86">
        <v>2</v>
      </c>
      <c r="DMB21" s="67"/>
      <c r="DMC21" s="67">
        <v>4.4444444444444446</v>
      </c>
      <c r="DMD21" s="67"/>
      <c r="DME21" s="86">
        <v>0</v>
      </c>
      <c r="DMJ21" s="86"/>
      <c r="DMK21" s="62" t="s">
        <v>498</v>
      </c>
      <c r="DML21" s="86"/>
      <c r="DMM21" s="86">
        <v>0</v>
      </c>
      <c r="DMN21" s="86"/>
      <c r="DMO21" s="86">
        <v>2</v>
      </c>
      <c r="DMP21" s="67"/>
      <c r="DMQ21" s="67">
        <v>4.4444444444444446</v>
      </c>
      <c r="DMR21" s="67"/>
      <c r="DMS21" s="86">
        <v>0</v>
      </c>
      <c r="DMX21" s="86"/>
      <c r="DMY21" s="62" t="s">
        <v>498</v>
      </c>
      <c r="DMZ21" s="86"/>
      <c r="DNA21" s="86">
        <v>1</v>
      </c>
      <c r="DNB21" s="86"/>
      <c r="DNC21" s="86">
        <v>2</v>
      </c>
      <c r="DND21" s="67"/>
      <c r="DNE21" s="67">
        <v>4.4444444444444446</v>
      </c>
      <c r="DNF21" s="67"/>
      <c r="DNG21" s="86">
        <v>50</v>
      </c>
      <c r="DNL21" s="86"/>
      <c r="DNM21" s="62" t="s">
        <v>498</v>
      </c>
      <c r="DNN21" s="86"/>
      <c r="DNO21" s="86">
        <v>1</v>
      </c>
      <c r="DNP21" s="86"/>
      <c r="DNQ21" s="86">
        <v>2</v>
      </c>
      <c r="DNR21" s="67"/>
      <c r="DNS21" s="67">
        <v>4.4444444444444446</v>
      </c>
      <c r="DNT21" s="67"/>
      <c r="DNU21" s="86">
        <v>50</v>
      </c>
      <c r="DNZ21" s="86"/>
      <c r="DOA21" s="62" t="s">
        <v>498</v>
      </c>
      <c r="DOB21" s="86"/>
      <c r="DOC21" s="86">
        <v>0</v>
      </c>
      <c r="DOD21" s="86"/>
      <c r="DOE21" s="86">
        <v>2</v>
      </c>
      <c r="DOF21" s="67"/>
      <c r="DOG21" s="67">
        <v>4.4444444444444446</v>
      </c>
      <c r="DOH21" s="67"/>
      <c r="DOI21" s="86">
        <v>0</v>
      </c>
      <c r="DON21" s="86"/>
      <c r="DOO21" s="62" t="s">
        <v>498</v>
      </c>
      <c r="DOP21" s="86"/>
      <c r="DOQ21" s="86">
        <v>0</v>
      </c>
      <c r="DOR21" s="86"/>
      <c r="DOS21" s="86">
        <v>2</v>
      </c>
      <c r="DOT21" s="67"/>
      <c r="DOU21" s="67">
        <v>4.4444444444444446</v>
      </c>
      <c r="DOV21" s="67"/>
      <c r="DOW21" s="86">
        <v>0</v>
      </c>
      <c r="DPB21" s="86"/>
      <c r="DPC21" s="62" t="s">
        <v>498</v>
      </c>
      <c r="DPD21" s="86"/>
      <c r="DPE21" s="86">
        <v>0</v>
      </c>
      <c r="DPF21" s="86"/>
      <c r="DPG21" s="86">
        <v>2</v>
      </c>
      <c r="DPH21" s="67"/>
      <c r="DPI21" s="67">
        <v>4.4444444444444446</v>
      </c>
      <c r="DPJ21" s="67"/>
      <c r="DPK21" s="86">
        <v>0</v>
      </c>
      <c r="DPP21" s="86"/>
      <c r="DPQ21" s="62" t="s">
        <v>498</v>
      </c>
      <c r="DPR21" s="86"/>
      <c r="DPS21" s="86">
        <v>0</v>
      </c>
      <c r="DPT21" s="86"/>
      <c r="DPU21" s="86">
        <v>2</v>
      </c>
      <c r="DPV21" s="67"/>
      <c r="DPW21" s="67">
        <v>4.4444444444444446</v>
      </c>
      <c r="DPX21" s="67"/>
      <c r="DPY21" s="86">
        <v>0</v>
      </c>
      <c r="DQD21" s="86"/>
      <c r="DQE21" s="62" t="s">
        <v>498</v>
      </c>
      <c r="DQF21" s="86"/>
      <c r="DQG21" s="86">
        <v>0</v>
      </c>
      <c r="DQH21" s="86"/>
      <c r="DQI21" s="86">
        <v>2</v>
      </c>
      <c r="DQJ21" s="67"/>
      <c r="DQK21" s="67">
        <v>4.4444444444444446</v>
      </c>
      <c r="DQL21" s="67"/>
      <c r="DQM21" s="86">
        <v>0</v>
      </c>
      <c r="DQR21" s="86"/>
      <c r="DQS21" s="62" t="s">
        <v>498</v>
      </c>
      <c r="DQT21" s="86"/>
      <c r="DQU21" s="86">
        <v>0</v>
      </c>
      <c r="DQV21" s="86"/>
      <c r="DQW21" s="86">
        <v>2</v>
      </c>
      <c r="DQX21" s="67"/>
      <c r="DQY21" s="67">
        <v>4.4444444444444446</v>
      </c>
      <c r="DQZ21" s="67"/>
      <c r="DRA21" s="86">
        <v>0</v>
      </c>
      <c r="DRF21" s="86"/>
      <c r="DRG21" s="62" t="s">
        <v>498</v>
      </c>
      <c r="DRH21" s="86"/>
      <c r="DRI21" s="86">
        <v>1</v>
      </c>
      <c r="DRJ21" s="86"/>
      <c r="DRK21" s="86">
        <v>2</v>
      </c>
      <c r="DRL21" s="67"/>
      <c r="DRM21" s="67">
        <v>4.4444444444444446</v>
      </c>
      <c r="DRN21" s="67"/>
      <c r="DRO21" s="86">
        <v>50</v>
      </c>
      <c r="DRT21" s="86"/>
      <c r="DRU21" s="62" t="s">
        <v>498</v>
      </c>
      <c r="DRV21" s="86"/>
      <c r="DRW21" s="86">
        <v>1</v>
      </c>
      <c r="DRX21" s="86"/>
      <c r="DRY21" s="86">
        <v>2</v>
      </c>
      <c r="DRZ21" s="67"/>
      <c r="DSA21" s="67">
        <v>4.4444444444444446</v>
      </c>
      <c r="DSB21" s="67"/>
      <c r="DSC21" s="86">
        <v>50</v>
      </c>
      <c r="DSH21" s="86"/>
      <c r="DSI21" s="62" t="s">
        <v>498</v>
      </c>
      <c r="DSJ21" s="86"/>
      <c r="DSK21" s="86">
        <v>0</v>
      </c>
      <c r="DSL21" s="86"/>
      <c r="DSM21" s="86">
        <v>2</v>
      </c>
      <c r="DSN21" s="67"/>
      <c r="DSO21" s="67">
        <v>4.4444444444444446</v>
      </c>
      <c r="DSP21" s="67"/>
      <c r="DSQ21" s="86">
        <v>0</v>
      </c>
      <c r="DSV21" s="86"/>
      <c r="DSW21" s="62" t="s">
        <v>498</v>
      </c>
      <c r="DSX21" s="86"/>
      <c r="DSY21" s="86">
        <v>1</v>
      </c>
      <c r="DSZ21" s="86"/>
      <c r="DTA21" s="86">
        <v>2</v>
      </c>
      <c r="DTB21" s="67"/>
      <c r="DTC21" s="67">
        <v>4.4444444444444446</v>
      </c>
      <c r="DTD21" s="67"/>
      <c r="DTE21" s="86">
        <v>50</v>
      </c>
      <c r="DTJ21" s="86"/>
      <c r="DTK21" s="62" t="s">
        <v>498</v>
      </c>
      <c r="DTL21" s="86"/>
      <c r="DTM21" s="86">
        <v>2</v>
      </c>
      <c r="DTN21" s="86"/>
      <c r="DTO21" s="86">
        <v>2</v>
      </c>
      <c r="DTP21" s="67"/>
      <c r="DTQ21" s="67">
        <v>3.7037037037037033</v>
      </c>
      <c r="DTR21" s="67"/>
      <c r="DTS21" s="86">
        <v>100</v>
      </c>
      <c r="DTX21" s="86"/>
      <c r="DTY21" s="62" t="s">
        <v>498</v>
      </c>
      <c r="DTZ21" s="86"/>
      <c r="DUA21" s="86">
        <v>1</v>
      </c>
      <c r="DUB21" s="86"/>
      <c r="DUC21" s="86">
        <v>2</v>
      </c>
      <c r="DUD21" s="67"/>
      <c r="DUE21" s="67">
        <v>3.7037037037037033</v>
      </c>
      <c r="DUF21" s="67"/>
      <c r="DUG21" s="86">
        <v>50</v>
      </c>
      <c r="DUL21" s="86"/>
      <c r="DUM21" s="62" t="s">
        <v>498</v>
      </c>
      <c r="DUN21" s="86"/>
      <c r="DUO21" s="86">
        <v>2</v>
      </c>
      <c r="DUP21" s="86"/>
      <c r="DUQ21" s="86">
        <v>2</v>
      </c>
      <c r="DUR21" s="67"/>
      <c r="DUS21" s="67">
        <v>3.7037037037037033</v>
      </c>
      <c r="DUT21" s="67"/>
      <c r="DUU21" s="86">
        <v>100</v>
      </c>
      <c r="DUZ21" s="86"/>
      <c r="DVA21" s="62" t="s">
        <v>498</v>
      </c>
      <c r="DVB21" s="86"/>
      <c r="DVC21" s="86">
        <v>0</v>
      </c>
      <c r="DVD21" s="86"/>
      <c r="DVE21" s="86">
        <v>2</v>
      </c>
      <c r="DVF21" s="67"/>
      <c r="DVG21" s="67">
        <v>3.7037037037037033</v>
      </c>
      <c r="DVH21" s="67"/>
      <c r="DVI21" s="86">
        <v>0</v>
      </c>
      <c r="DVN21" s="86"/>
      <c r="DVO21" s="62" t="s">
        <v>498</v>
      </c>
      <c r="DVP21" s="86"/>
      <c r="DVQ21" s="86">
        <v>2</v>
      </c>
      <c r="DVR21" s="86"/>
      <c r="DVS21" s="86">
        <v>2</v>
      </c>
      <c r="DVT21" s="67"/>
      <c r="DVU21" s="67">
        <v>3.7037037037037033</v>
      </c>
      <c r="DVV21" s="67"/>
      <c r="DVW21" s="86">
        <v>100</v>
      </c>
      <c r="DWB21" s="86"/>
      <c r="DWC21" s="62" t="s">
        <v>498</v>
      </c>
      <c r="DWD21" s="86"/>
      <c r="DWE21" s="86">
        <v>1</v>
      </c>
      <c r="DWF21" s="86"/>
      <c r="DWG21" s="86">
        <v>2</v>
      </c>
      <c r="DWH21" s="67"/>
      <c r="DWI21" s="67">
        <v>3.7037037037037033</v>
      </c>
      <c r="DWJ21" s="67"/>
      <c r="DWK21" s="86">
        <v>50</v>
      </c>
      <c r="DWP21" s="86"/>
      <c r="DWQ21" s="62" t="s">
        <v>498</v>
      </c>
      <c r="DWR21" s="86"/>
      <c r="DWS21" s="86">
        <v>1</v>
      </c>
      <c r="DWT21" s="86"/>
      <c r="DWU21" s="86">
        <v>2</v>
      </c>
      <c r="DWV21" s="67"/>
      <c r="DWW21" s="67">
        <v>3.7037037037037033</v>
      </c>
      <c r="DWX21" s="67"/>
      <c r="DWY21" s="86">
        <v>50</v>
      </c>
      <c r="DXD21" s="86"/>
      <c r="DXE21" s="62" t="s">
        <v>498</v>
      </c>
      <c r="DXF21" s="86"/>
      <c r="DXG21" s="86">
        <v>1</v>
      </c>
      <c r="DXH21" s="86"/>
      <c r="DXI21" s="86">
        <v>2</v>
      </c>
      <c r="DXJ21" s="67"/>
      <c r="DXK21" s="67">
        <v>3.7037037037037033</v>
      </c>
      <c r="DXL21" s="67"/>
      <c r="DXM21" s="86">
        <v>50</v>
      </c>
      <c r="DXR21" s="86"/>
      <c r="DXS21" s="62" t="s">
        <v>498</v>
      </c>
      <c r="DXT21" s="86"/>
      <c r="DXU21" s="86">
        <v>1</v>
      </c>
      <c r="DXV21" s="86"/>
      <c r="DXW21" s="86">
        <v>2</v>
      </c>
      <c r="DXX21" s="67"/>
      <c r="DXY21" s="67">
        <v>3.7037037037037033</v>
      </c>
      <c r="DXZ21" s="67"/>
      <c r="DYA21" s="86">
        <v>50</v>
      </c>
      <c r="DYF21" s="86"/>
      <c r="DYG21" s="62" t="s">
        <v>498</v>
      </c>
      <c r="DYH21" s="86"/>
      <c r="DYI21" s="86">
        <v>1</v>
      </c>
      <c r="DYJ21" s="86"/>
      <c r="DYK21" s="86">
        <v>2</v>
      </c>
      <c r="DYL21" s="67"/>
      <c r="DYM21" s="67">
        <v>3.7037037037037033</v>
      </c>
      <c r="DYN21" s="67"/>
      <c r="DYO21" s="86">
        <v>50</v>
      </c>
      <c r="DYT21" s="86"/>
      <c r="DYU21" s="62" t="s">
        <v>498</v>
      </c>
      <c r="DYV21" s="86"/>
      <c r="DYW21" s="86">
        <v>1</v>
      </c>
      <c r="DYX21" s="86"/>
      <c r="DYY21" s="86">
        <v>2</v>
      </c>
      <c r="DYZ21" s="67"/>
      <c r="DZA21" s="67">
        <v>3.7037037037037033</v>
      </c>
      <c r="DZB21" s="67"/>
      <c r="DZC21" s="86">
        <v>50</v>
      </c>
      <c r="DZH21" s="86"/>
      <c r="DZI21" s="62" t="s">
        <v>498</v>
      </c>
      <c r="DZJ21" s="86"/>
      <c r="DZK21" s="86">
        <v>1</v>
      </c>
      <c r="DZL21" s="86"/>
      <c r="DZM21" s="86">
        <v>2</v>
      </c>
      <c r="DZN21" s="67"/>
      <c r="DZO21" s="67">
        <v>3.7037037037037033</v>
      </c>
      <c r="DZP21" s="67"/>
      <c r="DZQ21" s="86">
        <v>50</v>
      </c>
      <c r="DZV21" s="86"/>
      <c r="DZW21" s="62" t="s">
        <v>498</v>
      </c>
      <c r="DZX21" s="86"/>
      <c r="DZY21" s="86">
        <v>2</v>
      </c>
      <c r="DZZ21" s="86"/>
      <c r="EAA21" s="86">
        <v>2</v>
      </c>
      <c r="EAB21" s="67"/>
      <c r="EAC21" s="67">
        <v>3.7037037037037033</v>
      </c>
      <c r="EAD21" s="67"/>
      <c r="EAE21" s="86">
        <v>100</v>
      </c>
      <c r="EAJ21" s="86"/>
      <c r="EAK21" s="62" t="s">
        <v>498</v>
      </c>
      <c r="EAL21" s="86"/>
      <c r="EAM21" s="86">
        <v>0</v>
      </c>
      <c r="EAN21" s="86"/>
      <c r="EAO21" s="86">
        <v>2</v>
      </c>
      <c r="EAP21" s="67"/>
      <c r="EAQ21" s="67">
        <v>3.7037037037037033</v>
      </c>
      <c r="EAR21" s="67"/>
      <c r="EAS21" s="86">
        <v>0</v>
      </c>
      <c r="EAX21" s="86"/>
      <c r="EAY21" s="62" t="s">
        <v>498</v>
      </c>
      <c r="EAZ21" s="86"/>
      <c r="EBA21" s="86">
        <v>1</v>
      </c>
      <c r="EBB21" s="86"/>
      <c r="EBC21" s="86">
        <v>2</v>
      </c>
      <c r="EBD21" s="67"/>
      <c r="EBE21" s="67">
        <v>3.7037037037037033</v>
      </c>
      <c r="EBF21" s="67"/>
      <c r="EBG21" s="86">
        <v>50</v>
      </c>
      <c r="EBL21" s="86"/>
      <c r="EBM21" s="62" t="s">
        <v>498</v>
      </c>
      <c r="EBN21" s="86"/>
      <c r="EBO21" s="86">
        <v>0</v>
      </c>
      <c r="EBP21" s="86"/>
      <c r="EBQ21" s="86">
        <v>2</v>
      </c>
      <c r="EBR21" s="67"/>
      <c r="EBS21" s="67">
        <v>3.7037037037037033</v>
      </c>
      <c r="EBT21" s="67"/>
      <c r="EBU21" s="86">
        <v>0</v>
      </c>
      <c r="EBZ21" s="86"/>
      <c r="ECA21" s="62" t="s">
        <v>498</v>
      </c>
      <c r="ECB21" s="86"/>
      <c r="ECC21" s="86">
        <v>0</v>
      </c>
      <c r="ECD21" s="86"/>
      <c r="ECE21" s="86">
        <v>2</v>
      </c>
      <c r="ECF21" s="67"/>
      <c r="ECG21" s="67">
        <v>3.7037037037037033</v>
      </c>
      <c r="ECH21" s="67"/>
      <c r="ECI21" s="86">
        <v>0</v>
      </c>
      <c r="ECN21" s="86"/>
      <c r="ECO21" s="62" t="s">
        <v>498</v>
      </c>
      <c r="ECP21" s="86"/>
      <c r="ECQ21" s="86">
        <v>1</v>
      </c>
      <c r="ECR21" s="86"/>
      <c r="ECS21" s="86">
        <v>2</v>
      </c>
      <c r="ECT21" s="67"/>
      <c r="ECU21" s="67">
        <v>3.7037037037037033</v>
      </c>
      <c r="ECV21" s="67"/>
      <c r="ECW21" s="86">
        <v>50</v>
      </c>
      <c r="EDB21" s="86"/>
      <c r="EDC21" s="62" t="s">
        <v>498</v>
      </c>
      <c r="EDD21" s="86"/>
      <c r="EDE21" s="86">
        <v>1</v>
      </c>
      <c r="EDF21" s="86"/>
      <c r="EDG21" s="86">
        <v>2</v>
      </c>
      <c r="EDH21" s="67"/>
      <c r="EDI21" s="67">
        <v>3.7037037037037033</v>
      </c>
      <c r="EDJ21" s="67"/>
      <c r="EDK21" s="86">
        <v>50</v>
      </c>
      <c r="EDP21" s="86"/>
      <c r="EDQ21" s="62" t="s">
        <v>498</v>
      </c>
      <c r="EDR21" s="86"/>
      <c r="EDS21" s="86">
        <v>1</v>
      </c>
      <c r="EDT21" s="86"/>
      <c r="EDU21" s="86">
        <v>2</v>
      </c>
      <c r="EDV21" s="67"/>
      <c r="EDW21" s="67">
        <v>3.7037037037037033</v>
      </c>
      <c r="EDX21" s="67"/>
      <c r="EDY21" s="86">
        <v>50</v>
      </c>
      <c r="EED21" s="86"/>
      <c r="EEE21" s="62" t="s">
        <v>498</v>
      </c>
      <c r="EEF21" s="86"/>
      <c r="EEG21" s="86">
        <v>0</v>
      </c>
      <c r="EEH21" s="86"/>
      <c r="EEI21" s="86">
        <v>2</v>
      </c>
      <c r="EEJ21" s="67"/>
      <c r="EEK21" s="67">
        <v>3.7037037037037033</v>
      </c>
      <c r="EEL21" s="67"/>
      <c r="EEM21" s="86">
        <v>0</v>
      </c>
      <c r="EER21" s="86"/>
      <c r="EES21" s="62" t="s">
        <v>498</v>
      </c>
      <c r="EET21" s="86"/>
      <c r="EEU21" s="86">
        <v>1</v>
      </c>
      <c r="EEV21" s="86"/>
      <c r="EEW21" s="86">
        <v>2</v>
      </c>
      <c r="EEX21" s="67"/>
      <c r="EEY21" s="67">
        <v>3.7037037037037033</v>
      </c>
      <c r="EEZ21" s="67"/>
      <c r="EFA21" s="86">
        <v>50</v>
      </c>
      <c r="EFF21" s="86"/>
      <c r="EFG21" s="62" t="s">
        <v>498</v>
      </c>
      <c r="EFH21" s="86"/>
      <c r="EFI21" s="86">
        <v>1</v>
      </c>
      <c r="EFJ21" s="86"/>
      <c r="EFK21" s="86">
        <v>2</v>
      </c>
      <c r="EFL21" s="67"/>
      <c r="EFM21" s="67">
        <v>3.7037037037037033</v>
      </c>
      <c r="EFN21" s="67"/>
      <c r="EFO21" s="86">
        <v>50</v>
      </c>
      <c r="EFT21" s="86"/>
      <c r="EFU21" s="62" t="s">
        <v>498</v>
      </c>
      <c r="EFV21" s="86"/>
      <c r="EFW21" s="86">
        <v>2</v>
      </c>
      <c r="EFX21" s="86"/>
      <c r="EFY21" s="86">
        <v>2</v>
      </c>
      <c r="EFZ21" s="67"/>
      <c r="EGA21" s="67">
        <v>3.7037037037037033</v>
      </c>
      <c r="EGB21" s="67"/>
      <c r="EGC21" s="86">
        <v>100</v>
      </c>
      <c r="EGH21" s="86"/>
      <c r="EGI21" s="62" t="s">
        <v>498</v>
      </c>
      <c r="EGJ21" s="86"/>
      <c r="EGK21" s="86">
        <v>1</v>
      </c>
      <c r="EGL21" s="86"/>
      <c r="EGM21" s="86">
        <v>2</v>
      </c>
      <c r="EGN21" s="67"/>
      <c r="EGO21" s="67">
        <v>3.7037037037037033</v>
      </c>
      <c r="EGP21" s="67"/>
      <c r="EGQ21" s="86">
        <v>50</v>
      </c>
      <c r="EGV21" s="86"/>
      <c r="EGW21" s="62" t="s">
        <v>498</v>
      </c>
      <c r="EGX21" s="86"/>
      <c r="EGY21" s="86">
        <v>1</v>
      </c>
      <c r="EGZ21" s="86"/>
      <c r="EHA21" s="86">
        <v>2</v>
      </c>
      <c r="EHB21" s="67"/>
      <c r="EHC21" s="67">
        <v>3.7037037037037033</v>
      </c>
      <c r="EHD21" s="67"/>
      <c r="EHE21" s="86">
        <v>50</v>
      </c>
      <c r="EHJ21" s="86"/>
      <c r="EHK21" s="62" t="s">
        <v>498</v>
      </c>
      <c r="EHL21" s="86"/>
      <c r="EHM21" s="86">
        <v>1</v>
      </c>
      <c r="EHN21" s="86"/>
      <c r="EHO21" s="86">
        <v>2</v>
      </c>
      <c r="EHP21" s="67"/>
      <c r="EHQ21" s="67">
        <v>3.7037037037037033</v>
      </c>
      <c r="EHR21" s="67"/>
      <c r="EHS21" s="86">
        <v>50</v>
      </c>
      <c r="EHX21" s="86"/>
      <c r="EHY21" s="62" t="s">
        <v>498</v>
      </c>
      <c r="EHZ21" s="86"/>
      <c r="EIA21" s="86">
        <v>0</v>
      </c>
      <c r="EIB21" s="86"/>
      <c r="EIC21" s="86">
        <v>2</v>
      </c>
      <c r="EID21" s="67"/>
      <c r="EIE21" s="67">
        <v>3.7037037037037033</v>
      </c>
      <c r="EIF21" s="67"/>
      <c r="EIG21" s="86">
        <v>0</v>
      </c>
      <c r="EIL21" s="86"/>
      <c r="EIM21" s="62" t="s">
        <v>498</v>
      </c>
      <c r="EIN21" s="86"/>
      <c r="EIO21" s="86">
        <v>1</v>
      </c>
      <c r="EIP21" s="86"/>
      <c r="EIQ21" s="86">
        <v>2</v>
      </c>
      <c r="EIR21" s="67"/>
      <c r="EIS21" s="67">
        <v>3.7037037037037033</v>
      </c>
      <c r="EIT21" s="67"/>
      <c r="EIU21" s="86">
        <v>50</v>
      </c>
      <c r="EIZ21" s="86"/>
      <c r="EJA21" s="62" t="s">
        <v>498</v>
      </c>
      <c r="EJB21" s="86"/>
      <c r="EJC21" s="86">
        <v>1</v>
      </c>
      <c r="EJD21" s="86"/>
      <c r="EJE21" s="86">
        <v>2</v>
      </c>
      <c r="EJF21" s="67"/>
      <c r="EJG21" s="67">
        <v>3.7037037037037033</v>
      </c>
      <c r="EJH21" s="67"/>
      <c r="EJI21" s="86">
        <v>50</v>
      </c>
      <c r="EJN21" s="86"/>
      <c r="EJO21" s="62" t="s">
        <v>498</v>
      </c>
      <c r="EJP21" s="86"/>
      <c r="EJQ21" s="86">
        <v>1</v>
      </c>
      <c r="EJR21" s="86"/>
      <c r="EJS21" s="86">
        <v>1</v>
      </c>
      <c r="EJT21" s="67"/>
      <c r="EJU21" s="67">
        <v>2.2222222222222223</v>
      </c>
      <c r="EJV21" s="67"/>
      <c r="EJW21" s="86">
        <v>100</v>
      </c>
      <c r="EKB21" s="86"/>
      <c r="EKC21" s="62" t="s">
        <v>498</v>
      </c>
      <c r="EKD21" s="86"/>
      <c r="EKE21" s="86">
        <v>0</v>
      </c>
      <c r="EKF21" s="86"/>
      <c r="EKG21" s="86">
        <v>1</v>
      </c>
      <c r="EKH21" s="67"/>
      <c r="EKI21" s="67">
        <v>2.2222222222222223</v>
      </c>
      <c r="EKJ21" s="67"/>
      <c r="EKK21" s="86">
        <v>0</v>
      </c>
      <c r="EKP21" s="86"/>
      <c r="EKQ21" s="62" t="s">
        <v>498</v>
      </c>
      <c r="EKR21" s="86"/>
      <c r="EKS21" s="86">
        <v>0</v>
      </c>
      <c r="EKT21" s="86"/>
      <c r="EKU21" s="86">
        <v>1</v>
      </c>
      <c r="EKV21" s="67"/>
      <c r="EKW21" s="67">
        <v>2.2222222222222223</v>
      </c>
      <c r="EKX21" s="67"/>
      <c r="EKY21" s="86">
        <v>0</v>
      </c>
      <c r="ELD21" s="86"/>
      <c r="ELE21" s="62" t="s">
        <v>498</v>
      </c>
      <c r="ELF21" s="86"/>
      <c r="ELG21" s="86">
        <v>0</v>
      </c>
      <c r="ELH21" s="86"/>
      <c r="ELI21" s="86">
        <v>1</v>
      </c>
      <c r="ELJ21" s="67"/>
      <c r="ELK21" s="67">
        <v>2.2222222222222223</v>
      </c>
      <c r="ELL21" s="67"/>
      <c r="ELM21" s="86">
        <v>0</v>
      </c>
      <c r="ELR21" s="86"/>
      <c r="ELS21" s="62" t="s">
        <v>498</v>
      </c>
      <c r="ELT21" s="86"/>
      <c r="ELU21" s="86">
        <v>1</v>
      </c>
      <c r="ELV21" s="86"/>
      <c r="ELW21" s="86">
        <v>1</v>
      </c>
      <c r="ELX21" s="67"/>
      <c r="ELY21" s="67">
        <v>2.2222222222222223</v>
      </c>
      <c r="ELZ21" s="67"/>
      <c r="EMA21" s="86">
        <v>100</v>
      </c>
      <c r="EMF21" s="86"/>
      <c r="EMG21" s="62" t="s">
        <v>498</v>
      </c>
      <c r="EMH21" s="86"/>
      <c r="EMI21" s="86">
        <v>0</v>
      </c>
      <c r="EMJ21" s="86"/>
      <c r="EMK21" s="86">
        <v>1</v>
      </c>
      <c r="EML21" s="67"/>
      <c r="EMM21" s="67">
        <v>2.2222222222222223</v>
      </c>
      <c r="EMN21" s="67"/>
      <c r="EMO21" s="86">
        <v>0</v>
      </c>
      <c r="EMT21" s="86"/>
      <c r="EMU21" s="62" t="s">
        <v>498</v>
      </c>
      <c r="EMV21" s="86"/>
      <c r="EMW21" s="86">
        <v>1</v>
      </c>
      <c r="EMX21" s="86"/>
      <c r="EMY21" s="86">
        <v>1</v>
      </c>
      <c r="EMZ21" s="67"/>
      <c r="ENA21" s="67">
        <v>2.2222222222222223</v>
      </c>
      <c r="ENB21" s="67"/>
      <c r="ENC21" s="86">
        <v>100</v>
      </c>
      <c r="ENH21" s="86"/>
      <c r="ENI21" s="62" t="s">
        <v>498</v>
      </c>
      <c r="ENJ21" s="86"/>
      <c r="ENK21" s="86">
        <v>0</v>
      </c>
      <c r="ENL21" s="86"/>
      <c r="ENM21" s="86">
        <v>1</v>
      </c>
      <c r="ENN21" s="67"/>
      <c r="ENO21" s="67">
        <v>2.2222222222222223</v>
      </c>
      <c r="ENP21" s="67"/>
      <c r="ENQ21" s="86">
        <v>0</v>
      </c>
      <c r="ENV21" s="86"/>
      <c r="ENW21" s="62" t="s">
        <v>498</v>
      </c>
      <c r="ENX21" s="86"/>
      <c r="ENY21" s="86">
        <v>1</v>
      </c>
      <c r="ENZ21" s="86"/>
      <c r="EOA21" s="86">
        <v>1</v>
      </c>
      <c r="EOB21" s="67"/>
      <c r="EOC21" s="67">
        <v>2.2222222222222223</v>
      </c>
      <c r="EOD21" s="67"/>
      <c r="EOE21" s="86">
        <v>100</v>
      </c>
      <c r="EOJ21" s="86"/>
      <c r="EOK21" s="62" t="s">
        <v>498</v>
      </c>
      <c r="EOL21" s="86"/>
      <c r="EOM21" s="86">
        <v>0</v>
      </c>
      <c r="EON21" s="86"/>
      <c r="EOO21" s="86">
        <v>1</v>
      </c>
      <c r="EOP21" s="67"/>
      <c r="EOQ21" s="67">
        <v>2.2222222222222223</v>
      </c>
      <c r="EOR21" s="67"/>
      <c r="EOS21" s="86">
        <v>0</v>
      </c>
      <c r="EOX21" s="86"/>
      <c r="EOY21" s="62" t="s">
        <v>498</v>
      </c>
      <c r="EOZ21" s="86"/>
      <c r="EPA21" s="86">
        <v>0</v>
      </c>
      <c r="EPB21" s="86"/>
      <c r="EPC21" s="86">
        <v>1</v>
      </c>
      <c r="EPD21" s="67"/>
      <c r="EPE21" s="67">
        <v>2.2222222222222223</v>
      </c>
      <c r="EPF21" s="67"/>
      <c r="EPG21" s="86">
        <v>0</v>
      </c>
      <c r="EPL21" s="86"/>
      <c r="EPM21" s="62" t="s">
        <v>498</v>
      </c>
      <c r="EPN21" s="86"/>
      <c r="EPO21" s="86">
        <v>1</v>
      </c>
      <c r="EPP21" s="86"/>
      <c r="EPQ21" s="86">
        <v>1</v>
      </c>
      <c r="EPR21" s="67"/>
      <c r="EPS21" s="67">
        <v>2.2222222222222223</v>
      </c>
      <c r="EPT21" s="67"/>
      <c r="EPU21" s="86">
        <v>100</v>
      </c>
      <c r="EPZ21" s="86"/>
      <c r="EQA21" s="62" t="s">
        <v>498</v>
      </c>
      <c r="EQB21" s="86"/>
      <c r="EQC21" s="86">
        <v>1</v>
      </c>
      <c r="EQD21" s="86"/>
      <c r="EQE21" s="86">
        <v>1</v>
      </c>
      <c r="EQF21" s="67"/>
      <c r="EQG21" s="67">
        <v>2.2222222222222223</v>
      </c>
      <c r="EQH21" s="67"/>
      <c r="EQI21" s="86">
        <v>100</v>
      </c>
      <c r="EQN21" s="86"/>
      <c r="EQO21" s="62" t="s">
        <v>498</v>
      </c>
      <c r="EQP21" s="86"/>
      <c r="EQQ21" s="86">
        <v>0</v>
      </c>
      <c r="EQR21" s="86"/>
      <c r="EQS21" s="86">
        <v>1</v>
      </c>
      <c r="EQT21" s="67"/>
      <c r="EQU21" s="67">
        <v>2.2222222222222223</v>
      </c>
      <c r="EQV21" s="67"/>
      <c r="EQW21" s="86">
        <v>0</v>
      </c>
      <c r="ERB21" s="86"/>
      <c r="ERC21" s="62" t="s">
        <v>498</v>
      </c>
      <c r="ERD21" s="86"/>
      <c r="ERE21" s="86">
        <v>0</v>
      </c>
      <c r="ERF21" s="86"/>
      <c r="ERG21" s="86">
        <v>1</v>
      </c>
      <c r="ERH21" s="67"/>
      <c r="ERI21" s="67">
        <v>2.2222222222222223</v>
      </c>
      <c r="ERJ21" s="67"/>
      <c r="ERK21" s="86">
        <v>0</v>
      </c>
      <c r="ERP21" s="86"/>
      <c r="ERQ21" s="62" t="s">
        <v>498</v>
      </c>
      <c r="ERR21" s="86"/>
      <c r="ERS21" s="86">
        <v>1</v>
      </c>
      <c r="ERT21" s="86"/>
      <c r="ERU21" s="86">
        <v>1</v>
      </c>
      <c r="ERV21" s="67"/>
      <c r="ERW21" s="67">
        <v>2.2222222222222223</v>
      </c>
      <c r="ERX21" s="67"/>
      <c r="ERY21" s="86">
        <v>100</v>
      </c>
      <c r="ESD21" s="86"/>
      <c r="ESE21" s="62" t="s">
        <v>498</v>
      </c>
      <c r="ESF21" s="86"/>
      <c r="ESG21" s="86">
        <v>1</v>
      </c>
      <c r="ESH21" s="86"/>
      <c r="ESI21" s="86">
        <v>1</v>
      </c>
      <c r="ESJ21" s="67"/>
      <c r="ESK21" s="67">
        <v>2.2222222222222223</v>
      </c>
      <c r="ESL21" s="67"/>
      <c r="ESM21" s="86">
        <v>100</v>
      </c>
      <c r="ESR21" s="86"/>
      <c r="ESS21" s="62" t="s">
        <v>498</v>
      </c>
      <c r="EST21" s="86"/>
      <c r="ESU21" s="86">
        <v>1</v>
      </c>
      <c r="ESV21" s="86"/>
      <c r="ESW21" s="86">
        <v>1</v>
      </c>
      <c r="ESX21" s="67"/>
      <c r="ESY21" s="67">
        <v>2.2222222222222223</v>
      </c>
      <c r="ESZ21" s="67"/>
      <c r="ETA21" s="86">
        <v>100</v>
      </c>
      <c r="ETF21" s="86"/>
      <c r="ETG21" s="62" t="s">
        <v>498</v>
      </c>
      <c r="ETH21" s="86"/>
      <c r="ETI21" s="86">
        <v>0</v>
      </c>
      <c r="ETJ21" s="86"/>
      <c r="ETK21" s="86">
        <v>1</v>
      </c>
      <c r="ETL21" s="67"/>
      <c r="ETM21" s="67">
        <v>2.2222222222222223</v>
      </c>
      <c r="ETN21" s="67"/>
      <c r="ETO21" s="86">
        <v>0</v>
      </c>
      <c r="ETT21" s="86"/>
      <c r="ETU21" s="62" t="s">
        <v>498</v>
      </c>
      <c r="ETV21" s="86"/>
      <c r="ETW21" s="86">
        <v>1</v>
      </c>
      <c r="ETX21" s="86"/>
      <c r="ETY21" s="86">
        <v>1</v>
      </c>
      <c r="ETZ21" s="67"/>
      <c r="EUA21" s="67">
        <v>2.2222222222222223</v>
      </c>
      <c r="EUB21" s="67"/>
      <c r="EUC21" s="86">
        <v>100</v>
      </c>
      <c r="EUH21" s="86"/>
      <c r="EUI21" s="62" t="s">
        <v>498</v>
      </c>
      <c r="EUJ21" s="86"/>
      <c r="EUK21" s="86">
        <v>0</v>
      </c>
      <c r="EUL21" s="86"/>
      <c r="EUM21" s="86">
        <v>1</v>
      </c>
      <c r="EUN21" s="67"/>
      <c r="EUO21" s="67">
        <v>2.2222222222222223</v>
      </c>
      <c r="EUP21" s="67"/>
      <c r="EUQ21" s="86">
        <v>0</v>
      </c>
      <c r="EUV21" s="86"/>
      <c r="EUW21" s="62" t="s">
        <v>498</v>
      </c>
      <c r="EUX21" s="86"/>
      <c r="EUY21" s="86">
        <v>1</v>
      </c>
      <c r="EUZ21" s="86"/>
      <c r="EVA21" s="86">
        <v>1</v>
      </c>
      <c r="EVB21" s="67"/>
      <c r="EVC21" s="67">
        <v>2.2222222222222223</v>
      </c>
      <c r="EVD21" s="67"/>
      <c r="EVE21" s="86">
        <v>100</v>
      </c>
      <c r="EVJ21" s="86"/>
      <c r="EVK21" s="62" t="s">
        <v>498</v>
      </c>
      <c r="EVL21" s="86"/>
      <c r="EVM21" s="86">
        <v>1</v>
      </c>
      <c r="EVN21" s="86"/>
      <c r="EVO21" s="86">
        <v>1</v>
      </c>
      <c r="EVP21" s="67"/>
      <c r="EVQ21" s="67">
        <v>2.2222222222222223</v>
      </c>
      <c r="EVR21" s="67"/>
      <c r="EVS21" s="86">
        <v>100</v>
      </c>
      <c r="EVX21" s="86"/>
      <c r="EVY21" s="62" t="s">
        <v>498</v>
      </c>
      <c r="EVZ21" s="86"/>
      <c r="EWA21" s="86">
        <v>1</v>
      </c>
      <c r="EWB21" s="86"/>
      <c r="EWC21" s="86">
        <v>1</v>
      </c>
      <c r="EWD21" s="67"/>
      <c r="EWE21" s="67">
        <v>2.2222222222222223</v>
      </c>
      <c r="EWF21" s="67"/>
      <c r="EWG21" s="86">
        <v>100</v>
      </c>
      <c r="EWL21" s="86"/>
      <c r="EWM21" s="62" t="s">
        <v>498</v>
      </c>
      <c r="EWN21" s="86"/>
      <c r="EWO21" s="86">
        <v>1</v>
      </c>
      <c r="EWP21" s="86"/>
      <c r="EWQ21" s="86">
        <v>1</v>
      </c>
      <c r="EWR21" s="67"/>
      <c r="EWS21" s="67">
        <v>2.2222222222222223</v>
      </c>
      <c r="EWT21" s="67"/>
      <c r="EWU21" s="86">
        <v>100</v>
      </c>
      <c r="EWZ21" s="86"/>
      <c r="EXA21" s="62" t="s">
        <v>498</v>
      </c>
      <c r="EXB21" s="86"/>
      <c r="EXC21" s="86">
        <v>2</v>
      </c>
      <c r="EXD21" s="86"/>
      <c r="EXE21" s="86">
        <v>3</v>
      </c>
      <c r="EXF21" s="67"/>
      <c r="EXG21" s="67">
        <v>5.5555555555555554</v>
      </c>
      <c r="EXH21" s="67"/>
      <c r="EXI21" s="86">
        <v>66.666666666666657</v>
      </c>
      <c r="EXN21" s="86"/>
      <c r="EXO21" s="62" t="s">
        <v>498</v>
      </c>
      <c r="EXP21" s="86"/>
      <c r="EXQ21" s="86">
        <v>0</v>
      </c>
      <c r="EXR21" s="86"/>
      <c r="EXS21" s="86">
        <v>3</v>
      </c>
      <c r="EXT21" s="67"/>
      <c r="EXU21" s="67">
        <v>5.5555555555555554</v>
      </c>
      <c r="EXV21" s="67"/>
      <c r="EXW21" s="86">
        <v>0</v>
      </c>
      <c r="EYB21" s="86"/>
      <c r="EYC21" s="62" t="s">
        <v>498</v>
      </c>
      <c r="EYD21" s="86"/>
      <c r="EYE21" s="86">
        <v>2</v>
      </c>
      <c r="EYF21" s="86"/>
      <c r="EYG21" s="86">
        <v>3</v>
      </c>
      <c r="EYH21" s="67"/>
      <c r="EYI21" s="67">
        <v>5.5555555555555554</v>
      </c>
      <c r="EYJ21" s="67"/>
      <c r="EYK21" s="86">
        <v>66.666666666666657</v>
      </c>
      <c r="EYP21" s="86"/>
      <c r="EYQ21" s="62" t="s">
        <v>498</v>
      </c>
      <c r="EYR21" s="86"/>
      <c r="EYS21" s="86">
        <v>3</v>
      </c>
      <c r="EYT21" s="86"/>
      <c r="EYU21" s="86">
        <v>3</v>
      </c>
      <c r="EYV21" s="67"/>
      <c r="EYW21" s="67">
        <v>5.5555555555555554</v>
      </c>
      <c r="EYX21" s="67"/>
      <c r="EYY21" s="86">
        <v>100</v>
      </c>
      <c r="EZD21" s="86"/>
      <c r="EZE21" s="62" t="s">
        <v>498</v>
      </c>
      <c r="EZF21" s="86"/>
      <c r="EZG21" s="86">
        <v>0</v>
      </c>
      <c r="EZH21" s="86"/>
      <c r="EZI21" s="86">
        <v>3</v>
      </c>
      <c r="EZJ21" s="67"/>
      <c r="EZK21" s="67">
        <v>5.5555555555555554</v>
      </c>
      <c r="EZL21" s="67"/>
      <c r="EZM21" s="86">
        <v>0</v>
      </c>
      <c r="EZR21" s="86"/>
      <c r="EZS21" s="62" t="s">
        <v>498</v>
      </c>
      <c r="EZT21" s="86"/>
      <c r="EZU21" s="86">
        <v>3</v>
      </c>
      <c r="EZV21" s="86"/>
      <c r="EZW21" s="86">
        <v>3</v>
      </c>
      <c r="EZX21" s="67"/>
      <c r="EZY21" s="67">
        <v>5.5555555555555554</v>
      </c>
      <c r="EZZ21" s="67"/>
      <c r="FAA21" s="86">
        <v>100</v>
      </c>
      <c r="FAF21" s="86"/>
      <c r="FAG21" s="62" t="s">
        <v>498</v>
      </c>
      <c r="FAH21" s="86"/>
      <c r="FAI21" s="86">
        <v>0</v>
      </c>
      <c r="FAJ21" s="86"/>
      <c r="FAK21" s="86">
        <v>3</v>
      </c>
      <c r="FAL21" s="67"/>
      <c r="FAM21" s="67">
        <v>5.5555555555555554</v>
      </c>
      <c r="FAN21" s="67"/>
      <c r="FAO21" s="86">
        <v>0</v>
      </c>
      <c r="FAT21" s="86"/>
      <c r="FAU21" s="62" t="s">
        <v>498</v>
      </c>
      <c r="FAV21" s="86"/>
      <c r="FAW21" s="86">
        <v>0</v>
      </c>
      <c r="FAX21" s="86"/>
      <c r="FAY21" s="86">
        <v>3</v>
      </c>
      <c r="FAZ21" s="67"/>
      <c r="FBA21" s="67">
        <v>5.5555555555555554</v>
      </c>
      <c r="FBB21" s="67"/>
      <c r="FBC21" s="86">
        <v>0</v>
      </c>
      <c r="FBH21" s="86"/>
      <c r="FBI21" s="62" t="s">
        <v>498</v>
      </c>
      <c r="FBJ21" s="86"/>
      <c r="FBK21" s="86">
        <v>0</v>
      </c>
      <c r="FBL21" s="86"/>
      <c r="FBM21" s="86">
        <v>3</v>
      </c>
      <c r="FBN21" s="67"/>
      <c r="FBO21" s="67">
        <v>5.5555555555555554</v>
      </c>
      <c r="FBP21" s="67"/>
      <c r="FBQ21" s="86">
        <v>0</v>
      </c>
      <c r="FBV21" s="86"/>
      <c r="FBW21" s="62" t="s">
        <v>498</v>
      </c>
      <c r="FBX21" s="86"/>
      <c r="FBY21" s="86">
        <v>1</v>
      </c>
      <c r="FBZ21" s="86"/>
      <c r="FCA21" s="86">
        <v>3</v>
      </c>
      <c r="FCB21" s="67"/>
      <c r="FCC21" s="67">
        <v>5.5555555555555554</v>
      </c>
      <c r="FCD21" s="67"/>
      <c r="FCE21" s="86">
        <v>33.333333333333329</v>
      </c>
      <c r="FCJ21" s="86"/>
      <c r="FCK21" s="62" t="s">
        <v>498</v>
      </c>
      <c r="FCL21" s="86"/>
      <c r="FCM21" s="86">
        <v>1</v>
      </c>
      <c r="FCN21" s="86"/>
      <c r="FCO21" s="86">
        <v>3</v>
      </c>
      <c r="FCP21" s="67"/>
      <c r="FCQ21" s="67">
        <v>5.5555555555555554</v>
      </c>
      <c r="FCR21" s="67"/>
      <c r="FCS21" s="86">
        <v>33.333333333333329</v>
      </c>
      <c r="FCX21" s="86"/>
      <c r="FCY21" s="62" t="s">
        <v>498</v>
      </c>
      <c r="FCZ21" s="86"/>
      <c r="FDA21" s="86">
        <v>0</v>
      </c>
      <c r="FDB21" s="86"/>
      <c r="FDC21" s="86">
        <v>3</v>
      </c>
      <c r="FDD21" s="67"/>
      <c r="FDE21" s="67">
        <v>5.5555555555555554</v>
      </c>
      <c r="FDF21" s="67"/>
      <c r="FDG21" s="86">
        <v>0</v>
      </c>
      <c r="FDL21" s="86"/>
      <c r="FDM21" s="62" t="s">
        <v>498</v>
      </c>
      <c r="FDN21" s="86"/>
      <c r="FDO21" s="86">
        <v>2</v>
      </c>
      <c r="FDP21" s="86"/>
      <c r="FDQ21" s="86">
        <v>3</v>
      </c>
      <c r="FDR21" s="67"/>
      <c r="FDS21" s="67">
        <v>5.5555555555555554</v>
      </c>
      <c r="FDT21" s="67"/>
      <c r="FDU21" s="86">
        <v>66.666666666666657</v>
      </c>
      <c r="FDZ21" s="86"/>
      <c r="FEA21" s="62" t="s">
        <v>498</v>
      </c>
      <c r="FEB21" s="86"/>
      <c r="FEC21" s="86">
        <v>3</v>
      </c>
      <c r="FED21" s="86"/>
      <c r="FEE21" s="86">
        <v>3</v>
      </c>
      <c r="FEF21" s="67"/>
      <c r="FEG21" s="67">
        <v>5.5555555555555554</v>
      </c>
      <c r="FEH21" s="67"/>
      <c r="FEI21" s="86">
        <v>100</v>
      </c>
      <c r="FEN21" s="86"/>
      <c r="FEO21" s="62" t="s">
        <v>498</v>
      </c>
      <c r="FEP21" s="86"/>
      <c r="FEQ21" s="86">
        <v>2</v>
      </c>
      <c r="FER21" s="86"/>
      <c r="FES21" s="86">
        <v>3</v>
      </c>
      <c r="FET21" s="67"/>
      <c r="FEU21" s="67">
        <v>5.5555555555555554</v>
      </c>
      <c r="FEV21" s="67"/>
      <c r="FEW21" s="86">
        <v>66.666666666666657</v>
      </c>
      <c r="FFB21" s="86"/>
      <c r="FFC21" s="62" t="s">
        <v>498</v>
      </c>
      <c r="FFD21" s="86"/>
      <c r="FFE21" s="86">
        <v>1</v>
      </c>
      <c r="FFF21" s="86"/>
      <c r="FFG21" s="86">
        <v>3</v>
      </c>
      <c r="FFH21" s="67"/>
      <c r="FFI21" s="67">
        <v>5.5555555555555554</v>
      </c>
      <c r="FFJ21" s="67"/>
      <c r="FFK21" s="86">
        <v>33.333333333333329</v>
      </c>
      <c r="FFP21" s="86"/>
      <c r="FFQ21" s="62" t="s">
        <v>498</v>
      </c>
      <c r="FFR21" s="86"/>
      <c r="FFS21" s="86">
        <v>0</v>
      </c>
      <c r="FFT21" s="86"/>
      <c r="FFU21" s="86">
        <v>3</v>
      </c>
      <c r="FFV21" s="67"/>
      <c r="FFW21" s="67">
        <v>5.5555555555555554</v>
      </c>
      <c r="FFX21" s="67"/>
      <c r="FFY21" s="86">
        <v>0</v>
      </c>
      <c r="FGD21" s="86"/>
      <c r="FGE21" s="62" t="s">
        <v>498</v>
      </c>
      <c r="FGF21" s="86"/>
      <c r="FGG21" s="86">
        <v>0</v>
      </c>
      <c r="FGH21" s="86"/>
      <c r="FGI21" s="86">
        <v>3</v>
      </c>
      <c r="FGJ21" s="67"/>
      <c r="FGK21" s="67">
        <v>5.5555555555555554</v>
      </c>
      <c r="FGL21" s="67"/>
      <c r="FGM21" s="86">
        <v>0</v>
      </c>
      <c r="FGR21" s="86"/>
      <c r="FGS21" s="62" t="s">
        <v>498</v>
      </c>
      <c r="FGT21" s="86"/>
      <c r="FGU21" s="86">
        <v>1</v>
      </c>
      <c r="FGV21" s="86"/>
      <c r="FGW21" s="86">
        <v>3</v>
      </c>
      <c r="FGX21" s="67"/>
      <c r="FGY21" s="67">
        <v>5.5555555555555554</v>
      </c>
      <c r="FGZ21" s="67"/>
      <c r="FHA21" s="86">
        <v>33.333333333333329</v>
      </c>
      <c r="FHF21" s="86"/>
      <c r="FHG21" s="62" t="s">
        <v>498</v>
      </c>
      <c r="FHH21" s="86"/>
      <c r="FHI21" s="86">
        <v>3</v>
      </c>
      <c r="FHJ21" s="86"/>
      <c r="FHK21" s="86">
        <v>3</v>
      </c>
      <c r="FHL21" s="67"/>
      <c r="FHM21" s="67">
        <v>5.5555555555555554</v>
      </c>
      <c r="FHN21" s="67"/>
      <c r="FHO21" s="86">
        <v>100</v>
      </c>
      <c r="FHT21" s="86"/>
      <c r="FHU21" s="62" t="s">
        <v>498</v>
      </c>
      <c r="FHV21" s="86"/>
      <c r="FHW21" s="86">
        <v>1</v>
      </c>
      <c r="FHX21" s="86"/>
      <c r="FHY21" s="86">
        <v>3</v>
      </c>
      <c r="FHZ21" s="67"/>
      <c r="FIA21" s="67">
        <v>5.5555555555555554</v>
      </c>
      <c r="FIB21" s="67"/>
      <c r="FIC21" s="86">
        <v>33.333333333333329</v>
      </c>
      <c r="FIH21" s="86"/>
      <c r="FII21" s="62" t="s">
        <v>498</v>
      </c>
      <c r="FIJ21" s="86"/>
      <c r="FIK21" s="86">
        <v>2</v>
      </c>
      <c r="FIL21" s="86"/>
      <c r="FIM21" s="86">
        <v>3</v>
      </c>
      <c r="FIN21" s="67"/>
      <c r="FIO21" s="67">
        <v>5.5555555555555554</v>
      </c>
      <c r="FIP21" s="67"/>
      <c r="FIQ21" s="86">
        <v>66.666666666666657</v>
      </c>
      <c r="FIV21" s="86"/>
      <c r="FIW21" s="62" t="s">
        <v>498</v>
      </c>
      <c r="FIX21" s="86"/>
      <c r="FIY21" s="86">
        <v>0</v>
      </c>
      <c r="FIZ21" s="86"/>
      <c r="FJA21" s="86">
        <v>3</v>
      </c>
      <c r="FJB21" s="67"/>
      <c r="FJC21" s="67">
        <v>5.5555555555555554</v>
      </c>
      <c r="FJD21" s="67"/>
      <c r="FJE21" s="86">
        <v>0</v>
      </c>
      <c r="FJJ21" s="86"/>
      <c r="FJK21" s="62" t="s">
        <v>498</v>
      </c>
      <c r="FJL21" s="86"/>
      <c r="FJM21" s="86">
        <v>2</v>
      </c>
      <c r="FJN21" s="86"/>
      <c r="FJO21" s="86">
        <v>3</v>
      </c>
      <c r="FJP21" s="67"/>
      <c r="FJQ21" s="67">
        <v>5.5555555555555554</v>
      </c>
      <c r="FJR21" s="67"/>
      <c r="FJS21" s="86">
        <v>66.666666666666657</v>
      </c>
      <c r="FJX21" s="86"/>
      <c r="FJY21" s="62" t="s">
        <v>498</v>
      </c>
      <c r="FJZ21" s="86"/>
      <c r="FKA21" s="86">
        <v>2</v>
      </c>
      <c r="FKB21" s="86"/>
      <c r="FKC21" s="86">
        <v>3</v>
      </c>
      <c r="FKD21" s="67"/>
      <c r="FKE21" s="67">
        <v>5.5555555555555554</v>
      </c>
      <c r="FKF21" s="67"/>
      <c r="FKG21" s="86">
        <v>66.666666666666657</v>
      </c>
      <c r="FKL21" s="86"/>
      <c r="FKM21" s="62" t="s">
        <v>498</v>
      </c>
      <c r="FKN21" s="86"/>
      <c r="FKO21" s="86">
        <v>3</v>
      </c>
      <c r="FKP21" s="86"/>
      <c r="FKQ21" s="86">
        <v>3</v>
      </c>
      <c r="FKR21" s="67"/>
      <c r="FKS21" s="67">
        <v>5.5555555555555554</v>
      </c>
      <c r="FKT21" s="67"/>
      <c r="FKU21" s="86">
        <v>100</v>
      </c>
      <c r="FKZ21" s="86"/>
      <c r="FLA21" s="62" t="s">
        <v>498</v>
      </c>
      <c r="FLB21" s="86"/>
      <c r="FLC21" s="86">
        <v>0</v>
      </c>
      <c r="FLD21" s="86"/>
      <c r="FLE21" s="86">
        <v>3</v>
      </c>
      <c r="FLF21" s="67"/>
      <c r="FLG21" s="67">
        <v>5.5555555555555554</v>
      </c>
      <c r="FLH21" s="67"/>
      <c r="FLI21" s="86">
        <v>0</v>
      </c>
      <c r="FLN21" s="86"/>
      <c r="FLO21" s="62" t="s">
        <v>498</v>
      </c>
      <c r="FLP21" s="86"/>
      <c r="FLQ21" s="86">
        <v>1</v>
      </c>
      <c r="FLR21" s="86"/>
      <c r="FLS21" s="86">
        <v>3</v>
      </c>
      <c r="FLT21" s="67"/>
      <c r="FLU21" s="67">
        <v>5.5555555555555554</v>
      </c>
      <c r="FLV21" s="67"/>
      <c r="FLW21" s="86">
        <v>33.333333333333329</v>
      </c>
      <c r="FMB21" s="86"/>
      <c r="FMC21" s="62" t="s">
        <v>498</v>
      </c>
      <c r="FMD21" s="86"/>
      <c r="FME21" s="86">
        <v>1</v>
      </c>
      <c r="FMF21" s="86"/>
      <c r="FMG21" s="86">
        <v>1</v>
      </c>
      <c r="FMH21" s="67"/>
      <c r="FMI21" s="67">
        <v>2.2222222222222223</v>
      </c>
      <c r="FMJ21" s="67"/>
      <c r="FMK21" s="86">
        <v>100</v>
      </c>
      <c r="FMP21" s="86"/>
      <c r="FMQ21" s="62" t="s">
        <v>498</v>
      </c>
      <c r="FMR21" s="86"/>
      <c r="FMS21" s="86">
        <v>1</v>
      </c>
      <c r="FMT21" s="86"/>
      <c r="FMU21" s="86">
        <v>1</v>
      </c>
      <c r="FMV21" s="67"/>
      <c r="FMW21" s="67">
        <v>2.2222222222222223</v>
      </c>
      <c r="FMX21" s="67"/>
      <c r="FMY21" s="86">
        <v>100</v>
      </c>
      <c r="FND21" s="86"/>
      <c r="FNE21" s="62" t="s">
        <v>498</v>
      </c>
      <c r="FNF21" s="86"/>
      <c r="FNG21" s="86">
        <v>1</v>
      </c>
      <c r="FNH21" s="86"/>
      <c r="FNI21" s="86">
        <v>1</v>
      </c>
      <c r="FNJ21" s="67"/>
      <c r="FNK21" s="67">
        <v>2.2222222222222223</v>
      </c>
      <c r="FNL21" s="67"/>
      <c r="FNM21" s="86">
        <v>100</v>
      </c>
      <c r="FNR21" s="86"/>
      <c r="FNS21" s="62" t="s">
        <v>498</v>
      </c>
      <c r="FNT21" s="86"/>
      <c r="FNU21" s="86">
        <v>1</v>
      </c>
      <c r="FNV21" s="86"/>
      <c r="FNW21" s="86">
        <v>1</v>
      </c>
      <c r="FNX21" s="67"/>
      <c r="FNY21" s="67">
        <v>2.2222222222222223</v>
      </c>
      <c r="FNZ21" s="67"/>
      <c r="FOA21" s="86">
        <v>100</v>
      </c>
      <c r="FOF21" s="86"/>
      <c r="FOG21" s="62" t="s">
        <v>498</v>
      </c>
      <c r="FOH21" s="86"/>
      <c r="FOI21" s="86">
        <v>1</v>
      </c>
      <c r="FOJ21" s="86"/>
      <c r="FOK21" s="86">
        <v>1</v>
      </c>
      <c r="FOL21" s="67"/>
      <c r="FOM21" s="67">
        <v>2.2222222222222223</v>
      </c>
      <c r="FON21" s="67"/>
      <c r="FOO21" s="86">
        <v>100</v>
      </c>
      <c r="FOT21" s="86"/>
      <c r="FOU21" s="62" t="s">
        <v>498</v>
      </c>
      <c r="FOV21" s="86"/>
      <c r="FOW21" s="86">
        <v>1</v>
      </c>
      <c r="FOX21" s="86"/>
      <c r="FOY21" s="86">
        <v>1</v>
      </c>
      <c r="FOZ21" s="67"/>
      <c r="FPA21" s="67">
        <v>2.2222222222222223</v>
      </c>
      <c r="FPB21" s="67"/>
      <c r="FPC21" s="86">
        <v>100</v>
      </c>
      <c r="FPH21" s="86"/>
      <c r="FPI21" s="62" t="s">
        <v>498</v>
      </c>
      <c r="FPJ21" s="86"/>
      <c r="FPK21" s="86">
        <v>1</v>
      </c>
      <c r="FPL21" s="86"/>
      <c r="FPM21" s="86">
        <v>1</v>
      </c>
      <c r="FPN21" s="67"/>
      <c r="FPO21" s="67">
        <v>2.2222222222222223</v>
      </c>
      <c r="FPP21" s="67"/>
      <c r="FPQ21" s="86">
        <v>100</v>
      </c>
      <c r="FPV21" s="86"/>
      <c r="FPW21" s="62" t="s">
        <v>498</v>
      </c>
      <c r="FPX21" s="86"/>
      <c r="FPY21" s="86">
        <v>1</v>
      </c>
      <c r="FPZ21" s="86"/>
      <c r="FQA21" s="86">
        <v>1</v>
      </c>
      <c r="FQB21" s="67"/>
      <c r="FQC21" s="67">
        <v>2.2222222222222223</v>
      </c>
      <c r="FQD21" s="67"/>
      <c r="FQE21" s="86">
        <v>100</v>
      </c>
      <c r="FQJ21" s="86"/>
      <c r="FQK21" s="62" t="s">
        <v>498</v>
      </c>
      <c r="FQL21" s="86"/>
      <c r="FQM21" s="86">
        <v>0</v>
      </c>
      <c r="FQN21" s="86"/>
      <c r="FQO21" s="86">
        <v>1</v>
      </c>
      <c r="FQP21" s="67"/>
      <c r="FQQ21" s="67">
        <v>2.2222222222222223</v>
      </c>
      <c r="FQR21" s="67"/>
      <c r="FQS21" s="86">
        <v>0</v>
      </c>
      <c r="FQX21" s="86"/>
      <c r="FQY21" s="62" t="s">
        <v>498</v>
      </c>
      <c r="FQZ21" s="86"/>
      <c r="FRA21" s="86">
        <v>1</v>
      </c>
      <c r="FRB21" s="86"/>
      <c r="FRC21" s="86">
        <v>1</v>
      </c>
      <c r="FRD21" s="67"/>
      <c r="FRE21" s="67">
        <v>2.2222222222222223</v>
      </c>
      <c r="FRF21" s="67"/>
      <c r="FRG21" s="86">
        <v>100</v>
      </c>
      <c r="FRL21" s="86"/>
      <c r="FRM21" s="62" t="s">
        <v>498</v>
      </c>
      <c r="FRN21" s="86"/>
      <c r="FRO21" s="86">
        <v>0</v>
      </c>
      <c r="FRP21" s="86"/>
      <c r="FRQ21" s="86">
        <v>1</v>
      </c>
      <c r="FRR21" s="67"/>
      <c r="FRS21" s="67">
        <v>2.2222222222222223</v>
      </c>
      <c r="FRT21" s="67"/>
      <c r="FRU21" s="86">
        <v>0</v>
      </c>
      <c r="FRZ21" s="86"/>
      <c r="FSA21" s="62" t="s">
        <v>498</v>
      </c>
      <c r="FSB21" s="86"/>
      <c r="FSC21" s="86">
        <v>0</v>
      </c>
      <c r="FSD21" s="86"/>
      <c r="FSE21" s="86">
        <v>1</v>
      </c>
      <c r="FSF21" s="67"/>
      <c r="FSG21" s="67">
        <v>2.2222222222222223</v>
      </c>
      <c r="FSH21" s="67"/>
      <c r="FSI21" s="86">
        <v>0</v>
      </c>
      <c r="FSN21" s="86"/>
      <c r="FSO21" s="62" t="s">
        <v>498</v>
      </c>
      <c r="FSP21" s="86"/>
      <c r="FSQ21" s="86">
        <v>1</v>
      </c>
      <c r="FSR21" s="86"/>
      <c r="FSS21" s="86">
        <v>1</v>
      </c>
      <c r="FST21" s="67"/>
      <c r="FSU21" s="67">
        <v>2.2222222222222223</v>
      </c>
      <c r="FSV21" s="67"/>
      <c r="FSW21" s="86">
        <v>100</v>
      </c>
      <c r="FTB21" s="86"/>
      <c r="FTC21" s="62" t="s">
        <v>498</v>
      </c>
      <c r="FTD21" s="86"/>
      <c r="FTE21" s="86">
        <v>1</v>
      </c>
      <c r="FTF21" s="86"/>
      <c r="FTG21" s="86">
        <v>1</v>
      </c>
      <c r="FTH21" s="67"/>
      <c r="FTI21" s="67">
        <v>2.2222222222222223</v>
      </c>
      <c r="FTJ21" s="67"/>
      <c r="FTK21" s="86">
        <v>100</v>
      </c>
      <c r="FTP21" s="86"/>
      <c r="FTQ21" s="62" t="s">
        <v>498</v>
      </c>
      <c r="FTR21" s="86"/>
      <c r="FTS21" s="86">
        <v>0</v>
      </c>
      <c r="FTT21" s="86"/>
      <c r="FTU21" s="86">
        <v>1</v>
      </c>
      <c r="FTV21" s="67"/>
      <c r="FTW21" s="67">
        <v>2.2222222222222223</v>
      </c>
      <c r="FTX21" s="67"/>
      <c r="FTY21" s="86">
        <v>0</v>
      </c>
      <c r="FUD21" s="86"/>
      <c r="FUE21" s="62" t="s">
        <v>498</v>
      </c>
      <c r="FUF21" s="86"/>
      <c r="FUG21" s="86">
        <v>1</v>
      </c>
      <c r="FUH21" s="86"/>
      <c r="FUI21" s="86">
        <v>1</v>
      </c>
      <c r="FUJ21" s="67"/>
      <c r="FUK21" s="67">
        <v>2.2222222222222223</v>
      </c>
      <c r="FUL21" s="67"/>
      <c r="FUM21" s="86">
        <v>100</v>
      </c>
      <c r="FUR21" s="86"/>
      <c r="FUS21" s="62" t="s">
        <v>498</v>
      </c>
      <c r="FUT21" s="86"/>
      <c r="FUU21" s="86">
        <v>1</v>
      </c>
      <c r="FUV21" s="86"/>
      <c r="FUW21" s="86">
        <v>1</v>
      </c>
      <c r="FUX21" s="67"/>
      <c r="FUY21" s="67">
        <v>2.2222222222222223</v>
      </c>
      <c r="FUZ21" s="67"/>
      <c r="FVA21" s="86">
        <v>100</v>
      </c>
      <c r="FVF21" s="86"/>
      <c r="FVG21" s="62" t="s">
        <v>498</v>
      </c>
      <c r="FVH21" s="86"/>
      <c r="FVI21" s="86">
        <v>1</v>
      </c>
      <c r="FVJ21" s="86"/>
      <c r="FVK21" s="86">
        <v>1</v>
      </c>
      <c r="FVL21" s="67"/>
      <c r="FVM21" s="67">
        <v>2.2222222222222223</v>
      </c>
      <c r="FVN21" s="67"/>
      <c r="FVO21" s="86">
        <v>100</v>
      </c>
      <c r="FVT21" s="86"/>
      <c r="FVU21" s="62" t="s">
        <v>498</v>
      </c>
      <c r="FVV21" s="86"/>
      <c r="FVW21" s="86">
        <v>0</v>
      </c>
      <c r="FVX21" s="86"/>
      <c r="FVY21" s="86">
        <v>1</v>
      </c>
      <c r="FVZ21" s="67"/>
      <c r="FWA21" s="67">
        <v>2.2222222222222223</v>
      </c>
      <c r="FWB21" s="67"/>
      <c r="FWC21" s="86">
        <v>0</v>
      </c>
      <c r="FWH21" s="86"/>
      <c r="FWI21" s="62" t="s">
        <v>498</v>
      </c>
      <c r="FWJ21" s="86"/>
      <c r="FWK21" s="86">
        <v>1</v>
      </c>
      <c r="FWL21" s="86"/>
      <c r="FWM21" s="86">
        <v>1</v>
      </c>
      <c r="FWN21" s="67"/>
      <c r="FWO21" s="67">
        <v>2.2222222222222223</v>
      </c>
      <c r="FWP21" s="67"/>
      <c r="FWQ21" s="86">
        <v>100</v>
      </c>
      <c r="FWV21" s="86"/>
      <c r="FWW21" s="62" t="s">
        <v>498</v>
      </c>
      <c r="FWX21" s="86"/>
      <c r="FWY21" s="86">
        <v>1</v>
      </c>
      <c r="FWZ21" s="86"/>
      <c r="FXA21" s="86">
        <v>1</v>
      </c>
      <c r="FXB21" s="67"/>
      <c r="FXC21" s="67">
        <v>2.2222222222222223</v>
      </c>
      <c r="FXD21" s="67"/>
      <c r="FXE21" s="86">
        <v>100</v>
      </c>
      <c r="FXJ21" s="86"/>
      <c r="FXK21" s="62" t="s">
        <v>498</v>
      </c>
      <c r="FXL21" s="86"/>
      <c r="FXM21" s="86">
        <v>0</v>
      </c>
      <c r="FXN21" s="86"/>
      <c r="FXO21" s="86">
        <v>1</v>
      </c>
      <c r="FXP21" s="67"/>
      <c r="FXQ21" s="67">
        <v>2.2222222222222223</v>
      </c>
      <c r="FXR21" s="67"/>
      <c r="FXS21" s="86">
        <v>0</v>
      </c>
      <c r="FXX21" s="86"/>
      <c r="FXY21" s="62" t="s">
        <v>498</v>
      </c>
      <c r="FXZ21" s="86"/>
      <c r="FYA21" s="86">
        <v>1</v>
      </c>
      <c r="FYB21" s="86"/>
      <c r="FYC21" s="86">
        <v>1</v>
      </c>
      <c r="FYD21" s="67"/>
      <c r="FYE21" s="67">
        <v>2.2222222222222223</v>
      </c>
      <c r="FYF21" s="67"/>
      <c r="FYG21" s="86">
        <v>100</v>
      </c>
      <c r="FYL21" s="86"/>
      <c r="FYM21" s="62" t="s">
        <v>498</v>
      </c>
      <c r="FYN21" s="86"/>
      <c r="FYO21" s="86">
        <v>1</v>
      </c>
      <c r="FYP21" s="86"/>
      <c r="FYQ21" s="86">
        <v>1</v>
      </c>
      <c r="FYR21" s="67"/>
      <c r="FYS21" s="67">
        <v>2.2222222222222223</v>
      </c>
      <c r="FYT21" s="67"/>
      <c r="FYU21" s="86">
        <v>100</v>
      </c>
      <c r="FYZ21" s="86"/>
      <c r="FZA21" s="62" t="s">
        <v>498</v>
      </c>
      <c r="FZB21" s="86"/>
      <c r="FZC21" s="86">
        <v>1</v>
      </c>
      <c r="FZD21" s="86"/>
      <c r="FZE21" s="86">
        <v>1</v>
      </c>
      <c r="FZF21" s="67"/>
      <c r="FZG21" s="67">
        <v>2.2222222222222223</v>
      </c>
      <c r="FZH21" s="67"/>
      <c r="FZI21" s="86">
        <v>100</v>
      </c>
      <c r="FZN21" s="86"/>
      <c r="FZO21" s="62" t="s">
        <v>498</v>
      </c>
      <c r="FZP21" s="86"/>
      <c r="FZQ21" s="86">
        <v>1</v>
      </c>
      <c r="FZR21" s="86"/>
      <c r="FZS21" s="86">
        <v>1</v>
      </c>
      <c r="FZT21" s="67"/>
      <c r="FZU21" s="67">
        <v>2.2222222222222223</v>
      </c>
      <c r="FZV21" s="67"/>
      <c r="FZW21" s="86">
        <v>100</v>
      </c>
      <c r="GAB21" s="86"/>
      <c r="GAC21" s="62" t="s">
        <v>498</v>
      </c>
      <c r="GAD21" s="86"/>
      <c r="GAE21" s="86">
        <v>1</v>
      </c>
      <c r="GAF21" s="86"/>
      <c r="GAG21" s="86">
        <v>1</v>
      </c>
      <c r="GAH21" s="67"/>
      <c r="GAI21" s="67">
        <v>2.2222222222222223</v>
      </c>
      <c r="GAJ21" s="67"/>
      <c r="GAK21" s="86">
        <v>100</v>
      </c>
      <c r="GAP21" s="86"/>
      <c r="GAQ21" s="62" t="s">
        <v>498</v>
      </c>
      <c r="GAR21" s="86"/>
      <c r="GAS21" s="86">
        <v>1</v>
      </c>
      <c r="GAT21" s="86"/>
      <c r="GAU21" s="86">
        <v>1</v>
      </c>
      <c r="GAV21" s="67"/>
      <c r="GAW21" s="67">
        <v>2.2222222222222223</v>
      </c>
      <c r="GAX21" s="67"/>
      <c r="GAY21" s="86">
        <v>100</v>
      </c>
      <c r="GBD21" s="86"/>
      <c r="GBE21" s="62" t="s">
        <v>498</v>
      </c>
      <c r="GBF21" s="86"/>
      <c r="GBG21" s="86">
        <v>1</v>
      </c>
      <c r="GBH21" s="86"/>
      <c r="GBI21" s="86">
        <v>1</v>
      </c>
      <c r="GBJ21" s="67"/>
      <c r="GBK21" s="67">
        <v>2.2222222222222223</v>
      </c>
      <c r="GBL21" s="67"/>
      <c r="GBM21" s="86">
        <v>100</v>
      </c>
      <c r="GBR21" s="86"/>
      <c r="GBS21" s="62" t="s">
        <v>498</v>
      </c>
      <c r="GBT21" s="86"/>
      <c r="GBU21" s="86">
        <v>1</v>
      </c>
      <c r="GBV21" s="86"/>
      <c r="GBW21" s="86">
        <v>1</v>
      </c>
      <c r="GBX21" s="67"/>
      <c r="GBY21" s="67">
        <v>2.2222222222222223</v>
      </c>
      <c r="GBZ21" s="67"/>
      <c r="GCA21" s="86">
        <v>100</v>
      </c>
      <c r="GCF21" s="86"/>
      <c r="GCG21" s="62" t="s">
        <v>498</v>
      </c>
      <c r="GCH21" s="86"/>
      <c r="GCI21" s="86">
        <v>1</v>
      </c>
      <c r="GCJ21" s="86"/>
      <c r="GCK21" s="86">
        <v>1</v>
      </c>
      <c r="GCL21" s="67"/>
      <c r="GCM21" s="67">
        <v>2.2222222222222223</v>
      </c>
      <c r="GCN21" s="67"/>
      <c r="GCO21" s="86">
        <v>100</v>
      </c>
      <c r="GCT21" s="86"/>
      <c r="GCU21" s="62" t="s">
        <v>498</v>
      </c>
      <c r="GCV21" s="86"/>
      <c r="GCW21" s="86">
        <v>1</v>
      </c>
      <c r="GCX21" s="86"/>
      <c r="GCY21" s="86">
        <v>1</v>
      </c>
      <c r="GCZ21" s="67"/>
      <c r="GDA21" s="67">
        <v>2.2222222222222223</v>
      </c>
      <c r="GDB21" s="67"/>
      <c r="GDC21" s="86">
        <v>100</v>
      </c>
      <c r="GDH21" s="86"/>
      <c r="GDI21" s="62" t="s">
        <v>498</v>
      </c>
      <c r="GDJ21" s="86"/>
      <c r="GDK21" s="86">
        <v>1</v>
      </c>
      <c r="GDL21" s="86"/>
      <c r="GDM21" s="86">
        <v>1</v>
      </c>
      <c r="GDN21" s="67"/>
      <c r="GDO21" s="67">
        <v>2.2222222222222223</v>
      </c>
      <c r="GDP21" s="67"/>
      <c r="GDQ21" s="86">
        <v>100</v>
      </c>
      <c r="GDV21" s="86"/>
      <c r="GDW21" s="62" t="s">
        <v>498</v>
      </c>
      <c r="GDX21" s="86"/>
      <c r="GDY21" s="86">
        <v>1</v>
      </c>
      <c r="GDZ21" s="86"/>
      <c r="GEA21" s="86">
        <v>1</v>
      </c>
      <c r="GEB21" s="67"/>
      <c r="GEC21" s="67">
        <v>2.2222222222222223</v>
      </c>
      <c r="GED21" s="67"/>
      <c r="GEE21" s="86">
        <v>100</v>
      </c>
      <c r="GEJ21" s="86"/>
      <c r="GEK21" s="62" t="s">
        <v>498</v>
      </c>
      <c r="GEL21" s="86"/>
      <c r="GEM21" s="86">
        <v>1</v>
      </c>
      <c r="GEN21" s="86"/>
      <c r="GEO21" s="86">
        <v>1</v>
      </c>
      <c r="GEP21" s="67"/>
      <c r="GEQ21" s="67">
        <v>2.2222222222222223</v>
      </c>
      <c r="GER21" s="67"/>
      <c r="GES21" s="86">
        <v>100</v>
      </c>
      <c r="GEX21" s="86"/>
      <c r="GEY21" s="62" t="s">
        <v>498</v>
      </c>
      <c r="GEZ21" s="86"/>
      <c r="GFA21" s="86">
        <v>1</v>
      </c>
      <c r="GFB21" s="86"/>
      <c r="GFC21" s="86">
        <v>1</v>
      </c>
      <c r="GFD21" s="67"/>
      <c r="GFE21" s="67">
        <v>2.2222222222222223</v>
      </c>
      <c r="GFF21" s="67"/>
      <c r="GFG21" s="86">
        <v>100</v>
      </c>
      <c r="GFL21" s="86"/>
      <c r="GFM21" s="62" t="s">
        <v>498</v>
      </c>
      <c r="GFN21" s="86"/>
      <c r="GFO21" s="86">
        <v>1</v>
      </c>
      <c r="GFP21" s="86"/>
      <c r="GFQ21" s="86">
        <v>1</v>
      </c>
      <c r="GFR21" s="67"/>
      <c r="GFS21" s="67">
        <v>2.2222222222222223</v>
      </c>
      <c r="GFT21" s="67"/>
      <c r="GFU21" s="86">
        <v>100</v>
      </c>
      <c r="GFZ21" s="86"/>
      <c r="GGA21" s="62" t="s">
        <v>498</v>
      </c>
      <c r="GGB21" s="86"/>
      <c r="GGC21" s="86">
        <v>1</v>
      </c>
      <c r="GGD21" s="86"/>
      <c r="GGE21" s="86">
        <v>1</v>
      </c>
      <c r="GGF21" s="67"/>
      <c r="GGG21" s="67">
        <v>2.2222222222222223</v>
      </c>
      <c r="GGH21" s="67"/>
      <c r="GGI21" s="86">
        <v>100</v>
      </c>
      <c r="GGN21" s="86"/>
      <c r="GGO21" s="62" t="s">
        <v>498</v>
      </c>
      <c r="GGP21" s="86"/>
      <c r="GGQ21" s="86">
        <v>1</v>
      </c>
      <c r="GGR21" s="86"/>
      <c r="GGS21" s="86">
        <v>1</v>
      </c>
      <c r="GGT21" s="67"/>
      <c r="GGU21" s="67">
        <v>2.2222222222222223</v>
      </c>
      <c r="GGV21" s="67"/>
      <c r="GGW21" s="86">
        <v>100</v>
      </c>
      <c r="GHB21" s="86"/>
      <c r="GHC21" s="62" t="s">
        <v>498</v>
      </c>
      <c r="GHD21" s="86"/>
      <c r="GHE21" s="86">
        <v>1</v>
      </c>
      <c r="GHF21" s="86"/>
      <c r="GHG21" s="86">
        <v>1</v>
      </c>
      <c r="GHH21" s="67"/>
      <c r="GHI21" s="67">
        <v>2.2222222222222223</v>
      </c>
      <c r="GHJ21" s="67"/>
      <c r="GHK21" s="86">
        <v>100</v>
      </c>
      <c r="GHP21" s="86"/>
      <c r="GHQ21" s="62" t="s">
        <v>498</v>
      </c>
      <c r="GHR21" s="86"/>
      <c r="GHS21" s="86">
        <v>1</v>
      </c>
      <c r="GHT21" s="86"/>
      <c r="GHU21" s="86">
        <v>2</v>
      </c>
      <c r="GHV21" s="67"/>
      <c r="GHW21" s="67">
        <v>4.4444444444444446</v>
      </c>
      <c r="GHX21" s="67"/>
      <c r="GHY21" s="86">
        <v>50</v>
      </c>
      <c r="GID21" s="86"/>
      <c r="GIE21" s="62" t="s">
        <v>498</v>
      </c>
      <c r="GIF21" s="86"/>
      <c r="GIG21" s="86">
        <v>2</v>
      </c>
      <c r="GIH21" s="86"/>
      <c r="GII21" s="86">
        <v>2</v>
      </c>
      <c r="GIJ21" s="67"/>
      <c r="GIK21" s="67">
        <v>4.4444444444444446</v>
      </c>
      <c r="GIL21" s="67"/>
      <c r="GIM21" s="86">
        <v>100</v>
      </c>
      <c r="GIR21" s="86"/>
      <c r="GIS21" s="62" t="s">
        <v>498</v>
      </c>
      <c r="GIT21" s="86"/>
      <c r="GIU21" s="86">
        <v>1</v>
      </c>
      <c r="GIV21" s="86"/>
      <c r="GIW21" s="86">
        <v>2</v>
      </c>
      <c r="GIX21" s="67"/>
      <c r="GIY21" s="67">
        <v>4.4444444444444446</v>
      </c>
      <c r="GIZ21" s="67"/>
      <c r="GJA21" s="86">
        <v>50</v>
      </c>
      <c r="GJF21" s="86"/>
      <c r="GJG21" s="62" t="s">
        <v>498</v>
      </c>
      <c r="GJH21" s="86"/>
      <c r="GJI21" s="86">
        <v>1</v>
      </c>
      <c r="GJJ21" s="86"/>
      <c r="GJK21" s="86">
        <v>2</v>
      </c>
      <c r="GJL21" s="67"/>
      <c r="GJM21" s="67">
        <v>4.4444444444444446</v>
      </c>
      <c r="GJN21" s="67"/>
      <c r="GJO21" s="86">
        <v>50</v>
      </c>
      <c r="GJT21" s="86"/>
      <c r="GJU21" s="62" t="s">
        <v>498</v>
      </c>
      <c r="GJV21" s="86"/>
      <c r="GJW21" s="86">
        <v>1</v>
      </c>
      <c r="GJX21" s="86"/>
      <c r="GJY21" s="86">
        <v>2</v>
      </c>
      <c r="GJZ21" s="67"/>
      <c r="GKA21" s="67">
        <v>4.4444444444444446</v>
      </c>
      <c r="GKB21" s="67"/>
      <c r="GKC21" s="86">
        <v>50</v>
      </c>
      <c r="GKH21" s="86"/>
      <c r="GKI21" s="62" t="s">
        <v>498</v>
      </c>
      <c r="GKJ21" s="86"/>
      <c r="GKK21" s="86">
        <v>2</v>
      </c>
      <c r="GKL21" s="86"/>
      <c r="GKM21" s="86">
        <v>2</v>
      </c>
      <c r="GKN21" s="67"/>
      <c r="GKO21" s="67">
        <v>4.4444444444444446</v>
      </c>
      <c r="GKP21" s="67"/>
      <c r="GKQ21" s="86">
        <v>100</v>
      </c>
      <c r="GKV21" s="86"/>
      <c r="GKW21" s="62" t="s">
        <v>498</v>
      </c>
      <c r="GKX21" s="86"/>
      <c r="GKY21" s="86">
        <v>2</v>
      </c>
      <c r="GKZ21" s="86"/>
      <c r="GLA21" s="86">
        <v>2</v>
      </c>
      <c r="GLB21" s="67"/>
      <c r="GLC21" s="67">
        <v>4.4444444444444446</v>
      </c>
      <c r="GLD21" s="67"/>
      <c r="GLE21" s="86">
        <v>100</v>
      </c>
      <c r="GLJ21" s="86"/>
      <c r="GLK21" s="62" t="s">
        <v>498</v>
      </c>
      <c r="GLL21" s="86"/>
      <c r="GLM21" s="86">
        <v>1</v>
      </c>
      <c r="GLN21" s="86"/>
      <c r="GLO21" s="86">
        <v>2</v>
      </c>
      <c r="GLP21" s="67"/>
      <c r="GLQ21" s="67">
        <v>4.4444444444444446</v>
      </c>
      <c r="GLR21" s="67"/>
      <c r="GLS21" s="86">
        <v>50</v>
      </c>
      <c r="GLX21" s="86"/>
      <c r="GLY21" s="62" t="s">
        <v>498</v>
      </c>
      <c r="GLZ21" s="86"/>
      <c r="GMA21" s="86">
        <v>2</v>
      </c>
      <c r="GMB21" s="86"/>
      <c r="GMC21" s="86">
        <v>2</v>
      </c>
      <c r="GMD21" s="67"/>
      <c r="GME21" s="67">
        <v>4.4444444444444446</v>
      </c>
      <c r="GMF21" s="67"/>
      <c r="GMG21" s="86">
        <v>100</v>
      </c>
      <c r="GML21" s="86"/>
      <c r="GMM21" s="62" t="s">
        <v>498</v>
      </c>
      <c r="GMN21" s="86"/>
      <c r="GMO21" s="86">
        <v>1</v>
      </c>
      <c r="GMP21" s="86"/>
      <c r="GMQ21" s="86">
        <v>2</v>
      </c>
      <c r="GMR21" s="67"/>
      <c r="GMS21" s="67">
        <v>4.4444444444444446</v>
      </c>
      <c r="GMT21" s="67"/>
      <c r="GMU21" s="86">
        <v>50</v>
      </c>
      <c r="GMZ21" s="86"/>
      <c r="GNA21" s="62" t="s">
        <v>498</v>
      </c>
      <c r="GNB21" s="86"/>
      <c r="GNC21" s="86">
        <v>1</v>
      </c>
      <c r="GND21" s="86"/>
      <c r="GNE21" s="86">
        <v>2</v>
      </c>
      <c r="GNF21" s="67"/>
      <c r="GNG21" s="67">
        <v>4.4444444444444446</v>
      </c>
      <c r="GNH21" s="67"/>
      <c r="GNI21" s="86">
        <v>50</v>
      </c>
      <c r="GNN21" s="86"/>
      <c r="GNO21" s="62" t="s">
        <v>498</v>
      </c>
      <c r="GNP21" s="86"/>
      <c r="GNQ21" s="86">
        <v>2</v>
      </c>
      <c r="GNR21" s="86"/>
      <c r="GNS21" s="86">
        <v>2</v>
      </c>
      <c r="GNT21" s="67"/>
      <c r="GNU21" s="67">
        <v>4.4444444444444446</v>
      </c>
      <c r="GNV21" s="67"/>
      <c r="GNW21" s="86">
        <v>100</v>
      </c>
      <c r="GOB21" s="86"/>
      <c r="GOC21" s="62" t="s">
        <v>498</v>
      </c>
      <c r="GOD21" s="86"/>
      <c r="GOE21" s="86">
        <v>1</v>
      </c>
      <c r="GOF21" s="86"/>
      <c r="GOG21" s="86">
        <v>2</v>
      </c>
      <c r="GOH21" s="67"/>
      <c r="GOI21" s="67">
        <v>4.4444444444444446</v>
      </c>
      <c r="GOJ21" s="67"/>
      <c r="GOK21" s="86">
        <v>50</v>
      </c>
      <c r="GOP21" s="86"/>
      <c r="GOQ21" s="62" t="s">
        <v>498</v>
      </c>
      <c r="GOR21" s="86"/>
      <c r="GOS21" s="86">
        <v>1</v>
      </c>
      <c r="GOT21" s="86"/>
      <c r="GOU21" s="86">
        <v>2</v>
      </c>
      <c r="GOV21" s="67"/>
      <c r="GOW21" s="67">
        <v>4.4444444444444446</v>
      </c>
      <c r="GOX21" s="67"/>
      <c r="GOY21" s="86">
        <v>50</v>
      </c>
      <c r="GPD21" s="86"/>
      <c r="GPE21" s="62" t="s">
        <v>498</v>
      </c>
      <c r="GPF21" s="86"/>
      <c r="GPG21" s="86">
        <v>1</v>
      </c>
      <c r="GPH21" s="86"/>
      <c r="GPI21" s="86">
        <v>2</v>
      </c>
      <c r="GPJ21" s="67"/>
      <c r="GPK21" s="67">
        <v>4.4444444444444446</v>
      </c>
      <c r="GPL21" s="67"/>
      <c r="GPM21" s="86">
        <v>50</v>
      </c>
      <c r="GPR21" s="86"/>
      <c r="GPS21" s="62" t="s">
        <v>498</v>
      </c>
      <c r="GPT21" s="86"/>
      <c r="GPU21" s="86">
        <v>1</v>
      </c>
      <c r="GPV21" s="86"/>
      <c r="GPW21" s="86">
        <v>2</v>
      </c>
      <c r="GPX21" s="67"/>
      <c r="GPY21" s="67">
        <v>4.4444444444444446</v>
      </c>
      <c r="GPZ21" s="67"/>
      <c r="GQA21" s="86">
        <v>50</v>
      </c>
      <c r="GQF21" s="86"/>
      <c r="GQG21" s="62" t="s">
        <v>498</v>
      </c>
      <c r="GQH21" s="86"/>
      <c r="GQI21" s="86">
        <v>1</v>
      </c>
      <c r="GQJ21" s="86"/>
      <c r="GQK21" s="86">
        <v>2</v>
      </c>
      <c r="GQL21" s="67"/>
      <c r="GQM21" s="67">
        <v>4.4444444444444446</v>
      </c>
      <c r="GQN21" s="67"/>
      <c r="GQO21" s="86">
        <v>50</v>
      </c>
      <c r="GQT21" s="86"/>
      <c r="GQU21" s="62" t="s">
        <v>498</v>
      </c>
      <c r="GQV21" s="86"/>
      <c r="GQW21" s="86">
        <v>1</v>
      </c>
      <c r="GQX21" s="86"/>
      <c r="GQY21" s="86">
        <v>2</v>
      </c>
      <c r="GQZ21" s="67"/>
      <c r="GRA21" s="67">
        <v>4.4444444444444446</v>
      </c>
      <c r="GRB21" s="67"/>
      <c r="GRC21" s="86">
        <v>50</v>
      </c>
      <c r="GRH21" s="86"/>
      <c r="GRI21" s="62" t="s">
        <v>498</v>
      </c>
      <c r="GRJ21" s="86"/>
      <c r="GRK21" s="86">
        <v>1</v>
      </c>
      <c r="GRL21" s="86"/>
      <c r="GRM21" s="86">
        <v>2</v>
      </c>
      <c r="GRN21" s="67"/>
      <c r="GRO21" s="67">
        <v>4.4444444444444446</v>
      </c>
      <c r="GRP21" s="67"/>
      <c r="GRQ21" s="86">
        <v>50</v>
      </c>
      <c r="GRV21" s="86"/>
      <c r="GRW21" s="62" t="s">
        <v>498</v>
      </c>
      <c r="GRX21" s="86"/>
      <c r="GRY21" s="86">
        <v>0</v>
      </c>
      <c r="GRZ21" s="86"/>
      <c r="GSA21" s="86">
        <v>2</v>
      </c>
      <c r="GSB21" s="67"/>
      <c r="GSC21" s="67">
        <v>4.4444444444444446</v>
      </c>
      <c r="GSD21" s="67"/>
      <c r="GSE21" s="86">
        <v>0</v>
      </c>
      <c r="GSJ21" s="86"/>
      <c r="GSK21" s="62" t="s">
        <v>498</v>
      </c>
      <c r="GSL21" s="86"/>
      <c r="GSM21" s="86">
        <v>1</v>
      </c>
      <c r="GSN21" s="86"/>
      <c r="GSO21" s="86">
        <v>2</v>
      </c>
      <c r="GSP21" s="67"/>
      <c r="GSQ21" s="67">
        <v>4.4444444444444446</v>
      </c>
      <c r="GSR21" s="67"/>
      <c r="GSS21" s="86">
        <v>50</v>
      </c>
      <c r="GSX21" s="86"/>
      <c r="GSY21" s="62" t="s">
        <v>498</v>
      </c>
      <c r="GSZ21" s="86"/>
      <c r="GTA21" s="86">
        <v>2</v>
      </c>
      <c r="GTB21" s="86"/>
      <c r="GTC21" s="86">
        <v>2</v>
      </c>
      <c r="GTD21" s="67"/>
      <c r="GTE21" s="67">
        <v>4.4444444444444446</v>
      </c>
      <c r="GTF21" s="67"/>
      <c r="GTG21" s="86">
        <v>100</v>
      </c>
      <c r="GTL21" s="86"/>
      <c r="GTM21" s="62" t="s">
        <v>498</v>
      </c>
      <c r="GTN21" s="86"/>
      <c r="GTO21" s="86">
        <v>1</v>
      </c>
      <c r="GTP21" s="86"/>
      <c r="GTQ21" s="86">
        <v>2</v>
      </c>
      <c r="GTR21" s="67"/>
      <c r="GTS21" s="67">
        <v>4.4444444444444446</v>
      </c>
      <c r="GTT21" s="67"/>
      <c r="GTU21" s="86">
        <v>50</v>
      </c>
      <c r="GTZ21" s="86"/>
      <c r="GUA21" s="62" t="s">
        <v>498</v>
      </c>
      <c r="GUB21" s="86"/>
      <c r="GUC21" s="86">
        <v>1</v>
      </c>
      <c r="GUD21" s="86"/>
      <c r="GUE21" s="86">
        <v>2</v>
      </c>
      <c r="GUF21" s="67"/>
      <c r="GUG21" s="67">
        <v>4.4444444444444446</v>
      </c>
      <c r="GUH21" s="67"/>
      <c r="GUI21" s="86">
        <v>50</v>
      </c>
      <c r="GUN21" s="86"/>
      <c r="GUO21" s="62" t="s">
        <v>498</v>
      </c>
      <c r="GUP21" s="86"/>
      <c r="GUQ21" s="86">
        <v>1</v>
      </c>
      <c r="GUR21" s="86"/>
      <c r="GUS21" s="86">
        <v>2</v>
      </c>
      <c r="GUT21" s="67"/>
      <c r="GUU21" s="67">
        <v>4.4444444444444446</v>
      </c>
      <c r="GUV21" s="67"/>
      <c r="GUW21" s="86">
        <v>50</v>
      </c>
      <c r="GVB21" s="86"/>
      <c r="GVC21" s="62" t="s">
        <v>498</v>
      </c>
      <c r="GVD21" s="86"/>
      <c r="GVE21" s="86">
        <v>2</v>
      </c>
      <c r="GVF21" s="86"/>
      <c r="GVG21" s="86">
        <v>2</v>
      </c>
      <c r="GVH21" s="67"/>
      <c r="GVI21" s="67">
        <v>4.4444444444444446</v>
      </c>
      <c r="GVJ21" s="67"/>
      <c r="GVK21" s="86">
        <v>100</v>
      </c>
      <c r="GVP21" s="86"/>
      <c r="GVQ21" s="62" t="s">
        <v>498</v>
      </c>
      <c r="GVR21" s="86"/>
      <c r="GVS21" s="86">
        <v>1</v>
      </c>
      <c r="GVT21" s="86"/>
      <c r="GVU21" s="86">
        <v>1</v>
      </c>
      <c r="GVV21" s="67"/>
      <c r="GVW21" s="67">
        <v>2.2222222222222223</v>
      </c>
      <c r="GVX21" s="67"/>
      <c r="GVY21" s="86">
        <v>100</v>
      </c>
      <c r="GWD21" s="86"/>
      <c r="GWE21" s="62" t="s">
        <v>498</v>
      </c>
      <c r="GWF21" s="86"/>
      <c r="GWG21" s="86">
        <v>1</v>
      </c>
      <c r="GWH21" s="86"/>
      <c r="GWI21" s="86">
        <v>1</v>
      </c>
      <c r="GWJ21" s="67"/>
      <c r="GWK21" s="67">
        <v>2.2222222222222223</v>
      </c>
      <c r="GWL21" s="67"/>
      <c r="GWM21" s="86">
        <v>100</v>
      </c>
      <c r="GWR21" s="86"/>
      <c r="GWS21" s="62" t="s">
        <v>498</v>
      </c>
      <c r="GWT21" s="86"/>
      <c r="GWU21" s="86">
        <v>1</v>
      </c>
      <c r="GWV21" s="86"/>
      <c r="GWW21" s="86">
        <v>1</v>
      </c>
      <c r="GWX21" s="67"/>
      <c r="GWY21" s="67">
        <v>2.2222222222222223</v>
      </c>
      <c r="GWZ21" s="67"/>
      <c r="GXA21" s="86">
        <v>100</v>
      </c>
      <c r="GXF21" s="86"/>
      <c r="GXG21" s="62" t="s">
        <v>498</v>
      </c>
      <c r="GXH21" s="86"/>
      <c r="GXI21" s="86">
        <v>1</v>
      </c>
      <c r="GXJ21" s="86"/>
      <c r="GXK21" s="86">
        <v>1</v>
      </c>
      <c r="GXL21" s="67"/>
      <c r="GXM21" s="67">
        <v>2.2222222222222223</v>
      </c>
      <c r="GXN21" s="67"/>
      <c r="GXO21" s="86">
        <v>100</v>
      </c>
      <c r="GXT21" s="86"/>
      <c r="GXU21" s="62" t="s">
        <v>498</v>
      </c>
      <c r="GXV21" s="86"/>
      <c r="GXW21" s="86">
        <v>1</v>
      </c>
      <c r="GXX21" s="86"/>
      <c r="GXY21" s="86">
        <v>1</v>
      </c>
      <c r="GXZ21" s="67"/>
      <c r="GYA21" s="67">
        <v>2.2222222222222223</v>
      </c>
      <c r="GYB21" s="67"/>
      <c r="GYC21" s="86">
        <v>100</v>
      </c>
      <c r="GYH21" s="86"/>
      <c r="GYI21" s="62" t="s">
        <v>498</v>
      </c>
      <c r="GYJ21" s="86"/>
      <c r="GYK21" s="86">
        <v>1</v>
      </c>
      <c r="GYL21" s="86"/>
      <c r="GYM21" s="86">
        <v>1</v>
      </c>
      <c r="GYN21" s="67"/>
      <c r="GYO21" s="67">
        <v>2.2222222222222223</v>
      </c>
      <c r="GYP21" s="67"/>
      <c r="GYQ21" s="86">
        <v>100</v>
      </c>
      <c r="GYV21" s="86"/>
      <c r="GYW21" s="62" t="s">
        <v>498</v>
      </c>
      <c r="GYX21" s="86"/>
      <c r="GYY21" s="86">
        <v>1</v>
      </c>
      <c r="GYZ21" s="86"/>
      <c r="GZA21" s="86">
        <v>1</v>
      </c>
      <c r="GZB21" s="67"/>
      <c r="GZC21" s="67">
        <v>2.2222222222222223</v>
      </c>
      <c r="GZD21" s="67"/>
      <c r="GZE21" s="86">
        <v>100</v>
      </c>
      <c r="GZJ21" s="86"/>
      <c r="GZK21" s="62" t="s">
        <v>498</v>
      </c>
      <c r="GZL21" s="86"/>
      <c r="GZM21" s="86">
        <v>0</v>
      </c>
      <c r="GZN21" s="86"/>
      <c r="GZO21" s="86">
        <v>1</v>
      </c>
      <c r="GZP21" s="67"/>
      <c r="GZQ21" s="67">
        <v>2.2222222222222223</v>
      </c>
      <c r="GZR21" s="67"/>
      <c r="GZS21" s="86">
        <v>0</v>
      </c>
      <c r="GZX21" s="86"/>
      <c r="GZY21" s="62" t="s">
        <v>498</v>
      </c>
      <c r="GZZ21" s="86"/>
      <c r="HAA21" s="86">
        <v>1</v>
      </c>
      <c r="HAB21" s="86"/>
      <c r="HAC21" s="86">
        <v>1</v>
      </c>
      <c r="HAD21" s="67"/>
      <c r="HAE21" s="67">
        <v>2.2222222222222223</v>
      </c>
      <c r="HAF21" s="67"/>
      <c r="HAG21" s="86">
        <v>100</v>
      </c>
      <c r="HAL21" s="86"/>
      <c r="HAM21" s="62" t="s">
        <v>498</v>
      </c>
      <c r="HAN21" s="86"/>
      <c r="HAO21" s="86">
        <v>0</v>
      </c>
      <c r="HAP21" s="86"/>
      <c r="HAQ21" s="86">
        <v>1</v>
      </c>
      <c r="HAR21" s="67"/>
      <c r="HAS21" s="67">
        <v>2.2222222222222223</v>
      </c>
      <c r="HAT21" s="67"/>
      <c r="HAU21" s="86">
        <v>0</v>
      </c>
      <c r="HAZ21" s="86"/>
      <c r="HBA21" s="62" t="s">
        <v>498</v>
      </c>
      <c r="HBB21" s="86"/>
      <c r="HBC21" s="86">
        <v>1</v>
      </c>
      <c r="HBD21" s="86"/>
      <c r="HBE21" s="86">
        <v>1</v>
      </c>
      <c r="HBF21" s="67"/>
      <c r="HBG21" s="67">
        <v>2.2222222222222223</v>
      </c>
      <c r="HBH21" s="67"/>
      <c r="HBI21" s="86">
        <v>100</v>
      </c>
      <c r="HBN21" s="86"/>
      <c r="HBO21" s="62" t="s">
        <v>498</v>
      </c>
      <c r="HBP21" s="86"/>
      <c r="HBQ21" s="86">
        <v>1</v>
      </c>
      <c r="HBR21" s="86"/>
      <c r="HBS21" s="86">
        <v>1</v>
      </c>
      <c r="HBT21" s="67"/>
      <c r="HBU21" s="67">
        <v>2.2222222222222223</v>
      </c>
      <c r="HBV21" s="67"/>
      <c r="HBW21" s="86">
        <v>100</v>
      </c>
      <c r="HCB21" s="86"/>
      <c r="HCC21" s="62" t="s">
        <v>498</v>
      </c>
      <c r="HCD21" s="86"/>
      <c r="HCE21" s="86">
        <v>0</v>
      </c>
      <c r="HCF21" s="86"/>
      <c r="HCG21" s="86">
        <v>1</v>
      </c>
      <c r="HCH21" s="67"/>
      <c r="HCI21" s="67">
        <v>2.2222222222222223</v>
      </c>
      <c r="HCJ21" s="67"/>
      <c r="HCK21" s="86">
        <v>0</v>
      </c>
      <c r="HCP21" s="86"/>
      <c r="HCQ21" s="62" t="s">
        <v>498</v>
      </c>
      <c r="HCR21" s="86"/>
      <c r="HCS21" s="86">
        <v>0</v>
      </c>
      <c r="HCT21" s="86"/>
      <c r="HCU21" s="86">
        <v>1</v>
      </c>
      <c r="HCV21" s="67"/>
      <c r="HCW21" s="67">
        <v>2.2222222222222223</v>
      </c>
      <c r="HCX21" s="67"/>
      <c r="HCY21" s="86">
        <v>0</v>
      </c>
      <c r="HDD21" s="86"/>
      <c r="HDE21" s="62" t="s">
        <v>498</v>
      </c>
      <c r="HDF21" s="86"/>
      <c r="HDG21" s="86">
        <v>0</v>
      </c>
      <c r="HDH21" s="86"/>
      <c r="HDI21" s="86">
        <v>1</v>
      </c>
      <c r="HDJ21" s="67"/>
      <c r="HDK21" s="67">
        <v>2.2222222222222223</v>
      </c>
      <c r="HDL21" s="67"/>
      <c r="HDM21" s="86">
        <v>0</v>
      </c>
      <c r="HDR21" s="86"/>
      <c r="HDS21" s="62" t="s">
        <v>498</v>
      </c>
      <c r="HDT21" s="86"/>
      <c r="HDU21" s="86">
        <v>1</v>
      </c>
      <c r="HDV21" s="86"/>
      <c r="HDW21" s="86">
        <v>1</v>
      </c>
      <c r="HDX21" s="67"/>
      <c r="HDY21" s="67">
        <v>2.2222222222222223</v>
      </c>
      <c r="HDZ21" s="67"/>
      <c r="HEA21" s="86">
        <v>100</v>
      </c>
      <c r="HEF21" s="86"/>
      <c r="HEG21" s="62" t="s">
        <v>498</v>
      </c>
      <c r="HEH21" s="86"/>
      <c r="HEI21" s="86">
        <v>1</v>
      </c>
      <c r="HEJ21" s="86"/>
      <c r="HEK21" s="86">
        <v>1</v>
      </c>
      <c r="HEL21" s="67"/>
      <c r="HEM21" s="67">
        <v>2.2222222222222223</v>
      </c>
      <c r="HEN21" s="67"/>
      <c r="HEO21" s="86">
        <v>100</v>
      </c>
      <c r="HET21" s="86"/>
      <c r="HEU21" s="62" t="s">
        <v>498</v>
      </c>
      <c r="HEV21" s="86"/>
      <c r="HEW21" s="86">
        <v>1</v>
      </c>
      <c r="HEX21" s="86"/>
      <c r="HEY21" s="86">
        <v>1</v>
      </c>
      <c r="HEZ21" s="67"/>
      <c r="HFA21" s="67">
        <v>2.2222222222222223</v>
      </c>
      <c r="HFB21" s="67"/>
      <c r="HFC21" s="86">
        <v>100</v>
      </c>
      <c r="HFH21" s="86"/>
      <c r="HFI21" s="62" t="s">
        <v>498</v>
      </c>
      <c r="HFJ21" s="86"/>
      <c r="HFK21" s="86">
        <v>0</v>
      </c>
      <c r="HFL21" s="86"/>
      <c r="HFM21" s="86">
        <v>1</v>
      </c>
      <c r="HFN21" s="67"/>
      <c r="HFO21" s="67">
        <v>2.2222222222222223</v>
      </c>
      <c r="HFP21" s="67"/>
      <c r="HFQ21" s="86">
        <v>0</v>
      </c>
      <c r="HFV21" s="86"/>
      <c r="HFW21" s="62" t="s">
        <v>498</v>
      </c>
      <c r="HFX21" s="86"/>
      <c r="HFY21" s="86">
        <v>1</v>
      </c>
      <c r="HFZ21" s="86"/>
      <c r="HGA21" s="86">
        <v>1</v>
      </c>
      <c r="HGB21" s="67"/>
      <c r="HGC21" s="67">
        <v>2.2222222222222223</v>
      </c>
      <c r="HGD21" s="67"/>
      <c r="HGE21" s="86">
        <v>100</v>
      </c>
      <c r="HGJ21" s="86"/>
      <c r="HGK21" s="62" t="s">
        <v>498</v>
      </c>
      <c r="HGL21" s="86"/>
      <c r="HGM21" s="86">
        <v>1</v>
      </c>
      <c r="HGN21" s="86"/>
      <c r="HGO21" s="86">
        <v>1</v>
      </c>
      <c r="HGP21" s="67"/>
      <c r="HGQ21" s="67">
        <v>2.2222222222222223</v>
      </c>
      <c r="HGR21" s="67"/>
      <c r="HGS21" s="86">
        <v>100</v>
      </c>
      <c r="HGX21" s="86"/>
      <c r="HGY21" s="62" t="s">
        <v>498</v>
      </c>
      <c r="HGZ21" s="86"/>
      <c r="HHA21" s="86">
        <v>0</v>
      </c>
      <c r="HHB21" s="86"/>
      <c r="HHC21" s="86">
        <v>1</v>
      </c>
      <c r="HHD21" s="67"/>
      <c r="HHE21" s="67">
        <v>2.2222222222222223</v>
      </c>
      <c r="HHF21" s="67"/>
      <c r="HHG21" s="86">
        <v>0</v>
      </c>
      <c r="HHL21" s="86"/>
      <c r="HHM21" s="62" t="s">
        <v>498</v>
      </c>
      <c r="HHN21" s="86"/>
      <c r="HHO21" s="86">
        <v>1</v>
      </c>
      <c r="HHP21" s="86"/>
      <c r="HHQ21" s="86">
        <v>1</v>
      </c>
      <c r="HHR21" s="67"/>
      <c r="HHS21" s="67">
        <v>2.2222222222222223</v>
      </c>
      <c r="HHT21" s="67"/>
      <c r="HHU21" s="86">
        <v>100</v>
      </c>
      <c r="HHZ21" s="86"/>
      <c r="HIA21" s="62" t="s">
        <v>498</v>
      </c>
      <c r="HIB21" s="86"/>
      <c r="HIC21" s="86">
        <v>0</v>
      </c>
      <c r="HID21" s="86"/>
      <c r="HIE21" s="86">
        <v>1</v>
      </c>
      <c r="HIF21" s="67"/>
      <c r="HIG21" s="67">
        <v>2.2222222222222223</v>
      </c>
      <c r="HIH21" s="67"/>
      <c r="HII21" s="86">
        <v>0</v>
      </c>
      <c r="HIN21" s="86"/>
      <c r="HIO21" s="62" t="s">
        <v>498</v>
      </c>
      <c r="HIP21" s="86"/>
      <c r="HIQ21" s="86">
        <v>1</v>
      </c>
      <c r="HIR21" s="86"/>
      <c r="HIS21" s="86">
        <v>2</v>
      </c>
      <c r="HIT21" s="67"/>
      <c r="HIU21" s="67">
        <v>3.7735849056603774</v>
      </c>
      <c r="HIV21" s="67"/>
      <c r="HIW21" s="86">
        <v>50</v>
      </c>
    </row>
    <row r="22" spans="14:5119 5124:5665" x14ac:dyDescent="0.25">
      <c r="N22" s="86">
        <v>12.07</v>
      </c>
      <c r="O22" s="62" t="s">
        <v>499</v>
      </c>
      <c r="P22" s="86">
        <v>12.07</v>
      </c>
      <c r="Q22" s="86">
        <v>0</v>
      </c>
      <c r="R22" s="86"/>
      <c r="S22" s="86">
        <v>1</v>
      </c>
      <c r="T22" s="67">
        <v>3</v>
      </c>
      <c r="U22" s="67">
        <v>1.8867924528301887</v>
      </c>
      <c r="V22" s="67">
        <v>5.6603773584905657</v>
      </c>
      <c r="W22" s="86">
        <v>0</v>
      </c>
      <c r="AB22" s="86">
        <v>16.07</v>
      </c>
      <c r="AC22" s="62" t="s">
        <v>499</v>
      </c>
      <c r="AD22" s="86">
        <v>16.07</v>
      </c>
      <c r="AE22" s="86">
        <v>0</v>
      </c>
      <c r="AF22" s="86"/>
      <c r="AG22" s="86">
        <v>1</v>
      </c>
      <c r="AH22" s="67">
        <v>3</v>
      </c>
      <c r="AI22" s="67">
        <v>1.8867924528301887</v>
      </c>
      <c r="AJ22" s="67">
        <v>5.6603773584905657</v>
      </c>
      <c r="AK22" s="86">
        <v>0</v>
      </c>
      <c r="AP22" s="86">
        <v>12.07</v>
      </c>
      <c r="AQ22" s="62" t="s">
        <v>499</v>
      </c>
      <c r="AR22" s="86">
        <v>12.07</v>
      </c>
      <c r="AS22" s="86">
        <v>0</v>
      </c>
      <c r="AT22" s="86"/>
      <c r="AU22" s="86">
        <v>1</v>
      </c>
      <c r="AV22" s="67">
        <v>3</v>
      </c>
      <c r="AW22" s="67">
        <v>1.8867924528301887</v>
      </c>
      <c r="AX22" s="67">
        <v>5.6603773584905657</v>
      </c>
      <c r="AY22" s="86">
        <v>0</v>
      </c>
      <c r="BD22" s="86">
        <v>14.07</v>
      </c>
      <c r="BE22" s="62" t="s">
        <v>499</v>
      </c>
      <c r="BF22" s="86">
        <v>14.07</v>
      </c>
      <c r="BG22" s="86">
        <v>0</v>
      </c>
      <c r="BH22" s="86"/>
      <c r="BI22" s="86">
        <v>1</v>
      </c>
      <c r="BJ22" s="67">
        <v>3</v>
      </c>
      <c r="BK22" s="67">
        <v>1.8867924528301887</v>
      </c>
      <c r="BL22" s="67">
        <v>5.6603773584905657</v>
      </c>
      <c r="BM22" s="86">
        <v>0</v>
      </c>
      <c r="BN22" s="86"/>
      <c r="BO22" s="86"/>
      <c r="BP22" s="86"/>
      <c r="BQ22" s="86"/>
      <c r="BR22" s="86">
        <v>16.07</v>
      </c>
      <c r="BS22" s="62" t="s">
        <v>499</v>
      </c>
      <c r="BT22" s="86">
        <v>16.07</v>
      </c>
      <c r="BU22" s="86">
        <v>0</v>
      </c>
      <c r="BV22" s="86"/>
      <c r="BW22" s="86">
        <v>1</v>
      </c>
      <c r="BX22" s="67">
        <v>3</v>
      </c>
      <c r="BY22" s="67">
        <v>1.8867924528301887</v>
      </c>
      <c r="BZ22" s="67">
        <v>5.6603773584905657</v>
      </c>
      <c r="CA22" s="86">
        <v>0</v>
      </c>
      <c r="CB22" s="86"/>
      <c r="CC22" s="86"/>
      <c r="CD22" s="86"/>
      <c r="CE22" s="86"/>
      <c r="CF22" s="86">
        <v>12.07</v>
      </c>
      <c r="CG22" s="62" t="s">
        <v>499</v>
      </c>
      <c r="CH22" s="86">
        <v>12.07</v>
      </c>
      <c r="CI22" s="86">
        <v>0</v>
      </c>
      <c r="CJ22" s="86"/>
      <c r="CK22" s="86">
        <v>1</v>
      </c>
      <c r="CL22" s="67">
        <v>3</v>
      </c>
      <c r="CM22" s="67">
        <v>1.8867924528301887</v>
      </c>
      <c r="CN22" s="67">
        <v>5.6603773584905657</v>
      </c>
      <c r="CO22" s="86">
        <v>0</v>
      </c>
      <c r="CP22" s="86"/>
      <c r="CQ22" s="86"/>
      <c r="CR22" s="86"/>
      <c r="CS22" s="86"/>
      <c r="CT22" s="86">
        <v>11.07</v>
      </c>
      <c r="CU22" s="62" t="s">
        <v>499</v>
      </c>
      <c r="CV22" s="86">
        <v>11.07</v>
      </c>
      <c r="CW22" s="86">
        <v>0</v>
      </c>
      <c r="CX22" s="86"/>
      <c r="CY22" s="86">
        <v>1</v>
      </c>
      <c r="CZ22" s="67">
        <v>3</v>
      </c>
      <c r="DA22" s="67">
        <v>1.8867924528301887</v>
      </c>
      <c r="DB22" s="67">
        <v>5.6603773584905657</v>
      </c>
      <c r="DC22" s="86">
        <v>0</v>
      </c>
      <c r="DD22" s="86"/>
      <c r="DE22" s="86"/>
      <c r="DH22" s="86">
        <v>11.07</v>
      </c>
      <c r="DI22" s="62" t="s">
        <v>499</v>
      </c>
      <c r="DJ22" s="86">
        <v>11.07</v>
      </c>
      <c r="DK22" s="86">
        <v>0</v>
      </c>
      <c r="DL22" s="86"/>
      <c r="DM22" s="86">
        <v>1</v>
      </c>
      <c r="DN22" s="67">
        <v>3</v>
      </c>
      <c r="DO22" s="67">
        <v>1.8867924528301887</v>
      </c>
      <c r="DP22" s="67">
        <v>5.6603773584905657</v>
      </c>
      <c r="DQ22" s="86">
        <v>0</v>
      </c>
      <c r="DV22" s="86">
        <v>15.07</v>
      </c>
      <c r="DW22" s="62" t="s">
        <v>499</v>
      </c>
      <c r="DX22" s="86">
        <v>15.07</v>
      </c>
      <c r="DY22" s="86">
        <v>0</v>
      </c>
      <c r="DZ22" s="86"/>
      <c r="EA22" s="86">
        <v>1</v>
      </c>
      <c r="EB22" s="67">
        <v>3</v>
      </c>
      <c r="EC22" s="67">
        <v>1.8867924528301887</v>
      </c>
      <c r="ED22" s="67">
        <v>5.6603773584905657</v>
      </c>
      <c r="EE22" s="86">
        <v>0</v>
      </c>
      <c r="EJ22" s="86">
        <v>13.07</v>
      </c>
      <c r="EK22" s="62" t="s">
        <v>499</v>
      </c>
      <c r="EL22" s="86">
        <v>13.07</v>
      </c>
      <c r="EM22" s="86">
        <v>0</v>
      </c>
      <c r="EN22" s="86"/>
      <c r="EO22" s="86">
        <v>1</v>
      </c>
      <c r="EP22" s="67">
        <v>3</v>
      </c>
      <c r="EQ22" s="67">
        <v>1.8867924528301887</v>
      </c>
      <c r="ER22" s="67">
        <v>5.6603773584905657</v>
      </c>
      <c r="ES22" s="86">
        <v>0</v>
      </c>
      <c r="EX22" s="86">
        <v>14.07</v>
      </c>
      <c r="EY22" s="62" t="s">
        <v>499</v>
      </c>
      <c r="EZ22" s="86">
        <v>14.07</v>
      </c>
      <c r="FA22" s="86">
        <v>0</v>
      </c>
      <c r="FB22" s="86"/>
      <c r="FC22" s="86">
        <v>1</v>
      </c>
      <c r="FD22" s="67">
        <v>3</v>
      </c>
      <c r="FE22" s="67">
        <v>1.8867924528301887</v>
      </c>
      <c r="FF22" s="67">
        <v>5.6603773584905657</v>
      </c>
      <c r="FG22" s="86">
        <v>0</v>
      </c>
      <c r="FL22" s="86">
        <v>14.07</v>
      </c>
      <c r="FM22" s="62" t="s">
        <v>499</v>
      </c>
      <c r="FN22" s="86">
        <v>14.07</v>
      </c>
      <c r="FO22" s="86">
        <v>0</v>
      </c>
      <c r="FP22" s="86"/>
      <c r="FQ22" s="86">
        <v>1</v>
      </c>
      <c r="FR22" s="67">
        <v>3</v>
      </c>
      <c r="FS22" s="67">
        <v>1.8867924528301887</v>
      </c>
      <c r="FT22" s="67">
        <v>5.6603773584905657</v>
      </c>
      <c r="FU22" s="86">
        <v>0</v>
      </c>
      <c r="FZ22" s="86">
        <v>15.07</v>
      </c>
      <c r="GA22" s="62" t="s">
        <v>499</v>
      </c>
      <c r="GB22" s="86">
        <v>15.07</v>
      </c>
      <c r="GC22" s="86">
        <v>0</v>
      </c>
      <c r="GD22" s="86"/>
      <c r="GE22" s="86">
        <v>1</v>
      </c>
      <c r="GF22" s="67">
        <v>3</v>
      </c>
      <c r="GG22" s="67">
        <v>1.8867924528301887</v>
      </c>
      <c r="GH22" s="67">
        <v>5.6603773584905657</v>
      </c>
      <c r="GI22" s="86">
        <v>0</v>
      </c>
      <c r="GN22" s="86">
        <v>14.07</v>
      </c>
      <c r="GO22" s="62" t="s">
        <v>499</v>
      </c>
      <c r="GP22" s="86">
        <v>14.07</v>
      </c>
      <c r="GQ22" s="86">
        <v>0</v>
      </c>
      <c r="GR22" s="86"/>
      <c r="GS22" s="86">
        <v>1</v>
      </c>
      <c r="GT22" s="67">
        <v>3</v>
      </c>
      <c r="GU22" s="67">
        <v>1.8867924528301887</v>
      </c>
      <c r="GV22" s="67">
        <v>5.6603773584905657</v>
      </c>
      <c r="GW22" s="86">
        <v>0</v>
      </c>
      <c r="HB22" s="86">
        <v>14.07</v>
      </c>
      <c r="HC22" s="62" t="s">
        <v>499</v>
      </c>
      <c r="HD22" s="86">
        <v>14.07</v>
      </c>
      <c r="HE22" s="86">
        <v>0</v>
      </c>
      <c r="HF22" s="86"/>
      <c r="HG22" s="86">
        <v>1</v>
      </c>
      <c r="HH22" s="67">
        <v>3</v>
      </c>
      <c r="HI22" s="67">
        <v>1.8867924528301887</v>
      </c>
      <c r="HJ22" s="67">
        <v>5.6603773584905657</v>
      </c>
      <c r="HK22" s="86">
        <v>0</v>
      </c>
      <c r="HP22" s="86">
        <v>14.07</v>
      </c>
      <c r="HQ22" s="62" t="s">
        <v>499</v>
      </c>
      <c r="HR22" s="86">
        <v>14.07</v>
      </c>
      <c r="HS22" s="86">
        <v>0</v>
      </c>
      <c r="HT22" s="86"/>
      <c r="HU22" s="86">
        <v>1</v>
      </c>
      <c r="HV22" s="67">
        <v>3</v>
      </c>
      <c r="HW22" s="67">
        <v>1.8867924528301887</v>
      </c>
      <c r="HX22" s="67">
        <v>5.6603773584905657</v>
      </c>
      <c r="HY22" s="86">
        <v>0</v>
      </c>
      <c r="ID22" s="86">
        <v>15.07</v>
      </c>
      <c r="IE22" s="62" t="s">
        <v>499</v>
      </c>
      <c r="IF22" s="86">
        <v>15.07</v>
      </c>
      <c r="IG22" s="86">
        <v>0</v>
      </c>
      <c r="IH22" s="86"/>
      <c r="II22" s="86">
        <v>1</v>
      </c>
      <c r="IJ22" s="67">
        <v>3</v>
      </c>
      <c r="IK22" s="67">
        <v>1.8867924528301887</v>
      </c>
      <c r="IL22" s="67">
        <v>5.6603773584905657</v>
      </c>
      <c r="IM22" s="86">
        <v>0</v>
      </c>
      <c r="IR22" s="86">
        <v>13.07</v>
      </c>
      <c r="IS22" s="62" t="s">
        <v>499</v>
      </c>
      <c r="IT22" s="86">
        <v>13.07</v>
      </c>
      <c r="IU22" s="86">
        <v>0</v>
      </c>
      <c r="IV22" s="86"/>
      <c r="IW22" s="86">
        <v>1</v>
      </c>
      <c r="IX22" s="67">
        <v>3</v>
      </c>
      <c r="IY22" s="67">
        <v>1.8867924528301887</v>
      </c>
      <c r="IZ22" s="67">
        <v>5.6603773584905657</v>
      </c>
      <c r="JA22" s="86">
        <v>0</v>
      </c>
      <c r="JF22" s="86">
        <v>15.07</v>
      </c>
      <c r="JG22" s="62" t="s">
        <v>499</v>
      </c>
      <c r="JH22" s="86">
        <v>15.07</v>
      </c>
      <c r="JI22" s="86">
        <v>0</v>
      </c>
      <c r="JJ22" s="86"/>
      <c r="JK22" s="86">
        <v>1</v>
      </c>
      <c r="JL22" s="67">
        <v>3</v>
      </c>
      <c r="JM22" s="67">
        <v>1.8867924528301887</v>
      </c>
      <c r="JN22" s="67">
        <v>5.6603773584905657</v>
      </c>
      <c r="JO22" s="86">
        <v>0</v>
      </c>
      <c r="JT22" s="86">
        <v>15.07</v>
      </c>
      <c r="JU22" s="62" t="s">
        <v>499</v>
      </c>
      <c r="JV22" s="86">
        <v>15.07</v>
      </c>
      <c r="JW22" s="86">
        <v>0</v>
      </c>
      <c r="JX22" s="86"/>
      <c r="JY22" s="86">
        <v>1</v>
      </c>
      <c r="JZ22" s="67">
        <v>3</v>
      </c>
      <c r="KA22" s="67">
        <v>1.8867924528301887</v>
      </c>
      <c r="KB22" s="67">
        <v>5.6603773584905657</v>
      </c>
      <c r="KC22" s="86">
        <v>0</v>
      </c>
      <c r="KH22" s="86">
        <v>13.07</v>
      </c>
      <c r="KI22" s="62" t="s">
        <v>499</v>
      </c>
      <c r="KJ22" s="86">
        <v>13.07</v>
      </c>
      <c r="KK22" s="86">
        <v>0</v>
      </c>
      <c r="KL22" s="86"/>
      <c r="KM22" s="86">
        <v>1</v>
      </c>
      <c r="KN22" s="67">
        <v>3</v>
      </c>
      <c r="KO22" s="67">
        <v>1.8867924528301887</v>
      </c>
      <c r="KP22" s="67">
        <v>5.6603773584905657</v>
      </c>
      <c r="KQ22" s="86">
        <v>0</v>
      </c>
      <c r="KV22" s="86">
        <v>11.07</v>
      </c>
      <c r="KW22" s="62" t="s">
        <v>499</v>
      </c>
      <c r="KX22" s="86">
        <v>11.07</v>
      </c>
      <c r="KY22" s="86">
        <v>0</v>
      </c>
      <c r="KZ22" s="86"/>
      <c r="LA22" s="86">
        <v>1</v>
      </c>
      <c r="LB22" s="67">
        <v>3</v>
      </c>
      <c r="LC22" s="67">
        <v>1.8867924528301887</v>
      </c>
      <c r="LD22" s="67">
        <v>5.6603773584905657</v>
      </c>
      <c r="LE22" s="86">
        <v>0</v>
      </c>
      <c r="LJ22" s="86">
        <v>15.07</v>
      </c>
      <c r="LK22" s="62" t="s">
        <v>499</v>
      </c>
      <c r="LL22" s="86">
        <v>15.07</v>
      </c>
      <c r="LM22" s="86">
        <v>0</v>
      </c>
      <c r="LN22" s="86"/>
      <c r="LO22" s="86">
        <v>1</v>
      </c>
      <c r="LP22" s="67">
        <v>3</v>
      </c>
      <c r="LQ22" s="67">
        <v>1.8867924528301887</v>
      </c>
      <c r="LR22" s="67">
        <v>5.6603773584905657</v>
      </c>
      <c r="LS22" s="86">
        <v>0</v>
      </c>
      <c r="LX22" s="86">
        <v>9.07</v>
      </c>
      <c r="LY22" s="62" t="s">
        <v>499</v>
      </c>
      <c r="LZ22" s="86">
        <v>9.07</v>
      </c>
      <c r="MA22" s="86">
        <v>0</v>
      </c>
      <c r="MB22" s="86"/>
      <c r="MC22" s="86">
        <v>1</v>
      </c>
      <c r="MD22" s="67">
        <v>3</v>
      </c>
      <c r="ME22" s="67">
        <v>1.8867924528301887</v>
      </c>
      <c r="MF22" s="67">
        <v>5.6603773584905657</v>
      </c>
      <c r="MG22" s="86">
        <v>0</v>
      </c>
      <c r="ML22" s="86">
        <v>11.07</v>
      </c>
      <c r="MM22" s="62" t="s">
        <v>499</v>
      </c>
      <c r="MN22" s="86">
        <v>11.07</v>
      </c>
      <c r="MO22" s="86">
        <v>0</v>
      </c>
      <c r="MP22" s="86"/>
      <c r="MQ22" s="86">
        <v>1</v>
      </c>
      <c r="MR22" s="67">
        <v>3</v>
      </c>
      <c r="MS22" s="67">
        <v>1.8867924528301887</v>
      </c>
      <c r="MT22" s="67">
        <v>5.6603773584905657</v>
      </c>
      <c r="MU22" s="86">
        <v>0</v>
      </c>
      <c r="MZ22" s="86">
        <v>12.07</v>
      </c>
      <c r="NA22" s="62" t="s">
        <v>499</v>
      </c>
      <c r="NB22" s="86">
        <v>12.07</v>
      </c>
      <c r="NC22" s="86">
        <v>0</v>
      </c>
      <c r="ND22" s="86"/>
      <c r="NE22" s="86">
        <v>1</v>
      </c>
      <c r="NF22" s="67">
        <v>3</v>
      </c>
      <c r="NG22" s="67">
        <v>1.8867924528301887</v>
      </c>
      <c r="NH22" s="67">
        <v>5.6603773584905657</v>
      </c>
      <c r="NI22" s="86">
        <v>0</v>
      </c>
      <c r="NN22" s="86">
        <v>16.07</v>
      </c>
      <c r="NO22" s="62" t="s">
        <v>499</v>
      </c>
      <c r="NP22" s="86">
        <v>16.07</v>
      </c>
      <c r="NQ22" s="86">
        <v>0</v>
      </c>
      <c r="NR22" s="86"/>
      <c r="NS22" s="86">
        <v>2</v>
      </c>
      <c r="NT22" s="67">
        <v>5</v>
      </c>
      <c r="NU22" s="67">
        <v>3.8461538461538463</v>
      </c>
      <c r="NV22" s="67">
        <v>9.615384615384615</v>
      </c>
      <c r="NW22" s="86">
        <v>0</v>
      </c>
      <c r="OB22" s="86">
        <v>16.07</v>
      </c>
      <c r="OC22" s="62" t="s">
        <v>499</v>
      </c>
      <c r="OD22" s="86">
        <v>16.07</v>
      </c>
      <c r="OE22" s="86">
        <v>0</v>
      </c>
      <c r="OF22" s="86"/>
      <c r="OG22" s="86">
        <v>2</v>
      </c>
      <c r="OH22" s="67">
        <v>5</v>
      </c>
      <c r="OI22" s="67">
        <v>3.8461538461538463</v>
      </c>
      <c r="OJ22" s="67">
        <v>9.615384615384615</v>
      </c>
      <c r="OK22" s="86">
        <v>0</v>
      </c>
      <c r="OP22" s="86">
        <v>7.07</v>
      </c>
      <c r="OQ22" s="62" t="s">
        <v>499</v>
      </c>
      <c r="OR22" s="86">
        <v>7.07</v>
      </c>
      <c r="OS22" s="86">
        <v>1</v>
      </c>
      <c r="OT22" s="86"/>
      <c r="OU22" s="86">
        <v>2</v>
      </c>
      <c r="OV22" s="67">
        <v>5</v>
      </c>
      <c r="OW22" s="67">
        <v>3.8461538461538463</v>
      </c>
      <c r="OX22" s="67">
        <v>9.615384615384615</v>
      </c>
      <c r="OY22" s="86">
        <v>50</v>
      </c>
      <c r="PD22" s="86">
        <v>15.07</v>
      </c>
      <c r="PE22" s="62" t="s">
        <v>499</v>
      </c>
      <c r="PF22" s="86">
        <v>15.07</v>
      </c>
      <c r="PG22" s="86">
        <v>0</v>
      </c>
      <c r="PH22" s="86"/>
      <c r="PI22" s="86">
        <v>2</v>
      </c>
      <c r="PJ22" s="67">
        <v>5</v>
      </c>
      <c r="PK22" s="67">
        <v>3.8461538461538463</v>
      </c>
      <c r="PL22" s="67">
        <v>9.615384615384615</v>
      </c>
      <c r="PM22" s="86">
        <v>0</v>
      </c>
      <c r="PR22" s="86">
        <v>10.07</v>
      </c>
      <c r="PS22" s="62" t="s">
        <v>499</v>
      </c>
      <c r="PT22" s="86">
        <v>10.07</v>
      </c>
      <c r="PU22" s="86">
        <v>1</v>
      </c>
      <c r="PV22" s="86"/>
      <c r="PW22" s="86">
        <v>2</v>
      </c>
      <c r="PX22" s="67">
        <v>5</v>
      </c>
      <c r="PY22" s="67">
        <v>3.8461538461538463</v>
      </c>
      <c r="PZ22" s="67">
        <v>9.615384615384615</v>
      </c>
      <c r="QA22" s="86">
        <v>50</v>
      </c>
      <c r="QF22" s="86">
        <v>17.07</v>
      </c>
      <c r="QG22" s="62" t="s">
        <v>499</v>
      </c>
      <c r="QH22" s="86">
        <v>17.07</v>
      </c>
      <c r="QI22" s="86">
        <v>0</v>
      </c>
      <c r="QJ22" s="86"/>
      <c r="QK22" s="86">
        <v>2</v>
      </c>
      <c r="QL22" s="67">
        <v>5</v>
      </c>
      <c r="QM22" s="67">
        <v>3.8461538461538463</v>
      </c>
      <c r="QN22" s="67">
        <v>9.615384615384615</v>
      </c>
      <c r="QO22" s="86">
        <v>0</v>
      </c>
      <c r="QT22" s="86">
        <v>16.07</v>
      </c>
      <c r="QU22" s="62" t="s">
        <v>499</v>
      </c>
      <c r="QV22" s="86">
        <v>16.07</v>
      </c>
      <c r="QW22" s="86">
        <v>0</v>
      </c>
      <c r="QX22" s="86"/>
      <c r="QY22" s="86">
        <v>2</v>
      </c>
      <c r="QZ22" s="67">
        <v>5</v>
      </c>
      <c r="RA22" s="67">
        <v>3.8461538461538463</v>
      </c>
      <c r="RB22" s="67">
        <v>9.615384615384615</v>
      </c>
      <c r="RC22" s="86">
        <v>0</v>
      </c>
      <c r="RH22" s="86">
        <v>16.07</v>
      </c>
      <c r="RI22" s="62" t="s">
        <v>499</v>
      </c>
      <c r="RJ22" s="86">
        <v>16.07</v>
      </c>
      <c r="RK22" s="86">
        <v>0</v>
      </c>
      <c r="RL22" s="86"/>
      <c r="RM22" s="86">
        <v>2</v>
      </c>
      <c r="RN22" s="67">
        <v>5</v>
      </c>
      <c r="RO22" s="67">
        <v>3.8461538461538463</v>
      </c>
      <c r="RP22" s="67">
        <v>9.615384615384615</v>
      </c>
      <c r="RQ22" s="86">
        <v>0</v>
      </c>
      <c r="RV22" s="86">
        <v>13.07</v>
      </c>
      <c r="RW22" s="62" t="s">
        <v>499</v>
      </c>
      <c r="RX22" s="86">
        <v>13.07</v>
      </c>
      <c r="RY22" s="86">
        <v>0</v>
      </c>
      <c r="RZ22" s="86"/>
      <c r="SA22" s="86">
        <v>2</v>
      </c>
      <c r="SB22" s="67">
        <v>5</v>
      </c>
      <c r="SC22" s="67">
        <v>3.8461538461538463</v>
      </c>
      <c r="SD22" s="67">
        <v>9.615384615384615</v>
      </c>
      <c r="SE22" s="86">
        <v>0</v>
      </c>
      <c r="SJ22" s="86">
        <v>15.07</v>
      </c>
      <c r="SK22" s="62" t="s">
        <v>499</v>
      </c>
      <c r="SL22" s="86">
        <v>15.07</v>
      </c>
      <c r="SM22" s="86">
        <v>0</v>
      </c>
      <c r="SN22" s="86"/>
      <c r="SO22" s="86">
        <v>2</v>
      </c>
      <c r="SP22" s="67">
        <v>5</v>
      </c>
      <c r="SQ22" s="67">
        <v>3.8461538461538463</v>
      </c>
      <c r="SR22" s="67">
        <v>9.615384615384615</v>
      </c>
      <c r="SS22" s="86">
        <v>0</v>
      </c>
      <c r="SX22" s="86">
        <v>13.07</v>
      </c>
      <c r="SY22" s="62" t="s">
        <v>499</v>
      </c>
      <c r="SZ22" s="86">
        <v>13.07</v>
      </c>
      <c r="TA22" s="86">
        <v>0</v>
      </c>
      <c r="TB22" s="86"/>
      <c r="TC22" s="86">
        <v>2</v>
      </c>
      <c r="TD22" s="67">
        <v>5</v>
      </c>
      <c r="TE22" s="67">
        <v>3.8461538461538463</v>
      </c>
      <c r="TF22" s="67">
        <v>9.615384615384615</v>
      </c>
      <c r="TG22" s="86">
        <v>0</v>
      </c>
      <c r="TL22" s="86">
        <v>15.07</v>
      </c>
      <c r="TM22" s="62" t="s">
        <v>499</v>
      </c>
      <c r="TN22" s="86">
        <v>15.07</v>
      </c>
      <c r="TO22" s="86">
        <v>0</v>
      </c>
      <c r="TP22" s="86"/>
      <c r="TQ22" s="86">
        <v>2</v>
      </c>
      <c r="TR22" s="67">
        <v>5</v>
      </c>
      <c r="TS22" s="67">
        <v>3.8461538461538463</v>
      </c>
      <c r="TT22" s="67">
        <v>9.615384615384615</v>
      </c>
      <c r="TU22" s="86">
        <v>0</v>
      </c>
      <c r="TZ22" s="86">
        <v>15.07</v>
      </c>
      <c r="UA22" s="62" t="s">
        <v>499</v>
      </c>
      <c r="UB22" s="86">
        <v>15.07</v>
      </c>
      <c r="UC22" s="86">
        <v>0</v>
      </c>
      <c r="UD22" s="86"/>
      <c r="UE22" s="86">
        <v>2</v>
      </c>
      <c r="UF22" s="67">
        <v>5</v>
      </c>
      <c r="UG22" s="67">
        <v>3.8461538461538463</v>
      </c>
      <c r="UH22" s="67">
        <v>9.615384615384615</v>
      </c>
      <c r="UI22" s="86">
        <v>0</v>
      </c>
      <c r="UN22" s="86">
        <v>14.07</v>
      </c>
      <c r="UO22" s="62" t="s">
        <v>499</v>
      </c>
      <c r="UP22" s="86">
        <v>14.07</v>
      </c>
      <c r="UQ22" s="86">
        <v>0</v>
      </c>
      <c r="UR22" s="86"/>
      <c r="US22" s="86">
        <v>2</v>
      </c>
      <c r="UT22" s="67">
        <v>5</v>
      </c>
      <c r="UU22" s="67">
        <v>3.8461538461538463</v>
      </c>
      <c r="UV22" s="67">
        <v>9.615384615384615</v>
      </c>
      <c r="UW22" s="86">
        <v>0</v>
      </c>
      <c r="VB22" s="86">
        <v>9.07</v>
      </c>
      <c r="VC22" s="62" t="s">
        <v>499</v>
      </c>
      <c r="VD22" s="86">
        <v>9.07</v>
      </c>
      <c r="VE22" s="86">
        <v>1</v>
      </c>
      <c r="VF22" s="86"/>
      <c r="VG22" s="86">
        <v>2</v>
      </c>
      <c r="VH22" s="67">
        <v>5</v>
      </c>
      <c r="VI22" s="67">
        <v>3.8461538461538463</v>
      </c>
      <c r="VJ22" s="67">
        <v>9.615384615384615</v>
      </c>
      <c r="VK22" s="86">
        <v>50</v>
      </c>
      <c r="VP22" s="86">
        <v>12.07</v>
      </c>
      <c r="VQ22" s="62" t="s">
        <v>499</v>
      </c>
      <c r="VR22" s="86">
        <v>12.07</v>
      </c>
      <c r="VS22" s="86">
        <v>0</v>
      </c>
      <c r="VT22" s="86"/>
      <c r="VU22" s="86">
        <v>2</v>
      </c>
      <c r="VV22" s="67">
        <v>5</v>
      </c>
      <c r="VW22" s="67">
        <v>3.8461538461538463</v>
      </c>
      <c r="VX22" s="67">
        <v>9.615384615384615</v>
      </c>
      <c r="VY22" s="86">
        <v>0</v>
      </c>
      <c r="WD22" s="86">
        <v>15.07</v>
      </c>
      <c r="WE22" s="62" t="s">
        <v>499</v>
      </c>
      <c r="WF22" s="86">
        <v>15.07</v>
      </c>
      <c r="WG22" s="86">
        <v>0</v>
      </c>
      <c r="WH22" s="86"/>
      <c r="WI22" s="86">
        <v>2</v>
      </c>
      <c r="WJ22" s="67">
        <v>5</v>
      </c>
      <c r="WK22" s="67">
        <v>3.8461538461538463</v>
      </c>
      <c r="WL22" s="67">
        <v>9.615384615384615</v>
      </c>
      <c r="WM22" s="86">
        <v>0</v>
      </c>
      <c r="WR22" s="86">
        <v>14.07</v>
      </c>
      <c r="WS22" s="62" t="s">
        <v>499</v>
      </c>
      <c r="WT22" s="86">
        <v>14.07</v>
      </c>
      <c r="WU22" s="86">
        <v>0</v>
      </c>
      <c r="WV22" s="86"/>
      <c r="WW22" s="86">
        <v>2</v>
      </c>
      <c r="WX22" s="67">
        <v>5</v>
      </c>
      <c r="WY22" s="67">
        <v>3.8461538461538463</v>
      </c>
      <c r="WZ22" s="67">
        <v>9.615384615384615</v>
      </c>
      <c r="XA22" s="86">
        <v>0</v>
      </c>
      <c r="XF22" s="86">
        <v>11.07</v>
      </c>
      <c r="XG22" s="62" t="s">
        <v>499</v>
      </c>
      <c r="XH22" s="86">
        <v>11.07</v>
      </c>
      <c r="XI22" s="86">
        <v>0</v>
      </c>
      <c r="XJ22" s="86"/>
      <c r="XK22" s="86">
        <v>2</v>
      </c>
      <c r="XL22" s="67">
        <v>5</v>
      </c>
      <c r="XM22" s="67">
        <v>3.8461538461538463</v>
      </c>
      <c r="XN22" s="67">
        <v>9.615384615384615</v>
      </c>
      <c r="XO22" s="86">
        <v>0</v>
      </c>
      <c r="XT22" s="86">
        <v>13.07</v>
      </c>
      <c r="XU22" s="62" t="s">
        <v>499</v>
      </c>
      <c r="XV22" s="86">
        <v>13.07</v>
      </c>
      <c r="XW22" s="86">
        <v>0</v>
      </c>
      <c r="XX22" s="86"/>
      <c r="XY22" s="86">
        <v>2</v>
      </c>
      <c r="XZ22" s="67">
        <v>5</v>
      </c>
      <c r="YA22" s="67">
        <v>3.8461538461538463</v>
      </c>
      <c r="YB22" s="67">
        <v>9.615384615384615</v>
      </c>
      <c r="YC22" s="86">
        <v>0</v>
      </c>
      <c r="YH22" s="86">
        <v>15.07</v>
      </c>
      <c r="YI22" s="62" t="s">
        <v>499</v>
      </c>
      <c r="YJ22" s="86">
        <v>15.07</v>
      </c>
      <c r="YK22" s="86">
        <v>0</v>
      </c>
      <c r="YL22" s="86"/>
      <c r="YM22" s="86">
        <v>2</v>
      </c>
      <c r="YN22" s="67">
        <v>5</v>
      </c>
      <c r="YO22" s="67">
        <v>3.8461538461538463</v>
      </c>
      <c r="YP22" s="67">
        <v>9.615384615384615</v>
      </c>
      <c r="YQ22" s="86">
        <v>0</v>
      </c>
      <c r="YV22" s="86">
        <v>11.07</v>
      </c>
      <c r="YW22" s="62" t="s">
        <v>499</v>
      </c>
      <c r="YX22" s="86">
        <v>11.07</v>
      </c>
      <c r="YY22" s="86">
        <v>0</v>
      </c>
      <c r="YZ22" s="86"/>
      <c r="ZA22" s="86">
        <v>2</v>
      </c>
      <c r="ZB22" s="67">
        <v>5</v>
      </c>
      <c r="ZC22" s="67">
        <v>3.8461538461538463</v>
      </c>
      <c r="ZD22" s="67">
        <v>9.615384615384615</v>
      </c>
      <c r="ZE22" s="86">
        <v>0</v>
      </c>
      <c r="ZJ22" s="86">
        <v>16.07</v>
      </c>
      <c r="ZK22" s="62" t="s">
        <v>499</v>
      </c>
      <c r="ZL22" s="86">
        <v>16.07</v>
      </c>
      <c r="ZM22" s="86">
        <v>0</v>
      </c>
      <c r="ZN22" s="86"/>
      <c r="ZO22" s="86">
        <v>2</v>
      </c>
      <c r="ZP22" s="67">
        <v>5</v>
      </c>
      <c r="ZQ22" s="67">
        <v>3.8461538461538463</v>
      </c>
      <c r="ZR22" s="67">
        <v>9.615384615384615</v>
      </c>
      <c r="ZS22" s="86">
        <v>0</v>
      </c>
      <c r="ZX22" s="86">
        <v>13.07</v>
      </c>
      <c r="ZY22" s="62" t="s">
        <v>499</v>
      </c>
      <c r="ZZ22" s="86">
        <v>13.07</v>
      </c>
      <c r="AAA22" s="86">
        <v>0</v>
      </c>
      <c r="AAB22" s="86"/>
      <c r="AAC22" s="86">
        <v>2</v>
      </c>
      <c r="AAD22" s="67">
        <v>5</v>
      </c>
      <c r="AAE22" s="67">
        <v>3.8461538461538463</v>
      </c>
      <c r="AAF22" s="67">
        <v>9.615384615384615</v>
      </c>
      <c r="AAG22" s="86">
        <v>0</v>
      </c>
      <c r="AAL22" s="86">
        <v>16.07</v>
      </c>
      <c r="AAM22" s="62" t="s">
        <v>499</v>
      </c>
      <c r="AAN22" s="86">
        <v>16.07</v>
      </c>
      <c r="AAO22" s="86">
        <v>0</v>
      </c>
      <c r="AAP22" s="86"/>
      <c r="AAQ22" s="86">
        <v>2</v>
      </c>
      <c r="AAR22" s="67">
        <v>5</v>
      </c>
      <c r="AAS22" s="67">
        <v>3.8461538461538463</v>
      </c>
      <c r="AAT22" s="67">
        <v>9.615384615384615</v>
      </c>
      <c r="AAU22" s="86">
        <v>0</v>
      </c>
      <c r="AAZ22" s="86">
        <v>12.07</v>
      </c>
      <c r="ABA22" s="62" t="s">
        <v>499</v>
      </c>
      <c r="ABB22" s="86">
        <v>12.07</v>
      </c>
      <c r="ABC22" s="86">
        <v>0</v>
      </c>
      <c r="ABD22" s="86"/>
      <c r="ABE22" s="86">
        <v>2</v>
      </c>
      <c r="ABF22" s="67">
        <v>5</v>
      </c>
      <c r="ABG22" s="67">
        <v>3.8461538461538463</v>
      </c>
      <c r="ABH22" s="67">
        <v>9.615384615384615</v>
      </c>
      <c r="ABI22" s="86">
        <v>0</v>
      </c>
      <c r="ABN22" s="86">
        <v>12.07</v>
      </c>
      <c r="ABO22" s="62" t="s">
        <v>499</v>
      </c>
      <c r="ABP22" s="86">
        <v>12.07</v>
      </c>
      <c r="ABQ22" s="86">
        <v>0</v>
      </c>
      <c r="ABR22" s="86"/>
      <c r="ABS22" s="86">
        <v>2</v>
      </c>
      <c r="ABT22" s="67">
        <v>5</v>
      </c>
      <c r="ABU22" s="67">
        <v>3.8461538461538463</v>
      </c>
      <c r="ABV22" s="67">
        <v>9.615384615384615</v>
      </c>
      <c r="ABW22" s="86">
        <v>0</v>
      </c>
      <c r="ACB22" s="86">
        <v>13.07</v>
      </c>
      <c r="ACC22" s="62" t="s">
        <v>499</v>
      </c>
      <c r="ACD22" s="86">
        <v>13.07</v>
      </c>
      <c r="ACE22" s="86">
        <v>0</v>
      </c>
      <c r="ACF22" s="86"/>
      <c r="ACG22" s="86">
        <v>2</v>
      </c>
      <c r="ACH22" s="67">
        <v>4</v>
      </c>
      <c r="ACI22" s="67">
        <v>3.7037037037037033</v>
      </c>
      <c r="ACJ22" s="67">
        <v>7.4074074074074066</v>
      </c>
      <c r="ACK22" s="86">
        <v>0</v>
      </c>
      <c r="ACP22" s="86">
        <v>15.07</v>
      </c>
      <c r="ACQ22" s="62" t="s">
        <v>499</v>
      </c>
      <c r="ACR22" s="86">
        <v>15.07</v>
      </c>
      <c r="ACS22" s="86">
        <v>0</v>
      </c>
      <c r="ACT22" s="86"/>
      <c r="ACU22" s="86">
        <v>2</v>
      </c>
      <c r="ACV22" s="67">
        <v>4</v>
      </c>
      <c r="ACW22" s="67">
        <v>3.7037037037037033</v>
      </c>
      <c r="ACX22" s="67">
        <v>7.4074074074074066</v>
      </c>
      <c r="ACY22" s="86">
        <v>0</v>
      </c>
      <c r="ADD22" s="86">
        <v>16.07</v>
      </c>
      <c r="ADE22" s="62" t="s">
        <v>499</v>
      </c>
      <c r="ADF22" s="86">
        <v>16.07</v>
      </c>
      <c r="ADG22" s="86">
        <v>0</v>
      </c>
      <c r="ADH22" s="86"/>
      <c r="ADI22" s="86">
        <v>2</v>
      </c>
      <c r="ADJ22" s="67">
        <v>4</v>
      </c>
      <c r="ADK22" s="67">
        <v>3.7037037037037033</v>
      </c>
      <c r="ADL22" s="67">
        <v>7.4074074074074066</v>
      </c>
      <c r="ADM22" s="86">
        <v>0</v>
      </c>
      <c r="ADR22" s="86">
        <v>15.07</v>
      </c>
      <c r="ADS22" s="62" t="s">
        <v>499</v>
      </c>
      <c r="ADT22" s="86">
        <v>15.07</v>
      </c>
      <c r="ADU22" s="86">
        <v>0</v>
      </c>
      <c r="ADV22" s="86"/>
      <c r="ADW22" s="86">
        <v>2</v>
      </c>
      <c r="ADX22" s="67">
        <v>4</v>
      </c>
      <c r="ADY22" s="67">
        <v>3.7037037037037033</v>
      </c>
      <c r="ADZ22" s="67">
        <v>7.4074074074074066</v>
      </c>
      <c r="AEA22" s="86">
        <v>0</v>
      </c>
      <c r="AEF22" s="86">
        <v>11.07</v>
      </c>
      <c r="AEG22" s="62" t="s">
        <v>499</v>
      </c>
      <c r="AEH22" s="86">
        <v>11.07</v>
      </c>
      <c r="AEI22" s="86">
        <v>0</v>
      </c>
      <c r="AEJ22" s="86"/>
      <c r="AEK22" s="86">
        <v>2</v>
      </c>
      <c r="AEL22" s="67">
        <v>4</v>
      </c>
      <c r="AEM22" s="67">
        <v>3.7037037037037033</v>
      </c>
      <c r="AEN22" s="67">
        <v>7.4074074074074066</v>
      </c>
      <c r="AEO22" s="86">
        <v>0</v>
      </c>
      <c r="AET22" s="86">
        <v>1.07</v>
      </c>
      <c r="AEU22" s="62" t="s">
        <v>499</v>
      </c>
      <c r="AEV22" s="86">
        <v>1.07</v>
      </c>
      <c r="AEW22" s="86">
        <v>2</v>
      </c>
      <c r="AEX22" s="86"/>
      <c r="AEY22" s="86">
        <v>2</v>
      </c>
      <c r="AEZ22" s="67">
        <v>4</v>
      </c>
      <c r="AFA22" s="67">
        <v>3.7037037037037033</v>
      </c>
      <c r="AFB22" s="67">
        <v>7.4074074074074066</v>
      </c>
      <c r="AFC22" s="86">
        <v>100</v>
      </c>
      <c r="AFH22" s="86">
        <v>10.07</v>
      </c>
      <c r="AFI22" s="62" t="s">
        <v>499</v>
      </c>
      <c r="AFJ22" s="86">
        <v>10.07</v>
      </c>
      <c r="AFK22" s="86">
        <v>0</v>
      </c>
      <c r="AFL22" s="86"/>
      <c r="AFM22" s="86">
        <v>2</v>
      </c>
      <c r="AFN22" s="67">
        <v>4</v>
      </c>
      <c r="AFO22" s="67">
        <v>3.7037037037037033</v>
      </c>
      <c r="AFP22" s="67">
        <v>7.4074074074074066</v>
      </c>
      <c r="AFQ22" s="86">
        <v>0</v>
      </c>
      <c r="AFV22" s="86">
        <v>12.07</v>
      </c>
      <c r="AFW22" s="62" t="s">
        <v>499</v>
      </c>
      <c r="AFX22" s="86">
        <v>12.07</v>
      </c>
      <c r="AFY22" s="86">
        <v>0</v>
      </c>
      <c r="AFZ22" s="86"/>
      <c r="AGA22" s="86">
        <v>2</v>
      </c>
      <c r="AGB22" s="67">
        <v>4</v>
      </c>
      <c r="AGC22" s="67">
        <v>3.7037037037037033</v>
      </c>
      <c r="AGD22" s="67">
        <v>7.4074074074074066</v>
      </c>
      <c r="AGE22" s="86">
        <v>0</v>
      </c>
      <c r="AGJ22" s="86">
        <v>16.07</v>
      </c>
      <c r="AGK22" s="62" t="s">
        <v>499</v>
      </c>
      <c r="AGL22" s="86">
        <v>16.07</v>
      </c>
      <c r="AGM22" s="86">
        <v>0</v>
      </c>
      <c r="AGN22" s="86"/>
      <c r="AGO22" s="86">
        <v>2</v>
      </c>
      <c r="AGP22" s="67">
        <v>4</v>
      </c>
      <c r="AGQ22" s="67">
        <v>3.7037037037037033</v>
      </c>
      <c r="AGR22" s="67">
        <v>7.4074074074074066</v>
      </c>
      <c r="AGS22" s="86">
        <v>0</v>
      </c>
      <c r="AGX22" s="86">
        <v>12.07</v>
      </c>
      <c r="AGY22" s="62" t="s">
        <v>499</v>
      </c>
      <c r="AGZ22" s="86">
        <v>12.07</v>
      </c>
      <c r="AHA22" s="86">
        <v>0</v>
      </c>
      <c r="AHB22" s="86"/>
      <c r="AHC22" s="86">
        <v>2</v>
      </c>
      <c r="AHD22" s="67">
        <v>4</v>
      </c>
      <c r="AHE22" s="67">
        <v>3.7037037037037033</v>
      </c>
      <c r="AHF22" s="67">
        <v>7.4074074074074066</v>
      </c>
      <c r="AHG22" s="86">
        <v>0</v>
      </c>
      <c r="AHL22" s="86">
        <v>13.07</v>
      </c>
      <c r="AHM22" s="62" t="s">
        <v>499</v>
      </c>
      <c r="AHN22" s="86">
        <v>13.07</v>
      </c>
      <c r="AHO22" s="86">
        <v>0</v>
      </c>
      <c r="AHP22" s="86"/>
      <c r="AHQ22" s="86">
        <v>2</v>
      </c>
      <c r="AHR22" s="67">
        <v>4</v>
      </c>
      <c r="AHS22" s="67">
        <v>3.7037037037037033</v>
      </c>
      <c r="AHT22" s="67">
        <v>7.4074074074074066</v>
      </c>
      <c r="AHU22" s="86">
        <v>0</v>
      </c>
      <c r="AHZ22" s="86">
        <v>12.07</v>
      </c>
      <c r="AIA22" s="62" t="s">
        <v>499</v>
      </c>
      <c r="AIB22" s="86">
        <v>12.07</v>
      </c>
      <c r="AIC22" s="86">
        <v>0</v>
      </c>
      <c r="AID22" s="86"/>
      <c r="AIE22" s="86">
        <v>2</v>
      </c>
      <c r="AIF22" s="67">
        <v>4</v>
      </c>
      <c r="AIG22" s="67">
        <v>3.7037037037037033</v>
      </c>
      <c r="AIH22" s="67">
        <v>7.4074074074074066</v>
      </c>
      <c r="AII22" s="86">
        <v>0</v>
      </c>
      <c r="AIN22" s="86">
        <v>11.07</v>
      </c>
      <c r="AIO22" s="62" t="s">
        <v>499</v>
      </c>
      <c r="AIP22" s="86">
        <v>11.07</v>
      </c>
      <c r="AIQ22" s="86">
        <v>1</v>
      </c>
      <c r="AIR22" s="86"/>
      <c r="AIS22" s="86">
        <v>2</v>
      </c>
      <c r="AIT22" s="67">
        <v>4</v>
      </c>
      <c r="AIU22" s="67">
        <v>3.7037037037037033</v>
      </c>
      <c r="AIV22" s="67">
        <v>7.4074074074074066</v>
      </c>
      <c r="AIW22" s="86">
        <v>50</v>
      </c>
      <c r="AJB22" s="86">
        <v>10.07</v>
      </c>
      <c r="AJC22" s="62" t="s">
        <v>499</v>
      </c>
      <c r="AJD22" s="86">
        <v>10.07</v>
      </c>
      <c r="AJE22" s="86">
        <v>0</v>
      </c>
      <c r="AJF22" s="86"/>
      <c r="AJG22" s="86">
        <v>2</v>
      </c>
      <c r="AJH22" s="67">
        <v>4</v>
      </c>
      <c r="AJI22" s="67">
        <v>3.7037037037037033</v>
      </c>
      <c r="AJJ22" s="67">
        <v>7.4074074074074066</v>
      </c>
      <c r="AJK22" s="86">
        <v>0</v>
      </c>
      <c r="AJP22" s="86">
        <v>14.07</v>
      </c>
      <c r="AJQ22" s="62" t="s">
        <v>499</v>
      </c>
      <c r="AJR22" s="86">
        <v>14.07</v>
      </c>
      <c r="AJS22" s="86">
        <v>0</v>
      </c>
      <c r="AJT22" s="86"/>
      <c r="AJU22" s="86">
        <v>2</v>
      </c>
      <c r="AJV22" s="67">
        <v>4</v>
      </c>
      <c r="AJW22" s="67">
        <v>3.7037037037037033</v>
      </c>
      <c r="AJX22" s="67">
        <v>7.4074074074074066</v>
      </c>
      <c r="AJY22" s="86">
        <v>0</v>
      </c>
      <c r="AKD22" s="86">
        <v>10.07</v>
      </c>
      <c r="AKE22" s="62" t="s">
        <v>499</v>
      </c>
      <c r="AKF22" s="86">
        <v>10.07</v>
      </c>
      <c r="AKG22" s="86">
        <v>0</v>
      </c>
      <c r="AKH22" s="86"/>
      <c r="AKI22" s="86">
        <v>2</v>
      </c>
      <c r="AKJ22" s="67">
        <v>4</v>
      </c>
      <c r="AKK22" s="67">
        <v>3.7037037037037033</v>
      </c>
      <c r="AKL22" s="67">
        <v>7.4074074074074066</v>
      </c>
      <c r="AKM22" s="86">
        <v>0</v>
      </c>
      <c r="AKR22" s="86">
        <v>8.07</v>
      </c>
      <c r="AKS22" s="62" t="s">
        <v>499</v>
      </c>
      <c r="AKT22" s="86">
        <v>8.07</v>
      </c>
      <c r="AKU22" s="86">
        <v>1</v>
      </c>
      <c r="AKV22" s="86"/>
      <c r="AKW22" s="86">
        <v>2</v>
      </c>
      <c r="AKX22" s="67">
        <v>4</v>
      </c>
      <c r="AKY22" s="67">
        <v>3.7037037037037033</v>
      </c>
      <c r="AKZ22" s="67">
        <v>7.4074074074074066</v>
      </c>
      <c r="ALA22" s="86">
        <v>50</v>
      </c>
      <c r="ALF22" s="86">
        <v>15.07</v>
      </c>
      <c r="ALG22" s="62" t="s">
        <v>499</v>
      </c>
      <c r="ALH22" s="86">
        <v>15.07</v>
      </c>
      <c r="ALI22" s="86">
        <v>0</v>
      </c>
      <c r="ALJ22" s="86"/>
      <c r="ALK22" s="86">
        <v>2</v>
      </c>
      <c r="ALL22" s="67">
        <v>4</v>
      </c>
      <c r="ALM22" s="67">
        <v>3.7037037037037033</v>
      </c>
      <c r="ALN22" s="67">
        <v>7.4074074074074066</v>
      </c>
      <c r="ALO22" s="86">
        <v>0</v>
      </c>
      <c r="ALT22" s="86">
        <v>15.07</v>
      </c>
      <c r="ALU22" s="62" t="s">
        <v>499</v>
      </c>
      <c r="ALV22" s="86">
        <v>15.07</v>
      </c>
      <c r="ALW22" s="86">
        <v>0</v>
      </c>
      <c r="ALX22" s="86"/>
      <c r="ALY22" s="86">
        <v>2</v>
      </c>
      <c r="ALZ22" s="67">
        <v>4</v>
      </c>
      <c r="AMA22" s="67">
        <v>3.7037037037037033</v>
      </c>
      <c r="AMB22" s="67">
        <v>7.4074074074074066</v>
      </c>
      <c r="AMC22" s="86">
        <v>0</v>
      </c>
      <c r="AMH22" s="86">
        <v>15.07</v>
      </c>
      <c r="AMI22" s="62" t="s">
        <v>499</v>
      </c>
      <c r="AMJ22" s="86">
        <v>15.07</v>
      </c>
      <c r="AMK22" s="86">
        <v>0</v>
      </c>
      <c r="AML22" s="86"/>
      <c r="AMM22" s="86">
        <v>2</v>
      </c>
      <c r="AMN22" s="67">
        <v>4</v>
      </c>
      <c r="AMO22" s="67">
        <v>3.7037037037037033</v>
      </c>
      <c r="AMP22" s="67">
        <v>7.4074074074074066</v>
      </c>
      <c r="AMQ22" s="86">
        <v>0</v>
      </c>
      <c r="AMV22" s="86">
        <v>12.07</v>
      </c>
      <c r="AMW22" s="62" t="s">
        <v>499</v>
      </c>
      <c r="AMX22" s="86">
        <v>12.07</v>
      </c>
      <c r="AMY22" s="86">
        <v>0</v>
      </c>
      <c r="AMZ22" s="86"/>
      <c r="ANA22" s="86">
        <v>2</v>
      </c>
      <c r="ANB22" s="67">
        <v>4</v>
      </c>
      <c r="ANC22" s="67">
        <v>3.7037037037037033</v>
      </c>
      <c r="AND22" s="67">
        <v>7.4074074074074066</v>
      </c>
      <c r="ANE22" s="86">
        <v>0</v>
      </c>
      <c r="ANJ22" s="86">
        <v>16.07</v>
      </c>
      <c r="ANK22" s="62" t="s">
        <v>499</v>
      </c>
      <c r="ANL22" s="86">
        <v>16.07</v>
      </c>
      <c r="ANM22" s="86">
        <v>0</v>
      </c>
      <c r="ANN22" s="86"/>
      <c r="ANO22" s="86">
        <v>2</v>
      </c>
      <c r="ANP22" s="67">
        <v>4</v>
      </c>
      <c r="ANQ22" s="67">
        <v>3.7037037037037033</v>
      </c>
      <c r="ANR22" s="67">
        <v>7.4074074074074066</v>
      </c>
      <c r="ANS22" s="86">
        <v>0</v>
      </c>
      <c r="ANX22" s="86">
        <v>16.07</v>
      </c>
      <c r="ANY22" s="62" t="s">
        <v>499</v>
      </c>
      <c r="ANZ22" s="86">
        <v>16.07</v>
      </c>
      <c r="AOA22" s="86">
        <v>0</v>
      </c>
      <c r="AOB22" s="86"/>
      <c r="AOC22" s="86">
        <v>2</v>
      </c>
      <c r="AOD22" s="67">
        <v>4</v>
      </c>
      <c r="AOE22" s="67">
        <v>3.7037037037037033</v>
      </c>
      <c r="AOF22" s="67">
        <v>7.4074074074074066</v>
      </c>
      <c r="AOG22" s="86">
        <v>0</v>
      </c>
      <c r="AOL22" s="86">
        <v>13.07</v>
      </c>
      <c r="AOM22" s="62" t="s">
        <v>499</v>
      </c>
      <c r="AON22" s="86">
        <v>13.07</v>
      </c>
      <c r="AOO22" s="86">
        <v>0</v>
      </c>
      <c r="AOP22" s="86"/>
      <c r="AOQ22" s="86">
        <v>2</v>
      </c>
      <c r="AOR22" s="67">
        <v>4</v>
      </c>
      <c r="AOS22" s="67">
        <v>3.7037037037037033</v>
      </c>
      <c r="AOT22" s="67">
        <v>7.4074074074074066</v>
      </c>
      <c r="AOU22" s="86">
        <v>0</v>
      </c>
      <c r="AOZ22" s="86">
        <v>13.07</v>
      </c>
      <c r="APA22" s="62" t="s">
        <v>499</v>
      </c>
      <c r="APB22" s="86">
        <v>13.07</v>
      </c>
      <c r="APC22" s="86">
        <v>0</v>
      </c>
      <c r="APD22" s="86"/>
      <c r="APE22" s="86">
        <v>2</v>
      </c>
      <c r="APF22" s="67">
        <v>4</v>
      </c>
      <c r="APG22" s="67">
        <v>3.7037037037037033</v>
      </c>
      <c r="APH22" s="67">
        <v>7.4074074074074066</v>
      </c>
      <c r="API22" s="86">
        <v>0</v>
      </c>
      <c r="APN22" s="86">
        <v>16.07</v>
      </c>
      <c r="APO22" s="62" t="s">
        <v>499</v>
      </c>
      <c r="APP22" s="86">
        <v>16.07</v>
      </c>
      <c r="APQ22" s="86">
        <v>0</v>
      </c>
      <c r="APR22" s="86"/>
      <c r="APS22" s="86">
        <v>2</v>
      </c>
      <c r="APT22" s="67">
        <v>4</v>
      </c>
      <c r="APU22" s="67">
        <v>3.7037037037037033</v>
      </c>
      <c r="APV22" s="67">
        <v>7.4074074074074066</v>
      </c>
      <c r="APW22" s="86">
        <v>0</v>
      </c>
      <c r="AQB22" s="86">
        <v>15.07</v>
      </c>
      <c r="AQC22" s="62" t="s">
        <v>499</v>
      </c>
      <c r="AQD22" s="86">
        <v>15.07</v>
      </c>
      <c r="AQE22" s="86">
        <v>0</v>
      </c>
      <c r="AQF22" s="86"/>
      <c r="AQG22" s="86">
        <v>2</v>
      </c>
      <c r="AQH22" s="67">
        <v>4</v>
      </c>
      <c r="AQI22" s="67">
        <v>3.7037037037037033</v>
      </c>
      <c r="AQJ22" s="67">
        <v>7.4074074074074066</v>
      </c>
      <c r="AQK22" s="86">
        <v>0</v>
      </c>
      <c r="AQP22" s="86">
        <v>12.07</v>
      </c>
      <c r="AQQ22" s="62" t="s">
        <v>499</v>
      </c>
      <c r="AQR22" s="86">
        <v>12.07</v>
      </c>
      <c r="AQS22" s="86">
        <v>0</v>
      </c>
      <c r="AQT22" s="86"/>
      <c r="AQU22" s="86">
        <v>2</v>
      </c>
      <c r="AQV22" s="67">
        <v>3</v>
      </c>
      <c r="AQW22" s="67">
        <v>4.4444444444444446</v>
      </c>
      <c r="AQX22" s="67">
        <v>6.666666666666667</v>
      </c>
      <c r="AQY22" s="86">
        <v>0</v>
      </c>
      <c r="ARD22" s="86">
        <v>8.07</v>
      </c>
      <c r="ARE22" s="62" t="s">
        <v>499</v>
      </c>
      <c r="ARF22" s="86">
        <v>8.07</v>
      </c>
      <c r="ARG22" s="86">
        <v>1</v>
      </c>
      <c r="ARH22" s="86"/>
      <c r="ARI22" s="86">
        <v>2</v>
      </c>
      <c r="ARJ22" s="67">
        <v>3</v>
      </c>
      <c r="ARK22" s="67">
        <v>4.4444444444444446</v>
      </c>
      <c r="ARL22" s="67">
        <v>6.666666666666667</v>
      </c>
      <c r="ARM22" s="86">
        <v>50</v>
      </c>
      <c r="ARR22" s="86">
        <v>8.07</v>
      </c>
      <c r="ARS22" s="62" t="s">
        <v>499</v>
      </c>
      <c r="ART22" s="86">
        <v>8.07</v>
      </c>
      <c r="ARU22" s="86">
        <v>1</v>
      </c>
      <c r="ARV22" s="86"/>
      <c r="ARW22" s="86">
        <v>2</v>
      </c>
      <c r="ARX22" s="67">
        <v>3</v>
      </c>
      <c r="ARY22" s="67">
        <v>4.4444444444444446</v>
      </c>
      <c r="ARZ22" s="67">
        <v>6.666666666666667</v>
      </c>
      <c r="ASA22" s="86">
        <v>50</v>
      </c>
      <c r="ASF22" s="86">
        <v>13.07</v>
      </c>
      <c r="ASG22" s="62" t="s">
        <v>499</v>
      </c>
      <c r="ASH22" s="86">
        <v>13.07</v>
      </c>
      <c r="ASI22" s="86">
        <v>0</v>
      </c>
      <c r="ASJ22" s="86"/>
      <c r="ASK22" s="86">
        <v>2</v>
      </c>
      <c r="ASL22" s="67">
        <v>3</v>
      </c>
      <c r="ASM22" s="67">
        <v>4.4444444444444446</v>
      </c>
      <c r="ASN22" s="67">
        <v>6.666666666666667</v>
      </c>
      <c r="ASO22" s="86">
        <v>0</v>
      </c>
      <c r="AST22" s="86">
        <v>7.07</v>
      </c>
      <c r="ASU22" s="62" t="s">
        <v>499</v>
      </c>
      <c r="ASV22" s="86">
        <v>7.07</v>
      </c>
      <c r="ASW22" s="86">
        <v>1</v>
      </c>
      <c r="ASX22" s="86"/>
      <c r="ASY22" s="86">
        <v>2</v>
      </c>
      <c r="ASZ22" s="67">
        <v>3</v>
      </c>
      <c r="ATA22" s="67">
        <v>4.4444444444444446</v>
      </c>
      <c r="ATB22" s="67">
        <v>6.666666666666667</v>
      </c>
      <c r="ATC22" s="86">
        <v>50</v>
      </c>
      <c r="ATH22" s="86">
        <v>5.07</v>
      </c>
      <c r="ATI22" s="62" t="s">
        <v>499</v>
      </c>
      <c r="ATJ22" s="86">
        <v>5.07</v>
      </c>
      <c r="ATK22" s="86">
        <v>1</v>
      </c>
      <c r="ATL22" s="86"/>
      <c r="ATM22" s="86">
        <v>2</v>
      </c>
      <c r="ATN22" s="67">
        <v>3</v>
      </c>
      <c r="ATO22" s="67">
        <v>4.4444444444444446</v>
      </c>
      <c r="ATP22" s="67">
        <v>6.666666666666667</v>
      </c>
      <c r="ATQ22" s="86">
        <v>50</v>
      </c>
      <c r="ATV22" s="86">
        <v>7.07</v>
      </c>
      <c r="ATW22" s="62" t="s">
        <v>499</v>
      </c>
      <c r="ATX22" s="86">
        <v>7.07</v>
      </c>
      <c r="ATY22" s="86">
        <v>1</v>
      </c>
      <c r="ATZ22" s="86"/>
      <c r="AUA22" s="86">
        <v>2</v>
      </c>
      <c r="AUB22" s="67">
        <v>3</v>
      </c>
      <c r="AUC22" s="67">
        <v>4.4444444444444446</v>
      </c>
      <c r="AUD22" s="67">
        <v>6.666666666666667</v>
      </c>
      <c r="AUE22" s="86">
        <v>50</v>
      </c>
      <c r="AUJ22" s="86">
        <v>10.07</v>
      </c>
      <c r="AUK22" s="62" t="s">
        <v>499</v>
      </c>
      <c r="AUL22" s="86">
        <v>10.07</v>
      </c>
      <c r="AUM22" s="86">
        <v>0</v>
      </c>
      <c r="AUN22" s="86"/>
      <c r="AUO22" s="86">
        <v>2</v>
      </c>
      <c r="AUP22" s="67">
        <v>3</v>
      </c>
      <c r="AUQ22" s="67">
        <v>4.4444444444444446</v>
      </c>
      <c r="AUR22" s="67">
        <v>6.666666666666667</v>
      </c>
      <c r="AUS22" s="86">
        <v>0</v>
      </c>
      <c r="AUX22" s="86">
        <v>6.07</v>
      </c>
      <c r="AUY22" s="62" t="s">
        <v>499</v>
      </c>
      <c r="AUZ22" s="86">
        <v>6.07</v>
      </c>
      <c r="AVA22" s="86">
        <v>1</v>
      </c>
      <c r="AVB22" s="86"/>
      <c r="AVC22" s="86">
        <v>2</v>
      </c>
      <c r="AVD22" s="67">
        <v>3</v>
      </c>
      <c r="AVE22" s="67">
        <v>4.4444444444444446</v>
      </c>
      <c r="AVF22" s="67">
        <v>6.666666666666667</v>
      </c>
      <c r="AVG22" s="86">
        <v>50</v>
      </c>
      <c r="AVL22" s="86">
        <v>11.07</v>
      </c>
      <c r="AVM22" s="62" t="s">
        <v>499</v>
      </c>
      <c r="AVN22" s="86">
        <v>11.07</v>
      </c>
      <c r="AVO22" s="86">
        <v>0</v>
      </c>
      <c r="AVP22" s="86"/>
      <c r="AVQ22" s="86">
        <v>2</v>
      </c>
      <c r="AVR22" s="67">
        <v>3</v>
      </c>
      <c r="AVS22" s="67">
        <v>4.4444444444444446</v>
      </c>
      <c r="AVT22" s="67">
        <v>6.666666666666667</v>
      </c>
      <c r="AVU22" s="86">
        <v>0</v>
      </c>
      <c r="AVZ22" s="86">
        <v>9.07</v>
      </c>
      <c r="AWA22" s="62" t="s">
        <v>499</v>
      </c>
      <c r="AWB22" s="86">
        <v>9.07</v>
      </c>
      <c r="AWC22" s="86">
        <v>1</v>
      </c>
      <c r="AWD22" s="86"/>
      <c r="AWE22" s="86">
        <v>2</v>
      </c>
      <c r="AWF22" s="67">
        <v>3</v>
      </c>
      <c r="AWG22" s="67">
        <v>4.4444444444444446</v>
      </c>
      <c r="AWH22" s="67">
        <v>6.666666666666667</v>
      </c>
      <c r="AWI22" s="86">
        <v>50</v>
      </c>
      <c r="AWN22" s="86">
        <v>2.0699999999999998</v>
      </c>
      <c r="AWO22" s="62" t="s">
        <v>499</v>
      </c>
      <c r="AWP22" s="86">
        <v>2.0699999999999998</v>
      </c>
      <c r="AWQ22" s="86">
        <v>1</v>
      </c>
      <c r="AWR22" s="86"/>
      <c r="AWS22" s="86">
        <v>2</v>
      </c>
      <c r="AWT22" s="67">
        <v>3</v>
      </c>
      <c r="AWU22" s="67">
        <v>4.4444444444444446</v>
      </c>
      <c r="AWV22" s="67">
        <v>6.666666666666667</v>
      </c>
      <c r="AWW22" s="86">
        <v>50</v>
      </c>
      <c r="AXB22" s="86">
        <v>14.07</v>
      </c>
      <c r="AXC22" s="62" t="s">
        <v>499</v>
      </c>
      <c r="AXD22" s="86">
        <v>14.07</v>
      </c>
      <c r="AXE22" s="86">
        <v>0</v>
      </c>
      <c r="AXF22" s="86"/>
      <c r="AXG22" s="86">
        <v>2</v>
      </c>
      <c r="AXH22" s="67">
        <v>3</v>
      </c>
      <c r="AXI22" s="67">
        <v>4.4444444444444446</v>
      </c>
      <c r="AXJ22" s="67">
        <v>6.666666666666667</v>
      </c>
      <c r="AXK22" s="86">
        <v>0</v>
      </c>
      <c r="AXP22" s="86">
        <v>12.07</v>
      </c>
      <c r="AXQ22" s="62" t="s">
        <v>499</v>
      </c>
      <c r="AXR22" s="86">
        <v>12.07</v>
      </c>
      <c r="AXS22" s="86">
        <v>0</v>
      </c>
      <c r="AXT22" s="86"/>
      <c r="AXU22" s="86">
        <v>2</v>
      </c>
      <c r="AXV22" s="67">
        <v>3</v>
      </c>
      <c r="AXW22" s="67">
        <v>4.4444444444444446</v>
      </c>
      <c r="AXX22" s="67">
        <v>6.666666666666667</v>
      </c>
      <c r="AXY22" s="86">
        <v>0</v>
      </c>
      <c r="AYD22" s="86">
        <v>7.07</v>
      </c>
      <c r="AYE22" s="62" t="s">
        <v>499</v>
      </c>
      <c r="AYF22" s="86">
        <v>7.07</v>
      </c>
      <c r="AYG22" s="86">
        <v>1</v>
      </c>
      <c r="AYH22" s="86"/>
      <c r="AYI22" s="86">
        <v>2</v>
      </c>
      <c r="AYJ22" s="67">
        <v>3</v>
      </c>
      <c r="AYK22" s="67">
        <v>4.4444444444444446</v>
      </c>
      <c r="AYL22" s="67">
        <v>6.666666666666667</v>
      </c>
      <c r="AYM22" s="86">
        <v>50</v>
      </c>
      <c r="AYR22" s="86">
        <v>3.07</v>
      </c>
      <c r="AYS22" s="62" t="s">
        <v>499</v>
      </c>
      <c r="AYT22" s="86">
        <v>3.07</v>
      </c>
      <c r="AYU22" s="86">
        <v>1</v>
      </c>
      <c r="AYV22" s="86"/>
      <c r="AYW22" s="86">
        <v>2</v>
      </c>
      <c r="AYX22" s="67">
        <v>3</v>
      </c>
      <c r="AYY22" s="67">
        <v>4.4444444444444446</v>
      </c>
      <c r="AYZ22" s="67">
        <v>6.666666666666667</v>
      </c>
      <c r="AZA22" s="86">
        <v>50</v>
      </c>
      <c r="AZF22" s="86">
        <v>8.07</v>
      </c>
      <c r="AZG22" s="62" t="s">
        <v>499</v>
      </c>
      <c r="AZH22" s="86">
        <v>8.07</v>
      </c>
      <c r="AZI22" s="86">
        <v>0</v>
      </c>
      <c r="AZJ22" s="86"/>
      <c r="AZK22" s="86">
        <v>2</v>
      </c>
      <c r="AZL22" s="67">
        <v>3</v>
      </c>
      <c r="AZM22" s="67">
        <v>4.4444444444444446</v>
      </c>
      <c r="AZN22" s="67">
        <v>6.666666666666667</v>
      </c>
      <c r="AZO22" s="86">
        <v>0</v>
      </c>
      <c r="AZT22" s="86">
        <v>6.07</v>
      </c>
      <c r="AZU22" s="62" t="s">
        <v>499</v>
      </c>
      <c r="AZV22" s="86">
        <v>6.07</v>
      </c>
      <c r="AZW22" s="86">
        <v>1</v>
      </c>
      <c r="AZX22" s="86"/>
      <c r="AZY22" s="86">
        <v>2</v>
      </c>
      <c r="AZZ22" s="67">
        <v>3</v>
      </c>
      <c r="BAA22" s="67">
        <v>4.4444444444444446</v>
      </c>
      <c r="BAB22" s="67">
        <v>6.666666666666667</v>
      </c>
      <c r="BAC22" s="86">
        <v>50</v>
      </c>
      <c r="BAH22" s="86">
        <v>4.07</v>
      </c>
      <c r="BAI22" s="62" t="s">
        <v>499</v>
      </c>
      <c r="BAJ22" s="86">
        <v>4.07</v>
      </c>
      <c r="BAK22" s="86">
        <v>1</v>
      </c>
      <c r="BAL22" s="86"/>
      <c r="BAM22" s="86">
        <v>2</v>
      </c>
      <c r="BAN22" s="67">
        <v>3</v>
      </c>
      <c r="BAO22" s="67">
        <v>4.4444444444444446</v>
      </c>
      <c r="BAP22" s="67">
        <v>6.666666666666667</v>
      </c>
      <c r="BAQ22" s="86">
        <v>50</v>
      </c>
      <c r="BAV22" s="86">
        <v>16.07</v>
      </c>
      <c r="BAW22" s="62" t="s">
        <v>499</v>
      </c>
      <c r="BAX22" s="86">
        <v>16.07</v>
      </c>
      <c r="BAY22" s="86">
        <v>0</v>
      </c>
      <c r="BAZ22" s="86"/>
      <c r="BBA22" s="86">
        <v>2</v>
      </c>
      <c r="BBB22" s="67">
        <v>3</v>
      </c>
      <c r="BBC22" s="67">
        <v>4.4444444444444446</v>
      </c>
      <c r="BBD22" s="67">
        <v>6.666666666666667</v>
      </c>
      <c r="BBE22" s="86">
        <v>0</v>
      </c>
      <c r="BBJ22" s="86">
        <v>6.07</v>
      </c>
      <c r="BBK22" s="62" t="s">
        <v>499</v>
      </c>
      <c r="BBL22" s="86">
        <v>6.07</v>
      </c>
      <c r="BBM22" s="86">
        <v>1</v>
      </c>
      <c r="BBN22" s="86"/>
      <c r="BBO22" s="86">
        <v>2</v>
      </c>
      <c r="BBP22" s="67">
        <v>3</v>
      </c>
      <c r="BBQ22" s="67">
        <v>4.4444444444444446</v>
      </c>
      <c r="BBR22" s="67">
        <v>6.666666666666667</v>
      </c>
      <c r="BBS22" s="86">
        <v>50</v>
      </c>
      <c r="BBX22" s="86">
        <v>7.07</v>
      </c>
      <c r="BBY22" s="62" t="s">
        <v>499</v>
      </c>
      <c r="BBZ22" s="86">
        <v>7.07</v>
      </c>
      <c r="BCA22" s="86">
        <v>1</v>
      </c>
      <c r="BCB22" s="86"/>
      <c r="BCC22" s="86">
        <v>2</v>
      </c>
      <c r="BCD22" s="67">
        <v>3</v>
      </c>
      <c r="BCE22" s="67">
        <v>4.4444444444444446</v>
      </c>
      <c r="BCF22" s="67">
        <v>6.666666666666667</v>
      </c>
      <c r="BCG22" s="86">
        <v>50</v>
      </c>
      <c r="BCL22" s="86">
        <v>10.07</v>
      </c>
      <c r="BCM22" s="62" t="s">
        <v>499</v>
      </c>
      <c r="BCN22" s="86">
        <v>10.07</v>
      </c>
      <c r="BCO22" s="86">
        <v>1</v>
      </c>
      <c r="BCP22" s="86"/>
      <c r="BCQ22" s="86">
        <v>2</v>
      </c>
      <c r="BCR22" s="67">
        <v>3</v>
      </c>
      <c r="BCS22" s="67">
        <v>4.4444444444444446</v>
      </c>
      <c r="BCT22" s="67">
        <v>6.666666666666667</v>
      </c>
      <c r="BCU22" s="86">
        <v>50</v>
      </c>
      <c r="BCZ22" s="86">
        <v>4.07</v>
      </c>
      <c r="BDA22" s="62" t="s">
        <v>499</v>
      </c>
      <c r="BDB22" s="86">
        <v>4.07</v>
      </c>
      <c r="BDC22" s="86">
        <v>1</v>
      </c>
      <c r="BDD22" s="86"/>
      <c r="BDE22" s="86">
        <v>2</v>
      </c>
      <c r="BDF22" s="67">
        <v>3</v>
      </c>
      <c r="BDG22" s="67">
        <v>4.4444444444444446</v>
      </c>
      <c r="BDH22" s="67">
        <v>6.666666666666667</v>
      </c>
      <c r="BDI22" s="86">
        <v>50</v>
      </c>
      <c r="BDN22" s="86">
        <v>13.07</v>
      </c>
      <c r="BDO22" s="62" t="s">
        <v>499</v>
      </c>
      <c r="BDP22" s="86">
        <v>13.07</v>
      </c>
      <c r="BDQ22" s="86">
        <v>0</v>
      </c>
      <c r="BDR22" s="86"/>
      <c r="BDS22" s="86">
        <v>2</v>
      </c>
      <c r="BDT22" s="67">
        <v>3</v>
      </c>
      <c r="BDU22" s="67">
        <v>4.4444444444444446</v>
      </c>
      <c r="BDV22" s="67">
        <v>6.666666666666667</v>
      </c>
      <c r="BDW22" s="86">
        <v>0</v>
      </c>
      <c r="BEB22" s="86">
        <v>14.07</v>
      </c>
      <c r="BEC22" s="62" t="s">
        <v>499</v>
      </c>
      <c r="BED22" s="86">
        <v>14.07</v>
      </c>
      <c r="BEE22" s="86">
        <v>0</v>
      </c>
      <c r="BEF22" s="86"/>
      <c r="BEG22" s="86">
        <v>2</v>
      </c>
      <c r="BEH22" s="67">
        <v>3</v>
      </c>
      <c r="BEI22" s="67">
        <v>4.4444444444444446</v>
      </c>
      <c r="BEJ22" s="67">
        <v>6.666666666666667</v>
      </c>
      <c r="BEK22" s="86">
        <v>0</v>
      </c>
      <c r="BEP22" s="86">
        <v>10.07</v>
      </c>
      <c r="BEQ22" s="62" t="s">
        <v>499</v>
      </c>
      <c r="BER22" s="86">
        <v>10.07</v>
      </c>
      <c r="BES22" s="86">
        <v>0</v>
      </c>
      <c r="BET22" s="86"/>
      <c r="BEU22" s="86">
        <v>2</v>
      </c>
      <c r="BEV22" s="67">
        <v>3</v>
      </c>
      <c r="BEW22" s="67">
        <v>4.4444444444444446</v>
      </c>
      <c r="BEX22" s="67">
        <v>6.666666666666667</v>
      </c>
      <c r="BEY22" s="86">
        <v>0</v>
      </c>
      <c r="BFD22" s="86">
        <v>13.07</v>
      </c>
      <c r="BFE22" s="62" t="s">
        <v>499</v>
      </c>
      <c r="BFF22" s="86">
        <v>13.07</v>
      </c>
      <c r="BFG22" s="86">
        <v>0</v>
      </c>
      <c r="BFH22" s="86"/>
      <c r="BFI22" s="86">
        <v>2</v>
      </c>
      <c r="BFJ22" s="67">
        <v>3</v>
      </c>
      <c r="BFK22" s="67">
        <v>4.4444444444444446</v>
      </c>
      <c r="BFL22" s="67">
        <v>6.666666666666667</v>
      </c>
      <c r="BFM22" s="86">
        <v>0</v>
      </c>
      <c r="BFR22" s="86">
        <v>16.07</v>
      </c>
      <c r="BFS22" s="62" t="s">
        <v>499</v>
      </c>
      <c r="BFT22" s="86">
        <v>16.07</v>
      </c>
      <c r="BFU22" s="86">
        <v>0</v>
      </c>
      <c r="BFV22" s="86"/>
      <c r="BFW22" s="86">
        <v>2</v>
      </c>
      <c r="BFX22" s="67">
        <v>3</v>
      </c>
      <c r="BFY22" s="67">
        <v>4.4444444444444446</v>
      </c>
      <c r="BFZ22" s="67">
        <v>6.666666666666667</v>
      </c>
      <c r="BGA22" s="86">
        <v>0</v>
      </c>
      <c r="BGF22" s="86">
        <v>7.07</v>
      </c>
      <c r="BGG22" s="62" t="s">
        <v>499</v>
      </c>
      <c r="BGH22" s="86">
        <v>7.07</v>
      </c>
      <c r="BGI22" s="86">
        <v>1</v>
      </c>
      <c r="BGJ22" s="86"/>
      <c r="BGK22" s="86">
        <v>2</v>
      </c>
      <c r="BGL22" s="67">
        <v>3</v>
      </c>
      <c r="BGM22" s="67">
        <v>4.4444444444444446</v>
      </c>
      <c r="BGN22" s="67">
        <v>6.666666666666667</v>
      </c>
      <c r="BGO22" s="86">
        <v>50</v>
      </c>
      <c r="BGT22" s="86">
        <v>11.07</v>
      </c>
      <c r="BGU22" s="62" t="s">
        <v>499</v>
      </c>
      <c r="BGV22" s="86">
        <v>11.07</v>
      </c>
      <c r="BGW22" s="86">
        <v>0</v>
      </c>
      <c r="BGX22" s="86"/>
      <c r="BGY22" s="86">
        <v>2</v>
      </c>
      <c r="BGZ22" s="67">
        <v>3</v>
      </c>
      <c r="BHA22" s="67">
        <v>4.4444444444444446</v>
      </c>
      <c r="BHB22" s="67">
        <v>6.666666666666667</v>
      </c>
      <c r="BHC22" s="86">
        <v>0</v>
      </c>
      <c r="BHH22" s="86">
        <v>11.07</v>
      </c>
      <c r="BHI22" s="62" t="s">
        <v>499</v>
      </c>
      <c r="BHJ22" s="86">
        <v>11.07</v>
      </c>
      <c r="BHK22" s="86">
        <v>0</v>
      </c>
      <c r="BHL22" s="86"/>
      <c r="BHM22" s="86">
        <v>2</v>
      </c>
      <c r="BHN22" s="67">
        <v>3</v>
      </c>
      <c r="BHO22" s="67">
        <v>4.4444444444444446</v>
      </c>
      <c r="BHP22" s="67">
        <v>6.666666666666667</v>
      </c>
      <c r="BHQ22" s="86">
        <v>0</v>
      </c>
      <c r="BHV22" s="86">
        <v>11.07</v>
      </c>
      <c r="BHW22" s="62" t="s">
        <v>499</v>
      </c>
      <c r="BHX22" s="86">
        <v>11.07</v>
      </c>
      <c r="BHY22" s="86">
        <v>1</v>
      </c>
      <c r="BHZ22" s="86"/>
      <c r="BIA22" s="86">
        <v>2</v>
      </c>
      <c r="BIB22" s="67">
        <v>3</v>
      </c>
      <c r="BIC22" s="67">
        <v>4.4444444444444446</v>
      </c>
      <c r="BID22" s="67">
        <v>6.666666666666667</v>
      </c>
      <c r="BIE22" s="86">
        <v>50</v>
      </c>
      <c r="BIJ22" s="86">
        <v>13.07</v>
      </c>
      <c r="BIK22" s="62" t="s">
        <v>499</v>
      </c>
      <c r="BIL22" s="86">
        <v>13.07</v>
      </c>
      <c r="BIM22" s="86">
        <v>0</v>
      </c>
      <c r="BIN22" s="86"/>
      <c r="BIO22" s="86">
        <v>2</v>
      </c>
      <c r="BIP22" s="67">
        <v>3</v>
      </c>
      <c r="BIQ22" s="67">
        <v>4.4444444444444446</v>
      </c>
      <c r="BIR22" s="67">
        <v>6.666666666666667</v>
      </c>
      <c r="BIS22" s="86">
        <v>0</v>
      </c>
      <c r="BIX22" s="86">
        <v>9.07</v>
      </c>
      <c r="BIY22" s="62" t="s">
        <v>499</v>
      </c>
      <c r="BIZ22" s="86">
        <v>9.07</v>
      </c>
      <c r="BJA22" s="86">
        <v>0</v>
      </c>
      <c r="BJB22" s="86"/>
      <c r="BJC22" s="86">
        <v>2</v>
      </c>
      <c r="BJD22" s="67">
        <v>3</v>
      </c>
      <c r="BJE22" s="67">
        <v>4.4444444444444446</v>
      </c>
      <c r="BJF22" s="67">
        <v>6.666666666666667</v>
      </c>
      <c r="BJG22" s="86">
        <v>0</v>
      </c>
      <c r="BJL22" s="86">
        <v>12.07</v>
      </c>
      <c r="BJM22" s="62" t="s">
        <v>499</v>
      </c>
      <c r="BJN22" s="86">
        <v>12.07</v>
      </c>
      <c r="BJO22" s="86">
        <v>0</v>
      </c>
      <c r="BJP22" s="86"/>
      <c r="BJQ22" s="86">
        <v>2</v>
      </c>
      <c r="BJR22" s="67">
        <v>3</v>
      </c>
      <c r="BJS22" s="67">
        <v>4.4444444444444446</v>
      </c>
      <c r="BJT22" s="67">
        <v>6.666666666666667</v>
      </c>
      <c r="BJU22" s="86">
        <v>0</v>
      </c>
      <c r="BJZ22" s="86">
        <v>14.07</v>
      </c>
      <c r="BKA22" s="62" t="s">
        <v>499</v>
      </c>
      <c r="BKB22" s="86">
        <v>14.07</v>
      </c>
      <c r="BKC22" s="86">
        <v>0</v>
      </c>
      <c r="BKD22" s="86"/>
      <c r="BKE22" s="86">
        <v>2</v>
      </c>
      <c r="BKF22" s="67">
        <v>3</v>
      </c>
      <c r="BKG22" s="67">
        <v>4.4444444444444446</v>
      </c>
      <c r="BKH22" s="67">
        <v>6.666666666666667</v>
      </c>
      <c r="BKI22" s="86">
        <v>0</v>
      </c>
      <c r="BKN22" s="86">
        <v>12.07</v>
      </c>
      <c r="BKO22" s="62" t="s">
        <v>499</v>
      </c>
      <c r="BKP22" s="86">
        <v>12.07</v>
      </c>
      <c r="BKQ22" s="86">
        <v>1</v>
      </c>
      <c r="BKR22" s="86"/>
      <c r="BKS22" s="86">
        <v>2</v>
      </c>
      <c r="BKT22" s="67">
        <v>3</v>
      </c>
      <c r="BKU22" s="67">
        <v>4.4444444444444446</v>
      </c>
      <c r="BKV22" s="67">
        <v>6.666666666666667</v>
      </c>
      <c r="BKW22" s="86">
        <v>50</v>
      </c>
      <c r="BLB22" s="86">
        <v>10.07</v>
      </c>
      <c r="BLC22" s="62" t="s">
        <v>499</v>
      </c>
      <c r="BLD22" s="86">
        <v>10.07</v>
      </c>
      <c r="BLE22" s="86">
        <v>0</v>
      </c>
      <c r="BLF22" s="86"/>
      <c r="BLG22" s="86">
        <v>2</v>
      </c>
      <c r="BLH22" s="67">
        <v>3</v>
      </c>
      <c r="BLI22" s="67">
        <v>4.4444444444444446</v>
      </c>
      <c r="BLJ22" s="67">
        <v>6.666666666666667</v>
      </c>
      <c r="BLK22" s="86">
        <v>0</v>
      </c>
      <c r="BLP22" s="86">
        <v>13.07</v>
      </c>
      <c r="BLQ22" s="62" t="s">
        <v>499</v>
      </c>
      <c r="BLR22" s="86">
        <v>13.07</v>
      </c>
      <c r="BLS22" s="86">
        <v>0</v>
      </c>
      <c r="BLT22" s="86"/>
      <c r="BLU22" s="86">
        <v>2</v>
      </c>
      <c r="BLV22" s="67">
        <v>3</v>
      </c>
      <c r="BLW22" s="67">
        <v>4.4444444444444446</v>
      </c>
      <c r="BLX22" s="67">
        <v>6.666666666666667</v>
      </c>
      <c r="BLY22" s="86">
        <v>0</v>
      </c>
      <c r="BMD22" s="86">
        <v>13.07</v>
      </c>
      <c r="BME22" s="62" t="s">
        <v>499</v>
      </c>
      <c r="BMF22" s="86">
        <v>13.07</v>
      </c>
      <c r="BMG22" s="86">
        <v>0</v>
      </c>
      <c r="BMH22" s="86"/>
      <c r="BMI22" s="86">
        <v>2</v>
      </c>
      <c r="BMJ22" s="67">
        <v>3</v>
      </c>
      <c r="BMK22" s="67">
        <v>4.4444444444444446</v>
      </c>
      <c r="BML22" s="67">
        <v>6.666666666666667</v>
      </c>
      <c r="BMM22" s="86">
        <v>0</v>
      </c>
      <c r="BMR22" s="86">
        <v>13.07</v>
      </c>
      <c r="BMS22" s="62" t="s">
        <v>499</v>
      </c>
      <c r="BMT22" s="86">
        <v>13.07</v>
      </c>
      <c r="BMU22" s="86">
        <v>0</v>
      </c>
      <c r="BMV22" s="86"/>
      <c r="BMW22" s="86">
        <v>2</v>
      </c>
      <c r="BMX22" s="67">
        <v>3</v>
      </c>
      <c r="BMY22" s="67">
        <v>4.4444444444444446</v>
      </c>
      <c r="BMZ22" s="67">
        <v>6.666666666666667</v>
      </c>
      <c r="BNA22" s="86">
        <v>0</v>
      </c>
      <c r="BNF22" s="86">
        <v>13.07</v>
      </c>
      <c r="BNG22" s="62" t="s">
        <v>499</v>
      </c>
      <c r="BNH22" s="86">
        <v>13.07</v>
      </c>
      <c r="BNI22" s="86">
        <v>0</v>
      </c>
      <c r="BNJ22" s="86"/>
      <c r="BNK22" s="86">
        <v>2</v>
      </c>
      <c r="BNL22" s="67">
        <v>3</v>
      </c>
      <c r="BNM22" s="67">
        <v>4.4444444444444446</v>
      </c>
      <c r="BNN22" s="67">
        <v>6.666666666666667</v>
      </c>
      <c r="BNO22" s="86">
        <v>0</v>
      </c>
      <c r="BNT22" s="86">
        <v>14.07</v>
      </c>
      <c r="BNU22" s="62" t="s">
        <v>499</v>
      </c>
      <c r="BNV22" s="86">
        <v>14.07</v>
      </c>
      <c r="BNW22" s="86">
        <v>1</v>
      </c>
      <c r="BNX22" s="86"/>
      <c r="BNY22" s="86">
        <v>2</v>
      </c>
      <c r="BNZ22" s="67">
        <v>3</v>
      </c>
      <c r="BOA22" s="67">
        <v>4.4444444444444446</v>
      </c>
      <c r="BOB22" s="67">
        <v>6.666666666666667</v>
      </c>
      <c r="BOC22" s="86">
        <v>50</v>
      </c>
      <c r="BOH22" s="86">
        <v>12.07</v>
      </c>
      <c r="BOI22" s="62" t="s">
        <v>499</v>
      </c>
      <c r="BOJ22" s="86">
        <v>12.07</v>
      </c>
      <c r="BOK22" s="86">
        <v>1</v>
      </c>
      <c r="BOL22" s="86"/>
      <c r="BOM22" s="86">
        <v>2</v>
      </c>
      <c r="BON22" s="67">
        <v>3</v>
      </c>
      <c r="BOO22" s="67">
        <v>4.4444444444444446</v>
      </c>
      <c r="BOP22" s="67">
        <v>6.666666666666667</v>
      </c>
      <c r="BOQ22" s="86">
        <v>50</v>
      </c>
      <c r="BOV22" s="86">
        <v>13.07</v>
      </c>
      <c r="BOW22" s="62" t="s">
        <v>499</v>
      </c>
      <c r="BOX22" s="86">
        <v>13.07</v>
      </c>
      <c r="BOY22" s="86">
        <v>1</v>
      </c>
      <c r="BOZ22" s="86"/>
      <c r="BPA22" s="86">
        <v>2</v>
      </c>
      <c r="BPB22" s="67">
        <v>3</v>
      </c>
      <c r="BPC22" s="67">
        <v>4.4444444444444446</v>
      </c>
      <c r="BPD22" s="67">
        <v>6.666666666666667</v>
      </c>
      <c r="BPE22" s="86">
        <v>50</v>
      </c>
      <c r="BPJ22" s="86">
        <v>13.07</v>
      </c>
      <c r="BPK22" s="62" t="s">
        <v>499</v>
      </c>
      <c r="BPL22" s="86">
        <v>13.07</v>
      </c>
      <c r="BPM22" s="86">
        <v>0</v>
      </c>
      <c r="BPN22" s="86"/>
      <c r="BPO22" s="86">
        <v>2</v>
      </c>
      <c r="BPP22" s="67">
        <v>3</v>
      </c>
      <c r="BPQ22" s="67">
        <v>4.4444444444444446</v>
      </c>
      <c r="BPR22" s="67">
        <v>6.666666666666667</v>
      </c>
      <c r="BPS22" s="86">
        <v>0</v>
      </c>
      <c r="BPX22" s="86">
        <v>9.07</v>
      </c>
      <c r="BPY22" s="62" t="s">
        <v>499</v>
      </c>
      <c r="BPZ22" s="86">
        <v>9.07</v>
      </c>
      <c r="BQA22" s="86">
        <v>1</v>
      </c>
      <c r="BQB22" s="86"/>
      <c r="BQC22" s="86">
        <v>2</v>
      </c>
      <c r="BQD22" s="67">
        <v>3</v>
      </c>
      <c r="BQE22" s="67">
        <v>4.4444444444444446</v>
      </c>
      <c r="BQF22" s="67">
        <v>6.666666666666667</v>
      </c>
      <c r="BQG22" s="86">
        <v>50</v>
      </c>
      <c r="BQL22" s="86">
        <v>10.07</v>
      </c>
      <c r="BQM22" s="62" t="s">
        <v>499</v>
      </c>
      <c r="BQN22" s="86">
        <v>10.07</v>
      </c>
      <c r="BQO22" s="86">
        <v>1</v>
      </c>
      <c r="BQP22" s="86"/>
      <c r="BQQ22" s="86">
        <v>2</v>
      </c>
      <c r="BQR22" s="67">
        <v>3</v>
      </c>
      <c r="BQS22" s="67">
        <v>4.4444444444444446</v>
      </c>
      <c r="BQT22" s="67">
        <v>6.666666666666667</v>
      </c>
      <c r="BQU22" s="86">
        <v>50</v>
      </c>
      <c r="BQZ22" s="86">
        <v>1.07</v>
      </c>
      <c r="BRA22" s="62" t="s">
        <v>499</v>
      </c>
      <c r="BRB22" s="86">
        <v>1.07</v>
      </c>
      <c r="BRC22" s="86">
        <v>2</v>
      </c>
      <c r="BRD22" s="86"/>
      <c r="BRE22" s="86">
        <v>2</v>
      </c>
      <c r="BRF22" s="67">
        <v>3</v>
      </c>
      <c r="BRG22" s="67">
        <v>4.4444444444444446</v>
      </c>
      <c r="BRH22" s="67">
        <v>6.666666666666667</v>
      </c>
      <c r="BRI22" s="86">
        <v>100</v>
      </c>
      <c r="BRN22" s="86">
        <v>1.07</v>
      </c>
      <c r="BRO22" s="62" t="s">
        <v>499</v>
      </c>
      <c r="BRP22" s="86">
        <v>1.07</v>
      </c>
      <c r="BRQ22" s="86">
        <v>2</v>
      </c>
      <c r="BRR22" s="86"/>
      <c r="BRS22" s="86">
        <v>2</v>
      </c>
      <c r="BRT22" s="67">
        <v>3</v>
      </c>
      <c r="BRU22" s="67">
        <v>4.4444444444444446</v>
      </c>
      <c r="BRV22" s="67">
        <v>6.666666666666667</v>
      </c>
      <c r="BRW22" s="86">
        <v>100</v>
      </c>
      <c r="BSB22" s="86">
        <v>17.07</v>
      </c>
      <c r="BSC22" s="62" t="s">
        <v>499</v>
      </c>
      <c r="BSD22" s="86">
        <v>17.07</v>
      </c>
      <c r="BSE22" s="86">
        <v>0</v>
      </c>
      <c r="BSF22" s="86"/>
      <c r="BSG22" s="86">
        <v>2</v>
      </c>
      <c r="BSH22" s="67">
        <v>3</v>
      </c>
      <c r="BSI22" s="67">
        <v>4.4444444444444446</v>
      </c>
      <c r="BSJ22" s="67">
        <v>6.666666666666667</v>
      </c>
      <c r="BSK22" s="86">
        <v>0</v>
      </c>
      <c r="BSP22" s="86">
        <v>9.07</v>
      </c>
      <c r="BSQ22" s="62" t="s">
        <v>499</v>
      </c>
      <c r="BSR22" s="86">
        <v>9.07</v>
      </c>
      <c r="BSS22" s="86">
        <v>1</v>
      </c>
      <c r="BST22" s="86"/>
      <c r="BSU22" s="86">
        <v>2</v>
      </c>
      <c r="BSV22" s="67">
        <v>3</v>
      </c>
      <c r="BSW22" s="67">
        <v>4.4444444444444446</v>
      </c>
      <c r="BSX22" s="67">
        <v>6.666666666666667</v>
      </c>
      <c r="BSY22" s="86">
        <v>50</v>
      </c>
      <c r="BTD22" s="86">
        <v>12.07</v>
      </c>
      <c r="BTE22" s="62" t="s">
        <v>499</v>
      </c>
      <c r="BTF22" s="86">
        <v>12.07</v>
      </c>
      <c r="BTG22" s="86">
        <v>0</v>
      </c>
      <c r="BTH22" s="86"/>
      <c r="BTI22" s="86">
        <v>2</v>
      </c>
      <c r="BTJ22" s="67">
        <v>3</v>
      </c>
      <c r="BTK22" s="67">
        <v>4.4444444444444446</v>
      </c>
      <c r="BTL22" s="67">
        <v>6.666666666666667</v>
      </c>
      <c r="BTM22" s="86">
        <v>0</v>
      </c>
      <c r="BTR22" s="86">
        <v>16.07</v>
      </c>
      <c r="BTS22" s="62" t="s">
        <v>499</v>
      </c>
      <c r="BTT22" s="86">
        <v>16.07</v>
      </c>
      <c r="BTU22" s="86">
        <v>0</v>
      </c>
      <c r="BTV22" s="86"/>
      <c r="BTW22" s="86">
        <v>2</v>
      </c>
      <c r="BTX22" s="67">
        <v>6</v>
      </c>
      <c r="BTY22" s="67">
        <v>3.7037037037037033</v>
      </c>
      <c r="BTZ22" s="67">
        <v>11.111111111111111</v>
      </c>
      <c r="BUA22" s="86">
        <v>0</v>
      </c>
      <c r="BUF22" s="86">
        <v>14.07</v>
      </c>
      <c r="BUG22" s="62" t="s">
        <v>499</v>
      </c>
      <c r="BUH22" s="86">
        <v>14.07</v>
      </c>
      <c r="BUI22" s="86">
        <v>0</v>
      </c>
      <c r="BUJ22" s="86"/>
      <c r="BUK22" s="86">
        <v>2</v>
      </c>
      <c r="BUL22" s="67">
        <v>6</v>
      </c>
      <c r="BUM22" s="67">
        <v>3.7037037037037033</v>
      </c>
      <c r="BUN22" s="67">
        <v>11.111111111111111</v>
      </c>
      <c r="BUO22" s="86">
        <v>0</v>
      </c>
      <c r="BUT22" s="86">
        <v>13.07</v>
      </c>
      <c r="BUU22" s="62" t="s">
        <v>499</v>
      </c>
      <c r="BUV22" s="86">
        <v>13.07</v>
      </c>
      <c r="BUW22" s="86">
        <v>0</v>
      </c>
      <c r="BUX22" s="86"/>
      <c r="BUY22" s="86">
        <v>2</v>
      </c>
      <c r="BUZ22" s="67">
        <v>6</v>
      </c>
      <c r="BVA22" s="67">
        <v>3.7037037037037033</v>
      </c>
      <c r="BVB22" s="67">
        <v>11.111111111111111</v>
      </c>
      <c r="BVC22" s="86">
        <v>0</v>
      </c>
      <c r="BVH22" s="86">
        <v>13.07</v>
      </c>
      <c r="BVI22" s="62" t="s">
        <v>499</v>
      </c>
      <c r="BVJ22" s="86">
        <v>13.07</v>
      </c>
      <c r="BVK22" s="86">
        <v>0</v>
      </c>
      <c r="BVL22" s="86"/>
      <c r="BVM22" s="86">
        <v>2</v>
      </c>
      <c r="BVN22" s="67">
        <v>6</v>
      </c>
      <c r="BVO22" s="67">
        <v>3.7037037037037033</v>
      </c>
      <c r="BVP22" s="67">
        <v>11.111111111111111</v>
      </c>
      <c r="BVQ22" s="86">
        <v>0</v>
      </c>
      <c r="BVV22" s="86">
        <v>15.07</v>
      </c>
      <c r="BVW22" s="62" t="s">
        <v>499</v>
      </c>
      <c r="BVX22" s="86">
        <v>15.07</v>
      </c>
      <c r="BVY22" s="86">
        <v>0</v>
      </c>
      <c r="BVZ22" s="86"/>
      <c r="BWA22" s="86">
        <v>2</v>
      </c>
      <c r="BWB22" s="67">
        <v>6</v>
      </c>
      <c r="BWC22" s="67">
        <v>3.7037037037037033</v>
      </c>
      <c r="BWD22" s="67">
        <v>11.111111111111111</v>
      </c>
      <c r="BWE22" s="86">
        <v>0</v>
      </c>
      <c r="BWJ22" s="86">
        <v>14.07</v>
      </c>
      <c r="BWK22" s="62" t="s">
        <v>499</v>
      </c>
      <c r="BWL22" s="86">
        <v>14.07</v>
      </c>
      <c r="BWM22" s="86">
        <v>0</v>
      </c>
      <c r="BWN22" s="86"/>
      <c r="BWO22" s="86">
        <v>2</v>
      </c>
      <c r="BWP22" s="67">
        <v>6</v>
      </c>
      <c r="BWQ22" s="67">
        <v>3.7037037037037033</v>
      </c>
      <c r="BWR22" s="67">
        <v>11.111111111111111</v>
      </c>
      <c r="BWS22" s="86">
        <v>0</v>
      </c>
      <c r="BWX22" s="86">
        <v>10.07</v>
      </c>
      <c r="BWY22" s="62" t="s">
        <v>499</v>
      </c>
      <c r="BWZ22" s="86">
        <v>10.07</v>
      </c>
      <c r="BXA22" s="86">
        <v>0</v>
      </c>
      <c r="BXB22" s="86"/>
      <c r="BXC22" s="86">
        <v>2</v>
      </c>
      <c r="BXD22" s="67">
        <v>6</v>
      </c>
      <c r="BXE22" s="67">
        <v>3.7037037037037033</v>
      </c>
      <c r="BXF22" s="67">
        <v>11.111111111111111</v>
      </c>
      <c r="BXG22" s="86">
        <v>0</v>
      </c>
      <c r="BXL22" s="86">
        <v>14.07</v>
      </c>
      <c r="BXM22" s="62" t="s">
        <v>499</v>
      </c>
      <c r="BXN22" s="86">
        <v>14.07</v>
      </c>
      <c r="BXO22" s="86">
        <v>1</v>
      </c>
      <c r="BXP22" s="86"/>
      <c r="BXQ22" s="86">
        <v>2</v>
      </c>
      <c r="BXR22" s="67">
        <v>6</v>
      </c>
      <c r="BXS22" s="67">
        <v>3.7037037037037033</v>
      </c>
      <c r="BXT22" s="67">
        <v>11.111111111111111</v>
      </c>
      <c r="BXU22" s="86">
        <v>50</v>
      </c>
      <c r="BXZ22" s="86">
        <v>11.07</v>
      </c>
      <c r="BYA22" s="62" t="s">
        <v>499</v>
      </c>
      <c r="BYB22" s="86">
        <v>11.07</v>
      </c>
      <c r="BYC22" s="86">
        <v>1</v>
      </c>
      <c r="BYD22" s="86"/>
      <c r="BYE22" s="86">
        <v>2</v>
      </c>
      <c r="BYF22" s="67">
        <v>6</v>
      </c>
      <c r="BYG22" s="67">
        <v>3.7037037037037033</v>
      </c>
      <c r="BYH22" s="67">
        <v>11.111111111111111</v>
      </c>
      <c r="BYI22" s="86">
        <v>50</v>
      </c>
      <c r="BYN22" s="86">
        <v>1.07</v>
      </c>
      <c r="BYO22" s="62" t="s">
        <v>499</v>
      </c>
      <c r="BYP22" s="86">
        <v>1.07</v>
      </c>
      <c r="BYQ22" s="86">
        <v>2</v>
      </c>
      <c r="BYR22" s="86"/>
      <c r="BYS22" s="86">
        <v>2</v>
      </c>
      <c r="BYT22" s="67">
        <v>6</v>
      </c>
      <c r="BYU22" s="67">
        <v>3.7037037037037033</v>
      </c>
      <c r="BYV22" s="67">
        <v>11.111111111111111</v>
      </c>
      <c r="BYW22" s="86">
        <v>100</v>
      </c>
      <c r="BZB22" s="86">
        <v>1.07</v>
      </c>
      <c r="BZC22" s="62" t="s">
        <v>499</v>
      </c>
      <c r="BZD22" s="86">
        <v>1.07</v>
      </c>
      <c r="BZE22" s="86">
        <v>2</v>
      </c>
      <c r="BZF22" s="86"/>
      <c r="BZG22" s="86">
        <v>2</v>
      </c>
      <c r="BZH22" s="67">
        <v>6</v>
      </c>
      <c r="BZI22" s="67">
        <v>3.7037037037037033</v>
      </c>
      <c r="BZJ22" s="67">
        <v>11.111111111111111</v>
      </c>
      <c r="BZK22" s="86">
        <v>100</v>
      </c>
      <c r="BZP22" s="86">
        <v>1.07</v>
      </c>
      <c r="BZQ22" s="62" t="s">
        <v>499</v>
      </c>
      <c r="BZR22" s="86">
        <v>1.07</v>
      </c>
      <c r="BZS22" s="86">
        <v>2</v>
      </c>
      <c r="BZT22" s="86"/>
      <c r="BZU22" s="86">
        <v>2</v>
      </c>
      <c r="BZV22" s="67">
        <v>6</v>
      </c>
      <c r="BZW22" s="67">
        <v>3.7037037037037033</v>
      </c>
      <c r="BZX22" s="67">
        <v>11.111111111111111</v>
      </c>
      <c r="BZY22" s="86">
        <v>100</v>
      </c>
      <c r="CAD22" s="86">
        <v>1.07</v>
      </c>
      <c r="CAE22" s="62" t="s">
        <v>499</v>
      </c>
      <c r="CAF22" s="86">
        <v>1.07</v>
      </c>
      <c r="CAG22" s="86">
        <v>2</v>
      </c>
      <c r="CAH22" s="86"/>
      <c r="CAI22" s="86">
        <v>2</v>
      </c>
      <c r="CAJ22" s="67">
        <v>6</v>
      </c>
      <c r="CAK22" s="67">
        <v>3.7037037037037033</v>
      </c>
      <c r="CAL22" s="67">
        <v>11.111111111111111</v>
      </c>
      <c r="CAM22" s="86">
        <v>100</v>
      </c>
      <c r="CAR22" s="86">
        <v>14.07</v>
      </c>
      <c r="CAS22" s="62" t="s">
        <v>499</v>
      </c>
      <c r="CAT22" s="86">
        <v>14.07</v>
      </c>
      <c r="CAU22" s="86">
        <v>0</v>
      </c>
      <c r="CAV22" s="86"/>
      <c r="CAW22" s="86">
        <v>2</v>
      </c>
      <c r="CAX22" s="67">
        <v>6</v>
      </c>
      <c r="CAY22" s="67">
        <v>3.7037037037037033</v>
      </c>
      <c r="CAZ22" s="67">
        <v>11.111111111111111</v>
      </c>
      <c r="CBA22" s="86">
        <v>0</v>
      </c>
      <c r="CBF22" s="86">
        <v>14.07</v>
      </c>
      <c r="CBG22" s="62" t="s">
        <v>499</v>
      </c>
      <c r="CBH22" s="86">
        <v>14.07</v>
      </c>
      <c r="CBI22" s="86">
        <v>0</v>
      </c>
      <c r="CBJ22" s="86"/>
      <c r="CBK22" s="86">
        <v>2</v>
      </c>
      <c r="CBL22" s="67">
        <v>4</v>
      </c>
      <c r="CBM22" s="67">
        <v>3.7037037037037033</v>
      </c>
      <c r="CBN22" s="67">
        <v>7.4074074074074066</v>
      </c>
      <c r="CBO22" s="86">
        <v>0</v>
      </c>
      <c r="CBT22" s="86">
        <v>12.07</v>
      </c>
      <c r="CBU22" s="62" t="s">
        <v>499</v>
      </c>
      <c r="CBV22" s="86">
        <v>12.07</v>
      </c>
      <c r="CBW22" s="86">
        <v>1</v>
      </c>
      <c r="CBX22" s="86"/>
      <c r="CBY22" s="86">
        <v>2</v>
      </c>
      <c r="CBZ22" s="67">
        <v>4</v>
      </c>
      <c r="CCA22" s="67">
        <v>3.7037037037037033</v>
      </c>
      <c r="CCB22" s="67">
        <v>7.4074074074074066</v>
      </c>
      <c r="CCC22" s="86">
        <v>50</v>
      </c>
      <c r="CCH22" s="86">
        <v>14.07</v>
      </c>
      <c r="CCI22" s="62" t="s">
        <v>499</v>
      </c>
      <c r="CCJ22" s="86">
        <v>14.07</v>
      </c>
      <c r="CCK22" s="86">
        <v>0</v>
      </c>
      <c r="CCL22" s="86"/>
      <c r="CCM22" s="86">
        <v>2</v>
      </c>
      <c r="CCN22" s="67">
        <v>4</v>
      </c>
      <c r="CCO22" s="67">
        <v>3.7037037037037033</v>
      </c>
      <c r="CCP22" s="67">
        <v>7.4074074074074066</v>
      </c>
      <c r="CCQ22" s="86">
        <v>0</v>
      </c>
      <c r="CCV22" s="86">
        <v>12.07</v>
      </c>
      <c r="CCW22" s="62" t="s">
        <v>499</v>
      </c>
      <c r="CCX22" s="86">
        <v>12.07</v>
      </c>
      <c r="CCY22" s="86">
        <v>1</v>
      </c>
      <c r="CCZ22" s="86"/>
      <c r="CDA22" s="86">
        <v>2</v>
      </c>
      <c r="CDB22" s="67">
        <v>4</v>
      </c>
      <c r="CDC22" s="67">
        <v>3.7037037037037033</v>
      </c>
      <c r="CDD22" s="67">
        <v>7.4074074074074066</v>
      </c>
      <c r="CDE22" s="86">
        <v>50</v>
      </c>
      <c r="CDJ22" s="86">
        <v>1.07</v>
      </c>
      <c r="CDK22" s="62" t="s">
        <v>499</v>
      </c>
      <c r="CDL22" s="86">
        <v>1.07</v>
      </c>
      <c r="CDM22" s="86">
        <v>2</v>
      </c>
      <c r="CDN22" s="86"/>
      <c r="CDO22" s="86">
        <v>2</v>
      </c>
      <c r="CDP22" s="67">
        <v>4</v>
      </c>
      <c r="CDQ22" s="67">
        <v>3.7037037037037033</v>
      </c>
      <c r="CDR22" s="67">
        <v>7.4074074074074066</v>
      </c>
      <c r="CDS22" s="86">
        <v>100</v>
      </c>
      <c r="CDX22" s="86">
        <v>20.07</v>
      </c>
      <c r="CDY22" s="62" t="s">
        <v>499</v>
      </c>
      <c r="CDZ22" s="86">
        <v>20.07</v>
      </c>
      <c r="CEA22" s="86">
        <v>1</v>
      </c>
      <c r="CEB22" s="86"/>
      <c r="CEC22" s="86">
        <v>2</v>
      </c>
      <c r="CED22" s="67">
        <v>4</v>
      </c>
      <c r="CEE22" s="67">
        <v>3.7037037037037033</v>
      </c>
      <c r="CEF22" s="67">
        <v>7.4074074074074066</v>
      </c>
      <c r="CEG22" s="86">
        <v>50</v>
      </c>
      <c r="CEL22" s="86">
        <v>1.07</v>
      </c>
      <c r="CEM22" s="62" t="s">
        <v>499</v>
      </c>
      <c r="CEN22" s="86">
        <v>1.07</v>
      </c>
      <c r="CEO22" s="86">
        <v>2</v>
      </c>
      <c r="CEP22" s="86"/>
      <c r="CEQ22" s="86">
        <v>2</v>
      </c>
      <c r="CER22" s="67">
        <v>4</v>
      </c>
      <c r="CES22" s="67">
        <v>3.7037037037037033</v>
      </c>
      <c r="CET22" s="67">
        <v>7.4074074074074066</v>
      </c>
      <c r="CEU22" s="86">
        <v>100</v>
      </c>
      <c r="CEZ22" s="86">
        <v>1.07</v>
      </c>
      <c r="CFA22" s="62" t="s">
        <v>499</v>
      </c>
      <c r="CFB22" s="86">
        <v>1.07</v>
      </c>
      <c r="CFC22" s="86">
        <v>2</v>
      </c>
      <c r="CFD22" s="86"/>
      <c r="CFE22" s="86">
        <v>2</v>
      </c>
      <c r="CFF22" s="67">
        <v>4</v>
      </c>
      <c r="CFG22" s="67">
        <v>3.7037037037037033</v>
      </c>
      <c r="CFH22" s="67">
        <v>7.4074074074074066</v>
      </c>
      <c r="CFI22" s="86">
        <v>100</v>
      </c>
      <c r="CFN22" s="86">
        <v>1.07</v>
      </c>
      <c r="CFO22" s="62" t="s">
        <v>499</v>
      </c>
      <c r="CFP22" s="86">
        <v>1.07</v>
      </c>
      <c r="CFQ22" s="86">
        <v>2</v>
      </c>
      <c r="CFR22" s="86"/>
      <c r="CFS22" s="86">
        <v>2</v>
      </c>
      <c r="CFT22" s="67">
        <v>4</v>
      </c>
      <c r="CFU22" s="67">
        <v>3.7037037037037033</v>
      </c>
      <c r="CFV22" s="67">
        <v>7.4074074074074066</v>
      </c>
      <c r="CFW22" s="86">
        <v>100</v>
      </c>
      <c r="CGB22" s="86">
        <v>15.07</v>
      </c>
      <c r="CGC22" s="62" t="s">
        <v>499</v>
      </c>
      <c r="CGD22" s="86">
        <v>15.07</v>
      </c>
      <c r="CGE22" s="86">
        <v>0</v>
      </c>
      <c r="CGF22" s="86"/>
      <c r="CGG22" s="86">
        <v>2</v>
      </c>
      <c r="CGH22" s="67">
        <v>3</v>
      </c>
      <c r="CGI22" s="67">
        <v>4.4444444444444446</v>
      </c>
      <c r="CGJ22" s="67">
        <v>6.666666666666667</v>
      </c>
      <c r="CGK22" s="86">
        <v>0</v>
      </c>
      <c r="CGP22" s="86">
        <v>12.07</v>
      </c>
      <c r="CGQ22" s="62" t="s">
        <v>499</v>
      </c>
      <c r="CGR22" s="86">
        <v>12.07</v>
      </c>
      <c r="CGS22" s="86">
        <v>1</v>
      </c>
      <c r="CGT22" s="86"/>
      <c r="CGU22" s="86">
        <v>2</v>
      </c>
      <c r="CGV22" s="67">
        <v>3</v>
      </c>
      <c r="CGW22" s="67">
        <v>4.4444444444444446</v>
      </c>
      <c r="CGX22" s="67">
        <v>6.666666666666667</v>
      </c>
      <c r="CGY22" s="86">
        <v>50</v>
      </c>
      <c r="CHD22" s="86">
        <v>16.07</v>
      </c>
      <c r="CHE22" s="62" t="s">
        <v>499</v>
      </c>
      <c r="CHF22" s="86">
        <v>16.07</v>
      </c>
      <c r="CHG22" s="86">
        <v>1</v>
      </c>
      <c r="CHH22" s="86"/>
      <c r="CHI22" s="86">
        <v>2</v>
      </c>
      <c r="CHJ22" s="67">
        <v>3</v>
      </c>
      <c r="CHK22" s="67">
        <v>4.4444444444444446</v>
      </c>
      <c r="CHL22" s="67">
        <v>6.666666666666667</v>
      </c>
      <c r="CHM22" s="86">
        <v>50</v>
      </c>
      <c r="CHR22" s="86">
        <v>6.07</v>
      </c>
      <c r="CHS22" s="62" t="s">
        <v>499</v>
      </c>
      <c r="CHT22" s="86">
        <v>6.07</v>
      </c>
      <c r="CHU22" s="86">
        <v>1</v>
      </c>
      <c r="CHV22" s="86"/>
      <c r="CHW22" s="86">
        <v>2</v>
      </c>
      <c r="CHX22" s="67">
        <v>3</v>
      </c>
      <c r="CHY22" s="67">
        <v>4.4444444444444446</v>
      </c>
      <c r="CHZ22" s="67">
        <v>6.666666666666667</v>
      </c>
      <c r="CIA22" s="86">
        <v>50</v>
      </c>
      <c r="CIF22" s="86">
        <v>11.07</v>
      </c>
      <c r="CIG22" s="62" t="s">
        <v>499</v>
      </c>
      <c r="CIH22" s="86">
        <v>11.07</v>
      </c>
      <c r="CII22" s="86">
        <v>0</v>
      </c>
      <c r="CIJ22" s="86"/>
      <c r="CIK22" s="86">
        <v>2</v>
      </c>
      <c r="CIL22" s="67">
        <v>3</v>
      </c>
      <c r="CIM22" s="67">
        <v>4.4444444444444446</v>
      </c>
      <c r="CIN22" s="67">
        <v>6.666666666666667</v>
      </c>
      <c r="CIO22" s="86">
        <v>0</v>
      </c>
      <c r="CIT22" s="86">
        <v>13.07</v>
      </c>
      <c r="CIU22" s="62" t="s">
        <v>499</v>
      </c>
      <c r="CIV22" s="86">
        <v>13.07</v>
      </c>
      <c r="CIW22" s="86">
        <v>1</v>
      </c>
      <c r="CIX22" s="86"/>
      <c r="CIY22" s="86">
        <v>2</v>
      </c>
      <c r="CIZ22" s="67">
        <v>3</v>
      </c>
      <c r="CJA22" s="67">
        <v>4.4444444444444446</v>
      </c>
      <c r="CJB22" s="67">
        <v>6.666666666666667</v>
      </c>
      <c r="CJC22" s="86">
        <v>50</v>
      </c>
      <c r="CJH22" s="86">
        <v>13.07</v>
      </c>
      <c r="CJI22" s="62" t="s">
        <v>499</v>
      </c>
      <c r="CJJ22" s="86">
        <v>13.07</v>
      </c>
      <c r="CJK22" s="86">
        <v>1</v>
      </c>
      <c r="CJL22" s="86"/>
      <c r="CJM22" s="86">
        <v>2</v>
      </c>
      <c r="CJN22" s="67">
        <v>3</v>
      </c>
      <c r="CJO22" s="67">
        <v>4.4444444444444446</v>
      </c>
      <c r="CJP22" s="67">
        <v>6.666666666666667</v>
      </c>
      <c r="CJQ22" s="86">
        <v>50</v>
      </c>
      <c r="CJV22" s="86">
        <v>13.07</v>
      </c>
      <c r="CJW22" s="62" t="s">
        <v>499</v>
      </c>
      <c r="CJX22" s="86">
        <v>13.07</v>
      </c>
      <c r="CJY22" s="86">
        <v>1</v>
      </c>
      <c r="CJZ22" s="86"/>
      <c r="CKA22" s="86">
        <v>2</v>
      </c>
      <c r="CKB22" s="67">
        <v>3</v>
      </c>
      <c r="CKC22" s="67">
        <v>4.4444444444444446</v>
      </c>
      <c r="CKD22" s="67">
        <v>6.666666666666667</v>
      </c>
      <c r="CKE22" s="86">
        <v>50</v>
      </c>
      <c r="CKJ22" s="86">
        <v>14.07</v>
      </c>
      <c r="CKK22" s="62" t="s">
        <v>499</v>
      </c>
      <c r="CKL22" s="86">
        <v>14.07</v>
      </c>
      <c r="CKM22" s="86">
        <v>1</v>
      </c>
      <c r="CKN22" s="86"/>
      <c r="CKO22" s="86">
        <v>2</v>
      </c>
      <c r="CKP22" s="67">
        <v>3</v>
      </c>
      <c r="CKQ22" s="67">
        <v>4.4444444444444446</v>
      </c>
      <c r="CKR22" s="67">
        <v>6.666666666666667</v>
      </c>
      <c r="CKS22" s="86">
        <v>50</v>
      </c>
      <c r="CKX22" s="86">
        <v>13.07</v>
      </c>
      <c r="CKY22" s="62" t="s">
        <v>499</v>
      </c>
      <c r="CKZ22" s="86">
        <v>13.07</v>
      </c>
      <c r="CLA22" s="86">
        <v>0</v>
      </c>
      <c r="CLB22" s="86"/>
      <c r="CLC22" s="86">
        <v>2</v>
      </c>
      <c r="CLD22" s="67">
        <v>3</v>
      </c>
      <c r="CLE22" s="67">
        <v>4.4444444444444446</v>
      </c>
      <c r="CLF22" s="67">
        <v>6.666666666666667</v>
      </c>
      <c r="CLG22" s="86">
        <v>0</v>
      </c>
      <c r="CLL22" s="86">
        <v>17.07</v>
      </c>
      <c r="CLM22" s="62" t="s">
        <v>499</v>
      </c>
      <c r="CLN22" s="86">
        <v>17.07</v>
      </c>
      <c r="CLO22" s="86">
        <v>0</v>
      </c>
      <c r="CLP22" s="86"/>
      <c r="CLQ22" s="86">
        <v>2</v>
      </c>
      <c r="CLR22" s="67">
        <v>3</v>
      </c>
      <c r="CLS22" s="67">
        <v>4.4444444444444446</v>
      </c>
      <c r="CLT22" s="67">
        <v>6.666666666666667</v>
      </c>
      <c r="CLU22" s="86">
        <v>0</v>
      </c>
      <c r="CLZ22" s="86">
        <v>10.07</v>
      </c>
      <c r="CMA22" s="62" t="s">
        <v>499</v>
      </c>
      <c r="CMB22" s="86">
        <v>10.07</v>
      </c>
      <c r="CMC22" s="86">
        <v>1</v>
      </c>
      <c r="CMD22" s="86"/>
      <c r="CME22" s="86">
        <v>2</v>
      </c>
      <c r="CMF22" s="67">
        <v>3</v>
      </c>
      <c r="CMG22" s="67">
        <v>4.4444444444444446</v>
      </c>
      <c r="CMH22" s="67">
        <v>6.666666666666667</v>
      </c>
      <c r="CMI22" s="86">
        <v>50</v>
      </c>
      <c r="CMN22" s="86">
        <v>1.07</v>
      </c>
      <c r="CMO22" s="62" t="s">
        <v>499</v>
      </c>
      <c r="CMP22" s="86">
        <v>1.07</v>
      </c>
      <c r="CMQ22" s="86">
        <v>2</v>
      </c>
      <c r="CMR22" s="86"/>
      <c r="CMS22" s="86">
        <v>2</v>
      </c>
      <c r="CMT22" s="67">
        <v>3</v>
      </c>
      <c r="CMU22" s="67">
        <v>4.4444444444444446</v>
      </c>
      <c r="CMV22" s="67">
        <v>6.666666666666667</v>
      </c>
      <c r="CMW22" s="86">
        <v>100</v>
      </c>
      <c r="CNB22" s="86">
        <v>16.07</v>
      </c>
      <c r="CNC22" s="62" t="s">
        <v>499</v>
      </c>
      <c r="CND22" s="86">
        <v>16.07</v>
      </c>
      <c r="CNE22" s="86">
        <v>0</v>
      </c>
      <c r="CNF22" s="86"/>
      <c r="CNG22" s="86">
        <v>2</v>
      </c>
      <c r="CNH22" s="67">
        <v>3</v>
      </c>
      <c r="CNI22" s="67">
        <v>4.4444444444444446</v>
      </c>
      <c r="CNJ22" s="67">
        <v>6.666666666666667</v>
      </c>
      <c r="CNK22" s="86">
        <v>0</v>
      </c>
      <c r="CNP22" s="86">
        <v>14.07</v>
      </c>
      <c r="CNQ22" s="62" t="s">
        <v>499</v>
      </c>
      <c r="CNR22" s="86">
        <v>14.07</v>
      </c>
      <c r="CNS22" s="86">
        <v>1</v>
      </c>
      <c r="CNT22" s="86"/>
      <c r="CNU22" s="86">
        <v>2</v>
      </c>
      <c r="CNV22" s="67">
        <v>3</v>
      </c>
      <c r="CNW22" s="67">
        <v>4.4444444444444446</v>
      </c>
      <c r="CNX22" s="67">
        <v>6.666666666666667</v>
      </c>
      <c r="CNY22" s="86">
        <v>50</v>
      </c>
      <c r="COD22" s="86">
        <v>11.07</v>
      </c>
      <c r="COE22" s="62" t="s">
        <v>499</v>
      </c>
      <c r="COF22" s="86">
        <v>11.07</v>
      </c>
      <c r="COG22" s="86">
        <v>1</v>
      </c>
      <c r="COH22" s="86"/>
      <c r="COI22" s="86">
        <v>2</v>
      </c>
      <c r="COJ22" s="67">
        <v>4</v>
      </c>
      <c r="COK22" s="67">
        <v>4.4444444444444446</v>
      </c>
      <c r="COL22" s="67">
        <v>8.8888888888888893</v>
      </c>
      <c r="COM22" s="86">
        <v>50</v>
      </c>
      <c r="COR22" s="86">
        <v>15.07</v>
      </c>
      <c r="COS22" s="62" t="s">
        <v>499</v>
      </c>
      <c r="COT22" s="86">
        <v>15.07</v>
      </c>
      <c r="COU22" s="86">
        <v>0</v>
      </c>
      <c r="COV22" s="86"/>
      <c r="COW22" s="86">
        <v>2</v>
      </c>
      <c r="COX22" s="67">
        <v>4</v>
      </c>
      <c r="COY22" s="67">
        <v>4.4444444444444446</v>
      </c>
      <c r="COZ22" s="67">
        <v>8.8888888888888893</v>
      </c>
      <c r="CPA22" s="86">
        <v>0</v>
      </c>
      <c r="CPF22" s="86">
        <v>9.07</v>
      </c>
      <c r="CPG22" s="62" t="s">
        <v>499</v>
      </c>
      <c r="CPH22" s="86">
        <v>9.07</v>
      </c>
      <c r="CPI22" s="86">
        <v>1</v>
      </c>
      <c r="CPJ22" s="86"/>
      <c r="CPK22" s="86">
        <v>2</v>
      </c>
      <c r="CPL22" s="67">
        <v>4</v>
      </c>
      <c r="CPM22" s="67">
        <v>4.4444444444444446</v>
      </c>
      <c r="CPN22" s="67">
        <v>8.8888888888888893</v>
      </c>
      <c r="CPO22" s="86">
        <v>50</v>
      </c>
      <c r="CPT22" s="86">
        <v>1.07</v>
      </c>
      <c r="CPU22" s="62" t="s">
        <v>499</v>
      </c>
      <c r="CPV22" s="86">
        <v>1.07</v>
      </c>
      <c r="CPW22" s="86">
        <v>2</v>
      </c>
      <c r="CPX22" s="86"/>
      <c r="CPY22" s="86">
        <v>2</v>
      </c>
      <c r="CPZ22" s="67">
        <v>4</v>
      </c>
      <c r="CQA22" s="67">
        <v>4.4444444444444446</v>
      </c>
      <c r="CQB22" s="67">
        <v>8.8888888888888893</v>
      </c>
      <c r="CQC22" s="86">
        <v>100</v>
      </c>
      <c r="CQH22" s="86">
        <v>11.07</v>
      </c>
      <c r="CQI22" s="62" t="s">
        <v>499</v>
      </c>
      <c r="CQJ22" s="86">
        <v>11.07</v>
      </c>
      <c r="CQK22" s="86">
        <v>1</v>
      </c>
      <c r="CQL22" s="86"/>
      <c r="CQM22" s="86">
        <v>2</v>
      </c>
      <c r="CQN22" s="67">
        <v>4</v>
      </c>
      <c r="CQO22" s="67">
        <v>4.4444444444444446</v>
      </c>
      <c r="CQP22" s="67">
        <v>8.8888888888888893</v>
      </c>
      <c r="CQQ22" s="86">
        <v>50</v>
      </c>
      <c r="CQV22" s="86">
        <v>1.07</v>
      </c>
      <c r="CQW22" s="62" t="s">
        <v>499</v>
      </c>
      <c r="CQX22" s="86">
        <v>1.07</v>
      </c>
      <c r="CQY22" s="86">
        <v>2</v>
      </c>
      <c r="CQZ22" s="86"/>
      <c r="CRA22" s="86">
        <v>2</v>
      </c>
      <c r="CRB22" s="67">
        <v>4</v>
      </c>
      <c r="CRC22" s="67">
        <v>4.4444444444444446</v>
      </c>
      <c r="CRD22" s="67">
        <v>8.8888888888888893</v>
      </c>
      <c r="CRE22" s="86">
        <v>100</v>
      </c>
      <c r="CRJ22" s="86">
        <v>1.07</v>
      </c>
      <c r="CRK22" s="62" t="s">
        <v>499</v>
      </c>
      <c r="CRL22" s="86">
        <v>1.07</v>
      </c>
      <c r="CRM22" s="86">
        <v>2</v>
      </c>
      <c r="CRN22" s="86"/>
      <c r="CRO22" s="86">
        <v>2</v>
      </c>
      <c r="CRP22" s="67">
        <v>4</v>
      </c>
      <c r="CRQ22" s="67">
        <v>4.4444444444444446</v>
      </c>
      <c r="CRR22" s="67">
        <v>8.8888888888888893</v>
      </c>
      <c r="CRS22" s="86">
        <v>100</v>
      </c>
      <c r="CRX22" s="86">
        <v>11.07</v>
      </c>
      <c r="CRY22" s="62" t="s">
        <v>499</v>
      </c>
      <c r="CRZ22" s="86">
        <v>11.07</v>
      </c>
      <c r="CSA22" s="86">
        <v>1</v>
      </c>
      <c r="CSB22" s="86"/>
      <c r="CSC22" s="86">
        <v>2</v>
      </c>
      <c r="CSD22" s="67">
        <v>4</v>
      </c>
      <c r="CSE22" s="67">
        <v>4.4444444444444446</v>
      </c>
      <c r="CSF22" s="67">
        <v>8.8888888888888893</v>
      </c>
      <c r="CSG22" s="86">
        <v>50</v>
      </c>
      <c r="CSL22" s="86">
        <v>1.07</v>
      </c>
      <c r="CSM22" s="62" t="s">
        <v>499</v>
      </c>
      <c r="CSN22" s="86">
        <v>1.07</v>
      </c>
      <c r="CSO22" s="86">
        <v>2</v>
      </c>
      <c r="CSP22" s="86"/>
      <c r="CSQ22" s="86">
        <v>2</v>
      </c>
      <c r="CSR22" s="67">
        <v>4</v>
      </c>
      <c r="CSS22" s="67">
        <v>4.4444444444444446</v>
      </c>
      <c r="CST22" s="67">
        <v>8.8888888888888893</v>
      </c>
      <c r="CSU22" s="86">
        <v>100</v>
      </c>
      <c r="CSZ22" s="86">
        <v>6.07</v>
      </c>
      <c r="CTA22" s="62" t="s">
        <v>499</v>
      </c>
      <c r="CTB22" s="86">
        <v>6.07</v>
      </c>
      <c r="CTC22" s="86">
        <v>1</v>
      </c>
      <c r="CTD22" s="86"/>
      <c r="CTE22" s="86">
        <v>2</v>
      </c>
      <c r="CTF22" s="67">
        <v>4</v>
      </c>
      <c r="CTG22" s="67">
        <v>4.4444444444444446</v>
      </c>
      <c r="CTH22" s="67">
        <v>8.8888888888888893</v>
      </c>
      <c r="CTI22" s="86">
        <v>50</v>
      </c>
      <c r="CTN22" s="86">
        <v>1.07</v>
      </c>
      <c r="CTO22" s="62" t="s">
        <v>499</v>
      </c>
      <c r="CTP22" s="86">
        <v>1.07</v>
      </c>
      <c r="CTQ22" s="86">
        <v>2</v>
      </c>
      <c r="CTR22" s="86"/>
      <c r="CTS22" s="86">
        <v>2</v>
      </c>
      <c r="CTT22" s="67">
        <v>4</v>
      </c>
      <c r="CTU22" s="67">
        <v>4.4444444444444446</v>
      </c>
      <c r="CTV22" s="67">
        <v>8.8888888888888893</v>
      </c>
      <c r="CTW22" s="86">
        <v>100</v>
      </c>
      <c r="CUB22" s="86">
        <v>1.07</v>
      </c>
      <c r="CUC22" s="62" t="s">
        <v>499</v>
      </c>
      <c r="CUD22" s="86">
        <v>1.07</v>
      </c>
      <c r="CUE22" s="86">
        <v>2</v>
      </c>
      <c r="CUF22" s="86"/>
      <c r="CUG22" s="86">
        <v>2</v>
      </c>
      <c r="CUH22" s="67">
        <v>4</v>
      </c>
      <c r="CUI22" s="67">
        <v>4.4444444444444446</v>
      </c>
      <c r="CUJ22" s="67">
        <v>8.8888888888888893</v>
      </c>
      <c r="CUK22" s="86">
        <v>100</v>
      </c>
      <c r="CUP22" s="86">
        <v>11.07</v>
      </c>
      <c r="CUQ22" s="62" t="s">
        <v>499</v>
      </c>
      <c r="CUR22" s="86">
        <v>11.07</v>
      </c>
      <c r="CUS22" s="86">
        <v>0</v>
      </c>
      <c r="CUT22" s="86"/>
      <c r="CUU22" s="86">
        <v>2</v>
      </c>
      <c r="CUV22" s="67">
        <v>4</v>
      </c>
      <c r="CUW22" s="67">
        <v>4.4444444444444446</v>
      </c>
      <c r="CUX22" s="67">
        <v>8.8888888888888893</v>
      </c>
      <c r="CUY22" s="86">
        <v>0</v>
      </c>
      <c r="CVD22" s="86">
        <v>10.07</v>
      </c>
      <c r="CVE22" s="62" t="s">
        <v>499</v>
      </c>
      <c r="CVF22" s="86">
        <v>10.07</v>
      </c>
      <c r="CVG22" s="86">
        <v>1</v>
      </c>
      <c r="CVH22" s="86"/>
      <c r="CVI22" s="86">
        <v>2</v>
      </c>
      <c r="CVJ22" s="67">
        <v>4</v>
      </c>
      <c r="CVK22" s="67">
        <v>4.4444444444444446</v>
      </c>
      <c r="CVL22" s="67">
        <v>8.8888888888888893</v>
      </c>
      <c r="CVM22" s="86">
        <v>50</v>
      </c>
      <c r="CVR22" s="86">
        <v>19.07</v>
      </c>
      <c r="CVS22" s="62" t="s">
        <v>499</v>
      </c>
      <c r="CVT22" s="86">
        <v>19.07</v>
      </c>
      <c r="CVU22" s="86">
        <v>1</v>
      </c>
      <c r="CVV22" s="86"/>
      <c r="CVW22" s="86">
        <v>2</v>
      </c>
      <c r="CVX22" s="67">
        <v>3</v>
      </c>
      <c r="CVY22" s="67">
        <v>4.4444444444444446</v>
      </c>
      <c r="CVZ22" s="67">
        <v>6.666666666666667</v>
      </c>
      <c r="CWA22" s="86">
        <v>50</v>
      </c>
      <c r="CWF22" s="86">
        <v>6.07</v>
      </c>
      <c r="CWG22" s="62" t="s">
        <v>499</v>
      </c>
      <c r="CWH22" s="86">
        <v>6.07</v>
      </c>
      <c r="CWI22" s="86">
        <v>1</v>
      </c>
      <c r="CWJ22" s="86"/>
      <c r="CWK22" s="86">
        <v>2</v>
      </c>
      <c r="CWL22" s="67">
        <v>3</v>
      </c>
      <c r="CWM22" s="67">
        <v>4.4444444444444446</v>
      </c>
      <c r="CWN22" s="67">
        <v>6.666666666666667</v>
      </c>
      <c r="CWO22" s="86">
        <v>50</v>
      </c>
      <c r="CWT22" s="86">
        <v>16.07</v>
      </c>
      <c r="CWU22" s="62" t="s">
        <v>499</v>
      </c>
      <c r="CWV22" s="86">
        <v>16.07</v>
      </c>
      <c r="CWW22" s="86">
        <v>1</v>
      </c>
      <c r="CWX22" s="86"/>
      <c r="CWY22" s="86">
        <v>2</v>
      </c>
      <c r="CWZ22" s="67">
        <v>3</v>
      </c>
      <c r="CXA22" s="67">
        <v>4.4444444444444446</v>
      </c>
      <c r="CXB22" s="67">
        <v>6.666666666666667</v>
      </c>
      <c r="CXC22" s="86">
        <v>50</v>
      </c>
      <c r="CXH22" s="86">
        <v>11.07</v>
      </c>
      <c r="CXI22" s="62" t="s">
        <v>499</v>
      </c>
      <c r="CXJ22" s="86">
        <v>11.07</v>
      </c>
      <c r="CXK22" s="86">
        <v>1</v>
      </c>
      <c r="CXL22" s="86"/>
      <c r="CXM22" s="86">
        <v>2</v>
      </c>
      <c r="CXN22" s="67">
        <v>3</v>
      </c>
      <c r="CXO22" s="67">
        <v>4.4444444444444446</v>
      </c>
      <c r="CXP22" s="67">
        <v>6.666666666666667</v>
      </c>
      <c r="CXQ22" s="86">
        <v>50</v>
      </c>
      <c r="CXV22" s="86">
        <v>12.07</v>
      </c>
      <c r="CXW22" s="62" t="s">
        <v>499</v>
      </c>
      <c r="CXX22" s="86">
        <v>12.07</v>
      </c>
      <c r="CXY22" s="86">
        <v>1</v>
      </c>
      <c r="CXZ22" s="86"/>
      <c r="CYA22" s="86">
        <v>2</v>
      </c>
      <c r="CYB22" s="67">
        <v>3</v>
      </c>
      <c r="CYC22" s="67">
        <v>4.4444444444444446</v>
      </c>
      <c r="CYD22" s="67">
        <v>6.666666666666667</v>
      </c>
      <c r="CYE22" s="86">
        <v>50</v>
      </c>
      <c r="CYJ22" s="86">
        <v>18.07</v>
      </c>
      <c r="CYK22" s="62" t="s">
        <v>499</v>
      </c>
      <c r="CYL22" s="86">
        <v>18.07</v>
      </c>
      <c r="CYM22" s="86">
        <v>1</v>
      </c>
      <c r="CYN22" s="86"/>
      <c r="CYO22" s="86">
        <v>2</v>
      </c>
      <c r="CYP22" s="67">
        <v>3</v>
      </c>
      <c r="CYQ22" s="67">
        <v>4.4444444444444446</v>
      </c>
      <c r="CYR22" s="67">
        <v>6.666666666666667</v>
      </c>
      <c r="CYS22" s="86">
        <v>50</v>
      </c>
      <c r="CYX22" s="86">
        <v>9.07</v>
      </c>
      <c r="CYY22" s="62" t="s">
        <v>499</v>
      </c>
      <c r="CYZ22" s="86">
        <v>9.07</v>
      </c>
      <c r="CZA22" s="86">
        <v>1</v>
      </c>
      <c r="CZB22" s="86"/>
      <c r="CZC22" s="86">
        <v>2</v>
      </c>
      <c r="CZD22" s="67">
        <v>3</v>
      </c>
      <c r="CZE22" s="67">
        <v>4.4444444444444446</v>
      </c>
      <c r="CZF22" s="67">
        <v>6.666666666666667</v>
      </c>
      <c r="CZG22" s="86">
        <v>50</v>
      </c>
      <c r="CZL22" s="86">
        <v>1.07</v>
      </c>
      <c r="CZM22" s="62" t="s">
        <v>499</v>
      </c>
      <c r="CZN22" s="86">
        <v>1.07</v>
      </c>
      <c r="CZO22" s="86">
        <v>2</v>
      </c>
      <c r="CZP22" s="86"/>
      <c r="CZQ22" s="86">
        <v>2</v>
      </c>
      <c r="CZR22" s="67">
        <v>3</v>
      </c>
      <c r="CZS22" s="67">
        <v>4.4444444444444446</v>
      </c>
      <c r="CZT22" s="67">
        <v>6.666666666666667</v>
      </c>
      <c r="CZU22" s="86">
        <v>100</v>
      </c>
      <c r="CZZ22" s="86">
        <v>13.07</v>
      </c>
      <c r="DAA22" s="62" t="s">
        <v>499</v>
      </c>
      <c r="DAB22" s="86">
        <v>13.07</v>
      </c>
      <c r="DAC22" s="86">
        <v>1</v>
      </c>
      <c r="DAD22" s="86"/>
      <c r="DAE22" s="86">
        <v>2</v>
      </c>
      <c r="DAF22" s="67">
        <v>3</v>
      </c>
      <c r="DAG22" s="67">
        <v>4.4444444444444446</v>
      </c>
      <c r="DAH22" s="67">
        <v>6.666666666666667</v>
      </c>
      <c r="DAI22" s="86">
        <v>50</v>
      </c>
      <c r="DAN22" s="86">
        <v>1.07</v>
      </c>
      <c r="DAO22" s="62" t="s">
        <v>499</v>
      </c>
      <c r="DAP22" s="86">
        <v>1.07</v>
      </c>
      <c r="DAQ22" s="86">
        <v>2</v>
      </c>
      <c r="DAR22" s="86"/>
      <c r="DAS22" s="86">
        <v>2</v>
      </c>
      <c r="DAT22" s="67">
        <v>3</v>
      </c>
      <c r="DAU22" s="67">
        <v>4.4444444444444446</v>
      </c>
      <c r="DAV22" s="67">
        <v>6.666666666666667</v>
      </c>
      <c r="DAW22" s="86">
        <v>100</v>
      </c>
      <c r="DBB22" s="86">
        <v>1.07</v>
      </c>
      <c r="DBC22" s="62" t="s">
        <v>499</v>
      </c>
      <c r="DBD22" s="86">
        <v>1.07</v>
      </c>
      <c r="DBE22" s="86">
        <v>1</v>
      </c>
      <c r="DBF22" s="86"/>
      <c r="DBG22" s="86">
        <v>1</v>
      </c>
      <c r="DBH22" s="67">
        <v>4</v>
      </c>
      <c r="DBI22" s="67">
        <v>2.2222222222222223</v>
      </c>
      <c r="DBJ22" s="67">
        <v>8.8888888888888893</v>
      </c>
      <c r="DBK22" s="86">
        <v>100</v>
      </c>
      <c r="DBP22" s="86">
        <v>1.07</v>
      </c>
      <c r="DBQ22" s="62" t="s">
        <v>499</v>
      </c>
      <c r="DBR22" s="86">
        <v>1.07</v>
      </c>
      <c r="DBS22" s="86">
        <v>1</v>
      </c>
      <c r="DBT22" s="86"/>
      <c r="DBU22" s="86">
        <v>1</v>
      </c>
      <c r="DBV22" s="67">
        <v>4</v>
      </c>
      <c r="DBW22" s="67">
        <v>2.2727272727272729</v>
      </c>
      <c r="DBX22" s="67">
        <v>9.0909090909090899</v>
      </c>
      <c r="DBY22" s="86">
        <v>100</v>
      </c>
      <c r="DCD22" s="86"/>
      <c r="DCE22" s="62" t="s">
        <v>499</v>
      </c>
      <c r="DCF22" s="86"/>
      <c r="DCG22" s="86">
        <v>2</v>
      </c>
      <c r="DCH22" s="86"/>
      <c r="DCI22" s="86">
        <v>2</v>
      </c>
      <c r="DCJ22" s="67">
        <v>4</v>
      </c>
      <c r="DCK22" s="67">
        <v>4.4444444444444446</v>
      </c>
      <c r="DCL22" s="67">
        <v>8.8888888888888893</v>
      </c>
      <c r="DCM22" s="86">
        <v>100</v>
      </c>
      <c r="DCR22" s="86"/>
      <c r="DCS22" s="62" t="s">
        <v>499</v>
      </c>
      <c r="DCT22" s="86"/>
      <c r="DCU22" s="86">
        <v>2</v>
      </c>
      <c r="DCV22" s="86"/>
      <c r="DCW22" s="86">
        <v>2</v>
      </c>
      <c r="DCX22" s="67">
        <v>4</v>
      </c>
      <c r="DCY22" s="67">
        <v>4.4444444444444446</v>
      </c>
      <c r="DCZ22" s="67">
        <v>8.8888888888888893</v>
      </c>
      <c r="DDA22" s="86">
        <v>100</v>
      </c>
      <c r="DDF22" s="86"/>
      <c r="DDG22" s="62" t="s">
        <v>499</v>
      </c>
      <c r="DDH22" s="86"/>
      <c r="DDI22" s="86">
        <v>1</v>
      </c>
      <c r="DDJ22" s="86"/>
      <c r="DDK22" s="86">
        <v>2</v>
      </c>
      <c r="DDL22" s="67">
        <v>4</v>
      </c>
      <c r="DDM22" s="67">
        <v>4.4444444444444446</v>
      </c>
      <c r="DDN22" s="67">
        <v>8.8888888888888893</v>
      </c>
      <c r="DDO22" s="86">
        <v>50</v>
      </c>
      <c r="DDT22" s="86"/>
      <c r="DDU22" s="62" t="s">
        <v>499</v>
      </c>
      <c r="DDV22" s="86"/>
      <c r="DDW22" s="86">
        <v>0</v>
      </c>
      <c r="DDX22" s="86"/>
      <c r="DDY22" s="86">
        <v>2</v>
      </c>
      <c r="DDZ22" s="67">
        <v>4</v>
      </c>
      <c r="DEA22" s="67">
        <v>4.4444444444444446</v>
      </c>
      <c r="DEB22" s="67">
        <v>8.8888888888888893</v>
      </c>
      <c r="DEC22" s="86">
        <v>0</v>
      </c>
      <c r="DEH22" s="86"/>
      <c r="DEI22" s="62" t="s">
        <v>499</v>
      </c>
      <c r="DEJ22" s="86"/>
      <c r="DEK22" s="86">
        <v>2</v>
      </c>
      <c r="DEL22" s="86"/>
      <c r="DEM22" s="86">
        <v>2</v>
      </c>
      <c r="DEN22" s="67">
        <v>4</v>
      </c>
      <c r="DEO22" s="67">
        <v>4.4444444444444446</v>
      </c>
      <c r="DEP22" s="67">
        <v>8.8888888888888893</v>
      </c>
      <c r="DEQ22" s="86">
        <v>100</v>
      </c>
      <c r="DEV22" s="86"/>
      <c r="DEW22" s="62" t="s">
        <v>499</v>
      </c>
      <c r="DEX22" s="86"/>
      <c r="DEY22" s="86">
        <v>0</v>
      </c>
      <c r="DEZ22" s="86"/>
      <c r="DFA22" s="86">
        <v>2</v>
      </c>
      <c r="DFB22" s="67">
        <v>4</v>
      </c>
      <c r="DFC22" s="67">
        <v>4.4444444444444446</v>
      </c>
      <c r="DFD22" s="67">
        <v>8.8888888888888893</v>
      </c>
      <c r="DFE22" s="86">
        <v>0</v>
      </c>
      <c r="DFJ22" s="86"/>
      <c r="DFK22" s="62" t="s">
        <v>499</v>
      </c>
      <c r="DFL22" s="86"/>
      <c r="DFM22" s="86">
        <v>1</v>
      </c>
      <c r="DFN22" s="86"/>
      <c r="DFO22" s="86">
        <v>2</v>
      </c>
      <c r="DFP22" s="67">
        <v>4</v>
      </c>
      <c r="DFQ22" s="67">
        <v>4.4444444444444446</v>
      </c>
      <c r="DFR22" s="67">
        <v>8.8888888888888893</v>
      </c>
      <c r="DFS22" s="86">
        <v>50</v>
      </c>
      <c r="DFX22" s="86"/>
      <c r="DFY22" s="62" t="s">
        <v>499</v>
      </c>
      <c r="DFZ22" s="86"/>
      <c r="DGA22" s="86">
        <v>1</v>
      </c>
      <c r="DGB22" s="86"/>
      <c r="DGC22" s="86">
        <v>2</v>
      </c>
      <c r="DGD22" s="67">
        <v>4</v>
      </c>
      <c r="DGE22" s="67">
        <v>4.4444444444444446</v>
      </c>
      <c r="DGF22" s="67">
        <v>8.8888888888888893</v>
      </c>
      <c r="DGG22" s="86">
        <v>50</v>
      </c>
      <c r="DGL22" s="86"/>
      <c r="DGM22" s="62" t="s">
        <v>499</v>
      </c>
      <c r="DGN22" s="86"/>
      <c r="DGO22" s="86">
        <v>1</v>
      </c>
      <c r="DGP22" s="86"/>
      <c r="DGQ22" s="86">
        <v>2</v>
      </c>
      <c r="DGR22" s="67">
        <v>4</v>
      </c>
      <c r="DGS22" s="67">
        <v>4.4444444444444446</v>
      </c>
      <c r="DGT22" s="67">
        <v>8.8888888888888893</v>
      </c>
      <c r="DGU22" s="86">
        <v>50</v>
      </c>
      <c r="DGZ22" s="86"/>
      <c r="DHA22" s="62" t="s">
        <v>499</v>
      </c>
      <c r="DHB22" s="86"/>
      <c r="DHC22" s="86">
        <v>2</v>
      </c>
      <c r="DHD22" s="86"/>
      <c r="DHE22" s="86">
        <v>2</v>
      </c>
      <c r="DHF22" s="67">
        <v>4</v>
      </c>
      <c r="DHG22" s="67">
        <v>4.4444444444444446</v>
      </c>
      <c r="DHH22" s="67">
        <v>8.8888888888888893</v>
      </c>
      <c r="DHI22" s="86">
        <v>100</v>
      </c>
      <c r="DHN22" s="86"/>
      <c r="DHO22" s="62" t="s">
        <v>499</v>
      </c>
      <c r="DHP22" s="86"/>
      <c r="DHQ22" s="86">
        <v>2</v>
      </c>
      <c r="DHR22" s="86"/>
      <c r="DHS22" s="86">
        <v>2</v>
      </c>
      <c r="DHT22" s="67">
        <v>4</v>
      </c>
      <c r="DHU22" s="67">
        <v>4.4444444444444446</v>
      </c>
      <c r="DHV22" s="67">
        <v>8.8888888888888893</v>
      </c>
      <c r="DHW22" s="86">
        <v>100</v>
      </c>
      <c r="DIB22" s="86"/>
      <c r="DIC22" s="62" t="s">
        <v>499</v>
      </c>
      <c r="DID22" s="86"/>
      <c r="DIE22" s="86">
        <v>0</v>
      </c>
      <c r="DIF22" s="86"/>
      <c r="DIG22" s="86">
        <v>2</v>
      </c>
      <c r="DIH22" s="67">
        <v>4</v>
      </c>
      <c r="DII22" s="67">
        <v>4.4444444444444446</v>
      </c>
      <c r="DIJ22" s="67">
        <v>8.8888888888888893</v>
      </c>
      <c r="DIK22" s="86">
        <v>0</v>
      </c>
      <c r="DIP22" s="86"/>
      <c r="DIQ22" s="62" t="s">
        <v>499</v>
      </c>
      <c r="DIR22" s="86"/>
      <c r="DIS22" s="86">
        <v>1</v>
      </c>
      <c r="DIT22" s="86"/>
      <c r="DIU22" s="86">
        <v>2</v>
      </c>
      <c r="DIV22" s="67">
        <v>4</v>
      </c>
      <c r="DIW22" s="67">
        <v>4.4444444444444446</v>
      </c>
      <c r="DIX22" s="67">
        <v>8.8888888888888893</v>
      </c>
      <c r="DIY22" s="86">
        <v>50</v>
      </c>
      <c r="DJD22" s="86"/>
      <c r="DJE22" s="62" t="s">
        <v>499</v>
      </c>
      <c r="DJF22" s="86"/>
      <c r="DJG22" s="86">
        <v>1</v>
      </c>
      <c r="DJH22" s="86"/>
      <c r="DJI22" s="86">
        <v>2</v>
      </c>
      <c r="DJJ22" s="67">
        <v>4</v>
      </c>
      <c r="DJK22" s="67">
        <v>4.4444444444444446</v>
      </c>
      <c r="DJL22" s="67">
        <v>8.8888888888888893</v>
      </c>
      <c r="DJM22" s="86">
        <v>50</v>
      </c>
      <c r="DJR22" s="86"/>
      <c r="DJS22" s="62" t="s">
        <v>499</v>
      </c>
      <c r="DJT22" s="86"/>
      <c r="DJU22" s="86">
        <v>1</v>
      </c>
      <c r="DJV22" s="86"/>
      <c r="DJW22" s="86">
        <v>2</v>
      </c>
      <c r="DJX22" s="67">
        <v>4</v>
      </c>
      <c r="DJY22" s="67">
        <v>4.4444444444444446</v>
      </c>
      <c r="DJZ22" s="67">
        <v>8.8888888888888893</v>
      </c>
      <c r="DKA22" s="86">
        <v>50</v>
      </c>
      <c r="DKF22" s="86"/>
      <c r="DKG22" s="62" t="s">
        <v>499</v>
      </c>
      <c r="DKH22" s="86"/>
      <c r="DKI22" s="86">
        <v>1</v>
      </c>
      <c r="DKJ22" s="86"/>
      <c r="DKK22" s="86">
        <v>2</v>
      </c>
      <c r="DKL22" s="67">
        <v>4</v>
      </c>
      <c r="DKM22" s="67">
        <v>4.4444444444444446</v>
      </c>
      <c r="DKN22" s="67">
        <v>8.8888888888888893</v>
      </c>
      <c r="DKO22" s="86">
        <v>50</v>
      </c>
      <c r="DKT22" s="86"/>
      <c r="DKU22" s="62" t="s">
        <v>499</v>
      </c>
      <c r="DKV22" s="86"/>
      <c r="DKW22" s="86">
        <v>0</v>
      </c>
      <c r="DKX22" s="86"/>
      <c r="DKY22" s="86">
        <v>2</v>
      </c>
      <c r="DKZ22" s="67">
        <v>4</v>
      </c>
      <c r="DLA22" s="67">
        <v>4.4444444444444446</v>
      </c>
      <c r="DLB22" s="67">
        <v>8.8888888888888893</v>
      </c>
      <c r="DLC22" s="86">
        <v>0</v>
      </c>
      <c r="DLH22" s="86"/>
      <c r="DLI22" s="62" t="s">
        <v>499</v>
      </c>
      <c r="DLJ22" s="86"/>
      <c r="DLK22" s="86">
        <v>1</v>
      </c>
      <c r="DLL22" s="86"/>
      <c r="DLM22" s="86">
        <v>2</v>
      </c>
      <c r="DLN22" s="67">
        <v>4</v>
      </c>
      <c r="DLO22" s="67">
        <v>4.4444444444444446</v>
      </c>
      <c r="DLP22" s="67">
        <v>8.8888888888888893</v>
      </c>
      <c r="DLQ22" s="86">
        <v>50</v>
      </c>
      <c r="DLV22" s="86"/>
      <c r="DLW22" s="62" t="s">
        <v>499</v>
      </c>
      <c r="DLX22" s="86"/>
      <c r="DLY22" s="86">
        <v>1</v>
      </c>
      <c r="DLZ22" s="86"/>
      <c r="DMA22" s="86">
        <v>2</v>
      </c>
      <c r="DMB22" s="67">
        <v>4</v>
      </c>
      <c r="DMC22" s="67">
        <v>4.4444444444444446</v>
      </c>
      <c r="DMD22" s="67">
        <v>8.8888888888888893</v>
      </c>
      <c r="DME22" s="86">
        <v>50</v>
      </c>
      <c r="DMJ22" s="86"/>
      <c r="DMK22" s="62" t="s">
        <v>499</v>
      </c>
      <c r="DML22" s="86"/>
      <c r="DMM22" s="86">
        <v>1</v>
      </c>
      <c r="DMN22" s="86"/>
      <c r="DMO22" s="86">
        <v>2</v>
      </c>
      <c r="DMP22" s="67">
        <v>4</v>
      </c>
      <c r="DMQ22" s="67">
        <v>4.4444444444444446</v>
      </c>
      <c r="DMR22" s="67">
        <v>8.8888888888888893</v>
      </c>
      <c r="DMS22" s="86">
        <v>50</v>
      </c>
      <c r="DMX22" s="86"/>
      <c r="DMY22" s="62" t="s">
        <v>499</v>
      </c>
      <c r="DMZ22" s="86"/>
      <c r="DNA22" s="86">
        <v>1</v>
      </c>
      <c r="DNB22" s="86"/>
      <c r="DNC22" s="86">
        <v>2</v>
      </c>
      <c r="DND22" s="67">
        <v>4</v>
      </c>
      <c r="DNE22" s="67">
        <v>4.4444444444444446</v>
      </c>
      <c r="DNF22" s="67">
        <v>8.8888888888888893</v>
      </c>
      <c r="DNG22" s="86">
        <v>50</v>
      </c>
      <c r="DNL22" s="86"/>
      <c r="DNM22" s="62" t="s">
        <v>499</v>
      </c>
      <c r="DNN22" s="86"/>
      <c r="DNO22" s="86">
        <v>1</v>
      </c>
      <c r="DNP22" s="86"/>
      <c r="DNQ22" s="86">
        <v>2</v>
      </c>
      <c r="DNR22" s="67">
        <v>4</v>
      </c>
      <c r="DNS22" s="67">
        <v>4.4444444444444446</v>
      </c>
      <c r="DNT22" s="67">
        <v>8.8888888888888893</v>
      </c>
      <c r="DNU22" s="86">
        <v>50</v>
      </c>
      <c r="DNZ22" s="86"/>
      <c r="DOA22" s="62" t="s">
        <v>499</v>
      </c>
      <c r="DOB22" s="86"/>
      <c r="DOC22" s="86">
        <v>1</v>
      </c>
      <c r="DOD22" s="86"/>
      <c r="DOE22" s="86">
        <v>2</v>
      </c>
      <c r="DOF22" s="67">
        <v>4</v>
      </c>
      <c r="DOG22" s="67">
        <v>4.4444444444444446</v>
      </c>
      <c r="DOH22" s="67">
        <v>8.8888888888888893</v>
      </c>
      <c r="DOI22" s="86">
        <v>50</v>
      </c>
      <c r="DON22" s="86"/>
      <c r="DOO22" s="62" t="s">
        <v>499</v>
      </c>
      <c r="DOP22" s="86"/>
      <c r="DOQ22" s="86">
        <v>1</v>
      </c>
      <c r="DOR22" s="86"/>
      <c r="DOS22" s="86">
        <v>2</v>
      </c>
      <c r="DOT22" s="67">
        <v>4</v>
      </c>
      <c r="DOU22" s="67">
        <v>4.4444444444444446</v>
      </c>
      <c r="DOV22" s="67">
        <v>8.8888888888888893</v>
      </c>
      <c r="DOW22" s="86">
        <v>50</v>
      </c>
      <c r="DPB22" s="86"/>
      <c r="DPC22" s="62" t="s">
        <v>499</v>
      </c>
      <c r="DPD22" s="86"/>
      <c r="DPE22" s="86">
        <v>0</v>
      </c>
      <c r="DPF22" s="86"/>
      <c r="DPG22" s="86">
        <v>2</v>
      </c>
      <c r="DPH22" s="67">
        <v>4</v>
      </c>
      <c r="DPI22" s="67">
        <v>4.4444444444444446</v>
      </c>
      <c r="DPJ22" s="67">
        <v>8.8888888888888893</v>
      </c>
      <c r="DPK22" s="86">
        <v>0</v>
      </c>
      <c r="DPP22" s="86"/>
      <c r="DPQ22" s="62" t="s">
        <v>499</v>
      </c>
      <c r="DPR22" s="86"/>
      <c r="DPS22" s="86">
        <v>0</v>
      </c>
      <c r="DPT22" s="86"/>
      <c r="DPU22" s="86">
        <v>2</v>
      </c>
      <c r="DPV22" s="67">
        <v>4</v>
      </c>
      <c r="DPW22" s="67">
        <v>4.4444444444444446</v>
      </c>
      <c r="DPX22" s="67">
        <v>8.8888888888888893</v>
      </c>
      <c r="DPY22" s="86">
        <v>0</v>
      </c>
      <c r="DQD22" s="86"/>
      <c r="DQE22" s="62" t="s">
        <v>499</v>
      </c>
      <c r="DQF22" s="86"/>
      <c r="DQG22" s="86">
        <v>0</v>
      </c>
      <c r="DQH22" s="86"/>
      <c r="DQI22" s="86">
        <v>2</v>
      </c>
      <c r="DQJ22" s="67">
        <v>4</v>
      </c>
      <c r="DQK22" s="67">
        <v>4.4444444444444446</v>
      </c>
      <c r="DQL22" s="67">
        <v>8.8888888888888893</v>
      </c>
      <c r="DQM22" s="86">
        <v>0</v>
      </c>
      <c r="DQR22" s="86"/>
      <c r="DQS22" s="62" t="s">
        <v>499</v>
      </c>
      <c r="DQT22" s="86"/>
      <c r="DQU22" s="86">
        <v>1</v>
      </c>
      <c r="DQV22" s="86"/>
      <c r="DQW22" s="86">
        <v>2</v>
      </c>
      <c r="DQX22" s="67">
        <v>4</v>
      </c>
      <c r="DQY22" s="67">
        <v>4.4444444444444446</v>
      </c>
      <c r="DQZ22" s="67">
        <v>8.8888888888888893</v>
      </c>
      <c r="DRA22" s="86">
        <v>50</v>
      </c>
      <c r="DRF22" s="86"/>
      <c r="DRG22" s="62" t="s">
        <v>499</v>
      </c>
      <c r="DRH22" s="86"/>
      <c r="DRI22" s="86">
        <v>0</v>
      </c>
      <c r="DRJ22" s="86"/>
      <c r="DRK22" s="86">
        <v>2</v>
      </c>
      <c r="DRL22" s="67">
        <v>4</v>
      </c>
      <c r="DRM22" s="67">
        <v>4.4444444444444446</v>
      </c>
      <c r="DRN22" s="67">
        <v>8.8888888888888893</v>
      </c>
      <c r="DRO22" s="86">
        <v>0</v>
      </c>
      <c r="DRT22" s="86"/>
      <c r="DRU22" s="62" t="s">
        <v>499</v>
      </c>
      <c r="DRV22" s="86"/>
      <c r="DRW22" s="86">
        <v>0</v>
      </c>
      <c r="DRX22" s="86"/>
      <c r="DRY22" s="86">
        <v>2</v>
      </c>
      <c r="DRZ22" s="67">
        <v>4</v>
      </c>
      <c r="DSA22" s="67">
        <v>4.4444444444444446</v>
      </c>
      <c r="DSB22" s="67">
        <v>8.8888888888888893</v>
      </c>
      <c r="DSC22" s="86">
        <v>0</v>
      </c>
      <c r="DSH22" s="86"/>
      <c r="DSI22" s="62" t="s">
        <v>499</v>
      </c>
      <c r="DSJ22" s="86"/>
      <c r="DSK22" s="86">
        <v>0</v>
      </c>
      <c r="DSL22" s="86"/>
      <c r="DSM22" s="86">
        <v>2</v>
      </c>
      <c r="DSN22" s="67">
        <v>4</v>
      </c>
      <c r="DSO22" s="67">
        <v>4.4444444444444446</v>
      </c>
      <c r="DSP22" s="67">
        <v>8.8888888888888893</v>
      </c>
      <c r="DSQ22" s="86">
        <v>0</v>
      </c>
      <c r="DSV22" s="86"/>
      <c r="DSW22" s="62" t="s">
        <v>499</v>
      </c>
      <c r="DSX22" s="86"/>
      <c r="DSY22" s="86">
        <v>1</v>
      </c>
      <c r="DSZ22" s="86"/>
      <c r="DTA22" s="86">
        <v>2</v>
      </c>
      <c r="DTB22" s="67">
        <v>4</v>
      </c>
      <c r="DTC22" s="67">
        <v>4.4444444444444446</v>
      </c>
      <c r="DTD22" s="67">
        <v>8.8888888888888893</v>
      </c>
      <c r="DTE22" s="86">
        <v>50</v>
      </c>
      <c r="DTJ22" s="86"/>
      <c r="DTK22" s="62" t="s">
        <v>499</v>
      </c>
      <c r="DTL22" s="86"/>
      <c r="DTM22" s="86">
        <v>2</v>
      </c>
      <c r="DTN22" s="86"/>
      <c r="DTO22" s="86">
        <v>2</v>
      </c>
      <c r="DTP22" s="67">
        <v>5</v>
      </c>
      <c r="DTQ22" s="67">
        <v>3.7037037037037033</v>
      </c>
      <c r="DTR22" s="67">
        <v>9.2592592592592595</v>
      </c>
      <c r="DTS22" s="86">
        <v>100</v>
      </c>
      <c r="DTX22" s="86"/>
      <c r="DTY22" s="62" t="s">
        <v>499</v>
      </c>
      <c r="DTZ22" s="86"/>
      <c r="DUA22" s="86">
        <v>0</v>
      </c>
      <c r="DUB22" s="86"/>
      <c r="DUC22" s="86">
        <v>2</v>
      </c>
      <c r="DUD22" s="67">
        <v>5</v>
      </c>
      <c r="DUE22" s="67">
        <v>3.7037037037037033</v>
      </c>
      <c r="DUF22" s="67">
        <v>9.2592592592592595</v>
      </c>
      <c r="DUG22" s="86">
        <v>0</v>
      </c>
      <c r="DUL22" s="86"/>
      <c r="DUM22" s="62" t="s">
        <v>499</v>
      </c>
      <c r="DUN22" s="86"/>
      <c r="DUO22" s="86">
        <v>1</v>
      </c>
      <c r="DUP22" s="86"/>
      <c r="DUQ22" s="86">
        <v>2</v>
      </c>
      <c r="DUR22" s="67">
        <v>5</v>
      </c>
      <c r="DUS22" s="67">
        <v>3.7037037037037033</v>
      </c>
      <c r="DUT22" s="67">
        <v>9.2592592592592595</v>
      </c>
      <c r="DUU22" s="86">
        <v>50</v>
      </c>
      <c r="DUZ22" s="86"/>
      <c r="DVA22" s="62" t="s">
        <v>499</v>
      </c>
      <c r="DVB22" s="86"/>
      <c r="DVC22" s="86">
        <v>0</v>
      </c>
      <c r="DVD22" s="86"/>
      <c r="DVE22" s="86">
        <v>2</v>
      </c>
      <c r="DVF22" s="67">
        <v>5</v>
      </c>
      <c r="DVG22" s="67">
        <v>3.7037037037037033</v>
      </c>
      <c r="DVH22" s="67">
        <v>9.2592592592592595</v>
      </c>
      <c r="DVI22" s="86">
        <v>0</v>
      </c>
      <c r="DVN22" s="86"/>
      <c r="DVO22" s="62" t="s">
        <v>499</v>
      </c>
      <c r="DVP22" s="86"/>
      <c r="DVQ22" s="86">
        <v>1</v>
      </c>
      <c r="DVR22" s="86"/>
      <c r="DVS22" s="86">
        <v>2</v>
      </c>
      <c r="DVT22" s="67">
        <v>5</v>
      </c>
      <c r="DVU22" s="67">
        <v>3.7037037037037033</v>
      </c>
      <c r="DVV22" s="67">
        <v>9.2592592592592595</v>
      </c>
      <c r="DVW22" s="86">
        <v>50</v>
      </c>
      <c r="DWB22" s="86"/>
      <c r="DWC22" s="62" t="s">
        <v>499</v>
      </c>
      <c r="DWD22" s="86"/>
      <c r="DWE22" s="86">
        <v>0</v>
      </c>
      <c r="DWF22" s="86"/>
      <c r="DWG22" s="86">
        <v>2</v>
      </c>
      <c r="DWH22" s="67">
        <v>5</v>
      </c>
      <c r="DWI22" s="67">
        <v>3.7037037037037033</v>
      </c>
      <c r="DWJ22" s="67">
        <v>9.2592592592592595</v>
      </c>
      <c r="DWK22" s="86">
        <v>0</v>
      </c>
      <c r="DWP22" s="86"/>
      <c r="DWQ22" s="62" t="s">
        <v>499</v>
      </c>
      <c r="DWR22" s="86"/>
      <c r="DWS22" s="86">
        <v>1</v>
      </c>
      <c r="DWT22" s="86"/>
      <c r="DWU22" s="86">
        <v>2</v>
      </c>
      <c r="DWV22" s="67">
        <v>5</v>
      </c>
      <c r="DWW22" s="67">
        <v>3.7037037037037033</v>
      </c>
      <c r="DWX22" s="67">
        <v>9.2592592592592595</v>
      </c>
      <c r="DWY22" s="86">
        <v>50</v>
      </c>
      <c r="DXD22" s="86"/>
      <c r="DXE22" s="62" t="s">
        <v>499</v>
      </c>
      <c r="DXF22" s="86"/>
      <c r="DXG22" s="86">
        <v>1</v>
      </c>
      <c r="DXH22" s="86"/>
      <c r="DXI22" s="86">
        <v>2</v>
      </c>
      <c r="DXJ22" s="67">
        <v>5</v>
      </c>
      <c r="DXK22" s="67">
        <v>3.7037037037037033</v>
      </c>
      <c r="DXL22" s="67">
        <v>9.2592592592592595</v>
      </c>
      <c r="DXM22" s="86">
        <v>50</v>
      </c>
      <c r="DXR22" s="86"/>
      <c r="DXS22" s="62" t="s">
        <v>499</v>
      </c>
      <c r="DXT22" s="86"/>
      <c r="DXU22" s="86">
        <v>1</v>
      </c>
      <c r="DXV22" s="86"/>
      <c r="DXW22" s="86">
        <v>2</v>
      </c>
      <c r="DXX22" s="67">
        <v>5</v>
      </c>
      <c r="DXY22" s="67">
        <v>3.7037037037037033</v>
      </c>
      <c r="DXZ22" s="67">
        <v>9.2592592592592595</v>
      </c>
      <c r="DYA22" s="86">
        <v>50</v>
      </c>
      <c r="DYF22" s="86"/>
      <c r="DYG22" s="62" t="s">
        <v>499</v>
      </c>
      <c r="DYH22" s="86"/>
      <c r="DYI22" s="86">
        <v>0</v>
      </c>
      <c r="DYJ22" s="86"/>
      <c r="DYK22" s="86">
        <v>2</v>
      </c>
      <c r="DYL22" s="67">
        <v>5</v>
      </c>
      <c r="DYM22" s="67">
        <v>3.7037037037037033</v>
      </c>
      <c r="DYN22" s="67">
        <v>9.2592592592592595</v>
      </c>
      <c r="DYO22" s="86">
        <v>0</v>
      </c>
      <c r="DYT22" s="86"/>
      <c r="DYU22" s="62" t="s">
        <v>499</v>
      </c>
      <c r="DYV22" s="86"/>
      <c r="DYW22" s="86">
        <v>0</v>
      </c>
      <c r="DYX22" s="86"/>
      <c r="DYY22" s="86">
        <v>2</v>
      </c>
      <c r="DYZ22" s="67">
        <v>5</v>
      </c>
      <c r="DZA22" s="67">
        <v>3.7037037037037033</v>
      </c>
      <c r="DZB22" s="67">
        <v>9.2592592592592595</v>
      </c>
      <c r="DZC22" s="86">
        <v>0</v>
      </c>
      <c r="DZH22" s="86"/>
      <c r="DZI22" s="62" t="s">
        <v>499</v>
      </c>
      <c r="DZJ22" s="86"/>
      <c r="DZK22" s="86">
        <v>0</v>
      </c>
      <c r="DZL22" s="86"/>
      <c r="DZM22" s="86">
        <v>2</v>
      </c>
      <c r="DZN22" s="67">
        <v>5</v>
      </c>
      <c r="DZO22" s="67">
        <v>3.7037037037037033</v>
      </c>
      <c r="DZP22" s="67">
        <v>9.2592592592592595</v>
      </c>
      <c r="DZQ22" s="86">
        <v>0</v>
      </c>
      <c r="DZV22" s="86"/>
      <c r="DZW22" s="62" t="s">
        <v>499</v>
      </c>
      <c r="DZX22" s="86"/>
      <c r="DZY22" s="86">
        <v>1</v>
      </c>
      <c r="DZZ22" s="86"/>
      <c r="EAA22" s="86">
        <v>2</v>
      </c>
      <c r="EAB22" s="67">
        <v>5</v>
      </c>
      <c r="EAC22" s="67">
        <v>3.7037037037037033</v>
      </c>
      <c r="EAD22" s="67">
        <v>9.2592592592592595</v>
      </c>
      <c r="EAE22" s="86">
        <v>50</v>
      </c>
      <c r="EAJ22" s="86"/>
      <c r="EAK22" s="62" t="s">
        <v>499</v>
      </c>
      <c r="EAL22" s="86"/>
      <c r="EAM22" s="86">
        <v>0</v>
      </c>
      <c r="EAN22" s="86"/>
      <c r="EAO22" s="86">
        <v>2</v>
      </c>
      <c r="EAP22" s="67">
        <v>5</v>
      </c>
      <c r="EAQ22" s="67">
        <v>3.7037037037037033</v>
      </c>
      <c r="EAR22" s="67">
        <v>9.2592592592592595</v>
      </c>
      <c r="EAS22" s="86">
        <v>0</v>
      </c>
      <c r="EAX22" s="86"/>
      <c r="EAY22" s="62" t="s">
        <v>499</v>
      </c>
      <c r="EAZ22" s="86"/>
      <c r="EBA22" s="86">
        <v>0</v>
      </c>
      <c r="EBB22" s="86"/>
      <c r="EBC22" s="86">
        <v>2</v>
      </c>
      <c r="EBD22" s="67">
        <v>5</v>
      </c>
      <c r="EBE22" s="67">
        <v>3.7037037037037033</v>
      </c>
      <c r="EBF22" s="67">
        <v>9.2592592592592595</v>
      </c>
      <c r="EBG22" s="86">
        <v>0</v>
      </c>
      <c r="EBL22" s="86"/>
      <c r="EBM22" s="62" t="s">
        <v>499</v>
      </c>
      <c r="EBN22" s="86"/>
      <c r="EBO22" s="86">
        <v>0</v>
      </c>
      <c r="EBP22" s="86"/>
      <c r="EBQ22" s="86">
        <v>2</v>
      </c>
      <c r="EBR22" s="67">
        <v>5</v>
      </c>
      <c r="EBS22" s="67">
        <v>3.7037037037037033</v>
      </c>
      <c r="EBT22" s="67">
        <v>9.2592592592592595</v>
      </c>
      <c r="EBU22" s="86">
        <v>0</v>
      </c>
      <c r="EBZ22" s="86"/>
      <c r="ECA22" s="62" t="s">
        <v>499</v>
      </c>
      <c r="ECB22" s="86"/>
      <c r="ECC22" s="86">
        <v>0</v>
      </c>
      <c r="ECD22" s="86"/>
      <c r="ECE22" s="86">
        <v>2</v>
      </c>
      <c r="ECF22" s="67">
        <v>5</v>
      </c>
      <c r="ECG22" s="67">
        <v>3.7037037037037033</v>
      </c>
      <c r="ECH22" s="67">
        <v>9.2592592592592595</v>
      </c>
      <c r="ECI22" s="86">
        <v>0</v>
      </c>
      <c r="ECN22" s="86"/>
      <c r="ECO22" s="62" t="s">
        <v>499</v>
      </c>
      <c r="ECP22" s="86"/>
      <c r="ECQ22" s="86">
        <v>0</v>
      </c>
      <c r="ECR22" s="86"/>
      <c r="ECS22" s="86">
        <v>2</v>
      </c>
      <c r="ECT22" s="67">
        <v>5</v>
      </c>
      <c r="ECU22" s="67">
        <v>3.7037037037037033</v>
      </c>
      <c r="ECV22" s="67">
        <v>9.2592592592592595</v>
      </c>
      <c r="ECW22" s="86">
        <v>0</v>
      </c>
      <c r="EDB22" s="86"/>
      <c r="EDC22" s="62" t="s">
        <v>499</v>
      </c>
      <c r="EDD22" s="86"/>
      <c r="EDE22" s="86">
        <v>0</v>
      </c>
      <c r="EDF22" s="86"/>
      <c r="EDG22" s="86">
        <v>2</v>
      </c>
      <c r="EDH22" s="67">
        <v>5</v>
      </c>
      <c r="EDI22" s="67">
        <v>3.7037037037037033</v>
      </c>
      <c r="EDJ22" s="67">
        <v>9.2592592592592595</v>
      </c>
      <c r="EDK22" s="86">
        <v>0</v>
      </c>
      <c r="EDP22" s="86"/>
      <c r="EDQ22" s="62" t="s">
        <v>499</v>
      </c>
      <c r="EDR22" s="86"/>
      <c r="EDS22" s="86">
        <v>0</v>
      </c>
      <c r="EDT22" s="86"/>
      <c r="EDU22" s="86">
        <v>2</v>
      </c>
      <c r="EDV22" s="67">
        <v>5</v>
      </c>
      <c r="EDW22" s="67">
        <v>3.7037037037037033</v>
      </c>
      <c r="EDX22" s="67">
        <v>9.2592592592592595</v>
      </c>
      <c r="EDY22" s="86">
        <v>0</v>
      </c>
      <c r="EED22" s="86"/>
      <c r="EEE22" s="62" t="s">
        <v>499</v>
      </c>
      <c r="EEF22" s="86"/>
      <c r="EEG22" s="86">
        <v>0</v>
      </c>
      <c r="EEH22" s="86"/>
      <c r="EEI22" s="86">
        <v>2</v>
      </c>
      <c r="EEJ22" s="67">
        <v>5</v>
      </c>
      <c r="EEK22" s="67">
        <v>3.7037037037037033</v>
      </c>
      <c r="EEL22" s="67">
        <v>9.2592592592592595</v>
      </c>
      <c r="EEM22" s="86">
        <v>0</v>
      </c>
      <c r="EER22" s="86"/>
      <c r="EES22" s="62" t="s">
        <v>499</v>
      </c>
      <c r="EET22" s="86"/>
      <c r="EEU22" s="86">
        <v>0</v>
      </c>
      <c r="EEV22" s="86"/>
      <c r="EEW22" s="86">
        <v>2</v>
      </c>
      <c r="EEX22" s="67">
        <v>5</v>
      </c>
      <c r="EEY22" s="67">
        <v>3.7037037037037033</v>
      </c>
      <c r="EEZ22" s="67">
        <v>9.2592592592592595</v>
      </c>
      <c r="EFA22" s="86">
        <v>0</v>
      </c>
      <c r="EFF22" s="86"/>
      <c r="EFG22" s="62" t="s">
        <v>499</v>
      </c>
      <c r="EFH22" s="86"/>
      <c r="EFI22" s="86">
        <v>0</v>
      </c>
      <c r="EFJ22" s="86"/>
      <c r="EFK22" s="86">
        <v>2</v>
      </c>
      <c r="EFL22" s="67">
        <v>5</v>
      </c>
      <c r="EFM22" s="67">
        <v>3.7037037037037033</v>
      </c>
      <c r="EFN22" s="67">
        <v>9.2592592592592595</v>
      </c>
      <c r="EFO22" s="86">
        <v>0</v>
      </c>
      <c r="EFT22" s="86"/>
      <c r="EFU22" s="62" t="s">
        <v>499</v>
      </c>
      <c r="EFV22" s="86"/>
      <c r="EFW22" s="86">
        <v>0</v>
      </c>
      <c r="EFX22" s="86"/>
      <c r="EFY22" s="86">
        <v>2</v>
      </c>
      <c r="EFZ22" s="67">
        <v>5</v>
      </c>
      <c r="EGA22" s="67">
        <v>3.7037037037037033</v>
      </c>
      <c r="EGB22" s="67">
        <v>9.2592592592592595</v>
      </c>
      <c r="EGC22" s="86">
        <v>0</v>
      </c>
      <c r="EGH22" s="86"/>
      <c r="EGI22" s="62" t="s">
        <v>499</v>
      </c>
      <c r="EGJ22" s="86"/>
      <c r="EGK22" s="86">
        <v>0</v>
      </c>
      <c r="EGL22" s="86"/>
      <c r="EGM22" s="86">
        <v>2</v>
      </c>
      <c r="EGN22" s="67">
        <v>5</v>
      </c>
      <c r="EGO22" s="67">
        <v>3.7037037037037033</v>
      </c>
      <c r="EGP22" s="67">
        <v>9.2592592592592595</v>
      </c>
      <c r="EGQ22" s="86">
        <v>0</v>
      </c>
      <c r="EGV22" s="86"/>
      <c r="EGW22" s="62" t="s">
        <v>499</v>
      </c>
      <c r="EGX22" s="86"/>
      <c r="EGY22" s="86">
        <v>0</v>
      </c>
      <c r="EGZ22" s="86"/>
      <c r="EHA22" s="86">
        <v>2</v>
      </c>
      <c r="EHB22" s="67">
        <v>5</v>
      </c>
      <c r="EHC22" s="67">
        <v>3.7037037037037033</v>
      </c>
      <c r="EHD22" s="67">
        <v>9.2592592592592595</v>
      </c>
      <c r="EHE22" s="86">
        <v>0</v>
      </c>
      <c r="EHJ22" s="86"/>
      <c r="EHK22" s="62" t="s">
        <v>499</v>
      </c>
      <c r="EHL22" s="86"/>
      <c r="EHM22" s="86">
        <v>0</v>
      </c>
      <c r="EHN22" s="86"/>
      <c r="EHO22" s="86">
        <v>2</v>
      </c>
      <c r="EHP22" s="67">
        <v>5</v>
      </c>
      <c r="EHQ22" s="67">
        <v>3.7037037037037033</v>
      </c>
      <c r="EHR22" s="67">
        <v>9.2592592592592595</v>
      </c>
      <c r="EHS22" s="86">
        <v>0</v>
      </c>
      <c r="EHX22" s="86"/>
      <c r="EHY22" s="62" t="s">
        <v>499</v>
      </c>
      <c r="EHZ22" s="86"/>
      <c r="EIA22" s="86">
        <v>0</v>
      </c>
      <c r="EIB22" s="86"/>
      <c r="EIC22" s="86">
        <v>2</v>
      </c>
      <c r="EID22" s="67">
        <v>5</v>
      </c>
      <c r="EIE22" s="67">
        <v>3.7037037037037033</v>
      </c>
      <c r="EIF22" s="67">
        <v>9.2592592592592595</v>
      </c>
      <c r="EIG22" s="86">
        <v>0</v>
      </c>
      <c r="EIL22" s="86"/>
      <c r="EIM22" s="62" t="s">
        <v>499</v>
      </c>
      <c r="EIN22" s="86"/>
      <c r="EIO22" s="86">
        <v>0</v>
      </c>
      <c r="EIP22" s="86"/>
      <c r="EIQ22" s="86">
        <v>2</v>
      </c>
      <c r="EIR22" s="67">
        <v>5</v>
      </c>
      <c r="EIS22" s="67">
        <v>3.7037037037037033</v>
      </c>
      <c r="EIT22" s="67">
        <v>9.2592592592592595</v>
      </c>
      <c r="EIU22" s="86">
        <v>0</v>
      </c>
      <c r="EIZ22" s="86"/>
      <c r="EJA22" s="62" t="s">
        <v>499</v>
      </c>
      <c r="EJB22" s="86"/>
      <c r="EJC22" s="86">
        <v>0</v>
      </c>
      <c r="EJD22" s="86"/>
      <c r="EJE22" s="86">
        <v>2</v>
      </c>
      <c r="EJF22" s="67">
        <v>5</v>
      </c>
      <c r="EJG22" s="67">
        <v>3.7037037037037033</v>
      </c>
      <c r="EJH22" s="67">
        <v>9.2592592592592595</v>
      </c>
      <c r="EJI22" s="86">
        <v>0</v>
      </c>
      <c r="EJN22" s="86"/>
      <c r="EJO22" s="62" t="s">
        <v>499</v>
      </c>
      <c r="EJP22" s="86"/>
      <c r="EJQ22" s="86">
        <v>2</v>
      </c>
      <c r="EJR22" s="86"/>
      <c r="EJS22" s="86">
        <v>2</v>
      </c>
      <c r="EJT22" s="67">
        <v>3</v>
      </c>
      <c r="EJU22" s="67">
        <v>4.4444444444444446</v>
      </c>
      <c r="EJV22" s="67">
        <v>6.666666666666667</v>
      </c>
      <c r="EJW22" s="86">
        <v>100</v>
      </c>
      <c r="EKB22" s="86"/>
      <c r="EKC22" s="62" t="s">
        <v>499</v>
      </c>
      <c r="EKD22" s="86"/>
      <c r="EKE22" s="86">
        <v>0</v>
      </c>
      <c r="EKF22" s="86"/>
      <c r="EKG22" s="86">
        <v>2</v>
      </c>
      <c r="EKH22" s="67">
        <v>3</v>
      </c>
      <c r="EKI22" s="67">
        <v>4.4444444444444446</v>
      </c>
      <c r="EKJ22" s="67">
        <v>6.666666666666667</v>
      </c>
      <c r="EKK22" s="86">
        <v>0</v>
      </c>
      <c r="EKP22" s="86"/>
      <c r="EKQ22" s="62" t="s">
        <v>499</v>
      </c>
      <c r="EKR22" s="86"/>
      <c r="EKS22" s="86">
        <v>0</v>
      </c>
      <c r="EKT22" s="86"/>
      <c r="EKU22" s="86">
        <v>2</v>
      </c>
      <c r="EKV22" s="67">
        <v>3</v>
      </c>
      <c r="EKW22" s="67">
        <v>4.4444444444444446</v>
      </c>
      <c r="EKX22" s="67">
        <v>6.666666666666667</v>
      </c>
      <c r="EKY22" s="86">
        <v>0</v>
      </c>
      <c r="ELD22" s="86"/>
      <c r="ELE22" s="62" t="s">
        <v>499</v>
      </c>
      <c r="ELF22" s="86"/>
      <c r="ELG22" s="86">
        <v>1</v>
      </c>
      <c r="ELH22" s="86"/>
      <c r="ELI22" s="86">
        <v>2</v>
      </c>
      <c r="ELJ22" s="67">
        <v>3</v>
      </c>
      <c r="ELK22" s="67">
        <v>4.4444444444444446</v>
      </c>
      <c r="ELL22" s="67">
        <v>6.666666666666667</v>
      </c>
      <c r="ELM22" s="86">
        <v>50</v>
      </c>
      <c r="ELR22" s="86"/>
      <c r="ELS22" s="62" t="s">
        <v>499</v>
      </c>
      <c r="ELT22" s="86"/>
      <c r="ELU22" s="86">
        <v>2</v>
      </c>
      <c r="ELV22" s="86"/>
      <c r="ELW22" s="86">
        <v>2</v>
      </c>
      <c r="ELX22" s="67">
        <v>3</v>
      </c>
      <c r="ELY22" s="67">
        <v>4.4444444444444446</v>
      </c>
      <c r="ELZ22" s="67">
        <v>6.666666666666667</v>
      </c>
      <c r="EMA22" s="86">
        <v>100</v>
      </c>
      <c r="EMF22" s="86"/>
      <c r="EMG22" s="62" t="s">
        <v>499</v>
      </c>
      <c r="EMH22" s="86"/>
      <c r="EMI22" s="86">
        <v>1</v>
      </c>
      <c r="EMJ22" s="86"/>
      <c r="EMK22" s="86">
        <v>2</v>
      </c>
      <c r="EML22" s="67">
        <v>3</v>
      </c>
      <c r="EMM22" s="67">
        <v>4.4444444444444446</v>
      </c>
      <c r="EMN22" s="67">
        <v>6.666666666666667</v>
      </c>
      <c r="EMO22" s="86">
        <v>50</v>
      </c>
      <c r="EMT22" s="86"/>
      <c r="EMU22" s="62" t="s">
        <v>499</v>
      </c>
      <c r="EMV22" s="86"/>
      <c r="EMW22" s="86">
        <v>2</v>
      </c>
      <c r="EMX22" s="86"/>
      <c r="EMY22" s="86">
        <v>2</v>
      </c>
      <c r="EMZ22" s="67">
        <v>3</v>
      </c>
      <c r="ENA22" s="67">
        <v>4.4444444444444446</v>
      </c>
      <c r="ENB22" s="67">
        <v>6.666666666666667</v>
      </c>
      <c r="ENC22" s="86">
        <v>100</v>
      </c>
      <c r="ENH22" s="86"/>
      <c r="ENI22" s="62" t="s">
        <v>499</v>
      </c>
      <c r="ENJ22" s="86"/>
      <c r="ENK22" s="86">
        <v>0</v>
      </c>
      <c r="ENL22" s="86"/>
      <c r="ENM22" s="86">
        <v>2</v>
      </c>
      <c r="ENN22" s="67">
        <v>3</v>
      </c>
      <c r="ENO22" s="67">
        <v>4.4444444444444446</v>
      </c>
      <c r="ENP22" s="67">
        <v>6.666666666666667</v>
      </c>
      <c r="ENQ22" s="86">
        <v>0</v>
      </c>
      <c r="ENV22" s="86"/>
      <c r="ENW22" s="62" t="s">
        <v>499</v>
      </c>
      <c r="ENX22" s="86"/>
      <c r="ENY22" s="86">
        <v>1</v>
      </c>
      <c r="ENZ22" s="86"/>
      <c r="EOA22" s="86">
        <v>2</v>
      </c>
      <c r="EOB22" s="67">
        <v>3</v>
      </c>
      <c r="EOC22" s="67">
        <v>4.4444444444444446</v>
      </c>
      <c r="EOD22" s="67">
        <v>6.666666666666667</v>
      </c>
      <c r="EOE22" s="86">
        <v>50</v>
      </c>
      <c r="EOJ22" s="86"/>
      <c r="EOK22" s="62" t="s">
        <v>499</v>
      </c>
      <c r="EOL22" s="86"/>
      <c r="EOM22" s="86">
        <v>0</v>
      </c>
      <c r="EON22" s="86"/>
      <c r="EOO22" s="86">
        <v>2</v>
      </c>
      <c r="EOP22" s="67">
        <v>3</v>
      </c>
      <c r="EOQ22" s="67">
        <v>4.4444444444444446</v>
      </c>
      <c r="EOR22" s="67">
        <v>6.666666666666667</v>
      </c>
      <c r="EOS22" s="86">
        <v>0</v>
      </c>
      <c r="EOX22" s="86"/>
      <c r="EOY22" s="62" t="s">
        <v>499</v>
      </c>
      <c r="EOZ22" s="86"/>
      <c r="EPA22" s="86">
        <v>0</v>
      </c>
      <c r="EPB22" s="86"/>
      <c r="EPC22" s="86">
        <v>2</v>
      </c>
      <c r="EPD22" s="67">
        <v>3</v>
      </c>
      <c r="EPE22" s="67">
        <v>4.4444444444444446</v>
      </c>
      <c r="EPF22" s="67">
        <v>6.666666666666667</v>
      </c>
      <c r="EPG22" s="86">
        <v>0</v>
      </c>
      <c r="EPL22" s="86"/>
      <c r="EPM22" s="62" t="s">
        <v>499</v>
      </c>
      <c r="EPN22" s="86"/>
      <c r="EPO22" s="86">
        <v>1</v>
      </c>
      <c r="EPP22" s="86"/>
      <c r="EPQ22" s="86">
        <v>2</v>
      </c>
      <c r="EPR22" s="67">
        <v>3</v>
      </c>
      <c r="EPS22" s="67">
        <v>4.4444444444444446</v>
      </c>
      <c r="EPT22" s="67">
        <v>6.666666666666667</v>
      </c>
      <c r="EPU22" s="86">
        <v>50</v>
      </c>
      <c r="EPZ22" s="86"/>
      <c r="EQA22" s="62" t="s">
        <v>499</v>
      </c>
      <c r="EQB22" s="86"/>
      <c r="EQC22" s="86">
        <v>2</v>
      </c>
      <c r="EQD22" s="86"/>
      <c r="EQE22" s="86">
        <v>2</v>
      </c>
      <c r="EQF22" s="67">
        <v>3</v>
      </c>
      <c r="EQG22" s="67">
        <v>4.4444444444444446</v>
      </c>
      <c r="EQH22" s="67">
        <v>6.666666666666667</v>
      </c>
      <c r="EQI22" s="86">
        <v>100</v>
      </c>
      <c r="EQN22" s="86"/>
      <c r="EQO22" s="62" t="s">
        <v>499</v>
      </c>
      <c r="EQP22" s="86"/>
      <c r="EQQ22" s="86">
        <v>0</v>
      </c>
      <c r="EQR22" s="86"/>
      <c r="EQS22" s="86">
        <v>2</v>
      </c>
      <c r="EQT22" s="67">
        <v>3</v>
      </c>
      <c r="EQU22" s="67">
        <v>4.4444444444444446</v>
      </c>
      <c r="EQV22" s="67">
        <v>6.666666666666667</v>
      </c>
      <c r="EQW22" s="86">
        <v>0</v>
      </c>
      <c r="ERB22" s="86"/>
      <c r="ERC22" s="62" t="s">
        <v>499</v>
      </c>
      <c r="ERD22" s="86"/>
      <c r="ERE22" s="86">
        <v>0</v>
      </c>
      <c r="ERF22" s="86"/>
      <c r="ERG22" s="86">
        <v>2</v>
      </c>
      <c r="ERH22" s="67">
        <v>3</v>
      </c>
      <c r="ERI22" s="67">
        <v>4.4444444444444446</v>
      </c>
      <c r="ERJ22" s="67">
        <v>6.666666666666667</v>
      </c>
      <c r="ERK22" s="86">
        <v>0</v>
      </c>
      <c r="ERP22" s="86"/>
      <c r="ERQ22" s="62" t="s">
        <v>499</v>
      </c>
      <c r="ERR22" s="86"/>
      <c r="ERS22" s="86">
        <v>0</v>
      </c>
      <c r="ERT22" s="86"/>
      <c r="ERU22" s="86">
        <v>2</v>
      </c>
      <c r="ERV22" s="67">
        <v>3</v>
      </c>
      <c r="ERW22" s="67">
        <v>4.4444444444444446</v>
      </c>
      <c r="ERX22" s="67">
        <v>6.666666666666667</v>
      </c>
      <c r="ERY22" s="86">
        <v>0</v>
      </c>
      <c r="ESD22" s="86"/>
      <c r="ESE22" s="62" t="s">
        <v>499</v>
      </c>
      <c r="ESF22" s="86"/>
      <c r="ESG22" s="86">
        <v>0</v>
      </c>
      <c r="ESH22" s="86"/>
      <c r="ESI22" s="86">
        <v>2</v>
      </c>
      <c r="ESJ22" s="67">
        <v>3</v>
      </c>
      <c r="ESK22" s="67">
        <v>4.4444444444444446</v>
      </c>
      <c r="ESL22" s="67">
        <v>6.666666666666667</v>
      </c>
      <c r="ESM22" s="86">
        <v>0</v>
      </c>
      <c r="ESR22" s="86"/>
      <c r="ESS22" s="62" t="s">
        <v>499</v>
      </c>
      <c r="EST22" s="86"/>
      <c r="ESU22" s="86">
        <v>0</v>
      </c>
      <c r="ESV22" s="86"/>
      <c r="ESW22" s="86">
        <v>2</v>
      </c>
      <c r="ESX22" s="67">
        <v>3</v>
      </c>
      <c r="ESY22" s="67">
        <v>4.4444444444444446</v>
      </c>
      <c r="ESZ22" s="67">
        <v>6.666666666666667</v>
      </c>
      <c r="ETA22" s="86">
        <v>0</v>
      </c>
      <c r="ETF22" s="86"/>
      <c r="ETG22" s="62" t="s">
        <v>499</v>
      </c>
      <c r="ETH22" s="86"/>
      <c r="ETI22" s="86">
        <v>0</v>
      </c>
      <c r="ETJ22" s="86"/>
      <c r="ETK22" s="86">
        <v>2</v>
      </c>
      <c r="ETL22" s="67">
        <v>3</v>
      </c>
      <c r="ETM22" s="67">
        <v>4.4444444444444446</v>
      </c>
      <c r="ETN22" s="67">
        <v>6.666666666666667</v>
      </c>
      <c r="ETO22" s="86">
        <v>0</v>
      </c>
      <c r="ETT22" s="86"/>
      <c r="ETU22" s="62" t="s">
        <v>499</v>
      </c>
      <c r="ETV22" s="86"/>
      <c r="ETW22" s="86">
        <v>0</v>
      </c>
      <c r="ETX22" s="86"/>
      <c r="ETY22" s="86">
        <v>2</v>
      </c>
      <c r="ETZ22" s="67">
        <v>3</v>
      </c>
      <c r="EUA22" s="67">
        <v>4.4444444444444446</v>
      </c>
      <c r="EUB22" s="67">
        <v>6.666666666666667</v>
      </c>
      <c r="EUC22" s="86">
        <v>0</v>
      </c>
      <c r="EUH22" s="86"/>
      <c r="EUI22" s="62" t="s">
        <v>499</v>
      </c>
      <c r="EUJ22" s="86"/>
      <c r="EUK22" s="86">
        <v>0</v>
      </c>
      <c r="EUL22" s="86"/>
      <c r="EUM22" s="86">
        <v>2</v>
      </c>
      <c r="EUN22" s="67">
        <v>3</v>
      </c>
      <c r="EUO22" s="67">
        <v>4.4444444444444446</v>
      </c>
      <c r="EUP22" s="67">
        <v>6.666666666666667</v>
      </c>
      <c r="EUQ22" s="86">
        <v>0</v>
      </c>
      <c r="EUV22" s="86"/>
      <c r="EUW22" s="62" t="s">
        <v>499</v>
      </c>
      <c r="EUX22" s="86"/>
      <c r="EUY22" s="86">
        <v>0</v>
      </c>
      <c r="EUZ22" s="86"/>
      <c r="EVA22" s="86">
        <v>2</v>
      </c>
      <c r="EVB22" s="67">
        <v>3</v>
      </c>
      <c r="EVC22" s="67">
        <v>4.4444444444444446</v>
      </c>
      <c r="EVD22" s="67">
        <v>6.666666666666667</v>
      </c>
      <c r="EVE22" s="86">
        <v>0</v>
      </c>
      <c r="EVJ22" s="86"/>
      <c r="EVK22" s="62" t="s">
        <v>499</v>
      </c>
      <c r="EVL22" s="86"/>
      <c r="EVM22" s="86">
        <v>0</v>
      </c>
      <c r="EVN22" s="86"/>
      <c r="EVO22" s="86">
        <v>2</v>
      </c>
      <c r="EVP22" s="67">
        <v>3</v>
      </c>
      <c r="EVQ22" s="67">
        <v>4.4444444444444446</v>
      </c>
      <c r="EVR22" s="67">
        <v>6.666666666666667</v>
      </c>
      <c r="EVS22" s="86">
        <v>0</v>
      </c>
      <c r="EVX22" s="86"/>
      <c r="EVY22" s="62" t="s">
        <v>499</v>
      </c>
      <c r="EVZ22" s="86"/>
      <c r="EWA22" s="86">
        <v>0</v>
      </c>
      <c r="EWB22" s="86"/>
      <c r="EWC22" s="86">
        <v>2</v>
      </c>
      <c r="EWD22" s="67">
        <v>3</v>
      </c>
      <c r="EWE22" s="67">
        <v>4.4444444444444446</v>
      </c>
      <c r="EWF22" s="67">
        <v>6.666666666666667</v>
      </c>
      <c r="EWG22" s="86">
        <v>0</v>
      </c>
      <c r="EWL22" s="86"/>
      <c r="EWM22" s="62" t="s">
        <v>499</v>
      </c>
      <c r="EWN22" s="86"/>
      <c r="EWO22" s="86">
        <v>0</v>
      </c>
      <c r="EWP22" s="86"/>
      <c r="EWQ22" s="86">
        <v>2</v>
      </c>
      <c r="EWR22" s="67">
        <v>3</v>
      </c>
      <c r="EWS22" s="67">
        <v>4.4444444444444446</v>
      </c>
      <c r="EWT22" s="67">
        <v>6.666666666666667</v>
      </c>
      <c r="EWU22" s="86">
        <v>0</v>
      </c>
      <c r="EWZ22" s="86"/>
      <c r="EXA22" s="62" t="s">
        <v>499</v>
      </c>
      <c r="EXB22" s="86"/>
      <c r="EXC22" s="86">
        <v>2</v>
      </c>
      <c r="EXD22" s="86"/>
      <c r="EXE22" s="86">
        <v>2</v>
      </c>
      <c r="EXF22" s="67">
        <v>5</v>
      </c>
      <c r="EXG22" s="67">
        <v>3.7037037037037033</v>
      </c>
      <c r="EXH22" s="67">
        <v>9.2592592592592595</v>
      </c>
      <c r="EXI22" s="86">
        <v>100</v>
      </c>
      <c r="EXN22" s="86"/>
      <c r="EXO22" s="62" t="s">
        <v>499</v>
      </c>
      <c r="EXP22" s="86"/>
      <c r="EXQ22" s="86">
        <v>0</v>
      </c>
      <c r="EXR22" s="86"/>
      <c r="EXS22" s="86">
        <v>2</v>
      </c>
      <c r="EXT22" s="67">
        <v>5</v>
      </c>
      <c r="EXU22" s="67">
        <v>3.7037037037037033</v>
      </c>
      <c r="EXV22" s="67">
        <v>9.2592592592592595</v>
      </c>
      <c r="EXW22" s="86">
        <v>0</v>
      </c>
      <c r="EYB22" s="86"/>
      <c r="EYC22" s="62" t="s">
        <v>499</v>
      </c>
      <c r="EYD22" s="86"/>
      <c r="EYE22" s="86">
        <v>2</v>
      </c>
      <c r="EYF22" s="86"/>
      <c r="EYG22" s="86">
        <v>2</v>
      </c>
      <c r="EYH22" s="67">
        <v>5</v>
      </c>
      <c r="EYI22" s="67">
        <v>3.7037037037037033</v>
      </c>
      <c r="EYJ22" s="67">
        <v>9.2592592592592595</v>
      </c>
      <c r="EYK22" s="86">
        <v>100</v>
      </c>
      <c r="EYP22" s="86"/>
      <c r="EYQ22" s="62" t="s">
        <v>499</v>
      </c>
      <c r="EYR22" s="86"/>
      <c r="EYS22" s="86">
        <v>2</v>
      </c>
      <c r="EYT22" s="86"/>
      <c r="EYU22" s="86">
        <v>2</v>
      </c>
      <c r="EYV22" s="67">
        <v>5</v>
      </c>
      <c r="EYW22" s="67">
        <v>3.7037037037037033</v>
      </c>
      <c r="EYX22" s="67">
        <v>9.2592592592592595</v>
      </c>
      <c r="EYY22" s="86">
        <v>100</v>
      </c>
      <c r="EZD22" s="86"/>
      <c r="EZE22" s="62" t="s">
        <v>499</v>
      </c>
      <c r="EZF22" s="86"/>
      <c r="EZG22" s="86">
        <v>0</v>
      </c>
      <c r="EZH22" s="86"/>
      <c r="EZI22" s="86">
        <v>2</v>
      </c>
      <c r="EZJ22" s="67">
        <v>5</v>
      </c>
      <c r="EZK22" s="67">
        <v>3.7037037037037033</v>
      </c>
      <c r="EZL22" s="67">
        <v>9.2592592592592595</v>
      </c>
      <c r="EZM22" s="86">
        <v>0</v>
      </c>
      <c r="EZR22" s="86"/>
      <c r="EZS22" s="62" t="s">
        <v>499</v>
      </c>
      <c r="EZT22" s="86"/>
      <c r="EZU22" s="86">
        <v>2</v>
      </c>
      <c r="EZV22" s="86"/>
      <c r="EZW22" s="86">
        <v>2</v>
      </c>
      <c r="EZX22" s="67">
        <v>5</v>
      </c>
      <c r="EZY22" s="67">
        <v>3.7037037037037033</v>
      </c>
      <c r="EZZ22" s="67">
        <v>9.2592592592592595</v>
      </c>
      <c r="FAA22" s="86">
        <v>100</v>
      </c>
      <c r="FAF22" s="86"/>
      <c r="FAG22" s="62" t="s">
        <v>499</v>
      </c>
      <c r="FAH22" s="86"/>
      <c r="FAI22" s="86">
        <v>0</v>
      </c>
      <c r="FAJ22" s="86"/>
      <c r="FAK22" s="86">
        <v>2</v>
      </c>
      <c r="FAL22" s="67">
        <v>5</v>
      </c>
      <c r="FAM22" s="67">
        <v>3.7037037037037033</v>
      </c>
      <c r="FAN22" s="67">
        <v>9.2592592592592595</v>
      </c>
      <c r="FAO22" s="86">
        <v>0</v>
      </c>
      <c r="FAT22" s="86"/>
      <c r="FAU22" s="62" t="s">
        <v>499</v>
      </c>
      <c r="FAV22" s="86"/>
      <c r="FAW22" s="86">
        <v>0</v>
      </c>
      <c r="FAX22" s="86"/>
      <c r="FAY22" s="86">
        <v>2</v>
      </c>
      <c r="FAZ22" s="67">
        <v>5</v>
      </c>
      <c r="FBA22" s="67">
        <v>3.7037037037037033</v>
      </c>
      <c r="FBB22" s="67">
        <v>9.2592592592592595</v>
      </c>
      <c r="FBC22" s="86">
        <v>0</v>
      </c>
      <c r="FBH22" s="86"/>
      <c r="FBI22" s="62" t="s">
        <v>499</v>
      </c>
      <c r="FBJ22" s="86"/>
      <c r="FBK22" s="86">
        <v>0</v>
      </c>
      <c r="FBL22" s="86"/>
      <c r="FBM22" s="86">
        <v>2</v>
      </c>
      <c r="FBN22" s="67">
        <v>5</v>
      </c>
      <c r="FBO22" s="67">
        <v>3.7037037037037033</v>
      </c>
      <c r="FBP22" s="67">
        <v>9.2592592592592595</v>
      </c>
      <c r="FBQ22" s="86">
        <v>0</v>
      </c>
      <c r="FBV22" s="86"/>
      <c r="FBW22" s="62" t="s">
        <v>499</v>
      </c>
      <c r="FBX22" s="86"/>
      <c r="FBY22" s="86">
        <v>0</v>
      </c>
      <c r="FBZ22" s="86"/>
      <c r="FCA22" s="86">
        <v>2</v>
      </c>
      <c r="FCB22" s="67">
        <v>5</v>
      </c>
      <c r="FCC22" s="67">
        <v>3.7037037037037033</v>
      </c>
      <c r="FCD22" s="67">
        <v>9.2592592592592595</v>
      </c>
      <c r="FCE22" s="86">
        <v>0</v>
      </c>
      <c r="FCJ22" s="86"/>
      <c r="FCK22" s="62" t="s">
        <v>499</v>
      </c>
      <c r="FCL22" s="86"/>
      <c r="FCM22" s="86">
        <v>2</v>
      </c>
      <c r="FCN22" s="86"/>
      <c r="FCO22" s="86">
        <v>2</v>
      </c>
      <c r="FCP22" s="67">
        <v>5</v>
      </c>
      <c r="FCQ22" s="67">
        <v>3.7037037037037033</v>
      </c>
      <c r="FCR22" s="67">
        <v>9.2592592592592595</v>
      </c>
      <c r="FCS22" s="86">
        <v>100</v>
      </c>
      <c r="FCX22" s="86"/>
      <c r="FCY22" s="62" t="s">
        <v>499</v>
      </c>
      <c r="FCZ22" s="86"/>
      <c r="FDA22" s="86">
        <v>0</v>
      </c>
      <c r="FDB22" s="86"/>
      <c r="FDC22" s="86">
        <v>2</v>
      </c>
      <c r="FDD22" s="67">
        <v>5</v>
      </c>
      <c r="FDE22" s="67">
        <v>3.7037037037037033</v>
      </c>
      <c r="FDF22" s="67">
        <v>9.2592592592592595</v>
      </c>
      <c r="FDG22" s="86">
        <v>0</v>
      </c>
      <c r="FDL22" s="86"/>
      <c r="FDM22" s="62" t="s">
        <v>499</v>
      </c>
      <c r="FDN22" s="86"/>
      <c r="FDO22" s="86">
        <v>0</v>
      </c>
      <c r="FDP22" s="86"/>
      <c r="FDQ22" s="86">
        <v>2</v>
      </c>
      <c r="FDR22" s="67">
        <v>5</v>
      </c>
      <c r="FDS22" s="67">
        <v>3.7037037037037033</v>
      </c>
      <c r="FDT22" s="67">
        <v>9.2592592592592595</v>
      </c>
      <c r="FDU22" s="86">
        <v>0</v>
      </c>
      <c r="FDZ22" s="86"/>
      <c r="FEA22" s="62" t="s">
        <v>499</v>
      </c>
      <c r="FEB22" s="86"/>
      <c r="FEC22" s="86">
        <v>0</v>
      </c>
      <c r="FED22" s="86"/>
      <c r="FEE22" s="86">
        <v>2</v>
      </c>
      <c r="FEF22" s="67">
        <v>5</v>
      </c>
      <c r="FEG22" s="67">
        <v>3.7037037037037033</v>
      </c>
      <c r="FEH22" s="67">
        <v>9.2592592592592595</v>
      </c>
      <c r="FEI22" s="86">
        <v>0</v>
      </c>
      <c r="FEN22" s="86"/>
      <c r="FEO22" s="62" t="s">
        <v>499</v>
      </c>
      <c r="FEP22" s="86"/>
      <c r="FEQ22" s="86">
        <v>0</v>
      </c>
      <c r="FER22" s="86"/>
      <c r="FES22" s="86">
        <v>2</v>
      </c>
      <c r="FET22" s="67">
        <v>5</v>
      </c>
      <c r="FEU22" s="67">
        <v>3.7037037037037033</v>
      </c>
      <c r="FEV22" s="67">
        <v>9.2592592592592595</v>
      </c>
      <c r="FEW22" s="86">
        <v>0</v>
      </c>
      <c r="FFB22" s="86"/>
      <c r="FFC22" s="62" t="s">
        <v>499</v>
      </c>
      <c r="FFD22" s="86"/>
      <c r="FFE22" s="86">
        <v>0</v>
      </c>
      <c r="FFF22" s="86"/>
      <c r="FFG22" s="86">
        <v>2</v>
      </c>
      <c r="FFH22" s="67">
        <v>5</v>
      </c>
      <c r="FFI22" s="67">
        <v>3.7037037037037033</v>
      </c>
      <c r="FFJ22" s="67">
        <v>9.2592592592592595</v>
      </c>
      <c r="FFK22" s="86">
        <v>0</v>
      </c>
      <c r="FFP22" s="86"/>
      <c r="FFQ22" s="62" t="s">
        <v>499</v>
      </c>
      <c r="FFR22" s="86"/>
      <c r="FFS22" s="86">
        <v>0</v>
      </c>
      <c r="FFT22" s="86"/>
      <c r="FFU22" s="86">
        <v>2</v>
      </c>
      <c r="FFV22" s="67">
        <v>5</v>
      </c>
      <c r="FFW22" s="67">
        <v>3.7037037037037033</v>
      </c>
      <c r="FFX22" s="67">
        <v>9.2592592592592595</v>
      </c>
      <c r="FFY22" s="86">
        <v>0</v>
      </c>
      <c r="FGD22" s="86"/>
      <c r="FGE22" s="62" t="s">
        <v>499</v>
      </c>
      <c r="FGF22" s="86"/>
      <c r="FGG22" s="86">
        <v>0</v>
      </c>
      <c r="FGH22" s="86"/>
      <c r="FGI22" s="86">
        <v>2</v>
      </c>
      <c r="FGJ22" s="67">
        <v>5</v>
      </c>
      <c r="FGK22" s="67">
        <v>3.7037037037037033</v>
      </c>
      <c r="FGL22" s="67">
        <v>9.2592592592592595</v>
      </c>
      <c r="FGM22" s="86">
        <v>0</v>
      </c>
      <c r="FGR22" s="86"/>
      <c r="FGS22" s="62" t="s">
        <v>499</v>
      </c>
      <c r="FGT22" s="86"/>
      <c r="FGU22" s="86">
        <v>0</v>
      </c>
      <c r="FGV22" s="86"/>
      <c r="FGW22" s="86">
        <v>2</v>
      </c>
      <c r="FGX22" s="67">
        <v>5</v>
      </c>
      <c r="FGY22" s="67">
        <v>3.7037037037037033</v>
      </c>
      <c r="FGZ22" s="67">
        <v>9.2592592592592595</v>
      </c>
      <c r="FHA22" s="86">
        <v>0</v>
      </c>
      <c r="FHF22" s="86"/>
      <c r="FHG22" s="62" t="s">
        <v>499</v>
      </c>
      <c r="FHH22" s="86"/>
      <c r="FHI22" s="86">
        <v>1</v>
      </c>
      <c r="FHJ22" s="86"/>
      <c r="FHK22" s="86">
        <v>2</v>
      </c>
      <c r="FHL22" s="67">
        <v>5</v>
      </c>
      <c r="FHM22" s="67">
        <v>3.7037037037037033</v>
      </c>
      <c r="FHN22" s="67">
        <v>9.2592592592592595</v>
      </c>
      <c r="FHO22" s="86">
        <v>50</v>
      </c>
      <c r="FHT22" s="86"/>
      <c r="FHU22" s="62" t="s">
        <v>499</v>
      </c>
      <c r="FHV22" s="86"/>
      <c r="FHW22" s="86">
        <v>0</v>
      </c>
      <c r="FHX22" s="86"/>
      <c r="FHY22" s="86">
        <v>2</v>
      </c>
      <c r="FHZ22" s="67">
        <v>5</v>
      </c>
      <c r="FIA22" s="67">
        <v>3.7037037037037033</v>
      </c>
      <c r="FIB22" s="67">
        <v>9.2592592592592595</v>
      </c>
      <c r="FIC22" s="86">
        <v>0</v>
      </c>
      <c r="FIH22" s="86"/>
      <c r="FII22" s="62" t="s">
        <v>499</v>
      </c>
      <c r="FIJ22" s="86"/>
      <c r="FIK22" s="86">
        <v>0</v>
      </c>
      <c r="FIL22" s="86"/>
      <c r="FIM22" s="86">
        <v>2</v>
      </c>
      <c r="FIN22" s="67">
        <v>5</v>
      </c>
      <c r="FIO22" s="67">
        <v>3.7037037037037033</v>
      </c>
      <c r="FIP22" s="67">
        <v>9.2592592592592595</v>
      </c>
      <c r="FIQ22" s="86">
        <v>0</v>
      </c>
      <c r="FIV22" s="86"/>
      <c r="FIW22" s="62" t="s">
        <v>499</v>
      </c>
      <c r="FIX22" s="86"/>
      <c r="FIY22" s="86">
        <v>0</v>
      </c>
      <c r="FIZ22" s="86"/>
      <c r="FJA22" s="86">
        <v>2</v>
      </c>
      <c r="FJB22" s="67">
        <v>5</v>
      </c>
      <c r="FJC22" s="67">
        <v>3.7037037037037033</v>
      </c>
      <c r="FJD22" s="67">
        <v>9.2592592592592595</v>
      </c>
      <c r="FJE22" s="86">
        <v>0</v>
      </c>
      <c r="FJJ22" s="86"/>
      <c r="FJK22" s="62" t="s">
        <v>499</v>
      </c>
      <c r="FJL22" s="86"/>
      <c r="FJM22" s="86">
        <v>0</v>
      </c>
      <c r="FJN22" s="86"/>
      <c r="FJO22" s="86">
        <v>2</v>
      </c>
      <c r="FJP22" s="67">
        <v>5</v>
      </c>
      <c r="FJQ22" s="67">
        <v>3.7037037037037033</v>
      </c>
      <c r="FJR22" s="67">
        <v>9.2592592592592595</v>
      </c>
      <c r="FJS22" s="86">
        <v>0</v>
      </c>
      <c r="FJX22" s="86"/>
      <c r="FJY22" s="62" t="s">
        <v>499</v>
      </c>
      <c r="FJZ22" s="86"/>
      <c r="FKA22" s="86">
        <v>1</v>
      </c>
      <c r="FKB22" s="86"/>
      <c r="FKC22" s="86">
        <v>2</v>
      </c>
      <c r="FKD22" s="67">
        <v>5</v>
      </c>
      <c r="FKE22" s="67">
        <v>3.7037037037037033</v>
      </c>
      <c r="FKF22" s="67">
        <v>9.2592592592592595</v>
      </c>
      <c r="FKG22" s="86">
        <v>50</v>
      </c>
      <c r="FKL22" s="86"/>
      <c r="FKM22" s="62" t="s">
        <v>499</v>
      </c>
      <c r="FKN22" s="86"/>
      <c r="FKO22" s="86">
        <v>0</v>
      </c>
      <c r="FKP22" s="86"/>
      <c r="FKQ22" s="86">
        <v>2</v>
      </c>
      <c r="FKR22" s="67">
        <v>5</v>
      </c>
      <c r="FKS22" s="67">
        <v>3.7037037037037033</v>
      </c>
      <c r="FKT22" s="67">
        <v>9.2592592592592595</v>
      </c>
      <c r="FKU22" s="86">
        <v>0</v>
      </c>
      <c r="FKZ22" s="86"/>
      <c r="FLA22" s="62" t="s">
        <v>499</v>
      </c>
      <c r="FLB22" s="86"/>
      <c r="FLC22" s="86">
        <v>0</v>
      </c>
      <c r="FLD22" s="86"/>
      <c r="FLE22" s="86">
        <v>2</v>
      </c>
      <c r="FLF22" s="67">
        <v>5</v>
      </c>
      <c r="FLG22" s="67">
        <v>3.7037037037037033</v>
      </c>
      <c r="FLH22" s="67">
        <v>9.2592592592592595</v>
      </c>
      <c r="FLI22" s="86">
        <v>0</v>
      </c>
      <c r="FLN22" s="86"/>
      <c r="FLO22" s="62" t="s">
        <v>499</v>
      </c>
      <c r="FLP22" s="86"/>
      <c r="FLQ22" s="86">
        <v>0</v>
      </c>
      <c r="FLR22" s="86"/>
      <c r="FLS22" s="86">
        <v>2</v>
      </c>
      <c r="FLT22" s="67">
        <v>5</v>
      </c>
      <c r="FLU22" s="67">
        <v>3.7037037037037033</v>
      </c>
      <c r="FLV22" s="67">
        <v>9.2592592592592595</v>
      </c>
      <c r="FLW22" s="86">
        <v>0</v>
      </c>
      <c r="FMB22" s="86"/>
      <c r="FMC22" s="62" t="s">
        <v>499</v>
      </c>
      <c r="FMD22" s="86"/>
      <c r="FME22" s="86">
        <v>2</v>
      </c>
      <c r="FMF22" s="86"/>
      <c r="FMG22" s="86">
        <v>2</v>
      </c>
      <c r="FMH22" s="67">
        <v>3</v>
      </c>
      <c r="FMI22" s="67">
        <v>4.4444444444444446</v>
      </c>
      <c r="FMJ22" s="67">
        <v>6.666666666666667</v>
      </c>
      <c r="FMK22" s="86">
        <v>100</v>
      </c>
      <c r="FMP22" s="86"/>
      <c r="FMQ22" s="62" t="s">
        <v>499</v>
      </c>
      <c r="FMR22" s="86"/>
      <c r="FMS22" s="86">
        <v>2</v>
      </c>
      <c r="FMT22" s="86"/>
      <c r="FMU22" s="86">
        <v>2</v>
      </c>
      <c r="FMV22" s="67">
        <v>3</v>
      </c>
      <c r="FMW22" s="67">
        <v>4.4444444444444446</v>
      </c>
      <c r="FMX22" s="67">
        <v>6.666666666666667</v>
      </c>
      <c r="FMY22" s="86">
        <v>100</v>
      </c>
      <c r="FND22" s="86"/>
      <c r="FNE22" s="62" t="s">
        <v>499</v>
      </c>
      <c r="FNF22" s="86"/>
      <c r="FNG22" s="86">
        <v>1</v>
      </c>
      <c r="FNH22" s="86"/>
      <c r="FNI22" s="86">
        <v>2</v>
      </c>
      <c r="FNJ22" s="67">
        <v>3</v>
      </c>
      <c r="FNK22" s="67">
        <v>4.4444444444444446</v>
      </c>
      <c r="FNL22" s="67">
        <v>6.666666666666667</v>
      </c>
      <c r="FNM22" s="86">
        <v>50</v>
      </c>
      <c r="FNR22" s="86"/>
      <c r="FNS22" s="62" t="s">
        <v>499</v>
      </c>
      <c r="FNT22" s="86"/>
      <c r="FNU22" s="86">
        <v>2</v>
      </c>
      <c r="FNV22" s="86"/>
      <c r="FNW22" s="86">
        <v>2</v>
      </c>
      <c r="FNX22" s="67">
        <v>3</v>
      </c>
      <c r="FNY22" s="67">
        <v>4.4444444444444446</v>
      </c>
      <c r="FNZ22" s="67">
        <v>6.666666666666667</v>
      </c>
      <c r="FOA22" s="86">
        <v>100</v>
      </c>
      <c r="FOF22" s="86"/>
      <c r="FOG22" s="62" t="s">
        <v>499</v>
      </c>
      <c r="FOH22" s="86"/>
      <c r="FOI22" s="86">
        <v>2</v>
      </c>
      <c r="FOJ22" s="86"/>
      <c r="FOK22" s="86">
        <v>2</v>
      </c>
      <c r="FOL22" s="67">
        <v>3</v>
      </c>
      <c r="FOM22" s="67">
        <v>4.4444444444444446</v>
      </c>
      <c r="FON22" s="67">
        <v>6.666666666666667</v>
      </c>
      <c r="FOO22" s="86">
        <v>100</v>
      </c>
      <c r="FOT22" s="86"/>
      <c r="FOU22" s="62" t="s">
        <v>499</v>
      </c>
      <c r="FOV22" s="86"/>
      <c r="FOW22" s="86">
        <v>1</v>
      </c>
      <c r="FOX22" s="86"/>
      <c r="FOY22" s="86">
        <v>2</v>
      </c>
      <c r="FOZ22" s="67">
        <v>3</v>
      </c>
      <c r="FPA22" s="67">
        <v>4.4444444444444446</v>
      </c>
      <c r="FPB22" s="67">
        <v>6.666666666666667</v>
      </c>
      <c r="FPC22" s="86">
        <v>50</v>
      </c>
      <c r="FPH22" s="86"/>
      <c r="FPI22" s="62" t="s">
        <v>499</v>
      </c>
      <c r="FPJ22" s="86"/>
      <c r="FPK22" s="86">
        <v>1</v>
      </c>
      <c r="FPL22" s="86"/>
      <c r="FPM22" s="86">
        <v>2</v>
      </c>
      <c r="FPN22" s="67">
        <v>3</v>
      </c>
      <c r="FPO22" s="67">
        <v>4.4444444444444446</v>
      </c>
      <c r="FPP22" s="67">
        <v>6.666666666666667</v>
      </c>
      <c r="FPQ22" s="86">
        <v>50</v>
      </c>
      <c r="FPV22" s="86"/>
      <c r="FPW22" s="62" t="s">
        <v>499</v>
      </c>
      <c r="FPX22" s="86"/>
      <c r="FPY22" s="86">
        <v>2</v>
      </c>
      <c r="FPZ22" s="86"/>
      <c r="FQA22" s="86">
        <v>2</v>
      </c>
      <c r="FQB22" s="67">
        <v>3</v>
      </c>
      <c r="FQC22" s="67">
        <v>4.4444444444444446</v>
      </c>
      <c r="FQD22" s="67">
        <v>6.666666666666667</v>
      </c>
      <c r="FQE22" s="86">
        <v>100</v>
      </c>
      <c r="FQJ22" s="86"/>
      <c r="FQK22" s="62" t="s">
        <v>499</v>
      </c>
      <c r="FQL22" s="86"/>
      <c r="FQM22" s="86">
        <v>0</v>
      </c>
      <c r="FQN22" s="86"/>
      <c r="FQO22" s="86">
        <v>2</v>
      </c>
      <c r="FQP22" s="67">
        <v>3</v>
      </c>
      <c r="FQQ22" s="67">
        <v>4.4444444444444446</v>
      </c>
      <c r="FQR22" s="67">
        <v>6.666666666666667</v>
      </c>
      <c r="FQS22" s="86">
        <v>0</v>
      </c>
      <c r="FQX22" s="86"/>
      <c r="FQY22" s="62" t="s">
        <v>499</v>
      </c>
      <c r="FQZ22" s="86"/>
      <c r="FRA22" s="86">
        <v>1</v>
      </c>
      <c r="FRB22" s="86"/>
      <c r="FRC22" s="86">
        <v>2</v>
      </c>
      <c r="FRD22" s="67">
        <v>3</v>
      </c>
      <c r="FRE22" s="67">
        <v>4.4444444444444446</v>
      </c>
      <c r="FRF22" s="67">
        <v>6.666666666666667</v>
      </c>
      <c r="FRG22" s="86">
        <v>50</v>
      </c>
      <c r="FRL22" s="86"/>
      <c r="FRM22" s="62" t="s">
        <v>499</v>
      </c>
      <c r="FRN22" s="86"/>
      <c r="FRO22" s="86">
        <v>1</v>
      </c>
      <c r="FRP22" s="86"/>
      <c r="FRQ22" s="86">
        <v>2</v>
      </c>
      <c r="FRR22" s="67">
        <v>3</v>
      </c>
      <c r="FRS22" s="67">
        <v>4.4444444444444446</v>
      </c>
      <c r="FRT22" s="67">
        <v>6.666666666666667</v>
      </c>
      <c r="FRU22" s="86">
        <v>50</v>
      </c>
      <c r="FRZ22" s="86"/>
      <c r="FSA22" s="62" t="s">
        <v>499</v>
      </c>
      <c r="FSB22" s="86"/>
      <c r="FSC22" s="86">
        <v>2</v>
      </c>
      <c r="FSD22" s="86"/>
      <c r="FSE22" s="86">
        <v>2</v>
      </c>
      <c r="FSF22" s="67">
        <v>3</v>
      </c>
      <c r="FSG22" s="67">
        <v>4.4444444444444446</v>
      </c>
      <c r="FSH22" s="67">
        <v>6.666666666666667</v>
      </c>
      <c r="FSI22" s="86">
        <v>100</v>
      </c>
      <c r="FSN22" s="86"/>
      <c r="FSO22" s="62" t="s">
        <v>499</v>
      </c>
      <c r="FSP22" s="86"/>
      <c r="FSQ22" s="86">
        <v>1</v>
      </c>
      <c r="FSR22" s="86"/>
      <c r="FSS22" s="86">
        <v>2</v>
      </c>
      <c r="FST22" s="67">
        <v>3</v>
      </c>
      <c r="FSU22" s="67">
        <v>4.4444444444444446</v>
      </c>
      <c r="FSV22" s="67">
        <v>6.666666666666667</v>
      </c>
      <c r="FSW22" s="86">
        <v>50</v>
      </c>
      <c r="FTB22" s="86"/>
      <c r="FTC22" s="62" t="s">
        <v>499</v>
      </c>
      <c r="FTD22" s="86"/>
      <c r="FTE22" s="86">
        <v>1</v>
      </c>
      <c r="FTF22" s="86"/>
      <c r="FTG22" s="86">
        <v>2</v>
      </c>
      <c r="FTH22" s="67">
        <v>3</v>
      </c>
      <c r="FTI22" s="67">
        <v>4.4444444444444446</v>
      </c>
      <c r="FTJ22" s="67">
        <v>6.666666666666667</v>
      </c>
      <c r="FTK22" s="86">
        <v>50</v>
      </c>
      <c r="FTP22" s="86"/>
      <c r="FTQ22" s="62" t="s">
        <v>499</v>
      </c>
      <c r="FTR22" s="86"/>
      <c r="FTS22" s="86">
        <v>2</v>
      </c>
      <c r="FTT22" s="86"/>
      <c r="FTU22" s="86">
        <v>2</v>
      </c>
      <c r="FTV22" s="67">
        <v>3</v>
      </c>
      <c r="FTW22" s="67">
        <v>4.4444444444444446</v>
      </c>
      <c r="FTX22" s="67">
        <v>6.666666666666667</v>
      </c>
      <c r="FTY22" s="86">
        <v>100</v>
      </c>
      <c r="FUD22" s="86"/>
      <c r="FUE22" s="62" t="s">
        <v>499</v>
      </c>
      <c r="FUF22" s="86"/>
      <c r="FUG22" s="86">
        <v>1</v>
      </c>
      <c r="FUH22" s="86"/>
      <c r="FUI22" s="86">
        <v>2</v>
      </c>
      <c r="FUJ22" s="67">
        <v>3</v>
      </c>
      <c r="FUK22" s="67">
        <v>4.4444444444444446</v>
      </c>
      <c r="FUL22" s="67">
        <v>6.666666666666667</v>
      </c>
      <c r="FUM22" s="86">
        <v>50</v>
      </c>
      <c r="FUR22" s="86"/>
      <c r="FUS22" s="62" t="s">
        <v>499</v>
      </c>
      <c r="FUT22" s="86"/>
      <c r="FUU22" s="86">
        <v>1</v>
      </c>
      <c r="FUV22" s="86"/>
      <c r="FUW22" s="86">
        <v>2</v>
      </c>
      <c r="FUX22" s="67">
        <v>3</v>
      </c>
      <c r="FUY22" s="67">
        <v>4.4444444444444446</v>
      </c>
      <c r="FUZ22" s="67">
        <v>6.666666666666667</v>
      </c>
      <c r="FVA22" s="86">
        <v>50</v>
      </c>
      <c r="FVF22" s="86"/>
      <c r="FVG22" s="62" t="s">
        <v>499</v>
      </c>
      <c r="FVH22" s="86"/>
      <c r="FVI22" s="86">
        <v>2</v>
      </c>
      <c r="FVJ22" s="86"/>
      <c r="FVK22" s="86">
        <v>2</v>
      </c>
      <c r="FVL22" s="67">
        <v>3</v>
      </c>
      <c r="FVM22" s="67">
        <v>4.4444444444444446</v>
      </c>
      <c r="FVN22" s="67">
        <v>6.666666666666667</v>
      </c>
      <c r="FVO22" s="86">
        <v>100</v>
      </c>
      <c r="FVT22" s="86"/>
      <c r="FVU22" s="62" t="s">
        <v>499</v>
      </c>
      <c r="FVV22" s="86"/>
      <c r="FVW22" s="86">
        <v>2</v>
      </c>
      <c r="FVX22" s="86"/>
      <c r="FVY22" s="86">
        <v>2</v>
      </c>
      <c r="FVZ22" s="67">
        <v>3</v>
      </c>
      <c r="FWA22" s="67">
        <v>4.4444444444444446</v>
      </c>
      <c r="FWB22" s="67">
        <v>6.666666666666667</v>
      </c>
      <c r="FWC22" s="86">
        <v>100</v>
      </c>
      <c r="FWH22" s="86"/>
      <c r="FWI22" s="62" t="s">
        <v>499</v>
      </c>
      <c r="FWJ22" s="86"/>
      <c r="FWK22" s="86">
        <v>2</v>
      </c>
      <c r="FWL22" s="86"/>
      <c r="FWM22" s="86">
        <v>2</v>
      </c>
      <c r="FWN22" s="67">
        <v>3</v>
      </c>
      <c r="FWO22" s="67">
        <v>4.4444444444444446</v>
      </c>
      <c r="FWP22" s="67">
        <v>6.666666666666667</v>
      </c>
      <c r="FWQ22" s="86">
        <v>100</v>
      </c>
      <c r="FWV22" s="86"/>
      <c r="FWW22" s="62" t="s">
        <v>499</v>
      </c>
      <c r="FWX22" s="86"/>
      <c r="FWY22" s="86">
        <v>1</v>
      </c>
      <c r="FWZ22" s="86"/>
      <c r="FXA22" s="86">
        <v>2</v>
      </c>
      <c r="FXB22" s="67">
        <v>3</v>
      </c>
      <c r="FXC22" s="67">
        <v>4.4444444444444446</v>
      </c>
      <c r="FXD22" s="67">
        <v>6.666666666666667</v>
      </c>
      <c r="FXE22" s="86">
        <v>50</v>
      </c>
      <c r="FXJ22" s="86"/>
      <c r="FXK22" s="62" t="s">
        <v>499</v>
      </c>
      <c r="FXL22" s="86"/>
      <c r="FXM22" s="86">
        <v>2</v>
      </c>
      <c r="FXN22" s="86"/>
      <c r="FXO22" s="86">
        <v>2</v>
      </c>
      <c r="FXP22" s="67">
        <v>3</v>
      </c>
      <c r="FXQ22" s="67">
        <v>4.4444444444444446</v>
      </c>
      <c r="FXR22" s="67">
        <v>6.666666666666667</v>
      </c>
      <c r="FXS22" s="86">
        <v>100</v>
      </c>
      <c r="FXX22" s="86"/>
      <c r="FXY22" s="62" t="s">
        <v>499</v>
      </c>
      <c r="FXZ22" s="86"/>
      <c r="FYA22" s="86">
        <v>1</v>
      </c>
      <c r="FYB22" s="86"/>
      <c r="FYC22" s="86">
        <v>2</v>
      </c>
      <c r="FYD22" s="67">
        <v>3</v>
      </c>
      <c r="FYE22" s="67">
        <v>4.4444444444444446</v>
      </c>
      <c r="FYF22" s="67">
        <v>6.666666666666667</v>
      </c>
      <c r="FYG22" s="86">
        <v>50</v>
      </c>
      <c r="FYL22" s="86"/>
      <c r="FYM22" s="62" t="s">
        <v>499</v>
      </c>
      <c r="FYN22" s="86"/>
      <c r="FYO22" s="86">
        <v>2</v>
      </c>
      <c r="FYP22" s="86"/>
      <c r="FYQ22" s="86">
        <v>2</v>
      </c>
      <c r="FYR22" s="67">
        <v>3</v>
      </c>
      <c r="FYS22" s="67">
        <v>4.4444444444444446</v>
      </c>
      <c r="FYT22" s="67">
        <v>6.666666666666667</v>
      </c>
      <c r="FYU22" s="86">
        <v>100</v>
      </c>
      <c r="FYZ22" s="86"/>
      <c r="FZA22" s="62" t="s">
        <v>499</v>
      </c>
      <c r="FZB22" s="86"/>
      <c r="FZC22" s="86">
        <v>2</v>
      </c>
      <c r="FZD22" s="86"/>
      <c r="FZE22" s="86">
        <v>2</v>
      </c>
      <c r="FZF22" s="67">
        <v>3</v>
      </c>
      <c r="FZG22" s="67">
        <v>4.4444444444444446</v>
      </c>
      <c r="FZH22" s="67">
        <v>6.666666666666667</v>
      </c>
      <c r="FZI22" s="86">
        <v>100</v>
      </c>
      <c r="FZN22" s="86"/>
      <c r="FZO22" s="62" t="s">
        <v>499</v>
      </c>
      <c r="FZP22" s="86"/>
      <c r="FZQ22" s="86">
        <v>0</v>
      </c>
      <c r="FZR22" s="86"/>
      <c r="FZS22" s="86">
        <v>2</v>
      </c>
      <c r="FZT22" s="67">
        <v>3</v>
      </c>
      <c r="FZU22" s="67">
        <v>4.4444444444444446</v>
      </c>
      <c r="FZV22" s="67">
        <v>6.666666666666667</v>
      </c>
      <c r="FZW22" s="86">
        <v>0</v>
      </c>
      <c r="GAB22" s="86"/>
      <c r="GAC22" s="62" t="s">
        <v>499</v>
      </c>
      <c r="GAD22" s="86"/>
      <c r="GAE22" s="86">
        <v>1</v>
      </c>
      <c r="GAF22" s="86"/>
      <c r="GAG22" s="86">
        <v>2</v>
      </c>
      <c r="GAH22" s="67">
        <v>3</v>
      </c>
      <c r="GAI22" s="67">
        <v>4.4444444444444446</v>
      </c>
      <c r="GAJ22" s="67">
        <v>6.666666666666667</v>
      </c>
      <c r="GAK22" s="86">
        <v>50</v>
      </c>
      <c r="GAP22" s="86"/>
      <c r="GAQ22" s="62" t="s">
        <v>499</v>
      </c>
      <c r="GAR22" s="86"/>
      <c r="GAS22" s="86">
        <v>1</v>
      </c>
      <c r="GAT22" s="86"/>
      <c r="GAU22" s="86">
        <v>2</v>
      </c>
      <c r="GAV22" s="67">
        <v>3</v>
      </c>
      <c r="GAW22" s="67">
        <v>4.4444444444444446</v>
      </c>
      <c r="GAX22" s="67">
        <v>6.666666666666667</v>
      </c>
      <c r="GAY22" s="86">
        <v>50</v>
      </c>
      <c r="GBD22" s="86"/>
      <c r="GBE22" s="62" t="s">
        <v>499</v>
      </c>
      <c r="GBF22" s="86"/>
      <c r="GBG22" s="86">
        <v>1</v>
      </c>
      <c r="GBH22" s="86"/>
      <c r="GBI22" s="86">
        <v>2</v>
      </c>
      <c r="GBJ22" s="67">
        <v>3</v>
      </c>
      <c r="GBK22" s="67">
        <v>4.4444444444444446</v>
      </c>
      <c r="GBL22" s="67">
        <v>6.666666666666667</v>
      </c>
      <c r="GBM22" s="86">
        <v>50</v>
      </c>
      <c r="GBR22" s="86"/>
      <c r="GBS22" s="62" t="s">
        <v>499</v>
      </c>
      <c r="GBT22" s="86"/>
      <c r="GBU22" s="86">
        <v>1</v>
      </c>
      <c r="GBV22" s="86"/>
      <c r="GBW22" s="86">
        <v>2</v>
      </c>
      <c r="GBX22" s="67">
        <v>3</v>
      </c>
      <c r="GBY22" s="67">
        <v>4.4444444444444446</v>
      </c>
      <c r="GBZ22" s="67">
        <v>6.666666666666667</v>
      </c>
      <c r="GCA22" s="86">
        <v>50</v>
      </c>
      <c r="GCF22" s="86"/>
      <c r="GCG22" s="62" t="s">
        <v>499</v>
      </c>
      <c r="GCH22" s="86"/>
      <c r="GCI22" s="86">
        <v>1</v>
      </c>
      <c r="GCJ22" s="86"/>
      <c r="GCK22" s="86">
        <v>2</v>
      </c>
      <c r="GCL22" s="67">
        <v>3</v>
      </c>
      <c r="GCM22" s="67">
        <v>4.4444444444444446</v>
      </c>
      <c r="GCN22" s="67">
        <v>6.666666666666667</v>
      </c>
      <c r="GCO22" s="86">
        <v>50</v>
      </c>
      <c r="GCT22" s="86"/>
      <c r="GCU22" s="62" t="s">
        <v>499</v>
      </c>
      <c r="GCV22" s="86"/>
      <c r="GCW22" s="86">
        <v>2</v>
      </c>
      <c r="GCX22" s="86"/>
      <c r="GCY22" s="86">
        <v>2</v>
      </c>
      <c r="GCZ22" s="67">
        <v>3</v>
      </c>
      <c r="GDA22" s="67">
        <v>4.4444444444444446</v>
      </c>
      <c r="GDB22" s="67">
        <v>6.666666666666667</v>
      </c>
      <c r="GDC22" s="86">
        <v>100</v>
      </c>
      <c r="GDH22" s="86"/>
      <c r="GDI22" s="62" t="s">
        <v>499</v>
      </c>
      <c r="GDJ22" s="86"/>
      <c r="GDK22" s="86">
        <v>0</v>
      </c>
      <c r="GDL22" s="86"/>
      <c r="GDM22" s="86">
        <v>2</v>
      </c>
      <c r="GDN22" s="67">
        <v>3</v>
      </c>
      <c r="GDO22" s="67">
        <v>4.4444444444444446</v>
      </c>
      <c r="GDP22" s="67">
        <v>6.666666666666667</v>
      </c>
      <c r="GDQ22" s="86">
        <v>0</v>
      </c>
      <c r="GDV22" s="86"/>
      <c r="GDW22" s="62" t="s">
        <v>499</v>
      </c>
      <c r="GDX22" s="86"/>
      <c r="GDY22" s="86">
        <v>0</v>
      </c>
      <c r="GDZ22" s="86"/>
      <c r="GEA22" s="86">
        <v>2</v>
      </c>
      <c r="GEB22" s="67">
        <v>3</v>
      </c>
      <c r="GEC22" s="67">
        <v>4.4444444444444446</v>
      </c>
      <c r="GED22" s="67">
        <v>6.666666666666667</v>
      </c>
      <c r="GEE22" s="86">
        <v>0</v>
      </c>
      <c r="GEJ22" s="86"/>
      <c r="GEK22" s="62" t="s">
        <v>499</v>
      </c>
      <c r="GEL22" s="86"/>
      <c r="GEM22" s="86">
        <v>1</v>
      </c>
      <c r="GEN22" s="86"/>
      <c r="GEO22" s="86">
        <v>2</v>
      </c>
      <c r="GEP22" s="67">
        <v>3</v>
      </c>
      <c r="GEQ22" s="67">
        <v>4.4444444444444446</v>
      </c>
      <c r="GER22" s="67">
        <v>6.666666666666667</v>
      </c>
      <c r="GES22" s="86">
        <v>50</v>
      </c>
      <c r="GEX22" s="86"/>
      <c r="GEY22" s="62" t="s">
        <v>499</v>
      </c>
      <c r="GEZ22" s="86"/>
      <c r="GFA22" s="86">
        <v>2</v>
      </c>
      <c r="GFB22" s="86"/>
      <c r="GFC22" s="86">
        <v>2</v>
      </c>
      <c r="GFD22" s="67">
        <v>3</v>
      </c>
      <c r="GFE22" s="67">
        <v>4.4444444444444446</v>
      </c>
      <c r="GFF22" s="67">
        <v>6.666666666666667</v>
      </c>
      <c r="GFG22" s="86">
        <v>100</v>
      </c>
      <c r="GFL22" s="86"/>
      <c r="GFM22" s="62" t="s">
        <v>499</v>
      </c>
      <c r="GFN22" s="86"/>
      <c r="GFO22" s="86">
        <v>2</v>
      </c>
      <c r="GFP22" s="86"/>
      <c r="GFQ22" s="86">
        <v>2</v>
      </c>
      <c r="GFR22" s="67">
        <v>3</v>
      </c>
      <c r="GFS22" s="67">
        <v>4.4444444444444446</v>
      </c>
      <c r="GFT22" s="67">
        <v>6.666666666666667</v>
      </c>
      <c r="GFU22" s="86">
        <v>100</v>
      </c>
      <c r="GFZ22" s="86"/>
      <c r="GGA22" s="62" t="s">
        <v>499</v>
      </c>
      <c r="GGB22" s="86"/>
      <c r="GGC22" s="86">
        <v>1</v>
      </c>
      <c r="GGD22" s="86"/>
      <c r="GGE22" s="86">
        <v>2</v>
      </c>
      <c r="GGF22" s="67">
        <v>3</v>
      </c>
      <c r="GGG22" s="67">
        <v>4.4444444444444446</v>
      </c>
      <c r="GGH22" s="67">
        <v>6.666666666666667</v>
      </c>
      <c r="GGI22" s="86">
        <v>50</v>
      </c>
      <c r="GGN22" s="86"/>
      <c r="GGO22" s="62" t="s">
        <v>499</v>
      </c>
      <c r="GGP22" s="86"/>
      <c r="GGQ22" s="86">
        <v>0</v>
      </c>
      <c r="GGR22" s="86"/>
      <c r="GGS22" s="86">
        <v>2</v>
      </c>
      <c r="GGT22" s="67">
        <v>3</v>
      </c>
      <c r="GGU22" s="67">
        <v>4.4444444444444446</v>
      </c>
      <c r="GGV22" s="67">
        <v>6.666666666666667</v>
      </c>
      <c r="GGW22" s="86">
        <v>0</v>
      </c>
      <c r="GHB22" s="86"/>
      <c r="GHC22" s="62" t="s">
        <v>499</v>
      </c>
      <c r="GHD22" s="86"/>
      <c r="GHE22" s="86">
        <v>1</v>
      </c>
      <c r="GHF22" s="86"/>
      <c r="GHG22" s="86">
        <v>2</v>
      </c>
      <c r="GHH22" s="67">
        <v>3</v>
      </c>
      <c r="GHI22" s="67">
        <v>4.4444444444444446</v>
      </c>
      <c r="GHJ22" s="67">
        <v>6.666666666666667</v>
      </c>
      <c r="GHK22" s="86">
        <v>50</v>
      </c>
      <c r="GHP22" s="86"/>
      <c r="GHQ22" s="62" t="s">
        <v>499</v>
      </c>
      <c r="GHR22" s="86"/>
      <c r="GHS22" s="86">
        <v>1</v>
      </c>
      <c r="GHT22" s="86"/>
      <c r="GHU22" s="86">
        <v>1</v>
      </c>
      <c r="GHV22" s="67">
        <v>4</v>
      </c>
      <c r="GHW22" s="67">
        <v>2.2222222222222223</v>
      </c>
      <c r="GHX22" s="67">
        <v>8.8888888888888893</v>
      </c>
      <c r="GHY22" s="86">
        <v>100</v>
      </c>
      <c r="GID22" s="86"/>
      <c r="GIE22" s="62" t="s">
        <v>499</v>
      </c>
      <c r="GIF22" s="86"/>
      <c r="GIG22" s="86">
        <v>0</v>
      </c>
      <c r="GIH22" s="86"/>
      <c r="GII22" s="86">
        <v>1</v>
      </c>
      <c r="GIJ22" s="67">
        <v>4</v>
      </c>
      <c r="GIK22" s="67">
        <v>2.2222222222222223</v>
      </c>
      <c r="GIL22" s="67">
        <v>8.8888888888888893</v>
      </c>
      <c r="GIM22" s="86">
        <v>0</v>
      </c>
      <c r="GIR22" s="86"/>
      <c r="GIS22" s="62" t="s">
        <v>499</v>
      </c>
      <c r="GIT22" s="86"/>
      <c r="GIU22" s="86">
        <v>1</v>
      </c>
      <c r="GIV22" s="86"/>
      <c r="GIW22" s="86">
        <v>1</v>
      </c>
      <c r="GIX22" s="67">
        <v>4</v>
      </c>
      <c r="GIY22" s="67">
        <v>2.2222222222222223</v>
      </c>
      <c r="GIZ22" s="67">
        <v>8.8888888888888893</v>
      </c>
      <c r="GJA22" s="86">
        <v>100</v>
      </c>
      <c r="GJF22" s="86"/>
      <c r="GJG22" s="62" t="s">
        <v>499</v>
      </c>
      <c r="GJH22" s="86"/>
      <c r="GJI22" s="86">
        <v>1</v>
      </c>
      <c r="GJJ22" s="86"/>
      <c r="GJK22" s="86">
        <v>1</v>
      </c>
      <c r="GJL22" s="67">
        <v>4</v>
      </c>
      <c r="GJM22" s="67">
        <v>2.2222222222222223</v>
      </c>
      <c r="GJN22" s="67">
        <v>8.8888888888888893</v>
      </c>
      <c r="GJO22" s="86">
        <v>100</v>
      </c>
      <c r="GJT22" s="86"/>
      <c r="GJU22" s="62" t="s">
        <v>499</v>
      </c>
      <c r="GJV22" s="86"/>
      <c r="GJW22" s="86">
        <v>1</v>
      </c>
      <c r="GJX22" s="86"/>
      <c r="GJY22" s="86">
        <v>1</v>
      </c>
      <c r="GJZ22" s="67">
        <v>4</v>
      </c>
      <c r="GKA22" s="67">
        <v>2.2222222222222223</v>
      </c>
      <c r="GKB22" s="67">
        <v>8.8888888888888893</v>
      </c>
      <c r="GKC22" s="86">
        <v>100</v>
      </c>
      <c r="GKH22" s="86"/>
      <c r="GKI22" s="62" t="s">
        <v>499</v>
      </c>
      <c r="GKJ22" s="86"/>
      <c r="GKK22" s="86">
        <v>1</v>
      </c>
      <c r="GKL22" s="86"/>
      <c r="GKM22" s="86">
        <v>1</v>
      </c>
      <c r="GKN22" s="67">
        <v>4</v>
      </c>
      <c r="GKO22" s="67">
        <v>2.2222222222222223</v>
      </c>
      <c r="GKP22" s="67">
        <v>8.8888888888888893</v>
      </c>
      <c r="GKQ22" s="86">
        <v>100</v>
      </c>
      <c r="GKV22" s="86"/>
      <c r="GKW22" s="62" t="s">
        <v>499</v>
      </c>
      <c r="GKX22" s="86"/>
      <c r="GKY22" s="86">
        <v>1</v>
      </c>
      <c r="GKZ22" s="86"/>
      <c r="GLA22" s="86">
        <v>1</v>
      </c>
      <c r="GLB22" s="67">
        <v>4</v>
      </c>
      <c r="GLC22" s="67">
        <v>2.2222222222222223</v>
      </c>
      <c r="GLD22" s="67">
        <v>8.8888888888888893</v>
      </c>
      <c r="GLE22" s="86">
        <v>100</v>
      </c>
      <c r="GLJ22" s="86"/>
      <c r="GLK22" s="62" t="s">
        <v>499</v>
      </c>
      <c r="GLL22" s="86"/>
      <c r="GLM22" s="86">
        <v>1</v>
      </c>
      <c r="GLN22" s="86"/>
      <c r="GLO22" s="86">
        <v>1</v>
      </c>
      <c r="GLP22" s="67">
        <v>4</v>
      </c>
      <c r="GLQ22" s="67">
        <v>2.2222222222222223</v>
      </c>
      <c r="GLR22" s="67">
        <v>8.8888888888888893</v>
      </c>
      <c r="GLS22" s="86">
        <v>100</v>
      </c>
      <c r="GLX22" s="86"/>
      <c r="GLY22" s="62" t="s">
        <v>499</v>
      </c>
      <c r="GLZ22" s="86"/>
      <c r="GMA22" s="86">
        <v>1</v>
      </c>
      <c r="GMB22" s="86"/>
      <c r="GMC22" s="86">
        <v>1</v>
      </c>
      <c r="GMD22" s="67">
        <v>4</v>
      </c>
      <c r="GME22" s="67">
        <v>2.2222222222222223</v>
      </c>
      <c r="GMF22" s="67">
        <v>8.8888888888888893</v>
      </c>
      <c r="GMG22" s="86">
        <v>100</v>
      </c>
      <c r="GML22" s="86"/>
      <c r="GMM22" s="62" t="s">
        <v>499</v>
      </c>
      <c r="GMN22" s="86"/>
      <c r="GMO22" s="86">
        <v>0</v>
      </c>
      <c r="GMP22" s="86"/>
      <c r="GMQ22" s="86">
        <v>1</v>
      </c>
      <c r="GMR22" s="67">
        <v>4</v>
      </c>
      <c r="GMS22" s="67">
        <v>2.2222222222222223</v>
      </c>
      <c r="GMT22" s="67">
        <v>8.8888888888888893</v>
      </c>
      <c r="GMU22" s="86">
        <v>0</v>
      </c>
      <c r="GMZ22" s="86"/>
      <c r="GNA22" s="62" t="s">
        <v>499</v>
      </c>
      <c r="GNB22" s="86"/>
      <c r="GNC22" s="86">
        <v>1</v>
      </c>
      <c r="GND22" s="86"/>
      <c r="GNE22" s="86">
        <v>1</v>
      </c>
      <c r="GNF22" s="67">
        <v>4</v>
      </c>
      <c r="GNG22" s="67">
        <v>2.2222222222222223</v>
      </c>
      <c r="GNH22" s="67">
        <v>8.8888888888888893</v>
      </c>
      <c r="GNI22" s="86">
        <v>100</v>
      </c>
      <c r="GNN22" s="86"/>
      <c r="GNO22" s="62" t="s">
        <v>499</v>
      </c>
      <c r="GNP22" s="86"/>
      <c r="GNQ22" s="86">
        <v>0</v>
      </c>
      <c r="GNR22" s="86"/>
      <c r="GNS22" s="86">
        <v>1</v>
      </c>
      <c r="GNT22" s="67">
        <v>4</v>
      </c>
      <c r="GNU22" s="67">
        <v>2.2222222222222223</v>
      </c>
      <c r="GNV22" s="67">
        <v>8.8888888888888893</v>
      </c>
      <c r="GNW22" s="86">
        <v>0</v>
      </c>
      <c r="GOB22" s="86"/>
      <c r="GOC22" s="62" t="s">
        <v>499</v>
      </c>
      <c r="GOD22" s="86"/>
      <c r="GOE22" s="86">
        <v>0</v>
      </c>
      <c r="GOF22" s="86"/>
      <c r="GOG22" s="86">
        <v>1</v>
      </c>
      <c r="GOH22" s="67">
        <v>4</v>
      </c>
      <c r="GOI22" s="67">
        <v>2.2222222222222223</v>
      </c>
      <c r="GOJ22" s="67">
        <v>8.8888888888888893</v>
      </c>
      <c r="GOK22" s="86">
        <v>0</v>
      </c>
      <c r="GOP22" s="86"/>
      <c r="GOQ22" s="62" t="s">
        <v>499</v>
      </c>
      <c r="GOR22" s="86"/>
      <c r="GOS22" s="86">
        <v>1</v>
      </c>
      <c r="GOT22" s="86"/>
      <c r="GOU22" s="86">
        <v>1</v>
      </c>
      <c r="GOV22" s="67">
        <v>4</v>
      </c>
      <c r="GOW22" s="67">
        <v>2.2222222222222223</v>
      </c>
      <c r="GOX22" s="67">
        <v>8.8888888888888893</v>
      </c>
      <c r="GOY22" s="86">
        <v>100</v>
      </c>
      <c r="GPD22" s="86"/>
      <c r="GPE22" s="62" t="s">
        <v>499</v>
      </c>
      <c r="GPF22" s="86"/>
      <c r="GPG22" s="86">
        <v>0</v>
      </c>
      <c r="GPH22" s="86"/>
      <c r="GPI22" s="86">
        <v>1</v>
      </c>
      <c r="GPJ22" s="67">
        <v>4</v>
      </c>
      <c r="GPK22" s="67">
        <v>2.2222222222222223</v>
      </c>
      <c r="GPL22" s="67">
        <v>8.8888888888888893</v>
      </c>
      <c r="GPM22" s="86">
        <v>0</v>
      </c>
      <c r="GPR22" s="86"/>
      <c r="GPS22" s="62" t="s">
        <v>499</v>
      </c>
      <c r="GPT22" s="86"/>
      <c r="GPU22" s="86">
        <v>1</v>
      </c>
      <c r="GPV22" s="86"/>
      <c r="GPW22" s="86">
        <v>1</v>
      </c>
      <c r="GPX22" s="67">
        <v>4</v>
      </c>
      <c r="GPY22" s="67">
        <v>2.2222222222222223</v>
      </c>
      <c r="GPZ22" s="67">
        <v>8.8888888888888893</v>
      </c>
      <c r="GQA22" s="86">
        <v>100</v>
      </c>
      <c r="GQF22" s="86"/>
      <c r="GQG22" s="62" t="s">
        <v>499</v>
      </c>
      <c r="GQH22" s="86"/>
      <c r="GQI22" s="86">
        <v>0</v>
      </c>
      <c r="GQJ22" s="86"/>
      <c r="GQK22" s="86">
        <v>1</v>
      </c>
      <c r="GQL22" s="67">
        <v>4</v>
      </c>
      <c r="GQM22" s="67">
        <v>2.2222222222222223</v>
      </c>
      <c r="GQN22" s="67">
        <v>8.8888888888888893</v>
      </c>
      <c r="GQO22" s="86">
        <v>0</v>
      </c>
      <c r="GQT22" s="86"/>
      <c r="GQU22" s="62" t="s">
        <v>499</v>
      </c>
      <c r="GQV22" s="86"/>
      <c r="GQW22" s="86">
        <v>0</v>
      </c>
      <c r="GQX22" s="86"/>
      <c r="GQY22" s="86">
        <v>1</v>
      </c>
      <c r="GQZ22" s="67">
        <v>4</v>
      </c>
      <c r="GRA22" s="67">
        <v>2.2222222222222223</v>
      </c>
      <c r="GRB22" s="67">
        <v>8.8888888888888893</v>
      </c>
      <c r="GRC22" s="86">
        <v>0</v>
      </c>
      <c r="GRH22" s="86"/>
      <c r="GRI22" s="62" t="s">
        <v>499</v>
      </c>
      <c r="GRJ22" s="86"/>
      <c r="GRK22" s="86">
        <v>0</v>
      </c>
      <c r="GRL22" s="86"/>
      <c r="GRM22" s="86">
        <v>1</v>
      </c>
      <c r="GRN22" s="67">
        <v>4</v>
      </c>
      <c r="GRO22" s="67">
        <v>2.2222222222222223</v>
      </c>
      <c r="GRP22" s="67">
        <v>8.8888888888888893</v>
      </c>
      <c r="GRQ22" s="86">
        <v>0</v>
      </c>
      <c r="GRV22" s="86"/>
      <c r="GRW22" s="62" t="s">
        <v>499</v>
      </c>
      <c r="GRX22" s="86"/>
      <c r="GRY22" s="86">
        <v>1</v>
      </c>
      <c r="GRZ22" s="86"/>
      <c r="GSA22" s="86">
        <v>1</v>
      </c>
      <c r="GSB22" s="67">
        <v>4</v>
      </c>
      <c r="GSC22" s="67">
        <v>2.2222222222222223</v>
      </c>
      <c r="GSD22" s="67">
        <v>8.8888888888888893</v>
      </c>
      <c r="GSE22" s="86">
        <v>100</v>
      </c>
      <c r="GSJ22" s="86"/>
      <c r="GSK22" s="62" t="s">
        <v>499</v>
      </c>
      <c r="GSL22" s="86"/>
      <c r="GSM22" s="86">
        <v>0</v>
      </c>
      <c r="GSN22" s="86"/>
      <c r="GSO22" s="86">
        <v>1</v>
      </c>
      <c r="GSP22" s="67">
        <v>4</v>
      </c>
      <c r="GSQ22" s="67">
        <v>2.2222222222222223</v>
      </c>
      <c r="GSR22" s="67">
        <v>8.8888888888888893</v>
      </c>
      <c r="GSS22" s="86">
        <v>0</v>
      </c>
      <c r="GSX22" s="86"/>
      <c r="GSY22" s="62" t="s">
        <v>499</v>
      </c>
      <c r="GSZ22" s="86"/>
      <c r="GTA22" s="86">
        <v>0</v>
      </c>
      <c r="GTB22" s="86"/>
      <c r="GTC22" s="86">
        <v>1</v>
      </c>
      <c r="GTD22" s="67">
        <v>4</v>
      </c>
      <c r="GTE22" s="67">
        <v>2.2222222222222223</v>
      </c>
      <c r="GTF22" s="67">
        <v>8.8888888888888893</v>
      </c>
      <c r="GTG22" s="86">
        <v>0</v>
      </c>
      <c r="GTL22" s="86"/>
      <c r="GTM22" s="62" t="s">
        <v>499</v>
      </c>
      <c r="GTN22" s="86"/>
      <c r="GTO22" s="86">
        <v>1</v>
      </c>
      <c r="GTP22" s="86"/>
      <c r="GTQ22" s="86">
        <v>1</v>
      </c>
      <c r="GTR22" s="67">
        <v>4</v>
      </c>
      <c r="GTS22" s="67">
        <v>2.2222222222222223</v>
      </c>
      <c r="GTT22" s="67">
        <v>8.8888888888888893</v>
      </c>
      <c r="GTU22" s="86">
        <v>100</v>
      </c>
      <c r="GTZ22" s="86"/>
      <c r="GUA22" s="62" t="s">
        <v>499</v>
      </c>
      <c r="GUB22" s="86"/>
      <c r="GUC22" s="86">
        <v>1</v>
      </c>
      <c r="GUD22" s="86"/>
      <c r="GUE22" s="86">
        <v>1</v>
      </c>
      <c r="GUF22" s="67">
        <v>4</v>
      </c>
      <c r="GUG22" s="67">
        <v>2.2222222222222223</v>
      </c>
      <c r="GUH22" s="67">
        <v>8.8888888888888893</v>
      </c>
      <c r="GUI22" s="86">
        <v>100</v>
      </c>
      <c r="GUN22" s="86"/>
      <c r="GUO22" s="62" t="s">
        <v>499</v>
      </c>
      <c r="GUP22" s="86"/>
      <c r="GUQ22" s="86">
        <v>0</v>
      </c>
      <c r="GUR22" s="86"/>
      <c r="GUS22" s="86">
        <v>1</v>
      </c>
      <c r="GUT22" s="67">
        <v>4</v>
      </c>
      <c r="GUU22" s="67">
        <v>2.2222222222222223</v>
      </c>
      <c r="GUV22" s="67">
        <v>8.8888888888888893</v>
      </c>
      <c r="GUW22" s="86">
        <v>0</v>
      </c>
      <c r="GVB22" s="86"/>
      <c r="GVC22" s="62" t="s">
        <v>499</v>
      </c>
      <c r="GVD22" s="86"/>
      <c r="GVE22" s="86">
        <v>1</v>
      </c>
      <c r="GVF22" s="86"/>
      <c r="GVG22" s="86">
        <v>1</v>
      </c>
      <c r="GVH22" s="67">
        <v>4</v>
      </c>
      <c r="GVI22" s="67">
        <v>2.2222222222222223</v>
      </c>
      <c r="GVJ22" s="67">
        <v>8.8888888888888893</v>
      </c>
      <c r="GVK22" s="86">
        <v>100</v>
      </c>
      <c r="GVP22" s="86"/>
      <c r="GVQ22" s="62" t="s">
        <v>499</v>
      </c>
      <c r="GVR22" s="86"/>
      <c r="GVS22" s="86">
        <v>2</v>
      </c>
      <c r="GVT22" s="86"/>
      <c r="GVU22" s="86">
        <v>2</v>
      </c>
      <c r="GVV22" s="67">
        <v>3</v>
      </c>
      <c r="GVW22" s="67">
        <v>4.4444444444444446</v>
      </c>
      <c r="GVX22" s="67">
        <v>6.666666666666667</v>
      </c>
      <c r="GVY22" s="86">
        <v>100</v>
      </c>
      <c r="GWD22" s="86"/>
      <c r="GWE22" s="62" t="s">
        <v>499</v>
      </c>
      <c r="GWF22" s="86"/>
      <c r="GWG22" s="86">
        <v>2</v>
      </c>
      <c r="GWH22" s="86"/>
      <c r="GWI22" s="86">
        <v>2</v>
      </c>
      <c r="GWJ22" s="67">
        <v>3</v>
      </c>
      <c r="GWK22" s="67">
        <v>4.4444444444444446</v>
      </c>
      <c r="GWL22" s="67">
        <v>6.666666666666667</v>
      </c>
      <c r="GWM22" s="86">
        <v>100</v>
      </c>
      <c r="GWR22" s="86"/>
      <c r="GWS22" s="62" t="s">
        <v>499</v>
      </c>
      <c r="GWT22" s="86"/>
      <c r="GWU22" s="86">
        <v>2</v>
      </c>
      <c r="GWV22" s="86"/>
      <c r="GWW22" s="86">
        <v>2</v>
      </c>
      <c r="GWX22" s="67">
        <v>3</v>
      </c>
      <c r="GWY22" s="67">
        <v>4.4444444444444446</v>
      </c>
      <c r="GWZ22" s="67">
        <v>6.666666666666667</v>
      </c>
      <c r="GXA22" s="86">
        <v>100</v>
      </c>
      <c r="GXF22" s="86"/>
      <c r="GXG22" s="62" t="s">
        <v>499</v>
      </c>
      <c r="GXH22" s="86"/>
      <c r="GXI22" s="86">
        <v>2</v>
      </c>
      <c r="GXJ22" s="86"/>
      <c r="GXK22" s="86">
        <v>2</v>
      </c>
      <c r="GXL22" s="67">
        <v>3</v>
      </c>
      <c r="GXM22" s="67">
        <v>4.4444444444444446</v>
      </c>
      <c r="GXN22" s="67">
        <v>6.666666666666667</v>
      </c>
      <c r="GXO22" s="86">
        <v>100</v>
      </c>
      <c r="GXT22" s="86"/>
      <c r="GXU22" s="62" t="s">
        <v>499</v>
      </c>
      <c r="GXV22" s="86"/>
      <c r="GXW22" s="86">
        <v>2</v>
      </c>
      <c r="GXX22" s="86"/>
      <c r="GXY22" s="86">
        <v>2</v>
      </c>
      <c r="GXZ22" s="67">
        <v>3</v>
      </c>
      <c r="GYA22" s="67">
        <v>4.4444444444444446</v>
      </c>
      <c r="GYB22" s="67">
        <v>6.666666666666667</v>
      </c>
      <c r="GYC22" s="86">
        <v>100</v>
      </c>
      <c r="GYH22" s="86"/>
      <c r="GYI22" s="62" t="s">
        <v>499</v>
      </c>
      <c r="GYJ22" s="86"/>
      <c r="GYK22" s="86">
        <v>1</v>
      </c>
      <c r="GYL22" s="86"/>
      <c r="GYM22" s="86">
        <v>2</v>
      </c>
      <c r="GYN22" s="67">
        <v>3</v>
      </c>
      <c r="GYO22" s="67">
        <v>4.4444444444444446</v>
      </c>
      <c r="GYP22" s="67">
        <v>6.666666666666667</v>
      </c>
      <c r="GYQ22" s="86">
        <v>50</v>
      </c>
      <c r="GYV22" s="86"/>
      <c r="GYW22" s="62" t="s">
        <v>499</v>
      </c>
      <c r="GYX22" s="86"/>
      <c r="GYY22" s="86">
        <v>1</v>
      </c>
      <c r="GYZ22" s="86"/>
      <c r="GZA22" s="86">
        <v>2</v>
      </c>
      <c r="GZB22" s="67">
        <v>3</v>
      </c>
      <c r="GZC22" s="67">
        <v>4.4444444444444446</v>
      </c>
      <c r="GZD22" s="67">
        <v>6.666666666666667</v>
      </c>
      <c r="GZE22" s="86">
        <v>50</v>
      </c>
      <c r="GZJ22" s="86"/>
      <c r="GZK22" s="62" t="s">
        <v>499</v>
      </c>
      <c r="GZL22" s="86"/>
      <c r="GZM22" s="86">
        <v>2</v>
      </c>
      <c r="GZN22" s="86"/>
      <c r="GZO22" s="86">
        <v>2</v>
      </c>
      <c r="GZP22" s="67">
        <v>3</v>
      </c>
      <c r="GZQ22" s="67">
        <v>4.4444444444444446</v>
      </c>
      <c r="GZR22" s="67">
        <v>6.666666666666667</v>
      </c>
      <c r="GZS22" s="86">
        <v>100</v>
      </c>
      <c r="GZX22" s="86"/>
      <c r="GZY22" s="62" t="s">
        <v>499</v>
      </c>
      <c r="GZZ22" s="86"/>
      <c r="HAA22" s="86">
        <v>1</v>
      </c>
      <c r="HAB22" s="86"/>
      <c r="HAC22" s="86">
        <v>2</v>
      </c>
      <c r="HAD22" s="67">
        <v>3</v>
      </c>
      <c r="HAE22" s="67">
        <v>4.4444444444444446</v>
      </c>
      <c r="HAF22" s="67">
        <v>6.666666666666667</v>
      </c>
      <c r="HAG22" s="86">
        <v>50</v>
      </c>
      <c r="HAL22" s="86"/>
      <c r="HAM22" s="62" t="s">
        <v>499</v>
      </c>
      <c r="HAN22" s="86"/>
      <c r="HAO22" s="86">
        <v>1</v>
      </c>
      <c r="HAP22" s="86"/>
      <c r="HAQ22" s="86">
        <v>2</v>
      </c>
      <c r="HAR22" s="67">
        <v>3</v>
      </c>
      <c r="HAS22" s="67">
        <v>4.4444444444444446</v>
      </c>
      <c r="HAT22" s="67">
        <v>6.666666666666667</v>
      </c>
      <c r="HAU22" s="86">
        <v>50</v>
      </c>
      <c r="HAZ22" s="86"/>
      <c r="HBA22" s="62" t="s">
        <v>499</v>
      </c>
      <c r="HBB22" s="86"/>
      <c r="HBC22" s="86">
        <v>1</v>
      </c>
      <c r="HBD22" s="86"/>
      <c r="HBE22" s="86">
        <v>2</v>
      </c>
      <c r="HBF22" s="67">
        <v>3</v>
      </c>
      <c r="HBG22" s="67">
        <v>4.4444444444444446</v>
      </c>
      <c r="HBH22" s="67">
        <v>6.666666666666667</v>
      </c>
      <c r="HBI22" s="86">
        <v>50</v>
      </c>
      <c r="HBN22" s="86"/>
      <c r="HBO22" s="62" t="s">
        <v>499</v>
      </c>
      <c r="HBP22" s="86"/>
      <c r="HBQ22" s="86">
        <v>1</v>
      </c>
      <c r="HBR22" s="86"/>
      <c r="HBS22" s="86">
        <v>2</v>
      </c>
      <c r="HBT22" s="67">
        <v>3</v>
      </c>
      <c r="HBU22" s="67">
        <v>4.4444444444444446</v>
      </c>
      <c r="HBV22" s="67">
        <v>6.666666666666667</v>
      </c>
      <c r="HBW22" s="86">
        <v>50</v>
      </c>
      <c r="HCB22" s="86"/>
      <c r="HCC22" s="62" t="s">
        <v>499</v>
      </c>
      <c r="HCD22" s="86"/>
      <c r="HCE22" s="86">
        <v>1</v>
      </c>
      <c r="HCF22" s="86"/>
      <c r="HCG22" s="86">
        <v>2</v>
      </c>
      <c r="HCH22" s="67">
        <v>3</v>
      </c>
      <c r="HCI22" s="67">
        <v>4.4444444444444446</v>
      </c>
      <c r="HCJ22" s="67">
        <v>6.666666666666667</v>
      </c>
      <c r="HCK22" s="86">
        <v>50</v>
      </c>
      <c r="HCP22" s="86"/>
      <c r="HCQ22" s="62" t="s">
        <v>499</v>
      </c>
      <c r="HCR22" s="86"/>
      <c r="HCS22" s="86">
        <v>1</v>
      </c>
      <c r="HCT22" s="86"/>
      <c r="HCU22" s="86">
        <v>2</v>
      </c>
      <c r="HCV22" s="67">
        <v>3</v>
      </c>
      <c r="HCW22" s="67">
        <v>4.4444444444444446</v>
      </c>
      <c r="HCX22" s="67">
        <v>6.666666666666667</v>
      </c>
      <c r="HCY22" s="86">
        <v>50</v>
      </c>
      <c r="HDD22" s="86"/>
      <c r="HDE22" s="62" t="s">
        <v>499</v>
      </c>
      <c r="HDF22" s="86"/>
      <c r="HDG22" s="86">
        <v>0</v>
      </c>
      <c r="HDH22" s="86"/>
      <c r="HDI22" s="86">
        <v>2</v>
      </c>
      <c r="HDJ22" s="67">
        <v>3</v>
      </c>
      <c r="HDK22" s="67">
        <v>4.4444444444444446</v>
      </c>
      <c r="HDL22" s="67">
        <v>6.666666666666667</v>
      </c>
      <c r="HDM22" s="86">
        <v>0</v>
      </c>
      <c r="HDR22" s="86"/>
      <c r="HDS22" s="62" t="s">
        <v>499</v>
      </c>
      <c r="HDT22" s="86"/>
      <c r="HDU22" s="86">
        <v>1</v>
      </c>
      <c r="HDV22" s="86"/>
      <c r="HDW22" s="86">
        <v>2</v>
      </c>
      <c r="HDX22" s="67">
        <v>3</v>
      </c>
      <c r="HDY22" s="67">
        <v>4.4444444444444446</v>
      </c>
      <c r="HDZ22" s="67">
        <v>6.666666666666667</v>
      </c>
      <c r="HEA22" s="86">
        <v>50</v>
      </c>
      <c r="HEF22" s="86"/>
      <c r="HEG22" s="62" t="s">
        <v>499</v>
      </c>
      <c r="HEH22" s="86"/>
      <c r="HEI22" s="86">
        <v>2</v>
      </c>
      <c r="HEJ22" s="86"/>
      <c r="HEK22" s="86">
        <v>2</v>
      </c>
      <c r="HEL22" s="67">
        <v>3</v>
      </c>
      <c r="HEM22" s="67">
        <v>4.4444444444444446</v>
      </c>
      <c r="HEN22" s="67">
        <v>6.666666666666667</v>
      </c>
      <c r="HEO22" s="86">
        <v>100</v>
      </c>
      <c r="HET22" s="86"/>
      <c r="HEU22" s="62" t="s">
        <v>499</v>
      </c>
      <c r="HEV22" s="86"/>
      <c r="HEW22" s="86">
        <v>1</v>
      </c>
      <c r="HEX22" s="86"/>
      <c r="HEY22" s="86">
        <v>2</v>
      </c>
      <c r="HEZ22" s="67">
        <v>3</v>
      </c>
      <c r="HFA22" s="67">
        <v>4.4444444444444446</v>
      </c>
      <c r="HFB22" s="67">
        <v>6.666666666666667</v>
      </c>
      <c r="HFC22" s="86">
        <v>50</v>
      </c>
      <c r="HFH22" s="86"/>
      <c r="HFI22" s="62" t="s">
        <v>499</v>
      </c>
      <c r="HFJ22" s="86"/>
      <c r="HFK22" s="86">
        <v>1</v>
      </c>
      <c r="HFL22" s="86"/>
      <c r="HFM22" s="86">
        <v>2</v>
      </c>
      <c r="HFN22" s="67">
        <v>3</v>
      </c>
      <c r="HFO22" s="67">
        <v>4.4444444444444446</v>
      </c>
      <c r="HFP22" s="67">
        <v>6.666666666666667</v>
      </c>
      <c r="HFQ22" s="86">
        <v>50</v>
      </c>
      <c r="HFV22" s="86"/>
      <c r="HFW22" s="62" t="s">
        <v>499</v>
      </c>
      <c r="HFX22" s="86"/>
      <c r="HFY22" s="86">
        <v>2</v>
      </c>
      <c r="HFZ22" s="86"/>
      <c r="HGA22" s="86">
        <v>2</v>
      </c>
      <c r="HGB22" s="67">
        <v>3</v>
      </c>
      <c r="HGC22" s="67">
        <v>4.4444444444444446</v>
      </c>
      <c r="HGD22" s="67">
        <v>6.666666666666667</v>
      </c>
      <c r="HGE22" s="86">
        <v>100</v>
      </c>
      <c r="HGJ22" s="86"/>
      <c r="HGK22" s="62" t="s">
        <v>499</v>
      </c>
      <c r="HGL22" s="86"/>
      <c r="HGM22" s="86">
        <v>1</v>
      </c>
      <c r="HGN22" s="86"/>
      <c r="HGO22" s="86">
        <v>2</v>
      </c>
      <c r="HGP22" s="67">
        <v>3</v>
      </c>
      <c r="HGQ22" s="67">
        <v>4.4444444444444446</v>
      </c>
      <c r="HGR22" s="67">
        <v>6.666666666666667</v>
      </c>
      <c r="HGS22" s="86">
        <v>50</v>
      </c>
      <c r="HGX22" s="86"/>
      <c r="HGY22" s="62" t="s">
        <v>499</v>
      </c>
      <c r="HGZ22" s="86"/>
      <c r="HHA22" s="86">
        <v>1</v>
      </c>
      <c r="HHB22" s="86"/>
      <c r="HHC22" s="86">
        <v>2</v>
      </c>
      <c r="HHD22" s="67">
        <v>3</v>
      </c>
      <c r="HHE22" s="67">
        <v>4.4444444444444446</v>
      </c>
      <c r="HHF22" s="67">
        <v>6.666666666666667</v>
      </c>
      <c r="HHG22" s="86">
        <v>50</v>
      </c>
      <c r="HHL22" s="86"/>
      <c r="HHM22" s="62" t="s">
        <v>499</v>
      </c>
      <c r="HHN22" s="86"/>
      <c r="HHO22" s="86">
        <v>2</v>
      </c>
      <c r="HHP22" s="86"/>
      <c r="HHQ22" s="86">
        <v>2</v>
      </c>
      <c r="HHR22" s="67">
        <v>3</v>
      </c>
      <c r="HHS22" s="67">
        <v>4.4444444444444446</v>
      </c>
      <c r="HHT22" s="67">
        <v>6.666666666666667</v>
      </c>
      <c r="HHU22" s="86">
        <v>100</v>
      </c>
      <c r="HHZ22" s="86"/>
      <c r="HIA22" s="62" t="s">
        <v>499</v>
      </c>
      <c r="HIB22" s="86"/>
      <c r="HIC22" s="86">
        <v>1</v>
      </c>
      <c r="HID22" s="86"/>
      <c r="HIE22" s="86">
        <v>2</v>
      </c>
      <c r="HIF22" s="67">
        <v>3</v>
      </c>
      <c r="HIG22" s="67">
        <v>4.4444444444444446</v>
      </c>
      <c r="HIH22" s="67">
        <v>6.666666666666667</v>
      </c>
      <c r="HII22" s="86">
        <v>50</v>
      </c>
      <c r="HIN22" s="86"/>
      <c r="HIO22" s="62" t="s">
        <v>499</v>
      </c>
      <c r="HIP22" s="86"/>
      <c r="HIQ22" s="86">
        <v>1</v>
      </c>
      <c r="HIR22" s="86"/>
      <c r="HIS22" s="86">
        <v>1</v>
      </c>
      <c r="HIT22" s="67">
        <v>3</v>
      </c>
      <c r="HIU22" s="67">
        <v>1.8867924528301887</v>
      </c>
      <c r="HIV22" s="67">
        <v>5.6603773584905657</v>
      </c>
      <c r="HIW22" s="86">
        <v>100</v>
      </c>
    </row>
    <row r="23" spans="14:5119 5124:5665" x14ac:dyDescent="0.25">
      <c r="N23" s="86">
        <v>1.08</v>
      </c>
      <c r="O23" s="62" t="s">
        <v>500</v>
      </c>
      <c r="P23" s="86">
        <v>1.08</v>
      </c>
      <c r="Q23" s="86">
        <v>3</v>
      </c>
      <c r="R23" s="86"/>
      <c r="S23" s="86">
        <v>3</v>
      </c>
      <c r="T23" s="67"/>
      <c r="U23" s="67">
        <v>5.6603773584905666</v>
      </c>
      <c r="V23" s="67"/>
      <c r="W23" s="86">
        <v>100</v>
      </c>
      <c r="AB23" s="86">
        <v>6.08</v>
      </c>
      <c r="AC23" s="62" t="s">
        <v>500</v>
      </c>
      <c r="AD23" s="86">
        <v>6.08</v>
      </c>
      <c r="AE23" s="86">
        <v>2</v>
      </c>
      <c r="AF23" s="86"/>
      <c r="AG23" s="86">
        <v>3</v>
      </c>
      <c r="AH23" s="67"/>
      <c r="AI23" s="67">
        <v>5.6603773584905666</v>
      </c>
      <c r="AJ23" s="67"/>
      <c r="AK23" s="86">
        <v>66.666666666666657</v>
      </c>
      <c r="AP23" s="86">
        <v>1.08</v>
      </c>
      <c r="AQ23" s="62" t="s">
        <v>500</v>
      </c>
      <c r="AR23" s="86">
        <v>1.08</v>
      </c>
      <c r="AS23" s="86">
        <v>3</v>
      </c>
      <c r="AT23" s="86"/>
      <c r="AU23" s="86">
        <v>3</v>
      </c>
      <c r="AV23" s="67"/>
      <c r="AW23" s="67">
        <v>5.6603773584905666</v>
      </c>
      <c r="AX23" s="67"/>
      <c r="AY23" s="86">
        <v>100</v>
      </c>
      <c r="BD23" s="86">
        <v>3.08</v>
      </c>
      <c r="BE23" s="62" t="s">
        <v>500</v>
      </c>
      <c r="BF23" s="86">
        <v>3.08</v>
      </c>
      <c r="BG23" s="86">
        <v>2</v>
      </c>
      <c r="BH23" s="86"/>
      <c r="BI23" s="86">
        <v>3</v>
      </c>
      <c r="BJ23" s="67"/>
      <c r="BK23" s="67">
        <v>5.6603773584905666</v>
      </c>
      <c r="BL23" s="67"/>
      <c r="BM23" s="86">
        <v>66.666666666666657</v>
      </c>
      <c r="BN23" s="86"/>
      <c r="BO23" s="86"/>
      <c r="BP23" s="86"/>
      <c r="BQ23" s="86"/>
      <c r="BR23" s="86">
        <v>1.08</v>
      </c>
      <c r="BS23" s="62" t="s">
        <v>500</v>
      </c>
      <c r="BT23" s="86">
        <v>1.08</v>
      </c>
      <c r="BU23" s="86">
        <v>3</v>
      </c>
      <c r="BV23" s="86"/>
      <c r="BW23" s="86">
        <v>3</v>
      </c>
      <c r="BX23" s="67"/>
      <c r="BY23" s="67">
        <v>5.6603773584905666</v>
      </c>
      <c r="BZ23" s="67"/>
      <c r="CA23" s="86">
        <v>100</v>
      </c>
      <c r="CB23" s="86"/>
      <c r="CC23" s="86"/>
      <c r="CD23" s="86"/>
      <c r="CE23" s="86"/>
      <c r="CF23" s="86">
        <v>6.08</v>
      </c>
      <c r="CG23" s="62" t="s">
        <v>500</v>
      </c>
      <c r="CH23" s="86">
        <v>6.08</v>
      </c>
      <c r="CI23" s="86">
        <v>1</v>
      </c>
      <c r="CJ23" s="86"/>
      <c r="CK23" s="86">
        <v>3</v>
      </c>
      <c r="CL23" s="67"/>
      <c r="CM23" s="67">
        <v>5.6603773584905666</v>
      </c>
      <c r="CN23" s="67"/>
      <c r="CO23" s="86">
        <v>33.333333333333329</v>
      </c>
      <c r="CP23" s="86"/>
      <c r="CQ23" s="86"/>
      <c r="CR23" s="86"/>
      <c r="CS23" s="86"/>
      <c r="CT23" s="86">
        <v>1.08</v>
      </c>
      <c r="CU23" s="62" t="s">
        <v>500</v>
      </c>
      <c r="CV23" s="86">
        <v>1.08</v>
      </c>
      <c r="CW23" s="86">
        <v>3</v>
      </c>
      <c r="CX23" s="86"/>
      <c r="CY23" s="86">
        <v>3</v>
      </c>
      <c r="CZ23" s="67"/>
      <c r="DA23" s="67">
        <v>5.6603773584905666</v>
      </c>
      <c r="DB23" s="67"/>
      <c r="DC23" s="86">
        <v>100</v>
      </c>
      <c r="DD23" s="86"/>
      <c r="DE23" s="86"/>
      <c r="DH23" s="86">
        <v>3.08</v>
      </c>
      <c r="DI23" s="62" t="s">
        <v>500</v>
      </c>
      <c r="DJ23" s="86">
        <v>3.08</v>
      </c>
      <c r="DK23" s="86">
        <v>2</v>
      </c>
      <c r="DL23" s="86"/>
      <c r="DM23" s="86">
        <v>3</v>
      </c>
      <c r="DN23" s="67"/>
      <c r="DO23" s="67">
        <v>5.6603773584905666</v>
      </c>
      <c r="DP23" s="67"/>
      <c r="DQ23" s="86">
        <v>66.666666666666657</v>
      </c>
      <c r="DV23" s="86">
        <v>7.08</v>
      </c>
      <c r="DW23" s="62" t="s">
        <v>500</v>
      </c>
      <c r="DX23" s="86">
        <v>7.08</v>
      </c>
      <c r="DY23" s="86">
        <v>2</v>
      </c>
      <c r="DZ23" s="86"/>
      <c r="EA23" s="86">
        <v>3</v>
      </c>
      <c r="EB23" s="67"/>
      <c r="EC23" s="67">
        <v>5.6603773584905666</v>
      </c>
      <c r="ED23" s="67"/>
      <c r="EE23" s="86">
        <v>66.666666666666657</v>
      </c>
      <c r="EJ23" s="86">
        <v>1.08</v>
      </c>
      <c r="EK23" s="62" t="s">
        <v>500</v>
      </c>
      <c r="EL23" s="86">
        <v>1.08</v>
      </c>
      <c r="EM23" s="86">
        <v>3</v>
      </c>
      <c r="EN23" s="86"/>
      <c r="EO23" s="86">
        <v>3</v>
      </c>
      <c r="EP23" s="67"/>
      <c r="EQ23" s="67">
        <v>5.6603773584905666</v>
      </c>
      <c r="ER23" s="67"/>
      <c r="ES23" s="86">
        <v>100</v>
      </c>
      <c r="EX23" s="86">
        <v>7.08</v>
      </c>
      <c r="EY23" s="62" t="s">
        <v>500</v>
      </c>
      <c r="EZ23" s="86">
        <v>7.08</v>
      </c>
      <c r="FA23" s="86">
        <v>1</v>
      </c>
      <c r="FB23" s="86"/>
      <c r="FC23" s="86">
        <v>3</v>
      </c>
      <c r="FD23" s="67"/>
      <c r="FE23" s="67">
        <v>5.6603773584905666</v>
      </c>
      <c r="FF23" s="67"/>
      <c r="FG23" s="86">
        <v>33.333333333333329</v>
      </c>
      <c r="FL23" s="86">
        <v>8.08</v>
      </c>
      <c r="FM23" s="62" t="s">
        <v>500</v>
      </c>
      <c r="FN23" s="86">
        <v>8.08</v>
      </c>
      <c r="FO23" s="86">
        <v>1</v>
      </c>
      <c r="FP23" s="86"/>
      <c r="FQ23" s="86">
        <v>3</v>
      </c>
      <c r="FR23" s="67"/>
      <c r="FS23" s="67">
        <v>5.6603773584905666</v>
      </c>
      <c r="FT23" s="67"/>
      <c r="FU23" s="86">
        <v>33.333333333333329</v>
      </c>
      <c r="FZ23" s="86">
        <v>1.08</v>
      </c>
      <c r="GA23" s="62" t="s">
        <v>500</v>
      </c>
      <c r="GB23" s="86">
        <v>1.08</v>
      </c>
      <c r="GC23" s="86">
        <v>3</v>
      </c>
      <c r="GD23" s="86"/>
      <c r="GE23" s="86">
        <v>3</v>
      </c>
      <c r="GF23" s="67"/>
      <c r="GG23" s="67">
        <v>5.6603773584905666</v>
      </c>
      <c r="GH23" s="67"/>
      <c r="GI23" s="86">
        <v>100</v>
      </c>
      <c r="GN23" s="86">
        <v>1.08</v>
      </c>
      <c r="GO23" s="62" t="s">
        <v>500</v>
      </c>
      <c r="GP23" s="86">
        <v>1.08</v>
      </c>
      <c r="GQ23" s="86">
        <v>3</v>
      </c>
      <c r="GR23" s="86"/>
      <c r="GS23" s="86">
        <v>3</v>
      </c>
      <c r="GT23" s="67"/>
      <c r="GU23" s="67">
        <v>5.6603773584905666</v>
      </c>
      <c r="GV23" s="67"/>
      <c r="GW23" s="86">
        <v>100</v>
      </c>
      <c r="HB23" s="86">
        <v>9.08</v>
      </c>
      <c r="HC23" s="62" t="s">
        <v>500</v>
      </c>
      <c r="HD23" s="86">
        <v>9.08</v>
      </c>
      <c r="HE23" s="86">
        <v>1</v>
      </c>
      <c r="HF23" s="86"/>
      <c r="HG23" s="86">
        <v>3</v>
      </c>
      <c r="HH23" s="67"/>
      <c r="HI23" s="67">
        <v>5.6603773584905666</v>
      </c>
      <c r="HJ23" s="67"/>
      <c r="HK23" s="86">
        <v>33.333333333333329</v>
      </c>
      <c r="HP23" s="86">
        <v>1.08</v>
      </c>
      <c r="HQ23" s="62" t="s">
        <v>500</v>
      </c>
      <c r="HR23" s="86">
        <v>1.08</v>
      </c>
      <c r="HS23" s="86">
        <v>3</v>
      </c>
      <c r="HT23" s="86"/>
      <c r="HU23" s="86">
        <v>3</v>
      </c>
      <c r="HV23" s="67"/>
      <c r="HW23" s="67">
        <v>5.6603773584905666</v>
      </c>
      <c r="HX23" s="67"/>
      <c r="HY23" s="86">
        <v>100</v>
      </c>
      <c r="ID23" s="86">
        <v>1.08</v>
      </c>
      <c r="IE23" s="62" t="s">
        <v>500</v>
      </c>
      <c r="IF23" s="86">
        <v>1.08</v>
      </c>
      <c r="IG23" s="86">
        <v>3</v>
      </c>
      <c r="IH23" s="86"/>
      <c r="II23" s="86">
        <v>3</v>
      </c>
      <c r="IJ23" s="67"/>
      <c r="IK23" s="67">
        <v>5.6603773584905666</v>
      </c>
      <c r="IL23" s="67"/>
      <c r="IM23" s="86">
        <v>100</v>
      </c>
      <c r="IR23" s="86">
        <v>1.08</v>
      </c>
      <c r="IS23" s="62" t="s">
        <v>500</v>
      </c>
      <c r="IT23" s="86">
        <v>1.08</v>
      </c>
      <c r="IU23" s="86">
        <v>3</v>
      </c>
      <c r="IV23" s="86"/>
      <c r="IW23" s="86">
        <v>3</v>
      </c>
      <c r="IX23" s="67"/>
      <c r="IY23" s="67">
        <v>5.6603773584905666</v>
      </c>
      <c r="IZ23" s="67"/>
      <c r="JA23" s="86">
        <v>100</v>
      </c>
      <c r="JF23" s="86">
        <v>5.08</v>
      </c>
      <c r="JG23" s="62" t="s">
        <v>500</v>
      </c>
      <c r="JH23" s="86">
        <v>5.08</v>
      </c>
      <c r="JI23" s="86">
        <v>2</v>
      </c>
      <c r="JJ23" s="86"/>
      <c r="JK23" s="86">
        <v>3</v>
      </c>
      <c r="JL23" s="67"/>
      <c r="JM23" s="67">
        <v>5.6603773584905666</v>
      </c>
      <c r="JN23" s="67"/>
      <c r="JO23" s="86">
        <v>66.666666666666657</v>
      </c>
      <c r="JT23" s="86">
        <v>6.08</v>
      </c>
      <c r="JU23" s="62" t="s">
        <v>500</v>
      </c>
      <c r="JV23" s="86">
        <v>6.08</v>
      </c>
      <c r="JW23" s="86">
        <v>2</v>
      </c>
      <c r="JX23" s="86"/>
      <c r="JY23" s="86">
        <v>3</v>
      </c>
      <c r="JZ23" s="67"/>
      <c r="KA23" s="67">
        <v>5.6603773584905666</v>
      </c>
      <c r="KB23" s="67"/>
      <c r="KC23" s="86">
        <v>66.666666666666657</v>
      </c>
      <c r="KH23" s="86">
        <v>4.08</v>
      </c>
      <c r="KI23" s="62" t="s">
        <v>500</v>
      </c>
      <c r="KJ23" s="86">
        <v>4.08</v>
      </c>
      <c r="KK23" s="86">
        <v>2</v>
      </c>
      <c r="KL23" s="86"/>
      <c r="KM23" s="86">
        <v>3</v>
      </c>
      <c r="KN23" s="67"/>
      <c r="KO23" s="67">
        <v>5.6603773584905666</v>
      </c>
      <c r="KP23" s="67"/>
      <c r="KQ23" s="86">
        <v>66.666666666666657</v>
      </c>
      <c r="KV23" s="86">
        <v>1.08</v>
      </c>
      <c r="KW23" s="62" t="s">
        <v>500</v>
      </c>
      <c r="KX23" s="86">
        <v>1.08</v>
      </c>
      <c r="KY23" s="86">
        <v>3</v>
      </c>
      <c r="KZ23" s="86"/>
      <c r="LA23" s="86">
        <v>3</v>
      </c>
      <c r="LB23" s="67"/>
      <c r="LC23" s="67">
        <v>5.6603773584905666</v>
      </c>
      <c r="LD23" s="67"/>
      <c r="LE23" s="86">
        <v>100</v>
      </c>
      <c r="LJ23" s="86">
        <v>1.08</v>
      </c>
      <c r="LK23" s="62" t="s">
        <v>500</v>
      </c>
      <c r="LL23" s="86">
        <v>1.08</v>
      </c>
      <c r="LM23" s="86">
        <v>3</v>
      </c>
      <c r="LN23" s="86"/>
      <c r="LO23" s="86">
        <v>3</v>
      </c>
      <c r="LP23" s="67"/>
      <c r="LQ23" s="67">
        <v>5.6603773584905666</v>
      </c>
      <c r="LR23" s="67"/>
      <c r="LS23" s="86">
        <v>100</v>
      </c>
      <c r="LX23" s="86">
        <v>3.08</v>
      </c>
      <c r="LY23" s="62" t="s">
        <v>500</v>
      </c>
      <c r="LZ23" s="86">
        <v>3.08</v>
      </c>
      <c r="MA23" s="86">
        <v>1</v>
      </c>
      <c r="MB23" s="86"/>
      <c r="MC23" s="86">
        <v>3</v>
      </c>
      <c r="MD23" s="67"/>
      <c r="ME23" s="67">
        <v>5.6603773584905666</v>
      </c>
      <c r="MF23" s="67"/>
      <c r="MG23" s="86">
        <v>33.333333333333329</v>
      </c>
      <c r="ML23" s="86">
        <v>7.08</v>
      </c>
      <c r="MM23" s="62" t="s">
        <v>500</v>
      </c>
      <c r="MN23" s="86">
        <v>7.08</v>
      </c>
      <c r="MO23" s="86">
        <v>1</v>
      </c>
      <c r="MP23" s="86"/>
      <c r="MQ23" s="86">
        <v>3</v>
      </c>
      <c r="MR23" s="67"/>
      <c r="MS23" s="67">
        <v>5.6603773584905666</v>
      </c>
      <c r="MT23" s="67"/>
      <c r="MU23" s="86">
        <v>33.333333333333329</v>
      </c>
      <c r="MZ23" s="86">
        <v>1.08</v>
      </c>
      <c r="NA23" s="62" t="s">
        <v>500</v>
      </c>
      <c r="NB23" s="86">
        <v>1.08</v>
      </c>
      <c r="NC23" s="86">
        <v>3</v>
      </c>
      <c r="ND23" s="86"/>
      <c r="NE23" s="86">
        <v>3</v>
      </c>
      <c r="NF23" s="67"/>
      <c r="NG23" s="67">
        <v>5.6603773584905666</v>
      </c>
      <c r="NH23" s="67"/>
      <c r="NI23" s="86">
        <v>100</v>
      </c>
      <c r="NN23" s="86">
        <v>1.08</v>
      </c>
      <c r="NO23" s="62" t="s">
        <v>500</v>
      </c>
      <c r="NP23" s="86">
        <v>1.08</v>
      </c>
      <c r="NQ23" s="86">
        <v>1</v>
      </c>
      <c r="NR23" s="86"/>
      <c r="NS23" s="86">
        <v>1</v>
      </c>
      <c r="NT23" s="67"/>
      <c r="NU23" s="67">
        <v>1.9230769230769231</v>
      </c>
      <c r="NV23" s="67"/>
      <c r="NW23" s="86">
        <v>100</v>
      </c>
      <c r="OB23" s="86">
        <v>1.08</v>
      </c>
      <c r="OC23" s="62" t="s">
        <v>500</v>
      </c>
      <c r="OD23" s="86">
        <v>1.08</v>
      </c>
      <c r="OE23" s="86">
        <v>1</v>
      </c>
      <c r="OF23" s="86"/>
      <c r="OG23" s="86">
        <v>1</v>
      </c>
      <c r="OH23" s="67"/>
      <c r="OI23" s="67">
        <v>1.9230769230769231</v>
      </c>
      <c r="OJ23" s="67"/>
      <c r="OK23" s="86">
        <v>100</v>
      </c>
      <c r="OP23" s="86">
        <v>1.08</v>
      </c>
      <c r="OQ23" s="62" t="s">
        <v>500</v>
      </c>
      <c r="OR23" s="86">
        <v>1.08</v>
      </c>
      <c r="OS23" s="86">
        <v>1</v>
      </c>
      <c r="OT23" s="86"/>
      <c r="OU23" s="86">
        <v>1</v>
      </c>
      <c r="OV23" s="67"/>
      <c r="OW23" s="67">
        <v>1.9230769230769231</v>
      </c>
      <c r="OX23" s="67"/>
      <c r="OY23" s="86">
        <v>100</v>
      </c>
      <c r="PD23" s="86">
        <v>1.08</v>
      </c>
      <c r="PE23" s="62" t="s">
        <v>500</v>
      </c>
      <c r="PF23" s="86">
        <v>1.08</v>
      </c>
      <c r="PG23" s="86">
        <v>1</v>
      </c>
      <c r="PH23" s="86"/>
      <c r="PI23" s="86">
        <v>1</v>
      </c>
      <c r="PJ23" s="67"/>
      <c r="PK23" s="67">
        <v>1.9230769230769231</v>
      </c>
      <c r="PL23" s="67"/>
      <c r="PM23" s="86">
        <v>100</v>
      </c>
      <c r="PR23" s="86">
        <v>1.08</v>
      </c>
      <c r="PS23" s="62" t="s">
        <v>500</v>
      </c>
      <c r="PT23" s="86">
        <v>1.08</v>
      </c>
      <c r="PU23" s="86">
        <v>1</v>
      </c>
      <c r="PV23" s="86"/>
      <c r="PW23" s="86">
        <v>1</v>
      </c>
      <c r="PX23" s="67"/>
      <c r="PY23" s="67">
        <v>1.9230769230769231</v>
      </c>
      <c r="PZ23" s="67"/>
      <c r="QA23" s="86">
        <v>100</v>
      </c>
      <c r="QF23" s="86">
        <v>1.08</v>
      </c>
      <c r="QG23" s="62" t="s">
        <v>500</v>
      </c>
      <c r="QH23" s="86">
        <v>1.08</v>
      </c>
      <c r="QI23" s="86">
        <v>1</v>
      </c>
      <c r="QJ23" s="86"/>
      <c r="QK23" s="86">
        <v>1</v>
      </c>
      <c r="QL23" s="67"/>
      <c r="QM23" s="67">
        <v>1.9230769230769231</v>
      </c>
      <c r="QN23" s="67"/>
      <c r="QO23" s="86">
        <v>100</v>
      </c>
      <c r="QT23" s="86">
        <v>1.08</v>
      </c>
      <c r="QU23" s="62" t="s">
        <v>500</v>
      </c>
      <c r="QV23" s="86">
        <v>1.08</v>
      </c>
      <c r="QW23" s="86">
        <v>1</v>
      </c>
      <c r="QX23" s="86"/>
      <c r="QY23" s="86">
        <v>1</v>
      </c>
      <c r="QZ23" s="67"/>
      <c r="RA23" s="67">
        <v>1.9230769230769231</v>
      </c>
      <c r="RB23" s="67"/>
      <c r="RC23" s="86">
        <v>100</v>
      </c>
      <c r="RH23" s="86">
        <v>1.08</v>
      </c>
      <c r="RI23" s="62" t="s">
        <v>500</v>
      </c>
      <c r="RJ23" s="86">
        <v>1.08</v>
      </c>
      <c r="RK23" s="86">
        <v>1</v>
      </c>
      <c r="RL23" s="86"/>
      <c r="RM23" s="86">
        <v>1</v>
      </c>
      <c r="RN23" s="67"/>
      <c r="RO23" s="67">
        <v>1.9230769230769231</v>
      </c>
      <c r="RP23" s="67"/>
      <c r="RQ23" s="86">
        <v>100</v>
      </c>
      <c r="RV23" s="86">
        <v>13.08</v>
      </c>
      <c r="RW23" s="62" t="s">
        <v>500</v>
      </c>
      <c r="RX23" s="86">
        <v>13.08</v>
      </c>
      <c r="RY23" s="86">
        <v>0</v>
      </c>
      <c r="RZ23" s="86"/>
      <c r="SA23" s="86">
        <v>1</v>
      </c>
      <c r="SB23" s="67"/>
      <c r="SC23" s="67">
        <v>1.9230769230769231</v>
      </c>
      <c r="SD23" s="67"/>
      <c r="SE23" s="86">
        <v>0</v>
      </c>
      <c r="SJ23" s="86">
        <v>1.08</v>
      </c>
      <c r="SK23" s="62" t="s">
        <v>500</v>
      </c>
      <c r="SL23" s="86">
        <v>1.08</v>
      </c>
      <c r="SM23" s="86">
        <v>1</v>
      </c>
      <c r="SN23" s="86"/>
      <c r="SO23" s="86">
        <v>1</v>
      </c>
      <c r="SP23" s="67"/>
      <c r="SQ23" s="67">
        <v>1.9230769230769231</v>
      </c>
      <c r="SR23" s="67"/>
      <c r="SS23" s="86">
        <v>100</v>
      </c>
      <c r="SX23" s="86">
        <v>1.08</v>
      </c>
      <c r="SY23" s="62" t="s">
        <v>500</v>
      </c>
      <c r="SZ23" s="86">
        <v>1.08</v>
      </c>
      <c r="TA23" s="86">
        <v>1</v>
      </c>
      <c r="TB23" s="86"/>
      <c r="TC23" s="86">
        <v>1</v>
      </c>
      <c r="TD23" s="67"/>
      <c r="TE23" s="67">
        <v>1.9230769230769231</v>
      </c>
      <c r="TF23" s="67"/>
      <c r="TG23" s="86">
        <v>100</v>
      </c>
      <c r="TL23" s="86">
        <v>1.08</v>
      </c>
      <c r="TM23" s="62" t="s">
        <v>500</v>
      </c>
      <c r="TN23" s="86">
        <v>1.08</v>
      </c>
      <c r="TO23" s="86">
        <v>1</v>
      </c>
      <c r="TP23" s="86"/>
      <c r="TQ23" s="86">
        <v>1</v>
      </c>
      <c r="TR23" s="67"/>
      <c r="TS23" s="67">
        <v>1.9230769230769231</v>
      </c>
      <c r="TT23" s="67"/>
      <c r="TU23" s="86">
        <v>100</v>
      </c>
      <c r="TZ23" s="86">
        <v>15.08</v>
      </c>
      <c r="UA23" s="62" t="s">
        <v>500</v>
      </c>
      <c r="UB23" s="86">
        <v>15.08</v>
      </c>
      <c r="UC23" s="86">
        <v>0</v>
      </c>
      <c r="UD23" s="86"/>
      <c r="UE23" s="86">
        <v>1</v>
      </c>
      <c r="UF23" s="67"/>
      <c r="UG23" s="67">
        <v>1.9230769230769231</v>
      </c>
      <c r="UH23" s="67"/>
      <c r="UI23" s="86">
        <v>0</v>
      </c>
      <c r="UN23" s="86">
        <v>1.08</v>
      </c>
      <c r="UO23" s="62" t="s">
        <v>500</v>
      </c>
      <c r="UP23" s="86">
        <v>1.08</v>
      </c>
      <c r="UQ23" s="86">
        <v>1</v>
      </c>
      <c r="UR23" s="86"/>
      <c r="US23" s="86">
        <v>1</v>
      </c>
      <c r="UT23" s="67"/>
      <c r="UU23" s="67">
        <v>1.9230769230769231</v>
      </c>
      <c r="UV23" s="67"/>
      <c r="UW23" s="86">
        <v>100</v>
      </c>
      <c r="VB23" s="86">
        <v>1.08</v>
      </c>
      <c r="VC23" s="62" t="s">
        <v>500</v>
      </c>
      <c r="VD23" s="86">
        <v>1.08</v>
      </c>
      <c r="VE23" s="86">
        <v>1</v>
      </c>
      <c r="VF23" s="86"/>
      <c r="VG23" s="86">
        <v>1</v>
      </c>
      <c r="VH23" s="67"/>
      <c r="VI23" s="67">
        <v>1.9230769230769231</v>
      </c>
      <c r="VJ23" s="67"/>
      <c r="VK23" s="86">
        <v>100</v>
      </c>
      <c r="VP23" s="86">
        <v>1.08</v>
      </c>
      <c r="VQ23" s="62" t="s">
        <v>500</v>
      </c>
      <c r="VR23" s="86">
        <v>1.08</v>
      </c>
      <c r="VS23" s="86">
        <v>1</v>
      </c>
      <c r="VT23" s="86"/>
      <c r="VU23" s="86">
        <v>1</v>
      </c>
      <c r="VV23" s="67"/>
      <c r="VW23" s="67">
        <v>1.9230769230769231</v>
      </c>
      <c r="VX23" s="67"/>
      <c r="VY23" s="86">
        <v>100</v>
      </c>
      <c r="WD23" s="86">
        <v>1.08</v>
      </c>
      <c r="WE23" s="62" t="s">
        <v>500</v>
      </c>
      <c r="WF23" s="86">
        <v>1.08</v>
      </c>
      <c r="WG23" s="86">
        <v>1</v>
      </c>
      <c r="WH23" s="86"/>
      <c r="WI23" s="86">
        <v>1</v>
      </c>
      <c r="WJ23" s="67"/>
      <c r="WK23" s="67">
        <v>1.9230769230769231</v>
      </c>
      <c r="WL23" s="67"/>
      <c r="WM23" s="86">
        <v>100</v>
      </c>
      <c r="WR23" s="86">
        <v>1.08</v>
      </c>
      <c r="WS23" s="62" t="s">
        <v>500</v>
      </c>
      <c r="WT23" s="86">
        <v>1.08</v>
      </c>
      <c r="WU23" s="86">
        <v>1</v>
      </c>
      <c r="WV23" s="86"/>
      <c r="WW23" s="86">
        <v>1</v>
      </c>
      <c r="WX23" s="67"/>
      <c r="WY23" s="67">
        <v>1.9230769230769231</v>
      </c>
      <c r="WZ23" s="67"/>
      <c r="XA23" s="86">
        <v>100</v>
      </c>
      <c r="XF23" s="86">
        <v>1.08</v>
      </c>
      <c r="XG23" s="62" t="s">
        <v>500</v>
      </c>
      <c r="XH23" s="86">
        <v>1.08</v>
      </c>
      <c r="XI23" s="86">
        <v>1</v>
      </c>
      <c r="XJ23" s="86"/>
      <c r="XK23" s="86">
        <v>1</v>
      </c>
      <c r="XL23" s="67"/>
      <c r="XM23" s="67">
        <v>1.9230769230769231</v>
      </c>
      <c r="XN23" s="67"/>
      <c r="XO23" s="86">
        <v>100</v>
      </c>
      <c r="XT23" s="86">
        <v>1.08</v>
      </c>
      <c r="XU23" s="62" t="s">
        <v>500</v>
      </c>
      <c r="XV23" s="86">
        <v>1.08</v>
      </c>
      <c r="XW23" s="86">
        <v>1</v>
      </c>
      <c r="XX23" s="86"/>
      <c r="XY23" s="86">
        <v>1</v>
      </c>
      <c r="XZ23" s="67"/>
      <c r="YA23" s="67">
        <v>1.9230769230769231</v>
      </c>
      <c r="YB23" s="67"/>
      <c r="YC23" s="86">
        <v>100</v>
      </c>
      <c r="YH23" s="86">
        <v>1.08</v>
      </c>
      <c r="YI23" s="62" t="s">
        <v>500</v>
      </c>
      <c r="YJ23" s="86">
        <v>1.08</v>
      </c>
      <c r="YK23" s="86">
        <v>1</v>
      </c>
      <c r="YL23" s="86"/>
      <c r="YM23" s="86">
        <v>1</v>
      </c>
      <c r="YN23" s="67"/>
      <c r="YO23" s="67">
        <v>1.9230769230769231</v>
      </c>
      <c r="YP23" s="67"/>
      <c r="YQ23" s="86">
        <v>100</v>
      </c>
      <c r="YV23" s="86">
        <v>11.08</v>
      </c>
      <c r="YW23" s="62" t="s">
        <v>500</v>
      </c>
      <c r="YX23" s="86">
        <v>11.08</v>
      </c>
      <c r="YY23" s="86">
        <v>0</v>
      </c>
      <c r="YZ23" s="86"/>
      <c r="ZA23" s="86">
        <v>1</v>
      </c>
      <c r="ZB23" s="67"/>
      <c r="ZC23" s="67">
        <v>1.9230769230769231</v>
      </c>
      <c r="ZD23" s="67"/>
      <c r="ZE23" s="86">
        <v>0</v>
      </c>
      <c r="ZJ23" s="86">
        <v>1.08</v>
      </c>
      <c r="ZK23" s="62" t="s">
        <v>500</v>
      </c>
      <c r="ZL23" s="86">
        <v>1.08</v>
      </c>
      <c r="ZM23" s="86">
        <v>1</v>
      </c>
      <c r="ZN23" s="86"/>
      <c r="ZO23" s="86">
        <v>1</v>
      </c>
      <c r="ZP23" s="67"/>
      <c r="ZQ23" s="67">
        <v>1.9230769230769231</v>
      </c>
      <c r="ZR23" s="67"/>
      <c r="ZS23" s="86">
        <v>100</v>
      </c>
      <c r="ZX23" s="86">
        <v>1.08</v>
      </c>
      <c r="ZY23" s="62" t="s">
        <v>500</v>
      </c>
      <c r="ZZ23" s="86">
        <v>1.08</v>
      </c>
      <c r="AAA23" s="86">
        <v>1</v>
      </c>
      <c r="AAB23" s="86"/>
      <c r="AAC23" s="86">
        <v>1</v>
      </c>
      <c r="AAD23" s="67"/>
      <c r="AAE23" s="67">
        <v>1.9230769230769231</v>
      </c>
      <c r="AAF23" s="67"/>
      <c r="AAG23" s="86">
        <v>100</v>
      </c>
      <c r="AAL23" s="86">
        <v>1.08</v>
      </c>
      <c r="AAM23" s="62" t="s">
        <v>500</v>
      </c>
      <c r="AAN23" s="86">
        <v>1.08</v>
      </c>
      <c r="AAO23" s="86">
        <v>1</v>
      </c>
      <c r="AAP23" s="86"/>
      <c r="AAQ23" s="86">
        <v>1</v>
      </c>
      <c r="AAR23" s="67"/>
      <c r="AAS23" s="67">
        <v>1.9230769230769231</v>
      </c>
      <c r="AAT23" s="67"/>
      <c r="AAU23" s="86">
        <v>100</v>
      </c>
      <c r="AAZ23" s="86">
        <v>1.08</v>
      </c>
      <c r="ABA23" s="62" t="s">
        <v>500</v>
      </c>
      <c r="ABB23" s="86">
        <v>1.08</v>
      </c>
      <c r="ABC23" s="86">
        <v>1</v>
      </c>
      <c r="ABD23" s="86"/>
      <c r="ABE23" s="86">
        <v>1</v>
      </c>
      <c r="ABF23" s="67"/>
      <c r="ABG23" s="67">
        <v>1.9230769230769231</v>
      </c>
      <c r="ABH23" s="67"/>
      <c r="ABI23" s="86">
        <v>100</v>
      </c>
      <c r="ABN23" s="86">
        <v>1.08</v>
      </c>
      <c r="ABO23" s="62" t="s">
        <v>500</v>
      </c>
      <c r="ABP23" s="86">
        <v>1.08</v>
      </c>
      <c r="ABQ23" s="86">
        <v>1</v>
      </c>
      <c r="ABR23" s="86"/>
      <c r="ABS23" s="86">
        <v>1</v>
      </c>
      <c r="ABT23" s="67"/>
      <c r="ABU23" s="67">
        <v>1.9230769230769231</v>
      </c>
      <c r="ABV23" s="67"/>
      <c r="ABW23" s="86">
        <v>100</v>
      </c>
      <c r="ACB23" s="86">
        <v>1.08</v>
      </c>
      <c r="ACC23" s="62" t="s">
        <v>500</v>
      </c>
      <c r="ACD23" s="86">
        <v>1.08</v>
      </c>
      <c r="ACE23" s="86">
        <v>2</v>
      </c>
      <c r="ACF23" s="86"/>
      <c r="ACG23" s="86">
        <v>2</v>
      </c>
      <c r="ACH23" s="67"/>
      <c r="ACI23" s="67">
        <v>3.7037037037037033</v>
      </c>
      <c r="ACJ23" s="67"/>
      <c r="ACK23" s="86">
        <v>100</v>
      </c>
      <c r="ACP23" s="86">
        <v>1.08</v>
      </c>
      <c r="ACQ23" s="62" t="s">
        <v>500</v>
      </c>
      <c r="ACR23" s="86">
        <v>1.08</v>
      </c>
      <c r="ACS23" s="86">
        <v>2</v>
      </c>
      <c r="ACT23" s="86"/>
      <c r="ACU23" s="86">
        <v>2</v>
      </c>
      <c r="ACV23" s="67"/>
      <c r="ACW23" s="67">
        <v>3.7037037037037033</v>
      </c>
      <c r="ACX23" s="67"/>
      <c r="ACY23" s="86">
        <v>100</v>
      </c>
      <c r="ADD23" s="86">
        <v>12.08</v>
      </c>
      <c r="ADE23" s="62" t="s">
        <v>500</v>
      </c>
      <c r="ADF23" s="86">
        <v>12.08</v>
      </c>
      <c r="ADG23" s="86">
        <v>1</v>
      </c>
      <c r="ADH23" s="86"/>
      <c r="ADI23" s="86">
        <v>2</v>
      </c>
      <c r="ADJ23" s="67"/>
      <c r="ADK23" s="67">
        <v>3.7037037037037033</v>
      </c>
      <c r="ADL23" s="67"/>
      <c r="ADM23" s="86">
        <v>50</v>
      </c>
      <c r="ADR23" s="86">
        <v>10.08</v>
      </c>
      <c r="ADS23" s="62" t="s">
        <v>500</v>
      </c>
      <c r="ADT23" s="86">
        <v>10.08</v>
      </c>
      <c r="ADU23" s="86">
        <v>1</v>
      </c>
      <c r="ADV23" s="86"/>
      <c r="ADW23" s="86">
        <v>2</v>
      </c>
      <c r="ADX23" s="67"/>
      <c r="ADY23" s="67">
        <v>3.7037037037037033</v>
      </c>
      <c r="ADZ23" s="67"/>
      <c r="AEA23" s="86">
        <v>50</v>
      </c>
      <c r="AEF23" s="86">
        <v>11.08</v>
      </c>
      <c r="AEG23" s="62" t="s">
        <v>500</v>
      </c>
      <c r="AEH23" s="86">
        <v>11.08</v>
      </c>
      <c r="AEI23" s="86">
        <v>0</v>
      </c>
      <c r="AEJ23" s="86"/>
      <c r="AEK23" s="86">
        <v>2</v>
      </c>
      <c r="AEL23" s="67"/>
      <c r="AEM23" s="67">
        <v>3.7037037037037033</v>
      </c>
      <c r="AEN23" s="67"/>
      <c r="AEO23" s="86">
        <v>0</v>
      </c>
      <c r="AET23" s="86">
        <v>12.08</v>
      </c>
      <c r="AEU23" s="62" t="s">
        <v>500</v>
      </c>
      <c r="AEV23" s="86">
        <v>12.08</v>
      </c>
      <c r="AEW23" s="86">
        <v>1</v>
      </c>
      <c r="AEX23" s="86"/>
      <c r="AEY23" s="86">
        <v>2</v>
      </c>
      <c r="AEZ23" s="67"/>
      <c r="AFA23" s="67">
        <v>3.7037037037037033</v>
      </c>
      <c r="AFB23" s="67"/>
      <c r="AFC23" s="86">
        <v>50</v>
      </c>
      <c r="AFH23" s="86">
        <v>4.08</v>
      </c>
      <c r="AFI23" s="62" t="s">
        <v>500</v>
      </c>
      <c r="AFJ23" s="86">
        <v>4.08</v>
      </c>
      <c r="AFK23" s="86">
        <v>1</v>
      </c>
      <c r="AFL23" s="86"/>
      <c r="AFM23" s="86">
        <v>2</v>
      </c>
      <c r="AFN23" s="67"/>
      <c r="AFO23" s="67">
        <v>3.7037037037037033</v>
      </c>
      <c r="AFP23" s="67"/>
      <c r="AFQ23" s="86">
        <v>50</v>
      </c>
      <c r="AFV23" s="86">
        <v>12.08</v>
      </c>
      <c r="AFW23" s="62" t="s">
        <v>500</v>
      </c>
      <c r="AFX23" s="86">
        <v>12.08</v>
      </c>
      <c r="AFY23" s="86">
        <v>0</v>
      </c>
      <c r="AFZ23" s="86"/>
      <c r="AGA23" s="86">
        <v>2</v>
      </c>
      <c r="AGB23" s="67"/>
      <c r="AGC23" s="67">
        <v>3.7037037037037033</v>
      </c>
      <c r="AGD23" s="67"/>
      <c r="AGE23" s="86">
        <v>0</v>
      </c>
      <c r="AGJ23" s="86">
        <v>1.08</v>
      </c>
      <c r="AGK23" s="62" t="s">
        <v>500</v>
      </c>
      <c r="AGL23" s="86">
        <v>1.08</v>
      </c>
      <c r="AGM23" s="86">
        <v>2</v>
      </c>
      <c r="AGN23" s="86"/>
      <c r="AGO23" s="86">
        <v>2</v>
      </c>
      <c r="AGP23" s="67"/>
      <c r="AGQ23" s="67">
        <v>3.7037037037037033</v>
      </c>
      <c r="AGR23" s="67"/>
      <c r="AGS23" s="86">
        <v>100</v>
      </c>
      <c r="AGX23" s="86">
        <v>12.08</v>
      </c>
      <c r="AGY23" s="62" t="s">
        <v>500</v>
      </c>
      <c r="AGZ23" s="86">
        <v>12.08</v>
      </c>
      <c r="AHA23" s="86">
        <v>0</v>
      </c>
      <c r="AHB23" s="86"/>
      <c r="AHC23" s="86">
        <v>2</v>
      </c>
      <c r="AHD23" s="67"/>
      <c r="AHE23" s="67">
        <v>3.7037037037037033</v>
      </c>
      <c r="AHF23" s="67"/>
      <c r="AHG23" s="86">
        <v>0</v>
      </c>
      <c r="AHL23" s="86">
        <v>6.08</v>
      </c>
      <c r="AHM23" s="62" t="s">
        <v>500</v>
      </c>
      <c r="AHN23" s="86">
        <v>6.08</v>
      </c>
      <c r="AHO23" s="86">
        <v>1</v>
      </c>
      <c r="AHP23" s="86"/>
      <c r="AHQ23" s="86">
        <v>2</v>
      </c>
      <c r="AHR23" s="67"/>
      <c r="AHS23" s="67">
        <v>3.7037037037037033</v>
      </c>
      <c r="AHT23" s="67"/>
      <c r="AHU23" s="86">
        <v>50</v>
      </c>
      <c r="AHZ23" s="86">
        <v>1.08</v>
      </c>
      <c r="AIA23" s="62" t="s">
        <v>500</v>
      </c>
      <c r="AIB23" s="86">
        <v>1.08</v>
      </c>
      <c r="AIC23" s="86">
        <v>2</v>
      </c>
      <c r="AID23" s="86"/>
      <c r="AIE23" s="86">
        <v>2</v>
      </c>
      <c r="AIF23" s="67"/>
      <c r="AIG23" s="67">
        <v>3.7037037037037033</v>
      </c>
      <c r="AIH23" s="67"/>
      <c r="AII23" s="86">
        <v>100</v>
      </c>
      <c r="AIN23" s="86">
        <v>1.08</v>
      </c>
      <c r="AIO23" s="62" t="s">
        <v>500</v>
      </c>
      <c r="AIP23" s="86">
        <v>1.08</v>
      </c>
      <c r="AIQ23" s="86">
        <v>2</v>
      </c>
      <c r="AIR23" s="86"/>
      <c r="AIS23" s="86">
        <v>2</v>
      </c>
      <c r="AIT23" s="67"/>
      <c r="AIU23" s="67">
        <v>3.7037037037037033</v>
      </c>
      <c r="AIV23" s="67"/>
      <c r="AIW23" s="86">
        <v>100</v>
      </c>
      <c r="AJB23" s="86">
        <v>5.08</v>
      </c>
      <c r="AJC23" s="62" t="s">
        <v>500</v>
      </c>
      <c r="AJD23" s="86">
        <v>5.08</v>
      </c>
      <c r="AJE23" s="86">
        <v>1</v>
      </c>
      <c r="AJF23" s="86"/>
      <c r="AJG23" s="86">
        <v>2</v>
      </c>
      <c r="AJH23" s="67"/>
      <c r="AJI23" s="67">
        <v>3.7037037037037033</v>
      </c>
      <c r="AJJ23" s="67"/>
      <c r="AJK23" s="86">
        <v>50</v>
      </c>
      <c r="AJP23" s="86">
        <v>1.08</v>
      </c>
      <c r="AJQ23" s="62" t="s">
        <v>500</v>
      </c>
      <c r="AJR23" s="86">
        <v>1.08</v>
      </c>
      <c r="AJS23" s="86">
        <v>2</v>
      </c>
      <c r="AJT23" s="86"/>
      <c r="AJU23" s="86">
        <v>2</v>
      </c>
      <c r="AJV23" s="67"/>
      <c r="AJW23" s="67">
        <v>3.7037037037037033</v>
      </c>
      <c r="AJX23" s="67"/>
      <c r="AJY23" s="86">
        <v>100</v>
      </c>
      <c r="AKD23" s="86">
        <v>5.08</v>
      </c>
      <c r="AKE23" s="62" t="s">
        <v>500</v>
      </c>
      <c r="AKF23" s="86">
        <v>5.08</v>
      </c>
      <c r="AKG23" s="86">
        <v>1</v>
      </c>
      <c r="AKH23" s="86"/>
      <c r="AKI23" s="86">
        <v>2</v>
      </c>
      <c r="AKJ23" s="67"/>
      <c r="AKK23" s="67">
        <v>3.7037037037037033</v>
      </c>
      <c r="AKL23" s="67"/>
      <c r="AKM23" s="86">
        <v>50</v>
      </c>
      <c r="AKR23" s="86">
        <v>8.08</v>
      </c>
      <c r="AKS23" s="62" t="s">
        <v>500</v>
      </c>
      <c r="AKT23" s="86">
        <v>8.08</v>
      </c>
      <c r="AKU23" s="86">
        <v>1</v>
      </c>
      <c r="AKV23" s="86"/>
      <c r="AKW23" s="86">
        <v>2</v>
      </c>
      <c r="AKX23" s="67"/>
      <c r="AKY23" s="67">
        <v>3.7037037037037033</v>
      </c>
      <c r="AKZ23" s="67"/>
      <c r="ALA23" s="86">
        <v>50</v>
      </c>
      <c r="ALF23" s="86">
        <v>11.08</v>
      </c>
      <c r="ALG23" s="62" t="s">
        <v>500</v>
      </c>
      <c r="ALH23" s="86">
        <v>11.08</v>
      </c>
      <c r="ALI23" s="86">
        <v>1</v>
      </c>
      <c r="ALJ23" s="86"/>
      <c r="ALK23" s="86">
        <v>2</v>
      </c>
      <c r="ALL23" s="67"/>
      <c r="ALM23" s="67">
        <v>3.7037037037037033</v>
      </c>
      <c r="ALN23" s="67"/>
      <c r="ALO23" s="86">
        <v>50</v>
      </c>
      <c r="ALT23" s="86">
        <v>8.08</v>
      </c>
      <c r="ALU23" s="62" t="s">
        <v>500</v>
      </c>
      <c r="ALV23" s="86">
        <v>8.08</v>
      </c>
      <c r="ALW23" s="86">
        <v>1</v>
      </c>
      <c r="ALX23" s="86"/>
      <c r="ALY23" s="86">
        <v>2</v>
      </c>
      <c r="ALZ23" s="67"/>
      <c r="AMA23" s="67">
        <v>3.7037037037037033</v>
      </c>
      <c r="AMB23" s="67"/>
      <c r="AMC23" s="86">
        <v>50</v>
      </c>
      <c r="AMH23" s="86">
        <v>15.08</v>
      </c>
      <c r="AMI23" s="62" t="s">
        <v>500</v>
      </c>
      <c r="AMJ23" s="86">
        <v>15.08</v>
      </c>
      <c r="AMK23" s="86">
        <v>0</v>
      </c>
      <c r="AML23" s="86"/>
      <c r="AMM23" s="86">
        <v>2</v>
      </c>
      <c r="AMN23" s="67"/>
      <c r="AMO23" s="67">
        <v>3.7037037037037033</v>
      </c>
      <c r="AMP23" s="67"/>
      <c r="AMQ23" s="86">
        <v>0</v>
      </c>
      <c r="AMV23" s="86">
        <v>6.08</v>
      </c>
      <c r="AMW23" s="62" t="s">
        <v>500</v>
      </c>
      <c r="AMX23" s="86">
        <v>6.08</v>
      </c>
      <c r="AMY23" s="86">
        <v>1</v>
      </c>
      <c r="AMZ23" s="86"/>
      <c r="ANA23" s="86">
        <v>2</v>
      </c>
      <c r="ANB23" s="67"/>
      <c r="ANC23" s="67">
        <v>3.7037037037037033</v>
      </c>
      <c r="AND23" s="67"/>
      <c r="ANE23" s="86">
        <v>50</v>
      </c>
      <c r="ANJ23" s="86">
        <v>9.08</v>
      </c>
      <c r="ANK23" s="62" t="s">
        <v>500</v>
      </c>
      <c r="ANL23" s="86">
        <v>9.08</v>
      </c>
      <c r="ANM23" s="86">
        <v>1</v>
      </c>
      <c r="ANN23" s="86"/>
      <c r="ANO23" s="86">
        <v>2</v>
      </c>
      <c r="ANP23" s="67"/>
      <c r="ANQ23" s="67">
        <v>3.7037037037037033</v>
      </c>
      <c r="ANR23" s="67"/>
      <c r="ANS23" s="86">
        <v>50</v>
      </c>
      <c r="ANX23" s="86">
        <v>11.08</v>
      </c>
      <c r="ANY23" s="62" t="s">
        <v>500</v>
      </c>
      <c r="ANZ23" s="86">
        <v>11.08</v>
      </c>
      <c r="AOA23" s="86">
        <v>1</v>
      </c>
      <c r="AOB23" s="86"/>
      <c r="AOC23" s="86">
        <v>2</v>
      </c>
      <c r="AOD23" s="67"/>
      <c r="AOE23" s="67">
        <v>3.7037037037037033</v>
      </c>
      <c r="AOF23" s="67"/>
      <c r="AOG23" s="86">
        <v>50</v>
      </c>
      <c r="AOL23" s="86">
        <v>6.08</v>
      </c>
      <c r="AOM23" s="62" t="s">
        <v>500</v>
      </c>
      <c r="AON23" s="86">
        <v>6.08</v>
      </c>
      <c r="AOO23" s="86">
        <v>1</v>
      </c>
      <c r="AOP23" s="86"/>
      <c r="AOQ23" s="86">
        <v>2</v>
      </c>
      <c r="AOR23" s="67"/>
      <c r="AOS23" s="67">
        <v>3.7037037037037033</v>
      </c>
      <c r="AOT23" s="67"/>
      <c r="AOU23" s="86">
        <v>50</v>
      </c>
      <c r="AOZ23" s="86">
        <v>1.08</v>
      </c>
      <c r="APA23" s="62" t="s">
        <v>500</v>
      </c>
      <c r="APB23" s="86">
        <v>1.08</v>
      </c>
      <c r="APC23" s="86">
        <v>2</v>
      </c>
      <c r="APD23" s="86"/>
      <c r="APE23" s="86">
        <v>2</v>
      </c>
      <c r="APF23" s="67"/>
      <c r="APG23" s="67">
        <v>3.7037037037037033</v>
      </c>
      <c r="APH23" s="67"/>
      <c r="API23" s="86">
        <v>100</v>
      </c>
      <c r="APN23" s="86">
        <v>1.08</v>
      </c>
      <c r="APO23" s="62" t="s">
        <v>500</v>
      </c>
      <c r="APP23" s="86">
        <v>1.08</v>
      </c>
      <c r="APQ23" s="86">
        <v>2</v>
      </c>
      <c r="APR23" s="86"/>
      <c r="APS23" s="86">
        <v>2</v>
      </c>
      <c r="APT23" s="67"/>
      <c r="APU23" s="67">
        <v>3.7037037037037033</v>
      </c>
      <c r="APV23" s="67"/>
      <c r="APW23" s="86">
        <v>100</v>
      </c>
      <c r="AQB23" s="86">
        <v>1.08</v>
      </c>
      <c r="AQC23" s="62" t="s">
        <v>500</v>
      </c>
      <c r="AQD23" s="86">
        <v>1.08</v>
      </c>
      <c r="AQE23" s="86">
        <v>2</v>
      </c>
      <c r="AQF23" s="86"/>
      <c r="AQG23" s="86">
        <v>2</v>
      </c>
      <c r="AQH23" s="67"/>
      <c r="AQI23" s="67">
        <v>3.7037037037037033</v>
      </c>
      <c r="AQJ23" s="67"/>
      <c r="AQK23" s="86">
        <v>100</v>
      </c>
      <c r="AQP23" s="86">
        <v>4.08</v>
      </c>
      <c r="AQQ23" s="62" t="s">
        <v>500</v>
      </c>
      <c r="AQR23" s="86">
        <v>4.08</v>
      </c>
      <c r="AQS23" s="86">
        <v>1</v>
      </c>
      <c r="AQT23" s="86"/>
      <c r="AQU23" s="86">
        <v>2</v>
      </c>
      <c r="AQV23" s="67"/>
      <c r="AQW23" s="67">
        <v>4.4444444444444446</v>
      </c>
      <c r="AQX23" s="67"/>
      <c r="AQY23" s="86">
        <v>50</v>
      </c>
      <c r="ARD23" s="86">
        <v>1.08</v>
      </c>
      <c r="ARE23" s="62" t="s">
        <v>500</v>
      </c>
      <c r="ARF23" s="86">
        <v>1.08</v>
      </c>
      <c r="ARG23" s="86">
        <v>2</v>
      </c>
      <c r="ARH23" s="86"/>
      <c r="ARI23" s="86">
        <v>2</v>
      </c>
      <c r="ARJ23" s="67"/>
      <c r="ARK23" s="67">
        <v>4.4444444444444446</v>
      </c>
      <c r="ARL23" s="67"/>
      <c r="ARM23" s="86">
        <v>100</v>
      </c>
      <c r="ARR23" s="86">
        <v>1.08</v>
      </c>
      <c r="ARS23" s="62" t="s">
        <v>500</v>
      </c>
      <c r="ART23" s="86">
        <v>1.08</v>
      </c>
      <c r="ARU23" s="86">
        <v>2</v>
      </c>
      <c r="ARV23" s="86"/>
      <c r="ARW23" s="86">
        <v>2</v>
      </c>
      <c r="ARX23" s="67"/>
      <c r="ARY23" s="67">
        <v>4.4444444444444446</v>
      </c>
      <c r="ARZ23" s="67"/>
      <c r="ASA23" s="86">
        <v>100</v>
      </c>
      <c r="ASF23" s="86">
        <v>7.08</v>
      </c>
      <c r="ASG23" s="62" t="s">
        <v>500</v>
      </c>
      <c r="ASH23" s="86">
        <v>7.08</v>
      </c>
      <c r="ASI23" s="86">
        <v>1</v>
      </c>
      <c r="ASJ23" s="86"/>
      <c r="ASK23" s="86">
        <v>2</v>
      </c>
      <c r="ASL23" s="67"/>
      <c r="ASM23" s="67">
        <v>4.4444444444444446</v>
      </c>
      <c r="ASN23" s="67"/>
      <c r="ASO23" s="86">
        <v>50</v>
      </c>
      <c r="AST23" s="86">
        <v>1.08</v>
      </c>
      <c r="ASU23" s="62" t="s">
        <v>500</v>
      </c>
      <c r="ASV23" s="86">
        <v>1.08</v>
      </c>
      <c r="ASW23" s="86">
        <v>2</v>
      </c>
      <c r="ASX23" s="86"/>
      <c r="ASY23" s="86">
        <v>2</v>
      </c>
      <c r="ASZ23" s="67"/>
      <c r="ATA23" s="67">
        <v>4.4444444444444446</v>
      </c>
      <c r="ATB23" s="67"/>
      <c r="ATC23" s="86">
        <v>100</v>
      </c>
      <c r="ATH23" s="86">
        <v>1.08</v>
      </c>
      <c r="ATI23" s="62" t="s">
        <v>500</v>
      </c>
      <c r="ATJ23" s="86">
        <v>1.08</v>
      </c>
      <c r="ATK23" s="86">
        <v>2</v>
      </c>
      <c r="ATL23" s="86"/>
      <c r="ATM23" s="86">
        <v>2</v>
      </c>
      <c r="ATN23" s="67"/>
      <c r="ATO23" s="67">
        <v>4.4444444444444446</v>
      </c>
      <c r="ATP23" s="67"/>
      <c r="ATQ23" s="86">
        <v>100</v>
      </c>
      <c r="ATV23" s="86">
        <v>7.08</v>
      </c>
      <c r="ATW23" s="62" t="s">
        <v>500</v>
      </c>
      <c r="ATX23" s="86">
        <v>7.08</v>
      </c>
      <c r="ATY23" s="86">
        <v>1</v>
      </c>
      <c r="ATZ23" s="86"/>
      <c r="AUA23" s="86">
        <v>2</v>
      </c>
      <c r="AUB23" s="67"/>
      <c r="AUC23" s="67">
        <v>4.4444444444444446</v>
      </c>
      <c r="AUD23" s="67"/>
      <c r="AUE23" s="86">
        <v>50</v>
      </c>
      <c r="AUJ23" s="86">
        <v>1.08</v>
      </c>
      <c r="AUK23" s="62" t="s">
        <v>500</v>
      </c>
      <c r="AUL23" s="86">
        <v>1.08</v>
      </c>
      <c r="AUM23" s="86">
        <v>1</v>
      </c>
      <c r="AUN23" s="86"/>
      <c r="AUO23" s="86">
        <v>2</v>
      </c>
      <c r="AUP23" s="67"/>
      <c r="AUQ23" s="67">
        <v>4.4444444444444446</v>
      </c>
      <c r="AUR23" s="67"/>
      <c r="AUS23" s="86">
        <v>50</v>
      </c>
      <c r="AUX23" s="86">
        <v>1.08</v>
      </c>
      <c r="AUY23" s="62" t="s">
        <v>500</v>
      </c>
      <c r="AUZ23" s="86">
        <v>1.08</v>
      </c>
      <c r="AVA23" s="86">
        <v>2</v>
      </c>
      <c r="AVB23" s="86"/>
      <c r="AVC23" s="86">
        <v>2</v>
      </c>
      <c r="AVD23" s="67"/>
      <c r="AVE23" s="67">
        <v>4.4444444444444446</v>
      </c>
      <c r="AVF23" s="67"/>
      <c r="AVG23" s="86">
        <v>100</v>
      </c>
      <c r="AVL23" s="86">
        <v>3.08</v>
      </c>
      <c r="AVM23" s="62" t="s">
        <v>500</v>
      </c>
      <c r="AVN23" s="86">
        <v>3.08</v>
      </c>
      <c r="AVO23" s="86">
        <v>1</v>
      </c>
      <c r="AVP23" s="86"/>
      <c r="AVQ23" s="86">
        <v>2</v>
      </c>
      <c r="AVR23" s="67"/>
      <c r="AVS23" s="67">
        <v>4.4444444444444446</v>
      </c>
      <c r="AVT23" s="67"/>
      <c r="AVU23" s="86">
        <v>50</v>
      </c>
      <c r="AVZ23" s="86">
        <v>1.08</v>
      </c>
      <c r="AWA23" s="62" t="s">
        <v>500</v>
      </c>
      <c r="AWB23" s="86">
        <v>1.08</v>
      </c>
      <c r="AWC23" s="86">
        <v>2</v>
      </c>
      <c r="AWD23" s="86"/>
      <c r="AWE23" s="86">
        <v>2</v>
      </c>
      <c r="AWF23" s="67"/>
      <c r="AWG23" s="67">
        <v>4.4444444444444446</v>
      </c>
      <c r="AWH23" s="67"/>
      <c r="AWI23" s="86">
        <v>100</v>
      </c>
      <c r="AWN23" s="86">
        <v>2.08</v>
      </c>
      <c r="AWO23" s="62" t="s">
        <v>500</v>
      </c>
      <c r="AWP23" s="86">
        <v>2.08</v>
      </c>
      <c r="AWQ23" s="86">
        <v>1</v>
      </c>
      <c r="AWR23" s="86"/>
      <c r="AWS23" s="86">
        <v>2</v>
      </c>
      <c r="AWT23" s="67"/>
      <c r="AWU23" s="67">
        <v>4.4444444444444446</v>
      </c>
      <c r="AWV23" s="67"/>
      <c r="AWW23" s="86">
        <v>50</v>
      </c>
      <c r="AXB23" s="86">
        <v>4.08</v>
      </c>
      <c r="AXC23" s="62" t="s">
        <v>500</v>
      </c>
      <c r="AXD23" s="86">
        <v>4.08</v>
      </c>
      <c r="AXE23" s="86">
        <v>1</v>
      </c>
      <c r="AXF23" s="86"/>
      <c r="AXG23" s="86">
        <v>2</v>
      </c>
      <c r="AXH23" s="67"/>
      <c r="AXI23" s="67">
        <v>4.4444444444444446</v>
      </c>
      <c r="AXJ23" s="67"/>
      <c r="AXK23" s="86">
        <v>50</v>
      </c>
      <c r="AXP23" s="86">
        <v>1.08</v>
      </c>
      <c r="AXQ23" s="62" t="s">
        <v>500</v>
      </c>
      <c r="AXR23" s="86">
        <v>1.08</v>
      </c>
      <c r="AXS23" s="86">
        <v>2</v>
      </c>
      <c r="AXT23" s="86"/>
      <c r="AXU23" s="86">
        <v>2</v>
      </c>
      <c r="AXV23" s="67"/>
      <c r="AXW23" s="67">
        <v>4.4444444444444446</v>
      </c>
      <c r="AXX23" s="67"/>
      <c r="AXY23" s="86">
        <v>100</v>
      </c>
      <c r="AYD23" s="86">
        <v>7.08</v>
      </c>
      <c r="AYE23" s="62" t="s">
        <v>500</v>
      </c>
      <c r="AYF23" s="86">
        <v>7.08</v>
      </c>
      <c r="AYG23" s="86">
        <v>1</v>
      </c>
      <c r="AYH23" s="86"/>
      <c r="AYI23" s="86">
        <v>2</v>
      </c>
      <c r="AYJ23" s="67"/>
      <c r="AYK23" s="67">
        <v>4.4444444444444446</v>
      </c>
      <c r="AYL23" s="67"/>
      <c r="AYM23" s="86">
        <v>50</v>
      </c>
      <c r="AYR23" s="86">
        <v>3.08</v>
      </c>
      <c r="AYS23" s="62" t="s">
        <v>500</v>
      </c>
      <c r="AYT23" s="86">
        <v>3.08</v>
      </c>
      <c r="AYU23" s="86">
        <v>1</v>
      </c>
      <c r="AYV23" s="86"/>
      <c r="AYW23" s="86">
        <v>2</v>
      </c>
      <c r="AYX23" s="67"/>
      <c r="AYY23" s="67">
        <v>4.4444444444444446</v>
      </c>
      <c r="AYZ23" s="67"/>
      <c r="AZA23" s="86">
        <v>50</v>
      </c>
      <c r="AZF23" s="86">
        <v>8.08</v>
      </c>
      <c r="AZG23" s="62" t="s">
        <v>500</v>
      </c>
      <c r="AZH23" s="86">
        <v>8.08</v>
      </c>
      <c r="AZI23" s="86">
        <v>0</v>
      </c>
      <c r="AZJ23" s="86"/>
      <c r="AZK23" s="86">
        <v>2</v>
      </c>
      <c r="AZL23" s="67"/>
      <c r="AZM23" s="67">
        <v>4.4444444444444446</v>
      </c>
      <c r="AZN23" s="67"/>
      <c r="AZO23" s="86">
        <v>0</v>
      </c>
      <c r="AZT23" s="86">
        <v>1.08</v>
      </c>
      <c r="AZU23" s="62" t="s">
        <v>500</v>
      </c>
      <c r="AZV23" s="86">
        <v>1.08</v>
      </c>
      <c r="AZW23" s="86">
        <v>2</v>
      </c>
      <c r="AZX23" s="86"/>
      <c r="AZY23" s="86">
        <v>2</v>
      </c>
      <c r="AZZ23" s="67"/>
      <c r="BAA23" s="67">
        <v>4.4444444444444446</v>
      </c>
      <c r="BAB23" s="67"/>
      <c r="BAC23" s="86">
        <v>100</v>
      </c>
      <c r="BAH23" s="86">
        <v>4.08</v>
      </c>
      <c r="BAI23" s="62" t="s">
        <v>500</v>
      </c>
      <c r="BAJ23" s="86">
        <v>4.08</v>
      </c>
      <c r="BAK23" s="86">
        <v>1</v>
      </c>
      <c r="BAL23" s="86"/>
      <c r="BAM23" s="86">
        <v>2</v>
      </c>
      <c r="BAN23" s="67"/>
      <c r="BAO23" s="67">
        <v>4.4444444444444446</v>
      </c>
      <c r="BAP23" s="67"/>
      <c r="BAQ23" s="86">
        <v>50</v>
      </c>
      <c r="BAV23" s="86">
        <v>1.08</v>
      </c>
      <c r="BAW23" s="62" t="s">
        <v>500</v>
      </c>
      <c r="BAX23" s="86">
        <v>1.08</v>
      </c>
      <c r="BAY23" s="86">
        <v>2</v>
      </c>
      <c r="BAZ23" s="86"/>
      <c r="BBA23" s="86">
        <v>2</v>
      </c>
      <c r="BBB23" s="67"/>
      <c r="BBC23" s="67">
        <v>4.4444444444444446</v>
      </c>
      <c r="BBD23" s="67"/>
      <c r="BBE23" s="86">
        <v>100</v>
      </c>
      <c r="BBJ23" s="86">
        <v>1.08</v>
      </c>
      <c r="BBK23" s="62" t="s">
        <v>500</v>
      </c>
      <c r="BBL23" s="86">
        <v>1.08</v>
      </c>
      <c r="BBM23" s="86">
        <v>2</v>
      </c>
      <c r="BBN23" s="86"/>
      <c r="BBO23" s="86">
        <v>2</v>
      </c>
      <c r="BBP23" s="67"/>
      <c r="BBQ23" s="67">
        <v>4.4444444444444446</v>
      </c>
      <c r="BBR23" s="67"/>
      <c r="BBS23" s="86">
        <v>100</v>
      </c>
      <c r="BBX23" s="86">
        <v>7.08</v>
      </c>
      <c r="BBY23" s="62" t="s">
        <v>500</v>
      </c>
      <c r="BBZ23" s="86">
        <v>7.08</v>
      </c>
      <c r="BCA23" s="86">
        <v>1</v>
      </c>
      <c r="BCB23" s="86"/>
      <c r="BCC23" s="86">
        <v>2</v>
      </c>
      <c r="BCD23" s="67"/>
      <c r="BCE23" s="67">
        <v>4.4444444444444446</v>
      </c>
      <c r="BCF23" s="67"/>
      <c r="BCG23" s="86">
        <v>50</v>
      </c>
      <c r="BCL23" s="86">
        <v>1.08</v>
      </c>
      <c r="BCM23" s="62" t="s">
        <v>500</v>
      </c>
      <c r="BCN23" s="86">
        <v>1.08</v>
      </c>
      <c r="BCO23" s="86">
        <v>2</v>
      </c>
      <c r="BCP23" s="86"/>
      <c r="BCQ23" s="86">
        <v>2</v>
      </c>
      <c r="BCR23" s="67"/>
      <c r="BCS23" s="67">
        <v>4.4444444444444446</v>
      </c>
      <c r="BCT23" s="67"/>
      <c r="BCU23" s="86">
        <v>100</v>
      </c>
      <c r="BCZ23" s="86">
        <v>1.08</v>
      </c>
      <c r="BDA23" s="62" t="s">
        <v>500</v>
      </c>
      <c r="BDB23" s="86">
        <v>1.08</v>
      </c>
      <c r="BDC23" s="86">
        <v>2</v>
      </c>
      <c r="BDD23" s="86"/>
      <c r="BDE23" s="86">
        <v>2</v>
      </c>
      <c r="BDF23" s="67"/>
      <c r="BDG23" s="67">
        <v>4.4444444444444446</v>
      </c>
      <c r="BDH23" s="67"/>
      <c r="BDI23" s="86">
        <v>100</v>
      </c>
      <c r="BDN23" s="86">
        <v>8.08</v>
      </c>
      <c r="BDO23" s="62" t="s">
        <v>500</v>
      </c>
      <c r="BDP23" s="86">
        <v>8.08</v>
      </c>
      <c r="BDQ23" s="86">
        <v>1</v>
      </c>
      <c r="BDR23" s="86"/>
      <c r="BDS23" s="86">
        <v>2</v>
      </c>
      <c r="BDT23" s="67"/>
      <c r="BDU23" s="67">
        <v>4.4444444444444446</v>
      </c>
      <c r="BDV23" s="67"/>
      <c r="BDW23" s="86">
        <v>50</v>
      </c>
      <c r="BEB23" s="86">
        <v>4.08</v>
      </c>
      <c r="BEC23" s="62" t="s">
        <v>500</v>
      </c>
      <c r="BED23" s="86">
        <v>4.08</v>
      </c>
      <c r="BEE23" s="86">
        <v>1</v>
      </c>
      <c r="BEF23" s="86"/>
      <c r="BEG23" s="86">
        <v>2</v>
      </c>
      <c r="BEH23" s="67"/>
      <c r="BEI23" s="67">
        <v>4.4444444444444446</v>
      </c>
      <c r="BEJ23" s="67"/>
      <c r="BEK23" s="86">
        <v>50</v>
      </c>
      <c r="BEP23" s="86">
        <v>3.08</v>
      </c>
      <c r="BEQ23" s="62" t="s">
        <v>500</v>
      </c>
      <c r="BER23" s="86">
        <v>3.08</v>
      </c>
      <c r="BES23" s="86">
        <v>2</v>
      </c>
      <c r="BET23" s="86"/>
      <c r="BEU23" s="86">
        <v>4</v>
      </c>
      <c r="BEV23" s="67"/>
      <c r="BEW23" s="67">
        <v>8.8888888888888893</v>
      </c>
      <c r="BEX23" s="67"/>
      <c r="BEY23" s="86">
        <v>50</v>
      </c>
      <c r="BFD23" s="86">
        <v>4.08</v>
      </c>
      <c r="BFE23" s="62" t="s">
        <v>500</v>
      </c>
      <c r="BFF23" s="86">
        <v>4.08</v>
      </c>
      <c r="BFG23" s="86">
        <v>3</v>
      </c>
      <c r="BFH23" s="86"/>
      <c r="BFI23" s="86">
        <v>4</v>
      </c>
      <c r="BFJ23" s="67"/>
      <c r="BFK23" s="67">
        <v>8.8888888888888893</v>
      </c>
      <c r="BFL23" s="67"/>
      <c r="BFM23" s="86">
        <v>75</v>
      </c>
      <c r="BFR23" s="86">
        <v>1.08</v>
      </c>
      <c r="BFS23" s="62" t="s">
        <v>500</v>
      </c>
      <c r="BFT23" s="86">
        <v>1.08</v>
      </c>
      <c r="BFU23" s="86">
        <v>4</v>
      </c>
      <c r="BFV23" s="86"/>
      <c r="BFW23" s="86">
        <v>4</v>
      </c>
      <c r="BFX23" s="67"/>
      <c r="BFY23" s="67">
        <v>8.8888888888888893</v>
      </c>
      <c r="BFZ23" s="67"/>
      <c r="BGA23" s="86">
        <v>100</v>
      </c>
      <c r="BGF23" s="86">
        <v>7.08</v>
      </c>
      <c r="BGG23" s="62" t="s">
        <v>500</v>
      </c>
      <c r="BGH23" s="86">
        <v>7.08</v>
      </c>
      <c r="BGI23" s="86">
        <v>2</v>
      </c>
      <c r="BGJ23" s="86"/>
      <c r="BGK23" s="86">
        <v>4</v>
      </c>
      <c r="BGL23" s="67"/>
      <c r="BGM23" s="67">
        <v>8.8888888888888893</v>
      </c>
      <c r="BGN23" s="67"/>
      <c r="BGO23" s="86">
        <v>50</v>
      </c>
      <c r="BGT23" s="86">
        <v>1.08</v>
      </c>
      <c r="BGU23" s="62" t="s">
        <v>500</v>
      </c>
      <c r="BGV23" s="86">
        <v>1.08</v>
      </c>
      <c r="BGW23" s="86">
        <v>4</v>
      </c>
      <c r="BGX23" s="86"/>
      <c r="BGY23" s="86">
        <v>4</v>
      </c>
      <c r="BGZ23" s="67"/>
      <c r="BHA23" s="67">
        <v>8.8888888888888893</v>
      </c>
      <c r="BHB23" s="67"/>
      <c r="BHC23" s="86">
        <v>100</v>
      </c>
      <c r="BHH23" s="86">
        <v>5.08</v>
      </c>
      <c r="BHI23" s="62" t="s">
        <v>500</v>
      </c>
      <c r="BHJ23" s="86">
        <v>5.08</v>
      </c>
      <c r="BHK23" s="86">
        <v>3</v>
      </c>
      <c r="BHL23" s="86"/>
      <c r="BHM23" s="86">
        <v>4</v>
      </c>
      <c r="BHN23" s="67"/>
      <c r="BHO23" s="67">
        <v>8.8888888888888893</v>
      </c>
      <c r="BHP23" s="67"/>
      <c r="BHQ23" s="86">
        <v>75</v>
      </c>
      <c r="BHV23" s="86">
        <v>9.08</v>
      </c>
      <c r="BHW23" s="62" t="s">
        <v>500</v>
      </c>
      <c r="BHX23" s="86">
        <v>9.08</v>
      </c>
      <c r="BHY23" s="86">
        <v>3</v>
      </c>
      <c r="BHZ23" s="86"/>
      <c r="BIA23" s="86">
        <v>4</v>
      </c>
      <c r="BIB23" s="67"/>
      <c r="BIC23" s="67">
        <v>8.8888888888888893</v>
      </c>
      <c r="BID23" s="67"/>
      <c r="BIE23" s="86">
        <v>75</v>
      </c>
      <c r="BIJ23" s="86">
        <v>1.08</v>
      </c>
      <c r="BIK23" s="62" t="s">
        <v>500</v>
      </c>
      <c r="BIL23" s="86">
        <v>1.08</v>
      </c>
      <c r="BIM23" s="86">
        <v>4</v>
      </c>
      <c r="BIN23" s="86"/>
      <c r="BIO23" s="86">
        <v>4</v>
      </c>
      <c r="BIP23" s="67"/>
      <c r="BIQ23" s="67">
        <v>8.8888888888888893</v>
      </c>
      <c r="BIR23" s="67"/>
      <c r="BIS23" s="86">
        <v>100</v>
      </c>
      <c r="BIX23" s="86">
        <v>1.08</v>
      </c>
      <c r="BIY23" s="62" t="s">
        <v>500</v>
      </c>
      <c r="BIZ23" s="86">
        <v>1.08</v>
      </c>
      <c r="BJA23" s="86">
        <v>3</v>
      </c>
      <c r="BJB23" s="86"/>
      <c r="BJC23" s="86">
        <v>4</v>
      </c>
      <c r="BJD23" s="67"/>
      <c r="BJE23" s="67">
        <v>8.8888888888888893</v>
      </c>
      <c r="BJF23" s="67"/>
      <c r="BJG23" s="86">
        <v>75</v>
      </c>
      <c r="BJL23" s="86">
        <v>1.08</v>
      </c>
      <c r="BJM23" s="62" t="s">
        <v>500</v>
      </c>
      <c r="BJN23" s="86">
        <v>1.08</v>
      </c>
      <c r="BJO23" s="86">
        <v>4</v>
      </c>
      <c r="BJP23" s="86"/>
      <c r="BJQ23" s="86">
        <v>4</v>
      </c>
      <c r="BJR23" s="67"/>
      <c r="BJS23" s="67">
        <v>8.8888888888888893</v>
      </c>
      <c r="BJT23" s="67"/>
      <c r="BJU23" s="86">
        <v>100</v>
      </c>
      <c r="BJZ23" s="86">
        <v>6.08</v>
      </c>
      <c r="BKA23" s="62" t="s">
        <v>500</v>
      </c>
      <c r="BKB23" s="86">
        <v>6.08</v>
      </c>
      <c r="BKC23" s="86">
        <v>3</v>
      </c>
      <c r="BKD23" s="86"/>
      <c r="BKE23" s="86">
        <v>4</v>
      </c>
      <c r="BKF23" s="67"/>
      <c r="BKG23" s="67">
        <v>8.8888888888888893</v>
      </c>
      <c r="BKH23" s="67"/>
      <c r="BKI23" s="86">
        <v>75</v>
      </c>
      <c r="BKN23" s="86">
        <v>1.08</v>
      </c>
      <c r="BKO23" s="62" t="s">
        <v>500</v>
      </c>
      <c r="BKP23" s="86">
        <v>1.08</v>
      </c>
      <c r="BKQ23" s="86">
        <v>4</v>
      </c>
      <c r="BKR23" s="86"/>
      <c r="BKS23" s="86">
        <v>4</v>
      </c>
      <c r="BKT23" s="67"/>
      <c r="BKU23" s="67">
        <v>8.8888888888888893</v>
      </c>
      <c r="BKV23" s="67"/>
      <c r="BKW23" s="86">
        <v>100</v>
      </c>
      <c r="BLB23" s="86">
        <v>1.08</v>
      </c>
      <c r="BLC23" s="62" t="s">
        <v>500</v>
      </c>
      <c r="BLD23" s="86">
        <v>1.08</v>
      </c>
      <c r="BLE23" s="86">
        <v>4</v>
      </c>
      <c r="BLF23" s="86"/>
      <c r="BLG23" s="86">
        <v>4</v>
      </c>
      <c r="BLH23" s="67"/>
      <c r="BLI23" s="67">
        <v>8.8888888888888893</v>
      </c>
      <c r="BLJ23" s="67"/>
      <c r="BLK23" s="86">
        <v>100</v>
      </c>
      <c r="BLP23" s="86">
        <v>4.08</v>
      </c>
      <c r="BLQ23" s="62" t="s">
        <v>500</v>
      </c>
      <c r="BLR23" s="86">
        <v>4.08</v>
      </c>
      <c r="BLS23" s="86">
        <v>3</v>
      </c>
      <c r="BLT23" s="86"/>
      <c r="BLU23" s="86">
        <v>4</v>
      </c>
      <c r="BLV23" s="67"/>
      <c r="BLW23" s="67">
        <v>8.8888888888888893</v>
      </c>
      <c r="BLX23" s="67"/>
      <c r="BLY23" s="86">
        <v>75</v>
      </c>
      <c r="BMD23" s="86">
        <v>6.08</v>
      </c>
      <c r="BME23" s="62" t="s">
        <v>500</v>
      </c>
      <c r="BMF23" s="86">
        <v>6.08</v>
      </c>
      <c r="BMG23" s="86">
        <v>3</v>
      </c>
      <c r="BMH23" s="86"/>
      <c r="BMI23" s="86">
        <v>4</v>
      </c>
      <c r="BMJ23" s="67"/>
      <c r="BMK23" s="67">
        <v>8.8888888888888893</v>
      </c>
      <c r="BML23" s="67"/>
      <c r="BMM23" s="86">
        <v>75</v>
      </c>
      <c r="BMR23" s="86">
        <v>6.08</v>
      </c>
      <c r="BMS23" s="62" t="s">
        <v>500</v>
      </c>
      <c r="BMT23" s="86">
        <v>6.08</v>
      </c>
      <c r="BMU23" s="86">
        <v>3</v>
      </c>
      <c r="BMV23" s="86"/>
      <c r="BMW23" s="86">
        <v>4</v>
      </c>
      <c r="BMX23" s="67"/>
      <c r="BMY23" s="67">
        <v>8.8888888888888893</v>
      </c>
      <c r="BMZ23" s="67"/>
      <c r="BNA23" s="86">
        <v>75</v>
      </c>
      <c r="BNF23" s="86">
        <v>6.08</v>
      </c>
      <c r="BNG23" s="62" t="s">
        <v>500</v>
      </c>
      <c r="BNH23" s="86">
        <v>6.08</v>
      </c>
      <c r="BNI23" s="86">
        <v>3</v>
      </c>
      <c r="BNJ23" s="86"/>
      <c r="BNK23" s="86">
        <v>4</v>
      </c>
      <c r="BNL23" s="67"/>
      <c r="BNM23" s="67">
        <v>8.8888888888888893</v>
      </c>
      <c r="BNN23" s="67"/>
      <c r="BNO23" s="86">
        <v>75</v>
      </c>
      <c r="BNT23" s="86">
        <v>1.08</v>
      </c>
      <c r="BNU23" s="62" t="s">
        <v>500</v>
      </c>
      <c r="BNV23" s="86">
        <v>1.08</v>
      </c>
      <c r="BNW23" s="86">
        <v>4</v>
      </c>
      <c r="BNX23" s="86"/>
      <c r="BNY23" s="86">
        <v>4</v>
      </c>
      <c r="BNZ23" s="67"/>
      <c r="BOA23" s="67">
        <v>8.8888888888888893</v>
      </c>
      <c r="BOB23" s="67"/>
      <c r="BOC23" s="86">
        <v>100</v>
      </c>
      <c r="BOH23" s="86">
        <v>1.08</v>
      </c>
      <c r="BOI23" s="62" t="s">
        <v>500</v>
      </c>
      <c r="BOJ23" s="86">
        <v>1.08</v>
      </c>
      <c r="BOK23" s="86">
        <v>4</v>
      </c>
      <c r="BOL23" s="86"/>
      <c r="BOM23" s="86">
        <v>4</v>
      </c>
      <c r="BON23" s="67"/>
      <c r="BOO23" s="67">
        <v>8.8888888888888893</v>
      </c>
      <c r="BOP23" s="67"/>
      <c r="BOQ23" s="86">
        <v>100</v>
      </c>
      <c r="BOV23" s="86">
        <v>1.08</v>
      </c>
      <c r="BOW23" s="62" t="s">
        <v>500</v>
      </c>
      <c r="BOX23" s="86">
        <v>1.08</v>
      </c>
      <c r="BOY23" s="86">
        <v>4</v>
      </c>
      <c r="BOZ23" s="86"/>
      <c r="BPA23" s="86">
        <v>4</v>
      </c>
      <c r="BPB23" s="67"/>
      <c r="BPC23" s="67">
        <v>8.8888888888888893</v>
      </c>
      <c r="BPD23" s="67"/>
      <c r="BPE23" s="86">
        <v>100</v>
      </c>
      <c r="BPJ23" s="86">
        <v>6.08</v>
      </c>
      <c r="BPK23" s="62" t="s">
        <v>500</v>
      </c>
      <c r="BPL23" s="86">
        <v>6.08</v>
      </c>
      <c r="BPM23" s="86">
        <v>2</v>
      </c>
      <c r="BPN23" s="86"/>
      <c r="BPO23" s="86">
        <v>4</v>
      </c>
      <c r="BPP23" s="67"/>
      <c r="BPQ23" s="67">
        <v>8.8888888888888893</v>
      </c>
      <c r="BPR23" s="67"/>
      <c r="BPS23" s="86">
        <v>50</v>
      </c>
      <c r="BPX23" s="86">
        <v>1.08</v>
      </c>
      <c r="BPY23" s="62" t="s">
        <v>500</v>
      </c>
      <c r="BPZ23" s="86">
        <v>1.08</v>
      </c>
      <c r="BQA23" s="86">
        <v>4</v>
      </c>
      <c r="BQB23" s="86"/>
      <c r="BQC23" s="86">
        <v>4</v>
      </c>
      <c r="BQD23" s="67"/>
      <c r="BQE23" s="67">
        <v>8.8888888888888893</v>
      </c>
      <c r="BQF23" s="67"/>
      <c r="BQG23" s="86">
        <v>100</v>
      </c>
      <c r="BQL23" s="86">
        <v>4.08</v>
      </c>
      <c r="BQM23" s="62" t="s">
        <v>500</v>
      </c>
      <c r="BQN23" s="86">
        <v>4.08</v>
      </c>
      <c r="BQO23" s="86">
        <v>3</v>
      </c>
      <c r="BQP23" s="86"/>
      <c r="BQQ23" s="86">
        <v>4</v>
      </c>
      <c r="BQR23" s="67"/>
      <c r="BQS23" s="67">
        <v>8.8888888888888893</v>
      </c>
      <c r="BQT23" s="67"/>
      <c r="BQU23" s="86">
        <v>75</v>
      </c>
      <c r="BQZ23" s="86">
        <v>1.08</v>
      </c>
      <c r="BRA23" s="62" t="s">
        <v>500</v>
      </c>
      <c r="BRB23" s="86">
        <v>1.08</v>
      </c>
      <c r="BRC23" s="86">
        <v>4</v>
      </c>
      <c r="BRD23" s="86"/>
      <c r="BRE23" s="86">
        <v>4</v>
      </c>
      <c r="BRF23" s="67"/>
      <c r="BRG23" s="67">
        <v>8.8888888888888893</v>
      </c>
      <c r="BRH23" s="67"/>
      <c r="BRI23" s="86">
        <v>100</v>
      </c>
      <c r="BRN23" s="86">
        <v>1.08</v>
      </c>
      <c r="BRO23" s="62" t="s">
        <v>500</v>
      </c>
      <c r="BRP23" s="86">
        <v>1.08</v>
      </c>
      <c r="BRQ23" s="86">
        <v>4</v>
      </c>
      <c r="BRR23" s="86"/>
      <c r="BRS23" s="86">
        <v>4</v>
      </c>
      <c r="BRT23" s="67"/>
      <c r="BRU23" s="67">
        <v>8.8888888888888893</v>
      </c>
      <c r="BRV23" s="67"/>
      <c r="BRW23" s="86">
        <v>100</v>
      </c>
      <c r="BSB23" s="86">
        <v>9.08</v>
      </c>
      <c r="BSC23" s="62" t="s">
        <v>500</v>
      </c>
      <c r="BSD23" s="86">
        <v>9.08</v>
      </c>
      <c r="BSE23" s="86">
        <v>3</v>
      </c>
      <c r="BSF23" s="86"/>
      <c r="BSG23" s="86">
        <v>4</v>
      </c>
      <c r="BSH23" s="67"/>
      <c r="BSI23" s="67">
        <v>8.8888888888888893</v>
      </c>
      <c r="BSJ23" s="67"/>
      <c r="BSK23" s="86">
        <v>75</v>
      </c>
      <c r="BSP23" s="86">
        <v>6.08</v>
      </c>
      <c r="BSQ23" s="62" t="s">
        <v>500</v>
      </c>
      <c r="BSR23" s="86">
        <v>6.08</v>
      </c>
      <c r="BSS23" s="86">
        <v>3</v>
      </c>
      <c r="BST23" s="86"/>
      <c r="BSU23" s="86">
        <v>4</v>
      </c>
      <c r="BSV23" s="67"/>
      <c r="BSW23" s="67">
        <v>8.8888888888888893</v>
      </c>
      <c r="BSX23" s="67"/>
      <c r="BSY23" s="86">
        <v>75</v>
      </c>
      <c r="BTD23" s="86">
        <v>9.08</v>
      </c>
      <c r="BTE23" s="62" t="s">
        <v>500</v>
      </c>
      <c r="BTF23" s="86">
        <v>9.08</v>
      </c>
      <c r="BTG23" s="86">
        <v>1</v>
      </c>
      <c r="BTH23" s="86"/>
      <c r="BTI23" s="86">
        <v>4</v>
      </c>
      <c r="BTJ23" s="67"/>
      <c r="BTK23" s="67">
        <v>8.8888888888888893</v>
      </c>
      <c r="BTL23" s="67"/>
      <c r="BTM23" s="86">
        <v>25</v>
      </c>
      <c r="BTR23" s="86">
        <v>1.08</v>
      </c>
      <c r="BTS23" s="62" t="s">
        <v>500</v>
      </c>
      <c r="BTT23" s="86">
        <v>1.08</v>
      </c>
      <c r="BTU23" s="86">
        <v>3</v>
      </c>
      <c r="BTV23" s="86"/>
      <c r="BTW23" s="86">
        <v>3</v>
      </c>
      <c r="BTX23" s="67"/>
      <c r="BTY23" s="67">
        <v>5.5555555555555554</v>
      </c>
      <c r="BTZ23" s="67"/>
      <c r="BUA23" s="86">
        <v>100</v>
      </c>
      <c r="BUF23" s="86">
        <v>1.08</v>
      </c>
      <c r="BUG23" s="62" t="s">
        <v>500</v>
      </c>
      <c r="BUH23" s="86">
        <v>1.08</v>
      </c>
      <c r="BUI23" s="86">
        <v>3</v>
      </c>
      <c r="BUJ23" s="86"/>
      <c r="BUK23" s="86">
        <v>3</v>
      </c>
      <c r="BUL23" s="67"/>
      <c r="BUM23" s="67">
        <v>5.5555555555555554</v>
      </c>
      <c r="BUN23" s="67"/>
      <c r="BUO23" s="86">
        <v>100</v>
      </c>
      <c r="BUT23" s="86">
        <v>6.08</v>
      </c>
      <c r="BUU23" s="62" t="s">
        <v>500</v>
      </c>
      <c r="BUV23" s="86">
        <v>6.08</v>
      </c>
      <c r="BUW23" s="86">
        <v>2</v>
      </c>
      <c r="BUX23" s="86"/>
      <c r="BUY23" s="86">
        <v>3</v>
      </c>
      <c r="BUZ23" s="67"/>
      <c r="BVA23" s="67">
        <v>5.5555555555555554</v>
      </c>
      <c r="BVB23" s="67"/>
      <c r="BVC23" s="86">
        <v>66.666666666666657</v>
      </c>
      <c r="BVH23" s="86">
        <v>5.08</v>
      </c>
      <c r="BVI23" s="62" t="s">
        <v>500</v>
      </c>
      <c r="BVJ23" s="86">
        <v>5.08</v>
      </c>
      <c r="BVK23" s="86">
        <v>2</v>
      </c>
      <c r="BVL23" s="86"/>
      <c r="BVM23" s="86">
        <v>3</v>
      </c>
      <c r="BVN23" s="67"/>
      <c r="BVO23" s="67">
        <v>5.5555555555555554</v>
      </c>
      <c r="BVP23" s="67"/>
      <c r="BVQ23" s="86">
        <v>66.666666666666657</v>
      </c>
      <c r="BVV23" s="86">
        <v>7.08</v>
      </c>
      <c r="BVW23" s="62" t="s">
        <v>500</v>
      </c>
      <c r="BVX23" s="86">
        <v>7.08</v>
      </c>
      <c r="BVY23" s="86">
        <v>2</v>
      </c>
      <c r="BVZ23" s="86"/>
      <c r="BWA23" s="86">
        <v>3</v>
      </c>
      <c r="BWB23" s="67"/>
      <c r="BWC23" s="67">
        <v>5.5555555555555554</v>
      </c>
      <c r="BWD23" s="67"/>
      <c r="BWE23" s="86">
        <v>66.666666666666657</v>
      </c>
      <c r="BWJ23" s="86">
        <v>7.08</v>
      </c>
      <c r="BWK23" s="62" t="s">
        <v>500</v>
      </c>
      <c r="BWL23" s="86">
        <v>7.08</v>
      </c>
      <c r="BWM23" s="86">
        <v>2</v>
      </c>
      <c r="BWN23" s="86"/>
      <c r="BWO23" s="86">
        <v>3</v>
      </c>
      <c r="BWP23" s="67"/>
      <c r="BWQ23" s="67">
        <v>5.5555555555555554</v>
      </c>
      <c r="BWR23" s="67"/>
      <c r="BWS23" s="86">
        <v>66.666666666666657</v>
      </c>
      <c r="BWX23" s="86">
        <v>3.08</v>
      </c>
      <c r="BWY23" s="62" t="s">
        <v>500</v>
      </c>
      <c r="BWZ23" s="86">
        <v>3.08</v>
      </c>
      <c r="BXA23" s="86">
        <v>2</v>
      </c>
      <c r="BXB23" s="86"/>
      <c r="BXC23" s="86">
        <v>3</v>
      </c>
      <c r="BXD23" s="67"/>
      <c r="BXE23" s="67">
        <v>5.5555555555555554</v>
      </c>
      <c r="BXF23" s="67"/>
      <c r="BXG23" s="86">
        <v>66.666666666666657</v>
      </c>
      <c r="BXL23" s="86">
        <v>1.08</v>
      </c>
      <c r="BXM23" s="62" t="s">
        <v>500</v>
      </c>
      <c r="BXN23" s="86">
        <v>1.08</v>
      </c>
      <c r="BXO23" s="86">
        <v>3</v>
      </c>
      <c r="BXP23" s="86"/>
      <c r="BXQ23" s="86">
        <v>3</v>
      </c>
      <c r="BXR23" s="67"/>
      <c r="BXS23" s="67">
        <v>5.5555555555555554</v>
      </c>
      <c r="BXT23" s="67"/>
      <c r="BXU23" s="86">
        <v>100</v>
      </c>
      <c r="BXZ23" s="86">
        <v>1.08</v>
      </c>
      <c r="BYA23" s="62" t="s">
        <v>500</v>
      </c>
      <c r="BYB23" s="86">
        <v>1.08</v>
      </c>
      <c r="BYC23" s="86">
        <v>3</v>
      </c>
      <c r="BYD23" s="86"/>
      <c r="BYE23" s="86">
        <v>3</v>
      </c>
      <c r="BYF23" s="67"/>
      <c r="BYG23" s="67">
        <v>5.5555555555555554</v>
      </c>
      <c r="BYH23" s="67"/>
      <c r="BYI23" s="86">
        <v>100</v>
      </c>
      <c r="BYN23" s="86">
        <v>1.08</v>
      </c>
      <c r="BYO23" s="62" t="s">
        <v>500</v>
      </c>
      <c r="BYP23" s="86">
        <v>1.08</v>
      </c>
      <c r="BYQ23" s="86">
        <v>3</v>
      </c>
      <c r="BYR23" s="86"/>
      <c r="BYS23" s="86">
        <v>3</v>
      </c>
      <c r="BYT23" s="67"/>
      <c r="BYU23" s="67">
        <v>5.5555555555555554</v>
      </c>
      <c r="BYV23" s="67"/>
      <c r="BYW23" s="86">
        <v>100</v>
      </c>
      <c r="BZB23" s="86">
        <v>1.08</v>
      </c>
      <c r="BZC23" s="62" t="s">
        <v>500</v>
      </c>
      <c r="BZD23" s="86">
        <v>1.08</v>
      </c>
      <c r="BZE23" s="86">
        <v>3</v>
      </c>
      <c r="BZF23" s="86"/>
      <c r="BZG23" s="86">
        <v>3</v>
      </c>
      <c r="BZH23" s="67"/>
      <c r="BZI23" s="67">
        <v>5.5555555555555554</v>
      </c>
      <c r="BZJ23" s="67"/>
      <c r="BZK23" s="86">
        <v>100</v>
      </c>
      <c r="BZP23" s="86">
        <v>1.08</v>
      </c>
      <c r="BZQ23" s="62" t="s">
        <v>500</v>
      </c>
      <c r="BZR23" s="86">
        <v>1.08</v>
      </c>
      <c r="BZS23" s="86">
        <v>3</v>
      </c>
      <c r="BZT23" s="86"/>
      <c r="BZU23" s="86">
        <v>3</v>
      </c>
      <c r="BZV23" s="67"/>
      <c r="BZW23" s="67">
        <v>5.5555555555555554</v>
      </c>
      <c r="BZX23" s="67"/>
      <c r="BZY23" s="86">
        <v>100</v>
      </c>
      <c r="CAD23" s="86">
        <v>1.08</v>
      </c>
      <c r="CAE23" s="62" t="s">
        <v>500</v>
      </c>
      <c r="CAF23" s="86">
        <v>1.08</v>
      </c>
      <c r="CAG23" s="86">
        <v>3</v>
      </c>
      <c r="CAH23" s="86"/>
      <c r="CAI23" s="86">
        <v>3</v>
      </c>
      <c r="CAJ23" s="67"/>
      <c r="CAK23" s="67">
        <v>5.5555555555555554</v>
      </c>
      <c r="CAL23" s="67"/>
      <c r="CAM23" s="86">
        <v>100</v>
      </c>
      <c r="CAR23" s="86">
        <v>1.08</v>
      </c>
      <c r="CAS23" s="62" t="s">
        <v>500</v>
      </c>
      <c r="CAT23" s="86">
        <v>1.08</v>
      </c>
      <c r="CAU23" s="86">
        <v>3</v>
      </c>
      <c r="CAV23" s="86"/>
      <c r="CAW23" s="86">
        <v>3</v>
      </c>
      <c r="CAX23" s="67"/>
      <c r="CAY23" s="67">
        <v>5.5555555555555554</v>
      </c>
      <c r="CAZ23" s="67"/>
      <c r="CBA23" s="86">
        <v>100</v>
      </c>
      <c r="CBF23" s="86">
        <v>1.08</v>
      </c>
      <c r="CBG23" s="62" t="s">
        <v>500</v>
      </c>
      <c r="CBH23" s="86">
        <v>1.08</v>
      </c>
      <c r="CBI23" s="86">
        <v>3</v>
      </c>
      <c r="CBJ23" s="86"/>
      <c r="CBK23" s="86">
        <v>3</v>
      </c>
      <c r="CBL23" s="67"/>
      <c r="CBM23" s="67">
        <v>5.5555555555555554</v>
      </c>
      <c r="CBN23" s="67"/>
      <c r="CBO23" s="86">
        <v>100</v>
      </c>
      <c r="CBT23" s="86">
        <v>1.08</v>
      </c>
      <c r="CBU23" s="62" t="s">
        <v>500</v>
      </c>
      <c r="CBV23" s="86">
        <v>1.08</v>
      </c>
      <c r="CBW23" s="86">
        <v>3</v>
      </c>
      <c r="CBX23" s="86"/>
      <c r="CBY23" s="86">
        <v>3</v>
      </c>
      <c r="CBZ23" s="67"/>
      <c r="CCA23" s="67">
        <v>5.5555555555555554</v>
      </c>
      <c r="CCB23" s="67"/>
      <c r="CCC23" s="86">
        <v>100</v>
      </c>
      <c r="CCH23" s="86">
        <v>1.08</v>
      </c>
      <c r="CCI23" s="62" t="s">
        <v>500</v>
      </c>
      <c r="CCJ23" s="86">
        <v>1.08</v>
      </c>
      <c r="CCK23" s="86">
        <v>3</v>
      </c>
      <c r="CCL23" s="86"/>
      <c r="CCM23" s="86">
        <v>3</v>
      </c>
      <c r="CCN23" s="67"/>
      <c r="CCO23" s="67">
        <v>5.5555555555555554</v>
      </c>
      <c r="CCP23" s="67"/>
      <c r="CCQ23" s="86">
        <v>100</v>
      </c>
      <c r="CCV23" s="86">
        <v>1.08</v>
      </c>
      <c r="CCW23" s="62" t="s">
        <v>500</v>
      </c>
      <c r="CCX23" s="86">
        <v>1.08</v>
      </c>
      <c r="CCY23" s="86">
        <v>3</v>
      </c>
      <c r="CCZ23" s="86"/>
      <c r="CDA23" s="86">
        <v>3</v>
      </c>
      <c r="CDB23" s="67"/>
      <c r="CDC23" s="67">
        <v>5.5555555555555554</v>
      </c>
      <c r="CDD23" s="67"/>
      <c r="CDE23" s="86">
        <v>100</v>
      </c>
      <c r="CDJ23" s="86">
        <v>1.08</v>
      </c>
      <c r="CDK23" s="62" t="s">
        <v>500</v>
      </c>
      <c r="CDL23" s="86">
        <v>1.08</v>
      </c>
      <c r="CDM23" s="86">
        <v>3</v>
      </c>
      <c r="CDN23" s="86"/>
      <c r="CDO23" s="86">
        <v>3</v>
      </c>
      <c r="CDP23" s="67"/>
      <c r="CDQ23" s="67">
        <v>5.5555555555555554</v>
      </c>
      <c r="CDR23" s="67"/>
      <c r="CDS23" s="86">
        <v>100</v>
      </c>
      <c r="CDX23" s="86">
        <v>1.08</v>
      </c>
      <c r="CDY23" s="62" t="s">
        <v>500</v>
      </c>
      <c r="CDZ23" s="86">
        <v>1.08</v>
      </c>
      <c r="CEA23" s="86">
        <v>3</v>
      </c>
      <c r="CEB23" s="86"/>
      <c r="CEC23" s="86">
        <v>3</v>
      </c>
      <c r="CED23" s="67"/>
      <c r="CEE23" s="67">
        <v>5.5555555555555554</v>
      </c>
      <c r="CEF23" s="67"/>
      <c r="CEG23" s="86">
        <v>100</v>
      </c>
      <c r="CEL23" s="86">
        <v>1.08</v>
      </c>
      <c r="CEM23" s="62" t="s">
        <v>500</v>
      </c>
      <c r="CEN23" s="86">
        <v>1.08</v>
      </c>
      <c r="CEO23" s="86">
        <v>3</v>
      </c>
      <c r="CEP23" s="86"/>
      <c r="CEQ23" s="86">
        <v>3</v>
      </c>
      <c r="CER23" s="67"/>
      <c r="CES23" s="67">
        <v>5.5555555555555554</v>
      </c>
      <c r="CET23" s="67"/>
      <c r="CEU23" s="86">
        <v>100</v>
      </c>
      <c r="CEZ23" s="86">
        <v>15.08</v>
      </c>
      <c r="CFA23" s="62" t="s">
        <v>500</v>
      </c>
      <c r="CFB23" s="86">
        <v>15.08</v>
      </c>
      <c r="CFC23" s="86">
        <v>2</v>
      </c>
      <c r="CFD23" s="86"/>
      <c r="CFE23" s="86">
        <v>3</v>
      </c>
      <c r="CFF23" s="67"/>
      <c r="CFG23" s="67">
        <v>5.5555555555555554</v>
      </c>
      <c r="CFH23" s="67"/>
      <c r="CFI23" s="86">
        <v>66.666666666666657</v>
      </c>
      <c r="CFN23" s="86">
        <v>13.08</v>
      </c>
      <c r="CFO23" s="62" t="s">
        <v>500</v>
      </c>
      <c r="CFP23" s="86">
        <v>13.08</v>
      </c>
      <c r="CFQ23" s="86">
        <v>2</v>
      </c>
      <c r="CFR23" s="86"/>
      <c r="CFS23" s="86">
        <v>3</v>
      </c>
      <c r="CFT23" s="67"/>
      <c r="CFU23" s="67">
        <v>5.5555555555555554</v>
      </c>
      <c r="CFV23" s="67"/>
      <c r="CFW23" s="86">
        <v>66.666666666666657</v>
      </c>
      <c r="CGB23" s="86">
        <v>1.08</v>
      </c>
      <c r="CGC23" s="62" t="s">
        <v>500</v>
      </c>
      <c r="CGD23" s="86">
        <v>1.08</v>
      </c>
      <c r="CGE23" s="86">
        <v>2</v>
      </c>
      <c r="CGF23" s="86"/>
      <c r="CGG23" s="86">
        <v>2</v>
      </c>
      <c r="CGH23" s="67"/>
      <c r="CGI23" s="67">
        <v>4.4444444444444446</v>
      </c>
      <c r="CGJ23" s="67"/>
      <c r="CGK23" s="86">
        <v>100</v>
      </c>
      <c r="CGP23" s="86">
        <v>12.08</v>
      </c>
      <c r="CGQ23" s="62" t="s">
        <v>500</v>
      </c>
      <c r="CGR23" s="86">
        <v>12.08</v>
      </c>
      <c r="CGS23" s="86">
        <v>1</v>
      </c>
      <c r="CGT23" s="86"/>
      <c r="CGU23" s="86">
        <v>2</v>
      </c>
      <c r="CGV23" s="67"/>
      <c r="CGW23" s="67">
        <v>4.4444444444444446</v>
      </c>
      <c r="CGX23" s="67"/>
      <c r="CGY23" s="86">
        <v>50</v>
      </c>
      <c r="CHD23" s="86">
        <v>18.079999999999998</v>
      </c>
      <c r="CHE23" s="62" t="s">
        <v>500</v>
      </c>
      <c r="CHF23" s="86">
        <v>18.079999999999998</v>
      </c>
      <c r="CHG23" s="86">
        <v>0</v>
      </c>
      <c r="CHH23" s="86"/>
      <c r="CHI23" s="86">
        <v>2</v>
      </c>
      <c r="CHJ23" s="67"/>
      <c r="CHK23" s="67">
        <v>4.4444444444444446</v>
      </c>
      <c r="CHL23" s="67"/>
      <c r="CHM23" s="86">
        <v>0</v>
      </c>
      <c r="CHR23" s="86">
        <v>12.08</v>
      </c>
      <c r="CHS23" s="62" t="s">
        <v>500</v>
      </c>
      <c r="CHT23" s="86">
        <v>12.08</v>
      </c>
      <c r="CHU23" s="86">
        <v>0</v>
      </c>
      <c r="CHV23" s="86"/>
      <c r="CHW23" s="86">
        <v>2</v>
      </c>
      <c r="CHX23" s="67"/>
      <c r="CHY23" s="67">
        <v>4.4444444444444446</v>
      </c>
      <c r="CHZ23" s="67"/>
      <c r="CIA23" s="86">
        <v>0</v>
      </c>
      <c r="CIF23" s="86">
        <v>1.08</v>
      </c>
      <c r="CIG23" s="62" t="s">
        <v>500</v>
      </c>
      <c r="CIH23" s="86">
        <v>1.08</v>
      </c>
      <c r="CII23" s="86">
        <v>2</v>
      </c>
      <c r="CIJ23" s="86"/>
      <c r="CIK23" s="86">
        <v>2</v>
      </c>
      <c r="CIL23" s="67"/>
      <c r="CIM23" s="67">
        <v>4.4444444444444446</v>
      </c>
      <c r="CIN23" s="67"/>
      <c r="CIO23" s="86">
        <v>100</v>
      </c>
      <c r="CIT23" s="86">
        <v>1.08</v>
      </c>
      <c r="CIU23" s="62" t="s">
        <v>500</v>
      </c>
      <c r="CIV23" s="86">
        <v>1.08</v>
      </c>
      <c r="CIW23" s="86">
        <v>2</v>
      </c>
      <c r="CIX23" s="86"/>
      <c r="CIY23" s="86">
        <v>2</v>
      </c>
      <c r="CIZ23" s="67"/>
      <c r="CJA23" s="67">
        <v>4.4444444444444446</v>
      </c>
      <c r="CJB23" s="67"/>
      <c r="CJC23" s="86">
        <v>100</v>
      </c>
      <c r="CJH23" s="86">
        <v>1.08</v>
      </c>
      <c r="CJI23" s="62" t="s">
        <v>500</v>
      </c>
      <c r="CJJ23" s="86">
        <v>1.08</v>
      </c>
      <c r="CJK23" s="86">
        <v>2</v>
      </c>
      <c r="CJL23" s="86"/>
      <c r="CJM23" s="86">
        <v>2</v>
      </c>
      <c r="CJN23" s="67"/>
      <c r="CJO23" s="67">
        <v>4.4444444444444446</v>
      </c>
      <c r="CJP23" s="67"/>
      <c r="CJQ23" s="86">
        <v>100</v>
      </c>
      <c r="CJV23" s="86">
        <v>1.08</v>
      </c>
      <c r="CJW23" s="62" t="s">
        <v>500</v>
      </c>
      <c r="CJX23" s="86">
        <v>1.08</v>
      </c>
      <c r="CJY23" s="86">
        <v>2</v>
      </c>
      <c r="CJZ23" s="86"/>
      <c r="CKA23" s="86">
        <v>2</v>
      </c>
      <c r="CKB23" s="67"/>
      <c r="CKC23" s="67">
        <v>4.4444444444444446</v>
      </c>
      <c r="CKD23" s="67"/>
      <c r="CKE23" s="86">
        <v>100</v>
      </c>
      <c r="CKJ23" s="86">
        <v>1.08</v>
      </c>
      <c r="CKK23" s="62" t="s">
        <v>500</v>
      </c>
      <c r="CKL23" s="86">
        <v>1.08</v>
      </c>
      <c r="CKM23" s="86">
        <v>2</v>
      </c>
      <c r="CKN23" s="86"/>
      <c r="CKO23" s="86">
        <v>2</v>
      </c>
      <c r="CKP23" s="67"/>
      <c r="CKQ23" s="67">
        <v>4.4444444444444446</v>
      </c>
      <c r="CKR23" s="67"/>
      <c r="CKS23" s="86">
        <v>100</v>
      </c>
      <c r="CKX23" s="86">
        <v>9.08</v>
      </c>
      <c r="CKY23" s="62" t="s">
        <v>500</v>
      </c>
      <c r="CKZ23" s="86">
        <v>9.08</v>
      </c>
      <c r="CLA23" s="86">
        <v>1</v>
      </c>
      <c r="CLB23" s="86"/>
      <c r="CLC23" s="86">
        <v>2</v>
      </c>
      <c r="CLD23" s="67"/>
      <c r="CLE23" s="67">
        <v>4.4444444444444446</v>
      </c>
      <c r="CLF23" s="67"/>
      <c r="CLG23" s="86">
        <v>50</v>
      </c>
      <c r="CLL23" s="86">
        <v>1.08</v>
      </c>
      <c r="CLM23" s="62" t="s">
        <v>500</v>
      </c>
      <c r="CLN23" s="86">
        <v>1.08</v>
      </c>
      <c r="CLO23" s="86">
        <v>2</v>
      </c>
      <c r="CLP23" s="86"/>
      <c r="CLQ23" s="86">
        <v>2</v>
      </c>
      <c r="CLR23" s="67"/>
      <c r="CLS23" s="67">
        <v>4.4444444444444446</v>
      </c>
      <c r="CLT23" s="67"/>
      <c r="CLU23" s="86">
        <v>100</v>
      </c>
      <c r="CLZ23" s="86">
        <v>1.08</v>
      </c>
      <c r="CMA23" s="62" t="s">
        <v>500</v>
      </c>
      <c r="CMB23" s="86">
        <v>1.08</v>
      </c>
      <c r="CMC23" s="86">
        <v>2</v>
      </c>
      <c r="CMD23" s="86"/>
      <c r="CME23" s="86">
        <v>2</v>
      </c>
      <c r="CMF23" s="67"/>
      <c r="CMG23" s="67">
        <v>4.4444444444444446</v>
      </c>
      <c r="CMH23" s="67"/>
      <c r="CMI23" s="86">
        <v>100</v>
      </c>
      <c r="CMN23" s="86">
        <v>17.079999999999998</v>
      </c>
      <c r="CMO23" s="62" t="s">
        <v>500</v>
      </c>
      <c r="CMP23" s="86">
        <v>17.079999999999998</v>
      </c>
      <c r="CMQ23" s="86">
        <v>0</v>
      </c>
      <c r="CMR23" s="86"/>
      <c r="CMS23" s="86">
        <v>2</v>
      </c>
      <c r="CMT23" s="67"/>
      <c r="CMU23" s="67">
        <v>4.4444444444444446</v>
      </c>
      <c r="CMV23" s="67"/>
      <c r="CMW23" s="86">
        <v>0</v>
      </c>
      <c r="CNB23" s="86">
        <v>12.08</v>
      </c>
      <c r="CNC23" s="62" t="s">
        <v>500</v>
      </c>
      <c r="CND23" s="86">
        <v>12.08</v>
      </c>
      <c r="CNE23" s="86">
        <v>1</v>
      </c>
      <c r="CNF23" s="86"/>
      <c r="CNG23" s="86">
        <v>2</v>
      </c>
      <c r="CNH23" s="67"/>
      <c r="CNI23" s="67">
        <v>4.4444444444444446</v>
      </c>
      <c r="CNJ23" s="67"/>
      <c r="CNK23" s="86">
        <v>50</v>
      </c>
      <c r="CNP23" s="86">
        <v>14.08</v>
      </c>
      <c r="CNQ23" s="62" t="s">
        <v>500</v>
      </c>
      <c r="CNR23" s="86">
        <v>14.08</v>
      </c>
      <c r="CNS23" s="86">
        <v>1</v>
      </c>
      <c r="CNT23" s="86"/>
      <c r="CNU23" s="86">
        <v>2</v>
      </c>
      <c r="CNV23" s="67"/>
      <c r="CNW23" s="67">
        <v>4.4444444444444446</v>
      </c>
      <c r="CNX23" s="67"/>
      <c r="CNY23" s="86">
        <v>50</v>
      </c>
      <c r="COD23" s="86">
        <v>1.08</v>
      </c>
      <c r="COE23" s="62" t="s">
        <v>500</v>
      </c>
      <c r="COF23" s="86">
        <v>1.08</v>
      </c>
      <c r="COG23" s="86">
        <v>3</v>
      </c>
      <c r="COH23" s="86"/>
      <c r="COI23" s="86">
        <v>3</v>
      </c>
      <c r="COJ23" s="67"/>
      <c r="COK23" s="67">
        <v>6.666666666666667</v>
      </c>
      <c r="COL23" s="67"/>
      <c r="COM23" s="86">
        <v>100</v>
      </c>
      <c r="COR23" s="86">
        <v>1.08</v>
      </c>
      <c r="COS23" s="62" t="s">
        <v>500</v>
      </c>
      <c r="COT23" s="86">
        <v>1.08</v>
      </c>
      <c r="COU23" s="86">
        <v>3</v>
      </c>
      <c r="COV23" s="86"/>
      <c r="COW23" s="86">
        <v>3</v>
      </c>
      <c r="COX23" s="67"/>
      <c r="COY23" s="67">
        <v>6.666666666666667</v>
      </c>
      <c r="COZ23" s="67"/>
      <c r="CPA23" s="86">
        <v>100</v>
      </c>
      <c r="CPF23" s="86">
        <v>1.08</v>
      </c>
      <c r="CPG23" s="62" t="s">
        <v>500</v>
      </c>
      <c r="CPH23" s="86">
        <v>1.08</v>
      </c>
      <c r="CPI23" s="86">
        <v>3</v>
      </c>
      <c r="CPJ23" s="86"/>
      <c r="CPK23" s="86">
        <v>3</v>
      </c>
      <c r="CPL23" s="67"/>
      <c r="CPM23" s="67">
        <v>6.666666666666667</v>
      </c>
      <c r="CPN23" s="67"/>
      <c r="CPO23" s="86">
        <v>100</v>
      </c>
      <c r="CPT23" s="86">
        <v>15.08</v>
      </c>
      <c r="CPU23" s="62" t="s">
        <v>500</v>
      </c>
      <c r="CPV23" s="86">
        <v>15.08</v>
      </c>
      <c r="CPW23" s="86">
        <v>1</v>
      </c>
      <c r="CPX23" s="86"/>
      <c r="CPY23" s="86">
        <v>3</v>
      </c>
      <c r="CPZ23" s="67"/>
      <c r="CQA23" s="67">
        <v>6.666666666666667</v>
      </c>
      <c r="CQB23" s="67"/>
      <c r="CQC23" s="86">
        <v>33.333333333333329</v>
      </c>
      <c r="CQH23" s="86">
        <v>1.08</v>
      </c>
      <c r="CQI23" s="62" t="s">
        <v>500</v>
      </c>
      <c r="CQJ23" s="86">
        <v>1.08</v>
      </c>
      <c r="CQK23" s="86">
        <v>3</v>
      </c>
      <c r="CQL23" s="86"/>
      <c r="CQM23" s="86">
        <v>3</v>
      </c>
      <c r="CQN23" s="67"/>
      <c r="CQO23" s="67">
        <v>6.666666666666667</v>
      </c>
      <c r="CQP23" s="67"/>
      <c r="CQQ23" s="86">
        <v>100</v>
      </c>
      <c r="CQV23" s="86">
        <v>1.08</v>
      </c>
      <c r="CQW23" s="62" t="s">
        <v>500</v>
      </c>
      <c r="CQX23" s="86">
        <v>1.08</v>
      </c>
      <c r="CQY23" s="86">
        <v>3</v>
      </c>
      <c r="CQZ23" s="86"/>
      <c r="CRA23" s="86">
        <v>3</v>
      </c>
      <c r="CRB23" s="67"/>
      <c r="CRC23" s="67">
        <v>6.666666666666667</v>
      </c>
      <c r="CRD23" s="67"/>
      <c r="CRE23" s="86">
        <v>100</v>
      </c>
      <c r="CRJ23" s="86">
        <v>1.08</v>
      </c>
      <c r="CRK23" s="62" t="s">
        <v>500</v>
      </c>
      <c r="CRL23" s="86">
        <v>1.08</v>
      </c>
      <c r="CRM23" s="86">
        <v>3</v>
      </c>
      <c r="CRN23" s="86"/>
      <c r="CRO23" s="86">
        <v>3</v>
      </c>
      <c r="CRP23" s="67"/>
      <c r="CRQ23" s="67">
        <v>6.666666666666667</v>
      </c>
      <c r="CRR23" s="67"/>
      <c r="CRS23" s="86">
        <v>100</v>
      </c>
      <c r="CRX23" s="86">
        <v>1.08</v>
      </c>
      <c r="CRY23" s="62" t="s">
        <v>500</v>
      </c>
      <c r="CRZ23" s="86">
        <v>1.08</v>
      </c>
      <c r="CSA23" s="86">
        <v>3</v>
      </c>
      <c r="CSB23" s="86"/>
      <c r="CSC23" s="86">
        <v>3</v>
      </c>
      <c r="CSD23" s="67"/>
      <c r="CSE23" s="67">
        <v>6.666666666666667</v>
      </c>
      <c r="CSF23" s="67"/>
      <c r="CSG23" s="86">
        <v>100</v>
      </c>
      <c r="CSL23" s="86">
        <v>1.08</v>
      </c>
      <c r="CSM23" s="62" t="s">
        <v>500</v>
      </c>
      <c r="CSN23" s="86">
        <v>1.08</v>
      </c>
      <c r="CSO23" s="86">
        <v>3</v>
      </c>
      <c r="CSP23" s="86"/>
      <c r="CSQ23" s="86">
        <v>3</v>
      </c>
      <c r="CSR23" s="67"/>
      <c r="CSS23" s="67">
        <v>6.666666666666667</v>
      </c>
      <c r="CST23" s="67"/>
      <c r="CSU23" s="86">
        <v>100</v>
      </c>
      <c r="CSZ23" s="86">
        <v>1.08</v>
      </c>
      <c r="CTA23" s="62" t="s">
        <v>500</v>
      </c>
      <c r="CTB23" s="86">
        <v>1.08</v>
      </c>
      <c r="CTC23" s="86">
        <v>3</v>
      </c>
      <c r="CTD23" s="86"/>
      <c r="CTE23" s="86">
        <v>3</v>
      </c>
      <c r="CTF23" s="67"/>
      <c r="CTG23" s="67">
        <v>6.666666666666667</v>
      </c>
      <c r="CTH23" s="67"/>
      <c r="CTI23" s="86">
        <v>100</v>
      </c>
      <c r="CTN23" s="86">
        <v>1.08</v>
      </c>
      <c r="CTO23" s="62" t="s">
        <v>500</v>
      </c>
      <c r="CTP23" s="86">
        <v>1.08</v>
      </c>
      <c r="CTQ23" s="86">
        <v>3</v>
      </c>
      <c r="CTR23" s="86"/>
      <c r="CTS23" s="86">
        <v>3</v>
      </c>
      <c r="CTT23" s="67"/>
      <c r="CTU23" s="67">
        <v>6.666666666666667</v>
      </c>
      <c r="CTV23" s="67"/>
      <c r="CTW23" s="86">
        <v>100</v>
      </c>
      <c r="CUB23" s="86">
        <v>1.08</v>
      </c>
      <c r="CUC23" s="62" t="s">
        <v>500</v>
      </c>
      <c r="CUD23" s="86">
        <v>1.08</v>
      </c>
      <c r="CUE23" s="86">
        <v>3</v>
      </c>
      <c r="CUF23" s="86"/>
      <c r="CUG23" s="86">
        <v>3</v>
      </c>
      <c r="CUH23" s="67"/>
      <c r="CUI23" s="67">
        <v>6.666666666666667</v>
      </c>
      <c r="CUJ23" s="67"/>
      <c r="CUK23" s="86">
        <v>100</v>
      </c>
      <c r="CUP23" s="86">
        <v>1.08</v>
      </c>
      <c r="CUQ23" s="62" t="s">
        <v>500</v>
      </c>
      <c r="CUR23" s="86">
        <v>1.08</v>
      </c>
      <c r="CUS23" s="86">
        <v>3</v>
      </c>
      <c r="CUT23" s="86"/>
      <c r="CUU23" s="86">
        <v>3</v>
      </c>
      <c r="CUV23" s="67"/>
      <c r="CUW23" s="67">
        <v>6.666666666666667</v>
      </c>
      <c r="CUX23" s="67"/>
      <c r="CUY23" s="86">
        <v>100</v>
      </c>
      <c r="CVD23" s="86">
        <v>6.08</v>
      </c>
      <c r="CVE23" s="62" t="s">
        <v>500</v>
      </c>
      <c r="CVF23" s="86">
        <v>6.08</v>
      </c>
      <c r="CVG23" s="86">
        <v>2</v>
      </c>
      <c r="CVH23" s="86"/>
      <c r="CVI23" s="86">
        <v>3</v>
      </c>
      <c r="CVJ23" s="67"/>
      <c r="CVK23" s="67">
        <v>6.666666666666667</v>
      </c>
      <c r="CVL23" s="67"/>
      <c r="CVM23" s="86">
        <v>66.666666666666657</v>
      </c>
      <c r="CVR23" s="86">
        <v>1.08</v>
      </c>
      <c r="CVS23" s="62" t="s">
        <v>500</v>
      </c>
      <c r="CVT23" s="86">
        <v>1.08</v>
      </c>
      <c r="CVU23" s="86">
        <v>2</v>
      </c>
      <c r="CVV23" s="86"/>
      <c r="CVW23" s="86">
        <v>2</v>
      </c>
      <c r="CVX23" s="67"/>
      <c r="CVY23" s="67">
        <v>4.4444444444444446</v>
      </c>
      <c r="CVZ23" s="67"/>
      <c r="CWA23" s="86">
        <v>100</v>
      </c>
      <c r="CWF23" s="86">
        <v>6.08</v>
      </c>
      <c r="CWG23" s="62" t="s">
        <v>500</v>
      </c>
      <c r="CWH23" s="86">
        <v>6.08</v>
      </c>
      <c r="CWI23" s="86">
        <v>1</v>
      </c>
      <c r="CWJ23" s="86"/>
      <c r="CWK23" s="86">
        <v>2</v>
      </c>
      <c r="CWL23" s="67"/>
      <c r="CWM23" s="67">
        <v>4.4444444444444446</v>
      </c>
      <c r="CWN23" s="67"/>
      <c r="CWO23" s="86">
        <v>50</v>
      </c>
      <c r="CWT23" s="86">
        <v>1.08</v>
      </c>
      <c r="CWU23" s="62" t="s">
        <v>500</v>
      </c>
      <c r="CWV23" s="86">
        <v>1.08</v>
      </c>
      <c r="CWW23" s="86">
        <v>2</v>
      </c>
      <c r="CWX23" s="86"/>
      <c r="CWY23" s="86">
        <v>2</v>
      </c>
      <c r="CWZ23" s="67"/>
      <c r="CXA23" s="67">
        <v>4.4444444444444446</v>
      </c>
      <c r="CXB23" s="67"/>
      <c r="CXC23" s="86">
        <v>100</v>
      </c>
      <c r="CXH23" s="86">
        <v>11.08</v>
      </c>
      <c r="CXI23" s="62" t="s">
        <v>500</v>
      </c>
      <c r="CXJ23" s="86">
        <v>11.08</v>
      </c>
      <c r="CXK23" s="86">
        <v>1</v>
      </c>
      <c r="CXL23" s="86"/>
      <c r="CXM23" s="86">
        <v>2</v>
      </c>
      <c r="CXN23" s="67"/>
      <c r="CXO23" s="67">
        <v>4.4444444444444446</v>
      </c>
      <c r="CXP23" s="67"/>
      <c r="CXQ23" s="86">
        <v>50</v>
      </c>
      <c r="CXV23" s="86">
        <v>1.08</v>
      </c>
      <c r="CXW23" s="62" t="s">
        <v>500</v>
      </c>
      <c r="CXX23" s="86">
        <v>1.08</v>
      </c>
      <c r="CXY23" s="86">
        <v>2</v>
      </c>
      <c r="CXZ23" s="86"/>
      <c r="CYA23" s="86">
        <v>2</v>
      </c>
      <c r="CYB23" s="67"/>
      <c r="CYC23" s="67">
        <v>4.4444444444444446</v>
      </c>
      <c r="CYD23" s="67"/>
      <c r="CYE23" s="86">
        <v>100</v>
      </c>
      <c r="CYJ23" s="86">
        <v>1.08</v>
      </c>
      <c r="CYK23" s="62" t="s">
        <v>500</v>
      </c>
      <c r="CYL23" s="86">
        <v>1.08</v>
      </c>
      <c r="CYM23" s="86">
        <v>2</v>
      </c>
      <c r="CYN23" s="86"/>
      <c r="CYO23" s="86">
        <v>2</v>
      </c>
      <c r="CYP23" s="67"/>
      <c r="CYQ23" s="67">
        <v>4.4444444444444446</v>
      </c>
      <c r="CYR23" s="67"/>
      <c r="CYS23" s="86">
        <v>100</v>
      </c>
      <c r="CYX23" s="86">
        <v>9.08</v>
      </c>
      <c r="CYY23" s="62" t="s">
        <v>500</v>
      </c>
      <c r="CYZ23" s="86">
        <v>9.08</v>
      </c>
      <c r="CZA23" s="86">
        <v>1</v>
      </c>
      <c r="CZB23" s="86"/>
      <c r="CZC23" s="86">
        <v>2</v>
      </c>
      <c r="CZD23" s="67"/>
      <c r="CZE23" s="67">
        <v>4.4444444444444446</v>
      </c>
      <c r="CZF23" s="67"/>
      <c r="CZG23" s="86">
        <v>50</v>
      </c>
      <c r="CZL23" s="86">
        <v>15.08</v>
      </c>
      <c r="CZM23" s="62" t="s">
        <v>500</v>
      </c>
      <c r="CZN23" s="86">
        <v>15.08</v>
      </c>
      <c r="CZO23" s="86">
        <v>1</v>
      </c>
      <c r="CZP23" s="86"/>
      <c r="CZQ23" s="86">
        <v>2</v>
      </c>
      <c r="CZR23" s="67"/>
      <c r="CZS23" s="67">
        <v>4.4444444444444446</v>
      </c>
      <c r="CZT23" s="67"/>
      <c r="CZU23" s="86">
        <v>50</v>
      </c>
      <c r="CZZ23" s="86">
        <v>1.08</v>
      </c>
      <c r="DAA23" s="62" t="s">
        <v>500</v>
      </c>
      <c r="DAB23" s="86">
        <v>1.08</v>
      </c>
      <c r="DAC23" s="86">
        <v>2</v>
      </c>
      <c r="DAD23" s="86"/>
      <c r="DAE23" s="86">
        <v>2</v>
      </c>
      <c r="DAF23" s="67"/>
      <c r="DAG23" s="67">
        <v>4.4444444444444446</v>
      </c>
      <c r="DAH23" s="67"/>
      <c r="DAI23" s="86">
        <v>100</v>
      </c>
      <c r="DAN23" s="86">
        <v>1.08</v>
      </c>
      <c r="DAO23" s="62" t="s">
        <v>500</v>
      </c>
      <c r="DAP23" s="86">
        <v>1.08</v>
      </c>
      <c r="DAQ23" s="86">
        <v>2</v>
      </c>
      <c r="DAR23" s="86"/>
      <c r="DAS23" s="86">
        <v>2</v>
      </c>
      <c r="DAT23" s="67"/>
      <c r="DAU23" s="67">
        <v>4.4444444444444446</v>
      </c>
      <c r="DAV23" s="67"/>
      <c r="DAW23" s="86">
        <v>100</v>
      </c>
      <c r="DBB23" s="86">
        <v>1.08</v>
      </c>
      <c r="DBC23" s="62" t="s">
        <v>500</v>
      </c>
      <c r="DBD23" s="86">
        <v>1.08</v>
      </c>
      <c r="DBE23" s="86">
        <v>2</v>
      </c>
      <c r="DBF23" s="86"/>
      <c r="DBG23" s="86">
        <v>2</v>
      </c>
      <c r="DBH23" s="67"/>
      <c r="DBI23" s="67">
        <v>4.4444444444444446</v>
      </c>
      <c r="DBJ23" s="67"/>
      <c r="DBK23" s="86">
        <v>100</v>
      </c>
      <c r="DBP23" s="86">
        <v>1.08</v>
      </c>
      <c r="DBQ23" s="62" t="s">
        <v>500</v>
      </c>
      <c r="DBR23" s="86">
        <v>1.08</v>
      </c>
      <c r="DBS23" s="86">
        <v>2</v>
      </c>
      <c r="DBT23" s="86"/>
      <c r="DBU23" s="86">
        <v>2</v>
      </c>
      <c r="DBV23" s="67"/>
      <c r="DBW23" s="67">
        <v>4.5454545454545459</v>
      </c>
      <c r="DBX23" s="67"/>
      <c r="DBY23" s="86">
        <v>100</v>
      </c>
      <c r="DCD23" s="86"/>
      <c r="DCE23" s="62" t="s">
        <v>500</v>
      </c>
      <c r="DCF23" s="86"/>
      <c r="DCG23" s="86">
        <v>3</v>
      </c>
      <c r="DCH23" s="86"/>
      <c r="DCI23" s="86">
        <v>3</v>
      </c>
      <c r="DCJ23" s="67"/>
      <c r="DCK23" s="67">
        <v>6.666666666666667</v>
      </c>
      <c r="DCL23" s="67"/>
      <c r="DCM23" s="86">
        <v>100</v>
      </c>
      <c r="DCR23" s="86"/>
      <c r="DCS23" s="62" t="s">
        <v>500</v>
      </c>
      <c r="DCT23" s="86"/>
      <c r="DCU23" s="86">
        <v>3</v>
      </c>
      <c r="DCV23" s="86"/>
      <c r="DCW23" s="86">
        <v>3</v>
      </c>
      <c r="DCX23" s="67"/>
      <c r="DCY23" s="67">
        <v>6.666666666666667</v>
      </c>
      <c r="DCZ23" s="67"/>
      <c r="DDA23" s="86">
        <v>100</v>
      </c>
      <c r="DDF23" s="86"/>
      <c r="DDG23" s="62" t="s">
        <v>500</v>
      </c>
      <c r="DDH23" s="86"/>
      <c r="DDI23" s="86">
        <v>3</v>
      </c>
      <c r="DDJ23" s="86"/>
      <c r="DDK23" s="86">
        <v>3</v>
      </c>
      <c r="DDL23" s="67"/>
      <c r="DDM23" s="67">
        <v>6.666666666666667</v>
      </c>
      <c r="DDN23" s="67"/>
      <c r="DDO23" s="86">
        <v>100</v>
      </c>
      <c r="DDT23" s="86"/>
      <c r="DDU23" s="62" t="s">
        <v>500</v>
      </c>
      <c r="DDV23" s="86"/>
      <c r="DDW23" s="86">
        <v>2</v>
      </c>
      <c r="DDX23" s="86"/>
      <c r="DDY23" s="86">
        <v>3</v>
      </c>
      <c r="DDZ23" s="67"/>
      <c r="DEA23" s="67">
        <v>6.666666666666667</v>
      </c>
      <c r="DEB23" s="67"/>
      <c r="DEC23" s="86">
        <v>66.666666666666657</v>
      </c>
      <c r="DEH23" s="86"/>
      <c r="DEI23" s="62" t="s">
        <v>500</v>
      </c>
      <c r="DEJ23" s="86"/>
      <c r="DEK23" s="86">
        <v>3</v>
      </c>
      <c r="DEL23" s="86"/>
      <c r="DEM23" s="86">
        <v>3</v>
      </c>
      <c r="DEN23" s="67"/>
      <c r="DEO23" s="67">
        <v>6.666666666666667</v>
      </c>
      <c r="DEP23" s="67"/>
      <c r="DEQ23" s="86">
        <v>100</v>
      </c>
      <c r="DEV23" s="86"/>
      <c r="DEW23" s="62" t="s">
        <v>500</v>
      </c>
      <c r="DEX23" s="86"/>
      <c r="DEY23" s="86">
        <v>1</v>
      </c>
      <c r="DEZ23" s="86"/>
      <c r="DFA23" s="86">
        <v>3</v>
      </c>
      <c r="DFB23" s="67"/>
      <c r="DFC23" s="67">
        <v>6.666666666666667</v>
      </c>
      <c r="DFD23" s="67"/>
      <c r="DFE23" s="86">
        <v>33.333333333333329</v>
      </c>
      <c r="DFJ23" s="86"/>
      <c r="DFK23" s="62" t="s">
        <v>500</v>
      </c>
      <c r="DFL23" s="86"/>
      <c r="DFM23" s="86">
        <v>3</v>
      </c>
      <c r="DFN23" s="86"/>
      <c r="DFO23" s="86">
        <v>3</v>
      </c>
      <c r="DFP23" s="67"/>
      <c r="DFQ23" s="67">
        <v>6.666666666666667</v>
      </c>
      <c r="DFR23" s="67"/>
      <c r="DFS23" s="86">
        <v>100</v>
      </c>
      <c r="DFX23" s="86"/>
      <c r="DFY23" s="62" t="s">
        <v>500</v>
      </c>
      <c r="DFZ23" s="86"/>
      <c r="DGA23" s="86">
        <v>3</v>
      </c>
      <c r="DGB23" s="86"/>
      <c r="DGC23" s="86">
        <v>3</v>
      </c>
      <c r="DGD23" s="67"/>
      <c r="DGE23" s="67">
        <v>6.666666666666667</v>
      </c>
      <c r="DGF23" s="67"/>
      <c r="DGG23" s="86">
        <v>100</v>
      </c>
      <c r="DGL23" s="86"/>
      <c r="DGM23" s="62" t="s">
        <v>500</v>
      </c>
      <c r="DGN23" s="86"/>
      <c r="DGO23" s="86">
        <v>3</v>
      </c>
      <c r="DGP23" s="86"/>
      <c r="DGQ23" s="86">
        <v>3</v>
      </c>
      <c r="DGR23" s="67"/>
      <c r="DGS23" s="67">
        <v>6.666666666666667</v>
      </c>
      <c r="DGT23" s="67"/>
      <c r="DGU23" s="86">
        <v>100</v>
      </c>
      <c r="DGZ23" s="86"/>
      <c r="DHA23" s="62" t="s">
        <v>500</v>
      </c>
      <c r="DHB23" s="86"/>
      <c r="DHC23" s="86">
        <v>2</v>
      </c>
      <c r="DHD23" s="86"/>
      <c r="DHE23" s="86">
        <v>3</v>
      </c>
      <c r="DHF23" s="67"/>
      <c r="DHG23" s="67">
        <v>6.666666666666667</v>
      </c>
      <c r="DHH23" s="67"/>
      <c r="DHI23" s="86">
        <v>66.666666666666657</v>
      </c>
      <c r="DHN23" s="86"/>
      <c r="DHO23" s="62" t="s">
        <v>500</v>
      </c>
      <c r="DHP23" s="86"/>
      <c r="DHQ23" s="86">
        <v>3</v>
      </c>
      <c r="DHR23" s="86"/>
      <c r="DHS23" s="86">
        <v>3</v>
      </c>
      <c r="DHT23" s="67"/>
      <c r="DHU23" s="67">
        <v>6.666666666666667</v>
      </c>
      <c r="DHV23" s="67"/>
      <c r="DHW23" s="86">
        <v>100</v>
      </c>
      <c r="DIB23" s="86"/>
      <c r="DIC23" s="62" t="s">
        <v>500</v>
      </c>
      <c r="DID23" s="86"/>
      <c r="DIE23" s="86">
        <v>3</v>
      </c>
      <c r="DIF23" s="86"/>
      <c r="DIG23" s="86">
        <v>3</v>
      </c>
      <c r="DIH23" s="67"/>
      <c r="DII23" s="67">
        <v>6.666666666666667</v>
      </c>
      <c r="DIJ23" s="67"/>
      <c r="DIK23" s="86">
        <v>100</v>
      </c>
      <c r="DIP23" s="86"/>
      <c r="DIQ23" s="62" t="s">
        <v>500</v>
      </c>
      <c r="DIR23" s="86"/>
      <c r="DIS23" s="86">
        <v>2</v>
      </c>
      <c r="DIT23" s="86"/>
      <c r="DIU23" s="86">
        <v>3</v>
      </c>
      <c r="DIV23" s="67"/>
      <c r="DIW23" s="67">
        <v>6.666666666666667</v>
      </c>
      <c r="DIX23" s="67"/>
      <c r="DIY23" s="86">
        <v>66.666666666666657</v>
      </c>
      <c r="DJD23" s="86"/>
      <c r="DJE23" s="62" t="s">
        <v>500</v>
      </c>
      <c r="DJF23" s="86"/>
      <c r="DJG23" s="86">
        <v>3</v>
      </c>
      <c r="DJH23" s="86"/>
      <c r="DJI23" s="86">
        <v>3</v>
      </c>
      <c r="DJJ23" s="67"/>
      <c r="DJK23" s="67">
        <v>6.666666666666667</v>
      </c>
      <c r="DJL23" s="67"/>
      <c r="DJM23" s="86">
        <v>100</v>
      </c>
      <c r="DJR23" s="86"/>
      <c r="DJS23" s="62" t="s">
        <v>500</v>
      </c>
      <c r="DJT23" s="86"/>
      <c r="DJU23" s="86">
        <v>3</v>
      </c>
      <c r="DJV23" s="86"/>
      <c r="DJW23" s="86">
        <v>3</v>
      </c>
      <c r="DJX23" s="67"/>
      <c r="DJY23" s="67">
        <v>6.666666666666667</v>
      </c>
      <c r="DJZ23" s="67"/>
      <c r="DKA23" s="86">
        <v>100</v>
      </c>
      <c r="DKF23" s="86"/>
      <c r="DKG23" s="62" t="s">
        <v>500</v>
      </c>
      <c r="DKH23" s="86"/>
      <c r="DKI23" s="86">
        <v>2</v>
      </c>
      <c r="DKJ23" s="86"/>
      <c r="DKK23" s="86">
        <v>3</v>
      </c>
      <c r="DKL23" s="67"/>
      <c r="DKM23" s="67">
        <v>6.666666666666667</v>
      </c>
      <c r="DKN23" s="67"/>
      <c r="DKO23" s="86">
        <v>66.666666666666657</v>
      </c>
      <c r="DKT23" s="86"/>
      <c r="DKU23" s="62" t="s">
        <v>500</v>
      </c>
      <c r="DKV23" s="86"/>
      <c r="DKW23" s="86">
        <v>1</v>
      </c>
      <c r="DKX23" s="86"/>
      <c r="DKY23" s="86">
        <v>3</v>
      </c>
      <c r="DKZ23" s="67"/>
      <c r="DLA23" s="67">
        <v>6.666666666666667</v>
      </c>
      <c r="DLB23" s="67"/>
      <c r="DLC23" s="86">
        <v>33.333333333333329</v>
      </c>
      <c r="DLH23" s="86"/>
      <c r="DLI23" s="62" t="s">
        <v>500</v>
      </c>
      <c r="DLJ23" s="86"/>
      <c r="DLK23" s="86">
        <v>3</v>
      </c>
      <c r="DLL23" s="86"/>
      <c r="DLM23" s="86">
        <v>3</v>
      </c>
      <c r="DLN23" s="67"/>
      <c r="DLO23" s="67">
        <v>6.666666666666667</v>
      </c>
      <c r="DLP23" s="67"/>
      <c r="DLQ23" s="86">
        <v>100</v>
      </c>
      <c r="DLV23" s="86"/>
      <c r="DLW23" s="62" t="s">
        <v>500</v>
      </c>
      <c r="DLX23" s="86"/>
      <c r="DLY23" s="86">
        <v>2</v>
      </c>
      <c r="DLZ23" s="86"/>
      <c r="DMA23" s="86">
        <v>3</v>
      </c>
      <c r="DMB23" s="67"/>
      <c r="DMC23" s="67">
        <v>6.666666666666667</v>
      </c>
      <c r="DMD23" s="67"/>
      <c r="DME23" s="86">
        <v>66.666666666666657</v>
      </c>
      <c r="DMJ23" s="86"/>
      <c r="DMK23" s="62" t="s">
        <v>500</v>
      </c>
      <c r="DML23" s="86"/>
      <c r="DMM23" s="86">
        <v>3</v>
      </c>
      <c r="DMN23" s="86"/>
      <c r="DMO23" s="86">
        <v>3</v>
      </c>
      <c r="DMP23" s="67"/>
      <c r="DMQ23" s="67">
        <v>6.666666666666667</v>
      </c>
      <c r="DMR23" s="67"/>
      <c r="DMS23" s="86">
        <v>100</v>
      </c>
      <c r="DMX23" s="86"/>
      <c r="DMY23" s="62" t="s">
        <v>500</v>
      </c>
      <c r="DMZ23" s="86"/>
      <c r="DNA23" s="86">
        <v>1</v>
      </c>
      <c r="DNB23" s="86"/>
      <c r="DNC23" s="86">
        <v>3</v>
      </c>
      <c r="DND23" s="67"/>
      <c r="DNE23" s="67">
        <v>6.666666666666667</v>
      </c>
      <c r="DNF23" s="67"/>
      <c r="DNG23" s="86">
        <v>33.333333333333329</v>
      </c>
      <c r="DNL23" s="86"/>
      <c r="DNM23" s="62" t="s">
        <v>500</v>
      </c>
      <c r="DNN23" s="86"/>
      <c r="DNO23" s="86">
        <v>1</v>
      </c>
      <c r="DNP23" s="86"/>
      <c r="DNQ23" s="86">
        <v>3</v>
      </c>
      <c r="DNR23" s="67"/>
      <c r="DNS23" s="67">
        <v>6.666666666666667</v>
      </c>
      <c r="DNT23" s="67"/>
      <c r="DNU23" s="86">
        <v>33.333333333333329</v>
      </c>
      <c r="DNZ23" s="86"/>
      <c r="DOA23" s="62" t="s">
        <v>500</v>
      </c>
      <c r="DOB23" s="86"/>
      <c r="DOC23" s="86">
        <v>3</v>
      </c>
      <c r="DOD23" s="86"/>
      <c r="DOE23" s="86">
        <v>3</v>
      </c>
      <c r="DOF23" s="67"/>
      <c r="DOG23" s="67">
        <v>6.666666666666667</v>
      </c>
      <c r="DOH23" s="67"/>
      <c r="DOI23" s="86">
        <v>100</v>
      </c>
      <c r="DON23" s="86"/>
      <c r="DOO23" s="62" t="s">
        <v>500</v>
      </c>
      <c r="DOP23" s="86"/>
      <c r="DOQ23" s="86">
        <v>3</v>
      </c>
      <c r="DOR23" s="86"/>
      <c r="DOS23" s="86">
        <v>3</v>
      </c>
      <c r="DOT23" s="67"/>
      <c r="DOU23" s="67">
        <v>6.666666666666667</v>
      </c>
      <c r="DOV23" s="67"/>
      <c r="DOW23" s="86">
        <v>100</v>
      </c>
      <c r="DPB23" s="86"/>
      <c r="DPC23" s="62" t="s">
        <v>500</v>
      </c>
      <c r="DPD23" s="86"/>
      <c r="DPE23" s="86">
        <v>2</v>
      </c>
      <c r="DPF23" s="86"/>
      <c r="DPG23" s="86">
        <v>3</v>
      </c>
      <c r="DPH23" s="67"/>
      <c r="DPI23" s="67">
        <v>6.666666666666667</v>
      </c>
      <c r="DPJ23" s="67"/>
      <c r="DPK23" s="86">
        <v>66.666666666666657</v>
      </c>
      <c r="DPP23" s="86"/>
      <c r="DPQ23" s="62" t="s">
        <v>500</v>
      </c>
      <c r="DPR23" s="86"/>
      <c r="DPS23" s="86">
        <v>2</v>
      </c>
      <c r="DPT23" s="86"/>
      <c r="DPU23" s="86">
        <v>3</v>
      </c>
      <c r="DPV23" s="67"/>
      <c r="DPW23" s="67">
        <v>6.666666666666667</v>
      </c>
      <c r="DPX23" s="67"/>
      <c r="DPY23" s="86">
        <v>66.666666666666657</v>
      </c>
      <c r="DQD23" s="86"/>
      <c r="DQE23" s="62" t="s">
        <v>500</v>
      </c>
      <c r="DQF23" s="86"/>
      <c r="DQG23" s="86">
        <v>3</v>
      </c>
      <c r="DQH23" s="86"/>
      <c r="DQI23" s="86">
        <v>3</v>
      </c>
      <c r="DQJ23" s="67"/>
      <c r="DQK23" s="67">
        <v>6.666666666666667</v>
      </c>
      <c r="DQL23" s="67"/>
      <c r="DQM23" s="86">
        <v>100</v>
      </c>
      <c r="DQR23" s="86"/>
      <c r="DQS23" s="62" t="s">
        <v>500</v>
      </c>
      <c r="DQT23" s="86"/>
      <c r="DQU23" s="86">
        <v>2</v>
      </c>
      <c r="DQV23" s="86"/>
      <c r="DQW23" s="86">
        <v>3</v>
      </c>
      <c r="DQX23" s="67"/>
      <c r="DQY23" s="67">
        <v>6.666666666666667</v>
      </c>
      <c r="DQZ23" s="67"/>
      <c r="DRA23" s="86">
        <v>66.666666666666657</v>
      </c>
      <c r="DRF23" s="86"/>
      <c r="DRG23" s="62" t="s">
        <v>500</v>
      </c>
      <c r="DRH23" s="86"/>
      <c r="DRI23" s="86">
        <v>2</v>
      </c>
      <c r="DRJ23" s="86"/>
      <c r="DRK23" s="86">
        <v>3</v>
      </c>
      <c r="DRL23" s="67"/>
      <c r="DRM23" s="67">
        <v>6.666666666666667</v>
      </c>
      <c r="DRN23" s="67"/>
      <c r="DRO23" s="86">
        <v>66.666666666666657</v>
      </c>
      <c r="DRT23" s="86"/>
      <c r="DRU23" s="62" t="s">
        <v>500</v>
      </c>
      <c r="DRV23" s="86"/>
      <c r="DRW23" s="86">
        <v>3</v>
      </c>
      <c r="DRX23" s="86"/>
      <c r="DRY23" s="86">
        <v>3</v>
      </c>
      <c r="DRZ23" s="67"/>
      <c r="DSA23" s="67">
        <v>6.666666666666667</v>
      </c>
      <c r="DSB23" s="67"/>
      <c r="DSC23" s="86">
        <v>100</v>
      </c>
      <c r="DSH23" s="86"/>
      <c r="DSI23" s="62" t="s">
        <v>500</v>
      </c>
      <c r="DSJ23" s="86"/>
      <c r="DSK23" s="86">
        <v>2</v>
      </c>
      <c r="DSL23" s="86"/>
      <c r="DSM23" s="86">
        <v>3</v>
      </c>
      <c r="DSN23" s="67"/>
      <c r="DSO23" s="67">
        <v>6.666666666666667</v>
      </c>
      <c r="DSP23" s="67"/>
      <c r="DSQ23" s="86">
        <v>66.666666666666657</v>
      </c>
      <c r="DSV23" s="86"/>
      <c r="DSW23" s="62" t="s">
        <v>500</v>
      </c>
      <c r="DSX23" s="86"/>
      <c r="DSY23" s="86">
        <v>3</v>
      </c>
      <c r="DSZ23" s="86"/>
      <c r="DTA23" s="86">
        <v>3</v>
      </c>
      <c r="DTB23" s="67"/>
      <c r="DTC23" s="67">
        <v>6.666666666666667</v>
      </c>
      <c r="DTD23" s="67"/>
      <c r="DTE23" s="86">
        <v>100</v>
      </c>
      <c r="DTJ23" s="86"/>
      <c r="DTK23" s="62" t="s">
        <v>500</v>
      </c>
      <c r="DTL23" s="86"/>
      <c r="DTM23" s="86">
        <v>3</v>
      </c>
      <c r="DTN23" s="86"/>
      <c r="DTO23" s="86">
        <v>3</v>
      </c>
      <c r="DTP23" s="67"/>
      <c r="DTQ23" s="67">
        <v>5.5555555555555554</v>
      </c>
      <c r="DTR23" s="67"/>
      <c r="DTS23" s="86">
        <v>100</v>
      </c>
      <c r="DTX23" s="86"/>
      <c r="DTY23" s="62" t="s">
        <v>500</v>
      </c>
      <c r="DTZ23" s="86"/>
      <c r="DUA23" s="86">
        <v>2</v>
      </c>
      <c r="DUB23" s="86"/>
      <c r="DUC23" s="86">
        <v>3</v>
      </c>
      <c r="DUD23" s="67"/>
      <c r="DUE23" s="67">
        <v>5.5555555555555554</v>
      </c>
      <c r="DUF23" s="67"/>
      <c r="DUG23" s="86">
        <v>66.666666666666657</v>
      </c>
      <c r="DUL23" s="86"/>
      <c r="DUM23" s="62" t="s">
        <v>500</v>
      </c>
      <c r="DUN23" s="86"/>
      <c r="DUO23" s="86">
        <v>3</v>
      </c>
      <c r="DUP23" s="86"/>
      <c r="DUQ23" s="86">
        <v>3</v>
      </c>
      <c r="DUR23" s="67"/>
      <c r="DUS23" s="67">
        <v>5.5555555555555554</v>
      </c>
      <c r="DUT23" s="67"/>
      <c r="DUU23" s="86">
        <v>100</v>
      </c>
      <c r="DUZ23" s="86"/>
      <c r="DVA23" s="62" t="s">
        <v>500</v>
      </c>
      <c r="DVB23" s="86"/>
      <c r="DVC23" s="86">
        <v>2</v>
      </c>
      <c r="DVD23" s="86"/>
      <c r="DVE23" s="86">
        <v>3</v>
      </c>
      <c r="DVF23" s="67"/>
      <c r="DVG23" s="67">
        <v>5.5555555555555554</v>
      </c>
      <c r="DVH23" s="67"/>
      <c r="DVI23" s="86">
        <v>66.666666666666657</v>
      </c>
      <c r="DVN23" s="86"/>
      <c r="DVO23" s="62" t="s">
        <v>500</v>
      </c>
      <c r="DVP23" s="86"/>
      <c r="DVQ23" s="86">
        <v>3</v>
      </c>
      <c r="DVR23" s="86"/>
      <c r="DVS23" s="86">
        <v>3</v>
      </c>
      <c r="DVT23" s="67"/>
      <c r="DVU23" s="67">
        <v>5.5555555555555554</v>
      </c>
      <c r="DVV23" s="67"/>
      <c r="DVW23" s="86">
        <v>100</v>
      </c>
      <c r="DWB23" s="86"/>
      <c r="DWC23" s="62" t="s">
        <v>500</v>
      </c>
      <c r="DWD23" s="86"/>
      <c r="DWE23" s="86">
        <v>3</v>
      </c>
      <c r="DWF23" s="86"/>
      <c r="DWG23" s="86">
        <v>3</v>
      </c>
      <c r="DWH23" s="67"/>
      <c r="DWI23" s="67">
        <v>5.5555555555555554</v>
      </c>
      <c r="DWJ23" s="67"/>
      <c r="DWK23" s="86">
        <v>100</v>
      </c>
      <c r="DWP23" s="86"/>
      <c r="DWQ23" s="62" t="s">
        <v>500</v>
      </c>
      <c r="DWR23" s="86"/>
      <c r="DWS23" s="86">
        <v>2</v>
      </c>
      <c r="DWT23" s="86"/>
      <c r="DWU23" s="86">
        <v>3</v>
      </c>
      <c r="DWV23" s="67"/>
      <c r="DWW23" s="67">
        <v>5.5555555555555554</v>
      </c>
      <c r="DWX23" s="67"/>
      <c r="DWY23" s="86">
        <v>66.666666666666657</v>
      </c>
      <c r="DXD23" s="86"/>
      <c r="DXE23" s="62" t="s">
        <v>500</v>
      </c>
      <c r="DXF23" s="86"/>
      <c r="DXG23" s="86">
        <v>2</v>
      </c>
      <c r="DXH23" s="86"/>
      <c r="DXI23" s="86">
        <v>3</v>
      </c>
      <c r="DXJ23" s="67"/>
      <c r="DXK23" s="67">
        <v>5.5555555555555554</v>
      </c>
      <c r="DXL23" s="67"/>
      <c r="DXM23" s="86">
        <v>66.666666666666657</v>
      </c>
      <c r="DXR23" s="86"/>
      <c r="DXS23" s="62" t="s">
        <v>500</v>
      </c>
      <c r="DXT23" s="86"/>
      <c r="DXU23" s="86">
        <v>1</v>
      </c>
      <c r="DXV23" s="86"/>
      <c r="DXW23" s="86">
        <v>3</v>
      </c>
      <c r="DXX23" s="67"/>
      <c r="DXY23" s="67">
        <v>5.5555555555555554</v>
      </c>
      <c r="DXZ23" s="67"/>
      <c r="DYA23" s="86">
        <v>33.333333333333329</v>
      </c>
      <c r="DYF23" s="86"/>
      <c r="DYG23" s="62" t="s">
        <v>500</v>
      </c>
      <c r="DYH23" s="86"/>
      <c r="DYI23" s="86">
        <v>2</v>
      </c>
      <c r="DYJ23" s="86"/>
      <c r="DYK23" s="86">
        <v>3</v>
      </c>
      <c r="DYL23" s="67"/>
      <c r="DYM23" s="67">
        <v>5.5555555555555554</v>
      </c>
      <c r="DYN23" s="67"/>
      <c r="DYO23" s="86">
        <v>66.666666666666657</v>
      </c>
      <c r="DYT23" s="86"/>
      <c r="DYU23" s="62" t="s">
        <v>500</v>
      </c>
      <c r="DYV23" s="86"/>
      <c r="DYW23" s="86">
        <v>1</v>
      </c>
      <c r="DYX23" s="86"/>
      <c r="DYY23" s="86">
        <v>3</v>
      </c>
      <c r="DYZ23" s="67"/>
      <c r="DZA23" s="67">
        <v>5.5555555555555554</v>
      </c>
      <c r="DZB23" s="67"/>
      <c r="DZC23" s="86">
        <v>33.333333333333329</v>
      </c>
      <c r="DZH23" s="86"/>
      <c r="DZI23" s="62" t="s">
        <v>500</v>
      </c>
      <c r="DZJ23" s="86"/>
      <c r="DZK23" s="86">
        <v>1</v>
      </c>
      <c r="DZL23" s="86"/>
      <c r="DZM23" s="86">
        <v>3</v>
      </c>
      <c r="DZN23" s="67"/>
      <c r="DZO23" s="67">
        <v>5.5555555555555554</v>
      </c>
      <c r="DZP23" s="67"/>
      <c r="DZQ23" s="86">
        <v>33.333333333333329</v>
      </c>
      <c r="DZV23" s="86"/>
      <c r="DZW23" s="62" t="s">
        <v>500</v>
      </c>
      <c r="DZX23" s="86"/>
      <c r="DZY23" s="86">
        <v>2</v>
      </c>
      <c r="DZZ23" s="86"/>
      <c r="EAA23" s="86">
        <v>3</v>
      </c>
      <c r="EAB23" s="67"/>
      <c r="EAC23" s="67">
        <v>5.5555555555555554</v>
      </c>
      <c r="EAD23" s="67"/>
      <c r="EAE23" s="86">
        <v>66.666666666666657</v>
      </c>
      <c r="EAJ23" s="86"/>
      <c r="EAK23" s="62" t="s">
        <v>500</v>
      </c>
      <c r="EAL23" s="86"/>
      <c r="EAM23" s="86">
        <v>2</v>
      </c>
      <c r="EAN23" s="86"/>
      <c r="EAO23" s="86">
        <v>3</v>
      </c>
      <c r="EAP23" s="67"/>
      <c r="EAQ23" s="67">
        <v>5.5555555555555554</v>
      </c>
      <c r="EAR23" s="67"/>
      <c r="EAS23" s="86">
        <v>66.666666666666657</v>
      </c>
      <c r="EAX23" s="86"/>
      <c r="EAY23" s="62" t="s">
        <v>500</v>
      </c>
      <c r="EAZ23" s="86"/>
      <c r="EBA23" s="86">
        <v>2</v>
      </c>
      <c r="EBB23" s="86"/>
      <c r="EBC23" s="86">
        <v>3</v>
      </c>
      <c r="EBD23" s="67"/>
      <c r="EBE23" s="67">
        <v>5.5555555555555554</v>
      </c>
      <c r="EBF23" s="67"/>
      <c r="EBG23" s="86">
        <v>66.666666666666657</v>
      </c>
      <c r="EBL23" s="86"/>
      <c r="EBM23" s="62" t="s">
        <v>500</v>
      </c>
      <c r="EBN23" s="86"/>
      <c r="EBO23" s="86">
        <v>2</v>
      </c>
      <c r="EBP23" s="86"/>
      <c r="EBQ23" s="86">
        <v>3</v>
      </c>
      <c r="EBR23" s="67"/>
      <c r="EBS23" s="67">
        <v>5.5555555555555554</v>
      </c>
      <c r="EBT23" s="67"/>
      <c r="EBU23" s="86">
        <v>66.666666666666657</v>
      </c>
      <c r="EBZ23" s="86"/>
      <c r="ECA23" s="62" t="s">
        <v>500</v>
      </c>
      <c r="ECB23" s="86"/>
      <c r="ECC23" s="86">
        <v>3</v>
      </c>
      <c r="ECD23" s="86"/>
      <c r="ECE23" s="86">
        <v>3</v>
      </c>
      <c r="ECF23" s="67"/>
      <c r="ECG23" s="67">
        <v>5.5555555555555554</v>
      </c>
      <c r="ECH23" s="67"/>
      <c r="ECI23" s="86">
        <v>100</v>
      </c>
      <c r="ECN23" s="86"/>
      <c r="ECO23" s="62" t="s">
        <v>500</v>
      </c>
      <c r="ECP23" s="86"/>
      <c r="ECQ23" s="86">
        <v>3</v>
      </c>
      <c r="ECR23" s="86"/>
      <c r="ECS23" s="86">
        <v>3</v>
      </c>
      <c r="ECT23" s="67"/>
      <c r="ECU23" s="67">
        <v>5.5555555555555554</v>
      </c>
      <c r="ECV23" s="67"/>
      <c r="ECW23" s="86">
        <v>100</v>
      </c>
      <c r="EDB23" s="86"/>
      <c r="EDC23" s="62" t="s">
        <v>500</v>
      </c>
      <c r="EDD23" s="86"/>
      <c r="EDE23" s="86">
        <v>3</v>
      </c>
      <c r="EDF23" s="86"/>
      <c r="EDG23" s="86">
        <v>3</v>
      </c>
      <c r="EDH23" s="67"/>
      <c r="EDI23" s="67">
        <v>5.5555555555555554</v>
      </c>
      <c r="EDJ23" s="67"/>
      <c r="EDK23" s="86">
        <v>100</v>
      </c>
      <c r="EDP23" s="86"/>
      <c r="EDQ23" s="62" t="s">
        <v>500</v>
      </c>
      <c r="EDR23" s="86"/>
      <c r="EDS23" s="86">
        <v>3</v>
      </c>
      <c r="EDT23" s="86"/>
      <c r="EDU23" s="86">
        <v>3</v>
      </c>
      <c r="EDV23" s="67"/>
      <c r="EDW23" s="67">
        <v>5.5555555555555554</v>
      </c>
      <c r="EDX23" s="67"/>
      <c r="EDY23" s="86">
        <v>100</v>
      </c>
      <c r="EED23" s="86"/>
      <c r="EEE23" s="62" t="s">
        <v>500</v>
      </c>
      <c r="EEF23" s="86"/>
      <c r="EEG23" s="86">
        <v>3</v>
      </c>
      <c r="EEH23" s="86"/>
      <c r="EEI23" s="86">
        <v>3</v>
      </c>
      <c r="EEJ23" s="67"/>
      <c r="EEK23" s="67">
        <v>5.5555555555555554</v>
      </c>
      <c r="EEL23" s="67"/>
      <c r="EEM23" s="86">
        <v>100</v>
      </c>
      <c r="EER23" s="86"/>
      <c r="EES23" s="62" t="s">
        <v>500</v>
      </c>
      <c r="EET23" s="86"/>
      <c r="EEU23" s="86">
        <v>2</v>
      </c>
      <c r="EEV23" s="86"/>
      <c r="EEW23" s="86">
        <v>3</v>
      </c>
      <c r="EEX23" s="67"/>
      <c r="EEY23" s="67">
        <v>5.5555555555555554</v>
      </c>
      <c r="EEZ23" s="67"/>
      <c r="EFA23" s="86">
        <v>66.666666666666657</v>
      </c>
      <c r="EFF23" s="86"/>
      <c r="EFG23" s="62" t="s">
        <v>500</v>
      </c>
      <c r="EFH23" s="86"/>
      <c r="EFI23" s="86">
        <v>3</v>
      </c>
      <c r="EFJ23" s="86"/>
      <c r="EFK23" s="86">
        <v>3</v>
      </c>
      <c r="EFL23" s="67"/>
      <c r="EFM23" s="67">
        <v>5.5555555555555554</v>
      </c>
      <c r="EFN23" s="67"/>
      <c r="EFO23" s="86">
        <v>100</v>
      </c>
      <c r="EFT23" s="86"/>
      <c r="EFU23" s="62" t="s">
        <v>500</v>
      </c>
      <c r="EFV23" s="86"/>
      <c r="EFW23" s="86">
        <v>3</v>
      </c>
      <c r="EFX23" s="86"/>
      <c r="EFY23" s="86">
        <v>3</v>
      </c>
      <c r="EFZ23" s="67"/>
      <c r="EGA23" s="67">
        <v>5.5555555555555554</v>
      </c>
      <c r="EGB23" s="67"/>
      <c r="EGC23" s="86">
        <v>100</v>
      </c>
      <c r="EGH23" s="86"/>
      <c r="EGI23" s="62" t="s">
        <v>500</v>
      </c>
      <c r="EGJ23" s="86"/>
      <c r="EGK23" s="86">
        <v>3</v>
      </c>
      <c r="EGL23" s="86"/>
      <c r="EGM23" s="86">
        <v>3</v>
      </c>
      <c r="EGN23" s="67"/>
      <c r="EGO23" s="67">
        <v>5.5555555555555554</v>
      </c>
      <c r="EGP23" s="67"/>
      <c r="EGQ23" s="86">
        <v>100</v>
      </c>
      <c r="EGV23" s="86"/>
      <c r="EGW23" s="62" t="s">
        <v>500</v>
      </c>
      <c r="EGX23" s="86"/>
      <c r="EGY23" s="86">
        <v>3</v>
      </c>
      <c r="EGZ23" s="86"/>
      <c r="EHA23" s="86">
        <v>3</v>
      </c>
      <c r="EHB23" s="67"/>
      <c r="EHC23" s="67">
        <v>5.5555555555555554</v>
      </c>
      <c r="EHD23" s="67"/>
      <c r="EHE23" s="86">
        <v>100</v>
      </c>
      <c r="EHJ23" s="86"/>
      <c r="EHK23" s="62" t="s">
        <v>500</v>
      </c>
      <c r="EHL23" s="86"/>
      <c r="EHM23" s="86">
        <v>2</v>
      </c>
      <c r="EHN23" s="86"/>
      <c r="EHO23" s="86">
        <v>3</v>
      </c>
      <c r="EHP23" s="67"/>
      <c r="EHQ23" s="67">
        <v>5.5555555555555554</v>
      </c>
      <c r="EHR23" s="67"/>
      <c r="EHS23" s="86">
        <v>66.666666666666657</v>
      </c>
      <c r="EHX23" s="86"/>
      <c r="EHY23" s="62" t="s">
        <v>500</v>
      </c>
      <c r="EHZ23" s="86"/>
      <c r="EIA23" s="86">
        <v>1</v>
      </c>
      <c r="EIB23" s="86"/>
      <c r="EIC23" s="86">
        <v>3</v>
      </c>
      <c r="EID23" s="67"/>
      <c r="EIE23" s="67">
        <v>5.5555555555555554</v>
      </c>
      <c r="EIF23" s="67"/>
      <c r="EIG23" s="86">
        <v>33.333333333333329</v>
      </c>
      <c r="EIL23" s="86"/>
      <c r="EIM23" s="62" t="s">
        <v>500</v>
      </c>
      <c r="EIN23" s="86"/>
      <c r="EIO23" s="86">
        <v>3</v>
      </c>
      <c r="EIP23" s="86"/>
      <c r="EIQ23" s="86">
        <v>3</v>
      </c>
      <c r="EIR23" s="67"/>
      <c r="EIS23" s="67">
        <v>5.5555555555555554</v>
      </c>
      <c r="EIT23" s="67"/>
      <c r="EIU23" s="86">
        <v>100</v>
      </c>
      <c r="EIZ23" s="86"/>
      <c r="EJA23" s="62" t="s">
        <v>500</v>
      </c>
      <c r="EJB23" s="86"/>
      <c r="EJC23" s="86">
        <v>1</v>
      </c>
      <c r="EJD23" s="86"/>
      <c r="EJE23" s="86">
        <v>3</v>
      </c>
      <c r="EJF23" s="67"/>
      <c r="EJG23" s="67">
        <v>5.5555555555555554</v>
      </c>
      <c r="EJH23" s="67"/>
      <c r="EJI23" s="86">
        <v>33.333333333333329</v>
      </c>
      <c r="EJN23" s="86"/>
      <c r="EJO23" s="62" t="s">
        <v>500</v>
      </c>
      <c r="EJP23" s="86"/>
      <c r="EJQ23" s="86">
        <v>2</v>
      </c>
      <c r="EJR23" s="86"/>
      <c r="EJS23" s="86">
        <v>2</v>
      </c>
      <c r="EJT23" s="67"/>
      <c r="EJU23" s="67">
        <v>4.4444444444444446</v>
      </c>
      <c r="EJV23" s="67"/>
      <c r="EJW23" s="86">
        <v>100</v>
      </c>
      <c r="EKB23" s="86"/>
      <c r="EKC23" s="62" t="s">
        <v>500</v>
      </c>
      <c r="EKD23" s="86"/>
      <c r="EKE23" s="86">
        <v>1</v>
      </c>
      <c r="EKF23" s="86"/>
      <c r="EKG23" s="86">
        <v>2</v>
      </c>
      <c r="EKH23" s="67"/>
      <c r="EKI23" s="67">
        <v>4.4444444444444446</v>
      </c>
      <c r="EKJ23" s="67"/>
      <c r="EKK23" s="86">
        <v>50</v>
      </c>
      <c r="EKP23" s="86"/>
      <c r="EKQ23" s="62" t="s">
        <v>500</v>
      </c>
      <c r="EKR23" s="86"/>
      <c r="EKS23" s="86">
        <v>1</v>
      </c>
      <c r="EKT23" s="86"/>
      <c r="EKU23" s="86">
        <v>2</v>
      </c>
      <c r="EKV23" s="67"/>
      <c r="EKW23" s="67">
        <v>4.4444444444444446</v>
      </c>
      <c r="EKX23" s="67"/>
      <c r="EKY23" s="86">
        <v>50</v>
      </c>
      <c r="ELD23" s="86"/>
      <c r="ELE23" s="62" t="s">
        <v>500</v>
      </c>
      <c r="ELF23" s="86"/>
      <c r="ELG23" s="86">
        <v>2</v>
      </c>
      <c r="ELH23" s="86"/>
      <c r="ELI23" s="86">
        <v>2</v>
      </c>
      <c r="ELJ23" s="67"/>
      <c r="ELK23" s="67">
        <v>4.4444444444444446</v>
      </c>
      <c r="ELL23" s="67"/>
      <c r="ELM23" s="86">
        <v>100</v>
      </c>
      <c r="ELR23" s="86"/>
      <c r="ELS23" s="62" t="s">
        <v>500</v>
      </c>
      <c r="ELT23" s="86"/>
      <c r="ELU23" s="86">
        <v>2</v>
      </c>
      <c r="ELV23" s="86"/>
      <c r="ELW23" s="86">
        <v>2</v>
      </c>
      <c r="ELX23" s="67"/>
      <c r="ELY23" s="67">
        <v>4.4444444444444446</v>
      </c>
      <c r="ELZ23" s="67"/>
      <c r="EMA23" s="86">
        <v>100</v>
      </c>
      <c r="EMF23" s="86"/>
      <c r="EMG23" s="62" t="s">
        <v>500</v>
      </c>
      <c r="EMH23" s="86"/>
      <c r="EMI23" s="86">
        <v>1</v>
      </c>
      <c r="EMJ23" s="86"/>
      <c r="EMK23" s="86">
        <v>2</v>
      </c>
      <c r="EML23" s="67"/>
      <c r="EMM23" s="67">
        <v>4.4444444444444446</v>
      </c>
      <c r="EMN23" s="67"/>
      <c r="EMO23" s="86">
        <v>50</v>
      </c>
      <c r="EMT23" s="86"/>
      <c r="EMU23" s="62" t="s">
        <v>500</v>
      </c>
      <c r="EMV23" s="86"/>
      <c r="EMW23" s="86">
        <v>1</v>
      </c>
      <c r="EMX23" s="86"/>
      <c r="EMY23" s="86">
        <v>2</v>
      </c>
      <c r="EMZ23" s="67"/>
      <c r="ENA23" s="67">
        <v>4.4444444444444446</v>
      </c>
      <c r="ENB23" s="67"/>
      <c r="ENC23" s="86">
        <v>50</v>
      </c>
      <c r="ENH23" s="86"/>
      <c r="ENI23" s="62" t="s">
        <v>500</v>
      </c>
      <c r="ENJ23" s="86"/>
      <c r="ENK23" s="86">
        <v>2</v>
      </c>
      <c r="ENL23" s="86"/>
      <c r="ENM23" s="86">
        <v>2</v>
      </c>
      <c r="ENN23" s="67"/>
      <c r="ENO23" s="67">
        <v>4.4444444444444446</v>
      </c>
      <c r="ENP23" s="67"/>
      <c r="ENQ23" s="86">
        <v>100</v>
      </c>
      <c r="ENV23" s="86"/>
      <c r="ENW23" s="62" t="s">
        <v>500</v>
      </c>
      <c r="ENX23" s="86"/>
      <c r="ENY23" s="86">
        <v>1</v>
      </c>
      <c r="ENZ23" s="86"/>
      <c r="EOA23" s="86">
        <v>2</v>
      </c>
      <c r="EOB23" s="67"/>
      <c r="EOC23" s="67">
        <v>4.4444444444444446</v>
      </c>
      <c r="EOD23" s="67"/>
      <c r="EOE23" s="86">
        <v>50</v>
      </c>
      <c r="EOJ23" s="86"/>
      <c r="EOK23" s="62" t="s">
        <v>500</v>
      </c>
      <c r="EOL23" s="86"/>
      <c r="EOM23" s="86">
        <v>0</v>
      </c>
      <c r="EON23" s="86"/>
      <c r="EOO23" s="86">
        <v>2</v>
      </c>
      <c r="EOP23" s="67"/>
      <c r="EOQ23" s="67">
        <v>4.4444444444444446</v>
      </c>
      <c r="EOR23" s="67"/>
      <c r="EOS23" s="86">
        <v>0</v>
      </c>
      <c r="EOX23" s="86"/>
      <c r="EOY23" s="62" t="s">
        <v>500</v>
      </c>
      <c r="EOZ23" s="86"/>
      <c r="EPA23" s="86">
        <v>2</v>
      </c>
      <c r="EPB23" s="86"/>
      <c r="EPC23" s="86">
        <v>2</v>
      </c>
      <c r="EPD23" s="67"/>
      <c r="EPE23" s="67">
        <v>4.4444444444444446</v>
      </c>
      <c r="EPF23" s="67"/>
      <c r="EPG23" s="86">
        <v>100</v>
      </c>
      <c r="EPL23" s="86"/>
      <c r="EPM23" s="62" t="s">
        <v>500</v>
      </c>
      <c r="EPN23" s="86"/>
      <c r="EPO23" s="86">
        <v>2</v>
      </c>
      <c r="EPP23" s="86"/>
      <c r="EPQ23" s="86">
        <v>2</v>
      </c>
      <c r="EPR23" s="67"/>
      <c r="EPS23" s="67">
        <v>4.4444444444444446</v>
      </c>
      <c r="EPT23" s="67"/>
      <c r="EPU23" s="86">
        <v>100</v>
      </c>
      <c r="EPZ23" s="86"/>
      <c r="EQA23" s="62" t="s">
        <v>500</v>
      </c>
      <c r="EQB23" s="86"/>
      <c r="EQC23" s="86">
        <v>2</v>
      </c>
      <c r="EQD23" s="86"/>
      <c r="EQE23" s="86">
        <v>2</v>
      </c>
      <c r="EQF23" s="67"/>
      <c r="EQG23" s="67">
        <v>4.4444444444444446</v>
      </c>
      <c r="EQH23" s="67"/>
      <c r="EQI23" s="86">
        <v>100</v>
      </c>
      <c r="EQN23" s="86"/>
      <c r="EQO23" s="62" t="s">
        <v>500</v>
      </c>
      <c r="EQP23" s="86"/>
      <c r="EQQ23" s="86">
        <v>1</v>
      </c>
      <c r="EQR23" s="86"/>
      <c r="EQS23" s="86">
        <v>2</v>
      </c>
      <c r="EQT23" s="67"/>
      <c r="EQU23" s="67">
        <v>4.4444444444444446</v>
      </c>
      <c r="EQV23" s="67"/>
      <c r="EQW23" s="86">
        <v>50</v>
      </c>
      <c r="ERB23" s="86"/>
      <c r="ERC23" s="62" t="s">
        <v>500</v>
      </c>
      <c r="ERD23" s="86"/>
      <c r="ERE23" s="86">
        <v>0</v>
      </c>
      <c r="ERF23" s="86"/>
      <c r="ERG23" s="86">
        <v>2</v>
      </c>
      <c r="ERH23" s="67"/>
      <c r="ERI23" s="67">
        <v>4.4444444444444446</v>
      </c>
      <c r="ERJ23" s="67"/>
      <c r="ERK23" s="86">
        <v>0</v>
      </c>
      <c r="ERP23" s="86"/>
      <c r="ERQ23" s="62" t="s">
        <v>500</v>
      </c>
      <c r="ERR23" s="86"/>
      <c r="ERS23" s="86">
        <v>2</v>
      </c>
      <c r="ERT23" s="86"/>
      <c r="ERU23" s="86">
        <v>2</v>
      </c>
      <c r="ERV23" s="67"/>
      <c r="ERW23" s="67">
        <v>4.4444444444444446</v>
      </c>
      <c r="ERX23" s="67"/>
      <c r="ERY23" s="86">
        <v>100</v>
      </c>
      <c r="ESD23" s="86"/>
      <c r="ESE23" s="62" t="s">
        <v>500</v>
      </c>
      <c r="ESF23" s="86"/>
      <c r="ESG23" s="86">
        <v>2</v>
      </c>
      <c r="ESH23" s="86"/>
      <c r="ESI23" s="86">
        <v>2</v>
      </c>
      <c r="ESJ23" s="67"/>
      <c r="ESK23" s="67">
        <v>4.4444444444444446</v>
      </c>
      <c r="ESL23" s="67"/>
      <c r="ESM23" s="86">
        <v>100</v>
      </c>
      <c r="ESR23" s="86"/>
      <c r="ESS23" s="62" t="s">
        <v>500</v>
      </c>
      <c r="EST23" s="86"/>
      <c r="ESU23" s="86">
        <v>1</v>
      </c>
      <c r="ESV23" s="86"/>
      <c r="ESW23" s="86">
        <v>2</v>
      </c>
      <c r="ESX23" s="67"/>
      <c r="ESY23" s="67">
        <v>4.4444444444444446</v>
      </c>
      <c r="ESZ23" s="67"/>
      <c r="ETA23" s="86">
        <v>50</v>
      </c>
      <c r="ETF23" s="86"/>
      <c r="ETG23" s="62" t="s">
        <v>500</v>
      </c>
      <c r="ETH23" s="86"/>
      <c r="ETI23" s="86">
        <v>2</v>
      </c>
      <c r="ETJ23" s="86"/>
      <c r="ETK23" s="86">
        <v>2</v>
      </c>
      <c r="ETL23" s="67"/>
      <c r="ETM23" s="67">
        <v>4.4444444444444446</v>
      </c>
      <c r="ETN23" s="67"/>
      <c r="ETO23" s="86">
        <v>100</v>
      </c>
      <c r="ETT23" s="86"/>
      <c r="ETU23" s="62" t="s">
        <v>500</v>
      </c>
      <c r="ETV23" s="86"/>
      <c r="ETW23" s="86">
        <v>1</v>
      </c>
      <c r="ETX23" s="86"/>
      <c r="ETY23" s="86">
        <v>2</v>
      </c>
      <c r="ETZ23" s="67"/>
      <c r="EUA23" s="67">
        <v>4.4444444444444446</v>
      </c>
      <c r="EUB23" s="67"/>
      <c r="EUC23" s="86">
        <v>50</v>
      </c>
      <c r="EUH23" s="86"/>
      <c r="EUI23" s="62" t="s">
        <v>500</v>
      </c>
      <c r="EUJ23" s="86"/>
      <c r="EUK23" s="86">
        <v>2</v>
      </c>
      <c r="EUL23" s="86"/>
      <c r="EUM23" s="86">
        <v>2</v>
      </c>
      <c r="EUN23" s="67"/>
      <c r="EUO23" s="67">
        <v>4.4444444444444446</v>
      </c>
      <c r="EUP23" s="67"/>
      <c r="EUQ23" s="86">
        <v>100</v>
      </c>
      <c r="EUV23" s="86"/>
      <c r="EUW23" s="62" t="s">
        <v>500</v>
      </c>
      <c r="EUX23" s="86"/>
      <c r="EUY23" s="86">
        <v>1</v>
      </c>
      <c r="EUZ23" s="86"/>
      <c r="EVA23" s="86">
        <v>2</v>
      </c>
      <c r="EVB23" s="67"/>
      <c r="EVC23" s="67">
        <v>4.4444444444444446</v>
      </c>
      <c r="EVD23" s="67"/>
      <c r="EVE23" s="86">
        <v>50</v>
      </c>
      <c r="EVJ23" s="86"/>
      <c r="EVK23" s="62" t="s">
        <v>500</v>
      </c>
      <c r="EVL23" s="86"/>
      <c r="EVM23" s="86">
        <v>1</v>
      </c>
      <c r="EVN23" s="86"/>
      <c r="EVO23" s="86">
        <v>2</v>
      </c>
      <c r="EVP23" s="67"/>
      <c r="EVQ23" s="67">
        <v>4.4444444444444446</v>
      </c>
      <c r="EVR23" s="67"/>
      <c r="EVS23" s="86">
        <v>50</v>
      </c>
      <c r="EVX23" s="86"/>
      <c r="EVY23" s="62" t="s">
        <v>500</v>
      </c>
      <c r="EVZ23" s="86"/>
      <c r="EWA23" s="86">
        <v>2</v>
      </c>
      <c r="EWB23" s="86"/>
      <c r="EWC23" s="86">
        <v>2</v>
      </c>
      <c r="EWD23" s="67"/>
      <c r="EWE23" s="67">
        <v>4.4444444444444446</v>
      </c>
      <c r="EWF23" s="67"/>
      <c r="EWG23" s="86">
        <v>100</v>
      </c>
      <c r="EWL23" s="86"/>
      <c r="EWM23" s="62" t="s">
        <v>500</v>
      </c>
      <c r="EWN23" s="86"/>
      <c r="EWO23" s="86">
        <v>0</v>
      </c>
      <c r="EWP23" s="86"/>
      <c r="EWQ23" s="86">
        <v>2</v>
      </c>
      <c r="EWR23" s="67"/>
      <c r="EWS23" s="67">
        <v>4.4444444444444446</v>
      </c>
      <c r="EWT23" s="67"/>
      <c r="EWU23" s="86">
        <v>0</v>
      </c>
      <c r="EWZ23" s="86"/>
      <c r="EXA23" s="62" t="s">
        <v>500</v>
      </c>
      <c r="EXB23" s="86"/>
      <c r="EXC23" s="86">
        <v>2</v>
      </c>
      <c r="EXD23" s="86"/>
      <c r="EXE23" s="86">
        <v>2</v>
      </c>
      <c r="EXF23" s="67"/>
      <c r="EXG23" s="67">
        <v>3.7037037037037033</v>
      </c>
      <c r="EXH23" s="67"/>
      <c r="EXI23" s="86">
        <v>100</v>
      </c>
      <c r="EXN23" s="86"/>
      <c r="EXO23" s="62" t="s">
        <v>500</v>
      </c>
      <c r="EXP23" s="86"/>
      <c r="EXQ23" s="86">
        <v>2</v>
      </c>
      <c r="EXR23" s="86"/>
      <c r="EXS23" s="86">
        <v>2</v>
      </c>
      <c r="EXT23" s="67"/>
      <c r="EXU23" s="67">
        <v>3.7037037037037033</v>
      </c>
      <c r="EXV23" s="67"/>
      <c r="EXW23" s="86">
        <v>100</v>
      </c>
      <c r="EYB23" s="86"/>
      <c r="EYC23" s="62" t="s">
        <v>500</v>
      </c>
      <c r="EYD23" s="86"/>
      <c r="EYE23" s="86">
        <v>1</v>
      </c>
      <c r="EYF23" s="86"/>
      <c r="EYG23" s="86">
        <v>2</v>
      </c>
      <c r="EYH23" s="67"/>
      <c r="EYI23" s="67">
        <v>3.7037037037037033</v>
      </c>
      <c r="EYJ23" s="67"/>
      <c r="EYK23" s="86">
        <v>50</v>
      </c>
      <c r="EYP23" s="86"/>
      <c r="EYQ23" s="62" t="s">
        <v>500</v>
      </c>
      <c r="EYR23" s="86"/>
      <c r="EYS23" s="86">
        <v>2</v>
      </c>
      <c r="EYT23" s="86"/>
      <c r="EYU23" s="86">
        <v>2</v>
      </c>
      <c r="EYV23" s="67"/>
      <c r="EYW23" s="67">
        <v>3.7037037037037033</v>
      </c>
      <c r="EYX23" s="67"/>
      <c r="EYY23" s="86">
        <v>100</v>
      </c>
      <c r="EZD23" s="86"/>
      <c r="EZE23" s="62" t="s">
        <v>500</v>
      </c>
      <c r="EZF23" s="86"/>
      <c r="EZG23" s="86">
        <v>1</v>
      </c>
      <c r="EZH23" s="86"/>
      <c r="EZI23" s="86">
        <v>2</v>
      </c>
      <c r="EZJ23" s="67"/>
      <c r="EZK23" s="67">
        <v>3.7037037037037033</v>
      </c>
      <c r="EZL23" s="67"/>
      <c r="EZM23" s="86">
        <v>50</v>
      </c>
      <c r="EZR23" s="86"/>
      <c r="EZS23" s="62" t="s">
        <v>500</v>
      </c>
      <c r="EZT23" s="86"/>
      <c r="EZU23" s="86">
        <v>1</v>
      </c>
      <c r="EZV23" s="86"/>
      <c r="EZW23" s="86">
        <v>2</v>
      </c>
      <c r="EZX23" s="67"/>
      <c r="EZY23" s="67">
        <v>3.7037037037037033</v>
      </c>
      <c r="EZZ23" s="67"/>
      <c r="FAA23" s="86">
        <v>50</v>
      </c>
      <c r="FAF23" s="86"/>
      <c r="FAG23" s="62" t="s">
        <v>500</v>
      </c>
      <c r="FAH23" s="86"/>
      <c r="FAI23" s="86">
        <v>0</v>
      </c>
      <c r="FAJ23" s="86"/>
      <c r="FAK23" s="86">
        <v>2</v>
      </c>
      <c r="FAL23" s="67"/>
      <c r="FAM23" s="67">
        <v>3.7037037037037033</v>
      </c>
      <c r="FAN23" s="67"/>
      <c r="FAO23" s="86">
        <v>0</v>
      </c>
      <c r="FAT23" s="86"/>
      <c r="FAU23" s="62" t="s">
        <v>500</v>
      </c>
      <c r="FAV23" s="86"/>
      <c r="FAW23" s="86">
        <v>2</v>
      </c>
      <c r="FAX23" s="86"/>
      <c r="FAY23" s="86">
        <v>2</v>
      </c>
      <c r="FAZ23" s="67"/>
      <c r="FBA23" s="67">
        <v>3.7037037037037033</v>
      </c>
      <c r="FBB23" s="67"/>
      <c r="FBC23" s="86">
        <v>100</v>
      </c>
      <c r="FBH23" s="86"/>
      <c r="FBI23" s="62" t="s">
        <v>500</v>
      </c>
      <c r="FBJ23" s="86"/>
      <c r="FBK23" s="86">
        <v>1</v>
      </c>
      <c r="FBL23" s="86"/>
      <c r="FBM23" s="86">
        <v>2</v>
      </c>
      <c r="FBN23" s="67"/>
      <c r="FBO23" s="67">
        <v>3.7037037037037033</v>
      </c>
      <c r="FBP23" s="67"/>
      <c r="FBQ23" s="86">
        <v>50</v>
      </c>
      <c r="FBV23" s="86"/>
      <c r="FBW23" s="62" t="s">
        <v>500</v>
      </c>
      <c r="FBX23" s="86"/>
      <c r="FBY23" s="86">
        <v>2</v>
      </c>
      <c r="FBZ23" s="86"/>
      <c r="FCA23" s="86">
        <v>2</v>
      </c>
      <c r="FCB23" s="67"/>
      <c r="FCC23" s="67">
        <v>3.7037037037037033</v>
      </c>
      <c r="FCD23" s="67"/>
      <c r="FCE23" s="86">
        <v>100</v>
      </c>
      <c r="FCJ23" s="86"/>
      <c r="FCK23" s="62" t="s">
        <v>500</v>
      </c>
      <c r="FCL23" s="86"/>
      <c r="FCM23" s="86">
        <v>2</v>
      </c>
      <c r="FCN23" s="86"/>
      <c r="FCO23" s="86">
        <v>2</v>
      </c>
      <c r="FCP23" s="67"/>
      <c r="FCQ23" s="67">
        <v>3.7037037037037033</v>
      </c>
      <c r="FCR23" s="67"/>
      <c r="FCS23" s="86">
        <v>100</v>
      </c>
      <c r="FCX23" s="86"/>
      <c r="FCY23" s="62" t="s">
        <v>500</v>
      </c>
      <c r="FCZ23" s="86"/>
      <c r="FDA23" s="86">
        <v>1</v>
      </c>
      <c r="FDB23" s="86"/>
      <c r="FDC23" s="86">
        <v>2</v>
      </c>
      <c r="FDD23" s="67"/>
      <c r="FDE23" s="67">
        <v>3.7037037037037033</v>
      </c>
      <c r="FDF23" s="67"/>
      <c r="FDG23" s="86">
        <v>50</v>
      </c>
      <c r="FDL23" s="86"/>
      <c r="FDM23" s="62" t="s">
        <v>500</v>
      </c>
      <c r="FDN23" s="86"/>
      <c r="FDO23" s="86">
        <v>2</v>
      </c>
      <c r="FDP23" s="86"/>
      <c r="FDQ23" s="86">
        <v>2</v>
      </c>
      <c r="FDR23" s="67"/>
      <c r="FDS23" s="67">
        <v>3.7037037037037033</v>
      </c>
      <c r="FDT23" s="67"/>
      <c r="FDU23" s="86">
        <v>100</v>
      </c>
      <c r="FDZ23" s="86"/>
      <c r="FEA23" s="62" t="s">
        <v>500</v>
      </c>
      <c r="FEB23" s="86"/>
      <c r="FEC23" s="86">
        <v>2</v>
      </c>
      <c r="FED23" s="86"/>
      <c r="FEE23" s="86">
        <v>2</v>
      </c>
      <c r="FEF23" s="67"/>
      <c r="FEG23" s="67">
        <v>3.7037037037037033</v>
      </c>
      <c r="FEH23" s="67"/>
      <c r="FEI23" s="86">
        <v>100</v>
      </c>
      <c r="FEN23" s="86"/>
      <c r="FEO23" s="62" t="s">
        <v>500</v>
      </c>
      <c r="FEP23" s="86"/>
      <c r="FEQ23" s="86">
        <v>2</v>
      </c>
      <c r="FER23" s="86"/>
      <c r="FES23" s="86">
        <v>2</v>
      </c>
      <c r="FET23" s="67"/>
      <c r="FEU23" s="67">
        <v>3.7037037037037033</v>
      </c>
      <c r="FEV23" s="67"/>
      <c r="FEW23" s="86">
        <v>100</v>
      </c>
      <c r="FFB23" s="86"/>
      <c r="FFC23" s="62" t="s">
        <v>500</v>
      </c>
      <c r="FFD23" s="86"/>
      <c r="FFE23" s="86">
        <v>2</v>
      </c>
      <c r="FFF23" s="86"/>
      <c r="FFG23" s="86">
        <v>2</v>
      </c>
      <c r="FFH23" s="67"/>
      <c r="FFI23" s="67">
        <v>3.7037037037037033</v>
      </c>
      <c r="FFJ23" s="67"/>
      <c r="FFK23" s="86">
        <v>100</v>
      </c>
      <c r="FFP23" s="86"/>
      <c r="FFQ23" s="62" t="s">
        <v>500</v>
      </c>
      <c r="FFR23" s="86"/>
      <c r="FFS23" s="86">
        <v>1</v>
      </c>
      <c r="FFT23" s="86"/>
      <c r="FFU23" s="86">
        <v>2</v>
      </c>
      <c r="FFV23" s="67"/>
      <c r="FFW23" s="67">
        <v>3.7037037037037033</v>
      </c>
      <c r="FFX23" s="67"/>
      <c r="FFY23" s="86">
        <v>50</v>
      </c>
      <c r="FGD23" s="86"/>
      <c r="FGE23" s="62" t="s">
        <v>500</v>
      </c>
      <c r="FGF23" s="86"/>
      <c r="FGG23" s="86">
        <v>2</v>
      </c>
      <c r="FGH23" s="86"/>
      <c r="FGI23" s="86">
        <v>2</v>
      </c>
      <c r="FGJ23" s="67"/>
      <c r="FGK23" s="67">
        <v>3.7037037037037033</v>
      </c>
      <c r="FGL23" s="67"/>
      <c r="FGM23" s="86">
        <v>100</v>
      </c>
      <c r="FGR23" s="86"/>
      <c r="FGS23" s="62" t="s">
        <v>500</v>
      </c>
      <c r="FGT23" s="86"/>
      <c r="FGU23" s="86">
        <v>2</v>
      </c>
      <c r="FGV23" s="86"/>
      <c r="FGW23" s="86">
        <v>2</v>
      </c>
      <c r="FGX23" s="67"/>
      <c r="FGY23" s="67">
        <v>3.7037037037037033</v>
      </c>
      <c r="FGZ23" s="67"/>
      <c r="FHA23" s="86">
        <v>100</v>
      </c>
      <c r="FHF23" s="86"/>
      <c r="FHG23" s="62" t="s">
        <v>500</v>
      </c>
      <c r="FHH23" s="86"/>
      <c r="FHI23" s="86">
        <v>2</v>
      </c>
      <c r="FHJ23" s="86"/>
      <c r="FHK23" s="86">
        <v>2</v>
      </c>
      <c r="FHL23" s="67"/>
      <c r="FHM23" s="67">
        <v>3.7037037037037033</v>
      </c>
      <c r="FHN23" s="67"/>
      <c r="FHO23" s="86">
        <v>100</v>
      </c>
      <c r="FHT23" s="86"/>
      <c r="FHU23" s="62" t="s">
        <v>500</v>
      </c>
      <c r="FHV23" s="86"/>
      <c r="FHW23" s="86">
        <v>2</v>
      </c>
      <c r="FHX23" s="86"/>
      <c r="FHY23" s="86">
        <v>2</v>
      </c>
      <c r="FHZ23" s="67"/>
      <c r="FIA23" s="67">
        <v>3.7037037037037033</v>
      </c>
      <c r="FIB23" s="67"/>
      <c r="FIC23" s="86">
        <v>100</v>
      </c>
      <c r="FIH23" s="86"/>
      <c r="FII23" s="62" t="s">
        <v>500</v>
      </c>
      <c r="FIJ23" s="86"/>
      <c r="FIK23" s="86">
        <v>2</v>
      </c>
      <c r="FIL23" s="86"/>
      <c r="FIM23" s="86">
        <v>2</v>
      </c>
      <c r="FIN23" s="67"/>
      <c r="FIO23" s="67">
        <v>3.7037037037037033</v>
      </c>
      <c r="FIP23" s="67"/>
      <c r="FIQ23" s="86">
        <v>100</v>
      </c>
      <c r="FIV23" s="86"/>
      <c r="FIW23" s="62" t="s">
        <v>500</v>
      </c>
      <c r="FIX23" s="86"/>
      <c r="FIY23" s="86">
        <v>2</v>
      </c>
      <c r="FIZ23" s="86"/>
      <c r="FJA23" s="86">
        <v>2</v>
      </c>
      <c r="FJB23" s="67"/>
      <c r="FJC23" s="67">
        <v>3.7037037037037033</v>
      </c>
      <c r="FJD23" s="67"/>
      <c r="FJE23" s="86">
        <v>100</v>
      </c>
      <c r="FJJ23" s="86"/>
      <c r="FJK23" s="62" t="s">
        <v>500</v>
      </c>
      <c r="FJL23" s="86"/>
      <c r="FJM23" s="86">
        <v>2</v>
      </c>
      <c r="FJN23" s="86"/>
      <c r="FJO23" s="86">
        <v>2</v>
      </c>
      <c r="FJP23" s="67"/>
      <c r="FJQ23" s="67">
        <v>3.7037037037037033</v>
      </c>
      <c r="FJR23" s="67"/>
      <c r="FJS23" s="86">
        <v>100</v>
      </c>
      <c r="FJX23" s="86"/>
      <c r="FJY23" s="62" t="s">
        <v>500</v>
      </c>
      <c r="FJZ23" s="86"/>
      <c r="FKA23" s="86">
        <v>2</v>
      </c>
      <c r="FKB23" s="86"/>
      <c r="FKC23" s="86">
        <v>2</v>
      </c>
      <c r="FKD23" s="67"/>
      <c r="FKE23" s="67">
        <v>3.7037037037037033</v>
      </c>
      <c r="FKF23" s="67"/>
      <c r="FKG23" s="86">
        <v>100</v>
      </c>
      <c r="FKL23" s="86"/>
      <c r="FKM23" s="62" t="s">
        <v>500</v>
      </c>
      <c r="FKN23" s="86"/>
      <c r="FKO23" s="86">
        <v>2</v>
      </c>
      <c r="FKP23" s="86"/>
      <c r="FKQ23" s="86">
        <v>2</v>
      </c>
      <c r="FKR23" s="67"/>
      <c r="FKS23" s="67">
        <v>3.7037037037037033</v>
      </c>
      <c r="FKT23" s="67"/>
      <c r="FKU23" s="86">
        <v>100</v>
      </c>
      <c r="FKZ23" s="86"/>
      <c r="FLA23" s="62" t="s">
        <v>500</v>
      </c>
      <c r="FLB23" s="86"/>
      <c r="FLC23" s="86">
        <v>2</v>
      </c>
      <c r="FLD23" s="86"/>
      <c r="FLE23" s="86">
        <v>2</v>
      </c>
      <c r="FLF23" s="67"/>
      <c r="FLG23" s="67">
        <v>3.7037037037037033</v>
      </c>
      <c r="FLH23" s="67"/>
      <c r="FLI23" s="86">
        <v>100</v>
      </c>
      <c r="FLN23" s="86"/>
      <c r="FLO23" s="62" t="s">
        <v>500</v>
      </c>
      <c r="FLP23" s="86"/>
      <c r="FLQ23" s="86">
        <v>2</v>
      </c>
      <c r="FLR23" s="86"/>
      <c r="FLS23" s="86">
        <v>2</v>
      </c>
      <c r="FLT23" s="67"/>
      <c r="FLU23" s="67">
        <v>3.7037037037037033</v>
      </c>
      <c r="FLV23" s="67"/>
      <c r="FLW23" s="86">
        <v>100</v>
      </c>
      <c r="FMB23" s="86"/>
      <c r="FMC23" s="62" t="s">
        <v>500</v>
      </c>
      <c r="FMD23" s="86"/>
      <c r="FME23" s="86">
        <v>2</v>
      </c>
      <c r="FMF23" s="86"/>
      <c r="FMG23" s="86">
        <v>2</v>
      </c>
      <c r="FMH23" s="67"/>
      <c r="FMI23" s="67">
        <v>4.4444444444444446</v>
      </c>
      <c r="FMJ23" s="67"/>
      <c r="FMK23" s="86">
        <v>100</v>
      </c>
      <c r="FMP23" s="86"/>
      <c r="FMQ23" s="62" t="s">
        <v>500</v>
      </c>
      <c r="FMR23" s="86"/>
      <c r="FMS23" s="86">
        <v>2</v>
      </c>
      <c r="FMT23" s="86"/>
      <c r="FMU23" s="86">
        <v>2</v>
      </c>
      <c r="FMV23" s="67"/>
      <c r="FMW23" s="67">
        <v>4.4444444444444446</v>
      </c>
      <c r="FMX23" s="67"/>
      <c r="FMY23" s="86">
        <v>100</v>
      </c>
      <c r="FND23" s="86"/>
      <c r="FNE23" s="62" t="s">
        <v>500</v>
      </c>
      <c r="FNF23" s="86"/>
      <c r="FNG23" s="86">
        <v>2</v>
      </c>
      <c r="FNH23" s="86"/>
      <c r="FNI23" s="86">
        <v>2</v>
      </c>
      <c r="FNJ23" s="67"/>
      <c r="FNK23" s="67">
        <v>4.4444444444444446</v>
      </c>
      <c r="FNL23" s="67"/>
      <c r="FNM23" s="86">
        <v>100</v>
      </c>
      <c r="FNR23" s="86"/>
      <c r="FNS23" s="62" t="s">
        <v>500</v>
      </c>
      <c r="FNT23" s="86"/>
      <c r="FNU23" s="86">
        <v>2</v>
      </c>
      <c r="FNV23" s="86"/>
      <c r="FNW23" s="86">
        <v>2</v>
      </c>
      <c r="FNX23" s="67"/>
      <c r="FNY23" s="67">
        <v>4.4444444444444446</v>
      </c>
      <c r="FNZ23" s="67"/>
      <c r="FOA23" s="86">
        <v>100</v>
      </c>
      <c r="FOF23" s="86"/>
      <c r="FOG23" s="62" t="s">
        <v>500</v>
      </c>
      <c r="FOH23" s="86"/>
      <c r="FOI23" s="86">
        <v>2</v>
      </c>
      <c r="FOJ23" s="86"/>
      <c r="FOK23" s="86">
        <v>2</v>
      </c>
      <c r="FOL23" s="67"/>
      <c r="FOM23" s="67">
        <v>4.4444444444444446</v>
      </c>
      <c r="FON23" s="67"/>
      <c r="FOO23" s="86">
        <v>100</v>
      </c>
      <c r="FOT23" s="86"/>
      <c r="FOU23" s="62" t="s">
        <v>500</v>
      </c>
      <c r="FOV23" s="86"/>
      <c r="FOW23" s="86">
        <v>2</v>
      </c>
      <c r="FOX23" s="86"/>
      <c r="FOY23" s="86">
        <v>2</v>
      </c>
      <c r="FOZ23" s="67"/>
      <c r="FPA23" s="67">
        <v>4.4444444444444446</v>
      </c>
      <c r="FPB23" s="67"/>
      <c r="FPC23" s="86">
        <v>100</v>
      </c>
      <c r="FPH23" s="86"/>
      <c r="FPI23" s="62" t="s">
        <v>500</v>
      </c>
      <c r="FPJ23" s="86"/>
      <c r="FPK23" s="86">
        <v>2</v>
      </c>
      <c r="FPL23" s="86"/>
      <c r="FPM23" s="86">
        <v>2</v>
      </c>
      <c r="FPN23" s="67"/>
      <c r="FPO23" s="67">
        <v>4.4444444444444446</v>
      </c>
      <c r="FPP23" s="67"/>
      <c r="FPQ23" s="86">
        <v>100</v>
      </c>
      <c r="FPV23" s="86"/>
      <c r="FPW23" s="62" t="s">
        <v>500</v>
      </c>
      <c r="FPX23" s="86"/>
      <c r="FPY23" s="86">
        <v>1</v>
      </c>
      <c r="FPZ23" s="86"/>
      <c r="FQA23" s="86">
        <v>2</v>
      </c>
      <c r="FQB23" s="67"/>
      <c r="FQC23" s="67">
        <v>4.4444444444444446</v>
      </c>
      <c r="FQD23" s="67"/>
      <c r="FQE23" s="86">
        <v>50</v>
      </c>
      <c r="FQJ23" s="86"/>
      <c r="FQK23" s="62" t="s">
        <v>500</v>
      </c>
      <c r="FQL23" s="86"/>
      <c r="FQM23" s="86">
        <v>2</v>
      </c>
      <c r="FQN23" s="86"/>
      <c r="FQO23" s="86">
        <v>2</v>
      </c>
      <c r="FQP23" s="67"/>
      <c r="FQQ23" s="67">
        <v>4.4444444444444446</v>
      </c>
      <c r="FQR23" s="67"/>
      <c r="FQS23" s="86">
        <v>100</v>
      </c>
      <c r="FQX23" s="86"/>
      <c r="FQY23" s="62" t="s">
        <v>500</v>
      </c>
      <c r="FQZ23" s="86"/>
      <c r="FRA23" s="86">
        <v>1</v>
      </c>
      <c r="FRB23" s="86"/>
      <c r="FRC23" s="86">
        <v>2</v>
      </c>
      <c r="FRD23" s="67"/>
      <c r="FRE23" s="67">
        <v>4.4444444444444446</v>
      </c>
      <c r="FRF23" s="67"/>
      <c r="FRG23" s="86">
        <v>50</v>
      </c>
      <c r="FRL23" s="86"/>
      <c r="FRM23" s="62" t="s">
        <v>500</v>
      </c>
      <c r="FRN23" s="86"/>
      <c r="FRO23" s="86">
        <v>1</v>
      </c>
      <c r="FRP23" s="86"/>
      <c r="FRQ23" s="86">
        <v>2</v>
      </c>
      <c r="FRR23" s="67"/>
      <c r="FRS23" s="67">
        <v>4.4444444444444446</v>
      </c>
      <c r="FRT23" s="67"/>
      <c r="FRU23" s="86">
        <v>50</v>
      </c>
      <c r="FRZ23" s="86"/>
      <c r="FSA23" s="62" t="s">
        <v>500</v>
      </c>
      <c r="FSB23" s="86"/>
      <c r="FSC23" s="86">
        <v>1</v>
      </c>
      <c r="FSD23" s="86"/>
      <c r="FSE23" s="86">
        <v>2</v>
      </c>
      <c r="FSF23" s="67"/>
      <c r="FSG23" s="67">
        <v>4.4444444444444446</v>
      </c>
      <c r="FSH23" s="67"/>
      <c r="FSI23" s="86">
        <v>50</v>
      </c>
      <c r="FSN23" s="86"/>
      <c r="FSO23" s="62" t="s">
        <v>500</v>
      </c>
      <c r="FSP23" s="86"/>
      <c r="FSQ23" s="86">
        <v>2</v>
      </c>
      <c r="FSR23" s="86"/>
      <c r="FSS23" s="86">
        <v>2</v>
      </c>
      <c r="FST23" s="67"/>
      <c r="FSU23" s="67">
        <v>4.4444444444444446</v>
      </c>
      <c r="FSV23" s="67"/>
      <c r="FSW23" s="86">
        <v>100</v>
      </c>
      <c r="FTB23" s="86"/>
      <c r="FTC23" s="62" t="s">
        <v>500</v>
      </c>
      <c r="FTD23" s="86"/>
      <c r="FTE23" s="86">
        <v>2</v>
      </c>
      <c r="FTF23" s="86"/>
      <c r="FTG23" s="86">
        <v>2</v>
      </c>
      <c r="FTH23" s="67"/>
      <c r="FTI23" s="67">
        <v>4.4444444444444446</v>
      </c>
      <c r="FTJ23" s="67"/>
      <c r="FTK23" s="86">
        <v>100</v>
      </c>
      <c r="FTP23" s="86"/>
      <c r="FTQ23" s="62" t="s">
        <v>500</v>
      </c>
      <c r="FTR23" s="86"/>
      <c r="FTS23" s="86">
        <v>2</v>
      </c>
      <c r="FTT23" s="86"/>
      <c r="FTU23" s="86">
        <v>2</v>
      </c>
      <c r="FTV23" s="67"/>
      <c r="FTW23" s="67">
        <v>4.4444444444444446</v>
      </c>
      <c r="FTX23" s="67"/>
      <c r="FTY23" s="86">
        <v>100</v>
      </c>
      <c r="FUD23" s="86"/>
      <c r="FUE23" s="62" t="s">
        <v>500</v>
      </c>
      <c r="FUF23" s="86"/>
      <c r="FUG23" s="86">
        <v>1</v>
      </c>
      <c r="FUH23" s="86"/>
      <c r="FUI23" s="86">
        <v>2</v>
      </c>
      <c r="FUJ23" s="67"/>
      <c r="FUK23" s="67">
        <v>4.4444444444444446</v>
      </c>
      <c r="FUL23" s="67"/>
      <c r="FUM23" s="86">
        <v>50</v>
      </c>
      <c r="FUR23" s="86"/>
      <c r="FUS23" s="62" t="s">
        <v>500</v>
      </c>
      <c r="FUT23" s="86"/>
      <c r="FUU23" s="86">
        <v>2</v>
      </c>
      <c r="FUV23" s="86"/>
      <c r="FUW23" s="86">
        <v>2</v>
      </c>
      <c r="FUX23" s="67"/>
      <c r="FUY23" s="67">
        <v>4.4444444444444446</v>
      </c>
      <c r="FUZ23" s="67"/>
      <c r="FVA23" s="86">
        <v>100</v>
      </c>
      <c r="FVF23" s="86"/>
      <c r="FVG23" s="62" t="s">
        <v>500</v>
      </c>
      <c r="FVH23" s="86"/>
      <c r="FVI23" s="86">
        <v>2</v>
      </c>
      <c r="FVJ23" s="86"/>
      <c r="FVK23" s="86">
        <v>2</v>
      </c>
      <c r="FVL23" s="67"/>
      <c r="FVM23" s="67">
        <v>4.4444444444444446</v>
      </c>
      <c r="FVN23" s="67"/>
      <c r="FVO23" s="86">
        <v>100</v>
      </c>
      <c r="FVT23" s="86"/>
      <c r="FVU23" s="62" t="s">
        <v>500</v>
      </c>
      <c r="FVV23" s="86"/>
      <c r="FVW23" s="86">
        <v>1</v>
      </c>
      <c r="FVX23" s="86"/>
      <c r="FVY23" s="86">
        <v>2</v>
      </c>
      <c r="FVZ23" s="67"/>
      <c r="FWA23" s="67">
        <v>4.4444444444444446</v>
      </c>
      <c r="FWB23" s="67"/>
      <c r="FWC23" s="86">
        <v>50</v>
      </c>
      <c r="FWH23" s="86"/>
      <c r="FWI23" s="62" t="s">
        <v>500</v>
      </c>
      <c r="FWJ23" s="86"/>
      <c r="FWK23" s="86">
        <v>2</v>
      </c>
      <c r="FWL23" s="86"/>
      <c r="FWM23" s="86">
        <v>2</v>
      </c>
      <c r="FWN23" s="67"/>
      <c r="FWO23" s="67">
        <v>4.4444444444444446</v>
      </c>
      <c r="FWP23" s="67"/>
      <c r="FWQ23" s="86">
        <v>100</v>
      </c>
      <c r="FWV23" s="86"/>
      <c r="FWW23" s="62" t="s">
        <v>500</v>
      </c>
      <c r="FWX23" s="86"/>
      <c r="FWY23" s="86">
        <v>1</v>
      </c>
      <c r="FWZ23" s="86"/>
      <c r="FXA23" s="86">
        <v>2</v>
      </c>
      <c r="FXB23" s="67"/>
      <c r="FXC23" s="67">
        <v>4.4444444444444446</v>
      </c>
      <c r="FXD23" s="67"/>
      <c r="FXE23" s="86">
        <v>50</v>
      </c>
      <c r="FXJ23" s="86"/>
      <c r="FXK23" s="62" t="s">
        <v>500</v>
      </c>
      <c r="FXL23" s="86"/>
      <c r="FXM23" s="86">
        <v>1</v>
      </c>
      <c r="FXN23" s="86"/>
      <c r="FXO23" s="86">
        <v>2</v>
      </c>
      <c r="FXP23" s="67"/>
      <c r="FXQ23" s="67">
        <v>4.4444444444444446</v>
      </c>
      <c r="FXR23" s="67"/>
      <c r="FXS23" s="86">
        <v>50</v>
      </c>
      <c r="FXX23" s="86"/>
      <c r="FXY23" s="62" t="s">
        <v>500</v>
      </c>
      <c r="FXZ23" s="86"/>
      <c r="FYA23" s="86">
        <v>2</v>
      </c>
      <c r="FYB23" s="86"/>
      <c r="FYC23" s="86">
        <v>2</v>
      </c>
      <c r="FYD23" s="67"/>
      <c r="FYE23" s="67">
        <v>4.4444444444444446</v>
      </c>
      <c r="FYF23" s="67"/>
      <c r="FYG23" s="86">
        <v>100</v>
      </c>
      <c r="FYL23" s="86"/>
      <c r="FYM23" s="62" t="s">
        <v>500</v>
      </c>
      <c r="FYN23" s="86"/>
      <c r="FYO23" s="86">
        <v>1</v>
      </c>
      <c r="FYP23" s="86"/>
      <c r="FYQ23" s="86">
        <v>2</v>
      </c>
      <c r="FYR23" s="67"/>
      <c r="FYS23" s="67">
        <v>4.4444444444444446</v>
      </c>
      <c r="FYT23" s="67"/>
      <c r="FYU23" s="86">
        <v>50</v>
      </c>
      <c r="FYZ23" s="86"/>
      <c r="FZA23" s="62" t="s">
        <v>500</v>
      </c>
      <c r="FZB23" s="86"/>
      <c r="FZC23" s="86">
        <v>2</v>
      </c>
      <c r="FZD23" s="86"/>
      <c r="FZE23" s="86">
        <v>2</v>
      </c>
      <c r="FZF23" s="67"/>
      <c r="FZG23" s="67">
        <v>4.4444444444444446</v>
      </c>
      <c r="FZH23" s="67"/>
      <c r="FZI23" s="86">
        <v>100</v>
      </c>
      <c r="FZN23" s="86"/>
      <c r="FZO23" s="62" t="s">
        <v>500</v>
      </c>
      <c r="FZP23" s="86"/>
      <c r="FZQ23" s="86">
        <v>1</v>
      </c>
      <c r="FZR23" s="86"/>
      <c r="FZS23" s="86">
        <v>2</v>
      </c>
      <c r="FZT23" s="67"/>
      <c r="FZU23" s="67">
        <v>4.4444444444444446</v>
      </c>
      <c r="FZV23" s="67"/>
      <c r="FZW23" s="86">
        <v>50</v>
      </c>
      <c r="GAB23" s="86"/>
      <c r="GAC23" s="62" t="s">
        <v>500</v>
      </c>
      <c r="GAD23" s="86"/>
      <c r="GAE23" s="86">
        <v>1</v>
      </c>
      <c r="GAF23" s="86"/>
      <c r="GAG23" s="86">
        <v>2</v>
      </c>
      <c r="GAH23" s="67"/>
      <c r="GAI23" s="67">
        <v>4.4444444444444446</v>
      </c>
      <c r="GAJ23" s="67"/>
      <c r="GAK23" s="86">
        <v>50</v>
      </c>
      <c r="GAP23" s="86"/>
      <c r="GAQ23" s="62" t="s">
        <v>500</v>
      </c>
      <c r="GAR23" s="86"/>
      <c r="GAS23" s="86">
        <v>2</v>
      </c>
      <c r="GAT23" s="86"/>
      <c r="GAU23" s="86">
        <v>2</v>
      </c>
      <c r="GAV23" s="67"/>
      <c r="GAW23" s="67">
        <v>4.4444444444444446</v>
      </c>
      <c r="GAX23" s="67"/>
      <c r="GAY23" s="86">
        <v>100</v>
      </c>
      <c r="GBD23" s="86"/>
      <c r="GBE23" s="62" t="s">
        <v>500</v>
      </c>
      <c r="GBF23" s="86"/>
      <c r="GBG23" s="86">
        <v>2</v>
      </c>
      <c r="GBH23" s="86"/>
      <c r="GBI23" s="86">
        <v>2</v>
      </c>
      <c r="GBJ23" s="67"/>
      <c r="GBK23" s="67">
        <v>4.4444444444444446</v>
      </c>
      <c r="GBL23" s="67"/>
      <c r="GBM23" s="86">
        <v>100</v>
      </c>
      <c r="GBR23" s="86"/>
      <c r="GBS23" s="62" t="s">
        <v>500</v>
      </c>
      <c r="GBT23" s="86"/>
      <c r="GBU23" s="86">
        <v>1</v>
      </c>
      <c r="GBV23" s="86"/>
      <c r="GBW23" s="86">
        <v>2</v>
      </c>
      <c r="GBX23" s="67"/>
      <c r="GBY23" s="67">
        <v>4.4444444444444446</v>
      </c>
      <c r="GBZ23" s="67"/>
      <c r="GCA23" s="86">
        <v>50</v>
      </c>
      <c r="GCF23" s="86"/>
      <c r="GCG23" s="62" t="s">
        <v>500</v>
      </c>
      <c r="GCH23" s="86"/>
      <c r="GCI23" s="86">
        <v>0</v>
      </c>
      <c r="GCJ23" s="86"/>
      <c r="GCK23" s="86">
        <v>2</v>
      </c>
      <c r="GCL23" s="67"/>
      <c r="GCM23" s="67">
        <v>4.4444444444444446</v>
      </c>
      <c r="GCN23" s="67"/>
      <c r="GCO23" s="86">
        <v>0</v>
      </c>
      <c r="GCT23" s="86"/>
      <c r="GCU23" s="62" t="s">
        <v>500</v>
      </c>
      <c r="GCV23" s="86"/>
      <c r="GCW23" s="86">
        <v>2</v>
      </c>
      <c r="GCX23" s="86"/>
      <c r="GCY23" s="86">
        <v>2</v>
      </c>
      <c r="GCZ23" s="67"/>
      <c r="GDA23" s="67">
        <v>4.4444444444444446</v>
      </c>
      <c r="GDB23" s="67"/>
      <c r="GDC23" s="86">
        <v>100</v>
      </c>
      <c r="GDH23" s="86"/>
      <c r="GDI23" s="62" t="s">
        <v>500</v>
      </c>
      <c r="GDJ23" s="86"/>
      <c r="GDK23" s="86">
        <v>1</v>
      </c>
      <c r="GDL23" s="86"/>
      <c r="GDM23" s="86">
        <v>2</v>
      </c>
      <c r="GDN23" s="67"/>
      <c r="GDO23" s="67">
        <v>4.4444444444444446</v>
      </c>
      <c r="GDP23" s="67"/>
      <c r="GDQ23" s="86">
        <v>50</v>
      </c>
      <c r="GDV23" s="86"/>
      <c r="GDW23" s="62" t="s">
        <v>500</v>
      </c>
      <c r="GDX23" s="86"/>
      <c r="GDY23" s="86">
        <v>0</v>
      </c>
      <c r="GDZ23" s="86"/>
      <c r="GEA23" s="86">
        <v>2</v>
      </c>
      <c r="GEB23" s="67"/>
      <c r="GEC23" s="67">
        <v>4.4444444444444446</v>
      </c>
      <c r="GED23" s="67"/>
      <c r="GEE23" s="86">
        <v>0</v>
      </c>
      <c r="GEJ23" s="86"/>
      <c r="GEK23" s="62" t="s">
        <v>500</v>
      </c>
      <c r="GEL23" s="86"/>
      <c r="GEM23" s="86">
        <v>2</v>
      </c>
      <c r="GEN23" s="86"/>
      <c r="GEO23" s="86">
        <v>2</v>
      </c>
      <c r="GEP23" s="67"/>
      <c r="GEQ23" s="67">
        <v>4.4444444444444446</v>
      </c>
      <c r="GER23" s="67"/>
      <c r="GES23" s="86">
        <v>100</v>
      </c>
      <c r="GEX23" s="86"/>
      <c r="GEY23" s="62" t="s">
        <v>500</v>
      </c>
      <c r="GEZ23" s="86"/>
      <c r="GFA23" s="86">
        <v>1</v>
      </c>
      <c r="GFB23" s="86"/>
      <c r="GFC23" s="86">
        <v>2</v>
      </c>
      <c r="GFD23" s="67"/>
      <c r="GFE23" s="67">
        <v>4.4444444444444446</v>
      </c>
      <c r="GFF23" s="67"/>
      <c r="GFG23" s="86">
        <v>50</v>
      </c>
      <c r="GFL23" s="86"/>
      <c r="GFM23" s="62" t="s">
        <v>500</v>
      </c>
      <c r="GFN23" s="86"/>
      <c r="GFO23" s="86">
        <v>1</v>
      </c>
      <c r="GFP23" s="86"/>
      <c r="GFQ23" s="86">
        <v>2</v>
      </c>
      <c r="GFR23" s="67"/>
      <c r="GFS23" s="67">
        <v>4.4444444444444446</v>
      </c>
      <c r="GFT23" s="67"/>
      <c r="GFU23" s="86">
        <v>50</v>
      </c>
      <c r="GFZ23" s="86"/>
      <c r="GGA23" s="62" t="s">
        <v>500</v>
      </c>
      <c r="GGB23" s="86"/>
      <c r="GGC23" s="86">
        <v>2</v>
      </c>
      <c r="GGD23" s="86"/>
      <c r="GGE23" s="86">
        <v>2</v>
      </c>
      <c r="GGF23" s="67"/>
      <c r="GGG23" s="67">
        <v>4.4444444444444446</v>
      </c>
      <c r="GGH23" s="67"/>
      <c r="GGI23" s="86">
        <v>100</v>
      </c>
      <c r="GGN23" s="86"/>
      <c r="GGO23" s="62" t="s">
        <v>500</v>
      </c>
      <c r="GGP23" s="86"/>
      <c r="GGQ23" s="86">
        <v>2</v>
      </c>
      <c r="GGR23" s="86"/>
      <c r="GGS23" s="86">
        <v>2</v>
      </c>
      <c r="GGT23" s="67"/>
      <c r="GGU23" s="67">
        <v>4.4444444444444446</v>
      </c>
      <c r="GGV23" s="67"/>
      <c r="GGW23" s="86">
        <v>100</v>
      </c>
      <c r="GHB23" s="86"/>
      <c r="GHC23" s="62" t="s">
        <v>500</v>
      </c>
      <c r="GHD23" s="86"/>
      <c r="GHE23" s="86">
        <v>2</v>
      </c>
      <c r="GHF23" s="86"/>
      <c r="GHG23" s="86">
        <v>2</v>
      </c>
      <c r="GHH23" s="67"/>
      <c r="GHI23" s="67">
        <v>4.4444444444444446</v>
      </c>
      <c r="GHJ23" s="67"/>
      <c r="GHK23" s="86">
        <v>100</v>
      </c>
      <c r="GHP23" s="86"/>
      <c r="GHQ23" s="62" t="s">
        <v>500</v>
      </c>
      <c r="GHR23" s="86"/>
      <c r="GHS23" s="86">
        <v>2</v>
      </c>
      <c r="GHT23" s="86"/>
      <c r="GHU23" s="86">
        <v>2</v>
      </c>
      <c r="GHV23" s="67"/>
      <c r="GHW23" s="67">
        <v>4.4444444444444446</v>
      </c>
      <c r="GHX23" s="67"/>
      <c r="GHY23" s="86">
        <v>100</v>
      </c>
      <c r="GID23" s="86"/>
      <c r="GIE23" s="62" t="s">
        <v>500</v>
      </c>
      <c r="GIF23" s="86"/>
      <c r="GIG23" s="86">
        <v>2</v>
      </c>
      <c r="GIH23" s="86"/>
      <c r="GII23" s="86">
        <v>2</v>
      </c>
      <c r="GIJ23" s="67"/>
      <c r="GIK23" s="67">
        <v>4.4444444444444446</v>
      </c>
      <c r="GIL23" s="67"/>
      <c r="GIM23" s="86">
        <v>100</v>
      </c>
      <c r="GIR23" s="86"/>
      <c r="GIS23" s="62" t="s">
        <v>500</v>
      </c>
      <c r="GIT23" s="86"/>
      <c r="GIU23" s="86">
        <v>2</v>
      </c>
      <c r="GIV23" s="86"/>
      <c r="GIW23" s="86">
        <v>2</v>
      </c>
      <c r="GIX23" s="67"/>
      <c r="GIY23" s="67">
        <v>4.4444444444444446</v>
      </c>
      <c r="GIZ23" s="67"/>
      <c r="GJA23" s="86">
        <v>100</v>
      </c>
      <c r="GJF23" s="86"/>
      <c r="GJG23" s="62" t="s">
        <v>500</v>
      </c>
      <c r="GJH23" s="86"/>
      <c r="GJI23" s="86">
        <v>2</v>
      </c>
      <c r="GJJ23" s="86"/>
      <c r="GJK23" s="86">
        <v>2</v>
      </c>
      <c r="GJL23" s="67"/>
      <c r="GJM23" s="67">
        <v>4.4444444444444446</v>
      </c>
      <c r="GJN23" s="67"/>
      <c r="GJO23" s="86">
        <v>100</v>
      </c>
      <c r="GJT23" s="86"/>
      <c r="GJU23" s="62" t="s">
        <v>500</v>
      </c>
      <c r="GJV23" s="86"/>
      <c r="GJW23" s="86">
        <v>2</v>
      </c>
      <c r="GJX23" s="86"/>
      <c r="GJY23" s="86">
        <v>2</v>
      </c>
      <c r="GJZ23" s="67"/>
      <c r="GKA23" s="67">
        <v>4.4444444444444446</v>
      </c>
      <c r="GKB23" s="67"/>
      <c r="GKC23" s="86">
        <v>100</v>
      </c>
      <c r="GKH23" s="86"/>
      <c r="GKI23" s="62" t="s">
        <v>500</v>
      </c>
      <c r="GKJ23" s="86"/>
      <c r="GKK23" s="86">
        <v>2</v>
      </c>
      <c r="GKL23" s="86"/>
      <c r="GKM23" s="86">
        <v>2</v>
      </c>
      <c r="GKN23" s="67"/>
      <c r="GKO23" s="67">
        <v>4.4444444444444446</v>
      </c>
      <c r="GKP23" s="67"/>
      <c r="GKQ23" s="86">
        <v>100</v>
      </c>
      <c r="GKV23" s="86"/>
      <c r="GKW23" s="62" t="s">
        <v>500</v>
      </c>
      <c r="GKX23" s="86"/>
      <c r="GKY23" s="86">
        <v>2</v>
      </c>
      <c r="GKZ23" s="86"/>
      <c r="GLA23" s="86">
        <v>2</v>
      </c>
      <c r="GLB23" s="67"/>
      <c r="GLC23" s="67">
        <v>4.4444444444444446</v>
      </c>
      <c r="GLD23" s="67"/>
      <c r="GLE23" s="86">
        <v>100</v>
      </c>
      <c r="GLJ23" s="86"/>
      <c r="GLK23" s="62" t="s">
        <v>500</v>
      </c>
      <c r="GLL23" s="86"/>
      <c r="GLM23" s="86">
        <v>2</v>
      </c>
      <c r="GLN23" s="86"/>
      <c r="GLO23" s="86">
        <v>2</v>
      </c>
      <c r="GLP23" s="67"/>
      <c r="GLQ23" s="67">
        <v>4.4444444444444446</v>
      </c>
      <c r="GLR23" s="67"/>
      <c r="GLS23" s="86">
        <v>100</v>
      </c>
      <c r="GLX23" s="86"/>
      <c r="GLY23" s="62" t="s">
        <v>500</v>
      </c>
      <c r="GLZ23" s="86"/>
      <c r="GMA23" s="86">
        <v>2</v>
      </c>
      <c r="GMB23" s="86"/>
      <c r="GMC23" s="86">
        <v>2</v>
      </c>
      <c r="GMD23" s="67"/>
      <c r="GME23" s="67">
        <v>4.4444444444444446</v>
      </c>
      <c r="GMF23" s="67"/>
      <c r="GMG23" s="86">
        <v>100</v>
      </c>
      <c r="GML23" s="86"/>
      <c r="GMM23" s="62" t="s">
        <v>500</v>
      </c>
      <c r="GMN23" s="86"/>
      <c r="GMO23" s="86">
        <v>2</v>
      </c>
      <c r="GMP23" s="86"/>
      <c r="GMQ23" s="86">
        <v>2</v>
      </c>
      <c r="GMR23" s="67"/>
      <c r="GMS23" s="67">
        <v>4.4444444444444446</v>
      </c>
      <c r="GMT23" s="67"/>
      <c r="GMU23" s="86">
        <v>100</v>
      </c>
      <c r="GMZ23" s="86"/>
      <c r="GNA23" s="62" t="s">
        <v>500</v>
      </c>
      <c r="GNB23" s="86"/>
      <c r="GNC23" s="86">
        <v>2</v>
      </c>
      <c r="GND23" s="86"/>
      <c r="GNE23" s="86">
        <v>2</v>
      </c>
      <c r="GNF23" s="67"/>
      <c r="GNG23" s="67">
        <v>4.4444444444444446</v>
      </c>
      <c r="GNH23" s="67"/>
      <c r="GNI23" s="86">
        <v>100</v>
      </c>
      <c r="GNN23" s="86"/>
      <c r="GNO23" s="62" t="s">
        <v>500</v>
      </c>
      <c r="GNP23" s="86"/>
      <c r="GNQ23" s="86">
        <v>2</v>
      </c>
      <c r="GNR23" s="86"/>
      <c r="GNS23" s="86">
        <v>2</v>
      </c>
      <c r="GNT23" s="67"/>
      <c r="GNU23" s="67">
        <v>4.4444444444444446</v>
      </c>
      <c r="GNV23" s="67"/>
      <c r="GNW23" s="86">
        <v>100</v>
      </c>
      <c r="GOB23" s="86"/>
      <c r="GOC23" s="62" t="s">
        <v>500</v>
      </c>
      <c r="GOD23" s="86"/>
      <c r="GOE23" s="86">
        <v>2</v>
      </c>
      <c r="GOF23" s="86"/>
      <c r="GOG23" s="86">
        <v>2</v>
      </c>
      <c r="GOH23" s="67"/>
      <c r="GOI23" s="67">
        <v>4.4444444444444446</v>
      </c>
      <c r="GOJ23" s="67"/>
      <c r="GOK23" s="86">
        <v>100</v>
      </c>
      <c r="GOP23" s="86"/>
      <c r="GOQ23" s="62" t="s">
        <v>500</v>
      </c>
      <c r="GOR23" s="86"/>
      <c r="GOS23" s="86">
        <v>2</v>
      </c>
      <c r="GOT23" s="86"/>
      <c r="GOU23" s="86">
        <v>2</v>
      </c>
      <c r="GOV23" s="67"/>
      <c r="GOW23" s="67">
        <v>4.4444444444444446</v>
      </c>
      <c r="GOX23" s="67"/>
      <c r="GOY23" s="86">
        <v>100</v>
      </c>
      <c r="GPD23" s="86"/>
      <c r="GPE23" s="62" t="s">
        <v>500</v>
      </c>
      <c r="GPF23" s="86"/>
      <c r="GPG23" s="86">
        <v>2</v>
      </c>
      <c r="GPH23" s="86"/>
      <c r="GPI23" s="86">
        <v>2</v>
      </c>
      <c r="GPJ23" s="67"/>
      <c r="GPK23" s="67">
        <v>4.4444444444444446</v>
      </c>
      <c r="GPL23" s="67"/>
      <c r="GPM23" s="86">
        <v>100</v>
      </c>
      <c r="GPR23" s="86"/>
      <c r="GPS23" s="62" t="s">
        <v>500</v>
      </c>
      <c r="GPT23" s="86"/>
      <c r="GPU23" s="86">
        <v>2</v>
      </c>
      <c r="GPV23" s="86"/>
      <c r="GPW23" s="86">
        <v>2</v>
      </c>
      <c r="GPX23" s="67"/>
      <c r="GPY23" s="67">
        <v>4.4444444444444446</v>
      </c>
      <c r="GPZ23" s="67"/>
      <c r="GQA23" s="86">
        <v>100</v>
      </c>
      <c r="GQF23" s="86"/>
      <c r="GQG23" s="62" t="s">
        <v>500</v>
      </c>
      <c r="GQH23" s="86"/>
      <c r="GQI23" s="86">
        <v>2</v>
      </c>
      <c r="GQJ23" s="86"/>
      <c r="GQK23" s="86">
        <v>2</v>
      </c>
      <c r="GQL23" s="67"/>
      <c r="GQM23" s="67">
        <v>4.4444444444444446</v>
      </c>
      <c r="GQN23" s="67"/>
      <c r="GQO23" s="86">
        <v>100</v>
      </c>
      <c r="GQT23" s="86"/>
      <c r="GQU23" s="62" t="s">
        <v>500</v>
      </c>
      <c r="GQV23" s="86"/>
      <c r="GQW23" s="86">
        <v>2</v>
      </c>
      <c r="GQX23" s="86"/>
      <c r="GQY23" s="86">
        <v>2</v>
      </c>
      <c r="GQZ23" s="67"/>
      <c r="GRA23" s="67">
        <v>4.4444444444444446</v>
      </c>
      <c r="GRB23" s="67"/>
      <c r="GRC23" s="86">
        <v>100</v>
      </c>
      <c r="GRH23" s="86"/>
      <c r="GRI23" s="62" t="s">
        <v>500</v>
      </c>
      <c r="GRJ23" s="86"/>
      <c r="GRK23" s="86">
        <v>2</v>
      </c>
      <c r="GRL23" s="86"/>
      <c r="GRM23" s="86">
        <v>2</v>
      </c>
      <c r="GRN23" s="67"/>
      <c r="GRO23" s="67">
        <v>4.4444444444444446</v>
      </c>
      <c r="GRP23" s="67"/>
      <c r="GRQ23" s="86">
        <v>100</v>
      </c>
      <c r="GRV23" s="86"/>
      <c r="GRW23" s="62" t="s">
        <v>500</v>
      </c>
      <c r="GRX23" s="86"/>
      <c r="GRY23" s="86">
        <v>2</v>
      </c>
      <c r="GRZ23" s="86"/>
      <c r="GSA23" s="86">
        <v>2</v>
      </c>
      <c r="GSB23" s="67"/>
      <c r="GSC23" s="67">
        <v>4.4444444444444446</v>
      </c>
      <c r="GSD23" s="67"/>
      <c r="GSE23" s="86">
        <v>100</v>
      </c>
      <c r="GSJ23" s="86"/>
      <c r="GSK23" s="62" t="s">
        <v>500</v>
      </c>
      <c r="GSL23" s="86"/>
      <c r="GSM23" s="86">
        <v>1</v>
      </c>
      <c r="GSN23" s="86"/>
      <c r="GSO23" s="86">
        <v>2</v>
      </c>
      <c r="GSP23" s="67"/>
      <c r="GSQ23" s="67">
        <v>4.4444444444444446</v>
      </c>
      <c r="GSR23" s="67"/>
      <c r="GSS23" s="86">
        <v>50</v>
      </c>
      <c r="GSX23" s="86"/>
      <c r="GSY23" s="62" t="s">
        <v>500</v>
      </c>
      <c r="GSZ23" s="86"/>
      <c r="GTA23" s="86">
        <v>2</v>
      </c>
      <c r="GTB23" s="86"/>
      <c r="GTC23" s="86">
        <v>2</v>
      </c>
      <c r="GTD23" s="67"/>
      <c r="GTE23" s="67">
        <v>4.4444444444444446</v>
      </c>
      <c r="GTF23" s="67"/>
      <c r="GTG23" s="86">
        <v>100</v>
      </c>
      <c r="GTL23" s="86"/>
      <c r="GTM23" s="62" t="s">
        <v>500</v>
      </c>
      <c r="GTN23" s="86"/>
      <c r="GTO23" s="86">
        <v>2</v>
      </c>
      <c r="GTP23" s="86"/>
      <c r="GTQ23" s="86">
        <v>2</v>
      </c>
      <c r="GTR23" s="67"/>
      <c r="GTS23" s="67">
        <v>4.4444444444444446</v>
      </c>
      <c r="GTT23" s="67"/>
      <c r="GTU23" s="86">
        <v>100</v>
      </c>
      <c r="GTZ23" s="86"/>
      <c r="GUA23" s="62" t="s">
        <v>500</v>
      </c>
      <c r="GUB23" s="86"/>
      <c r="GUC23" s="86">
        <v>1</v>
      </c>
      <c r="GUD23" s="86"/>
      <c r="GUE23" s="86">
        <v>2</v>
      </c>
      <c r="GUF23" s="67"/>
      <c r="GUG23" s="67">
        <v>4.4444444444444446</v>
      </c>
      <c r="GUH23" s="67"/>
      <c r="GUI23" s="86">
        <v>50</v>
      </c>
      <c r="GUN23" s="86"/>
      <c r="GUO23" s="62" t="s">
        <v>500</v>
      </c>
      <c r="GUP23" s="86"/>
      <c r="GUQ23" s="86">
        <v>1</v>
      </c>
      <c r="GUR23" s="86"/>
      <c r="GUS23" s="86">
        <v>2</v>
      </c>
      <c r="GUT23" s="67"/>
      <c r="GUU23" s="67">
        <v>4.4444444444444446</v>
      </c>
      <c r="GUV23" s="67"/>
      <c r="GUW23" s="86">
        <v>50</v>
      </c>
      <c r="GVB23" s="86"/>
      <c r="GVC23" s="62" t="s">
        <v>500</v>
      </c>
      <c r="GVD23" s="86"/>
      <c r="GVE23" s="86">
        <v>2</v>
      </c>
      <c r="GVF23" s="86"/>
      <c r="GVG23" s="86">
        <v>2</v>
      </c>
      <c r="GVH23" s="67"/>
      <c r="GVI23" s="67">
        <v>4.4444444444444446</v>
      </c>
      <c r="GVJ23" s="67"/>
      <c r="GVK23" s="86">
        <v>100</v>
      </c>
      <c r="GVP23" s="86"/>
      <c r="GVQ23" s="62" t="s">
        <v>500</v>
      </c>
      <c r="GVR23" s="86"/>
      <c r="GVS23" s="86">
        <v>2</v>
      </c>
      <c r="GVT23" s="86"/>
      <c r="GVU23" s="86">
        <v>2</v>
      </c>
      <c r="GVV23" s="67"/>
      <c r="GVW23" s="67">
        <v>4.4444444444444446</v>
      </c>
      <c r="GVX23" s="67"/>
      <c r="GVY23" s="86">
        <v>100</v>
      </c>
      <c r="GWD23" s="86"/>
      <c r="GWE23" s="62" t="s">
        <v>500</v>
      </c>
      <c r="GWF23" s="86"/>
      <c r="GWG23" s="86">
        <v>2</v>
      </c>
      <c r="GWH23" s="86"/>
      <c r="GWI23" s="86">
        <v>2</v>
      </c>
      <c r="GWJ23" s="67"/>
      <c r="GWK23" s="67">
        <v>4.4444444444444446</v>
      </c>
      <c r="GWL23" s="67"/>
      <c r="GWM23" s="86">
        <v>100</v>
      </c>
      <c r="GWR23" s="86"/>
      <c r="GWS23" s="62" t="s">
        <v>500</v>
      </c>
      <c r="GWT23" s="86"/>
      <c r="GWU23" s="86">
        <v>1</v>
      </c>
      <c r="GWV23" s="86"/>
      <c r="GWW23" s="86">
        <v>2</v>
      </c>
      <c r="GWX23" s="67"/>
      <c r="GWY23" s="67">
        <v>4.4444444444444446</v>
      </c>
      <c r="GWZ23" s="67"/>
      <c r="GXA23" s="86">
        <v>50</v>
      </c>
      <c r="GXF23" s="86"/>
      <c r="GXG23" s="62" t="s">
        <v>500</v>
      </c>
      <c r="GXH23" s="86"/>
      <c r="GXI23" s="86">
        <v>2</v>
      </c>
      <c r="GXJ23" s="86"/>
      <c r="GXK23" s="86">
        <v>2</v>
      </c>
      <c r="GXL23" s="67"/>
      <c r="GXM23" s="67">
        <v>4.4444444444444446</v>
      </c>
      <c r="GXN23" s="67"/>
      <c r="GXO23" s="86">
        <v>100</v>
      </c>
      <c r="GXT23" s="86"/>
      <c r="GXU23" s="62" t="s">
        <v>500</v>
      </c>
      <c r="GXV23" s="86"/>
      <c r="GXW23" s="86">
        <v>1</v>
      </c>
      <c r="GXX23" s="86"/>
      <c r="GXY23" s="86">
        <v>2</v>
      </c>
      <c r="GXZ23" s="67"/>
      <c r="GYA23" s="67">
        <v>4.4444444444444446</v>
      </c>
      <c r="GYB23" s="67"/>
      <c r="GYC23" s="86">
        <v>50</v>
      </c>
      <c r="GYH23" s="86"/>
      <c r="GYI23" s="62" t="s">
        <v>500</v>
      </c>
      <c r="GYJ23" s="86"/>
      <c r="GYK23" s="86">
        <v>2</v>
      </c>
      <c r="GYL23" s="86"/>
      <c r="GYM23" s="86">
        <v>2</v>
      </c>
      <c r="GYN23" s="67"/>
      <c r="GYO23" s="67">
        <v>4.4444444444444446</v>
      </c>
      <c r="GYP23" s="67"/>
      <c r="GYQ23" s="86">
        <v>100</v>
      </c>
      <c r="GYV23" s="86"/>
      <c r="GYW23" s="62" t="s">
        <v>500</v>
      </c>
      <c r="GYX23" s="86"/>
      <c r="GYY23" s="86">
        <v>2</v>
      </c>
      <c r="GYZ23" s="86"/>
      <c r="GZA23" s="86">
        <v>2</v>
      </c>
      <c r="GZB23" s="67"/>
      <c r="GZC23" s="67">
        <v>4.4444444444444446</v>
      </c>
      <c r="GZD23" s="67"/>
      <c r="GZE23" s="86">
        <v>100</v>
      </c>
      <c r="GZJ23" s="86"/>
      <c r="GZK23" s="62" t="s">
        <v>500</v>
      </c>
      <c r="GZL23" s="86"/>
      <c r="GZM23" s="86">
        <v>1</v>
      </c>
      <c r="GZN23" s="86"/>
      <c r="GZO23" s="86">
        <v>2</v>
      </c>
      <c r="GZP23" s="67"/>
      <c r="GZQ23" s="67">
        <v>4.4444444444444446</v>
      </c>
      <c r="GZR23" s="67"/>
      <c r="GZS23" s="86">
        <v>50</v>
      </c>
      <c r="GZX23" s="86"/>
      <c r="GZY23" s="62" t="s">
        <v>500</v>
      </c>
      <c r="GZZ23" s="86"/>
      <c r="HAA23" s="86">
        <v>2</v>
      </c>
      <c r="HAB23" s="86"/>
      <c r="HAC23" s="86">
        <v>2</v>
      </c>
      <c r="HAD23" s="67"/>
      <c r="HAE23" s="67">
        <v>4.4444444444444446</v>
      </c>
      <c r="HAF23" s="67"/>
      <c r="HAG23" s="86">
        <v>100</v>
      </c>
      <c r="HAL23" s="86"/>
      <c r="HAM23" s="62" t="s">
        <v>500</v>
      </c>
      <c r="HAN23" s="86"/>
      <c r="HAO23" s="86">
        <v>2</v>
      </c>
      <c r="HAP23" s="86"/>
      <c r="HAQ23" s="86">
        <v>2</v>
      </c>
      <c r="HAR23" s="67"/>
      <c r="HAS23" s="67">
        <v>4.4444444444444446</v>
      </c>
      <c r="HAT23" s="67"/>
      <c r="HAU23" s="86">
        <v>100</v>
      </c>
      <c r="HAZ23" s="86"/>
      <c r="HBA23" s="62" t="s">
        <v>500</v>
      </c>
      <c r="HBB23" s="86"/>
      <c r="HBC23" s="86">
        <v>2</v>
      </c>
      <c r="HBD23" s="86"/>
      <c r="HBE23" s="86">
        <v>2</v>
      </c>
      <c r="HBF23" s="67"/>
      <c r="HBG23" s="67">
        <v>4.4444444444444446</v>
      </c>
      <c r="HBH23" s="67"/>
      <c r="HBI23" s="86">
        <v>100</v>
      </c>
      <c r="HBN23" s="86"/>
      <c r="HBO23" s="62" t="s">
        <v>500</v>
      </c>
      <c r="HBP23" s="86"/>
      <c r="HBQ23" s="86">
        <v>2</v>
      </c>
      <c r="HBR23" s="86"/>
      <c r="HBS23" s="86">
        <v>2</v>
      </c>
      <c r="HBT23" s="67"/>
      <c r="HBU23" s="67">
        <v>4.4444444444444446</v>
      </c>
      <c r="HBV23" s="67"/>
      <c r="HBW23" s="86">
        <v>100</v>
      </c>
      <c r="HCB23" s="86"/>
      <c r="HCC23" s="62" t="s">
        <v>500</v>
      </c>
      <c r="HCD23" s="86"/>
      <c r="HCE23" s="86">
        <v>2</v>
      </c>
      <c r="HCF23" s="86"/>
      <c r="HCG23" s="86">
        <v>2</v>
      </c>
      <c r="HCH23" s="67"/>
      <c r="HCI23" s="67">
        <v>4.4444444444444446</v>
      </c>
      <c r="HCJ23" s="67"/>
      <c r="HCK23" s="86">
        <v>100</v>
      </c>
      <c r="HCP23" s="86"/>
      <c r="HCQ23" s="62" t="s">
        <v>500</v>
      </c>
      <c r="HCR23" s="86"/>
      <c r="HCS23" s="86">
        <v>2</v>
      </c>
      <c r="HCT23" s="86"/>
      <c r="HCU23" s="86">
        <v>2</v>
      </c>
      <c r="HCV23" s="67"/>
      <c r="HCW23" s="67">
        <v>4.4444444444444446</v>
      </c>
      <c r="HCX23" s="67"/>
      <c r="HCY23" s="86">
        <v>100</v>
      </c>
      <c r="HDD23" s="86"/>
      <c r="HDE23" s="62" t="s">
        <v>500</v>
      </c>
      <c r="HDF23" s="86"/>
      <c r="HDG23" s="86">
        <v>1</v>
      </c>
      <c r="HDH23" s="86"/>
      <c r="HDI23" s="86">
        <v>2</v>
      </c>
      <c r="HDJ23" s="67"/>
      <c r="HDK23" s="67">
        <v>4.4444444444444446</v>
      </c>
      <c r="HDL23" s="67"/>
      <c r="HDM23" s="86">
        <v>50</v>
      </c>
      <c r="HDR23" s="86"/>
      <c r="HDS23" s="62" t="s">
        <v>500</v>
      </c>
      <c r="HDT23" s="86"/>
      <c r="HDU23" s="86">
        <v>2</v>
      </c>
      <c r="HDV23" s="86"/>
      <c r="HDW23" s="86">
        <v>2</v>
      </c>
      <c r="HDX23" s="67"/>
      <c r="HDY23" s="67">
        <v>4.4444444444444446</v>
      </c>
      <c r="HDZ23" s="67"/>
      <c r="HEA23" s="86">
        <v>100</v>
      </c>
      <c r="HEF23" s="86"/>
      <c r="HEG23" s="62" t="s">
        <v>500</v>
      </c>
      <c r="HEH23" s="86"/>
      <c r="HEI23" s="86">
        <v>2</v>
      </c>
      <c r="HEJ23" s="86"/>
      <c r="HEK23" s="86">
        <v>2</v>
      </c>
      <c r="HEL23" s="67"/>
      <c r="HEM23" s="67">
        <v>4.4444444444444446</v>
      </c>
      <c r="HEN23" s="67"/>
      <c r="HEO23" s="86">
        <v>100</v>
      </c>
      <c r="HET23" s="86"/>
      <c r="HEU23" s="62" t="s">
        <v>500</v>
      </c>
      <c r="HEV23" s="86"/>
      <c r="HEW23" s="86">
        <v>2</v>
      </c>
      <c r="HEX23" s="86"/>
      <c r="HEY23" s="86">
        <v>2</v>
      </c>
      <c r="HEZ23" s="67"/>
      <c r="HFA23" s="67">
        <v>4.4444444444444446</v>
      </c>
      <c r="HFB23" s="67"/>
      <c r="HFC23" s="86">
        <v>100</v>
      </c>
      <c r="HFH23" s="86"/>
      <c r="HFI23" s="62" t="s">
        <v>500</v>
      </c>
      <c r="HFJ23" s="86"/>
      <c r="HFK23" s="86">
        <v>2</v>
      </c>
      <c r="HFL23" s="86"/>
      <c r="HFM23" s="86">
        <v>2</v>
      </c>
      <c r="HFN23" s="67"/>
      <c r="HFO23" s="67">
        <v>4.4444444444444446</v>
      </c>
      <c r="HFP23" s="67"/>
      <c r="HFQ23" s="86">
        <v>100</v>
      </c>
      <c r="HFV23" s="86"/>
      <c r="HFW23" s="62" t="s">
        <v>500</v>
      </c>
      <c r="HFX23" s="86"/>
      <c r="HFY23" s="86">
        <v>2</v>
      </c>
      <c r="HFZ23" s="86"/>
      <c r="HGA23" s="86">
        <v>2</v>
      </c>
      <c r="HGB23" s="67"/>
      <c r="HGC23" s="67">
        <v>4.4444444444444446</v>
      </c>
      <c r="HGD23" s="67"/>
      <c r="HGE23" s="86">
        <v>100</v>
      </c>
      <c r="HGJ23" s="86"/>
      <c r="HGK23" s="62" t="s">
        <v>500</v>
      </c>
      <c r="HGL23" s="86"/>
      <c r="HGM23" s="86">
        <v>2</v>
      </c>
      <c r="HGN23" s="86"/>
      <c r="HGO23" s="86">
        <v>2</v>
      </c>
      <c r="HGP23" s="67"/>
      <c r="HGQ23" s="67">
        <v>4.4444444444444446</v>
      </c>
      <c r="HGR23" s="67"/>
      <c r="HGS23" s="86">
        <v>100</v>
      </c>
      <c r="HGX23" s="86"/>
      <c r="HGY23" s="62" t="s">
        <v>500</v>
      </c>
      <c r="HGZ23" s="86"/>
      <c r="HHA23" s="86">
        <v>2</v>
      </c>
      <c r="HHB23" s="86"/>
      <c r="HHC23" s="86">
        <v>2</v>
      </c>
      <c r="HHD23" s="67"/>
      <c r="HHE23" s="67">
        <v>4.4444444444444446</v>
      </c>
      <c r="HHF23" s="67"/>
      <c r="HHG23" s="86">
        <v>100</v>
      </c>
      <c r="HHL23" s="86"/>
      <c r="HHM23" s="62" t="s">
        <v>500</v>
      </c>
      <c r="HHN23" s="86"/>
      <c r="HHO23" s="86">
        <v>2</v>
      </c>
      <c r="HHP23" s="86"/>
      <c r="HHQ23" s="86">
        <v>2</v>
      </c>
      <c r="HHR23" s="67"/>
      <c r="HHS23" s="67">
        <v>4.4444444444444446</v>
      </c>
      <c r="HHT23" s="67"/>
      <c r="HHU23" s="86">
        <v>100</v>
      </c>
      <c r="HHZ23" s="86"/>
      <c r="HIA23" s="62" t="s">
        <v>500</v>
      </c>
      <c r="HIB23" s="86"/>
      <c r="HIC23" s="86">
        <v>0</v>
      </c>
      <c r="HID23" s="86"/>
      <c r="HIE23" s="86">
        <v>2</v>
      </c>
      <c r="HIF23" s="67"/>
      <c r="HIG23" s="67">
        <v>4.4444444444444446</v>
      </c>
      <c r="HIH23" s="67"/>
      <c r="HII23" s="86">
        <v>0</v>
      </c>
      <c r="HIN23" s="86"/>
      <c r="HIO23" s="62" t="s">
        <v>500</v>
      </c>
      <c r="HIP23" s="86"/>
      <c r="HIQ23" s="86">
        <v>3</v>
      </c>
      <c r="HIR23" s="86"/>
      <c r="HIS23" s="86">
        <v>3</v>
      </c>
      <c r="HIT23" s="67"/>
      <c r="HIU23" s="67">
        <v>5.6603773584905666</v>
      </c>
      <c r="HIV23" s="67"/>
      <c r="HIW23" s="86">
        <v>100</v>
      </c>
    </row>
    <row r="24" spans="14:5119 5124:5665" x14ac:dyDescent="0.25">
      <c r="N24" s="86">
        <v>11.09</v>
      </c>
      <c r="O24" s="62" t="s">
        <v>501</v>
      </c>
      <c r="P24" s="86">
        <v>11.09</v>
      </c>
      <c r="Q24" s="86">
        <v>0</v>
      </c>
      <c r="R24" s="86"/>
      <c r="S24" s="86">
        <v>1</v>
      </c>
      <c r="T24" s="67"/>
      <c r="U24" s="67">
        <v>1.8867924528301887</v>
      </c>
      <c r="V24" s="67"/>
      <c r="W24" s="86">
        <v>0</v>
      </c>
      <c r="AB24" s="86">
        <v>15.09</v>
      </c>
      <c r="AC24" s="62" t="s">
        <v>501</v>
      </c>
      <c r="AD24" s="86">
        <v>15.09</v>
      </c>
      <c r="AE24" s="86">
        <v>0</v>
      </c>
      <c r="AF24" s="86"/>
      <c r="AG24" s="86">
        <v>1</v>
      </c>
      <c r="AH24" s="67"/>
      <c r="AI24" s="67">
        <v>1.8867924528301887</v>
      </c>
      <c r="AJ24" s="67"/>
      <c r="AK24" s="86">
        <v>0</v>
      </c>
      <c r="AP24" s="86">
        <v>11.09</v>
      </c>
      <c r="AQ24" s="62" t="s">
        <v>501</v>
      </c>
      <c r="AR24" s="86">
        <v>11.09</v>
      </c>
      <c r="AS24" s="86">
        <v>0</v>
      </c>
      <c r="AT24" s="86"/>
      <c r="AU24" s="86">
        <v>1</v>
      </c>
      <c r="AV24" s="67"/>
      <c r="AW24" s="67">
        <v>1.8867924528301887</v>
      </c>
      <c r="AX24" s="67"/>
      <c r="AY24" s="86">
        <v>0</v>
      </c>
      <c r="BD24" s="86">
        <v>1.0900000000000001</v>
      </c>
      <c r="BE24" s="62" t="s">
        <v>501</v>
      </c>
      <c r="BF24" s="86">
        <v>1.0900000000000001</v>
      </c>
      <c r="BG24" s="86">
        <v>1</v>
      </c>
      <c r="BH24" s="86"/>
      <c r="BI24" s="86">
        <v>1</v>
      </c>
      <c r="BJ24" s="67"/>
      <c r="BK24" s="67">
        <v>1.8867924528301887</v>
      </c>
      <c r="BL24" s="67"/>
      <c r="BM24" s="86">
        <v>100</v>
      </c>
      <c r="BN24" s="86"/>
      <c r="BO24" s="86"/>
      <c r="BP24" s="86"/>
      <c r="BQ24" s="86"/>
      <c r="BR24" s="86">
        <v>1.0900000000000001</v>
      </c>
      <c r="BS24" s="62" t="s">
        <v>501</v>
      </c>
      <c r="BT24" s="86">
        <v>1.0900000000000001</v>
      </c>
      <c r="BU24" s="86">
        <v>1</v>
      </c>
      <c r="BV24" s="86"/>
      <c r="BW24" s="86">
        <v>1</v>
      </c>
      <c r="BX24" s="67"/>
      <c r="BY24" s="67">
        <v>1.8867924528301887</v>
      </c>
      <c r="BZ24" s="67"/>
      <c r="CA24" s="86">
        <v>100</v>
      </c>
      <c r="CB24" s="86"/>
      <c r="CC24" s="86"/>
      <c r="CD24" s="86"/>
      <c r="CE24" s="86"/>
      <c r="CF24" s="86">
        <v>11.09</v>
      </c>
      <c r="CG24" s="62" t="s">
        <v>501</v>
      </c>
      <c r="CH24" s="86">
        <v>11.09</v>
      </c>
      <c r="CI24" s="86">
        <v>0</v>
      </c>
      <c r="CJ24" s="86"/>
      <c r="CK24" s="86">
        <v>1</v>
      </c>
      <c r="CL24" s="67"/>
      <c r="CM24" s="67">
        <v>1.8867924528301887</v>
      </c>
      <c r="CN24" s="67"/>
      <c r="CO24" s="86">
        <v>0</v>
      </c>
      <c r="CP24" s="86"/>
      <c r="CQ24" s="86"/>
      <c r="CR24" s="86"/>
      <c r="CS24" s="86"/>
      <c r="CT24" s="86">
        <v>10.09</v>
      </c>
      <c r="CU24" s="62" t="s">
        <v>501</v>
      </c>
      <c r="CV24" s="86">
        <v>10.09</v>
      </c>
      <c r="CW24" s="86">
        <v>0</v>
      </c>
      <c r="CX24" s="86"/>
      <c r="CY24" s="86">
        <v>1</v>
      </c>
      <c r="CZ24" s="67"/>
      <c r="DA24" s="67">
        <v>1.8867924528301887</v>
      </c>
      <c r="DB24" s="67"/>
      <c r="DC24" s="86">
        <v>0</v>
      </c>
      <c r="DD24" s="86"/>
      <c r="DE24" s="86"/>
      <c r="DH24" s="86">
        <v>10.09</v>
      </c>
      <c r="DI24" s="62" t="s">
        <v>501</v>
      </c>
      <c r="DJ24" s="86">
        <v>10.09</v>
      </c>
      <c r="DK24" s="86">
        <v>0</v>
      </c>
      <c r="DL24" s="86"/>
      <c r="DM24" s="86">
        <v>1</v>
      </c>
      <c r="DN24" s="67"/>
      <c r="DO24" s="67">
        <v>1.8867924528301887</v>
      </c>
      <c r="DP24" s="67"/>
      <c r="DQ24" s="86">
        <v>0</v>
      </c>
      <c r="DV24" s="86">
        <v>1.0900000000000001</v>
      </c>
      <c r="DW24" s="62" t="s">
        <v>501</v>
      </c>
      <c r="DX24" s="86">
        <v>1.0900000000000001</v>
      </c>
      <c r="DY24" s="86">
        <v>1</v>
      </c>
      <c r="DZ24" s="86"/>
      <c r="EA24" s="86">
        <v>1</v>
      </c>
      <c r="EB24" s="67"/>
      <c r="EC24" s="67">
        <v>1.8867924528301887</v>
      </c>
      <c r="ED24" s="67"/>
      <c r="EE24" s="86">
        <v>100</v>
      </c>
      <c r="EJ24" s="86">
        <v>1.0900000000000001</v>
      </c>
      <c r="EK24" s="62" t="s">
        <v>501</v>
      </c>
      <c r="EL24" s="86">
        <v>1.0900000000000001</v>
      </c>
      <c r="EM24" s="86">
        <v>1</v>
      </c>
      <c r="EN24" s="86"/>
      <c r="EO24" s="86">
        <v>1</v>
      </c>
      <c r="EP24" s="67"/>
      <c r="EQ24" s="67">
        <v>1.8867924528301887</v>
      </c>
      <c r="ER24" s="67"/>
      <c r="ES24" s="86">
        <v>100</v>
      </c>
      <c r="EX24" s="86">
        <v>1.0900000000000001</v>
      </c>
      <c r="EY24" s="62" t="s">
        <v>501</v>
      </c>
      <c r="EZ24" s="86">
        <v>1.0900000000000001</v>
      </c>
      <c r="FA24" s="86">
        <v>1</v>
      </c>
      <c r="FB24" s="86"/>
      <c r="FC24" s="86">
        <v>1</v>
      </c>
      <c r="FD24" s="67"/>
      <c r="FE24" s="67">
        <v>1.8867924528301887</v>
      </c>
      <c r="FF24" s="67"/>
      <c r="FG24" s="86">
        <v>100</v>
      </c>
      <c r="FL24" s="86">
        <v>1.0900000000000001</v>
      </c>
      <c r="FM24" s="62" t="s">
        <v>501</v>
      </c>
      <c r="FN24" s="86">
        <v>1.0900000000000001</v>
      </c>
      <c r="FO24" s="86">
        <v>1</v>
      </c>
      <c r="FP24" s="86"/>
      <c r="FQ24" s="86">
        <v>1</v>
      </c>
      <c r="FR24" s="67"/>
      <c r="FS24" s="67">
        <v>1.8867924528301887</v>
      </c>
      <c r="FT24" s="67"/>
      <c r="FU24" s="86">
        <v>100</v>
      </c>
      <c r="FZ24" s="86">
        <v>14.09</v>
      </c>
      <c r="GA24" s="62" t="s">
        <v>501</v>
      </c>
      <c r="GB24" s="86">
        <v>14.09</v>
      </c>
      <c r="GC24" s="86">
        <v>0</v>
      </c>
      <c r="GD24" s="86"/>
      <c r="GE24" s="86">
        <v>1</v>
      </c>
      <c r="GF24" s="67"/>
      <c r="GG24" s="67">
        <v>1.8867924528301887</v>
      </c>
      <c r="GH24" s="67"/>
      <c r="GI24" s="86">
        <v>0</v>
      </c>
      <c r="GN24" s="86">
        <v>1.0900000000000001</v>
      </c>
      <c r="GO24" s="62" t="s">
        <v>501</v>
      </c>
      <c r="GP24" s="86">
        <v>1.0900000000000001</v>
      </c>
      <c r="GQ24" s="86">
        <v>1</v>
      </c>
      <c r="GR24" s="86"/>
      <c r="GS24" s="86">
        <v>1</v>
      </c>
      <c r="GT24" s="67"/>
      <c r="GU24" s="67">
        <v>1.8867924528301887</v>
      </c>
      <c r="GV24" s="67"/>
      <c r="GW24" s="86">
        <v>100</v>
      </c>
      <c r="HB24" s="86">
        <v>1.0900000000000001</v>
      </c>
      <c r="HC24" s="62" t="s">
        <v>501</v>
      </c>
      <c r="HD24" s="86">
        <v>1.0900000000000001</v>
      </c>
      <c r="HE24" s="86">
        <v>1</v>
      </c>
      <c r="HF24" s="86"/>
      <c r="HG24" s="86">
        <v>1</v>
      </c>
      <c r="HH24" s="67"/>
      <c r="HI24" s="67">
        <v>1.8867924528301887</v>
      </c>
      <c r="HJ24" s="67"/>
      <c r="HK24" s="86">
        <v>100</v>
      </c>
      <c r="HP24" s="86">
        <v>1.0900000000000001</v>
      </c>
      <c r="HQ24" s="62" t="s">
        <v>501</v>
      </c>
      <c r="HR24" s="86">
        <v>1.0900000000000001</v>
      </c>
      <c r="HS24" s="86">
        <v>1</v>
      </c>
      <c r="HT24" s="86"/>
      <c r="HU24" s="86">
        <v>1</v>
      </c>
      <c r="HV24" s="67"/>
      <c r="HW24" s="67">
        <v>1.8867924528301887</v>
      </c>
      <c r="HX24" s="67"/>
      <c r="HY24" s="86">
        <v>100</v>
      </c>
      <c r="ID24" s="86">
        <v>1.0900000000000001</v>
      </c>
      <c r="IE24" s="62" t="s">
        <v>501</v>
      </c>
      <c r="IF24" s="86">
        <v>1.0900000000000001</v>
      </c>
      <c r="IG24" s="86">
        <v>1</v>
      </c>
      <c r="IH24" s="86"/>
      <c r="II24" s="86">
        <v>1</v>
      </c>
      <c r="IJ24" s="67"/>
      <c r="IK24" s="67">
        <v>1.8867924528301887</v>
      </c>
      <c r="IL24" s="67"/>
      <c r="IM24" s="86">
        <v>100</v>
      </c>
      <c r="IR24" s="86">
        <v>12.09</v>
      </c>
      <c r="IS24" s="62" t="s">
        <v>501</v>
      </c>
      <c r="IT24" s="86">
        <v>12.09</v>
      </c>
      <c r="IU24" s="86">
        <v>0</v>
      </c>
      <c r="IV24" s="86"/>
      <c r="IW24" s="86">
        <v>1</v>
      </c>
      <c r="IX24" s="67"/>
      <c r="IY24" s="67">
        <v>1.8867924528301887</v>
      </c>
      <c r="IZ24" s="67"/>
      <c r="JA24" s="86">
        <v>0</v>
      </c>
      <c r="JF24" s="86">
        <v>14.09</v>
      </c>
      <c r="JG24" s="62" t="s">
        <v>501</v>
      </c>
      <c r="JH24" s="86">
        <v>14.09</v>
      </c>
      <c r="JI24" s="86">
        <v>0</v>
      </c>
      <c r="JJ24" s="86"/>
      <c r="JK24" s="86">
        <v>1</v>
      </c>
      <c r="JL24" s="67"/>
      <c r="JM24" s="67">
        <v>1.8867924528301887</v>
      </c>
      <c r="JN24" s="67"/>
      <c r="JO24" s="86">
        <v>0</v>
      </c>
      <c r="JT24" s="86">
        <v>1.0900000000000001</v>
      </c>
      <c r="JU24" s="62" t="s">
        <v>501</v>
      </c>
      <c r="JV24" s="86">
        <v>1.0900000000000001</v>
      </c>
      <c r="JW24" s="86">
        <v>1</v>
      </c>
      <c r="JX24" s="86"/>
      <c r="JY24" s="86">
        <v>1</v>
      </c>
      <c r="JZ24" s="67"/>
      <c r="KA24" s="67">
        <v>1.8867924528301887</v>
      </c>
      <c r="KB24" s="67"/>
      <c r="KC24" s="86">
        <v>100</v>
      </c>
      <c r="KH24" s="86">
        <v>12.09</v>
      </c>
      <c r="KI24" s="62" t="s">
        <v>501</v>
      </c>
      <c r="KJ24" s="86">
        <v>12.09</v>
      </c>
      <c r="KK24" s="86">
        <v>0</v>
      </c>
      <c r="KL24" s="86"/>
      <c r="KM24" s="86">
        <v>1</v>
      </c>
      <c r="KN24" s="67"/>
      <c r="KO24" s="67">
        <v>1.8867924528301887</v>
      </c>
      <c r="KP24" s="67"/>
      <c r="KQ24" s="86">
        <v>0</v>
      </c>
      <c r="KV24" s="86">
        <v>10.09</v>
      </c>
      <c r="KW24" s="62" t="s">
        <v>501</v>
      </c>
      <c r="KX24" s="86">
        <v>10.09</v>
      </c>
      <c r="KY24" s="86">
        <v>0</v>
      </c>
      <c r="KZ24" s="86"/>
      <c r="LA24" s="86">
        <v>1</v>
      </c>
      <c r="LB24" s="67"/>
      <c r="LC24" s="67">
        <v>1.8867924528301887</v>
      </c>
      <c r="LD24" s="67"/>
      <c r="LE24" s="86">
        <v>0</v>
      </c>
      <c r="LJ24" s="86">
        <v>14.09</v>
      </c>
      <c r="LK24" s="62" t="s">
        <v>501</v>
      </c>
      <c r="LL24" s="86">
        <v>14.09</v>
      </c>
      <c r="LM24" s="86">
        <v>0</v>
      </c>
      <c r="LN24" s="86"/>
      <c r="LO24" s="86">
        <v>1</v>
      </c>
      <c r="LP24" s="67"/>
      <c r="LQ24" s="67">
        <v>1.8867924528301887</v>
      </c>
      <c r="LR24" s="67"/>
      <c r="LS24" s="86">
        <v>0</v>
      </c>
      <c r="LX24" s="86">
        <v>8.09</v>
      </c>
      <c r="LY24" s="62" t="s">
        <v>501</v>
      </c>
      <c r="LZ24" s="86">
        <v>8.09</v>
      </c>
      <c r="MA24" s="86">
        <v>0</v>
      </c>
      <c r="MB24" s="86"/>
      <c r="MC24" s="86">
        <v>1</v>
      </c>
      <c r="MD24" s="67"/>
      <c r="ME24" s="67">
        <v>1.8867924528301887</v>
      </c>
      <c r="MF24" s="67"/>
      <c r="MG24" s="86">
        <v>0</v>
      </c>
      <c r="ML24" s="86">
        <v>10.09</v>
      </c>
      <c r="MM24" s="62" t="s">
        <v>501</v>
      </c>
      <c r="MN24" s="86">
        <v>10.09</v>
      </c>
      <c r="MO24" s="86">
        <v>0</v>
      </c>
      <c r="MP24" s="86"/>
      <c r="MQ24" s="86">
        <v>1</v>
      </c>
      <c r="MR24" s="67"/>
      <c r="MS24" s="67">
        <v>1.8867924528301887</v>
      </c>
      <c r="MT24" s="67"/>
      <c r="MU24" s="86">
        <v>0</v>
      </c>
      <c r="MZ24" s="86">
        <v>11.09</v>
      </c>
      <c r="NA24" s="62" t="s">
        <v>501</v>
      </c>
      <c r="NB24" s="86">
        <v>11.09</v>
      </c>
      <c r="NC24" s="86">
        <v>0</v>
      </c>
      <c r="ND24" s="86"/>
      <c r="NE24" s="86">
        <v>1</v>
      </c>
      <c r="NF24" s="67"/>
      <c r="NG24" s="67">
        <v>1.8867924528301887</v>
      </c>
      <c r="NH24" s="67"/>
      <c r="NI24" s="86">
        <v>0</v>
      </c>
      <c r="NN24" s="86">
        <v>1.0900000000000001</v>
      </c>
      <c r="NO24" s="62" t="s">
        <v>501</v>
      </c>
      <c r="NP24" s="86">
        <v>1.0900000000000001</v>
      </c>
      <c r="NQ24" s="86">
        <v>1</v>
      </c>
      <c r="NR24" s="86"/>
      <c r="NS24" s="86">
        <v>1</v>
      </c>
      <c r="NT24" s="67"/>
      <c r="NU24" s="67">
        <v>1.9230769230769231</v>
      </c>
      <c r="NV24" s="67"/>
      <c r="NW24" s="86">
        <v>100</v>
      </c>
      <c r="OB24" s="86">
        <v>1.0900000000000001</v>
      </c>
      <c r="OC24" s="62" t="s">
        <v>501</v>
      </c>
      <c r="OD24" s="86">
        <v>1.0900000000000001</v>
      </c>
      <c r="OE24" s="86">
        <v>1</v>
      </c>
      <c r="OF24" s="86"/>
      <c r="OG24" s="86">
        <v>1</v>
      </c>
      <c r="OH24" s="67"/>
      <c r="OI24" s="67">
        <v>1.9230769230769231</v>
      </c>
      <c r="OJ24" s="67"/>
      <c r="OK24" s="86">
        <v>100</v>
      </c>
      <c r="OP24" s="86">
        <v>1.0900000000000001</v>
      </c>
      <c r="OQ24" s="62" t="s">
        <v>501</v>
      </c>
      <c r="OR24" s="86">
        <v>1.0900000000000001</v>
      </c>
      <c r="OS24" s="86">
        <v>1</v>
      </c>
      <c r="OT24" s="86"/>
      <c r="OU24" s="86">
        <v>1</v>
      </c>
      <c r="OV24" s="67"/>
      <c r="OW24" s="67">
        <v>1.9230769230769231</v>
      </c>
      <c r="OX24" s="67"/>
      <c r="OY24" s="86">
        <v>100</v>
      </c>
      <c r="PD24" s="86">
        <v>1.0900000000000001</v>
      </c>
      <c r="PE24" s="62" t="s">
        <v>501</v>
      </c>
      <c r="PF24" s="86">
        <v>1.0900000000000001</v>
      </c>
      <c r="PG24" s="86">
        <v>1</v>
      </c>
      <c r="PH24" s="86"/>
      <c r="PI24" s="86">
        <v>1</v>
      </c>
      <c r="PJ24" s="67"/>
      <c r="PK24" s="67">
        <v>1.9230769230769231</v>
      </c>
      <c r="PL24" s="67"/>
      <c r="PM24" s="86">
        <v>100</v>
      </c>
      <c r="PR24" s="86">
        <v>13.09</v>
      </c>
      <c r="PS24" s="62" t="s">
        <v>501</v>
      </c>
      <c r="PT24" s="86">
        <v>13.09</v>
      </c>
      <c r="PU24" s="86">
        <v>0</v>
      </c>
      <c r="PV24" s="86"/>
      <c r="PW24" s="86">
        <v>1</v>
      </c>
      <c r="PX24" s="67"/>
      <c r="PY24" s="67">
        <v>1.9230769230769231</v>
      </c>
      <c r="PZ24" s="67"/>
      <c r="QA24" s="86">
        <v>0</v>
      </c>
      <c r="QF24" s="86">
        <v>1.0900000000000001</v>
      </c>
      <c r="QG24" s="62" t="s">
        <v>501</v>
      </c>
      <c r="QH24" s="86">
        <v>1.0900000000000001</v>
      </c>
      <c r="QI24" s="86">
        <v>1</v>
      </c>
      <c r="QJ24" s="86"/>
      <c r="QK24" s="86">
        <v>1</v>
      </c>
      <c r="QL24" s="67"/>
      <c r="QM24" s="67">
        <v>1.9230769230769231</v>
      </c>
      <c r="QN24" s="67"/>
      <c r="QO24" s="86">
        <v>100</v>
      </c>
      <c r="QT24" s="86">
        <v>1.0900000000000001</v>
      </c>
      <c r="QU24" s="62" t="s">
        <v>501</v>
      </c>
      <c r="QV24" s="86">
        <v>1.0900000000000001</v>
      </c>
      <c r="QW24" s="86">
        <v>1</v>
      </c>
      <c r="QX24" s="86"/>
      <c r="QY24" s="86">
        <v>1</v>
      </c>
      <c r="QZ24" s="67"/>
      <c r="RA24" s="67">
        <v>1.9230769230769231</v>
      </c>
      <c r="RB24" s="67"/>
      <c r="RC24" s="86">
        <v>100</v>
      </c>
      <c r="RH24" s="86">
        <v>1.0900000000000001</v>
      </c>
      <c r="RI24" s="62" t="s">
        <v>501</v>
      </c>
      <c r="RJ24" s="86">
        <v>1.0900000000000001</v>
      </c>
      <c r="RK24" s="86">
        <v>1</v>
      </c>
      <c r="RL24" s="86"/>
      <c r="RM24" s="86">
        <v>1</v>
      </c>
      <c r="RN24" s="67"/>
      <c r="RO24" s="67">
        <v>1.9230769230769231</v>
      </c>
      <c r="RP24" s="67"/>
      <c r="RQ24" s="86">
        <v>100</v>
      </c>
      <c r="RV24" s="86">
        <v>1.0900000000000001</v>
      </c>
      <c r="RW24" s="62" t="s">
        <v>501</v>
      </c>
      <c r="RX24" s="86">
        <v>1.0900000000000001</v>
      </c>
      <c r="RY24" s="86">
        <v>1</v>
      </c>
      <c r="RZ24" s="86"/>
      <c r="SA24" s="86">
        <v>1</v>
      </c>
      <c r="SB24" s="67"/>
      <c r="SC24" s="67">
        <v>1.9230769230769231</v>
      </c>
      <c r="SD24" s="67"/>
      <c r="SE24" s="86">
        <v>100</v>
      </c>
      <c r="SJ24" s="86">
        <v>1.0900000000000001</v>
      </c>
      <c r="SK24" s="62" t="s">
        <v>501</v>
      </c>
      <c r="SL24" s="86">
        <v>1.0900000000000001</v>
      </c>
      <c r="SM24" s="86">
        <v>1</v>
      </c>
      <c r="SN24" s="86"/>
      <c r="SO24" s="86">
        <v>1</v>
      </c>
      <c r="SP24" s="67"/>
      <c r="SQ24" s="67">
        <v>1.9230769230769231</v>
      </c>
      <c r="SR24" s="67"/>
      <c r="SS24" s="86">
        <v>100</v>
      </c>
      <c r="SX24" s="86">
        <v>1.0900000000000001</v>
      </c>
      <c r="SY24" s="62" t="s">
        <v>501</v>
      </c>
      <c r="SZ24" s="86">
        <v>1.0900000000000001</v>
      </c>
      <c r="TA24" s="86">
        <v>1</v>
      </c>
      <c r="TB24" s="86"/>
      <c r="TC24" s="86">
        <v>1</v>
      </c>
      <c r="TD24" s="67"/>
      <c r="TE24" s="67">
        <v>1.9230769230769231</v>
      </c>
      <c r="TF24" s="67"/>
      <c r="TG24" s="86">
        <v>100</v>
      </c>
      <c r="TL24" s="86">
        <v>1.0900000000000001</v>
      </c>
      <c r="TM24" s="62" t="s">
        <v>501</v>
      </c>
      <c r="TN24" s="86">
        <v>1.0900000000000001</v>
      </c>
      <c r="TO24" s="86">
        <v>1</v>
      </c>
      <c r="TP24" s="86"/>
      <c r="TQ24" s="86">
        <v>1</v>
      </c>
      <c r="TR24" s="67"/>
      <c r="TS24" s="67">
        <v>1.9230769230769231</v>
      </c>
      <c r="TT24" s="67"/>
      <c r="TU24" s="86">
        <v>100</v>
      </c>
      <c r="TZ24" s="86">
        <v>1.0900000000000001</v>
      </c>
      <c r="UA24" s="62" t="s">
        <v>501</v>
      </c>
      <c r="UB24" s="86">
        <v>1.0900000000000001</v>
      </c>
      <c r="UC24" s="86">
        <v>1</v>
      </c>
      <c r="UD24" s="86"/>
      <c r="UE24" s="86">
        <v>1</v>
      </c>
      <c r="UF24" s="67"/>
      <c r="UG24" s="67">
        <v>1.9230769230769231</v>
      </c>
      <c r="UH24" s="67"/>
      <c r="UI24" s="86">
        <v>100</v>
      </c>
      <c r="UN24" s="86">
        <v>13.09</v>
      </c>
      <c r="UO24" s="62" t="s">
        <v>501</v>
      </c>
      <c r="UP24" s="86">
        <v>13.09</v>
      </c>
      <c r="UQ24" s="86">
        <v>0</v>
      </c>
      <c r="UR24" s="86"/>
      <c r="US24" s="86">
        <v>1</v>
      </c>
      <c r="UT24" s="67"/>
      <c r="UU24" s="67">
        <v>1.9230769230769231</v>
      </c>
      <c r="UV24" s="67"/>
      <c r="UW24" s="86">
        <v>0</v>
      </c>
      <c r="VB24" s="86">
        <v>1.0900000000000001</v>
      </c>
      <c r="VC24" s="62" t="s">
        <v>501</v>
      </c>
      <c r="VD24" s="86">
        <v>1.0900000000000001</v>
      </c>
      <c r="VE24" s="86">
        <v>1</v>
      </c>
      <c r="VF24" s="86"/>
      <c r="VG24" s="86">
        <v>1</v>
      </c>
      <c r="VH24" s="67"/>
      <c r="VI24" s="67">
        <v>1.9230769230769231</v>
      </c>
      <c r="VJ24" s="67"/>
      <c r="VK24" s="86">
        <v>100</v>
      </c>
      <c r="VP24" s="86">
        <v>1.0900000000000001</v>
      </c>
      <c r="VQ24" s="62" t="s">
        <v>501</v>
      </c>
      <c r="VR24" s="86">
        <v>1.0900000000000001</v>
      </c>
      <c r="VS24" s="86">
        <v>1</v>
      </c>
      <c r="VT24" s="86"/>
      <c r="VU24" s="86">
        <v>1</v>
      </c>
      <c r="VV24" s="67"/>
      <c r="VW24" s="67">
        <v>1.9230769230769231</v>
      </c>
      <c r="VX24" s="67"/>
      <c r="VY24" s="86">
        <v>100</v>
      </c>
      <c r="WD24" s="86">
        <v>1.0900000000000001</v>
      </c>
      <c r="WE24" s="62" t="s">
        <v>501</v>
      </c>
      <c r="WF24" s="86">
        <v>1.0900000000000001</v>
      </c>
      <c r="WG24" s="86">
        <v>1</v>
      </c>
      <c r="WH24" s="86"/>
      <c r="WI24" s="86">
        <v>1</v>
      </c>
      <c r="WJ24" s="67"/>
      <c r="WK24" s="67">
        <v>1.9230769230769231</v>
      </c>
      <c r="WL24" s="67"/>
      <c r="WM24" s="86">
        <v>100</v>
      </c>
      <c r="WR24" s="86">
        <v>1.0900000000000001</v>
      </c>
      <c r="WS24" s="62" t="s">
        <v>501</v>
      </c>
      <c r="WT24" s="86">
        <v>1.0900000000000001</v>
      </c>
      <c r="WU24" s="86">
        <v>1</v>
      </c>
      <c r="WV24" s="86"/>
      <c r="WW24" s="86">
        <v>1</v>
      </c>
      <c r="WX24" s="67"/>
      <c r="WY24" s="67">
        <v>1.9230769230769231</v>
      </c>
      <c r="WZ24" s="67"/>
      <c r="XA24" s="86">
        <v>100</v>
      </c>
      <c r="XF24" s="86">
        <v>1.0900000000000001</v>
      </c>
      <c r="XG24" s="62" t="s">
        <v>501</v>
      </c>
      <c r="XH24" s="86">
        <v>1.0900000000000001</v>
      </c>
      <c r="XI24" s="86">
        <v>1</v>
      </c>
      <c r="XJ24" s="86"/>
      <c r="XK24" s="86">
        <v>1</v>
      </c>
      <c r="XL24" s="67"/>
      <c r="XM24" s="67">
        <v>1.9230769230769231</v>
      </c>
      <c r="XN24" s="67"/>
      <c r="XO24" s="86">
        <v>100</v>
      </c>
      <c r="XT24" s="86">
        <v>12.09</v>
      </c>
      <c r="XU24" s="62" t="s">
        <v>501</v>
      </c>
      <c r="XV24" s="86">
        <v>12.09</v>
      </c>
      <c r="XW24" s="86">
        <v>0</v>
      </c>
      <c r="XX24" s="86"/>
      <c r="XY24" s="86">
        <v>1</v>
      </c>
      <c r="XZ24" s="67"/>
      <c r="YA24" s="67">
        <v>1.9230769230769231</v>
      </c>
      <c r="YB24" s="67"/>
      <c r="YC24" s="86">
        <v>0</v>
      </c>
      <c r="YH24" s="86">
        <v>1.0900000000000001</v>
      </c>
      <c r="YI24" s="62" t="s">
        <v>501</v>
      </c>
      <c r="YJ24" s="86">
        <v>1.0900000000000001</v>
      </c>
      <c r="YK24" s="86">
        <v>1</v>
      </c>
      <c r="YL24" s="86"/>
      <c r="YM24" s="86">
        <v>1</v>
      </c>
      <c r="YN24" s="67"/>
      <c r="YO24" s="67">
        <v>1.9230769230769231</v>
      </c>
      <c r="YP24" s="67"/>
      <c r="YQ24" s="86">
        <v>100</v>
      </c>
      <c r="YV24" s="86">
        <v>1.0900000000000001</v>
      </c>
      <c r="YW24" s="62" t="s">
        <v>501</v>
      </c>
      <c r="YX24" s="86">
        <v>1.0900000000000001</v>
      </c>
      <c r="YY24" s="86">
        <v>1</v>
      </c>
      <c r="YZ24" s="86"/>
      <c r="ZA24" s="86">
        <v>1</v>
      </c>
      <c r="ZB24" s="67"/>
      <c r="ZC24" s="67">
        <v>1.9230769230769231</v>
      </c>
      <c r="ZD24" s="67"/>
      <c r="ZE24" s="86">
        <v>100</v>
      </c>
      <c r="ZJ24" s="86">
        <v>1.0900000000000001</v>
      </c>
      <c r="ZK24" s="62" t="s">
        <v>501</v>
      </c>
      <c r="ZL24" s="86">
        <v>1.0900000000000001</v>
      </c>
      <c r="ZM24" s="86">
        <v>1</v>
      </c>
      <c r="ZN24" s="86"/>
      <c r="ZO24" s="86">
        <v>1</v>
      </c>
      <c r="ZP24" s="67"/>
      <c r="ZQ24" s="67">
        <v>1.9230769230769231</v>
      </c>
      <c r="ZR24" s="67"/>
      <c r="ZS24" s="86">
        <v>100</v>
      </c>
      <c r="ZX24" s="86">
        <v>1.0900000000000001</v>
      </c>
      <c r="ZY24" s="62" t="s">
        <v>501</v>
      </c>
      <c r="ZZ24" s="86">
        <v>1.0900000000000001</v>
      </c>
      <c r="AAA24" s="86">
        <v>1</v>
      </c>
      <c r="AAB24" s="86"/>
      <c r="AAC24" s="86">
        <v>1</v>
      </c>
      <c r="AAD24" s="67"/>
      <c r="AAE24" s="67">
        <v>1.9230769230769231</v>
      </c>
      <c r="AAF24" s="67"/>
      <c r="AAG24" s="86">
        <v>100</v>
      </c>
      <c r="AAL24" s="86">
        <v>1.0900000000000001</v>
      </c>
      <c r="AAM24" s="62" t="s">
        <v>501</v>
      </c>
      <c r="AAN24" s="86">
        <v>1.0900000000000001</v>
      </c>
      <c r="AAO24" s="86">
        <v>1</v>
      </c>
      <c r="AAP24" s="86"/>
      <c r="AAQ24" s="86">
        <v>1</v>
      </c>
      <c r="AAR24" s="67"/>
      <c r="AAS24" s="67">
        <v>1.9230769230769231</v>
      </c>
      <c r="AAT24" s="67"/>
      <c r="AAU24" s="86">
        <v>100</v>
      </c>
      <c r="AAZ24" s="86">
        <v>1.0900000000000001</v>
      </c>
      <c r="ABA24" s="62" t="s">
        <v>501</v>
      </c>
      <c r="ABB24" s="86">
        <v>1.0900000000000001</v>
      </c>
      <c r="ABC24" s="86">
        <v>1</v>
      </c>
      <c r="ABD24" s="86"/>
      <c r="ABE24" s="86">
        <v>1</v>
      </c>
      <c r="ABF24" s="67"/>
      <c r="ABG24" s="67">
        <v>1.9230769230769231</v>
      </c>
      <c r="ABH24" s="67"/>
      <c r="ABI24" s="86">
        <v>100</v>
      </c>
      <c r="ABN24" s="86">
        <v>1.0900000000000001</v>
      </c>
      <c r="ABO24" s="62" t="s">
        <v>501</v>
      </c>
      <c r="ABP24" s="86">
        <v>1.0900000000000001</v>
      </c>
      <c r="ABQ24" s="86">
        <v>1</v>
      </c>
      <c r="ABR24" s="86"/>
      <c r="ABS24" s="86">
        <v>1</v>
      </c>
      <c r="ABT24" s="67"/>
      <c r="ABU24" s="67">
        <v>1.9230769230769231</v>
      </c>
      <c r="ABV24" s="67"/>
      <c r="ABW24" s="86">
        <v>100</v>
      </c>
      <c r="ACB24" s="86">
        <v>6.09</v>
      </c>
      <c r="ACC24" s="62" t="s">
        <v>501</v>
      </c>
      <c r="ACD24" s="86">
        <v>6.09</v>
      </c>
      <c r="ACE24" s="86">
        <v>1</v>
      </c>
      <c r="ACF24" s="86"/>
      <c r="ACG24" s="86">
        <v>2</v>
      </c>
      <c r="ACH24" s="67"/>
      <c r="ACI24" s="67">
        <v>3.7037037037037033</v>
      </c>
      <c r="ACJ24" s="67"/>
      <c r="ACK24" s="86">
        <v>50</v>
      </c>
      <c r="ACP24" s="86">
        <v>8.09</v>
      </c>
      <c r="ACQ24" s="62" t="s">
        <v>501</v>
      </c>
      <c r="ACR24" s="86">
        <v>8.09</v>
      </c>
      <c r="ACS24" s="86">
        <v>1</v>
      </c>
      <c r="ACT24" s="86"/>
      <c r="ACU24" s="86">
        <v>2</v>
      </c>
      <c r="ACV24" s="67"/>
      <c r="ACW24" s="67">
        <v>3.7037037037037033</v>
      </c>
      <c r="ACX24" s="67"/>
      <c r="ACY24" s="86">
        <v>50</v>
      </c>
      <c r="ADD24" s="86">
        <v>1.0900000000000001</v>
      </c>
      <c r="ADE24" s="62" t="s">
        <v>501</v>
      </c>
      <c r="ADF24" s="86">
        <v>1.0900000000000001</v>
      </c>
      <c r="ADG24" s="86">
        <v>2</v>
      </c>
      <c r="ADH24" s="86"/>
      <c r="ADI24" s="86">
        <v>2</v>
      </c>
      <c r="ADJ24" s="67"/>
      <c r="ADK24" s="67">
        <v>3.7037037037037033</v>
      </c>
      <c r="ADL24" s="67"/>
      <c r="ADM24" s="86">
        <v>100</v>
      </c>
      <c r="ADR24" s="86">
        <v>1.0900000000000001</v>
      </c>
      <c r="ADS24" s="62" t="s">
        <v>501</v>
      </c>
      <c r="ADT24" s="86">
        <v>1.0900000000000001</v>
      </c>
      <c r="ADU24" s="86">
        <v>2</v>
      </c>
      <c r="ADV24" s="86"/>
      <c r="ADW24" s="86">
        <v>2</v>
      </c>
      <c r="ADX24" s="67"/>
      <c r="ADY24" s="67">
        <v>3.7037037037037033</v>
      </c>
      <c r="ADZ24" s="67"/>
      <c r="AEA24" s="86">
        <v>100</v>
      </c>
      <c r="AEF24" s="86">
        <v>5.09</v>
      </c>
      <c r="AEG24" s="62" t="s">
        <v>501</v>
      </c>
      <c r="AEH24" s="86">
        <v>5.09</v>
      </c>
      <c r="AEI24" s="86">
        <v>1</v>
      </c>
      <c r="AEJ24" s="86"/>
      <c r="AEK24" s="86">
        <v>2</v>
      </c>
      <c r="AEL24" s="67"/>
      <c r="AEM24" s="67">
        <v>3.7037037037037033</v>
      </c>
      <c r="AEN24" s="67"/>
      <c r="AEO24" s="86">
        <v>50</v>
      </c>
      <c r="AET24" s="86">
        <v>12.09</v>
      </c>
      <c r="AEU24" s="62" t="s">
        <v>501</v>
      </c>
      <c r="AEV24" s="86">
        <v>12.09</v>
      </c>
      <c r="AEW24" s="86">
        <v>1</v>
      </c>
      <c r="AEX24" s="86"/>
      <c r="AEY24" s="86">
        <v>2</v>
      </c>
      <c r="AEZ24" s="67"/>
      <c r="AFA24" s="67">
        <v>3.7037037037037033</v>
      </c>
      <c r="AFB24" s="67"/>
      <c r="AFC24" s="86">
        <v>50</v>
      </c>
      <c r="AFH24" s="86">
        <v>9.09</v>
      </c>
      <c r="AFI24" s="62" t="s">
        <v>501</v>
      </c>
      <c r="AFJ24" s="86">
        <v>9.09</v>
      </c>
      <c r="AFK24" s="86">
        <v>0</v>
      </c>
      <c r="AFL24" s="86"/>
      <c r="AFM24" s="86">
        <v>2</v>
      </c>
      <c r="AFN24" s="67"/>
      <c r="AFO24" s="67">
        <v>3.7037037037037033</v>
      </c>
      <c r="AFP24" s="67"/>
      <c r="AFQ24" s="86">
        <v>0</v>
      </c>
      <c r="AFV24" s="86">
        <v>1.0900000000000001</v>
      </c>
      <c r="AFW24" s="62" t="s">
        <v>501</v>
      </c>
      <c r="AFX24" s="86">
        <v>1.0900000000000001</v>
      </c>
      <c r="AFY24" s="86">
        <v>2</v>
      </c>
      <c r="AFZ24" s="86"/>
      <c r="AGA24" s="86">
        <v>2</v>
      </c>
      <c r="AGB24" s="67"/>
      <c r="AGC24" s="67">
        <v>3.7037037037037033</v>
      </c>
      <c r="AGD24" s="67"/>
      <c r="AGE24" s="86">
        <v>100</v>
      </c>
      <c r="AGJ24" s="86">
        <v>10.09</v>
      </c>
      <c r="AGK24" s="62" t="s">
        <v>501</v>
      </c>
      <c r="AGL24" s="86">
        <v>10.09</v>
      </c>
      <c r="AGM24" s="86">
        <v>1</v>
      </c>
      <c r="AGN24" s="86"/>
      <c r="AGO24" s="86">
        <v>2</v>
      </c>
      <c r="AGP24" s="67"/>
      <c r="AGQ24" s="67">
        <v>3.7037037037037033</v>
      </c>
      <c r="AGR24" s="67"/>
      <c r="AGS24" s="86">
        <v>50</v>
      </c>
      <c r="AGX24" s="86">
        <v>5.09</v>
      </c>
      <c r="AGY24" s="62" t="s">
        <v>501</v>
      </c>
      <c r="AGZ24" s="86">
        <v>5.09</v>
      </c>
      <c r="AHA24" s="86">
        <v>1</v>
      </c>
      <c r="AHB24" s="86"/>
      <c r="AHC24" s="86">
        <v>2</v>
      </c>
      <c r="AHD24" s="67"/>
      <c r="AHE24" s="67">
        <v>3.7037037037037033</v>
      </c>
      <c r="AHF24" s="67"/>
      <c r="AHG24" s="86">
        <v>50</v>
      </c>
      <c r="AHL24" s="86">
        <v>1.0900000000000001</v>
      </c>
      <c r="AHM24" s="62" t="s">
        <v>501</v>
      </c>
      <c r="AHN24" s="86">
        <v>1.0900000000000001</v>
      </c>
      <c r="AHO24" s="86">
        <v>2</v>
      </c>
      <c r="AHP24" s="86"/>
      <c r="AHQ24" s="86">
        <v>2</v>
      </c>
      <c r="AHR24" s="67"/>
      <c r="AHS24" s="67">
        <v>3.7037037037037033</v>
      </c>
      <c r="AHT24" s="67"/>
      <c r="AHU24" s="86">
        <v>100</v>
      </c>
      <c r="AHZ24" s="86">
        <v>4.09</v>
      </c>
      <c r="AIA24" s="62" t="s">
        <v>501</v>
      </c>
      <c r="AIB24" s="86">
        <v>4.09</v>
      </c>
      <c r="AIC24" s="86">
        <v>1</v>
      </c>
      <c r="AID24" s="86"/>
      <c r="AIE24" s="86">
        <v>2</v>
      </c>
      <c r="AIF24" s="67"/>
      <c r="AIG24" s="67">
        <v>3.7037037037037033</v>
      </c>
      <c r="AIH24" s="67"/>
      <c r="AII24" s="86">
        <v>50</v>
      </c>
      <c r="AIN24" s="86">
        <v>1.0900000000000001</v>
      </c>
      <c r="AIO24" s="62" t="s">
        <v>501</v>
      </c>
      <c r="AIP24" s="86">
        <v>1.0900000000000001</v>
      </c>
      <c r="AIQ24" s="86">
        <v>2</v>
      </c>
      <c r="AIR24" s="86"/>
      <c r="AIS24" s="86">
        <v>2</v>
      </c>
      <c r="AIT24" s="67"/>
      <c r="AIU24" s="67">
        <v>3.7037037037037033</v>
      </c>
      <c r="AIV24" s="67"/>
      <c r="AIW24" s="86">
        <v>100</v>
      </c>
      <c r="AJB24" s="86">
        <v>9.09</v>
      </c>
      <c r="AJC24" s="62" t="s">
        <v>501</v>
      </c>
      <c r="AJD24" s="86">
        <v>9.09</v>
      </c>
      <c r="AJE24" s="86">
        <v>0</v>
      </c>
      <c r="AJF24" s="86"/>
      <c r="AJG24" s="86">
        <v>2</v>
      </c>
      <c r="AJH24" s="67"/>
      <c r="AJI24" s="67">
        <v>3.7037037037037033</v>
      </c>
      <c r="AJJ24" s="67"/>
      <c r="AJK24" s="86">
        <v>0</v>
      </c>
      <c r="AJP24" s="86">
        <v>1.0900000000000001</v>
      </c>
      <c r="AJQ24" s="62" t="s">
        <v>501</v>
      </c>
      <c r="AJR24" s="86">
        <v>1.0900000000000001</v>
      </c>
      <c r="AJS24" s="86">
        <v>2</v>
      </c>
      <c r="AJT24" s="86"/>
      <c r="AJU24" s="86">
        <v>2</v>
      </c>
      <c r="AJV24" s="67"/>
      <c r="AJW24" s="67">
        <v>3.7037037037037033</v>
      </c>
      <c r="AJX24" s="67"/>
      <c r="AJY24" s="86">
        <v>100</v>
      </c>
      <c r="AKD24" s="86">
        <v>9.09</v>
      </c>
      <c r="AKE24" s="62" t="s">
        <v>501</v>
      </c>
      <c r="AKF24" s="86">
        <v>9.09</v>
      </c>
      <c r="AKG24" s="86">
        <v>0</v>
      </c>
      <c r="AKH24" s="86"/>
      <c r="AKI24" s="86">
        <v>2</v>
      </c>
      <c r="AKJ24" s="67"/>
      <c r="AKK24" s="67">
        <v>3.7037037037037033</v>
      </c>
      <c r="AKL24" s="67"/>
      <c r="AKM24" s="86">
        <v>0</v>
      </c>
      <c r="AKR24" s="86">
        <v>1.0900000000000001</v>
      </c>
      <c r="AKS24" s="62" t="s">
        <v>501</v>
      </c>
      <c r="AKT24" s="86">
        <v>1.0900000000000001</v>
      </c>
      <c r="AKU24" s="86">
        <v>2</v>
      </c>
      <c r="AKV24" s="86"/>
      <c r="AKW24" s="86">
        <v>2</v>
      </c>
      <c r="AKX24" s="67"/>
      <c r="AKY24" s="67">
        <v>3.7037037037037033</v>
      </c>
      <c r="AKZ24" s="67"/>
      <c r="ALA24" s="86">
        <v>100</v>
      </c>
      <c r="ALF24" s="86">
        <v>1.0900000000000001</v>
      </c>
      <c r="ALG24" s="62" t="s">
        <v>501</v>
      </c>
      <c r="ALH24" s="86">
        <v>1.0900000000000001</v>
      </c>
      <c r="ALI24" s="86">
        <v>2</v>
      </c>
      <c r="ALJ24" s="86"/>
      <c r="ALK24" s="86">
        <v>2</v>
      </c>
      <c r="ALL24" s="67"/>
      <c r="ALM24" s="67">
        <v>3.7037037037037033</v>
      </c>
      <c r="ALN24" s="67"/>
      <c r="ALO24" s="86">
        <v>100</v>
      </c>
      <c r="ALT24" s="86">
        <v>8.09</v>
      </c>
      <c r="ALU24" s="62" t="s">
        <v>501</v>
      </c>
      <c r="ALV24" s="86">
        <v>8.09</v>
      </c>
      <c r="ALW24" s="86">
        <v>1</v>
      </c>
      <c r="ALX24" s="86"/>
      <c r="ALY24" s="86">
        <v>2</v>
      </c>
      <c r="ALZ24" s="67"/>
      <c r="AMA24" s="67">
        <v>3.7037037037037033</v>
      </c>
      <c r="AMB24" s="67"/>
      <c r="AMC24" s="86">
        <v>50</v>
      </c>
      <c r="AMH24" s="86">
        <v>7.09</v>
      </c>
      <c r="AMI24" s="62" t="s">
        <v>501</v>
      </c>
      <c r="AMJ24" s="86">
        <v>7.09</v>
      </c>
      <c r="AMK24" s="86">
        <v>1</v>
      </c>
      <c r="AML24" s="86"/>
      <c r="AMM24" s="86">
        <v>2</v>
      </c>
      <c r="AMN24" s="67"/>
      <c r="AMO24" s="67">
        <v>3.7037037037037033</v>
      </c>
      <c r="AMP24" s="67"/>
      <c r="AMQ24" s="86">
        <v>50</v>
      </c>
      <c r="AMV24" s="86">
        <v>1.0900000000000001</v>
      </c>
      <c r="AMW24" s="62" t="s">
        <v>501</v>
      </c>
      <c r="AMX24" s="86">
        <v>1.0900000000000001</v>
      </c>
      <c r="AMY24" s="86">
        <v>2</v>
      </c>
      <c r="AMZ24" s="86"/>
      <c r="ANA24" s="86">
        <v>2</v>
      </c>
      <c r="ANB24" s="67"/>
      <c r="ANC24" s="67">
        <v>3.7037037037037033</v>
      </c>
      <c r="AND24" s="67"/>
      <c r="ANE24" s="86">
        <v>100</v>
      </c>
      <c r="ANJ24" s="86">
        <v>9.09</v>
      </c>
      <c r="ANK24" s="62" t="s">
        <v>501</v>
      </c>
      <c r="ANL24" s="86">
        <v>9.09</v>
      </c>
      <c r="ANM24" s="86">
        <v>1</v>
      </c>
      <c r="ANN24" s="86"/>
      <c r="ANO24" s="86">
        <v>2</v>
      </c>
      <c r="ANP24" s="67"/>
      <c r="ANQ24" s="67">
        <v>3.7037037037037033</v>
      </c>
      <c r="ANR24" s="67"/>
      <c r="ANS24" s="86">
        <v>50</v>
      </c>
      <c r="ANX24" s="86">
        <v>1.0900000000000001</v>
      </c>
      <c r="ANY24" s="62" t="s">
        <v>501</v>
      </c>
      <c r="ANZ24" s="86">
        <v>1.0900000000000001</v>
      </c>
      <c r="AOA24" s="86">
        <v>2</v>
      </c>
      <c r="AOB24" s="86"/>
      <c r="AOC24" s="86">
        <v>2</v>
      </c>
      <c r="AOD24" s="67"/>
      <c r="AOE24" s="67">
        <v>3.7037037037037033</v>
      </c>
      <c r="AOF24" s="67"/>
      <c r="AOG24" s="86">
        <v>100</v>
      </c>
      <c r="AOL24" s="86">
        <v>1.0900000000000001</v>
      </c>
      <c r="AOM24" s="62" t="s">
        <v>501</v>
      </c>
      <c r="AON24" s="86">
        <v>1.0900000000000001</v>
      </c>
      <c r="AOO24" s="86">
        <v>2</v>
      </c>
      <c r="AOP24" s="86"/>
      <c r="AOQ24" s="86">
        <v>2</v>
      </c>
      <c r="AOR24" s="67"/>
      <c r="AOS24" s="67">
        <v>3.7037037037037033</v>
      </c>
      <c r="AOT24" s="67"/>
      <c r="AOU24" s="86">
        <v>100</v>
      </c>
      <c r="AOZ24" s="86">
        <v>7.09</v>
      </c>
      <c r="APA24" s="62" t="s">
        <v>501</v>
      </c>
      <c r="APB24" s="86">
        <v>7.09</v>
      </c>
      <c r="APC24" s="86">
        <v>1</v>
      </c>
      <c r="APD24" s="86"/>
      <c r="APE24" s="86">
        <v>2</v>
      </c>
      <c r="APF24" s="67"/>
      <c r="APG24" s="67">
        <v>3.7037037037037033</v>
      </c>
      <c r="APH24" s="67"/>
      <c r="API24" s="86">
        <v>50</v>
      </c>
      <c r="APN24" s="86">
        <v>1.0900000000000001</v>
      </c>
      <c r="APO24" s="62" t="s">
        <v>501</v>
      </c>
      <c r="APP24" s="86">
        <v>1.0900000000000001</v>
      </c>
      <c r="APQ24" s="86">
        <v>2</v>
      </c>
      <c r="APR24" s="86"/>
      <c r="APS24" s="86">
        <v>2</v>
      </c>
      <c r="APT24" s="67"/>
      <c r="APU24" s="67">
        <v>3.7037037037037033</v>
      </c>
      <c r="APV24" s="67"/>
      <c r="APW24" s="86">
        <v>100</v>
      </c>
      <c r="AQB24" s="86">
        <v>1.0900000000000001</v>
      </c>
      <c r="AQC24" s="62" t="s">
        <v>501</v>
      </c>
      <c r="AQD24" s="86">
        <v>1.0900000000000001</v>
      </c>
      <c r="AQE24" s="86">
        <v>2</v>
      </c>
      <c r="AQF24" s="86"/>
      <c r="AQG24" s="86">
        <v>2</v>
      </c>
      <c r="AQH24" s="67"/>
      <c r="AQI24" s="67">
        <v>3.7037037037037033</v>
      </c>
      <c r="AQJ24" s="67"/>
      <c r="AQK24" s="86">
        <v>100</v>
      </c>
      <c r="AQP24" s="86">
        <v>11.09</v>
      </c>
      <c r="AQQ24" s="62" t="s">
        <v>501</v>
      </c>
      <c r="AQR24" s="86">
        <v>11.09</v>
      </c>
      <c r="AQS24" s="86">
        <v>0</v>
      </c>
      <c r="AQT24" s="86"/>
      <c r="AQU24" s="86">
        <v>1</v>
      </c>
      <c r="AQV24" s="67"/>
      <c r="AQW24" s="67">
        <v>2.2222222222222223</v>
      </c>
      <c r="AQX24" s="67"/>
      <c r="AQY24" s="86">
        <v>0</v>
      </c>
      <c r="ARD24" s="86">
        <v>1.0900000000000001</v>
      </c>
      <c r="ARE24" s="62" t="s">
        <v>501</v>
      </c>
      <c r="ARF24" s="86">
        <v>1.0900000000000001</v>
      </c>
      <c r="ARG24" s="86">
        <v>1</v>
      </c>
      <c r="ARH24" s="86"/>
      <c r="ARI24" s="86">
        <v>1</v>
      </c>
      <c r="ARJ24" s="67"/>
      <c r="ARK24" s="67">
        <v>2.2222222222222223</v>
      </c>
      <c r="ARL24" s="67"/>
      <c r="ARM24" s="86">
        <v>100</v>
      </c>
      <c r="ARR24" s="86">
        <v>1.0900000000000001</v>
      </c>
      <c r="ARS24" s="62" t="s">
        <v>501</v>
      </c>
      <c r="ART24" s="86">
        <v>1.0900000000000001</v>
      </c>
      <c r="ARU24" s="86">
        <v>1</v>
      </c>
      <c r="ARV24" s="86"/>
      <c r="ARW24" s="86">
        <v>1</v>
      </c>
      <c r="ARX24" s="67"/>
      <c r="ARY24" s="67">
        <v>2.2222222222222223</v>
      </c>
      <c r="ARZ24" s="67"/>
      <c r="ASA24" s="86">
        <v>100</v>
      </c>
      <c r="ASF24" s="86">
        <v>12.09</v>
      </c>
      <c r="ASG24" s="62" t="s">
        <v>501</v>
      </c>
      <c r="ASH24" s="86">
        <v>12.09</v>
      </c>
      <c r="ASI24" s="86">
        <v>0</v>
      </c>
      <c r="ASJ24" s="86"/>
      <c r="ASK24" s="86">
        <v>1</v>
      </c>
      <c r="ASL24" s="67"/>
      <c r="ASM24" s="67">
        <v>2.2222222222222223</v>
      </c>
      <c r="ASN24" s="67"/>
      <c r="ASO24" s="86">
        <v>0</v>
      </c>
      <c r="AST24" s="86">
        <v>12.09</v>
      </c>
      <c r="ASU24" s="62" t="s">
        <v>501</v>
      </c>
      <c r="ASV24" s="86">
        <v>12.09</v>
      </c>
      <c r="ASW24" s="86">
        <v>0</v>
      </c>
      <c r="ASX24" s="86"/>
      <c r="ASY24" s="86">
        <v>1</v>
      </c>
      <c r="ASZ24" s="67"/>
      <c r="ATA24" s="67">
        <v>2.2222222222222223</v>
      </c>
      <c r="ATB24" s="67"/>
      <c r="ATC24" s="86">
        <v>0</v>
      </c>
      <c r="ATH24" s="86">
        <v>11.09</v>
      </c>
      <c r="ATI24" s="62" t="s">
        <v>501</v>
      </c>
      <c r="ATJ24" s="86">
        <v>11.09</v>
      </c>
      <c r="ATK24" s="86">
        <v>0</v>
      </c>
      <c r="ATL24" s="86"/>
      <c r="ATM24" s="86">
        <v>1</v>
      </c>
      <c r="ATN24" s="67"/>
      <c r="ATO24" s="67">
        <v>2.2222222222222223</v>
      </c>
      <c r="ATP24" s="67"/>
      <c r="ATQ24" s="86">
        <v>0</v>
      </c>
      <c r="ATV24" s="86">
        <v>11.09</v>
      </c>
      <c r="ATW24" s="62" t="s">
        <v>501</v>
      </c>
      <c r="ATX24" s="86">
        <v>11.09</v>
      </c>
      <c r="ATY24" s="86">
        <v>0</v>
      </c>
      <c r="ATZ24" s="86"/>
      <c r="AUA24" s="86">
        <v>1</v>
      </c>
      <c r="AUB24" s="67"/>
      <c r="AUC24" s="67">
        <v>2.2222222222222223</v>
      </c>
      <c r="AUD24" s="67"/>
      <c r="AUE24" s="86">
        <v>0</v>
      </c>
      <c r="AUJ24" s="86">
        <v>9.09</v>
      </c>
      <c r="AUK24" s="62" t="s">
        <v>501</v>
      </c>
      <c r="AUL24" s="86">
        <v>9.09</v>
      </c>
      <c r="AUM24" s="86">
        <v>0</v>
      </c>
      <c r="AUN24" s="86"/>
      <c r="AUO24" s="86">
        <v>1</v>
      </c>
      <c r="AUP24" s="67"/>
      <c r="AUQ24" s="67">
        <v>2.2222222222222223</v>
      </c>
      <c r="AUR24" s="67"/>
      <c r="AUS24" s="86">
        <v>0</v>
      </c>
      <c r="AUX24" s="86">
        <v>1.0900000000000001</v>
      </c>
      <c r="AUY24" s="62" t="s">
        <v>501</v>
      </c>
      <c r="AUZ24" s="86">
        <v>1.0900000000000001</v>
      </c>
      <c r="AVA24" s="86">
        <v>1</v>
      </c>
      <c r="AVB24" s="86"/>
      <c r="AVC24" s="86">
        <v>1</v>
      </c>
      <c r="AVD24" s="67"/>
      <c r="AVE24" s="67">
        <v>2.2222222222222223</v>
      </c>
      <c r="AVF24" s="67"/>
      <c r="AVG24" s="86">
        <v>100</v>
      </c>
      <c r="AVL24" s="86">
        <v>10.09</v>
      </c>
      <c r="AVM24" s="62" t="s">
        <v>501</v>
      </c>
      <c r="AVN24" s="86">
        <v>10.09</v>
      </c>
      <c r="AVO24" s="86">
        <v>0</v>
      </c>
      <c r="AVP24" s="86"/>
      <c r="AVQ24" s="86">
        <v>1</v>
      </c>
      <c r="AVR24" s="67"/>
      <c r="AVS24" s="67">
        <v>2.2222222222222223</v>
      </c>
      <c r="AVT24" s="67"/>
      <c r="AVU24" s="86">
        <v>0</v>
      </c>
      <c r="AVZ24" s="86">
        <v>1.0900000000000001</v>
      </c>
      <c r="AWA24" s="62" t="s">
        <v>501</v>
      </c>
      <c r="AWB24" s="86">
        <v>1.0900000000000001</v>
      </c>
      <c r="AWC24" s="86">
        <v>1</v>
      </c>
      <c r="AWD24" s="86"/>
      <c r="AWE24" s="86">
        <v>1</v>
      </c>
      <c r="AWF24" s="67"/>
      <c r="AWG24" s="67">
        <v>2.2222222222222223</v>
      </c>
      <c r="AWH24" s="67"/>
      <c r="AWI24" s="86">
        <v>100</v>
      </c>
      <c r="AWN24" s="86">
        <v>6.09</v>
      </c>
      <c r="AWO24" s="62" t="s">
        <v>501</v>
      </c>
      <c r="AWP24" s="86">
        <v>6.09</v>
      </c>
      <c r="AWQ24" s="86">
        <v>0</v>
      </c>
      <c r="AWR24" s="86"/>
      <c r="AWS24" s="86">
        <v>1</v>
      </c>
      <c r="AWT24" s="67"/>
      <c r="AWU24" s="67">
        <v>2.2222222222222223</v>
      </c>
      <c r="AWV24" s="67"/>
      <c r="AWW24" s="86">
        <v>0</v>
      </c>
      <c r="AXB24" s="86">
        <v>13.09</v>
      </c>
      <c r="AXC24" s="62" t="s">
        <v>501</v>
      </c>
      <c r="AXD24" s="86">
        <v>13.09</v>
      </c>
      <c r="AXE24" s="86">
        <v>0</v>
      </c>
      <c r="AXF24" s="86"/>
      <c r="AXG24" s="86">
        <v>1</v>
      </c>
      <c r="AXH24" s="67"/>
      <c r="AXI24" s="67">
        <v>2.2222222222222223</v>
      </c>
      <c r="AXJ24" s="67"/>
      <c r="AXK24" s="86">
        <v>0</v>
      </c>
      <c r="AXP24" s="86">
        <v>11.09</v>
      </c>
      <c r="AXQ24" s="62" t="s">
        <v>501</v>
      </c>
      <c r="AXR24" s="86">
        <v>11.09</v>
      </c>
      <c r="AXS24" s="86">
        <v>0</v>
      </c>
      <c r="AXT24" s="86"/>
      <c r="AXU24" s="86">
        <v>1</v>
      </c>
      <c r="AXV24" s="67"/>
      <c r="AXW24" s="67">
        <v>2.2222222222222223</v>
      </c>
      <c r="AXX24" s="67"/>
      <c r="AXY24" s="86">
        <v>0</v>
      </c>
      <c r="AYD24" s="86">
        <v>1.0900000000000001</v>
      </c>
      <c r="AYE24" s="62" t="s">
        <v>501</v>
      </c>
      <c r="AYF24" s="86">
        <v>1.0900000000000001</v>
      </c>
      <c r="AYG24" s="86">
        <v>1</v>
      </c>
      <c r="AYH24" s="86"/>
      <c r="AYI24" s="86">
        <v>1</v>
      </c>
      <c r="AYJ24" s="67"/>
      <c r="AYK24" s="67">
        <v>2.2222222222222223</v>
      </c>
      <c r="AYL24" s="67"/>
      <c r="AYM24" s="86">
        <v>100</v>
      </c>
      <c r="AYR24" s="86">
        <v>10.09</v>
      </c>
      <c r="AYS24" s="62" t="s">
        <v>501</v>
      </c>
      <c r="AYT24" s="86">
        <v>10.09</v>
      </c>
      <c r="AYU24" s="86">
        <v>0</v>
      </c>
      <c r="AYV24" s="86"/>
      <c r="AYW24" s="86">
        <v>1</v>
      </c>
      <c r="AYX24" s="67"/>
      <c r="AYY24" s="67">
        <v>2.2222222222222223</v>
      </c>
      <c r="AYZ24" s="67"/>
      <c r="AZA24" s="86">
        <v>0</v>
      </c>
      <c r="AZF24" s="86">
        <v>8.09</v>
      </c>
      <c r="AZG24" s="62" t="s">
        <v>501</v>
      </c>
      <c r="AZH24" s="86">
        <v>8.09</v>
      </c>
      <c r="AZI24" s="86">
        <v>0</v>
      </c>
      <c r="AZJ24" s="86"/>
      <c r="AZK24" s="86">
        <v>1</v>
      </c>
      <c r="AZL24" s="67"/>
      <c r="AZM24" s="67">
        <v>2.2222222222222223</v>
      </c>
      <c r="AZN24" s="67"/>
      <c r="AZO24" s="86">
        <v>0</v>
      </c>
      <c r="AZT24" s="86">
        <v>1.0900000000000001</v>
      </c>
      <c r="AZU24" s="62" t="s">
        <v>501</v>
      </c>
      <c r="AZV24" s="86">
        <v>1.0900000000000001</v>
      </c>
      <c r="AZW24" s="86">
        <v>1</v>
      </c>
      <c r="AZX24" s="86"/>
      <c r="AZY24" s="86">
        <v>1</v>
      </c>
      <c r="AZZ24" s="67"/>
      <c r="BAA24" s="67">
        <v>2.2222222222222223</v>
      </c>
      <c r="BAB24" s="67"/>
      <c r="BAC24" s="86">
        <v>100</v>
      </c>
      <c r="BAH24" s="86">
        <v>1.0900000000000001</v>
      </c>
      <c r="BAI24" s="62" t="s">
        <v>501</v>
      </c>
      <c r="BAJ24" s="86">
        <v>1.0900000000000001</v>
      </c>
      <c r="BAK24" s="86">
        <v>1</v>
      </c>
      <c r="BAL24" s="86"/>
      <c r="BAM24" s="86">
        <v>1</v>
      </c>
      <c r="BAN24" s="67"/>
      <c r="BAO24" s="67">
        <v>2.2222222222222223</v>
      </c>
      <c r="BAP24" s="67"/>
      <c r="BAQ24" s="86">
        <v>100</v>
      </c>
      <c r="BAV24" s="86">
        <v>1.0900000000000001</v>
      </c>
      <c r="BAW24" s="62" t="s">
        <v>501</v>
      </c>
      <c r="BAX24" s="86">
        <v>1.0900000000000001</v>
      </c>
      <c r="BAY24" s="86">
        <v>1</v>
      </c>
      <c r="BAZ24" s="86"/>
      <c r="BBA24" s="86">
        <v>1</v>
      </c>
      <c r="BBB24" s="67"/>
      <c r="BBC24" s="67">
        <v>2.2222222222222223</v>
      </c>
      <c r="BBD24" s="67"/>
      <c r="BBE24" s="86">
        <v>100</v>
      </c>
      <c r="BBJ24" s="86">
        <v>13.09</v>
      </c>
      <c r="BBK24" s="62" t="s">
        <v>501</v>
      </c>
      <c r="BBL24" s="86">
        <v>13.09</v>
      </c>
      <c r="BBM24" s="86">
        <v>0</v>
      </c>
      <c r="BBN24" s="86"/>
      <c r="BBO24" s="86">
        <v>1</v>
      </c>
      <c r="BBP24" s="67"/>
      <c r="BBQ24" s="67">
        <v>2.2222222222222223</v>
      </c>
      <c r="BBR24" s="67"/>
      <c r="BBS24" s="86">
        <v>0</v>
      </c>
      <c r="BBX24" s="86">
        <v>1.0900000000000001</v>
      </c>
      <c r="BBY24" s="62" t="s">
        <v>501</v>
      </c>
      <c r="BBZ24" s="86">
        <v>1.0900000000000001</v>
      </c>
      <c r="BCA24" s="86">
        <v>1</v>
      </c>
      <c r="BCB24" s="86"/>
      <c r="BCC24" s="86">
        <v>1</v>
      </c>
      <c r="BCD24" s="67"/>
      <c r="BCE24" s="67">
        <v>2.2222222222222223</v>
      </c>
      <c r="BCF24" s="67"/>
      <c r="BCG24" s="86">
        <v>100</v>
      </c>
      <c r="BCL24" s="86">
        <v>1.0900000000000001</v>
      </c>
      <c r="BCM24" s="62" t="s">
        <v>501</v>
      </c>
      <c r="BCN24" s="86">
        <v>1.0900000000000001</v>
      </c>
      <c r="BCO24" s="86">
        <v>1</v>
      </c>
      <c r="BCP24" s="86"/>
      <c r="BCQ24" s="86">
        <v>1</v>
      </c>
      <c r="BCR24" s="67"/>
      <c r="BCS24" s="67">
        <v>2.2222222222222223</v>
      </c>
      <c r="BCT24" s="67"/>
      <c r="BCU24" s="86">
        <v>100</v>
      </c>
      <c r="BCZ24" s="86">
        <v>9.09</v>
      </c>
      <c r="BDA24" s="62" t="s">
        <v>501</v>
      </c>
      <c r="BDB24" s="86">
        <v>9.09</v>
      </c>
      <c r="BDC24" s="86">
        <v>0</v>
      </c>
      <c r="BDD24" s="86"/>
      <c r="BDE24" s="86">
        <v>1</v>
      </c>
      <c r="BDF24" s="67"/>
      <c r="BDG24" s="67">
        <v>2.2222222222222223</v>
      </c>
      <c r="BDH24" s="67"/>
      <c r="BDI24" s="86">
        <v>0</v>
      </c>
      <c r="BDN24" s="86">
        <v>1.0900000000000001</v>
      </c>
      <c r="BDO24" s="62" t="s">
        <v>501</v>
      </c>
      <c r="BDP24" s="86">
        <v>1.0900000000000001</v>
      </c>
      <c r="BDQ24" s="86">
        <v>1</v>
      </c>
      <c r="BDR24" s="86"/>
      <c r="BDS24" s="86">
        <v>1</v>
      </c>
      <c r="BDT24" s="67"/>
      <c r="BDU24" s="67">
        <v>2.2222222222222223</v>
      </c>
      <c r="BDV24" s="67"/>
      <c r="BDW24" s="86">
        <v>100</v>
      </c>
      <c r="BEB24" s="86">
        <v>13.09</v>
      </c>
      <c r="BEC24" s="62" t="s">
        <v>501</v>
      </c>
      <c r="BED24" s="86">
        <v>13.09</v>
      </c>
      <c r="BEE24" s="86">
        <v>0</v>
      </c>
      <c r="BEF24" s="86"/>
      <c r="BEG24" s="86">
        <v>1</v>
      </c>
      <c r="BEH24" s="67"/>
      <c r="BEI24" s="67">
        <v>2.2222222222222223</v>
      </c>
      <c r="BEJ24" s="67"/>
      <c r="BEK24" s="86">
        <v>0</v>
      </c>
      <c r="BEP24" s="86">
        <v>1.0900000000000001</v>
      </c>
      <c r="BEQ24" s="62" t="s">
        <v>501</v>
      </c>
      <c r="BER24" s="86">
        <v>1.0900000000000001</v>
      </c>
      <c r="BES24" s="86">
        <v>1</v>
      </c>
      <c r="BET24" s="86"/>
      <c r="BEU24" s="86">
        <v>1</v>
      </c>
      <c r="BEV24" s="67"/>
      <c r="BEW24" s="67">
        <v>2.2222222222222223</v>
      </c>
      <c r="BEX24" s="67"/>
      <c r="BEY24" s="86">
        <v>100</v>
      </c>
      <c r="BFD24" s="86">
        <v>12.09</v>
      </c>
      <c r="BFE24" s="62" t="s">
        <v>501</v>
      </c>
      <c r="BFF24" s="86">
        <v>12.09</v>
      </c>
      <c r="BFG24" s="86">
        <v>0</v>
      </c>
      <c r="BFH24" s="86"/>
      <c r="BFI24" s="86">
        <v>1</v>
      </c>
      <c r="BFJ24" s="67"/>
      <c r="BFK24" s="67">
        <v>2.2222222222222223</v>
      </c>
      <c r="BFL24" s="67"/>
      <c r="BFM24" s="86">
        <v>0</v>
      </c>
      <c r="BFR24" s="86">
        <v>15.09</v>
      </c>
      <c r="BFS24" s="62" t="s">
        <v>501</v>
      </c>
      <c r="BFT24" s="86">
        <v>15.09</v>
      </c>
      <c r="BFU24" s="86">
        <v>0</v>
      </c>
      <c r="BFV24" s="86"/>
      <c r="BFW24" s="86">
        <v>1</v>
      </c>
      <c r="BFX24" s="67"/>
      <c r="BFY24" s="67">
        <v>2.2222222222222223</v>
      </c>
      <c r="BFZ24" s="67"/>
      <c r="BGA24" s="86">
        <v>0</v>
      </c>
      <c r="BGF24" s="86">
        <v>1.0900000000000001</v>
      </c>
      <c r="BGG24" s="62" t="s">
        <v>501</v>
      </c>
      <c r="BGH24" s="86">
        <v>1.0900000000000001</v>
      </c>
      <c r="BGI24" s="86">
        <v>1</v>
      </c>
      <c r="BGJ24" s="86"/>
      <c r="BGK24" s="86">
        <v>1</v>
      </c>
      <c r="BGL24" s="67"/>
      <c r="BGM24" s="67">
        <v>2.2222222222222223</v>
      </c>
      <c r="BGN24" s="67"/>
      <c r="BGO24" s="86">
        <v>100</v>
      </c>
      <c r="BGT24" s="86">
        <v>10.09</v>
      </c>
      <c r="BGU24" s="62" t="s">
        <v>501</v>
      </c>
      <c r="BGV24" s="86">
        <v>10.09</v>
      </c>
      <c r="BGW24" s="86">
        <v>0</v>
      </c>
      <c r="BGX24" s="86"/>
      <c r="BGY24" s="86">
        <v>1</v>
      </c>
      <c r="BGZ24" s="67"/>
      <c r="BHA24" s="67">
        <v>2.2222222222222223</v>
      </c>
      <c r="BHB24" s="67"/>
      <c r="BHC24" s="86">
        <v>0</v>
      </c>
      <c r="BHH24" s="86">
        <v>1.0900000000000001</v>
      </c>
      <c r="BHI24" s="62" t="s">
        <v>501</v>
      </c>
      <c r="BHJ24" s="86">
        <v>1.0900000000000001</v>
      </c>
      <c r="BHK24" s="86">
        <v>1</v>
      </c>
      <c r="BHL24" s="86"/>
      <c r="BHM24" s="86">
        <v>1</v>
      </c>
      <c r="BHN24" s="67"/>
      <c r="BHO24" s="67">
        <v>2.2222222222222223</v>
      </c>
      <c r="BHP24" s="67"/>
      <c r="BHQ24" s="86">
        <v>100</v>
      </c>
      <c r="BHV24" s="86">
        <v>1.0900000000000001</v>
      </c>
      <c r="BHW24" s="62" t="s">
        <v>501</v>
      </c>
      <c r="BHX24" s="86">
        <v>1.0900000000000001</v>
      </c>
      <c r="BHY24" s="86">
        <v>1</v>
      </c>
      <c r="BHZ24" s="86"/>
      <c r="BIA24" s="86">
        <v>1</v>
      </c>
      <c r="BIB24" s="67"/>
      <c r="BIC24" s="67">
        <v>2.2222222222222223</v>
      </c>
      <c r="BID24" s="67"/>
      <c r="BIE24" s="86">
        <v>100</v>
      </c>
      <c r="BIJ24" s="86">
        <v>1.0900000000000001</v>
      </c>
      <c r="BIK24" s="62" t="s">
        <v>501</v>
      </c>
      <c r="BIL24" s="86">
        <v>1.0900000000000001</v>
      </c>
      <c r="BIM24" s="86">
        <v>1</v>
      </c>
      <c r="BIN24" s="86"/>
      <c r="BIO24" s="86">
        <v>1</v>
      </c>
      <c r="BIP24" s="67"/>
      <c r="BIQ24" s="67">
        <v>2.2222222222222223</v>
      </c>
      <c r="BIR24" s="67"/>
      <c r="BIS24" s="86">
        <v>100</v>
      </c>
      <c r="BIX24" s="86">
        <v>8.09</v>
      </c>
      <c r="BIY24" s="62" t="s">
        <v>501</v>
      </c>
      <c r="BIZ24" s="86">
        <v>8.09</v>
      </c>
      <c r="BJA24" s="86">
        <v>0</v>
      </c>
      <c r="BJB24" s="86"/>
      <c r="BJC24" s="86">
        <v>1</v>
      </c>
      <c r="BJD24" s="67"/>
      <c r="BJE24" s="67">
        <v>2.2222222222222223</v>
      </c>
      <c r="BJF24" s="67"/>
      <c r="BJG24" s="86">
        <v>0</v>
      </c>
      <c r="BJL24" s="86">
        <v>11.09</v>
      </c>
      <c r="BJM24" s="62" t="s">
        <v>501</v>
      </c>
      <c r="BJN24" s="86">
        <v>11.09</v>
      </c>
      <c r="BJO24" s="86">
        <v>0</v>
      </c>
      <c r="BJP24" s="86"/>
      <c r="BJQ24" s="86">
        <v>1</v>
      </c>
      <c r="BJR24" s="67"/>
      <c r="BJS24" s="67">
        <v>2.2222222222222223</v>
      </c>
      <c r="BJT24" s="67"/>
      <c r="BJU24" s="86">
        <v>0</v>
      </c>
      <c r="BJZ24" s="86">
        <v>1.0900000000000001</v>
      </c>
      <c r="BKA24" s="62" t="s">
        <v>501</v>
      </c>
      <c r="BKB24" s="86">
        <v>1.0900000000000001</v>
      </c>
      <c r="BKC24" s="86">
        <v>1</v>
      </c>
      <c r="BKD24" s="86"/>
      <c r="BKE24" s="86">
        <v>1</v>
      </c>
      <c r="BKF24" s="67"/>
      <c r="BKG24" s="67">
        <v>2.2222222222222223</v>
      </c>
      <c r="BKH24" s="67"/>
      <c r="BKI24" s="86">
        <v>100</v>
      </c>
      <c r="BKN24" s="86">
        <v>1.0900000000000001</v>
      </c>
      <c r="BKO24" s="62" t="s">
        <v>501</v>
      </c>
      <c r="BKP24" s="86">
        <v>1.0900000000000001</v>
      </c>
      <c r="BKQ24" s="86">
        <v>1</v>
      </c>
      <c r="BKR24" s="86"/>
      <c r="BKS24" s="86">
        <v>1</v>
      </c>
      <c r="BKT24" s="67"/>
      <c r="BKU24" s="67">
        <v>2.2222222222222223</v>
      </c>
      <c r="BKV24" s="67"/>
      <c r="BKW24" s="86">
        <v>100</v>
      </c>
      <c r="BLB24" s="86">
        <v>9.09</v>
      </c>
      <c r="BLC24" s="62" t="s">
        <v>501</v>
      </c>
      <c r="BLD24" s="86">
        <v>9.09</v>
      </c>
      <c r="BLE24" s="86">
        <v>0</v>
      </c>
      <c r="BLF24" s="86"/>
      <c r="BLG24" s="86">
        <v>1</v>
      </c>
      <c r="BLH24" s="67"/>
      <c r="BLI24" s="67">
        <v>2.2222222222222223</v>
      </c>
      <c r="BLJ24" s="67"/>
      <c r="BLK24" s="86">
        <v>0</v>
      </c>
      <c r="BLP24" s="86">
        <v>12.09</v>
      </c>
      <c r="BLQ24" s="62" t="s">
        <v>501</v>
      </c>
      <c r="BLR24" s="86">
        <v>12.09</v>
      </c>
      <c r="BLS24" s="86">
        <v>0</v>
      </c>
      <c r="BLT24" s="86"/>
      <c r="BLU24" s="86">
        <v>1</v>
      </c>
      <c r="BLV24" s="67"/>
      <c r="BLW24" s="67">
        <v>2.2222222222222223</v>
      </c>
      <c r="BLX24" s="67"/>
      <c r="BLY24" s="86">
        <v>0</v>
      </c>
      <c r="BMD24" s="86">
        <v>1.0900000000000001</v>
      </c>
      <c r="BME24" s="62" t="s">
        <v>501</v>
      </c>
      <c r="BMF24" s="86">
        <v>1.0900000000000001</v>
      </c>
      <c r="BMG24" s="86">
        <v>1</v>
      </c>
      <c r="BMH24" s="86"/>
      <c r="BMI24" s="86">
        <v>1</v>
      </c>
      <c r="BMJ24" s="67"/>
      <c r="BMK24" s="67">
        <v>2.2222222222222223</v>
      </c>
      <c r="BML24" s="67"/>
      <c r="BMM24" s="86">
        <v>100</v>
      </c>
      <c r="BMR24" s="86">
        <v>1.0900000000000001</v>
      </c>
      <c r="BMS24" s="62" t="s">
        <v>501</v>
      </c>
      <c r="BMT24" s="86">
        <v>1.0900000000000001</v>
      </c>
      <c r="BMU24" s="86">
        <v>1</v>
      </c>
      <c r="BMV24" s="86"/>
      <c r="BMW24" s="86">
        <v>1</v>
      </c>
      <c r="BMX24" s="67"/>
      <c r="BMY24" s="67">
        <v>2.2222222222222223</v>
      </c>
      <c r="BMZ24" s="67"/>
      <c r="BNA24" s="86">
        <v>100</v>
      </c>
      <c r="BNF24" s="86">
        <v>1.0900000000000001</v>
      </c>
      <c r="BNG24" s="62" t="s">
        <v>501</v>
      </c>
      <c r="BNH24" s="86">
        <v>1.0900000000000001</v>
      </c>
      <c r="BNI24" s="86">
        <v>1</v>
      </c>
      <c r="BNJ24" s="86"/>
      <c r="BNK24" s="86">
        <v>1</v>
      </c>
      <c r="BNL24" s="67"/>
      <c r="BNM24" s="67">
        <v>2.2222222222222223</v>
      </c>
      <c r="BNN24" s="67"/>
      <c r="BNO24" s="86">
        <v>100</v>
      </c>
      <c r="BNT24" s="86">
        <v>1.0900000000000001</v>
      </c>
      <c r="BNU24" s="62" t="s">
        <v>501</v>
      </c>
      <c r="BNV24" s="86">
        <v>1.0900000000000001</v>
      </c>
      <c r="BNW24" s="86">
        <v>1</v>
      </c>
      <c r="BNX24" s="86"/>
      <c r="BNY24" s="86">
        <v>1</v>
      </c>
      <c r="BNZ24" s="67"/>
      <c r="BOA24" s="67">
        <v>2.2222222222222223</v>
      </c>
      <c r="BOB24" s="67"/>
      <c r="BOC24" s="86">
        <v>100</v>
      </c>
      <c r="BOH24" s="86">
        <v>1.0900000000000001</v>
      </c>
      <c r="BOI24" s="62" t="s">
        <v>501</v>
      </c>
      <c r="BOJ24" s="86">
        <v>1.0900000000000001</v>
      </c>
      <c r="BOK24" s="86">
        <v>1</v>
      </c>
      <c r="BOL24" s="86"/>
      <c r="BOM24" s="86">
        <v>1</v>
      </c>
      <c r="BON24" s="67"/>
      <c r="BOO24" s="67">
        <v>2.2222222222222223</v>
      </c>
      <c r="BOP24" s="67"/>
      <c r="BOQ24" s="86">
        <v>100</v>
      </c>
      <c r="BOV24" s="86">
        <v>1.0900000000000001</v>
      </c>
      <c r="BOW24" s="62" t="s">
        <v>501</v>
      </c>
      <c r="BOX24" s="86">
        <v>1.0900000000000001</v>
      </c>
      <c r="BOY24" s="86">
        <v>1</v>
      </c>
      <c r="BOZ24" s="86"/>
      <c r="BPA24" s="86">
        <v>1</v>
      </c>
      <c r="BPB24" s="67"/>
      <c r="BPC24" s="67">
        <v>2.2222222222222223</v>
      </c>
      <c r="BPD24" s="67"/>
      <c r="BPE24" s="86">
        <v>100</v>
      </c>
      <c r="BPJ24" s="86">
        <v>1.0900000000000001</v>
      </c>
      <c r="BPK24" s="62" t="s">
        <v>501</v>
      </c>
      <c r="BPL24" s="86">
        <v>1.0900000000000001</v>
      </c>
      <c r="BPM24" s="86">
        <v>1</v>
      </c>
      <c r="BPN24" s="86"/>
      <c r="BPO24" s="86">
        <v>1</v>
      </c>
      <c r="BPP24" s="67"/>
      <c r="BPQ24" s="67">
        <v>2.2222222222222223</v>
      </c>
      <c r="BPR24" s="67"/>
      <c r="BPS24" s="86">
        <v>100</v>
      </c>
      <c r="BPX24" s="86">
        <v>1.0900000000000001</v>
      </c>
      <c r="BPY24" s="62" t="s">
        <v>501</v>
      </c>
      <c r="BPZ24" s="86">
        <v>1.0900000000000001</v>
      </c>
      <c r="BQA24" s="86">
        <v>1</v>
      </c>
      <c r="BQB24" s="86"/>
      <c r="BQC24" s="86">
        <v>1</v>
      </c>
      <c r="BQD24" s="67"/>
      <c r="BQE24" s="67">
        <v>2.2222222222222223</v>
      </c>
      <c r="BQF24" s="67"/>
      <c r="BQG24" s="86">
        <v>100</v>
      </c>
      <c r="BQL24" s="86">
        <v>11.09</v>
      </c>
      <c r="BQM24" s="62" t="s">
        <v>501</v>
      </c>
      <c r="BQN24" s="86">
        <v>11.09</v>
      </c>
      <c r="BQO24" s="86">
        <v>0</v>
      </c>
      <c r="BQP24" s="86"/>
      <c r="BQQ24" s="86">
        <v>1</v>
      </c>
      <c r="BQR24" s="67"/>
      <c r="BQS24" s="67">
        <v>2.2222222222222223</v>
      </c>
      <c r="BQT24" s="67"/>
      <c r="BQU24" s="86">
        <v>0</v>
      </c>
      <c r="BQZ24" s="86">
        <v>1.0900000000000001</v>
      </c>
      <c r="BRA24" s="62" t="s">
        <v>501</v>
      </c>
      <c r="BRB24" s="86">
        <v>1.0900000000000001</v>
      </c>
      <c r="BRC24" s="86">
        <v>1</v>
      </c>
      <c r="BRD24" s="86"/>
      <c r="BRE24" s="86">
        <v>1</v>
      </c>
      <c r="BRF24" s="67"/>
      <c r="BRG24" s="67">
        <v>2.2222222222222223</v>
      </c>
      <c r="BRH24" s="67"/>
      <c r="BRI24" s="86">
        <v>100</v>
      </c>
      <c r="BRN24" s="86">
        <v>1.0900000000000001</v>
      </c>
      <c r="BRO24" s="62" t="s">
        <v>501</v>
      </c>
      <c r="BRP24" s="86">
        <v>1.0900000000000001</v>
      </c>
      <c r="BRQ24" s="86">
        <v>1</v>
      </c>
      <c r="BRR24" s="86"/>
      <c r="BRS24" s="86">
        <v>1</v>
      </c>
      <c r="BRT24" s="67"/>
      <c r="BRU24" s="67">
        <v>2.2222222222222223</v>
      </c>
      <c r="BRV24" s="67"/>
      <c r="BRW24" s="86">
        <v>100</v>
      </c>
      <c r="BSB24" s="86">
        <v>1.0900000000000001</v>
      </c>
      <c r="BSC24" s="62" t="s">
        <v>501</v>
      </c>
      <c r="BSD24" s="86">
        <v>1.0900000000000001</v>
      </c>
      <c r="BSE24" s="86">
        <v>1</v>
      </c>
      <c r="BSF24" s="86"/>
      <c r="BSG24" s="86">
        <v>1</v>
      </c>
      <c r="BSH24" s="67"/>
      <c r="BSI24" s="67">
        <v>2.2222222222222223</v>
      </c>
      <c r="BSJ24" s="67"/>
      <c r="BSK24" s="86">
        <v>100</v>
      </c>
      <c r="BSP24" s="86">
        <v>13.09</v>
      </c>
      <c r="BSQ24" s="62" t="s">
        <v>501</v>
      </c>
      <c r="BSR24" s="86">
        <v>13.09</v>
      </c>
      <c r="BSS24" s="86">
        <v>0</v>
      </c>
      <c r="BST24" s="86"/>
      <c r="BSU24" s="86">
        <v>1</v>
      </c>
      <c r="BSV24" s="67"/>
      <c r="BSW24" s="67">
        <v>2.2222222222222223</v>
      </c>
      <c r="BSX24" s="67"/>
      <c r="BSY24" s="86">
        <v>0</v>
      </c>
      <c r="BTD24" s="86">
        <v>1.0900000000000001</v>
      </c>
      <c r="BTE24" s="62" t="s">
        <v>501</v>
      </c>
      <c r="BTF24" s="86">
        <v>1.0900000000000001</v>
      </c>
      <c r="BTG24" s="86">
        <v>1</v>
      </c>
      <c r="BTH24" s="86"/>
      <c r="BTI24" s="86">
        <v>1</v>
      </c>
      <c r="BTJ24" s="67"/>
      <c r="BTK24" s="67">
        <v>2.2222222222222223</v>
      </c>
      <c r="BTL24" s="67"/>
      <c r="BTM24" s="86">
        <v>100</v>
      </c>
      <c r="BTR24" s="86" t="s">
        <v>944</v>
      </c>
      <c r="BTS24" s="62" t="s">
        <v>501</v>
      </c>
      <c r="BTT24" s="86" t="s">
        <v>944</v>
      </c>
      <c r="BTU24" s="86">
        <v>0</v>
      </c>
      <c r="BTV24" s="86"/>
      <c r="BTW24" s="86">
        <v>0</v>
      </c>
      <c r="BTX24" s="67"/>
      <c r="BTY24" s="67">
        <v>0</v>
      </c>
      <c r="BTZ24" s="67"/>
      <c r="BUA24" s="86" t="s">
        <v>582</v>
      </c>
      <c r="BUF24" s="86" t="s">
        <v>944</v>
      </c>
      <c r="BUG24" s="62" t="s">
        <v>501</v>
      </c>
      <c r="BUH24" s="86" t="s">
        <v>944</v>
      </c>
      <c r="BUI24" s="86">
        <v>0</v>
      </c>
      <c r="BUJ24" s="86"/>
      <c r="BUK24" s="86">
        <v>0</v>
      </c>
      <c r="BUL24" s="67"/>
      <c r="BUM24" s="67">
        <v>0</v>
      </c>
      <c r="BUN24" s="67"/>
      <c r="BUO24" s="86" t="s">
        <v>582</v>
      </c>
      <c r="BUT24" s="86" t="s">
        <v>944</v>
      </c>
      <c r="BUU24" s="62" t="s">
        <v>501</v>
      </c>
      <c r="BUV24" s="86" t="s">
        <v>944</v>
      </c>
      <c r="BUW24" s="86">
        <v>0</v>
      </c>
      <c r="BUX24" s="86"/>
      <c r="BUY24" s="86">
        <v>0</v>
      </c>
      <c r="BUZ24" s="67"/>
      <c r="BVA24" s="67">
        <v>0</v>
      </c>
      <c r="BVB24" s="67"/>
      <c r="BVC24" s="86" t="s">
        <v>582</v>
      </c>
      <c r="BVH24" s="86" t="s">
        <v>944</v>
      </c>
      <c r="BVI24" s="62" t="s">
        <v>501</v>
      </c>
      <c r="BVJ24" s="86" t="s">
        <v>944</v>
      </c>
      <c r="BVK24" s="86">
        <v>0</v>
      </c>
      <c r="BVL24" s="86"/>
      <c r="BVM24" s="86">
        <v>0</v>
      </c>
      <c r="BVN24" s="67"/>
      <c r="BVO24" s="67">
        <v>0</v>
      </c>
      <c r="BVP24" s="67"/>
      <c r="BVQ24" s="86" t="s">
        <v>582</v>
      </c>
      <c r="BVV24" s="86" t="s">
        <v>944</v>
      </c>
      <c r="BVW24" s="62" t="s">
        <v>501</v>
      </c>
      <c r="BVX24" s="86" t="s">
        <v>944</v>
      </c>
      <c r="BVY24" s="86">
        <v>0</v>
      </c>
      <c r="BVZ24" s="86"/>
      <c r="BWA24" s="86">
        <v>0</v>
      </c>
      <c r="BWB24" s="67"/>
      <c r="BWC24" s="67">
        <v>0</v>
      </c>
      <c r="BWD24" s="67"/>
      <c r="BWE24" s="86" t="s">
        <v>582</v>
      </c>
      <c r="BWJ24" s="86" t="s">
        <v>944</v>
      </c>
      <c r="BWK24" s="62" t="s">
        <v>501</v>
      </c>
      <c r="BWL24" s="86" t="s">
        <v>944</v>
      </c>
      <c r="BWM24" s="86">
        <v>0</v>
      </c>
      <c r="BWN24" s="86"/>
      <c r="BWO24" s="86">
        <v>0</v>
      </c>
      <c r="BWP24" s="67"/>
      <c r="BWQ24" s="67">
        <v>0</v>
      </c>
      <c r="BWR24" s="67"/>
      <c r="BWS24" s="86" t="s">
        <v>582</v>
      </c>
      <c r="BWX24" s="86" t="s">
        <v>944</v>
      </c>
      <c r="BWY24" s="62" t="s">
        <v>501</v>
      </c>
      <c r="BWZ24" s="86" t="s">
        <v>944</v>
      </c>
      <c r="BXA24" s="86">
        <v>0</v>
      </c>
      <c r="BXB24" s="86"/>
      <c r="BXC24" s="86">
        <v>0</v>
      </c>
      <c r="BXD24" s="67"/>
      <c r="BXE24" s="67">
        <v>0</v>
      </c>
      <c r="BXF24" s="67"/>
      <c r="BXG24" s="86" t="s">
        <v>582</v>
      </c>
      <c r="BXL24" s="86" t="s">
        <v>944</v>
      </c>
      <c r="BXM24" s="62" t="s">
        <v>501</v>
      </c>
      <c r="BXN24" s="86" t="s">
        <v>944</v>
      </c>
      <c r="BXO24" s="86">
        <v>0</v>
      </c>
      <c r="BXP24" s="86"/>
      <c r="BXQ24" s="86">
        <v>0</v>
      </c>
      <c r="BXR24" s="67"/>
      <c r="BXS24" s="67">
        <v>0</v>
      </c>
      <c r="BXT24" s="67"/>
      <c r="BXU24" s="86" t="s">
        <v>582</v>
      </c>
      <c r="BXZ24" s="86" t="s">
        <v>944</v>
      </c>
      <c r="BYA24" s="62" t="s">
        <v>501</v>
      </c>
      <c r="BYB24" s="86" t="s">
        <v>944</v>
      </c>
      <c r="BYC24" s="86">
        <v>0</v>
      </c>
      <c r="BYD24" s="86"/>
      <c r="BYE24" s="86">
        <v>0</v>
      </c>
      <c r="BYF24" s="67"/>
      <c r="BYG24" s="67">
        <v>0</v>
      </c>
      <c r="BYH24" s="67"/>
      <c r="BYI24" s="86" t="s">
        <v>582</v>
      </c>
      <c r="BYN24" s="86" t="s">
        <v>944</v>
      </c>
      <c r="BYO24" s="62" t="s">
        <v>501</v>
      </c>
      <c r="BYP24" s="86" t="s">
        <v>944</v>
      </c>
      <c r="BYQ24" s="86">
        <v>0</v>
      </c>
      <c r="BYR24" s="86"/>
      <c r="BYS24" s="86">
        <v>0</v>
      </c>
      <c r="BYT24" s="67"/>
      <c r="BYU24" s="67">
        <v>0</v>
      </c>
      <c r="BYV24" s="67"/>
      <c r="BYW24" s="86" t="s">
        <v>582</v>
      </c>
      <c r="BZB24" s="86" t="s">
        <v>944</v>
      </c>
      <c r="BZC24" s="62" t="s">
        <v>501</v>
      </c>
      <c r="BZD24" s="86" t="s">
        <v>944</v>
      </c>
      <c r="BZE24" s="86">
        <v>0</v>
      </c>
      <c r="BZF24" s="86"/>
      <c r="BZG24" s="86">
        <v>0</v>
      </c>
      <c r="BZH24" s="67"/>
      <c r="BZI24" s="67">
        <v>0</v>
      </c>
      <c r="BZJ24" s="67"/>
      <c r="BZK24" s="86" t="s">
        <v>582</v>
      </c>
      <c r="BZP24" s="86" t="s">
        <v>944</v>
      </c>
      <c r="BZQ24" s="62" t="s">
        <v>501</v>
      </c>
      <c r="BZR24" s="86" t="s">
        <v>944</v>
      </c>
      <c r="BZS24" s="86">
        <v>0</v>
      </c>
      <c r="BZT24" s="86"/>
      <c r="BZU24" s="86">
        <v>0</v>
      </c>
      <c r="BZV24" s="67"/>
      <c r="BZW24" s="67">
        <v>0</v>
      </c>
      <c r="BZX24" s="67"/>
      <c r="BZY24" s="86" t="s">
        <v>582</v>
      </c>
      <c r="CAD24" s="86" t="s">
        <v>944</v>
      </c>
      <c r="CAE24" s="62" t="s">
        <v>501</v>
      </c>
      <c r="CAF24" s="86" t="s">
        <v>944</v>
      </c>
      <c r="CAG24" s="86">
        <v>0</v>
      </c>
      <c r="CAH24" s="86"/>
      <c r="CAI24" s="86">
        <v>0</v>
      </c>
      <c r="CAJ24" s="67"/>
      <c r="CAK24" s="67">
        <v>0</v>
      </c>
      <c r="CAL24" s="67"/>
      <c r="CAM24" s="86" t="s">
        <v>582</v>
      </c>
      <c r="CAR24" s="86" t="s">
        <v>944</v>
      </c>
      <c r="CAS24" s="62" t="s">
        <v>501</v>
      </c>
      <c r="CAT24" s="86" t="s">
        <v>944</v>
      </c>
      <c r="CAU24" s="86">
        <v>0</v>
      </c>
      <c r="CAV24" s="86"/>
      <c r="CAW24" s="86">
        <v>0</v>
      </c>
      <c r="CAX24" s="67"/>
      <c r="CAY24" s="67">
        <v>0</v>
      </c>
      <c r="CAZ24" s="67"/>
      <c r="CBA24" s="86" t="s">
        <v>582</v>
      </c>
      <c r="CBF24" s="86">
        <v>1.0900000000000001</v>
      </c>
      <c r="CBG24" s="62" t="s">
        <v>501</v>
      </c>
      <c r="CBH24" s="86">
        <v>1.0900000000000001</v>
      </c>
      <c r="CBI24" s="86">
        <v>1</v>
      </c>
      <c r="CBJ24" s="86"/>
      <c r="CBK24" s="86">
        <v>1</v>
      </c>
      <c r="CBL24" s="67"/>
      <c r="CBM24" s="67">
        <v>1.8518518518518516</v>
      </c>
      <c r="CBN24" s="67"/>
      <c r="CBO24" s="86">
        <v>100</v>
      </c>
      <c r="CBT24" s="86">
        <v>17.09</v>
      </c>
      <c r="CBU24" s="62" t="s">
        <v>501</v>
      </c>
      <c r="CBV24" s="86">
        <v>17.09</v>
      </c>
      <c r="CBW24" s="86">
        <v>0</v>
      </c>
      <c r="CBX24" s="86"/>
      <c r="CBY24" s="86">
        <v>1</v>
      </c>
      <c r="CBZ24" s="67"/>
      <c r="CCA24" s="67">
        <v>1.8518518518518516</v>
      </c>
      <c r="CCB24" s="67"/>
      <c r="CCC24" s="86">
        <v>0</v>
      </c>
      <c r="CCH24" s="86">
        <v>1.0900000000000001</v>
      </c>
      <c r="CCI24" s="62" t="s">
        <v>501</v>
      </c>
      <c r="CCJ24" s="86">
        <v>1.0900000000000001</v>
      </c>
      <c r="CCK24" s="86">
        <v>1</v>
      </c>
      <c r="CCL24" s="86"/>
      <c r="CCM24" s="86">
        <v>1</v>
      </c>
      <c r="CCN24" s="67"/>
      <c r="CCO24" s="67">
        <v>1.8518518518518516</v>
      </c>
      <c r="CCP24" s="67"/>
      <c r="CCQ24" s="86">
        <v>100</v>
      </c>
      <c r="CCV24" s="86">
        <v>16.09</v>
      </c>
      <c r="CCW24" s="62" t="s">
        <v>501</v>
      </c>
      <c r="CCX24" s="86">
        <v>16.09</v>
      </c>
      <c r="CCY24" s="86">
        <v>0</v>
      </c>
      <c r="CCZ24" s="86"/>
      <c r="CDA24" s="86">
        <v>1</v>
      </c>
      <c r="CDB24" s="67"/>
      <c r="CDC24" s="67">
        <v>1.8518518518518516</v>
      </c>
      <c r="CDD24" s="67"/>
      <c r="CDE24" s="86">
        <v>0</v>
      </c>
      <c r="CDJ24" s="86">
        <v>1.0900000000000001</v>
      </c>
      <c r="CDK24" s="62" t="s">
        <v>501</v>
      </c>
      <c r="CDL24" s="86">
        <v>1.0900000000000001</v>
      </c>
      <c r="CDM24" s="86">
        <v>1</v>
      </c>
      <c r="CDN24" s="86"/>
      <c r="CDO24" s="86">
        <v>1</v>
      </c>
      <c r="CDP24" s="67"/>
      <c r="CDQ24" s="67">
        <v>1.8518518518518516</v>
      </c>
      <c r="CDR24" s="67"/>
      <c r="CDS24" s="86">
        <v>100</v>
      </c>
      <c r="CDX24" s="86">
        <v>1.0900000000000001</v>
      </c>
      <c r="CDY24" s="62" t="s">
        <v>501</v>
      </c>
      <c r="CDZ24" s="86">
        <v>1.0900000000000001</v>
      </c>
      <c r="CEA24" s="86">
        <v>1</v>
      </c>
      <c r="CEB24" s="86"/>
      <c r="CEC24" s="86">
        <v>1</v>
      </c>
      <c r="CED24" s="67"/>
      <c r="CEE24" s="67">
        <v>1.8518518518518516</v>
      </c>
      <c r="CEF24" s="67"/>
      <c r="CEG24" s="86">
        <v>100</v>
      </c>
      <c r="CEL24" s="86">
        <v>17.09</v>
      </c>
      <c r="CEM24" s="62" t="s">
        <v>501</v>
      </c>
      <c r="CEN24" s="86">
        <v>17.09</v>
      </c>
      <c r="CEO24" s="86">
        <v>0</v>
      </c>
      <c r="CEP24" s="86"/>
      <c r="CEQ24" s="86">
        <v>1</v>
      </c>
      <c r="CER24" s="67"/>
      <c r="CES24" s="67">
        <v>1.8518518518518516</v>
      </c>
      <c r="CET24" s="67"/>
      <c r="CEU24" s="86">
        <v>0</v>
      </c>
      <c r="CEZ24" s="86">
        <v>1.0900000000000001</v>
      </c>
      <c r="CFA24" s="62" t="s">
        <v>501</v>
      </c>
      <c r="CFB24" s="86">
        <v>1.0900000000000001</v>
      </c>
      <c r="CFC24" s="86">
        <v>1</v>
      </c>
      <c r="CFD24" s="86"/>
      <c r="CFE24" s="86">
        <v>1</v>
      </c>
      <c r="CFF24" s="67"/>
      <c r="CFG24" s="67">
        <v>1.8518518518518516</v>
      </c>
      <c r="CFH24" s="67"/>
      <c r="CFI24" s="86">
        <v>100</v>
      </c>
      <c r="CFN24" s="86">
        <v>18.09</v>
      </c>
      <c r="CFO24" s="62" t="s">
        <v>501</v>
      </c>
      <c r="CFP24" s="86">
        <v>18.09</v>
      </c>
      <c r="CFQ24" s="86">
        <v>0</v>
      </c>
      <c r="CFR24" s="86"/>
      <c r="CFS24" s="86">
        <v>1</v>
      </c>
      <c r="CFT24" s="67"/>
      <c r="CFU24" s="67">
        <v>1.8518518518518516</v>
      </c>
      <c r="CFV24" s="67"/>
      <c r="CFW24" s="86">
        <v>0</v>
      </c>
      <c r="CGB24" s="86">
        <v>1.0900000000000001</v>
      </c>
      <c r="CGC24" s="62" t="s">
        <v>501</v>
      </c>
      <c r="CGD24" s="86">
        <v>1.0900000000000001</v>
      </c>
      <c r="CGE24" s="86">
        <v>1</v>
      </c>
      <c r="CGF24" s="86"/>
      <c r="CGG24" s="86">
        <v>1</v>
      </c>
      <c r="CGH24" s="67"/>
      <c r="CGI24" s="67">
        <v>2.2222222222222223</v>
      </c>
      <c r="CGJ24" s="67"/>
      <c r="CGK24" s="86">
        <v>100</v>
      </c>
      <c r="CGP24" s="86">
        <v>1.0900000000000001</v>
      </c>
      <c r="CGQ24" s="62" t="s">
        <v>501</v>
      </c>
      <c r="CGR24" s="86">
        <v>1.0900000000000001</v>
      </c>
      <c r="CGS24" s="86">
        <v>1</v>
      </c>
      <c r="CGT24" s="86"/>
      <c r="CGU24" s="86">
        <v>1</v>
      </c>
      <c r="CGV24" s="67"/>
      <c r="CGW24" s="67">
        <v>2.2222222222222223</v>
      </c>
      <c r="CGX24" s="67"/>
      <c r="CGY24" s="86">
        <v>100</v>
      </c>
      <c r="CHD24" s="86">
        <v>1.0900000000000001</v>
      </c>
      <c r="CHE24" s="62" t="s">
        <v>501</v>
      </c>
      <c r="CHF24" s="86">
        <v>1.0900000000000001</v>
      </c>
      <c r="CHG24" s="86">
        <v>1</v>
      </c>
      <c r="CHH24" s="86"/>
      <c r="CHI24" s="86">
        <v>1</v>
      </c>
      <c r="CHJ24" s="67"/>
      <c r="CHK24" s="67">
        <v>2.2222222222222223</v>
      </c>
      <c r="CHL24" s="67"/>
      <c r="CHM24" s="86">
        <v>100</v>
      </c>
      <c r="CHR24" s="86">
        <v>1.0900000000000001</v>
      </c>
      <c r="CHS24" s="62" t="s">
        <v>501</v>
      </c>
      <c r="CHT24" s="86">
        <v>1.0900000000000001</v>
      </c>
      <c r="CHU24" s="86">
        <v>1</v>
      </c>
      <c r="CHV24" s="86"/>
      <c r="CHW24" s="86">
        <v>1</v>
      </c>
      <c r="CHX24" s="67"/>
      <c r="CHY24" s="67">
        <v>2.2222222222222223</v>
      </c>
      <c r="CHZ24" s="67"/>
      <c r="CIA24" s="86">
        <v>100</v>
      </c>
      <c r="CIF24" s="86">
        <v>1.0900000000000001</v>
      </c>
      <c r="CIG24" s="62" t="s">
        <v>501</v>
      </c>
      <c r="CIH24" s="86">
        <v>1.0900000000000001</v>
      </c>
      <c r="CII24" s="86">
        <v>1</v>
      </c>
      <c r="CIJ24" s="86"/>
      <c r="CIK24" s="86">
        <v>1</v>
      </c>
      <c r="CIL24" s="67"/>
      <c r="CIM24" s="67">
        <v>2.2222222222222223</v>
      </c>
      <c r="CIN24" s="67"/>
      <c r="CIO24" s="86">
        <v>100</v>
      </c>
      <c r="CIT24" s="86">
        <v>1.0900000000000001</v>
      </c>
      <c r="CIU24" s="62" t="s">
        <v>501</v>
      </c>
      <c r="CIV24" s="86">
        <v>1.0900000000000001</v>
      </c>
      <c r="CIW24" s="86">
        <v>1</v>
      </c>
      <c r="CIX24" s="86"/>
      <c r="CIY24" s="86">
        <v>1</v>
      </c>
      <c r="CIZ24" s="67"/>
      <c r="CJA24" s="67">
        <v>2.2222222222222223</v>
      </c>
      <c r="CJB24" s="67"/>
      <c r="CJC24" s="86">
        <v>100</v>
      </c>
      <c r="CJH24" s="86">
        <v>1.0900000000000001</v>
      </c>
      <c r="CJI24" s="62" t="s">
        <v>501</v>
      </c>
      <c r="CJJ24" s="86">
        <v>1.0900000000000001</v>
      </c>
      <c r="CJK24" s="86">
        <v>1</v>
      </c>
      <c r="CJL24" s="86"/>
      <c r="CJM24" s="86">
        <v>1</v>
      </c>
      <c r="CJN24" s="67"/>
      <c r="CJO24" s="67">
        <v>2.2222222222222223</v>
      </c>
      <c r="CJP24" s="67"/>
      <c r="CJQ24" s="86">
        <v>100</v>
      </c>
      <c r="CJV24" s="86">
        <v>1.0900000000000001</v>
      </c>
      <c r="CJW24" s="62" t="s">
        <v>501</v>
      </c>
      <c r="CJX24" s="86">
        <v>1.0900000000000001</v>
      </c>
      <c r="CJY24" s="86">
        <v>1</v>
      </c>
      <c r="CJZ24" s="86"/>
      <c r="CKA24" s="86">
        <v>1</v>
      </c>
      <c r="CKB24" s="67"/>
      <c r="CKC24" s="67">
        <v>2.2222222222222223</v>
      </c>
      <c r="CKD24" s="67"/>
      <c r="CKE24" s="86">
        <v>100</v>
      </c>
      <c r="CKJ24" s="86">
        <v>17.09</v>
      </c>
      <c r="CKK24" s="62" t="s">
        <v>501</v>
      </c>
      <c r="CKL24" s="86">
        <v>17.09</v>
      </c>
      <c r="CKM24" s="86">
        <v>0</v>
      </c>
      <c r="CKN24" s="86"/>
      <c r="CKO24" s="86">
        <v>1</v>
      </c>
      <c r="CKP24" s="67"/>
      <c r="CKQ24" s="67">
        <v>2.2222222222222223</v>
      </c>
      <c r="CKR24" s="67"/>
      <c r="CKS24" s="86">
        <v>0</v>
      </c>
      <c r="CKX24" s="86">
        <v>1.0900000000000001</v>
      </c>
      <c r="CKY24" s="62" t="s">
        <v>501</v>
      </c>
      <c r="CKZ24" s="86">
        <v>1.0900000000000001</v>
      </c>
      <c r="CLA24" s="86">
        <v>1</v>
      </c>
      <c r="CLB24" s="86"/>
      <c r="CLC24" s="86">
        <v>1</v>
      </c>
      <c r="CLD24" s="67"/>
      <c r="CLE24" s="67">
        <v>2.2222222222222223</v>
      </c>
      <c r="CLF24" s="67"/>
      <c r="CLG24" s="86">
        <v>100</v>
      </c>
      <c r="CLL24" s="86">
        <v>1.0900000000000001</v>
      </c>
      <c r="CLM24" s="62" t="s">
        <v>501</v>
      </c>
      <c r="CLN24" s="86">
        <v>1.0900000000000001</v>
      </c>
      <c r="CLO24" s="86">
        <v>1</v>
      </c>
      <c r="CLP24" s="86"/>
      <c r="CLQ24" s="86">
        <v>1</v>
      </c>
      <c r="CLR24" s="67"/>
      <c r="CLS24" s="67">
        <v>2.2222222222222223</v>
      </c>
      <c r="CLT24" s="67"/>
      <c r="CLU24" s="86">
        <v>100</v>
      </c>
      <c r="CLZ24" s="86">
        <v>1.0900000000000001</v>
      </c>
      <c r="CMA24" s="62" t="s">
        <v>501</v>
      </c>
      <c r="CMB24" s="86">
        <v>1.0900000000000001</v>
      </c>
      <c r="CMC24" s="86">
        <v>1</v>
      </c>
      <c r="CMD24" s="86"/>
      <c r="CME24" s="86">
        <v>1</v>
      </c>
      <c r="CMF24" s="67"/>
      <c r="CMG24" s="67">
        <v>2.2222222222222223</v>
      </c>
      <c r="CMH24" s="67"/>
      <c r="CMI24" s="86">
        <v>100</v>
      </c>
      <c r="CMN24" s="86">
        <v>1.0900000000000001</v>
      </c>
      <c r="CMO24" s="62" t="s">
        <v>501</v>
      </c>
      <c r="CMP24" s="86">
        <v>1.0900000000000001</v>
      </c>
      <c r="CMQ24" s="86">
        <v>1</v>
      </c>
      <c r="CMR24" s="86"/>
      <c r="CMS24" s="86">
        <v>1</v>
      </c>
      <c r="CMT24" s="67"/>
      <c r="CMU24" s="67">
        <v>2.2222222222222223</v>
      </c>
      <c r="CMV24" s="67"/>
      <c r="CMW24" s="86">
        <v>100</v>
      </c>
      <c r="CNB24" s="86">
        <v>1.0900000000000001</v>
      </c>
      <c r="CNC24" s="62" t="s">
        <v>501</v>
      </c>
      <c r="CND24" s="86">
        <v>1.0900000000000001</v>
      </c>
      <c r="CNE24" s="86">
        <v>1</v>
      </c>
      <c r="CNF24" s="86"/>
      <c r="CNG24" s="86">
        <v>1</v>
      </c>
      <c r="CNH24" s="67"/>
      <c r="CNI24" s="67">
        <v>2.2222222222222223</v>
      </c>
      <c r="CNJ24" s="67"/>
      <c r="CNK24" s="86">
        <v>100</v>
      </c>
      <c r="CNP24" s="86">
        <v>1.0900000000000001</v>
      </c>
      <c r="CNQ24" s="62" t="s">
        <v>501</v>
      </c>
      <c r="CNR24" s="86">
        <v>1.0900000000000001</v>
      </c>
      <c r="CNS24" s="86">
        <v>1</v>
      </c>
      <c r="CNT24" s="86"/>
      <c r="CNU24" s="86">
        <v>1</v>
      </c>
      <c r="CNV24" s="67"/>
      <c r="CNW24" s="67">
        <v>2.2222222222222223</v>
      </c>
      <c r="CNX24" s="67"/>
      <c r="CNY24" s="86">
        <v>100</v>
      </c>
      <c r="COD24" s="86">
        <v>1.0900000000000001</v>
      </c>
      <c r="COE24" s="62" t="s">
        <v>501</v>
      </c>
      <c r="COF24" s="86">
        <v>1.0900000000000001</v>
      </c>
      <c r="COG24" s="86">
        <v>1</v>
      </c>
      <c r="COH24" s="86"/>
      <c r="COI24" s="86">
        <v>1</v>
      </c>
      <c r="COJ24" s="67"/>
      <c r="COK24" s="67">
        <v>2.2222222222222223</v>
      </c>
      <c r="COL24" s="67"/>
      <c r="COM24" s="86">
        <v>100</v>
      </c>
      <c r="COR24" s="86">
        <v>1.0900000000000001</v>
      </c>
      <c r="COS24" s="62" t="s">
        <v>501</v>
      </c>
      <c r="COT24" s="86">
        <v>1.0900000000000001</v>
      </c>
      <c r="COU24" s="86">
        <v>1</v>
      </c>
      <c r="COV24" s="86"/>
      <c r="COW24" s="86">
        <v>1</v>
      </c>
      <c r="COX24" s="67"/>
      <c r="COY24" s="67">
        <v>2.2222222222222223</v>
      </c>
      <c r="COZ24" s="67"/>
      <c r="CPA24" s="86">
        <v>100</v>
      </c>
      <c r="CPF24" s="86">
        <v>13.09</v>
      </c>
      <c r="CPG24" s="62" t="s">
        <v>501</v>
      </c>
      <c r="CPH24" s="86">
        <v>13.09</v>
      </c>
      <c r="CPI24" s="86">
        <v>0</v>
      </c>
      <c r="CPJ24" s="86"/>
      <c r="CPK24" s="86">
        <v>1</v>
      </c>
      <c r="CPL24" s="67"/>
      <c r="CPM24" s="67">
        <v>2.2222222222222223</v>
      </c>
      <c r="CPN24" s="67"/>
      <c r="CPO24" s="86">
        <v>0</v>
      </c>
      <c r="CPT24" s="86">
        <v>1.0900000000000001</v>
      </c>
      <c r="CPU24" s="62" t="s">
        <v>501</v>
      </c>
      <c r="CPV24" s="86">
        <v>1.0900000000000001</v>
      </c>
      <c r="CPW24" s="86">
        <v>1</v>
      </c>
      <c r="CPX24" s="86"/>
      <c r="CPY24" s="86">
        <v>1</v>
      </c>
      <c r="CPZ24" s="67"/>
      <c r="CQA24" s="67">
        <v>2.2222222222222223</v>
      </c>
      <c r="CQB24" s="67"/>
      <c r="CQC24" s="86">
        <v>100</v>
      </c>
      <c r="CQH24" s="86">
        <v>1.0900000000000001</v>
      </c>
      <c r="CQI24" s="62" t="s">
        <v>501</v>
      </c>
      <c r="CQJ24" s="86">
        <v>1.0900000000000001</v>
      </c>
      <c r="CQK24" s="86">
        <v>1</v>
      </c>
      <c r="CQL24" s="86"/>
      <c r="CQM24" s="86">
        <v>1</v>
      </c>
      <c r="CQN24" s="67"/>
      <c r="CQO24" s="67">
        <v>2.2222222222222223</v>
      </c>
      <c r="CQP24" s="67"/>
      <c r="CQQ24" s="86">
        <v>100</v>
      </c>
      <c r="CQV24" s="86">
        <v>1.0900000000000001</v>
      </c>
      <c r="CQW24" s="62" t="s">
        <v>501</v>
      </c>
      <c r="CQX24" s="86">
        <v>1.0900000000000001</v>
      </c>
      <c r="CQY24" s="86">
        <v>1</v>
      </c>
      <c r="CQZ24" s="86"/>
      <c r="CRA24" s="86">
        <v>1</v>
      </c>
      <c r="CRB24" s="67"/>
      <c r="CRC24" s="67">
        <v>2.2222222222222223</v>
      </c>
      <c r="CRD24" s="67"/>
      <c r="CRE24" s="86">
        <v>100</v>
      </c>
      <c r="CRJ24" s="86">
        <v>1.0900000000000001</v>
      </c>
      <c r="CRK24" s="62" t="s">
        <v>501</v>
      </c>
      <c r="CRL24" s="86">
        <v>1.0900000000000001</v>
      </c>
      <c r="CRM24" s="86">
        <v>1</v>
      </c>
      <c r="CRN24" s="86"/>
      <c r="CRO24" s="86">
        <v>1</v>
      </c>
      <c r="CRP24" s="67"/>
      <c r="CRQ24" s="67">
        <v>2.2222222222222223</v>
      </c>
      <c r="CRR24" s="67"/>
      <c r="CRS24" s="86">
        <v>100</v>
      </c>
      <c r="CRX24" s="86">
        <v>1.0900000000000001</v>
      </c>
      <c r="CRY24" s="62" t="s">
        <v>501</v>
      </c>
      <c r="CRZ24" s="86">
        <v>1.0900000000000001</v>
      </c>
      <c r="CSA24" s="86">
        <v>1</v>
      </c>
      <c r="CSB24" s="86"/>
      <c r="CSC24" s="86">
        <v>1</v>
      </c>
      <c r="CSD24" s="67"/>
      <c r="CSE24" s="67">
        <v>2.2222222222222223</v>
      </c>
      <c r="CSF24" s="67"/>
      <c r="CSG24" s="86">
        <v>100</v>
      </c>
      <c r="CSL24" s="86">
        <v>1.0900000000000001</v>
      </c>
      <c r="CSM24" s="62" t="s">
        <v>501</v>
      </c>
      <c r="CSN24" s="86">
        <v>1.0900000000000001</v>
      </c>
      <c r="CSO24" s="86">
        <v>1</v>
      </c>
      <c r="CSP24" s="86"/>
      <c r="CSQ24" s="86">
        <v>1</v>
      </c>
      <c r="CSR24" s="67"/>
      <c r="CSS24" s="67">
        <v>2.2222222222222223</v>
      </c>
      <c r="CST24" s="67"/>
      <c r="CSU24" s="86">
        <v>100</v>
      </c>
      <c r="CSZ24" s="86">
        <v>1.0900000000000001</v>
      </c>
      <c r="CTA24" s="62" t="s">
        <v>501</v>
      </c>
      <c r="CTB24" s="86">
        <v>1.0900000000000001</v>
      </c>
      <c r="CTC24" s="86">
        <v>1</v>
      </c>
      <c r="CTD24" s="86"/>
      <c r="CTE24" s="86">
        <v>1</v>
      </c>
      <c r="CTF24" s="67"/>
      <c r="CTG24" s="67">
        <v>2.2222222222222223</v>
      </c>
      <c r="CTH24" s="67"/>
      <c r="CTI24" s="86">
        <v>100</v>
      </c>
      <c r="CTN24" s="86">
        <v>1.0900000000000001</v>
      </c>
      <c r="CTO24" s="62" t="s">
        <v>501</v>
      </c>
      <c r="CTP24" s="86">
        <v>1.0900000000000001</v>
      </c>
      <c r="CTQ24" s="86">
        <v>1</v>
      </c>
      <c r="CTR24" s="86"/>
      <c r="CTS24" s="86">
        <v>1</v>
      </c>
      <c r="CTT24" s="67"/>
      <c r="CTU24" s="67">
        <v>2.2222222222222223</v>
      </c>
      <c r="CTV24" s="67"/>
      <c r="CTW24" s="86">
        <v>100</v>
      </c>
      <c r="CUB24" s="86">
        <v>11.09</v>
      </c>
      <c r="CUC24" s="62" t="s">
        <v>501</v>
      </c>
      <c r="CUD24" s="86">
        <v>11.09</v>
      </c>
      <c r="CUE24" s="86">
        <v>0</v>
      </c>
      <c r="CUF24" s="86"/>
      <c r="CUG24" s="86">
        <v>1</v>
      </c>
      <c r="CUH24" s="67"/>
      <c r="CUI24" s="67">
        <v>2.2222222222222223</v>
      </c>
      <c r="CUJ24" s="67"/>
      <c r="CUK24" s="86">
        <v>0</v>
      </c>
      <c r="CUP24" s="86">
        <v>10.09</v>
      </c>
      <c r="CUQ24" s="62" t="s">
        <v>501</v>
      </c>
      <c r="CUR24" s="86">
        <v>10.09</v>
      </c>
      <c r="CUS24" s="86">
        <v>0</v>
      </c>
      <c r="CUT24" s="86"/>
      <c r="CUU24" s="86">
        <v>1</v>
      </c>
      <c r="CUV24" s="67"/>
      <c r="CUW24" s="67">
        <v>2.2222222222222223</v>
      </c>
      <c r="CUX24" s="67"/>
      <c r="CUY24" s="86">
        <v>0</v>
      </c>
      <c r="CVD24" s="86">
        <v>1.0900000000000001</v>
      </c>
      <c r="CVE24" s="62" t="s">
        <v>501</v>
      </c>
      <c r="CVF24" s="86">
        <v>1.0900000000000001</v>
      </c>
      <c r="CVG24" s="86">
        <v>1</v>
      </c>
      <c r="CVH24" s="86"/>
      <c r="CVI24" s="86">
        <v>1</v>
      </c>
      <c r="CVJ24" s="67"/>
      <c r="CVK24" s="67">
        <v>2.2222222222222223</v>
      </c>
      <c r="CVL24" s="67"/>
      <c r="CVM24" s="86">
        <v>100</v>
      </c>
      <c r="CVR24" s="86">
        <v>1.0900000000000001</v>
      </c>
      <c r="CVS24" s="62" t="s">
        <v>501</v>
      </c>
      <c r="CVT24" s="86">
        <v>1.0900000000000001</v>
      </c>
      <c r="CVU24" s="86">
        <v>2</v>
      </c>
      <c r="CVV24" s="86"/>
      <c r="CVW24" s="86">
        <v>2</v>
      </c>
      <c r="CVX24" s="67"/>
      <c r="CVY24" s="67">
        <v>4.4444444444444446</v>
      </c>
      <c r="CVZ24" s="67"/>
      <c r="CWA24" s="86">
        <v>100</v>
      </c>
      <c r="CWF24" s="86">
        <v>14.09</v>
      </c>
      <c r="CWG24" s="62" t="s">
        <v>501</v>
      </c>
      <c r="CWH24" s="86">
        <v>14.09</v>
      </c>
      <c r="CWI24" s="86">
        <v>0</v>
      </c>
      <c r="CWJ24" s="86"/>
      <c r="CWK24" s="86">
        <v>2</v>
      </c>
      <c r="CWL24" s="67"/>
      <c r="CWM24" s="67">
        <v>4.4444444444444446</v>
      </c>
      <c r="CWN24" s="67"/>
      <c r="CWO24" s="86">
        <v>0</v>
      </c>
      <c r="CWT24" s="86">
        <v>1.0900000000000001</v>
      </c>
      <c r="CWU24" s="62" t="s">
        <v>501</v>
      </c>
      <c r="CWV24" s="86">
        <v>1.0900000000000001</v>
      </c>
      <c r="CWW24" s="86">
        <v>2</v>
      </c>
      <c r="CWX24" s="86"/>
      <c r="CWY24" s="86">
        <v>2</v>
      </c>
      <c r="CWZ24" s="67"/>
      <c r="CXA24" s="67">
        <v>4.4444444444444446</v>
      </c>
      <c r="CXB24" s="67"/>
      <c r="CXC24" s="86">
        <v>100</v>
      </c>
      <c r="CXH24" s="86">
        <v>11.09</v>
      </c>
      <c r="CXI24" s="62" t="s">
        <v>501</v>
      </c>
      <c r="CXJ24" s="86">
        <v>11.09</v>
      </c>
      <c r="CXK24" s="86">
        <v>1</v>
      </c>
      <c r="CXL24" s="86"/>
      <c r="CXM24" s="86">
        <v>2</v>
      </c>
      <c r="CXN24" s="67"/>
      <c r="CXO24" s="67">
        <v>4.4444444444444446</v>
      </c>
      <c r="CXP24" s="67"/>
      <c r="CXQ24" s="86">
        <v>50</v>
      </c>
      <c r="CXV24" s="86">
        <v>1.0900000000000001</v>
      </c>
      <c r="CXW24" s="62" t="s">
        <v>501</v>
      </c>
      <c r="CXX24" s="86">
        <v>1.0900000000000001</v>
      </c>
      <c r="CXY24" s="86">
        <v>2</v>
      </c>
      <c r="CXZ24" s="86"/>
      <c r="CYA24" s="86">
        <v>2</v>
      </c>
      <c r="CYB24" s="67"/>
      <c r="CYC24" s="67">
        <v>4.4444444444444446</v>
      </c>
      <c r="CYD24" s="67"/>
      <c r="CYE24" s="86">
        <v>100</v>
      </c>
      <c r="CYJ24" s="86">
        <v>1.0900000000000001</v>
      </c>
      <c r="CYK24" s="62" t="s">
        <v>501</v>
      </c>
      <c r="CYL24" s="86">
        <v>1.0900000000000001</v>
      </c>
      <c r="CYM24" s="86">
        <v>2</v>
      </c>
      <c r="CYN24" s="86"/>
      <c r="CYO24" s="86">
        <v>2</v>
      </c>
      <c r="CYP24" s="67"/>
      <c r="CYQ24" s="67">
        <v>4.4444444444444446</v>
      </c>
      <c r="CYR24" s="67"/>
      <c r="CYS24" s="86">
        <v>100</v>
      </c>
      <c r="CYX24" s="86">
        <v>14.09</v>
      </c>
      <c r="CYY24" s="62" t="s">
        <v>501</v>
      </c>
      <c r="CYZ24" s="86">
        <v>14.09</v>
      </c>
      <c r="CZA24" s="86">
        <v>0</v>
      </c>
      <c r="CZB24" s="86"/>
      <c r="CZC24" s="86">
        <v>2</v>
      </c>
      <c r="CZD24" s="67"/>
      <c r="CZE24" s="67">
        <v>4.4444444444444446</v>
      </c>
      <c r="CZF24" s="67"/>
      <c r="CZG24" s="86">
        <v>0</v>
      </c>
      <c r="CZL24" s="86">
        <v>15.09</v>
      </c>
      <c r="CZM24" s="62" t="s">
        <v>501</v>
      </c>
      <c r="CZN24" s="86">
        <v>15.09</v>
      </c>
      <c r="CZO24" s="86">
        <v>1</v>
      </c>
      <c r="CZP24" s="86"/>
      <c r="CZQ24" s="86">
        <v>2</v>
      </c>
      <c r="CZR24" s="67"/>
      <c r="CZS24" s="67">
        <v>4.4444444444444446</v>
      </c>
      <c r="CZT24" s="67"/>
      <c r="CZU24" s="86">
        <v>50</v>
      </c>
      <c r="CZZ24" s="86">
        <v>12.09</v>
      </c>
      <c r="DAA24" s="62" t="s">
        <v>501</v>
      </c>
      <c r="DAB24" s="86">
        <v>12.09</v>
      </c>
      <c r="DAC24" s="86">
        <v>1</v>
      </c>
      <c r="DAD24" s="86"/>
      <c r="DAE24" s="86">
        <v>2</v>
      </c>
      <c r="DAF24" s="67"/>
      <c r="DAG24" s="67">
        <v>4.4444444444444446</v>
      </c>
      <c r="DAH24" s="67"/>
      <c r="DAI24" s="86">
        <v>50</v>
      </c>
      <c r="DAN24" s="86">
        <v>17.09</v>
      </c>
      <c r="DAO24" s="62" t="s">
        <v>501</v>
      </c>
      <c r="DAP24" s="86">
        <v>17.09</v>
      </c>
      <c r="DAQ24" s="86">
        <v>0</v>
      </c>
      <c r="DAR24" s="86"/>
      <c r="DAS24" s="86">
        <v>2</v>
      </c>
      <c r="DAT24" s="67"/>
      <c r="DAU24" s="67">
        <v>4.4444444444444446</v>
      </c>
      <c r="DAV24" s="67"/>
      <c r="DAW24" s="86">
        <v>0</v>
      </c>
      <c r="DBB24" s="86">
        <v>13.09</v>
      </c>
      <c r="DBC24" s="62" t="s">
        <v>501</v>
      </c>
      <c r="DBD24" s="86">
        <v>13.09</v>
      </c>
      <c r="DBE24" s="86">
        <v>1</v>
      </c>
      <c r="DBF24" s="86"/>
      <c r="DBG24" s="86">
        <v>2</v>
      </c>
      <c r="DBH24" s="67"/>
      <c r="DBI24" s="67">
        <v>4.4444444444444446</v>
      </c>
      <c r="DBJ24" s="67"/>
      <c r="DBK24" s="86">
        <v>50</v>
      </c>
      <c r="DBP24" s="86">
        <v>1.0900000000000001</v>
      </c>
      <c r="DBQ24" s="62" t="s">
        <v>501</v>
      </c>
      <c r="DBR24" s="86">
        <v>1.0900000000000001</v>
      </c>
      <c r="DBS24" s="86">
        <v>1</v>
      </c>
      <c r="DBT24" s="86"/>
      <c r="DBU24" s="86">
        <v>1</v>
      </c>
      <c r="DBV24" s="67"/>
      <c r="DBW24" s="67">
        <v>2.2727272727272729</v>
      </c>
      <c r="DBX24" s="67"/>
      <c r="DBY24" s="86">
        <v>100</v>
      </c>
      <c r="DCD24" s="86"/>
      <c r="DCE24" s="62" t="s">
        <v>501</v>
      </c>
      <c r="DCF24" s="86"/>
      <c r="DCG24" s="86">
        <v>1</v>
      </c>
      <c r="DCH24" s="86"/>
      <c r="DCI24" s="86">
        <v>1</v>
      </c>
      <c r="DCJ24" s="67"/>
      <c r="DCK24" s="67">
        <v>2.2222222222222223</v>
      </c>
      <c r="DCL24" s="67"/>
      <c r="DCM24" s="86">
        <v>100</v>
      </c>
      <c r="DCR24" s="86"/>
      <c r="DCS24" s="62" t="s">
        <v>501</v>
      </c>
      <c r="DCT24" s="86"/>
      <c r="DCU24" s="86">
        <v>0</v>
      </c>
      <c r="DCV24" s="86"/>
      <c r="DCW24" s="86">
        <v>1</v>
      </c>
      <c r="DCX24" s="67"/>
      <c r="DCY24" s="67">
        <v>2.2222222222222223</v>
      </c>
      <c r="DCZ24" s="67"/>
      <c r="DDA24" s="86">
        <v>0</v>
      </c>
      <c r="DDF24" s="86"/>
      <c r="DDG24" s="62" t="s">
        <v>501</v>
      </c>
      <c r="DDH24" s="86"/>
      <c r="DDI24" s="86">
        <v>1</v>
      </c>
      <c r="DDJ24" s="86"/>
      <c r="DDK24" s="86">
        <v>1</v>
      </c>
      <c r="DDL24" s="67"/>
      <c r="DDM24" s="67">
        <v>2.2222222222222223</v>
      </c>
      <c r="DDN24" s="67"/>
      <c r="DDO24" s="86">
        <v>100</v>
      </c>
      <c r="DDT24" s="86"/>
      <c r="DDU24" s="62" t="s">
        <v>501</v>
      </c>
      <c r="DDV24" s="86"/>
      <c r="DDW24" s="86">
        <v>0</v>
      </c>
      <c r="DDX24" s="86"/>
      <c r="DDY24" s="86">
        <v>1</v>
      </c>
      <c r="DDZ24" s="67"/>
      <c r="DEA24" s="67">
        <v>2.2222222222222223</v>
      </c>
      <c r="DEB24" s="67"/>
      <c r="DEC24" s="86">
        <v>0</v>
      </c>
      <c r="DEH24" s="86"/>
      <c r="DEI24" s="62" t="s">
        <v>501</v>
      </c>
      <c r="DEJ24" s="86"/>
      <c r="DEK24" s="86">
        <v>0</v>
      </c>
      <c r="DEL24" s="86"/>
      <c r="DEM24" s="86">
        <v>1</v>
      </c>
      <c r="DEN24" s="67"/>
      <c r="DEO24" s="67">
        <v>2.2222222222222223</v>
      </c>
      <c r="DEP24" s="67"/>
      <c r="DEQ24" s="86">
        <v>0</v>
      </c>
      <c r="DEV24" s="86"/>
      <c r="DEW24" s="62" t="s">
        <v>501</v>
      </c>
      <c r="DEX24" s="86"/>
      <c r="DEY24" s="86">
        <v>0</v>
      </c>
      <c r="DEZ24" s="86"/>
      <c r="DFA24" s="86">
        <v>1</v>
      </c>
      <c r="DFB24" s="67"/>
      <c r="DFC24" s="67">
        <v>2.2222222222222223</v>
      </c>
      <c r="DFD24" s="67"/>
      <c r="DFE24" s="86">
        <v>0</v>
      </c>
      <c r="DFJ24" s="86"/>
      <c r="DFK24" s="62" t="s">
        <v>501</v>
      </c>
      <c r="DFL24" s="86"/>
      <c r="DFM24" s="86">
        <v>1</v>
      </c>
      <c r="DFN24" s="86"/>
      <c r="DFO24" s="86">
        <v>1</v>
      </c>
      <c r="DFP24" s="67"/>
      <c r="DFQ24" s="67">
        <v>2.2222222222222223</v>
      </c>
      <c r="DFR24" s="67"/>
      <c r="DFS24" s="86">
        <v>100</v>
      </c>
      <c r="DFX24" s="86"/>
      <c r="DFY24" s="62" t="s">
        <v>501</v>
      </c>
      <c r="DFZ24" s="86"/>
      <c r="DGA24" s="86">
        <v>0</v>
      </c>
      <c r="DGB24" s="86"/>
      <c r="DGC24" s="86">
        <v>1</v>
      </c>
      <c r="DGD24" s="67"/>
      <c r="DGE24" s="67">
        <v>2.2222222222222223</v>
      </c>
      <c r="DGF24" s="67"/>
      <c r="DGG24" s="86">
        <v>0</v>
      </c>
      <c r="DGL24" s="86"/>
      <c r="DGM24" s="62" t="s">
        <v>501</v>
      </c>
      <c r="DGN24" s="86"/>
      <c r="DGO24" s="86">
        <v>1</v>
      </c>
      <c r="DGP24" s="86"/>
      <c r="DGQ24" s="86">
        <v>1</v>
      </c>
      <c r="DGR24" s="67"/>
      <c r="DGS24" s="67">
        <v>2.2222222222222223</v>
      </c>
      <c r="DGT24" s="67"/>
      <c r="DGU24" s="86">
        <v>100</v>
      </c>
      <c r="DGZ24" s="86"/>
      <c r="DHA24" s="62" t="s">
        <v>501</v>
      </c>
      <c r="DHB24" s="86"/>
      <c r="DHC24" s="86">
        <v>1</v>
      </c>
      <c r="DHD24" s="86"/>
      <c r="DHE24" s="86">
        <v>1</v>
      </c>
      <c r="DHF24" s="67"/>
      <c r="DHG24" s="67">
        <v>2.2222222222222223</v>
      </c>
      <c r="DHH24" s="67"/>
      <c r="DHI24" s="86">
        <v>100</v>
      </c>
      <c r="DHN24" s="86"/>
      <c r="DHO24" s="62" t="s">
        <v>501</v>
      </c>
      <c r="DHP24" s="86"/>
      <c r="DHQ24" s="86">
        <v>1</v>
      </c>
      <c r="DHR24" s="86"/>
      <c r="DHS24" s="86">
        <v>1</v>
      </c>
      <c r="DHT24" s="67"/>
      <c r="DHU24" s="67">
        <v>2.2222222222222223</v>
      </c>
      <c r="DHV24" s="67"/>
      <c r="DHW24" s="86">
        <v>100</v>
      </c>
      <c r="DIB24" s="86"/>
      <c r="DIC24" s="62" t="s">
        <v>501</v>
      </c>
      <c r="DID24" s="86"/>
      <c r="DIE24" s="86">
        <v>0</v>
      </c>
      <c r="DIF24" s="86"/>
      <c r="DIG24" s="86">
        <v>1</v>
      </c>
      <c r="DIH24" s="67"/>
      <c r="DII24" s="67">
        <v>2.2222222222222223</v>
      </c>
      <c r="DIJ24" s="67"/>
      <c r="DIK24" s="86">
        <v>0</v>
      </c>
      <c r="DIP24" s="86"/>
      <c r="DIQ24" s="62" t="s">
        <v>501</v>
      </c>
      <c r="DIR24" s="86"/>
      <c r="DIS24" s="86">
        <v>0</v>
      </c>
      <c r="DIT24" s="86"/>
      <c r="DIU24" s="86">
        <v>1</v>
      </c>
      <c r="DIV24" s="67"/>
      <c r="DIW24" s="67">
        <v>2.2222222222222223</v>
      </c>
      <c r="DIX24" s="67"/>
      <c r="DIY24" s="86">
        <v>0</v>
      </c>
      <c r="DJD24" s="86"/>
      <c r="DJE24" s="62" t="s">
        <v>501</v>
      </c>
      <c r="DJF24" s="86"/>
      <c r="DJG24" s="86">
        <v>1</v>
      </c>
      <c r="DJH24" s="86"/>
      <c r="DJI24" s="86">
        <v>1</v>
      </c>
      <c r="DJJ24" s="67"/>
      <c r="DJK24" s="67">
        <v>2.2222222222222223</v>
      </c>
      <c r="DJL24" s="67"/>
      <c r="DJM24" s="86">
        <v>100</v>
      </c>
      <c r="DJR24" s="86"/>
      <c r="DJS24" s="62" t="s">
        <v>501</v>
      </c>
      <c r="DJT24" s="86"/>
      <c r="DJU24" s="86">
        <v>1</v>
      </c>
      <c r="DJV24" s="86"/>
      <c r="DJW24" s="86">
        <v>1</v>
      </c>
      <c r="DJX24" s="67"/>
      <c r="DJY24" s="67">
        <v>2.2222222222222223</v>
      </c>
      <c r="DJZ24" s="67"/>
      <c r="DKA24" s="86">
        <v>100</v>
      </c>
      <c r="DKF24" s="86"/>
      <c r="DKG24" s="62" t="s">
        <v>501</v>
      </c>
      <c r="DKH24" s="86"/>
      <c r="DKI24" s="86">
        <v>1</v>
      </c>
      <c r="DKJ24" s="86"/>
      <c r="DKK24" s="86">
        <v>1</v>
      </c>
      <c r="DKL24" s="67"/>
      <c r="DKM24" s="67">
        <v>2.2222222222222223</v>
      </c>
      <c r="DKN24" s="67"/>
      <c r="DKO24" s="86">
        <v>100</v>
      </c>
      <c r="DKT24" s="86"/>
      <c r="DKU24" s="62" t="s">
        <v>501</v>
      </c>
      <c r="DKV24" s="86"/>
      <c r="DKW24" s="86">
        <v>1</v>
      </c>
      <c r="DKX24" s="86"/>
      <c r="DKY24" s="86">
        <v>1</v>
      </c>
      <c r="DKZ24" s="67"/>
      <c r="DLA24" s="67">
        <v>2.2222222222222223</v>
      </c>
      <c r="DLB24" s="67"/>
      <c r="DLC24" s="86">
        <v>100</v>
      </c>
      <c r="DLH24" s="86"/>
      <c r="DLI24" s="62" t="s">
        <v>501</v>
      </c>
      <c r="DLJ24" s="86"/>
      <c r="DLK24" s="86">
        <v>0</v>
      </c>
      <c r="DLL24" s="86"/>
      <c r="DLM24" s="86">
        <v>1</v>
      </c>
      <c r="DLN24" s="67"/>
      <c r="DLO24" s="67">
        <v>2.2222222222222223</v>
      </c>
      <c r="DLP24" s="67"/>
      <c r="DLQ24" s="86">
        <v>0</v>
      </c>
      <c r="DLV24" s="86"/>
      <c r="DLW24" s="62" t="s">
        <v>501</v>
      </c>
      <c r="DLX24" s="86"/>
      <c r="DLY24" s="86">
        <v>0</v>
      </c>
      <c r="DLZ24" s="86"/>
      <c r="DMA24" s="86">
        <v>1</v>
      </c>
      <c r="DMB24" s="67"/>
      <c r="DMC24" s="67">
        <v>2.2222222222222223</v>
      </c>
      <c r="DMD24" s="67"/>
      <c r="DME24" s="86">
        <v>0</v>
      </c>
      <c r="DMJ24" s="86"/>
      <c r="DMK24" s="62" t="s">
        <v>501</v>
      </c>
      <c r="DML24" s="86"/>
      <c r="DMM24" s="86">
        <v>0</v>
      </c>
      <c r="DMN24" s="86"/>
      <c r="DMO24" s="86">
        <v>1</v>
      </c>
      <c r="DMP24" s="67"/>
      <c r="DMQ24" s="67">
        <v>2.2222222222222223</v>
      </c>
      <c r="DMR24" s="67"/>
      <c r="DMS24" s="86">
        <v>0</v>
      </c>
      <c r="DMX24" s="86"/>
      <c r="DMY24" s="62" t="s">
        <v>501</v>
      </c>
      <c r="DMZ24" s="86"/>
      <c r="DNA24" s="86">
        <v>0</v>
      </c>
      <c r="DNB24" s="86"/>
      <c r="DNC24" s="86">
        <v>1</v>
      </c>
      <c r="DND24" s="67"/>
      <c r="DNE24" s="67">
        <v>2.2222222222222223</v>
      </c>
      <c r="DNF24" s="67"/>
      <c r="DNG24" s="86">
        <v>0</v>
      </c>
      <c r="DNL24" s="86"/>
      <c r="DNM24" s="62" t="s">
        <v>501</v>
      </c>
      <c r="DNN24" s="86"/>
      <c r="DNO24" s="86">
        <v>0</v>
      </c>
      <c r="DNP24" s="86"/>
      <c r="DNQ24" s="86">
        <v>1</v>
      </c>
      <c r="DNR24" s="67"/>
      <c r="DNS24" s="67">
        <v>2.2222222222222223</v>
      </c>
      <c r="DNT24" s="67"/>
      <c r="DNU24" s="86">
        <v>0</v>
      </c>
      <c r="DNZ24" s="86"/>
      <c r="DOA24" s="62" t="s">
        <v>501</v>
      </c>
      <c r="DOB24" s="86"/>
      <c r="DOC24" s="86">
        <v>1</v>
      </c>
      <c r="DOD24" s="86"/>
      <c r="DOE24" s="86">
        <v>1</v>
      </c>
      <c r="DOF24" s="67"/>
      <c r="DOG24" s="67">
        <v>2.2222222222222223</v>
      </c>
      <c r="DOH24" s="67"/>
      <c r="DOI24" s="86">
        <v>100</v>
      </c>
      <c r="DON24" s="86"/>
      <c r="DOO24" s="62" t="s">
        <v>501</v>
      </c>
      <c r="DOP24" s="86"/>
      <c r="DOQ24" s="86">
        <v>0</v>
      </c>
      <c r="DOR24" s="86"/>
      <c r="DOS24" s="86">
        <v>1</v>
      </c>
      <c r="DOT24" s="67"/>
      <c r="DOU24" s="67">
        <v>2.2222222222222223</v>
      </c>
      <c r="DOV24" s="67"/>
      <c r="DOW24" s="86">
        <v>0</v>
      </c>
      <c r="DPB24" s="86"/>
      <c r="DPC24" s="62" t="s">
        <v>501</v>
      </c>
      <c r="DPD24" s="86"/>
      <c r="DPE24" s="86">
        <v>0</v>
      </c>
      <c r="DPF24" s="86"/>
      <c r="DPG24" s="86">
        <v>1</v>
      </c>
      <c r="DPH24" s="67"/>
      <c r="DPI24" s="67">
        <v>2.2222222222222223</v>
      </c>
      <c r="DPJ24" s="67"/>
      <c r="DPK24" s="86">
        <v>0</v>
      </c>
      <c r="DPP24" s="86"/>
      <c r="DPQ24" s="62" t="s">
        <v>501</v>
      </c>
      <c r="DPR24" s="86"/>
      <c r="DPS24" s="86">
        <v>0</v>
      </c>
      <c r="DPT24" s="86"/>
      <c r="DPU24" s="86">
        <v>1</v>
      </c>
      <c r="DPV24" s="67"/>
      <c r="DPW24" s="67">
        <v>2.2222222222222223</v>
      </c>
      <c r="DPX24" s="67"/>
      <c r="DPY24" s="86">
        <v>0</v>
      </c>
      <c r="DQD24" s="86"/>
      <c r="DQE24" s="62" t="s">
        <v>501</v>
      </c>
      <c r="DQF24" s="86"/>
      <c r="DQG24" s="86">
        <v>0</v>
      </c>
      <c r="DQH24" s="86"/>
      <c r="DQI24" s="86">
        <v>1</v>
      </c>
      <c r="DQJ24" s="67"/>
      <c r="DQK24" s="67">
        <v>2.2222222222222223</v>
      </c>
      <c r="DQL24" s="67"/>
      <c r="DQM24" s="86">
        <v>0</v>
      </c>
      <c r="DQR24" s="86"/>
      <c r="DQS24" s="62" t="s">
        <v>501</v>
      </c>
      <c r="DQT24" s="86"/>
      <c r="DQU24" s="86">
        <v>1</v>
      </c>
      <c r="DQV24" s="86"/>
      <c r="DQW24" s="86">
        <v>1</v>
      </c>
      <c r="DQX24" s="67"/>
      <c r="DQY24" s="67">
        <v>2.2222222222222223</v>
      </c>
      <c r="DQZ24" s="67"/>
      <c r="DRA24" s="86">
        <v>100</v>
      </c>
      <c r="DRF24" s="86"/>
      <c r="DRG24" s="62" t="s">
        <v>501</v>
      </c>
      <c r="DRH24" s="86"/>
      <c r="DRI24" s="86">
        <v>0</v>
      </c>
      <c r="DRJ24" s="86"/>
      <c r="DRK24" s="86">
        <v>1</v>
      </c>
      <c r="DRL24" s="67"/>
      <c r="DRM24" s="67">
        <v>2.2222222222222223</v>
      </c>
      <c r="DRN24" s="67"/>
      <c r="DRO24" s="86">
        <v>0</v>
      </c>
      <c r="DRT24" s="86"/>
      <c r="DRU24" s="62" t="s">
        <v>501</v>
      </c>
      <c r="DRV24" s="86"/>
      <c r="DRW24" s="86">
        <v>0</v>
      </c>
      <c r="DRX24" s="86"/>
      <c r="DRY24" s="86">
        <v>1</v>
      </c>
      <c r="DRZ24" s="67"/>
      <c r="DSA24" s="67">
        <v>2.2222222222222223</v>
      </c>
      <c r="DSB24" s="67"/>
      <c r="DSC24" s="86">
        <v>0</v>
      </c>
      <c r="DSH24" s="86"/>
      <c r="DSI24" s="62" t="s">
        <v>501</v>
      </c>
      <c r="DSJ24" s="86"/>
      <c r="DSK24" s="86">
        <v>1</v>
      </c>
      <c r="DSL24" s="86"/>
      <c r="DSM24" s="86">
        <v>1</v>
      </c>
      <c r="DSN24" s="67"/>
      <c r="DSO24" s="67">
        <v>2.2222222222222223</v>
      </c>
      <c r="DSP24" s="67"/>
      <c r="DSQ24" s="86">
        <v>100</v>
      </c>
      <c r="DSV24" s="86"/>
      <c r="DSW24" s="62" t="s">
        <v>501</v>
      </c>
      <c r="DSX24" s="86"/>
      <c r="DSY24" s="86">
        <v>1</v>
      </c>
      <c r="DSZ24" s="86"/>
      <c r="DTA24" s="86">
        <v>1</v>
      </c>
      <c r="DTB24" s="67"/>
      <c r="DTC24" s="67">
        <v>2.2222222222222223</v>
      </c>
      <c r="DTD24" s="67"/>
      <c r="DTE24" s="86">
        <v>100</v>
      </c>
      <c r="DTJ24" s="86"/>
      <c r="DTK24" s="62" t="s">
        <v>501</v>
      </c>
      <c r="DTL24" s="86"/>
      <c r="DTM24" s="86">
        <v>2</v>
      </c>
      <c r="DTN24" s="86"/>
      <c r="DTO24" s="86">
        <v>2</v>
      </c>
      <c r="DTP24" s="67"/>
      <c r="DTQ24" s="67">
        <v>3.7037037037037033</v>
      </c>
      <c r="DTR24" s="67"/>
      <c r="DTS24" s="86">
        <v>100</v>
      </c>
      <c r="DTX24" s="86"/>
      <c r="DTY24" s="62" t="s">
        <v>501</v>
      </c>
      <c r="DTZ24" s="86"/>
      <c r="DUA24" s="86">
        <v>2</v>
      </c>
      <c r="DUB24" s="86"/>
      <c r="DUC24" s="86">
        <v>2</v>
      </c>
      <c r="DUD24" s="67"/>
      <c r="DUE24" s="67">
        <v>3.7037037037037033</v>
      </c>
      <c r="DUF24" s="67"/>
      <c r="DUG24" s="86">
        <v>100</v>
      </c>
      <c r="DUL24" s="86"/>
      <c r="DUM24" s="62" t="s">
        <v>501</v>
      </c>
      <c r="DUN24" s="86"/>
      <c r="DUO24" s="86">
        <v>2</v>
      </c>
      <c r="DUP24" s="86"/>
      <c r="DUQ24" s="86">
        <v>2</v>
      </c>
      <c r="DUR24" s="67"/>
      <c r="DUS24" s="67">
        <v>3.7037037037037033</v>
      </c>
      <c r="DUT24" s="67"/>
      <c r="DUU24" s="86">
        <v>100</v>
      </c>
      <c r="DUZ24" s="86"/>
      <c r="DVA24" s="62" t="s">
        <v>501</v>
      </c>
      <c r="DVB24" s="86"/>
      <c r="DVC24" s="86">
        <v>2</v>
      </c>
      <c r="DVD24" s="86"/>
      <c r="DVE24" s="86">
        <v>2</v>
      </c>
      <c r="DVF24" s="67"/>
      <c r="DVG24" s="67">
        <v>3.7037037037037033</v>
      </c>
      <c r="DVH24" s="67"/>
      <c r="DVI24" s="86">
        <v>100</v>
      </c>
      <c r="DVN24" s="86"/>
      <c r="DVO24" s="62" t="s">
        <v>501</v>
      </c>
      <c r="DVP24" s="86"/>
      <c r="DVQ24" s="86">
        <v>2</v>
      </c>
      <c r="DVR24" s="86"/>
      <c r="DVS24" s="86">
        <v>2</v>
      </c>
      <c r="DVT24" s="67"/>
      <c r="DVU24" s="67">
        <v>3.7037037037037033</v>
      </c>
      <c r="DVV24" s="67"/>
      <c r="DVW24" s="86">
        <v>100</v>
      </c>
      <c r="DWB24" s="86"/>
      <c r="DWC24" s="62" t="s">
        <v>501</v>
      </c>
      <c r="DWD24" s="86"/>
      <c r="DWE24" s="86">
        <v>2</v>
      </c>
      <c r="DWF24" s="86"/>
      <c r="DWG24" s="86">
        <v>2</v>
      </c>
      <c r="DWH24" s="67"/>
      <c r="DWI24" s="67">
        <v>3.7037037037037033</v>
      </c>
      <c r="DWJ24" s="67"/>
      <c r="DWK24" s="86">
        <v>100</v>
      </c>
      <c r="DWP24" s="86"/>
      <c r="DWQ24" s="62" t="s">
        <v>501</v>
      </c>
      <c r="DWR24" s="86"/>
      <c r="DWS24" s="86">
        <v>2</v>
      </c>
      <c r="DWT24" s="86"/>
      <c r="DWU24" s="86">
        <v>2</v>
      </c>
      <c r="DWV24" s="67"/>
      <c r="DWW24" s="67">
        <v>3.7037037037037033</v>
      </c>
      <c r="DWX24" s="67"/>
      <c r="DWY24" s="86">
        <v>100</v>
      </c>
      <c r="DXD24" s="86"/>
      <c r="DXE24" s="62" t="s">
        <v>501</v>
      </c>
      <c r="DXF24" s="86"/>
      <c r="DXG24" s="86">
        <v>2</v>
      </c>
      <c r="DXH24" s="86"/>
      <c r="DXI24" s="86">
        <v>2</v>
      </c>
      <c r="DXJ24" s="67"/>
      <c r="DXK24" s="67">
        <v>3.7037037037037033</v>
      </c>
      <c r="DXL24" s="67"/>
      <c r="DXM24" s="86">
        <v>100</v>
      </c>
      <c r="DXR24" s="86"/>
      <c r="DXS24" s="62" t="s">
        <v>501</v>
      </c>
      <c r="DXT24" s="86"/>
      <c r="DXU24" s="86">
        <v>2</v>
      </c>
      <c r="DXV24" s="86"/>
      <c r="DXW24" s="86">
        <v>2</v>
      </c>
      <c r="DXX24" s="67"/>
      <c r="DXY24" s="67">
        <v>3.7037037037037033</v>
      </c>
      <c r="DXZ24" s="67"/>
      <c r="DYA24" s="86">
        <v>100</v>
      </c>
      <c r="DYF24" s="86"/>
      <c r="DYG24" s="62" t="s">
        <v>501</v>
      </c>
      <c r="DYH24" s="86"/>
      <c r="DYI24" s="86">
        <v>2</v>
      </c>
      <c r="DYJ24" s="86"/>
      <c r="DYK24" s="86">
        <v>2</v>
      </c>
      <c r="DYL24" s="67"/>
      <c r="DYM24" s="67">
        <v>3.7037037037037033</v>
      </c>
      <c r="DYN24" s="67"/>
      <c r="DYO24" s="86">
        <v>100</v>
      </c>
      <c r="DYT24" s="86"/>
      <c r="DYU24" s="62" t="s">
        <v>501</v>
      </c>
      <c r="DYV24" s="86"/>
      <c r="DYW24" s="86">
        <v>2</v>
      </c>
      <c r="DYX24" s="86"/>
      <c r="DYY24" s="86">
        <v>2</v>
      </c>
      <c r="DYZ24" s="67"/>
      <c r="DZA24" s="67">
        <v>3.7037037037037033</v>
      </c>
      <c r="DZB24" s="67"/>
      <c r="DZC24" s="86">
        <v>100</v>
      </c>
      <c r="DZH24" s="86"/>
      <c r="DZI24" s="62" t="s">
        <v>501</v>
      </c>
      <c r="DZJ24" s="86"/>
      <c r="DZK24" s="86">
        <v>1</v>
      </c>
      <c r="DZL24" s="86"/>
      <c r="DZM24" s="86">
        <v>2</v>
      </c>
      <c r="DZN24" s="67"/>
      <c r="DZO24" s="67">
        <v>3.7037037037037033</v>
      </c>
      <c r="DZP24" s="67"/>
      <c r="DZQ24" s="86">
        <v>50</v>
      </c>
      <c r="DZV24" s="86"/>
      <c r="DZW24" s="62" t="s">
        <v>501</v>
      </c>
      <c r="DZX24" s="86"/>
      <c r="DZY24" s="86">
        <v>2</v>
      </c>
      <c r="DZZ24" s="86"/>
      <c r="EAA24" s="86">
        <v>2</v>
      </c>
      <c r="EAB24" s="67"/>
      <c r="EAC24" s="67">
        <v>3.7037037037037033</v>
      </c>
      <c r="EAD24" s="67"/>
      <c r="EAE24" s="86">
        <v>100</v>
      </c>
      <c r="EAJ24" s="86"/>
      <c r="EAK24" s="62" t="s">
        <v>501</v>
      </c>
      <c r="EAL24" s="86"/>
      <c r="EAM24" s="86">
        <v>1</v>
      </c>
      <c r="EAN24" s="86"/>
      <c r="EAO24" s="86">
        <v>2</v>
      </c>
      <c r="EAP24" s="67"/>
      <c r="EAQ24" s="67">
        <v>3.7037037037037033</v>
      </c>
      <c r="EAR24" s="67"/>
      <c r="EAS24" s="86">
        <v>50</v>
      </c>
      <c r="EAX24" s="86"/>
      <c r="EAY24" s="62" t="s">
        <v>501</v>
      </c>
      <c r="EAZ24" s="86"/>
      <c r="EBA24" s="86">
        <v>2</v>
      </c>
      <c r="EBB24" s="86"/>
      <c r="EBC24" s="86">
        <v>2</v>
      </c>
      <c r="EBD24" s="67"/>
      <c r="EBE24" s="67">
        <v>3.7037037037037033</v>
      </c>
      <c r="EBF24" s="67"/>
      <c r="EBG24" s="86">
        <v>100</v>
      </c>
      <c r="EBL24" s="86"/>
      <c r="EBM24" s="62" t="s">
        <v>501</v>
      </c>
      <c r="EBN24" s="86"/>
      <c r="EBO24" s="86">
        <v>2</v>
      </c>
      <c r="EBP24" s="86"/>
      <c r="EBQ24" s="86">
        <v>2</v>
      </c>
      <c r="EBR24" s="67"/>
      <c r="EBS24" s="67">
        <v>3.7037037037037033</v>
      </c>
      <c r="EBT24" s="67"/>
      <c r="EBU24" s="86">
        <v>100</v>
      </c>
      <c r="EBZ24" s="86"/>
      <c r="ECA24" s="62" t="s">
        <v>501</v>
      </c>
      <c r="ECB24" s="86"/>
      <c r="ECC24" s="86">
        <v>2</v>
      </c>
      <c r="ECD24" s="86"/>
      <c r="ECE24" s="86">
        <v>2</v>
      </c>
      <c r="ECF24" s="67"/>
      <c r="ECG24" s="67">
        <v>3.7037037037037033</v>
      </c>
      <c r="ECH24" s="67"/>
      <c r="ECI24" s="86">
        <v>100</v>
      </c>
      <c r="ECN24" s="86"/>
      <c r="ECO24" s="62" t="s">
        <v>501</v>
      </c>
      <c r="ECP24" s="86"/>
      <c r="ECQ24" s="86">
        <v>2</v>
      </c>
      <c r="ECR24" s="86"/>
      <c r="ECS24" s="86">
        <v>2</v>
      </c>
      <c r="ECT24" s="67"/>
      <c r="ECU24" s="67">
        <v>3.7037037037037033</v>
      </c>
      <c r="ECV24" s="67"/>
      <c r="ECW24" s="86">
        <v>100</v>
      </c>
      <c r="EDB24" s="86"/>
      <c r="EDC24" s="62" t="s">
        <v>501</v>
      </c>
      <c r="EDD24" s="86"/>
      <c r="EDE24" s="86">
        <v>2</v>
      </c>
      <c r="EDF24" s="86"/>
      <c r="EDG24" s="86">
        <v>2</v>
      </c>
      <c r="EDH24" s="67"/>
      <c r="EDI24" s="67">
        <v>3.7037037037037033</v>
      </c>
      <c r="EDJ24" s="67"/>
      <c r="EDK24" s="86">
        <v>100</v>
      </c>
      <c r="EDP24" s="86"/>
      <c r="EDQ24" s="62" t="s">
        <v>501</v>
      </c>
      <c r="EDR24" s="86"/>
      <c r="EDS24" s="86">
        <v>2</v>
      </c>
      <c r="EDT24" s="86"/>
      <c r="EDU24" s="86">
        <v>2</v>
      </c>
      <c r="EDV24" s="67"/>
      <c r="EDW24" s="67">
        <v>3.7037037037037033</v>
      </c>
      <c r="EDX24" s="67"/>
      <c r="EDY24" s="86">
        <v>100</v>
      </c>
      <c r="EED24" s="86"/>
      <c r="EEE24" s="62" t="s">
        <v>501</v>
      </c>
      <c r="EEF24" s="86"/>
      <c r="EEG24" s="86">
        <v>2</v>
      </c>
      <c r="EEH24" s="86"/>
      <c r="EEI24" s="86">
        <v>2</v>
      </c>
      <c r="EEJ24" s="67"/>
      <c r="EEK24" s="67">
        <v>3.7037037037037033</v>
      </c>
      <c r="EEL24" s="67"/>
      <c r="EEM24" s="86">
        <v>100</v>
      </c>
      <c r="EER24" s="86"/>
      <c r="EES24" s="62" t="s">
        <v>501</v>
      </c>
      <c r="EET24" s="86"/>
      <c r="EEU24" s="86">
        <v>2</v>
      </c>
      <c r="EEV24" s="86"/>
      <c r="EEW24" s="86">
        <v>2</v>
      </c>
      <c r="EEX24" s="67"/>
      <c r="EEY24" s="67">
        <v>3.7037037037037033</v>
      </c>
      <c r="EEZ24" s="67"/>
      <c r="EFA24" s="86">
        <v>100</v>
      </c>
      <c r="EFF24" s="86"/>
      <c r="EFG24" s="62" t="s">
        <v>501</v>
      </c>
      <c r="EFH24" s="86"/>
      <c r="EFI24" s="86">
        <v>2</v>
      </c>
      <c r="EFJ24" s="86"/>
      <c r="EFK24" s="86">
        <v>2</v>
      </c>
      <c r="EFL24" s="67"/>
      <c r="EFM24" s="67">
        <v>3.7037037037037033</v>
      </c>
      <c r="EFN24" s="67"/>
      <c r="EFO24" s="86">
        <v>100</v>
      </c>
      <c r="EFT24" s="86"/>
      <c r="EFU24" s="62" t="s">
        <v>501</v>
      </c>
      <c r="EFV24" s="86"/>
      <c r="EFW24" s="86">
        <v>2</v>
      </c>
      <c r="EFX24" s="86"/>
      <c r="EFY24" s="86">
        <v>2</v>
      </c>
      <c r="EFZ24" s="67"/>
      <c r="EGA24" s="67">
        <v>3.7037037037037033</v>
      </c>
      <c r="EGB24" s="67"/>
      <c r="EGC24" s="86">
        <v>100</v>
      </c>
      <c r="EGH24" s="86"/>
      <c r="EGI24" s="62" t="s">
        <v>501</v>
      </c>
      <c r="EGJ24" s="86"/>
      <c r="EGK24" s="86">
        <v>2</v>
      </c>
      <c r="EGL24" s="86"/>
      <c r="EGM24" s="86">
        <v>2</v>
      </c>
      <c r="EGN24" s="67"/>
      <c r="EGO24" s="67">
        <v>3.7037037037037033</v>
      </c>
      <c r="EGP24" s="67"/>
      <c r="EGQ24" s="86">
        <v>100</v>
      </c>
      <c r="EGV24" s="86"/>
      <c r="EGW24" s="62" t="s">
        <v>501</v>
      </c>
      <c r="EGX24" s="86"/>
      <c r="EGY24" s="86">
        <v>2</v>
      </c>
      <c r="EGZ24" s="86"/>
      <c r="EHA24" s="86">
        <v>2</v>
      </c>
      <c r="EHB24" s="67"/>
      <c r="EHC24" s="67">
        <v>3.7037037037037033</v>
      </c>
      <c r="EHD24" s="67"/>
      <c r="EHE24" s="86">
        <v>100</v>
      </c>
      <c r="EHJ24" s="86"/>
      <c r="EHK24" s="62" t="s">
        <v>501</v>
      </c>
      <c r="EHL24" s="86"/>
      <c r="EHM24" s="86">
        <v>2</v>
      </c>
      <c r="EHN24" s="86"/>
      <c r="EHO24" s="86">
        <v>2</v>
      </c>
      <c r="EHP24" s="67"/>
      <c r="EHQ24" s="67">
        <v>3.7037037037037033</v>
      </c>
      <c r="EHR24" s="67"/>
      <c r="EHS24" s="86">
        <v>100</v>
      </c>
      <c r="EHX24" s="86"/>
      <c r="EHY24" s="62" t="s">
        <v>501</v>
      </c>
      <c r="EHZ24" s="86"/>
      <c r="EIA24" s="86">
        <v>2</v>
      </c>
      <c r="EIB24" s="86"/>
      <c r="EIC24" s="86">
        <v>2</v>
      </c>
      <c r="EID24" s="67"/>
      <c r="EIE24" s="67">
        <v>3.7037037037037033</v>
      </c>
      <c r="EIF24" s="67"/>
      <c r="EIG24" s="86">
        <v>100</v>
      </c>
      <c r="EIL24" s="86"/>
      <c r="EIM24" s="62" t="s">
        <v>501</v>
      </c>
      <c r="EIN24" s="86"/>
      <c r="EIO24" s="86">
        <v>2</v>
      </c>
      <c r="EIP24" s="86"/>
      <c r="EIQ24" s="86">
        <v>2</v>
      </c>
      <c r="EIR24" s="67"/>
      <c r="EIS24" s="67">
        <v>3.7037037037037033</v>
      </c>
      <c r="EIT24" s="67"/>
      <c r="EIU24" s="86">
        <v>100</v>
      </c>
      <c r="EIZ24" s="86"/>
      <c r="EJA24" s="62" t="s">
        <v>501</v>
      </c>
      <c r="EJB24" s="86"/>
      <c r="EJC24" s="86">
        <v>2</v>
      </c>
      <c r="EJD24" s="86"/>
      <c r="EJE24" s="86">
        <v>2</v>
      </c>
      <c r="EJF24" s="67"/>
      <c r="EJG24" s="67">
        <v>3.7037037037037033</v>
      </c>
      <c r="EJH24" s="67"/>
      <c r="EJI24" s="86">
        <v>100</v>
      </c>
      <c r="EJN24" s="86"/>
      <c r="EJO24" s="62" t="s">
        <v>501</v>
      </c>
      <c r="EJP24" s="86"/>
      <c r="EJQ24" s="86">
        <v>1</v>
      </c>
      <c r="EJR24" s="86"/>
      <c r="EJS24" s="86">
        <v>1</v>
      </c>
      <c r="EJT24" s="67"/>
      <c r="EJU24" s="67">
        <v>2.2222222222222223</v>
      </c>
      <c r="EJV24" s="67"/>
      <c r="EJW24" s="86">
        <v>100</v>
      </c>
      <c r="EKB24" s="86"/>
      <c r="EKC24" s="62" t="s">
        <v>501</v>
      </c>
      <c r="EKD24" s="86"/>
      <c r="EKE24" s="86">
        <v>1</v>
      </c>
      <c r="EKF24" s="86"/>
      <c r="EKG24" s="86">
        <v>1</v>
      </c>
      <c r="EKH24" s="67"/>
      <c r="EKI24" s="67">
        <v>2.2222222222222223</v>
      </c>
      <c r="EKJ24" s="67"/>
      <c r="EKK24" s="86">
        <v>100</v>
      </c>
      <c r="EKP24" s="86"/>
      <c r="EKQ24" s="62" t="s">
        <v>501</v>
      </c>
      <c r="EKR24" s="86"/>
      <c r="EKS24" s="86">
        <v>0</v>
      </c>
      <c r="EKT24" s="86"/>
      <c r="EKU24" s="86">
        <v>1</v>
      </c>
      <c r="EKV24" s="67"/>
      <c r="EKW24" s="67">
        <v>2.2222222222222223</v>
      </c>
      <c r="EKX24" s="67"/>
      <c r="EKY24" s="86">
        <v>0</v>
      </c>
      <c r="ELD24" s="86"/>
      <c r="ELE24" s="62" t="s">
        <v>501</v>
      </c>
      <c r="ELF24" s="86"/>
      <c r="ELG24" s="86">
        <v>1</v>
      </c>
      <c r="ELH24" s="86"/>
      <c r="ELI24" s="86">
        <v>1</v>
      </c>
      <c r="ELJ24" s="67"/>
      <c r="ELK24" s="67">
        <v>2.2222222222222223</v>
      </c>
      <c r="ELL24" s="67"/>
      <c r="ELM24" s="86">
        <v>100</v>
      </c>
      <c r="ELR24" s="86"/>
      <c r="ELS24" s="62" t="s">
        <v>501</v>
      </c>
      <c r="ELT24" s="86"/>
      <c r="ELU24" s="86">
        <v>0</v>
      </c>
      <c r="ELV24" s="86"/>
      <c r="ELW24" s="86">
        <v>1</v>
      </c>
      <c r="ELX24" s="67"/>
      <c r="ELY24" s="67">
        <v>2.2222222222222223</v>
      </c>
      <c r="ELZ24" s="67"/>
      <c r="EMA24" s="86">
        <v>0</v>
      </c>
      <c r="EMF24" s="86"/>
      <c r="EMG24" s="62" t="s">
        <v>501</v>
      </c>
      <c r="EMH24" s="86"/>
      <c r="EMI24" s="86">
        <v>1</v>
      </c>
      <c r="EMJ24" s="86"/>
      <c r="EMK24" s="86">
        <v>1</v>
      </c>
      <c r="EML24" s="67"/>
      <c r="EMM24" s="67">
        <v>2.2222222222222223</v>
      </c>
      <c r="EMN24" s="67"/>
      <c r="EMO24" s="86">
        <v>100</v>
      </c>
      <c r="EMT24" s="86"/>
      <c r="EMU24" s="62" t="s">
        <v>501</v>
      </c>
      <c r="EMV24" s="86"/>
      <c r="EMW24" s="86">
        <v>1</v>
      </c>
      <c r="EMX24" s="86"/>
      <c r="EMY24" s="86">
        <v>1</v>
      </c>
      <c r="EMZ24" s="67"/>
      <c r="ENA24" s="67">
        <v>2.2222222222222223</v>
      </c>
      <c r="ENB24" s="67"/>
      <c r="ENC24" s="86">
        <v>100</v>
      </c>
      <c r="ENH24" s="86"/>
      <c r="ENI24" s="62" t="s">
        <v>501</v>
      </c>
      <c r="ENJ24" s="86"/>
      <c r="ENK24" s="86">
        <v>1</v>
      </c>
      <c r="ENL24" s="86"/>
      <c r="ENM24" s="86">
        <v>1</v>
      </c>
      <c r="ENN24" s="67"/>
      <c r="ENO24" s="67">
        <v>2.2222222222222223</v>
      </c>
      <c r="ENP24" s="67"/>
      <c r="ENQ24" s="86">
        <v>100</v>
      </c>
      <c r="ENV24" s="86"/>
      <c r="ENW24" s="62" t="s">
        <v>501</v>
      </c>
      <c r="ENX24" s="86"/>
      <c r="ENY24" s="86">
        <v>0</v>
      </c>
      <c r="ENZ24" s="86"/>
      <c r="EOA24" s="86">
        <v>1</v>
      </c>
      <c r="EOB24" s="67"/>
      <c r="EOC24" s="67">
        <v>2.2222222222222223</v>
      </c>
      <c r="EOD24" s="67"/>
      <c r="EOE24" s="86">
        <v>0</v>
      </c>
      <c r="EOJ24" s="86"/>
      <c r="EOK24" s="62" t="s">
        <v>501</v>
      </c>
      <c r="EOL24" s="86"/>
      <c r="EOM24" s="86">
        <v>0</v>
      </c>
      <c r="EON24" s="86"/>
      <c r="EOO24" s="86">
        <v>1</v>
      </c>
      <c r="EOP24" s="67"/>
      <c r="EOQ24" s="67">
        <v>2.2222222222222223</v>
      </c>
      <c r="EOR24" s="67"/>
      <c r="EOS24" s="86">
        <v>0</v>
      </c>
      <c r="EOX24" s="86"/>
      <c r="EOY24" s="62" t="s">
        <v>501</v>
      </c>
      <c r="EOZ24" s="86"/>
      <c r="EPA24" s="86">
        <v>0</v>
      </c>
      <c r="EPB24" s="86"/>
      <c r="EPC24" s="86">
        <v>1</v>
      </c>
      <c r="EPD24" s="67"/>
      <c r="EPE24" s="67">
        <v>2.2222222222222223</v>
      </c>
      <c r="EPF24" s="67"/>
      <c r="EPG24" s="86">
        <v>0</v>
      </c>
      <c r="EPL24" s="86"/>
      <c r="EPM24" s="62" t="s">
        <v>501</v>
      </c>
      <c r="EPN24" s="86"/>
      <c r="EPO24" s="86">
        <v>1</v>
      </c>
      <c r="EPP24" s="86"/>
      <c r="EPQ24" s="86">
        <v>1</v>
      </c>
      <c r="EPR24" s="67"/>
      <c r="EPS24" s="67">
        <v>2.2222222222222223</v>
      </c>
      <c r="EPT24" s="67"/>
      <c r="EPU24" s="86">
        <v>100</v>
      </c>
      <c r="EPZ24" s="86"/>
      <c r="EQA24" s="62" t="s">
        <v>501</v>
      </c>
      <c r="EQB24" s="86"/>
      <c r="EQC24" s="86">
        <v>1</v>
      </c>
      <c r="EQD24" s="86"/>
      <c r="EQE24" s="86">
        <v>1</v>
      </c>
      <c r="EQF24" s="67"/>
      <c r="EQG24" s="67">
        <v>2.2222222222222223</v>
      </c>
      <c r="EQH24" s="67"/>
      <c r="EQI24" s="86">
        <v>100</v>
      </c>
      <c r="EQN24" s="86"/>
      <c r="EQO24" s="62" t="s">
        <v>501</v>
      </c>
      <c r="EQP24" s="86"/>
      <c r="EQQ24" s="86">
        <v>0</v>
      </c>
      <c r="EQR24" s="86"/>
      <c r="EQS24" s="86">
        <v>1</v>
      </c>
      <c r="EQT24" s="67"/>
      <c r="EQU24" s="67">
        <v>2.2222222222222223</v>
      </c>
      <c r="EQV24" s="67"/>
      <c r="EQW24" s="86">
        <v>0</v>
      </c>
      <c r="ERB24" s="86"/>
      <c r="ERC24" s="62" t="s">
        <v>501</v>
      </c>
      <c r="ERD24" s="86"/>
      <c r="ERE24" s="86">
        <v>0</v>
      </c>
      <c r="ERF24" s="86"/>
      <c r="ERG24" s="86">
        <v>1</v>
      </c>
      <c r="ERH24" s="67"/>
      <c r="ERI24" s="67">
        <v>2.2222222222222223</v>
      </c>
      <c r="ERJ24" s="67"/>
      <c r="ERK24" s="86">
        <v>0</v>
      </c>
      <c r="ERP24" s="86"/>
      <c r="ERQ24" s="62" t="s">
        <v>501</v>
      </c>
      <c r="ERR24" s="86"/>
      <c r="ERS24" s="86">
        <v>1</v>
      </c>
      <c r="ERT24" s="86"/>
      <c r="ERU24" s="86">
        <v>1</v>
      </c>
      <c r="ERV24" s="67"/>
      <c r="ERW24" s="67">
        <v>2.2222222222222223</v>
      </c>
      <c r="ERX24" s="67"/>
      <c r="ERY24" s="86">
        <v>100</v>
      </c>
      <c r="ESD24" s="86"/>
      <c r="ESE24" s="62" t="s">
        <v>501</v>
      </c>
      <c r="ESF24" s="86"/>
      <c r="ESG24" s="86">
        <v>1</v>
      </c>
      <c r="ESH24" s="86"/>
      <c r="ESI24" s="86">
        <v>1</v>
      </c>
      <c r="ESJ24" s="67"/>
      <c r="ESK24" s="67">
        <v>2.2222222222222223</v>
      </c>
      <c r="ESL24" s="67"/>
      <c r="ESM24" s="86">
        <v>100</v>
      </c>
      <c r="ESR24" s="86"/>
      <c r="ESS24" s="62" t="s">
        <v>501</v>
      </c>
      <c r="EST24" s="86"/>
      <c r="ESU24" s="86">
        <v>1</v>
      </c>
      <c r="ESV24" s="86"/>
      <c r="ESW24" s="86">
        <v>1</v>
      </c>
      <c r="ESX24" s="67"/>
      <c r="ESY24" s="67">
        <v>2.2222222222222223</v>
      </c>
      <c r="ESZ24" s="67"/>
      <c r="ETA24" s="86">
        <v>100</v>
      </c>
      <c r="ETF24" s="86"/>
      <c r="ETG24" s="62" t="s">
        <v>501</v>
      </c>
      <c r="ETH24" s="86"/>
      <c r="ETI24" s="86">
        <v>0</v>
      </c>
      <c r="ETJ24" s="86"/>
      <c r="ETK24" s="86">
        <v>1</v>
      </c>
      <c r="ETL24" s="67"/>
      <c r="ETM24" s="67">
        <v>2.2222222222222223</v>
      </c>
      <c r="ETN24" s="67"/>
      <c r="ETO24" s="86">
        <v>0</v>
      </c>
      <c r="ETT24" s="86"/>
      <c r="ETU24" s="62" t="s">
        <v>501</v>
      </c>
      <c r="ETV24" s="86"/>
      <c r="ETW24" s="86">
        <v>1</v>
      </c>
      <c r="ETX24" s="86"/>
      <c r="ETY24" s="86">
        <v>1</v>
      </c>
      <c r="ETZ24" s="67"/>
      <c r="EUA24" s="67">
        <v>2.2222222222222223</v>
      </c>
      <c r="EUB24" s="67"/>
      <c r="EUC24" s="86">
        <v>100</v>
      </c>
      <c r="EUH24" s="86"/>
      <c r="EUI24" s="62" t="s">
        <v>501</v>
      </c>
      <c r="EUJ24" s="86"/>
      <c r="EUK24" s="86">
        <v>0</v>
      </c>
      <c r="EUL24" s="86"/>
      <c r="EUM24" s="86">
        <v>1</v>
      </c>
      <c r="EUN24" s="67"/>
      <c r="EUO24" s="67">
        <v>2.2222222222222223</v>
      </c>
      <c r="EUP24" s="67"/>
      <c r="EUQ24" s="86">
        <v>0</v>
      </c>
      <c r="EUV24" s="86"/>
      <c r="EUW24" s="62" t="s">
        <v>501</v>
      </c>
      <c r="EUX24" s="86"/>
      <c r="EUY24" s="86">
        <v>0</v>
      </c>
      <c r="EUZ24" s="86"/>
      <c r="EVA24" s="86">
        <v>1</v>
      </c>
      <c r="EVB24" s="67"/>
      <c r="EVC24" s="67">
        <v>2.2222222222222223</v>
      </c>
      <c r="EVD24" s="67"/>
      <c r="EVE24" s="86">
        <v>0</v>
      </c>
      <c r="EVJ24" s="86"/>
      <c r="EVK24" s="62" t="s">
        <v>501</v>
      </c>
      <c r="EVL24" s="86"/>
      <c r="EVM24" s="86">
        <v>0</v>
      </c>
      <c r="EVN24" s="86"/>
      <c r="EVO24" s="86">
        <v>1</v>
      </c>
      <c r="EVP24" s="67"/>
      <c r="EVQ24" s="67">
        <v>2.2222222222222223</v>
      </c>
      <c r="EVR24" s="67"/>
      <c r="EVS24" s="86">
        <v>0</v>
      </c>
      <c r="EVX24" s="86"/>
      <c r="EVY24" s="62" t="s">
        <v>501</v>
      </c>
      <c r="EVZ24" s="86"/>
      <c r="EWA24" s="86">
        <v>1</v>
      </c>
      <c r="EWB24" s="86"/>
      <c r="EWC24" s="86">
        <v>1</v>
      </c>
      <c r="EWD24" s="67"/>
      <c r="EWE24" s="67">
        <v>2.2222222222222223</v>
      </c>
      <c r="EWF24" s="67"/>
      <c r="EWG24" s="86">
        <v>100</v>
      </c>
      <c r="EWL24" s="86"/>
      <c r="EWM24" s="62" t="s">
        <v>501</v>
      </c>
      <c r="EWN24" s="86"/>
      <c r="EWO24" s="86">
        <v>0</v>
      </c>
      <c r="EWP24" s="86"/>
      <c r="EWQ24" s="86">
        <v>1</v>
      </c>
      <c r="EWR24" s="67"/>
      <c r="EWS24" s="67">
        <v>2.2222222222222223</v>
      </c>
      <c r="EWT24" s="67"/>
      <c r="EWU24" s="86">
        <v>0</v>
      </c>
      <c r="EWZ24" s="86"/>
      <c r="EXA24" s="62" t="s">
        <v>501</v>
      </c>
      <c r="EXB24" s="86"/>
      <c r="EXC24" s="86">
        <v>1</v>
      </c>
      <c r="EXD24" s="86"/>
      <c r="EXE24" s="86">
        <v>2</v>
      </c>
      <c r="EXF24" s="67"/>
      <c r="EXG24" s="67">
        <v>3.7037037037037033</v>
      </c>
      <c r="EXH24" s="67"/>
      <c r="EXI24" s="86">
        <v>50</v>
      </c>
      <c r="EXN24" s="86"/>
      <c r="EXO24" s="62" t="s">
        <v>501</v>
      </c>
      <c r="EXP24" s="86"/>
      <c r="EXQ24" s="86">
        <v>2</v>
      </c>
      <c r="EXR24" s="86"/>
      <c r="EXS24" s="86">
        <v>2</v>
      </c>
      <c r="EXT24" s="67"/>
      <c r="EXU24" s="67">
        <v>3.7037037037037033</v>
      </c>
      <c r="EXV24" s="67"/>
      <c r="EXW24" s="86">
        <v>100</v>
      </c>
      <c r="EYB24" s="86"/>
      <c r="EYC24" s="62" t="s">
        <v>501</v>
      </c>
      <c r="EYD24" s="86"/>
      <c r="EYE24" s="86">
        <v>2</v>
      </c>
      <c r="EYF24" s="86"/>
      <c r="EYG24" s="86">
        <v>2</v>
      </c>
      <c r="EYH24" s="67"/>
      <c r="EYI24" s="67">
        <v>3.7037037037037033</v>
      </c>
      <c r="EYJ24" s="67"/>
      <c r="EYK24" s="86">
        <v>100</v>
      </c>
      <c r="EYP24" s="86"/>
      <c r="EYQ24" s="62" t="s">
        <v>501</v>
      </c>
      <c r="EYR24" s="86"/>
      <c r="EYS24" s="86">
        <v>2</v>
      </c>
      <c r="EYT24" s="86"/>
      <c r="EYU24" s="86">
        <v>2</v>
      </c>
      <c r="EYV24" s="67"/>
      <c r="EYW24" s="67">
        <v>3.7037037037037033</v>
      </c>
      <c r="EYX24" s="67"/>
      <c r="EYY24" s="86">
        <v>100</v>
      </c>
      <c r="EZD24" s="86"/>
      <c r="EZE24" s="62" t="s">
        <v>501</v>
      </c>
      <c r="EZF24" s="86"/>
      <c r="EZG24" s="86">
        <v>2</v>
      </c>
      <c r="EZH24" s="86"/>
      <c r="EZI24" s="86">
        <v>2</v>
      </c>
      <c r="EZJ24" s="67"/>
      <c r="EZK24" s="67">
        <v>3.7037037037037033</v>
      </c>
      <c r="EZL24" s="67"/>
      <c r="EZM24" s="86">
        <v>100</v>
      </c>
      <c r="EZR24" s="86"/>
      <c r="EZS24" s="62" t="s">
        <v>501</v>
      </c>
      <c r="EZT24" s="86"/>
      <c r="EZU24" s="86">
        <v>2</v>
      </c>
      <c r="EZV24" s="86"/>
      <c r="EZW24" s="86">
        <v>2</v>
      </c>
      <c r="EZX24" s="67"/>
      <c r="EZY24" s="67">
        <v>3.7037037037037033</v>
      </c>
      <c r="EZZ24" s="67"/>
      <c r="FAA24" s="86">
        <v>100</v>
      </c>
      <c r="FAF24" s="86"/>
      <c r="FAG24" s="62" t="s">
        <v>501</v>
      </c>
      <c r="FAH24" s="86"/>
      <c r="FAI24" s="86">
        <v>0</v>
      </c>
      <c r="FAJ24" s="86"/>
      <c r="FAK24" s="86">
        <v>2</v>
      </c>
      <c r="FAL24" s="67"/>
      <c r="FAM24" s="67">
        <v>3.7037037037037033</v>
      </c>
      <c r="FAN24" s="67"/>
      <c r="FAO24" s="86">
        <v>0</v>
      </c>
      <c r="FAT24" s="86"/>
      <c r="FAU24" s="62" t="s">
        <v>501</v>
      </c>
      <c r="FAV24" s="86"/>
      <c r="FAW24" s="86">
        <v>2</v>
      </c>
      <c r="FAX24" s="86"/>
      <c r="FAY24" s="86">
        <v>2</v>
      </c>
      <c r="FAZ24" s="67"/>
      <c r="FBA24" s="67">
        <v>3.7037037037037033</v>
      </c>
      <c r="FBB24" s="67"/>
      <c r="FBC24" s="86">
        <v>100</v>
      </c>
      <c r="FBH24" s="86"/>
      <c r="FBI24" s="62" t="s">
        <v>501</v>
      </c>
      <c r="FBJ24" s="86"/>
      <c r="FBK24" s="86">
        <v>2</v>
      </c>
      <c r="FBL24" s="86"/>
      <c r="FBM24" s="86">
        <v>2</v>
      </c>
      <c r="FBN24" s="67"/>
      <c r="FBO24" s="67">
        <v>3.7037037037037033</v>
      </c>
      <c r="FBP24" s="67"/>
      <c r="FBQ24" s="86">
        <v>100</v>
      </c>
      <c r="FBV24" s="86"/>
      <c r="FBW24" s="62" t="s">
        <v>501</v>
      </c>
      <c r="FBX24" s="86"/>
      <c r="FBY24" s="86">
        <v>2</v>
      </c>
      <c r="FBZ24" s="86"/>
      <c r="FCA24" s="86">
        <v>2</v>
      </c>
      <c r="FCB24" s="67"/>
      <c r="FCC24" s="67">
        <v>3.7037037037037033</v>
      </c>
      <c r="FCD24" s="67"/>
      <c r="FCE24" s="86">
        <v>100</v>
      </c>
      <c r="FCJ24" s="86"/>
      <c r="FCK24" s="62" t="s">
        <v>501</v>
      </c>
      <c r="FCL24" s="86"/>
      <c r="FCM24" s="86">
        <v>2</v>
      </c>
      <c r="FCN24" s="86"/>
      <c r="FCO24" s="86">
        <v>2</v>
      </c>
      <c r="FCP24" s="67"/>
      <c r="FCQ24" s="67">
        <v>3.7037037037037033</v>
      </c>
      <c r="FCR24" s="67"/>
      <c r="FCS24" s="86">
        <v>100</v>
      </c>
      <c r="FCX24" s="86"/>
      <c r="FCY24" s="62" t="s">
        <v>501</v>
      </c>
      <c r="FCZ24" s="86"/>
      <c r="FDA24" s="86">
        <v>1</v>
      </c>
      <c r="FDB24" s="86"/>
      <c r="FDC24" s="86">
        <v>2</v>
      </c>
      <c r="FDD24" s="67"/>
      <c r="FDE24" s="67">
        <v>3.7037037037037033</v>
      </c>
      <c r="FDF24" s="67"/>
      <c r="FDG24" s="86">
        <v>50</v>
      </c>
      <c r="FDL24" s="86"/>
      <c r="FDM24" s="62" t="s">
        <v>501</v>
      </c>
      <c r="FDN24" s="86"/>
      <c r="FDO24" s="86">
        <v>2</v>
      </c>
      <c r="FDP24" s="86"/>
      <c r="FDQ24" s="86">
        <v>2</v>
      </c>
      <c r="FDR24" s="67"/>
      <c r="FDS24" s="67">
        <v>3.7037037037037033</v>
      </c>
      <c r="FDT24" s="67"/>
      <c r="FDU24" s="86">
        <v>100</v>
      </c>
      <c r="FDZ24" s="86"/>
      <c r="FEA24" s="62" t="s">
        <v>501</v>
      </c>
      <c r="FEB24" s="86"/>
      <c r="FEC24" s="86">
        <v>2</v>
      </c>
      <c r="FED24" s="86"/>
      <c r="FEE24" s="86">
        <v>2</v>
      </c>
      <c r="FEF24" s="67"/>
      <c r="FEG24" s="67">
        <v>3.7037037037037033</v>
      </c>
      <c r="FEH24" s="67"/>
      <c r="FEI24" s="86">
        <v>100</v>
      </c>
      <c r="FEN24" s="86"/>
      <c r="FEO24" s="62" t="s">
        <v>501</v>
      </c>
      <c r="FEP24" s="86"/>
      <c r="FEQ24" s="86">
        <v>2</v>
      </c>
      <c r="FER24" s="86"/>
      <c r="FES24" s="86">
        <v>2</v>
      </c>
      <c r="FET24" s="67"/>
      <c r="FEU24" s="67">
        <v>3.7037037037037033</v>
      </c>
      <c r="FEV24" s="67"/>
      <c r="FEW24" s="86">
        <v>100</v>
      </c>
      <c r="FFB24" s="86"/>
      <c r="FFC24" s="62" t="s">
        <v>501</v>
      </c>
      <c r="FFD24" s="86"/>
      <c r="FFE24" s="86">
        <v>1</v>
      </c>
      <c r="FFF24" s="86"/>
      <c r="FFG24" s="86">
        <v>2</v>
      </c>
      <c r="FFH24" s="67"/>
      <c r="FFI24" s="67">
        <v>3.7037037037037033</v>
      </c>
      <c r="FFJ24" s="67"/>
      <c r="FFK24" s="86">
        <v>50</v>
      </c>
      <c r="FFP24" s="86"/>
      <c r="FFQ24" s="62" t="s">
        <v>501</v>
      </c>
      <c r="FFR24" s="86"/>
      <c r="FFS24" s="86">
        <v>0</v>
      </c>
      <c r="FFT24" s="86"/>
      <c r="FFU24" s="86">
        <v>2</v>
      </c>
      <c r="FFV24" s="67"/>
      <c r="FFW24" s="67">
        <v>3.7037037037037033</v>
      </c>
      <c r="FFX24" s="67"/>
      <c r="FFY24" s="86">
        <v>0</v>
      </c>
      <c r="FGD24" s="86"/>
      <c r="FGE24" s="62" t="s">
        <v>501</v>
      </c>
      <c r="FGF24" s="86"/>
      <c r="FGG24" s="86">
        <v>2</v>
      </c>
      <c r="FGH24" s="86"/>
      <c r="FGI24" s="86">
        <v>2</v>
      </c>
      <c r="FGJ24" s="67"/>
      <c r="FGK24" s="67">
        <v>3.7037037037037033</v>
      </c>
      <c r="FGL24" s="67"/>
      <c r="FGM24" s="86">
        <v>100</v>
      </c>
      <c r="FGR24" s="86"/>
      <c r="FGS24" s="62" t="s">
        <v>501</v>
      </c>
      <c r="FGT24" s="86"/>
      <c r="FGU24" s="86">
        <v>2</v>
      </c>
      <c r="FGV24" s="86"/>
      <c r="FGW24" s="86">
        <v>2</v>
      </c>
      <c r="FGX24" s="67"/>
      <c r="FGY24" s="67">
        <v>3.7037037037037033</v>
      </c>
      <c r="FGZ24" s="67"/>
      <c r="FHA24" s="86">
        <v>100</v>
      </c>
      <c r="FHF24" s="86"/>
      <c r="FHG24" s="62" t="s">
        <v>501</v>
      </c>
      <c r="FHH24" s="86"/>
      <c r="FHI24" s="86">
        <v>2</v>
      </c>
      <c r="FHJ24" s="86"/>
      <c r="FHK24" s="86">
        <v>2</v>
      </c>
      <c r="FHL24" s="67"/>
      <c r="FHM24" s="67">
        <v>3.7037037037037033</v>
      </c>
      <c r="FHN24" s="67"/>
      <c r="FHO24" s="86">
        <v>100</v>
      </c>
      <c r="FHT24" s="86"/>
      <c r="FHU24" s="62" t="s">
        <v>501</v>
      </c>
      <c r="FHV24" s="86"/>
      <c r="FHW24" s="86">
        <v>2</v>
      </c>
      <c r="FHX24" s="86"/>
      <c r="FHY24" s="86">
        <v>2</v>
      </c>
      <c r="FHZ24" s="67"/>
      <c r="FIA24" s="67">
        <v>3.7037037037037033</v>
      </c>
      <c r="FIB24" s="67"/>
      <c r="FIC24" s="86">
        <v>100</v>
      </c>
      <c r="FIH24" s="86"/>
      <c r="FII24" s="62" t="s">
        <v>501</v>
      </c>
      <c r="FIJ24" s="86"/>
      <c r="FIK24" s="86">
        <v>1</v>
      </c>
      <c r="FIL24" s="86"/>
      <c r="FIM24" s="86">
        <v>2</v>
      </c>
      <c r="FIN24" s="67"/>
      <c r="FIO24" s="67">
        <v>3.7037037037037033</v>
      </c>
      <c r="FIP24" s="67"/>
      <c r="FIQ24" s="86">
        <v>50</v>
      </c>
      <c r="FIV24" s="86"/>
      <c r="FIW24" s="62" t="s">
        <v>501</v>
      </c>
      <c r="FIX24" s="86"/>
      <c r="FIY24" s="86">
        <v>2</v>
      </c>
      <c r="FIZ24" s="86"/>
      <c r="FJA24" s="86">
        <v>2</v>
      </c>
      <c r="FJB24" s="67"/>
      <c r="FJC24" s="67">
        <v>3.7037037037037033</v>
      </c>
      <c r="FJD24" s="67"/>
      <c r="FJE24" s="86">
        <v>100</v>
      </c>
      <c r="FJJ24" s="86"/>
      <c r="FJK24" s="62" t="s">
        <v>501</v>
      </c>
      <c r="FJL24" s="86"/>
      <c r="FJM24" s="86">
        <v>2</v>
      </c>
      <c r="FJN24" s="86"/>
      <c r="FJO24" s="86">
        <v>2</v>
      </c>
      <c r="FJP24" s="67"/>
      <c r="FJQ24" s="67">
        <v>3.7037037037037033</v>
      </c>
      <c r="FJR24" s="67"/>
      <c r="FJS24" s="86">
        <v>100</v>
      </c>
      <c r="FJX24" s="86"/>
      <c r="FJY24" s="62" t="s">
        <v>501</v>
      </c>
      <c r="FJZ24" s="86"/>
      <c r="FKA24" s="86">
        <v>2</v>
      </c>
      <c r="FKB24" s="86"/>
      <c r="FKC24" s="86">
        <v>2</v>
      </c>
      <c r="FKD24" s="67"/>
      <c r="FKE24" s="67">
        <v>3.7037037037037033</v>
      </c>
      <c r="FKF24" s="67"/>
      <c r="FKG24" s="86">
        <v>100</v>
      </c>
      <c r="FKL24" s="86"/>
      <c r="FKM24" s="62" t="s">
        <v>501</v>
      </c>
      <c r="FKN24" s="86"/>
      <c r="FKO24" s="86">
        <v>1</v>
      </c>
      <c r="FKP24" s="86"/>
      <c r="FKQ24" s="86">
        <v>2</v>
      </c>
      <c r="FKR24" s="67"/>
      <c r="FKS24" s="67">
        <v>3.7037037037037033</v>
      </c>
      <c r="FKT24" s="67"/>
      <c r="FKU24" s="86">
        <v>50</v>
      </c>
      <c r="FKZ24" s="86"/>
      <c r="FLA24" s="62" t="s">
        <v>501</v>
      </c>
      <c r="FLB24" s="86"/>
      <c r="FLC24" s="86">
        <v>2</v>
      </c>
      <c r="FLD24" s="86"/>
      <c r="FLE24" s="86">
        <v>2</v>
      </c>
      <c r="FLF24" s="67"/>
      <c r="FLG24" s="67">
        <v>3.7037037037037033</v>
      </c>
      <c r="FLH24" s="67"/>
      <c r="FLI24" s="86">
        <v>100</v>
      </c>
      <c r="FLN24" s="86"/>
      <c r="FLO24" s="62" t="s">
        <v>501</v>
      </c>
      <c r="FLP24" s="86"/>
      <c r="FLQ24" s="86">
        <v>2</v>
      </c>
      <c r="FLR24" s="86"/>
      <c r="FLS24" s="86">
        <v>2</v>
      </c>
      <c r="FLT24" s="67"/>
      <c r="FLU24" s="67">
        <v>3.7037037037037033</v>
      </c>
      <c r="FLV24" s="67"/>
      <c r="FLW24" s="86">
        <v>100</v>
      </c>
      <c r="FMB24" s="86"/>
      <c r="FMC24" s="62" t="s">
        <v>501</v>
      </c>
      <c r="FMD24" s="86"/>
      <c r="FME24" s="86">
        <v>0</v>
      </c>
      <c r="FMF24" s="86"/>
      <c r="FMG24" s="86">
        <v>1</v>
      </c>
      <c r="FMH24" s="67"/>
      <c r="FMI24" s="67">
        <v>2.2222222222222223</v>
      </c>
      <c r="FMJ24" s="67"/>
      <c r="FMK24" s="86">
        <v>0</v>
      </c>
      <c r="FMP24" s="86"/>
      <c r="FMQ24" s="62" t="s">
        <v>501</v>
      </c>
      <c r="FMR24" s="86"/>
      <c r="FMS24" s="86">
        <v>1</v>
      </c>
      <c r="FMT24" s="86"/>
      <c r="FMU24" s="86">
        <v>1</v>
      </c>
      <c r="FMV24" s="67"/>
      <c r="FMW24" s="67">
        <v>2.2222222222222223</v>
      </c>
      <c r="FMX24" s="67"/>
      <c r="FMY24" s="86">
        <v>100</v>
      </c>
      <c r="FND24" s="86"/>
      <c r="FNE24" s="62" t="s">
        <v>501</v>
      </c>
      <c r="FNF24" s="86"/>
      <c r="FNG24" s="86">
        <v>1</v>
      </c>
      <c r="FNH24" s="86"/>
      <c r="FNI24" s="86">
        <v>1</v>
      </c>
      <c r="FNJ24" s="67"/>
      <c r="FNK24" s="67">
        <v>2.2222222222222223</v>
      </c>
      <c r="FNL24" s="67"/>
      <c r="FNM24" s="86">
        <v>100</v>
      </c>
      <c r="FNR24" s="86"/>
      <c r="FNS24" s="62" t="s">
        <v>501</v>
      </c>
      <c r="FNT24" s="86"/>
      <c r="FNU24" s="86">
        <v>1</v>
      </c>
      <c r="FNV24" s="86"/>
      <c r="FNW24" s="86">
        <v>1</v>
      </c>
      <c r="FNX24" s="67"/>
      <c r="FNY24" s="67">
        <v>2.2222222222222223</v>
      </c>
      <c r="FNZ24" s="67"/>
      <c r="FOA24" s="86">
        <v>100</v>
      </c>
      <c r="FOF24" s="86"/>
      <c r="FOG24" s="62" t="s">
        <v>501</v>
      </c>
      <c r="FOH24" s="86"/>
      <c r="FOI24" s="86">
        <v>1</v>
      </c>
      <c r="FOJ24" s="86"/>
      <c r="FOK24" s="86">
        <v>1</v>
      </c>
      <c r="FOL24" s="67"/>
      <c r="FOM24" s="67">
        <v>2.2222222222222223</v>
      </c>
      <c r="FON24" s="67"/>
      <c r="FOO24" s="86">
        <v>100</v>
      </c>
      <c r="FOT24" s="86"/>
      <c r="FOU24" s="62" t="s">
        <v>501</v>
      </c>
      <c r="FOV24" s="86"/>
      <c r="FOW24" s="86">
        <v>0</v>
      </c>
      <c r="FOX24" s="86"/>
      <c r="FOY24" s="86">
        <v>1</v>
      </c>
      <c r="FOZ24" s="67"/>
      <c r="FPA24" s="67">
        <v>2.2222222222222223</v>
      </c>
      <c r="FPB24" s="67"/>
      <c r="FPC24" s="86">
        <v>0</v>
      </c>
      <c r="FPH24" s="86"/>
      <c r="FPI24" s="62" t="s">
        <v>501</v>
      </c>
      <c r="FPJ24" s="86"/>
      <c r="FPK24" s="86">
        <v>1</v>
      </c>
      <c r="FPL24" s="86"/>
      <c r="FPM24" s="86">
        <v>1</v>
      </c>
      <c r="FPN24" s="67"/>
      <c r="FPO24" s="67">
        <v>2.2222222222222223</v>
      </c>
      <c r="FPP24" s="67"/>
      <c r="FPQ24" s="86">
        <v>100</v>
      </c>
      <c r="FPV24" s="86"/>
      <c r="FPW24" s="62" t="s">
        <v>501</v>
      </c>
      <c r="FPX24" s="86"/>
      <c r="FPY24" s="86">
        <v>0</v>
      </c>
      <c r="FPZ24" s="86"/>
      <c r="FQA24" s="86">
        <v>1</v>
      </c>
      <c r="FQB24" s="67"/>
      <c r="FQC24" s="67">
        <v>2.2222222222222223</v>
      </c>
      <c r="FQD24" s="67"/>
      <c r="FQE24" s="86">
        <v>0</v>
      </c>
      <c r="FQJ24" s="86"/>
      <c r="FQK24" s="62" t="s">
        <v>501</v>
      </c>
      <c r="FQL24" s="86"/>
      <c r="FQM24" s="86">
        <v>1</v>
      </c>
      <c r="FQN24" s="86"/>
      <c r="FQO24" s="86">
        <v>1</v>
      </c>
      <c r="FQP24" s="67"/>
      <c r="FQQ24" s="67">
        <v>2.2222222222222223</v>
      </c>
      <c r="FQR24" s="67"/>
      <c r="FQS24" s="86">
        <v>100</v>
      </c>
      <c r="FQX24" s="86"/>
      <c r="FQY24" s="62" t="s">
        <v>501</v>
      </c>
      <c r="FQZ24" s="86"/>
      <c r="FRA24" s="86">
        <v>0</v>
      </c>
      <c r="FRB24" s="86"/>
      <c r="FRC24" s="86">
        <v>1</v>
      </c>
      <c r="FRD24" s="67"/>
      <c r="FRE24" s="67">
        <v>2.2222222222222223</v>
      </c>
      <c r="FRF24" s="67"/>
      <c r="FRG24" s="86">
        <v>0</v>
      </c>
      <c r="FRL24" s="86"/>
      <c r="FRM24" s="62" t="s">
        <v>501</v>
      </c>
      <c r="FRN24" s="86"/>
      <c r="FRO24" s="86">
        <v>0</v>
      </c>
      <c r="FRP24" s="86"/>
      <c r="FRQ24" s="86">
        <v>1</v>
      </c>
      <c r="FRR24" s="67"/>
      <c r="FRS24" s="67">
        <v>2.2222222222222223</v>
      </c>
      <c r="FRT24" s="67"/>
      <c r="FRU24" s="86">
        <v>0</v>
      </c>
      <c r="FRZ24" s="86"/>
      <c r="FSA24" s="62" t="s">
        <v>501</v>
      </c>
      <c r="FSB24" s="86"/>
      <c r="FSC24" s="86">
        <v>1</v>
      </c>
      <c r="FSD24" s="86"/>
      <c r="FSE24" s="86">
        <v>1</v>
      </c>
      <c r="FSF24" s="67"/>
      <c r="FSG24" s="67">
        <v>2.2222222222222223</v>
      </c>
      <c r="FSH24" s="67"/>
      <c r="FSI24" s="86">
        <v>100</v>
      </c>
      <c r="FSN24" s="86"/>
      <c r="FSO24" s="62" t="s">
        <v>501</v>
      </c>
      <c r="FSP24" s="86"/>
      <c r="FSQ24" s="86">
        <v>1</v>
      </c>
      <c r="FSR24" s="86"/>
      <c r="FSS24" s="86">
        <v>1</v>
      </c>
      <c r="FST24" s="67"/>
      <c r="FSU24" s="67">
        <v>2.2222222222222223</v>
      </c>
      <c r="FSV24" s="67"/>
      <c r="FSW24" s="86">
        <v>100</v>
      </c>
      <c r="FTB24" s="86"/>
      <c r="FTC24" s="62" t="s">
        <v>501</v>
      </c>
      <c r="FTD24" s="86"/>
      <c r="FTE24" s="86">
        <v>1</v>
      </c>
      <c r="FTF24" s="86"/>
      <c r="FTG24" s="86">
        <v>1</v>
      </c>
      <c r="FTH24" s="67"/>
      <c r="FTI24" s="67">
        <v>2.2222222222222223</v>
      </c>
      <c r="FTJ24" s="67"/>
      <c r="FTK24" s="86">
        <v>100</v>
      </c>
      <c r="FTP24" s="86"/>
      <c r="FTQ24" s="62" t="s">
        <v>501</v>
      </c>
      <c r="FTR24" s="86"/>
      <c r="FTS24" s="86">
        <v>1</v>
      </c>
      <c r="FTT24" s="86"/>
      <c r="FTU24" s="86">
        <v>1</v>
      </c>
      <c r="FTV24" s="67"/>
      <c r="FTW24" s="67">
        <v>2.2222222222222223</v>
      </c>
      <c r="FTX24" s="67"/>
      <c r="FTY24" s="86">
        <v>100</v>
      </c>
      <c r="FUD24" s="86"/>
      <c r="FUE24" s="62" t="s">
        <v>501</v>
      </c>
      <c r="FUF24" s="86"/>
      <c r="FUG24" s="86">
        <v>0</v>
      </c>
      <c r="FUH24" s="86"/>
      <c r="FUI24" s="86">
        <v>1</v>
      </c>
      <c r="FUJ24" s="67"/>
      <c r="FUK24" s="67">
        <v>2.2222222222222223</v>
      </c>
      <c r="FUL24" s="67"/>
      <c r="FUM24" s="86">
        <v>0</v>
      </c>
      <c r="FUR24" s="86"/>
      <c r="FUS24" s="62" t="s">
        <v>501</v>
      </c>
      <c r="FUT24" s="86"/>
      <c r="FUU24" s="86">
        <v>0</v>
      </c>
      <c r="FUV24" s="86"/>
      <c r="FUW24" s="86">
        <v>1</v>
      </c>
      <c r="FUX24" s="67"/>
      <c r="FUY24" s="67">
        <v>2.2222222222222223</v>
      </c>
      <c r="FUZ24" s="67"/>
      <c r="FVA24" s="86">
        <v>0</v>
      </c>
      <c r="FVF24" s="86"/>
      <c r="FVG24" s="62" t="s">
        <v>501</v>
      </c>
      <c r="FVH24" s="86"/>
      <c r="FVI24" s="86">
        <v>1</v>
      </c>
      <c r="FVJ24" s="86"/>
      <c r="FVK24" s="86">
        <v>1</v>
      </c>
      <c r="FVL24" s="67"/>
      <c r="FVM24" s="67">
        <v>2.2222222222222223</v>
      </c>
      <c r="FVN24" s="67"/>
      <c r="FVO24" s="86">
        <v>100</v>
      </c>
      <c r="FVT24" s="86"/>
      <c r="FVU24" s="62" t="s">
        <v>501</v>
      </c>
      <c r="FVV24" s="86"/>
      <c r="FVW24" s="86">
        <v>1</v>
      </c>
      <c r="FVX24" s="86"/>
      <c r="FVY24" s="86">
        <v>1</v>
      </c>
      <c r="FVZ24" s="67"/>
      <c r="FWA24" s="67">
        <v>2.2222222222222223</v>
      </c>
      <c r="FWB24" s="67"/>
      <c r="FWC24" s="86">
        <v>100</v>
      </c>
      <c r="FWH24" s="86"/>
      <c r="FWI24" s="62" t="s">
        <v>501</v>
      </c>
      <c r="FWJ24" s="86"/>
      <c r="FWK24" s="86">
        <v>1</v>
      </c>
      <c r="FWL24" s="86"/>
      <c r="FWM24" s="86">
        <v>1</v>
      </c>
      <c r="FWN24" s="67"/>
      <c r="FWO24" s="67">
        <v>2.2222222222222223</v>
      </c>
      <c r="FWP24" s="67"/>
      <c r="FWQ24" s="86">
        <v>100</v>
      </c>
      <c r="FWV24" s="86"/>
      <c r="FWW24" s="62" t="s">
        <v>501</v>
      </c>
      <c r="FWX24" s="86"/>
      <c r="FWY24" s="86">
        <v>0</v>
      </c>
      <c r="FWZ24" s="86"/>
      <c r="FXA24" s="86">
        <v>1</v>
      </c>
      <c r="FXB24" s="67"/>
      <c r="FXC24" s="67">
        <v>2.2222222222222223</v>
      </c>
      <c r="FXD24" s="67"/>
      <c r="FXE24" s="86">
        <v>0</v>
      </c>
      <c r="FXJ24" s="86"/>
      <c r="FXK24" s="62" t="s">
        <v>501</v>
      </c>
      <c r="FXL24" s="86"/>
      <c r="FXM24" s="86">
        <v>1</v>
      </c>
      <c r="FXN24" s="86"/>
      <c r="FXO24" s="86">
        <v>1</v>
      </c>
      <c r="FXP24" s="67"/>
      <c r="FXQ24" s="67">
        <v>2.2222222222222223</v>
      </c>
      <c r="FXR24" s="67"/>
      <c r="FXS24" s="86">
        <v>100</v>
      </c>
      <c r="FXX24" s="86"/>
      <c r="FXY24" s="62" t="s">
        <v>501</v>
      </c>
      <c r="FXZ24" s="86"/>
      <c r="FYA24" s="86">
        <v>1</v>
      </c>
      <c r="FYB24" s="86"/>
      <c r="FYC24" s="86">
        <v>1</v>
      </c>
      <c r="FYD24" s="67"/>
      <c r="FYE24" s="67">
        <v>2.2222222222222223</v>
      </c>
      <c r="FYF24" s="67"/>
      <c r="FYG24" s="86">
        <v>100</v>
      </c>
      <c r="FYL24" s="86"/>
      <c r="FYM24" s="62" t="s">
        <v>501</v>
      </c>
      <c r="FYN24" s="86"/>
      <c r="FYO24" s="86">
        <v>0</v>
      </c>
      <c r="FYP24" s="86"/>
      <c r="FYQ24" s="86">
        <v>1</v>
      </c>
      <c r="FYR24" s="67"/>
      <c r="FYS24" s="67">
        <v>2.2222222222222223</v>
      </c>
      <c r="FYT24" s="67"/>
      <c r="FYU24" s="86">
        <v>0</v>
      </c>
      <c r="FYZ24" s="86"/>
      <c r="FZA24" s="62" t="s">
        <v>501</v>
      </c>
      <c r="FZB24" s="86"/>
      <c r="FZC24" s="86">
        <v>1</v>
      </c>
      <c r="FZD24" s="86"/>
      <c r="FZE24" s="86">
        <v>1</v>
      </c>
      <c r="FZF24" s="67"/>
      <c r="FZG24" s="67">
        <v>2.2222222222222223</v>
      </c>
      <c r="FZH24" s="67"/>
      <c r="FZI24" s="86">
        <v>100</v>
      </c>
      <c r="FZN24" s="86"/>
      <c r="FZO24" s="62" t="s">
        <v>501</v>
      </c>
      <c r="FZP24" s="86"/>
      <c r="FZQ24" s="86">
        <v>1</v>
      </c>
      <c r="FZR24" s="86"/>
      <c r="FZS24" s="86">
        <v>1</v>
      </c>
      <c r="FZT24" s="67"/>
      <c r="FZU24" s="67">
        <v>2.2222222222222223</v>
      </c>
      <c r="FZV24" s="67"/>
      <c r="FZW24" s="86">
        <v>100</v>
      </c>
      <c r="GAB24" s="86"/>
      <c r="GAC24" s="62" t="s">
        <v>501</v>
      </c>
      <c r="GAD24" s="86"/>
      <c r="GAE24" s="86">
        <v>0</v>
      </c>
      <c r="GAF24" s="86"/>
      <c r="GAG24" s="86">
        <v>1</v>
      </c>
      <c r="GAH24" s="67"/>
      <c r="GAI24" s="67">
        <v>2.2222222222222223</v>
      </c>
      <c r="GAJ24" s="67"/>
      <c r="GAK24" s="86">
        <v>0</v>
      </c>
      <c r="GAP24" s="86"/>
      <c r="GAQ24" s="62" t="s">
        <v>501</v>
      </c>
      <c r="GAR24" s="86"/>
      <c r="GAS24" s="86">
        <v>0</v>
      </c>
      <c r="GAT24" s="86"/>
      <c r="GAU24" s="86">
        <v>1</v>
      </c>
      <c r="GAV24" s="67"/>
      <c r="GAW24" s="67">
        <v>2.2222222222222223</v>
      </c>
      <c r="GAX24" s="67"/>
      <c r="GAY24" s="86">
        <v>0</v>
      </c>
      <c r="GBD24" s="86"/>
      <c r="GBE24" s="62" t="s">
        <v>501</v>
      </c>
      <c r="GBF24" s="86"/>
      <c r="GBG24" s="86">
        <v>1</v>
      </c>
      <c r="GBH24" s="86"/>
      <c r="GBI24" s="86">
        <v>1</v>
      </c>
      <c r="GBJ24" s="67"/>
      <c r="GBK24" s="67">
        <v>2.2222222222222223</v>
      </c>
      <c r="GBL24" s="67"/>
      <c r="GBM24" s="86">
        <v>100</v>
      </c>
      <c r="GBR24" s="86"/>
      <c r="GBS24" s="62" t="s">
        <v>501</v>
      </c>
      <c r="GBT24" s="86"/>
      <c r="GBU24" s="86">
        <v>1</v>
      </c>
      <c r="GBV24" s="86"/>
      <c r="GBW24" s="86">
        <v>1</v>
      </c>
      <c r="GBX24" s="67"/>
      <c r="GBY24" s="67">
        <v>2.2222222222222223</v>
      </c>
      <c r="GBZ24" s="67"/>
      <c r="GCA24" s="86">
        <v>100</v>
      </c>
      <c r="GCF24" s="86"/>
      <c r="GCG24" s="62" t="s">
        <v>501</v>
      </c>
      <c r="GCH24" s="86"/>
      <c r="GCI24" s="86">
        <v>0</v>
      </c>
      <c r="GCJ24" s="86"/>
      <c r="GCK24" s="86">
        <v>1</v>
      </c>
      <c r="GCL24" s="67"/>
      <c r="GCM24" s="67">
        <v>2.2222222222222223</v>
      </c>
      <c r="GCN24" s="67"/>
      <c r="GCO24" s="86">
        <v>0</v>
      </c>
      <c r="GCT24" s="86"/>
      <c r="GCU24" s="62" t="s">
        <v>501</v>
      </c>
      <c r="GCV24" s="86"/>
      <c r="GCW24" s="86">
        <v>0</v>
      </c>
      <c r="GCX24" s="86"/>
      <c r="GCY24" s="86">
        <v>1</v>
      </c>
      <c r="GCZ24" s="67"/>
      <c r="GDA24" s="67">
        <v>2.2222222222222223</v>
      </c>
      <c r="GDB24" s="67"/>
      <c r="GDC24" s="86">
        <v>0</v>
      </c>
      <c r="GDH24" s="86"/>
      <c r="GDI24" s="62" t="s">
        <v>501</v>
      </c>
      <c r="GDJ24" s="86"/>
      <c r="GDK24" s="86">
        <v>1</v>
      </c>
      <c r="GDL24" s="86"/>
      <c r="GDM24" s="86">
        <v>1</v>
      </c>
      <c r="GDN24" s="67"/>
      <c r="GDO24" s="67">
        <v>2.2222222222222223</v>
      </c>
      <c r="GDP24" s="67"/>
      <c r="GDQ24" s="86">
        <v>100</v>
      </c>
      <c r="GDV24" s="86"/>
      <c r="GDW24" s="62" t="s">
        <v>501</v>
      </c>
      <c r="GDX24" s="86"/>
      <c r="GDY24" s="86">
        <v>1</v>
      </c>
      <c r="GDZ24" s="86"/>
      <c r="GEA24" s="86">
        <v>1</v>
      </c>
      <c r="GEB24" s="67"/>
      <c r="GEC24" s="67">
        <v>2.2222222222222223</v>
      </c>
      <c r="GED24" s="67"/>
      <c r="GEE24" s="86">
        <v>100</v>
      </c>
      <c r="GEJ24" s="86"/>
      <c r="GEK24" s="62" t="s">
        <v>501</v>
      </c>
      <c r="GEL24" s="86"/>
      <c r="GEM24" s="86">
        <v>1</v>
      </c>
      <c r="GEN24" s="86"/>
      <c r="GEO24" s="86">
        <v>1</v>
      </c>
      <c r="GEP24" s="67"/>
      <c r="GEQ24" s="67">
        <v>2.2222222222222223</v>
      </c>
      <c r="GER24" s="67"/>
      <c r="GES24" s="86">
        <v>100</v>
      </c>
      <c r="GEX24" s="86"/>
      <c r="GEY24" s="62" t="s">
        <v>501</v>
      </c>
      <c r="GEZ24" s="86"/>
      <c r="GFA24" s="86">
        <v>1</v>
      </c>
      <c r="GFB24" s="86"/>
      <c r="GFC24" s="86">
        <v>1</v>
      </c>
      <c r="GFD24" s="67"/>
      <c r="GFE24" s="67">
        <v>2.2222222222222223</v>
      </c>
      <c r="GFF24" s="67"/>
      <c r="GFG24" s="86">
        <v>100</v>
      </c>
      <c r="GFL24" s="86"/>
      <c r="GFM24" s="62" t="s">
        <v>501</v>
      </c>
      <c r="GFN24" s="86"/>
      <c r="GFO24" s="86">
        <v>1</v>
      </c>
      <c r="GFP24" s="86"/>
      <c r="GFQ24" s="86">
        <v>1</v>
      </c>
      <c r="GFR24" s="67"/>
      <c r="GFS24" s="67">
        <v>2.2222222222222223</v>
      </c>
      <c r="GFT24" s="67"/>
      <c r="GFU24" s="86">
        <v>100</v>
      </c>
      <c r="GFZ24" s="86"/>
      <c r="GGA24" s="62" t="s">
        <v>501</v>
      </c>
      <c r="GGB24" s="86"/>
      <c r="GGC24" s="86">
        <v>1</v>
      </c>
      <c r="GGD24" s="86"/>
      <c r="GGE24" s="86">
        <v>1</v>
      </c>
      <c r="GGF24" s="67"/>
      <c r="GGG24" s="67">
        <v>2.2222222222222223</v>
      </c>
      <c r="GGH24" s="67"/>
      <c r="GGI24" s="86">
        <v>100</v>
      </c>
      <c r="GGN24" s="86"/>
      <c r="GGO24" s="62" t="s">
        <v>501</v>
      </c>
      <c r="GGP24" s="86"/>
      <c r="GGQ24" s="86">
        <v>1</v>
      </c>
      <c r="GGR24" s="86"/>
      <c r="GGS24" s="86">
        <v>1</v>
      </c>
      <c r="GGT24" s="67"/>
      <c r="GGU24" s="67">
        <v>2.2222222222222223</v>
      </c>
      <c r="GGV24" s="67"/>
      <c r="GGW24" s="86">
        <v>100</v>
      </c>
      <c r="GHB24" s="86"/>
      <c r="GHC24" s="62" t="s">
        <v>501</v>
      </c>
      <c r="GHD24" s="86"/>
      <c r="GHE24" s="86">
        <v>1</v>
      </c>
      <c r="GHF24" s="86"/>
      <c r="GHG24" s="86">
        <v>1</v>
      </c>
      <c r="GHH24" s="67"/>
      <c r="GHI24" s="67">
        <v>2.2222222222222223</v>
      </c>
      <c r="GHJ24" s="67"/>
      <c r="GHK24" s="86">
        <v>100</v>
      </c>
      <c r="GHP24" s="86"/>
      <c r="GHQ24" s="62" t="s">
        <v>501</v>
      </c>
      <c r="GHR24" s="86"/>
      <c r="GHS24" s="86">
        <v>1</v>
      </c>
      <c r="GHT24" s="86"/>
      <c r="GHU24" s="86">
        <v>2</v>
      </c>
      <c r="GHV24" s="67"/>
      <c r="GHW24" s="67">
        <v>4.4444444444444446</v>
      </c>
      <c r="GHX24" s="67"/>
      <c r="GHY24" s="86">
        <v>50</v>
      </c>
      <c r="GID24" s="86"/>
      <c r="GIE24" s="62" t="s">
        <v>501</v>
      </c>
      <c r="GIF24" s="86"/>
      <c r="GIG24" s="86">
        <v>2</v>
      </c>
      <c r="GIH24" s="86"/>
      <c r="GII24" s="86">
        <v>2</v>
      </c>
      <c r="GIJ24" s="67"/>
      <c r="GIK24" s="67">
        <v>4.4444444444444446</v>
      </c>
      <c r="GIL24" s="67"/>
      <c r="GIM24" s="86">
        <v>100</v>
      </c>
      <c r="GIR24" s="86"/>
      <c r="GIS24" s="62" t="s">
        <v>501</v>
      </c>
      <c r="GIT24" s="86"/>
      <c r="GIU24" s="86">
        <v>0</v>
      </c>
      <c r="GIV24" s="86"/>
      <c r="GIW24" s="86">
        <v>2</v>
      </c>
      <c r="GIX24" s="67"/>
      <c r="GIY24" s="67">
        <v>4.4444444444444446</v>
      </c>
      <c r="GIZ24" s="67"/>
      <c r="GJA24" s="86">
        <v>0</v>
      </c>
      <c r="GJF24" s="86"/>
      <c r="GJG24" s="62" t="s">
        <v>501</v>
      </c>
      <c r="GJH24" s="86"/>
      <c r="GJI24" s="86">
        <v>1</v>
      </c>
      <c r="GJJ24" s="86"/>
      <c r="GJK24" s="86">
        <v>2</v>
      </c>
      <c r="GJL24" s="67"/>
      <c r="GJM24" s="67">
        <v>4.4444444444444446</v>
      </c>
      <c r="GJN24" s="67"/>
      <c r="GJO24" s="86">
        <v>50</v>
      </c>
      <c r="GJT24" s="86"/>
      <c r="GJU24" s="62" t="s">
        <v>501</v>
      </c>
      <c r="GJV24" s="86"/>
      <c r="GJW24" s="86">
        <v>1</v>
      </c>
      <c r="GJX24" s="86"/>
      <c r="GJY24" s="86">
        <v>2</v>
      </c>
      <c r="GJZ24" s="67"/>
      <c r="GKA24" s="67">
        <v>4.4444444444444446</v>
      </c>
      <c r="GKB24" s="67"/>
      <c r="GKC24" s="86">
        <v>50</v>
      </c>
      <c r="GKH24" s="86"/>
      <c r="GKI24" s="62" t="s">
        <v>501</v>
      </c>
      <c r="GKJ24" s="86"/>
      <c r="GKK24" s="86">
        <v>0</v>
      </c>
      <c r="GKL24" s="86"/>
      <c r="GKM24" s="86">
        <v>2</v>
      </c>
      <c r="GKN24" s="67"/>
      <c r="GKO24" s="67">
        <v>4.4444444444444446</v>
      </c>
      <c r="GKP24" s="67"/>
      <c r="GKQ24" s="86">
        <v>0</v>
      </c>
      <c r="GKV24" s="86"/>
      <c r="GKW24" s="62" t="s">
        <v>501</v>
      </c>
      <c r="GKX24" s="86"/>
      <c r="GKY24" s="86">
        <v>0</v>
      </c>
      <c r="GKZ24" s="86"/>
      <c r="GLA24" s="86">
        <v>2</v>
      </c>
      <c r="GLB24" s="67"/>
      <c r="GLC24" s="67">
        <v>4.4444444444444446</v>
      </c>
      <c r="GLD24" s="67"/>
      <c r="GLE24" s="86">
        <v>0</v>
      </c>
      <c r="GLJ24" s="86"/>
      <c r="GLK24" s="62" t="s">
        <v>501</v>
      </c>
      <c r="GLL24" s="86"/>
      <c r="GLM24" s="86">
        <v>2</v>
      </c>
      <c r="GLN24" s="86"/>
      <c r="GLO24" s="86">
        <v>2</v>
      </c>
      <c r="GLP24" s="67"/>
      <c r="GLQ24" s="67">
        <v>4.4444444444444446</v>
      </c>
      <c r="GLR24" s="67"/>
      <c r="GLS24" s="86">
        <v>100</v>
      </c>
      <c r="GLX24" s="86"/>
      <c r="GLY24" s="62" t="s">
        <v>501</v>
      </c>
      <c r="GLZ24" s="86"/>
      <c r="GMA24" s="86">
        <v>2</v>
      </c>
      <c r="GMB24" s="86"/>
      <c r="GMC24" s="86">
        <v>2</v>
      </c>
      <c r="GMD24" s="67"/>
      <c r="GME24" s="67">
        <v>4.4444444444444446</v>
      </c>
      <c r="GMF24" s="67"/>
      <c r="GMG24" s="86">
        <v>100</v>
      </c>
      <c r="GML24" s="86"/>
      <c r="GMM24" s="62" t="s">
        <v>501</v>
      </c>
      <c r="GMN24" s="86"/>
      <c r="GMO24" s="86">
        <v>0</v>
      </c>
      <c r="GMP24" s="86"/>
      <c r="GMQ24" s="86">
        <v>2</v>
      </c>
      <c r="GMR24" s="67"/>
      <c r="GMS24" s="67">
        <v>4.4444444444444446</v>
      </c>
      <c r="GMT24" s="67"/>
      <c r="GMU24" s="86">
        <v>0</v>
      </c>
      <c r="GMZ24" s="86"/>
      <c r="GNA24" s="62" t="s">
        <v>501</v>
      </c>
      <c r="GNB24" s="86"/>
      <c r="GNC24" s="86">
        <v>1</v>
      </c>
      <c r="GND24" s="86"/>
      <c r="GNE24" s="86">
        <v>2</v>
      </c>
      <c r="GNF24" s="67"/>
      <c r="GNG24" s="67">
        <v>4.4444444444444446</v>
      </c>
      <c r="GNH24" s="67"/>
      <c r="GNI24" s="86">
        <v>50</v>
      </c>
      <c r="GNN24" s="86"/>
      <c r="GNO24" s="62" t="s">
        <v>501</v>
      </c>
      <c r="GNP24" s="86"/>
      <c r="GNQ24" s="86">
        <v>2</v>
      </c>
      <c r="GNR24" s="86"/>
      <c r="GNS24" s="86">
        <v>2</v>
      </c>
      <c r="GNT24" s="67"/>
      <c r="GNU24" s="67">
        <v>4.4444444444444446</v>
      </c>
      <c r="GNV24" s="67"/>
      <c r="GNW24" s="86">
        <v>100</v>
      </c>
      <c r="GOB24" s="86"/>
      <c r="GOC24" s="62" t="s">
        <v>501</v>
      </c>
      <c r="GOD24" s="86"/>
      <c r="GOE24" s="86">
        <v>2</v>
      </c>
      <c r="GOF24" s="86"/>
      <c r="GOG24" s="86">
        <v>2</v>
      </c>
      <c r="GOH24" s="67"/>
      <c r="GOI24" s="67">
        <v>4.4444444444444446</v>
      </c>
      <c r="GOJ24" s="67"/>
      <c r="GOK24" s="86">
        <v>100</v>
      </c>
      <c r="GOP24" s="86"/>
      <c r="GOQ24" s="62" t="s">
        <v>501</v>
      </c>
      <c r="GOR24" s="86"/>
      <c r="GOS24" s="86">
        <v>2</v>
      </c>
      <c r="GOT24" s="86"/>
      <c r="GOU24" s="86">
        <v>2</v>
      </c>
      <c r="GOV24" s="67"/>
      <c r="GOW24" s="67">
        <v>4.4444444444444446</v>
      </c>
      <c r="GOX24" s="67"/>
      <c r="GOY24" s="86">
        <v>100</v>
      </c>
      <c r="GPD24" s="86"/>
      <c r="GPE24" s="62" t="s">
        <v>501</v>
      </c>
      <c r="GPF24" s="86"/>
      <c r="GPG24" s="86">
        <v>2</v>
      </c>
      <c r="GPH24" s="86"/>
      <c r="GPI24" s="86">
        <v>2</v>
      </c>
      <c r="GPJ24" s="67"/>
      <c r="GPK24" s="67">
        <v>4.4444444444444446</v>
      </c>
      <c r="GPL24" s="67"/>
      <c r="GPM24" s="86">
        <v>100</v>
      </c>
      <c r="GPR24" s="86"/>
      <c r="GPS24" s="62" t="s">
        <v>501</v>
      </c>
      <c r="GPT24" s="86"/>
      <c r="GPU24" s="86">
        <v>1</v>
      </c>
      <c r="GPV24" s="86"/>
      <c r="GPW24" s="86">
        <v>2</v>
      </c>
      <c r="GPX24" s="67"/>
      <c r="GPY24" s="67">
        <v>4.4444444444444446</v>
      </c>
      <c r="GPZ24" s="67"/>
      <c r="GQA24" s="86">
        <v>50</v>
      </c>
      <c r="GQF24" s="86"/>
      <c r="GQG24" s="62" t="s">
        <v>501</v>
      </c>
      <c r="GQH24" s="86"/>
      <c r="GQI24" s="86">
        <v>0</v>
      </c>
      <c r="GQJ24" s="86"/>
      <c r="GQK24" s="86">
        <v>2</v>
      </c>
      <c r="GQL24" s="67"/>
      <c r="GQM24" s="67">
        <v>4.4444444444444446</v>
      </c>
      <c r="GQN24" s="67"/>
      <c r="GQO24" s="86">
        <v>0</v>
      </c>
      <c r="GQT24" s="86"/>
      <c r="GQU24" s="62" t="s">
        <v>501</v>
      </c>
      <c r="GQV24" s="86"/>
      <c r="GQW24" s="86">
        <v>1</v>
      </c>
      <c r="GQX24" s="86"/>
      <c r="GQY24" s="86">
        <v>2</v>
      </c>
      <c r="GQZ24" s="67"/>
      <c r="GRA24" s="67">
        <v>4.4444444444444446</v>
      </c>
      <c r="GRB24" s="67"/>
      <c r="GRC24" s="86">
        <v>50</v>
      </c>
      <c r="GRH24" s="86"/>
      <c r="GRI24" s="62" t="s">
        <v>501</v>
      </c>
      <c r="GRJ24" s="86"/>
      <c r="GRK24" s="86">
        <v>0</v>
      </c>
      <c r="GRL24" s="86"/>
      <c r="GRM24" s="86">
        <v>2</v>
      </c>
      <c r="GRN24" s="67"/>
      <c r="GRO24" s="67">
        <v>4.4444444444444446</v>
      </c>
      <c r="GRP24" s="67"/>
      <c r="GRQ24" s="86">
        <v>0</v>
      </c>
      <c r="GRV24" s="86"/>
      <c r="GRW24" s="62" t="s">
        <v>501</v>
      </c>
      <c r="GRX24" s="86"/>
      <c r="GRY24" s="86">
        <v>0</v>
      </c>
      <c r="GRZ24" s="86"/>
      <c r="GSA24" s="86">
        <v>2</v>
      </c>
      <c r="GSB24" s="67"/>
      <c r="GSC24" s="67">
        <v>4.4444444444444446</v>
      </c>
      <c r="GSD24" s="67"/>
      <c r="GSE24" s="86">
        <v>0</v>
      </c>
      <c r="GSJ24" s="86"/>
      <c r="GSK24" s="62" t="s">
        <v>501</v>
      </c>
      <c r="GSL24" s="86"/>
      <c r="GSM24" s="86">
        <v>1</v>
      </c>
      <c r="GSN24" s="86"/>
      <c r="GSO24" s="86">
        <v>2</v>
      </c>
      <c r="GSP24" s="67"/>
      <c r="GSQ24" s="67">
        <v>4.4444444444444446</v>
      </c>
      <c r="GSR24" s="67"/>
      <c r="GSS24" s="86">
        <v>50</v>
      </c>
      <c r="GSX24" s="86"/>
      <c r="GSY24" s="62" t="s">
        <v>501</v>
      </c>
      <c r="GSZ24" s="86"/>
      <c r="GTA24" s="86">
        <v>0</v>
      </c>
      <c r="GTB24" s="86"/>
      <c r="GTC24" s="86">
        <v>2</v>
      </c>
      <c r="GTD24" s="67"/>
      <c r="GTE24" s="67">
        <v>4.4444444444444446</v>
      </c>
      <c r="GTF24" s="67"/>
      <c r="GTG24" s="86">
        <v>0</v>
      </c>
      <c r="GTL24" s="86"/>
      <c r="GTM24" s="62" t="s">
        <v>501</v>
      </c>
      <c r="GTN24" s="86"/>
      <c r="GTO24" s="86">
        <v>1</v>
      </c>
      <c r="GTP24" s="86"/>
      <c r="GTQ24" s="86">
        <v>2</v>
      </c>
      <c r="GTR24" s="67"/>
      <c r="GTS24" s="67">
        <v>4.4444444444444446</v>
      </c>
      <c r="GTT24" s="67"/>
      <c r="GTU24" s="86">
        <v>50</v>
      </c>
      <c r="GTZ24" s="86"/>
      <c r="GUA24" s="62" t="s">
        <v>501</v>
      </c>
      <c r="GUB24" s="86"/>
      <c r="GUC24" s="86">
        <v>2</v>
      </c>
      <c r="GUD24" s="86"/>
      <c r="GUE24" s="86">
        <v>2</v>
      </c>
      <c r="GUF24" s="67"/>
      <c r="GUG24" s="67">
        <v>4.4444444444444446</v>
      </c>
      <c r="GUH24" s="67"/>
      <c r="GUI24" s="86">
        <v>100</v>
      </c>
      <c r="GUN24" s="86"/>
      <c r="GUO24" s="62" t="s">
        <v>501</v>
      </c>
      <c r="GUP24" s="86"/>
      <c r="GUQ24" s="86">
        <v>0</v>
      </c>
      <c r="GUR24" s="86"/>
      <c r="GUS24" s="86">
        <v>2</v>
      </c>
      <c r="GUT24" s="67"/>
      <c r="GUU24" s="67">
        <v>4.4444444444444446</v>
      </c>
      <c r="GUV24" s="67"/>
      <c r="GUW24" s="86">
        <v>0</v>
      </c>
      <c r="GVB24" s="86"/>
      <c r="GVC24" s="62" t="s">
        <v>501</v>
      </c>
      <c r="GVD24" s="86"/>
      <c r="GVE24" s="86">
        <v>1</v>
      </c>
      <c r="GVF24" s="86"/>
      <c r="GVG24" s="86">
        <v>2</v>
      </c>
      <c r="GVH24" s="67"/>
      <c r="GVI24" s="67">
        <v>4.4444444444444446</v>
      </c>
      <c r="GVJ24" s="67"/>
      <c r="GVK24" s="86">
        <v>50</v>
      </c>
      <c r="GVP24" s="86"/>
      <c r="GVQ24" s="62" t="s">
        <v>501</v>
      </c>
      <c r="GVR24" s="86"/>
      <c r="GVS24" s="86">
        <v>2</v>
      </c>
      <c r="GVT24" s="86"/>
      <c r="GVU24" s="86">
        <v>2</v>
      </c>
      <c r="GVV24" s="67"/>
      <c r="GVW24" s="67">
        <v>4.4444444444444446</v>
      </c>
      <c r="GVX24" s="67"/>
      <c r="GVY24" s="86">
        <v>100</v>
      </c>
      <c r="GWD24" s="86"/>
      <c r="GWE24" s="62" t="s">
        <v>501</v>
      </c>
      <c r="GWF24" s="86"/>
      <c r="GWG24" s="86">
        <v>1</v>
      </c>
      <c r="GWH24" s="86"/>
      <c r="GWI24" s="86">
        <v>2</v>
      </c>
      <c r="GWJ24" s="67"/>
      <c r="GWK24" s="67">
        <v>4.4444444444444446</v>
      </c>
      <c r="GWL24" s="67"/>
      <c r="GWM24" s="86">
        <v>50</v>
      </c>
      <c r="GWR24" s="86"/>
      <c r="GWS24" s="62" t="s">
        <v>501</v>
      </c>
      <c r="GWT24" s="86"/>
      <c r="GWU24" s="86">
        <v>1</v>
      </c>
      <c r="GWV24" s="86"/>
      <c r="GWW24" s="86">
        <v>2</v>
      </c>
      <c r="GWX24" s="67"/>
      <c r="GWY24" s="67">
        <v>4.4444444444444446</v>
      </c>
      <c r="GWZ24" s="67"/>
      <c r="GXA24" s="86">
        <v>50</v>
      </c>
      <c r="GXF24" s="86"/>
      <c r="GXG24" s="62" t="s">
        <v>501</v>
      </c>
      <c r="GXH24" s="86"/>
      <c r="GXI24" s="86">
        <v>2</v>
      </c>
      <c r="GXJ24" s="86"/>
      <c r="GXK24" s="86">
        <v>2</v>
      </c>
      <c r="GXL24" s="67"/>
      <c r="GXM24" s="67">
        <v>4.4444444444444446</v>
      </c>
      <c r="GXN24" s="67"/>
      <c r="GXO24" s="86">
        <v>100</v>
      </c>
      <c r="GXT24" s="86"/>
      <c r="GXU24" s="62" t="s">
        <v>501</v>
      </c>
      <c r="GXV24" s="86"/>
      <c r="GXW24" s="86">
        <v>1</v>
      </c>
      <c r="GXX24" s="86"/>
      <c r="GXY24" s="86">
        <v>2</v>
      </c>
      <c r="GXZ24" s="67"/>
      <c r="GYA24" s="67">
        <v>4.4444444444444446</v>
      </c>
      <c r="GYB24" s="67"/>
      <c r="GYC24" s="86">
        <v>50</v>
      </c>
      <c r="GYH24" s="86"/>
      <c r="GYI24" s="62" t="s">
        <v>501</v>
      </c>
      <c r="GYJ24" s="86"/>
      <c r="GYK24" s="86">
        <v>2</v>
      </c>
      <c r="GYL24" s="86"/>
      <c r="GYM24" s="86">
        <v>2</v>
      </c>
      <c r="GYN24" s="67"/>
      <c r="GYO24" s="67">
        <v>4.4444444444444446</v>
      </c>
      <c r="GYP24" s="67"/>
      <c r="GYQ24" s="86">
        <v>100</v>
      </c>
      <c r="GYV24" s="86"/>
      <c r="GYW24" s="62" t="s">
        <v>501</v>
      </c>
      <c r="GYX24" s="86"/>
      <c r="GYY24" s="86">
        <v>2</v>
      </c>
      <c r="GYZ24" s="86"/>
      <c r="GZA24" s="86">
        <v>2</v>
      </c>
      <c r="GZB24" s="67"/>
      <c r="GZC24" s="67">
        <v>4.4444444444444446</v>
      </c>
      <c r="GZD24" s="67"/>
      <c r="GZE24" s="86">
        <v>100</v>
      </c>
      <c r="GZJ24" s="86"/>
      <c r="GZK24" s="62" t="s">
        <v>501</v>
      </c>
      <c r="GZL24" s="86"/>
      <c r="GZM24" s="86">
        <v>2</v>
      </c>
      <c r="GZN24" s="86"/>
      <c r="GZO24" s="86">
        <v>2</v>
      </c>
      <c r="GZP24" s="67"/>
      <c r="GZQ24" s="67">
        <v>4.4444444444444446</v>
      </c>
      <c r="GZR24" s="67"/>
      <c r="GZS24" s="86">
        <v>100</v>
      </c>
      <c r="GZX24" s="86"/>
      <c r="GZY24" s="62" t="s">
        <v>501</v>
      </c>
      <c r="GZZ24" s="86"/>
      <c r="HAA24" s="86">
        <v>1</v>
      </c>
      <c r="HAB24" s="86"/>
      <c r="HAC24" s="86">
        <v>2</v>
      </c>
      <c r="HAD24" s="67"/>
      <c r="HAE24" s="67">
        <v>4.4444444444444446</v>
      </c>
      <c r="HAF24" s="67"/>
      <c r="HAG24" s="86">
        <v>50</v>
      </c>
      <c r="HAL24" s="86"/>
      <c r="HAM24" s="62" t="s">
        <v>501</v>
      </c>
      <c r="HAN24" s="86"/>
      <c r="HAO24" s="86">
        <v>2</v>
      </c>
      <c r="HAP24" s="86"/>
      <c r="HAQ24" s="86">
        <v>2</v>
      </c>
      <c r="HAR24" s="67"/>
      <c r="HAS24" s="67">
        <v>4.4444444444444446</v>
      </c>
      <c r="HAT24" s="67"/>
      <c r="HAU24" s="86">
        <v>100</v>
      </c>
      <c r="HAZ24" s="86"/>
      <c r="HBA24" s="62" t="s">
        <v>501</v>
      </c>
      <c r="HBB24" s="86"/>
      <c r="HBC24" s="86">
        <v>0</v>
      </c>
      <c r="HBD24" s="86"/>
      <c r="HBE24" s="86">
        <v>2</v>
      </c>
      <c r="HBF24" s="67"/>
      <c r="HBG24" s="67">
        <v>4.4444444444444446</v>
      </c>
      <c r="HBH24" s="67"/>
      <c r="HBI24" s="86">
        <v>0</v>
      </c>
      <c r="HBN24" s="86"/>
      <c r="HBO24" s="62" t="s">
        <v>501</v>
      </c>
      <c r="HBP24" s="86"/>
      <c r="HBQ24" s="86">
        <v>1</v>
      </c>
      <c r="HBR24" s="86"/>
      <c r="HBS24" s="86">
        <v>2</v>
      </c>
      <c r="HBT24" s="67"/>
      <c r="HBU24" s="67">
        <v>4.4444444444444446</v>
      </c>
      <c r="HBV24" s="67"/>
      <c r="HBW24" s="86">
        <v>50</v>
      </c>
      <c r="HCB24" s="86"/>
      <c r="HCC24" s="62" t="s">
        <v>501</v>
      </c>
      <c r="HCD24" s="86"/>
      <c r="HCE24" s="86">
        <v>1</v>
      </c>
      <c r="HCF24" s="86"/>
      <c r="HCG24" s="86">
        <v>2</v>
      </c>
      <c r="HCH24" s="67"/>
      <c r="HCI24" s="67">
        <v>4.4444444444444446</v>
      </c>
      <c r="HCJ24" s="67"/>
      <c r="HCK24" s="86">
        <v>50</v>
      </c>
      <c r="HCP24" s="86"/>
      <c r="HCQ24" s="62" t="s">
        <v>501</v>
      </c>
      <c r="HCR24" s="86"/>
      <c r="HCS24" s="86">
        <v>1</v>
      </c>
      <c r="HCT24" s="86"/>
      <c r="HCU24" s="86">
        <v>2</v>
      </c>
      <c r="HCV24" s="67"/>
      <c r="HCW24" s="67">
        <v>4.4444444444444446</v>
      </c>
      <c r="HCX24" s="67"/>
      <c r="HCY24" s="86">
        <v>50</v>
      </c>
      <c r="HDD24" s="86"/>
      <c r="HDE24" s="62" t="s">
        <v>501</v>
      </c>
      <c r="HDF24" s="86"/>
      <c r="HDG24" s="86">
        <v>1</v>
      </c>
      <c r="HDH24" s="86"/>
      <c r="HDI24" s="86">
        <v>2</v>
      </c>
      <c r="HDJ24" s="67"/>
      <c r="HDK24" s="67">
        <v>4.4444444444444446</v>
      </c>
      <c r="HDL24" s="67"/>
      <c r="HDM24" s="86">
        <v>50</v>
      </c>
      <c r="HDR24" s="86"/>
      <c r="HDS24" s="62" t="s">
        <v>501</v>
      </c>
      <c r="HDT24" s="86"/>
      <c r="HDU24" s="86">
        <v>1</v>
      </c>
      <c r="HDV24" s="86"/>
      <c r="HDW24" s="86">
        <v>2</v>
      </c>
      <c r="HDX24" s="67"/>
      <c r="HDY24" s="67">
        <v>4.4444444444444446</v>
      </c>
      <c r="HDZ24" s="67"/>
      <c r="HEA24" s="86">
        <v>50</v>
      </c>
      <c r="HEF24" s="86"/>
      <c r="HEG24" s="62" t="s">
        <v>501</v>
      </c>
      <c r="HEH24" s="86"/>
      <c r="HEI24" s="86">
        <v>1</v>
      </c>
      <c r="HEJ24" s="86"/>
      <c r="HEK24" s="86">
        <v>2</v>
      </c>
      <c r="HEL24" s="67"/>
      <c r="HEM24" s="67">
        <v>4.4444444444444446</v>
      </c>
      <c r="HEN24" s="67"/>
      <c r="HEO24" s="86">
        <v>50</v>
      </c>
      <c r="HET24" s="86"/>
      <c r="HEU24" s="62" t="s">
        <v>501</v>
      </c>
      <c r="HEV24" s="86"/>
      <c r="HEW24" s="86">
        <v>2</v>
      </c>
      <c r="HEX24" s="86"/>
      <c r="HEY24" s="86">
        <v>2</v>
      </c>
      <c r="HEZ24" s="67"/>
      <c r="HFA24" s="67">
        <v>4.4444444444444446</v>
      </c>
      <c r="HFB24" s="67"/>
      <c r="HFC24" s="86">
        <v>100</v>
      </c>
      <c r="HFH24" s="86"/>
      <c r="HFI24" s="62" t="s">
        <v>501</v>
      </c>
      <c r="HFJ24" s="86"/>
      <c r="HFK24" s="86">
        <v>1</v>
      </c>
      <c r="HFL24" s="86"/>
      <c r="HFM24" s="86">
        <v>2</v>
      </c>
      <c r="HFN24" s="67"/>
      <c r="HFO24" s="67">
        <v>4.4444444444444446</v>
      </c>
      <c r="HFP24" s="67"/>
      <c r="HFQ24" s="86">
        <v>50</v>
      </c>
      <c r="HFV24" s="86"/>
      <c r="HFW24" s="62" t="s">
        <v>501</v>
      </c>
      <c r="HFX24" s="86"/>
      <c r="HFY24" s="86">
        <v>1</v>
      </c>
      <c r="HFZ24" s="86"/>
      <c r="HGA24" s="86">
        <v>2</v>
      </c>
      <c r="HGB24" s="67"/>
      <c r="HGC24" s="67">
        <v>4.4444444444444446</v>
      </c>
      <c r="HGD24" s="67"/>
      <c r="HGE24" s="86">
        <v>50</v>
      </c>
      <c r="HGJ24" s="86"/>
      <c r="HGK24" s="62" t="s">
        <v>501</v>
      </c>
      <c r="HGL24" s="86"/>
      <c r="HGM24" s="86">
        <v>2</v>
      </c>
      <c r="HGN24" s="86"/>
      <c r="HGO24" s="86">
        <v>2</v>
      </c>
      <c r="HGP24" s="67"/>
      <c r="HGQ24" s="67">
        <v>4.4444444444444446</v>
      </c>
      <c r="HGR24" s="67"/>
      <c r="HGS24" s="86">
        <v>100</v>
      </c>
      <c r="HGX24" s="86"/>
      <c r="HGY24" s="62" t="s">
        <v>501</v>
      </c>
      <c r="HGZ24" s="86"/>
      <c r="HHA24" s="86">
        <v>2</v>
      </c>
      <c r="HHB24" s="86"/>
      <c r="HHC24" s="86">
        <v>2</v>
      </c>
      <c r="HHD24" s="67"/>
      <c r="HHE24" s="67">
        <v>4.4444444444444446</v>
      </c>
      <c r="HHF24" s="67"/>
      <c r="HHG24" s="86">
        <v>100</v>
      </c>
      <c r="HHL24" s="86"/>
      <c r="HHM24" s="62" t="s">
        <v>501</v>
      </c>
      <c r="HHN24" s="86"/>
      <c r="HHO24" s="86">
        <v>2</v>
      </c>
      <c r="HHP24" s="86"/>
      <c r="HHQ24" s="86">
        <v>2</v>
      </c>
      <c r="HHR24" s="67"/>
      <c r="HHS24" s="67">
        <v>4.4444444444444446</v>
      </c>
      <c r="HHT24" s="67"/>
      <c r="HHU24" s="86">
        <v>100</v>
      </c>
      <c r="HHZ24" s="86"/>
      <c r="HIA24" s="62" t="s">
        <v>501</v>
      </c>
      <c r="HIB24" s="86"/>
      <c r="HIC24" s="86">
        <v>2</v>
      </c>
      <c r="HID24" s="86"/>
      <c r="HIE24" s="86">
        <v>2</v>
      </c>
      <c r="HIF24" s="67"/>
      <c r="HIG24" s="67">
        <v>4.4444444444444446</v>
      </c>
      <c r="HIH24" s="67"/>
      <c r="HII24" s="86">
        <v>100</v>
      </c>
      <c r="HIN24" s="86"/>
      <c r="HIO24" s="62" t="s">
        <v>501</v>
      </c>
      <c r="HIP24" s="86"/>
      <c r="HIQ24" s="86">
        <v>0</v>
      </c>
      <c r="HIR24" s="86"/>
      <c r="HIS24" s="86">
        <v>1</v>
      </c>
      <c r="HIT24" s="67"/>
      <c r="HIU24" s="67">
        <v>1.8867924528301887</v>
      </c>
      <c r="HIV24" s="67"/>
      <c r="HIW24" s="86">
        <v>0</v>
      </c>
    </row>
    <row r="25" spans="14:5119 5124:5665" x14ac:dyDescent="0.25">
      <c r="N25" s="86">
        <v>3.1</v>
      </c>
      <c r="O25" s="62" t="s">
        <v>502</v>
      </c>
      <c r="P25" s="86">
        <v>3.1</v>
      </c>
      <c r="Q25" s="86">
        <v>2</v>
      </c>
      <c r="R25" s="86"/>
      <c r="S25" s="86">
        <v>3</v>
      </c>
      <c r="T25" s="67"/>
      <c r="U25" s="67">
        <v>5.6603773584905666</v>
      </c>
      <c r="V25" s="67"/>
      <c r="W25" s="86">
        <v>66.666666666666657</v>
      </c>
      <c r="AB25" s="86">
        <v>6.1</v>
      </c>
      <c r="AC25" s="62" t="s">
        <v>502</v>
      </c>
      <c r="AD25" s="86">
        <v>6.1</v>
      </c>
      <c r="AE25" s="86">
        <v>2</v>
      </c>
      <c r="AF25" s="86"/>
      <c r="AG25" s="86">
        <v>3</v>
      </c>
      <c r="AH25" s="67"/>
      <c r="AI25" s="67">
        <v>5.6603773584905666</v>
      </c>
      <c r="AJ25" s="67"/>
      <c r="AK25" s="86">
        <v>66.666666666666657</v>
      </c>
      <c r="AP25" s="86">
        <v>12.1</v>
      </c>
      <c r="AQ25" s="62" t="s">
        <v>502</v>
      </c>
      <c r="AR25" s="86">
        <v>12.1</v>
      </c>
      <c r="AS25" s="86">
        <v>0</v>
      </c>
      <c r="AT25" s="86"/>
      <c r="AU25" s="86">
        <v>3</v>
      </c>
      <c r="AV25" s="67"/>
      <c r="AW25" s="67">
        <v>5.6603773584905666</v>
      </c>
      <c r="AX25" s="67"/>
      <c r="AY25" s="86">
        <v>0</v>
      </c>
      <c r="BD25" s="86">
        <v>2.1</v>
      </c>
      <c r="BE25" s="62" t="s">
        <v>502</v>
      </c>
      <c r="BF25" s="86">
        <v>2.1</v>
      </c>
      <c r="BG25" s="86">
        <v>2</v>
      </c>
      <c r="BH25" s="86"/>
      <c r="BI25" s="86">
        <v>3</v>
      </c>
      <c r="BJ25" s="67"/>
      <c r="BK25" s="67">
        <v>5.6603773584905666</v>
      </c>
      <c r="BL25" s="67"/>
      <c r="BM25" s="86">
        <v>66.666666666666657</v>
      </c>
      <c r="BN25" s="86"/>
      <c r="BO25" s="86"/>
      <c r="BP25" s="86"/>
      <c r="BQ25" s="86"/>
      <c r="BR25" s="86">
        <v>1.1000000000000001</v>
      </c>
      <c r="BS25" s="62" t="s">
        <v>502</v>
      </c>
      <c r="BT25" s="86">
        <v>1.1000000000000001</v>
      </c>
      <c r="BU25" s="86">
        <v>3</v>
      </c>
      <c r="BV25" s="86"/>
      <c r="BW25" s="86">
        <v>3</v>
      </c>
      <c r="BX25" s="67"/>
      <c r="BY25" s="67">
        <v>5.6603773584905666</v>
      </c>
      <c r="BZ25" s="67"/>
      <c r="CA25" s="86">
        <v>100</v>
      </c>
      <c r="CB25" s="86"/>
      <c r="CC25" s="86"/>
      <c r="CD25" s="86"/>
      <c r="CE25" s="86"/>
      <c r="CF25" s="86">
        <v>2.1</v>
      </c>
      <c r="CG25" s="62" t="s">
        <v>502</v>
      </c>
      <c r="CH25" s="86">
        <v>2.1</v>
      </c>
      <c r="CI25" s="86">
        <v>2</v>
      </c>
      <c r="CJ25" s="86"/>
      <c r="CK25" s="86">
        <v>3</v>
      </c>
      <c r="CL25" s="67"/>
      <c r="CM25" s="67">
        <v>5.6603773584905666</v>
      </c>
      <c r="CN25" s="67"/>
      <c r="CO25" s="86">
        <v>66.666666666666657</v>
      </c>
      <c r="CP25" s="86"/>
      <c r="CQ25" s="86"/>
      <c r="CR25" s="86"/>
      <c r="CS25" s="86"/>
      <c r="CT25" s="86">
        <v>1.1000000000000001</v>
      </c>
      <c r="CU25" s="62" t="s">
        <v>502</v>
      </c>
      <c r="CV25" s="86">
        <v>1.1000000000000001</v>
      </c>
      <c r="CW25" s="86">
        <v>2</v>
      </c>
      <c r="CX25" s="86"/>
      <c r="CY25" s="86">
        <v>3</v>
      </c>
      <c r="CZ25" s="67"/>
      <c r="DA25" s="67">
        <v>5.6603773584905666</v>
      </c>
      <c r="DB25" s="67"/>
      <c r="DC25" s="86">
        <v>66.666666666666657</v>
      </c>
      <c r="DD25" s="86"/>
      <c r="DE25" s="86"/>
      <c r="DH25" s="86">
        <v>11.1</v>
      </c>
      <c r="DI25" s="62" t="s">
        <v>502</v>
      </c>
      <c r="DJ25" s="86">
        <v>11.1</v>
      </c>
      <c r="DK25" s="86">
        <v>0</v>
      </c>
      <c r="DL25" s="86"/>
      <c r="DM25" s="86">
        <v>3</v>
      </c>
      <c r="DN25" s="67"/>
      <c r="DO25" s="67">
        <v>5.6603773584905666</v>
      </c>
      <c r="DP25" s="67"/>
      <c r="DQ25" s="86">
        <v>0</v>
      </c>
      <c r="DV25" s="86">
        <v>9.1</v>
      </c>
      <c r="DW25" s="62" t="s">
        <v>502</v>
      </c>
      <c r="DX25" s="86">
        <v>9.1</v>
      </c>
      <c r="DY25" s="86">
        <v>1</v>
      </c>
      <c r="DZ25" s="86"/>
      <c r="EA25" s="86">
        <v>3</v>
      </c>
      <c r="EB25" s="67"/>
      <c r="EC25" s="67">
        <v>5.6603773584905666</v>
      </c>
      <c r="ED25" s="67"/>
      <c r="EE25" s="86">
        <v>33.333333333333329</v>
      </c>
      <c r="EJ25" s="86">
        <v>12.1</v>
      </c>
      <c r="EK25" s="62" t="s">
        <v>502</v>
      </c>
      <c r="EL25" s="86">
        <v>12.1</v>
      </c>
      <c r="EM25" s="86">
        <v>0</v>
      </c>
      <c r="EN25" s="86"/>
      <c r="EO25" s="86">
        <v>3</v>
      </c>
      <c r="EP25" s="67"/>
      <c r="EQ25" s="67">
        <v>5.6603773584905666</v>
      </c>
      <c r="ER25" s="67"/>
      <c r="ES25" s="86">
        <v>0</v>
      </c>
      <c r="EX25" s="86">
        <v>6.1</v>
      </c>
      <c r="EY25" s="62" t="s">
        <v>502</v>
      </c>
      <c r="EZ25" s="86">
        <v>6.1</v>
      </c>
      <c r="FA25" s="86">
        <v>1</v>
      </c>
      <c r="FB25" s="86"/>
      <c r="FC25" s="86">
        <v>3</v>
      </c>
      <c r="FD25" s="67"/>
      <c r="FE25" s="67">
        <v>5.6603773584905666</v>
      </c>
      <c r="FF25" s="67"/>
      <c r="FG25" s="86">
        <v>33.333333333333329</v>
      </c>
      <c r="FL25" s="86">
        <v>1.1000000000000001</v>
      </c>
      <c r="FM25" s="62" t="s">
        <v>502</v>
      </c>
      <c r="FN25" s="86">
        <v>1.1000000000000001</v>
      </c>
      <c r="FO25" s="86">
        <v>3</v>
      </c>
      <c r="FP25" s="86"/>
      <c r="FQ25" s="86">
        <v>3</v>
      </c>
      <c r="FR25" s="67"/>
      <c r="FS25" s="67">
        <v>5.6603773584905666</v>
      </c>
      <c r="FT25" s="67"/>
      <c r="FU25" s="86">
        <v>100</v>
      </c>
      <c r="FZ25" s="86">
        <v>10.1</v>
      </c>
      <c r="GA25" s="62" t="s">
        <v>502</v>
      </c>
      <c r="GB25" s="86">
        <v>10.1</v>
      </c>
      <c r="GC25" s="86">
        <v>1</v>
      </c>
      <c r="GD25" s="86"/>
      <c r="GE25" s="86">
        <v>3</v>
      </c>
      <c r="GF25" s="67"/>
      <c r="GG25" s="67">
        <v>5.6603773584905666</v>
      </c>
      <c r="GH25" s="67"/>
      <c r="GI25" s="86">
        <v>33.333333333333329</v>
      </c>
      <c r="GN25" s="86">
        <v>1.1000000000000001</v>
      </c>
      <c r="GO25" s="62" t="s">
        <v>502</v>
      </c>
      <c r="GP25" s="86">
        <v>1.1000000000000001</v>
      </c>
      <c r="GQ25" s="86">
        <v>3</v>
      </c>
      <c r="GR25" s="86"/>
      <c r="GS25" s="86">
        <v>3</v>
      </c>
      <c r="GT25" s="67"/>
      <c r="GU25" s="67">
        <v>5.6603773584905666</v>
      </c>
      <c r="GV25" s="67"/>
      <c r="GW25" s="86">
        <v>100</v>
      </c>
      <c r="HB25" s="86">
        <v>4.0999999999999996</v>
      </c>
      <c r="HC25" s="62" t="s">
        <v>502</v>
      </c>
      <c r="HD25" s="86">
        <v>4.0999999999999996</v>
      </c>
      <c r="HE25" s="86">
        <v>2</v>
      </c>
      <c r="HF25" s="86"/>
      <c r="HG25" s="86">
        <v>3</v>
      </c>
      <c r="HH25" s="67"/>
      <c r="HI25" s="67">
        <v>5.6603773584905666</v>
      </c>
      <c r="HJ25" s="67"/>
      <c r="HK25" s="86">
        <v>66.666666666666657</v>
      </c>
      <c r="HP25" s="86">
        <v>6.1</v>
      </c>
      <c r="HQ25" s="62" t="s">
        <v>502</v>
      </c>
      <c r="HR25" s="86">
        <v>6.1</v>
      </c>
      <c r="HS25" s="86">
        <v>1</v>
      </c>
      <c r="HT25" s="86"/>
      <c r="HU25" s="86">
        <v>3</v>
      </c>
      <c r="HV25" s="67"/>
      <c r="HW25" s="67">
        <v>5.6603773584905666</v>
      </c>
      <c r="HX25" s="67"/>
      <c r="HY25" s="86">
        <v>33.333333333333329</v>
      </c>
      <c r="ID25" s="86">
        <v>4.0999999999999996</v>
      </c>
      <c r="IE25" s="62" t="s">
        <v>502</v>
      </c>
      <c r="IF25" s="86">
        <v>4.0999999999999996</v>
      </c>
      <c r="IG25" s="86">
        <v>2</v>
      </c>
      <c r="IH25" s="86"/>
      <c r="II25" s="86">
        <v>3</v>
      </c>
      <c r="IJ25" s="67"/>
      <c r="IK25" s="67">
        <v>5.6603773584905666</v>
      </c>
      <c r="IL25" s="67"/>
      <c r="IM25" s="86">
        <v>66.666666666666657</v>
      </c>
      <c r="IR25" s="86">
        <v>9.1</v>
      </c>
      <c r="IS25" s="62" t="s">
        <v>502</v>
      </c>
      <c r="IT25" s="86">
        <v>9.1</v>
      </c>
      <c r="IU25" s="86">
        <v>1</v>
      </c>
      <c r="IV25" s="86"/>
      <c r="IW25" s="86">
        <v>3</v>
      </c>
      <c r="IX25" s="67"/>
      <c r="IY25" s="67">
        <v>5.6603773584905666</v>
      </c>
      <c r="IZ25" s="67"/>
      <c r="JA25" s="86">
        <v>33.333333333333329</v>
      </c>
      <c r="JF25" s="86">
        <v>11.1</v>
      </c>
      <c r="JG25" s="62" t="s">
        <v>502</v>
      </c>
      <c r="JH25" s="86">
        <v>11.1</v>
      </c>
      <c r="JI25" s="86">
        <v>1</v>
      </c>
      <c r="JJ25" s="86"/>
      <c r="JK25" s="86">
        <v>3</v>
      </c>
      <c r="JL25" s="67"/>
      <c r="JM25" s="67">
        <v>5.6603773584905666</v>
      </c>
      <c r="JN25" s="67"/>
      <c r="JO25" s="86">
        <v>33.333333333333329</v>
      </c>
      <c r="JT25" s="86">
        <v>6.1</v>
      </c>
      <c r="JU25" s="62" t="s">
        <v>502</v>
      </c>
      <c r="JV25" s="86">
        <v>6.1</v>
      </c>
      <c r="JW25" s="86">
        <v>1</v>
      </c>
      <c r="JX25" s="86"/>
      <c r="JY25" s="86">
        <v>3</v>
      </c>
      <c r="JZ25" s="67"/>
      <c r="KA25" s="67">
        <v>5.6603773584905666</v>
      </c>
      <c r="KB25" s="67"/>
      <c r="KC25" s="86">
        <v>33.333333333333329</v>
      </c>
      <c r="KH25" s="86">
        <v>4.0999999999999996</v>
      </c>
      <c r="KI25" s="62" t="s">
        <v>502</v>
      </c>
      <c r="KJ25" s="86">
        <v>4.0999999999999996</v>
      </c>
      <c r="KK25" s="86">
        <v>2</v>
      </c>
      <c r="KL25" s="86"/>
      <c r="KM25" s="86">
        <v>3</v>
      </c>
      <c r="KN25" s="67"/>
      <c r="KO25" s="67">
        <v>5.6603773584905666</v>
      </c>
      <c r="KP25" s="67"/>
      <c r="KQ25" s="86">
        <v>66.666666666666657</v>
      </c>
      <c r="KV25" s="86">
        <v>6.1</v>
      </c>
      <c r="KW25" s="62" t="s">
        <v>502</v>
      </c>
      <c r="KX25" s="86">
        <v>6.1</v>
      </c>
      <c r="KY25" s="86">
        <v>1</v>
      </c>
      <c r="KZ25" s="86"/>
      <c r="LA25" s="86">
        <v>3</v>
      </c>
      <c r="LB25" s="67"/>
      <c r="LC25" s="67">
        <v>5.6603773584905666</v>
      </c>
      <c r="LD25" s="67"/>
      <c r="LE25" s="86">
        <v>33.333333333333329</v>
      </c>
      <c r="LJ25" s="86">
        <v>13.1</v>
      </c>
      <c r="LK25" s="62" t="s">
        <v>502</v>
      </c>
      <c r="LL25" s="86">
        <v>13.1</v>
      </c>
      <c r="LM25" s="86">
        <v>1</v>
      </c>
      <c r="LN25" s="86"/>
      <c r="LO25" s="86">
        <v>3</v>
      </c>
      <c r="LP25" s="67"/>
      <c r="LQ25" s="67">
        <v>5.6603773584905666</v>
      </c>
      <c r="LR25" s="67"/>
      <c r="LS25" s="86">
        <v>33.333333333333329</v>
      </c>
      <c r="LX25" s="86">
        <v>3.1</v>
      </c>
      <c r="LY25" s="62" t="s">
        <v>502</v>
      </c>
      <c r="LZ25" s="86">
        <v>3.1</v>
      </c>
      <c r="MA25" s="86">
        <v>1</v>
      </c>
      <c r="MB25" s="86"/>
      <c r="MC25" s="86">
        <v>3</v>
      </c>
      <c r="MD25" s="67"/>
      <c r="ME25" s="67">
        <v>5.6603773584905666</v>
      </c>
      <c r="MF25" s="67"/>
      <c r="MG25" s="86">
        <v>33.333333333333329</v>
      </c>
      <c r="ML25" s="86">
        <v>11.1</v>
      </c>
      <c r="MM25" s="62" t="s">
        <v>502</v>
      </c>
      <c r="MN25" s="86">
        <v>11.1</v>
      </c>
      <c r="MO25" s="86">
        <v>0</v>
      </c>
      <c r="MP25" s="86"/>
      <c r="MQ25" s="86">
        <v>3</v>
      </c>
      <c r="MR25" s="67"/>
      <c r="MS25" s="67">
        <v>5.6603773584905666</v>
      </c>
      <c r="MT25" s="67"/>
      <c r="MU25" s="86">
        <v>0</v>
      </c>
      <c r="MZ25" s="86">
        <v>7.1</v>
      </c>
      <c r="NA25" s="62" t="s">
        <v>502</v>
      </c>
      <c r="NB25" s="86">
        <v>7.1</v>
      </c>
      <c r="NC25" s="86">
        <v>1</v>
      </c>
      <c r="ND25" s="86"/>
      <c r="NE25" s="86">
        <v>3</v>
      </c>
      <c r="NF25" s="67"/>
      <c r="NG25" s="67">
        <v>5.6603773584905666</v>
      </c>
      <c r="NH25" s="67"/>
      <c r="NI25" s="86">
        <v>33.333333333333329</v>
      </c>
      <c r="NN25" s="86">
        <v>1.1000000000000001</v>
      </c>
      <c r="NO25" s="62" t="s">
        <v>502</v>
      </c>
      <c r="NP25" s="86">
        <v>1.1000000000000001</v>
      </c>
      <c r="NQ25" s="86">
        <v>3</v>
      </c>
      <c r="NR25" s="86"/>
      <c r="NS25" s="86">
        <v>3</v>
      </c>
      <c r="NT25" s="67"/>
      <c r="NU25" s="67">
        <v>5.7692307692307692</v>
      </c>
      <c r="NV25" s="67"/>
      <c r="NW25" s="86">
        <v>100</v>
      </c>
      <c r="OB25" s="86">
        <v>9.1</v>
      </c>
      <c r="OC25" s="62" t="s">
        <v>502</v>
      </c>
      <c r="OD25" s="86">
        <v>9.1</v>
      </c>
      <c r="OE25" s="86">
        <v>2</v>
      </c>
      <c r="OF25" s="86"/>
      <c r="OG25" s="86">
        <v>3</v>
      </c>
      <c r="OH25" s="67"/>
      <c r="OI25" s="67">
        <v>5.7692307692307692</v>
      </c>
      <c r="OJ25" s="67"/>
      <c r="OK25" s="86">
        <v>66.666666666666657</v>
      </c>
      <c r="OP25" s="86">
        <v>4.0999999999999996</v>
      </c>
      <c r="OQ25" s="62" t="s">
        <v>502</v>
      </c>
      <c r="OR25" s="86">
        <v>4.0999999999999996</v>
      </c>
      <c r="OS25" s="86">
        <v>2</v>
      </c>
      <c r="OT25" s="86"/>
      <c r="OU25" s="86">
        <v>3</v>
      </c>
      <c r="OV25" s="67"/>
      <c r="OW25" s="67">
        <v>5.7692307692307692</v>
      </c>
      <c r="OX25" s="67"/>
      <c r="OY25" s="86">
        <v>66.666666666666657</v>
      </c>
      <c r="PD25" s="86">
        <v>10.1</v>
      </c>
      <c r="PE25" s="62" t="s">
        <v>502</v>
      </c>
      <c r="PF25" s="86">
        <v>10.1</v>
      </c>
      <c r="PG25" s="86">
        <v>1</v>
      </c>
      <c r="PH25" s="86"/>
      <c r="PI25" s="86">
        <v>3</v>
      </c>
      <c r="PJ25" s="67"/>
      <c r="PK25" s="67">
        <v>5.7692307692307692</v>
      </c>
      <c r="PL25" s="67"/>
      <c r="PM25" s="86">
        <v>33.333333333333329</v>
      </c>
      <c r="PR25" s="86">
        <v>13.1</v>
      </c>
      <c r="PS25" s="62" t="s">
        <v>502</v>
      </c>
      <c r="PT25" s="86">
        <v>13.1</v>
      </c>
      <c r="PU25" s="86">
        <v>1</v>
      </c>
      <c r="PV25" s="86"/>
      <c r="PW25" s="86">
        <v>3</v>
      </c>
      <c r="PX25" s="67"/>
      <c r="PY25" s="67">
        <v>5.7692307692307692</v>
      </c>
      <c r="PZ25" s="67"/>
      <c r="QA25" s="86">
        <v>33.333333333333329</v>
      </c>
      <c r="QF25" s="86">
        <v>1.1000000000000001</v>
      </c>
      <c r="QG25" s="62" t="s">
        <v>502</v>
      </c>
      <c r="QH25" s="86">
        <v>1.1000000000000001</v>
      </c>
      <c r="QI25" s="86">
        <v>3</v>
      </c>
      <c r="QJ25" s="86"/>
      <c r="QK25" s="86">
        <v>3</v>
      </c>
      <c r="QL25" s="67"/>
      <c r="QM25" s="67">
        <v>5.7692307692307692</v>
      </c>
      <c r="QN25" s="67"/>
      <c r="QO25" s="86">
        <v>100</v>
      </c>
      <c r="QT25" s="86">
        <v>1.1000000000000001</v>
      </c>
      <c r="QU25" s="62" t="s">
        <v>502</v>
      </c>
      <c r="QV25" s="86">
        <v>1.1000000000000001</v>
      </c>
      <c r="QW25" s="86">
        <v>3</v>
      </c>
      <c r="QX25" s="86"/>
      <c r="QY25" s="86">
        <v>3</v>
      </c>
      <c r="QZ25" s="67"/>
      <c r="RA25" s="67">
        <v>5.7692307692307692</v>
      </c>
      <c r="RB25" s="67"/>
      <c r="RC25" s="86">
        <v>100</v>
      </c>
      <c r="RH25" s="86">
        <v>11.1</v>
      </c>
      <c r="RI25" s="62" t="s">
        <v>502</v>
      </c>
      <c r="RJ25" s="86">
        <v>11.1</v>
      </c>
      <c r="RK25" s="86">
        <v>1</v>
      </c>
      <c r="RL25" s="86"/>
      <c r="RM25" s="86">
        <v>3</v>
      </c>
      <c r="RN25" s="67"/>
      <c r="RO25" s="67">
        <v>5.7692307692307692</v>
      </c>
      <c r="RP25" s="67"/>
      <c r="RQ25" s="86">
        <v>33.333333333333329</v>
      </c>
      <c r="RV25" s="86">
        <v>13.1</v>
      </c>
      <c r="RW25" s="62" t="s">
        <v>502</v>
      </c>
      <c r="RX25" s="86">
        <v>13.1</v>
      </c>
      <c r="RY25" s="86">
        <v>0</v>
      </c>
      <c r="RZ25" s="86"/>
      <c r="SA25" s="86">
        <v>3</v>
      </c>
      <c r="SB25" s="67"/>
      <c r="SC25" s="67">
        <v>5.7692307692307692</v>
      </c>
      <c r="SD25" s="67"/>
      <c r="SE25" s="86">
        <v>0</v>
      </c>
      <c r="SJ25" s="86">
        <v>7.1</v>
      </c>
      <c r="SK25" s="62" t="s">
        <v>502</v>
      </c>
      <c r="SL25" s="86">
        <v>7.1</v>
      </c>
      <c r="SM25" s="86">
        <v>2</v>
      </c>
      <c r="SN25" s="86"/>
      <c r="SO25" s="86">
        <v>3</v>
      </c>
      <c r="SP25" s="67"/>
      <c r="SQ25" s="67">
        <v>5.7692307692307692</v>
      </c>
      <c r="SR25" s="67"/>
      <c r="SS25" s="86">
        <v>66.666666666666657</v>
      </c>
      <c r="SX25" s="86">
        <v>4.0999999999999996</v>
      </c>
      <c r="SY25" s="62" t="s">
        <v>502</v>
      </c>
      <c r="SZ25" s="86">
        <v>4.0999999999999996</v>
      </c>
      <c r="TA25" s="86">
        <v>2</v>
      </c>
      <c r="TB25" s="86"/>
      <c r="TC25" s="86">
        <v>3</v>
      </c>
      <c r="TD25" s="67"/>
      <c r="TE25" s="67">
        <v>5.7692307692307692</v>
      </c>
      <c r="TF25" s="67"/>
      <c r="TG25" s="86">
        <v>66.666666666666657</v>
      </c>
      <c r="TL25" s="86">
        <v>5.0999999999999996</v>
      </c>
      <c r="TM25" s="62" t="s">
        <v>502</v>
      </c>
      <c r="TN25" s="86">
        <v>5.0999999999999996</v>
      </c>
      <c r="TO25" s="86">
        <v>2</v>
      </c>
      <c r="TP25" s="86"/>
      <c r="TQ25" s="86">
        <v>3</v>
      </c>
      <c r="TR25" s="67"/>
      <c r="TS25" s="67">
        <v>5.7692307692307692</v>
      </c>
      <c r="TT25" s="67"/>
      <c r="TU25" s="86">
        <v>66.666666666666657</v>
      </c>
      <c r="TZ25" s="86">
        <v>8.1</v>
      </c>
      <c r="UA25" s="62" t="s">
        <v>502</v>
      </c>
      <c r="UB25" s="86">
        <v>8.1</v>
      </c>
      <c r="UC25" s="86">
        <v>2</v>
      </c>
      <c r="UD25" s="86"/>
      <c r="UE25" s="86">
        <v>3</v>
      </c>
      <c r="UF25" s="67"/>
      <c r="UG25" s="67">
        <v>5.7692307692307692</v>
      </c>
      <c r="UH25" s="67"/>
      <c r="UI25" s="86">
        <v>66.666666666666657</v>
      </c>
      <c r="UN25" s="86">
        <v>5.0999999999999996</v>
      </c>
      <c r="UO25" s="62" t="s">
        <v>502</v>
      </c>
      <c r="UP25" s="86">
        <v>5.0999999999999996</v>
      </c>
      <c r="UQ25" s="86">
        <v>2</v>
      </c>
      <c r="UR25" s="86"/>
      <c r="US25" s="86">
        <v>3</v>
      </c>
      <c r="UT25" s="67"/>
      <c r="UU25" s="67">
        <v>5.7692307692307692</v>
      </c>
      <c r="UV25" s="67"/>
      <c r="UW25" s="86">
        <v>66.666666666666657</v>
      </c>
      <c r="VB25" s="86">
        <v>12.1</v>
      </c>
      <c r="VC25" s="62" t="s">
        <v>502</v>
      </c>
      <c r="VD25" s="86">
        <v>12.1</v>
      </c>
      <c r="VE25" s="86">
        <v>1</v>
      </c>
      <c r="VF25" s="86"/>
      <c r="VG25" s="86">
        <v>3</v>
      </c>
      <c r="VH25" s="67"/>
      <c r="VI25" s="67">
        <v>5.7692307692307692</v>
      </c>
      <c r="VJ25" s="67"/>
      <c r="VK25" s="86">
        <v>33.333333333333329</v>
      </c>
      <c r="VP25" s="86">
        <v>1.1000000000000001</v>
      </c>
      <c r="VQ25" s="62" t="s">
        <v>502</v>
      </c>
      <c r="VR25" s="86">
        <v>1.1000000000000001</v>
      </c>
      <c r="VS25" s="86">
        <v>3</v>
      </c>
      <c r="VT25" s="86"/>
      <c r="VU25" s="86">
        <v>3</v>
      </c>
      <c r="VV25" s="67"/>
      <c r="VW25" s="67">
        <v>5.7692307692307692</v>
      </c>
      <c r="VX25" s="67"/>
      <c r="VY25" s="86">
        <v>100</v>
      </c>
      <c r="WD25" s="86">
        <v>13.1</v>
      </c>
      <c r="WE25" s="62" t="s">
        <v>502</v>
      </c>
      <c r="WF25" s="86">
        <v>13.1</v>
      </c>
      <c r="WG25" s="86">
        <v>1</v>
      </c>
      <c r="WH25" s="86"/>
      <c r="WI25" s="86">
        <v>3</v>
      </c>
      <c r="WJ25" s="67"/>
      <c r="WK25" s="67">
        <v>5.7692307692307692</v>
      </c>
      <c r="WL25" s="67"/>
      <c r="WM25" s="86">
        <v>33.333333333333329</v>
      </c>
      <c r="WR25" s="86">
        <v>10.1</v>
      </c>
      <c r="WS25" s="62" t="s">
        <v>502</v>
      </c>
      <c r="WT25" s="86">
        <v>10.1</v>
      </c>
      <c r="WU25" s="86">
        <v>1</v>
      </c>
      <c r="WV25" s="86"/>
      <c r="WW25" s="86">
        <v>3</v>
      </c>
      <c r="WX25" s="67"/>
      <c r="WY25" s="67">
        <v>5.7692307692307692</v>
      </c>
      <c r="WZ25" s="67"/>
      <c r="XA25" s="86">
        <v>33.333333333333329</v>
      </c>
      <c r="XF25" s="86">
        <v>1.1000000000000001</v>
      </c>
      <c r="XG25" s="62" t="s">
        <v>502</v>
      </c>
      <c r="XH25" s="86">
        <v>1.1000000000000001</v>
      </c>
      <c r="XI25" s="86">
        <v>3</v>
      </c>
      <c r="XJ25" s="86"/>
      <c r="XK25" s="86">
        <v>3</v>
      </c>
      <c r="XL25" s="67"/>
      <c r="XM25" s="67">
        <v>5.7692307692307692</v>
      </c>
      <c r="XN25" s="67"/>
      <c r="XO25" s="86">
        <v>100</v>
      </c>
      <c r="XT25" s="86">
        <v>10.1</v>
      </c>
      <c r="XU25" s="62" t="s">
        <v>502</v>
      </c>
      <c r="XV25" s="86">
        <v>10.1</v>
      </c>
      <c r="XW25" s="86">
        <v>1</v>
      </c>
      <c r="XX25" s="86"/>
      <c r="XY25" s="86">
        <v>3</v>
      </c>
      <c r="XZ25" s="67"/>
      <c r="YA25" s="67">
        <v>5.7692307692307692</v>
      </c>
      <c r="YB25" s="67"/>
      <c r="YC25" s="86">
        <v>33.333333333333329</v>
      </c>
      <c r="YH25" s="86">
        <v>1.1000000000000001</v>
      </c>
      <c r="YI25" s="62" t="s">
        <v>502</v>
      </c>
      <c r="YJ25" s="86">
        <v>1.1000000000000001</v>
      </c>
      <c r="YK25" s="86">
        <v>3</v>
      </c>
      <c r="YL25" s="86"/>
      <c r="YM25" s="86">
        <v>3</v>
      </c>
      <c r="YN25" s="67"/>
      <c r="YO25" s="67">
        <v>5.7692307692307692</v>
      </c>
      <c r="YP25" s="67"/>
      <c r="YQ25" s="86">
        <v>100</v>
      </c>
      <c r="YV25" s="86">
        <v>1.1000000000000001</v>
      </c>
      <c r="YW25" s="62" t="s">
        <v>502</v>
      </c>
      <c r="YX25" s="86">
        <v>1.1000000000000001</v>
      </c>
      <c r="YY25" s="86">
        <v>2</v>
      </c>
      <c r="YZ25" s="86"/>
      <c r="ZA25" s="86">
        <v>3</v>
      </c>
      <c r="ZB25" s="67"/>
      <c r="ZC25" s="67">
        <v>5.7692307692307692</v>
      </c>
      <c r="ZD25" s="67"/>
      <c r="ZE25" s="86">
        <v>66.666666666666657</v>
      </c>
      <c r="ZJ25" s="86">
        <v>8.1</v>
      </c>
      <c r="ZK25" s="62" t="s">
        <v>502</v>
      </c>
      <c r="ZL25" s="86">
        <v>8.1</v>
      </c>
      <c r="ZM25" s="86">
        <v>2</v>
      </c>
      <c r="ZN25" s="86"/>
      <c r="ZO25" s="86">
        <v>3</v>
      </c>
      <c r="ZP25" s="67"/>
      <c r="ZQ25" s="67">
        <v>5.7692307692307692</v>
      </c>
      <c r="ZR25" s="67"/>
      <c r="ZS25" s="86">
        <v>66.666666666666657</v>
      </c>
      <c r="ZX25" s="86">
        <v>1.1000000000000001</v>
      </c>
      <c r="ZY25" s="62" t="s">
        <v>502</v>
      </c>
      <c r="ZZ25" s="86">
        <v>1.1000000000000001</v>
      </c>
      <c r="AAA25" s="86">
        <v>3</v>
      </c>
      <c r="AAB25" s="86"/>
      <c r="AAC25" s="86">
        <v>3</v>
      </c>
      <c r="AAD25" s="67"/>
      <c r="AAE25" s="67">
        <v>5.7692307692307692</v>
      </c>
      <c r="AAF25" s="67"/>
      <c r="AAG25" s="86">
        <v>100</v>
      </c>
      <c r="AAL25" s="86">
        <v>1.1000000000000001</v>
      </c>
      <c r="AAM25" s="62" t="s">
        <v>502</v>
      </c>
      <c r="AAN25" s="86">
        <v>1.1000000000000001</v>
      </c>
      <c r="AAO25" s="86">
        <v>3</v>
      </c>
      <c r="AAP25" s="86"/>
      <c r="AAQ25" s="86">
        <v>3</v>
      </c>
      <c r="AAR25" s="67"/>
      <c r="AAS25" s="67">
        <v>5.7692307692307692</v>
      </c>
      <c r="AAT25" s="67"/>
      <c r="AAU25" s="86">
        <v>100</v>
      </c>
      <c r="AAZ25" s="86">
        <v>1.1000000000000001</v>
      </c>
      <c r="ABA25" s="62" t="s">
        <v>502</v>
      </c>
      <c r="ABB25" s="86">
        <v>1.1000000000000001</v>
      </c>
      <c r="ABC25" s="86">
        <v>3</v>
      </c>
      <c r="ABD25" s="86"/>
      <c r="ABE25" s="86">
        <v>3</v>
      </c>
      <c r="ABF25" s="67"/>
      <c r="ABG25" s="67">
        <v>5.7692307692307692</v>
      </c>
      <c r="ABH25" s="67"/>
      <c r="ABI25" s="86">
        <v>100</v>
      </c>
      <c r="ABN25" s="86">
        <v>1.1000000000000001</v>
      </c>
      <c r="ABO25" s="62" t="s">
        <v>502</v>
      </c>
      <c r="ABP25" s="86">
        <v>1.1000000000000001</v>
      </c>
      <c r="ABQ25" s="86">
        <v>3</v>
      </c>
      <c r="ABR25" s="86"/>
      <c r="ABS25" s="86">
        <v>3</v>
      </c>
      <c r="ABT25" s="67"/>
      <c r="ABU25" s="67">
        <v>5.7692307692307692</v>
      </c>
      <c r="ABV25" s="67"/>
      <c r="ABW25" s="86">
        <v>100</v>
      </c>
      <c r="ACB25" s="86">
        <v>10.1</v>
      </c>
      <c r="ACC25" s="62" t="s">
        <v>502</v>
      </c>
      <c r="ACD25" s="86">
        <v>10.1</v>
      </c>
      <c r="ACE25" s="86">
        <v>1</v>
      </c>
      <c r="ACF25" s="86"/>
      <c r="ACG25" s="86">
        <v>3</v>
      </c>
      <c r="ACH25" s="67"/>
      <c r="ACI25" s="67">
        <v>5.5555555555555554</v>
      </c>
      <c r="ACJ25" s="67"/>
      <c r="ACK25" s="86">
        <v>33.333333333333329</v>
      </c>
      <c r="ACP25" s="86">
        <v>11.1</v>
      </c>
      <c r="ACQ25" s="62" t="s">
        <v>502</v>
      </c>
      <c r="ACR25" s="86">
        <v>11.1</v>
      </c>
      <c r="ACS25" s="86">
        <v>1</v>
      </c>
      <c r="ACT25" s="86"/>
      <c r="ACU25" s="86">
        <v>3</v>
      </c>
      <c r="ACV25" s="67"/>
      <c r="ACW25" s="67">
        <v>5.5555555555555554</v>
      </c>
      <c r="ACX25" s="67"/>
      <c r="ACY25" s="86">
        <v>33.333333333333329</v>
      </c>
      <c r="ADD25" s="86">
        <v>8.1</v>
      </c>
      <c r="ADE25" s="62" t="s">
        <v>502</v>
      </c>
      <c r="ADF25" s="86">
        <v>8.1</v>
      </c>
      <c r="ADG25" s="86">
        <v>2</v>
      </c>
      <c r="ADH25" s="86"/>
      <c r="ADI25" s="86">
        <v>3</v>
      </c>
      <c r="ADJ25" s="67"/>
      <c r="ADK25" s="67">
        <v>5.5555555555555554</v>
      </c>
      <c r="ADL25" s="67"/>
      <c r="ADM25" s="86">
        <v>66.666666666666657</v>
      </c>
      <c r="ADR25" s="86">
        <v>11.1</v>
      </c>
      <c r="ADS25" s="62" t="s">
        <v>502</v>
      </c>
      <c r="ADT25" s="86">
        <v>11.1</v>
      </c>
      <c r="ADU25" s="86">
        <v>1</v>
      </c>
      <c r="ADV25" s="86"/>
      <c r="ADW25" s="86">
        <v>3</v>
      </c>
      <c r="ADX25" s="67"/>
      <c r="ADY25" s="67">
        <v>5.5555555555555554</v>
      </c>
      <c r="ADZ25" s="67"/>
      <c r="AEA25" s="86">
        <v>33.333333333333329</v>
      </c>
      <c r="AEF25" s="86">
        <v>3.1</v>
      </c>
      <c r="AEG25" s="62" t="s">
        <v>502</v>
      </c>
      <c r="AEH25" s="86">
        <v>3.1</v>
      </c>
      <c r="AEI25" s="86">
        <v>2</v>
      </c>
      <c r="AEJ25" s="86"/>
      <c r="AEK25" s="86">
        <v>3</v>
      </c>
      <c r="AEL25" s="67"/>
      <c r="AEM25" s="67">
        <v>5.5555555555555554</v>
      </c>
      <c r="AEN25" s="67"/>
      <c r="AEO25" s="86">
        <v>66.666666666666657</v>
      </c>
      <c r="AET25" s="86">
        <v>10.1</v>
      </c>
      <c r="AEU25" s="62" t="s">
        <v>502</v>
      </c>
      <c r="AEV25" s="86">
        <v>10.1</v>
      </c>
      <c r="AEW25" s="86">
        <v>2</v>
      </c>
      <c r="AEX25" s="86"/>
      <c r="AEY25" s="86">
        <v>3</v>
      </c>
      <c r="AEZ25" s="67"/>
      <c r="AFA25" s="67">
        <v>5.5555555555555554</v>
      </c>
      <c r="AFB25" s="67"/>
      <c r="AFC25" s="86">
        <v>66.666666666666657</v>
      </c>
      <c r="AFH25" s="86">
        <v>10.1</v>
      </c>
      <c r="AFI25" s="62" t="s">
        <v>502</v>
      </c>
      <c r="AFJ25" s="86">
        <v>10.1</v>
      </c>
      <c r="AFK25" s="86">
        <v>0</v>
      </c>
      <c r="AFL25" s="86"/>
      <c r="AFM25" s="86">
        <v>3</v>
      </c>
      <c r="AFN25" s="67"/>
      <c r="AFO25" s="67">
        <v>5.5555555555555554</v>
      </c>
      <c r="AFP25" s="67"/>
      <c r="AFQ25" s="86">
        <v>0</v>
      </c>
      <c r="AFV25" s="86">
        <v>3.1</v>
      </c>
      <c r="AFW25" s="62" t="s">
        <v>502</v>
      </c>
      <c r="AFX25" s="86">
        <v>3.1</v>
      </c>
      <c r="AFY25" s="86">
        <v>2</v>
      </c>
      <c r="AFZ25" s="86"/>
      <c r="AGA25" s="86">
        <v>3</v>
      </c>
      <c r="AGB25" s="67"/>
      <c r="AGC25" s="67">
        <v>5.5555555555555554</v>
      </c>
      <c r="AGD25" s="67"/>
      <c r="AGE25" s="86">
        <v>66.666666666666657</v>
      </c>
      <c r="AGJ25" s="86">
        <v>7.1</v>
      </c>
      <c r="AGK25" s="62" t="s">
        <v>502</v>
      </c>
      <c r="AGL25" s="86">
        <v>7.1</v>
      </c>
      <c r="AGM25" s="86">
        <v>2</v>
      </c>
      <c r="AGN25" s="86"/>
      <c r="AGO25" s="86">
        <v>3</v>
      </c>
      <c r="AGP25" s="67"/>
      <c r="AGQ25" s="67">
        <v>5.5555555555555554</v>
      </c>
      <c r="AGR25" s="67"/>
      <c r="AGS25" s="86">
        <v>66.666666666666657</v>
      </c>
      <c r="AGX25" s="86">
        <v>9.1</v>
      </c>
      <c r="AGY25" s="62" t="s">
        <v>502</v>
      </c>
      <c r="AGZ25" s="86">
        <v>9.1</v>
      </c>
      <c r="AHA25" s="86">
        <v>1</v>
      </c>
      <c r="AHB25" s="86"/>
      <c r="AHC25" s="86">
        <v>3</v>
      </c>
      <c r="AHD25" s="67"/>
      <c r="AHE25" s="67">
        <v>5.5555555555555554</v>
      </c>
      <c r="AHF25" s="67"/>
      <c r="AHG25" s="86">
        <v>33.333333333333329</v>
      </c>
      <c r="AHL25" s="86">
        <v>9.1</v>
      </c>
      <c r="AHM25" s="62" t="s">
        <v>502</v>
      </c>
      <c r="AHN25" s="86">
        <v>9.1</v>
      </c>
      <c r="AHO25" s="86">
        <v>1</v>
      </c>
      <c r="AHP25" s="86"/>
      <c r="AHQ25" s="86">
        <v>3</v>
      </c>
      <c r="AHR25" s="67"/>
      <c r="AHS25" s="67">
        <v>5.5555555555555554</v>
      </c>
      <c r="AHT25" s="67"/>
      <c r="AHU25" s="86">
        <v>33.333333333333329</v>
      </c>
      <c r="AHZ25" s="86">
        <v>7.1</v>
      </c>
      <c r="AIA25" s="62" t="s">
        <v>502</v>
      </c>
      <c r="AIB25" s="86">
        <v>7.1</v>
      </c>
      <c r="AIC25" s="86">
        <v>1</v>
      </c>
      <c r="AID25" s="86"/>
      <c r="AIE25" s="86">
        <v>3</v>
      </c>
      <c r="AIF25" s="67"/>
      <c r="AIG25" s="67">
        <v>5.5555555555555554</v>
      </c>
      <c r="AIH25" s="67"/>
      <c r="AII25" s="86">
        <v>33.333333333333329</v>
      </c>
      <c r="AIN25" s="86">
        <v>11.1</v>
      </c>
      <c r="AIO25" s="62" t="s">
        <v>502</v>
      </c>
      <c r="AIP25" s="86">
        <v>11.1</v>
      </c>
      <c r="AIQ25" s="86">
        <v>1</v>
      </c>
      <c r="AIR25" s="86"/>
      <c r="AIS25" s="86">
        <v>3</v>
      </c>
      <c r="AIT25" s="67"/>
      <c r="AIU25" s="67">
        <v>5.5555555555555554</v>
      </c>
      <c r="AIV25" s="67"/>
      <c r="AIW25" s="86">
        <v>33.333333333333329</v>
      </c>
      <c r="AJB25" s="86">
        <v>10.1</v>
      </c>
      <c r="AJC25" s="62" t="s">
        <v>502</v>
      </c>
      <c r="AJD25" s="86">
        <v>10.1</v>
      </c>
      <c r="AJE25" s="86">
        <v>0</v>
      </c>
      <c r="AJF25" s="86"/>
      <c r="AJG25" s="86">
        <v>3</v>
      </c>
      <c r="AJH25" s="67"/>
      <c r="AJI25" s="67">
        <v>5.5555555555555554</v>
      </c>
      <c r="AJJ25" s="67"/>
      <c r="AJK25" s="86">
        <v>0</v>
      </c>
      <c r="AJP25" s="86">
        <v>11.1</v>
      </c>
      <c r="AJQ25" s="62" t="s">
        <v>502</v>
      </c>
      <c r="AJR25" s="86">
        <v>11.1</v>
      </c>
      <c r="AJS25" s="86">
        <v>1</v>
      </c>
      <c r="AJT25" s="86"/>
      <c r="AJU25" s="86">
        <v>3</v>
      </c>
      <c r="AJV25" s="67"/>
      <c r="AJW25" s="67">
        <v>5.5555555555555554</v>
      </c>
      <c r="AJX25" s="67"/>
      <c r="AJY25" s="86">
        <v>33.333333333333329</v>
      </c>
      <c r="AKD25" s="86">
        <v>10.1</v>
      </c>
      <c r="AKE25" s="62" t="s">
        <v>502</v>
      </c>
      <c r="AKF25" s="86">
        <v>10.1</v>
      </c>
      <c r="AKG25" s="86">
        <v>0</v>
      </c>
      <c r="AKH25" s="86"/>
      <c r="AKI25" s="86">
        <v>3</v>
      </c>
      <c r="AKJ25" s="67"/>
      <c r="AKK25" s="67">
        <v>5.5555555555555554</v>
      </c>
      <c r="AKL25" s="67"/>
      <c r="AKM25" s="86">
        <v>0</v>
      </c>
      <c r="AKR25" s="86">
        <v>3.1</v>
      </c>
      <c r="AKS25" s="62" t="s">
        <v>502</v>
      </c>
      <c r="AKT25" s="86">
        <v>3.1</v>
      </c>
      <c r="AKU25" s="86">
        <v>2</v>
      </c>
      <c r="AKV25" s="86"/>
      <c r="AKW25" s="86">
        <v>3</v>
      </c>
      <c r="AKX25" s="67"/>
      <c r="AKY25" s="67">
        <v>5.5555555555555554</v>
      </c>
      <c r="AKZ25" s="67"/>
      <c r="ALA25" s="86">
        <v>66.666666666666657</v>
      </c>
      <c r="ALF25" s="86">
        <v>8.1</v>
      </c>
      <c r="ALG25" s="62" t="s">
        <v>502</v>
      </c>
      <c r="ALH25" s="86">
        <v>8.1</v>
      </c>
      <c r="ALI25" s="86">
        <v>2</v>
      </c>
      <c r="ALJ25" s="86"/>
      <c r="ALK25" s="86">
        <v>3</v>
      </c>
      <c r="ALL25" s="67"/>
      <c r="ALM25" s="67">
        <v>5.5555555555555554</v>
      </c>
      <c r="ALN25" s="67"/>
      <c r="ALO25" s="86">
        <v>66.666666666666657</v>
      </c>
      <c r="ALT25" s="86">
        <v>9.1</v>
      </c>
      <c r="ALU25" s="62" t="s">
        <v>502</v>
      </c>
      <c r="ALV25" s="86">
        <v>9.1</v>
      </c>
      <c r="ALW25" s="86">
        <v>1</v>
      </c>
      <c r="ALX25" s="86"/>
      <c r="ALY25" s="86">
        <v>3</v>
      </c>
      <c r="ALZ25" s="67"/>
      <c r="AMA25" s="67">
        <v>5.5555555555555554</v>
      </c>
      <c r="AMB25" s="67"/>
      <c r="AMC25" s="86">
        <v>33.333333333333329</v>
      </c>
      <c r="AMH25" s="86">
        <v>12.1</v>
      </c>
      <c r="AMI25" s="62" t="s">
        <v>502</v>
      </c>
      <c r="AMJ25" s="86">
        <v>12.1</v>
      </c>
      <c r="AMK25" s="86">
        <v>1</v>
      </c>
      <c r="AML25" s="86"/>
      <c r="AMM25" s="86">
        <v>3</v>
      </c>
      <c r="AMN25" s="67"/>
      <c r="AMO25" s="67">
        <v>5.5555555555555554</v>
      </c>
      <c r="AMP25" s="67"/>
      <c r="AMQ25" s="86">
        <v>33.333333333333329</v>
      </c>
      <c r="AMV25" s="86">
        <v>8.1</v>
      </c>
      <c r="AMW25" s="62" t="s">
        <v>502</v>
      </c>
      <c r="AMX25" s="86">
        <v>8.1</v>
      </c>
      <c r="AMY25" s="86">
        <v>1</v>
      </c>
      <c r="AMZ25" s="86"/>
      <c r="ANA25" s="86">
        <v>3</v>
      </c>
      <c r="ANB25" s="67"/>
      <c r="ANC25" s="67">
        <v>5.5555555555555554</v>
      </c>
      <c r="AND25" s="67"/>
      <c r="ANE25" s="86">
        <v>33.333333333333329</v>
      </c>
      <c r="ANJ25" s="86">
        <v>6.1</v>
      </c>
      <c r="ANK25" s="62" t="s">
        <v>502</v>
      </c>
      <c r="ANL25" s="86">
        <v>6.1</v>
      </c>
      <c r="ANM25" s="86">
        <v>2</v>
      </c>
      <c r="ANN25" s="86"/>
      <c r="ANO25" s="86">
        <v>3</v>
      </c>
      <c r="ANP25" s="67"/>
      <c r="ANQ25" s="67">
        <v>5.5555555555555554</v>
      </c>
      <c r="ANR25" s="67"/>
      <c r="ANS25" s="86">
        <v>66.666666666666657</v>
      </c>
      <c r="ANX25" s="86">
        <v>8.1</v>
      </c>
      <c r="ANY25" s="62" t="s">
        <v>502</v>
      </c>
      <c r="ANZ25" s="86">
        <v>8.1</v>
      </c>
      <c r="AOA25" s="86">
        <v>2</v>
      </c>
      <c r="AOB25" s="86"/>
      <c r="AOC25" s="86">
        <v>3</v>
      </c>
      <c r="AOD25" s="67"/>
      <c r="AOE25" s="67">
        <v>5.5555555555555554</v>
      </c>
      <c r="AOF25" s="67"/>
      <c r="AOG25" s="86">
        <v>66.666666666666657</v>
      </c>
      <c r="AOL25" s="86">
        <v>4.0999999999999996</v>
      </c>
      <c r="AOM25" s="62" t="s">
        <v>502</v>
      </c>
      <c r="AON25" s="86">
        <v>4.0999999999999996</v>
      </c>
      <c r="AOO25" s="86">
        <v>2</v>
      </c>
      <c r="AOP25" s="86"/>
      <c r="AOQ25" s="86">
        <v>3</v>
      </c>
      <c r="AOR25" s="67"/>
      <c r="AOS25" s="67">
        <v>5.5555555555555554</v>
      </c>
      <c r="AOT25" s="67"/>
      <c r="AOU25" s="86">
        <v>66.666666666666657</v>
      </c>
      <c r="AOZ25" s="86">
        <v>4.0999999999999996</v>
      </c>
      <c r="APA25" s="62" t="s">
        <v>502</v>
      </c>
      <c r="APB25" s="86">
        <v>4.0999999999999996</v>
      </c>
      <c r="APC25" s="86">
        <v>2</v>
      </c>
      <c r="APD25" s="86"/>
      <c r="APE25" s="86">
        <v>3</v>
      </c>
      <c r="APF25" s="67"/>
      <c r="APG25" s="67">
        <v>5.5555555555555554</v>
      </c>
      <c r="APH25" s="67"/>
      <c r="API25" s="86">
        <v>66.666666666666657</v>
      </c>
      <c r="APN25" s="86">
        <v>6.1</v>
      </c>
      <c r="APO25" s="62" t="s">
        <v>502</v>
      </c>
      <c r="APP25" s="86">
        <v>6.1</v>
      </c>
      <c r="APQ25" s="86">
        <v>2</v>
      </c>
      <c r="APR25" s="86"/>
      <c r="APS25" s="86">
        <v>3</v>
      </c>
      <c r="APT25" s="67"/>
      <c r="APU25" s="67">
        <v>5.5555555555555554</v>
      </c>
      <c r="APV25" s="67"/>
      <c r="APW25" s="86">
        <v>66.666666666666657</v>
      </c>
      <c r="AQB25" s="86">
        <v>12.1</v>
      </c>
      <c r="AQC25" s="62" t="s">
        <v>502</v>
      </c>
      <c r="AQD25" s="86">
        <v>12.1</v>
      </c>
      <c r="AQE25" s="86">
        <v>1</v>
      </c>
      <c r="AQF25" s="86"/>
      <c r="AQG25" s="86">
        <v>3</v>
      </c>
      <c r="AQH25" s="67"/>
      <c r="AQI25" s="67">
        <v>5.5555555555555554</v>
      </c>
      <c r="AQJ25" s="67"/>
      <c r="AQK25" s="86">
        <v>33.333333333333329</v>
      </c>
      <c r="AQP25" s="86" t="s">
        <v>944</v>
      </c>
      <c r="AQQ25" s="62" t="s">
        <v>502</v>
      </c>
      <c r="AQR25" s="86" t="s">
        <v>944</v>
      </c>
      <c r="AQS25" s="86">
        <v>0</v>
      </c>
      <c r="AQT25" s="86"/>
      <c r="AQU25" s="86">
        <v>0</v>
      </c>
      <c r="AQV25" s="67"/>
      <c r="AQW25" s="67">
        <v>0</v>
      </c>
      <c r="AQX25" s="67"/>
      <c r="AQY25" s="86" t="s">
        <v>582</v>
      </c>
      <c r="ARD25" s="86" t="s">
        <v>944</v>
      </c>
      <c r="ARE25" s="62" t="s">
        <v>502</v>
      </c>
      <c r="ARF25" s="86" t="s">
        <v>944</v>
      </c>
      <c r="ARG25" s="86">
        <v>0</v>
      </c>
      <c r="ARH25" s="86"/>
      <c r="ARI25" s="86">
        <v>0</v>
      </c>
      <c r="ARJ25" s="67"/>
      <c r="ARK25" s="67">
        <v>0</v>
      </c>
      <c r="ARL25" s="67"/>
      <c r="ARM25" s="86" t="s">
        <v>582</v>
      </c>
      <c r="ARR25" s="86" t="s">
        <v>944</v>
      </c>
      <c r="ARS25" s="62" t="s">
        <v>502</v>
      </c>
      <c r="ART25" s="86" t="s">
        <v>944</v>
      </c>
      <c r="ARU25" s="86">
        <v>0</v>
      </c>
      <c r="ARV25" s="86"/>
      <c r="ARW25" s="86">
        <v>0</v>
      </c>
      <c r="ARX25" s="67"/>
      <c r="ARY25" s="67">
        <v>0</v>
      </c>
      <c r="ARZ25" s="67"/>
      <c r="ASA25" s="86" t="s">
        <v>582</v>
      </c>
      <c r="ASF25" s="86" t="s">
        <v>944</v>
      </c>
      <c r="ASG25" s="62" t="s">
        <v>502</v>
      </c>
      <c r="ASH25" s="86" t="s">
        <v>944</v>
      </c>
      <c r="ASI25" s="86">
        <v>0</v>
      </c>
      <c r="ASJ25" s="86"/>
      <c r="ASK25" s="86">
        <v>0</v>
      </c>
      <c r="ASL25" s="67"/>
      <c r="ASM25" s="67">
        <v>0</v>
      </c>
      <c r="ASN25" s="67"/>
      <c r="ASO25" s="86" t="s">
        <v>582</v>
      </c>
      <c r="AST25" s="86" t="s">
        <v>944</v>
      </c>
      <c r="ASU25" s="62" t="s">
        <v>502</v>
      </c>
      <c r="ASV25" s="86" t="s">
        <v>944</v>
      </c>
      <c r="ASW25" s="86">
        <v>0</v>
      </c>
      <c r="ASX25" s="86"/>
      <c r="ASY25" s="86">
        <v>0</v>
      </c>
      <c r="ASZ25" s="67"/>
      <c r="ATA25" s="67">
        <v>0</v>
      </c>
      <c r="ATB25" s="67"/>
      <c r="ATC25" s="86" t="s">
        <v>582</v>
      </c>
      <c r="ATH25" s="86" t="s">
        <v>944</v>
      </c>
      <c r="ATI25" s="62" t="s">
        <v>502</v>
      </c>
      <c r="ATJ25" s="86" t="s">
        <v>944</v>
      </c>
      <c r="ATK25" s="86">
        <v>0</v>
      </c>
      <c r="ATL25" s="86"/>
      <c r="ATM25" s="86">
        <v>0</v>
      </c>
      <c r="ATN25" s="67"/>
      <c r="ATO25" s="67">
        <v>0</v>
      </c>
      <c r="ATP25" s="67"/>
      <c r="ATQ25" s="86" t="s">
        <v>582</v>
      </c>
      <c r="ATV25" s="86" t="s">
        <v>944</v>
      </c>
      <c r="ATW25" s="62" t="s">
        <v>502</v>
      </c>
      <c r="ATX25" s="86" t="s">
        <v>944</v>
      </c>
      <c r="ATY25" s="86">
        <v>0</v>
      </c>
      <c r="ATZ25" s="86"/>
      <c r="AUA25" s="86">
        <v>0</v>
      </c>
      <c r="AUB25" s="67"/>
      <c r="AUC25" s="67">
        <v>0</v>
      </c>
      <c r="AUD25" s="67"/>
      <c r="AUE25" s="86" t="s">
        <v>582</v>
      </c>
      <c r="AUJ25" s="86" t="s">
        <v>944</v>
      </c>
      <c r="AUK25" s="62" t="s">
        <v>502</v>
      </c>
      <c r="AUL25" s="86" t="s">
        <v>944</v>
      </c>
      <c r="AUM25" s="86">
        <v>0</v>
      </c>
      <c r="AUN25" s="86"/>
      <c r="AUO25" s="86">
        <v>0</v>
      </c>
      <c r="AUP25" s="67"/>
      <c r="AUQ25" s="67">
        <v>0</v>
      </c>
      <c r="AUR25" s="67"/>
      <c r="AUS25" s="86" t="s">
        <v>582</v>
      </c>
      <c r="AUX25" s="86" t="s">
        <v>944</v>
      </c>
      <c r="AUY25" s="62" t="s">
        <v>502</v>
      </c>
      <c r="AUZ25" s="86" t="s">
        <v>944</v>
      </c>
      <c r="AVA25" s="86">
        <v>0</v>
      </c>
      <c r="AVB25" s="86"/>
      <c r="AVC25" s="86">
        <v>0</v>
      </c>
      <c r="AVD25" s="67"/>
      <c r="AVE25" s="67">
        <v>0</v>
      </c>
      <c r="AVF25" s="67"/>
      <c r="AVG25" s="86" t="s">
        <v>582</v>
      </c>
      <c r="AVL25" s="86" t="s">
        <v>944</v>
      </c>
      <c r="AVM25" s="62" t="s">
        <v>502</v>
      </c>
      <c r="AVN25" s="86" t="s">
        <v>944</v>
      </c>
      <c r="AVO25" s="86">
        <v>0</v>
      </c>
      <c r="AVP25" s="86"/>
      <c r="AVQ25" s="86">
        <v>0</v>
      </c>
      <c r="AVR25" s="67"/>
      <c r="AVS25" s="67">
        <v>0</v>
      </c>
      <c r="AVT25" s="67"/>
      <c r="AVU25" s="86" t="s">
        <v>582</v>
      </c>
      <c r="AVZ25" s="86" t="s">
        <v>944</v>
      </c>
      <c r="AWA25" s="62" t="s">
        <v>502</v>
      </c>
      <c r="AWB25" s="86" t="s">
        <v>944</v>
      </c>
      <c r="AWC25" s="86">
        <v>0</v>
      </c>
      <c r="AWD25" s="86"/>
      <c r="AWE25" s="86">
        <v>0</v>
      </c>
      <c r="AWF25" s="67"/>
      <c r="AWG25" s="67">
        <v>0</v>
      </c>
      <c r="AWH25" s="67"/>
      <c r="AWI25" s="86" t="s">
        <v>582</v>
      </c>
      <c r="AWN25" s="86" t="s">
        <v>944</v>
      </c>
      <c r="AWO25" s="62" t="s">
        <v>502</v>
      </c>
      <c r="AWP25" s="86" t="s">
        <v>944</v>
      </c>
      <c r="AWQ25" s="86">
        <v>0</v>
      </c>
      <c r="AWR25" s="86"/>
      <c r="AWS25" s="86">
        <v>0</v>
      </c>
      <c r="AWT25" s="67"/>
      <c r="AWU25" s="67">
        <v>0</v>
      </c>
      <c r="AWV25" s="67"/>
      <c r="AWW25" s="86" t="s">
        <v>582</v>
      </c>
      <c r="AXB25" s="86" t="s">
        <v>944</v>
      </c>
      <c r="AXC25" s="62" t="s">
        <v>502</v>
      </c>
      <c r="AXD25" s="86" t="s">
        <v>944</v>
      </c>
      <c r="AXE25" s="86">
        <v>0</v>
      </c>
      <c r="AXF25" s="86"/>
      <c r="AXG25" s="86">
        <v>0</v>
      </c>
      <c r="AXH25" s="67"/>
      <c r="AXI25" s="67">
        <v>0</v>
      </c>
      <c r="AXJ25" s="67"/>
      <c r="AXK25" s="86" t="s">
        <v>582</v>
      </c>
      <c r="AXP25" s="86" t="s">
        <v>944</v>
      </c>
      <c r="AXQ25" s="62" t="s">
        <v>502</v>
      </c>
      <c r="AXR25" s="86" t="s">
        <v>944</v>
      </c>
      <c r="AXS25" s="86">
        <v>0</v>
      </c>
      <c r="AXT25" s="86"/>
      <c r="AXU25" s="86">
        <v>0</v>
      </c>
      <c r="AXV25" s="67"/>
      <c r="AXW25" s="67">
        <v>0</v>
      </c>
      <c r="AXX25" s="67"/>
      <c r="AXY25" s="86" t="s">
        <v>582</v>
      </c>
      <c r="AYD25" s="86" t="s">
        <v>944</v>
      </c>
      <c r="AYE25" s="62" t="s">
        <v>502</v>
      </c>
      <c r="AYF25" s="86" t="s">
        <v>944</v>
      </c>
      <c r="AYG25" s="86">
        <v>0</v>
      </c>
      <c r="AYH25" s="86"/>
      <c r="AYI25" s="86">
        <v>0</v>
      </c>
      <c r="AYJ25" s="67"/>
      <c r="AYK25" s="67">
        <v>0</v>
      </c>
      <c r="AYL25" s="67"/>
      <c r="AYM25" s="86" t="s">
        <v>582</v>
      </c>
      <c r="AYR25" s="86" t="s">
        <v>944</v>
      </c>
      <c r="AYS25" s="62" t="s">
        <v>502</v>
      </c>
      <c r="AYT25" s="86" t="s">
        <v>944</v>
      </c>
      <c r="AYU25" s="86">
        <v>0</v>
      </c>
      <c r="AYV25" s="86"/>
      <c r="AYW25" s="86">
        <v>0</v>
      </c>
      <c r="AYX25" s="67"/>
      <c r="AYY25" s="67">
        <v>0</v>
      </c>
      <c r="AYZ25" s="67"/>
      <c r="AZA25" s="86" t="s">
        <v>582</v>
      </c>
      <c r="AZF25" s="86" t="s">
        <v>944</v>
      </c>
      <c r="AZG25" s="62" t="s">
        <v>502</v>
      </c>
      <c r="AZH25" s="86" t="s">
        <v>944</v>
      </c>
      <c r="AZI25" s="86">
        <v>0</v>
      </c>
      <c r="AZJ25" s="86"/>
      <c r="AZK25" s="86">
        <v>0</v>
      </c>
      <c r="AZL25" s="67"/>
      <c r="AZM25" s="67">
        <v>0</v>
      </c>
      <c r="AZN25" s="67"/>
      <c r="AZO25" s="86" t="s">
        <v>582</v>
      </c>
      <c r="AZT25" s="86" t="s">
        <v>944</v>
      </c>
      <c r="AZU25" s="62" t="s">
        <v>502</v>
      </c>
      <c r="AZV25" s="86" t="s">
        <v>944</v>
      </c>
      <c r="AZW25" s="86">
        <v>0</v>
      </c>
      <c r="AZX25" s="86"/>
      <c r="AZY25" s="86">
        <v>0</v>
      </c>
      <c r="AZZ25" s="67"/>
      <c r="BAA25" s="67">
        <v>0</v>
      </c>
      <c r="BAB25" s="67"/>
      <c r="BAC25" s="86" t="s">
        <v>582</v>
      </c>
      <c r="BAH25" s="86" t="s">
        <v>944</v>
      </c>
      <c r="BAI25" s="62" t="s">
        <v>502</v>
      </c>
      <c r="BAJ25" s="86" t="s">
        <v>944</v>
      </c>
      <c r="BAK25" s="86">
        <v>0</v>
      </c>
      <c r="BAL25" s="86"/>
      <c r="BAM25" s="86">
        <v>0</v>
      </c>
      <c r="BAN25" s="67"/>
      <c r="BAO25" s="67">
        <v>0</v>
      </c>
      <c r="BAP25" s="67"/>
      <c r="BAQ25" s="86" t="s">
        <v>582</v>
      </c>
      <c r="BAV25" s="86" t="s">
        <v>944</v>
      </c>
      <c r="BAW25" s="62" t="s">
        <v>502</v>
      </c>
      <c r="BAX25" s="86" t="s">
        <v>944</v>
      </c>
      <c r="BAY25" s="86">
        <v>0</v>
      </c>
      <c r="BAZ25" s="86"/>
      <c r="BBA25" s="86">
        <v>0</v>
      </c>
      <c r="BBB25" s="67"/>
      <c r="BBC25" s="67">
        <v>0</v>
      </c>
      <c r="BBD25" s="67"/>
      <c r="BBE25" s="86" t="s">
        <v>582</v>
      </c>
      <c r="BBJ25" s="86" t="s">
        <v>944</v>
      </c>
      <c r="BBK25" s="62" t="s">
        <v>502</v>
      </c>
      <c r="BBL25" s="86" t="s">
        <v>944</v>
      </c>
      <c r="BBM25" s="86">
        <v>0</v>
      </c>
      <c r="BBN25" s="86"/>
      <c r="BBO25" s="86">
        <v>0</v>
      </c>
      <c r="BBP25" s="67"/>
      <c r="BBQ25" s="67">
        <v>0</v>
      </c>
      <c r="BBR25" s="67"/>
      <c r="BBS25" s="86" t="s">
        <v>582</v>
      </c>
      <c r="BBX25" s="86" t="s">
        <v>944</v>
      </c>
      <c r="BBY25" s="62" t="s">
        <v>502</v>
      </c>
      <c r="BBZ25" s="86" t="s">
        <v>944</v>
      </c>
      <c r="BCA25" s="86">
        <v>0</v>
      </c>
      <c r="BCB25" s="86"/>
      <c r="BCC25" s="86">
        <v>0</v>
      </c>
      <c r="BCD25" s="67"/>
      <c r="BCE25" s="67">
        <v>0</v>
      </c>
      <c r="BCF25" s="67"/>
      <c r="BCG25" s="86" t="s">
        <v>582</v>
      </c>
      <c r="BCL25" s="86" t="s">
        <v>944</v>
      </c>
      <c r="BCM25" s="62" t="s">
        <v>502</v>
      </c>
      <c r="BCN25" s="86" t="s">
        <v>944</v>
      </c>
      <c r="BCO25" s="86">
        <v>0</v>
      </c>
      <c r="BCP25" s="86"/>
      <c r="BCQ25" s="86">
        <v>0</v>
      </c>
      <c r="BCR25" s="67"/>
      <c r="BCS25" s="67">
        <v>0</v>
      </c>
      <c r="BCT25" s="67"/>
      <c r="BCU25" s="86" t="s">
        <v>582</v>
      </c>
      <c r="BCZ25" s="86" t="s">
        <v>944</v>
      </c>
      <c r="BDA25" s="62" t="s">
        <v>502</v>
      </c>
      <c r="BDB25" s="86" t="s">
        <v>944</v>
      </c>
      <c r="BDC25" s="86">
        <v>0</v>
      </c>
      <c r="BDD25" s="86"/>
      <c r="BDE25" s="86">
        <v>0</v>
      </c>
      <c r="BDF25" s="67"/>
      <c r="BDG25" s="67">
        <v>0</v>
      </c>
      <c r="BDH25" s="67"/>
      <c r="BDI25" s="86" t="s">
        <v>582</v>
      </c>
      <c r="BDN25" s="86" t="s">
        <v>944</v>
      </c>
      <c r="BDO25" s="62" t="s">
        <v>502</v>
      </c>
      <c r="BDP25" s="86" t="s">
        <v>944</v>
      </c>
      <c r="BDQ25" s="86">
        <v>0</v>
      </c>
      <c r="BDR25" s="86"/>
      <c r="BDS25" s="86">
        <v>0</v>
      </c>
      <c r="BDT25" s="67"/>
      <c r="BDU25" s="67">
        <v>0</v>
      </c>
      <c r="BDV25" s="67"/>
      <c r="BDW25" s="86" t="s">
        <v>582</v>
      </c>
      <c r="BEB25" s="86" t="s">
        <v>944</v>
      </c>
      <c r="BEC25" s="62" t="s">
        <v>502</v>
      </c>
      <c r="BED25" s="86" t="s">
        <v>944</v>
      </c>
      <c r="BEE25" s="86">
        <v>0</v>
      </c>
      <c r="BEF25" s="86"/>
      <c r="BEG25" s="86">
        <v>0</v>
      </c>
      <c r="BEH25" s="67"/>
      <c r="BEI25" s="67">
        <v>0</v>
      </c>
      <c r="BEJ25" s="67"/>
      <c r="BEK25" s="86" t="s">
        <v>582</v>
      </c>
      <c r="BEP25" s="86">
        <v>9.1</v>
      </c>
      <c r="BEQ25" s="62" t="s">
        <v>502</v>
      </c>
      <c r="BER25" s="86">
        <v>9.1</v>
      </c>
      <c r="BES25" s="86">
        <v>0</v>
      </c>
      <c r="BET25" s="86"/>
      <c r="BEU25" s="86">
        <v>1</v>
      </c>
      <c r="BEV25" s="67"/>
      <c r="BEW25" s="67">
        <v>2.2222222222222223</v>
      </c>
      <c r="BEX25" s="67"/>
      <c r="BEY25" s="86">
        <v>0</v>
      </c>
      <c r="BFD25" s="86">
        <v>13.1</v>
      </c>
      <c r="BFE25" s="62" t="s">
        <v>502</v>
      </c>
      <c r="BFF25" s="86">
        <v>13.1</v>
      </c>
      <c r="BFG25" s="86">
        <v>0</v>
      </c>
      <c r="BFH25" s="86"/>
      <c r="BFI25" s="86">
        <v>1</v>
      </c>
      <c r="BFJ25" s="67"/>
      <c r="BFK25" s="67">
        <v>2.2222222222222223</v>
      </c>
      <c r="BFL25" s="67"/>
      <c r="BFM25" s="86">
        <v>0</v>
      </c>
      <c r="BFR25" s="86">
        <v>16.100000000000001</v>
      </c>
      <c r="BFS25" s="62" t="s">
        <v>502</v>
      </c>
      <c r="BFT25" s="86">
        <v>16.100000000000001</v>
      </c>
      <c r="BFU25" s="86">
        <v>0</v>
      </c>
      <c r="BFV25" s="86"/>
      <c r="BFW25" s="86">
        <v>1</v>
      </c>
      <c r="BFX25" s="67"/>
      <c r="BFY25" s="67">
        <v>2.2222222222222223</v>
      </c>
      <c r="BFZ25" s="67"/>
      <c r="BGA25" s="86">
        <v>0</v>
      </c>
      <c r="BGF25" s="86">
        <v>13.1</v>
      </c>
      <c r="BGG25" s="62" t="s">
        <v>502</v>
      </c>
      <c r="BGH25" s="86">
        <v>13.1</v>
      </c>
      <c r="BGI25" s="86">
        <v>0</v>
      </c>
      <c r="BGJ25" s="86"/>
      <c r="BGK25" s="86">
        <v>1</v>
      </c>
      <c r="BGL25" s="67"/>
      <c r="BGM25" s="67">
        <v>2.2222222222222223</v>
      </c>
      <c r="BGN25" s="67"/>
      <c r="BGO25" s="86">
        <v>0</v>
      </c>
      <c r="BGT25" s="86">
        <v>11.1</v>
      </c>
      <c r="BGU25" s="62" t="s">
        <v>502</v>
      </c>
      <c r="BGV25" s="86">
        <v>11.1</v>
      </c>
      <c r="BGW25" s="86">
        <v>0</v>
      </c>
      <c r="BGX25" s="86"/>
      <c r="BGY25" s="86">
        <v>1</v>
      </c>
      <c r="BGZ25" s="67"/>
      <c r="BHA25" s="67">
        <v>2.2222222222222223</v>
      </c>
      <c r="BHB25" s="67"/>
      <c r="BHC25" s="86">
        <v>0</v>
      </c>
      <c r="BHH25" s="86">
        <v>10.1</v>
      </c>
      <c r="BHI25" s="62" t="s">
        <v>502</v>
      </c>
      <c r="BHJ25" s="86">
        <v>10.1</v>
      </c>
      <c r="BHK25" s="86">
        <v>0</v>
      </c>
      <c r="BHL25" s="86"/>
      <c r="BHM25" s="86">
        <v>1</v>
      </c>
      <c r="BHN25" s="67"/>
      <c r="BHO25" s="67">
        <v>2.2222222222222223</v>
      </c>
      <c r="BHP25" s="67"/>
      <c r="BHQ25" s="86">
        <v>0</v>
      </c>
      <c r="BHV25" s="86">
        <v>16.100000000000001</v>
      </c>
      <c r="BHW25" s="62" t="s">
        <v>502</v>
      </c>
      <c r="BHX25" s="86">
        <v>16.100000000000001</v>
      </c>
      <c r="BHY25" s="86">
        <v>0</v>
      </c>
      <c r="BHZ25" s="86"/>
      <c r="BIA25" s="86">
        <v>1</v>
      </c>
      <c r="BIB25" s="67"/>
      <c r="BIC25" s="67">
        <v>2.2222222222222223</v>
      </c>
      <c r="BID25" s="67"/>
      <c r="BIE25" s="86">
        <v>0</v>
      </c>
      <c r="BIJ25" s="86">
        <v>12.1</v>
      </c>
      <c r="BIK25" s="62" t="s">
        <v>502</v>
      </c>
      <c r="BIL25" s="86">
        <v>12.1</v>
      </c>
      <c r="BIM25" s="86">
        <v>0</v>
      </c>
      <c r="BIN25" s="86"/>
      <c r="BIO25" s="86">
        <v>1</v>
      </c>
      <c r="BIP25" s="67"/>
      <c r="BIQ25" s="67">
        <v>2.2222222222222223</v>
      </c>
      <c r="BIR25" s="67"/>
      <c r="BIS25" s="86">
        <v>0</v>
      </c>
      <c r="BIX25" s="86">
        <v>9.1</v>
      </c>
      <c r="BIY25" s="62" t="s">
        <v>502</v>
      </c>
      <c r="BIZ25" s="86">
        <v>9.1</v>
      </c>
      <c r="BJA25" s="86">
        <v>0</v>
      </c>
      <c r="BJB25" s="86"/>
      <c r="BJC25" s="86">
        <v>1</v>
      </c>
      <c r="BJD25" s="67"/>
      <c r="BJE25" s="67">
        <v>2.2222222222222223</v>
      </c>
      <c r="BJF25" s="67"/>
      <c r="BJG25" s="86">
        <v>0</v>
      </c>
      <c r="BJL25" s="86">
        <v>12.1</v>
      </c>
      <c r="BJM25" s="62" t="s">
        <v>502</v>
      </c>
      <c r="BJN25" s="86">
        <v>12.1</v>
      </c>
      <c r="BJO25" s="86">
        <v>0</v>
      </c>
      <c r="BJP25" s="86"/>
      <c r="BJQ25" s="86">
        <v>1</v>
      </c>
      <c r="BJR25" s="67"/>
      <c r="BJS25" s="67">
        <v>2.2222222222222223</v>
      </c>
      <c r="BJT25" s="67"/>
      <c r="BJU25" s="86">
        <v>0</v>
      </c>
      <c r="BJZ25" s="86">
        <v>13.1</v>
      </c>
      <c r="BKA25" s="62" t="s">
        <v>502</v>
      </c>
      <c r="BKB25" s="86">
        <v>13.1</v>
      </c>
      <c r="BKC25" s="86">
        <v>0</v>
      </c>
      <c r="BKD25" s="86"/>
      <c r="BKE25" s="86">
        <v>1</v>
      </c>
      <c r="BKF25" s="67"/>
      <c r="BKG25" s="67">
        <v>2.2222222222222223</v>
      </c>
      <c r="BKH25" s="67"/>
      <c r="BKI25" s="86">
        <v>0</v>
      </c>
      <c r="BKN25" s="86">
        <v>16.100000000000001</v>
      </c>
      <c r="BKO25" s="62" t="s">
        <v>502</v>
      </c>
      <c r="BKP25" s="86">
        <v>16.100000000000001</v>
      </c>
      <c r="BKQ25" s="86">
        <v>0</v>
      </c>
      <c r="BKR25" s="86"/>
      <c r="BKS25" s="86">
        <v>1</v>
      </c>
      <c r="BKT25" s="67"/>
      <c r="BKU25" s="67">
        <v>2.2222222222222223</v>
      </c>
      <c r="BKV25" s="67"/>
      <c r="BKW25" s="86">
        <v>0</v>
      </c>
      <c r="BLB25" s="86">
        <v>10.1</v>
      </c>
      <c r="BLC25" s="62" t="s">
        <v>502</v>
      </c>
      <c r="BLD25" s="86">
        <v>10.1</v>
      </c>
      <c r="BLE25" s="86">
        <v>0</v>
      </c>
      <c r="BLF25" s="86"/>
      <c r="BLG25" s="86">
        <v>1</v>
      </c>
      <c r="BLH25" s="67"/>
      <c r="BLI25" s="67">
        <v>2.2222222222222223</v>
      </c>
      <c r="BLJ25" s="67"/>
      <c r="BLK25" s="86">
        <v>0</v>
      </c>
      <c r="BLP25" s="86">
        <v>13.1</v>
      </c>
      <c r="BLQ25" s="62" t="s">
        <v>502</v>
      </c>
      <c r="BLR25" s="86">
        <v>13.1</v>
      </c>
      <c r="BLS25" s="86">
        <v>0</v>
      </c>
      <c r="BLT25" s="86"/>
      <c r="BLU25" s="86">
        <v>1</v>
      </c>
      <c r="BLV25" s="67"/>
      <c r="BLW25" s="67">
        <v>2.2222222222222223</v>
      </c>
      <c r="BLX25" s="67"/>
      <c r="BLY25" s="86">
        <v>0</v>
      </c>
      <c r="BMD25" s="86">
        <v>12.1</v>
      </c>
      <c r="BME25" s="62" t="s">
        <v>502</v>
      </c>
      <c r="BMF25" s="86">
        <v>12.1</v>
      </c>
      <c r="BMG25" s="86">
        <v>0</v>
      </c>
      <c r="BMH25" s="86"/>
      <c r="BMI25" s="86">
        <v>1</v>
      </c>
      <c r="BMJ25" s="67"/>
      <c r="BMK25" s="67">
        <v>2.2222222222222223</v>
      </c>
      <c r="BML25" s="67"/>
      <c r="BMM25" s="86">
        <v>0</v>
      </c>
      <c r="BMR25" s="86">
        <v>12.1</v>
      </c>
      <c r="BMS25" s="62" t="s">
        <v>502</v>
      </c>
      <c r="BMT25" s="86">
        <v>12.1</v>
      </c>
      <c r="BMU25" s="86">
        <v>0</v>
      </c>
      <c r="BMV25" s="86"/>
      <c r="BMW25" s="86">
        <v>1</v>
      </c>
      <c r="BMX25" s="67"/>
      <c r="BMY25" s="67">
        <v>2.2222222222222223</v>
      </c>
      <c r="BMZ25" s="67"/>
      <c r="BNA25" s="86">
        <v>0</v>
      </c>
      <c r="BNF25" s="86">
        <v>12.1</v>
      </c>
      <c r="BNG25" s="62" t="s">
        <v>502</v>
      </c>
      <c r="BNH25" s="86">
        <v>12.1</v>
      </c>
      <c r="BNI25" s="86">
        <v>0</v>
      </c>
      <c r="BNJ25" s="86"/>
      <c r="BNK25" s="86">
        <v>1</v>
      </c>
      <c r="BNL25" s="67"/>
      <c r="BNM25" s="67">
        <v>2.2222222222222223</v>
      </c>
      <c r="BNN25" s="67"/>
      <c r="BNO25" s="86">
        <v>0</v>
      </c>
      <c r="BNT25" s="86">
        <v>17.100000000000001</v>
      </c>
      <c r="BNU25" s="62" t="s">
        <v>502</v>
      </c>
      <c r="BNV25" s="86">
        <v>17.100000000000001</v>
      </c>
      <c r="BNW25" s="86">
        <v>0</v>
      </c>
      <c r="BNX25" s="86"/>
      <c r="BNY25" s="86">
        <v>1</v>
      </c>
      <c r="BNZ25" s="67"/>
      <c r="BOA25" s="67">
        <v>2.2222222222222223</v>
      </c>
      <c r="BOB25" s="67"/>
      <c r="BOC25" s="86">
        <v>0</v>
      </c>
      <c r="BOH25" s="86">
        <v>16.100000000000001</v>
      </c>
      <c r="BOI25" s="62" t="s">
        <v>502</v>
      </c>
      <c r="BOJ25" s="86">
        <v>16.100000000000001</v>
      </c>
      <c r="BOK25" s="86">
        <v>0</v>
      </c>
      <c r="BOL25" s="86"/>
      <c r="BOM25" s="86">
        <v>1</v>
      </c>
      <c r="BON25" s="67"/>
      <c r="BOO25" s="67">
        <v>2.2222222222222223</v>
      </c>
      <c r="BOP25" s="67"/>
      <c r="BOQ25" s="86">
        <v>0</v>
      </c>
      <c r="BOV25" s="86">
        <v>16.100000000000001</v>
      </c>
      <c r="BOW25" s="62" t="s">
        <v>502</v>
      </c>
      <c r="BOX25" s="86">
        <v>16.100000000000001</v>
      </c>
      <c r="BOY25" s="86">
        <v>0</v>
      </c>
      <c r="BOZ25" s="86"/>
      <c r="BPA25" s="86">
        <v>1</v>
      </c>
      <c r="BPB25" s="67"/>
      <c r="BPC25" s="67">
        <v>2.2222222222222223</v>
      </c>
      <c r="BPD25" s="67"/>
      <c r="BPE25" s="86">
        <v>0</v>
      </c>
      <c r="BPJ25" s="86">
        <v>12.1</v>
      </c>
      <c r="BPK25" s="62" t="s">
        <v>502</v>
      </c>
      <c r="BPL25" s="86">
        <v>12.1</v>
      </c>
      <c r="BPM25" s="86">
        <v>0</v>
      </c>
      <c r="BPN25" s="86"/>
      <c r="BPO25" s="86">
        <v>1</v>
      </c>
      <c r="BPP25" s="67"/>
      <c r="BPQ25" s="67">
        <v>2.2222222222222223</v>
      </c>
      <c r="BPR25" s="67"/>
      <c r="BPS25" s="86">
        <v>0</v>
      </c>
      <c r="BPX25" s="86">
        <v>14.1</v>
      </c>
      <c r="BPY25" s="62" t="s">
        <v>502</v>
      </c>
      <c r="BPZ25" s="86">
        <v>14.1</v>
      </c>
      <c r="BQA25" s="86">
        <v>0</v>
      </c>
      <c r="BQB25" s="86"/>
      <c r="BQC25" s="86">
        <v>1</v>
      </c>
      <c r="BQD25" s="67"/>
      <c r="BQE25" s="67">
        <v>2.2222222222222223</v>
      </c>
      <c r="BQF25" s="67"/>
      <c r="BQG25" s="86">
        <v>0</v>
      </c>
      <c r="BQL25" s="86">
        <v>12.1</v>
      </c>
      <c r="BQM25" s="62" t="s">
        <v>502</v>
      </c>
      <c r="BQN25" s="86">
        <v>12.1</v>
      </c>
      <c r="BQO25" s="86">
        <v>0</v>
      </c>
      <c r="BQP25" s="86"/>
      <c r="BQQ25" s="86">
        <v>1</v>
      </c>
      <c r="BQR25" s="67"/>
      <c r="BQS25" s="67">
        <v>2.2222222222222223</v>
      </c>
      <c r="BQT25" s="67"/>
      <c r="BQU25" s="86">
        <v>0</v>
      </c>
      <c r="BQZ25" s="86">
        <v>16.100000000000001</v>
      </c>
      <c r="BRA25" s="62" t="s">
        <v>502</v>
      </c>
      <c r="BRB25" s="86">
        <v>16.100000000000001</v>
      </c>
      <c r="BRC25" s="86">
        <v>0</v>
      </c>
      <c r="BRD25" s="86"/>
      <c r="BRE25" s="86">
        <v>1</v>
      </c>
      <c r="BRF25" s="67"/>
      <c r="BRG25" s="67">
        <v>2.2222222222222223</v>
      </c>
      <c r="BRH25" s="67"/>
      <c r="BRI25" s="86">
        <v>0</v>
      </c>
      <c r="BRN25" s="86">
        <v>1.1000000000000001</v>
      </c>
      <c r="BRO25" s="62" t="s">
        <v>502</v>
      </c>
      <c r="BRP25" s="86">
        <v>1.1000000000000001</v>
      </c>
      <c r="BRQ25" s="86">
        <v>1</v>
      </c>
      <c r="BRR25" s="86"/>
      <c r="BRS25" s="86">
        <v>1</v>
      </c>
      <c r="BRT25" s="67"/>
      <c r="BRU25" s="67">
        <v>2.2222222222222223</v>
      </c>
      <c r="BRV25" s="67"/>
      <c r="BRW25" s="86">
        <v>100</v>
      </c>
      <c r="BSB25" s="86">
        <v>16.100000000000001</v>
      </c>
      <c r="BSC25" s="62" t="s">
        <v>502</v>
      </c>
      <c r="BSD25" s="86">
        <v>16.100000000000001</v>
      </c>
      <c r="BSE25" s="86">
        <v>0</v>
      </c>
      <c r="BSF25" s="86"/>
      <c r="BSG25" s="86">
        <v>1</v>
      </c>
      <c r="BSH25" s="67"/>
      <c r="BSI25" s="67">
        <v>2.2222222222222223</v>
      </c>
      <c r="BSJ25" s="67"/>
      <c r="BSK25" s="86">
        <v>0</v>
      </c>
      <c r="BSP25" s="86">
        <v>14.1</v>
      </c>
      <c r="BSQ25" s="62" t="s">
        <v>502</v>
      </c>
      <c r="BSR25" s="86">
        <v>14.1</v>
      </c>
      <c r="BSS25" s="86">
        <v>0</v>
      </c>
      <c r="BST25" s="86"/>
      <c r="BSU25" s="86">
        <v>1</v>
      </c>
      <c r="BSV25" s="67"/>
      <c r="BSW25" s="67">
        <v>2.2222222222222223</v>
      </c>
      <c r="BSX25" s="67"/>
      <c r="BSY25" s="86">
        <v>0</v>
      </c>
      <c r="BTD25" s="86">
        <v>11.1</v>
      </c>
      <c r="BTE25" s="62" t="s">
        <v>502</v>
      </c>
      <c r="BTF25" s="86">
        <v>11.1</v>
      </c>
      <c r="BTG25" s="86">
        <v>0</v>
      </c>
      <c r="BTH25" s="86"/>
      <c r="BTI25" s="86">
        <v>1</v>
      </c>
      <c r="BTJ25" s="67"/>
      <c r="BTK25" s="67">
        <v>2.2222222222222223</v>
      </c>
      <c r="BTL25" s="67"/>
      <c r="BTM25" s="86">
        <v>0</v>
      </c>
      <c r="BTR25" s="86">
        <v>15.1</v>
      </c>
      <c r="BTS25" s="62" t="s">
        <v>502</v>
      </c>
      <c r="BTT25" s="86">
        <v>15.1</v>
      </c>
      <c r="BTU25" s="86">
        <v>1</v>
      </c>
      <c r="BTV25" s="86"/>
      <c r="BTW25" s="86">
        <v>3</v>
      </c>
      <c r="BTX25" s="67"/>
      <c r="BTY25" s="67">
        <v>5.5555555555555554</v>
      </c>
      <c r="BTZ25" s="67"/>
      <c r="BUA25" s="86">
        <v>33.333333333333329</v>
      </c>
      <c r="BUF25" s="86">
        <v>12.1</v>
      </c>
      <c r="BUG25" s="62" t="s">
        <v>502</v>
      </c>
      <c r="BUH25" s="86">
        <v>12.1</v>
      </c>
      <c r="BUI25" s="86">
        <v>1</v>
      </c>
      <c r="BUJ25" s="86"/>
      <c r="BUK25" s="86">
        <v>3</v>
      </c>
      <c r="BUL25" s="67"/>
      <c r="BUM25" s="67">
        <v>5.5555555555555554</v>
      </c>
      <c r="BUN25" s="67"/>
      <c r="BUO25" s="86">
        <v>33.333333333333329</v>
      </c>
      <c r="BUT25" s="86">
        <v>10.1</v>
      </c>
      <c r="BUU25" s="62" t="s">
        <v>502</v>
      </c>
      <c r="BUV25" s="86">
        <v>10.1</v>
      </c>
      <c r="BUW25" s="86">
        <v>1</v>
      </c>
      <c r="BUX25" s="86"/>
      <c r="BUY25" s="86">
        <v>3</v>
      </c>
      <c r="BUZ25" s="67"/>
      <c r="BVA25" s="67">
        <v>5.5555555555555554</v>
      </c>
      <c r="BVB25" s="67"/>
      <c r="BVC25" s="86">
        <v>33.333333333333329</v>
      </c>
      <c r="BVH25" s="86">
        <v>10.1</v>
      </c>
      <c r="BVI25" s="62" t="s">
        <v>502</v>
      </c>
      <c r="BVJ25" s="86">
        <v>10.1</v>
      </c>
      <c r="BVK25" s="86">
        <v>1</v>
      </c>
      <c r="BVL25" s="86"/>
      <c r="BVM25" s="86">
        <v>3</v>
      </c>
      <c r="BVN25" s="67"/>
      <c r="BVO25" s="67">
        <v>5.5555555555555554</v>
      </c>
      <c r="BVP25" s="67"/>
      <c r="BVQ25" s="86">
        <v>33.333333333333329</v>
      </c>
      <c r="BVV25" s="86">
        <v>11.1</v>
      </c>
      <c r="BVW25" s="62" t="s">
        <v>502</v>
      </c>
      <c r="BVX25" s="86">
        <v>11.1</v>
      </c>
      <c r="BVY25" s="86">
        <v>1</v>
      </c>
      <c r="BVZ25" s="86"/>
      <c r="BWA25" s="86">
        <v>3</v>
      </c>
      <c r="BWB25" s="67"/>
      <c r="BWC25" s="67">
        <v>5.5555555555555554</v>
      </c>
      <c r="BWD25" s="67"/>
      <c r="BWE25" s="86">
        <v>33.333333333333329</v>
      </c>
      <c r="BWJ25" s="86">
        <v>11.1</v>
      </c>
      <c r="BWK25" s="62" t="s">
        <v>502</v>
      </c>
      <c r="BWL25" s="86">
        <v>11.1</v>
      </c>
      <c r="BWM25" s="86">
        <v>1</v>
      </c>
      <c r="BWN25" s="86"/>
      <c r="BWO25" s="86">
        <v>3</v>
      </c>
      <c r="BWP25" s="67"/>
      <c r="BWQ25" s="67">
        <v>5.5555555555555554</v>
      </c>
      <c r="BWR25" s="67"/>
      <c r="BWS25" s="86">
        <v>33.333333333333329</v>
      </c>
      <c r="BWX25" s="86">
        <v>10.1</v>
      </c>
      <c r="BWY25" s="62" t="s">
        <v>502</v>
      </c>
      <c r="BWZ25" s="86">
        <v>10.1</v>
      </c>
      <c r="BXA25" s="86">
        <v>0</v>
      </c>
      <c r="BXB25" s="86"/>
      <c r="BXC25" s="86">
        <v>3</v>
      </c>
      <c r="BXD25" s="67"/>
      <c r="BXE25" s="67">
        <v>5.5555555555555554</v>
      </c>
      <c r="BXF25" s="67"/>
      <c r="BXG25" s="86">
        <v>0</v>
      </c>
      <c r="BXL25" s="86">
        <v>16.100000000000001</v>
      </c>
      <c r="BXM25" s="62" t="s">
        <v>502</v>
      </c>
      <c r="BXN25" s="86">
        <v>16.100000000000001</v>
      </c>
      <c r="BXO25" s="86">
        <v>1</v>
      </c>
      <c r="BXP25" s="86"/>
      <c r="BXQ25" s="86">
        <v>3</v>
      </c>
      <c r="BXR25" s="67"/>
      <c r="BXS25" s="67">
        <v>5.5555555555555554</v>
      </c>
      <c r="BXT25" s="67"/>
      <c r="BXU25" s="86">
        <v>33.333333333333329</v>
      </c>
      <c r="BXZ25" s="86">
        <v>15.1</v>
      </c>
      <c r="BYA25" s="62" t="s">
        <v>502</v>
      </c>
      <c r="BYB25" s="86">
        <v>15.1</v>
      </c>
      <c r="BYC25" s="86">
        <v>1</v>
      </c>
      <c r="BYD25" s="86"/>
      <c r="BYE25" s="86">
        <v>3</v>
      </c>
      <c r="BYF25" s="67"/>
      <c r="BYG25" s="67">
        <v>5.5555555555555554</v>
      </c>
      <c r="BYH25" s="67"/>
      <c r="BYI25" s="86">
        <v>33.333333333333329</v>
      </c>
      <c r="BYN25" s="86">
        <v>14.1</v>
      </c>
      <c r="BYO25" s="62" t="s">
        <v>502</v>
      </c>
      <c r="BYP25" s="86">
        <v>14.1</v>
      </c>
      <c r="BYQ25" s="86">
        <v>2</v>
      </c>
      <c r="BYR25" s="86"/>
      <c r="BYS25" s="86">
        <v>3</v>
      </c>
      <c r="BYT25" s="67"/>
      <c r="BYU25" s="67">
        <v>5.5555555555555554</v>
      </c>
      <c r="BYV25" s="67"/>
      <c r="BYW25" s="86">
        <v>66.666666666666657</v>
      </c>
      <c r="BZB25" s="86">
        <v>15.1</v>
      </c>
      <c r="BZC25" s="62" t="s">
        <v>502</v>
      </c>
      <c r="BZD25" s="86">
        <v>15.1</v>
      </c>
      <c r="BZE25" s="86">
        <v>1</v>
      </c>
      <c r="BZF25" s="86"/>
      <c r="BZG25" s="86">
        <v>3</v>
      </c>
      <c r="BZH25" s="67"/>
      <c r="BZI25" s="67">
        <v>5.5555555555555554</v>
      </c>
      <c r="BZJ25" s="67"/>
      <c r="BZK25" s="86">
        <v>33.333333333333329</v>
      </c>
      <c r="BZP25" s="86">
        <v>12.1</v>
      </c>
      <c r="BZQ25" s="62" t="s">
        <v>502</v>
      </c>
      <c r="BZR25" s="86">
        <v>12.1</v>
      </c>
      <c r="BZS25" s="86">
        <v>2</v>
      </c>
      <c r="BZT25" s="86"/>
      <c r="BZU25" s="86">
        <v>3</v>
      </c>
      <c r="BZV25" s="67"/>
      <c r="BZW25" s="67">
        <v>5.5555555555555554</v>
      </c>
      <c r="BZX25" s="67"/>
      <c r="BZY25" s="86">
        <v>66.666666666666657</v>
      </c>
      <c r="CAD25" s="86">
        <v>16.100000000000001</v>
      </c>
      <c r="CAE25" s="62" t="s">
        <v>502</v>
      </c>
      <c r="CAF25" s="86">
        <v>16.100000000000001</v>
      </c>
      <c r="CAG25" s="86">
        <v>1</v>
      </c>
      <c r="CAH25" s="86"/>
      <c r="CAI25" s="86">
        <v>3</v>
      </c>
      <c r="CAJ25" s="67"/>
      <c r="CAK25" s="67">
        <v>5.5555555555555554</v>
      </c>
      <c r="CAL25" s="67"/>
      <c r="CAM25" s="86">
        <v>33.333333333333329</v>
      </c>
      <c r="CAR25" s="86">
        <v>11.1</v>
      </c>
      <c r="CAS25" s="62" t="s">
        <v>502</v>
      </c>
      <c r="CAT25" s="86">
        <v>11.1</v>
      </c>
      <c r="CAU25" s="86">
        <v>1</v>
      </c>
      <c r="CAV25" s="86"/>
      <c r="CAW25" s="86">
        <v>3</v>
      </c>
      <c r="CAX25" s="67"/>
      <c r="CAY25" s="67">
        <v>5.5555555555555554</v>
      </c>
      <c r="CAZ25" s="67"/>
      <c r="CBA25" s="86">
        <v>33.333333333333329</v>
      </c>
      <c r="CBF25" s="86">
        <v>5.0999999999999996</v>
      </c>
      <c r="CBG25" s="62" t="s">
        <v>502</v>
      </c>
      <c r="CBH25" s="86">
        <v>5.0999999999999996</v>
      </c>
      <c r="CBI25" s="86">
        <v>2</v>
      </c>
      <c r="CBJ25" s="86"/>
      <c r="CBK25" s="86">
        <v>3</v>
      </c>
      <c r="CBL25" s="67"/>
      <c r="CBM25" s="67">
        <v>5.5555555555555554</v>
      </c>
      <c r="CBN25" s="67"/>
      <c r="CBO25" s="86">
        <v>66.666666666666657</v>
      </c>
      <c r="CBT25" s="86">
        <v>17.100000000000001</v>
      </c>
      <c r="CBU25" s="62" t="s">
        <v>502</v>
      </c>
      <c r="CBV25" s="86">
        <v>17.100000000000001</v>
      </c>
      <c r="CBW25" s="86">
        <v>1</v>
      </c>
      <c r="CBX25" s="86"/>
      <c r="CBY25" s="86">
        <v>3</v>
      </c>
      <c r="CBZ25" s="67"/>
      <c r="CCA25" s="67">
        <v>5.5555555555555554</v>
      </c>
      <c r="CCB25" s="67"/>
      <c r="CCC25" s="86">
        <v>33.333333333333329</v>
      </c>
      <c r="CCH25" s="86">
        <v>6.1</v>
      </c>
      <c r="CCI25" s="62" t="s">
        <v>502</v>
      </c>
      <c r="CCJ25" s="86">
        <v>6.1</v>
      </c>
      <c r="CCK25" s="86">
        <v>2</v>
      </c>
      <c r="CCL25" s="86"/>
      <c r="CCM25" s="86">
        <v>3</v>
      </c>
      <c r="CCN25" s="67"/>
      <c r="CCO25" s="67">
        <v>5.5555555555555554</v>
      </c>
      <c r="CCP25" s="67"/>
      <c r="CCQ25" s="86">
        <v>66.666666666666657</v>
      </c>
      <c r="CCV25" s="86">
        <v>15.1</v>
      </c>
      <c r="CCW25" s="62" t="s">
        <v>502</v>
      </c>
      <c r="CCX25" s="86">
        <v>15.1</v>
      </c>
      <c r="CCY25" s="86">
        <v>1</v>
      </c>
      <c r="CCZ25" s="86"/>
      <c r="CDA25" s="86">
        <v>3</v>
      </c>
      <c r="CDB25" s="67"/>
      <c r="CDC25" s="67">
        <v>5.5555555555555554</v>
      </c>
      <c r="CDD25" s="67"/>
      <c r="CDE25" s="86">
        <v>33.333333333333329</v>
      </c>
      <c r="CDJ25" s="86">
        <v>18.100000000000001</v>
      </c>
      <c r="CDK25" s="62" t="s">
        <v>502</v>
      </c>
      <c r="CDL25" s="86">
        <v>18.100000000000001</v>
      </c>
      <c r="CDM25" s="86">
        <v>1</v>
      </c>
      <c r="CDN25" s="86"/>
      <c r="CDO25" s="86">
        <v>3</v>
      </c>
      <c r="CDP25" s="67"/>
      <c r="CDQ25" s="67">
        <v>5.5555555555555554</v>
      </c>
      <c r="CDR25" s="67"/>
      <c r="CDS25" s="86">
        <v>33.333333333333329</v>
      </c>
      <c r="CDX25" s="86">
        <v>15.1</v>
      </c>
      <c r="CDY25" s="62" t="s">
        <v>502</v>
      </c>
      <c r="CDZ25" s="86">
        <v>15.1</v>
      </c>
      <c r="CEA25" s="86">
        <v>2</v>
      </c>
      <c r="CEB25" s="86"/>
      <c r="CEC25" s="86">
        <v>3</v>
      </c>
      <c r="CED25" s="67"/>
      <c r="CEE25" s="67">
        <v>5.5555555555555554</v>
      </c>
      <c r="CEF25" s="67"/>
      <c r="CEG25" s="86">
        <v>66.666666666666657</v>
      </c>
      <c r="CEL25" s="86">
        <v>11.1</v>
      </c>
      <c r="CEM25" s="62" t="s">
        <v>502</v>
      </c>
      <c r="CEN25" s="86">
        <v>11.1</v>
      </c>
      <c r="CEO25" s="86">
        <v>2</v>
      </c>
      <c r="CEP25" s="86"/>
      <c r="CEQ25" s="86">
        <v>3</v>
      </c>
      <c r="CER25" s="67"/>
      <c r="CES25" s="67">
        <v>5.5555555555555554</v>
      </c>
      <c r="CET25" s="67"/>
      <c r="CEU25" s="86">
        <v>66.666666666666657</v>
      </c>
      <c r="CEZ25" s="86">
        <v>18.100000000000001</v>
      </c>
      <c r="CFA25" s="62" t="s">
        <v>502</v>
      </c>
      <c r="CFB25" s="86">
        <v>18.100000000000001</v>
      </c>
      <c r="CFC25" s="86">
        <v>1</v>
      </c>
      <c r="CFD25" s="86"/>
      <c r="CFE25" s="86">
        <v>3</v>
      </c>
      <c r="CFF25" s="67"/>
      <c r="CFG25" s="67">
        <v>5.5555555555555554</v>
      </c>
      <c r="CFH25" s="67"/>
      <c r="CFI25" s="86">
        <v>33.333333333333329</v>
      </c>
      <c r="CFN25" s="86">
        <v>13.1</v>
      </c>
      <c r="CFO25" s="62" t="s">
        <v>502</v>
      </c>
      <c r="CFP25" s="86">
        <v>13.1</v>
      </c>
      <c r="CFQ25" s="86">
        <v>2</v>
      </c>
      <c r="CFR25" s="86"/>
      <c r="CFS25" s="86">
        <v>3</v>
      </c>
      <c r="CFT25" s="67"/>
      <c r="CFU25" s="67">
        <v>5.5555555555555554</v>
      </c>
      <c r="CFV25" s="67"/>
      <c r="CFW25" s="86">
        <v>66.666666666666657</v>
      </c>
      <c r="CGB25" s="86">
        <v>1.1000000000000001</v>
      </c>
      <c r="CGC25" s="62" t="s">
        <v>502</v>
      </c>
      <c r="CGD25" s="86">
        <v>1.1000000000000001</v>
      </c>
      <c r="CGE25" s="86">
        <v>1</v>
      </c>
      <c r="CGF25" s="86"/>
      <c r="CGG25" s="86">
        <v>1</v>
      </c>
      <c r="CGH25" s="67"/>
      <c r="CGI25" s="67">
        <v>2.2222222222222223</v>
      </c>
      <c r="CGJ25" s="67"/>
      <c r="CGK25" s="86">
        <v>100</v>
      </c>
      <c r="CGP25" s="86">
        <v>1.1000000000000001</v>
      </c>
      <c r="CGQ25" s="62" t="s">
        <v>502</v>
      </c>
      <c r="CGR25" s="86">
        <v>1.1000000000000001</v>
      </c>
      <c r="CGS25" s="86">
        <v>1</v>
      </c>
      <c r="CGT25" s="86"/>
      <c r="CGU25" s="86">
        <v>1</v>
      </c>
      <c r="CGV25" s="67"/>
      <c r="CGW25" s="67">
        <v>2.2222222222222223</v>
      </c>
      <c r="CGX25" s="67"/>
      <c r="CGY25" s="86">
        <v>100</v>
      </c>
      <c r="CHD25" s="86">
        <v>1.1000000000000001</v>
      </c>
      <c r="CHE25" s="62" t="s">
        <v>502</v>
      </c>
      <c r="CHF25" s="86">
        <v>1.1000000000000001</v>
      </c>
      <c r="CHG25" s="86">
        <v>1</v>
      </c>
      <c r="CHH25" s="86"/>
      <c r="CHI25" s="86">
        <v>1</v>
      </c>
      <c r="CHJ25" s="67"/>
      <c r="CHK25" s="67">
        <v>2.2222222222222223</v>
      </c>
      <c r="CHL25" s="67"/>
      <c r="CHM25" s="86">
        <v>100</v>
      </c>
      <c r="CHR25" s="86">
        <v>12.1</v>
      </c>
      <c r="CHS25" s="62" t="s">
        <v>502</v>
      </c>
      <c r="CHT25" s="86">
        <v>12.1</v>
      </c>
      <c r="CHU25" s="86">
        <v>0</v>
      </c>
      <c r="CHV25" s="86"/>
      <c r="CHW25" s="86">
        <v>1</v>
      </c>
      <c r="CHX25" s="67"/>
      <c r="CHY25" s="67">
        <v>2.2222222222222223</v>
      </c>
      <c r="CHZ25" s="67"/>
      <c r="CIA25" s="86">
        <v>0</v>
      </c>
      <c r="CIF25" s="86">
        <v>10.1</v>
      </c>
      <c r="CIG25" s="62" t="s">
        <v>502</v>
      </c>
      <c r="CIH25" s="86">
        <v>10.1</v>
      </c>
      <c r="CII25" s="86">
        <v>0</v>
      </c>
      <c r="CIJ25" s="86"/>
      <c r="CIK25" s="86">
        <v>1</v>
      </c>
      <c r="CIL25" s="67"/>
      <c r="CIM25" s="67">
        <v>2.2222222222222223</v>
      </c>
      <c r="CIN25" s="67"/>
      <c r="CIO25" s="86">
        <v>0</v>
      </c>
      <c r="CIT25" s="86">
        <v>1.1000000000000001</v>
      </c>
      <c r="CIU25" s="62" t="s">
        <v>502</v>
      </c>
      <c r="CIV25" s="86">
        <v>1.1000000000000001</v>
      </c>
      <c r="CIW25" s="86">
        <v>1</v>
      </c>
      <c r="CIX25" s="86"/>
      <c r="CIY25" s="86">
        <v>1</v>
      </c>
      <c r="CIZ25" s="67"/>
      <c r="CJA25" s="67">
        <v>2.2222222222222223</v>
      </c>
      <c r="CJB25" s="67"/>
      <c r="CJC25" s="86">
        <v>100</v>
      </c>
      <c r="CJH25" s="86">
        <v>1.1000000000000001</v>
      </c>
      <c r="CJI25" s="62" t="s">
        <v>502</v>
      </c>
      <c r="CJJ25" s="86">
        <v>1.1000000000000001</v>
      </c>
      <c r="CJK25" s="86">
        <v>1</v>
      </c>
      <c r="CJL25" s="86"/>
      <c r="CJM25" s="86">
        <v>1</v>
      </c>
      <c r="CJN25" s="67"/>
      <c r="CJO25" s="67">
        <v>2.2222222222222223</v>
      </c>
      <c r="CJP25" s="67"/>
      <c r="CJQ25" s="86">
        <v>100</v>
      </c>
      <c r="CJV25" s="86">
        <v>14.1</v>
      </c>
      <c r="CJW25" s="62" t="s">
        <v>502</v>
      </c>
      <c r="CJX25" s="86">
        <v>14.1</v>
      </c>
      <c r="CJY25" s="86">
        <v>0</v>
      </c>
      <c r="CJZ25" s="86"/>
      <c r="CKA25" s="86">
        <v>1</v>
      </c>
      <c r="CKB25" s="67"/>
      <c r="CKC25" s="67">
        <v>2.2222222222222223</v>
      </c>
      <c r="CKD25" s="67"/>
      <c r="CKE25" s="86">
        <v>0</v>
      </c>
      <c r="CKJ25" s="86">
        <v>1.1000000000000001</v>
      </c>
      <c r="CKK25" s="62" t="s">
        <v>502</v>
      </c>
      <c r="CKL25" s="86">
        <v>1.1000000000000001</v>
      </c>
      <c r="CKM25" s="86">
        <v>1</v>
      </c>
      <c r="CKN25" s="86"/>
      <c r="CKO25" s="86">
        <v>1</v>
      </c>
      <c r="CKP25" s="67"/>
      <c r="CKQ25" s="67">
        <v>2.2222222222222223</v>
      </c>
      <c r="CKR25" s="67"/>
      <c r="CKS25" s="86">
        <v>100</v>
      </c>
      <c r="CKX25" s="86">
        <v>1.1000000000000001</v>
      </c>
      <c r="CKY25" s="62" t="s">
        <v>502</v>
      </c>
      <c r="CKZ25" s="86">
        <v>1.1000000000000001</v>
      </c>
      <c r="CLA25" s="86">
        <v>1</v>
      </c>
      <c r="CLB25" s="86"/>
      <c r="CLC25" s="86">
        <v>1</v>
      </c>
      <c r="CLD25" s="67"/>
      <c r="CLE25" s="67">
        <v>2.2222222222222223</v>
      </c>
      <c r="CLF25" s="67"/>
      <c r="CLG25" s="86">
        <v>100</v>
      </c>
      <c r="CLL25" s="86">
        <v>1.1000000000000001</v>
      </c>
      <c r="CLM25" s="62" t="s">
        <v>502</v>
      </c>
      <c r="CLN25" s="86">
        <v>1.1000000000000001</v>
      </c>
      <c r="CLO25" s="86">
        <v>1</v>
      </c>
      <c r="CLP25" s="86"/>
      <c r="CLQ25" s="86">
        <v>1</v>
      </c>
      <c r="CLR25" s="67"/>
      <c r="CLS25" s="67">
        <v>2.2222222222222223</v>
      </c>
      <c r="CLT25" s="67"/>
      <c r="CLU25" s="86">
        <v>100</v>
      </c>
      <c r="CLZ25" s="86">
        <v>13.1</v>
      </c>
      <c r="CMA25" s="62" t="s">
        <v>502</v>
      </c>
      <c r="CMB25" s="86">
        <v>13.1</v>
      </c>
      <c r="CMC25" s="86">
        <v>0</v>
      </c>
      <c r="CMD25" s="86"/>
      <c r="CME25" s="86">
        <v>1</v>
      </c>
      <c r="CMF25" s="67"/>
      <c r="CMG25" s="67">
        <v>2.2222222222222223</v>
      </c>
      <c r="CMH25" s="67"/>
      <c r="CMI25" s="86">
        <v>0</v>
      </c>
      <c r="CMN25" s="86">
        <v>1.1000000000000001</v>
      </c>
      <c r="CMO25" s="62" t="s">
        <v>502</v>
      </c>
      <c r="CMP25" s="86">
        <v>1.1000000000000001</v>
      </c>
      <c r="CMQ25" s="86">
        <v>1</v>
      </c>
      <c r="CMR25" s="86"/>
      <c r="CMS25" s="86">
        <v>1</v>
      </c>
      <c r="CMT25" s="67"/>
      <c r="CMU25" s="67">
        <v>2.2222222222222223</v>
      </c>
      <c r="CMV25" s="67"/>
      <c r="CMW25" s="86">
        <v>100</v>
      </c>
      <c r="CNB25" s="86">
        <v>1.1000000000000001</v>
      </c>
      <c r="CNC25" s="62" t="s">
        <v>502</v>
      </c>
      <c r="CND25" s="86">
        <v>1.1000000000000001</v>
      </c>
      <c r="CNE25" s="86">
        <v>1</v>
      </c>
      <c r="CNF25" s="86"/>
      <c r="CNG25" s="86">
        <v>1</v>
      </c>
      <c r="CNH25" s="67"/>
      <c r="CNI25" s="67">
        <v>2.2222222222222223</v>
      </c>
      <c r="CNJ25" s="67"/>
      <c r="CNK25" s="86">
        <v>100</v>
      </c>
      <c r="CNP25" s="86">
        <v>1.1000000000000001</v>
      </c>
      <c r="CNQ25" s="62" t="s">
        <v>502</v>
      </c>
      <c r="CNR25" s="86">
        <v>1.1000000000000001</v>
      </c>
      <c r="CNS25" s="86">
        <v>1</v>
      </c>
      <c r="CNT25" s="86"/>
      <c r="CNU25" s="86">
        <v>1</v>
      </c>
      <c r="CNV25" s="67"/>
      <c r="CNW25" s="67">
        <v>2.2222222222222223</v>
      </c>
      <c r="CNX25" s="67"/>
      <c r="CNY25" s="86">
        <v>100</v>
      </c>
      <c r="COD25" s="86" t="s">
        <v>944</v>
      </c>
      <c r="COE25" s="62" t="s">
        <v>502</v>
      </c>
      <c r="COF25" s="86" t="s">
        <v>944</v>
      </c>
      <c r="COG25" s="86">
        <v>0</v>
      </c>
      <c r="COH25" s="86"/>
      <c r="COI25" s="86">
        <v>0</v>
      </c>
      <c r="COJ25" s="67"/>
      <c r="COK25" s="67">
        <v>0</v>
      </c>
      <c r="COL25" s="67"/>
      <c r="COM25" s="86" t="s">
        <v>582</v>
      </c>
      <c r="COR25" s="86" t="s">
        <v>944</v>
      </c>
      <c r="COS25" s="62" t="s">
        <v>502</v>
      </c>
      <c r="COT25" s="86" t="s">
        <v>944</v>
      </c>
      <c r="COU25" s="86">
        <v>0</v>
      </c>
      <c r="COV25" s="86"/>
      <c r="COW25" s="86">
        <v>0</v>
      </c>
      <c r="COX25" s="67"/>
      <c r="COY25" s="67">
        <v>0</v>
      </c>
      <c r="COZ25" s="67"/>
      <c r="CPA25" s="86" t="s">
        <v>582</v>
      </c>
      <c r="CPF25" s="86" t="s">
        <v>944</v>
      </c>
      <c r="CPG25" s="62" t="s">
        <v>502</v>
      </c>
      <c r="CPH25" s="86" t="s">
        <v>944</v>
      </c>
      <c r="CPI25" s="86">
        <v>0</v>
      </c>
      <c r="CPJ25" s="86"/>
      <c r="CPK25" s="86">
        <v>0</v>
      </c>
      <c r="CPL25" s="67"/>
      <c r="CPM25" s="67">
        <v>0</v>
      </c>
      <c r="CPN25" s="67"/>
      <c r="CPO25" s="86" t="s">
        <v>582</v>
      </c>
      <c r="CPT25" s="86" t="s">
        <v>944</v>
      </c>
      <c r="CPU25" s="62" t="s">
        <v>502</v>
      </c>
      <c r="CPV25" s="86" t="s">
        <v>944</v>
      </c>
      <c r="CPW25" s="86">
        <v>0</v>
      </c>
      <c r="CPX25" s="86"/>
      <c r="CPY25" s="86">
        <v>0</v>
      </c>
      <c r="CPZ25" s="67"/>
      <c r="CQA25" s="67">
        <v>0</v>
      </c>
      <c r="CQB25" s="67"/>
      <c r="CQC25" s="86" t="s">
        <v>582</v>
      </c>
      <c r="CQH25" s="86" t="s">
        <v>944</v>
      </c>
      <c r="CQI25" s="62" t="s">
        <v>502</v>
      </c>
      <c r="CQJ25" s="86" t="s">
        <v>944</v>
      </c>
      <c r="CQK25" s="86">
        <v>0</v>
      </c>
      <c r="CQL25" s="86"/>
      <c r="CQM25" s="86">
        <v>0</v>
      </c>
      <c r="CQN25" s="67"/>
      <c r="CQO25" s="67">
        <v>0</v>
      </c>
      <c r="CQP25" s="67"/>
      <c r="CQQ25" s="86" t="s">
        <v>582</v>
      </c>
      <c r="CQV25" s="86" t="s">
        <v>944</v>
      </c>
      <c r="CQW25" s="62" t="s">
        <v>502</v>
      </c>
      <c r="CQX25" s="86" t="s">
        <v>944</v>
      </c>
      <c r="CQY25" s="86">
        <v>0</v>
      </c>
      <c r="CQZ25" s="86"/>
      <c r="CRA25" s="86">
        <v>0</v>
      </c>
      <c r="CRB25" s="67"/>
      <c r="CRC25" s="67">
        <v>0</v>
      </c>
      <c r="CRD25" s="67"/>
      <c r="CRE25" s="86" t="s">
        <v>582</v>
      </c>
      <c r="CRJ25" s="86" t="s">
        <v>944</v>
      </c>
      <c r="CRK25" s="62" t="s">
        <v>502</v>
      </c>
      <c r="CRL25" s="86" t="s">
        <v>944</v>
      </c>
      <c r="CRM25" s="86">
        <v>0</v>
      </c>
      <c r="CRN25" s="86"/>
      <c r="CRO25" s="86">
        <v>0</v>
      </c>
      <c r="CRP25" s="67"/>
      <c r="CRQ25" s="67">
        <v>0</v>
      </c>
      <c r="CRR25" s="67"/>
      <c r="CRS25" s="86" t="s">
        <v>582</v>
      </c>
      <c r="CRX25" s="86" t="s">
        <v>944</v>
      </c>
      <c r="CRY25" s="62" t="s">
        <v>502</v>
      </c>
      <c r="CRZ25" s="86" t="s">
        <v>944</v>
      </c>
      <c r="CSA25" s="86">
        <v>0</v>
      </c>
      <c r="CSB25" s="86"/>
      <c r="CSC25" s="86">
        <v>0</v>
      </c>
      <c r="CSD25" s="67"/>
      <c r="CSE25" s="67">
        <v>0</v>
      </c>
      <c r="CSF25" s="67"/>
      <c r="CSG25" s="86" t="s">
        <v>582</v>
      </c>
      <c r="CSL25" s="86" t="s">
        <v>944</v>
      </c>
      <c r="CSM25" s="62" t="s">
        <v>502</v>
      </c>
      <c r="CSN25" s="86" t="s">
        <v>944</v>
      </c>
      <c r="CSO25" s="86">
        <v>0</v>
      </c>
      <c r="CSP25" s="86"/>
      <c r="CSQ25" s="86">
        <v>0</v>
      </c>
      <c r="CSR25" s="67"/>
      <c r="CSS25" s="67">
        <v>0</v>
      </c>
      <c r="CST25" s="67"/>
      <c r="CSU25" s="86" t="s">
        <v>582</v>
      </c>
      <c r="CSZ25" s="86" t="s">
        <v>944</v>
      </c>
      <c r="CTA25" s="62" t="s">
        <v>502</v>
      </c>
      <c r="CTB25" s="86" t="s">
        <v>944</v>
      </c>
      <c r="CTC25" s="86">
        <v>0</v>
      </c>
      <c r="CTD25" s="86"/>
      <c r="CTE25" s="86">
        <v>0</v>
      </c>
      <c r="CTF25" s="67"/>
      <c r="CTG25" s="67">
        <v>0</v>
      </c>
      <c r="CTH25" s="67"/>
      <c r="CTI25" s="86" t="s">
        <v>582</v>
      </c>
      <c r="CTN25" s="86" t="s">
        <v>944</v>
      </c>
      <c r="CTO25" s="62" t="s">
        <v>502</v>
      </c>
      <c r="CTP25" s="86" t="s">
        <v>944</v>
      </c>
      <c r="CTQ25" s="86">
        <v>0</v>
      </c>
      <c r="CTR25" s="86"/>
      <c r="CTS25" s="86">
        <v>0</v>
      </c>
      <c r="CTT25" s="67"/>
      <c r="CTU25" s="67">
        <v>0</v>
      </c>
      <c r="CTV25" s="67"/>
      <c r="CTW25" s="86" t="s">
        <v>582</v>
      </c>
      <c r="CUB25" s="86" t="s">
        <v>944</v>
      </c>
      <c r="CUC25" s="62" t="s">
        <v>502</v>
      </c>
      <c r="CUD25" s="86" t="s">
        <v>944</v>
      </c>
      <c r="CUE25" s="86">
        <v>0</v>
      </c>
      <c r="CUF25" s="86"/>
      <c r="CUG25" s="86">
        <v>0</v>
      </c>
      <c r="CUH25" s="67"/>
      <c r="CUI25" s="67">
        <v>0</v>
      </c>
      <c r="CUJ25" s="67"/>
      <c r="CUK25" s="86" t="s">
        <v>582</v>
      </c>
      <c r="CUP25" s="86" t="s">
        <v>944</v>
      </c>
      <c r="CUQ25" s="62" t="s">
        <v>502</v>
      </c>
      <c r="CUR25" s="86" t="s">
        <v>944</v>
      </c>
      <c r="CUS25" s="86">
        <v>0</v>
      </c>
      <c r="CUT25" s="86"/>
      <c r="CUU25" s="86">
        <v>0</v>
      </c>
      <c r="CUV25" s="67"/>
      <c r="CUW25" s="67">
        <v>0</v>
      </c>
      <c r="CUX25" s="67"/>
      <c r="CUY25" s="86" t="s">
        <v>582</v>
      </c>
      <c r="CVD25" s="86" t="s">
        <v>944</v>
      </c>
      <c r="CVE25" s="62" t="s">
        <v>502</v>
      </c>
      <c r="CVF25" s="86" t="s">
        <v>944</v>
      </c>
      <c r="CVG25" s="86">
        <v>0</v>
      </c>
      <c r="CVH25" s="86"/>
      <c r="CVI25" s="86">
        <v>0</v>
      </c>
      <c r="CVJ25" s="67"/>
      <c r="CVK25" s="67">
        <v>0</v>
      </c>
      <c r="CVL25" s="67"/>
      <c r="CVM25" s="86" t="s">
        <v>582</v>
      </c>
      <c r="CVR25" s="86">
        <v>1.1000000000000001</v>
      </c>
      <c r="CVS25" s="62" t="s">
        <v>502</v>
      </c>
      <c r="CVT25" s="86">
        <v>1.1000000000000001</v>
      </c>
      <c r="CVU25" s="86">
        <v>1</v>
      </c>
      <c r="CVV25" s="86"/>
      <c r="CVW25" s="86">
        <v>1</v>
      </c>
      <c r="CVX25" s="67"/>
      <c r="CVY25" s="67">
        <v>2.2222222222222223</v>
      </c>
      <c r="CVZ25" s="67"/>
      <c r="CWA25" s="86">
        <v>100</v>
      </c>
      <c r="CWF25" s="86">
        <v>1.1000000000000001</v>
      </c>
      <c r="CWG25" s="62" t="s">
        <v>502</v>
      </c>
      <c r="CWH25" s="86">
        <v>1.1000000000000001</v>
      </c>
      <c r="CWI25" s="86">
        <v>1</v>
      </c>
      <c r="CWJ25" s="86"/>
      <c r="CWK25" s="86">
        <v>1</v>
      </c>
      <c r="CWL25" s="67"/>
      <c r="CWM25" s="67">
        <v>2.2222222222222223</v>
      </c>
      <c r="CWN25" s="67"/>
      <c r="CWO25" s="86">
        <v>100</v>
      </c>
      <c r="CWT25" s="86">
        <v>1.1000000000000001</v>
      </c>
      <c r="CWU25" s="62" t="s">
        <v>502</v>
      </c>
      <c r="CWV25" s="86">
        <v>1.1000000000000001</v>
      </c>
      <c r="CWW25" s="86">
        <v>1</v>
      </c>
      <c r="CWX25" s="86"/>
      <c r="CWY25" s="86">
        <v>1</v>
      </c>
      <c r="CWZ25" s="67"/>
      <c r="CXA25" s="67">
        <v>2.2222222222222223</v>
      </c>
      <c r="CXB25" s="67"/>
      <c r="CXC25" s="86">
        <v>100</v>
      </c>
      <c r="CXH25" s="86">
        <v>16.100000000000001</v>
      </c>
      <c r="CXI25" s="62" t="s">
        <v>502</v>
      </c>
      <c r="CXJ25" s="86">
        <v>16.100000000000001</v>
      </c>
      <c r="CXK25" s="86">
        <v>0</v>
      </c>
      <c r="CXL25" s="86"/>
      <c r="CXM25" s="86">
        <v>1</v>
      </c>
      <c r="CXN25" s="67"/>
      <c r="CXO25" s="67">
        <v>2.2222222222222223</v>
      </c>
      <c r="CXP25" s="67"/>
      <c r="CXQ25" s="86">
        <v>0</v>
      </c>
      <c r="CXV25" s="86">
        <v>1.1000000000000001</v>
      </c>
      <c r="CXW25" s="62" t="s">
        <v>502</v>
      </c>
      <c r="CXX25" s="86">
        <v>1.1000000000000001</v>
      </c>
      <c r="CXY25" s="86">
        <v>1</v>
      </c>
      <c r="CXZ25" s="86"/>
      <c r="CYA25" s="86">
        <v>1</v>
      </c>
      <c r="CYB25" s="67"/>
      <c r="CYC25" s="67">
        <v>2.2222222222222223</v>
      </c>
      <c r="CYD25" s="67"/>
      <c r="CYE25" s="86">
        <v>100</v>
      </c>
      <c r="CYJ25" s="86">
        <v>1.1000000000000001</v>
      </c>
      <c r="CYK25" s="62" t="s">
        <v>502</v>
      </c>
      <c r="CYL25" s="86">
        <v>1.1000000000000001</v>
      </c>
      <c r="CYM25" s="86">
        <v>1</v>
      </c>
      <c r="CYN25" s="86"/>
      <c r="CYO25" s="86">
        <v>1</v>
      </c>
      <c r="CYP25" s="67"/>
      <c r="CYQ25" s="67">
        <v>2.2222222222222223</v>
      </c>
      <c r="CYR25" s="67"/>
      <c r="CYS25" s="86">
        <v>100</v>
      </c>
      <c r="CYX25" s="86">
        <v>1.1000000000000001</v>
      </c>
      <c r="CYY25" s="62" t="s">
        <v>502</v>
      </c>
      <c r="CYZ25" s="86">
        <v>1.1000000000000001</v>
      </c>
      <c r="CZA25" s="86">
        <v>1</v>
      </c>
      <c r="CZB25" s="86"/>
      <c r="CZC25" s="86">
        <v>1</v>
      </c>
      <c r="CZD25" s="67"/>
      <c r="CZE25" s="67">
        <v>2.2222222222222223</v>
      </c>
      <c r="CZF25" s="67"/>
      <c r="CZG25" s="86">
        <v>100</v>
      </c>
      <c r="CZL25" s="86">
        <v>1.1000000000000001</v>
      </c>
      <c r="CZM25" s="62" t="s">
        <v>502</v>
      </c>
      <c r="CZN25" s="86">
        <v>1.1000000000000001</v>
      </c>
      <c r="CZO25" s="86">
        <v>1</v>
      </c>
      <c r="CZP25" s="86"/>
      <c r="CZQ25" s="86">
        <v>1</v>
      </c>
      <c r="CZR25" s="67"/>
      <c r="CZS25" s="67">
        <v>2.2222222222222223</v>
      </c>
      <c r="CZT25" s="67"/>
      <c r="CZU25" s="86">
        <v>100</v>
      </c>
      <c r="CZZ25" s="86">
        <v>1.1000000000000001</v>
      </c>
      <c r="DAA25" s="62" t="s">
        <v>502</v>
      </c>
      <c r="DAB25" s="86">
        <v>1.1000000000000001</v>
      </c>
      <c r="DAC25" s="86">
        <v>1</v>
      </c>
      <c r="DAD25" s="86"/>
      <c r="DAE25" s="86">
        <v>1</v>
      </c>
      <c r="DAF25" s="67"/>
      <c r="DAG25" s="67">
        <v>2.2222222222222223</v>
      </c>
      <c r="DAH25" s="67"/>
      <c r="DAI25" s="86">
        <v>100</v>
      </c>
      <c r="DAN25" s="86">
        <v>1.1000000000000001</v>
      </c>
      <c r="DAO25" s="62" t="s">
        <v>502</v>
      </c>
      <c r="DAP25" s="86">
        <v>1.1000000000000001</v>
      </c>
      <c r="DAQ25" s="86">
        <v>1</v>
      </c>
      <c r="DAR25" s="86"/>
      <c r="DAS25" s="86">
        <v>1</v>
      </c>
      <c r="DAT25" s="67"/>
      <c r="DAU25" s="67">
        <v>2.2222222222222223</v>
      </c>
      <c r="DAV25" s="67"/>
      <c r="DAW25" s="86">
        <v>100</v>
      </c>
      <c r="DBB25" s="86">
        <v>15.1</v>
      </c>
      <c r="DBC25" s="62" t="s">
        <v>502</v>
      </c>
      <c r="DBD25" s="86">
        <v>15.1</v>
      </c>
      <c r="DBE25" s="86">
        <v>0</v>
      </c>
      <c r="DBF25" s="86"/>
      <c r="DBG25" s="86">
        <v>3</v>
      </c>
      <c r="DBH25" s="67"/>
      <c r="DBI25" s="67">
        <v>6.666666666666667</v>
      </c>
      <c r="DBJ25" s="67"/>
      <c r="DBK25" s="86">
        <v>0</v>
      </c>
      <c r="DBP25" s="86">
        <v>1.1000000000000001</v>
      </c>
      <c r="DBQ25" s="62" t="s">
        <v>502</v>
      </c>
      <c r="DBR25" s="86">
        <v>1.1000000000000001</v>
      </c>
      <c r="DBS25" s="86">
        <v>2</v>
      </c>
      <c r="DBT25" s="86"/>
      <c r="DBU25" s="86">
        <v>2</v>
      </c>
      <c r="DBV25" s="67"/>
      <c r="DBW25" s="67">
        <v>4.5454545454545459</v>
      </c>
      <c r="DBX25" s="67"/>
      <c r="DBY25" s="86">
        <v>100</v>
      </c>
      <c r="DCD25" s="86"/>
      <c r="DCE25" s="62" t="s">
        <v>502</v>
      </c>
      <c r="DCF25" s="86"/>
      <c r="DCG25" s="86">
        <v>0</v>
      </c>
      <c r="DCH25" s="86"/>
      <c r="DCI25" s="86">
        <v>0</v>
      </c>
      <c r="DCJ25" s="67"/>
      <c r="DCK25" s="67">
        <v>0</v>
      </c>
      <c r="DCL25" s="67"/>
      <c r="DCM25" s="86" t="s">
        <v>582</v>
      </c>
      <c r="DCR25" s="86"/>
      <c r="DCS25" s="62" t="s">
        <v>502</v>
      </c>
      <c r="DCT25" s="86"/>
      <c r="DCU25" s="86">
        <v>0</v>
      </c>
      <c r="DCV25" s="86"/>
      <c r="DCW25" s="86">
        <v>0</v>
      </c>
      <c r="DCX25" s="67"/>
      <c r="DCY25" s="67">
        <v>0</v>
      </c>
      <c r="DCZ25" s="67"/>
      <c r="DDA25" s="86" t="s">
        <v>582</v>
      </c>
      <c r="DDF25" s="86"/>
      <c r="DDG25" s="62" t="s">
        <v>502</v>
      </c>
      <c r="DDH25" s="86"/>
      <c r="DDI25" s="86">
        <v>0</v>
      </c>
      <c r="DDJ25" s="86"/>
      <c r="DDK25" s="86">
        <v>0</v>
      </c>
      <c r="DDL25" s="67"/>
      <c r="DDM25" s="67">
        <v>0</v>
      </c>
      <c r="DDN25" s="67"/>
      <c r="DDO25" s="86" t="s">
        <v>582</v>
      </c>
      <c r="DDT25" s="86"/>
      <c r="DDU25" s="62" t="s">
        <v>502</v>
      </c>
      <c r="DDV25" s="86"/>
      <c r="DDW25" s="86">
        <v>0</v>
      </c>
      <c r="DDX25" s="86"/>
      <c r="DDY25" s="86">
        <v>0</v>
      </c>
      <c r="DDZ25" s="67"/>
      <c r="DEA25" s="67">
        <v>0</v>
      </c>
      <c r="DEB25" s="67"/>
      <c r="DEC25" s="86" t="s">
        <v>582</v>
      </c>
      <c r="DEH25" s="86"/>
      <c r="DEI25" s="62" t="s">
        <v>502</v>
      </c>
      <c r="DEJ25" s="86"/>
      <c r="DEK25" s="86">
        <v>0</v>
      </c>
      <c r="DEL25" s="86"/>
      <c r="DEM25" s="86">
        <v>0</v>
      </c>
      <c r="DEN25" s="67"/>
      <c r="DEO25" s="67">
        <v>0</v>
      </c>
      <c r="DEP25" s="67"/>
      <c r="DEQ25" s="86" t="s">
        <v>582</v>
      </c>
      <c r="DEV25" s="86"/>
      <c r="DEW25" s="62" t="s">
        <v>502</v>
      </c>
      <c r="DEX25" s="86"/>
      <c r="DEY25" s="86">
        <v>0</v>
      </c>
      <c r="DEZ25" s="86"/>
      <c r="DFA25" s="86">
        <v>0</v>
      </c>
      <c r="DFB25" s="67"/>
      <c r="DFC25" s="67">
        <v>0</v>
      </c>
      <c r="DFD25" s="67"/>
      <c r="DFE25" s="86" t="s">
        <v>582</v>
      </c>
      <c r="DFJ25" s="86"/>
      <c r="DFK25" s="62" t="s">
        <v>502</v>
      </c>
      <c r="DFL25" s="86"/>
      <c r="DFM25" s="86">
        <v>0</v>
      </c>
      <c r="DFN25" s="86"/>
      <c r="DFO25" s="86">
        <v>0</v>
      </c>
      <c r="DFP25" s="67"/>
      <c r="DFQ25" s="67">
        <v>0</v>
      </c>
      <c r="DFR25" s="67"/>
      <c r="DFS25" s="86" t="s">
        <v>582</v>
      </c>
      <c r="DFX25" s="86"/>
      <c r="DFY25" s="62" t="s">
        <v>502</v>
      </c>
      <c r="DFZ25" s="86"/>
      <c r="DGA25" s="86">
        <v>0</v>
      </c>
      <c r="DGB25" s="86"/>
      <c r="DGC25" s="86">
        <v>0</v>
      </c>
      <c r="DGD25" s="67"/>
      <c r="DGE25" s="67">
        <v>0</v>
      </c>
      <c r="DGF25" s="67"/>
      <c r="DGG25" s="86" t="s">
        <v>582</v>
      </c>
      <c r="DGL25" s="86"/>
      <c r="DGM25" s="62" t="s">
        <v>502</v>
      </c>
      <c r="DGN25" s="86"/>
      <c r="DGO25" s="86">
        <v>0</v>
      </c>
      <c r="DGP25" s="86"/>
      <c r="DGQ25" s="86">
        <v>0</v>
      </c>
      <c r="DGR25" s="67"/>
      <c r="DGS25" s="67">
        <v>0</v>
      </c>
      <c r="DGT25" s="67"/>
      <c r="DGU25" s="86" t="s">
        <v>582</v>
      </c>
      <c r="DGZ25" s="86"/>
      <c r="DHA25" s="62" t="s">
        <v>502</v>
      </c>
      <c r="DHB25" s="86"/>
      <c r="DHC25" s="86">
        <v>0</v>
      </c>
      <c r="DHD25" s="86"/>
      <c r="DHE25" s="86">
        <v>0</v>
      </c>
      <c r="DHF25" s="67"/>
      <c r="DHG25" s="67">
        <v>0</v>
      </c>
      <c r="DHH25" s="67"/>
      <c r="DHI25" s="86" t="s">
        <v>582</v>
      </c>
      <c r="DHN25" s="86"/>
      <c r="DHO25" s="62" t="s">
        <v>502</v>
      </c>
      <c r="DHP25" s="86"/>
      <c r="DHQ25" s="86">
        <v>0</v>
      </c>
      <c r="DHR25" s="86"/>
      <c r="DHS25" s="86">
        <v>0</v>
      </c>
      <c r="DHT25" s="67"/>
      <c r="DHU25" s="67">
        <v>0</v>
      </c>
      <c r="DHV25" s="67"/>
      <c r="DHW25" s="86" t="s">
        <v>582</v>
      </c>
      <c r="DIB25" s="86"/>
      <c r="DIC25" s="62" t="s">
        <v>502</v>
      </c>
      <c r="DID25" s="86"/>
      <c r="DIE25" s="86">
        <v>0</v>
      </c>
      <c r="DIF25" s="86"/>
      <c r="DIG25" s="86">
        <v>0</v>
      </c>
      <c r="DIH25" s="67"/>
      <c r="DII25" s="67">
        <v>0</v>
      </c>
      <c r="DIJ25" s="67"/>
      <c r="DIK25" s="86" t="s">
        <v>582</v>
      </c>
      <c r="DIP25" s="86"/>
      <c r="DIQ25" s="62" t="s">
        <v>502</v>
      </c>
      <c r="DIR25" s="86"/>
      <c r="DIS25" s="86">
        <v>0</v>
      </c>
      <c r="DIT25" s="86"/>
      <c r="DIU25" s="86">
        <v>0</v>
      </c>
      <c r="DIV25" s="67"/>
      <c r="DIW25" s="67">
        <v>0</v>
      </c>
      <c r="DIX25" s="67"/>
      <c r="DIY25" s="86" t="s">
        <v>582</v>
      </c>
      <c r="DJD25" s="86"/>
      <c r="DJE25" s="62" t="s">
        <v>502</v>
      </c>
      <c r="DJF25" s="86"/>
      <c r="DJG25" s="86">
        <v>0</v>
      </c>
      <c r="DJH25" s="86"/>
      <c r="DJI25" s="86">
        <v>0</v>
      </c>
      <c r="DJJ25" s="67"/>
      <c r="DJK25" s="67">
        <v>0</v>
      </c>
      <c r="DJL25" s="67"/>
      <c r="DJM25" s="86" t="s">
        <v>582</v>
      </c>
      <c r="DJR25" s="86"/>
      <c r="DJS25" s="62" t="s">
        <v>502</v>
      </c>
      <c r="DJT25" s="86"/>
      <c r="DJU25" s="86">
        <v>0</v>
      </c>
      <c r="DJV25" s="86"/>
      <c r="DJW25" s="86">
        <v>0</v>
      </c>
      <c r="DJX25" s="67"/>
      <c r="DJY25" s="67">
        <v>0</v>
      </c>
      <c r="DJZ25" s="67"/>
      <c r="DKA25" s="86" t="s">
        <v>582</v>
      </c>
      <c r="DKF25" s="86"/>
      <c r="DKG25" s="62" t="s">
        <v>502</v>
      </c>
      <c r="DKH25" s="86"/>
      <c r="DKI25" s="86">
        <v>0</v>
      </c>
      <c r="DKJ25" s="86"/>
      <c r="DKK25" s="86">
        <v>0</v>
      </c>
      <c r="DKL25" s="67"/>
      <c r="DKM25" s="67">
        <v>0</v>
      </c>
      <c r="DKN25" s="67"/>
      <c r="DKO25" s="86" t="s">
        <v>582</v>
      </c>
      <c r="DKT25" s="86"/>
      <c r="DKU25" s="62" t="s">
        <v>502</v>
      </c>
      <c r="DKV25" s="86"/>
      <c r="DKW25" s="86">
        <v>0</v>
      </c>
      <c r="DKX25" s="86"/>
      <c r="DKY25" s="86">
        <v>0</v>
      </c>
      <c r="DKZ25" s="67"/>
      <c r="DLA25" s="67">
        <v>0</v>
      </c>
      <c r="DLB25" s="67"/>
      <c r="DLC25" s="86" t="s">
        <v>582</v>
      </c>
      <c r="DLH25" s="86"/>
      <c r="DLI25" s="62" t="s">
        <v>502</v>
      </c>
      <c r="DLJ25" s="86"/>
      <c r="DLK25" s="86">
        <v>0</v>
      </c>
      <c r="DLL25" s="86"/>
      <c r="DLM25" s="86">
        <v>0</v>
      </c>
      <c r="DLN25" s="67"/>
      <c r="DLO25" s="67">
        <v>0</v>
      </c>
      <c r="DLP25" s="67"/>
      <c r="DLQ25" s="86" t="s">
        <v>582</v>
      </c>
      <c r="DLV25" s="86"/>
      <c r="DLW25" s="62" t="s">
        <v>502</v>
      </c>
      <c r="DLX25" s="86"/>
      <c r="DLY25" s="86">
        <v>0</v>
      </c>
      <c r="DLZ25" s="86"/>
      <c r="DMA25" s="86">
        <v>0</v>
      </c>
      <c r="DMB25" s="67"/>
      <c r="DMC25" s="67">
        <v>0</v>
      </c>
      <c r="DMD25" s="67"/>
      <c r="DME25" s="86" t="s">
        <v>582</v>
      </c>
      <c r="DMJ25" s="86"/>
      <c r="DMK25" s="62" t="s">
        <v>502</v>
      </c>
      <c r="DML25" s="86"/>
      <c r="DMM25" s="86">
        <v>0</v>
      </c>
      <c r="DMN25" s="86"/>
      <c r="DMO25" s="86">
        <v>0</v>
      </c>
      <c r="DMP25" s="67"/>
      <c r="DMQ25" s="67">
        <v>0</v>
      </c>
      <c r="DMR25" s="67"/>
      <c r="DMS25" s="86" t="s">
        <v>582</v>
      </c>
      <c r="DMX25" s="86"/>
      <c r="DMY25" s="62" t="s">
        <v>502</v>
      </c>
      <c r="DMZ25" s="86"/>
      <c r="DNA25" s="86">
        <v>0</v>
      </c>
      <c r="DNB25" s="86"/>
      <c r="DNC25" s="86">
        <v>0</v>
      </c>
      <c r="DND25" s="67"/>
      <c r="DNE25" s="67">
        <v>0</v>
      </c>
      <c r="DNF25" s="67"/>
      <c r="DNG25" s="86" t="s">
        <v>582</v>
      </c>
      <c r="DNL25" s="86"/>
      <c r="DNM25" s="62" t="s">
        <v>502</v>
      </c>
      <c r="DNN25" s="86"/>
      <c r="DNO25" s="86">
        <v>0</v>
      </c>
      <c r="DNP25" s="86"/>
      <c r="DNQ25" s="86">
        <v>0</v>
      </c>
      <c r="DNR25" s="67"/>
      <c r="DNS25" s="67">
        <v>0</v>
      </c>
      <c r="DNT25" s="67"/>
      <c r="DNU25" s="86" t="s">
        <v>582</v>
      </c>
      <c r="DNZ25" s="86"/>
      <c r="DOA25" s="62" t="s">
        <v>502</v>
      </c>
      <c r="DOB25" s="86"/>
      <c r="DOC25" s="86">
        <v>0</v>
      </c>
      <c r="DOD25" s="86"/>
      <c r="DOE25" s="86">
        <v>0</v>
      </c>
      <c r="DOF25" s="67"/>
      <c r="DOG25" s="67">
        <v>0</v>
      </c>
      <c r="DOH25" s="67"/>
      <c r="DOI25" s="86" t="s">
        <v>582</v>
      </c>
      <c r="DON25" s="86"/>
      <c r="DOO25" s="62" t="s">
        <v>502</v>
      </c>
      <c r="DOP25" s="86"/>
      <c r="DOQ25" s="86">
        <v>0</v>
      </c>
      <c r="DOR25" s="86"/>
      <c r="DOS25" s="86">
        <v>0</v>
      </c>
      <c r="DOT25" s="67"/>
      <c r="DOU25" s="67">
        <v>0</v>
      </c>
      <c r="DOV25" s="67"/>
      <c r="DOW25" s="86" t="s">
        <v>582</v>
      </c>
      <c r="DPB25" s="86"/>
      <c r="DPC25" s="62" t="s">
        <v>502</v>
      </c>
      <c r="DPD25" s="86"/>
      <c r="DPE25" s="86">
        <v>0</v>
      </c>
      <c r="DPF25" s="86"/>
      <c r="DPG25" s="86">
        <v>0</v>
      </c>
      <c r="DPH25" s="67"/>
      <c r="DPI25" s="67">
        <v>0</v>
      </c>
      <c r="DPJ25" s="67"/>
      <c r="DPK25" s="86" t="s">
        <v>582</v>
      </c>
      <c r="DPP25" s="86"/>
      <c r="DPQ25" s="62" t="s">
        <v>502</v>
      </c>
      <c r="DPR25" s="86"/>
      <c r="DPS25" s="86">
        <v>0</v>
      </c>
      <c r="DPT25" s="86"/>
      <c r="DPU25" s="86">
        <v>0</v>
      </c>
      <c r="DPV25" s="67"/>
      <c r="DPW25" s="67">
        <v>0</v>
      </c>
      <c r="DPX25" s="67"/>
      <c r="DPY25" s="86" t="s">
        <v>582</v>
      </c>
      <c r="DQD25" s="86"/>
      <c r="DQE25" s="62" t="s">
        <v>502</v>
      </c>
      <c r="DQF25" s="86"/>
      <c r="DQG25" s="86">
        <v>0</v>
      </c>
      <c r="DQH25" s="86"/>
      <c r="DQI25" s="86">
        <v>0</v>
      </c>
      <c r="DQJ25" s="67"/>
      <c r="DQK25" s="67">
        <v>0</v>
      </c>
      <c r="DQL25" s="67"/>
      <c r="DQM25" s="86" t="s">
        <v>582</v>
      </c>
      <c r="DQR25" s="86"/>
      <c r="DQS25" s="62" t="s">
        <v>502</v>
      </c>
      <c r="DQT25" s="86"/>
      <c r="DQU25" s="86">
        <v>0</v>
      </c>
      <c r="DQV25" s="86"/>
      <c r="DQW25" s="86">
        <v>0</v>
      </c>
      <c r="DQX25" s="67"/>
      <c r="DQY25" s="67">
        <v>0</v>
      </c>
      <c r="DQZ25" s="67"/>
      <c r="DRA25" s="86" t="s">
        <v>582</v>
      </c>
      <c r="DRF25" s="86"/>
      <c r="DRG25" s="62" t="s">
        <v>502</v>
      </c>
      <c r="DRH25" s="86"/>
      <c r="DRI25" s="86">
        <v>0</v>
      </c>
      <c r="DRJ25" s="86"/>
      <c r="DRK25" s="86">
        <v>0</v>
      </c>
      <c r="DRL25" s="67"/>
      <c r="DRM25" s="67">
        <v>0</v>
      </c>
      <c r="DRN25" s="67"/>
      <c r="DRO25" s="86" t="s">
        <v>582</v>
      </c>
      <c r="DRT25" s="86"/>
      <c r="DRU25" s="62" t="s">
        <v>502</v>
      </c>
      <c r="DRV25" s="86"/>
      <c r="DRW25" s="86">
        <v>0</v>
      </c>
      <c r="DRX25" s="86"/>
      <c r="DRY25" s="86">
        <v>0</v>
      </c>
      <c r="DRZ25" s="67"/>
      <c r="DSA25" s="67">
        <v>0</v>
      </c>
      <c r="DSB25" s="67"/>
      <c r="DSC25" s="86" t="s">
        <v>582</v>
      </c>
      <c r="DSH25" s="86"/>
      <c r="DSI25" s="62" t="s">
        <v>502</v>
      </c>
      <c r="DSJ25" s="86"/>
      <c r="DSK25" s="86">
        <v>0</v>
      </c>
      <c r="DSL25" s="86"/>
      <c r="DSM25" s="86">
        <v>0</v>
      </c>
      <c r="DSN25" s="67"/>
      <c r="DSO25" s="67">
        <v>0</v>
      </c>
      <c r="DSP25" s="67"/>
      <c r="DSQ25" s="86" t="s">
        <v>582</v>
      </c>
      <c r="DSV25" s="86"/>
      <c r="DSW25" s="62" t="s">
        <v>502</v>
      </c>
      <c r="DSX25" s="86"/>
      <c r="DSY25" s="86">
        <v>0</v>
      </c>
      <c r="DSZ25" s="86"/>
      <c r="DTA25" s="86">
        <v>0</v>
      </c>
      <c r="DTB25" s="67"/>
      <c r="DTC25" s="67">
        <v>0</v>
      </c>
      <c r="DTD25" s="67"/>
      <c r="DTE25" s="86" t="s">
        <v>582</v>
      </c>
      <c r="DTJ25" s="86"/>
      <c r="DTK25" s="62" t="s">
        <v>502</v>
      </c>
      <c r="DTL25" s="86"/>
      <c r="DTM25" s="86">
        <v>0</v>
      </c>
      <c r="DTN25" s="86"/>
      <c r="DTO25" s="86">
        <v>0</v>
      </c>
      <c r="DTP25" s="67"/>
      <c r="DTQ25" s="67">
        <v>0</v>
      </c>
      <c r="DTR25" s="67"/>
      <c r="DTS25" s="86" t="s">
        <v>582</v>
      </c>
      <c r="DTX25" s="86"/>
      <c r="DTY25" s="62" t="s">
        <v>502</v>
      </c>
      <c r="DTZ25" s="86"/>
      <c r="DUA25" s="86">
        <v>0</v>
      </c>
      <c r="DUB25" s="86"/>
      <c r="DUC25" s="86">
        <v>0</v>
      </c>
      <c r="DUD25" s="67"/>
      <c r="DUE25" s="67">
        <v>0</v>
      </c>
      <c r="DUF25" s="67"/>
      <c r="DUG25" s="86" t="s">
        <v>582</v>
      </c>
      <c r="DUL25" s="86"/>
      <c r="DUM25" s="62" t="s">
        <v>502</v>
      </c>
      <c r="DUN25" s="86"/>
      <c r="DUO25" s="86">
        <v>0</v>
      </c>
      <c r="DUP25" s="86"/>
      <c r="DUQ25" s="86">
        <v>0</v>
      </c>
      <c r="DUR25" s="67"/>
      <c r="DUS25" s="67">
        <v>0</v>
      </c>
      <c r="DUT25" s="67"/>
      <c r="DUU25" s="86" t="s">
        <v>582</v>
      </c>
      <c r="DUZ25" s="86"/>
      <c r="DVA25" s="62" t="s">
        <v>502</v>
      </c>
      <c r="DVB25" s="86"/>
      <c r="DVC25" s="86">
        <v>0</v>
      </c>
      <c r="DVD25" s="86"/>
      <c r="DVE25" s="86">
        <v>0</v>
      </c>
      <c r="DVF25" s="67"/>
      <c r="DVG25" s="67">
        <v>0</v>
      </c>
      <c r="DVH25" s="67"/>
      <c r="DVI25" s="86" t="s">
        <v>582</v>
      </c>
      <c r="DVN25" s="86"/>
      <c r="DVO25" s="62" t="s">
        <v>502</v>
      </c>
      <c r="DVP25" s="86"/>
      <c r="DVQ25" s="86">
        <v>0</v>
      </c>
      <c r="DVR25" s="86"/>
      <c r="DVS25" s="86">
        <v>0</v>
      </c>
      <c r="DVT25" s="67"/>
      <c r="DVU25" s="67">
        <v>0</v>
      </c>
      <c r="DVV25" s="67"/>
      <c r="DVW25" s="86" t="s">
        <v>582</v>
      </c>
      <c r="DWB25" s="86"/>
      <c r="DWC25" s="62" t="s">
        <v>502</v>
      </c>
      <c r="DWD25" s="86"/>
      <c r="DWE25" s="86">
        <v>0</v>
      </c>
      <c r="DWF25" s="86"/>
      <c r="DWG25" s="86">
        <v>0</v>
      </c>
      <c r="DWH25" s="67"/>
      <c r="DWI25" s="67">
        <v>0</v>
      </c>
      <c r="DWJ25" s="67"/>
      <c r="DWK25" s="86" t="s">
        <v>582</v>
      </c>
      <c r="DWP25" s="86"/>
      <c r="DWQ25" s="62" t="s">
        <v>502</v>
      </c>
      <c r="DWR25" s="86"/>
      <c r="DWS25" s="86">
        <v>0</v>
      </c>
      <c r="DWT25" s="86"/>
      <c r="DWU25" s="86">
        <v>0</v>
      </c>
      <c r="DWV25" s="67"/>
      <c r="DWW25" s="67">
        <v>0</v>
      </c>
      <c r="DWX25" s="67"/>
      <c r="DWY25" s="86" t="s">
        <v>582</v>
      </c>
      <c r="DXD25" s="86"/>
      <c r="DXE25" s="62" t="s">
        <v>502</v>
      </c>
      <c r="DXF25" s="86"/>
      <c r="DXG25" s="86">
        <v>0</v>
      </c>
      <c r="DXH25" s="86"/>
      <c r="DXI25" s="86">
        <v>0</v>
      </c>
      <c r="DXJ25" s="67"/>
      <c r="DXK25" s="67">
        <v>0</v>
      </c>
      <c r="DXL25" s="67"/>
      <c r="DXM25" s="86" t="s">
        <v>582</v>
      </c>
      <c r="DXR25" s="86"/>
      <c r="DXS25" s="62" t="s">
        <v>502</v>
      </c>
      <c r="DXT25" s="86"/>
      <c r="DXU25" s="86">
        <v>0</v>
      </c>
      <c r="DXV25" s="86"/>
      <c r="DXW25" s="86">
        <v>0</v>
      </c>
      <c r="DXX25" s="67"/>
      <c r="DXY25" s="67">
        <v>0</v>
      </c>
      <c r="DXZ25" s="67"/>
      <c r="DYA25" s="86" t="s">
        <v>582</v>
      </c>
      <c r="DYF25" s="86"/>
      <c r="DYG25" s="62" t="s">
        <v>502</v>
      </c>
      <c r="DYH25" s="86"/>
      <c r="DYI25" s="86">
        <v>0</v>
      </c>
      <c r="DYJ25" s="86"/>
      <c r="DYK25" s="86">
        <v>0</v>
      </c>
      <c r="DYL25" s="67"/>
      <c r="DYM25" s="67">
        <v>0</v>
      </c>
      <c r="DYN25" s="67"/>
      <c r="DYO25" s="86" t="s">
        <v>582</v>
      </c>
      <c r="DYT25" s="86"/>
      <c r="DYU25" s="62" t="s">
        <v>502</v>
      </c>
      <c r="DYV25" s="86"/>
      <c r="DYW25" s="86">
        <v>0</v>
      </c>
      <c r="DYX25" s="86"/>
      <c r="DYY25" s="86">
        <v>0</v>
      </c>
      <c r="DYZ25" s="67"/>
      <c r="DZA25" s="67">
        <v>0</v>
      </c>
      <c r="DZB25" s="67"/>
      <c r="DZC25" s="86" t="s">
        <v>582</v>
      </c>
      <c r="DZH25" s="86"/>
      <c r="DZI25" s="62" t="s">
        <v>502</v>
      </c>
      <c r="DZJ25" s="86"/>
      <c r="DZK25" s="86">
        <v>0</v>
      </c>
      <c r="DZL25" s="86"/>
      <c r="DZM25" s="86">
        <v>0</v>
      </c>
      <c r="DZN25" s="67"/>
      <c r="DZO25" s="67">
        <v>0</v>
      </c>
      <c r="DZP25" s="67"/>
      <c r="DZQ25" s="86" t="s">
        <v>582</v>
      </c>
      <c r="DZV25" s="86"/>
      <c r="DZW25" s="62" t="s">
        <v>502</v>
      </c>
      <c r="DZX25" s="86"/>
      <c r="DZY25" s="86">
        <v>0</v>
      </c>
      <c r="DZZ25" s="86"/>
      <c r="EAA25" s="86">
        <v>0</v>
      </c>
      <c r="EAB25" s="67"/>
      <c r="EAC25" s="67">
        <v>0</v>
      </c>
      <c r="EAD25" s="67"/>
      <c r="EAE25" s="86" t="s">
        <v>582</v>
      </c>
      <c r="EAJ25" s="86"/>
      <c r="EAK25" s="62" t="s">
        <v>502</v>
      </c>
      <c r="EAL25" s="86"/>
      <c r="EAM25" s="86">
        <v>0</v>
      </c>
      <c r="EAN25" s="86"/>
      <c r="EAO25" s="86">
        <v>0</v>
      </c>
      <c r="EAP25" s="67"/>
      <c r="EAQ25" s="67">
        <v>0</v>
      </c>
      <c r="EAR25" s="67"/>
      <c r="EAS25" s="86" t="s">
        <v>582</v>
      </c>
      <c r="EAX25" s="86"/>
      <c r="EAY25" s="62" t="s">
        <v>502</v>
      </c>
      <c r="EAZ25" s="86"/>
      <c r="EBA25" s="86">
        <v>0</v>
      </c>
      <c r="EBB25" s="86"/>
      <c r="EBC25" s="86">
        <v>0</v>
      </c>
      <c r="EBD25" s="67"/>
      <c r="EBE25" s="67">
        <v>0</v>
      </c>
      <c r="EBF25" s="67"/>
      <c r="EBG25" s="86" t="s">
        <v>582</v>
      </c>
      <c r="EBL25" s="86"/>
      <c r="EBM25" s="62" t="s">
        <v>502</v>
      </c>
      <c r="EBN25" s="86"/>
      <c r="EBO25" s="86">
        <v>0</v>
      </c>
      <c r="EBP25" s="86"/>
      <c r="EBQ25" s="86">
        <v>0</v>
      </c>
      <c r="EBR25" s="67"/>
      <c r="EBS25" s="67">
        <v>0</v>
      </c>
      <c r="EBT25" s="67"/>
      <c r="EBU25" s="86" t="s">
        <v>582</v>
      </c>
      <c r="EBZ25" s="86"/>
      <c r="ECA25" s="62" t="s">
        <v>502</v>
      </c>
      <c r="ECB25" s="86"/>
      <c r="ECC25" s="86">
        <v>0</v>
      </c>
      <c r="ECD25" s="86"/>
      <c r="ECE25" s="86">
        <v>0</v>
      </c>
      <c r="ECF25" s="67"/>
      <c r="ECG25" s="67">
        <v>0</v>
      </c>
      <c r="ECH25" s="67"/>
      <c r="ECI25" s="86" t="s">
        <v>582</v>
      </c>
      <c r="ECN25" s="86"/>
      <c r="ECO25" s="62" t="s">
        <v>502</v>
      </c>
      <c r="ECP25" s="86"/>
      <c r="ECQ25" s="86">
        <v>0</v>
      </c>
      <c r="ECR25" s="86"/>
      <c r="ECS25" s="86">
        <v>0</v>
      </c>
      <c r="ECT25" s="67"/>
      <c r="ECU25" s="67">
        <v>0</v>
      </c>
      <c r="ECV25" s="67"/>
      <c r="ECW25" s="86" t="s">
        <v>582</v>
      </c>
      <c r="EDB25" s="86"/>
      <c r="EDC25" s="62" t="s">
        <v>502</v>
      </c>
      <c r="EDD25" s="86"/>
      <c r="EDE25" s="86">
        <v>0</v>
      </c>
      <c r="EDF25" s="86"/>
      <c r="EDG25" s="86">
        <v>0</v>
      </c>
      <c r="EDH25" s="67"/>
      <c r="EDI25" s="67">
        <v>0</v>
      </c>
      <c r="EDJ25" s="67"/>
      <c r="EDK25" s="86" t="s">
        <v>582</v>
      </c>
      <c r="EDP25" s="86"/>
      <c r="EDQ25" s="62" t="s">
        <v>502</v>
      </c>
      <c r="EDR25" s="86"/>
      <c r="EDS25" s="86">
        <v>0</v>
      </c>
      <c r="EDT25" s="86"/>
      <c r="EDU25" s="86">
        <v>0</v>
      </c>
      <c r="EDV25" s="67"/>
      <c r="EDW25" s="67">
        <v>0</v>
      </c>
      <c r="EDX25" s="67"/>
      <c r="EDY25" s="86" t="s">
        <v>582</v>
      </c>
      <c r="EED25" s="86"/>
      <c r="EEE25" s="62" t="s">
        <v>502</v>
      </c>
      <c r="EEF25" s="86"/>
      <c r="EEG25" s="86">
        <v>0</v>
      </c>
      <c r="EEH25" s="86"/>
      <c r="EEI25" s="86">
        <v>0</v>
      </c>
      <c r="EEJ25" s="67"/>
      <c r="EEK25" s="67">
        <v>0</v>
      </c>
      <c r="EEL25" s="67"/>
      <c r="EEM25" s="86" t="s">
        <v>582</v>
      </c>
      <c r="EER25" s="86"/>
      <c r="EES25" s="62" t="s">
        <v>502</v>
      </c>
      <c r="EET25" s="86"/>
      <c r="EEU25" s="86">
        <v>0</v>
      </c>
      <c r="EEV25" s="86"/>
      <c r="EEW25" s="86">
        <v>0</v>
      </c>
      <c r="EEX25" s="67"/>
      <c r="EEY25" s="67">
        <v>0</v>
      </c>
      <c r="EEZ25" s="67"/>
      <c r="EFA25" s="86" t="s">
        <v>582</v>
      </c>
      <c r="EFF25" s="86"/>
      <c r="EFG25" s="62" t="s">
        <v>502</v>
      </c>
      <c r="EFH25" s="86"/>
      <c r="EFI25" s="86">
        <v>0</v>
      </c>
      <c r="EFJ25" s="86"/>
      <c r="EFK25" s="86">
        <v>0</v>
      </c>
      <c r="EFL25" s="67"/>
      <c r="EFM25" s="67">
        <v>0</v>
      </c>
      <c r="EFN25" s="67"/>
      <c r="EFO25" s="86" t="s">
        <v>582</v>
      </c>
      <c r="EFT25" s="86"/>
      <c r="EFU25" s="62" t="s">
        <v>502</v>
      </c>
      <c r="EFV25" s="86"/>
      <c r="EFW25" s="86">
        <v>0</v>
      </c>
      <c r="EFX25" s="86"/>
      <c r="EFY25" s="86">
        <v>0</v>
      </c>
      <c r="EFZ25" s="67"/>
      <c r="EGA25" s="67">
        <v>0</v>
      </c>
      <c r="EGB25" s="67"/>
      <c r="EGC25" s="86" t="s">
        <v>582</v>
      </c>
      <c r="EGH25" s="86"/>
      <c r="EGI25" s="62" t="s">
        <v>502</v>
      </c>
      <c r="EGJ25" s="86"/>
      <c r="EGK25" s="86">
        <v>0</v>
      </c>
      <c r="EGL25" s="86"/>
      <c r="EGM25" s="86">
        <v>0</v>
      </c>
      <c r="EGN25" s="67"/>
      <c r="EGO25" s="67">
        <v>0</v>
      </c>
      <c r="EGP25" s="67"/>
      <c r="EGQ25" s="86" t="s">
        <v>582</v>
      </c>
      <c r="EGV25" s="86"/>
      <c r="EGW25" s="62" t="s">
        <v>502</v>
      </c>
      <c r="EGX25" s="86"/>
      <c r="EGY25" s="86">
        <v>0</v>
      </c>
      <c r="EGZ25" s="86"/>
      <c r="EHA25" s="86">
        <v>0</v>
      </c>
      <c r="EHB25" s="67"/>
      <c r="EHC25" s="67">
        <v>0</v>
      </c>
      <c r="EHD25" s="67"/>
      <c r="EHE25" s="86" t="s">
        <v>582</v>
      </c>
      <c r="EHJ25" s="86"/>
      <c r="EHK25" s="62" t="s">
        <v>502</v>
      </c>
      <c r="EHL25" s="86"/>
      <c r="EHM25" s="86">
        <v>0</v>
      </c>
      <c r="EHN25" s="86"/>
      <c r="EHO25" s="86">
        <v>0</v>
      </c>
      <c r="EHP25" s="67"/>
      <c r="EHQ25" s="67">
        <v>0</v>
      </c>
      <c r="EHR25" s="67"/>
      <c r="EHS25" s="86" t="s">
        <v>582</v>
      </c>
      <c r="EHX25" s="86"/>
      <c r="EHY25" s="62" t="s">
        <v>502</v>
      </c>
      <c r="EHZ25" s="86"/>
      <c r="EIA25" s="86">
        <v>0</v>
      </c>
      <c r="EIB25" s="86"/>
      <c r="EIC25" s="86">
        <v>0</v>
      </c>
      <c r="EID25" s="67"/>
      <c r="EIE25" s="67">
        <v>0</v>
      </c>
      <c r="EIF25" s="67"/>
      <c r="EIG25" s="86" t="s">
        <v>582</v>
      </c>
      <c r="EIL25" s="86"/>
      <c r="EIM25" s="62" t="s">
        <v>502</v>
      </c>
      <c r="EIN25" s="86"/>
      <c r="EIO25" s="86">
        <v>0</v>
      </c>
      <c r="EIP25" s="86"/>
      <c r="EIQ25" s="86">
        <v>0</v>
      </c>
      <c r="EIR25" s="67"/>
      <c r="EIS25" s="67">
        <v>0</v>
      </c>
      <c r="EIT25" s="67"/>
      <c r="EIU25" s="86" t="s">
        <v>582</v>
      </c>
      <c r="EIZ25" s="86"/>
      <c r="EJA25" s="62" t="s">
        <v>502</v>
      </c>
      <c r="EJB25" s="86"/>
      <c r="EJC25" s="86">
        <v>0</v>
      </c>
      <c r="EJD25" s="86"/>
      <c r="EJE25" s="86">
        <v>0</v>
      </c>
      <c r="EJF25" s="67"/>
      <c r="EJG25" s="67">
        <v>0</v>
      </c>
      <c r="EJH25" s="67"/>
      <c r="EJI25" s="86" t="s">
        <v>582</v>
      </c>
      <c r="EJN25" s="86"/>
      <c r="EJO25" s="62" t="s">
        <v>502</v>
      </c>
      <c r="EJP25" s="86"/>
      <c r="EJQ25" s="86">
        <v>1</v>
      </c>
      <c r="EJR25" s="86"/>
      <c r="EJS25" s="86">
        <v>1</v>
      </c>
      <c r="EJT25" s="67"/>
      <c r="EJU25" s="67">
        <v>2.2222222222222223</v>
      </c>
      <c r="EJV25" s="67"/>
      <c r="EJW25" s="86">
        <v>100</v>
      </c>
      <c r="EKB25" s="86"/>
      <c r="EKC25" s="62" t="s">
        <v>502</v>
      </c>
      <c r="EKD25" s="86"/>
      <c r="EKE25" s="86">
        <v>1</v>
      </c>
      <c r="EKF25" s="86"/>
      <c r="EKG25" s="86">
        <v>1</v>
      </c>
      <c r="EKH25" s="67"/>
      <c r="EKI25" s="67">
        <v>2.2222222222222223</v>
      </c>
      <c r="EKJ25" s="67"/>
      <c r="EKK25" s="86">
        <v>100</v>
      </c>
      <c r="EKP25" s="86"/>
      <c r="EKQ25" s="62" t="s">
        <v>502</v>
      </c>
      <c r="EKR25" s="86"/>
      <c r="EKS25" s="86">
        <v>0</v>
      </c>
      <c r="EKT25" s="86"/>
      <c r="EKU25" s="86">
        <v>1</v>
      </c>
      <c r="EKV25" s="67"/>
      <c r="EKW25" s="67">
        <v>2.2222222222222223</v>
      </c>
      <c r="EKX25" s="67"/>
      <c r="EKY25" s="86">
        <v>0</v>
      </c>
      <c r="ELD25" s="86"/>
      <c r="ELE25" s="62" t="s">
        <v>502</v>
      </c>
      <c r="ELF25" s="86"/>
      <c r="ELG25" s="86">
        <v>1</v>
      </c>
      <c r="ELH25" s="86"/>
      <c r="ELI25" s="86">
        <v>1</v>
      </c>
      <c r="ELJ25" s="67"/>
      <c r="ELK25" s="67">
        <v>2.2222222222222223</v>
      </c>
      <c r="ELL25" s="67"/>
      <c r="ELM25" s="86">
        <v>100</v>
      </c>
      <c r="ELR25" s="86"/>
      <c r="ELS25" s="62" t="s">
        <v>502</v>
      </c>
      <c r="ELT25" s="86"/>
      <c r="ELU25" s="86">
        <v>1</v>
      </c>
      <c r="ELV25" s="86"/>
      <c r="ELW25" s="86">
        <v>1</v>
      </c>
      <c r="ELX25" s="67"/>
      <c r="ELY25" s="67">
        <v>2.2222222222222223</v>
      </c>
      <c r="ELZ25" s="67"/>
      <c r="EMA25" s="86">
        <v>100</v>
      </c>
      <c r="EMF25" s="86"/>
      <c r="EMG25" s="62" t="s">
        <v>502</v>
      </c>
      <c r="EMH25" s="86"/>
      <c r="EMI25" s="86">
        <v>1</v>
      </c>
      <c r="EMJ25" s="86"/>
      <c r="EMK25" s="86">
        <v>1</v>
      </c>
      <c r="EML25" s="67"/>
      <c r="EMM25" s="67">
        <v>2.2222222222222223</v>
      </c>
      <c r="EMN25" s="67"/>
      <c r="EMO25" s="86">
        <v>100</v>
      </c>
      <c r="EMT25" s="86"/>
      <c r="EMU25" s="62" t="s">
        <v>502</v>
      </c>
      <c r="EMV25" s="86"/>
      <c r="EMW25" s="86">
        <v>1</v>
      </c>
      <c r="EMX25" s="86"/>
      <c r="EMY25" s="86">
        <v>1</v>
      </c>
      <c r="EMZ25" s="67"/>
      <c r="ENA25" s="67">
        <v>2.2222222222222223</v>
      </c>
      <c r="ENB25" s="67"/>
      <c r="ENC25" s="86">
        <v>100</v>
      </c>
      <c r="ENH25" s="86"/>
      <c r="ENI25" s="62" t="s">
        <v>502</v>
      </c>
      <c r="ENJ25" s="86"/>
      <c r="ENK25" s="86">
        <v>1</v>
      </c>
      <c r="ENL25" s="86"/>
      <c r="ENM25" s="86">
        <v>1</v>
      </c>
      <c r="ENN25" s="67"/>
      <c r="ENO25" s="67">
        <v>2.2222222222222223</v>
      </c>
      <c r="ENP25" s="67"/>
      <c r="ENQ25" s="86">
        <v>100</v>
      </c>
      <c r="ENV25" s="86"/>
      <c r="ENW25" s="62" t="s">
        <v>502</v>
      </c>
      <c r="ENX25" s="86"/>
      <c r="ENY25" s="86">
        <v>1</v>
      </c>
      <c r="ENZ25" s="86"/>
      <c r="EOA25" s="86">
        <v>1</v>
      </c>
      <c r="EOB25" s="67"/>
      <c r="EOC25" s="67">
        <v>2.2222222222222223</v>
      </c>
      <c r="EOD25" s="67"/>
      <c r="EOE25" s="86">
        <v>100</v>
      </c>
      <c r="EOJ25" s="86"/>
      <c r="EOK25" s="62" t="s">
        <v>502</v>
      </c>
      <c r="EOL25" s="86"/>
      <c r="EOM25" s="86">
        <v>1</v>
      </c>
      <c r="EON25" s="86"/>
      <c r="EOO25" s="86">
        <v>1</v>
      </c>
      <c r="EOP25" s="67"/>
      <c r="EOQ25" s="67">
        <v>2.2222222222222223</v>
      </c>
      <c r="EOR25" s="67"/>
      <c r="EOS25" s="86">
        <v>100</v>
      </c>
      <c r="EOX25" s="86"/>
      <c r="EOY25" s="62" t="s">
        <v>502</v>
      </c>
      <c r="EOZ25" s="86"/>
      <c r="EPA25" s="86">
        <v>1</v>
      </c>
      <c r="EPB25" s="86"/>
      <c r="EPC25" s="86">
        <v>1</v>
      </c>
      <c r="EPD25" s="67"/>
      <c r="EPE25" s="67">
        <v>2.2222222222222223</v>
      </c>
      <c r="EPF25" s="67"/>
      <c r="EPG25" s="86">
        <v>100</v>
      </c>
      <c r="EPL25" s="86"/>
      <c r="EPM25" s="62" t="s">
        <v>502</v>
      </c>
      <c r="EPN25" s="86"/>
      <c r="EPO25" s="86">
        <v>1</v>
      </c>
      <c r="EPP25" s="86"/>
      <c r="EPQ25" s="86">
        <v>1</v>
      </c>
      <c r="EPR25" s="67"/>
      <c r="EPS25" s="67">
        <v>2.2222222222222223</v>
      </c>
      <c r="EPT25" s="67"/>
      <c r="EPU25" s="86">
        <v>100</v>
      </c>
      <c r="EPZ25" s="86"/>
      <c r="EQA25" s="62" t="s">
        <v>502</v>
      </c>
      <c r="EQB25" s="86"/>
      <c r="EQC25" s="86">
        <v>1</v>
      </c>
      <c r="EQD25" s="86"/>
      <c r="EQE25" s="86">
        <v>1</v>
      </c>
      <c r="EQF25" s="67"/>
      <c r="EQG25" s="67">
        <v>2.2222222222222223</v>
      </c>
      <c r="EQH25" s="67"/>
      <c r="EQI25" s="86">
        <v>100</v>
      </c>
      <c r="EQN25" s="86"/>
      <c r="EQO25" s="62" t="s">
        <v>502</v>
      </c>
      <c r="EQP25" s="86"/>
      <c r="EQQ25" s="86">
        <v>0</v>
      </c>
      <c r="EQR25" s="86"/>
      <c r="EQS25" s="86">
        <v>1</v>
      </c>
      <c r="EQT25" s="67"/>
      <c r="EQU25" s="67">
        <v>2.2222222222222223</v>
      </c>
      <c r="EQV25" s="67"/>
      <c r="EQW25" s="86">
        <v>0</v>
      </c>
      <c r="ERB25" s="86"/>
      <c r="ERC25" s="62" t="s">
        <v>502</v>
      </c>
      <c r="ERD25" s="86"/>
      <c r="ERE25" s="86">
        <v>0</v>
      </c>
      <c r="ERF25" s="86"/>
      <c r="ERG25" s="86">
        <v>1</v>
      </c>
      <c r="ERH25" s="67"/>
      <c r="ERI25" s="67">
        <v>2.2222222222222223</v>
      </c>
      <c r="ERJ25" s="67"/>
      <c r="ERK25" s="86">
        <v>0</v>
      </c>
      <c r="ERP25" s="86"/>
      <c r="ERQ25" s="62" t="s">
        <v>502</v>
      </c>
      <c r="ERR25" s="86"/>
      <c r="ERS25" s="86">
        <v>0</v>
      </c>
      <c r="ERT25" s="86"/>
      <c r="ERU25" s="86">
        <v>1</v>
      </c>
      <c r="ERV25" s="67"/>
      <c r="ERW25" s="67">
        <v>2.2222222222222223</v>
      </c>
      <c r="ERX25" s="67"/>
      <c r="ERY25" s="86">
        <v>0</v>
      </c>
      <c r="ESD25" s="86"/>
      <c r="ESE25" s="62" t="s">
        <v>502</v>
      </c>
      <c r="ESF25" s="86"/>
      <c r="ESG25" s="86">
        <v>1</v>
      </c>
      <c r="ESH25" s="86"/>
      <c r="ESI25" s="86">
        <v>1</v>
      </c>
      <c r="ESJ25" s="67"/>
      <c r="ESK25" s="67">
        <v>2.2222222222222223</v>
      </c>
      <c r="ESL25" s="67"/>
      <c r="ESM25" s="86">
        <v>100</v>
      </c>
      <c r="ESR25" s="86"/>
      <c r="ESS25" s="62" t="s">
        <v>502</v>
      </c>
      <c r="EST25" s="86"/>
      <c r="ESU25" s="86">
        <v>1</v>
      </c>
      <c r="ESV25" s="86"/>
      <c r="ESW25" s="86">
        <v>1</v>
      </c>
      <c r="ESX25" s="67"/>
      <c r="ESY25" s="67">
        <v>2.2222222222222223</v>
      </c>
      <c r="ESZ25" s="67"/>
      <c r="ETA25" s="86">
        <v>100</v>
      </c>
      <c r="ETF25" s="86"/>
      <c r="ETG25" s="62" t="s">
        <v>502</v>
      </c>
      <c r="ETH25" s="86"/>
      <c r="ETI25" s="86">
        <v>0</v>
      </c>
      <c r="ETJ25" s="86"/>
      <c r="ETK25" s="86">
        <v>1</v>
      </c>
      <c r="ETL25" s="67"/>
      <c r="ETM25" s="67">
        <v>2.2222222222222223</v>
      </c>
      <c r="ETN25" s="67"/>
      <c r="ETO25" s="86">
        <v>0</v>
      </c>
      <c r="ETT25" s="86"/>
      <c r="ETU25" s="62" t="s">
        <v>502</v>
      </c>
      <c r="ETV25" s="86"/>
      <c r="ETW25" s="86">
        <v>1</v>
      </c>
      <c r="ETX25" s="86"/>
      <c r="ETY25" s="86">
        <v>1</v>
      </c>
      <c r="ETZ25" s="67"/>
      <c r="EUA25" s="67">
        <v>2.2222222222222223</v>
      </c>
      <c r="EUB25" s="67"/>
      <c r="EUC25" s="86">
        <v>100</v>
      </c>
      <c r="EUH25" s="86"/>
      <c r="EUI25" s="62" t="s">
        <v>502</v>
      </c>
      <c r="EUJ25" s="86"/>
      <c r="EUK25" s="86">
        <v>1</v>
      </c>
      <c r="EUL25" s="86"/>
      <c r="EUM25" s="86">
        <v>1</v>
      </c>
      <c r="EUN25" s="67"/>
      <c r="EUO25" s="67">
        <v>2.2222222222222223</v>
      </c>
      <c r="EUP25" s="67"/>
      <c r="EUQ25" s="86">
        <v>100</v>
      </c>
      <c r="EUV25" s="86"/>
      <c r="EUW25" s="62" t="s">
        <v>502</v>
      </c>
      <c r="EUX25" s="86"/>
      <c r="EUY25" s="86">
        <v>1</v>
      </c>
      <c r="EUZ25" s="86"/>
      <c r="EVA25" s="86">
        <v>1</v>
      </c>
      <c r="EVB25" s="67"/>
      <c r="EVC25" s="67">
        <v>2.2222222222222223</v>
      </c>
      <c r="EVD25" s="67"/>
      <c r="EVE25" s="86">
        <v>100</v>
      </c>
      <c r="EVJ25" s="86"/>
      <c r="EVK25" s="62" t="s">
        <v>502</v>
      </c>
      <c r="EVL25" s="86"/>
      <c r="EVM25" s="86">
        <v>0</v>
      </c>
      <c r="EVN25" s="86"/>
      <c r="EVO25" s="86">
        <v>1</v>
      </c>
      <c r="EVP25" s="67"/>
      <c r="EVQ25" s="67">
        <v>2.2222222222222223</v>
      </c>
      <c r="EVR25" s="67"/>
      <c r="EVS25" s="86">
        <v>0</v>
      </c>
      <c r="EVX25" s="86"/>
      <c r="EVY25" s="62" t="s">
        <v>502</v>
      </c>
      <c r="EVZ25" s="86"/>
      <c r="EWA25" s="86">
        <v>1</v>
      </c>
      <c r="EWB25" s="86"/>
      <c r="EWC25" s="86">
        <v>1</v>
      </c>
      <c r="EWD25" s="67"/>
      <c r="EWE25" s="67">
        <v>2.2222222222222223</v>
      </c>
      <c r="EWF25" s="67"/>
      <c r="EWG25" s="86">
        <v>100</v>
      </c>
      <c r="EWL25" s="86"/>
      <c r="EWM25" s="62" t="s">
        <v>502</v>
      </c>
      <c r="EWN25" s="86"/>
      <c r="EWO25" s="86">
        <v>0</v>
      </c>
      <c r="EWP25" s="86"/>
      <c r="EWQ25" s="86">
        <v>1</v>
      </c>
      <c r="EWR25" s="67"/>
      <c r="EWS25" s="67">
        <v>2.2222222222222223</v>
      </c>
      <c r="EWT25" s="67"/>
      <c r="EWU25" s="86">
        <v>0</v>
      </c>
      <c r="EWZ25" s="86"/>
      <c r="EXA25" s="62" t="s">
        <v>502</v>
      </c>
      <c r="EXB25" s="86"/>
      <c r="EXC25" s="86">
        <v>2</v>
      </c>
      <c r="EXD25" s="86"/>
      <c r="EXE25" s="86">
        <v>2</v>
      </c>
      <c r="EXF25" s="67"/>
      <c r="EXG25" s="67">
        <v>3.7037037037037033</v>
      </c>
      <c r="EXH25" s="67"/>
      <c r="EXI25" s="86">
        <v>100</v>
      </c>
      <c r="EXN25" s="86"/>
      <c r="EXO25" s="62" t="s">
        <v>502</v>
      </c>
      <c r="EXP25" s="86"/>
      <c r="EXQ25" s="86">
        <v>1</v>
      </c>
      <c r="EXR25" s="86"/>
      <c r="EXS25" s="86">
        <v>2</v>
      </c>
      <c r="EXT25" s="67"/>
      <c r="EXU25" s="67">
        <v>3.7037037037037033</v>
      </c>
      <c r="EXV25" s="67"/>
      <c r="EXW25" s="86">
        <v>50</v>
      </c>
      <c r="EYB25" s="86"/>
      <c r="EYC25" s="62" t="s">
        <v>502</v>
      </c>
      <c r="EYD25" s="86"/>
      <c r="EYE25" s="86">
        <v>1</v>
      </c>
      <c r="EYF25" s="86"/>
      <c r="EYG25" s="86">
        <v>2</v>
      </c>
      <c r="EYH25" s="67"/>
      <c r="EYI25" s="67">
        <v>3.7037037037037033</v>
      </c>
      <c r="EYJ25" s="67"/>
      <c r="EYK25" s="86">
        <v>50</v>
      </c>
      <c r="EYP25" s="86"/>
      <c r="EYQ25" s="62" t="s">
        <v>502</v>
      </c>
      <c r="EYR25" s="86"/>
      <c r="EYS25" s="86">
        <v>1</v>
      </c>
      <c r="EYT25" s="86"/>
      <c r="EYU25" s="86">
        <v>2</v>
      </c>
      <c r="EYV25" s="67"/>
      <c r="EYW25" s="67">
        <v>3.7037037037037033</v>
      </c>
      <c r="EYX25" s="67"/>
      <c r="EYY25" s="86">
        <v>50</v>
      </c>
      <c r="EZD25" s="86"/>
      <c r="EZE25" s="62" t="s">
        <v>502</v>
      </c>
      <c r="EZF25" s="86"/>
      <c r="EZG25" s="86">
        <v>1</v>
      </c>
      <c r="EZH25" s="86"/>
      <c r="EZI25" s="86">
        <v>2</v>
      </c>
      <c r="EZJ25" s="67"/>
      <c r="EZK25" s="67">
        <v>3.7037037037037033</v>
      </c>
      <c r="EZL25" s="67"/>
      <c r="EZM25" s="86">
        <v>50</v>
      </c>
      <c r="EZR25" s="86"/>
      <c r="EZS25" s="62" t="s">
        <v>502</v>
      </c>
      <c r="EZT25" s="86"/>
      <c r="EZU25" s="86">
        <v>1</v>
      </c>
      <c r="EZV25" s="86"/>
      <c r="EZW25" s="86">
        <v>2</v>
      </c>
      <c r="EZX25" s="67"/>
      <c r="EZY25" s="67">
        <v>3.7037037037037033</v>
      </c>
      <c r="EZZ25" s="67"/>
      <c r="FAA25" s="86">
        <v>50</v>
      </c>
      <c r="FAF25" s="86"/>
      <c r="FAG25" s="62" t="s">
        <v>502</v>
      </c>
      <c r="FAH25" s="86"/>
      <c r="FAI25" s="86">
        <v>1</v>
      </c>
      <c r="FAJ25" s="86"/>
      <c r="FAK25" s="86">
        <v>2</v>
      </c>
      <c r="FAL25" s="67"/>
      <c r="FAM25" s="67">
        <v>3.7037037037037033</v>
      </c>
      <c r="FAN25" s="67"/>
      <c r="FAO25" s="86">
        <v>50</v>
      </c>
      <c r="FAT25" s="86"/>
      <c r="FAU25" s="62" t="s">
        <v>502</v>
      </c>
      <c r="FAV25" s="86"/>
      <c r="FAW25" s="86">
        <v>1</v>
      </c>
      <c r="FAX25" s="86"/>
      <c r="FAY25" s="86">
        <v>2</v>
      </c>
      <c r="FAZ25" s="67"/>
      <c r="FBA25" s="67">
        <v>3.7037037037037033</v>
      </c>
      <c r="FBB25" s="67"/>
      <c r="FBC25" s="86">
        <v>50</v>
      </c>
      <c r="FBH25" s="86"/>
      <c r="FBI25" s="62" t="s">
        <v>502</v>
      </c>
      <c r="FBJ25" s="86"/>
      <c r="FBK25" s="86">
        <v>1</v>
      </c>
      <c r="FBL25" s="86"/>
      <c r="FBM25" s="86">
        <v>2</v>
      </c>
      <c r="FBN25" s="67"/>
      <c r="FBO25" s="67">
        <v>3.7037037037037033</v>
      </c>
      <c r="FBP25" s="67"/>
      <c r="FBQ25" s="86">
        <v>50</v>
      </c>
      <c r="FBV25" s="86"/>
      <c r="FBW25" s="62" t="s">
        <v>502</v>
      </c>
      <c r="FBX25" s="86"/>
      <c r="FBY25" s="86">
        <v>1</v>
      </c>
      <c r="FBZ25" s="86"/>
      <c r="FCA25" s="86">
        <v>2</v>
      </c>
      <c r="FCB25" s="67"/>
      <c r="FCC25" s="67">
        <v>3.7037037037037033</v>
      </c>
      <c r="FCD25" s="67"/>
      <c r="FCE25" s="86">
        <v>50</v>
      </c>
      <c r="FCJ25" s="86"/>
      <c r="FCK25" s="62" t="s">
        <v>502</v>
      </c>
      <c r="FCL25" s="86"/>
      <c r="FCM25" s="86">
        <v>1</v>
      </c>
      <c r="FCN25" s="86"/>
      <c r="FCO25" s="86">
        <v>2</v>
      </c>
      <c r="FCP25" s="67"/>
      <c r="FCQ25" s="67">
        <v>3.7037037037037033</v>
      </c>
      <c r="FCR25" s="67"/>
      <c r="FCS25" s="86">
        <v>50</v>
      </c>
      <c r="FCX25" s="86"/>
      <c r="FCY25" s="62" t="s">
        <v>502</v>
      </c>
      <c r="FCZ25" s="86"/>
      <c r="FDA25" s="86">
        <v>1</v>
      </c>
      <c r="FDB25" s="86"/>
      <c r="FDC25" s="86">
        <v>2</v>
      </c>
      <c r="FDD25" s="67"/>
      <c r="FDE25" s="67">
        <v>3.7037037037037033</v>
      </c>
      <c r="FDF25" s="67"/>
      <c r="FDG25" s="86">
        <v>50</v>
      </c>
      <c r="FDL25" s="86"/>
      <c r="FDM25" s="62" t="s">
        <v>502</v>
      </c>
      <c r="FDN25" s="86"/>
      <c r="FDO25" s="86">
        <v>1</v>
      </c>
      <c r="FDP25" s="86"/>
      <c r="FDQ25" s="86">
        <v>2</v>
      </c>
      <c r="FDR25" s="67"/>
      <c r="FDS25" s="67">
        <v>3.7037037037037033</v>
      </c>
      <c r="FDT25" s="67"/>
      <c r="FDU25" s="86">
        <v>50</v>
      </c>
      <c r="FDZ25" s="86"/>
      <c r="FEA25" s="62" t="s">
        <v>502</v>
      </c>
      <c r="FEB25" s="86"/>
      <c r="FEC25" s="86">
        <v>1</v>
      </c>
      <c r="FED25" s="86"/>
      <c r="FEE25" s="86">
        <v>2</v>
      </c>
      <c r="FEF25" s="67"/>
      <c r="FEG25" s="67">
        <v>3.7037037037037033</v>
      </c>
      <c r="FEH25" s="67"/>
      <c r="FEI25" s="86">
        <v>50</v>
      </c>
      <c r="FEN25" s="86"/>
      <c r="FEO25" s="62" t="s">
        <v>502</v>
      </c>
      <c r="FEP25" s="86"/>
      <c r="FEQ25" s="86">
        <v>1</v>
      </c>
      <c r="FER25" s="86"/>
      <c r="FES25" s="86">
        <v>2</v>
      </c>
      <c r="FET25" s="67"/>
      <c r="FEU25" s="67">
        <v>3.7037037037037033</v>
      </c>
      <c r="FEV25" s="67"/>
      <c r="FEW25" s="86">
        <v>50</v>
      </c>
      <c r="FFB25" s="86"/>
      <c r="FFC25" s="62" t="s">
        <v>502</v>
      </c>
      <c r="FFD25" s="86"/>
      <c r="FFE25" s="86">
        <v>1</v>
      </c>
      <c r="FFF25" s="86"/>
      <c r="FFG25" s="86">
        <v>2</v>
      </c>
      <c r="FFH25" s="67"/>
      <c r="FFI25" s="67">
        <v>3.7037037037037033</v>
      </c>
      <c r="FFJ25" s="67"/>
      <c r="FFK25" s="86">
        <v>50</v>
      </c>
      <c r="FFP25" s="86"/>
      <c r="FFQ25" s="62" t="s">
        <v>502</v>
      </c>
      <c r="FFR25" s="86"/>
      <c r="FFS25" s="86">
        <v>0</v>
      </c>
      <c r="FFT25" s="86"/>
      <c r="FFU25" s="86">
        <v>2</v>
      </c>
      <c r="FFV25" s="67"/>
      <c r="FFW25" s="67">
        <v>3.7037037037037033</v>
      </c>
      <c r="FFX25" s="67"/>
      <c r="FFY25" s="86">
        <v>0</v>
      </c>
      <c r="FGD25" s="86"/>
      <c r="FGE25" s="62" t="s">
        <v>502</v>
      </c>
      <c r="FGF25" s="86"/>
      <c r="FGG25" s="86">
        <v>1</v>
      </c>
      <c r="FGH25" s="86"/>
      <c r="FGI25" s="86">
        <v>2</v>
      </c>
      <c r="FGJ25" s="67"/>
      <c r="FGK25" s="67">
        <v>3.7037037037037033</v>
      </c>
      <c r="FGL25" s="67"/>
      <c r="FGM25" s="86">
        <v>50</v>
      </c>
      <c r="FGR25" s="86"/>
      <c r="FGS25" s="62" t="s">
        <v>502</v>
      </c>
      <c r="FGT25" s="86"/>
      <c r="FGU25" s="86">
        <v>1</v>
      </c>
      <c r="FGV25" s="86"/>
      <c r="FGW25" s="86">
        <v>2</v>
      </c>
      <c r="FGX25" s="67"/>
      <c r="FGY25" s="67">
        <v>3.7037037037037033</v>
      </c>
      <c r="FGZ25" s="67"/>
      <c r="FHA25" s="86">
        <v>50</v>
      </c>
      <c r="FHF25" s="86"/>
      <c r="FHG25" s="62" t="s">
        <v>502</v>
      </c>
      <c r="FHH25" s="86"/>
      <c r="FHI25" s="86">
        <v>1</v>
      </c>
      <c r="FHJ25" s="86"/>
      <c r="FHK25" s="86">
        <v>2</v>
      </c>
      <c r="FHL25" s="67"/>
      <c r="FHM25" s="67">
        <v>3.7037037037037033</v>
      </c>
      <c r="FHN25" s="67"/>
      <c r="FHO25" s="86">
        <v>50</v>
      </c>
      <c r="FHT25" s="86"/>
      <c r="FHU25" s="62" t="s">
        <v>502</v>
      </c>
      <c r="FHV25" s="86"/>
      <c r="FHW25" s="86">
        <v>0</v>
      </c>
      <c r="FHX25" s="86"/>
      <c r="FHY25" s="86">
        <v>2</v>
      </c>
      <c r="FHZ25" s="67"/>
      <c r="FIA25" s="67">
        <v>3.7037037037037033</v>
      </c>
      <c r="FIB25" s="67"/>
      <c r="FIC25" s="86">
        <v>0</v>
      </c>
      <c r="FIH25" s="86"/>
      <c r="FII25" s="62" t="s">
        <v>502</v>
      </c>
      <c r="FIJ25" s="86"/>
      <c r="FIK25" s="86">
        <v>1</v>
      </c>
      <c r="FIL25" s="86"/>
      <c r="FIM25" s="86">
        <v>2</v>
      </c>
      <c r="FIN25" s="67"/>
      <c r="FIO25" s="67">
        <v>3.7037037037037033</v>
      </c>
      <c r="FIP25" s="67"/>
      <c r="FIQ25" s="86">
        <v>50</v>
      </c>
      <c r="FIV25" s="86"/>
      <c r="FIW25" s="62" t="s">
        <v>502</v>
      </c>
      <c r="FIX25" s="86"/>
      <c r="FIY25" s="86">
        <v>1</v>
      </c>
      <c r="FIZ25" s="86"/>
      <c r="FJA25" s="86">
        <v>2</v>
      </c>
      <c r="FJB25" s="67"/>
      <c r="FJC25" s="67">
        <v>3.7037037037037033</v>
      </c>
      <c r="FJD25" s="67"/>
      <c r="FJE25" s="86">
        <v>50</v>
      </c>
      <c r="FJJ25" s="86"/>
      <c r="FJK25" s="62" t="s">
        <v>502</v>
      </c>
      <c r="FJL25" s="86"/>
      <c r="FJM25" s="86">
        <v>1</v>
      </c>
      <c r="FJN25" s="86"/>
      <c r="FJO25" s="86">
        <v>2</v>
      </c>
      <c r="FJP25" s="67"/>
      <c r="FJQ25" s="67">
        <v>3.7037037037037033</v>
      </c>
      <c r="FJR25" s="67"/>
      <c r="FJS25" s="86">
        <v>50</v>
      </c>
      <c r="FJX25" s="86"/>
      <c r="FJY25" s="62" t="s">
        <v>502</v>
      </c>
      <c r="FJZ25" s="86"/>
      <c r="FKA25" s="86">
        <v>1</v>
      </c>
      <c r="FKB25" s="86"/>
      <c r="FKC25" s="86">
        <v>2</v>
      </c>
      <c r="FKD25" s="67"/>
      <c r="FKE25" s="67">
        <v>3.7037037037037033</v>
      </c>
      <c r="FKF25" s="67"/>
      <c r="FKG25" s="86">
        <v>50</v>
      </c>
      <c r="FKL25" s="86"/>
      <c r="FKM25" s="62" t="s">
        <v>502</v>
      </c>
      <c r="FKN25" s="86"/>
      <c r="FKO25" s="86">
        <v>1</v>
      </c>
      <c r="FKP25" s="86"/>
      <c r="FKQ25" s="86">
        <v>2</v>
      </c>
      <c r="FKR25" s="67"/>
      <c r="FKS25" s="67">
        <v>3.7037037037037033</v>
      </c>
      <c r="FKT25" s="67"/>
      <c r="FKU25" s="86">
        <v>50</v>
      </c>
      <c r="FKZ25" s="86"/>
      <c r="FLA25" s="62" t="s">
        <v>502</v>
      </c>
      <c r="FLB25" s="86"/>
      <c r="FLC25" s="86">
        <v>1</v>
      </c>
      <c r="FLD25" s="86"/>
      <c r="FLE25" s="86">
        <v>2</v>
      </c>
      <c r="FLF25" s="67"/>
      <c r="FLG25" s="67">
        <v>3.7037037037037033</v>
      </c>
      <c r="FLH25" s="67"/>
      <c r="FLI25" s="86">
        <v>50</v>
      </c>
      <c r="FLN25" s="86"/>
      <c r="FLO25" s="62" t="s">
        <v>502</v>
      </c>
      <c r="FLP25" s="86"/>
      <c r="FLQ25" s="86">
        <v>0</v>
      </c>
      <c r="FLR25" s="86"/>
      <c r="FLS25" s="86">
        <v>2</v>
      </c>
      <c r="FLT25" s="67"/>
      <c r="FLU25" s="67">
        <v>3.7037037037037033</v>
      </c>
      <c r="FLV25" s="67"/>
      <c r="FLW25" s="86">
        <v>0</v>
      </c>
      <c r="FMB25" s="86"/>
      <c r="FMC25" s="62" t="s">
        <v>502</v>
      </c>
      <c r="FMD25" s="86"/>
      <c r="FME25" s="86">
        <v>0</v>
      </c>
      <c r="FMF25" s="86"/>
      <c r="FMG25" s="86">
        <v>0</v>
      </c>
      <c r="FMH25" s="67"/>
      <c r="FMI25" s="67">
        <v>0</v>
      </c>
      <c r="FMJ25" s="67"/>
      <c r="FMK25" s="86" t="s">
        <v>582</v>
      </c>
      <c r="FMP25" s="86"/>
      <c r="FMQ25" s="62" t="s">
        <v>502</v>
      </c>
      <c r="FMR25" s="86"/>
      <c r="FMS25" s="86">
        <v>0</v>
      </c>
      <c r="FMT25" s="86"/>
      <c r="FMU25" s="86">
        <v>0</v>
      </c>
      <c r="FMV25" s="67"/>
      <c r="FMW25" s="67">
        <v>0</v>
      </c>
      <c r="FMX25" s="67"/>
      <c r="FMY25" s="86" t="s">
        <v>582</v>
      </c>
      <c r="FND25" s="86"/>
      <c r="FNE25" s="62" t="s">
        <v>502</v>
      </c>
      <c r="FNF25" s="86"/>
      <c r="FNG25" s="86">
        <v>0</v>
      </c>
      <c r="FNH25" s="86"/>
      <c r="FNI25" s="86">
        <v>0</v>
      </c>
      <c r="FNJ25" s="67"/>
      <c r="FNK25" s="67">
        <v>0</v>
      </c>
      <c r="FNL25" s="67"/>
      <c r="FNM25" s="86" t="s">
        <v>582</v>
      </c>
      <c r="FNR25" s="86"/>
      <c r="FNS25" s="62" t="s">
        <v>502</v>
      </c>
      <c r="FNT25" s="86"/>
      <c r="FNU25" s="86">
        <v>0</v>
      </c>
      <c r="FNV25" s="86"/>
      <c r="FNW25" s="86">
        <v>0</v>
      </c>
      <c r="FNX25" s="67"/>
      <c r="FNY25" s="67">
        <v>0</v>
      </c>
      <c r="FNZ25" s="67"/>
      <c r="FOA25" s="86" t="s">
        <v>582</v>
      </c>
      <c r="FOF25" s="86"/>
      <c r="FOG25" s="62" t="s">
        <v>502</v>
      </c>
      <c r="FOH25" s="86"/>
      <c r="FOI25" s="86">
        <v>0</v>
      </c>
      <c r="FOJ25" s="86"/>
      <c r="FOK25" s="86">
        <v>0</v>
      </c>
      <c r="FOL25" s="67"/>
      <c r="FOM25" s="67">
        <v>0</v>
      </c>
      <c r="FON25" s="67"/>
      <c r="FOO25" s="86" t="s">
        <v>582</v>
      </c>
      <c r="FOT25" s="86"/>
      <c r="FOU25" s="62" t="s">
        <v>502</v>
      </c>
      <c r="FOV25" s="86"/>
      <c r="FOW25" s="86">
        <v>0</v>
      </c>
      <c r="FOX25" s="86"/>
      <c r="FOY25" s="86">
        <v>0</v>
      </c>
      <c r="FOZ25" s="67"/>
      <c r="FPA25" s="67">
        <v>0</v>
      </c>
      <c r="FPB25" s="67"/>
      <c r="FPC25" s="86" t="s">
        <v>582</v>
      </c>
      <c r="FPH25" s="86"/>
      <c r="FPI25" s="62" t="s">
        <v>502</v>
      </c>
      <c r="FPJ25" s="86"/>
      <c r="FPK25" s="86">
        <v>0</v>
      </c>
      <c r="FPL25" s="86"/>
      <c r="FPM25" s="86">
        <v>0</v>
      </c>
      <c r="FPN25" s="67"/>
      <c r="FPO25" s="67">
        <v>0</v>
      </c>
      <c r="FPP25" s="67"/>
      <c r="FPQ25" s="86" t="s">
        <v>582</v>
      </c>
      <c r="FPV25" s="86"/>
      <c r="FPW25" s="62" t="s">
        <v>502</v>
      </c>
      <c r="FPX25" s="86"/>
      <c r="FPY25" s="86">
        <v>0</v>
      </c>
      <c r="FPZ25" s="86"/>
      <c r="FQA25" s="86">
        <v>0</v>
      </c>
      <c r="FQB25" s="67"/>
      <c r="FQC25" s="67">
        <v>0</v>
      </c>
      <c r="FQD25" s="67"/>
      <c r="FQE25" s="86" t="s">
        <v>582</v>
      </c>
      <c r="FQJ25" s="86"/>
      <c r="FQK25" s="62" t="s">
        <v>502</v>
      </c>
      <c r="FQL25" s="86"/>
      <c r="FQM25" s="86">
        <v>0</v>
      </c>
      <c r="FQN25" s="86"/>
      <c r="FQO25" s="86">
        <v>0</v>
      </c>
      <c r="FQP25" s="67"/>
      <c r="FQQ25" s="67">
        <v>0</v>
      </c>
      <c r="FQR25" s="67"/>
      <c r="FQS25" s="86" t="s">
        <v>582</v>
      </c>
      <c r="FQX25" s="86"/>
      <c r="FQY25" s="62" t="s">
        <v>502</v>
      </c>
      <c r="FQZ25" s="86"/>
      <c r="FRA25" s="86">
        <v>0</v>
      </c>
      <c r="FRB25" s="86"/>
      <c r="FRC25" s="86">
        <v>0</v>
      </c>
      <c r="FRD25" s="67"/>
      <c r="FRE25" s="67">
        <v>0</v>
      </c>
      <c r="FRF25" s="67"/>
      <c r="FRG25" s="86" t="s">
        <v>582</v>
      </c>
      <c r="FRL25" s="86"/>
      <c r="FRM25" s="62" t="s">
        <v>502</v>
      </c>
      <c r="FRN25" s="86"/>
      <c r="FRO25" s="86">
        <v>0</v>
      </c>
      <c r="FRP25" s="86"/>
      <c r="FRQ25" s="86">
        <v>0</v>
      </c>
      <c r="FRR25" s="67"/>
      <c r="FRS25" s="67">
        <v>0</v>
      </c>
      <c r="FRT25" s="67"/>
      <c r="FRU25" s="86" t="s">
        <v>582</v>
      </c>
      <c r="FRZ25" s="86"/>
      <c r="FSA25" s="62" t="s">
        <v>502</v>
      </c>
      <c r="FSB25" s="86"/>
      <c r="FSC25" s="86">
        <v>0</v>
      </c>
      <c r="FSD25" s="86"/>
      <c r="FSE25" s="86">
        <v>0</v>
      </c>
      <c r="FSF25" s="67"/>
      <c r="FSG25" s="67">
        <v>0</v>
      </c>
      <c r="FSH25" s="67"/>
      <c r="FSI25" s="86" t="s">
        <v>582</v>
      </c>
      <c r="FSN25" s="86"/>
      <c r="FSO25" s="62" t="s">
        <v>502</v>
      </c>
      <c r="FSP25" s="86"/>
      <c r="FSQ25" s="86">
        <v>0</v>
      </c>
      <c r="FSR25" s="86"/>
      <c r="FSS25" s="86">
        <v>0</v>
      </c>
      <c r="FST25" s="67"/>
      <c r="FSU25" s="67">
        <v>0</v>
      </c>
      <c r="FSV25" s="67"/>
      <c r="FSW25" s="86" t="s">
        <v>582</v>
      </c>
      <c r="FTB25" s="86"/>
      <c r="FTC25" s="62" t="s">
        <v>502</v>
      </c>
      <c r="FTD25" s="86"/>
      <c r="FTE25" s="86">
        <v>0</v>
      </c>
      <c r="FTF25" s="86"/>
      <c r="FTG25" s="86">
        <v>0</v>
      </c>
      <c r="FTH25" s="67"/>
      <c r="FTI25" s="67">
        <v>0</v>
      </c>
      <c r="FTJ25" s="67"/>
      <c r="FTK25" s="86" t="s">
        <v>582</v>
      </c>
      <c r="FTP25" s="86"/>
      <c r="FTQ25" s="62" t="s">
        <v>502</v>
      </c>
      <c r="FTR25" s="86"/>
      <c r="FTS25" s="86">
        <v>0</v>
      </c>
      <c r="FTT25" s="86"/>
      <c r="FTU25" s="86">
        <v>0</v>
      </c>
      <c r="FTV25" s="67"/>
      <c r="FTW25" s="67">
        <v>0</v>
      </c>
      <c r="FTX25" s="67"/>
      <c r="FTY25" s="86" t="s">
        <v>582</v>
      </c>
      <c r="FUD25" s="86"/>
      <c r="FUE25" s="62" t="s">
        <v>502</v>
      </c>
      <c r="FUF25" s="86"/>
      <c r="FUG25" s="86">
        <v>0</v>
      </c>
      <c r="FUH25" s="86"/>
      <c r="FUI25" s="86">
        <v>0</v>
      </c>
      <c r="FUJ25" s="67"/>
      <c r="FUK25" s="67">
        <v>0</v>
      </c>
      <c r="FUL25" s="67"/>
      <c r="FUM25" s="86" t="s">
        <v>582</v>
      </c>
      <c r="FUR25" s="86"/>
      <c r="FUS25" s="62" t="s">
        <v>502</v>
      </c>
      <c r="FUT25" s="86"/>
      <c r="FUU25" s="86">
        <v>0</v>
      </c>
      <c r="FUV25" s="86"/>
      <c r="FUW25" s="86">
        <v>0</v>
      </c>
      <c r="FUX25" s="67"/>
      <c r="FUY25" s="67">
        <v>0</v>
      </c>
      <c r="FUZ25" s="67"/>
      <c r="FVA25" s="86" t="s">
        <v>582</v>
      </c>
      <c r="FVF25" s="86"/>
      <c r="FVG25" s="62" t="s">
        <v>502</v>
      </c>
      <c r="FVH25" s="86"/>
      <c r="FVI25" s="86">
        <v>0</v>
      </c>
      <c r="FVJ25" s="86"/>
      <c r="FVK25" s="86">
        <v>0</v>
      </c>
      <c r="FVL25" s="67"/>
      <c r="FVM25" s="67">
        <v>0</v>
      </c>
      <c r="FVN25" s="67"/>
      <c r="FVO25" s="86" t="s">
        <v>582</v>
      </c>
      <c r="FVT25" s="86"/>
      <c r="FVU25" s="62" t="s">
        <v>502</v>
      </c>
      <c r="FVV25" s="86"/>
      <c r="FVW25" s="86">
        <v>0</v>
      </c>
      <c r="FVX25" s="86"/>
      <c r="FVY25" s="86">
        <v>1</v>
      </c>
      <c r="FVZ25" s="67"/>
      <c r="FWA25" s="67">
        <v>2.2222222222222223</v>
      </c>
      <c r="FWB25" s="67"/>
      <c r="FWC25" s="86">
        <v>0</v>
      </c>
      <c r="FWH25" s="86"/>
      <c r="FWI25" s="62" t="s">
        <v>502</v>
      </c>
      <c r="FWJ25" s="86"/>
      <c r="FWK25" s="86">
        <v>1</v>
      </c>
      <c r="FWL25" s="86"/>
      <c r="FWM25" s="86">
        <v>1</v>
      </c>
      <c r="FWN25" s="67"/>
      <c r="FWO25" s="67">
        <v>2.2222222222222223</v>
      </c>
      <c r="FWP25" s="67"/>
      <c r="FWQ25" s="86">
        <v>100</v>
      </c>
      <c r="FWV25" s="86"/>
      <c r="FWW25" s="62" t="s">
        <v>502</v>
      </c>
      <c r="FWX25" s="86"/>
      <c r="FWY25" s="86">
        <v>0</v>
      </c>
      <c r="FWZ25" s="86"/>
      <c r="FXA25" s="86">
        <v>1</v>
      </c>
      <c r="FXB25" s="67"/>
      <c r="FXC25" s="67">
        <v>2.2222222222222223</v>
      </c>
      <c r="FXD25" s="67"/>
      <c r="FXE25" s="86">
        <v>0</v>
      </c>
      <c r="FXJ25" s="86"/>
      <c r="FXK25" s="62" t="s">
        <v>502</v>
      </c>
      <c r="FXL25" s="86"/>
      <c r="FXM25" s="86">
        <v>1</v>
      </c>
      <c r="FXN25" s="86"/>
      <c r="FXO25" s="86">
        <v>1</v>
      </c>
      <c r="FXP25" s="67"/>
      <c r="FXQ25" s="67">
        <v>2.2222222222222223</v>
      </c>
      <c r="FXR25" s="67"/>
      <c r="FXS25" s="86">
        <v>100</v>
      </c>
      <c r="FXX25" s="86"/>
      <c r="FXY25" s="62" t="s">
        <v>502</v>
      </c>
      <c r="FXZ25" s="86"/>
      <c r="FYA25" s="86">
        <v>0</v>
      </c>
      <c r="FYB25" s="86"/>
      <c r="FYC25" s="86">
        <v>1</v>
      </c>
      <c r="FYD25" s="67"/>
      <c r="FYE25" s="67">
        <v>2.2222222222222223</v>
      </c>
      <c r="FYF25" s="67"/>
      <c r="FYG25" s="86">
        <v>0</v>
      </c>
      <c r="FYL25" s="86"/>
      <c r="FYM25" s="62" t="s">
        <v>502</v>
      </c>
      <c r="FYN25" s="86"/>
      <c r="FYO25" s="86">
        <v>0</v>
      </c>
      <c r="FYP25" s="86"/>
      <c r="FYQ25" s="86">
        <v>1</v>
      </c>
      <c r="FYR25" s="67"/>
      <c r="FYS25" s="67">
        <v>2.2222222222222223</v>
      </c>
      <c r="FYT25" s="67"/>
      <c r="FYU25" s="86">
        <v>0</v>
      </c>
      <c r="FYZ25" s="86"/>
      <c r="FZA25" s="62" t="s">
        <v>502</v>
      </c>
      <c r="FZB25" s="86"/>
      <c r="FZC25" s="86">
        <v>0</v>
      </c>
      <c r="FZD25" s="86"/>
      <c r="FZE25" s="86">
        <v>1</v>
      </c>
      <c r="FZF25" s="67"/>
      <c r="FZG25" s="67">
        <v>2.2222222222222223</v>
      </c>
      <c r="FZH25" s="67"/>
      <c r="FZI25" s="86">
        <v>0</v>
      </c>
      <c r="FZN25" s="86"/>
      <c r="FZO25" s="62" t="s">
        <v>502</v>
      </c>
      <c r="FZP25" s="86"/>
      <c r="FZQ25" s="86">
        <v>1</v>
      </c>
      <c r="FZR25" s="86"/>
      <c r="FZS25" s="86">
        <v>1</v>
      </c>
      <c r="FZT25" s="67"/>
      <c r="FZU25" s="67">
        <v>2.2222222222222223</v>
      </c>
      <c r="FZV25" s="67"/>
      <c r="FZW25" s="86">
        <v>100</v>
      </c>
      <c r="GAB25" s="86"/>
      <c r="GAC25" s="62" t="s">
        <v>502</v>
      </c>
      <c r="GAD25" s="86"/>
      <c r="GAE25" s="86">
        <v>0</v>
      </c>
      <c r="GAF25" s="86"/>
      <c r="GAG25" s="86">
        <v>1</v>
      </c>
      <c r="GAH25" s="67"/>
      <c r="GAI25" s="67">
        <v>2.2222222222222223</v>
      </c>
      <c r="GAJ25" s="67"/>
      <c r="GAK25" s="86">
        <v>0</v>
      </c>
      <c r="GAP25" s="86"/>
      <c r="GAQ25" s="62" t="s">
        <v>502</v>
      </c>
      <c r="GAR25" s="86"/>
      <c r="GAS25" s="86">
        <v>1</v>
      </c>
      <c r="GAT25" s="86"/>
      <c r="GAU25" s="86">
        <v>1</v>
      </c>
      <c r="GAV25" s="67"/>
      <c r="GAW25" s="67">
        <v>2.2222222222222223</v>
      </c>
      <c r="GAX25" s="67"/>
      <c r="GAY25" s="86">
        <v>100</v>
      </c>
      <c r="GBD25" s="86"/>
      <c r="GBE25" s="62" t="s">
        <v>502</v>
      </c>
      <c r="GBF25" s="86"/>
      <c r="GBG25" s="86">
        <v>0</v>
      </c>
      <c r="GBH25" s="86"/>
      <c r="GBI25" s="86">
        <v>1</v>
      </c>
      <c r="GBJ25" s="67"/>
      <c r="GBK25" s="67">
        <v>2.2222222222222223</v>
      </c>
      <c r="GBL25" s="67"/>
      <c r="GBM25" s="86">
        <v>0</v>
      </c>
      <c r="GBR25" s="86"/>
      <c r="GBS25" s="62" t="s">
        <v>502</v>
      </c>
      <c r="GBT25" s="86"/>
      <c r="GBU25" s="86">
        <v>0</v>
      </c>
      <c r="GBV25" s="86"/>
      <c r="GBW25" s="86">
        <v>1</v>
      </c>
      <c r="GBX25" s="67"/>
      <c r="GBY25" s="67">
        <v>2.2222222222222223</v>
      </c>
      <c r="GBZ25" s="67"/>
      <c r="GCA25" s="86">
        <v>0</v>
      </c>
      <c r="GCF25" s="86"/>
      <c r="GCG25" s="62" t="s">
        <v>502</v>
      </c>
      <c r="GCH25" s="86"/>
      <c r="GCI25" s="86">
        <v>0</v>
      </c>
      <c r="GCJ25" s="86"/>
      <c r="GCK25" s="86">
        <v>1</v>
      </c>
      <c r="GCL25" s="67"/>
      <c r="GCM25" s="67">
        <v>2.2222222222222223</v>
      </c>
      <c r="GCN25" s="67"/>
      <c r="GCO25" s="86">
        <v>0</v>
      </c>
      <c r="GCT25" s="86"/>
      <c r="GCU25" s="62" t="s">
        <v>502</v>
      </c>
      <c r="GCV25" s="86"/>
      <c r="GCW25" s="86">
        <v>1</v>
      </c>
      <c r="GCX25" s="86"/>
      <c r="GCY25" s="86">
        <v>1</v>
      </c>
      <c r="GCZ25" s="67"/>
      <c r="GDA25" s="67">
        <v>2.2222222222222223</v>
      </c>
      <c r="GDB25" s="67"/>
      <c r="GDC25" s="86">
        <v>100</v>
      </c>
      <c r="GDH25" s="86"/>
      <c r="GDI25" s="62" t="s">
        <v>502</v>
      </c>
      <c r="GDJ25" s="86"/>
      <c r="GDK25" s="86">
        <v>0</v>
      </c>
      <c r="GDL25" s="86"/>
      <c r="GDM25" s="86">
        <v>1</v>
      </c>
      <c r="GDN25" s="67"/>
      <c r="GDO25" s="67">
        <v>2.2222222222222223</v>
      </c>
      <c r="GDP25" s="67"/>
      <c r="GDQ25" s="86">
        <v>0</v>
      </c>
      <c r="GDV25" s="86"/>
      <c r="GDW25" s="62" t="s">
        <v>502</v>
      </c>
      <c r="GDX25" s="86"/>
      <c r="GDY25" s="86">
        <v>0</v>
      </c>
      <c r="GDZ25" s="86"/>
      <c r="GEA25" s="86">
        <v>1</v>
      </c>
      <c r="GEB25" s="67"/>
      <c r="GEC25" s="67">
        <v>2.2222222222222223</v>
      </c>
      <c r="GED25" s="67"/>
      <c r="GEE25" s="86">
        <v>0</v>
      </c>
      <c r="GEJ25" s="86"/>
      <c r="GEK25" s="62" t="s">
        <v>502</v>
      </c>
      <c r="GEL25" s="86"/>
      <c r="GEM25" s="86">
        <v>0</v>
      </c>
      <c r="GEN25" s="86"/>
      <c r="GEO25" s="86">
        <v>1</v>
      </c>
      <c r="GEP25" s="67"/>
      <c r="GEQ25" s="67">
        <v>2.2222222222222223</v>
      </c>
      <c r="GER25" s="67"/>
      <c r="GES25" s="86">
        <v>0</v>
      </c>
      <c r="GEX25" s="86"/>
      <c r="GEY25" s="62" t="s">
        <v>502</v>
      </c>
      <c r="GEZ25" s="86"/>
      <c r="GFA25" s="86">
        <v>1</v>
      </c>
      <c r="GFB25" s="86"/>
      <c r="GFC25" s="86">
        <v>1</v>
      </c>
      <c r="GFD25" s="67"/>
      <c r="GFE25" s="67">
        <v>2.2222222222222223</v>
      </c>
      <c r="GFF25" s="67"/>
      <c r="GFG25" s="86">
        <v>100</v>
      </c>
      <c r="GFL25" s="86"/>
      <c r="GFM25" s="62" t="s">
        <v>502</v>
      </c>
      <c r="GFN25" s="86"/>
      <c r="GFO25" s="86">
        <v>1</v>
      </c>
      <c r="GFP25" s="86"/>
      <c r="GFQ25" s="86">
        <v>1</v>
      </c>
      <c r="GFR25" s="67"/>
      <c r="GFS25" s="67">
        <v>2.2222222222222223</v>
      </c>
      <c r="GFT25" s="67"/>
      <c r="GFU25" s="86">
        <v>100</v>
      </c>
      <c r="GFZ25" s="86"/>
      <c r="GGA25" s="62" t="s">
        <v>502</v>
      </c>
      <c r="GGB25" s="86"/>
      <c r="GGC25" s="86">
        <v>1</v>
      </c>
      <c r="GGD25" s="86"/>
      <c r="GGE25" s="86">
        <v>1</v>
      </c>
      <c r="GGF25" s="67"/>
      <c r="GGG25" s="67">
        <v>2.2222222222222223</v>
      </c>
      <c r="GGH25" s="67"/>
      <c r="GGI25" s="86">
        <v>100</v>
      </c>
      <c r="GGN25" s="86"/>
      <c r="GGO25" s="62" t="s">
        <v>502</v>
      </c>
      <c r="GGP25" s="86"/>
      <c r="GGQ25" s="86">
        <v>0</v>
      </c>
      <c r="GGR25" s="86"/>
      <c r="GGS25" s="86">
        <v>1</v>
      </c>
      <c r="GGT25" s="67"/>
      <c r="GGU25" s="67">
        <v>2.2222222222222223</v>
      </c>
      <c r="GGV25" s="67"/>
      <c r="GGW25" s="86">
        <v>0</v>
      </c>
      <c r="GHB25" s="86"/>
      <c r="GHC25" s="62" t="s">
        <v>502</v>
      </c>
      <c r="GHD25" s="86"/>
      <c r="GHE25" s="86">
        <v>0</v>
      </c>
      <c r="GHF25" s="86"/>
      <c r="GHG25" s="86">
        <v>1</v>
      </c>
      <c r="GHH25" s="67"/>
      <c r="GHI25" s="67">
        <v>2.2222222222222223</v>
      </c>
      <c r="GHJ25" s="67"/>
      <c r="GHK25" s="86">
        <v>0</v>
      </c>
      <c r="GHP25" s="86"/>
      <c r="GHQ25" s="62" t="s">
        <v>502</v>
      </c>
      <c r="GHR25" s="86"/>
      <c r="GHS25" s="86">
        <v>1</v>
      </c>
      <c r="GHT25" s="86"/>
      <c r="GHU25" s="86">
        <v>3</v>
      </c>
      <c r="GHV25" s="67"/>
      <c r="GHW25" s="67">
        <v>6.666666666666667</v>
      </c>
      <c r="GHX25" s="67"/>
      <c r="GHY25" s="86">
        <v>33.333333333333329</v>
      </c>
      <c r="GID25" s="86"/>
      <c r="GIE25" s="62" t="s">
        <v>502</v>
      </c>
      <c r="GIF25" s="86"/>
      <c r="GIG25" s="86">
        <v>0</v>
      </c>
      <c r="GIH25" s="86"/>
      <c r="GII25" s="86">
        <v>3</v>
      </c>
      <c r="GIJ25" s="67"/>
      <c r="GIK25" s="67">
        <v>6.666666666666667</v>
      </c>
      <c r="GIL25" s="67"/>
      <c r="GIM25" s="86">
        <v>0</v>
      </c>
      <c r="GIR25" s="86"/>
      <c r="GIS25" s="62" t="s">
        <v>502</v>
      </c>
      <c r="GIT25" s="86"/>
      <c r="GIU25" s="86">
        <v>0</v>
      </c>
      <c r="GIV25" s="86"/>
      <c r="GIW25" s="86">
        <v>3</v>
      </c>
      <c r="GIX25" s="67"/>
      <c r="GIY25" s="67">
        <v>6.666666666666667</v>
      </c>
      <c r="GIZ25" s="67"/>
      <c r="GJA25" s="86">
        <v>0</v>
      </c>
      <c r="GJF25" s="86"/>
      <c r="GJG25" s="62" t="s">
        <v>502</v>
      </c>
      <c r="GJH25" s="86"/>
      <c r="GJI25" s="86">
        <v>1</v>
      </c>
      <c r="GJJ25" s="86"/>
      <c r="GJK25" s="86">
        <v>3</v>
      </c>
      <c r="GJL25" s="67"/>
      <c r="GJM25" s="67">
        <v>6.666666666666667</v>
      </c>
      <c r="GJN25" s="67"/>
      <c r="GJO25" s="86">
        <v>33.333333333333329</v>
      </c>
      <c r="GJT25" s="86"/>
      <c r="GJU25" s="62" t="s">
        <v>502</v>
      </c>
      <c r="GJV25" s="86"/>
      <c r="GJW25" s="86">
        <v>1</v>
      </c>
      <c r="GJX25" s="86"/>
      <c r="GJY25" s="86">
        <v>3</v>
      </c>
      <c r="GJZ25" s="67"/>
      <c r="GKA25" s="67">
        <v>6.666666666666667</v>
      </c>
      <c r="GKB25" s="67"/>
      <c r="GKC25" s="86">
        <v>33.333333333333329</v>
      </c>
      <c r="GKH25" s="86"/>
      <c r="GKI25" s="62" t="s">
        <v>502</v>
      </c>
      <c r="GKJ25" s="86"/>
      <c r="GKK25" s="86">
        <v>1</v>
      </c>
      <c r="GKL25" s="86"/>
      <c r="GKM25" s="86">
        <v>3</v>
      </c>
      <c r="GKN25" s="67"/>
      <c r="GKO25" s="67">
        <v>6.666666666666667</v>
      </c>
      <c r="GKP25" s="67"/>
      <c r="GKQ25" s="86">
        <v>33.333333333333329</v>
      </c>
      <c r="GKV25" s="86"/>
      <c r="GKW25" s="62" t="s">
        <v>502</v>
      </c>
      <c r="GKX25" s="86"/>
      <c r="GKY25" s="86">
        <v>0</v>
      </c>
      <c r="GKZ25" s="86"/>
      <c r="GLA25" s="86">
        <v>3</v>
      </c>
      <c r="GLB25" s="67"/>
      <c r="GLC25" s="67">
        <v>6.666666666666667</v>
      </c>
      <c r="GLD25" s="67"/>
      <c r="GLE25" s="86">
        <v>0</v>
      </c>
      <c r="GLJ25" s="86"/>
      <c r="GLK25" s="62" t="s">
        <v>502</v>
      </c>
      <c r="GLL25" s="86"/>
      <c r="GLM25" s="86">
        <v>3</v>
      </c>
      <c r="GLN25" s="86"/>
      <c r="GLO25" s="86">
        <v>3</v>
      </c>
      <c r="GLP25" s="67"/>
      <c r="GLQ25" s="67">
        <v>6.666666666666667</v>
      </c>
      <c r="GLR25" s="67"/>
      <c r="GLS25" s="86">
        <v>100</v>
      </c>
      <c r="GLX25" s="86"/>
      <c r="GLY25" s="62" t="s">
        <v>502</v>
      </c>
      <c r="GLZ25" s="86"/>
      <c r="GMA25" s="86">
        <v>1</v>
      </c>
      <c r="GMB25" s="86"/>
      <c r="GMC25" s="86">
        <v>3</v>
      </c>
      <c r="GMD25" s="67"/>
      <c r="GME25" s="67">
        <v>6.666666666666667</v>
      </c>
      <c r="GMF25" s="67"/>
      <c r="GMG25" s="86">
        <v>33.333333333333329</v>
      </c>
      <c r="GML25" s="86"/>
      <c r="GMM25" s="62" t="s">
        <v>502</v>
      </c>
      <c r="GMN25" s="86"/>
      <c r="GMO25" s="86">
        <v>3</v>
      </c>
      <c r="GMP25" s="86"/>
      <c r="GMQ25" s="86">
        <v>3</v>
      </c>
      <c r="GMR25" s="67"/>
      <c r="GMS25" s="67">
        <v>6.666666666666667</v>
      </c>
      <c r="GMT25" s="67"/>
      <c r="GMU25" s="86">
        <v>100</v>
      </c>
      <c r="GMZ25" s="86"/>
      <c r="GNA25" s="62" t="s">
        <v>502</v>
      </c>
      <c r="GNB25" s="86"/>
      <c r="GNC25" s="86">
        <v>1</v>
      </c>
      <c r="GND25" s="86"/>
      <c r="GNE25" s="86">
        <v>3</v>
      </c>
      <c r="GNF25" s="67"/>
      <c r="GNG25" s="67">
        <v>6.666666666666667</v>
      </c>
      <c r="GNH25" s="67"/>
      <c r="GNI25" s="86">
        <v>33.333333333333329</v>
      </c>
      <c r="GNN25" s="86"/>
      <c r="GNO25" s="62" t="s">
        <v>502</v>
      </c>
      <c r="GNP25" s="86"/>
      <c r="GNQ25" s="86">
        <v>0</v>
      </c>
      <c r="GNR25" s="86"/>
      <c r="GNS25" s="86">
        <v>3</v>
      </c>
      <c r="GNT25" s="67"/>
      <c r="GNU25" s="67">
        <v>6.666666666666667</v>
      </c>
      <c r="GNV25" s="67"/>
      <c r="GNW25" s="86">
        <v>0</v>
      </c>
      <c r="GOB25" s="86"/>
      <c r="GOC25" s="62" t="s">
        <v>502</v>
      </c>
      <c r="GOD25" s="86"/>
      <c r="GOE25" s="86">
        <v>0</v>
      </c>
      <c r="GOF25" s="86"/>
      <c r="GOG25" s="86">
        <v>3</v>
      </c>
      <c r="GOH25" s="67"/>
      <c r="GOI25" s="67">
        <v>6.666666666666667</v>
      </c>
      <c r="GOJ25" s="67"/>
      <c r="GOK25" s="86">
        <v>0</v>
      </c>
      <c r="GOP25" s="86"/>
      <c r="GOQ25" s="62" t="s">
        <v>502</v>
      </c>
      <c r="GOR25" s="86"/>
      <c r="GOS25" s="86">
        <v>1</v>
      </c>
      <c r="GOT25" s="86"/>
      <c r="GOU25" s="86">
        <v>3</v>
      </c>
      <c r="GOV25" s="67"/>
      <c r="GOW25" s="67">
        <v>6.666666666666667</v>
      </c>
      <c r="GOX25" s="67"/>
      <c r="GOY25" s="86">
        <v>33.333333333333329</v>
      </c>
      <c r="GPD25" s="86"/>
      <c r="GPE25" s="62" t="s">
        <v>502</v>
      </c>
      <c r="GPF25" s="86"/>
      <c r="GPG25" s="86">
        <v>0</v>
      </c>
      <c r="GPH25" s="86"/>
      <c r="GPI25" s="86">
        <v>3</v>
      </c>
      <c r="GPJ25" s="67"/>
      <c r="GPK25" s="67">
        <v>6.666666666666667</v>
      </c>
      <c r="GPL25" s="67"/>
      <c r="GPM25" s="86">
        <v>0</v>
      </c>
      <c r="GPR25" s="86"/>
      <c r="GPS25" s="62" t="s">
        <v>502</v>
      </c>
      <c r="GPT25" s="86"/>
      <c r="GPU25" s="86">
        <v>1</v>
      </c>
      <c r="GPV25" s="86"/>
      <c r="GPW25" s="86">
        <v>3</v>
      </c>
      <c r="GPX25" s="67"/>
      <c r="GPY25" s="67">
        <v>6.666666666666667</v>
      </c>
      <c r="GPZ25" s="67"/>
      <c r="GQA25" s="86">
        <v>33.333333333333329</v>
      </c>
      <c r="GQF25" s="86"/>
      <c r="GQG25" s="62" t="s">
        <v>502</v>
      </c>
      <c r="GQH25" s="86"/>
      <c r="GQI25" s="86">
        <v>0</v>
      </c>
      <c r="GQJ25" s="86"/>
      <c r="GQK25" s="86">
        <v>3</v>
      </c>
      <c r="GQL25" s="67"/>
      <c r="GQM25" s="67">
        <v>6.666666666666667</v>
      </c>
      <c r="GQN25" s="67"/>
      <c r="GQO25" s="86">
        <v>0</v>
      </c>
      <c r="GQT25" s="86"/>
      <c r="GQU25" s="62" t="s">
        <v>502</v>
      </c>
      <c r="GQV25" s="86"/>
      <c r="GQW25" s="86">
        <v>0</v>
      </c>
      <c r="GQX25" s="86"/>
      <c r="GQY25" s="86">
        <v>3</v>
      </c>
      <c r="GQZ25" s="67"/>
      <c r="GRA25" s="67">
        <v>6.666666666666667</v>
      </c>
      <c r="GRB25" s="67"/>
      <c r="GRC25" s="86">
        <v>0</v>
      </c>
      <c r="GRH25" s="86"/>
      <c r="GRI25" s="62" t="s">
        <v>502</v>
      </c>
      <c r="GRJ25" s="86"/>
      <c r="GRK25" s="86">
        <v>2</v>
      </c>
      <c r="GRL25" s="86"/>
      <c r="GRM25" s="86">
        <v>3</v>
      </c>
      <c r="GRN25" s="67"/>
      <c r="GRO25" s="67">
        <v>6.666666666666667</v>
      </c>
      <c r="GRP25" s="67"/>
      <c r="GRQ25" s="86">
        <v>66.666666666666657</v>
      </c>
      <c r="GRV25" s="86"/>
      <c r="GRW25" s="62" t="s">
        <v>502</v>
      </c>
      <c r="GRX25" s="86"/>
      <c r="GRY25" s="86">
        <v>1</v>
      </c>
      <c r="GRZ25" s="86"/>
      <c r="GSA25" s="86">
        <v>3</v>
      </c>
      <c r="GSB25" s="67"/>
      <c r="GSC25" s="67">
        <v>6.666666666666667</v>
      </c>
      <c r="GSD25" s="67"/>
      <c r="GSE25" s="86">
        <v>33.333333333333329</v>
      </c>
      <c r="GSJ25" s="86"/>
      <c r="GSK25" s="62" t="s">
        <v>502</v>
      </c>
      <c r="GSL25" s="86"/>
      <c r="GSM25" s="86">
        <v>2</v>
      </c>
      <c r="GSN25" s="86"/>
      <c r="GSO25" s="86">
        <v>3</v>
      </c>
      <c r="GSP25" s="67"/>
      <c r="GSQ25" s="67">
        <v>6.666666666666667</v>
      </c>
      <c r="GSR25" s="67"/>
      <c r="GSS25" s="86">
        <v>66.666666666666657</v>
      </c>
      <c r="GSX25" s="86"/>
      <c r="GSY25" s="62" t="s">
        <v>502</v>
      </c>
      <c r="GSZ25" s="86"/>
      <c r="GTA25" s="86">
        <v>0</v>
      </c>
      <c r="GTB25" s="86"/>
      <c r="GTC25" s="86">
        <v>3</v>
      </c>
      <c r="GTD25" s="67"/>
      <c r="GTE25" s="67">
        <v>6.666666666666667</v>
      </c>
      <c r="GTF25" s="67"/>
      <c r="GTG25" s="86">
        <v>0</v>
      </c>
      <c r="GTL25" s="86"/>
      <c r="GTM25" s="62" t="s">
        <v>502</v>
      </c>
      <c r="GTN25" s="86"/>
      <c r="GTO25" s="86">
        <v>1</v>
      </c>
      <c r="GTP25" s="86"/>
      <c r="GTQ25" s="86">
        <v>3</v>
      </c>
      <c r="GTR25" s="67"/>
      <c r="GTS25" s="67">
        <v>6.666666666666667</v>
      </c>
      <c r="GTT25" s="67"/>
      <c r="GTU25" s="86">
        <v>33.333333333333329</v>
      </c>
      <c r="GTZ25" s="86"/>
      <c r="GUA25" s="62" t="s">
        <v>502</v>
      </c>
      <c r="GUB25" s="86"/>
      <c r="GUC25" s="86">
        <v>0</v>
      </c>
      <c r="GUD25" s="86"/>
      <c r="GUE25" s="86">
        <v>3</v>
      </c>
      <c r="GUF25" s="67"/>
      <c r="GUG25" s="67">
        <v>6.666666666666667</v>
      </c>
      <c r="GUH25" s="67"/>
      <c r="GUI25" s="86">
        <v>0</v>
      </c>
      <c r="GUN25" s="86"/>
      <c r="GUO25" s="62" t="s">
        <v>502</v>
      </c>
      <c r="GUP25" s="86"/>
      <c r="GUQ25" s="86">
        <v>0</v>
      </c>
      <c r="GUR25" s="86"/>
      <c r="GUS25" s="86">
        <v>3</v>
      </c>
      <c r="GUT25" s="67"/>
      <c r="GUU25" s="67">
        <v>6.666666666666667</v>
      </c>
      <c r="GUV25" s="67"/>
      <c r="GUW25" s="86">
        <v>0</v>
      </c>
      <c r="GVB25" s="86"/>
      <c r="GVC25" s="62" t="s">
        <v>502</v>
      </c>
      <c r="GVD25" s="86"/>
      <c r="GVE25" s="86">
        <v>0</v>
      </c>
      <c r="GVF25" s="86"/>
      <c r="GVG25" s="86">
        <v>3</v>
      </c>
      <c r="GVH25" s="67"/>
      <c r="GVI25" s="67">
        <v>6.666666666666667</v>
      </c>
      <c r="GVJ25" s="67"/>
      <c r="GVK25" s="86">
        <v>0</v>
      </c>
      <c r="GVP25" s="86"/>
      <c r="GVQ25" s="62" t="s">
        <v>502</v>
      </c>
      <c r="GVR25" s="86"/>
      <c r="GVS25" s="86">
        <v>1</v>
      </c>
      <c r="GVT25" s="86"/>
      <c r="GVU25" s="86">
        <v>1</v>
      </c>
      <c r="GVV25" s="67"/>
      <c r="GVW25" s="67">
        <v>2.2222222222222223</v>
      </c>
      <c r="GVX25" s="67"/>
      <c r="GVY25" s="86">
        <v>100</v>
      </c>
      <c r="GWD25" s="86"/>
      <c r="GWE25" s="62" t="s">
        <v>502</v>
      </c>
      <c r="GWF25" s="86"/>
      <c r="GWG25" s="86">
        <v>1</v>
      </c>
      <c r="GWH25" s="86"/>
      <c r="GWI25" s="86">
        <v>1</v>
      </c>
      <c r="GWJ25" s="67"/>
      <c r="GWK25" s="67">
        <v>2.2222222222222223</v>
      </c>
      <c r="GWL25" s="67"/>
      <c r="GWM25" s="86">
        <v>100</v>
      </c>
      <c r="GWR25" s="86"/>
      <c r="GWS25" s="62" t="s">
        <v>502</v>
      </c>
      <c r="GWT25" s="86"/>
      <c r="GWU25" s="86">
        <v>0</v>
      </c>
      <c r="GWV25" s="86"/>
      <c r="GWW25" s="86">
        <v>1</v>
      </c>
      <c r="GWX25" s="67"/>
      <c r="GWY25" s="67">
        <v>2.2222222222222223</v>
      </c>
      <c r="GWZ25" s="67"/>
      <c r="GXA25" s="86">
        <v>0</v>
      </c>
      <c r="GXF25" s="86"/>
      <c r="GXG25" s="62" t="s">
        <v>502</v>
      </c>
      <c r="GXH25" s="86"/>
      <c r="GXI25" s="86">
        <v>1</v>
      </c>
      <c r="GXJ25" s="86"/>
      <c r="GXK25" s="86">
        <v>1</v>
      </c>
      <c r="GXL25" s="67"/>
      <c r="GXM25" s="67">
        <v>2.2222222222222223</v>
      </c>
      <c r="GXN25" s="67"/>
      <c r="GXO25" s="86">
        <v>100</v>
      </c>
      <c r="GXT25" s="86"/>
      <c r="GXU25" s="62" t="s">
        <v>502</v>
      </c>
      <c r="GXV25" s="86"/>
      <c r="GXW25" s="86">
        <v>0</v>
      </c>
      <c r="GXX25" s="86"/>
      <c r="GXY25" s="86">
        <v>1</v>
      </c>
      <c r="GXZ25" s="67"/>
      <c r="GYA25" s="67">
        <v>2.2222222222222223</v>
      </c>
      <c r="GYB25" s="67"/>
      <c r="GYC25" s="86">
        <v>0</v>
      </c>
      <c r="GYH25" s="86"/>
      <c r="GYI25" s="62" t="s">
        <v>502</v>
      </c>
      <c r="GYJ25" s="86"/>
      <c r="GYK25" s="86">
        <v>1</v>
      </c>
      <c r="GYL25" s="86"/>
      <c r="GYM25" s="86">
        <v>1</v>
      </c>
      <c r="GYN25" s="67"/>
      <c r="GYO25" s="67">
        <v>2.2222222222222223</v>
      </c>
      <c r="GYP25" s="67"/>
      <c r="GYQ25" s="86">
        <v>100</v>
      </c>
      <c r="GYV25" s="86"/>
      <c r="GYW25" s="62" t="s">
        <v>502</v>
      </c>
      <c r="GYX25" s="86"/>
      <c r="GYY25" s="86">
        <v>1</v>
      </c>
      <c r="GYZ25" s="86"/>
      <c r="GZA25" s="86">
        <v>1</v>
      </c>
      <c r="GZB25" s="67"/>
      <c r="GZC25" s="67">
        <v>2.2222222222222223</v>
      </c>
      <c r="GZD25" s="67"/>
      <c r="GZE25" s="86">
        <v>100</v>
      </c>
      <c r="GZJ25" s="86"/>
      <c r="GZK25" s="62" t="s">
        <v>502</v>
      </c>
      <c r="GZL25" s="86"/>
      <c r="GZM25" s="86">
        <v>1</v>
      </c>
      <c r="GZN25" s="86"/>
      <c r="GZO25" s="86">
        <v>1</v>
      </c>
      <c r="GZP25" s="67"/>
      <c r="GZQ25" s="67">
        <v>2.2222222222222223</v>
      </c>
      <c r="GZR25" s="67"/>
      <c r="GZS25" s="86">
        <v>100</v>
      </c>
      <c r="GZX25" s="86"/>
      <c r="GZY25" s="62" t="s">
        <v>502</v>
      </c>
      <c r="GZZ25" s="86"/>
      <c r="HAA25" s="86">
        <v>1</v>
      </c>
      <c r="HAB25" s="86"/>
      <c r="HAC25" s="86">
        <v>1</v>
      </c>
      <c r="HAD25" s="67"/>
      <c r="HAE25" s="67">
        <v>2.2222222222222223</v>
      </c>
      <c r="HAF25" s="67"/>
      <c r="HAG25" s="86">
        <v>100</v>
      </c>
      <c r="HAL25" s="86"/>
      <c r="HAM25" s="62" t="s">
        <v>502</v>
      </c>
      <c r="HAN25" s="86"/>
      <c r="HAO25" s="86">
        <v>1</v>
      </c>
      <c r="HAP25" s="86"/>
      <c r="HAQ25" s="86">
        <v>1</v>
      </c>
      <c r="HAR25" s="67"/>
      <c r="HAS25" s="67">
        <v>2.2222222222222223</v>
      </c>
      <c r="HAT25" s="67"/>
      <c r="HAU25" s="86">
        <v>100</v>
      </c>
      <c r="HAZ25" s="86"/>
      <c r="HBA25" s="62" t="s">
        <v>502</v>
      </c>
      <c r="HBB25" s="86"/>
      <c r="HBC25" s="86">
        <v>1</v>
      </c>
      <c r="HBD25" s="86"/>
      <c r="HBE25" s="86">
        <v>1</v>
      </c>
      <c r="HBF25" s="67"/>
      <c r="HBG25" s="67">
        <v>2.2222222222222223</v>
      </c>
      <c r="HBH25" s="67"/>
      <c r="HBI25" s="86">
        <v>100</v>
      </c>
      <c r="HBN25" s="86"/>
      <c r="HBO25" s="62" t="s">
        <v>502</v>
      </c>
      <c r="HBP25" s="86"/>
      <c r="HBQ25" s="86">
        <v>1</v>
      </c>
      <c r="HBR25" s="86"/>
      <c r="HBS25" s="86">
        <v>1</v>
      </c>
      <c r="HBT25" s="67"/>
      <c r="HBU25" s="67">
        <v>2.2222222222222223</v>
      </c>
      <c r="HBV25" s="67"/>
      <c r="HBW25" s="86">
        <v>100</v>
      </c>
      <c r="HCB25" s="86"/>
      <c r="HCC25" s="62" t="s">
        <v>502</v>
      </c>
      <c r="HCD25" s="86"/>
      <c r="HCE25" s="86">
        <v>1</v>
      </c>
      <c r="HCF25" s="86"/>
      <c r="HCG25" s="86">
        <v>1</v>
      </c>
      <c r="HCH25" s="67"/>
      <c r="HCI25" s="67">
        <v>2.2222222222222223</v>
      </c>
      <c r="HCJ25" s="67"/>
      <c r="HCK25" s="86">
        <v>100</v>
      </c>
      <c r="HCP25" s="86"/>
      <c r="HCQ25" s="62" t="s">
        <v>502</v>
      </c>
      <c r="HCR25" s="86"/>
      <c r="HCS25" s="86">
        <v>1</v>
      </c>
      <c r="HCT25" s="86"/>
      <c r="HCU25" s="86">
        <v>1</v>
      </c>
      <c r="HCV25" s="67"/>
      <c r="HCW25" s="67">
        <v>2.2222222222222223</v>
      </c>
      <c r="HCX25" s="67"/>
      <c r="HCY25" s="86">
        <v>100</v>
      </c>
      <c r="HDD25" s="86"/>
      <c r="HDE25" s="62" t="s">
        <v>502</v>
      </c>
      <c r="HDF25" s="86"/>
      <c r="HDG25" s="86">
        <v>0</v>
      </c>
      <c r="HDH25" s="86"/>
      <c r="HDI25" s="86">
        <v>1</v>
      </c>
      <c r="HDJ25" s="67"/>
      <c r="HDK25" s="67">
        <v>2.2222222222222223</v>
      </c>
      <c r="HDL25" s="67"/>
      <c r="HDM25" s="86">
        <v>0</v>
      </c>
      <c r="HDR25" s="86"/>
      <c r="HDS25" s="62" t="s">
        <v>502</v>
      </c>
      <c r="HDT25" s="86"/>
      <c r="HDU25" s="86">
        <v>1</v>
      </c>
      <c r="HDV25" s="86"/>
      <c r="HDW25" s="86">
        <v>1</v>
      </c>
      <c r="HDX25" s="67"/>
      <c r="HDY25" s="67">
        <v>2.2222222222222223</v>
      </c>
      <c r="HDZ25" s="67"/>
      <c r="HEA25" s="86">
        <v>100</v>
      </c>
      <c r="HEF25" s="86"/>
      <c r="HEG25" s="62" t="s">
        <v>502</v>
      </c>
      <c r="HEH25" s="86"/>
      <c r="HEI25" s="86">
        <v>0</v>
      </c>
      <c r="HEJ25" s="86"/>
      <c r="HEK25" s="86">
        <v>1</v>
      </c>
      <c r="HEL25" s="67"/>
      <c r="HEM25" s="67">
        <v>2.2222222222222223</v>
      </c>
      <c r="HEN25" s="67"/>
      <c r="HEO25" s="86">
        <v>0</v>
      </c>
      <c r="HET25" s="86"/>
      <c r="HEU25" s="62" t="s">
        <v>502</v>
      </c>
      <c r="HEV25" s="86"/>
      <c r="HEW25" s="86">
        <v>1</v>
      </c>
      <c r="HEX25" s="86"/>
      <c r="HEY25" s="86">
        <v>1</v>
      </c>
      <c r="HEZ25" s="67"/>
      <c r="HFA25" s="67">
        <v>2.2222222222222223</v>
      </c>
      <c r="HFB25" s="67"/>
      <c r="HFC25" s="86">
        <v>100</v>
      </c>
      <c r="HFH25" s="86"/>
      <c r="HFI25" s="62" t="s">
        <v>502</v>
      </c>
      <c r="HFJ25" s="86"/>
      <c r="HFK25" s="86">
        <v>1</v>
      </c>
      <c r="HFL25" s="86"/>
      <c r="HFM25" s="86">
        <v>1</v>
      </c>
      <c r="HFN25" s="67"/>
      <c r="HFO25" s="67">
        <v>2.2222222222222223</v>
      </c>
      <c r="HFP25" s="67"/>
      <c r="HFQ25" s="86">
        <v>100</v>
      </c>
      <c r="HFV25" s="86"/>
      <c r="HFW25" s="62" t="s">
        <v>502</v>
      </c>
      <c r="HFX25" s="86"/>
      <c r="HFY25" s="86">
        <v>0</v>
      </c>
      <c r="HFZ25" s="86"/>
      <c r="HGA25" s="86">
        <v>1</v>
      </c>
      <c r="HGB25" s="67"/>
      <c r="HGC25" s="67">
        <v>2.2222222222222223</v>
      </c>
      <c r="HGD25" s="67"/>
      <c r="HGE25" s="86">
        <v>0</v>
      </c>
      <c r="HGJ25" s="86"/>
      <c r="HGK25" s="62" t="s">
        <v>502</v>
      </c>
      <c r="HGL25" s="86"/>
      <c r="HGM25" s="86">
        <v>1</v>
      </c>
      <c r="HGN25" s="86"/>
      <c r="HGO25" s="86">
        <v>1</v>
      </c>
      <c r="HGP25" s="67"/>
      <c r="HGQ25" s="67">
        <v>2.2222222222222223</v>
      </c>
      <c r="HGR25" s="67"/>
      <c r="HGS25" s="86">
        <v>100</v>
      </c>
      <c r="HGX25" s="86"/>
      <c r="HGY25" s="62" t="s">
        <v>502</v>
      </c>
      <c r="HGZ25" s="86"/>
      <c r="HHA25" s="86">
        <v>1</v>
      </c>
      <c r="HHB25" s="86"/>
      <c r="HHC25" s="86">
        <v>1</v>
      </c>
      <c r="HHD25" s="67"/>
      <c r="HHE25" s="67">
        <v>2.2222222222222223</v>
      </c>
      <c r="HHF25" s="67"/>
      <c r="HHG25" s="86">
        <v>100</v>
      </c>
      <c r="HHL25" s="86"/>
      <c r="HHM25" s="62" t="s">
        <v>502</v>
      </c>
      <c r="HHN25" s="86"/>
      <c r="HHO25" s="86">
        <v>1</v>
      </c>
      <c r="HHP25" s="86"/>
      <c r="HHQ25" s="86">
        <v>1</v>
      </c>
      <c r="HHR25" s="67"/>
      <c r="HHS25" s="67">
        <v>2.2222222222222223</v>
      </c>
      <c r="HHT25" s="67"/>
      <c r="HHU25" s="86">
        <v>100</v>
      </c>
      <c r="HHZ25" s="86"/>
      <c r="HIA25" s="62" t="s">
        <v>502</v>
      </c>
      <c r="HIB25" s="86"/>
      <c r="HIC25" s="86">
        <v>1</v>
      </c>
      <c r="HID25" s="86"/>
      <c r="HIE25" s="86">
        <v>1</v>
      </c>
      <c r="HIF25" s="67"/>
      <c r="HIG25" s="67">
        <v>2.2222222222222223</v>
      </c>
      <c r="HIH25" s="67"/>
      <c r="HII25" s="86">
        <v>100</v>
      </c>
      <c r="HIN25" s="86"/>
      <c r="HIO25" s="62" t="s">
        <v>502</v>
      </c>
      <c r="HIP25" s="86"/>
      <c r="HIQ25" s="86">
        <v>2</v>
      </c>
      <c r="HIR25" s="86"/>
      <c r="HIS25" s="86">
        <v>3</v>
      </c>
      <c r="HIT25" s="67"/>
      <c r="HIU25" s="67">
        <v>5.6603773584905666</v>
      </c>
      <c r="HIV25" s="67"/>
      <c r="HIW25" s="86">
        <v>66.666666666666657</v>
      </c>
    </row>
    <row r="26" spans="14:5119 5124:5665" x14ac:dyDescent="0.25">
      <c r="N26" s="86">
        <v>7.11</v>
      </c>
      <c r="O26" s="62" t="s">
        <v>503</v>
      </c>
      <c r="P26" s="86">
        <v>7.11</v>
      </c>
      <c r="Q26" s="86">
        <v>1</v>
      </c>
      <c r="R26" s="86"/>
      <c r="S26" s="86">
        <v>4</v>
      </c>
      <c r="T26" s="67">
        <v>8</v>
      </c>
      <c r="U26" s="67">
        <v>7.5471698113207548</v>
      </c>
      <c r="V26" s="67">
        <v>15.09433962264151</v>
      </c>
      <c r="W26" s="86">
        <v>25</v>
      </c>
      <c r="AB26" s="86">
        <v>14.11</v>
      </c>
      <c r="AC26" s="62" t="s">
        <v>503</v>
      </c>
      <c r="AD26" s="86">
        <v>14.11</v>
      </c>
      <c r="AE26" s="86">
        <v>1</v>
      </c>
      <c r="AF26" s="86"/>
      <c r="AG26" s="86">
        <v>4</v>
      </c>
      <c r="AH26" s="67">
        <v>8</v>
      </c>
      <c r="AI26" s="67">
        <v>7.5471698113207548</v>
      </c>
      <c r="AJ26" s="67">
        <v>15.09433962264151</v>
      </c>
      <c r="AK26" s="86">
        <v>25</v>
      </c>
      <c r="AP26" s="86">
        <v>9.11</v>
      </c>
      <c r="AQ26" s="62" t="s">
        <v>503</v>
      </c>
      <c r="AR26" s="86">
        <v>9.11</v>
      </c>
      <c r="AS26" s="86">
        <v>1</v>
      </c>
      <c r="AT26" s="86"/>
      <c r="AU26" s="86">
        <v>4</v>
      </c>
      <c r="AV26" s="67">
        <v>8</v>
      </c>
      <c r="AW26" s="67">
        <v>7.5471698113207548</v>
      </c>
      <c r="AX26" s="67">
        <v>15.09433962264151</v>
      </c>
      <c r="AY26" s="86">
        <v>25</v>
      </c>
      <c r="BD26" s="86">
        <v>10.11</v>
      </c>
      <c r="BE26" s="62" t="s">
        <v>503</v>
      </c>
      <c r="BF26" s="86">
        <v>10.11</v>
      </c>
      <c r="BG26" s="86">
        <v>1</v>
      </c>
      <c r="BH26" s="86"/>
      <c r="BI26" s="86">
        <v>4</v>
      </c>
      <c r="BJ26" s="67">
        <v>8</v>
      </c>
      <c r="BK26" s="67">
        <v>7.5471698113207548</v>
      </c>
      <c r="BL26" s="67">
        <v>15.09433962264151</v>
      </c>
      <c r="BM26" s="86">
        <v>25</v>
      </c>
      <c r="BN26" s="86"/>
      <c r="BO26" s="86"/>
      <c r="BP26" s="86"/>
      <c r="BQ26" s="86"/>
      <c r="BR26" s="86">
        <v>13.11</v>
      </c>
      <c r="BS26" s="62" t="s">
        <v>503</v>
      </c>
      <c r="BT26" s="86">
        <v>13.11</v>
      </c>
      <c r="BU26" s="86">
        <v>1</v>
      </c>
      <c r="BV26" s="86"/>
      <c r="BW26" s="86">
        <v>4</v>
      </c>
      <c r="BX26" s="67">
        <v>8</v>
      </c>
      <c r="BY26" s="67">
        <v>7.5471698113207548</v>
      </c>
      <c r="BZ26" s="67">
        <v>15.09433962264151</v>
      </c>
      <c r="CA26" s="86">
        <v>25</v>
      </c>
      <c r="CB26" s="86"/>
      <c r="CC26" s="86"/>
      <c r="CD26" s="86"/>
      <c r="CE26" s="86"/>
      <c r="CF26" s="86">
        <v>6.11</v>
      </c>
      <c r="CG26" s="62" t="s">
        <v>503</v>
      </c>
      <c r="CH26" s="86">
        <v>6.11</v>
      </c>
      <c r="CI26" s="86">
        <v>1</v>
      </c>
      <c r="CJ26" s="86"/>
      <c r="CK26" s="86">
        <v>4</v>
      </c>
      <c r="CL26" s="67">
        <v>8</v>
      </c>
      <c r="CM26" s="67">
        <v>7.5471698113207548</v>
      </c>
      <c r="CN26" s="67">
        <v>15.09433962264151</v>
      </c>
      <c r="CO26" s="86">
        <v>25</v>
      </c>
      <c r="CP26" s="86"/>
      <c r="CQ26" s="86"/>
      <c r="CR26" s="86"/>
      <c r="CS26" s="86"/>
      <c r="CT26" s="86">
        <v>11.11</v>
      </c>
      <c r="CU26" s="62" t="s">
        <v>503</v>
      </c>
      <c r="CV26" s="86">
        <v>11.11</v>
      </c>
      <c r="CW26" s="86">
        <v>0</v>
      </c>
      <c r="CX26" s="86"/>
      <c r="CY26" s="86">
        <v>4</v>
      </c>
      <c r="CZ26" s="67">
        <v>8</v>
      </c>
      <c r="DA26" s="67">
        <v>7.5471698113207548</v>
      </c>
      <c r="DB26" s="67">
        <v>15.09433962264151</v>
      </c>
      <c r="DC26" s="86">
        <v>0</v>
      </c>
      <c r="DD26" s="86"/>
      <c r="DE26" s="86"/>
      <c r="DH26" s="86">
        <v>9.11</v>
      </c>
      <c r="DI26" s="62" t="s">
        <v>503</v>
      </c>
      <c r="DJ26" s="86">
        <v>9.11</v>
      </c>
      <c r="DK26" s="86">
        <v>1</v>
      </c>
      <c r="DL26" s="86"/>
      <c r="DM26" s="86">
        <v>4</v>
      </c>
      <c r="DN26" s="67">
        <v>8</v>
      </c>
      <c r="DO26" s="67">
        <v>7.5471698113207548</v>
      </c>
      <c r="DP26" s="67">
        <v>15.09433962264151</v>
      </c>
      <c r="DQ26" s="86">
        <v>25</v>
      </c>
      <c r="DV26" s="86">
        <v>11.11</v>
      </c>
      <c r="DW26" s="62" t="s">
        <v>503</v>
      </c>
      <c r="DX26" s="86">
        <v>11.11</v>
      </c>
      <c r="DY26" s="86">
        <v>1</v>
      </c>
      <c r="DZ26" s="86"/>
      <c r="EA26" s="86">
        <v>4</v>
      </c>
      <c r="EB26" s="67">
        <v>8</v>
      </c>
      <c r="EC26" s="67">
        <v>7.5471698113207548</v>
      </c>
      <c r="ED26" s="67">
        <v>15.09433962264151</v>
      </c>
      <c r="EE26" s="86">
        <v>25</v>
      </c>
      <c r="EJ26" s="86">
        <v>8.11</v>
      </c>
      <c r="EK26" s="62" t="s">
        <v>503</v>
      </c>
      <c r="EL26" s="86">
        <v>8.11</v>
      </c>
      <c r="EM26" s="86">
        <v>1</v>
      </c>
      <c r="EN26" s="86"/>
      <c r="EO26" s="86">
        <v>4</v>
      </c>
      <c r="EP26" s="67">
        <v>8</v>
      </c>
      <c r="EQ26" s="67">
        <v>7.5471698113207548</v>
      </c>
      <c r="ER26" s="67">
        <v>15.09433962264151</v>
      </c>
      <c r="ES26" s="86">
        <v>25</v>
      </c>
      <c r="EX26" s="86">
        <v>8.11</v>
      </c>
      <c r="EY26" s="62" t="s">
        <v>503</v>
      </c>
      <c r="EZ26" s="86">
        <v>8.11</v>
      </c>
      <c r="FA26" s="86">
        <v>1</v>
      </c>
      <c r="FB26" s="86"/>
      <c r="FC26" s="86">
        <v>4</v>
      </c>
      <c r="FD26" s="67">
        <v>8</v>
      </c>
      <c r="FE26" s="67">
        <v>7.5471698113207548</v>
      </c>
      <c r="FF26" s="67">
        <v>15.09433962264151</v>
      </c>
      <c r="FG26" s="86">
        <v>25</v>
      </c>
      <c r="FL26" s="86">
        <v>7.11</v>
      </c>
      <c r="FM26" s="62" t="s">
        <v>503</v>
      </c>
      <c r="FN26" s="86">
        <v>7.11</v>
      </c>
      <c r="FO26" s="86">
        <v>1</v>
      </c>
      <c r="FP26" s="86"/>
      <c r="FQ26" s="86">
        <v>4</v>
      </c>
      <c r="FR26" s="67">
        <v>8</v>
      </c>
      <c r="FS26" s="67">
        <v>7.5471698113207548</v>
      </c>
      <c r="FT26" s="67">
        <v>15.09433962264151</v>
      </c>
      <c r="FU26" s="86">
        <v>25</v>
      </c>
      <c r="FZ26" s="86">
        <v>11.11</v>
      </c>
      <c r="GA26" s="62" t="s">
        <v>503</v>
      </c>
      <c r="GB26" s="86">
        <v>11.11</v>
      </c>
      <c r="GC26" s="86">
        <v>1</v>
      </c>
      <c r="GD26" s="86"/>
      <c r="GE26" s="86">
        <v>4</v>
      </c>
      <c r="GF26" s="67">
        <v>8</v>
      </c>
      <c r="GG26" s="67">
        <v>7.5471698113207548</v>
      </c>
      <c r="GH26" s="67">
        <v>15.09433962264151</v>
      </c>
      <c r="GI26" s="86">
        <v>25</v>
      </c>
      <c r="GN26" s="86">
        <v>10.11</v>
      </c>
      <c r="GO26" s="62" t="s">
        <v>503</v>
      </c>
      <c r="GP26" s="86">
        <v>10.11</v>
      </c>
      <c r="GQ26" s="86">
        <v>1</v>
      </c>
      <c r="GR26" s="86"/>
      <c r="GS26" s="86">
        <v>4</v>
      </c>
      <c r="GT26" s="67">
        <v>8</v>
      </c>
      <c r="GU26" s="67">
        <v>7.5471698113207548</v>
      </c>
      <c r="GV26" s="67">
        <v>15.09433962264151</v>
      </c>
      <c r="GW26" s="86">
        <v>25</v>
      </c>
      <c r="HB26" s="86">
        <v>8.11</v>
      </c>
      <c r="HC26" s="62" t="s">
        <v>503</v>
      </c>
      <c r="HD26" s="86">
        <v>8.11</v>
      </c>
      <c r="HE26" s="86">
        <v>1</v>
      </c>
      <c r="HF26" s="86"/>
      <c r="HG26" s="86">
        <v>4</v>
      </c>
      <c r="HH26" s="67">
        <v>8</v>
      </c>
      <c r="HI26" s="67">
        <v>7.5471698113207548</v>
      </c>
      <c r="HJ26" s="67">
        <v>15.09433962264151</v>
      </c>
      <c r="HK26" s="86">
        <v>25</v>
      </c>
      <c r="HP26" s="86">
        <v>8.11</v>
      </c>
      <c r="HQ26" s="62" t="s">
        <v>503</v>
      </c>
      <c r="HR26" s="86">
        <v>8.11</v>
      </c>
      <c r="HS26" s="86">
        <v>1</v>
      </c>
      <c r="HT26" s="86"/>
      <c r="HU26" s="86">
        <v>4</v>
      </c>
      <c r="HV26" s="67">
        <v>8</v>
      </c>
      <c r="HW26" s="67">
        <v>7.5471698113207548</v>
      </c>
      <c r="HX26" s="67">
        <v>15.09433962264151</v>
      </c>
      <c r="HY26" s="86">
        <v>25</v>
      </c>
      <c r="ID26" s="86">
        <v>10.11</v>
      </c>
      <c r="IE26" s="62" t="s">
        <v>503</v>
      </c>
      <c r="IF26" s="86">
        <v>10.11</v>
      </c>
      <c r="IG26" s="86">
        <v>1</v>
      </c>
      <c r="IH26" s="86"/>
      <c r="II26" s="86">
        <v>4</v>
      </c>
      <c r="IJ26" s="67">
        <v>8</v>
      </c>
      <c r="IK26" s="67">
        <v>7.5471698113207548</v>
      </c>
      <c r="IL26" s="67">
        <v>15.09433962264151</v>
      </c>
      <c r="IM26" s="86">
        <v>25</v>
      </c>
      <c r="IR26" s="86">
        <v>13.11</v>
      </c>
      <c r="IS26" s="62" t="s">
        <v>503</v>
      </c>
      <c r="IT26" s="86">
        <v>13.11</v>
      </c>
      <c r="IU26" s="86">
        <v>0</v>
      </c>
      <c r="IV26" s="86"/>
      <c r="IW26" s="86">
        <v>4</v>
      </c>
      <c r="IX26" s="67">
        <v>8</v>
      </c>
      <c r="IY26" s="67">
        <v>7.5471698113207548</v>
      </c>
      <c r="IZ26" s="67">
        <v>15.09433962264151</v>
      </c>
      <c r="JA26" s="86">
        <v>0</v>
      </c>
      <c r="JF26" s="86">
        <v>13.11</v>
      </c>
      <c r="JG26" s="62" t="s">
        <v>503</v>
      </c>
      <c r="JH26" s="86">
        <v>13.11</v>
      </c>
      <c r="JI26" s="86">
        <v>1</v>
      </c>
      <c r="JJ26" s="86"/>
      <c r="JK26" s="86">
        <v>4</v>
      </c>
      <c r="JL26" s="67">
        <v>8</v>
      </c>
      <c r="JM26" s="67">
        <v>7.5471698113207548</v>
      </c>
      <c r="JN26" s="67">
        <v>15.09433962264151</v>
      </c>
      <c r="JO26" s="86">
        <v>25</v>
      </c>
      <c r="JT26" s="86">
        <v>9.11</v>
      </c>
      <c r="JU26" s="62" t="s">
        <v>503</v>
      </c>
      <c r="JV26" s="86">
        <v>9.11</v>
      </c>
      <c r="JW26" s="86">
        <v>1</v>
      </c>
      <c r="JX26" s="86"/>
      <c r="JY26" s="86">
        <v>4</v>
      </c>
      <c r="JZ26" s="67">
        <v>8</v>
      </c>
      <c r="KA26" s="67">
        <v>7.5471698113207548</v>
      </c>
      <c r="KB26" s="67">
        <v>15.09433962264151</v>
      </c>
      <c r="KC26" s="86">
        <v>25</v>
      </c>
      <c r="KH26" s="86">
        <v>13.11</v>
      </c>
      <c r="KI26" s="62" t="s">
        <v>503</v>
      </c>
      <c r="KJ26" s="86">
        <v>13.11</v>
      </c>
      <c r="KK26" s="86">
        <v>0</v>
      </c>
      <c r="KL26" s="86"/>
      <c r="KM26" s="86">
        <v>4</v>
      </c>
      <c r="KN26" s="67">
        <v>8</v>
      </c>
      <c r="KO26" s="67">
        <v>7.5471698113207548</v>
      </c>
      <c r="KP26" s="67">
        <v>15.09433962264151</v>
      </c>
      <c r="KQ26" s="86">
        <v>0</v>
      </c>
      <c r="KV26" s="86">
        <v>11.11</v>
      </c>
      <c r="KW26" s="62" t="s">
        <v>503</v>
      </c>
      <c r="KX26" s="86">
        <v>11.11</v>
      </c>
      <c r="KY26" s="86">
        <v>0</v>
      </c>
      <c r="KZ26" s="86"/>
      <c r="LA26" s="86">
        <v>4</v>
      </c>
      <c r="LB26" s="67">
        <v>8</v>
      </c>
      <c r="LC26" s="67">
        <v>7.5471698113207548</v>
      </c>
      <c r="LD26" s="67">
        <v>15.09433962264151</v>
      </c>
      <c r="LE26" s="86">
        <v>0</v>
      </c>
      <c r="LJ26" s="86">
        <v>7.11</v>
      </c>
      <c r="LK26" s="62" t="s">
        <v>503</v>
      </c>
      <c r="LL26" s="86">
        <v>7.11</v>
      </c>
      <c r="LM26" s="86">
        <v>2</v>
      </c>
      <c r="LN26" s="86"/>
      <c r="LO26" s="86">
        <v>4</v>
      </c>
      <c r="LP26" s="67">
        <v>8</v>
      </c>
      <c r="LQ26" s="67">
        <v>7.5471698113207548</v>
      </c>
      <c r="LR26" s="67">
        <v>15.09433962264151</v>
      </c>
      <c r="LS26" s="86">
        <v>50</v>
      </c>
      <c r="LX26" s="86">
        <v>9.11</v>
      </c>
      <c r="LY26" s="62" t="s">
        <v>503</v>
      </c>
      <c r="LZ26" s="86">
        <v>9.11</v>
      </c>
      <c r="MA26" s="86">
        <v>0</v>
      </c>
      <c r="MB26" s="86"/>
      <c r="MC26" s="86">
        <v>4</v>
      </c>
      <c r="MD26" s="67">
        <v>8</v>
      </c>
      <c r="ME26" s="67">
        <v>7.5471698113207548</v>
      </c>
      <c r="MF26" s="67">
        <v>15.09433962264151</v>
      </c>
      <c r="MG26" s="86">
        <v>0</v>
      </c>
      <c r="ML26" s="86">
        <v>9.11</v>
      </c>
      <c r="MM26" s="62" t="s">
        <v>503</v>
      </c>
      <c r="MN26" s="86">
        <v>9.11</v>
      </c>
      <c r="MO26" s="86">
        <v>1</v>
      </c>
      <c r="MP26" s="86"/>
      <c r="MQ26" s="86">
        <v>4</v>
      </c>
      <c r="MR26" s="67">
        <v>8</v>
      </c>
      <c r="MS26" s="67">
        <v>7.5471698113207548</v>
      </c>
      <c r="MT26" s="67">
        <v>15.09433962264151</v>
      </c>
      <c r="MU26" s="86">
        <v>25</v>
      </c>
      <c r="MZ26" s="86">
        <v>9.11</v>
      </c>
      <c r="NA26" s="62" t="s">
        <v>503</v>
      </c>
      <c r="NB26" s="86">
        <v>9.11</v>
      </c>
      <c r="NC26" s="86">
        <v>1</v>
      </c>
      <c r="ND26" s="86"/>
      <c r="NE26" s="86">
        <v>4</v>
      </c>
      <c r="NF26" s="67">
        <v>8</v>
      </c>
      <c r="NG26" s="67">
        <v>7.5471698113207548</v>
      </c>
      <c r="NH26" s="67">
        <v>15.09433962264151</v>
      </c>
      <c r="NI26" s="86">
        <v>25</v>
      </c>
      <c r="NN26" s="86">
        <v>14.11</v>
      </c>
      <c r="NO26" s="62" t="s">
        <v>503</v>
      </c>
      <c r="NP26" s="86">
        <v>14.11</v>
      </c>
      <c r="NQ26" s="86">
        <v>2</v>
      </c>
      <c r="NR26" s="86"/>
      <c r="NS26" s="86">
        <v>6</v>
      </c>
      <c r="NT26" s="67">
        <v>10</v>
      </c>
      <c r="NU26" s="67">
        <v>11.538461538461538</v>
      </c>
      <c r="NV26" s="67">
        <v>19.23076923076923</v>
      </c>
      <c r="NW26" s="86">
        <v>33.333333333333329</v>
      </c>
      <c r="OB26" s="86">
        <v>9.11</v>
      </c>
      <c r="OC26" s="62" t="s">
        <v>503</v>
      </c>
      <c r="OD26" s="86">
        <v>9.11</v>
      </c>
      <c r="OE26" s="86">
        <v>3</v>
      </c>
      <c r="OF26" s="86"/>
      <c r="OG26" s="86">
        <v>6</v>
      </c>
      <c r="OH26" s="67">
        <v>10</v>
      </c>
      <c r="OI26" s="67">
        <v>11.538461538461538</v>
      </c>
      <c r="OJ26" s="67">
        <v>19.23076923076923</v>
      </c>
      <c r="OK26" s="86">
        <v>50</v>
      </c>
      <c r="OP26" s="86">
        <v>8.11</v>
      </c>
      <c r="OQ26" s="62" t="s">
        <v>503</v>
      </c>
      <c r="OR26" s="86">
        <v>8.11</v>
      </c>
      <c r="OS26" s="86">
        <v>2</v>
      </c>
      <c r="OT26" s="86"/>
      <c r="OU26" s="86">
        <v>6</v>
      </c>
      <c r="OV26" s="67">
        <v>10</v>
      </c>
      <c r="OW26" s="67">
        <v>11.538461538461538</v>
      </c>
      <c r="OX26" s="67">
        <v>19.23076923076923</v>
      </c>
      <c r="OY26" s="86">
        <v>33.333333333333329</v>
      </c>
      <c r="PD26" s="86">
        <v>13.11</v>
      </c>
      <c r="PE26" s="62" t="s">
        <v>503</v>
      </c>
      <c r="PF26" s="86">
        <v>13.11</v>
      </c>
      <c r="PG26" s="86">
        <v>1</v>
      </c>
      <c r="PH26" s="86"/>
      <c r="PI26" s="86">
        <v>6</v>
      </c>
      <c r="PJ26" s="67">
        <v>10</v>
      </c>
      <c r="PK26" s="67">
        <v>11.538461538461538</v>
      </c>
      <c r="PL26" s="67">
        <v>19.23076923076923</v>
      </c>
      <c r="PM26" s="86">
        <v>16.666666666666664</v>
      </c>
      <c r="PR26" s="86">
        <v>14.11</v>
      </c>
      <c r="PS26" s="62" t="s">
        <v>503</v>
      </c>
      <c r="PT26" s="86">
        <v>14.11</v>
      </c>
      <c r="PU26" s="86">
        <v>0</v>
      </c>
      <c r="PV26" s="86"/>
      <c r="PW26" s="86">
        <v>6</v>
      </c>
      <c r="PX26" s="67">
        <v>10</v>
      </c>
      <c r="PY26" s="67">
        <v>11.538461538461538</v>
      </c>
      <c r="PZ26" s="67">
        <v>19.23076923076923</v>
      </c>
      <c r="QA26" s="86">
        <v>0</v>
      </c>
      <c r="QF26" s="86">
        <v>7.11</v>
      </c>
      <c r="QG26" s="62" t="s">
        <v>503</v>
      </c>
      <c r="QH26" s="86">
        <v>7.11</v>
      </c>
      <c r="QI26" s="86">
        <v>5</v>
      </c>
      <c r="QJ26" s="86"/>
      <c r="QK26" s="86">
        <v>6</v>
      </c>
      <c r="QL26" s="67">
        <v>10</v>
      </c>
      <c r="QM26" s="67">
        <v>11.538461538461538</v>
      </c>
      <c r="QN26" s="67">
        <v>19.23076923076923</v>
      </c>
      <c r="QO26" s="86">
        <v>83.333333333333343</v>
      </c>
      <c r="QT26" s="86">
        <v>9.11</v>
      </c>
      <c r="QU26" s="62" t="s">
        <v>503</v>
      </c>
      <c r="QV26" s="86">
        <v>9.11</v>
      </c>
      <c r="QW26" s="86">
        <v>3</v>
      </c>
      <c r="QX26" s="86"/>
      <c r="QY26" s="86">
        <v>6</v>
      </c>
      <c r="QZ26" s="67">
        <v>10</v>
      </c>
      <c r="RA26" s="67">
        <v>11.538461538461538</v>
      </c>
      <c r="RB26" s="67">
        <v>19.23076923076923</v>
      </c>
      <c r="RC26" s="86">
        <v>50</v>
      </c>
      <c r="RH26" s="86">
        <v>11.11</v>
      </c>
      <c r="RI26" s="62" t="s">
        <v>503</v>
      </c>
      <c r="RJ26" s="86">
        <v>11.11</v>
      </c>
      <c r="RK26" s="86">
        <v>2</v>
      </c>
      <c r="RL26" s="86"/>
      <c r="RM26" s="86">
        <v>6</v>
      </c>
      <c r="RN26" s="67">
        <v>10</v>
      </c>
      <c r="RO26" s="67">
        <v>11.538461538461538</v>
      </c>
      <c r="RP26" s="67">
        <v>19.23076923076923</v>
      </c>
      <c r="RQ26" s="86">
        <v>33.333333333333329</v>
      </c>
      <c r="RV26" s="86">
        <v>7.11</v>
      </c>
      <c r="RW26" s="62" t="s">
        <v>503</v>
      </c>
      <c r="RX26" s="86">
        <v>7.11</v>
      </c>
      <c r="RY26" s="86">
        <v>3</v>
      </c>
      <c r="RZ26" s="86"/>
      <c r="SA26" s="86">
        <v>6</v>
      </c>
      <c r="SB26" s="67">
        <v>10</v>
      </c>
      <c r="SC26" s="67">
        <v>11.538461538461538</v>
      </c>
      <c r="SD26" s="67">
        <v>19.23076923076923</v>
      </c>
      <c r="SE26" s="86">
        <v>50</v>
      </c>
      <c r="SJ26" s="86">
        <v>14.11</v>
      </c>
      <c r="SK26" s="62" t="s">
        <v>503</v>
      </c>
      <c r="SL26" s="86">
        <v>14.11</v>
      </c>
      <c r="SM26" s="86">
        <v>0</v>
      </c>
      <c r="SN26" s="86"/>
      <c r="SO26" s="86">
        <v>6</v>
      </c>
      <c r="SP26" s="67">
        <v>10</v>
      </c>
      <c r="SQ26" s="67">
        <v>11.538461538461538</v>
      </c>
      <c r="SR26" s="67">
        <v>19.23076923076923</v>
      </c>
      <c r="SS26" s="86">
        <v>0</v>
      </c>
      <c r="SX26" s="86">
        <v>10.11</v>
      </c>
      <c r="SY26" s="62" t="s">
        <v>503</v>
      </c>
      <c r="SZ26" s="86">
        <v>10.11</v>
      </c>
      <c r="TA26" s="86">
        <v>1</v>
      </c>
      <c r="TB26" s="86"/>
      <c r="TC26" s="86">
        <v>6</v>
      </c>
      <c r="TD26" s="67">
        <v>10</v>
      </c>
      <c r="TE26" s="67">
        <v>11.538461538461538</v>
      </c>
      <c r="TF26" s="67">
        <v>19.23076923076923</v>
      </c>
      <c r="TG26" s="86">
        <v>16.666666666666664</v>
      </c>
      <c r="TL26" s="86">
        <v>13.11</v>
      </c>
      <c r="TM26" s="62" t="s">
        <v>503</v>
      </c>
      <c r="TN26" s="86">
        <v>13.11</v>
      </c>
      <c r="TO26" s="86">
        <v>1</v>
      </c>
      <c r="TP26" s="86"/>
      <c r="TQ26" s="86">
        <v>6</v>
      </c>
      <c r="TR26" s="67">
        <v>10</v>
      </c>
      <c r="TS26" s="67">
        <v>11.538461538461538</v>
      </c>
      <c r="TT26" s="67">
        <v>19.23076923076923</v>
      </c>
      <c r="TU26" s="86">
        <v>16.666666666666664</v>
      </c>
      <c r="TZ26" s="86">
        <v>13.11</v>
      </c>
      <c r="UA26" s="62" t="s">
        <v>503</v>
      </c>
      <c r="UB26" s="86">
        <v>13.11</v>
      </c>
      <c r="UC26" s="86">
        <v>1</v>
      </c>
      <c r="UD26" s="86"/>
      <c r="UE26" s="86">
        <v>6</v>
      </c>
      <c r="UF26" s="67">
        <v>10</v>
      </c>
      <c r="UG26" s="67">
        <v>11.538461538461538</v>
      </c>
      <c r="UH26" s="67">
        <v>19.23076923076923</v>
      </c>
      <c r="UI26" s="86">
        <v>16.666666666666664</v>
      </c>
      <c r="UN26" s="86">
        <v>10.11</v>
      </c>
      <c r="UO26" s="62" t="s">
        <v>503</v>
      </c>
      <c r="UP26" s="86">
        <v>10.11</v>
      </c>
      <c r="UQ26" s="86">
        <v>2</v>
      </c>
      <c r="UR26" s="86"/>
      <c r="US26" s="86">
        <v>6</v>
      </c>
      <c r="UT26" s="67">
        <v>10</v>
      </c>
      <c r="UU26" s="67">
        <v>11.538461538461538</v>
      </c>
      <c r="UV26" s="67">
        <v>19.23076923076923</v>
      </c>
      <c r="UW26" s="86">
        <v>33.333333333333329</v>
      </c>
      <c r="VB26" s="86">
        <v>14.11</v>
      </c>
      <c r="VC26" s="62" t="s">
        <v>503</v>
      </c>
      <c r="VD26" s="86">
        <v>14.11</v>
      </c>
      <c r="VE26" s="86">
        <v>1</v>
      </c>
      <c r="VF26" s="86"/>
      <c r="VG26" s="86">
        <v>6</v>
      </c>
      <c r="VH26" s="67">
        <v>10</v>
      </c>
      <c r="VI26" s="67">
        <v>11.538461538461538</v>
      </c>
      <c r="VJ26" s="67">
        <v>19.23076923076923</v>
      </c>
      <c r="VK26" s="86">
        <v>16.666666666666664</v>
      </c>
      <c r="VP26" s="86">
        <v>9.11</v>
      </c>
      <c r="VQ26" s="62" t="s">
        <v>503</v>
      </c>
      <c r="VR26" s="86">
        <v>9.11</v>
      </c>
      <c r="VS26" s="86">
        <v>1</v>
      </c>
      <c r="VT26" s="86"/>
      <c r="VU26" s="86">
        <v>6</v>
      </c>
      <c r="VV26" s="67">
        <v>10</v>
      </c>
      <c r="VW26" s="67">
        <v>11.538461538461538</v>
      </c>
      <c r="VX26" s="67">
        <v>19.23076923076923</v>
      </c>
      <c r="VY26" s="86">
        <v>16.666666666666664</v>
      </c>
      <c r="WD26" s="86">
        <v>6.11</v>
      </c>
      <c r="WE26" s="62" t="s">
        <v>503</v>
      </c>
      <c r="WF26" s="86">
        <v>6.11</v>
      </c>
      <c r="WG26" s="86">
        <v>4</v>
      </c>
      <c r="WH26" s="86"/>
      <c r="WI26" s="86">
        <v>6</v>
      </c>
      <c r="WJ26" s="67">
        <v>10</v>
      </c>
      <c r="WK26" s="67">
        <v>11.538461538461538</v>
      </c>
      <c r="WL26" s="67">
        <v>19.23076923076923</v>
      </c>
      <c r="WM26" s="86">
        <v>66.666666666666657</v>
      </c>
      <c r="WR26" s="86">
        <v>7.11</v>
      </c>
      <c r="WS26" s="62" t="s">
        <v>503</v>
      </c>
      <c r="WT26" s="86">
        <v>7.11</v>
      </c>
      <c r="WU26" s="86">
        <v>3</v>
      </c>
      <c r="WV26" s="86"/>
      <c r="WW26" s="86">
        <v>6</v>
      </c>
      <c r="WX26" s="67">
        <v>10</v>
      </c>
      <c r="WY26" s="67">
        <v>11.538461538461538</v>
      </c>
      <c r="WZ26" s="67">
        <v>19.23076923076923</v>
      </c>
      <c r="XA26" s="86">
        <v>50</v>
      </c>
      <c r="XF26" s="86">
        <v>4.1100000000000003</v>
      </c>
      <c r="XG26" s="62" t="s">
        <v>503</v>
      </c>
      <c r="XH26" s="86">
        <v>4.1100000000000003</v>
      </c>
      <c r="XI26" s="86">
        <v>3</v>
      </c>
      <c r="XJ26" s="86"/>
      <c r="XK26" s="86">
        <v>6</v>
      </c>
      <c r="XL26" s="67">
        <v>10</v>
      </c>
      <c r="XM26" s="67">
        <v>11.538461538461538</v>
      </c>
      <c r="XN26" s="67">
        <v>19.23076923076923</v>
      </c>
      <c r="XO26" s="86">
        <v>50</v>
      </c>
      <c r="XT26" s="86">
        <v>10.11</v>
      </c>
      <c r="XU26" s="62" t="s">
        <v>503</v>
      </c>
      <c r="XV26" s="86">
        <v>10.11</v>
      </c>
      <c r="XW26" s="86">
        <v>2</v>
      </c>
      <c r="XX26" s="86"/>
      <c r="XY26" s="86">
        <v>6</v>
      </c>
      <c r="XZ26" s="67">
        <v>10</v>
      </c>
      <c r="YA26" s="67">
        <v>11.538461538461538</v>
      </c>
      <c r="YB26" s="67">
        <v>19.23076923076923</v>
      </c>
      <c r="YC26" s="86">
        <v>33.333333333333329</v>
      </c>
      <c r="YH26" s="86">
        <v>7.11</v>
      </c>
      <c r="YI26" s="62" t="s">
        <v>503</v>
      </c>
      <c r="YJ26" s="86">
        <v>7.11</v>
      </c>
      <c r="YK26" s="86">
        <v>3</v>
      </c>
      <c r="YL26" s="86"/>
      <c r="YM26" s="86">
        <v>6</v>
      </c>
      <c r="YN26" s="67">
        <v>10</v>
      </c>
      <c r="YO26" s="67">
        <v>11.538461538461538</v>
      </c>
      <c r="YP26" s="67">
        <v>19.23076923076923</v>
      </c>
      <c r="YQ26" s="86">
        <v>50</v>
      </c>
      <c r="YV26" s="86">
        <v>6.11</v>
      </c>
      <c r="YW26" s="62" t="s">
        <v>503</v>
      </c>
      <c r="YX26" s="86">
        <v>6.11</v>
      </c>
      <c r="YY26" s="86">
        <v>2</v>
      </c>
      <c r="YZ26" s="86"/>
      <c r="ZA26" s="86">
        <v>6</v>
      </c>
      <c r="ZB26" s="67">
        <v>10</v>
      </c>
      <c r="ZC26" s="67">
        <v>11.538461538461538</v>
      </c>
      <c r="ZD26" s="67">
        <v>19.23076923076923</v>
      </c>
      <c r="ZE26" s="86">
        <v>33.333333333333329</v>
      </c>
      <c r="ZJ26" s="86">
        <v>8.11</v>
      </c>
      <c r="ZK26" s="62" t="s">
        <v>503</v>
      </c>
      <c r="ZL26" s="86">
        <v>8.11</v>
      </c>
      <c r="ZM26" s="86">
        <v>4</v>
      </c>
      <c r="ZN26" s="86"/>
      <c r="ZO26" s="86">
        <v>6</v>
      </c>
      <c r="ZP26" s="67">
        <v>10</v>
      </c>
      <c r="ZQ26" s="67">
        <v>11.538461538461538</v>
      </c>
      <c r="ZR26" s="67">
        <v>19.23076923076923</v>
      </c>
      <c r="ZS26" s="86">
        <v>66.666666666666657</v>
      </c>
      <c r="ZX26" s="86">
        <v>3.11</v>
      </c>
      <c r="ZY26" s="62" t="s">
        <v>503</v>
      </c>
      <c r="ZZ26" s="86">
        <v>3.11</v>
      </c>
      <c r="AAA26" s="86">
        <v>4</v>
      </c>
      <c r="AAB26" s="86"/>
      <c r="AAC26" s="86">
        <v>6</v>
      </c>
      <c r="AAD26" s="67">
        <v>10</v>
      </c>
      <c r="AAE26" s="67">
        <v>11.538461538461538</v>
      </c>
      <c r="AAF26" s="67">
        <v>19.23076923076923</v>
      </c>
      <c r="AAG26" s="86">
        <v>66.666666666666657</v>
      </c>
      <c r="AAL26" s="86">
        <v>7.11</v>
      </c>
      <c r="AAM26" s="62" t="s">
        <v>503</v>
      </c>
      <c r="AAN26" s="86">
        <v>7.11</v>
      </c>
      <c r="AAO26" s="86">
        <v>5</v>
      </c>
      <c r="AAP26" s="86"/>
      <c r="AAQ26" s="86">
        <v>6</v>
      </c>
      <c r="AAR26" s="67">
        <v>10</v>
      </c>
      <c r="AAS26" s="67">
        <v>11.538461538461538</v>
      </c>
      <c r="AAT26" s="67">
        <v>19.23076923076923</v>
      </c>
      <c r="AAU26" s="86">
        <v>83.333333333333343</v>
      </c>
      <c r="AAZ26" s="86">
        <v>4.1100000000000003</v>
      </c>
      <c r="ABA26" s="62" t="s">
        <v>503</v>
      </c>
      <c r="ABB26" s="86">
        <v>4.1100000000000003</v>
      </c>
      <c r="ABC26" s="86">
        <v>3</v>
      </c>
      <c r="ABD26" s="86"/>
      <c r="ABE26" s="86">
        <v>6</v>
      </c>
      <c r="ABF26" s="67">
        <v>10</v>
      </c>
      <c r="ABG26" s="67">
        <v>11.538461538461538</v>
      </c>
      <c r="ABH26" s="67">
        <v>19.23076923076923</v>
      </c>
      <c r="ABI26" s="86">
        <v>50</v>
      </c>
      <c r="ABN26" s="86">
        <v>2.11</v>
      </c>
      <c r="ABO26" s="62" t="s">
        <v>503</v>
      </c>
      <c r="ABP26" s="86">
        <v>2.11</v>
      </c>
      <c r="ABQ26" s="86">
        <v>4</v>
      </c>
      <c r="ABR26" s="86"/>
      <c r="ABS26" s="86">
        <v>6</v>
      </c>
      <c r="ABT26" s="67">
        <v>10</v>
      </c>
      <c r="ABU26" s="67">
        <v>11.538461538461538</v>
      </c>
      <c r="ABV26" s="67">
        <v>19.23076923076923</v>
      </c>
      <c r="ABW26" s="86">
        <v>66.666666666666657</v>
      </c>
      <c r="ACB26" s="86">
        <v>12.11</v>
      </c>
      <c r="ACC26" s="62" t="s">
        <v>503</v>
      </c>
      <c r="ACD26" s="86">
        <v>12.11</v>
      </c>
      <c r="ACE26" s="86">
        <v>0</v>
      </c>
      <c r="ACF26" s="86"/>
      <c r="ACG26" s="86">
        <v>5</v>
      </c>
      <c r="ACH26" s="67">
        <v>10</v>
      </c>
      <c r="ACI26" s="67">
        <v>9.2592592592592595</v>
      </c>
      <c r="ACJ26" s="67">
        <v>18.518518518518519</v>
      </c>
      <c r="ACK26" s="86">
        <v>0</v>
      </c>
      <c r="ACP26" s="86">
        <v>14.11</v>
      </c>
      <c r="ACQ26" s="62" t="s">
        <v>503</v>
      </c>
      <c r="ACR26" s="86">
        <v>14.11</v>
      </c>
      <c r="ACS26" s="86">
        <v>0</v>
      </c>
      <c r="ACT26" s="86"/>
      <c r="ACU26" s="86">
        <v>5</v>
      </c>
      <c r="ACV26" s="67">
        <v>10</v>
      </c>
      <c r="ACW26" s="67">
        <v>9.2592592592592595</v>
      </c>
      <c r="ACX26" s="67">
        <v>18.518518518518519</v>
      </c>
      <c r="ACY26" s="86">
        <v>0</v>
      </c>
      <c r="ADD26" s="86">
        <v>12.11</v>
      </c>
      <c r="ADE26" s="62" t="s">
        <v>503</v>
      </c>
      <c r="ADF26" s="86">
        <v>12.11</v>
      </c>
      <c r="ADG26" s="86">
        <v>2</v>
      </c>
      <c r="ADH26" s="86"/>
      <c r="ADI26" s="86">
        <v>5</v>
      </c>
      <c r="ADJ26" s="67">
        <v>10</v>
      </c>
      <c r="ADK26" s="67">
        <v>9.2592592592592595</v>
      </c>
      <c r="ADL26" s="67">
        <v>18.518518518518519</v>
      </c>
      <c r="ADM26" s="86">
        <v>40</v>
      </c>
      <c r="ADR26" s="86">
        <v>12.11</v>
      </c>
      <c r="ADS26" s="62" t="s">
        <v>503</v>
      </c>
      <c r="ADT26" s="86">
        <v>12.11</v>
      </c>
      <c r="ADU26" s="86">
        <v>1</v>
      </c>
      <c r="ADV26" s="86"/>
      <c r="ADW26" s="86">
        <v>5</v>
      </c>
      <c r="ADX26" s="67">
        <v>10</v>
      </c>
      <c r="ADY26" s="67">
        <v>9.2592592592592595</v>
      </c>
      <c r="ADZ26" s="67">
        <v>18.518518518518519</v>
      </c>
      <c r="AEA26" s="86">
        <v>20</v>
      </c>
      <c r="AEF26" s="86">
        <v>11.11</v>
      </c>
      <c r="AEG26" s="62" t="s">
        <v>503</v>
      </c>
      <c r="AEH26" s="86">
        <v>11.11</v>
      </c>
      <c r="AEI26" s="86">
        <v>0</v>
      </c>
      <c r="AEJ26" s="86"/>
      <c r="AEK26" s="86">
        <v>5</v>
      </c>
      <c r="AEL26" s="67">
        <v>10</v>
      </c>
      <c r="AEM26" s="67">
        <v>9.2592592592592595</v>
      </c>
      <c r="AEN26" s="67">
        <v>18.518518518518519</v>
      </c>
      <c r="AEO26" s="86">
        <v>0</v>
      </c>
      <c r="AET26" s="86">
        <v>15.11</v>
      </c>
      <c r="AEU26" s="62" t="s">
        <v>503</v>
      </c>
      <c r="AEV26" s="86">
        <v>15.11</v>
      </c>
      <c r="AEW26" s="86">
        <v>1</v>
      </c>
      <c r="AEX26" s="86"/>
      <c r="AEY26" s="86">
        <v>5</v>
      </c>
      <c r="AEZ26" s="67">
        <v>10</v>
      </c>
      <c r="AFA26" s="67">
        <v>9.2592592592592595</v>
      </c>
      <c r="AFB26" s="67">
        <v>18.518518518518519</v>
      </c>
      <c r="AFC26" s="86">
        <v>20</v>
      </c>
      <c r="AFH26" s="86">
        <v>11.11</v>
      </c>
      <c r="AFI26" s="62" t="s">
        <v>503</v>
      </c>
      <c r="AFJ26" s="86">
        <v>11.11</v>
      </c>
      <c r="AFK26" s="86">
        <v>0</v>
      </c>
      <c r="AFL26" s="86"/>
      <c r="AFM26" s="86">
        <v>5</v>
      </c>
      <c r="AFN26" s="67">
        <v>10</v>
      </c>
      <c r="AFO26" s="67">
        <v>9.2592592592592595</v>
      </c>
      <c r="AFP26" s="67">
        <v>18.518518518518519</v>
      </c>
      <c r="AFQ26" s="86">
        <v>0</v>
      </c>
      <c r="AFV26" s="86">
        <v>12.11</v>
      </c>
      <c r="AFW26" s="62" t="s">
        <v>503</v>
      </c>
      <c r="AFX26" s="86">
        <v>12.11</v>
      </c>
      <c r="AFY26" s="86">
        <v>0</v>
      </c>
      <c r="AFZ26" s="86"/>
      <c r="AGA26" s="86">
        <v>5</v>
      </c>
      <c r="AGB26" s="67">
        <v>10</v>
      </c>
      <c r="AGC26" s="67">
        <v>9.2592592592592595</v>
      </c>
      <c r="AGD26" s="67">
        <v>18.518518518518519</v>
      </c>
      <c r="AGE26" s="86">
        <v>0</v>
      </c>
      <c r="AGJ26" s="86">
        <v>11.11</v>
      </c>
      <c r="AGK26" s="62" t="s">
        <v>503</v>
      </c>
      <c r="AGL26" s="86">
        <v>11.11</v>
      </c>
      <c r="AGM26" s="86">
        <v>2</v>
      </c>
      <c r="AGN26" s="86"/>
      <c r="AGO26" s="86">
        <v>5</v>
      </c>
      <c r="AGP26" s="67">
        <v>10</v>
      </c>
      <c r="AGQ26" s="67">
        <v>9.2592592592592595</v>
      </c>
      <c r="AGR26" s="67">
        <v>18.518518518518519</v>
      </c>
      <c r="AGS26" s="86">
        <v>40</v>
      </c>
      <c r="AGX26" s="86">
        <v>8.11</v>
      </c>
      <c r="AGY26" s="62" t="s">
        <v>503</v>
      </c>
      <c r="AGZ26" s="86">
        <v>8.11</v>
      </c>
      <c r="AHA26" s="86">
        <v>2</v>
      </c>
      <c r="AHB26" s="86"/>
      <c r="AHC26" s="86">
        <v>5</v>
      </c>
      <c r="AHD26" s="67">
        <v>10</v>
      </c>
      <c r="AHE26" s="67">
        <v>9.2592592592592595</v>
      </c>
      <c r="AHF26" s="67">
        <v>18.518518518518519</v>
      </c>
      <c r="AHG26" s="86">
        <v>40</v>
      </c>
      <c r="AHL26" s="86">
        <v>11.11</v>
      </c>
      <c r="AHM26" s="62" t="s">
        <v>503</v>
      </c>
      <c r="AHN26" s="86">
        <v>11.11</v>
      </c>
      <c r="AHO26" s="86">
        <v>1</v>
      </c>
      <c r="AHP26" s="86"/>
      <c r="AHQ26" s="86">
        <v>5</v>
      </c>
      <c r="AHR26" s="67">
        <v>10</v>
      </c>
      <c r="AHS26" s="67">
        <v>9.2592592592592595</v>
      </c>
      <c r="AHT26" s="67">
        <v>18.518518518518519</v>
      </c>
      <c r="AHU26" s="86">
        <v>20</v>
      </c>
      <c r="AHZ26" s="86">
        <v>5.1100000000000003</v>
      </c>
      <c r="AIA26" s="62" t="s">
        <v>503</v>
      </c>
      <c r="AIB26" s="86">
        <v>5.1100000000000003</v>
      </c>
      <c r="AIC26" s="86">
        <v>2</v>
      </c>
      <c r="AID26" s="86"/>
      <c r="AIE26" s="86">
        <v>5</v>
      </c>
      <c r="AIF26" s="67">
        <v>10</v>
      </c>
      <c r="AIG26" s="67">
        <v>9.2592592592592595</v>
      </c>
      <c r="AIH26" s="67">
        <v>18.518518518518519</v>
      </c>
      <c r="AII26" s="86">
        <v>40</v>
      </c>
      <c r="AIN26" s="86">
        <v>13.11</v>
      </c>
      <c r="AIO26" s="62" t="s">
        <v>503</v>
      </c>
      <c r="AIP26" s="86">
        <v>13.11</v>
      </c>
      <c r="AIQ26" s="86">
        <v>0</v>
      </c>
      <c r="AIR26" s="86"/>
      <c r="AIS26" s="86">
        <v>5</v>
      </c>
      <c r="AIT26" s="67">
        <v>10</v>
      </c>
      <c r="AIU26" s="67">
        <v>9.2592592592592595</v>
      </c>
      <c r="AIV26" s="67">
        <v>18.518518518518519</v>
      </c>
      <c r="AIW26" s="86">
        <v>0</v>
      </c>
      <c r="AJB26" s="86">
        <v>11.11</v>
      </c>
      <c r="AJC26" s="62" t="s">
        <v>503</v>
      </c>
      <c r="AJD26" s="86">
        <v>11.11</v>
      </c>
      <c r="AJE26" s="86">
        <v>0</v>
      </c>
      <c r="AJF26" s="86"/>
      <c r="AJG26" s="86">
        <v>5</v>
      </c>
      <c r="AJH26" s="67">
        <v>10</v>
      </c>
      <c r="AJI26" s="67">
        <v>9.2592592592592595</v>
      </c>
      <c r="AJJ26" s="67">
        <v>18.518518518518519</v>
      </c>
      <c r="AJK26" s="86">
        <v>0</v>
      </c>
      <c r="AJP26" s="86">
        <v>9.11</v>
      </c>
      <c r="AJQ26" s="62" t="s">
        <v>503</v>
      </c>
      <c r="AJR26" s="86">
        <v>9.11</v>
      </c>
      <c r="AJS26" s="86">
        <v>2</v>
      </c>
      <c r="AJT26" s="86"/>
      <c r="AJU26" s="86">
        <v>5</v>
      </c>
      <c r="AJV26" s="67">
        <v>10</v>
      </c>
      <c r="AJW26" s="67">
        <v>9.2592592592592595</v>
      </c>
      <c r="AJX26" s="67">
        <v>18.518518518518519</v>
      </c>
      <c r="AJY26" s="86">
        <v>40</v>
      </c>
      <c r="AKD26" s="86">
        <v>11.11</v>
      </c>
      <c r="AKE26" s="62" t="s">
        <v>503</v>
      </c>
      <c r="AKF26" s="86">
        <v>11.11</v>
      </c>
      <c r="AKG26" s="86">
        <v>0</v>
      </c>
      <c r="AKH26" s="86"/>
      <c r="AKI26" s="86">
        <v>5</v>
      </c>
      <c r="AKJ26" s="67">
        <v>10</v>
      </c>
      <c r="AKK26" s="67">
        <v>9.2592592592592595</v>
      </c>
      <c r="AKL26" s="67">
        <v>18.518518518518519</v>
      </c>
      <c r="AKM26" s="86">
        <v>0</v>
      </c>
      <c r="AKR26" s="86">
        <v>11.11</v>
      </c>
      <c r="AKS26" s="62" t="s">
        <v>503</v>
      </c>
      <c r="AKT26" s="86">
        <v>11.11</v>
      </c>
      <c r="AKU26" s="86">
        <v>0</v>
      </c>
      <c r="AKV26" s="86"/>
      <c r="AKW26" s="86">
        <v>5</v>
      </c>
      <c r="AKX26" s="67">
        <v>10</v>
      </c>
      <c r="AKY26" s="67">
        <v>9.2592592592592595</v>
      </c>
      <c r="AKZ26" s="67">
        <v>18.518518518518519</v>
      </c>
      <c r="ALA26" s="86">
        <v>0</v>
      </c>
      <c r="ALF26" s="86">
        <v>11.11</v>
      </c>
      <c r="ALG26" s="62" t="s">
        <v>503</v>
      </c>
      <c r="ALH26" s="86">
        <v>11.11</v>
      </c>
      <c r="ALI26" s="86">
        <v>2</v>
      </c>
      <c r="ALJ26" s="86"/>
      <c r="ALK26" s="86">
        <v>5</v>
      </c>
      <c r="ALL26" s="67">
        <v>10</v>
      </c>
      <c r="ALM26" s="67">
        <v>9.2592592592592595</v>
      </c>
      <c r="ALN26" s="67">
        <v>18.518518518518519</v>
      </c>
      <c r="ALO26" s="86">
        <v>40</v>
      </c>
      <c r="ALT26" s="86">
        <v>12.11</v>
      </c>
      <c r="ALU26" s="62" t="s">
        <v>503</v>
      </c>
      <c r="ALV26" s="86">
        <v>12.11</v>
      </c>
      <c r="ALW26" s="86">
        <v>1</v>
      </c>
      <c r="ALX26" s="86"/>
      <c r="ALY26" s="86">
        <v>5</v>
      </c>
      <c r="ALZ26" s="67">
        <v>10</v>
      </c>
      <c r="AMA26" s="67">
        <v>9.2592592592592595</v>
      </c>
      <c r="AMB26" s="67">
        <v>18.518518518518519</v>
      </c>
      <c r="AMC26" s="86">
        <v>20</v>
      </c>
      <c r="AMH26" s="86">
        <v>13.11</v>
      </c>
      <c r="AMI26" s="62" t="s">
        <v>503</v>
      </c>
      <c r="AMJ26" s="86">
        <v>13.11</v>
      </c>
      <c r="AMK26" s="86">
        <v>1</v>
      </c>
      <c r="AML26" s="86"/>
      <c r="AMM26" s="86">
        <v>5</v>
      </c>
      <c r="AMN26" s="67">
        <v>10</v>
      </c>
      <c r="AMO26" s="67">
        <v>9.2592592592592595</v>
      </c>
      <c r="AMP26" s="67">
        <v>18.518518518518519</v>
      </c>
      <c r="AMQ26" s="86">
        <v>20</v>
      </c>
      <c r="AMV26" s="86">
        <v>7.11</v>
      </c>
      <c r="AMW26" s="62" t="s">
        <v>503</v>
      </c>
      <c r="AMX26" s="86">
        <v>7.11</v>
      </c>
      <c r="AMY26" s="86">
        <v>2</v>
      </c>
      <c r="AMZ26" s="86"/>
      <c r="ANA26" s="86">
        <v>5</v>
      </c>
      <c r="ANB26" s="67">
        <v>10</v>
      </c>
      <c r="ANC26" s="67">
        <v>9.2592592592592595</v>
      </c>
      <c r="AND26" s="67">
        <v>18.518518518518519</v>
      </c>
      <c r="ANE26" s="86">
        <v>40</v>
      </c>
      <c r="ANJ26" s="86">
        <v>11.11</v>
      </c>
      <c r="ANK26" s="62" t="s">
        <v>503</v>
      </c>
      <c r="ANL26" s="86">
        <v>11.11</v>
      </c>
      <c r="ANM26" s="86">
        <v>2</v>
      </c>
      <c r="ANN26" s="86"/>
      <c r="ANO26" s="86">
        <v>5</v>
      </c>
      <c r="ANP26" s="67">
        <v>10</v>
      </c>
      <c r="ANQ26" s="67">
        <v>9.2592592592592595</v>
      </c>
      <c r="ANR26" s="67">
        <v>18.518518518518519</v>
      </c>
      <c r="ANS26" s="86">
        <v>40</v>
      </c>
      <c r="ANX26" s="86">
        <v>12.11</v>
      </c>
      <c r="ANY26" s="62" t="s">
        <v>503</v>
      </c>
      <c r="ANZ26" s="86">
        <v>12.11</v>
      </c>
      <c r="AOA26" s="86">
        <v>2</v>
      </c>
      <c r="AOB26" s="86"/>
      <c r="AOC26" s="86">
        <v>5</v>
      </c>
      <c r="AOD26" s="67">
        <v>10</v>
      </c>
      <c r="AOE26" s="67">
        <v>9.2592592592592595</v>
      </c>
      <c r="AOF26" s="67">
        <v>18.518518518518519</v>
      </c>
      <c r="AOG26" s="86">
        <v>40</v>
      </c>
      <c r="AOL26" s="86">
        <v>10.11</v>
      </c>
      <c r="AOM26" s="62" t="s">
        <v>503</v>
      </c>
      <c r="AON26" s="86">
        <v>10.11</v>
      </c>
      <c r="AOO26" s="86">
        <v>1</v>
      </c>
      <c r="AOP26" s="86"/>
      <c r="AOQ26" s="86">
        <v>5</v>
      </c>
      <c r="AOR26" s="67">
        <v>10</v>
      </c>
      <c r="AOS26" s="67">
        <v>9.2592592592592595</v>
      </c>
      <c r="AOT26" s="67">
        <v>18.518518518518519</v>
      </c>
      <c r="AOU26" s="86">
        <v>20</v>
      </c>
      <c r="AOZ26" s="86">
        <v>6.11</v>
      </c>
      <c r="APA26" s="62" t="s">
        <v>503</v>
      </c>
      <c r="APB26" s="86">
        <v>6.11</v>
      </c>
      <c r="APC26" s="86">
        <v>2</v>
      </c>
      <c r="APD26" s="86"/>
      <c r="APE26" s="86">
        <v>5</v>
      </c>
      <c r="APF26" s="67">
        <v>10</v>
      </c>
      <c r="APG26" s="67">
        <v>9.2592592592592595</v>
      </c>
      <c r="APH26" s="67">
        <v>18.518518518518519</v>
      </c>
      <c r="API26" s="86">
        <v>40</v>
      </c>
      <c r="APN26" s="86">
        <v>13.11</v>
      </c>
      <c r="APO26" s="62" t="s">
        <v>503</v>
      </c>
      <c r="APP26" s="86">
        <v>13.11</v>
      </c>
      <c r="APQ26" s="86">
        <v>1</v>
      </c>
      <c r="APR26" s="86"/>
      <c r="APS26" s="86">
        <v>5</v>
      </c>
      <c r="APT26" s="67">
        <v>10</v>
      </c>
      <c r="APU26" s="67">
        <v>9.2592592592592595</v>
      </c>
      <c r="APV26" s="67">
        <v>18.518518518518519</v>
      </c>
      <c r="APW26" s="86">
        <v>20</v>
      </c>
      <c r="AQB26" s="86">
        <v>10.11</v>
      </c>
      <c r="AQC26" s="62" t="s">
        <v>503</v>
      </c>
      <c r="AQD26" s="86">
        <v>10.11</v>
      </c>
      <c r="AQE26" s="86">
        <v>2</v>
      </c>
      <c r="AQF26" s="86"/>
      <c r="AQG26" s="86">
        <v>5</v>
      </c>
      <c r="AQH26" s="67">
        <v>10</v>
      </c>
      <c r="AQI26" s="67">
        <v>9.2592592592592595</v>
      </c>
      <c r="AQJ26" s="67">
        <v>18.518518518518519</v>
      </c>
      <c r="AQK26" s="86">
        <v>40</v>
      </c>
      <c r="AQP26" s="86">
        <v>4.1100000000000003</v>
      </c>
      <c r="AQQ26" s="62" t="s">
        <v>503</v>
      </c>
      <c r="AQR26" s="86">
        <v>4.1100000000000003</v>
      </c>
      <c r="AQS26" s="86">
        <v>1</v>
      </c>
      <c r="AQT26" s="86"/>
      <c r="AQU26" s="86">
        <v>2</v>
      </c>
      <c r="AQV26" s="67">
        <v>3</v>
      </c>
      <c r="AQW26" s="67">
        <v>4.4444444444444446</v>
      </c>
      <c r="AQX26" s="67">
        <v>6.666666666666667</v>
      </c>
      <c r="AQY26" s="86">
        <v>50</v>
      </c>
      <c r="ARD26" s="86">
        <v>6.11</v>
      </c>
      <c r="ARE26" s="62" t="s">
        <v>503</v>
      </c>
      <c r="ARF26" s="86">
        <v>6.11</v>
      </c>
      <c r="ARG26" s="86">
        <v>1</v>
      </c>
      <c r="ARH26" s="86"/>
      <c r="ARI26" s="86">
        <v>2</v>
      </c>
      <c r="ARJ26" s="67">
        <v>3</v>
      </c>
      <c r="ARK26" s="67">
        <v>4.4444444444444446</v>
      </c>
      <c r="ARL26" s="67">
        <v>6.666666666666667</v>
      </c>
      <c r="ARM26" s="86">
        <v>50</v>
      </c>
      <c r="ARR26" s="86">
        <v>6.11</v>
      </c>
      <c r="ARS26" s="62" t="s">
        <v>503</v>
      </c>
      <c r="ART26" s="86">
        <v>6.11</v>
      </c>
      <c r="ARU26" s="86">
        <v>1</v>
      </c>
      <c r="ARV26" s="86"/>
      <c r="ARW26" s="86">
        <v>2</v>
      </c>
      <c r="ARX26" s="67">
        <v>3</v>
      </c>
      <c r="ARY26" s="67">
        <v>4.4444444444444446</v>
      </c>
      <c r="ARZ26" s="67">
        <v>6.666666666666667</v>
      </c>
      <c r="ASA26" s="86">
        <v>50</v>
      </c>
      <c r="ASF26" s="86">
        <v>7.11</v>
      </c>
      <c r="ASG26" s="62" t="s">
        <v>503</v>
      </c>
      <c r="ASH26" s="86">
        <v>7.11</v>
      </c>
      <c r="ASI26" s="86">
        <v>1</v>
      </c>
      <c r="ASJ26" s="86"/>
      <c r="ASK26" s="86">
        <v>2</v>
      </c>
      <c r="ASL26" s="67">
        <v>3</v>
      </c>
      <c r="ASM26" s="67">
        <v>4.4444444444444446</v>
      </c>
      <c r="ASN26" s="67">
        <v>6.666666666666667</v>
      </c>
      <c r="ASO26" s="86">
        <v>50</v>
      </c>
      <c r="AST26" s="86">
        <v>6.11</v>
      </c>
      <c r="ASU26" s="62" t="s">
        <v>503</v>
      </c>
      <c r="ASV26" s="86">
        <v>6.11</v>
      </c>
      <c r="ASW26" s="86">
        <v>1</v>
      </c>
      <c r="ASX26" s="86"/>
      <c r="ASY26" s="86">
        <v>2</v>
      </c>
      <c r="ASZ26" s="67">
        <v>3</v>
      </c>
      <c r="ATA26" s="67">
        <v>4.4444444444444446</v>
      </c>
      <c r="ATB26" s="67">
        <v>6.666666666666667</v>
      </c>
      <c r="ATC26" s="86">
        <v>50</v>
      </c>
      <c r="ATH26" s="86">
        <v>4.1100000000000003</v>
      </c>
      <c r="ATI26" s="62" t="s">
        <v>503</v>
      </c>
      <c r="ATJ26" s="86">
        <v>4.1100000000000003</v>
      </c>
      <c r="ATK26" s="86">
        <v>1</v>
      </c>
      <c r="ATL26" s="86"/>
      <c r="ATM26" s="86">
        <v>2</v>
      </c>
      <c r="ATN26" s="67">
        <v>3</v>
      </c>
      <c r="ATO26" s="67">
        <v>4.4444444444444446</v>
      </c>
      <c r="ATP26" s="67">
        <v>6.666666666666667</v>
      </c>
      <c r="ATQ26" s="86">
        <v>50</v>
      </c>
      <c r="ATV26" s="86">
        <v>13.11</v>
      </c>
      <c r="ATW26" s="62" t="s">
        <v>503</v>
      </c>
      <c r="ATX26" s="86">
        <v>13.11</v>
      </c>
      <c r="ATY26" s="86">
        <v>0</v>
      </c>
      <c r="ATZ26" s="86"/>
      <c r="AUA26" s="86">
        <v>2</v>
      </c>
      <c r="AUB26" s="67">
        <v>3</v>
      </c>
      <c r="AUC26" s="67">
        <v>4.4444444444444446</v>
      </c>
      <c r="AUD26" s="67">
        <v>6.666666666666667</v>
      </c>
      <c r="AUE26" s="86">
        <v>0</v>
      </c>
      <c r="AUJ26" s="86">
        <v>1.1099999999999999</v>
      </c>
      <c r="AUK26" s="62" t="s">
        <v>503</v>
      </c>
      <c r="AUL26" s="86">
        <v>1.1099999999999999</v>
      </c>
      <c r="AUM26" s="86">
        <v>1</v>
      </c>
      <c r="AUN26" s="86"/>
      <c r="AUO26" s="86">
        <v>2</v>
      </c>
      <c r="AUP26" s="67">
        <v>3</v>
      </c>
      <c r="AUQ26" s="67">
        <v>4.4444444444444446</v>
      </c>
      <c r="AUR26" s="67">
        <v>6.666666666666667</v>
      </c>
      <c r="AUS26" s="86">
        <v>50</v>
      </c>
      <c r="AUX26" s="86">
        <v>4.1100000000000003</v>
      </c>
      <c r="AUY26" s="62" t="s">
        <v>503</v>
      </c>
      <c r="AUZ26" s="86">
        <v>4.1100000000000003</v>
      </c>
      <c r="AVA26" s="86">
        <v>1</v>
      </c>
      <c r="AVB26" s="86"/>
      <c r="AVC26" s="86">
        <v>2</v>
      </c>
      <c r="AVD26" s="67">
        <v>3</v>
      </c>
      <c r="AVE26" s="67">
        <v>4.4444444444444446</v>
      </c>
      <c r="AVF26" s="67">
        <v>6.666666666666667</v>
      </c>
      <c r="AVG26" s="86">
        <v>50</v>
      </c>
      <c r="AVL26" s="86">
        <v>3.11</v>
      </c>
      <c r="AVM26" s="62" t="s">
        <v>503</v>
      </c>
      <c r="AVN26" s="86">
        <v>3.11</v>
      </c>
      <c r="AVO26" s="86">
        <v>1</v>
      </c>
      <c r="AVP26" s="86"/>
      <c r="AVQ26" s="86">
        <v>2</v>
      </c>
      <c r="AVR26" s="67">
        <v>3</v>
      </c>
      <c r="AVS26" s="67">
        <v>4.4444444444444446</v>
      </c>
      <c r="AVT26" s="67">
        <v>6.666666666666667</v>
      </c>
      <c r="AVU26" s="86">
        <v>50</v>
      </c>
      <c r="AVZ26" s="86">
        <v>7.11</v>
      </c>
      <c r="AWA26" s="62" t="s">
        <v>503</v>
      </c>
      <c r="AWB26" s="86">
        <v>7.11</v>
      </c>
      <c r="AWC26" s="86">
        <v>1</v>
      </c>
      <c r="AWD26" s="86"/>
      <c r="AWE26" s="86">
        <v>2</v>
      </c>
      <c r="AWF26" s="67">
        <v>3</v>
      </c>
      <c r="AWG26" s="67">
        <v>4.4444444444444446</v>
      </c>
      <c r="AWH26" s="67">
        <v>6.666666666666667</v>
      </c>
      <c r="AWI26" s="86">
        <v>50</v>
      </c>
      <c r="AWN26" s="86">
        <v>8.11</v>
      </c>
      <c r="AWO26" s="62" t="s">
        <v>503</v>
      </c>
      <c r="AWP26" s="86">
        <v>8.11</v>
      </c>
      <c r="AWQ26" s="86">
        <v>0</v>
      </c>
      <c r="AWR26" s="86"/>
      <c r="AWS26" s="86">
        <v>2</v>
      </c>
      <c r="AWT26" s="67">
        <v>3</v>
      </c>
      <c r="AWU26" s="67">
        <v>4.4444444444444446</v>
      </c>
      <c r="AWV26" s="67">
        <v>6.666666666666667</v>
      </c>
      <c r="AWW26" s="86">
        <v>0</v>
      </c>
      <c r="AXB26" s="86">
        <v>4.1100000000000003</v>
      </c>
      <c r="AXC26" s="62" t="s">
        <v>503</v>
      </c>
      <c r="AXD26" s="86">
        <v>4.1100000000000003</v>
      </c>
      <c r="AXE26" s="86">
        <v>1</v>
      </c>
      <c r="AXF26" s="86"/>
      <c r="AXG26" s="86">
        <v>2</v>
      </c>
      <c r="AXH26" s="67">
        <v>3</v>
      </c>
      <c r="AXI26" s="67">
        <v>4.4444444444444446</v>
      </c>
      <c r="AXJ26" s="67">
        <v>6.666666666666667</v>
      </c>
      <c r="AXK26" s="86">
        <v>50</v>
      </c>
      <c r="AXP26" s="86">
        <v>7.11</v>
      </c>
      <c r="AXQ26" s="62" t="s">
        <v>503</v>
      </c>
      <c r="AXR26" s="86">
        <v>7.11</v>
      </c>
      <c r="AXS26" s="86">
        <v>1</v>
      </c>
      <c r="AXT26" s="86"/>
      <c r="AXU26" s="86">
        <v>2</v>
      </c>
      <c r="AXV26" s="67">
        <v>3</v>
      </c>
      <c r="AXW26" s="67">
        <v>4.4444444444444446</v>
      </c>
      <c r="AXX26" s="67">
        <v>6.666666666666667</v>
      </c>
      <c r="AXY26" s="86">
        <v>50</v>
      </c>
      <c r="AYD26" s="86">
        <v>6.11</v>
      </c>
      <c r="AYE26" s="62" t="s">
        <v>503</v>
      </c>
      <c r="AYF26" s="86">
        <v>6.11</v>
      </c>
      <c r="AYG26" s="86">
        <v>1</v>
      </c>
      <c r="AYH26" s="86"/>
      <c r="AYI26" s="86">
        <v>2</v>
      </c>
      <c r="AYJ26" s="67">
        <v>3</v>
      </c>
      <c r="AYK26" s="67">
        <v>4.4444444444444446</v>
      </c>
      <c r="AYL26" s="67">
        <v>6.666666666666667</v>
      </c>
      <c r="AYM26" s="86">
        <v>50</v>
      </c>
      <c r="AYR26" s="86">
        <v>3.11</v>
      </c>
      <c r="AYS26" s="62" t="s">
        <v>503</v>
      </c>
      <c r="AYT26" s="86">
        <v>3.11</v>
      </c>
      <c r="AYU26" s="86">
        <v>1</v>
      </c>
      <c r="AYV26" s="86"/>
      <c r="AYW26" s="86">
        <v>2</v>
      </c>
      <c r="AYX26" s="67">
        <v>3</v>
      </c>
      <c r="AYY26" s="67">
        <v>4.4444444444444446</v>
      </c>
      <c r="AYZ26" s="67">
        <v>6.666666666666667</v>
      </c>
      <c r="AZA26" s="86">
        <v>50</v>
      </c>
      <c r="AZF26" s="86">
        <v>3.11</v>
      </c>
      <c r="AZG26" s="62" t="s">
        <v>503</v>
      </c>
      <c r="AZH26" s="86">
        <v>3.11</v>
      </c>
      <c r="AZI26" s="86">
        <v>1</v>
      </c>
      <c r="AZJ26" s="86"/>
      <c r="AZK26" s="86">
        <v>2</v>
      </c>
      <c r="AZL26" s="67">
        <v>3</v>
      </c>
      <c r="AZM26" s="67">
        <v>4.4444444444444446</v>
      </c>
      <c r="AZN26" s="67">
        <v>6.666666666666667</v>
      </c>
      <c r="AZO26" s="86">
        <v>50</v>
      </c>
      <c r="AZT26" s="86">
        <v>4.1100000000000003</v>
      </c>
      <c r="AZU26" s="62" t="s">
        <v>503</v>
      </c>
      <c r="AZV26" s="86">
        <v>4.1100000000000003</v>
      </c>
      <c r="AZW26" s="86">
        <v>1</v>
      </c>
      <c r="AZX26" s="86"/>
      <c r="AZY26" s="86">
        <v>2</v>
      </c>
      <c r="AZZ26" s="67">
        <v>3</v>
      </c>
      <c r="BAA26" s="67">
        <v>4.4444444444444446</v>
      </c>
      <c r="BAB26" s="67">
        <v>6.666666666666667</v>
      </c>
      <c r="BAC26" s="86">
        <v>50</v>
      </c>
      <c r="BAH26" s="86">
        <v>12.11</v>
      </c>
      <c r="BAI26" s="62" t="s">
        <v>503</v>
      </c>
      <c r="BAJ26" s="86">
        <v>12.11</v>
      </c>
      <c r="BAK26" s="86">
        <v>0</v>
      </c>
      <c r="BAL26" s="86"/>
      <c r="BAM26" s="86">
        <v>2</v>
      </c>
      <c r="BAN26" s="67">
        <v>3</v>
      </c>
      <c r="BAO26" s="67">
        <v>4.4444444444444446</v>
      </c>
      <c r="BAP26" s="67">
        <v>6.666666666666667</v>
      </c>
      <c r="BAQ26" s="86">
        <v>0</v>
      </c>
      <c r="BAV26" s="86">
        <v>9.11</v>
      </c>
      <c r="BAW26" s="62" t="s">
        <v>503</v>
      </c>
      <c r="BAX26" s="86">
        <v>9.11</v>
      </c>
      <c r="BAY26" s="86">
        <v>1</v>
      </c>
      <c r="BAZ26" s="86"/>
      <c r="BBA26" s="86">
        <v>2</v>
      </c>
      <c r="BBB26" s="67">
        <v>3</v>
      </c>
      <c r="BBC26" s="67">
        <v>4.4444444444444446</v>
      </c>
      <c r="BBD26" s="67">
        <v>6.666666666666667</v>
      </c>
      <c r="BBE26" s="86">
        <v>50</v>
      </c>
      <c r="BBJ26" s="86">
        <v>5.1100000000000003</v>
      </c>
      <c r="BBK26" s="62" t="s">
        <v>503</v>
      </c>
      <c r="BBL26" s="86">
        <v>5.1100000000000003</v>
      </c>
      <c r="BBM26" s="86">
        <v>1</v>
      </c>
      <c r="BBN26" s="86"/>
      <c r="BBO26" s="86">
        <v>2</v>
      </c>
      <c r="BBP26" s="67">
        <v>3</v>
      </c>
      <c r="BBQ26" s="67">
        <v>4.4444444444444446</v>
      </c>
      <c r="BBR26" s="67">
        <v>6.666666666666667</v>
      </c>
      <c r="BBS26" s="86">
        <v>50</v>
      </c>
      <c r="BBX26" s="86">
        <v>6.11</v>
      </c>
      <c r="BBY26" s="62" t="s">
        <v>503</v>
      </c>
      <c r="BBZ26" s="86">
        <v>6.11</v>
      </c>
      <c r="BCA26" s="86">
        <v>1</v>
      </c>
      <c r="BCB26" s="86"/>
      <c r="BCC26" s="86">
        <v>2</v>
      </c>
      <c r="BCD26" s="67">
        <v>3</v>
      </c>
      <c r="BCE26" s="67">
        <v>4.4444444444444446</v>
      </c>
      <c r="BCF26" s="67">
        <v>6.666666666666667</v>
      </c>
      <c r="BCG26" s="86">
        <v>50</v>
      </c>
      <c r="BCL26" s="86">
        <v>8.11</v>
      </c>
      <c r="BCM26" s="62" t="s">
        <v>503</v>
      </c>
      <c r="BCN26" s="86">
        <v>8.11</v>
      </c>
      <c r="BCO26" s="86">
        <v>1</v>
      </c>
      <c r="BCP26" s="86"/>
      <c r="BCQ26" s="86">
        <v>2</v>
      </c>
      <c r="BCR26" s="67">
        <v>3</v>
      </c>
      <c r="BCS26" s="67">
        <v>4.4444444444444446</v>
      </c>
      <c r="BCT26" s="67">
        <v>6.666666666666667</v>
      </c>
      <c r="BCU26" s="86">
        <v>50</v>
      </c>
      <c r="BCZ26" s="86">
        <v>11.11</v>
      </c>
      <c r="BDA26" s="62" t="s">
        <v>503</v>
      </c>
      <c r="BDB26" s="86">
        <v>11.11</v>
      </c>
      <c r="BDC26" s="86">
        <v>0</v>
      </c>
      <c r="BDD26" s="86"/>
      <c r="BDE26" s="86">
        <v>2</v>
      </c>
      <c r="BDF26" s="67">
        <v>3</v>
      </c>
      <c r="BDG26" s="67">
        <v>4.4444444444444446</v>
      </c>
      <c r="BDH26" s="67">
        <v>6.666666666666667</v>
      </c>
      <c r="BDI26" s="86">
        <v>0</v>
      </c>
      <c r="BDN26" s="86">
        <v>13.11</v>
      </c>
      <c r="BDO26" s="62" t="s">
        <v>503</v>
      </c>
      <c r="BDP26" s="86">
        <v>13.11</v>
      </c>
      <c r="BDQ26" s="86">
        <v>0</v>
      </c>
      <c r="BDR26" s="86"/>
      <c r="BDS26" s="86">
        <v>2</v>
      </c>
      <c r="BDT26" s="67">
        <v>3</v>
      </c>
      <c r="BDU26" s="67">
        <v>4.4444444444444446</v>
      </c>
      <c r="BDV26" s="67">
        <v>6.666666666666667</v>
      </c>
      <c r="BDW26" s="86">
        <v>0</v>
      </c>
      <c r="BEB26" s="86">
        <v>4.1100000000000003</v>
      </c>
      <c r="BEC26" s="62" t="s">
        <v>503</v>
      </c>
      <c r="BED26" s="86">
        <v>4.1100000000000003</v>
      </c>
      <c r="BEE26" s="86">
        <v>1</v>
      </c>
      <c r="BEF26" s="86"/>
      <c r="BEG26" s="86">
        <v>2</v>
      </c>
      <c r="BEH26" s="67">
        <v>3</v>
      </c>
      <c r="BEI26" s="67">
        <v>4.4444444444444446</v>
      </c>
      <c r="BEJ26" s="67">
        <v>6.666666666666667</v>
      </c>
      <c r="BEK26" s="86">
        <v>50</v>
      </c>
      <c r="BEP26" s="86">
        <v>10.11</v>
      </c>
      <c r="BEQ26" s="62" t="s">
        <v>503</v>
      </c>
      <c r="BER26" s="86">
        <v>10.11</v>
      </c>
      <c r="BES26" s="86">
        <v>0</v>
      </c>
      <c r="BET26" s="86"/>
      <c r="BEU26" s="86">
        <v>2</v>
      </c>
      <c r="BEV26" s="67">
        <v>4</v>
      </c>
      <c r="BEW26" s="67">
        <v>4.4444444444444446</v>
      </c>
      <c r="BEX26" s="67">
        <v>8.8888888888888893</v>
      </c>
      <c r="BEY26" s="86">
        <v>0</v>
      </c>
      <c r="BFD26" s="86">
        <v>4.1100000000000003</v>
      </c>
      <c r="BFE26" s="62" t="s">
        <v>503</v>
      </c>
      <c r="BFF26" s="86">
        <v>4.1100000000000003</v>
      </c>
      <c r="BFG26" s="86">
        <v>1</v>
      </c>
      <c r="BFH26" s="86"/>
      <c r="BFI26" s="86">
        <v>2</v>
      </c>
      <c r="BFJ26" s="67">
        <v>4</v>
      </c>
      <c r="BFK26" s="67">
        <v>4.4444444444444446</v>
      </c>
      <c r="BFL26" s="67">
        <v>8.8888888888888893</v>
      </c>
      <c r="BFM26" s="86">
        <v>50</v>
      </c>
      <c r="BFR26" s="86">
        <v>11.11</v>
      </c>
      <c r="BFS26" s="62" t="s">
        <v>503</v>
      </c>
      <c r="BFT26" s="86">
        <v>11.11</v>
      </c>
      <c r="BFU26" s="86">
        <v>1</v>
      </c>
      <c r="BFV26" s="86"/>
      <c r="BFW26" s="86">
        <v>2</v>
      </c>
      <c r="BFX26" s="67">
        <v>4</v>
      </c>
      <c r="BFY26" s="67">
        <v>4.4444444444444446</v>
      </c>
      <c r="BFZ26" s="67">
        <v>8.8888888888888893</v>
      </c>
      <c r="BGA26" s="86">
        <v>50</v>
      </c>
      <c r="BGF26" s="86">
        <v>14.11</v>
      </c>
      <c r="BGG26" s="62" t="s">
        <v>503</v>
      </c>
      <c r="BGH26" s="86">
        <v>14.11</v>
      </c>
      <c r="BGI26" s="86">
        <v>0</v>
      </c>
      <c r="BGJ26" s="86"/>
      <c r="BGK26" s="86">
        <v>2</v>
      </c>
      <c r="BGL26" s="67">
        <v>4</v>
      </c>
      <c r="BGM26" s="67">
        <v>4.4444444444444446</v>
      </c>
      <c r="BGN26" s="67">
        <v>8.8888888888888893</v>
      </c>
      <c r="BGO26" s="86">
        <v>0</v>
      </c>
      <c r="BGT26" s="86">
        <v>12.11</v>
      </c>
      <c r="BGU26" s="62" t="s">
        <v>503</v>
      </c>
      <c r="BGV26" s="86">
        <v>12.11</v>
      </c>
      <c r="BGW26" s="86">
        <v>0</v>
      </c>
      <c r="BGX26" s="86"/>
      <c r="BGY26" s="86">
        <v>2</v>
      </c>
      <c r="BGZ26" s="67">
        <v>4</v>
      </c>
      <c r="BHA26" s="67">
        <v>4.4444444444444446</v>
      </c>
      <c r="BHB26" s="67">
        <v>8.8888888888888893</v>
      </c>
      <c r="BHC26" s="86">
        <v>0</v>
      </c>
      <c r="BHH26" s="86">
        <v>11.11</v>
      </c>
      <c r="BHI26" s="62" t="s">
        <v>503</v>
      </c>
      <c r="BHJ26" s="86">
        <v>11.11</v>
      </c>
      <c r="BHK26" s="86">
        <v>0</v>
      </c>
      <c r="BHL26" s="86"/>
      <c r="BHM26" s="86">
        <v>2</v>
      </c>
      <c r="BHN26" s="67">
        <v>4</v>
      </c>
      <c r="BHO26" s="67">
        <v>4.4444444444444446</v>
      </c>
      <c r="BHP26" s="67">
        <v>8.8888888888888893</v>
      </c>
      <c r="BHQ26" s="86">
        <v>0</v>
      </c>
      <c r="BHV26" s="86">
        <v>9.11</v>
      </c>
      <c r="BHW26" s="62" t="s">
        <v>503</v>
      </c>
      <c r="BHX26" s="86">
        <v>9.11</v>
      </c>
      <c r="BHY26" s="86">
        <v>1</v>
      </c>
      <c r="BHZ26" s="86"/>
      <c r="BIA26" s="86">
        <v>2</v>
      </c>
      <c r="BIB26" s="67">
        <v>4</v>
      </c>
      <c r="BIC26" s="67">
        <v>4.4444444444444446</v>
      </c>
      <c r="BID26" s="67">
        <v>8.8888888888888893</v>
      </c>
      <c r="BIE26" s="86">
        <v>50</v>
      </c>
      <c r="BIJ26" s="86">
        <v>5.1100000000000003</v>
      </c>
      <c r="BIK26" s="62" t="s">
        <v>503</v>
      </c>
      <c r="BIL26" s="86">
        <v>5.1100000000000003</v>
      </c>
      <c r="BIM26" s="86">
        <v>1</v>
      </c>
      <c r="BIN26" s="86"/>
      <c r="BIO26" s="86">
        <v>2</v>
      </c>
      <c r="BIP26" s="67">
        <v>4</v>
      </c>
      <c r="BIQ26" s="67">
        <v>4.4444444444444446</v>
      </c>
      <c r="BIR26" s="67">
        <v>8.8888888888888893</v>
      </c>
      <c r="BIS26" s="86">
        <v>50</v>
      </c>
      <c r="BIX26" s="86">
        <v>10.11</v>
      </c>
      <c r="BIY26" s="62" t="s">
        <v>503</v>
      </c>
      <c r="BIZ26" s="86">
        <v>10.11</v>
      </c>
      <c r="BJA26" s="86">
        <v>0</v>
      </c>
      <c r="BJB26" s="86"/>
      <c r="BJC26" s="86">
        <v>2</v>
      </c>
      <c r="BJD26" s="67">
        <v>4</v>
      </c>
      <c r="BJE26" s="67">
        <v>4.4444444444444446</v>
      </c>
      <c r="BJF26" s="67">
        <v>8.8888888888888893</v>
      </c>
      <c r="BJG26" s="86">
        <v>0</v>
      </c>
      <c r="BJL26" s="86">
        <v>9.11</v>
      </c>
      <c r="BJM26" s="62" t="s">
        <v>503</v>
      </c>
      <c r="BJN26" s="86">
        <v>9.11</v>
      </c>
      <c r="BJO26" s="86">
        <v>1</v>
      </c>
      <c r="BJP26" s="86"/>
      <c r="BJQ26" s="86">
        <v>2</v>
      </c>
      <c r="BJR26" s="67">
        <v>4</v>
      </c>
      <c r="BJS26" s="67">
        <v>4.4444444444444446</v>
      </c>
      <c r="BJT26" s="67">
        <v>8.8888888888888893</v>
      </c>
      <c r="BJU26" s="86">
        <v>50</v>
      </c>
      <c r="BJZ26" s="86">
        <v>8.11</v>
      </c>
      <c r="BKA26" s="62" t="s">
        <v>503</v>
      </c>
      <c r="BKB26" s="86">
        <v>8.11</v>
      </c>
      <c r="BKC26" s="86">
        <v>1</v>
      </c>
      <c r="BKD26" s="86"/>
      <c r="BKE26" s="86">
        <v>2</v>
      </c>
      <c r="BKF26" s="67">
        <v>4</v>
      </c>
      <c r="BKG26" s="67">
        <v>4.4444444444444446</v>
      </c>
      <c r="BKH26" s="67">
        <v>8.8888888888888893</v>
      </c>
      <c r="BKI26" s="86">
        <v>50</v>
      </c>
      <c r="BKN26" s="86">
        <v>10.11</v>
      </c>
      <c r="BKO26" s="62" t="s">
        <v>503</v>
      </c>
      <c r="BKP26" s="86">
        <v>10.11</v>
      </c>
      <c r="BKQ26" s="86">
        <v>1</v>
      </c>
      <c r="BKR26" s="86"/>
      <c r="BKS26" s="86">
        <v>2</v>
      </c>
      <c r="BKT26" s="67">
        <v>4</v>
      </c>
      <c r="BKU26" s="67">
        <v>4.4444444444444446</v>
      </c>
      <c r="BKV26" s="67">
        <v>8.8888888888888893</v>
      </c>
      <c r="BKW26" s="86">
        <v>50</v>
      </c>
      <c r="BLB26" s="86">
        <v>11.11</v>
      </c>
      <c r="BLC26" s="62" t="s">
        <v>503</v>
      </c>
      <c r="BLD26" s="86">
        <v>11.11</v>
      </c>
      <c r="BLE26" s="86">
        <v>0</v>
      </c>
      <c r="BLF26" s="86"/>
      <c r="BLG26" s="86">
        <v>2</v>
      </c>
      <c r="BLH26" s="67">
        <v>4</v>
      </c>
      <c r="BLI26" s="67">
        <v>4.4444444444444446</v>
      </c>
      <c r="BLJ26" s="67">
        <v>8.8888888888888893</v>
      </c>
      <c r="BLK26" s="86">
        <v>0</v>
      </c>
      <c r="BLP26" s="86">
        <v>7.11</v>
      </c>
      <c r="BLQ26" s="62" t="s">
        <v>503</v>
      </c>
      <c r="BLR26" s="86">
        <v>7.11</v>
      </c>
      <c r="BLS26" s="86">
        <v>1</v>
      </c>
      <c r="BLT26" s="86"/>
      <c r="BLU26" s="86">
        <v>2</v>
      </c>
      <c r="BLV26" s="67">
        <v>4</v>
      </c>
      <c r="BLW26" s="67">
        <v>4.4444444444444446</v>
      </c>
      <c r="BLX26" s="67">
        <v>8.8888888888888893</v>
      </c>
      <c r="BLY26" s="86">
        <v>50</v>
      </c>
      <c r="BMD26" s="86">
        <v>6.11</v>
      </c>
      <c r="BME26" s="62" t="s">
        <v>503</v>
      </c>
      <c r="BMF26" s="86">
        <v>6.11</v>
      </c>
      <c r="BMG26" s="86">
        <v>1</v>
      </c>
      <c r="BMH26" s="86"/>
      <c r="BMI26" s="86">
        <v>2</v>
      </c>
      <c r="BMJ26" s="67">
        <v>4</v>
      </c>
      <c r="BMK26" s="67">
        <v>4.4444444444444446</v>
      </c>
      <c r="BML26" s="67">
        <v>8.8888888888888893</v>
      </c>
      <c r="BMM26" s="86">
        <v>50</v>
      </c>
      <c r="BMR26" s="86">
        <v>6.11</v>
      </c>
      <c r="BMS26" s="62" t="s">
        <v>503</v>
      </c>
      <c r="BMT26" s="86">
        <v>6.11</v>
      </c>
      <c r="BMU26" s="86">
        <v>1</v>
      </c>
      <c r="BMV26" s="86"/>
      <c r="BMW26" s="86">
        <v>2</v>
      </c>
      <c r="BMX26" s="67">
        <v>4</v>
      </c>
      <c r="BMY26" s="67">
        <v>4.4444444444444446</v>
      </c>
      <c r="BMZ26" s="67">
        <v>8.8888888888888893</v>
      </c>
      <c r="BNA26" s="86">
        <v>50</v>
      </c>
      <c r="BNF26" s="86">
        <v>6.11</v>
      </c>
      <c r="BNG26" s="62" t="s">
        <v>503</v>
      </c>
      <c r="BNH26" s="86">
        <v>6.11</v>
      </c>
      <c r="BNI26" s="86">
        <v>1</v>
      </c>
      <c r="BNJ26" s="86"/>
      <c r="BNK26" s="86">
        <v>2</v>
      </c>
      <c r="BNL26" s="67">
        <v>4</v>
      </c>
      <c r="BNM26" s="67">
        <v>4.4444444444444446</v>
      </c>
      <c r="BNN26" s="67">
        <v>8.8888888888888893</v>
      </c>
      <c r="BNO26" s="86">
        <v>50</v>
      </c>
      <c r="BNT26" s="86">
        <v>12.11</v>
      </c>
      <c r="BNU26" s="62" t="s">
        <v>503</v>
      </c>
      <c r="BNV26" s="86">
        <v>12.11</v>
      </c>
      <c r="BNW26" s="86">
        <v>1</v>
      </c>
      <c r="BNX26" s="86"/>
      <c r="BNY26" s="86">
        <v>2</v>
      </c>
      <c r="BNZ26" s="67">
        <v>4</v>
      </c>
      <c r="BOA26" s="67">
        <v>4.4444444444444446</v>
      </c>
      <c r="BOB26" s="67">
        <v>8.8888888888888893</v>
      </c>
      <c r="BOC26" s="86">
        <v>50</v>
      </c>
      <c r="BOH26" s="86">
        <v>10.11</v>
      </c>
      <c r="BOI26" s="62" t="s">
        <v>503</v>
      </c>
      <c r="BOJ26" s="86">
        <v>10.11</v>
      </c>
      <c r="BOK26" s="86">
        <v>1</v>
      </c>
      <c r="BOL26" s="86"/>
      <c r="BOM26" s="86">
        <v>2</v>
      </c>
      <c r="BON26" s="67">
        <v>4</v>
      </c>
      <c r="BOO26" s="67">
        <v>4.4444444444444446</v>
      </c>
      <c r="BOP26" s="67">
        <v>8.8888888888888893</v>
      </c>
      <c r="BOQ26" s="86">
        <v>50</v>
      </c>
      <c r="BOV26" s="86">
        <v>11.11</v>
      </c>
      <c r="BOW26" s="62" t="s">
        <v>503</v>
      </c>
      <c r="BOX26" s="86">
        <v>11.11</v>
      </c>
      <c r="BOY26" s="86">
        <v>1</v>
      </c>
      <c r="BOZ26" s="86"/>
      <c r="BPA26" s="86">
        <v>2</v>
      </c>
      <c r="BPB26" s="67">
        <v>4</v>
      </c>
      <c r="BPC26" s="67">
        <v>4.4444444444444446</v>
      </c>
      <c r="BPD26" s="67">
        <v>8.8888888888888893</v>
      </c>
      <c r="BPE26" s="86">
        <v>50</v>
      </c>
      <c r="BPJ26" s="86">
        <v>5.1100000000000003</v>
      </c>
      <c r="BPK26" s="62" t="s">
        <v>503</v>
      </c>
      <c r="BPL26" s="86">
        <v>5.1100000000000003</v>
      </c>
      <c r="BPM26" s="86">
        <v>1</v>
      </c>
      <c r="BPN26" s="86"/>
      <c r="BPO26" s="86">
        <v>2</v>
      </c>
      <c r="BPP26" s="67">
        <v>4</v>
      </c>
      <c r="BPQ26" s="67">
        <v>4.4444444444444446</v>
      </c>
      <c r="BPR26" s="67">
        <v>8.8888888888888893</v>
      </c>
      <c r="BPS26" s="86">
        <v>50</v>
      </c>
      <c r="BPX26" s="86">
        <v>7.11</v>
      </c>
      <c r="BPY26" s="62" t="s">
        <v>503</v>
      </c>
      <c r="BPZ26" s="86">
        <v>7.11</v>
      </c>
      <c r="BQA26" s="86">
        <v>1</v>
      </c>
      <c r="BQB26" s="86"/>
      <c r="BQC26" s="86">
        <v>2</v>
      </c>
      <c r="BQD26" s="67">
        <v>4</v>
      </c>
      <c r="BQE26" s="67">
        <v>4.4444444444444446</v>
      </c>
      <c r="BQF26" s="67">
        <v>8.8888888888888893</v>
      </c>
      <c r="BQG26" s="86">
        <v>50</v>
      </c>
      <c r="BQL26" s="86">
        <v>9.11</v>
      </c>
      <c r="BQM26" s="62" t="s">
        <v>503</v>
      </c>
      <c r="BQN26" s="86">
        <v>9.11</v>
      </c>
      <c r="BQO26" s="86">
        <v>1</v>
      </c>
      <c r="BQP26" s="86"/>
      <c r="BQQ26" s="86">
        <v>2</v>
      </c>
      <c r="BQR26" s="67">
        <v>4</v>
      </c>
      <c r="BQS26" s="67">
        <v>4.4444444444444446</v>
      </c>
      <c r="BQT26" s="67">
        <v>8.8888888888888893</v>
      </c>
      <c r="BQU26" s="86">
        <v>50</v>
      </c>
      <c r="BQZ26" s="86">
        <v>1.1099999999999999</v>
      </c>
      <c r="BRA26" s="62" t="s">
        <v>503</v>
      </c>
      <c r="BRB26" s="86">
        <v>1.1099999999999999</v>
      </c>
      <c r="BRC26" s="86">
        <v>2</v>
      </c>
      <c r="BRD26" s="86"/>
      <c r="BRE26" s="86">
        <v>2</v>
      </c>
      <c r="BRF26" s="67">
        <v>4</v>
      </c>
      <c r="BRG26" s="67">
        <v>4.4444444444444446</v>
      </c>
      <c r="BRH26" s="67">
        <v>8.8888888888888893</v>
      </c>
      <c r="BRI26" s="86">
        <v>100</v>
      </c>
      <c r="BRN26" s="86">
        <v>1.1099999999999999</v>
      </c>
      <c r="BRO26" s="62" t="s">
        <v>503</v>
      </c>
      <c r="BRP26" s="86">
        <v>1.1099999999999999</v>
      </c>
      <c r="BRQ26" s="86">
        <v>2</v>
      </c>
      <c r="BRR26" s="86"/>
      <c r="BRS26" s="86">
        <v>2</v>
      </c>
      <c r="BRT26" s="67">
        <v>4</v>
      </c>
      <c r="BRU26" s="67">
        <v>4.4444444444444446</v>
      </c>
      <c r="BRV26" s="67">
        <v>8.8888888888888893</v>
      </c>
      <c r="BRW26" s="86">
        <v>100</v>
      </c>
      <c r="BSB26" s="86">
        <v>11.11</v>
      </c>
      <c r="BSC26" s="62" t="s">
        <v>503</v>
      </c>
      <c r="BSD26" s="86">
        <v>11.11</v>
      </c>
      <c r="BSE26" s="86">
        <v>1</v>
      </c>
      <c r="BSF26" s="86"/>
      <c r="BSG26" s="86">
        <v>2</v>
      </c>
      <c r="BSH26" s="67">
        <v>4</v>
      </c>
      <c r="BSI26" s="67">
        <v>4.4444444444444446</v>
      </c>
      <c r="BSJ26" s="67">
        <v>8.8888888888888893</v>
      </c>
      <c r="BSK26" s="86">
        <v>50</v>
      </c>
      <c r="BSP26" s="86">
        <v>8.11</v>
      </c>
      <c r="BSQ26" s="62" t="s">
        <v>503</v>
      </c>
      <c r="BSR26" s="86">
        <v>8.11</v>
      </c>
      <c r="BSS26" s="86">
        <v>1</v>
      </c>
      <c r="BST26" s="86"/>
      <c r="BSU26" s="86">
        <v>2</v>
      </c>
      <c r="BSV26" s="67">
        <v>4</v>
      </c>
      <c r="BSW26" s="67">
        <v>4.4444444444444446</v>
      </c>
      <c r="BSX26" s="67">
        <v>8.8888888888888893</v>
      </c>
      <c r="BSY26" s="86">
        <v>50</v>
      </c>
      <c r="BTD26" s="86">
        <v>4.1100000000000003</v>
      </c>
      <c r="BTE26" s="62" t="s">
        <v>503</v>
      </c>
      <c r="BTF26" s="86">
        <v>4.1100000000000003</v>
      </c>
      <c r="BTG26" s="86">
        <v>1</v>
      </c>
      <c r="BTH26" s="86"/>
      <c r="BTI26" s="86">
        <v>2</v>
      </c>
      <c r="BTJ26" s="67">
        <v>4</v>
      </c>
      <c r="BTK26" s="67">
        <v>4.4444444444444446</v>
      </c>
      <c r="BTL26" s="67">
        <v>8.8888888888888893</v>
      </c>
      <c r="BTM26" s="86">
        <v>50</v>
      </c>
      <c r="BTR26" s="86">
        <v>16.11</v>
      </c>
      <c r="BTS26" s="62" t="s">
        <v>503</v>
      </c>
      <c r="BTT26" s="86">
        <v>16.11</v>
      </c>
      <c r="BTU26" s="86">
        <v>0</v>
      </c>
      <c r="BTV26" s="86"/>
      <c r="BTW26" s="86">
        <v>2</v>
      </c>
      <c r="BTX26" s="67">
        <v>5</v>
      </c>
      <c r="BTY26" s="67">
        <v>3.7037037037037033</v>
      </c>
      <c r="BTZ26" s="67">
        <v>9.2592592592592595</v>
      </c>
      <c r="BUA26" s="86">
        <v>0</v>
      </c>
      <c r="BUF26" s="86">
        <v>14.11</v>
      </c>
      <c r="BUG26" s="62" t="s">
        <v>503</v>
      </c>
      <c r="BUH26" s="86">
        <v>14.11</v>
      </c>
      <c r="BUI26" s="86">
        <v>0</v>
      </c>
      <c r="BUJ26" s="86"/>
      <c r="BUK26" s="86">
        <v>2</v>
      </c>
      <c r="BUL26" s="67">
        <v>5</v>
      </c>
      <c r="BUM26" s="67">
        <v>3.7037037037037033</v>
      </c>
      <c r="BUN26" s="67">
        <v>9.2592592592592595</v>
      </c>
      <c r="BUO26" s="86">
        <v>0</v>
      </c>
      <c r="BUT26" s="86">
        <v>13.11</v>
      </c>
      <c r="BUU26" s="62" t="s">
        <v>503</v>
      </c>
      <c r="BUV26" s="86">
        <v>13.11</v>
      </c>
      <c r="BUW26" s="86">
        <v>0</v>
      </c>
      <c r="BUX26" s="86"/>
      <c r="BUY26" s="86">
        <v>2</v>
      </c>
      <c r="BUZ26" s="67">
        <v>5</v>
      </c>
      <c r="BVA26" s="67">
        <v>3.7037037037037033</v>
      </c>
      <c r="BVB26" s="67">
        <v>9.2592592592592595</v>
      </c>
      <c r="BVC26" s="86">
        <v>0</v>
      </c>
      <c r="BVH26" s="86">
        <v>13.11</v>
      </c>
      <c r="BVI26" s="62" t="s">
        <v>503</v>
      </c>
      <c r="BVJ26" s="86">
        <v>13.11</v>
      </c>
      <c r="BVK26" s="86">
        <v>0</v>
      </c>
      <c r="BVL26" s="86"/>
      <c r="BVM26" s="86">
        <v>2</v>
      </c>
      <c r="BVN26" s="67">
        <v>5</v>
      </c>
      <c r="BVO26" s="67">
        <v>3.7037037037037033</v>
      </c>
      <c r="BVP26" s="67">
        <v>9.2592592592592595</v>
      </c>
      <c r="BVQ26" s="86">
        <v>0</v>
      </c>
      <c r="BVV26" s="86">
        <v>15.11</v>
      </c>
      <c r="BVW26" s="62" t="s">
        <v>503</v>
      </c>
      <c r="BVX26" s="86">
        <v>15.11</v>
      </c>
      <c r="BVY26" s="86">
        <v>0</v>
      </c>
      <c r="BVZ26" s="86"/>
      <c r="BWA26" s="86">
        <v>2</v>
      </c>
      <c r="BWB26" s="67">
        <v>5</v>
      </c>
      <c r="BWC26" s="67">
        <v>3.7037037037037033</v>
      </c>
      <c r="BWD26" s="67">
        <v>9.2592592592592595</v>
      </c>
      <c r="BWE26" s="86">
        <v>0</v>
      </c>
      <c r="BWJ26" s="86">
        <v>14.11</v>
      </c>
      <c r="BWK26" s="62" t="s">
        <v>503</v>
      </c>
      <c r="BWL26" s="86">
        <v>14.11</v>
      </c>
      <c r="BWM26" s="86">
        <v>0</v>
      </c>
      <c r="BWN26" s="86"/>
      <c r="BWO26" s="86">
        <v>2</v>
      </c>
      <c r="BWP26" s="67">
        <v>5</v>
      </c>
      <c r="BWQ26" s="67">
        <v>3.7037037037037033</v>
      </c>
      <c r="BWR26" s="67">
        <v>9.2592592592592595</v>
      </c>
      <c r="BWS26" s="86">
        <v>0</v>
      </c>
      <c r="BWX26" s="86">
        <v>11.11</v>
      </c>
      <c r="BWY26" s="62" t="s">
        <v>503</v>
      </c>
      <c r="BWZ26" s="86">
        <v>11.11</v>
      </c>
      <c r="BXA26" s="86">
        <v>0</v>
      </c>
      <c r="BXB26" s="86"/>
      <c r="BXC26" s="86">
        <v>2</v>
      </c>
      <c r="BXD26" s="67">
        <v>5</v>
      </c>
      <c r="BXE26" s="67">
        <v>3.7037037037037033</v>
      </c>
      <c r="BXF26" s="67">
        <v>9.2592592592592595</v>
      </c>
      <c r="BXG26" s="86">
        <v>0</v>
      </c>
      <c r="BXL26" s="86">
        <v>1.1099999999999999</v>
      </c>
      <c r="BXM26" s="62" t="s">
        <v>503</v>
      </c>
      <c r="BXN26" s="86">
        <v>1.1099999999999999</v>
      </c>
      <c r="BXO26" s="86">
        <v>2</v>
      </c>
      <c r="BXP26" s="86"/>
      <c r="BXQ26" s="86">
        <v>2</v>
      </c>
      <c r="BXR26" s="67">
        <v>5</v>
      </c>
      <c r="BXS26" s="67">
        <v>3.7037037037037033</v>
      </c>
      <c r="BXT26" s="67">
        <v>9.2592592592592595</v>
      </c>
      <c r="BXU26" s="86">
        <v>100</v>
      </c>
      <c r="BXZ26" s="86">
        <v>10.11</v>
      </c>
      <c r="BYA26" s="62" t="s">
        <v>503</v>
      </c>
      <c r="BYB26" s="86">
        <v>10.11</v>
      </c>
      <c r="BYC26" s="86">
        <v>1</v>
      </c>
      <c r="BYD26" s="86"/>
      <c r="BYE26" s="86">
        <v>2</v>
      </c>
      <c r="BYF26" s="67">
        <v>5</v>
      </c>
      <c r="BYG26" s="67">
        <v>3.7037037037037033</v>
      </c>
      <c r="BYH26" s="67">
        <v>9.2592592592592595</v>
      </c>
      <c r="BYI26" s="86">
        <v>50</v>
      </c>
      <c r="BYN26" s="86">
        <v>1.1099999999999999</v>
      </c>
      <c r="BYO26" s="62" t="s">
        <v>503</v>
      </c>
      <c r="BYP26" s="86">
        <v>1.1099999999999999</v>
      </c>
      <c r="BYQ26" s="86">
        <v>2</v>
      </c>
      <c r="BYR26" s="86"/>
      <c r="BYS26" s="86">
        <v>2</v>
      </c>
      <c r="BYT26" s="67">
        <v>5</v>
      </c>
      <c r="BYU26" s="67">
        <v>3.7037037037037033</v>
      </c>
      <c r="BYV26" s="67">
        <v>9.2592592592592595</v>
      </c>
      <c r="BYW26" s="86">
        <v>100</v>
      </c>
      <c r="BZB26" s="86">
        <v>1.1099999999999999</v>
      </c>
      <c r="BZC26" s="62" t="s">
        <v>503</v>
      </c>
      <c r="BZD26" s="86">
        <v>1.1099999999999999</v>
      </c>
      <c r="BZE26" s="86">
        <v>2</v>
      </c>
      <c r="BZF26" s="86"/>
      <c r="BZG26" s="86">
        <v>2</v>
      </c>
      <c r="BZH26" s="67">
        <v>5</v>
      </c>
      <c r="BZI26" s="67">
        <v>3.7037037037037033</v>
      </c>
      <c r="BZJ26" s="67">
        <v>9.2592592592592595</v>
      </c>
      <c r="BZK26" s="86">
        <v>100</v>
      </c>
      <c r="BZP26" s="86">
        <v>1.1099999999999999</v>
      </c>
      <c r="BZQ26" s="62" t="s">
        <v>503</v>
      </c>
      <c r="BZR26" s="86">
        <v>1.1099999999999999</v>
      </c>
      <c r="BZS26" s="86">
        <v>2</v>
      </c>
      <c r="BZT26" s="86"/>
      <c r="BZU26" s="86">
        <v>2</v>
      </c>
      <c r="BZV26" s="67">
        <v>5</v>
      </c>
      <c r="BZW26" s="67">
        <v>3.7037037037037033</v>
      </c>
      <c r="BZX26" s="67">
        <v>9.2592592592592595</v>
      </c>
      <c r="BZY26" s="86">
        <v>100</v>
      </c>
      <c r="CAD26" s="86">
        <v>1.1099999999999999</v>
      </c>
      <c r="CAE26" s="62" t="s">
        <v>503</v>
      </c>
      <c r="CAF26" s="86">
        <v>1.1099999999999999</v>
      </c>
      <c r="CAG26" s="86">
        <v>2</v>
      </c>
      <c r="CAH26" s="86"/>
      <c r="CAI26" s="86">
        <v>2</v>
      </c>
      <c r="CAJ26" s="67">
        <v>5</v>
      </c>
      <c r="CAK26" s="67">
        <v>3.7037037037037033</v>
      </c>
      <c r="CAL26" s="67">
        <v>9.2592592592592595</v>
      </c>
      <c r="CAM26" s="86">
        <v>100</v>
      </c>
      <c r="CAR26" s="86">
        <v>14.11</v>
      </c>
      <c r="CAS26" s="62" t="s">
        <v>503</v>
      </c>
      <c r="CAT26" s="86">
        <v>14.11</v>
      </c>
      <c r="CAU26" s="86">
        <v>0</v>
      </c>
      <c r="CAV26" s="86"/>
      <c r="CAW26" s="86">
        <v>2</v>
      </c>
      <c r="CAX26" s="67">
        <v>5</v>
      </c>
      <c r="CAY26" s="67">
        <v>3.7037037037037033</v>
      </c>
      <c r="CAZ26" s="67">
        <v>9.2592592592592595</v>
      </c>
      <c r="CBA26" s="86">
        <v>0</v>
      </c>
      <c r="CBF26" s="86">
        <v>13.11</v>
      </c>
      <c r="CBG26" s="62" t="s">
        <v>503</v>
      </c>
      <c r="CBH26" s="86">
        <v>13.11</v>
      </c>
      <c r="CBI26" s="86">
        <v>0</v>
      </c>
      <c r="CBJ26" s="86"/>
      <c r="CBK26" s="86">
        <v>2</v>
      </c>
      <c r="CBL26" s="67">
        <v>6</v>
      </c>
      <c r="CBM26" s="67">
        <v>3.7037037037037033</v>
      </c>
      <c r="CBN26" s="67">
        <v>11.111111111111111</v>
      </c>
      <c r="CBO26" s="86">
        <v>0</v>
      </c>
      <c r="CBT26" s="86">
        <v>11.11</v>
      </c>
      <c r="CBU26" s="62" t="s">
        <v>503</v>
      </c>
      <c r="CBV26" s="86">
        <v>11.11</v>
      </c>
      <c r="CBW26" s="86">
        <v>1</v>
      </c>
      <c r="CBX26" s="86"/>
      <c r="CBY26" s="86">
        <v>2</v>
      </c>
      <c r="CBZ26" s="67">
        <v>6</v>
      </c>
      <c r="CCA26" s="67">
        <v>3.7037037037037033</v>
      </c>
      <c r="CCB26" s="67">
        <v>11.111111111111111</v>
      </c>
      <c r="CCC26" s="86">
        <v>50</v>
      </c>
      <c r="CCH26" s="86">
        <v>13.11</v>
      </c>
      <c r="CCI26" s="62" t="s">
        <v>503</v>
      </c>
      <c r="CCJ26" s="86">
        <v>13.11</v>
      </c>
      <c r="CCK26" s="86">
        <v>0</v>
      </c>
      <c r="CCL26" s="86"/>
      <c r="CCM26" s="86">
        <v>2</v>
      </c>
      <c r="CCN26" s="67">
        <v>6</v>
      </c>
      <c r="CCO26" s="67">
        <v>3.7037037037037033</v>
      </c>
      <c r="CCP26" s="67">
        <v>11.111111111111111</v>
      </c>
      <c r="CCQ26" s="86">
        <v>0</v>
      </c>
      <c r="CCV26" s="86">
        <v>11.11</v>
      </c>
      <c r="CCW26" s="62" t="s">
        <v>503</v>
      </c>
      <c r="CCX26" s="86">
        <v>11.11</v>
      </c>
      <c r="CCY26" s="86">
        <v>1</v>
      </c>
      <c r="CCZ26" s="86"/>
      <c r="CDA26" s="86">
        <v>2</v>
      </c>
      <c r="CDB26" s="67">
        <v>6</v>
      </c>
      <c r="CDC26" s="67">
        <v>3.7037037037037033</v>
      </c>
      <c r="CDD26" s="67">
        <v>11.111111111111111</v>
      </c>
      <c r="CDE26" s="86">
        <v>50</v>
      </c>
      <c r="CDJ26" s="86">
        <v>13.11</v>
      </c>
      <c r="CDK26" s="62" t="s">
        <v>503</v>
      </c>
      <c r="CDL26" s="86">
        <v>13.11</v>
      </c>
      <c r="CDM26" s="86">
        <v>1</v>
      </c>
      <c r="CDN26" s="86"/>
      <c r="CDO26" s="86">
        <v>2</v>
      </c>
      <c r="CDP26" s="67">
        <v>6</v>
      </c>
      <c r="CDQ26" s="67">
        <v>3.7037037037037033</v>
      </c>
      <c r="CDR26" s="67">
        <v>11.111111111111111</v>
      </c>
      <c r="CDS26" s="86">
        <v>50</v>
      </c>
      <c r="CDX26" s="86">
        <v>1.1099999999999999</v>
      </c>
      <c r="CDY26" s="62" t="s">
        <v>503</v>
      </c>
      <c r="CDZ26" s="86">
        <v>1.1099999999999999</v>
      </c>
      <c r="CEA26" s="86">
        <v>2</v>
      </c>
      <c r="CEB26" s="86"/>
      <c r="CEC26" s="86">
        <v>2</v>
      </c>
      <c r="CED26" s="67">
        <v>6</v>
      </c>
      <c r="CEE26" s="67">
        <v>3.7037037037037033</v>
      </c>
      <c r="CEF26" s="67">
        <v>11.111111111111111</v>
      </c>
      <c r="CEG26" s="86">
        <v>100</v>
      </c>
      <c r="CEL26" s="86">
        <v>13.11</v>
      </c>
      <c r="CEM26" s="62" t="s">
        <v>503</v>
      </c>
      <c r="CEN26" s="86">
        <v>13.11</v>
      </c>
      <c r="CEO26" s="86">
        <v>1</v>
      </c>
      <c r="CEP26" s="86"/>
      <c r="CEQ26" s="86">
        <v>2</v>
      </c>
      <c r="CER26" s="67">
        <v>6</v>
      </c>
      <c r="CES26" s="67">
        <v>3.7037037037037033</v>
      </c>
      <c r="CET26" s="67">
        <v>11.111111111111111</v>
      </c>
      <c r="CEU26" s="86">
        <v>50</v>
      </c>
      <c r="CEZ26" s="86">
        <v>1.1099999999999999</v>
      </c>
      <c r="CFA26" s="62" t="s">
        <v>503</v>
      </c>
      <c r="CFB26" s="86">
        <v>1.1099999999999999</v>
      </c>
      <c r="CFC26" s="86">
        <v>2</v>
      </c>
      <c r="CFD26" s="86"/>
      <c r="CFE26" s="86">
        <v>2</v>
      </c>
      <c r="CFF26" s="67">
        <v>6</v>
      </c>
      <c r="CFG26" s="67">
        <v>3.7037037037037033</v>
      </c>
      <c r="CFH26" s="67">
        <v>11.111111111111111</v>
      </c>
      <c r="CFI26" s="86">
        <v>100</v>
      </c>
      <c r="CFN26" s="86">
        <v>1.1099999999999999</v>
      </c>
      <c r="CFO26" s="62" t="s">
        <v>503</v>
      </c>
      <c r="CFP26" s="86">
        <v>1.1099999999999999</v>
      </c>
      <c r="CFQ26" s="86">
        <v>2</v>
      </c>
      <c r="CFR26" s="86"/>
      <c r="CFS26" s="86">
        <v>2</v>
      </c>
      <c r="CFT26" s="67">
        <v>6</v>
      </c>
      <c r="CFU26" s="67">
        <v>3.7037037037037033</v>
      </c>
      <c r="CFV26" s="67">
        <v>11.111111111111111</v>
      </c>
      <c r="CFW26" s="86">
        <v>100</v>
      </c>
      <c r="CGB26" s="86">
        <v>14.11</v>
      </c>
      <c r="CGC26" s="62" t="s">
        <v>503</v>
      </c>
      <c r="CGD26" s="86">
        <v>14.11</v>
      </c>
      <c r="CGE26" s="86">
        <v>0</v>
      </c>
      <c r="CGF26" s="86"/>
      <c r="CGG26" s="86">
        <v>3</v>
      </c>
      <c r="CGH26" s="67">
        <v>5</v>
      </c>
      <c r="CGI26" s="67">
        <v>6.666666666666667</v>
      </c>
      <c r="CGJ26" s="67">
        <v>11.111111111111111</v>
      </c>
      <c r="CGK26" s="86">
        <v>0</v>
      </c>
      <c r="CGP26" s="86">
        <v>6.11</v>
      </c>
      <c r="CGQ26" s="62" t="s">
        <v>503</v>
      </c>
      <c r="CGR26" s="86">
        <v>6.11</v>
      </c>
      <c r="CGS26" s="86">
        <v>2</v>
      </c>
      <c r="CGT26" s="86"/>
      <c r="CGU26" s="86">
        <v>3</v>
      </c>
      <c r="CGV26" s="67">
        <v>5</v>
      </c>
      <c r="CGW26" s="67">
        <v>6.666666666666667</v>
      </c>
      <c r="CGX26" s="67">
        <v>11.111111111111111</v>
      </c>
      <c r="CGY26" s="86">
        <v>66.666666666666657</v>
      </c>
      <c r="CHD26" s="86">
        <v>12.11</v>
      </c>
      <c r="CHE26" s="62" t="s">
        <v>503</v>
      </c>
      <c r="CHF26" s="86">
        <v>12.11</v>
      </c>
      <c r="CHG26" s="86">
        <v>2</v>
      </c>
      <c r="CHH26" s="86"/>
      <c r="CHI26" s="86">
        <v>3</v>
      </c>
      <c r="CHJ26" s="67">
        <v>5</v>
      </c>
      <c r="CHK26" s="67">
        <v>6.666666666666667</v>
      </c>
      <c r="CHL26" s="67">
        <v>11.111111111111111</v>
      </c>
      <c r="CHM26" s="86">
        <v>66.666666666666657</v>
      </c>
      <c r="CHR26" s="86">
        <v>4.1100000000000003</v>
      </c>
      <c r="CHS26" s="62" t="s">
        <v>503</v>
      </c>
      <c r="CHT26" s="86">
        <v>4.1100000000000003</v>
      </c>
      <c r="CHU26" s="86">
        <v>2</v>
      </c>
      <c r="CHV26" s="86"/>
      <c r="CHW26" s="86">
        <v>3</v>
      </c>
      <c r="CHX26" s="67">
        <v>5</v>
      </c>
      <c r="CHY26" s="67">
        <v>6.666666666666667</v>
      </c>
      <c r="CHZ26" s="67">
        <v>11.111111111111111</v>
      </c>
      <c r="CIA26" s="86">
        <v>66.666666666666657</v>
      </c>
      <c r="CIF26" s="86">
        <v>7.11</v>
      </c>
      <c r="CIG26" s="62" t="s">
        <v>503</v>
      </c>
      <c r="CIH26" s="86">
        <v>7.11</v>
      </c>
      <c r="CII26" s="86">
        <v>1</v>
      </c>
      <c r="CIJ26" s="86"/>
      <c r="CIK26" s="86">
        <v>3</v>
      </c>
      <c r="CIL26" s="67">
        <v>5</v>
      </c>
      <c r="CIM26" s="67">
        <v>6.666666666666667</v>
      </c>
      <c r="CIN26" s="67">
        <v>11.111111111111111</v>
      </c>
      <c r="CIO26" s="86">
        <v>33.333333333333329</v>
      </c>
      <c r="CIT26" s="86">
        <v>12.11</v>
      </c>
      <c r="CIU26" s="62" t="s">
        <v>503</v>
      </c>
      <c r="CIV26" s="86">
        <v>12.11</v>
      </c>
      <c r="CIW26" s="86">
        <v>1</v>
      </c>
      <c r="CIX26" s="86"/>
      <c r="CIY26" s="86">
        <v>3</v>
      </c>
      <c r="CIZ26" s="67">
        <v>5</v>
      </c>
      <c r="CJA26" s="67">
        <v>6.666666666666667</v>
      </c>
      <c r="CJB26" s="67">
        <v>11.111111111111111</v>
      </c>
      <c r="CJC26" s="86">
        <v>33.333333333333329</v>
      </c>
      <c r="CJH26" s="86">
        <v>12.11</v>
      </c>
      <c r="CJI26" s="62" t="s">
        <v>503</v>
      </c>
      <c r="CJJ26" s="86">
        <v>12.11</v>
      </c>
      <c r="CJK26" s="86">
        <v>1</v>
      </c>
      <c r="CJL26" s="86"/>
      <c r="CJM26" s="86">
        <v>3</v>
      </c>
      <c r="CJN26" s="67">
        <v>5</v>
      </c>
      <c r="CJO26" s="67">
        <v>6.666666666666667</v>
      </c>
      <c r="CJP26" s="67">
        <v>11.111111111111111</v>
      </c>
      <c r="CJQ26" s="86">
        <v>33.333333333333329</v>
      </c>
      <c r="CJV26" s="86">
        <v>12.11</v>
      </c>
      <c r="CJW26" s="62" t="s">
        <v>503</v>
      </c>
      <c r="CJX26" s="86">
        <v>12.11</v>
      </c>
      <c r="CJY26" s="86">
        <v>1</v>
      </c>
      <c r="CJZ26" s="86"/>
      <c r="CKA26" s="86">
        <v>3</v>
      </c>
      <c r="CKB26" s="67">
        <v>5</v>
      </c>
      <c r="CKC26" s="67">
        <v>6.666666666666667</v>
      </c>
      <c r="CKD26" s="67">
        <v>11.111111111111111</v>
      </c>
      <c r="CKE26" s="86">
        <v>33.333333333333329</v>
      </c>
      <c r="CKJ26" s="86">
        <v>9.11</v>
      </c>
      <c r="CKK26" s="62" t="s">
        <v>503</v>
      </c>
      <c r="CKL26" s="86">
        <v>9.11</v>
      </c>
      <c r="CKM26" s="86">
        <v>2</v>
      </c>
      <c r="CKN26" s="86"/>
      <c r="CKO26" s="86">
        <v>3</v>
      </c>
      <c r="CKP26" s="67">
        <v>5</v>
      </c>
      <c r="CKQ26" s="67">
        <v>6.666666666666667</v>
      </c>
      <c r="CKR26" s="67">
        <v>11.111111111111111</v>
      </c>
      <c r="CKS26" s="86">
        <v>66.666666666666657</v>
      </c>
      <c r="CKX26" s="86">
        <v>4.1100000000000003</v>
      </c>
      <c r="CKY26" s="62" t="s">
        <v>503</v>
      </c>
      <c r="CKZ26" s="86">
        <v>4.1100000000000003</v>
      </c>
      <c r="CLA26" s="86">
        <v>2</v>
      </c>
      <c r="CLB26" s="86"/>
      <c r="CLC26" s="86">
        <v>3</v>
      </c>
      <c r="CLD26" s="67">
        <v>5</v>
      </c>
      <c r="CLE26" s="67">
        <v>6.666666666666667</v>
      </c>
      <c r="CLF26" s="67">
        <v>11.111111111111111</v>
      </c>
      <c r="CLG26" s="86">
        <v>66.666666666666657</v>
      </c>
      <c r="CLL26" s="86">
        <v>14.11</v>
      </c>
      <c r="CLM26" s="62" t="s">
        <v>503</v>
      </c>
      <c r="CLN26" s="86">
        <v>14.11</v>
      </c>
      <c r="CLO26" s="86">
        <v>1</v>
      </c>
      <c r="CLP26" s="86"/>
      <c r="CLQ26" s="86">
        <v>3</v>
      </c>
      <c r="CLR26" s="67">
        <v>5</v>
      </c>
      <c r="CLS26" s="67">
        <v>6.666666666666667</v>
      </c>
      <c r="CLT26" s="67">
        <v>11.111111111111111</v>
      </c>
      <c r="CLU26" s="86">
        <v>33.333333333333329</v>
      </c>
      <c r="CLZ26" s="86">
        <v>10.11</v>
      </c>
      <c r="CMA26" s="62" t="s">
        <v>503</v>
      </c>
      <c r="CMB26" s="86">
        <v>10.11</v>
      </c>
      <c r="CMC26" s="86">
        <v>1</v>
      </c>
      <c r="CMD26" s="86"/>
      <c r="CME26" s="86">
        <v>3</v>
      </c>
      <c r="CMF26" s="67">
        <v>5</v>
      </c>
      <c r="CMG26" s="67">
        <v>6.666666666666667</v>
      </c>
      <c r="CMH26" s="67">
        <v>11.111111111111111</v>
      </c>
      <c r="CMI26" s="86">
        <v>33.333333333333329</v>
      </c>
      <c r="CMN26" s="86">
        <v>13.11</v>
      </c>
      <c r="CMO26" s="62" t="s">
        <v>503</v>
      </c>
      <c r="CMP26" s="86">
        <v>13.11</v>
      </c>
      <c r="CMQ26" s="86">
        <v>2</v>
      </c>
      <c r="CMR26" s="86"/>
      <c r="CMS26" s="86">
        <v>3</v>
      </c>
      <c r="CMT26" s="67">
        <v>5</v>
      </c>
      <c r="CMU26" s="67">
        <v>6.666666666666667</v>
      </c>
      <c r="CMV26" s="67">
        <v>11.111111111111111</v>
      </c>
      <c r="CMW26" s="86">
        <v>66.666666666666657</v>
      </c>
      <c r="CNB26" s="86">
        <v>11.11</v>
      </c>
      <c r="CNC26" s="62" t="s">
        <v>503</v>
      </c>
      <c r="CND26" s="86">
        <v>11.11</v>
      </c>
      <c r="CNE26" s="86">
        <v>1</v>
      </c>
      <c r="CNF26" s="86"/>
      <c r="CNG26" s="86">
        <v>3</v>
      </c>
      <c r="CNH26" s="67">
        <v>5</v>
      </c>
      <c r="CNI26" s="67">
        <v>6.666666666666667</v>
      </c>
      <c r="CNJ26" s="67">
        <v>11.111111111111111</v>
      </c>
      <c r="CNK26" s="86">
        <v>33.333333333333329</v>
      </c>
      <c r="CNP26" s="86">
        <v>9.11</v>
      </c>
      <c r="CNQ26" s="62" t="s">
        <v>503</v>
      </c>
      <c r="CNR26" s="86">
        <v>9.11</v>
      </c>
      <c r="CNS26" s="86">
        <v>2</v>
      </c>
      <c r="CNT26" s="86"/>
      <c r="CNU26" s="86">
        <v>3</v>
      </c>
      <c r="CNV26" s="67">
        <v>5</v>
      </c>
      <c r="CNW26" s="67">
        <v>6.666666666666667</v>
      </c>
      <c r="CNX26" s="67">
        <v>11.111111111111111</v>
      </c>
      <c r="CNY26" s="86">
        <v>66.666666666666657</v>
      </c>
      <c r="COD26" s="86">
        <v>7.11</v>
      </c>
      <c r="COE26" s="62" t="s">
        <v>503</v>
      </c>
      <c r="COF26" s="86">
        <v>7.11</v>
      </c>
      <c r="COG26" s="86">
        <v>2</v>
      </c>
      <c r="COH26" s="86"/>
      <c r="COI26" s="86">
        <v>3</v>
      </c>
      <c r="COJ26" s="67">
        <v>4</v>
      </c>
      <c r="COK26" s="67">
        <v>6.666666666666667</v>
      </c>
      <c r="COL26" s="67">
        <v>8.8888888888888893</v>
      </c>
      <c r="COM26" s="86">
        <v>66.666666666666657</v>
      </c>
      <c r="COR26" s="86">
        <v>7.11</v>
      </c>
      <c r="COS26" s="62" t="s">
        <v>503</v>
      </c>
      <c r="COT26" s="86">
        <v>7.11</v>
      </c>
      <c r="COU26" s="86">
        <v>2</v>
      </c>
      <c r="COV26" s="86"/>
      <c r="COW26" s="86">
        <v>3</v>
      </c>
      <c r="COX26" s="67">
        <v>4</v>
      </c>
      <c r="COY26" s="67">
        <v>6.666666666666667</v>
      </c>
      <c r="COZ26" s="67">
        <v>8.8888888888888893</v>
      </c>
      <c r="CPA26" s="86">
        <v>66.666666666666657</v>
      </c>
      <c r="CPF26" s="86">
        <v>6.11</v>
      </c>
      <c r="CPG26" s="62" t="s">
        <v>503</v>
      </c>
      <c r="CPH26" s="86">
        <v>6.11</v>
      </c>
      <c r="CPI26" s="86">
        <v>2</v>
      </c>
      <c r="CPJ26" s="86"/>
      <c r="CPK26" s="86">
        <v>3</v>
      </c>
      <c r="CPL26" s="67">
        <v>4</v>
      </c>
      <c r="CPM26" s="67">
        <v>6.666666666666667</v>
      </c>
      <c r="CPN26" s="67">
        <v>8.8888888888888893</v>
      </c>
      <c r="CPO26" s="86">
        <v>66.666666666666657</v>
      </c>
      <c r="CPT26" s="86">
        <v>12.11</v>
      </c>
      <c r="CPU26" s="62" t="s">
        <v>503</v>
      </c>
      <c r="CPV26" s="86">
        <v>12.11</v>
      </c>
      <c r="CPW26" s="86">
        <v>2</v>
      </c>
      <c r="CPX26" s="86"/>
      <c r="CPY26" s="86">
        <v>3</v>
      </c>
      <c r="CPZ26" s="67">
        <v>4</v>
      </c>
      <c r="CQA26" s="67">
        <v>6.666666666666667</v>
      </c>
      <c r="CQB26" s="67">
        <v>8.8888888888888893</v>
      </c>
      <c r="CQC26" s="86">
        <v>66.666666666666657</v>
      </c>
      <c r="CQH26" s="86">
        <v>7.11</v>
      </c>
      <c r="CQI26" s="62" t="s">
        <v>503</v>
      </c>
      <c r="CQJ26" s="86">
        <v>7.11</v>
      </c>
      <c r="CQK26" s="86">
        <v>2</v>
      </c>
      <c r="CQL26" s="86"/>
      <c r="CQM26" s="86">
        <v>3</v>
      </c>
      <c r="CQN26" s="67">
        <v>4</v>
      </c>
      <c r="CQO26" s="67">
        <v>6.666666666666667</v>
      </c>
      <c r="CQP26" s="67">
        <v>8.8888888888888893</v>
      </c>
      <c r="CQQ26" s="86">
        <v>66.666666666666657</v>
      </c>
      <c r="CQV26" s="86">
        <v>8.11</v>
      </c>
      <c r="CQW26" s="62" t="s">
        <v>503</v>
      </c>
      <c r="CQX26" s="86">
        <v>8.11</v>
      </c>
      <c r="CQY26" s="86">
        <v>2</v>
      </c>
      <c r="CQZ26" s="86"/>
      <c r="CRA26" s="86">
        <v>3</v>
      </c>
      <c r="CRB26" s="67">
        <v>4</v>
      </c>
      <c r="CRC26" s="67">
        <v>6.666666666666667</v>
      </c>
      <c r="CRD26" s="67">
        <v>8.8888888888888893</v>
      </c>
      <c r="CRE26" s="86">
        <v>66.666666666666657</v>
      </c>
      <c r="CRJ26" s="86">
        <v>8.11</v>
      </c>
      <c r="CRK26" s="62" t="s">
        <v>503</v>
      </c>
      <c r="CRL26" s="86">
        <v>8.11</v>
      </c>
      <c r="CRM26" s="86">
        <v>2</v>
      </c>
      <c r="CRN26" s="86"/>
      <c r="CRO26" s="86">
        <v>3</v>
      </c>
      <c r="CRP26" s="67">
        <v>4</v>
      </c>
      <c r="CRQ26" s="67">
        <v>6.666666666666667</v>
      </c>
      <c r="CRR26" s="67">
        <v>8.8888888888888893</v>
      </c>
      <c r="CRS26" s="86">
        <v>66.666666666666657</v>
      </c>
      <c r="CRX26" s="86">
        <v>8.11</v>
      </c>
      <c r="CRY26" s="62" t="s">
        <v>503</v>
      </c>
      <c r="CRZ26" s="86">
        <v>8.11</v>
      </c>
      <c r="CSA26" s="86">
        <v>2</v>
      </c>
      <c r="CSB26" s="86"/>
      <c r="CSC26" s="86">
        <v>3</v>
      </c>
      <c r="CSD26" s="67">
        <v>4</v>
      </c>
      <c r="CSE26" s="67">
        <v>6.666666666666667</v>
      </c>
      <c r="CSF26" s="67">
        <v>8.8888888888888893</v>
      </c>
      <c r="CSG26" s="86">
        <v>66.666666666666657</v>
      </c>
      <c r="CSL26" s="86">
        <v>1.1099999999999999</v>
      </c>
      <c r="CSM26" s="62" t="s">
        <v>503</v>
      </c>
      <c r="CSN26" s="86">
        <v>1.1099999999999999</v>
      </c>
      <c r="CSO26" s="86">
        <v>3</v>
      </c>
      <c r="CSP26" s="86"/>
      <c r="CSQ26" s="86">
        <v>3</v>
      </c>
      <c r="CSR26" s="67">
        <v>4</v>
      </c>
      <c r="CSS26" s="67">
        <v>6.666666666666667</v>
      </c>
      <c r="CST26" s="67">
        <v>8.8888888888888893</v>
      </c>
      <c r="CSU26" s="86">
        <v>100</v>
      </c>
      <c r="CSZ26" s="86">
        <v>2.11</v>
      </c>
      <c r="CTA26" s="62" t="s">
        <v>503</v>
      </c>
      <c r="CTB26" s="86">
        <v>2.11</v>
      </c>
      <c r="CTC26" s="86">
        <v>2</v>
      </c>
      <c r="CTD26" s="86"/>
      <c r="CTE26" s="86">
        <v>3</v>
      </c>
      <c r="CTF26" s="67">
        <v>4</v>
      </c>
      <c r="CTG26" s="67">
        <v>6.666666666666667</v>
      </c>
      <c r="CTH26" s="67">
        <v>8.8888888888888893</v>
      </c>
      <c r="CTI26" s="86">
        <v>66.666666666666657</v>
      </c>
      <c r="CTN26" s="86">
        <v>1.1099999999999999</v>
      </c>
      <c r="CTO26" s="62" t="s">
        <v>503</v>
      </c>
      <c r="CTP26" s="86">
        <v>1.1099999999999999</v>
      </c>
      <c r="CTQ26" s="86">
        <v>3</v>
      </c>
      <c r="CTR26" s="86"/>
      <c r="CTS26" s="86">
        <v>3</v>
      </c>
      <c r="CTT26" s="67">
        <v>4</v>
      </c>
      <c r="CTU26" s="67">
        <v>6.666666666666667</v>
      </c>
      <c r="CTV26" s="67">
        <v>8.8888888888888893</v>
      </c>
      <c r="CTW26" s="86">
        <v>100</v>
      </c>
      <c r="CUB26" s="86">
        <v>4.1100000000000003</v>
      </c>
      <c r="CUC26" s="62" t="s">
        <v>503</v>
      </c>
      <c r="CUD26" s="86">
        <v>4.1100000000000003</v>
      </c>
      <c r="CUE26" s="86">
        <v>2</v>
      </c>
      <c r="CUF26" s="86"/>
      <c r="CUG26" s="86">
        <v>3</v>
      </c>
      <c r="CUH26" s="67">
        <v>4</v>
      </c>
      <c r="CUI26" s="67">
        <v>6.666666666666667</v>
      </c>
      <c r="CUJ26" s="67">
        <v>8.8888888888888893</v>
      </c>
      <c r="CUK26" s="86">
        <v>66.666666666666657</v>
      </c>
      <c r="CUP26" s="86">
        <v>12.11</v>
      </c>
      <c r="CUQ26" s="62" t="s">
        <v>503</v>
      </c>
      <c r="CUR26" s="86">
        <v>12.11</v>
      </c>
      <c r="CUS26" s="86">
        <v>0</v>
      </c>
      <c r="CUT26" s="86"/>
      <c r="CUU26" s="86">
        <v>3</v>
      </c>
      <c r="CUV26" s="67">
        <v>4</v>
      </c>
      <c r="CUW26" s="67">
        <v>6.666666666666667</v>
      </c>
      <c r="CUX26" s="67">
        <v>8.8888888888888893</v>
      </c>
      <c r="CUY26" s="86">
        <v>0</v>
      </c>
      <c r="CVD26" s="86">
        <v>5.1100000000000003</v>
      </c>
      <c r="CVE26" s="62" t="s">
        <v>503</v>
      </c>
      <c r="CVF26" s="86">
        <v>5.1100000000000003</v>
      </c>
      <c r="CVG26" s="86">
        <v>2</v>
      </c>
      <c r="CVH26" s="86"/>
      <c r="CVI26" s="86">
        <v>3</v>
      </c>
      <c r="CVJ26" s="67">
        <v>4</v>
      </c>
      <c r="CVK26" s="67">
        <v>6.666666666666667</v>
      </c>
      <c r="CVL26" s="67">
        <v>8.8888888888888893</v>
      </c>
      <c r="CVM26" s="86">
        <v>66.666666666666657</v>
      </c>
      <c r="CVR26" s="86">
        <v>1.1099999999999999</v>
      </c>
      <c r="CVS26" s="62" t="s">
        <v>503</v>
      </c>
      <c r="CVT26" s="86">
        <v>1.1099999999999999</v>
      </c>
      <c r="CVU26" s="86">
        <v>2</v>
      </c>
      <c r="CVV26" s="86"/>
      <c r="CVW26" s="86">
        <v>2</v>
      </c>
      <c r="CVX26" s="67">
        <v>5</v>
      </c>
      <c r="CVY26" s="67">
        <v>4.4444444444444446</v>
      </c>
      <c r="CVZ26" s="67">
        <v>11.111111111111111</v>
      </c>
      <c r="CWA26" s="86">
        <v>100</v>
      </c>
      <c r="CWF26" s="86">
        <v>15.11</v>
      </c>
      <c r="CWG26" s="62" t="s">
        <v>503</v>
      </c>
      <c r="CWH26" s="86">
        <v>15.11</v>
      </c>
      <c r="CWI26" s="86">
        <v>0</v>
      </c>
      <c r="CWJ26" s="86"/>
      <c r="CWK26" s="86">
        <v>2</v>
      </c>
      <c r="CWL26" s="67">
        <v>5</v>
      </c>
      <c r="CWM26" s="67">
        <v>4.4444444444444446</v>
      </c>
      <c r="CWN26" s="67">
        <v>11.111111111111111</v>
      </c>
      <c r="CWO26" s="86">
        <v>0</v>
      </c>
      <c r="CWT26" s="86">
        <v>1.1099999999999999</v>
      </c>
      <c r="CWU26" s="62" t="s">
        <v>503</v>
      </c>
      <c r="CWV26" s="86">
        <v>1.1099999999999999</v>
      </c>
      <c r="CWW26" s="86">
        <v>2</v>
      </c>
      <c r="CWX26" s="86"/>
      <c r="CWY26" s="86">
        <v>2</v>
      </c>
      <c r="CWZ26" s="67">
        <v>5</v>
      </c>
      <c r="CXA26" s="67">
        <v>4.4444444444444446</v>
      </c>
      <c r="CXB26" s="67">
        <v>11.111111111111111</v>
      </c>
      <c r="CXC26" s="86">
        <v>100</v>
      </c>
      <c r="CXH26" s="86">
        <v>11.11</v>
      </c>
      <c r="CXI26" s="62" t="s">
        <v>503</v>
      </c>
      <c r="CXJ26" s="86">
        <v>11.11</v>
      </c>
      <c r="CXK26" s="86">
        <v>1</v>
      </c>
      <c r="CXL26" s="86"/>
      <c r="CXM26" s="86">
        <v>2</v>
      </c>
      <c r="CXN26" s="67">
        <v>5</v>
      </c>
      <c r="CXO26" s="67">
        <v>4.4444444444444446</v>
      </c>
      <c r="CXP26" s="67">
        <v>11.111111111111111</v>
      </c>
      <c r="CXQ26" s="86">
        <v>50</v>
      </c>
      <c r="CXV26" s="86">
        <v>9.11</v>
      </c>
      <c r="CXW26" s="62" t="s">
        <v>503</v>
      </c>
      <c r="CXX26" s="86">
        <v>9.11</v>
      </c>
      <c r="CXY26" s="86">
        <v>1</v>
      </c>
      <c r="CXZ26" s="86"/>
      <c r="CYA26" s="86">
        <v>2</v>
      </c>
      <c r="CYB26" s="67">
        <v>5</v>
      </c>
      <c r="CYC26" s="67">
        <v>4.4444444444444446</v>
      </c>
      <c r="CYD26" s="67">
        <v>11.111111111111111</v>
      </c>
      <c r="CYE26" s="86">
        <v>50</v>
      </c>
      <c r="CYJ26" s="86">
        <v>18.11</v>
      </c>
      <c r="CYK26" s="62" t="s">
        <v>503</v>
      </c>
      <c r="CYL26" s="86">
        <v>18.11</v>
      </c>
      <c r="CYM26" s="86">
        <v>0</v>
      </c>
      <c r="CYN26" s="86"/>
      <c r="CYO26" s="86">
        <v>2</v>
      </c>
      <c r="CYP26" s="67">
        <v>5</v>
      </c>
      <c r="CYQ26" s="67">
        <v>4.4444444444444446</v>
      </c>
      <c r="CYR26" s="67">
        <v>11.111111111111111</v>
      </c>
      <c r="CYS26" s="86">
        <v>0</v>
      </c>
      <c r="CYX26" s="86">
        <v>8.11</v>
      </c>
      <c r="CYY26" s="62" t="s">
        <v>503</v>
      </c>
      <c r="CYZ26" s="86">
        <v>8.11</v>
      </c>
      <c r="CZA26" s="86">
        <v>1</v>
      </c>
      <c r="CZB26" s="86"/>
      <c r="CZC26" s="86">
        <v>2</v>
      </c>
      <c r="CZD26" s="67">
        <v>5</v>
      </c>
      <c r="CZE26" s="67">
        <v>4.4444444444444446</v>
      </c>
      <c r="CZF26" s="67">
        <v>11.111111111111111</v>
      </c>
      <c r="CZG26" s="86">
        <v>50</v>
      </c>
      <c r="CZL26" s="86">
        <v>14.11</v>
      </c>
      <c r="CZM26" s="62" t="s">
        <v>503</v>
      </c>
      <c r="CZN26" s="86">
        <v>14.11</v>
      </c>
      <c r="CZO26" s="86">
        <v>1</v>
      </c>
      <c r="CZP26" s="86"/>
      <c r="CZQ26" s="86">
        <v>2</v>
      </c>
      <c r="CZR26" s="67">
        <v>5</v>
      </c>
      <c r="CZS26" s="67">
        <v>4.4444444444444446</v>
      </c>
      <c r="CZT26" s="67">
        <v>11.111111111111111</v>
      </c>
      <c r="CZU26" s="86">
        <v>50</v>
      </c>
      <c r="CZZ26" s="86">
        <v>11.11</v>
      </c>
      <c r="DAA26" s="62" t="s">
        <v>503</v>
      </c>
      <c r="DAB26" s="86">
        <v>11.11</v>
      </c>
      <c r="DAC26" s="86">
        <v>1</v>
      </c>
      <c r="DAD26" s="86"/>
      <c r="DAE26" s="86">
        <v>2</v>
      </c>
      <c r="DAF26" s="67">
        <v>5</v>
      </c>
      <c r="DAG26" s="67">
        <v>4.4444444444444446</v>
      </c>
      <c r="DAH26" s="67">
        <v>11.111111111111111</v>
      </c>
      <c r="DAI26" s="86">
        <v>50</v>
      </c>
      <c r="DAN26" s="86">
        <v>1.1099999999999999</v>
      </c>
      <c r="DAO26" s="62" t="s">
        <v>503</v>
      </c>
      <c r="DAP26" s="86">
        <v>1.1099999999999999</v>
      </c>
      <c r="DAQ26" s="86">
        <v>2</v>
      </c>
      <c r="DAR26" s="86"/>
      <c r="DAS26" s="86">
        <v>2</v>
      </c>
      <c r="DAT26" s="67">
        <v>5</v>
      </c>
      <c r="DAU26" s="67">
        <v>4.4444444444444446</v>
      </c>
      <c r="DAV26" s="67">
        <v>11.111111111111111</v>
      </c>
      <c r="DAW26" s="86">
        <v>100</v>
      </c>
      <c r="DBB26" s="86">
        <v>1.1099999999999999</v>
      </c>
      <c r="DBC26" s="62" t="s">
        <v>503</v>
      </c>
      <c r="DBD26" s="86">
        <v>1.1099999999999999</v>
      </c>
      <c r="DBE26" s="86">
        <v>2</v>
      </c>
      <c r="DBF26" s="86"/>
      <c r="DBG26" s="86">
        <v>2</v>
      </c>
      <c r="DBH26" s="67">
        <v>7</v>
      </c>
      <c r="DBI26" s="67">
        <v>4.4444444444444446</v>
      </c>
      <c r="DBJ26" s="67">
        <v>15.555555555555555</v>
      </c>
      <c r="DBK26" s="86">
        <v>100</v>
      </c>
      <c r="DBP26" s="86">
        <v>10.11</v>
      </c>
      <c r="DBQ26" s="62" t="s">
        <v>503</v>
      </c>
      <c r="DBR26" s="86">
        <v>10.11</v>
      </c>
      <c r="DBS26" s="86">
        <v>1</v>
      </c>
      <c r="DBT26" s="86"/>
      <c r="DBU26" s="86">
        <v>2</v>
      </c>
      <c r="DBV26" s="67">
        <v>5</v>
      </c>
      <c r="DBW26" s="67">
        <v>4.5454545454545459</v>
      </c>
      <c r="DBX26" s="67">
        <v>11.363636363636363</v>
      </c>
      <c r="DBY26" s="86">
        <v>50</v>
      </c>
      <c r="DCD26" s="86"/>
      <c r="DCE26" s="62" t="s">
        <v>503</v>
      </c>
      <c r="DCF26" s="86"/>
      <c r="DCG26" s="86">
        <v>3</v>
      </c>
      <c r="DCH26" s="86"/>
      <c r="DCI26" s="86">
        <v>3</v>
      </c>
      <c r="DCJ26" s="67">
        <v>4</v>
      </c>
      <c r="DCK26" s="67">
        <v>6.666666666666667</v>
      </c>
      <c r="DCL26" s="67">
        <v>8.8888888888888893</v>
      </c>
      <c r="DCM26" s="86">
        <v>100</v>
      </c>
      <c r="DCR26" s="86"/>
      <c r="DCS26" s="62" t="s">
        <v>503</v>
      </c>
      <c r="DCT26" s="86"/>
      <c r="DCU26" s="86">
        <v>3</v>
      </c>
      <c r="DCV26" s="86"/>
      <c r="DCW26" s="86">
        <v>3</v>
      </c>
      <c r="DCX26" s="67">
        <v>4</v>
      </c>
      <c r="DCY26" s="67">
        <v>6.666666666666667</v>
      </c>
      <c r="DCZ26" s="67">
        <v>8.8888888888888893</v>
      </c>
      <c r="DDA26" s="86">
        <v>100</v>
      </c>
      <c r="DDF26" s="86"/>
      <c r="DDG26" s="62" t="s">
        <v>503</v>
      </c>
      <c r="DDH26" s="86"/>
      <c r="DDI26" s="86">
        <v>2</v>
      </c>
      <c r="DDJ26" s="86"/>
      <c r="DDK26" s="86">
        <v>3</v>
      </c>
      <c r="DDL26" s="67">
        <v>4</v>
      </c>
      <c r="DDM26" s="67">
        <v>6.666666666666667</v>
      </c>
      <c r="DDN26" s="67">
        <v>8.8888888888888893</v>
      </c>
      <c r="DDO26" s="86">
        <v>66.666666666666657</v>
      </c>
      <c r="DDT26" s="86"/>
      <c r="DDU26" s="62" t="s">
        <v>503</v>
      </c>
      <c r="DDV26" s="86"/>
      <c r="DDW26" s="86">
        <v>2</v>
      </c>
      <c r="DDX26" s="86"/>
      <c r="DDY26" s="86">
        <v>3</v>
      </c>
      <c r="DDZ26" s="67">
        <v>4</v>
      </c>
      <c r="DEA26" s="67">
        <v>6.666666666666667</v>
      </c>
      <c r="DEB26" s="67">
        <v>8.8888888888888893</v>
      </c>
      <c r="DEC26" s="86">
        <v>66.666666666666657</v>
      </c>
      <c r="DEH26" s="86"/>
      <c r="DEI26" s="62" t="s">
        <v>503</v>
      </c>
      <c r="DEJ26" s="86"/>
      <c r="DEK26" s="86">
        <v>2</v>
      </c>
      <c r="DEL26" s="86"/>
      <c r="DEM26" s="86">
        <v>3</v>
      </c>
      <c r="DEN26" s="67">
        <v>4</v>
      </c>
      <c r="DEO26" s="67">
        <v>6.666666666666667</v>
      </c>
      <c r="DEP26" s="67">
        <v>8.8888888888888893</v>
      </c>
      <c r="DEQ26" s="86">
        <v>66.666666666666657</v>
      </c>
      <c r="DEV26" s="86"/>
      <c r="DEW26" s="62" t="s">
        <v>503</v>
      </c>
      <c r="DEX26" s="86"/>
      <c r="DEY26" s="86">
        <v>0</v>
      </c>
      <c r="DEZ26" s="86"/>
      <c r="DFA26" s="86">
        <v>3</v>
      </c>
      <c r="DFB26" s="67">
        <v>4</v>
      </c>
      <c r="DFC26" s="67">
        <v>6.666666666666667</v>
      </c>
      <c r="DFD26" s="67">
        <v>8.8888888888888893</v>
      </c>
      <c r="DFE26" s="86">
        <v>0</v>
      </c>
      <c r="DFJ26" s="86"/>
      <c r="DFK26" s="62" t="s">
        <v>503</v>
      </c>
      <c r="DFL26" s="86"/>
      <c r="DFM26" s="86">
        <v>1</v>
      </c>
      <c r="DFN26" s="86"/>
      <c r="DFO26" s="86">
        <v>3</v>
      </c>
      <c r="DFP26" s="67">
        <v>4</v>
      </c>
      <c r="DFQ26" s="67">
        <v>6.666666666666667</v>
      </c>
      <c r="DFR26" s="67">
        <v>8.8888888888888893</v>
      </c>
      <c r="DFS26" s="86">
        <v>33.333333333333329</v>
      </c>
      <c r="DFX26" s="86"/>
      <c r="DFY26" s="62" t="s">
        <v>503</v>
      </c>
      <c r="DFZ26" s="86"/>
      <c r="DGA26" s="86">
        <v>2</v>
      </c>
      <c r="DGB26" s="86"/>
      <c r="DGC26" s="86">
        <v>3</v>
      </c>
      <c r="DGD26" s="67">
        <v>4</v>
      </c>
      <c r="DGE26" s="67">
        <v>6.666666666666667</v>
      </c>
      <c r="DGF26" s="67">
        <v>8.8888888888888893</v>
      </c>
      <c r="DGG26" s="86">
        <v>66.666666666666657</v>
      </c>
      <c r="DGL26" s="86"/>
      <c r="DGM26" s="62" t="s">
        <v>503</v>
      </c>
      <c r="DGN26" s="86"/>
      <c r="DGO26" s="86">
        <v>3</v>
      </c>
      <c r="DGP26" s="86"/>
      <c r="DGQ26" s="86">
        <v>3</v>
      </c>
      <c r="DGR26" s="67">
        <v>4</v>
      </c>
      <c r="DGS26" s="67">
        <v>6.666666666666667</v>
      </c>
      <c r="DGT26" s="67">
        <v>8.8888888888888893</v>
      </c>
      <c r="DGU26" s="86">
        <v>100</v>
      </c>
      <c r="DGZ26" s="86"/>
      <c r="DHA26" s="62" t="s">
        <v>503</v>
      </c>
      <c r="DHB26" s="86"/>
      <c r="DHC26" s="86">
        <v>3</v>
      </c>
      <c r="DHD26" s="86"/>
      <c r="DHE26" s="86">
        <v>3</v>
      </c>
      <c r="DHF26" s="67">
        <v>4</v>
      </c>
      <c r="DHG26" s="67">
        <v>6.666666666666667</v>
      </c>
      <c r="DHH26" s="67">
        <v>8.8888888888888893</v>
      </c>
      <c r="DHI26" s="86">
        <v>100</v>
      </c>
      <c r="DHN26" s="86"/>
      <c r="DHO26" s="62" t="s">
        <v>503</v>
      </c>
      <c r="DHP26" s="86"/>
      <c r="DHQ26" s="86">
        <v>3</v>
      </c>
      <c r="DHR26" s="86"/>
      <c r="DHS26" s="86">
        <v>3</v>
      </c>
      <c r="DHT26" s="67">
        <v>4</v>
      </c>
      <c r="DHU26" s="67">
        <v>6.666666666666667</v>
      </c>
      <c r="DHV26" s="67">
        <v>8.8888888888888893</v>
      </c>
      <c r="DHW26" s="86">
        <v>100</v>
      </c>
      <c r="DIB26" s="86"/>
      <c r="DIC26" s="62" t="s">
        <v>503</v>
      </c>
      <c r="DID26" s="86"/>
      <c r="DIE26" s="86">
        <v>3</v>
      </c>
      <c r="DIF26" s="86"/>
      <c r="DIG26" s="86">
        <v>3</v>
      </c>
      <c r="DIH26" s="67">
        <v>4</v>
      </c>
      <c r="DII26" s="67">
        <v>6.666666666666667</v>
      </c>
      <c r="DIJ26" s="67">
        <v>8.8888888888888893</v>
      </c>
      <c r="DIK26" s="86">
        <v>100</v>
      </c>
      <c r="DIP26" s="86"/>
      <c r="DIQ26" s="62" t="s">
        <v>503</v>
      </c>
      <c r="DIR26" s="86"/>
      <c r="DIS26" s="86">
        <v>3</v>
      </c>
      <c r="DIT26" s="86"/>
      <c r="DIU26" s="86">
        <v>3</v>
      </c>
      <c r="DIV26" s="67">
        <v>4</v>
      </c>
      <c r="DIW26" s="67">
        <v>6.666666666666667</v>
      </c>
      <c r="DIX26" s="67">
        <v>8.8888888888888893</v>
      </c>
      <c r="DIY26" s="86">
        <v>100</v>
      </c>
      <c r="DJD26" s="86"/>
      <c r="DJE26" s="62" t="s">
        <v>503</v>
      </c>
      <c r="DJF26" s="86"/>
      <c r="DJG26" s="86">
        <v>2</v>
      </c>
      <c r="DJH26" s="86"/>
      <c r="DJI26" s="86">
        <v>3</v>
      </c>
      <c r="DJJ26" s="67">
        <v>4</v>
      </c>
      <c r="DJK26" s="67">
        <v>6.666666666666667</v>
      </c>
      <c r="DJL26" s="67">
        <v>8.8888888888888893</v>
      </c>
      <c r="DJM26" s="86">
        <v>66.666666666666657</v>
      </c>
      <c r="DJR26" s="86"/>
      <c r="DJS26" s="62" t="s">
        <v>503</v>
      </c>
      <c r="DJT26" s="86"/>
      <c r="DJU26" s="86">
        <v>1</v>
      </c>
      <c r="DJV26" s="86"/>
      <c r="DJW26" s="86">
        <v>3</v>
      </c>
      <c r="DJX26" s="67">
        <v>4</v>
      </c>
      <c r="DJY26" s="67">
        <v>6.666666666666667</v>
      </c>
      <c r="DJZ26" s="67">
        <v>8.8888888888888893</v>
      </c>
      <c r="DKA26" s="86">
        <v>33.333333333333329</v>
      </c>
      <c r="DKF26" s="86"/>
      <c r="DKG26" s="62" t="s">
        <v>503</v>
      </c>
      <c r="DKH26" s="86"/>
      <c r="DKI26" s="86">
        <v>1</v>
      </c>
      <c r="DKJ26" s="86"/>
      <c r="DKK26" s="86">
        <v>3</v>
      </c>
      <c r="DKL26" s="67">
        <v>4</v>
      </c>
      <c r="DKM26" s="67">
        <v>6.666666666666667</v>
      </c>
      <c r="DKN26" s="67">
        <v>8.8888888888888893</v>
      </c>
      <c r="DKO26" s="86">
        <v>33.333333333333329</v>
      </c>
      <c r="DKT26" s="86"/>
      <c r="DKU26" s="62" t="s">
        <v>503</v>
      </c>
      <c r="DKV26" s="86"/>
      <c r="DKW26" s="86">
        <v>1</v>
      </c>
      <c r="DKX26" s="86"/>
      <c r="DKY26" s="86">
        <v>3</v>
      </c>
      <c r="DKZ26" s="67">
        <v>4</v>
      </c>
      <c r="DLA26" s="67">
        <v>6.666666666666667</v>
      </c>
      <c r="DLB26" s="67">
        <v>8.8888888888888893</v>
      </c>
      <c r="DLC26" s="86">
        <v>33.333333333333329</v>
      </c>
      <c r="DLH26" s="86"/>
      <c r="DLI26" s="62" t="s">
        <v>503</v>
      </c>
      <c r="DLJ26" s="86"/>
      <c r="DLK26" s="86">
        <v>3</v>
      </c>
      <c r="DLL26" s="86"/>
      <c r="DLM26" s="86">
        <v>3</v>
      </c>
      <c r="DLN26" s="67">
        <v>4</v>
      </c>
      <c r="DLO26" s="67">
        <v>6.666666666666667</v>
      </c>
      <c r="DLP26" s="67">
        <v>8.8888888888888893</v>
      </c>
      <c r="DLQ26" s="86">
        <v>100</v>
      </c>
      <c r="DLV26" s="86"/>
      <c r="DLW26" s="62" t="s">
        <v>503</v>
      </c>
      <c r="DLX26" s="86"/>
      <c r="DLY26" s="86">
        <v>3</v>
      </c>
      <c r="DLZ26" s="86"/>
      <c r="DMA26" s="86">
        <v>3</v>
      </c>
      <c r="DMB26" s="67">
        <v>4</v>
      </c>
      <c r="DMC26" s="67">
        <v>6.666666666666667</v>
      </c>
      <c r="DMD26" s="67">
        <v>8.8888888888888893</v>
      </c>
      <c r="DME26" s="86">
        <v>100</v>
      </c>
      <c r="DMJ26" s="86"/>
      <c r="DMK26" s="62" t="s">
        <v>503</v>
      </c>
      <c r="DML26" s="86"/>
      <c r="DMM26" s="86">
        <v>2</v>
      </c>
      <c r="DMN26" s="86"/>
      <c r="DMO26" s="86">
        <v>3</v>
      </c>
      <c r="DMP26" s="67">
        <v>4</v>
      </c>
      <c r="DMQ26" s="67">
        <v>6.666666666666667</v>
      </c>
      <c r="DMR26" s="67">
        <v>8.8888888888888893</v>
      </c>
      <c r="DMS26" s="86">
        <v>66.666666666666657</v>
      </c>
      <c r="DMX26" s="86"/>
      <c r="DMY26" s="62" t="s">
        <v>503</v>
      </c>
      <c r="DMZ26" s="86"/>
      <c r="DNA26" s="86">
        <v>2</v>
      </c>
      <c r="DNB26" s="86"/>
      <c r="DNC26" s="86">
        <v>3</v>
      </c>
      <c r="DND26" s="67">
        <v>4</v>
      </c>
      <c r="DNE26" s="67">
        <v>6.666666666666667</v>
      </c>
      <c r="DNF26" s="67">
        <v>8.8888888888888893</v>
      </c>
      <c r="DNG26" s="86">
        <v>66.666666666666657</v>
      </c>
      <c r="DNL26" s="86"/>
      <c r="DNM26" s="62" t="s">
        <v>503</v>
      </c>
      <c r="DNN26" s="86"/>
      <c r="DNO26" s="86">
        <v>2</v>
      </c>
      <c r="DNP26" s="86"/>
      <c r="DNQ26" s="86">
        <v>3</v>
      </c>
      <c r="DNR26" s="67">
        <v>4</v>
      </c>
      <c r="DNS26" s="67">
        <v>6.666666666666667</v>
      </c>
      <c r="DNT26" s="67">
        <v>8.8888888888888893</v>
      </c>
      <c r="DNU26" s="86">
        <v>66.666666666666657</v>
      </c>
      <c r="DNZ26" s="86"/>
      <c r="DOA26" s="62" t="s">
        <v>503</v>
      </c>
      <c r="DOB26" s="86"/>
      <c r="DOC26" s="86">
        <v>3</v>
      </c>
      <c r="DOD26" s="86"/>
      <c r="DOE26" s="86">
        <v>3</v>
      </c>
      <c r="DOF26" s="67">
        <v>4</v>
      </c>
      <c r="DOG26" s="67">
        <v>6.666666666666667</v>
      </c>
      <c r="DOH26" s="67">
        <v>8.8888888888888893</v>
      </c>
      <c r="DOI26" s="86">
        <v>100</v>
      </c>
      <c r="DON26" s="86"/>
      <c r="DOO26" s="62" t="s">
        <v>503</v>
      </c>
      <c r="DOP26" s="86"/>
      <c r="DOQ26" s="86">
        <v>1</v>
      </c>
      <c r="DOR26" s="86"/>
      <c r="DOS26" s="86">
        <v>3</v>
      </c>
      <c r="DOT26" s="67">
        <v>4</v>
      </c>
      <c r="DOU26" s="67">
        <v>6.666666666666667</v>
      </c>
      <c r="DOV26" s="67">
        <v>8.8888888888888893</v>
      </c>
      <c r="DOW26" s="86">
        <v>33.333333333333329</v>
      </c>
      <c r="DPB26" s="86"/>
      <c r="DPC26" s="62" t="s">
        <v>503</v>
      </c>
      <c r="DPD26" s="86"/>
      <c r="DPE26" s="86">
        <v>2</v>
      </c>
      <c r="DPF26" s="86"/>
      <c r="DPG26" s="86">
        <v>3</v>
      </c>
      <c r="DPH26" s="67">
        <v>4</v>
      </c>
      <c r="DPI26" s="67">
        <v>6.666666666666667</v>
      </c>
      <c r="DPJ26" s="67">
        <v>8.8888888888888893</v>
      </c>
      <c r="DPK26" s="86">
        <v>66.666666666666657</v>
      </c>
      <c r="DPP26" s="86"/>
      <c r="DPQ26" s="62" t="s">
        <v>503</v>
      </c>
      <c r="DPR26" s="86"/>
      <c r="DPS26" s="86">
        <v>1</v>
      </c>
      <c r="DPT26" s="86"/>
      <c r="DPU26" s="86">
        <v>3</v>
      </c>
      <c r="DPV26" s="67">
        <v>4</v>
      </c>
      <c r="DPW26" s="67">
        <v>6.666666666666667</v>
      </c>
      <c r="DPX26" s="67">
        <v>8.8888888888888893</v>
      </c>
      <c r="DPY26" s="86">
        <v>33.333333333333329</v>
      </c>
      <c r="DQD26" s="86"/>
      <c r="DQE26" s="62" t="s">
        <v>503</v>
      </c>
      <c r="DQF26" s="86"/>
      <c r="DQG26" s="86">
        <v>1</v>
      </c>
      <c r="DQH26" s="86"/>
      <c r="DQI26" s="86">
        <v>3</v>
      </c>
      <c r="DQJ26" s="67">
        <v>4</v>
      </c>
      <c r="DQK26" s="67">
        <v>6.666666666666667</v>
      </c>
      <c r="DQL26" s="67">
        <v>8.8888888888888893</v>
      </c>
      <c r="DQM26" s="86">
        <v>33.333333333333329</v>
      </c>
      <c r="DQR26" s="86"/>
      <c r="DQS26" s="62" t="s">
        <v>503</v>
      </c>
      <c r="DQT26" s="86"/>
      <c r="DQU26" s="86">
        <v>2</v>
      </c>
      <c r="DQV26" s="86"/>
      <c r="DQW26" s="86">
        <v>3</v>
      </c>
      <c r="DQX26" s="67">
        <v>4</v>
      </c>
      <c r="DQY26" s="67">
        <v>6.666666666666667</v>
      </c>
      <c r="DQZ26" s="67">
        <v>8.8888888888888893</v>
      </c>
      <c r="DRA26" s="86">
        <v>66.666666666666657</v>
      </c>
      <c r="DRF26" s="86"/>
      <c r="DRG26" s="62" t="s">
        <v>503</v>
      </c>
      <c r="DRH26" s="86"/>
      <c r="DRI26" s="86">
        <v>1</v>
      </c>
      <c r="DRJ26" s="86"/>
      <c r="DRK26" s="86">
        <v>3</v>
      </c>
      <c r="DRL26" s="67">
        <v>4</v>
      </c>
      <c r="DRM26" s="67">
        <v>6.666666666666667</v>
      </c>
      <c r="DRN26" s="67">
        <v>8.8888888888888893</v>
      </c>
      <c r="DRO26" s="86">
        <v>33.333333333333329</v>
      </c>
      <c r="DRT26" s="86"/>
      <c r="DRU26" s="62" t="s">
        <v>503</v>
      </c>
      <c r="DRV26" s="86"/>
      <c r="DRW26" s="86">
        <v>1</v>
      </c>
      <c r="DRX26" s="86"/>
      <c r="DRY26" s="86">
        <v>3</v>
      </c>
      <c r="DRZ26" s="67">
        <v>4</v>
      </c>
      <c r="DSA26" s="67">
        <v>6.666666666666667</v>
      </c>
      <c r="DSB26" s="67">
        <v>8.8888888888888893</v>
      </c>
      <c r="DSC26" s="86">
        <v>33.333333333333329</v>
      </c>
      <c r="DSH26" s="86"/>
      <c r="DSI26" s="62" t="s">
        <v>503</v>
      </c>
      <c r="DSJ26" s="86"/>
      <c r="DSK26" s="86">
        <v>2</v>
      </c>
      <c r="DSL26" s="86"/>
      <c r="DSM26" s="86">
        <v>3</v>
      </c>
      <c r="DSN26" s="67">
        <v>4</v>
      </c>
      <c r="DSO26" s="67">
        <v>6.666666666666667</v>
      </c>
      <c r="DSP26" s="67">
        <v>8.8888888888888893</v>
      </c>
      <c r="DSQ26" s="86">
        <v>66.666666666666657</v>
      </c>
      <c r="DSV26" s="86"/>
      <c r="DSW26" s="62" t="s">
        <v>503</v>
      </c>
      <c r="DSX26" s="86"/>
      <c r="DSY26" s="86">
        <v>1</v>
      </c>
      <c r="DSZ26" s="86"/>
      <c r="DTA26" s="86">
        <v>3</v>
      </c>
      <c r="DTB26" s="67">
        <v>4</v>
      </c>
      <c r="DTC26" s="67">
        <v>6.666666666666667</v>
      </c>
      <c r="DTD26" s="67">
        <v>8.8888888888888893</v>
      </c>
      <c r="DTE26" s="86">
        <v>33.333333333333329</v>
      </c>
      <c r="DTJ26" s="86"/>
      <c r="DTK26" s="62" t="s">
        <v>503</v>
      </c>
      <c r="DTL26" s="86"/>
      <c r="DTM26" s="86">
        <v>2</v>
      </c>
      <c r="DTN26" s="86"/>
      <c r="DTO26" s="86">
        <v>2</v>
      </c>
      <c r="DTP26" s="67">
        <v>4</v>
      </c>
      <c r="DTQ26" s="67">
        <v>3.7037037037037033</v>
      </c>
      <c r="DTR26" s="67">
        <v>7.4074074074074066</v>
      </c>
      <c r="DTS26" s="86">
        <v>100</v>
      </c>
      <c r="DTX26" s="86"/>
      <c r="DTY26" s="62" t="s">
        <v>503</v>
      </c>
      <c r="DTZ26" s="86"/>
      <c r="DUA26" s="86">
        <v>1</v>
      </c>
      <c r="DUB26" s="86"/>
      <c r="DUC26" s="86">
        <v>2</v>
      </c>
      <c r="DUD26" s="67">
        <v>4</v>
      </c>
      <c r="DUE26" s="67">
        <v>3.7037037037037033</v>
      </c>
      <c r="DUF26" s="67">
        <v>7.4074074074074066</v>
      </c>
      <c r="DUG26" s="86">
        <v>50</v>
      </c>
      <c r="DUL26" s="86"/>
      <c r="DUM26" s="62" t="s">
        <v>503</v>
      </c>
      <c r="DUN26" s="86"/>
      <c r="DUO26" s="86">
        <v>2</v>
      </c>
      <c r="DUP26" s="86"/>
      <c r="DUQ26" s="86">
        <v>2</v>
      </c>
      <c r="DUR26" s="67">
        <v>4</v>
      </c>
      <c r="DUS26" s="67">
        <v>3.7037037037037033</v>
      </c>
      <c r="DUT26" s="67">
        <v>7.4074074074074066</v>
      </c>
      <c r="DUU26" s="86">
        <v>100</v>
      </c>
      <c r="DUZ26" s="86"/>
      <c r="DVA26" s="62" t="s">
        <v>503</v>
      </c>
      <c r="DVB26" s="86"/>
      <c r="DVC26" s="86">
        <v>0</v>
      </c>
      <c r="DVD26" s="86"/>
      <c r="DVE26" s="86">
        <v>2</v>
      </c>
      <c r="DVF26" s="67">
        <v>4</v>
      </c>
      <c r="DVG26" s="67">
        <v>3.7037037037037033</v>
      </c>
      <c r="DVH26" s="67">
        <v>7.4074074074074066</v>
      </c>
      <c r="DVI26" s="86">
        <v>0</v>
      </c>
      <c r="DVN26" s="86"/>
      <c r="DVO26" s="62" t="s">
        <v>503</v>
      </c>
      <c r="DVP26" s="86"/>
      <c r="DVQ26" s="86">
        <v>2</v>
      </c>
      <c r="DVR26" s="86"/>
      <c r="DVS26" s="86">
        <v>2</v>
      </c>
      <c r="DVT26" s="67">
        <v>4</v>
      </c>
      <c r="DVU26" s="67">
        <v>3.7037037037037033</v>
      </c>
      <c r="DVV26" s="67">
        <v>7.4074074074074066</v>
      </c>
      <c r="DVW26" s="86">
        <v>100</v>
      </c>
      <c r="DWB26" s="86"/>
      <c r="DWC26" s="62" t="s">
        <v>503</v>
      </c>
      <c r="DWD26" s="86"/>
      <c r="DWE26" s="86">
        <v>1</v>
      </c>
      <c r="DWF26" s="86"/>
      <c r="DWG26" s="86">
        <v>2</v>
      </c>
      <c r="DWH26" s="67">
        <v>4</v>
      </c>
      <c r="DWI26" s="67">
        <v>3.7037037037037033</v>
      </c>
      <c r="DWJ26" s="67">
        <v>7.4074074074074066</v>
      </c>
      <c r="DWK26" s="86">
        <v>50</v>
      </c>
      <c r="DWP26" s="86"/>
      <c r="DWQ26" s="62" t="s">
        <v>503</v>
      </c>
      <c r="DWR26" s="86"/>
      <c r="DWS26" s="86">
        <v>1</v>
      </c>
      <c r="DWT26" s="86"/>
      <c r="DWU26" s="86">
        <v>2</v>
      </c>
      <c r="DWV26" s="67">
        <v>4</v>
      </c>
      <c r="DWW26" s="67">
        <v>3.7037037037037033</v>
      </c>
      <c r="DWX26" s="67">
        <v>7.4074074074074066</v>
      </c>
      <c r="DWY26" s="86">
        <v>50</v>
      </c>
      <c r="DXD26" s="86"/>
      <c r="DXE26" s="62" t="s">
        <v>503</v>
      </c>
      <c r="DXF26" s="86"/>
      <c r="DXG26" s="86">
        <v>0</v>
      </c>
      <c r="DXH26" s="86"/>
      <c r="DXI26" s="86">
        <v>2</v>
      </c>
      <c r="DXJ26" s="67">
        <v>4</v>
      </c>
      <c r="DXK26" s="67">
        <v>3.7037037037037033</v>
      </c>
      <c r="DXL26" s="67">
        <v>7.4074074074074066</v>
      </c>
      <c r="DXM26" s="86">
        <v>0</v>
      </c>
      <c r="DXR26" s="86"/>
      <c r="DXS26" s="62" t="s">
        <v>503</v>
      </c>
      <c r="DXT26" s="86"/>
      <c r="DXU26" s="86">
        <v>0</v>
      </c>
      <c r="DXV26" s="86"/>
      <c r="DXW26" s="86">
        <v>2</v>
      </c>
      <c r="DXX26" s="67">
        <v>4</v>
      </c>
      <c r="DXY26" s="67">
        <v>3.7037037037037033</v>
      </c>
      <c r="DXZ26" s="67">
        <v>7.4074074074074066</v>
      </c>
      <c r="DYA26" s="86">
        <v>0</v>
      </c>
      <c r="DYF26" s="86"/>
      <c r="DYG26" s="62" t="s">
        <v>503</v>
      </c>
      <c r="DYH26" s="86"/>
      <c r="DYI26" s="86">
        <v>1</v>
      </c>
      <c r="DYJ26" s="86"/>
      <c r="DYK26" s="86">
        <v>2</v>
      </c>
      <c r="DYL26" s="67">
        <v>4</v>
      </c>
      <c r="DYM26" s="67">
        <v>3.7037037037037033</v>
      </c>
      <c r="DYN26" s="67">
        <v>7.4074074074074066</v>
      </c>
      <c r="DYO26" s="86">
        <v>50</v>
      </c>
      <c r="DYT26" s="86"/>
      <c r="DYU26" s="62" t="s">
        <v>503</v>
      </c>
      <c r="DYV26" s="86"/>
      <c r="DYW26" s="86">
        <v>2</v>
      </c>
      <c r="DYX26" s="86"/>
      <c r="DYY26" s="86">
        <v>2</v>
      </c>
      <c r="DYZ26" s="67">
        <v>4</v>
      </c>
      <c r="DZA26" s="67">
        <v>3.7037037037037033</v>
      </c>
      <c r="DZB26" s="67">
        <v>7.4074074074074066</v>
      </c>
      <c r="DZC26" s="86">
        <v>100</v>
      </c>
      <c r="DZH26" s="86"/>
      <c r="DZI26" s="62" t="s">
        <v>503</v>
      </c>
      <c r="DZJ26" s="86"/>
      <c r="DZK26" s="86">
        <v>1</v>
      </c>
      <c r="DZL26" s="86"/>
      <c r="DZM26" s="86">
        <v>2</v>
      </c>
      <c r="DZN26" s="67">
        <v>4</v>
      </c>
      <c r="DZO26" s="67">
        <v>3.7037037037037033</v>
      </c>
      <c r="DZP26" s="67">
        <v>7.4074074074074066</v>
      </c>
      <c r="DZQ26" s="86">
        <v>50</v>
      </c>
      <c r="DZV26" s="86"/>
      <c r="DZW26" s="62" t="s">
        <v>503</v>
      </c>
      <c r="DZX26" s="86"/>
      <c r="DZY26" s="86">
        <v>0</v>
      </c>
      <c r="DZZ26" s="86"/>
      <c r="EAA26" s="86">
        <v>2</v>
      </c>
      <c r="EAB26" s="67">
        <v>4</v>
      </c>
      <c r="EAC26" s="67">
        <v>3.7037037037037033</v>
      </c>
      <c r="EAD26" s="67">
        <v>7.4074074074074066</v>
      </c>
      <c r="EAE26" s="86">
        <v>0</v>
      </c>
      <c r="EAJ26" s="86"/>
      <c r="EAK26" s="62" t="s">
        <v>503</v>
      </c>
      <c r="EAL26" s="86"/>
      <c r="EAM26" s="86">
        <v>0</v>
      </c>
      <c r="EAN26" s="86"/>
      <c r="EAO26" s="86">
        <v>2</v>
      </c>
      <c r="EAP26" s="67">
        <v>4</v>
      </c>
      <c r="EAQ26" s="67">
        <v>3.7037037037037033</v>
      </c>
      <c r="EAR26" s="67">
        <v>7.4074074074074066</v>
      </c>
      <c r="EAS26" s="86">
        <v>0</v>
      </c>
      <c r="EAX26" s="86"/>
      <c r="EAY26" s="62" t="s">
        <v>503</v>
      </c>
      <c r="EAZ26" s="86"/>
      <c r="EBA26" s="86">
        <v>0</v>
      </c>
      <c r="EBB26" s="86"/>
      <c r="EBC26" s="86">
        <v>2</v>
      </c>
      <c r="EBD26" s="67">
        <v>4</v>
      </c>
      <c r="EBE26" s="67">
        <v>3.7037037037037033</v>
      </c>
      <c r="EBF26" s="67">
        <v>7.4074074074074066</v>
      </c>
      <c r="EBG26" s="86">
        <v>0</v>
      </c>
      <c r="EBL26" s="86"/>
      <c r="EBM26" s="62" t="s">
        <v>503</v>
      </c>
      <c r="EBN26" s="86"/>
      <c r="EBO26" s="86">
        <v>0</v>
      </c>
      <c r="EBP26" s="86"/>
      <c r="EBQ26" s="86">
        <v>2</v>
      </c>
      <c r="EBR26" s="67">
        <v>4</v>
      </c>
      <c r="EBS26" s="67">
        <v>3.7037037037037033</v>
      </c>
      <c r="EBT26" s="67">
        <v>7.4074074074074066</v>
      </c>
      <c r="EBU26" s="86">
        <v>0</v>
      </c>
      <c r="EBZ26" s="86"/>
      <c r="ECA26" s="62" t="s">
        <v>503</v>
      </c>
      <c r="ECB26" s="86"/>
      <c r="ECC26" s="86">
        <v>0</v>
      </c>
      <c r="ECD26" s="86"/>
      <c r="ECE26" s="86">
        <v>2</v>
      </c>
      <c r="ECF26" s="67">
        <v>4</v>
      </c>
      <c r="ECG26" s="67">
        <v>3.7037037037037033</v>
      </c>
      <c r="ECH26" s="67">
        <v>7.4074074074074066</v>
      </c>
      <c r="ECI26" s="86">
        <v>0</v>
      </c>
      <c r="ECN26" s="86"/>
      <c r="ECO26" s="62" t="s">
        <v>503</v>
      </c>
      <c r="ECP26" s="86"/>
      <c r="ECQ26" s="86">
        <v>0</v>
      </c>
      <c r="ECR26" s="86"/>
      <c r="ECS26" s="86">
        <v>2</v>
      </c>
      <c r="ECT26" s="67">
        <v>4</v>
      </c>
      <c r="ECU26" s="67">
        <v>3.7037037037037033</v>
      </c>
      <c r="ECV26" s="67">
        <v>7.4074074074074066</v>
      </c>
      <c r="ECW26" s="86">
        <v>0</v>
      </c>
      <c r="EDB26" s="86"/>
      <c r="EDC26" s="62" t="s">
        <v>503</v>
      </c>
      <c r="EDD26" s="86"/>
      <c r="EDE26" s="86">
        <v>1</v>
      </c>
      <c r="EDF26" s="86"/>
      <c r="EDG26" s="86">
        <v>2</v>
      </c>
      <c r="EDH26" s="67">
        <v>4</v>
      </c>
      <c r="EDI26" s="67">
        <v>3.7037037037037033</v>
      </c>
      <c r="EDJ26" s="67">
        <v>7.4074074074074066</v>
      </c>
      <c r="EDK26" s="86">
        <v>50</v>
      </c>
      <c r="EDP26" s="86"/>
      <c r="EDQ26" s="62" t="s">
        <v>503</v>
      </c>
      <c r="EDR26" s="86"/>
      <c r="EDS26" s="86">
        <v>0</v>
      </c>
      <c r="EDT26" s="86"/>
      <c r="EDU26" s="86">
        <v>2</v>
      </c>
      <c r="EDV26" s="67">
        <v>4</v>
      </c>
      <c r="EDW26" s="67">
        <v>3.7037037037037033</v>
      </c>
      <c r="EDX26" s="67">
        <v>7.4074074074074066</v>
      </c>
      <c r="EDY26" s="86">
        <v>0</v>
      </c>
      <c r="EED26" s="86"/>
      <c r="EEE26" s="62" t="s">
        <v>503</v>
      </c>
      <c r="EEF26" s="86"/>
      <c r="EEG26" s="86">
        <v>0</v>
      </c>
      <c r="EEH26" s="86"/>
      <c r="EEI26" s="86">
        <v>2</v>
      </c>
      <c r="EEJ26" s="67">
        <v>4</v>
      </c>
      <c r="EEK26" s="67">
        <v>3.7037037037037033</v>
      </c>
      <c r="EEL26" s="67">
        <v>7.4074074074074066</v>
      </c>
      <c r="EEM26" s="86">
        <v>0</v>
      </c>
      <c r="EER26" s="86"/>
      <c r="EES26" s="62" t="s">
        <v>503</v>
      </c>
      <c r="EET26" s="86"/>
      <c r="EEU26" s="86">
        <v>0</v>
      </c>
      <c r="EEV26" s="86"/>
      <c r="EEW26" s="86">
        <v>2</v>
      </c>
      <c r="EEX26" s="67">
        <v>4</v>
      </c>
      <c r="EEY26" s="67">
        <v>3.7037037037037033</v>
      </c>
      <c r="EEZ26" s="67">
        <v>7.4074074074074066</v>
      </c>
      <c r="EFA26" s="86">
        <v>0</v>
      </c>
      <c r="EFF26" s="86"/>
      <c r="EFG26" s="62" t="s">
        <v>503</v>
      </c>
      <c r="EFH26" s="86"/>
      <c r="EFI26" s="86">
        <v>0</v>
      </c>
      <c r="EFJ26" s="86"/>
      <c r="EFK26" s="86">
        <v>2</v>
      </c>
      <c r="EFL26" s="67">
        <v>4</v>
      </c>
      <c r="EFM26" s="67">
        <v>3.7037037037037033</v>
      </c>
      <c r="EFN26" s="67">
        <v>7.4074074074074066</v>
      </c>
      <c r="EFO26" s="86">
        <v>0</v>
      </c>
      <c r="EFT26" s="86"/>
      <c r="EFU26" s="62" t="s">
        <v>503</v>
      </c>
      <c r="EFV26" s="86"/>
      <c r="EFW26" s="86">
        <v>0</v>
      </c>
      <c r="EFX26" s="86"/>
      <c r="EFY26" s="86">
        <v>2</v>
      </c>
      <c r="EFZ26" s="67">
        <v>4</v>
      </c>
      <c r="EGA26" s="67">
        <v>3.7037037037037033</v>
      </c>
      <c r="EGB26" s="67">
        <v>7.4074074074074066</v>
      </c>
      <c r="EGC26" s="86">
        <v>0</v>
      </c>
      <c r="EGH26" s="86"/>
      <c r="EGI26" s="62" t="s">
        <v>503</v>
      </c>
      <c r="EGJ26" s="86"/>
      <c r="EGK26" s="86">
        <v>0</v>
      </c>
      <c r="EGL26" s="86"/>
      <c r="EGM26" s="86">
        <v>2</v>
      </c>
      <c r="EGN26" s="67">
        <v>4</v>
      </c>
      <c r="EGO26" s="67">
        <v>3.7037037037037033</v>
      </c>
      <c r="EGP26" s="67">
        <v>7.4074074074074066</v>
      </c>
      <c r="EGQ26" s="86">
        <v>0</v>
      </c>
      <c r="EGV26" s="86"/>
      <c r="EGW26" s="62" t="s">
        <v>503</v>
      </c>
      <c r="EGX26" s="86"/>
      <c r="EGY26" s="86">
        <v>0</v>
      </c>
      <c r="EGZ26" s="86"/>
      <c r="EHA26" s="86">
        <v>2</v>
      </c>
      <c r="EHB26" s="67">
        <v>4</v>
      </c>
      <c r="EHC26" s="67">
        <v>3.7037037037037033</v>
      </c>
      <c r="EHD26" s="67">
        <v>7.4074074074074066</v>
      </c>
      <c r="EHE26" s="86">
        <v>0</v>
      </c>
      <c r="EHJ26" s="86"/>
      <c r="EHK26" s="62" t="s">
        <v>503</v>
      </c>
      <c r="EHL26" s="86"/>
      <c r="EHM26" s="86">
        <v>0</v>
      </c>
      <c r="EHN26" s="86"/>
      <c r="EHO26" s="86">
        <v>2</v>
      </c>
      <c r="EHP26" s="67">
        <v>4</v>
      </c>
      <c r="EHQ26" s="67">
        <v>3.7037037037037033</v>
      </c>
      <c r="EHR26" s="67">
        <v>7.4074074074074066</v>
      </c>
      <c r="EHS26" s="86">
        <v>0</v>
      </c>
      <c r="EHX26" s="86"/>
      <c r="EHY26" s="62" t="s">
        <v>503</v>
      </c>
      <c r="EHZ26" s="86"/>
      <c r="EIA26" s="86">
        <v>0</v>
      </c>
      <c r="EIB26" s="86"/>
      <c r="EIC26" s="86">
        <v>2</v>
      </c>
      <c r="EID26" s="67">
        <v>4</v>
      </c>
      <c r="EIE26" s="67">
        <v>3.7037037037037033</v>
      </c>
      <c r="EIF26" s="67">
        <v>7.4074074074074066</v>
      </c>
      <c r="EIG26" s="86">
        <v>0</v>
      </c>
      <c r="EIL26" s="86"/>
      <c r="EIM26" s="62" t="s">
        <v>503</v>
      </c>
      <c r="EIN26" s="86"/>
      <c r="EIO26" s="86">
        <v>0</v>
      </c>
      <c r="EIP26" s="86"/>
      <c r="EIQ26" s="86">
        <v>2</v>
      </c>
      <c r="EIR26" s="67">
        <v>4</v>
      </c>
      <c r="EIS26" s="67">
        <v>3.7037037037037033</v>
      </c>
      <c r="EIT26" s="67">
        <v>7.4074074074074066</v>
      </c>
      <c r="EIU26" s="86">
        <v>0</v>
      </c>
      <c r="EIZ26" s="86"/>
      <c r="EJA26" s="62" t="s">
        <v>503</v>
      </c>
      <c r="EJB26" s="86"/>
      <c r="EJC26" s="86">
        <v>2</v>
      </c>
      <c r="EJD26" s="86"/>
      <c r="EJE26" s="86">
        <v>2</v>
      </c>
      <c r="EJF26" s="67">
        <v>4</v>
      </c>
      <c r="EJG26" s="67">
        <v>3.7037037037037033</v>
      </c>
      <c r="EJH26" s="67">
        <v>7.4074074074074066</v>
      </c>
      <c r="EJI26" s="86">
        <v>100</v>
      </c>
      <c r="EJN26" s="86"/>
      <c r="EJO26" s="62" t="s">
        <v>503</v>
      </c>
      <c r="EJP26" s="86"/>
      <c r="EJQ26" s="86">
        <v>3</v>
      </c>
      <c r="EJR26" s="86"/>
      <c r="EJS26" s="86">
        <v>3</v>
      </c>
      <c r="EJT26" s="67">
        <v>5</v>
      </c>
      <c r="EJU26" s="67">
        <v>6.666666666666667</v>
      </c>
      <c r="EJV26" s="67">
        <v>11.111111111111111</v>
      </c>
      <c r="EJW26" s="86">
        <v>100</v>
      </c>
      <c r="EKB26" s="86"/>
      <c r="EKC26" s="62" t="s">
        <v>503</v>
      </c>
      <c r="EKD26" s="86"/>
      <c r="EKE26" s="86">
        <v>1</v>
      </c>
      <c r="EKF26" s="86"/>
      <c r="EKG26" s="86">
        <v>3</v>
      </c>
      <c r="EKH26" s="67">
        <v>5</v>
      </c>
      <c r="EKI26" s="67">
        <v>6.666666666666667</v>
      </c>
      <c r="EKJ26" s="67">
        <v>11.111111111111111</v>
      </c>
      <c r="EKK26" s="86">
        <v>33.333333333333329</v>
      </c>
      <c r="EKP26" s="86"/>
      <c r="EKQ26" s="62" t="s">
        <v>503</v>
      </c>
      <c r="EKR26" s="86"/>
      <c r="EKS26" s="86">
        <v>0</v>
      </c>
      <c r="EKT26" s="86"/>
      <c r="EKU26" s="86">
        <v>3</v>
      </c>
      <c r="EKV26" s="67">
        <v>5</v>
      </c>
      <c r="EKW26" s="67">
        <v>6.666666666666667</v>
      </c>
      <c r="EKX26" s="67">
        <v>11.111111111111111</v>
      </c>
      <c r="EKY26" s="86">
        <v>0</v>
      </c>
      <c r="ELD26" s="86"/>
      <c r="ELE26" s="62" t="s">
        <v>503</v>
      </c>
      <c r="ELF26" s="86"/>
      <c r="ELG26" s="86">
        <v>0</v>
      </c>
      <c r="ELH26" s="86"/>
      <c r="ELI26" s="86">
        <v>3</v>
      </c>
      <c r="ELJ26" s="67">
        <v>5</v>
      </c>
      <c r="ELK26" s="67">
        <v>6.666666666666667</v>
      </c>
      <c r="ELL26" s="67">
        <v>11.111111111111111</v>
      </c>
      <c r="ELM26" s="86">
        <v>0</v>
      </c>
      <c r="ELR26" s="86"/>
      <c r="ELS26" s="62" t="s">
        <v>503</v>
      </c>
      <c r="ELT26" s="86"/>
      <c r="ELU26" s="86">
        <v>2</v>
      </c>
      <c r="ELV26" s="86"/>
      <c r="ELW26" s="86">
        <v>3</v>
      </c>
      <c r="ELX26" s="67">
        <v>5</v>
      </c>
      <c r="ELY26" s="67">
        <v>6.666666666666667</v>
      </c>
      <c r="ELZ26" s="67">
        <v>11.111111111111111</v>
      </c>
      <c r="EMA26" s="86">
        <v>66.666666666666657</v>
      </c>
      <c r="EMF26" s="86"/>
      <c r="EMG26" s="62" t="s">
        <v>503</v>
      </c>
      <c r="EMH26" s="86"/>
      <c r="EMI26" s="86">
        <v>1</v>
      </c>
      <c r="EMJ26" s="86"/>
      <c r="EMK26" s="86">
        <v>3</v>
      </c>
      <c r="EML26" s="67">
        <v>5</v>
      </c>
      <c r="EMM26" s="67">
        <v>6.666666666666667</v>
      </c>
      <c r="EMN26" s="67">
        <v>11.111111111111111</v>
      </c>
      <c r="EMO26" s="86">
        <v>33.333333333333329</v>
      </c>
      <c r="EMT26" s="86"/>
      <c r="EMU26" s="62" t="s">
        <v>503</v>
      </c>
      <c r="EMV26" s="86"/>
      <c r="EMW26" s="86">
        <v>1</v>
      </c>
      <c r="EMX26" s="86"/>
      <c r="EMY26" s="86">
        <v>3</v>
      </c>
      <c r="EMZ26" s="67">
        <v>5</v>
      </c>
      <c r="ENA26" s="67">
        <v>6.666666666666667</v>
      </c>
      <c r="ENB26" s="67">
        <v>11.111111111111111</v>
      </c>
      <c r="ENC26" s="86">
        <v>33.333333333333329</v>
      </c>
      <c r="ENH26" s="86"/>
      <c r="ENI26" s="62" t="s">
        <v>503</v>
      </c>
      <c r="ENJ26" s="86"/>
      <c r="ENK26" s="86">
        <v>1</v>
      </c>
      <c r="ENL26" s="86"/>
      <c r="ENM26" s="86">
        <v>3</v>
      </c>
      <c r="ENN26" s="67">
        <v>5</v>
      </c>
      <c r="ENO26" s="67">
        <v>6.666666666666667</v>
      </c>
      <c r="ENP26" s="67">
        <v>11.111111111111111</v>
      </c>
      <c r="ENQ26" s="86">
        <v>33.333333333333329</v>
      </c>
      <c r="ENV26" s="86"/>
      <c r="ENW26" s="62" t="s">
        <v>503</v>
      </c>
      <c r="ENX26" s="86"/>
      <c r="ENY26" s="86">
        <v>0</v>
      </c>
      <c r="ENZ26" s="86"/>
      <c r="EOA26" s="86">
        <v>3</v>
      </c>
      <c r="EOB26" s="67">
        <v>5</v>
      </c>
      <c r="EOC26" s="67">
        <v>6.666666666666667</v>
      </c>
      <c r="EOD26" s="67">
        <v>11.111111111111111</v>
      </c>
      <c r="EOE26" s="86">
        <v>0</v>
      </c>
      <c r="EOJ26" s="86"/>
      <c r="EOK26" s="62" t="s">
        <v>503</v>
      </c>
      <c r="EOL26" s="86"/>
      <c r="EOM26" s="86">
        <v>0</v>
      </c>
      <c r="EON26" s="86"/>
      <c r="EOO26" s="86">
        <v>3</v>
      </c>
      <c r="EOP26" s="67">
        <v>5</v>
      </c>
      <c r="EOQ26" s="67">
        <v>6.666666666666667</v>
      </c>
      <c r="EOR26" s="67">
        <v>11.111111111111111</v>
      </c>
      <c r="EOS26" s="86">
        <v>0</v>
      </c>
      <c r="EOX26" s="86"/>
      <c r="EOY26" s="62" t="s">
        <v>503</v>
      </c>
      <c r="EOZ26" s="86"/>
      <c r="EPA26" s="86">
        <v>1</v>
      </c>
      <c r="EPB26" s="86"/>
      <c r="EPC26" s="86">
        <v>3</v>
      </c>
      <c r="EPD26" s="67">
        <v>5</v>
      </c>
      <c r="EPE26" s="67">
        <v>6.666666666666667</v>
      </c>
      <c r="EPF26" s="67">
        <v>11.111111111111111</v>
      </c>
      <c r="EPG26" s="86">
        <v>33.333333333333329</v>
      </c>
      <c r="EPL26" s="86"/>
      <c r="EPM26" s="62" t="s">
        <v>503</v>
      </c>
      <c r="EPN26" s="86"/>
      <c r="EPO26" s="86">
        <v>1</v>
      </c>
      <c r="EPP26" s="86"/>
      <c r="EPQ26" s="86">
        <v>3</v>
      </c>
      <c r="EPR26" s="67">
        <v>5</v>
      </c>
      <c r="EPS26" s="67">
        <v>6.666666666666667</v>
      </c>
      <c r="EPT26" s="67">
        <v>11.111111111111111</v>
      </c>
      <c r="EPU26" s="86">
        <v>33.333333333333329</v>
      </c>
      <c r="EPZ26" s="86"/>
      <c r="EQA26" s="62" t="s">
        <v>503</v>
      </c>
      <c r="EQB26" s="86"/>
      <c r="EQC26" s="86">
        <v>3</v>
      </c>
      <c r="EQD26" s="86"/>
      <c r="EQE26" s="86">
        <v>3</v>
      </c>
      <c r="EQF26" s="67">
        <v>5</v>
      </c>
      <c r="EQG26" s="67">
        <v>6.666666666666667</v>
      </c>
      <c r="EQH26" s="67">
        <v>11.111111111111111</v>
      </c>
      <c r="EQI26" s="86">
        <v>100</v>
      </c>
      <c r="EQN26" s="86"/>
      <c r="EQO26" s="62" t="s">
        <v>503</v>
      </c>
      <c r="EQP26" s="86"/>
      <c r="EQQ26" s="86">
        <v>1</v>
      </c>
      <c r="EQR26" s="86"/>
      <c r="EQS26" s="86">
        <v>3</v>
      </c>
      <c r="EQT26" s="67">
        <v>5</v>
      </c>
      <c r="EQU26" s="67">
        <v>6.666666666666667</v>
      </c>
      <c r="EQV26" s="67">
        <v>11.111111111111111</v>
      </c>
      <c r="EQW26" s="86">
        <v>33.333333333333329</v>
      </c>
      <c r="ERB26" s="86"/>
      <c r="ERC26" s="62" t="s">
        <v>503</v>
      </c>
      <c r="ERD26" s="86"/>
      <c r="ERE26" s="86">
        <v>1</v>
      </c>
      <c r="ERF26" s="86"/>
      <c r="ERG26" s="86">
        <v>3</v>
      </c>
      <c r="ERH26" s="67">
        <v>5</v>
      </c>
      <c r="ERI26" s="67">
        <v>6.666666666666667</v>
      </c>
      <c r="ERJ26" s="67">
        <v>11.111111111111111</v>
      </c>
      <c r="ERK26" s="86">
        <v>33.333333333333329</v>
      </c>
      <c r="ERP26" s="86"/>
      <c r="ERQ26" s="62" t="s">
        <v>503</v>
      </c>
      <c r="ERR26" s="86"/>
      <c r="ERS26" s="86">
        <v>1</v>
      </c>
      <c r="ERT26" s="86"/>
      <c r="ERU26" s="86">
        <v>3</v>
      </c>
      <c r="ERV26" s="67">
        <v>5</v>
      </c>
      <c r="ERW26" s="67">
        <v>6.666666666666667</v>
      </c>
      <c r="ERX26" s="67">
        <v>11.111111111111111</v>
      </c>
      <c r="ERY26" s="86">
        <v>33.333333333333329</v>
      </c>
      <c r="ESD26" s="86"/>
      <c r="ESE26" s="62" t="s">
        <v>503</v>
      </c>
      <c r="ESF26" s="86"/>
      <c r="ESG26" s="86">
        <v>2</v>
      </c>
      <c r="ESH26" s="86"/>
      <c r="ESI26" s="86">
        <v>3</v>
      </c>
      <c r="ESJ26" s="67">
        <v>5</v>
      </c>
      <c r="ESK26" s="67">
        <v>6.666666666666667</v>
      </c>
      <c r="ESL26" s="67">
        <v>11.111111111111111</v>
      </c>
      <c r="ESM26" s="86">
        <v>66.666666666666657</v>
      </c>
      <c r="ESR26" s="86"/>
      <c r="ESS26" s="62" t="s">
        <v>503</v>
      </c>
      <c r="EST26" s="86"/>
      <c r="ESU26" s="86">
        <v>1</v>
      </c>
      <c r="ESV26" s="86"/>
      <c r="ESW26" s="86">
        <v>3</v>
      </c>
      <c r="ESX26" s="67">
        <v>5</v>
      </c>
      <c r="ESY26" s="67">
        <v>6.666666666666667</v>
      </c>
      <c r="ESZ26" s="67">
        <v>11.111111111111111</v>
      </c>
      <c r="ETA26" s="86">
        <v>33.333333333333329</v>
      </c>
      <c r="ETF26" s="86"/>
      <c r="ETG26" s="62" t="s">
        <v>503</v>
      </c>
      <c r="ETH26" s="86"/>
      <c r="ETI26" s="86">
        <v>0</v>
      </c>
      <c r="ETJ26" s="86"/>
      <c r="ETK26" s="86">
        <v>3</v>
      </c>
      <c r="ETL26" s="67">
        <v>5</v>
      </c>
      <c r="ETM26" s="67">
        <v>6.666666666666667</v>
      </c>
      <c r="ETN26" s="67">
        <v>11.111111111111111</v>
      </c>
      <c r="ETO26" s="86">
        <v>0</v>
      </c>
      <c r="ETT26" s="86"/>
      <c r="ETU26" s="62" t="s">
        <v>503</v>
      </c>
      <c r="ETV26" s="86"/>
      <c r="ETW26" s="86">
        <v>1</v>
      </c>
      <c r="ETX26" s="86"/>
      <c r="ETY26" s="86">
        <v>3</v>
      </c>
      <c r="ETZ26" s="67">
        <v>5</v>
      </c>
      <c r="EUA26" s="67">
        <v>6.666666666666667</v>
      </c>
      <c r="EUB26" s="67">
        <v>11.111111111111111</v>
      </c>
      <c r="EUC26" s="86">
        <v>33.333333333333329</v>
      </c>
      <c r="EUH26" s="86"/>
      <c r="EUI26" s="62" t="s">
        <v>503</v>
      </c>
      <c r="EUJ26" s="86"/>
      <c r="EUK26" s="86">
        <v>1</v>
      </c>
      <c r="EUL26" s="86"/>
      <c r="EUM26" s="86">
        <v>3</v>
      </c>
      <c r="EUN26" s="67">
        <v>5</v>
      </c>
      <c r="EUO26" s="67">
        <v>6.666666666666667</v>
      </c>
      <c r="EUP26" s="67">
        <v>11.111111111111111</v>
      </c>
      <c r="EUQ26" s="86">
        <v>33.333333333333329</v>
      </c>
      <c r="EUV26" s="86"/>
      <c r="EUW26" s="62" t="s">
        <v>503</v>
      </c>
      <c r="EUX26" s="86"/>
      <c r="EUY26" s="86">
        <v>0</v>
      </c>
      <c r="EUZ26" s="86"/>
      <c r="EVA26" s="86">
        <v>3</v>
      </c>
      <c r="EVB26" s="67">
        <v>5</v>
      </c>
      <c r="EVC26" s="67">
        <v>6.666666666666667</v>
      </c>
      <c r="EVD26" s="67">
        <v>11.111111111111111</v>
      </c>
      <c r="EVE26" s="86">
        <v>0</v>
      </c>
      <c r="EVJ26" s="86"/>
      <c r="EVK26" s="62" t="s">
        <v>503</v>
      </c>
      <c r="EVL26" s="86"/>
      <c r="EVM26" s="86">
        <v>0</v>
      </c>
      <c r="EVN26" s="86"/>
      <c r="EVO26" s="86">
        <v>3</v>
      </c>
      <c r="EVP26" s="67">
        <v>5</v>
      </c>
      <c r="EVQ26" s="67">
        <v>6.666666666666667</v>
      </c>
      <c r="EVR26" s="67">
        <v>11.111111111111111</v>
      </c>
      <c r="EVS26" s="86">
        <v>0</v>
      </c>
      <c r="EVX26" s="86"/>
      <c r="EVY26" s="62" t="s">
        <v>503</v>
      </c>
      <c r="EVZ26" s="86"/>
      <c r="EWA26" s="86">
        <v>1</v>
      </c>
      <c r="EWB26" s="86"/>
      <c r="EWC26" s="86">
        <v>3</v>
      </c>
      <c r="EWD26" s="67">
        <v>5</v>
      </c>
      <c r="EWE26" s="67">
        <v>6.666666666666667</v>
      </c>
      <c r="EWF26" s="67">
        <v>11.111111111111111</v>
      </c>
      <c r="EWG26" s="86">
        <v>33.333333333333329</v>
      </c>
      <c r="EWL26" s="86"/>
      <c r="EWM26" s="62" t="s">
        <v>503</v>
      </c>
      <c r="EWN26" s="86"/>
      <c r="EWO26" s="86">
        <v>1</v>
      </c>
      <c r="EWP26" s="86"/>
      <c r="EWQ26" s="86">
        <v>3</v>
      </c>
      <c r="EWR26" s="67">
        <v>5</v>
      </c>
      <c r="EWS26" s="67">
        <v>6.666666666666667</v>
      </c>
      <c r="EWT26" s="67">
        <v>11.111111111111111</v>
      </c>
      <c r="EWU26" s="86">
        <v>33.333333333333329</v>
      </c>
      <c r="EWZ26" s="86"/>
      <c r="EXA26" s="62" t="s">
        <v>503</v>
      </c>
      <c r="EXB26" s="86"/>
      <c r="EXC26" s="86">
        <v>2</v>
      </c>
      <c r="EXD26" s="86"/>
      <c r="EXE26" s="86">
        <v>2</v>
      </c>
      <c r="EXF26" s="67">
        <v>6</v>
      </c>
      <c r="EXG26" s="67">
        <v>3.7037037037037033</v>
      </c>
      <c r="EXH26" s="67">
        <v>11.111111111111111</v>
      </c>
      <c r="EXI26" s="86">
        <v>100</v>
      </c>
      <c r="EXN26" s="86"/>
      <c r="EXO26" s="62" t="s">
        <v>503</v>
      </c>
      <c r="EXP26" s="86"/>
      <c r="EXQ26" s="86">
        <v>1</v>
      </c>
      <c r="EXR26" s="86"/>
      <c r="EXS26" s="86">
        <v>2</v>
      </c>
      <c r="EXT26" s="67">
        <v>6</v>
      </c>
      <c r="EXU26" s="67">
        <v>3.7037037037037033</v>
      </c>
      <c r="EXV26" s="67">
        <v>11.111111111111111</v>
      </c>
      <c r="EXW26" s="86">
        <v>50</v>
      </c>
      <c r="EYB26" s="86"/>
      <c r="EYC26" s="62" t="s">
        <v>503</v>
      </c>
      <c r="EYD26" s="86"/>
      <c r="EYE26" s="86">
        <v>1</v>
      </c>
      <c r="EYF26" s="86"/>
      <c r="EYG26" s="86">
        <v>2</v>
      </c>
      <c r="EYH26" s="67">
        <v>6</v>
      </c>
      <c r="EYI26" s="67">
        <v>3.7037037037037033</v>
      </c>
      <c r="EYJ26" s="67">
        <v>11.111111111111111</v>
      </c>
      <c r="EYK26" s="86">
        <v>50</v>
      </c>
      <c r="EYP26" s="86"/>
      <c r="EYQ26" s="62" t="s">
        <v>503</v>
      </c>
      <c r="EYR26" s="86"/>
      <c r="EYS26" s="86">
        <v>1</v>
      </c>
      <c r="EYT26" s="86"/>
      <c r="EYU26" s="86">
        <v>2</v>
      </c>
      <c r="EYV26" s="67">
        <v>6</v>
      </c>
      <c r="EYW26" s="67">
        <v>3.7037037037037033</v>
      </c>
      <c r="EYX26" s="67">
        <v>11.111111111111111</v>
      </c>
      <c r="EYY26" s="86">
        <v>50</v>
      </c>
      <c r="EZD26" s="86"/>
      <c r="EZE26" s="62" t="s">
        <v>503</v>
      </c>
      <c r="EZF26" s="86"/>
      <c r="EZG26" s="86">
        <v>0</v>
      </c>
      <c r="EZH26" s="86"/>
      <c r="EZI26" s="86">
        <v>2</v>
      </c>
      <c r="EZJ26" s="67">
        <v>6</v>
      </c>
      <c r="EZK26" s="67">
        <v>3.7037037037037033</v>
      </c>
      <c r="EZL26" s="67">
        <v>11.111111111111111</v>
      </c>
      <c r="EZM26" s="86">
        <v>0</v>
      </c>
      <c r="EZR26" s="86"/>
      <c r="EZS26" s="62" t="s">
        <v>503</v>
      </c>
      <c r="EZT26" s="86"/>
      <c r="EZU26" s="86">
        <v>1</v>
      </c>
      <c r="EZV26" s="86"/>
      <c r="EZW26" s="86">
        <v>2</v>
      </c>
      <c r="EZX26" s="67">
        <v>6</v>
      </c>
      <c r="EZY26" s="67">
        <v>3.7037037037037033</v>
      </c>
      <c r="EZZ26" s="67">
        <v>11.111111111111111</v>
      </c>
      <c r="FAA26" s="86">
        <v>50</v>
      </c>
      <c r="FAF26" s="86"/>
      <c r="FAG26" s="62" t="s">
        <v>503</v>
      </c>
      <c r="FAH26" s="86"/>
      <c r="FAI26" s="86">
        <v>0</v>
      </c>
      <c r="FAJ26" s="86"/>
      <c r="FAK26" s="86">
        <v>2</v>
      </c>
      <c r="FAL26" s="67">
        <v>6</v>
      </c>
      <c r="FAM26" s="67">
        <v>3.7037037037037033</v>
      </c>
      <c r="FAN26" s="67">
        <v>11.111111111111111</v>
      </c>
      <c r="FAO26" s="86">
        <v>0</v>
      </c>
      <c r="FAT26" s="86"/>
      <c r="FAU26" s="62" t="s">
        <v>503</v>
      </c>
      <c r="FAV26" s="86"/>
      <c r="FAW26" s="86">
        <v>1</v>
      </c>
      <c r="FAX26" s="86"/>
      <c r="FAY26" s="86">
        <v>2</v>
      </c>
      <c r="FAZ26" s="67">
        <v>6</v>
      </c>
      <c r="FBA26" s="67">
        <v>3.7037037037037033</v>
      </c>
      <c r="FBB26" s="67">
        <v>11.111111111111111</v>
      </c>
      <c r="FBC26" s="86">
        <v>50</v>
      </c>
      <c r="FBH26" s="86"/>
      <c r="FBI26" s="62" t="s">
        <v>503</v>
      </c>
      <c r="FBJ26" s="86"/>
      <c r="FBK26" s="86">
        <v>0</v>
      </c>
      <c r="FBL26" s="86"/>
      <c r="FBM26" s="86">
        <v>2</v>
      </c>
      <c r="FBN26" s="67">
        <v>6</v>
      </c>
      <c r="FBO26" s="67">
        <v>3.7037037037037033</v>
      </c>
      <c r="FBP26" s="67">
        <v>11.111111111111111</v>
      </c>
      <c r="FBQ26" s="86">
        <v>0</v>
      </c>
      <c r="FBV26" s="86"/>
      <c r="FBW26" s="62" t="s">
        <v>503</v>
      </c>
      <c r="FBX26" s="86"/>
      <c r="FBY26" s="86">
        <v>0</v>
      </c>
      <c r="FBZ26" s="86"/>
      <c r="FCA26" s="86">
        <v>2</v>
      </c>
      <c r="FCB26" s="67">
        <v>6</v>
      </c>
      <c r="FCC26" s="67">
        <v>3.7037037037037033</v>
      </c>
      <c r="FCD26" s="67">
        <v>11.111111111111111</v>
      </c>
      <c r="FCE26" s="86">
        <v>0</v>
      </c>
      <c r="FCJ26" s="86"/>
      <c r="FCK26" s="62" t="s">
        <v>503</v>
      </c>
      <c r="FCL26" s="86"/>
      <c r="FCM26" s="86">
        <v>1</v>
      </c>
      <c r="FCN26" s="86"/>
      <c r="FCO26" s="86">
        <v>2</v>
      </c>
      <c r="FCP26" s="67">
        <v>6</v>
      </c>
      <c r="FCQ26" s="67">
        <v>3.7037037037037033</v>
      </c>
      <c r="FCR26" s="67">
        <v>11.111111111111111</v>
      </c>
      <c r="FCS26" s="86">
        <v>50</v>
      </c>
      <c r="FCX26" s="86"/>
      <c r="FCY26" s="62" t="s">
        <v>503</v>
      </c>
      <c r="FCZ26" s="86"/>
      <c r="FDA26" s="86">
        <v>0</v>
      </c>
      <c r="FDB26" s="86"/>
      <c r="FDC26" s="86">
        <v>2</v>
      </c>
      <c r="FDD26" s="67">
        <v>6</v>
      </c>
      <c r="FDE26" s="67">
        <v>3.7037037037037033</v>
      </c>
      <c r="FDF26" s="67">
        <v>11.111111111111111</v>
      </c>
      <c r="FDG26" s="86">
        <v>0</v>
      </c>
      <c r="FDL26" s="86"/>
      <c r="FDM26" s="62" t="s">
        <v>503</v>
      </c>
      <c r="FDN26" s="86"/>
      <c r="FDO26" s="86">
        <v>0</v>
      </c>
      <c r="FDP26" s="86"/>
      <c r="FDQ26" s="86">
        <v>2</v>
      </c>
      <c r="FDR26" s="67">
        <v>6</v>
      </c>
      <c r="FDS26" s="67">
        <v>3.7037037037037033</v>
      </c>
      <c r="FDT26" s="67">
        <v>11.111111111111111</v>
      </c>
      <c r="FDU26" s="86">
        <v>0</v>
      </c>
      <c r="FDZ26" s="86"/>
      <c r="FEA26" s="62" t="s">
        <v>503</v>
      </c>
      <c r="FEB26" s="86"/>
      <c r="FEC26" s="86">
        <v>0</v>
      </c>
      <c r="FED26" s="86"/>
      <c r="FEE26" s="86">
        <v>2</v>
      </c>
      <c r="FEF26" s="67">
        <v>6</v>
      </c>
      <c r="FEG26" s="67">
        <v>3.7037037037037033</v>
      </c>
      <c r="FEH26" s="67">
        <v>11.111111111111111</v>
      </c>
      <c r="FEI26" s="86">
        <v>0</v>
      </c>
      <c r="FEN26" s="86"/>
      <c r="FEO26" s="62" t="s">
        <v>503</v>
      </c>
      <c r="FEP26" s="86"/>
      <c r="FEQ26" s="86">
        <v>0</v>
      </c>
      <c r="FER26" s="86"/>
      <c r="FES26" s="86">
        <v>2</v>
      </c>
      <c r="FET26" s="67">
        <v>6</v>
      </c>
      <c r="FEU26" s="67">
        <v>3.7037037037037033</v>
      </c>
      <c r="FEV26" s="67">
        <v>11.111111111111111</v>
      </c>
      <c r="FEW26" s="86">
        <v>0</v>
      </c>
      <c r="FFB26" s="86"/>
      <c r="FFC26" s="62" t="s">
        <v>503</v>
      </c>
      <c r="FFD26" s="86"/>
      <c r="FFE26" s="86">
        <v>0</v>
      </c>
      <c r="FFF26" s="86"/>
      <c r="FFG26" s="86">
        <v>2</v>
      </c>
      <c r="FFH26" s="67">
        <v>6</v>
      </c>
      <c r="FFI26" s="67">
        <v>3.7037037037037033</v>
      </c>
      <c r="FFJ26" s="67">
        <v>11.111111111111111</v>
      </c>
      <c r="FFK26" s="86">
        <v>0</v>
      </c>
      <c r="FFP26" s="86"/>
      <c r="FFQ26" s="62" t="s">
        <v>503</v>
      </c>
      <c r="FFR26" s="86"/>
      <c r="FFS26" s="86">
        <v>0</v>
      </c>
      <c r="FFT26" s="86"/>
      <c r="FFU26" s="86">
        <v>2</v>
      </c>
      <c r="FFV26" s="67">
        <v>6</v>
      </c>
      <c r="FFW26" s="67">
        <v>3.7037037037037033</v>
      </c>
      <c r="FFX26" s="67">
        <v>11.111111111111111</v>
      </c>
      <c r="FFY26" s="86">
        <v>0</v>
      </c>
      <c r="FGD26" s="86"/>
      <c r="FGE26" s="62" t="s">
        <v>503</v>
      </c>
      <c r="FGF26" s="86"/>
      <c r="FGG26" s="86">
        <v>0</v>
      </c>
      <c r="FGH26" s="86"/>
      <c r="FGI26" s="86">
        <v>2</v>
      </c>
      <c r="FGJ26" s="67">
        <v>6</v>
      </c>
      <c r="FGK26" s="67">
        <v>3.7037037037037033</v>
      </c>
      <c r="FGL26" s="67">
        <v>11.111111111111111</v>
      </c>
      <c r="FGM26" s="86">
        <v>0</v>
      </c>
      <c r="FGR26" s="86"/>
      <c r="FGS26" s="62" t="s">
        <v>503</v>
      </c>
      <c r="FGT26" s="86"/>
      <c r="FGU26" s="86">
        <v>0</v>
      </c>
      <c r="FGV26" s="86"/>
      <c r="FGW26" s="86">
        <v>2</v>
      </c>
      <c r="FGX26" s="67">
        <v>6</v>
      </c>
      <c r="FGY26" s="67">
        <v>3.7037037037037033</v>
      </c>
      <c r="FGZ26" s="67">
        <v>11.111111111111111</v>
      </c>
      <c r="FHA26" s="86">
        <v>0</v>
      </c>
      <c r="FHF26" s="86"/>
      <c r="FHG26" s="62" t="s">
        <v>503</v>
      </c>
      <c r="FHH26" s="86"/>
      <c r="FHI26" s="86">
        <v>2</v>
      </c>
      <c r="FHJ26" s="86"/>
      <c r="FHK26" s="86">
        <v>2</v>
      </c>
      <c r="FHL26" s="67">
        <v>6</v>
      </c>
      <c r="FHM26" s="67">
        <v>3.7037037037037033</v>
      </c>
      <c r="FHN26" s="67">
        <v>11.111111111111111</v>
      </c>
      <c r="FHO26" s="86">
        <v>100</v>
      </c>
      <c r="FHT26" s="86"/>
      <c r="FHU26" s="62" t="s">
        <v>503</v>
      </c>
      <c r="FHV26" s="86"/>
      <c r="FHW26" s="86">
        <v>1</v>
      </c>
      <c r="FHX26" s="86"/>
      <c r="FHY26" s="86">
        <v>2</v>
      </c>
      <c r="FHZ26" s="67">
        <v>6</v>
      </c>
      <c r="FIA26" s="67">
        <v>3.7037037037037033</v>
      </c>
      <c r="FIB26" s="67">
        <v>11.111111111111111</v>
      </c>
      <c r="FIC26" s="86">
        <v>50</v>
      </c>
      <c r="FIH26" s="86"/>
      <c r="FII26" s="62" t="s">
        <v>503</v>
      </c>
      <c r="FIJ26" s="86"/>
      <c r="FIK26" s="86">
        <v>0</v>
      </c>
      <c r="FIL26" s="86"/>
      <c r="FIM26" s="86">
        <v>2</v>
      </c>
      <c r="FIN26" s="67">
        <v>6</v>
      </c>
      <c r="FIO26" s="67">
        <v>3.7037037037037033</v>
      </c>
      <c r="FIP26" s="67">
        <v>11.111111111111111</v>
      </c>
      <c r="FIQ26" s="86">
        <v>0</v>
      </c>
      <c r="FIV26" s="86"/>
      <c r="FIW26" s="62" t="s">
        <v>503</v>
      </c>
      <c r="FIX26" s="86"/>
      <c r="FIY26" s="86">
        <v>0</v>
      </c>
      <c r="FIZ26" s="86"/>
      <c r="FJA26" s="86">
        <v>2</v>
      </c>
      <c r="FJB26" s="67">
        <v>6</v>
      </c>
      <c r="FJC26" s="67">
        <v>3.7037037037037033</v>
      </c>
      <c r="FJD26" s="67">
        <v>11.111111111111111</v>
      </c>
      <c r="FJE26" s="86">
        <v>0</v>
      </c>
      <c r="FJJ26" s="86"/>
      <c r="FJK26" s="62" t="s">
        <v>503</v>
      </c>
      <c r="FJL26" s="86"/>
      <c r="FJM26" s="86">
        <v>1</v>
      </c>
      <c r="FJN26" s="86"/>
      <c r="FJO26" s="86">
        <v>2</v>
      </c>
      <c r="FJP26" s="67">
        <v>6</v>
      </c>
      <c r="FJQ26" s="67">
        <v>3.7037037037037033</v>
      </c>
      <c r="FJR26" s="67">
        <v>11.111111111111111</v>
      </c>
      <c r="FJS26" s="86">
        <v>50</v>
      </c>
      <c r="FJX26" s="86"/>
      <c r="FJY26" s="62" t="s">
        <v>503</v>
      </c>
      <c r="FJZ26" s="86"/>
      <c r="FKA26" s="86">
        <v>1</v>
      </c>
      <c r="FKB26" s="86"/>
      <c r="FKC26" s="86">
        <v>2</v>
      </c>
      <c r="FKD26" s="67">
        <v>6</v>
      </c>
      <c r="FKE26" s="67">
        <v>3.7037037037037033</v>
      </c>
      <c r="FKF26" s="67">
        <v>11.111111111111111</v>
      </c>
      <c r="FKG26" s="86">
        <v>50</v>
      </c>
      <c r="FKL26" s="86"/>
      <c r="FKM26" s="62" t="s">
        <v>503</v>
      </c>
      <c r="FKN26" s="86"/>
      <c r="FKO26" s="86">
        <v>1</v>
      </c>
      <c r="FKP26" s="86"/>
      <c r="FKQ26" s="86">
        <v>2</v>
      </c>
      <c r="FKR26" s="67">
        <v>6</v>
      </c>
      <c r="FKS26" s="67">
        <v>3.7037037037037033</v>
      </c>
      <c r="FKT26" s="67">
        <v>11.111111111111111</v>
      </c>
      <c r="FKU26" s="86">
        <v>50</v>
      </c>
      <c r="FKZ26" s="86"/>
      <c r="FLA26" s="62" t="s">
        <v>503</v>
      </c>
      <c r="FLB26" s="86"/>
      <c r="FLC26" s="86">
        <v>0</v>
      </c>
      <c r="FLD26" s="86"/>
      <c r="FLE26" s="86">
        <v>2</v>
      </c>
      <c r="FLF26" s="67">
        <v>6</v>
      </c>
      <c r="FLG26" s="67">
        <v>3.7037037037037033</v>
      </c>
      <c r="FLH26" s="67">
        <v>11.111111111111111</v>
      </c>
      <c r="FLI26" s="86">
        <v>0</v>
      </c>
      <c r="FLN26" s="86"/>
      <c r="FLO26" s="62" t="s">
        <v>503</v>
      </c>
      <c r="FLP26" s="86"/>
      <c r="FLQ26" s="86">
        <v>0</v>
      </c>
      <c r="FLR26" s="86"/>
      <c r="FLS26" s="86">
        <v>2</v>
      </c>
      <c r="FLT26" s="67">
        <v>6</v>
      </c>
      <c r="FLU26" s="67">
        <v>3.7037037037037033</v>
      </c>
      <c r="FLV26" s="67">
        <v>11.111111111111111</v>
      </c>
      <c r="FLW26" s="86">
        <v>0</v>
      </c>
      <c r="FMB26" s="86"/>
      <c r="FMC26" s="62" t="s">
        <v>503</v>
      </c>
      <c r="FMD26" s="86"/>
      <c r="FME26" s="86">
        <v>2</v>
      </c>
      <c r="FMF26" s="86"/>
      <c r="FMG26" s="86">
        <v>2</v>
      </c>
      <c r="FMH26" s="67">
        <v>3</v>
      </c>
      <c r="FMI26" s="67">
        <v>4.4444444444444446</v>
      </c>
      <c r="FMJ26" s="67">
        <v>6.666666666666667</v>
      </c>
      <c r="FMK26" s="86">
        <v>100</v>
      </c>
      <c r="FMP26" s="86"/>
      <c r="FMQ26" s="62" t="s">
        <v>503</v>
      </c>
      <c r="FMR26" s="86"/>
      <c r="FMS26" s="86">
        <v>2</v>
      </c>
      <c r="FMT26" s="86"/>
      <c r="FMU26" s="86">
        <v>2</v>
      </c>
      <c r="FMV26" s="67">
        <v>3</v>
      </c>
      <c r="FMW26" s="67">
        <v>4.4444444444444446</v>
      </c>
      <c r="FMX26" s="67">
        <v>6.666666666666667</v>
      </c>
      <c r="FMY26" s="86">
        <v>100</v>
      </c>
      <c r="FND26" s="86"/>
      <c r="FNE26" s="62" t="s">
        <v>503</v>
      </c>
      <c r="FNF26" s="86"/>
      <c r="FNG26" s="86">
        <v>1</v>
      </c>
      <c r="FNH26" s="86"/>
      <c r="FNI26" s="86">
        <v>2</v>
      </c>
      <c r="FNJ26" s="67">
        <v>3</v>
      </c>
      <c r="FNK26" s="67">
        <v>4.4444444444444446</v>
      </c>
      <c r="FNL26" s="67">
        <v>6.666666666666667</v>
      </c>
      <c r="FNM26" s="86">
        <v>50</v>
      </c>
      <c r="FNR26" s="86"/>
      <c r="FNS26" s="62" t="s">
        <v>503</v>
      </c>
      <c r="FNT26" s="86"/>
      <c r="FNU26" s="86">
        <v>2</v>
      </c>
      <c r="FNV26" s="86"/>
      <c r="FNW26" s="86">
        <v>2</v>
      </c>
      <c r="FNX26" s="67">
        <v>3</v>
      </c>
      <c r="FNY26" s="67">
        <v>4.4444444444444446</v>
      </c>
      <c r="FNZ26" s="67">
        <v>6.666666666666667</v>
      </c>
      <c r="FOA26" s="86">
        <v>100</v>
      </c>
      <c r="FOF26" s="86"/>
      <c r="FOG26" s="62" t="s">
        <v>503</v>
      </c>
      <c r="FOH26" s="86"/>
      <c r="FOI26" s="86">
        <v>1</v>
      </c>
      <c r="FOJ26" s="86"/>
      <c r="FOK26" s="86">
        <v>2</v>
      </c>
      <c r="FOL26" s="67">
        <v>3</v>
      </c>
      <c r="FOM26" s="67">
        <v>4.4444444444444446</v>
      </c>
      <c r="FON26" s="67">
        <v>6.666666666666667</v>
      </c>
      <c r="FOO26" s="86">
        <v>50</v>
      </c>
      <c r="FOT26" s="86"/>
      <c r="FOU26" s="62" t="s">
        <v>503</v>
      </c>
      <c r="FOV26" s="86"/>
      <c r="FOW26" s="86">
        <v>2</v>
      </c>
      <c r="FOX26" s="86"/>
      <c r="FOY26" s="86">
        <v>2</v>
      </c>
      <c r="FOZ26" s="67">
        <v>3</v>
      </c>
      <c r="FPA26" s="67">
        <v>4.4444444444444446</v>
      </c>
      <c r="FPB26" s="67">
        <v>6.666666666666667</v>
      </c>
      <c r="FPC26" s="86">
        <v>100</v>
      </c>
      <c r="FPH26" s="86"/>
      <c r="FPI26" s="62" t="s">
        <v>503</v>
      </c>
      <c r="FPJ26" s="86"/>
      <c r="FPK26" s="86">
        <v>1</v>
      </c>
      <c r="FPL26" s="86"/>
      <c r="FPM26" s="86">
        <v>2</v>
      </c>
      <c r="FPN26" s="67">
        <v>3</v>
      </c>
      <c r="FPO26" s="67">
        <v>4.4444444444444446</v>
      </c>
      <c r="FPP26" s="67">
        <v>6.666666666666667</v>
      </c>
      <c r="FPQ26" s="86">
        <v>50</v>
      </c>
      <c r="FPV26" s="86"/>
      <c r="FPW26" s="62" t="s">
        <v>503</v>
      </c>
      <c r="FPX26" s="86"/>
      <c r="FPY26" s="86">
        <v>1</v>
      </c>
      <c r="FPZ26" s="86"/>
      <c r="FQA26" s="86">
        <v>2</v>
      </c>
      <c r="FQB26" s="67">
        <v>3</v>
      </c>
      <c r="FQC26" s="67">
        <v>4.4444444444444446</v>
      </c>
      <c r="FQD26" s="67">
        <v>6.666666666666667</v>
      </c>
      <c r="FQE26" s="86">
        <v>50</v>
      </c>
      <c r="FQJ26" s="86"/>
      <c r="FQK26" s="62" t="s">
        <v>503</v>
      </c>
      <c r="FQL26" s="86"/>
      <c r="FQM26" s="86">
        <v>1</v>
      </c>
      <c r="FQN26" s="86"/>
      <c r="FQO26" s="86">
        <v>2</v>
      </c>
      <c r="FQP26" s="67">
        <v>3</v>
      </c>
      <c r="FQQ26" s="67">
        <v>4.4444444444444446</v>
      </c>
      <c r="FQR26" s="67">
        <v>6.666666666666667</v>
      </c>
      <c r="FQS26" s="86">
        <v>50</v>
      </c>
      <c r="FQX26" s="86"/>
      <c r="FQY26" s="62" t="s">
        <v>503</v>
      </c>
      <c r="FQZ26" s="86"/>
      <c r="FRA26" s="86">
        <v>0</v>
      </c>
      <c r="FRB26" s="86"/>
      <c r="FRC26" s="86">
        <v>2</v>
      </c>
      <c r="FRD26" s="67">
        <v>3</v>
      </c>
      <c r="FRE26" s="67">
        <v>4.4444444444444446</v>
      </c>
      <c r="FRF26" s="67">
        <v>6.666666666666667</v>
      </c>
      <c r="FRG26" s="86">
        <v>0</v>
      </c>
      <c r="FRL26" s="86"/>
      <c r="FRM26" s="62" t="s">
        <v>503</v>
      </c>
      <c r="FRN26" s="86"/>
      <c r="FRO26" s="86">
        <v>2</v>
      </c>
      <c r="FRP26" s="86"/>
      <c r="FRQ26" s="86">
        <v>2</v>
      </c>
      <c r="FRR26" s="67">
        <v>3</v>
      </c>
      <c r="FRS26" s="67">
        <v>4.4444444444444446</v>
      </c>
      <c r="FRT26" s="67">
        <v>6.666666666666667</v>
      </c>
      <c r="FRU26" s="86">
        <v>100</v>
      </c>
      <c r="FRZ26" s="86"/>
      <c r="FSA26" s="62" t="s">
        <v>503</v>
      </c>
      <c r="FSB26" s="86"/>
      <c r="FSC26" s="86">
        <v>2</v>
      </c>
      <c r="FSD26" s="86"/>
      <c r="FSE26" s="86">
        <v>2</v>
      </c>
      <c r="FSF26" s="67">
        <v>3</v>
      </c>
      <c r="FSG26" s="67">
        <v>4.4444444444444446</v>
      </c>
      <c r="FSH26" s="67">
        <v>6.666666666666667</v>
      </c>
      <c r="FSI26" s="86">
        <v>100</v>
      </c>
      <c r="FSN26" s="86"/>
      <c r="FSO26" s="62" t="s">
        <v>503</v>
      </c>
      <c r="FSP26" s="86"/>
      <c r="FSQ26" s="86">
        <v>0</v>
      </c>
      <c r="FSR26" s="86"/>
      <c r="FSS26" s="86">
        <v>2</v>
      </c>
      <c r="FST26" s="67">
        <v>3</v>
      </c>
      <c r="FSU26" s="67">
        <v>4.4444444444444446</v>
      </c>
      <c r="FSV26" s="67">
        <v>6.666666666666667</v>
      </c>
      <c r="FSW26" s="86">
        <v>0</v>
      </c>
      <c r="FTB26" s="86"/>
      <c r="FTC26" s="62" t="s">
        <v>503</v>
      </c>
      <c r="FTD26" s="86"/>
      <c r="FTE26" s="86">
        <v>2</v>
      </c>
      <c r="FTF26" s="86"/>
      <c r="FTG26" s="86">
        <v>2</v>
      </c>
      <c r="FTH26" s="67">
        <v>3</v>
      </c>
      <c r="FTI26" s="67">
        <v>4.4444444444444446</v>
      </c>
      <c r="FTJ26" s="67">
        <v>6.666666666666667</v>
      </c>
      <c r="FTK26" s="86">
        <v>100</v>
      </c>
      <c r="FTP26" s="86"/>
      <c r="FTQ26" s="62" t="s">
        <v>503</v>
      </c>
      <c r="FTR26" s="86"/>
      <c r="FTS26" s="86">
        <v>1</v>
      </c>
      <c r="FTT26" s="86"/>
      <c r="FTU26" s="86">
        <v>2</v>
      </c>
      <c r="FTV26" s="67">
        <v>3</v>
      </c>
      <c r="FTW26" s="67">
        <v>4.4444444444444446</v>
      </c>
      <c r="FTX26" s="67">
        <v>6.666666666666667</v>
      </c>
      <c r="FTY26" s="86">
        <v>50</v>
      </c>
      <c r="FUD26" s="86"/>
      <c r="FUE26" s="62" t="s">
        <v>503</v>
      </c>
      <c r="FUF26" s="86"/>
      <c r="FUG26" s="86">
        <v>1</v>
      </c>
      <c r="FUH26" s="86"/>
      <c r="FUI26" s="86">
        <v>2</v>
      </c>
      <c r="FUJ26" s="67">
        <v>3</v>
      </c>
      <c r="FUK26" s="67">
        <v>4.4444444444444446</v>
      </c>
      <c r="FUL26" s="67">
        <v>6.666666666666667</v>
      </c>
      <c r="FUM26" s="86">
        <v>50</v>
      </c>
      <c r="FUR26" s="86"/>
      <c r="FUS26" s="62" t="s">
        <v>503</v>
      </c>
      <c r="FUT26" s="86"/>
      <c r="FUU26" s="86">
        <v>1</v>
      </c>
      <c r="FUV26" s="86"/>
      <c r="FUW26" s="86">
        <v>2</v>
      </c>
      <c r="FUX26" s="67">
        <v>3</v>
      </c>
      <c r="FUY26" s="67">
        <v>4.4444444444444446</v>
      </c>
      <c r="FUZ26" s="67">
        <v>6.666666666666667</v>
      </c>
      <c r="FVA26" s="86">
        <v>50</v>
      </c>
      <c r="FVF26" s="86"/>
      <c r="FVG26" s="62" t="s">
        <v>503</v>
      </c>
      <c r="FVH26" s="86"/>
      <c r="FVI26" s="86">
        <v>2</v>
      </c>
      <c r="FVJ26" s="86"/>
      <c r="FVK26" s="86">
        <v>2</v>
      </c>
      <c r="FVL26" s="67">
        <v>3</v>
      </c>
      <c r="FVM26" s="67">
        <v>4.4444444444444446</v>
      </c>
      <c r="FVN26" s="67">
        <v>6.666666666666667</v>
      </c>
      <c r="FVO26" s="86">
        <v>100</v>
      </c>
      <c r="FVT26" s="86"/>
      <c r="FVU26" s="62" t="s">
        <v>503</v>
      </c>
      <c r="FVV26" s="86"/>
      <c r="FVW26" s="86">
        <v>1</v>
      </c>
      <c r="FVX26" s="86"/>
      <c r="FVY26" s="86">
        <v>3</v>
      </c>
      <c r="FVZ26" s="67">
        <v>5</v>
      </c>
      <c r="FWA26" s="67">
        <v>6.666666666666667</v>
      </c>
      <c r="FWB26" s="67">
        <v>11.111111111111111</v>
      </c>
      <c r="FWC26" s="86">
        <v>33.333333333333329</v>
      </c>
      <c r="FWH26" s="86"/>
      <c r="FWI26" s="62" t="s">
        <v>503</v>
      </c>
      <c r="FWJ26" s="86"/>
      <c r="FWK26" s="86">
        <v>1</v>
      </c>
      <c r="FWL26" s="86"/>
      <c r="FWM26" s="86">
        <v>3</v>
      </c>
      <c r="FWN26" s="67">
        <v>5</v>
      </c>
      <c r="FWO26" s="67">
        <v>6.666666666666667</v>
      </c>
      <c r="FWP26" s="67">
        <v>11.111111111111111</v>
      </c>
      <c r="FWQ26" s="86">
        <v>33.333333333333329</v>
      </c>
      <c r="FWV26" s="86"/>
      <c r="FWW26" s="62" t="s">
        <v>503</v>
      </c>
      <c r="FWX26" s="86"/>
      <c r="FWY26" s="86">
        <v>1</v>
      </c>
      <c r="FWZ26" s="86"/>
      <c r="FXA26" s="86">
        <v>3</v>
      </c>
      <c r="FXB26" s="67">
        <v>5</v>
      </c>
      <c r="FXC26" s="67">
        <v>6.666666666666667</v>
      </c>
      <c r="FXD26" s="67">
        <v>11.111111111111111</v>
      </c>
      <c r="FXE26" s="86">
        <v>33.333333333333329</v>
      </c>
      <c r="FXJ26" s="86"/>
      <c r="FXK26" s="62" t="s">
        <v>503</v>
      </c>
      <c r="FXL26" s="86"/>
      <c r="FXM26" s="86">
        <v>2</v>
      </c>
      <c r="FXN26" s="86"/>
      <c r="FXO26" s="86">
        <v>3</v>
      </c>
      <c r="FXP26" s="67">
        <v>5</v>
      </c>
      <c r="FXQ26" s="67">
        <v>6.666666666666667</v>
      </c>
      <c r="FXR26" s="67">
        <v>11.111111111111111</v>
      </c>
      <c r="FXS26" s="86">
        <v>66.666666666666657</v>
      </c>
      <c r="FXX26" s="86"/>
      <c r="FXY26" s="62" t="s">
        <v>503</v>
      </c>
      <c r="FXZ26" s="86"/>
      <c r="FYA26" s="86">
        <v>0</v>
      </c>
      <c r="FYB26" s="86"/>
      <c r="FYC26" s="86">
        <v>3</v>
      </c>
      <c r="FYD26" s="67">
        <v>5</v>
      </c>
      <c r="FYE26" s="67">
        <v>6.666666666666667</v>
      </c>
      <c r="FYF26" s="67">
        <v>11.111111111111111</v>
      </c>
      <c r="FYG26" s="86">
        <v>0</v>
      </c>
      <c r="FYL26" s="86"/>
      <c r="FYM26" s="62" t="s">
        <v>503</v>
      </c>
      <c r="FYN26" s="86"/>
      <c r="FYO26" s="86">
        <v>2</v>
      </c>
      <c r="FYP26" s="86"/>
      <c r="FYQ26" s="86">
        <v>3</v>
      </c>
      <c r="FYR26" s="67">
        <v>5</v>
      </c>
      <c r="FYS26" s="67">
        <v>6.666666666666667</v>
      </c>
      <c r="FYT26" s="67">
        <v>11.111111111111111</v>
      </c>
      <c r="FYU26" s="86">
        <v>66.666666666666657</v>
      </c>
      <c r="FYZ26" s="86"/>
      <c r="FZA26" s="62" t="s">
        <v>503</v>
      </c>
      <c r="FZB26" s="86"/>
      <c r="FZC26" s="86">
        <v>2</v>
      </c>
      <c r="FZD26" s="86"/>
      <c r="FZE26" s="86">
        <v>3</v>
      </c>
      <c r="FZF26" s="67">
        <v>5</v>
      </c>
      <c r="FZG26" s="67">
        <v>6.666666666666667</v>
      </c>
      <c r="FZH26" s="67">
        <v>11.111111111111111</v>
      </c>
      <c r="FZI26" s="86">
        <v>66.666666666666657</v>
      </c>
      <c r="FZN26" s="86"/>
      <c r="FZO26" s="62" t="s">
        <v>503</v>
      </c>
      <c r="FZP26" s="86"/>
      <c r="FZQ26" s="86">
        <v>1</v>
      </c>
      <c r="FZR26" s="86"/>
      <c r="FZS26" s="86">
        <v>3</v>
      </c>
      <c r="FZT26" s="67">
        <v>5</v>
      </c>
      <c r="FZU26" s="67">
        <v>6.666666666666667</v>
      </c>
      <c r="FZV26" s="67">
        <v>11.111111111111111</v>
      </c>
      <c r="FZW26" s="86">
        <v>33.333333333333329</v>
      </c>
      <c r="GAB26" s="86"/>
      <c r="GAC26" s="62" t="s">
        <v>503</v>
      </c>
      <c r="GAD26" s="86"/>
      <c r="GAE26" s="86">
        <v>1</v>
      </c>
      <c r="GAF26" s="86"/>
      <c r="GAG26" s="86">
        <v>3</v>
      </c>
      <c r="GAH26" s="67">
        <v>5</v>
      </c>
      <c r="GAI26" s="67">
        <v>6.666666666666667</v>
      </c>
      <c r="GAJ26" s="67">
        <v>11.111111111111111</v>
      </c>
      <c r="GAK26" s="86">
        <v>33.333333333333329</v>
      </c>
      <c r="GAP26" s="86"/>
      <c r="GAQ26" s="62" t="s">
        <v>503</v>
      </c>
      <c r="GAR26" s="86"/>
      <c r="GAS26" s="86">
        <v>2</v>
      </c>
      <c r="GAT26" s="86"/>
      <c r="GAU26" s="86">
        <v>3</v>
      </c>
      <c r="GAV26" s="67">
        <v>5</v>
      </c>
      <c r="GAW26" s="67">
        <v>6.666666666666667</v>
      </c>
      <c r="GAX26" s="67">
        <v>11.111111111111111</v>
      </c>
      <c r="GAY26" s="86">
        <v>66.666666666666657</v>
      </c>
      <c r="GBD26" s="86"/>
      <c r="GBE26" s="62" t="s">
        <v>503</v>
      </c>
      <c r="GBF26" s="86"/>
      <c r="GBG26" s="86">
        <v>1</v>
      </c>
      <c r="GBH26" s="86"/>
      <c r="GBI26" s="86">
        <v>3</v>
      </c>
      <c r="GBJ26" s="67">
        <v>5</v>
      </c>
      <c r="GBK26" s="67">
        <v>6.666666666666667</v>
      </c>
      <c r="GBL26" s="67">
        <v>11.111111111111111</v>
      </c>
      <c r="GBM26" s="86">
        <v>33.333333333333329</v>
      </c>
      <c r="GBR26" s="86"/>
      <c r="GBS26" s="62" t="s">
        <v>503</v>
      </c>
      <c r="GBT26" s="86"/>
      <c r="GBU26" s="86">
        <v>1</v>
      </c>
      <c r="GBV26" s="86"/>
      <c r="GBW26" s="86">
        <v>3</v>
      </c>
      <c r="GBX26" s="67">
        <v>5</v>
      </c>
      <c r="GBY26" s="67">
        <v>6.666666666666667</v>
      </c>
      <c r="GBZ26" s="67">
        <v>11.111111111111111</v>
      </c>
      <c r="GCA26" s="86">
        <v>33.333333333333329</v>
      </c>
      <c r="GCF26" s="86"/>
      <c r="GCG26" s="62" t="s">
        <v>503</v>
      </c>
      <c r="GCH26" s="86"/>
      <c r="GCI26" s="86">
        <v>2</v>
      </c>
      <c r="GCJ26" s="86"/>
      <c r="GCK26" s="86">
        <v>3</v>
      </c>
      <c r="GCL26" s="67">
        <v>5</v>
      </c>
      <c r="GCM26" s="67">
        <v>6.666666666666667</v>
      </c>
      <c r="GCN26" s="67">
        <v>11.111111111111111</v>
      </c>
      <c r="GCO26" s="86">
        <v>66.666666666666657</v>
      </c>
      <c r="GCT26" s="86"/>
      <c r="GCU26" s="62" t="s">
        <v>503</v>
      </c>
      <c r="GCV26" s="86"/>
      <c r="GCW26" s="86">
        <v>2</v>
      </c>
      <c r="GCX26" s="86"/>
      <c r="GCY26" s="86">
        <v>3</v>
      </c>
      <c r="GCZ26" s="67">
        <v>5</v>
      </c>
      <c r="GDA26" s="67">
        <v>6.666666666666667</v>
      </c>
      <c r="GDB26" s="67">
        <v>11.111111111111111</v>
      </c>
      <c r="GDC26" s="86">
        <v>66.666666666666657</v>
      </c>
      <c r="GDH26" s="86"/>
      <c r="GDI26" s="62" t="s">
        <v>503</v>
      </c>
      <c r="GDJ26" s="86"/>
      <c r="GDK26" s="86">
        <v>1</v>
      </c>
      <c r="GDL26" s="86"/>
      <c r="GDM26" s="86">
        <v>3</v>
      </c>
      <c r="GDN26" s="67">
        <v>5</v>
      </c>
      <c r="GDO26" s="67">
        <v>6.666666666666667</v>
      </c>
      <c r="GDP26" s="67">
        <v>11.111111111111111</v>
      </c>
      <c r="GDQ26" s="86">
        <v>33.333333333333329</v>
      </c>
      <c r="GDV26" s="86"/>
      <c r="GDW26" s="62" t="s">
        <v>503</v>
      </c>
      <c r="GDX26" s="86"/>
      <c r="GDY26" s="86">
        <v>1</v>
      </c>
      <c r="GDZ26" s="86"/>
      <c r="GEA26" s="86">
        <v>3</v>
      </c>
      <c r="GEB26" s="67">
        <v>5</v>
      </c>
      <c r="GEC26" s="67">
        <v>6.666666666666667</v>
      </c>
      <c r="GED26" s="67">
        <v>11.111111111111111</v>
      </c>
      <c r="GEE26" s="86">
        <v>33.333333333333329</v>
      </c>
      <c r="GEJ26" s="86"/>
      <c r="GEK26" s="62" t="s">
        <v>503</v>
      </c>
      <c r="GEL26" s="86"/>
      <c r="GEM26" s="86">
        <v>1</v>
      </c>
      <c r="GEN26" s="86"/>
      <c r="GEO26" s="86">
        <v>3</v>
      </c>
      <c r="GEP26" s="67">
        <v>5</v>
      </c>
      <c r="GEQ26" s="67">
        <v>6.666666666666667</v>
      </c>
      <c r="GER26" s="67">
        <v>11.111111111111111</v>
      </c>
      <c r="GES26" s="86">
        <v>33.333333333333329</v>
      </c>
      <c r="GEX26" s="86"/>
      <c r="GEY26" s="62" t="s">
        <v>503</v>
      </c>
      <c r="GEZ26" s="86"/>
      <c r="GFA26" s="86">
        <v>2</v>
      </c>
      <c r="GFB26" s="86"/>
      <c r="GFC26" s="86">
        <v>3</v>
      </c>
      <c r="GFD26" s="67">
        <v>5</v>
      </c>
      <c r="GFE26" s="67">
        <v>6.666666666666667</v>
      </c>
      <c r="GFF26" s="67">
        <v>11.111111111111111</v>
      </c>
      <c r="GFG26" s="86">
        <v>66.666666666666657</v>
      </c>
      <c r="GFL26" s="86"/>
      <c r="GFM26" s="62" t="s">
        <v>503</v>
      </c>
      <c r="GFN26" s="86"/>
      <c r="GFO26" s="86">
        <v>1</v>
      </c>
      <c r="GFP26" s="86"/>
      <c r="GFQ26" s="86">
        <v>3</v>
      </c>
      <c r="GFR26" s="67">
        <v>5</v>
      </c>
      <c r="GFS26" s="67">
        <v>6.666666666666667</v>
      </c>
      <c r="GFT26" s="67">
        <v>11.111111111111111</v>
      </c>
      <c r="GFU26" s="86">
        <v>33.333333333333329</v>
      </c>
      <c r="GFZ26" s="86"/>
      <c r="GGA26" s="62" t="s">
        <v>503</v>
      </c>
      <c r="GGB26" s="86"/>
      <c r="GGC26" s="86">
        <v>1</v>
      </c>
      <c r="GGD26" s="86"/>
      <c r="GGE26" s="86">
        <v>3</v>
      </c>
      <c r="GGF26" s="67">
        <v>5</v>
      </c>
      <c r="GGG26" s="67">
        <v>6.666666666666667</v>
      </c>
      <c r="GGH26" s="67">
        <v>11.111111111111111</v>
      </c>
      <c r="GGI26" s="86">
        <v>33.333333333333329</v>
      </c>
      <c r="GGN26" s="86"/>
      <c r="GGO26" s="62" t="s">
        <v>503</v>
      </c>
      <c r="GGP26" s="86"/>
      <c r="GGQ26" s="86">
        <v>2</v>
      </c>
      <c r="GGR26" s="86"/>
      <c r="GGS26" s="86">
        <v>3</v>
      </c>
      <c r="GGT26" s="67">
        <v>5</v>
      </c>
      <c r="GGU26" s="67">
        <v>6.666666666666667</v>
      </c>
      <c r="GGV26" s="67">
        <v>11.111111111111111</v>
      </c>
      <c r="GGW26" s="86">
        <v>66.666666666666657</v>
      </c>
      <c r="GHB26" s="86"/>
      <c r="GHC26" s="62" t="s">
        <v>503</v>
      </c>
      <c r="GHD26" s="86"/>
      <c r="GHE26" s="86">
        <v>1</v>
      </c>
      <c r="GHF26" s="86"/>
      <c r="GHG26" s="86">
        <v>3</v>
      </c>
      <c r="GHH26" s="67">
        <v>5</v>
      </c>
      <c r="GHI26" s="67">
        <v>6.666666666666667</v>
      </c>
      <c r="GHJ26" s="67">
        <v>11.111111111111111</v>
      </c>
      <c r="GHK26" s="86">
        <v>33.333333333333329</v>
      </c>
      <c r="GHP26" s="86"/>
      <c r="GHQ26" s="62" t="s">
        <v>503</v>
      </c>
      <c r="GHR26" s="86"/>
      <c r="GHS26" s="86">
        <v>1</v>
      </c>
      <c r="GHT26" s="86"/>
      <c r="GHU26" s="86">
        <v>2</v>
      </c>
      <c r="GHV26" s="67">
        <v>7</v>
      </c>
      <c r="GHW26" s="67">
        <v>4.4444444444444446</v>
      </c>
      <c r="GHX26" s="67">
        <v>15.555555555555555</v>
      </c>
      <c r="GHY26" s="86">
        <v>50</v>
      </c>
      <c r="GID26" s="86"/>
      <c r="GIE26" s="62" t="s">
        <v>503</v>
      </c>
      <c r="GIF26" s="86"/>
      <c r="GIG26" s="86">
        <v>2</v>
      </c>
      <c r="GIH26" s="86"/>
      <c r="GII26" s="86">
        <v>2</v>
      </c>
      <c r="GIJ26" s="67">
        <v>7</v>
      </c>
      <c r="GIK26" s="67">
        <v>4.4444444444444446</v>
      </c>
      <c r="GIL26" s="67">
        <v>15.555555555555555</v>
      </c>
      <c r="GIM26" s="86">
        <v>100</v>
      </c>
      <c r="GIR26" s="86"/>
      <c r="GIS26" s="62" t="s">
        <v>503</v>
      </c>
      <c r="GIT26" s="86"/>
      <c r="GIU26" s="86">
        <v>2</v>
      </c>
      <c r="GIV26" s="86"/>
      <c r="GIW26" s="86">
        <v>2</v>
      </c>
      <c r="GIX26" s="67">
        <v>7</v>
      </c>
      <c r="GIY26" s="67">
        <v>4.4444444444444446</v>
      </c>
      <c r="GIZ26" s="67">
        <v>15.555555555555555</v>
      </c>
      <c r="GJA26" s="86">
        <v>100</v>
      </c>
      <c r="GJF26" s="86"/>
      <c r="GJG26" s="62" t="s">
        <v>503</v>
      </c>
      <c r="GJH26" s="86"/>
      <c r="GJI26" s="86">
        <v>1</v>
      </c>
      <c r="GJJ26" s="86"/>
      <c r="GJK26" s="86">
        <v>2</v>
      </c>
      <c r="GJL26" s="67">
        <v>7</v>
      </c>
      <c r="GJM26" s="67">
        <v>4.4444444444444446</v>
      </c>
      <c r="GJN26" s="67">
        <v>15.555555555555555</v>
      </c>
      <c r="GJO26" s="86">
        <v>50</v>
      </c>
      <c r="GJT26" s="86"/>
      <c r="GJU26" s="62" t="s">
        <v>503</v>
      </c>
      <c r="GJV26" s="86"/>
      <c r="GJW26" s="86">
        <v>1</v>
      </c>
      <c r="GJX26" s="86"/>
      <c r="GJY26" s="86">
        <v>2</v>
      </c>
      <c r="GJZ26" s="67">
        <v>7</v>
      </c>
      <c r="GKA26" s="67">
        <v>4.4444444444444446</v>
      </c>
      <c r="GKB26" s="67">
        <v>15.555555555555555</v>
      </c>
      <c r="GKC26" s="86">
        <v>50</v>
      </c>
      <c r="GKH26" s="86"/>
      <c r="GKI26" s="62" t="s">
        <v>503</v>
      </c>
      <c r="GKJ26" s="86"/>
      <c r="GKK26" s="86">
        <v>2</v>
      </c>
      <c r="GKL26" s="86"/>
      <c r="GKM26" s="86">
        <v>2</v>
      </c>
      <c r="GKN26" s="67">
        <v>7</v>
      </c>
      <c r="GKO26" s="67">
        <v>4.4444444444444446</v>
      </c>
      <c r="GKP26" s="67">
        <v>15.555555555555555</v>
      </c>
      <c r="GKQ26" s="86">
        <v>100</v>
      </c>
      <c r="GKV26" s="86"/>
      <c r="GKW26" s="62" t="s">
        <v>503</v>
      </c>
      <c r="GKX26" s="86"/>
      <c r="GKY26" s="86">
        <v>1</v>
      </c>
      <c r="GKZ26" s="86"/>
      <c r="GLA26" s="86">
        <v>2</v>
      </c>
      <c r="GLB26" s="67">
        <v>7</v>
      </c>
      <c r="GLC26" s="67">
        <v>4.4444444444444446</v>
      </c>
      <c r="GLD26" s="67">
        <v>15.555555555555555</v>
      </c>
      <c r="GLE26" s="86">
        <v>50</v>
      </c>
      <c r="GLJ26" s="86"/>
      <c r="GLK26" s="62" t="s">
        <v>503</v>
      </c>
      <c r="GLL26" s="86"/>
      <c r="GLM26" s="86">
        <v>2</v>
      </c>
      <c r="GLN26" s="86"/>
      <c r="GLO26" s="86">
        <v>2</v>
      </c>
      <c r="GLP26" s="67">
        <v>7</v>
      </c>
      <c r="GLQ26" s="67">
        <v>4.4444444444444446</v>
      </c>
      <c r="GLR26" s="67">
        <v>15.555555555555555</v>
      </c>
      <c r="GLS26" s="86">
        <v>100</v>
      </c>
      <c r="GLX26" s="86"/>
      <c r="GLY26" s="62" t="s">
        <v>503</v>
      </c>
      <c r="GLZ26" s="86"/>
      <c r="GMA26" s="86">
        <v>2</v>
      </c>
      <c r="GMB26" s="86"/>
      <c r="GMC26" s="86">
        <v>2</v>
      </c>
      <c r="GMD26" s="67">
        <v>7</v>
      </c>
      <c r="GME26" s="67">
        <v>4.4444444444444446</v>
      </c>
      <c r="GMF26" s="67">
        <v>15.555555555555555</v>
      </c>
      <c r="GMG26" s="86">
        <v>100</v>
      </c>
      <c r="GML26" s="86"/>
      <c r="GMM26" s="62" t="s">
        <v>503</v>
      </c>
      <c r="GMN26" s="86"/>
      <c r="GMO26" s="86">
        <v>2</v>
      </c>
      <c r="GMP26" s="86"/>
      <c r="GMQ26" s="86">
        <v>2</v>
      </c>
      <c r="GMR26" s="67">
        <v>7</v>
      </c>
      <c r="GMS26" s="67">
        <v>4.4444444444444446</v>
      </c>
      <c r="GMT26" s="67">
        <v>15.555555555555555</v>
      </c>
      <c r="GMU26" s="86">
        <v>100</v>
      </c>
      <c r="GMZ26" s="86"/>
      <c r="GNA26" s="62" t="s">
        <v>503</v>
      </c>
      <c r="GNB26" s="86"/>
      <c r="GNC26" s="86">
        <v>2</v>
      </c>
      <c r="GND26" s="86"/>
      <c r="GNE26" s="86">
        <v>2</v>
      </c>
      <c r="GNF26" s="67">
        <v>7</v>
      </c>
      <c r="GNG26" s="67">
        <v>4.4444444444444446</v>
      </c>
      <c r="GNH26" s="67">
        <v>15.555555555555555</v>
      </c>
      <c r="GNI26" s="86">
        <v>100</v>
      </c>
      <c r="GNN26" s="86"/>
      <c r="GNO26" s="62" t="s">
        <v>503</v>
      </c>
      <c r="GNP26" s="86"/>
      <c r="GNQ26" s="86">
        <v>2</v>
      </c>
      <c r="GNR26" s="86"/>
      <c r="GNS26" s="86">
        <v>2</v>
      </c>
      <c r="GNT26" s="67">
        <v>7</v>
      </c>
      <c r="GNU26" s="67">
        <v>4.4444444444444446</v>
      </c>
      <c r="GNV26" s="67">
        <v>15.555555555555555</v>
      </c>
      <c r="GNW26" s="86">
        <v>100</v>
      </c>
      <c r="GOB26" s="86"/>
      <c r="GOC26" s="62" t="s">
        <v>503</v>
      </c>
      <c r="GOD26" s="86"/>
      <c r="GOE26" s="86">
        <v>1</v>
      </c>
      <c r="GOF26" s="86"/>
      <c r="GOG26" s="86">
        <v>2</v>
      </c>
      <c r="GOH26" s="67">
        <v>7</v>
      </c>
      <c r="GOI26" s="67">
        <v>4.4444444444444446</v>
      </c>
      <c r="GOJ26" s="67">
        <v>15.555555555555555</v>
      </c>
      <c r="GOK26" s="86">
        <v>50</v>
      </c>
      <c r="GOP26" s="86"/>
      <c r="GOQ26" s="62" t="s">
        <v>503</v>
      </c>
      <c r="GOR26" s="86"/>
      <c r="GOS26" s="86">
        <v>2</v>
      </c>
      <c r="GOT26" s="86"/>
      <c r="GOU26" s="86">
        <v>2</v>
      </c>
      <c r="GOV26" s="67">
        <v>7</v>
      </c>
      <c r="GOW26" s="67">
        <v>4.4444444444444446</v>
      </c>
      <c r="GOX26" s="67">
        <v>15.555555555555555</v>
      </c>
      <c r="GOY26" s="86">
        <v>100</v>
      </c>
      <c r="GPD26" s="86"/>
      <c r="GPE26" s="62" t="s">
        <v>503</v>
      </c>
      <c r="GPF26" s="86"/>
      <c r="GPG26" s="86">
        <v>1</v>
      </c>
      <c r="GPH26" s="86"/>
      <c r="GPI26" s="86">
        <v>2</v>
      </c>
      <c r="GPJ26" s="67">
        <v>7</v>
      </c>
      <c r="GPK26" s="67">
        <v>4.4444444444444446</v>
      </c>
      <c r="GPL26" s="67">
        <v>15.555555555555555</v>
      </c>
      <c r="GPM26" s="86">
        <v>50</v>
      </c>
      <c r="GPR26" s="86"/>
      <c r="GPS26" s="62" t="s">
        <v>503</v>
      </c>
      <c r="GPT26" s="86"/>
      <c r="GPU26" s="86">
        <v>1</v>
      </c>
      <c r="GPV26" s="86"/>
      <c r="GPW26" s="86">
        <v>2</v>
      </c>
      <c r="GPX26" s="67">
        <v>7</v>
      </c>
      <c r="GPY26" s="67">
        <v>4.4444444444444446</v>
      </c>
      <c r="GPZ26" s="67">
        <v>15.555555555555555</v>
      </c>
      <c r="GQA26" s="86">
        <v>50</v>
      </c>
      <c r="GQF26" s="86"/>
      <c r="GQG26" s="62" t="s">
        <v>503</v>
      </c>
      <c r="GQH26" s="86"/>
      <c r="GQI26" s="86">
        <v>1</v>
      </c>
      <c r="GQJ26" s="86"/>
      <c r="GQK26" s="86">
        <v>2</v>
      </c>
      <c r="GQL26" s="67">
        <v>7</v>
      </c>
      <c r="GQM26" s="67">
        <v>4.4444444444444446</v>
      </c>
      <c r="GQN26" s="67">
        <v>15.555555555555555</v>
      </c>
      <c r="GQO26" s="86">
        <v>50</v>
      </c>
      <c r="GQT26" s="86"/>
      <c r="GQU26" s="62" t="s">
        <v>503</v>
      </c>
      <c r="GQV26" s="86"/>
      <c r="GQW26" s="86">
        <v>1</v>
      </c>
      <c r="GQX26" s="86"/>
      <c r="GQY26" s="86">
        <v>2</v>
      </c>
      <c r="GQZ26" s="67">
        <v>7</v>
      </c>
      <c r="GRA26" s="67">
        <v>4.4444444444444446</v>
      </c>
      <c r="GRB26" s="67">
        <v>15.555555555555555</v>
      </c>
      <c r="GRC26" s="86">
        <v>50</v>
      </c>
      <c r="GRH26" s="86"/>
      <c r="GRI26" s="62" t="s">
        <v>503</v>
      </c>
      <c r="GRJ26" s="86"/>
      <c r="GRK26" s="86">
        <v>2</v>
      </c>
      <c r="GRL26" s="86"/>
      <c r="GRM26" s="86">
        <v>2</v>
      </c>
      <c r="GRN26" s="67">
        <v>7</v>
      </c>
      <c r="GRO26" s="67">
        <v>4.4444444444444446</v>
      </c>
      <c r="GRP26" s="67">
        <v>15.555555555555555</v>
      </c>
      <c r="GRQ26" s="86">
        <v>100</v>
      </c>
      <c r="GRV26" s="86"/>
      <c r="GRW26" s="62" t="s">
        <v>503</v>
      </c>
      <c r="GRX26" s="86"/>
      <c r="GRY26" s="86">
        <v>2</v>
      </c>
      <c r="GRZ26" s="86"/>
      <c r="GSA26" s="86">
        <v>2</v>
      </c>
      <c r="GSB26" s="67">
        <v>7</v>
      </c>
      <c r="GSC26" s="67">
        <v>4.4444444444444446</v>
      </c>
      <c r="GSD26" s="67">
        <v>15.555555555555555</v>
      </c>
      <c r="GSE26" s="86">
        <v>100</v>
      </c>
      <c r="GSJ26" s="86"/>
      <c r="GSK26" s="62" t="s">
        <v>503</v>
      </c>
      <c r="GSL26" s="86"/>
      <c r="GSM26" s="86">
        <v>2</v>
      </c>
      <c r="GSN26" s="86"/>
      <c r="GSO26" s="86">
        <v>2</v>
      </c>
      <c r="GSP26" s="67">
        <v>7</v>
      </c>
      <c r="GSQ26" s="67">
        <v>4.4444444444444446</v>
      </c>
      <c r="GSR26" s="67">
        <v>15.555555555555555</v>
      </c>
      <c r="GSS26" s="86">
        <v>100</v>
      </c>
      <c r="GSX26" s="86"/>
      <c r="GSY26" s="62" t="s">
        <v>503</v>
      </c>
      <c r="GSZ26" s="86"/>
      <c r="GTA26" s="86">
        <v>1</v>
      </c>
      <c r="GTB26" s="86"/>
      <c r="GTC26" s="86">
        <v>2</v>
      </c>
      <c r="GTD26" s="67">
        <v>7</v>
      </c>
      <c r="GTE26" s="67">
        <v>4.4444444444444446</v>
      </c>
      <c r="GTF26" s="67">
        <v>15.555555555555555</v>
      </c>
      <c r="GTG26" s="86">
        <v>50</v>
      </c>
      <c r="GTL26" s="86"/>
      <c r="GTM26" s="62" t="s">
        <v>503</v>
      </c>
      <c r="GTN26" s="86"/>
      <c r="GTO26" s="86">
        <v>2</v>
      </c>
      <c r="GTP26" s="86"/>
      <c r="GTQ26" s="86">
        <v>2</v>
      </c>
      <c r="GTR26" s="67">
        <v>7</v>
      </c>
      <c r="GTS26" s="67">
        <v>4.4444444444444446</v>
      </c>
      <c r="GTT26" s="67">
        <v>15.555555555555555</v>
      </c>
      <c r="GTU26" s="86">
        <v>100</v>
      </c>
      <c r="GTZ26" s="86"/>
      <c r="GUA26" s="62" t="s">
        <v>503</v>
      </c>
      <c r="GUB26" s="86"/>
      <c r="GUC26" s="86">
        <v>2</v>
      </c>
      <c r="GUD26" s="86"/>
      <c r="GUE26" s="86">
        <v>2</v>
      </c>
      <c r="GUF26" s="67">
        <v>7</v>
      </c>
      <c r="GUG26" s="67">
        <v>4.4444444444444446</v>
      </c>
      <c r="GUH26" s="67">
        <v>15.555555555555555</v>
      </c>
      <c r="GUI26" s="86">
        <v>100</v>
      </c>
      <c r="GUN26" s="86"/>
      <c r="GUO26" s="62" t="s">
        <v>503</v>
      </c>
      <c r="GUP26" s="86"/>
      <c r="GUQ26" s="86">
        <v>0</v>
      </c>
      <c r="GUR26" s="86"/>
      <c r="GUS26" s="86">
        <v>2</v>
      </c>
      <c r="GUT26" s="67">
        <v>7</v>
      </c>
      <c r="GUU26" s="67">
        <v>4.4444444444444446</v>
      </c>
      <c r="GUV26" s="67">
        <v>15.555555555555555</v>
      </c>
      <c r="GUW26" s="86">
        <v>0</v>
      </c>
      <c r="GVB26" s="86"/>
      <c r="GVC26" s="62" t="s">
        <v>503</v>
      </c>
      <c r="GVD26" s="86"/>
      <c r="GVE26" s="86">
        <v>1</v>
      </c>
      <c r="GVF26" s="86"/>
      <c r="GVG26" s="86">
        <v>2</v>
      </c>
      <c r="GVH26" s="67">
        <v>7</v>
      </c>
      <c r="GVI26" s="67">
        <v>4.4444444444444446</v>
      </c>
      <c r="GVJ26" s="67">
        <v>15.555555555555555</v>
      </c>
      <c r="GVK26" s="86">
        <v>50</v>
      </c>
      <c r="GVP26" s="86"/>
      <c r="GVQ26" s="62" t="s">
        <v>503</v>
      </c>
      <c r="GVR26" s="86"/>
      <c r="GVS26" s="86">
        <v>1</v>
      </c>
      <c r="GVT26" s="86"/>
      <c r="GVU26" s="86">
        <v>2</v>
      </c>
      <c r="GVV26" s="67">
        <v>5</v>
      </c>
      <c r="GVW26" s="67">
        <v>4.4444444444444446</v>
      </c>
      <c r="GVX26" s="67">
        <v>11.111111111111111</v>
      </c>
      <c r="GVY26" s="86">
        <v>50</v>
      </c>
      <c r="GWD26" s="86"/>
      <c r="GWE26" s="62" t="s">
        <v>503</v>
      </c>
      <c r="GWF26" s="86"/>
      <c r="GWG26" s="86">
        <v>2</v>
      </c>
      <c r="GWH26" s="86"/>
      <c r="GWI26" s="86">
        <v>2</v>
      </c>
      <c r="GWJ26" s="67">
        <v>5</v>
      </c>
      <c r="GWK26" s="67">
        <v>4.4444444444444446</v>
      </c>
      <c r="GWL26" s="67">
        <v>11.111111111111111</v>
      </c>
      <c r="GWM26" s="86">
        <v>100</v>
      </c>
      <c r="GWR26" s="86"/>
      <c r="GWS26" s="62" t="s">
        <v>503</v>
      </c>
      <c r="GWT26" s="86"/>
      <c r="GWU26" s="86">
        <v>1</v>
      </c>
      <c r="GWV26" s="86"/>
      <c r="GWW26" s="86">
        <v>2</v>
      </c>
      <c r="GWX26" s="67">
        <v>5</v>
      </c>
      <c r="GWY26" s="67">
        <v>4.4444444444444446</v>
      </c>
      <c r="GWZ26" s="67">
        <v>11.111111111111111</v>
      </c>
      <c r="GXA26" s="86">
        <v>50</v>
      </c>
      <c r="GXF26" s="86"/>
      <c r="GXG26" s="62" t="s">
        <v>503</v>
      </c>
      <c r="GXH26" s="86"/>
      <c r="GXI26" s="86">
        <v>2</v>
      </c>
      <c r="GXJ26" s="86"/>
      <c r="GXK26" s="86">
        <v>2</v>
      </c>
      <c r="GXL26" s="67">
        <v>5</v>
      </c>
      <c r="GXM26" s="67">
        <v>4.4444444444444446</v>
      </c>
      <c r="GXN26" s="67">
        <v>11.111111111111111</v>
      </c>
      <c r="GXO26" s="86">
        <v>100</v>
      </c>
      <c r="GXT26" s="86"/>
      <c r="GXU26" s="62" t="s">
        <v>503</v>
      </c>
      <c r="GXV26" s="86"/>
      <c r="GXW26" s="86">
        <v>1</v>
      </c>
      <c r="GXX26" s="86"/>
      <c r="GXY26" s="86">
        <v>2</v>
      </c>
      <c r="GXZ26" s="67">
        <v>5</v>
      </c>
      <c r="GYA26" s="67">
        <v>4.4444444444444446</v>
      </c>
      <c r="GYB26" s="67">
        <v>11.111111111111111</v>
      </c>
      <c r="GYC26" s="86">
        <v>50</v>
      </c>
      <c r="GYH26" s="86"/>
      <c r="GYI26" s="62" t="s">
        <v>503</v>
      </c>
      <c r="GYJ26" s="86"/>
      <c r="GYK26" s="86">
        <v>0</v>
      </c>
      <c r="GYL26" s="86"/>
      <c r="GYM26" s="86">
        <v>2</v>
      </c>
      <c r="GYN26" s="67">
        <v>5</v>
      </c>
      <c r="GYO26" s="67">
        <v>4.4444444444444446</v>
      </c>
      <c r="GYP26" s="67">
        <v>11.111111111111111</v>
      </c>
      <c r="GYQ26" s="86">
        <v>0</v>
      </c>
      <c r="GYV26" s="86"/>
      <c r="GYW26" s="62" t="s">
        <v>503</v>
      </c>
      <c r="GYX26" s="86"/>
      <c r="GYY26" s="86">
        <v>0</v>
      </c>
      <c r="GYZ26" s="86"/>
      <c r="GZA26" s="86">
        <v>2</v>
      </c>
      <c r="GZB26" s="67">
        <v>5</v>
      </c>
      <c r="GZC26" s="67">
        <v>4.4444444444444446</v>
      </c>
      <c r="GZD26" s="67">
        <v>11.111111111111111</v>
      </c>
      <c r="GZE26" s="86">
        <v>0</v>
      </c>
      <c r="GZJ26" s="86"/>
      <c r="GZK26" s="62" t="s">
        <v>503</v>
      </c>
      <c r="GZL26" s="86"/>
      <c r="GZM26" s="86">
        <v>1</v>
      </c>
      <c r="GZN26" s="86"/>
      <c r="GZO26" s="86">
        <v>2</v>
      </c>
      <c r="GZP26" s="67">
        <v>5</v>
      </c>
      <c r="GZQ26" s="67">
        <v>4.4444444444444446</v>
      </c>
      <c r="GZR26" s="67">
        <v>11.111111111111111</v>
      </c>
      <c r="GZS26" s="86">
        <v>50</v>
      </c>
      <c r="GZX26" s="86"/>
      <c r="GZY26" s="62" t="s">
        <v>503</v>
      </c>
      <c r="GZZ26" s="86"/>
      <c r="HAA26" s="86">
        <v>1</v>
      </c>
      <c r="HAB26" s="86"/>
      <c r="HAC26" s="86">
        <v>2</v>
      </c>
      <c r="HAD26" s="67">
        <v>5</v>
      </c>
      <c r="HAE26" s="67">
        <v>4.4444444444444446</v>
      </c>
      <c r="HAF26" s="67">
        <v>11.111111111111111</v>
      </c>
      <c r="HAG26" s="86">
        <v>50</v>
      </c>
      <c r="HAL26" s="86"/>
      <c r="HAM26" s="62" t="s">
        <v>503</v>
      </c>
      <c r="HAN26" s="86"/>
      <c r="HAO26" s="86">
        <v>1</v>
      </c>
      <c r="HAP26" s="86"/>
      <c r="HAQ26" s="86">
        <v>2</v>
      </c>
      <c r="HAR26" s="67">
        <v>5</v>
      </c>
      <c r="HAS26" s="67">
        <v>4.4444444444444446</v>
      </c>
      <c r="HAT26" s="67">
        <v>11.111111111111111</v>
      </c>
      <c r="HAU26" s="86">
        <v>50</v>
      </c>
      <c r="HAZ26" s="86"/>
      <c r="HBA26" s="62" t="s">
        <v>503</v>
      </c>
      <c r="HBB26" s="86"/>
      <c r="HBC26" s="86">
        <v>1</v>
      </c>
      <c r="HBD26" s="86"/>
      <c r="HBE26" s="86">
        <v>2</v>
      </c>
      <c r="HBF26" s="67">
        <v>5</v>
      </c>
      <c r="HBG26" s="67">
        <v>4.4444444444444446</v>
      </c>
      <c r="HBH26" s="67">
        <v>11.111111111111111</v>
      </c>
      <c r="HBI26" s="86">
        <v>50</v>
      </c>
      <c r="HBN26" s="86"/>
      <c r="HBO26" s="62" t="s">
        <v>503</v>
      </c>
      <c r="HBP26" s="86"/>
      <c r="HBQ26" s="86">
        <v>0</v>
      </c>
      <c r="HBR26" s="86"/>
      <c r="HBS26" s="86">
        <v>2</v>
      </c>
      <c r="HBT26" s="67">
        <v>5</v>
      </c>
      <c r="HBU26" s="67">
        <v>4.4444444444444446</v>
      </c>
      <c r="HBV26" s="67">
        <v>11.111111111111111</v>
      </c>
      <c r="HBW26" s="86">
        <v>0</v>
      </c>
      <c r="HCB26" s="86"/>
      <c r="HCC26" s="62" t="s">
        <v>503</v>
      </c>
      <c r="HCD26" s="86"/>
      <c r="HCE26" s="86">
        <v>1</v>
      </c>
      <c r="HCF26" s="86"/>
      <c r="HCG26" s="86">
        <v>2</v>
      </c>
      <c r="HCH26" s="67">
        <v>5</v>
      </c>
      <c r="HCI26" s="67">
        <v>4.4444444444444446</v>
      </c>
      <c r="HCJ26" s="67">
        <v>11.111111111111111</v>
      </c>
      <c r="HCK26" s="86">
        <v>50</v>
      </c>
      <c r="HCP26" s="86"/>
      <c r="HCQ26" s="62" t="s">
        <v>503</v>
      </c>
      <c r="HCR26" s="86"/>
      <c r="HCS26" s="86">
        <v>1</v>
      </c>
      <c r="HCT26" s="86"/>
      <c r="HCU26" s="86">
        <v>2</v>
      </c>
      <c r="HCV26" s="67">
        <v>5</v>
      </c>
      <c r="HCW26" s="67">
        <v>4.4444444444444446</v>
      </c>
      <c r="HCX26" s="67">
        <v>11.111111111111111</v>
      </c>
      <c r="HCY26" s="86">
        <v>50</v>
      </c>
      <c r="HDD26" s="86"/>
      <c r="HDE26" s="62" t="s">
        <v>503</v>
      </c>
      <c r="HDF26" s="86"/>
      <c r="HDG26" s="86">
        <v>0</v>
      </c>
      <c r="HDH26" s="86"/>
      <c r="HDI26" s="86">
        <v>2</v>
      </c>
      <c r="HDJ26" s="67">
        <v>5</v>
      </c>
      <c r="HDK26" s="67">
        <v>4.4444444444444446</v>
      </c>
      <c r="HDL26" s="67">
        <v>11.111111111111111</v>
      </c>
      <c r="HDM26" s="86">
        <v>0</v>
      </c>
      <c r="HDR26" s="86"/>
      <c r="HDS26" s="62" t="s">
        <v>503</v>
      </c>
      <c r="HDT26" s="86"/>
      <c r="HDU26" s="86">
        <v>2</v>
      </c>
      <c r="HDV26" s="86"/>
      <c r="HDW26" s="86">
        <v>2</v>
      </c>
      <c r="HDX26" s="67">
        <v>5</v>
      </c>
      <c r="HDY26" s="67">
        <v>4.4444444444444446</v>
      </c>
      <c r="HDZ26" s="67">
        <v>11.111111111111111</v>
      </c>
      <c r="HEA26" s="86">
        <v>100</v>
      </c>
      <c r="HEF26" s="86"/>
      <c r="HEG26" s="62" t="s">
        <v>503</v>
      </c>
      <c r="HEH26" s="86"/>
      <c r="HEI26" s="86">
        <v>2</v>
      </c>
      <c r="HEJ26" s="86"/>
      <c r="HEK26" s="86">
        <v>2</v>
      </c>
      <c r="HEL26" s="67">
        <v>5</v>
      </c>
      <c r="HEM26" s="67">
        <v>4.4444444444444446</v>
      </c>
      <c r="HEN26" s="67">
        <v>11.111111111111111</v>
      </c>
      <c r="HEO26" s="86">
        <v>100</v>
      </c>
      <c r="HET26" s="86"/>
      <c r="HEU26" s="62" t="s">
        <v>503</v>
      </c>
      <c r="HEV26" s="86"/>
      <c r="HEW26" s="86">
        <v>1</v>
      </c>
      <c r="HEX26" s="86"/>
      <c r="HEY26" s="86">
        <v>2</v>
      </c>
      <c r="HEZ26" s="67">
        <v>5</v>
      </c>
      <c r="HFA26" s="67">
        <v>4.4444444444444446</v>
      </c>
      <c r="HFB26" s="67">
        <v>11.111111111111111</v>
      </c>
      <c r="HFC26" s="86">
        <v>50</v>
      </c>
      <c r="HFH26" s="86"/>
      <c r="HFI26" s="62" t="s">
        <v>503</v>
      </c>
      <c r="HFJ26" s="86"/>
      <c r="HFK26" s="86">
        <v>1</v>
      </c>
      <c r="HFL26" s="86"/>
      <c r="HFM26" s="86">
        <v>2</v>
      </c>
      <c r="HFN26" s="67">
        <v>5</v>
      </c>
      <c r="HFO26" s="67">
        <v>4.4444444444444446</v>
      </c>
      <c r="HFP26" s="67">
        <v>11.111111111111111</v>
      </c>
      <c r="HFQ26" s="86">
        <v>50</v>
      </c>
      <c r="HFV26" s="86"/>
      <c r="HFW26" s="62" t="s">
        <v>503</v>
      </c>
      <c r="HFX26" s="86"/>
      <c r="HFY26" s="86">
        <v>1</v>
      </c>
      <c r="HFZ26" s="86"/>
      <c r="HGA26" s="86">
        <v>2</v>
      </c>
      <c r="HGB26" s="67">
        <v>5</v>
      </c>
      <c r="HGC26" s="67">
        <v>4.4444444444444446</v>
      </c>
      <c r="HGD26" s="67">
        <v>11.111111111111111</v>
      </c>
      <c r="HGE26" s="86">
        <v>50</v>
      </c>
      <c r="HGJ26" s="86"/>
      <c r="HGK26" s="62" t="s">
        <v>503</v>
      </c>
      <c r="HGL26" s="86"/>
      <c r="HGM26" s="86">
        <v>1</v>
      </c>
      <c r="HGN26" s="86"/>
      <c r="HGO26" s="86">
        <v>2</v>
      </c>
      <c r="HGP26" s="67">
        <v>5</v>
      </c>
      <c r="HGQ26" s="67">
        <v>4.4444444444444446</v>
      </c>
      <c r="HGR26" s="67">
        <v>11.111111111111111</v>
      </c>
      <c r="HGS26" s="86">
        <v>50</v>
      </c>
      <c r="HGX26" s="86"/>
      <c r="HGY26" s="62" t="s">
        <v>503</v>
      </c>
      <c r="HGZ26" s="86"/>
      <c r="HHA26" s="86">
        <v>1</v>
      </c>
      <c r="HHB26" s="86"/>
      <c r="HHC26" s="86">
        <v>2</v>
      </c>
      <c r="HHD26" s="67">
        <v>5</v>
      </c>
      <c r="HHE26" s="67">
        <v>4.4444444444444446</v>
      </c>
      <c r="HHF26" s="67">
        <v>11.111111111111111</v>
      </c>
      <c r="HHG26" s="86">
        <v>50</v>
      </c>
      <c r="HHL26" s="86"/>
      <c r="HHM26" s="62" t="s">
        <v>503</v>
      </c>
      <c r="HHN26" s="86"/>
      <c r="HHO26" s="86">
        <v>2</v>
      </c>
      <c r="HHP26" s="86"/>
      <c r="HHQ26" s="86">
        <v>2</v>
      </c>
      <c r="HHR26" s="67">
        <v>5</v>
      </c>
      <c r="HHS26" s="67">
        <v>4.4444444444444446</v>
      </c>
      <c r="HHT26" s="67">
        <v>11.111111111111111</v>
      </c>
      <c r="HHU26" s="86">
        <v>100</v>
      </c>
      <c r="HHZ26" s="86"/>
      <c r="HIA26" s="62" t="s">
        <v>503</v>
      </c>
      <c r="HIB26" s="86"/>
      <c r="HIC26" s="86">
        <v>1</v>
      </c>
      <c r="HID26" s="86"/>
      <c r="HIE26" s="86">
        <v>2</v>
      </c>
      <c r="HIF26" s="67">
        <v>5</v>
      </c>
      <c r="HIG26" s="67">
        <v>4.4444444444444446</v>
      </c>
      <c r="HIH26" s="67">
        <v>11.111111111111111</v>
      </c>
      <c r="HII26" s="86">
        <v>50</v>
      </c>
      <c r="HIN26" s="86"/>
      <c r="HIO26" s="62" t="s">
        <v>503</v>
      </c>
      <c r="HIP26" s="86"/>
      <c r="HIQ26" s="86">
        <v>2</v>
      </c>
      <c r="HIR26" s="86"/>
      <c r="HIS26" s="86">
        <v>4</v>
      </c>
      <c r="HIT26" s="67">
        <v>8</v>
      </c>
      <c r="HIU26" s="67">
        <v>7.5471698113207548</v>
      </c>
      <c r="HIV26" s="67">
        <v>15.09433962264151</v>
      </c>
      <c r="HIW26" s="86">
        <v>50</v>
      </c>
    </row>
    <row r="27" spans="14:5119 5124:5665" x14ac:dyDescent="0.25">
      <c r="N27" s="86" t="s">
        <v>944</v>
      </c>
      <c r="O27" s="62" t="s">
        <v>504</v>
      </c>
      <c r="P27" s="86" t="s">
        <v>944</v>
      </c>
      <c r="Q27" s="86">
        <v>0</v>
      </c>
      <c r="R27" s="86"/>
      <c r="S27" s="86">
        <v>0</v>
      </c>
      <c r="T27" s="67"/>
      <c r="U27" s="67">
        <v>0</v>
      </c>
      <c r="V27" s="67"/>
      <c r="W27" s="86" t="s">
        <v>582</v>
      </c>
      <c r="AB27" s="86" t="s">
        <v>944</v>
      </c>
      <c r="AC27" s="62" t="s">
        <v>504</v>
      </c>
      <c r="AD27" s="86" t="s">
        <v>944</v>
      </c>
      <c r="AE27" s="86">
        <v>0</v>
      </c>
      <c r="AF27" s="86"/>
      <c r="AG27" s="86">
        <v>0</v>
      </c>
      <c r="AH27" s="67"/>
      <c r="AI27" s="67">
        <v>0</v>
      </c>
      <c r="AJ27" s="67"/>
      <c r="AK27" s="86" t="s">
        <v>582</v>
      </c>
      <c r="AP27" s="86" t="s">
        <v>944</v>
      </c>
      <c r="AQ27" s="62" t="s">
        <v>504</v>
      </c>
      <c r="AR27" s="86" t="s">
        <v>944</v>
      </c>
      <c r="AS27" s="86">
        <v>0</v>
      </c>
      <c r="AT27" s="86"/>
      <c r="AU27" s="86">
        <v>0</v>
      </c>
      <c r="AV27" s="67"/>
      <c r="AW27" s="67">
        <v>0</v>
      </c>
      <c r="AX27" s="67"/>
      <c r="AY27" s="86" t="s">
        <v>582</v>
      </c>
      <c r="BD27" s="86" t="s">
        <v>944</v>
      </c>
      <c r="BE27" s="62" t="s">
        <v>504</v>
      </c>
      <c r="BF27" s="86" t="s">
        <v>944</v>
      </c>
      <c r="BG27" s="86">
        <v>0</v>
      </c>
      <c r="BH27" s="86"/>
      <c r="BI27" s="86">
        <v>0</v>
      </c>
      <c r="BJ27" s="67"/>
      <c r="BK27" s="67">
        <v>0</v>
      </c>
      <c r="BL27" s="67"/>
      <c r="BM27" s="86" t="s">
        <v>582</v>
      </c>
      <c r="BN27" s="86"/>
      <c r="BO27" s="86"/>
      <c r="BP27" s="86"/>
      <c r="BQ27" s="86"/>
      <c r="BR27" s="86" t="s">
        <v>944</v>
      </c>
      <c r="BS27" s="62" t="s">
        <v>504</v>
      </c>
      <c r="BT27" s="86" t="s">
        <v>944</v>
      </c>
      <c r="BU27" s="86">
        <v>0</v>
      </c>
      <c r="BV27" s="86"/>
      <c r="BW27" s="86">
        <v>0</v>
      </c>
      <c r="BX27" s="67"/>
      <c r="BY27" s="67">
        <v>0</v>
      </c>
      <c r="BZ27" s="67"/>
      <c r="CA27" s="86" t="s">
        <v>582</v>
      </c>
      <c r="CB27" s="86"/>
      <c r="CC27" s="86"/>
      <c r="CD27" s="86"/>
      <c r="CE27" s="86"/>
      <c r="CF27" s="86" t="s">
        <v>944</v>
      </c>
      <c r="CG27" s="62" t="s">
        <v>504</v>
      </c>
      <c r="CH27" s="86" t="s">
        <v>944</v>
      </c>
      <c r="CI27" s="86">
        <v>0</v>
      </c>
      <c r="CJ27" s="86"/>
      <c r="CK27" s="86">
        <v>0</v>
      </c>
      <c r="CL27" s="67"/>
      <c r="CM27" s="67">
        <v>0</v>
      </c>
      <c r="CN27" s="67"/>
      <c r="CO27" s="86" t="s">
        <v>582</v>
      </c>
      <c r="CP27" s="86"/>
      <c r="CQ27" s="86"/>
      <c r="CR27" s="86"/>
      <c r="CS27" s="86"/>
      <c r="CT27" s="86" t="s">
        <v>944</v>
      </c>
      <c r="CU27" s="62" t="s">
        <v>504</v>
      </c>
      <c r="CV27" s="86" t="s">
        <v>944</v>
      </c>
      <c r="CW27" s="86">
        <v>0</v>
      </c>
      <c r="CX27" s="86"/>
      <c r="CY27" s="86">
        <v>0</v>
      </c>
      <c r="CZ27" s="67"/>
      <c r="DA27" s="67">
        <v>0</v>
      </c>
      <c r="DB27" s="67"/>
      <c r="DC27" s="86" t="s">
        <v>582</v>
      </c>
      <c r="DD27" s="86"/>
      <c r="DE27" s="86"/>
      <c r="DH27" s="86" t="s">
        <v>944</v>
      </c>
      <c r="DI27" s="62" t="s">
        <v>504</v>
      </c>
      <c r="DJ27" s="86" t="s">
        <v>944</v>
      </c>
      <c r="DK27" s="86">
        <v>0</v>
      </c>
      <c r="DL27" s="86"/>
      <c r="DM27" s="86">
        <v>0</v>
      </c>
      <c r="DN27" s="67"/>
      <c r="DO27" s="67">
        <v>0</v>
      </c>
      <c r="DP27" s="67"/>
      <c r="DQ27" s="86" t="s">
        <v>582</v>
      </c>
      <c r="DV27" s="86" t="s">
        <v>944</v>
      </c>
      <c r="DW27" s="62" t="s">
        <v>504</v>
      </c>
      <c r="DX27" s="86" t="s">
        <v>944</v>
      </c>
      <c r="DY27" s="86">
        <v>0</v>
      </c>
      <c r="DZ27" s="86"/>
      <c r="EA27" s="86">
        <v>0</v>
      </c>
      <c r="EB27" s="67"/>
      <c r="EC27" s="67">
        <v>0</v>
      </c>
      <c r="ED27" s="67"/>
      <c r="EE27" s="86" t="s">
        <v>582</v>
      </c>
      <c r="EJ27" s="86" t="s">
        <v>944</v>
      </c>
      <c r="EK27" s="62" t="s">
        <v>504</v>
      </c>
      <c r="EL27" s="86" t="s">
        <v>944</v>
      </c>
      <c r="EM27" s="86">
        <v>0</v>
      </c>
      <c r="EN27" s="86"/>
      <c r="EO27" s="86">
        <v>0</v>
      </c>
      <c r="EP27" s="67"/>
      <c r="EQ27" s="67">
        <v>0</v>
      </c>
      <c r="ER27" s="67"/>
      <c r="ES27" s="86" t="s">
        <v>582</v>
      </c>
      <c r="EX27" s="86" t="s">
        <v>944</v>
      </c>
      <c r="EY27" s="62" t="s">
        <v>504</v>
      </c>
      <c r="EZ27" s="86" t="s">
        <v>944</v>
      </c>
      <c r="FA27" s="86">
        <v>0</v>
      </c>
      <c r="FB27" s="86"/>
      <c r="FC27" s="86">
        <v>0</v>
      </c>
      <c r="FD27" s="67"/>
      <c r="FE27" s="67">
        <v>0</v>
      </c>
      <c r="FF27" s="67"/>
      <c r="FG27" s="86" t="s">
        <v>582</v>
      </c>
      <c r="FL27" s="86" t="s">
        <v>944</v>
      </c>
      <c r="FM27" s="62" t="s">
        <v>504</v>
      </c>
      <c r="FN27" s="86" t="s">
        <v>944</v>
      </c>
      <c r="FO27" s="86">
        <v>0</v>
      </c>
      <c r="FP27" s="86"/>
      <c r="FQ27" s="86">
        <v>0</v>
      </c>
      <c r="FR27" s="67"/>
      <c r="FS27" s="67">
        <v>0</v>
      </c>
      <c r="FT27" s="67"/>
      <c r="FU27" s="86" t="s">
        <v>582</v>
      </c>
      <c r="FZ27" s="86" t="s">
        <v>944</v>
      </c>
      <c r="GA27" s="62" t="s">
        <v>504</v>
      </c>
      <c r="GB27" s="86" t="s">
        <v>944</v>
      </c>
      <c r="GC27" s="86">
        <v>0</v>
      </c>
      <c r="GD27" s="86"/>
      <c r="GE27" s="86">
        <v>0</v>
      </c>
      <c r="GF27" s="67"/>
      <c r="GG27" s="67">
        <v>0</v>
      </c>
      <c r="GH27" s="67"/>
      <c r="GI27" s="86" t="s">
        <v>582</v>
      </c>
      <c r="GN27" s="86" t="s">
        <v>944</v>
      </c>
      <c r="GO27" s="62" t="s">
        <v>504</v>
      </c>
      <c r="GP27" s="86" t="s">
        <v>944</v>
      </c>
      <c r="GQ27" s="86">
        <v>0</v>
      </c>
      <c r="GR27" s="86"/>
      <c r="GS27" s="86">
        <v>0</v>
      </c>
      <c r="GT27" s="67"/>
      <c r="GU27" s="67">
        <v>0</v>
      </c>
      <c r="GV27" s="67"/>
      <c r="GW27" s="86" t="s">
        <v>582</v>
      </c>
      <c r="HB27" s="86" t="s">
        <v>944</v>
      </c>
      <c r="HC27" s="62" t="s">
        <v>504</v>
      </c>
      <c r="HD27" s="86" t="s">
        <v>944</v>
      </c>
      <c r="HE27" s="86">
        <v>0</v>
      </c>
      <c r="HF27" s="86"/>
      <c r="HG27" s="86">
        <v>0</v>
      </c>
      <c r="HH27" s="67"/>
      <c r="HI27" s="67">
        <v>0</v>
      </c>
      <c r="HJ27" s="67"/>
      <c r="HK27" s="86" t="s">
        <v>582</v>
      </c>
      <c r="HP27" s="86" t="s">
        <v>944</v>
      </c>
      <c r="HQ27" s="62" t="s">
        <v>504</v>
      </c>
      <c r="HR27" s="86" t="s">
        <v>944</v>
      </c>
      <c r="HS27" s="86">
        <v>0</v>
      </c>
      <c r="HT27" s="86"/>
      <c r="HU27" s="86">
        <v>0</v>
      </c>
      <c r="HV27" s="67"/>
      <c r="HW27" s="67">
        <v>0</v>
      </c>
      <c r="HX27" s="67"/>
      <c r="HY27" s="86" t="s">
        <v>582</v>
      </c>
      <c r="ID27" s="86" t="s">
        <v>944</v>
      </c>
      <c r="IE27" s="62" t="s">
        <v>504</v>
      </c>
      <c r="IF27" s="86" t="s">
        <v>944</v>
      </c>
      <c r="IG27" s="86">
        <v>0</v>
      </c>
      <c r="IH27" s="86"/>
      <c r="II27" s="86">
        <v>0</v>
      </c>
      <c r="IJ27" s="67"/>
      <c r="IK27" s="67">
        <v>0</v>
      </c>
      <c r="IL27" s="67"/>
      <c r="IM27" s="86" t="s">
        <v>582</v>
      </c>
      <c r="IR27" s="86" t="s">
        <v>944</v>
      </c>
      <c r="IS27" s="62" t="s">
        <v>504</v>
      </c>
      <c r="IT27" s="86" t="s">
        <v>944</v>
      </c>
      <c r="IU27" s="86">
        <v>0</v>
      </c>
      <c r="IV27" s="86"/>
      <c r="IW27" s="86">
        <v>0</v>
      </c>
      <c r="IX27" s="67"/>
      <c r="IY27" s="67">
        <v>0</v>
      </c>
      <c r="IZ27" s="67"/>
      <c r="JA27" s="86" t="s">
        <v>582</v>
      </c>
      <c r="JF27" s="86" t="s">
        <v>944</v>
      </c>
      <c r="JG27" s="62" t="s">
        <v>504</v>
      </c>
      <c r="JH27" s="86" t="s">
        <v>944</v>
      </c>
      <c r="JI27" s="86">
        <v>0</v>
      </c>
      <c r="JJ27" s="86"/>
      <c r="JK27" s="86">
        <v>0</v>
      </c>
      <c r="JL27" s="67"/>
      <c r="JM27" s="67">
        <v>0</v>
      </c>
      <c r="JN27" s="67"/>
      <c r="JO27" s="86" t="s">
        <v>582</v>
      </c>
      <c r="JT27" s="86" t="s">
        <v>944</v>
      </c>
      <c r="JU27" s="62" t="s">
        <v>504</v>
      </c>
      <c r="JV27" s="86" t="s">
        <v>944</v>
      </c>
      <c r="JW27" s="86">
        <v>0</v>
      </c>
      <c r="JX27" s="86"/>
      <c r="JY27" s="86">
        <v>0</v>
      </c>
      <c r="JZ27" s="67"/>
      <c r="KA27" s="67">
        <v>0</v>
      </c>
      <c r="KB27" s="67"/>
      <c r="KC27" s="86" t="s">
        <v>582</v>
      </c>
      <c r="KH27" s="86" t="s">
        <v>944</v>
      </c>
      <c r="KI27" s="62" t="s">
        <v>504</v>
      </c>
      <c r="KJ27" s="86" t="s">
        <v>944</v>
      </c>
      <c r="KK27" s="86">
        <v>0</v>
      </c>
      <c r="KL27" s="86"/>
      <c r="KM27" s="86">
        <v>0</v>
      </c>
      <c r="KN27" s="67"/>
      <c r="KO27" s="67">
        <v>0</v>
      </c>
      <c r="KP27" s="67"/>
      <c r="KQ27" s="86" t="s">
        <v>582</v>
      </c>
      <c r="KV27" s="86" t="s">
        <v>944</v>
      </c>
      <c r="KW27" s="62" t="s">
        <v>504</v>
      </c>
      <c r="KX27" s="86" t="s">
        <v>944</v>
      </c>
      <c r="KY27" s="86">
        <v>0</v>
      </c>
      <c r="KZ27" s="86"/>
      <c r="LA27" s="86">
        <v>0</v>
      </c>
      <c r="LB27" s="67"/>
      <c r="LC27" s="67">
        <v>0</v>
      </c>
      <c r="LD27" s="67"/>
      <c r="LE27" s="86" t="s">
        <v>582</v>
      </c>
      <c r="LJ27" s="86" t="s">
        <v>944</v>
      </c>
      <c r="LK27" s="62" t="s">
        <v>504</v>
      </c>
      <c r="LL27" s="86" t="s">
        <v>944</v>
      </c>
      <c r="LM27" s="86">
        <v>0</v>
      </c>
      <c r="LN27" s="86"/>
      <c r="LO27" s="86">
        <v>0</v>
      </c>
      <c r="LP27" s="67"/>
      <c r="LQ27" s="67">
        <v>0</v>
      </c>
      <c r="LR27" s="67"/>
      <c r="LS27" s="86" t="s">
        <v>582</v>
      </c>
      <c r="LX27" s="86" t="s">
        <v>944</v>
      </c>
      <c r="LY27" s="62" t="s">
        <v>504</v>
      </c>
      <c r="LZ27" s="86" t="s">
        <v>944</v>
      </c>
      <c r="MA27" s="86">
        <v>0</v>
      </c>
      <c r="MB27" s="86"/>
      <c r="MC27" s="86">
        <v>0</v>
      </c>
      <c r="MD27" s="67"/>
      <c r="ME27" s="67">
        <v>0</v>
      </c>
      <c r="MF27" s="67"/>
      <c r="MG27" s="86" t="s">
        <v>582</v>
      </c>
      <c r="ML27" s="86" t="s">
        <v>944</v>
      </c>
      <c r="MM27" s="62" t="s">
        <v>504</v>
      </c>
      <c r="MN27" s="86" t="s">
        <v>944</v>
      </c>
      <c r="MO27" s="86">
        <v>0</v>
      </c>
      <c r="MP27" s="86"/>
      <c r="MQ27" s="86">
        <v>0</v>
      </c>
      <c r="MR27" s="67"/>
      <c r="MS27" s="67">
        <v>0</v>
      </c>
      <c r="MT27" s="67"/>
      <c r="MU27" s="86" t="s">
        <v>582</v>
      </c>
      <c r="MZ27" s="86" t="s">
        <v>944</v>
      </c>
      <c r="NA27" s="62" t="s">
        <v>504</v>
      </c>
      <c r="NB27" s="86" t="s">
        <v>944</v>
      </c>
      <c r="NC27" s="86">
        <v>0</v>
      </c>
      <c r="ND27" s="86"/>
      <c r="NE27" s="86">
        <v>0</v>
      </c>
      <c r="NF27" s="67"/>
      <c r="NG27" s="67">
        <v>0</v>
      </c>
      <c r="NH27" s="67"/>
      <c r="NI27" s="86" t="s">
        <v>582</v>
      </c>
      <c r="NN27" s="86" t="s">
        <v>944</v>
      </c>
      <c r="NO27" s="62" t="s">
        <v>504</v>
      </c>
      <c r="NP27" s="86" t="s">
        <v>944</v>
      </c>
      <c r="NQ27" s="86">
        <v>0</v>
      </c>
      <c r="NR27" s="86"/>
      <c r="NS27" s="86">
        <v>0</v>
      </c>
      <c r="NT27" s="67"/>
      <c r="NU27" s="67">
        <v>0</v>
      </c>
      <c r="NV27" s="67"/>
      <c r="NW27" s="86" t="s">
        <v>582</v>
      </c>
      <c r="OB27" s="86" t="s">
        <v>944</v>
      </c>
      <c r="OC27" s="62" t="s">
        <v>504</v>
      </c>
      <c r="OD27" s="86" t="s">
        <v>944</v>
      </c>
      <c r="OE27" s="86">
        <v>0</v>
      </c>
      <c r="OF27" s="86"/>
      <c r="OG27" s="86">
        <v>0</v>
      </c>
      <c r="OH27" s="67"/>
      <c r="OI27" s="67">
        <v>0</v>
      </c>
      <c r="OJ27" s="67"/>
      <c r="OK27" s="86" t="s">
        <v>582</v>
      </c>
      <c r="OP27" s="86" t="s">
        <v>944</v>
      </c>
      <c r="OQ27" s="62" t="s">
        <v>504</v>
      </c>
      <c r="OR27" s="86" t="s">
        <v>944</v>
      </c>
      <c r="OS27" s="86">
        <v>0</v>
      </c>
      <c r="OT27" s="86"/>
      <c r="OU27" s="86">
        <v>0</v>
      </c>
      <c r="OV27" s="67"/>
      <c r="OW27" s="67">
        <v>0</v>
      </c>
      <c r="OX27" s="67"/>
      <c r="OY27" s="86" t="s">
        <v>582</v>
      </c>
      <c r="PD27" s="86" t="s">
        <v>944</v>
      </c>
      <c r="PE27" s="62" t="s">
        <v>504</v>
      </c>
      <c r="PF27" s="86" t="s">
        <v>944</v>
      </c>
      <c r="PG27" s="86">
        <v>0</v>
      </c>
      <c r="PH27" s="86"/>
      <c r="PI27" s="86">
        <v>0</v>
      </c>
      <c r="PJ27" s="67"/>
      <c r="PK27" s="67">
        <v>0</v>
      </c>
      <c r="PL27" s="67"/>
      <c r="PM27" s="86" t="s">
        <v>582</v>
      </c>
      <c r="PR27" s="86" t="s">
        <v>944</v>
      </c>
      <c r="PS27" s="62" t="s">
        <v>504</v>
      </c>
      <c r="PT27" s="86" t="s">
        <v>944</v>
      </c>
      <c r="PU27" s="86">
        <v>0</v>
      </c>
      <c r="PV27" s="86"/>
      <c r="PW27" s="86">
        <v>0</v>
      </c>
      <c r="PX27" s="67"/>
      <c r="PY27" s="67">
        <v>0</v>
      </c>
      <c r="PZ27" s="67"/>
      <c r="QA27" s="86" t="s">
        <v>582</v>
      </c>
      <c r="QF27" s="86" t="s">
        <v>944</v>
      </c>
      <c r="QG27" s="62" t="s">
        <v>504</v>
      </c>
      <c r="QH27" s="86" t="s">
        <v>944</v>
      </c>
      <c r="QI27" s="86">
        <v>0</v>
      </c>
      <c r="QJ27" s="86"/>
      <c r="QK27" s="86">
        <v>0</v>
      </c>
      <c r="QL27" s="67"/>
      <c r="QM27" s="67">
        <v>0</v>
      </c>
      <c r="QN27" s="67"/>
      <c r="QO27" s="86" t="s">
        <v>582</v>
      </c>
      <c r="QT27" s="86" t="s">
        <v>944</v>
      </c>
      <c r="QU27" s="62" t="s">
        <v>504</v>
      </c>
      <c r="QV27" s="86" t="s">
        <v>944</v>
      </c>
      <c r="QW27" s="86">
        <v>0</v>
      </c>
      <c r="QX27" s="86"/>
      <c r="QY27" s="86">
        <v>0</v>
      </c>
      <c r="QZ27" s="67"/>
      <c r="RA27" s="67">
        <v>0</v>
      </c>
      <c r="RB27" s="67"/>
      <c r="RC27" s="86" t="s">
        <v>582</v>
      </c>
      <c r="RH27" s="86" t="s">
        <v>944</v>
      </c>
      <c r="RI27" s="62" t="s">
        <v>504</v>
      </c>
      <c r="RJ27" s="86" t="s">
        <v>944</v>
      </c>
      <c r="RK27" s="86">
        <v>0</v>
      </c>
      <c r="RL27" s="86"/>
      <c r="RM27" s="86">
        <v>0</v>
      </c>
      <c r="RN27" s="67"/>
      <c r="RO27" s="67">
        <v>0</v>
      </c>
      <c r="RP27" s="67"/>
      <c r="RQ27" s="86" t="s">
        <v>582</v>
      </c>
      <c r="RV27" s="86" t="s">
        <v>944</v>
      </c>
      <c r="RW27" s="62" t="s">
        <v>504</v>
      </c>
      <c r="RX27" s="86" t="s">
        <v>944</v>
      </c>
      <c r="RY27" s="86">
        <v>0</v>
      </c>
      <c r="RZ27" s="86"/>
      <c r="SA27" s="86">
        <v>0</v>
      </c>
      <c r="SB27" s="67"/>
      <c r="SC27" s="67">
        <v>0</v>
      </c>
      <c r="SD27" s="67"/>
      <c r="SE27" s="86" t="s">
        <v>582</v>
      </c>
      <c r="SJ27" s="86" t="s">
        <v>944</v>
      </c>
      <c r="SK27" s="62" t="s">
        <v>504</v>
      </c>
      <c r="SL27" s="86" t="s">
        <v>944</v>
      </c>
      <c r="SM27" s="86">
        <v>0</v>
      </c>
      <c r="SN27" s="86"/>
      <c r="SO27" s="86">
        <v>0</v>
      </c>
      <c r="SP27" s="67"/>
      <c r="SQ27" s="67">
        <v>0</v>
      </c>
      <c r="SR27" s="67"/>
      <c r="SS27" s="86" t="s">
        <v>582</v>
      </c>
      <c r="SX27" s="86" t="s">
        <v>944</v>
      </c>
      <c r="SY27" s="62" t="s">
        <v>504</v>
      </c>
      <c r="SZ27" s="86" t="s">
        <v>944</v>
      </c>
      <c r="TA27" s="86">
        <v>0</v>
      </c>
      <c r="TB27" s="86"/>
      <c r="TC27" s="86">
        <v>0</v>
      </c>
      <c r="TD27" s="67"/>
      <c r="TE27" s="67">
        <v>0</v>
      </c>
      <c r="TF27" s="67"/>
      <c r="TG27" s="86" t="s">
        <v>582</v>
      </c>
      <c r="TL27" s="86" t="s">
        <v>944</v>
      </c>
      <c r="TM27" s="62" t="s">
        <v>504</v>
      </c>
      <c r="TN27" s="86" t="s">
        <v>944</v>
      </c>
      <c r="TO27" s="86">
        <v>0</v>
      </c>
      <c r="TP27" s="86"/>
      <c r="TQ27" s="86">
        <v>0</v>
      </c>
      <c r="TR27" s="67"/>
      <c r="TS27" s="67">
        <v>0</v>
      </c>
      <c r="TT27" s="67"/>
      <c r="TU27" s="86" t="s">
        <v>582</v>
      </c>
      <c r="TZ27" s="86" t="s">
        <v>944</v>
      </c>
      <c r="UA27" s="62" t="s">
        <v>504</v>
      </c>
      <c r="UB27" s="86" t="s">
        <v>944</v>
      </c>
      <c r="UC27" s="86">
        <v>0</v>
      </c>
      <c r="UD27" s="86"/>
      <c r="UE27" s="86">
        <v>0</v>
      </c>
      <c r="UF27" s="67"/>
      <c r="UG27" s="67">
        <v>0</v>
      </c>
      <c r="UH27" s="67"/>
      <c r="UI27" s="86" t="s">
        <v>582</v>
      </c>
      <c r="UN27" s="86" t="s">
        <v>944</v>
      </c>
      <c r="UO27" s="62" t="s">
        <v>504</v>
      </c>
      <c r="UP27" s="86" t="s">
        <v>944</v>
      </c>
      <c r="UQ27" s="86">
        <v>0</v>
      </c>
      <c r="UR27" s="86"/>
      <c r="US27" s="86">
        <v>0</v>
      </c>
      <c r="UT27" s="67"/>
      <c r="UU27" s="67">
        <v>0</v>
      </c>
      <c r="UV27" s="67"/>
      <c r="UW27" s="86" t="s">
        <v>582</v>
      </c>
      <c r="VB27" s="86" t="s">
        <v>944</v>
      </c>
      <c r="VC27" s="62" t="s">
        <v>504</v>
      </c>
      <c r="VD27" s="86" t="s">
        <v>944</v>
      </c>
      <c r="VE27" s="86">
        <v>0</v>
      </c>
      <c r="VF27" s="86"/>
      <c r="VG27" s="86">
        <v>0</v>
      </c>
      <c r="VH27" s="67"/>
      <c r="VI27" s="67">
        <v>0</v>
      </c>
      <c r="VJ27" s="67"/>
      <c r="VK27" s="86" t="s">
        <v>582</v>
      </c>
      <c r="VP27" s="86" t="s">
        <v>944</v>
      </c>
      <c r="VQ27" s="62" t="s">
        <v>504</v>
      </c>
      <c r="VR27" s="86" t="s">
        <v>944</v>
      </c>
      <c r="VS27" s="86">
        <v>0</v>
      </c>
      <c r="VT27" s="86"/>
      <c r="VU27" s="86">
        <v>0</v>
      </c>
      <c r="VV27" s="67"/>
      <c r="VW27" s="67">
        <v>0</v>
      </c>
      <c r="VX27" s="67"/>
      <c r="VY27" s="86" t="s">
        <v>582</v>
      </c>
      <c r="WD27" s="86" t="s">
        <v>944</v>
      </c>
      <c r="WE27" s="62" t="s">
        <v>504</v>
      </c>
      <c r="WF27" s="86" t="s">
        <v>944</v>
      </c>
      <c r="WG27" s="86">
        <v>0</v>
      </c>
      <c r="WH27" s="86"/>
      <c r="WI27" s="86">
        <v>0</v>
      </c>
      <c r="WJ27" s="67"/>
      <c r="WK27" s="67">
        <v>0</v>
      </c>
      <c r="WL27" s="67"/>
      <c r="WM27" s="86" t="s">
        <v>582</v>
      </c>
      <c r="WR27" s="86" t="s">
        <v>944</v>
      </c>
      <c r="WS27" s="62" t="s">
        <v>504</v>
      </c>
      <c r="WT27" s="86" t="s">
        <v>944</v>
      </c>
      <c r="WU27" s="86">
        <v>0</v>
      </c>
      <c r="WV27" s="86"/>
      <c r="WW27" s="86">
        <v>0</v>
      </c>
      <c r="WX27" s="67"/>
      <c r="WY27" s="67">
        <v>0</v>
      </c>
      <c r="WZ27" s="67"/>
      <c r="XA27" s="86" t="s">
        <v>582</v>
      </c>
      <c r="XF27" s="86" t="s">
        <v>944</v>
      </c>
      <c r="XG27" s="62" t="s">
        <v>504</v>
      </c>
      <c r="XH27" s="86" t="s">
        <v>944</v>
      </c>
      <c r="XI27" s="86">
        <v>0</v>
      </c>
      <c r="XJ27" s="86"/>
      <c r="XK27" s="86">
        <v>0</v>
      </c>
      <c r="XL27" s="67"/>
      <c r="XM27" s="67">
        <v>0</v>
      </c>
      <c r="XN27" s="67"/>
      <c r="XO27" s="86" t="s">
        <v>582</v>
      </c>
      <c r="XT27" s="86" t="s">
        <v>944</v>
      </c>
      <c r="XU27" s="62" t="s">
        <v>504</v>
      </c>
      <c r="XV27" s="86" t="s">
        <v>944</v>
      </c>
      <c r="XW27" s="86">
        <v>0</v>
      </c>
      <c r="XX27" s="86"/>
      <c r="XY27" s="86">
        <v>0</v>
      </c>
      <c r="XZ27" s="67"/>
      <c r="YA27" s="67">
        <v>0</v>
      </c>
      <c r="YB27" s="67"/>
      <c r="YC27" s="86" t="s">
        <v>582</v>
      </c>
      <c r="YH27" s="86" t="s">
        <v>944</v>
      </c>
      <c r="YI27" s="62" t="s">
        <v>504</v>
      </c>
      <c r="YJ27" s="86" t="s">
        <v>944</v>
      </c>
      <c r="YK27" s="86">
        <v>0</v>
      </c>
      <c r="YL27" s="86"/>
      <c r="YM27" s="86">
        <v>0</v>
      </c>
      <c r="YN27" s="67"/>
      <c r="YO27" s="67">
        <v>0</v>
      </c>
      <c r="YP27" s="67"/>
      <c r="YQ27" s="86" t="s">
        <v>582</v>
      </c>
      <c r="YV27" s="86" t="s">
        <v>944</v>
      </c>
      <c r="YW27" s="62" t="s">
        <v>504</v>
      </c>
      <c r="YX27" s="86" t="s">
        <v>944</v>
      </c>
      <c r="YY27" s="86">
        <v>0</v>
      </c>
      <c r="YZ27" s="86"/>
      <c r="ZA27" s="86">
        <v>0</v>
      </c>
      <c r="ZB27" s="67"/>
      <c r="ZC27" s="67">
        <v>0</v>
      </c>
      <c r="ZD27" s="67"/>
      <c r="ZE27" s="86" t="s">
        <v>582</v>
      </c>
      <c r="ZJ27" s="86" t="s">
        <v>944</v>
      </c>
      <c r="ZK27" s="62" t="s">
        <v>504</v>
      </c>
      <c r="ZL27" s="86" t="s">
        <v>944</v>
      </c>
      <c r="ZM27" s="86">
        <v>0</v>
      </c>
      <c r="ZN27" s="86"/>
      <c r="ZO27" s="86">
        <v>0</v>
      </c>
      <c r="ZP27" s="67"/>
      <c r="ZQ27" s="67">
        <v>0</v>
      </c>
      <c r="ZR27" s="67"/>
      <c r="ZS27" s="86" t="s">
        <v>582</v>
      </c>
      <c r="ZX27" s="86" t="s">
        <v>944</v>
      </c>
      <c r="ZY27" s="62" t="s">
        <v>504</v>
      </c>
      <c r="ZZ27" s="86" t="s">
        <v>944</v>
      </c>
      <c r="AAA27" s="86">
        <v>0</v>
      </c>
      <c r="AAB27" s="86"/>
      <c r="AAC27" s="86">
        <v>0</v>
      </c>
      <c r="AAD27" s="67"/>
      <c r="AAE27" s="67">
        <v>0</v>
      </c>
      <c r="AAF27" s="67"/>
      <c r="AAG27" s="86" t="s">
        <v>582</v>
      </c>
      <c r="AAL27" s="86" t="s">
        <v>944</v>
      </c>
      <c r="AAM27" s="62" t="s">
        <v>504</v>
      </c>
      <c r="AAN27" s="86" t="s">
        <v>944</v>
      </c>
      <c r="AAO27" s="86">
        <v>0</v>
      </c>
      <c r="AAP27" s="86"/>
      <c r="AAQ27" s="86">
        <v>0</v>
      </c>
      <c r="AAR27" s="67"/>
      <c r="AAS27" s="67">
        <v>0</v>
      </c>
      <c r="AAT27" s="67"/>
      <c r="AAU27" s="86" t="s">
        <v>582</v>
      </c>
      <c r="AAZ27" s="86" t="s">
        <v>944</v>
      </c>
      <c r="ABA27" s="62" t="s">
        <v>504</v>
      </c>
      <c r="ABB27" s="86" t="s">
        <v>944</v>
      </c>
      <c r="ABC27" s="86">
        <v>0</v>
      </c>
      <c r="ABD27" s="86"/>
      <c r="ABE27" s="86">
        <v>0</v>
      </c>
      <c r="ABF27" s="67"/>
      <c r="ABG27" s="67">
        <v>0</v>
      </c>
      <c r="ABH27" s="67"/>
      <c r="ABI27" s="86" t="s">
        <v>582</v>
      </c>
      <c r="ABN27" s="86" t="s">
        <v>944</v>
      </c>
      <c r="ABO27" s="62" t="s">
        <v>504</v>
      </c>
      <c r="ABP27" s="86" t="s">
        <v>944</v>
      </c>
      <c r="ABQ27" s="86">
        <v>0</v>
      </c>
      <c r="ABR27" s="86"/>
      <c r="ABS27" s="86">
        <v>0</v>
      </c>
      <c r="ABT27" s="67"/>
      <c r="ABU27" s="67">
        <v>0</v>
      </c>
      <c r="ABV27" s="67"/>
      <c r="ABW27" s="86" t="s">
        <v>582</v>
      </c>
      <c r="ACB27" s="86" t="s">
        <v>944</v>
      </c>
      <c r="ACC27" s="62" t="s">
        <v>504</v>
      </c>
      <c r="ACD27" s="86" t="s">
        <v>944</v>
      </c>
      <c r="ACE27" s="86">
        <v>0</v>
      </c>
      <c r="ACF27" s="86"/>
      <c r="ACG27" s="86">
        <v>0</v>
      </c>
      <c r="ACH27" s="67"/>
      <c r="ACI27" s="67">
        <v>0</v>
      </c>
      <c r="ACJ27" s="67"/>
      <c r="ACK27" s="86" t="s">
        <v>582</v>
      </c>
      <c r="ACP27" s="86" t="s">
        <v>944</v>
      </c>
      <c r="ACQ27" s="62" t="s">
        <v>504</v>
      </c>
      <c r="ACR27" s="86" t="s">
        <v>944</v>
      </c>
      <c r="ACS27" s="86">
        <v>0</v>
      </c>
      <c r="ACT27" s="86"/>
      <c r="ACU27" s="86">
        <v>0</v>
      </c>
      <c r="ACV27" s="67"/>
      <c r="ACW27" s="67">
        <v>0</v>
      </c>
      <c r="ACX27" s="67"/>
      <c r="ACY27" s="86" t="s">
        <v>582</v>
      </c>
      <c r="ADD27" s="86" t="s">
        <v>944</v>
      </c>
      <c r="ADE27" s="62" t="s">
        <v>504</v>
      </c>
      <c r="ADF27" s="86" t="s">
        <v>944</v>
      </c>
      <c r="ADG27" s="86">
        <v>0</v>
      </c>
      <c r="ADH27" s="86"/>
      <c r="ADI27" s="86">
        <v>0</v>
      </c>
      <c r="ADJ27" s="67"/>
      <c r="ADK27" s="67">
        <v>0</v>
      </c>
      <c r="ADL27" s="67"/>
      <c r="ADM27" s="86" t="s">
        <v>582</v>
      </c>
      <c r="ADR27" s="86" t="s">
        <v>944</v>
      </c>
      <c r="ADS27" s="62" t="s">
        <v>504</v>
      </c>
      <c r="ADT27" s="86" t="s">
        <v>944</v>
      </c>
      <c r="ADU27" s="86">
        <v>0</v>
      </c>
      <c r="ADV27" s="86"/>
      <c r="ADW27" s="86">
        <v>0</v>
      </c>
      <c r="ADX27" s="67"/>
      <c r="ADY27" s="67">
        <v>0</v>
      </c>
      <c r="ADZ27" s="67"/>
      <c r="AEA27" s="86" t="s">
        <v>582</v>
      </c>
      <c r="AEF27" s="86" t="s">
        <v>944</v>
      </c>
      <c r="AEG27" s="62" t="s">
        <v>504</v>
      </c>
      <c r="AEH27" s="86" t="s">
        <v>944</v>
      </c>
      <c r="AEI27" s="86">
        <v>0</v>
      </c>
      <c r="AEJ27" s="86"/>
      <c r="AEK27" s="86">
        <v>0</v>
      </c>
      <c r="AEL27" s="67"/>
      <c r="AEM27" s="67">
        <v>0</v>
      </c>
      <c r="AEN27" s="67"/>
      <c r="AEO27" s="86" t="s">
        <v>582</v>
      </c>
      <c r="AET27" s="86" t="s">
        <v>944</v>
      </c>
      <c r="AEU27" s="62" t="s">
        <v>504</v>
      </c>
      <c r="AEV27" s="86" t="s">
        <v>944</v>
      </c>
      <c r="AEW27" s="86">
        <v>0</v>
      </c>
      <c r="AEX27" s="86"/>
      <c r="AEY27" s="86">
        <v>0</v>
      </c>
      <c r="AEZ27" s="67"/>
      <c r="AFA27" s="67">
        <v>0</v>
      </c>
      <c r="AFB27" s="67"/>
      <c r="AFC27" s="86" t="s">
        <v>582</v>
      </c>
      <c r="AFH27" s="86" t="s">
        <v>944</v>
      </c>
      <c r="AFI27" s="62" t="s">
        <v>504</v>
      </c>
      <c r="AFJ27" s="86" t="s">
        <v>944</v>
      </c>
      <c r="AFK27" s="86">
        <v>0</v>
      </c>
      <c r="AFL27" s="86"/>
      <c r="AFM27" s="86">
        <v>0</v>
      </c>
      <c r="AFN27" s="67"/>
      <c r="AFO27" s="67">
        <v>0</v>
      </c>
      <c r="AFP27" s="67"/>
      <c r="AFQ27" s="86" t="s">
        <v>582</v>
      </c>
      <c r="AFV27" s="86" t="s">
        <v>944</v>
      </c>
      <c r="AFW27" s="62" t="s">
        <v>504</v>
      </c>
      <c r="AFX27" s="86" t="s">
        <v>944</v>
      </c>
      <c r="AFY27" s="86">
        <v>0</v>
      </c>
      <c r="AFZ27" s="86"/>
      <c r="AGA27" s="86">
        <v>0</v>
      </c>
      <c r="AGB27" s="67"/>
      <c r="AGC27" s="67">
        <v>0</v>
      </c>
      <c r="AGD27" s="67"/>
      <c r="AGE27" s="86" t="s">
        <v>582</v>
      </c>
      <c r="AGJ27" s="86" t="s">
        <v>944</v>
      </c>
      <c r="AGK27" s="62" t="s">
        <v>504</v>
      </c>
      <c r="AGL27" s="86" t="s">
        <v>944</v>
      </c>
      <c r="AGM27" s="86">
        <v>0</v>
      </c>
      <c r="AGN27" s="86"/>
      <c r="AGO27" s="86">
        <v>0</v>
      </c>
      <c r="AGP27" s="67"/>
      <c r="AGQ27" s="67">
        <v>0</v>
      </c>
      <c r="AGR27" s="67"/>
      <c r="AGS27" s="86" t="s">
        <v>582</v>
      </c>
      <c r="AGX27" s="86" t="s">
        <v>944</v>
      </c>
      <c r="AGY27" s="62" t="s">
        <v>504</v>
      </c>
      <c r="AGZ27" s="86" t="s">
        <v>944</v>
      </c>
      <c r="AHA27" s="86">
        <v>0</v>
      </c>
      <c r="AHB27" s="86"/>
      <c r="AHC27" s="86">
        <v>0</v>
      </c>
      <c r="AHD27" s="67"/>
      <c r="AHE27" s="67">
        <v>0</v>
      </c>
      <c r="AHF27" s="67"/>
      <c r="AHG27" s="86" t="s">
        <v>582</v>
      </c>
      <c r="AHL27" s="86" t="s">
        <v>944</v>
      </c>
      <c r="AHM27" s="62" t="s">
        <v>504</v>
      </c>
      <c r="AHN27" s="86" t="s">
        <v>944</v>
      </c>
      <c r="AHO27" s="86">
        <v>0</v>
      </c>
      <c r="AHP27" s="86"/>
      <c r="AHQ27" s="86">
        <v>0</v>
      </c>
      <c r="AHR27" s="67"/>
      <c r="AHS27" s="67">
        <v>0</v>
      </c>
      <c r="AHT27" s="67"/>
      <c r="AHU27" s="86" t="s">
        <v>582</v>
      </c>
      <c r="AHZ27" s="86" t="s">
        <v>944</v>
      </c>
      <c r="AIA27" s="62" t="s">
        <v>504</v>
      </c>
      <c r="AIB27" s="86" t="s">
        <v>944</v>
      </c>
      <c r="AIC27" s="86">
        <v>0</v>
      </c>
      <c r="AID27" s="86"/>
      <c r="AIE27" s="86">
        <v>0</v>
      </c>
      <c r="AIF27" s="67"/>
      <c r="AIG27" s="67">
        <v>0</v>
      </c>
      <c r="AIH27" s="67"/>
      <c r="AII27" s="86" t="s">
        <v>582</v>
      </c>
      <c r="AIN27" s="86" t="s">
        <v>944</v>
      </c>
      <c r="AIO27" s="62" t="s">
        <v>504</v>
      </c>
      <c r="AIP27" s="86" t="s">
        <v>944</v>
      </c>
      <c r="AIQ27" s="86">
        <v>0</v>
      </c>
      <c r="AIR27" s="86"/>
      <c r="AIS27" s="86">
        <v>0</v>
      </c>
      <c r="AIT27" s="67"/>
      <c r="AIU27" s="67">
        <v>0</v>
      </c>
      <c r="AIV27" s="67"/>
      <c r="AIW27" s="86" t="s">
        <v>582</v>
      </c>
      <c r="AJB27" s="86" t="s">
        <v>944</v>
      </c>
      <c r="AJC27" s="62" t="s">
        <v>504</v>
      </c>
      <c r="AJD27" s="86" t="s">
        <v>944</v>
      </c>
      <c r="AJE27" s="86">
        <v>0</v>
      </c>
      <c r="AJF27" s="86"/>
      <c r="AJG27" s="86">
        <v>0</v>
      </c>
      <c r="AJH27" s="67"/>
      <c r="AJI27" s="67">
        <v>0</v>
      </c>
      <c r="AJJ27" s="67"/>
      <c r="AJK27" s="86" t="s">
        <v>582</v>
      </c>
      <c r="AJP27" s="86" t="s">
        <v>944</v>
      </c>
      <c r="AJQ27" s="62" t="s">
        <v>504</v>
      </c>
      <c r="AJR27" s="86" t="s">
        <v>944</v>
      </c>
      <c r="AJS27" s="86">
        <v>0</v>
      </c>
      <c r="AJT27" s="86"/>
      <c r="AJU27" s="86">
        <v>0</v>
      </c>
      <c r="AJV27" s="67"/>
      <c r="AJW27" s="67">
        <v>0</v>
      </c>
      <c r="AJX27" s="67"/>
      <c r="AJY27" s="86" t="s">
        <v>582</v>
      </c>
      <c r="AKD27" s="86" t="s">
        <v>944</v>
      </c>
      <c r="AKE27" s="62" t="s">
        <v>504</v>
      </c>
      <c r="AKF27" s="86" t="s">
        <v>944</v>
      </c>
      <c r="AKG27" s="86">
        <v>0</v>
      </c>
      <c r="AKH27" s="86"/>
      <c r="AKI27" s="86">
        <v>0</v>
      </c>
      <c r="AKJ27" s="67"/>
      <c r="AKK27" s="67">
        <v>0</v>
      </c>
      <c r="AKL27" s="67"/>
      <c r="AKM27" s="86" t="s">
        <v>582</v>
      </c>
      <c r="AKR27" s="86" t="s">
        <v>944</v>
      </c>
      <c r="AKS27" s="62" t="s">
        <v>504</v>
      </c>
      <c r="AKT27" s="86" t="s">
        <v>944</v>
      </c>
      <c r="AKU27" s="86">
        <v>0</v>
      </c>
      <c r="AKV27" s="86"/>
      <c r="AKW27" s="86">
        <v>0</v>
      </c>
      <c r="AKX27" s="67"/>
      <c r="AKY27" s="67">
        <v>0</v>
      </c>
      <c r="AKZ27" s="67"/>
      <c r="ALA27" s="86" t="s">
        <v>582</v>
      </c>
      <c r="ALF27" s="86" t="s">
        <v>944</v>
      </c>
      <c r="ALG27" s="62" t="s">
        <v>504</v>
      </c>
      <c r="ALH27" s="86" t="s">
        <v>944</v>
      </c>
      <c r="ALI27" s="86">
        <v>0</v>
      </c>
      <c r="ALJ27" s="86"/>
      <c r="ALK27" s="86">
        <v>0</v>
      </c>
      <c r="ALL27" s="67"/>
      <c r="ALM27" s="67">
        <v>0</v>
      </c>
      <c r="ALN27" s="67"/>
      <c r="ALO27" s="86" t="s">
        <v>582</v>
      </c>
      <c r="ALT27" s="86" t="s">
        <v>944</v>
      </c>
      <c r="ALU27" s="62" t="s">
        <v>504</v>
      </c>
      <c r="ALV27" s="86" t="s">
        <v>944</v>
      </c>
      <c r="ALW27" s="86">
        <v>0</v>
      </c>
      <c r="ALX27" s="86"/>
      <c r="ALY27" s="86">
        <v>0</v>
      </c>
      <c r="ALZ27" s="67"/>
      <c r="AMA27" s="67">
        <v>0</v>
      </c>
      <c r="AMB27" s="67"/>
      <c r="AMC27" s="86" t="s">
        <v>582</v>
      </c>
      <c r="AMH27" s="86" t="s">
        <v>944</v>
      </c>
      <c r="AMI27" s="62" t="s">
        <v>504</v>
      </c>
      <c r="AMJ27" s="86" t="s">
        <v>944</v>
      </c>
      <c r="AMK27" s="86">
        <v>0</v>
      </c>
      <c r="AML27" s="86"/>
      <c r="AMM27" s="86">
        <v>0</v>
      </c>
      <c r="AMN27" s="67"/>
      <c r="AMO27" s="67">
        <v>0</v>
      </c>
      <c r="AMP27" s="67"/>
      <c r="AMQ27" s="86" t="s">
        <v>582</v>
      </c>
      <c r="AMV27" s="86" t="s">
        <v>944</v>
      </c>
      <c r="AMW27" s="62" t="s">
        <v>504</v>
      </c>
      <c r="AMX27" s="86" t="s">
        <v>944</v>
      </c>
      <c r="AMY27" s="86">
        <v>0</v>
      </c>
      <c r="AMZ27" s="86"/>
      <c r="ANA27" s="86">
        <v>0</v>
      </c>
      <c r="ANB27" s="67"/>
      <c r="ANC27" s="67">
        <v>0</v>
      </c>
      <c r="AND27" s="67"/>
      <c r="ANE27" s="86" t="s">
        <v>582</v>
      </c>
      <c r="ANJ27" s="86" t="s">
        <v>944</v>
      </c>
      <c r="ANK27" s="62" t="s">
        <v>504</v>
      </c>
      <c r="ANL27" s="86" t="s">
        <v>944</v>
      </c>
      <c r="ANM27" s="86">
        <v>0</v>
      </c>
      <c r="ANN27" s="86"/>
      <c r="ANO27" s="86">
        <v>0</v>
      </c>
      <c r="ANP27" s="67"/>
      <c r="ANQ27" s="67">
        <v>0</v>
      </c>
      <c r="ANR27" s="67"/>
      <c r="ANS27" s="86" t="s">
        <v>582</v>
      </c>
      <c r="ANX27" s="86" t="s">
        <v>944</v>
      </c>
      <c r="ANY27" s="62" t="s">
        <v>504</v>
      </c>
      <c r="ANZ27" s="86" t="s">
        <v>944</v>
      </c>
      <c r="AOA27" s="86">
        <v>0</v>
      </c>
      <c r="AOB27" s="86"/>
      <c r="AOC27" s="86">
        <v>0</v>
      </c>
      <c r="AOD27" s="67"/>
      <c r="AOE27" s="67">
        <v>0</v>
      </c>
      <c r="AOF27" s="67"/>
      <c r="AOG27" s="86" t="s">
        <v>582</v>
      </c>
      <c r="AOL27" s="86" t="s">
        <v>944</v>
      </c>
      <c r="AOM27" s="62" t="s">
        <v>504</v>
      </c>
      <c r="AON27" s="86" t="s">
        <v>944</v>
      </c>
      <c r="AOO27" s="86">
        <v>0</v>
      </c>
      <c r="AOP27" s="86"/>
      <c r="AOQ27" s="86">
        <v>0</v>
      </c>
      <c r="AOR27" s="67"/>
      <c r="AOS27" s="67">
        <v>0</v>
      </c>
      <c r="AOT27" s="67"/>
      <c r="AOU27" s="86" t="s">
        <v>582</v>
      </c>
      <c r="AOZ27" s="86" t="s">
        <v>944</v>
      </c>
      <c r="APA27" s="62" t="s">
        <v>504</v>
      </c>
      <c r="APB27" s="86" t="s">
        <v>944</v>
      </c>
      <c r="APC27" s="86">
        <v>0</v>
      </c>
      <c r="APD27" s="86"/>
      <c r="APE27" s="86">
        <v>0</v>
      </c>
      <c r="APF27" s="67"/>
      <c r="APG27" s="67">
        <v>0</v>
      </c>
      <c r="APH27" s="67"/>
      <c r="API27" s="86" t="s">
        <v>582</v>
      </c>
      <c r="APN27" s="86" t="s">
        <v>944</v>
      </c>
      <c r="APO27" s="62" t="s">
        <v>504</v>
      </c>
      <c r="APP27" s="86" t="s">
        <v>944</v>
      </c>
      <c r="APQ27" s="86">
        <v>0</v>
      </c>
      <c r="APR27" s="86"/>
      <c r="APS27" s="86">
        <v>0</v>
      </c>
      <c r="APT27" s="67"/>
      <c r="APU27" s="67">
        <v>0</v>
      </c>
      <c r="APV27" s="67"/>
      <c r="APW27" s="86" t="s">
        <v>582</v>
      </c>
      <c r="AQB27" s="86" t="s">
        <v>944</v>
      </c>
      <c r="AQC27" s="62" t="s">
        <v>504</v>
      </c>
      <c r="AQD27" s="86" t="s">
        <v>944</v>
      </c>
      <c r="AQE27" s="86">
        <v>0</v>
      </c>
      <c r="AQF27" s="86"/>
      <c r="AQG27" s="86">
        <v>0</v>
      </c>
      <c r="AQH27" s="67"/>
      <c r="AQI27" s="67">
        <v>0</v>
      </c>
      <c r="AQJ27" s="67"/>
      <c r="AQK27" s="86" t="s">
        <v>582</v>
      </c>
      <c r="AQP27" s="86">
        <v>12.12</v>
      </c>
      <c r="AQQ27" s="62" t="s">
        <v>504</v>
      </c>
      <c r="AQR27" s="86">
        <v>12.12</v>
      </c>
      <c r="AQS27" s="86">
        <v>0</v>
      </c>
      <c r="AQT27" s="86"/>
      <c r="AQU27" s="86">
        <v>2</v>
      </c>
      <c r="AQV27" s="67"/>
      <c r="AQW27" s="67">
        <v>4.4444444444444446</v>
      </c>
      <c r="AQX27" s="67"/>
      <c r="AQY27" s="86">
        <v>0</v>
      </c>
      <c r="ARD27" s="86">
        <v>13.12</v>
      </c>
      <c r="ARE27" s="62" t="s">
        <v>504</v>
      </c>
      <c r="ARF27" s="86">
        <v>13.12</v>
      </c>
      <c r="ARG27" s="86">
        <v>0</v>
      </c>
      <c r="ARH27" s="86"/>
      <c r="ARI27" s="86">
        <v>2</v>
      </c>
      <c r="ARJ27" s="67"/>
      <c r="ARK27" s="67">
        <v>4.4444444444444446</v>
      </c>
      <c r="ARL27" s="67"/>
      <c r="ARM27" s="86">
        <v>0</v>
      </c>
      <c r="ARR27" s="86">
        <v>12.12</v>
      </c>
      <c r="ARS27" s="62" t="s">
        <v>504</v>
      </c>
      <c r="ART27" s="86">
        <v>12.12</v>
      </c>
      <c r="ARU27" s="86">
        <v>0</v>
      </c>
      <c r="ARV27" s="86"/>
      <c r="ARW27" s="86">
        <v>2</v>
      </c>
      <c r="ARX27" s="67"/>
      <c r="ARY27" s="67">
        <v>4.4444444444444446</v>
      </c>
      <c r="ARZ27" s="67"/>
      <c r="ASA27" s="86">
        <v>0</v>
      </c>
      <c r="ASF27" s="86">
        <v>1.1199999999999999</v>
      </c>
      <c r="ASG27" s="62" t="s">
        <v>504</v>
      </c>
      <c r="ASH27" s="86">
        <v>1.1199999999999999</v>
      </c>
      <c r="ASI27" s="86">
        <v>2</v>
      </c>
      <c r="ASJ27" s="86"/>
      <c r="ASK27" s="86">
        <v>2</v>
      </c>
      <c r="ASL27" s="67"/>
      <c r="ASM27" s="67">
        <v>4.4444444444444446</v>
      </c>
      <c r="ASN27" s="67"/>
      <c r="ASO27" s="86">
        <v>100</v>
      </c>
      <c r="AST27" s="86">
        <v>13.12</v>
      </c>
      <c r="ASU27" s="62" t="s">
        <v>504</v>
      </c>
      <c r="ASV27" s="86">
        <v>13.12</v>
      </c>
      <c r="ASW27" s="86">
        <v>0</v>
      </c>
      <c r="ASX27" s="86"/>
      <c r="ASY27" s="86">
        <v>2</v>
      </c>
      <c r="ASZ27" s="67"/>
      <c r="ATA27" s="67">
        <v>4.4444444444444446</v>
      </c>
      <c r="ATB27" s="67"/>
      <c r="ATC27" s="86">
        <v>0</v>
      </c>
      <c r="ATH27" s="86">
        <v>12.12</v>
      </c>
      <c r="ATI27" s="62" t="s">
        <v>504</v>
      </c>
      <c r="ATJ27" s="86">
        <v>12.12</v>
      </c>
      <c r="ATK27" s="86">
        <v>0</v>
      </c>
      <c r="ATL27" s="86"/>
      <c r="ATM27" s="86">
        <v>2</v>
      </c>
      <c r="ATN27" s="67"/>
      <c r="ATO27" s="67">
        <v>4.4444444444444446</v>
      </c>
      <c r="ATP27" s="67"/>
      <c r="ATQ27" s="86">
        <v>0</v>
      </c>
      <c r="ATV27" s="86">
        <v>1.1199999999999999</v>
      </c>
      <c r="ATW27" s="62" t="s">
        <v>504</v>
      </c>
      <c r="ATX27" s="86">
        <v>1.1199999999999999</v>
      </c>
      <c r="ATY27" s="86">
        <v>2</v>
      </c>
      <c r="ATZ27" s="86"/>
      <c r="AUA27" s="86">
        <v>2</v>
      </c>
      <c r="AUB27" s="67"/>
      <c r="AUC27" s="67">
        <v>4.4444444444444446</v>
      </c>
      <c r="AUD27" s="67"/>
      <c r="AUE27" s="86">
        <v>100</v>
      </c>
      <c r="AUJ27" s="86">
        <v>1.1199999999999999</v>
      </c>
      <c r="AUK27" s="62" t="s">
        <v>504</v>
      </c>
      <c r="AUL27" s="86">
        <v>1.1199999999999999</v>
      </c>
      <c r="AUM27" s="86">
        <v>1</v>
      </c>
      <c r="AUN27" s="86"/>
      <c r="AUO27" s="86">
        <v>2</v>
      </c>
      <c r="AUP27" s="67"/>
      <c r="AUQ27" s="67">
        <v>4.4444444444444446</v>
      </c>
      <c r="AUR27" s="67"/>
      <c r="AUS27" s="86">
        <v>50</v>
      </c>
      <c r="AUX27" s="86">
        <v>13.12</v>
      </c>
      <c r="AUY27" s="62" t="s">
        <v>504</v>
      </c>
      <c r="AUZ27" s="86">
        <v>13.12</v>
      </c>
      <c r="AVA27" s="86">
        <v>0</v>
      </c>
      <c r="AVB27" s="86"/>
      <c r="AVC27" s="86">
        <v>2</v>
      </c>
      <c r="AVD27" s="67"/>
      <c r="AVE27" s="67">
        <v>4.4444444444444446</v>
      </c>
      <c r="AVF27" s="67"/>
      <c r="AVG27" s="86">
        <v>0</v>
      </c>
      <c r="AVL27" s="86">
        <v>11.12</v>
      </c>
      <c r="AVM27" s="62" t="s">
        <v>504</v>
      </c>
      <c r="AVN27" s="86">
        <v>11.12</v>
      </c>
      <c r="AVO27" s="86">
        <v>0</v>
      </c>
      <c r="AVP27" s="86"/>
      <c r="AVQ27" s="86">
        <v>2</v>
      </c>
      <c r="AVR27" s="67"/>
      <c r="AVS27" s="67">
        <v>4.4444444444444446</v>
      </c>
      <c r="AVT27" s="67"/>
      <c r="AVU27" s="86">
        <v>0</v>
      </c>
      <c r="AVZ27" s="86">
        <v>14.12</v>
      </c>
      <c r="AWA27" s="62" t="s">
        <v>504</v>
      </c>
      <c r="AWB27" s="86">
        <v>14.12</v>
      </c>
      <c r="AWC27" s="86">
        <v>0</v>
      </c>
      <c r="AWD27" s="86"/>
      <c r="AWE27" s="86">
        <v>2</v>
      </c>
      <c r="AWF27" s="67"/>
      <c r="AWG27" s="67">
        <v>4.4444444444444446</v>
      </c>
      <c r="AWH27" s="67"/>
      <c r="AWI27" s="86">
        <v>0</v>
      </c>
      <c r="AWN27" s="86">
        <v>8.1199999999999992</v>
      </c>
      <c r="AWO27" s="62" t="s">
        <v>504</v>
      </c>
      <c r="AWP27" s="86">
        <v>8.1199999999999992</v>
      </c>
      <c r="AWQ27" s="86">
        <v>0</v>
      </c>
      <c r="AWR27" s="86"/>
      <c r="AWS27" s="86">
        <v>2</v>
      </c>
      <c r="AWT27" s="67"/>
      <c r="AWU27" s="67">
        <v>4.4444444444444446</v>
      </c>
      <c r="AWV27" s="67"/>
      <c r="AWW27" s="86">
        <v>0</v>
      </c>
      <c r="AXB27" s="86">
        <v>4.12</v>
      </c>
      <c r="AXC27" s="62" t="s">
        <v>504</v>
      </c>
      <c r="AXD27" s="86">
        <v>4.12</v>
      </c>
      <c r="AXE27" s="86">
        <v>1</v>
      </c>
      <c r="AXF27" s="86"/>
      <c r="AXG27" s="86">
        <v>2</v>
      </c>
      <c r="AXH27" s="67"/>
      <c r="AXI27" s="67">
        <v>4.4444444444444446</v>
      </c>
      <c r="AXJ27" s="67"/>
      <c r="AXK27" s="86">
        <v>50</v>
      </c>
      <c r="AXP27" s="86">
        <v>12.12</v>
      </c>
      <c r="AXQ27" s="62" t="s">
        <v>504</v>
      </c>
      <c r="AXR27" s="86">
        <v>12.12</v>
      </c>
      <c r="AXS27" s="86">
        <v>0</v>
      </c>
      <c r="AXT27" s="86"/>
      <c r="AXU27" s="86">
        <v>2</v>
      </c>
      <c r="AXV27" s="67"/>
      <c r="AXW27" s="67">
        <v>4.4444444444444446</v>
      </c>
      <c r="AXX27" s="67"/>
      <c r="AXY27" s="86">
        <v>0</v>
      </c>
      <c r="AYD27" s="86">
        <v>6.12</v>
      </c>
      <c r="AYE27" s="62" t="s">
        <v>504</v>
      </c>
      <c r="AYF27" s="86">
        <v>6.12</v>
      </c>
      <c r="AYG27" s="86">
        <v>1</v>
      </c>
      <c r="AYH27" s="86"/>
      <c r="AYI27" s="86">
        <v>2</v>
      </c>
      <c r="AYJ27" s="67"/>
      <c r="AYK27" s="67">
        <v>4.4444444444444446</v>
      </c>
      <c r="AYL27" s="67"/>
      <c r="AYM27" s="86">
        <v>50</v>
      </c>
      <c r="AYR27" s="86">
        <v>11.12</v>
      </c>
      <c r="AYS27" s="62" t="s">
        <v>504</v>
      </c>
      <c r="AYT27" s="86">
        <v>11.12</v>
      </c>
      <c r="AYU27" s="86">
        <v>0</v>
      </c>
      <c r="AYV27" s="86"/>
      <c r="AYW27" s="86">
        <v>2</v>
      </c>
      <c r="AYX27" s="67"/>
      <c r="AYY27" s="67">
        <v>4.4444444444444446</v>
      </c>
      <c r="AYZ27" s="67"/>
      <c r="AZA27" s="86">
        <v>0</v>
      </c>
      <c r="AZF27" s="86">
        <v>9.1199999999999992</v>
      </c>
      <c r="AZG27" s="62" t="s">
        <v>504</v>
      </c>
      <c r="AZH27" s="86">
        <v>9.1199999999999992</v>
      </c>
      <c r="AZI27" s="86">
        <v>0</v>
      </c>
      <c r="AZJ27" s="86"/>
      <c r="AZK27" s="86">
        <v>2</v>
      </c>
      <c r="AZL27" s="67"/>
      <c r="AZM27" s="67">
        <v>4.4444444444444446</v>
      </c>
      <c r="AZN27" s="67"/>
      <c r="AZO27" s="86">
        <v>0</v>
      </c>
      <c r="AZT27" s="86">
        <v>13.12</v>
      </c>
      <c r="AZU27" s="62" t="s">
        <v>504</v>
      </c>
      <c r="AZV27" s="86">
        <v>13.12</v>
      </c>
      <c r="AZW27" s="86">
        <v>0</v>
      </c>
      <c r="AZX27" s="86"/>
      <c r="AZY27" s="86">
        <v>2</v>
      </c>
      <c r="AZZ27" s="67"/>
      <c r="BAA27" s="67">
        <v>4.4444444444444446</v>
      </c>
      <c r="BAB27" s="67"/>
      <c r="BAC27" s="86">
        <v>0</v>
      </c>
      <c r="BAH27" s="86">
        <v>12.12</v>
      </c>
      <c r="BAI27" s="62" t="s">
        <v>504</v>
      </c>
      <c r="BAJ27" s="86">
        <v>12.12</v>
      </c>
      <c r="BAK27" s="86">
        <v>0</v>
      </c>
      <c r="BAL27" s="86"/>
      <c r="BAM27" s="86">
        <v>2</v>
      </c>
      <c r="BAN27" s="67"/>
      <c r="BAO27" s="67">
        <v>4.4444444444444446</v>
      </c>
      <c r="BAP27" s="67"/>
      <c r="BAQ27" s="86">
        <v>0</v>
      </c>
      <c r="BAV27" s="86">
        <v>9.1199999999999992</v>
      </c>
      <c r="BAW27" s="62" t="s">
        <v>504</v>
      </c>
      <c r="BAX27" s="86">
        <v>9.1199999999999992</v>
      </c>
      <c r="BAY27" s="86">
        <v>1</v>
      </c>
      <c r="BAZ27" s="86"/>
      <c r="BBA27" s="86">
        <v>2</v>
      </c>
      <c r="BBB27" s="67"/>
      <c r="BBC27" s="67">
        <v>4.4444444444444446</v>
      </c>
      <c r="BBD27" s="67"/>
      <c r="BBE27" s="86">
        <v>50</v>
      </c>
      <c r="BBJ27" s="86">
        <v>14.12</v>
      </c>
      <c r="BBK27" s="62" t="s">
        <v>504</v>
      </c>
      <c r="BBL27" s="86">
        <v>14.12</v>
      </c>
      <c r="BBM27" s="86">
        <v>0</v>
      </c>
      <c r="BBN27" s="86"/>
      <c r="BBO27" s="86">
        <v>2</v>
      </c>
      <c r="BBP27" s="67"/>
      <c r="BBQ27" s="67">
        <v>4.4444444444444446</v>
      </c>
      <c r="BBR27" s="67"/>
      <c r="BBS27" s="86">
        <v>0</v>
      </c>
      <c r="BBX27" s="86">
        <v>13.12</v>
      </c>
      <c r="BBY27" s="62" t="s">
        <v>504</v>
      </c>
      <c r="BBZ27" s="86">
        <v>13.12</v>
      </c>
      <c r="BCA27" s="86">
        <v>0</v>
      </c>
      <c r="BCB27" s="86"/>
      <c r="BCC27" s="86">
        <v>2</v>
      </c>
      <c r="BCD27" s="67"/>
      <c r="BCE27" s="67">
        <v>4.4444444444444446</v>
      </c>
      <c r="BCF27" s="67"/>
      <c r="BCG27" s="86">
        <v>0</v>
      </c>
      <c r="BCL27" s="86">
        <v>1.1199999999999999</v>
      </c>
      <c r="BCM27" s="62" t="s">
        <v>504</v>
      </c>
      <c r="BCN27" s="86">
        <v>1.1199999999999999</v>
      </c>
      <c r="BCO27" s="86">
        <v>2</v>
      </c>
      <c r="BCP27" s="86"/>
      <c r="BCQ27" s="86">
        <v>2</v>
      </c>
      <c r="BCR27" s="67"/>
      <c r="BCS27" s="67">
        <v>4.4444444444444446</v>
      </c>
      <c r="BCT27" s="67"/>
      <c r="BCU27" s="86">
        <v>100</v>
      </c>
      <c r="BCZ27" s="86">
        <v>11.12</v>
      </c>
      <c r="BDA27" s="62" t="s">
        <v>504</v>
      </c>
      <c r="BDB27" s="86">
        <v>11.12</v>
      </c>
      <c r="BDC27" s="86">
        <v>0</v>
      </c>
      <c r="BDD27" s="86"/>
      <c r="BDE27" s="86">
        <v>2</v>
      </c>
      <c r="BDF27" s="67"/>
      <c r="BDG27" s="67">
        <v>4.4444444444444446</v>
      </c>
      <c r="BDH27" s="67"/>
      <c r="BDI27" s="86">
        <v>0</v>
      </c>
      <c r="BDN27" s="86">
        <v>13.12</v>
      </c>
      <c r="BDO27" s="62" t="s">
        <v>504</v>
      </c>
      <c r="BDP27" s="86">
        <v>13.12</v>
      </c>
      <c r="BDQ27" s="86">
        <v>0</v>
      </c>
      <c r="BDR27" s="86"/>
      <c r="BDS27" s="86">
        <v>2</v>
      </c>
      <c r="BDT27" s="67"/>
      <c r="BDU27" s="67">
        <v>4.4444444444444446</v>
      </c>
      <c r="BDV27" s="67"/>
      <c r="BDW27" s="86">
        <v>0</v>
      </c>
      <c r="BEB27" s="86">
        <v>14.12</v>
      </c>
      <c r="BEC27" s="62" t="s">
        <v>504</v>
      </c>
      <c r="BED27" s="86">
        <v>14.12</v>
      </c>
      <c r="BEE27" s="86">
        <v>0</v>
      </c>
      <c r="BEF27" s="86"/>
      <c r="BEG27" s="86">
        <v>2</v>
      </c>
      <c r="BEH27" s="67"/>
      <c r="BEI27" s="67">
        <v>4.4444444444444446</v>
      </c>
      <c r="BEJ27" s="67"/>
      <c r="BEK27" s="86">
        <v>0</v>
      </c>
      <c r="BEP27" s="86">
        <v>10.119999999999999</v>
      </c>
      <c r="BEQ27" s="62" t="s">
        <v>504</v>
      </c>
      <c r="BER27" s="86">
        <v>10.119999999999999</v>
      </c>
      <c r="BES27" s="86">
        <v>0</v>
      </c>
      <c r="BET27" s="86"/>
      <c r="BEU27" s="86">
        <v>1</v>
      </c>
      <c r="BEV27" s="67"/>
      <c r="BEW27" s="67">
        <v>2.2222222222222223</v>
      </c>
      <c r="BEX27" s="67"/>
      <c r="BEY27" s="86">
        <v>0</v>
      </c>
      <c r="BFD27" s="86">
        <v>13.12</v>
      </c>
      <c r="BFE27" s="62" t="s">
        <v>504</v>
      </c>
      <c r="BFF27" s="86">
        <v>13.12</v>
      </c>
      <c r="BFG27" s="86">
        <v>0</v>
      </c>
      <c r="BFH27" s="86"/>
      <c r="BFI27" s="86">
        <v>1</v>
      </c>
      <c r="BFJ27" s="67"/>
      <c r="BFK27" s="67">
        <v>2.2222222222222223</v>
      </c>
      <c r="BFL27" s="67"/>
      <c r="BFM27" s="86">
        <v>0</v>
      </c>
      <c r="BFR27" s="86">
        <v>16.12</v>
      </c>
      <c r="BFS27" s="62" t="s">
        <v>504</v>
      </c>
      <c r="BFT27" s="86">
        <v>16.12</v>
      </c>
      <c r="BFU27" s="86">
        <v>0</v>
      </c>
      <c r="BFV27" s="86"/>
      <c r="BFW27" s="86">
        <v>1</v>
      </c>
      <c r="BFX27" s="67"/>
      <c r="BFY27" s="67">
        <v>2.2222222222222223</v>
      </c>
      <c r="BFZ27" s="67"/>
      <c r="BGA27" s="86">
        <v>0</v>
      </c>
      <c r="BGF27" s="86">
        <v>14.12</v>
      </c>
      <c r="BGG27" s="62" t="s">
        <v>504</v>
      </c>
      <c r="BGH27" s="86">
        <v>14.12</v>
      </c>
      <c r="BGI27" s="86">
        <v>0</v>
      </c>
      <c r="BGJ27" s="86"/>
      <c r="BGK27" s="86">
        <v>1</v>
      </c>
      <c r="BGL27" s="67"/>
      <c r="BGM27" s="67">
        <v>2.2222222222222223</v>
      </c>
      <c r="BGN27" s="67"/>
      <c r="BGO27" s="86">
        <v>0</v>
      </c>
      <c r="BGT27" s="86">
        <v>12.12</v>
      </c>
      <c r="BGU27" s="62" t="s">
        <v>504</v>
      </c>
      <c r="BGV27" s="86">
        <v>12.12</v>
      </c>
      <c r="BGW27" s="86">
        <v>0</v>
      </c>
      <c r="BGX27" s="86"/>
      <c r="BGY27" s="86">
        <v>1</v>
      </c>
      <c r="BGZ27" s="67"/>
      <c r="BHA27" s="67">
        <v>2.2222222222222223</v>
      </c>
      <c r="BHB27" s="67"/>
      <c r="BHC27" s="86">
        <v>0</v>
      </c>
      <c r="BHH27" s="86">
        <v>11.12</v>
      </c>
      <c r="BHI27" s="62" t="s">
        <v>504</v>
      </c>
      <c r="BHJ27" s="86">
        <v>11.12</v>
      </c>
      <c r="BHK27" s="86">
        <v>0</v>
      </c>
      <c r="BHL27" s="86"/>
      <c r="BHM27" s="86">
        <v>1</v>
      </c>
      <c r="BHN27" s="67"/>
      <c r="BHO27" s="67">
        <v>2.2222222222222223</v>
      </c>
      <c r="BHP27" s="67"/>
      <c r="BHQ27" s="86">
        <v>0</v>
      </c>
      <c r="BHV27" s="86">
        <v>16.12</v>
      </c>
      <c r="BHW27" s="62" t="s">
        <v>504</v>
      </c>
      <c r="BHX27" s="86">
        <v>16.12</v>
      </c>
      <c r="BHY27" s="86">
        <v>0</v>
      </c>
      <c r="BHZ27" s="86"/>
      <c r="BIA27" s="86">
        <v>1</v>
      </c>
      <c r="BIB27" s="67"/>
      <c r="BIC27" s="67">
        <v>2.2222222222222223</v>
      </c>
      <c r="BID27" s="67"/>
      <c r="BIE27" s="86">
        <v>0</v>
      </c>
      <c r="BIJ27" s="86">
        <v>12.12</v>
      </c>
      <c r="BIK27" s="62" t="s">
        <v>504</v>
      </c>
      <c r="BIL27" s="86">
        <v>12.12</v>
      </c>
      <c r="BIM27" s="86">
        <v>0</v>
      </c>
      <c r="BIN27" s="86"/>
      <c r="BIO27" s="86">
        <v>1</v>
      </c>
      <c r="BIP27" s="67"/>
      <c r="BIQ27" s="67">
        <v>2.2222222222222223</v>
      </c>
      <c r="BIR27" s="67"/>
      <c r="BIS27" s="86">
        <v>0</v>
      </c>
      <c r="BIX27" s="86">
        <v>10.119999999999999</v>
      </c>
      <c r="BIY27" s="62" t="s">
        <v>504</v>
      </c>
      <c r="BIZ27" s="86">
        <v>10.119999999999999</v>
      </c>
      <c r="BJA27" s="86">
        <v>0</v>
      </c>
      <c r="BJB27" s="86"/>
      <c r="BJC27" s="86">
        <v>1</v>
      </c>
      <c r="BJD27" s="67"/>
      <c r="BJE27" s="67">
        <v>2.2222222222222223</v>
      </c>
      <c r="BJF27" s="67"/>
      <c r="BJG27" s="86">
        <v>0</v>
      </c>
      <c r="BJL27" s="86">
        <v>12.12</v>
      </c>
      <c r="BJM27" s="62" t="s">
        <v>504</v>
      </c>
      <c r="BJN27" s="86">
        <v>12.12</v>
      </c>
      <c r="BJO27" s="86">
        <v>0</v>
      </c>
      <c r="BJP27" s="86"/>
      <c r="BJQ27" s="86">
        <v>1</v>
      </c>
      <c r="BJR27" s="67"/>
      <c r="BJS27" s="67">
        <v>2.2222222222222223</v>
      </c>
      <c r="BJT27" s="67"/>
      <c r="BJU27" s="86">
        <v>0</v>
      </c>
      <c r="BJZ27" s="86">
        <v>13.12</v>
      </c>
      <c r="BKA27" s="62" t="s">
        <v>504</v>
      </c>
      <c r="BKB27" s="86">
        <v>13.12</v>
      </c>
      <c r="BKC27" s="86">
        <v>0</v>
      </c>
      <c r="BKD27" s="86"/>
      <c r="BKE27" s="86">
        <v>1</v>
      </c>
      <c r="BKF27" s="67"/>
      <c r="BKG27" s="67">
        <v>2.2222222222222223</v>
      </c>
      <c r="BKH27" s="67"/>
      <c r="BKI27" s="86">
        <v>0</v>
      </c>
      <c r="BKN27" s="86">
        <v>16.12</v>
      </c>
      <c r="BKO27" s="62" t="s">
        <v>504</v>
      </c>
      <c r="BKP27" s="86">
        <v>16.12</v>
      </c>
      <c r="BKQ27" s="86">
        <v>0</v>
      </c>
      <c r="BKR27" s="86"/>
      <c r="BKS27" s="86">
        <v>1</v>
      </c>
      <c r="BKT27" s="67"/>
      <c r="BKU27" s="67">
        <v>2.2222222222222223</v>
      </c>
      <c r="BKV27" s="67"/>
      <c r="BKW27" s="86">
        <v>0</v>
      </c>
      <c r="BLB27" s="86">
        <v>11.12</v>
      </c>
      <c r="BLC27" s="62" t="s">
        <v>504</v>
      </c>
      <c r="BLD27" s="86">
        <v>11.12</v>
      </c>
      <c r="BLE27" s="86">
        <v>0</v>
      </c>
      <c r="BLF27" s="86"/>
      <c r="BLG27" s="86">
        <v>1</v>
      </c>
      <c r="BLH27" s="67"/>
      <c r="BLI27" s="67">
        <v>2.2222222222222223</v>
      </c>
      <c r="BLJ27" s="67"/>
      <c r="BLK27" s="86">
        <v>0</v>
      </c>
      <c r="BLP27" s="86">
        <v>13.12</v>
      </c>
      <c r="BLQ27" s="62" t="s">
        <v>504</v>
      </c>
      <c r="BLR27" s="86">
        <v>13.12</v>
      </c>
      <c r="BLS27" s="86">
        <v>0</v>
      </c>
      <c r="BLT27" s="86"/>
      <c r="BLU27" s="86">
        <v>1</v>
      </c>
      <c r="BLV27" s="67"/>
      <c r="BLW27" s="67">
        <v>2.2222222222222223</v>
      </c>
      <c r="BLX27" s="67"/>
      <c r="BLY27" s="86">
        <v>0</v>
      </c>
      <c r="BMD27" s="86">
        <v>12.12</v>
      </c>
      <c r="BME27" s="62" t="s">
        <v>504</v>
      </c>
      <c r="BMF27" s="86">
        <v>12.12</v>
      </c>
      <c r="BMG27" s="86">
        <v>0</v>
      </c>
      <c r="BMH27" s="86"/>
      <c r="BMI27" s="86">
        <v>1</v>
      </c>
      <c r="BMJ27" s="67"/>
      <c r="BMK27" s="67">
        <v>2.2222222222222223</v>
      </c>
      <c r="BML27" s="67"/>
      <c r="BMM27" s="86">
        <v>0</v>
      </c>
      <c r="BMR27" s="86">
        <v>12.12</v>
      </c>
      <c r="BMS27" s="62" t="s">
        <v>504</v>
      </c>
      <c r="BMT27" s="86">
        <v>12.12</v>
      </c>
      <c r="BMU27" s="86">
        <v>0</v>
      </c>
      <c r="BMV27" s="86"/>
      <c r="BMW27" s="86">
        <v>1</v>
      </c>
      <c r="BMX27" s="67"/>
      <c r="BMY27" s="67">
        <v>2.2222222222222223</v>
      </c>
      <c r="BMZ27" s="67"/>
      <c r="BNA27" s="86">
        <v>0</v>
      </c>
      <c r="BNF27" s="86">
        <v>12.12</v>
      </c>
      <c r="BNG27" s="62" t="s">
        <v>504</v>
      </c>
      <c r="BNH27" s="86">
        <v>12.12</v>
      </c>
      <c r="BNI27" s="86">
        <v>0</v>
      </c>
      <c r="BNJ27" s="86"/>
      <c r="BNK27" s="86">
        <v>1</v>
      </c>
      <c r="BNL27" s="67"/>
      <c r="BNM27" s="67">
        <v>2.2222222222222223</v>
      </c>
      <c r="BNN27" s="67"/>
      <c r="BNO27" s="86">
        <v>0</v>
      </c>
      <c r="BNT27" s="86">
        <v>1.1199999999999999</v>
      </c>
      <c r="BNU27" s="62" t="s">
        <v>504</v>
      </c>
      <c r="BNV27" s="86">
        <v>1.1199999999999999</v>
      </c>
      <c r="BNW27" s="86">
        <v>1</v>
      </c>
      <c r="BNX27" s="86"/>
      <c r="BNY27" s="86">
        <v>1</v>
      </c>
      <c r="BNZ27" s="67"/>
      <c r="BOA27" s="67">
        <v>2.2222222222222223</v>
      </c>
      <c r="BOB27" s="67"/>
      <c r="BOC27" s="86">
        <v>100</v>
      </c>
      <c r="BOH27" s="86">
        <v>16.12</v>
      </c>
      <c r="BOI27" s="62" t="s">
        <v>504</v>
      </c>
      <c r="BOJ27" s="86">
        <v>16.12</v>
      </c>
      <c r="BOK27" s="86">
        <v>0</v>
      </c>
      <c r="BOL27" s="86"/>
      <c r="BOM27" s="86">
        <v>1</v>
      </c>
      <c r="BON27" s="67"/>
      <c r="BOO27" s="67">
        <v>2.2222222222222223</v>
      </c>
      <c r="BOP27" s="67"/>
      <c r="BOQ27" s="86">
        <v>0</v>
      </c>
      <c r="BOV27" s="86">
        <v>16.12</v>
      </c>
      <c r="BOW27" s="62" t="s">
        <v>504</v>
      </c>
      <c r="BOX27" s="86">
        <v>16.12</v>
      </c>
      <c r="BOY27" s="86">
        <v>0</v>
      </c>
      <c r="BOZ27" s="86"/>
      <c r="BPA27" s="86">
        <v>1</v>
      </c>
      <c r="BPB27" s="67"/>
      <c r="BPC27" s="67">
        <v>2.2222222222222223</v>
      </c>
      <c r="BPD27" s="67"/>
      <c r="BPE27" s="86">
        <v>0</v>
      </c>
      <c r="BPJ27" s="86">
        <v>12.12</v>
      </c>
      <c r="BPK27" s="62" t="s">
        <v>504</v>
      </c>
      <c r="BPL27" s="86">
        <v>12.12</v>
      </c>
      <c r="BPM27" s="86">
        <v>0</v>
      </c>
      <c r="BPN27" s="86"/>
      <c r="BPO27" s="86">
        <v>1</v>
      </c>
      <c r="BPP27" s="67"/>
      <c r="BPQ27" s="67">
        <v>2.2222222222222223</v>
      </c>
      <c r="BPR27" s="67"/>
      <c r="BPS27" s="86">
        <v>0</v>
      </c>
      <c r="BPX27" s="86">
        <v>14.12</v>
      </c>
      <c r="BPY27" s="62" t="s">
        <v>504</v>
      </c>
      <c r="BPZ27" s="86">
        <v>14.12</v>
      </c>
      <c r="BQA27" s="86">
        <v>0</v>
      </c>
      <c r="BQB27" s="86"/>
      <c r="BQC27" s="86">
        <v>1</v>
      </c>
      <c r="BQD27" s="67"/>
      <c r="BQE27" s="67">
        <v>2.2222222222222223</v>
      </c>
      <c r="BQF27" s="67"/>
      <c r="BQG27" s="86">
        <v>0</v>
      </c>
      <c r="BQL27" s="86">
        <v>12.12</v>
      </c>
      <c r="BQM27" s="62" t="s">
        <v>504</v>
      </c>
      <c r="BQN27" s="86">
        <v>12.12</v>
      </c>
      <c r="BQO27" s="86">
        <v>0</v>
      </c>
      <c r="BQP27" s="86"/>
      <c r="BQQ27" s="86">
        <v>1</v>
      </c>
      <c r="BQR27" s="67"/>
      <c r="BQS27" s="67">
        <v>2.2222222222222223</v>
      </c>
      <c r="BQT27" s="67"/>
      <c r="BQU27" s="86">
        <v>0</v>
      </c>
      <c r="BQZ27" s="86">
        <v>16.12</v>
      </c>
      <c r="BRA27" s="62" t="s">
        <v>504</v>
      </c>
      <c r="BRB27" s="86">
        <v>16.12</v>
      </c>
      <c r="BRC27" s="86">
        <v>0</v>
      </c>
      <c r="BRD27" s="86"/>
      <c r="BRE27" s="86">
        <v>1</v>
      </c>
      <c r="BRF27" s="67"/>
      <c r="BRG27" s="67">
        <v>2.2222222222222223</v>
      </c>
      <c r="BRH27" s="67"/>
      <c r="BRI27" s="86">
        <v>0</v>
      </c>
      <c r="BRN27" s="86">
        <v>1.1199999999999999</v>
      </c>
      <c r="BRO27" s="62" t="s">
        <v>504</v>
      </c>
      <c r="BRP27" s="86">
        <v>1.1199999999999999</v>
      </c>
      <c r="BRQ27" s="86">
        <v>1</v>
      </c>
      <c r="BRR27" s="86"/>
      <c r="BRS27" s="86">
        <v>1</v>
      </c>
      <c r="BRT27" s="67"/>
      <c r="BRU27" s="67">
        <v>2.2222222222222223</v>
      </c>
      <c r="BRV27" s="67"/>
      <c r="BRW27" s="86">
        <v>100</v>
      </c>
      <c r="BSB27" s="86">
        <v>16.12</v>
      </c>
      <c r="BSC27" s="62" t="s">
        <v>504</v>
      </c>
      <c r="BSD27" s="86">
        <v>16.12</v>
      </c>
      <c r="BSE27" s="86">
        <v>0</v>
      </c>
      <c r="BSF27" s="86"/>
      <c r="BSG27" s="86">
        <v>1</v>
      </c>
      <c r="BSH27" s="67"/>
      <c r="BSI27" s="67">
        <v>2.2222222222222223</v>
      </c>
      <c r="BSJ27" s="67"/>
      <c r="BSK27" s="86">
        <v>0</v>
      </c>
      <c r="BSP27" s="86">
        <v>14.12</v>
      </c>
      <c r="BSQ27" s="62" t="s">
        <v>504</v>
      </c>
      <c r="BSR27" s="86">
        <v>14.12</v>
      </c>
      <c r="BSS27" s="86">
        <v>0</v>
      </c>
      <c r="BST27" s="86"/>
      <c r="BSU27" s="86">
        <v>1</v>
      </c>
      <c r="BSV27" s="67"/>
      <c r="BSW27" s="67">
        <v>2.2222222222222223</v>
      </c>
      <c r="BSX27" s="67"/>
      <c r="BSY27" s="86">
        <v>0</v>
      </c>
      <c r="BTD27" s="86">
        <v>11.12</v>
      </c>
      <c r="BTE27" s="62" t="s">
        <v>504</v>
      </c>
      <c r="BTF27" s="86">
        <v>11.12</v>
      </c>
      <c r="BTG27" s="86">
        <v>0</v>
      </c>
      <c r="BTH27" s="86"/>
      <c r="BTI27" s="86">
        <v>1</v>
      </c>
      <c r="BTJ27" s="67"/>
      <c r="BTK27" s="67">
        <v>2.2222222222222223</v>
      </c>
      <c r="BTL27" s="67"/>
      <c r="BTM27" s="86">
        <v>0</v>
      </c>
      <c r="BTR27" s="86" t="s">
        <v>944</v>
      </c>
      <c r="BTS27" s="62" t="s">
        <v>504</v>
      </c>
      <c r="BTT27" s="86" t="s">
        <v>944</v>
      </c>
      <c r="BTU27" s="86">
        <v>0</v>
      </c>
      <c r="BTV27" s="86"/>
      <c r="BTW27" s="86">
        <v>0</v>
      </c>
      <c r="BTX27" s="67"/>
      <c r="BTY27" s="67">
        <v>0</v>
      </c>
      <c r="BTZ27" s="67"/>
      <c r="BUA27" s="86" t="s">
        <v>582</v>
      </c>
      <c r="BUF27" s="86" t="s">
        <v>944</v>
      </c>
      <c r="BUG27" s="62" t="s">
        <v>504</v>
      </c>
      <c r="BUH27" s="86" t="s">
        <v>944</v>
      </c>
      <c r="BUI27" s="86">
        <v>0</v>
      </c>
      <c r="BUJ27" s="86"/>
      <c r="BUK27" s="86">
        <v>0</v>
      </c>
      <c r="BUL27" s="67"/>
      <c r="BUM27" s="67">
        <v>0</v>
      </c>
      <c r="BUN27" s="67"/>
      <c r="BUO27" s="86" t="s">
        <v>582</v>
      </c>
      <c r="BUT27" s="86" t="s">
        <v>944</v>
      </c>
      <c r="BUU27" s="62" t="s">
        <v>504</v>
      </c>
      <c r="BUV27" s="86" t="s">
        <v>944</v>
      </c>
      <c r="BUW27" s="86">
        <v>0</v>
      </c>
      <c r="BUX27" s="86"/>
      <c r="BUY27" s="86">
        <v>0</v>
      </c>
      <c r="BUZ27" s="67"/>
      <c r="BVA27" s="67">
        <v>0</v>
      </c>
      <c r="BVB27" s="67"/>
      <c r="BVC27" s="86" t="s">
        <v>582</v>
      </c>
      <c r="BVH27" s="86" t="s">
        <v>944</v>
      </c>
      <c r="BVI27" s="62" t="s">
        <v>504</v>
      </c>
      <c r="BVJ27" s="86" t="s">
        <v>944</v>
      </c>
      <c r="BVK27" s="86">
        <v>0</v>
      </c>
      <c r="BVL27" s="86"/>
      <c r="BVM27" s="86">
        <v>0</v>
      </c>
      <c r="BVN27" s="67"/>
      <c r="BVO27" s="67">
        <v>0</v>
      </c>
      <c r="BVP27" s="67"/>
      <c r="BVQ27" s="86" t="s">
        <v>582</v>
      </c>
      <c r="BVV27" s="86" t="s">
        <v>944</v>
      </c>
      <c r="BVW27" s="62" t="s">
        <v>504</v>
      </c>
      <c r="BVX27" s="86" t="s">
        <v>944</v>
      </c>
      <c r="BVY27" s="86">
        <v>0</v>
      </c>
      <c r="BVZ27" s="86"/>
      <c r="BWA27" s="86">
        <v>0</v>
      </c>
      <c r="BWB27" s="67"/>
      <c r="BWC27" s="67">
        <v>0</v>
      </c>
      <c r="BWD27" s="67"/>
      <c r="BWE27" s="86" t="s">
        <v>582</v>
      </c>
      <c r="BWJ27" s="86" t="s">
        <v>944</v>
      </c>
      <c r="BWK27" s="62" t="s">
        <v>504</v>
      </c>
      <c r="BWL27" s="86" t="s">
        <v>944</v>
      </c>
      <c r="BWM27" s="86">
        <v>0</v>
      </c>
      <c r="BWN27" s="86"/>
      <c r="BWO27" s="86">
        <v>0</v>
      </c>
      <c r="BWP27" s="67"/>
      <c r="BWQ27" s="67">
        <v>0</v>
      </c>
      <c r="BWR27" s="67"/>
      <c r="BWS27" s="86" t="s">
        <v>582</v>
      </c>
      <c r="BWX27" s="86" t="s">
        <v>944</v>
      </c>
      <c r="BWY27" s="62" t="s">
        <v>504</v>
      </c>
      <c r="BWZ27" s="86" t="s">
        <v>944</v>
      </c>
      <c r="BXA27" s="86">
        <v>0</v>
      </c>
      <c r="BXB27" s="86"/>
      <c r="BXC27" s="86">
        <v>0</v>
      </c>
      <c r="BXD27" s="67"/>
      <c r="BXE27" s="67">
        <v>0</v>
      </c>
      <c r="BXF27" s="67"/>
      <c r="BXG27" s="86" t="s">
        <v>582</v>
      </c>
      <c r="BXL27" s="86" t="s">
        <v>944</v>
      </c>
      <c r="BXM27" s="62" t="s">
        <v>504</v>
      </c>
      <c r="BXN27" s="86" t="s">
        <v>944</v>
      </c>
      <c r="BXO27" s="86">
        <v>0</v>
      </c>
      <c r="BXP27" s="86"/>
      <c r="BXQ27" s="86">
        <v>0</v>
      </c>
      <c r="BXR27" s="67"/>
      <c r="BXS27" s="67">
        <v>0</v>
      </c>
      <c r="BXT27" s="67"/>
      <c r="BXU27" s="86" t="s">
        <v>582</v>
      </c>
      <c r="BXZ27" s="86" t="s">
        <v>944</v>
      </c>
      <c r="BYA27" s="62" t="s">
        <v>504</v>
      </c>
      <c r="BYB27" s="86" t="s">
        <v>944</v>
      </c>
      <c r="BYC27" s="86">
        <v>0</v>
      </c>
      <c r="BYD27" s="86"/>
      <c r="BYE27" s="86">
        <v>0</v>
      </c>
      <c r="BYF27" s="67"/>
      <c r="BYG27" s="67">
        <v>0</v>
      </c>
      <c r="BYH27" s="67"/>
      <c r="BYI27" s="86" t="s">
        <v>582</v>
      </c>
      <c r="BYN27" s="86" t="s">
        <v>944</v>
      </c>
      <c r="BYO27" s="62" t="s">
        <v>504</v>
      </c>
      <c r="BYP27" s="86" t="s">
        <v>944</v>
      </c>
      <c r="BYQ27" s="86">
        <v>0</v>
      </c>
      <c r="BYR27" s="86"/>
      <c r="BYS27" s="86">
        <v>0</v>
      </c>
      <c r="BYT27" s="67"/>
      <c r="BYU27" s="67">
        <v>0</v>
      </c>
      <c r="BYV27" s="67"/>
      <c r="BYW27" s="86" t="s">
        <v>582</v>
      </c>
      <c r="BZB27" s="86" t="s">
        <v>944</v>
      </c>
      <c r="BZC27" s="62" t="s">
        <v>504</v>
      </c>
      <c r="BZD27" s="86" t="s">
        <v>944</v>
      </c>
      <c r="BZE27" s="86">
        <v>0</v>
      </c>
      <c r="BZF27" s="86"/>
      <c r="BZG27" s="86">
        <v>0</v>
      </c>
      <c r="BZH27" s="67"/>
      <c r="BZI27" s="67">
        <v>0</v>
      </c>
      <c r="BZJ27" s="67"/>
      <c r="BZK27" s="86" t="s">
        <v>582</v>
      </c>
      <c r="BZP27" s="86" t="s">
        <v>944</v>
      </c>
      <c r="BZQ27" s="62" t="s">
        <v>504</v>
      </c>
      <c r="BZR27" s="86" t="s">
        <v>944</v>
      </c>
      <c r="BZS27" s="86">
        <v>0</v>
      </c>
      <c r="BZT27" s="86"/>
      <c r="BZU27" s="86">
        <v>0</v>
      </c>
      <c r="BZV27" s="67"/>
      <c r="BZW27" s="67">
        <v>0</v>
      </c>
      <c r="BZX27" s="67"/>
      <c r="BZY27" s="86" t="s">
        <v>582</v>
      </c>
      <c r="CAD27" s="86" t="s">
        <v>944</v>
      </c>
      <c r="CAE27" s="62" t="s">
        <v>504</v>
      </c>
      <c r="CAF27" s="86" t="s">
        <v>944</v>
      </c>
      <c r="CAG27" s="86">
        <v>0</v>
      </c>
      <c r="CAH27" s="86"/>
      <c r="CAI27" s="86">
        <v>0</v>
      </c>
      <c r="CAJ27" s="67"/>
      <c r="CAK27" s="67">
        <v>0</v>
      </c>
      <c r="CAL27" s="67"/>
      <c r="CAM27" s="86" t="s">
        <v>582</v>
      </c>
      <c r="CAR27" s="86" t="s">
        <v>944</v>
      </c>
      <c r="CAS27" s="62" t="s">
        <v>504</v>
      </c>
      <c r="CAT27" s="86" t="s">
        <v>944</v>
      </c>
      <c r="CAU27" s="86">
        <v>0</v>
      </c>
      <c r="CAV27" s="86"/>
      <c r="CAW27" s="86">
        <v>0</v>
      </c>
      <c r="CAX27" s="67"/>
      <c r="CAY27" s="67">
        <v>0</v>
      </c>
      <c r="CAZ27" s="67"/>
      <c r="CBA27" s="86" t="s">
        <v>582</v>
      </c>
      <c r="CBF27" s="86">
        <v>13.12</v>
      </c>
      <c r="CBG27" s="62" t="s">
        <v>504</v>
      </c>
      <c r="CBH27" s="86">
        <v>13.12</v>
      </c>
      <c r="CBI27" s="86">
        <v>0</v>
      </c>
      <c r="CBJ27" s="86"/>
      <c r="CBK27" s="86">
        <v>2</v>
      </c>
      <c r="CBL27" s="67"/>
      <c r="CBM27" s="67">
        <v>3.7037037037037033</v>
      </c>
      <c r="CBN27" s="67"/>
      <c r="CBO27" s="86">
        <v>0</v>
      </c>
      <c r="CBT27" s="86">
        <v>11.12</v>
      </c>
      <c r="CBU27" s="62" t="s">
        <v>504</v>
      </c>
      <c r="CBV27" s="86">
        <v>11.12</v>
      </c>
      <c r="CBW27" s="86">
        <v>1</v>
      </c>
      <c r="CBX27" s="86"/>
      <c r="CBY27" s="86">
        <v>2</v>
      </c>
      <c r="CBZ27" s="67"/>
      <c r="CCA27" s="67">
        <v>3.7037037037037033</v>
      </c>
      <c r="CCB27" s="67"/>
      <c r="CCC27" s="86">
        <v>50</v>
      </c>
      <c r="CCH27" s="86">
        <v>13.12</v>
      </c>
      <c r="CCI27" s="62" t="s">
        <v>504</v>
      </c>
      <c r="CCJ27" s="86">
        <v>13.12</v>
      </c>
      <c r="CCK27" s="86">
        <v>0</v>
      </c>
      <c r="CCL27" s="86"/>
      <c r="CCM27" s="86">
        <v>2</v>
      </c>
      <c r="CCN27" s="67"/>
      <c r="CCO27" s="67">
        <v>3.7037037037037033</v>
      </c>
      <c r="CCP27" s="67"/>
      <c r="CCQ27" s="86">
        <v>0</v>
      </c>
      <c r="CCV27" s="86">
        <v>11.12</v>
      </c>
      <c r="CCW27" s="62" t="s">
        <v>504</v>
      </c>
      <c r="CCX27" s="86">
        <v>11.12</v>
      </c>
      <c r="CCY27" s="86">
        <v>1</v>
      </c>
      <c r="CCZ27" s="86"/>
      <c r="CDA27" s="86">
        <v>2</v>
      </c>
      <c r="CDB27" s="67"/>
      <c r="CDC27" s="67">
        <v>3.7037037037037033</v>
      </c>
      <c r="CDD27" s="67"/>
      <c r="CDE27" s="86">
        <v>50</v>
      </c>
      <c r="CDJ27" s="86">
        <v>1.1199999999999999</v>
      </c>
      <c r="CDK27" s="62" t="s">
        <v>504</v>
      </c>
      <c r="CDL27" s="86">
        <v>1.1199999999999999</v>
      </c>
      <c r="CDM27" s="86">
        <v>2</v>
      </c>
      <c r="CDN27" s="86"/>
      <c r="CDO27" s="86">
        <v>2</v>
      </c>
      <c r="CDP27" s="67"/>
      <c r="CDQ27" s="67">
        <v>3.7037037037037033</v>
      </c>
      <c r="CDR27" s="67"/>
      <c r="CDS27" s="86">
        <v>100</v>
      </c>
      <c r="CDX27" s="86">
        <v>1.1199999999999999</v>
      </c>
      <c r="CDY27" s="62" t="s">
        <v>504</v>
      </c>
      <c r="CDZ27" s="86">
        <v>1.1199999999999999</v>
      </c>
      <c r="CEA27" s="86">
        <v>2</v>
      </c>
      <c r="CEB27" s="86"/>
      <c r="CEC27" s="86">
        <v>2</v>
      </c>
      <c r="CED27" s="67"/>
      <c r="CEE27" s="67">
        <v>3.7037037037037033</v>
      </c>
      <c r="CEF27" s="67"/>
      <c r="CEG27" s="86">
        <v>100</v>
      </c>
      <c r="CEL27" s="86">
        <v>1.1199999999999999</v>
      </c>
      <c r="CEM27" s="62" t="s">
        <v>504</v>
      </c>
      <c r="CEN27" s="86">
        <v>1.1199999999999999</v>
      </c>
      <c r="CEO27" s="86">
        <v>2</v>
      </c>
      <c r="CEP27" s="86"/>
      <c r="CEQ27" s="86">
        <v>2</v>
      </c>
      <c r="CER27" s="67"/>
      <c r="CES27" s="67">
        <v>3.7037037037037033</v>
      </c>
      <c r="CET27" s="67"/>
      <c r="CEU27" s="86">
        <v>100</v>
      </c>
      <c r="CEZ27" s="86">
        <v>1.1199999999999999</v>
      </c>
      <c r="CFA27" s="62" t="s">
        <v>504</v>
      </c>
      <c r="CFB27" s="86">
        <v>1.1199999999999999</v>
      </c>
      <c r="CFC27" s="86">
        <v>2</v>
      </c>
      <c r="CFD27" s="86"/>
      <c r="CFE27" s="86">
        <v>2</v>
      </c>
      <c r="CFF27" s="67"/>
      <c r="CFG27" s="67">
        <v>3.7037037037037033</v>
      </c>
      <c r="CFH27" s="67"/>
      <c r="CFI27" s="86">
        <v>100</v>
      </c>
      <c r="CFN27" s="86">
        <v>1.1199999999999999</v>
      </c>
      <c r="CFO27" s="62" t="s">
        <v>504</v>
      </c>
      <c r="CFP27" s="86">
        <v>1.1199999999999999</v>
      </c>
      <c r="CFQ27" s="86">
        <v>2</v>
      </c>
      <c r="CFR27" s="86"/>
      <c r="CFS27" s="86">
        <v>2</v>
      </c>
      <c r="CFT27" s="67"/>
      <c r="CFU27" s="67">
        <v>3.7037037037037033</v>
      </c>
      <c r="CFV27" s="67"/>
      <c r="CFW27" s="86">
        <v>100</v>
      </c>
      <c r="CGB27" s="86">
        <v>14.12</v>
      </c>
      <c r="CGC27" s="62" t="s">
        <v>504</v>
      </c>
      <c r="CGD27" s="86">
        <v>14.12</v>
      </c>
      <c r="CGE27" s="86">
        <v>0</v>
      </c>
      <c r="CGF27" s="86"/>
      <c r="CGG27" s="86">
        <v>1</v>
      </c>
      <c r="CGH27" s="67"/>
      <c r="CGI27" s="67">
        <v>2.2222222222222223</v>
      </c>
      <c r="CGJ27" s="67"/>
      <c r="CGK27" s="86">
        <v>0</v>
      </c>
      <c r="CGP27" s="86">
        <v>1.1199999999999999</v>
      </c>
      <c r="CGQ27" s="62" t="s">
        <v>504</v>
      </c>
      <c r="CGR27" s="86">
        <v>1.1199999999999999</v>
      </c>
      <c r="CGS27" s="86">
        <v>1</v>
      </c>
      <c r="CGT27" s="86"/>
      <c r="CGU27" s="86">
        <v>1</v>
      </c>
      <c r="CGV27" s="67"/>
      <c r="CGW27" s="67">
        <v>2.2222222222222223</v>
      </c>
      <c r="CGX27" s="67"/>
      <c r="CGY27" s="86">
        <v>100</v>
      </c>
      <c r="CHD27" s="86">
        <v>1.1199999999999999</v>
      </c>
      <c r="CHE27" s="62" t="s">
        <v>504</v>
      </c>
      <c r="CHF27" s="86">
        <v>1.1199999999999999</v>
      </c>
      <c r="CHG27" s="86">
        <v>1</v>
      </c>
      <c r="CHH27" s="86"/>
      <c r="CHI27" s="86">
        <v>1</v>
      </c>
      <c r="CHJ27" s="67"/>
      <c r="CHK27" s="67">
        <v>2.2222222222222223</v>
      </c>
      <c r="CHL27" s="67"/>
      <c r="CHM27" s="86">
        <v>100</v>
      </c>
      <c r="CHR27" s="86">
        <v>12.12</v>
      </c>
      <c r="CHS27" s="62" t="s">
        <v>504</v>
      </c>
      <c r="CHT27" s="86">
        <v>12.12</v>
      </c>
      <c r="CHU27" s="86">
        <v>0</v>
      </c>
      <c r="CHV27" s="86"/>
      <c r="CHW27" s="86">
        <v>1</v>
      </c>
      <c r="CHX27" s="67"/>
      <c r="CHY27" s="67">
        <v>2.2222222222222223</v>
      </c>
      <c r="CHZ27" s="67"/>
      <c r="CIA27" s="86">
        <v>0</v>
      </c>
      <c r="CIF27" s="86">
        <v>10.119999999999999</v>
      </c>
      <c r="CIG27" s="62" t="s">
        <v>504</v>
      </c>
      <c r="CIH27" s="86">
        <v>10.119999999999999</v>
      </c>
      <c r="CII27" s="86">
        <v>0</v>
      </c>
      <c r="CIJ27" s="86"/>
      <c r="CIK27" s="86">
        <v>1</v>
      </c>
      <c r="CIL27" s="67"/>
      <c r="CIM27" s="67">
        <v>2.2222222222222223</v>
      </c>
      <c r="CIN27" s="67"/>
      <c r="CIO27" s="86">
        <v>0</v>
      </c>
      <c r="CIT27" s="86">
        <v>13.12</v>
      </c>
      <c r="CIU27" s="62" t="s">
        <v>504</v>
      </c>
      <c r="CIV27" s="86">
        <v>13.12</v>
      </c>
      <c r="CIW27" s="86">
        <v>0</v>
      </c>
      <c r="CIX27" s="86"/>
      <c r="CIY27" s="86">
        <v>1</v>
      </c>
      <c r="CIZ27" s="67"/>
      <c r="CJA27" s="67">
        <v>2.2222222222222223</v>
      </c>
      <c r="CJB27" s="67"/>
      <c r="CJC27" s="86">
        <v>0</v>
      </c>
      <c r="CJH27" s="86">
        <v>13.12</v>
      </c>
      <c r="CJI27" s="62" t="s">
        <v>504</v>
      </c>
      <c r="CJJ27" s="86">
        <v>13.12</v>
      </c>
      <c r="CJK27" s="86">
        <v>0</v>
      </c>
      <c r="CJL27" s="86"/>
      <c r="CJM27" s="86">
        <v>1</v>
      </c>
      <c r="CJN27" s="67"/>
      <c r="CJO27" s="67">
        <v>2.2222222222222223</v>
      </c>
      <c r="CJP27" s="67"/>
      <c r="CJQ27" s="86">
        <v>0</v>
      </c>
      <c r="CJV27" s="86">
        <v>1.1199999999999999</v>
      </c>
      <c r="CJW27" s="62" t="s">
        <v>504</v>
      </c>
      <c r="CJX27" s="86">
        <v>1.1199999999999999</v>
      </c>
      <c r="CJY27" s="86">
        <v>1</v>
      </c>
      <c r="CJZ27" s="86"/>
      <c r="CKA27" s="86">
        <v>1</v>
      </c>
      <c r="CKB27" s="67"/>
      <c r="CKC27" s="67">
        <v>2.2222222222222223</v>
      </c>
      <c r="CKD27" s="67"/>
      <c r="CKE27" s="86">
        <v>100</v>
      </c>
      <c r="CKJ27" s="86">
        <v>17.12</v>
      </c>
      <c r="CKK27" s="62" t="s">
        <v>504</v>
      </c>
      <c r="CKL27" s="86">
        <v>17.12</v>
      </c>
      <c r="CKM27" s="86">
        <v>0</v>
      </c>
      <c r="CKN27" s="86"/>
      <c r="CKO27" s="86">
        <v>1</v>
      </c>
      <c r="CKP27" s="67"/>
      <c r="CKQ27" s="67">
        <v>2.2222222222222223</v>
      </c>
      <c r="CKR27" s="67"/>
      <c r="CKS27" s="86">
        <v>0</v>
      </c>
      <c r="CKX27" s="86">
        <v>11.12</v>
      </c>
      <c r="CKY27" s="62" t="s">
        <v>504</v>
      </c>
      <c r="CKZ27" s="86">
        <v>11.12</v>
      </c>
      <c r="CLA27" s="86">
        <v>0</v>
      </c>
      <c r="CLB27" s="86"/>
      <c r="CLC27" s="86">
        <v>1</v>
      </c>
      <c r="CLD27" s="67"/>
      <c r="CLE27" s="67">
        <v>2.2222222222222223</v>
      </c>
      <c r="CLF27" s="67"/>
      <c r="CLG27" s="86">
        <v>0</v>
      </c>
      <c r="CLL27" s="86">
        <v>1.1199999999999999</v>
      </c>
      <c r="CLM27" s="62" t="s">
        <v>504</v>
      </c>
      <c r="CLN27" s="86">
        <v>1.1199999999999999</v>
      </c>
      <c r="CLO27" s="86">
        <v>1</v>
      </c>
      <c r="CLP27" s="86"/>
      <c r="CLQ27" s="86">
        <v>1</v>
      </c>
      <c r="CLR27" s="67"/>
      <c r="CLS27" s="67">
        <v>2.2222222222222223</v>
      </c>
      <c r="CLT27" s="67"/>
      <c r="CLU27" s="86">
        <v>100</v>
      </c>
      <c r="CLZ27" s="86">
        <v>13.12</v>
      </c>
      <c r="CMA27" s="62" t="s">
        <v>504</v>
      </c>
      <c r="CMB27" s="86">
        <v>13.12</v>
      </c>
      <c r="CMC27" s="86">
        <v>0</v>
      </c>
      <c r="CMD27" s="86"/>
      <c r="CME27" s="86">
        <v>1</v>
      </c>
      <c r="CMF27" s="67"/>
      <c r="CMG27" s="67">
        <v>2.2222222222222223</v>
      </c>
      <c r="CMH27" s="67"/>
      <c r="CMI27" s="86">
        <v>0</v>
      </c>
      <c r="CMN27" s="86">
        <v>1.1199999999999999</v>
      </c>
      <c r="CMO27" s="62" t="s">
        <v>504</v>
      </c>
      <c r="CMP27" s="86">
        <v>1.1199999999999999</v>
      </c>
      <c r="CMQ27" s="86">
        <v>1</v>
      </c>
      <c r="CMR27" s="86"/>
      <c r="CMS27" s="86">
        <v>1</v>
      </c>
      <c r="CMT27" s="67"/>
      <c r="CMU27" s="67">
        <v>2.2222222222222223</v>
      </c>
      <c r="CMV27" s="67"/>
      <c r="CMW27" s="86">
        <v>100</v>
      </c>
      <c r="CNB27" s="86">
        <v>14.12</v>
      </c>
      <c r="CNC27" s="62" t="s">
        <v>504</v>
      </c>
      <c r="CND27" s="86">
        <v>14.12</v>
      </c>
      <c r="CNE27" s="86">
        <v>0</v>
      </c>
      <c r="CNF27" s="86"/>
      <c r="CNG27" s="86">
        <v>1</v>
      </c>
      <c r="CNH27" s="67"/>
      <c r="CNI27" s="67">
        <v>2.2222222222222223</v>
      </c>
      <c r="CNJ27" s="67"/>
      <c r="CNK27" s="86">
        <v>0</v>
      </c>
      <c r="CNP27" s="86">
        <v>14.12</v>
      </c>
      <c r="CNQ27" s="62" t="s">
        <v>504</v>
      </c>
      <c r="CNR27" s="86">
        <v>14.12</v>
      </c>
      <c r="CNS27" s="86">
        <v>0</v>
      </c>
      <c r="CNT27" s="86"/>
      <c r="CNU27" s="86">
        <v>1</v>
      </c>
      <c r="CNV27" s="67"/>
      <c r="CNW27" s="67">
        <v>2.2222222222222223</v>
      </c>
      <c r="CNX27" s="67"/>
      <c r="CNY27" s="86">
        <v>0</v>
      </c>
      <c r="COD27" s="86">
        <v>14.12</v>
      </c>
      <c r="COE27" s="62" t="s">
        <v>504</v>
      </c>
      <c r="COF27" s="86">
        <v>14.12</v>
      </c>
      <c r="COG27" s="86">
        <v>0</v>
      </c>
      <c r="COH27" s="86"/>
      <c r="COI27" s="86">
        <v>1</v>
      </c>
      <c r="COJ27" s="67"/>
      <c r="COK27" s="67">
        <v>2.2222222222222223</v>
      </c>
      <c r="COL27" s="67"/>
      <c r="COM27" s="86">
        <v>0</v>
      </c>
      <c r="COR27" s="86">
        <v>1.1199999999999999</v>
      </c>
      <c r="COS27" s="62" t="s">
        <v>504</v>
      </c>
      <c r="COT27" s="86">
        <v>1.1199999999999999</v>
      </c>
      <c r="COU27" s="86">
        <v>1</v>
      </c>
      <c r="COV27" s="86"/>
      <c r="COW27" s="86">
        <v>1</v>
      </c>
      <c r="COX27" s="67"/>
      <c r="COY27" s="67">
        <v>2.2222222222222223</v>
      </c>
      <c r="COZ27" s="67"/>
      <c r="CPA27" s="86">
        <v>100</v>
      </c>
      <c r="CPF27" s="86">
        <v>14.12</v>
      </c>
      <c r="CPG27" s="62" t="s">
        <v>504</v>
      </c>
      <c r="CPH27" s="86">
        <v>14.12</v>
      </c>
      <c r="CPI27" s="86">
        <v>0</v>
      </c>
      <c r="CPJ27" s="86"/>
      <c r="CPK27" s="86">
        <v>1</v>
      </c>
      <c r="CPL27" s="67"/>
      <c r="CPM27" s="67">
        <v>2.2222222222222223</v>
      </c>
      <c r="CPN27" s="67"/>
      <c r="CPO27" s="86">
        <v>0</v>
      </c>
      <c r="CPT27" s="86">
        <v>1.1199999999999999</v>
      </c>
      <c r="CPU27" s="62" t="s">
        <v>504</v>
      </c>
      <c r="CPV27" s="86">
        <v>1.1199999999999999</v>
      </c>
      <c r="CPW27" s="86">
        <v>1</v>
      </c>
      <c r="CPX27" s="86"/>
      <c r="CPY27" s="86">
        <v>1</v>
      </c>
      <c r="CPZ27" s="67"/>
      <c r="CQA27" s="67">
        <v>2.2222222222222223</v>
      </c>
      <c r="CQB27" s="67"/>
      <c r="CQC27" s="86">
        <v>100</v>
      </c>
      <c r="CQH27" s="86">
        <v>14.12</v>
      </c>
      <c r="CQI27" s="62" t="s">
        <v>504</v>
      </c>
      <c r="CQJ27" s="86">
        <v>14.12</v>
      </c>
      <c r="CQK27" s="86">
        <v>0</v>
      </c>
      <c r="CQL27" s="86"/>
      <c r="CQM27" s="86">
        <v>1</v>
      </c>
      <c r="CQN27" s="67"/>
      <c r="CQO27" s="67">
        <v>2.2222222222222223</v>
      </c>
      <c r="CQP27" s="67"/>
      <c r="CQQ27" s="86">
        <v>0</v>
      </c>
      <c r="CQV27" s="86">
        <v>1.1199999999999999</v>
      </c>
      <c r="CQW27" s="62" t="s">
        <v>504</v>
      </c>
      <c r="CQX27" s="86">
        <v>1.1199999999999999</v>
      </c>
      <c r="CQY27" s="86">
        <v>1</v>
      </c>
      <c r="CQZ27" s="86"/>
      <c r="CRA27" s="86">
        <v>1</v>
      </c>
      <c r="CRB27" s="67"/>
      <c r="CRC27" s="67">
        <v>2.2222222222222223</v>
      </c>
      <c r="CRD27" s="67"/>
      <c r="CRE27" s="86">
        <v>100</v>
      </c>
      <c r="CRJ27" s="86">
        <v>1.1199999999999999</v>
      </c>
      <c r="CRK27" s="62" t="s">
        <v>504</v>
      </c>
      <c r="CRL27" s="86">
        <v>1.1199999999999999</v>
      </c>
      <c r="CRM27" s="86">
        <v>1</v>
      </c>
      <c r="CRN27" s="86"/>
      <c r="CRO27" s="86">
        <v>1</v>
      </c>
      <c r="CRP27" s="67"/>
      <c r="CRQ27" s="67">
        <v>2.2222222222222223</v>
      </c>
      <c r="CRR27" s="67"/>
      <c r="CRS27" s="86">
        <v>100</v>
      </c>
      <c r="CRX27" s="86">
        <v>13.12</v>
      </c>
      <c r="CRY27" s="62" t="s">
        <v>504</v>
      </c>
      <c r="CRZ27" s="86">
        <v>13.12</v>
      </c>
      <c r="CSA27" s="86">
        <v>0</v>
      </c>
      <c r="CSB27" s="86"/>
      <c r="CSC27" s="86">
        <v>1</v>
      </c>
      <c r="CSD27" s="67"/>
      <c r="CSE27" s="67">
        <v>2.2222222222222223</v>
      </c>
      <c r="CSF27" s="67"/>
      <c r="CSG27" s="86">
        <v>0</v>
      </c>
      <c r="CSL27" s="86">
        <v>14.12</v>
      </c>
      <c r="CSM27" s="62" t="s">
        <v>504</v>
      </c>
      <c r="CSN27" s="86">
        <v>14.12</v>
      </c>
      <c r="CSO27" s="86">
        <v>0</v>
      </c>
      <c r="CSP27" s="86"/>
      <c r="CSQ27" s="86">
        <v>1</v>
      </c>
      <c r="CSR27" s="67"/>
      <c r="CSS27" s="67">
        <v>2.2222222222222223</v>
      </c>
      <c r="CST27" s="67"/>
      <c r="CSU27" s="86">
        <v>0</v>
      </c>
      <c r="CSZ27" s="86">
        <v>11.12</v>
      </c>
      <c r="CTA27" s="62" t="s">
        <v>504</v>
      </c>
      <c r="CTB27" s="86">
        <v>11.12</v>
      </c>
      <c r="CTC27" s="86">
        <v>0</v>
      </c>
      <c r="CTD27" s="86"/>
      <c r="CTE27" s="86">
        <v>1</v>
      </c>
      <c r="CTF27" s="67"/>
      <c r="CTG27" s="67">
        <v>2.2222222222222223</v>
      </c>
      <c r="CTH27" s="67"/>
      <c r="CTI27" s="86">
        <v>0</v>
      </c>
      <c r="CTN27" s="86">
        <v>1.1199999999999999</v>
      </c>
      <c r="CTO27" s="62" t="s">
        <v>504</v>
      </c>
      <c r="CTP27" s="86">
        <v>1.1199999999999999</v>
      </c>
      <c r="CTQ27" s="86">
        <v>1</v>
      </c>
      <c r="CTR27" s="86"/>
      <c r="CTS27" s="86">
        <v>1</v>
      </c>
      <c r="CTT27" s="67"/>
      <c r="CTU27" s="67">
        <v>2.2222222222222223</v>
      </c>
      <c r="CTV27" s="67"/>
      <c r="CTW27" s="86">
        <v>100</v>
      </c>
      <c r="CUB27" s="86">
        <v>12.12</v>
      </c>
      <c r="CUC27" s="62" t="s">
        <v>504</v>
      </c>
      <c r="CUD27" s="86">
        <v>12.12</v>
      </c>
      <c r="CUE27" s="86">
        <v>0</v>
      </c>
      <c r="CUF27" s="86"/>
      <c r="CUG27" s="86">
        <v>1</v>
      </c>
      <c r="CUH27" s="67"/>
      <c r="CUI27" s="67">
        <v>2.2222222222222223</v>
      </c>
      <c r="CUJ27" s="67"/>
      <c r="CUK27" s="86">
        <v>0</v>
      </c>
      <c r="CUP27" s="86">
        <v>12.12</v>
      </c>
      <c r="CUQ27" s="62" t="s">
        <v>504</v>
      </c>
      <c r="CUR27" s="86">
        <v>12.12</v>
      </c>
      <c r="CUS27" s="86">
        <v>0</v>
      </c>
      <c r="CUT27" s="86"/>
      <c r="CUU27" s="86">
        <v>1</v>
      </c>
      <c r="CUV27" s="67"/>
      <c r="CUW27" s="67">
        <v>2.2222222222222223</v>
      </c>
      <c r="CUX27" s="67"/>
      <c r="CUY27" s="86">
        <v>0</v>
      </c>
      <c r="CVD27" s="86">
        <v>1.1199999999999999</v>
      </c>
      <c r="CVE27" s="62" t="s">
        <v>504</v>
      </c>
      <c r="CVF27" s="86">
        <v>1.1199999999999999</v>
      </c>
      <c r="CVG27" s="86">
        <v>1</v>
      </c>
      <c r="CVH27" s="86"/>
      <c r="CVI27" s="86">
        <v>1</v>
      </c>
      <c r="CVJ27" s="67"/>
      <c r="CVK27" s="67">
        <v>2.2222222222222223</v>
      </c>
      <c r="CVL27" s="67"/>
      <c r="CVM27" s="86">
        <v>100</v>
      </c>
      <c r="CVR27" s="86">
        <v>1.1199999999999999</v>
      </c>
      <c r="CVS27" s="62" t="s">
        <v>504</v>
      </c>
      <c r="CVT27" s="86">
        <v>1.1199999999999999</v>
      </c>
      <c r="CVU27" s="86">
        <v>1</v>
      </c>
      <c r="CVV27" s="86"/>
      <c r="CVW27" s="86">
        <v>1</v>
      </c>
      <c r="CVX27" s="67"/>
      <c r="CVY27" s="67">
        <v>2.2222222222222223</v>
      </c>
      <c r="CVZ27" s="67"/>
      <c r="CWA27" s="86">
        <v>100</v>
      </c>
      <c r="CWF27" s="86">
        <v>15.12</v>
      </c>
      <c r="CWG27" s="62" t="s">
        <v>504</v>
      </c>
      <c r="CWH27" s="86">
        <v>15.12</v>
      </c>
      <c r="CWI27" s="86">
        <v>0</v>
      </c>
      <c r="CWJ27" s="86"/>
      <c r="CWK27" s="86">
        <v>1</v>
      </c>
      <c r="CWL27" s="67"/>
      <c r="CWM27" s="67">
        <v>2.2222222222222223</v>
      </c>
      <c r="CWN27" s="67"/>
      <c r="CWO27" s="86">
        <v>0</v>
      </c>
      <c r="CWT27" s="86">
        <v>1.1199999999999999</v>
      </c>
      <c r="CWU27" s="62" t="s">
        <v>504</v>
      </c>
      <c r="CWV27" s="86">
        <v>1.1199999999999999</v>
      </c>
      <c r="CWW27" s="86">
        <v>1</v>
      </c>
      <c r="CWX27" s="86"/>
      <c r="CWY27" s="86">
        <v>1</v>
      </c>
      <c r="CWZ27" s="67"/>
      <c r="CXA27" s="67">
        <v>2.2222222222222223</v>
      </c>
      <c r="CXB27" s="67"/>
      <c r="CXC27" s="86">
        <v>100</v>
      </c>
      <c r="CXH27" s="86">
        <v>1.1199999999999999</v>
      </c>
      <c r="CXI27" s="62" t="s">
        <v>504</v>
      </c>
      <c r="CXJ27" s="86">
        <v>1.1199999999999999</v>
      </c>
      <c r="CXK27" s="86">
        <v>1</v>
      </c>
      <c r="CXL27" s="86"/>
      <c r="CXM27" s="86">
        <v>1</v>
      </c>
      <c r="CXN27" s="67"/>
      <c r="CXO27" s="67">
        <v>2.2222222222222223</v>
      </c>
      <c r="CXP27" s="67"/>
      <c r="CXQ27" s="86">
        <v>100</v>
      </c>
      <c r="CXV27" s="86">
        <v>15.12</v>
      </c>
      <c r="CXW27" s="62" t="s">
        <v>504</v>
      </c>
      <c r="CXX27" s="86">
        <v>15.12</v>
      </c>
      <c r="CXY27" s="86">
        <v>0</v>
      </c>
      <c r="CXZ27" s="86"/>
      <c r="CYA27" s="86">
        <v>1</v>
      </c>
      <c r="CYB27" s="67"/>
      <c r="CYC27" s="67">
        <v>2.2222222222222223</v>
      </c>
      <c r="CYD27" s="67"/>
      <c r="CYE27" s="86">
        <v>0</v>
      </c>
      <c r="CYJ27" s="86">
        <v>1.1199999999999999</v>
      </c>
      <c r="CYK27" s="62" t="s">
        <v>504</v>
      </c>
      <c r="CYL27" s="86">
        <v>1.1199999999999999</v>
      </c>
      <c r="CYM27" s="86">
        <v>1</v>
      </c>
      <c r="CYN27" s="86"/>
      <c r="CYO27" s="86">
        <v>1</v>
      </c>
      <c r="CYP27" s="67"/>
      <c r="CYQ27" s="67">
        <v>2.2222222222222223</v>
      </c>
      <c r="CYR27" s="67"/>
      <c r="CYS27" s="86">
        <v>100</v>
      </c>
      <c r="CYX27" s="86">
        <v>14.12</v>
      </c>
      <c r="CYY27" s="62" t="s">
        <v>504</v>
      </c>
      <c r="CYZ27" s="86">
        <v>14.12</v>
      </c>
      <c r="CZA27" s="86">
        <v>0</v>
      </c>
      <c r="CZB27" s="86"/>
      <c r="CZC27" s="86">
        <v>1</v>
      </c>
      <c r="CZD27" s="67"/>
      <c r="CZE27" s="67">
        <v>2.2222222222222223</v>
      </c>
      <c r="CZF27" s="67"/>
      <c r="CZG27" s="86">
        <v>0</v>
      </c>
      <c r="CZL27" s="86">
        <v>1.1199999999999999</v>
      </c>
      <c r="CZM27" s="62" t="s">
        <v>504</v>
      </c>
      <c r="CZN27" s="86">
        <v>1.1199999999999999</v>
      </c>
      <c r="CZO27" s="86">
        <v>1</v>
      </c>
      <c r="CZP27" s="86"/>
      <c r="CZQ27" s="86">
        <v>1</v>
      </c>
      <c r="CZR27" s="67"/>
      <c r="CZS27" s="67">
        <v>2.2222222222222223</v>
      </c>
      <c r="CZT27" s="67"/>
      <c r="CZU27" s="86">
        <v>100</v>
      </c>
      <c r="CZZ27" s="86">
        <v>1.1199999999999999</v>
      </c>
      <c r="DAA27" s="62" t="s">
        <v>504</v>
      </c>
      <c r="DAB27" s="86">
        <v>1.1199999999999999</v>
      </c>
      <c r="DAC27" s="86">
        <v>1</v>
      </c>
      <c r="DAD27" s="86"/>
      <c r="DAE27" s="86">
        <v>1</v>
      </c>
      <c r="DAF27" s="67"/>
      <c r="DAG27" s="67">
        <v>2.2222222222222223</v>
      </c>
      <c r="DAH27" s="67"/>
      <c r="DAI27" s="86">
        <v>100</v>
      </c>
      <c r="DAN27" s="86">
        <v>17.12</v>
      </c>
      <c r="DAO27" s="62" t="s">
        <v>504</v>
      </c>
      <c r="DAP27" s="86">
        <v>17.12</v>
      </c>
      <c r="DAQ27" s="86">
        <v>0</v>
      </c>
      <c r="DAR27" s="86"/>
      <c r="DAS27" s="86">
        <v>1</v>
      </c>
      <c r="DAT27" s="67"/>
      <c r="DAU27" s="67">
        <v>2.2222222222222223</v>
      </c>
      <c r="DAV27" s="67"/>
      <c r="DAW27" s="86">
        <v>0</v>
      </c>
      <c r="DBB27" s="86">
        <v>1.1199999999999999</v>
      </c>
      <c r="DBC27" s="62" t="s">
        <v>504</v>
      </c>
      <c r="DBD27" s="86">
        <v>1.1199999999999999</v>
      </c>
      <c r="DBE27" s="86">
        <v>1</v>
      </c>
      <c r="DBF27" s="86"/>
      <c r="DBG27" s="86">
        <v>1</v>
      </c>
      <c r="DBH27" s="67"/>
      <c r="DBI27" s="67">
        <v>2.2222222222222223</v>
      </c>
      <c r="DBJ27" s="67"/>
      <c r="DBK27" s="86">
        <v>100</v>
      </c>
      <c r="DBP27" s="86">
        <v>1.1199999999999999</v>
      </c>
      <c r="DBQ27" s="62" t="s">
        <v>504</v>
      </c>
      <c r="DBR27" s="86">
        <v>1.1199999999999999</v>
      </c>
      <c r="DBS27" s="86">
        <v>1</v>
      </c>
      <c r="DBT27" s="86"/>
      <c r="DBU27" s="86">
        <v>1</v>
      </c>
      <c r="DBV27" s="67"/>
      <c r="DBW27" s="67">
        <v>2.2727272727272729</v>
      </c>
      <c r="DBX27" s="67"/>
      <c r="DBY27" s="86">
        <v>100</v>
      </c>
      <c r="DCD27" s="86"/>
      <c r="DCE27" s="62" t="s">
        <v>504</v>
      </c>
      <c r="DCF27" s="86"/>
      <c r="DCG27" s="86">
        <v>1</v>
      </c>
      <c r="DCH27" s="86"/>
      <c r="DCI27" s="86">
        <v>1</v>
      </c>
      <c r="DCJ27" s="67"/>
      <c r="DCK27" s="67">
        <v>2.2222222222222223</v>
      </c>
      <c r="DCL27" s="67"/>
      <c r="DCM27" s="86">
        <v>100</v>
      </c>
      <c r="DCR27" s="86"/>
      <c r="DCS27" s="62" t="s">
        <v>504</v>
      </c>
      <c r="DCT27" s="86"/>
      <c r="DCU27" s="86">
        <v>1</v>
      </c>
      <c r="DCV27" s="86"/>
      <c r="DCW27" s="86">
        <v>1</v>
      </c>
      <c r="DCX27" s="67"/>
      <c r="DCY27" s="67">
        <v>2.2222222222222223</v>
      </c>
      <c r="DCZ27" s="67"/>
      <c r="DDA27" s="86">
        <v>100</v>
      </c>
      <c r="DDF27" s="86"/>
      <c r="DDG27" s="62" t="s">
        <v>504</v>
      </c>
      <c r="DDH27" s="86"/>
      <c r="DDI27" s="86">
        <v>0</v>
      </c>
      <c r="DDJ27" s="86"/>
      <c r="DDK27" s="86">
        <v>1</v>
      </c>
      <c r="DDL27" s="67"/>
      <c r="DDM27" s="67">
        <v>2.2222222222222223</v>
      </c>
      <c r="DDN27" s="67"/>
      <c r="DDO27" s="86">
        <v>0</v>
      </c>
      <c r="DDT27" s="86"/>
      <c r="DDU27" s="62" t="s">
        <v>504</v>
      </c>
      <c r="DDV27" s="86"/>
      <c r="DDW27" s="86">
        <v>0</v>
      </c>
      <c r="DDX27" s="86"/>
      <c r="DDY27" s="86">
        <v>1</v>
      </c>
      <c r="DDZ27" s="67"/>
      <c r="DEA27" s="67">
        <v>2.2222222222222223</v>
      </c>
      <c r="DEB27" s="67"/>
      <c r="DEC27" s="86">
        <v>0</v>
      </c>
      <c r="DEH27" s="86"/>
      <c r="DEI27" s="62" t="s">
        <v>504</v>
      </c>
      <c r="DEJ27" s="86"/>
      <c r="DEK27" s="86">
        <v>1</v>
      </c>
      <c r="DEL27" s="86"/>
      <c r="DEM27" s="86">
        <v>1</v>
      </c>
      <c r="DEN27" s="67"/>
      <c r="DEO27" s="67">
        <v>2.2222222222222223</v>
      </c>
      <c r="DEP27" s="67"/>
      <c r="DEQ27" s="86">
        <v>100</v>
      </c>
      <c r="DEV27" s="86"/>
      <c r="DEW27" s="62" t="s">
        <v>504</v>
      </c>
      <c r="DEX27" s="86"/>
      <c r="DEY27" s="86">
        <v>0</v>
      </c>
      <c r="DEZ27" s="86"/>
      <c r="DFA27" s="86">
        <v>1</v>
      </c>
      <c r="DFB27" s="67"/>
      <c r="DFC27" s="67">
        <v>2.2222222222222223</v>
      </c>
      <c r="DFD27" s="67"/>
      <c r="DFE27" s="86">
        <v>0</v>
      </c>
      <c r="DFJ27" s="86"/>
      <c r="DFK27" s="62" t="s">
        <v>504</v>
      </c>
      <c r="DFL27" s="86"/>
      <c r="DFM27" s="86">
        <v>0</v>
      </c>
      <c r="DFN27" s="86"/>
      <c r="DFO27" s="86">
        <v>1</v>
      </c>
      <c r="DFP27" s="67"/>
      <c r="DFQ27" s="67">
        <v>2.2222222222222223</v>
      </c>
      <c r="DFR27" s="67"/>
      <c r="DFS27" s="86">
        <v>0</v>
      </c>
      <c r="DFX27" s="86"/>
      <c r="DFY27" s="62" t="s">
        <v>504</v>
      </c>
      <c r="DFZ27" s="86"/>
      <c r="DGA27" s="86">
        <v>0</v>
      </c>
      <c r="DGB27" s="86"/>
      <c r="DGC27" s="86">
        <v>1</v>
      </c>
      <c r="DGD27" s="67"/>
      <c r="DGE27" s="67">
        <v>2.2222222222222223</v>
      </c>
      <c r="DGF27" s="67"/>
      <c r="DGG27" s="86">
        <v>0</v>
      </c>
      <c r="DGL27" s="86"/>
      <c r="DGM27" s="62" t="s">
        <v>504</v>
      </c>
      <c r="DGN27" s="86"/>
      <c r="DGO27" s="86">
        <v>1</v>
      </c>
      <c r="DGP27" s="86"/>
      <c r="DGQ27" s="86">
        <v>1</v>
      </c>
      <c r="DGR27" s="67"/>
      <c r="DGS27" s="67">
        <v>2.2222222222222223</v>
      </c>
      <c r="DGT27" s="67"/>
      <c r="DGU27" s="86">
        <v>100</v>
      </c>
      <c r="DGZ27" s="86"/>
      <c r="DHA27" s="62" t="s">
        <v>504</v>
      </c>
      <c r="DHB27" s="86"/>
      <c r="DHC27" s="86">
        <v>1</v>
      </c>
      <c r="DHD27" s="86"/>
      <c r="DHE27" s="86">
        <v>1</v>
      </c>
      <c r="DHF27" s="67"/>
      <c r="DHG27" s="67">
        <v>2.2222222222222223</v>
      </c>
      <c r="DHH27" s="67"/>
      <c r="DHI27" s="86">
        <v>100</v>
      </c>
      <c r="DHN27" s="86"/>
      <c r="DHO27" s="62" t="s">
        <v>504</v>
      </c>
      <c r="DHP27" s="86"/>
      <c r="DHQ27" s="86">
        <v>1</v>
      </c>
      <c r="DHR27" s="86"/>
      <c r="DHS27" s="86">
        <v>1</v>
      </c>
      <c r="DHT27" s="67"/>
      <c r="DHU27" s="67">
        <v>2.2222222222222223</v>
      </c>
      <c r="DHV27" s="67"/>
      <c r="DHW27" s="86">
        <v>100</v>
      </c>
      <c r="DIB27" s="86"/>
      <c r="DIC27" s="62" t="s">
        <v>504</v>
      </c>
      <c r="DID27" s="86"/>
      <c r="DIE27" s="86">
        <v>0</v>
      </c>
      <c r="DIF27" s="86"/>
      <c r="DIG27" s="86">
        <v>1</v>
      </c>
      <c r="DIH27" s="67"/>
      <c r="DII27" s="67">
        <v>2.2222222222222223</v>
      </c>
      <c r="DIJ27" s="67"/>
      <c r="DIK27" s="86">
        <v>0</v>
      </c>
      <c r="DIP27" s="86"/>
      <c r="DIQ27" s="62" t="s">
        <v>504</v>
      </c>
      <c r="DIR27" s="86"/>
      <c r="DIS27" s="86">
        <v>0</v>
      </c>
      <c r="DIT27" s="86"/>
      <c r="DIU27" s="86">
        <v>1</v>
      </c>
      <c r="DIV27" s="67"/>
      <c r="DIW27" s="67">
        <v>2.2222222222222223</v>
      </c>
      <c r="DIX27" s="67"/>
      <c r="DIY27" s="86">
        <v>0</v>
      </c>
      <c r="DJD27" s="86"/>
      <c r="DJE27" s="62" t="s">
        <v>504</v>
      </c>
      <c r="DJF27" s="86"/>
      <c r="DJG27" s="86">
        <v>0</v>
      </c>
      <c r="DJH27" s="86"/>
      <c r="DJI27" s="86">
        <v>1</v>
      </c>
      <c r="DJJ27" s="67"/>
      <c r="DJK27" s="67">
        <v>2.2222222222222223</v>
      </c>
      <c r="DJL27" s="67"/>
      <c r="DJM27" s="86">
        <v>0</v>
      </c>
      <c r="DJR27" s="86"/>
      <c r="DJS27" s="62" t="s">
        <v>504</v>
      </c>
      <c r="DJT27" s="86"/>
      <c r="DJU27" s="86">
        <v>0</v>
      </c>
      <c r="DJV27" s="86"/>
      <c r="DJW27" s="86">
        <v>1</v>
      </c>
      <c r="DJX27" s="67"/>
      <c r="DJY27" s="67">
        <v>2.2222222222222223</v>
      </c>
      <c r="DJZ27" s="67"/>
      <c r="DKA27" s="86">
        <v>0</v>
      </c>
      <c r="DKF27" s="86"/>
      <c r="DKG27" s="62" t="s">
        <v>504</v>
      </c>
      <c r="DKH27" s="86"/>
      <c r="DKI27" s="86">
        <v>0</v>
      </c>
      <c r="DKJ27" s="86"/>
      <c r="DKK27" s="86">
        <v>1</v>
      </c>
      <c r="DKL27" s="67"/>
      <c r="DKM27" s="67">
        <v>2.2222222222222223</v>
      </c>
      <c r="DKN27" s="67"/>
      <c r="DKO27" s="86">
        <v>0</v>
      </c>
      <c r="DKT27" s="86"/>
      <c r="DKU27" s="62" t="s">
        <v>504</v>
      </c>
      <c r="DKV27" s="86"/>
      <c r="DKW27" s="86">
        <v>0</v>
      </c>
      <c r="DKX27" s="86"/>
      <c r="DKY27" s="86">
        <v>1</v>
      </c>
      <c r="DKZ27" s="67"/>
      <c r="DLA27" s="67">
        <v>2.2222222222222223</v>
      </c>
      <c r="DLB27" s="67"/>
      <c r="DLC27" s="86">
        <v>0</v>
      </c>
      <c r="DLH27" s="86"/>
      <c r="DLI27" s="62" t="s">
        <v>504</v>
      </c>
      <c r="DLJ27" s="86"/>
      <c r="DLK27" s="86">
        <v>0</v>
      </c>
      <c r="DLL27" s="86"/>
      <c r="DLM27" s="86">
        <v>1</v>
      </c>
      <c r="DLN27" s="67"/>
      <c r="DLO27" s="67">
        <v>2.2222222222222223</v>
      </c>
      <c r="DLP27" s="67"/>
      <c r="DLQ27" s="86">
        <v>0</v>
      </c>
      <c r="DLV27" s="86"/>
      <c r="DLW27" s="62" t="s">
        <v>504</v>
      </c>
      <c r="DLX27" s="86"/>
      <c r="DLY27" s="86">
        <v>0</v>
      </c>
      <c r="DLZ27" s="86"/>
      <c r="DMA27" s="86">
        <v>1</v>
      </c>
      <c r="DMB27" s="67"/>
      <c r="DMC27" s="67">
        <v>2.2222222222222223</v>
      </c>
      <c r="DMD27" s="67"/>
      <c r="DME27" s="86">
        <v>0</v>
      </c>
      <c r="DMJ27" s="86"/>
      <c r="DMK27" s="62" t="s">
        <v>504</v>
      </c>
      <c r="DML27" s="86"/>
      <c r="DMM27" s="86">
        <v>0</v>
      </c>
      <c r="DMN27" s="86"/>
      <c r="DMO27" s="86">
        <v>1</v>
      </c>
      <c r="DMP27" s="67"/>
      <c r="DMQ27" s="67">
        <v>2.2222222222222223</v>
      </c>
      <c r="DMR27" s="67"/>
      <c r="DMS27" s="86">
        <v>0</v>
      </c>
      <c r="DMX27" s="86"/>
      <c r="DMY27" s="62" t="s">
        <v>504</v>
      </c>
      <c r="DMZ27" s="86"/>
      <c r="DNA27" s="86">
        <v>0</v>
      </c>
      <c r="DNB27" s="86"/>
      <c r="DNC27" s="86">
        <v>1</v>
      </c>
      <c r="DND27" s="67"/>
      <c r="DNE27" s="67">
        <v>2.2222222222222223</v>
      </c>
      <c r="DNF27" s="67"/>
      <c r="DNG27" s="86">
        <v>0</v>
      </c>
      <c r="DNL27" s="86"/>
      <c r="DNM27" s="62" t="s">
        <v>504</v>
      </c>
      <c r="DNN27" s="86"/>
      <c r="DNO27" s="86">
        <v>1</v>
      </c>
      <c r="DNP27" s="86"/>
      <c r="DNQ27" s="86">
        <v>1</v>
      </c>
      <c r="DNR27" s="67"/>
      <c r="DNS27" s="67">
        <v>2.2222222222222223</v>
      </c>
      <c r="DNT27" s="67"/>
      <c r="DNU27" s="86">
        <v>100</v>
      </c>
      <c r="DNZ27" s="86"/>
      <c r="DOA27" s="62" t="s">
        <v>504</v>
      </c>
      <c r="DOB27" s="86"/>
      <c r="DOC27" s="86">
        <v>0</v>
      </c>
      <c r="DOD27" s="86"/>
      <c r="DOE27" s="86">
        <v>1</v>
      </c>
      <c r="DOF27" s="67"/>
      <c r="DOG27" s="67">
        <v>2.2222222222222223</v>
      </c>
      <c r="DOH27" s="67"/>
      <c r="DOI27" s="86">
        <v>0</v>
      </c>
      <c r="DON27" s="86"/>
      <c r="DOO27" s="62" t="s">
        <v>504</v>
      </c>
      <c r="DOP27" s="86"/>
      <c r="DOQ27" s="86">
        <v>0</v>
      </c>
      <c r="DOR27" s="86"/>
      <c r="DOS27" s="86">
        <v>1</v>
      </c>
      <c r="DOT27" s="67"/>
      <c r="DOU27" s="67">
        <v>2.2222222222222223</v>
      </c>
      <c r="DOV27" s="67"/>
      <c r="DOW27" s="86">
        <v>0</v>
      </c>
      <c r="DPB27" s="86"/>
      <c r="DPC27" s="62" t="s">
        <v>504</v>
      </c>
      <c r="DPD27" s="86"/>
      <c r="DPE27" s="86">
        <v>0</v>
      </c>
      <c r="DPF27" s="86"/>
      <c r="DPG27" s="86">
        <v>1</v>
      </c>
      <c r="DPH27" s="67"/>
      <c r="DPI27" s="67">
        <v>2.2222222222222223</v>
      </c>
      <c r="DPJ27" s="67"/>
      <c r="DPK27" s="86">
        <v>0</v>
      </c>
      <c r="DPP27" s="86"/>
      <c r="DPQ27" s="62" t="s">
        <v>504</v>
      </c>
      <c r="DPR27" s="86"/>
      <c r="DPS27" s="86">
        <v>0</v>
      </c>
      <c r="DPT27" s="86"/>
      <c r="DPU27" s="86">
        <v>1</v>
      </c>
      <c r="DPV27" s="67"/>
      <c r="DPW27" s="67">
        <v>2.2222222222222223</v>
      </c>
      <c r="DPX27" s="67"/>
      <c r="DPY27" s="86">
        <v>0</v>
      </c>
      <c r="DQD27" s="86"/>
      <c r="DQE27" s="62" t="s">
        <v>504</v>
      </c>
      <c r="DQF27" s="86"/>
      <c r="DQG27" s="86">
        <v>0</v>
      </c>
      <c r="DQH27" s="86"/>
      <c r="DQI27" s="86">
        <v>1</v>
      </c>
      <c r="DQJ27" s="67"/>
      <c r="DQK27" s="67">
        <v>2.2222222222222223</v>
      </c>
      <c r="DQL27" s="67"/>
      <c r="DQM27" s="86">
        <v>0</v>
      </c>
      <c r="DQR27" s="86"/>
      <c r="DQS27" s="62" t="s">
        <v>504</v>
      </c>
      <c r="DQT27" s="86"/>
      <c r="DQU27" s="86">
        <v>1</v>
      </c>
      <c r="DQV27" s="86"/>
      <c r="DQW27" s="86">
        <v>1</v>
      </c>
      <c r="DQX27" s="67"/>
      <c r="DQY27" s="67">
        <v>2.2222222222222223</v>
      </c>
      <c r="DQZ27" s="67"/>
      <c r="DRA27" s="86">
        <v>100</v>
      </c>
      <c r="DRF27" s="86"/>
      <c r="DRG27" s="62" t="s">
        <v>504</v>
      </c>
      <c r="DRH27" s="86"/>
      <c r="DRI27" s="86">
        <v>0</v>
      </c>
      <c r="DRJ27" s="86"/>
      <c r="DRK27" s="86">
        <v>1</v>
      </c>
      <c r="DRL27" s="67"/>
      <c r="DRM27" s="67">
        <v>2.2222222222222223</v>
      </c>
      <c r="DRN27" s="67"/>
      <c r="DRO27" s="86">
        <v>0</v>
      </c>
      <c r="DRT27" s="86"/>
      <c r="DRU27" s="62" t="s">
        <v>504</v>
      </c>
      <c r="DRV27" s="86"/>
      <c r="DRW27" s="86">
        <v>0</v>
      </c>
      <c r="DRX27" s="86"/>
      <c r="DRY27" s="86">
        <v>1</v>
      </c>
      <c r="DRZ27" s="67"/>
      <c r="DSA27" s="67">
        <v>2.2222222222222223</v>
      </c>
      <c r="DSB27" s="67"/>
      <c r="DSC27" s="86">
        <v>0</v>
      </c>
      <c r="DSH27" s="86"/>
      <c r="DSI27" s="62" t="s">
        <v>504</v>
      </c>
      <c r="DSJ27" s="86"/>
      <c r="DSK27" s="86">
        <v>0</v>
      </c>
      <c r="DSL27" s="86"/>
      <c r="DSM27" s="86">
        <v>1</v>
      </c>
      <c r="DSN27" s="67"/>
      <c r="DSO27" s="67">
        <v>2.2222222222222223</v>
      </c>
      <c r="DSP27" s="67"/>
      <c r="DSQ27" s="86">
        <v>0</v>
      </c>
      <c r="DSV27" s="86"/>
      <c r="DSW27" s="62" t="s">
        <v>504</v>
      </c>
      <c r="DSX27" s="86"/>
      <c r="DSY27" s="86">
        <v>0</v>
      </c>
      <c r="DSZ27" s="86"/>
      <c r="DTA27" s="86">
        <v>1</v>
      </c>
      <c r="DTB27" s="67"/>
      <c r="DTC27" s="67">
        <v>2.2222222222222223</v>
      </c>
      <c r="DTD27" s="67"/>
      <c r="DTE27" s="86">
        <v>0</v>
      </c>
      <c r="DTJ27" s="86"/>
      <c r="DTK27" s="62" t="s">
        <v>504</v>
      </c>
      <c r="DTL27" s="86"/>
      <c r="DTM27" s="86">
        <v>3</v>
      </c>
      <c r="DTN27" s="86"/>
      <c r="DTO27" s="86">
        <v>3</v>
      </c>
      <c r="DTP27" s="67"/>
      <c r="DTQ27" s="67">
        <v>5.5555555555555554</v>
      </c>
      <c r="DTR27" s="67"/>
      <c r="DTS27" s="86">
        <v>100</v>
      </c>
      <c r="DTX27" s="86"/>
      <c r="DTY27" s="62" t="s">
        <v>504</v>
      </c>
      <c r="DTZ27" s="86"/>
      <c r="DUA27" s="86">
        <v>2</v>
      </c>
      <c r="DUB27" s="86"/>
      <c r="DUC27" s="86">
        <v>3</v>
      </c>
      <c r="DUD27" s="67"/>
      <c r="DUE27" s="67">
        <v>5.5555555555555554</v>
      </c>
      <c r="DUF27" s="67"/>
      <c r="DUG27" s="86">
        <v>66.666666666666657</v>
      </c>
      <c r="DUL27" s="86"/>
      <c r="DUM27" s="62" t="s">
        <v>504</v>
      </c>
      <c r="DUN27" s="86"/>
      <c r="DUO27" s="86">
        <v>3</v>
      </c>
      <c r="DUP27" s="86"/>
      <c r="DUQ27" s="86">
        <v>3</v>
      </c>
      <c r="DUR27" s="67"/>
      <c r="DUS27" s="67">
        <v>5.5555555555555554</v>
      </c>
      <c r="DUT27" s="67"/>
      <c r="DUU27" s="86">
        <v>100</v>
      </c>
      <c r="DUZ27" s="86"/>
      <c r="DVA27" s="62" t="s">
        <v>504</v>
      </c>
      <c r="DVB27" s="86"/>
      <c r="DVC27" s="86">
        <v>0</v>
      </c>
      <c r="DVD27" s="86"/>
      <c r="DVE27" s="86">
        <v>3</v>
      </c>
      <c r="DVF27" s="67"/>
      <c r="DVG27" s="67">
        <v>5.5555555555555554</v>
      </c>
      <c r="DVH27" s="67"/>
      <c r="DVI27" s="86">
        <v>0</v>
      </c>
      <c r="DVN27" s="86"/>
      <c r="DVO27" s="62" t="s">
        <v>504</v>
      </c>
      <c r="DVP27" s="86"/>
      <c r="DVQ27" s="86">
        <v>3</v>
      </c>
      <c r="DVR27" s="86"/>
      <c r="DVS27" s="86">
        <v>3</v>
      </c>
      <c r="DVT27" s="67"/>
      <c r="DVU27" s="67">
        <v>5.5555555555555554</v>
      </c>
      <c r="DVV27" s="67"/>
      <c r="DVW27" s="86">
        <v>100</v>
      </c>
      <c r="DWB27" s="86"/>
      <c r="DWC27" s="62" t="s">
        <v>504</v>
      </c>
      <c r="DWD27" s="86"/>
      <c r="DWE27" s="86">
        <v>2</v>
      </c>
      <c r="DWF27" s="86"/>
      <c r="DWG27" s="86">
        <v>3</v>
      </c>
      <c r="DWH27" s="67"/>
      <c r="DWI27" s="67">
        <v>5.5555555555555554</v>
      </c>
      <c r="DWJ27" s="67"/>
      <c r="DWK27" s="86">
        <v>66.666666666666657</v>
      </c>
      <c r="DWP27" s="86"/>
      <c r="DWQ27" s="62" t="s">
        <v>504</v>
      </c>
      <c r="DWR27" s="86"/>
      <c r="DWS27" s="86">
        <v>2</v>
      </c>
      <c r="DWT27" s="86"/>
      <c r="DWU27" s="86">
        <v>3</v>
      </c>
      <c r="DWV27" s="67"/>
      <c r="DWW27" s="67">
        <v>5.5555555555555554</v>
      </c>
      <c r="DWX27" s="67"/>
      <c r="DWY27" s="86">
        <v>66.666666666666657</v>
      </c>
      <c r="DXD27" s="86"/>
      <c r="DXE27" s="62" t="s">
        <v>504</v>
      </c>
      <c r="DXF27" s="86"/>
      <c r="DXG27" s="86">
        <v>1</v>
      </c>
      <c r="DXH27" s="86"/>
      <c r="DXI27" s="86">
        <v>3</v>
      </c>
      <c r="DXJ27" s="67"/>
      <c r="DXK27" s="67">
        <v>5.5555555555555554</v>
      </c>
      <c r="DXL27" s="67"/>
      <c r="DXM27" s="86">
        <v>33.333333333333329</v>
      </c>
      <c r="DXR27" s="86"/>
      <c r="DXS27" s="62" t="s">
        <v>504</v>
      </c>
      <c r="DXT27" s="86"/>
      <c r="DXU27" s="86">
        <v>1</v>
      </c>
      <c r="DXV27" s="86"/>
      <c r="DXW27" s="86">
        <v>3</v>
      </c>
      <c r="DXX27" s="67"/>
      <c r="DXY27" s="67">
        <v>5.5555555555555554</v>
      </c>
      <c r="DXZ27" s="67"/>
      <c r="DYA27" s="86">
        <v>33.333333333333329</v>
      </c>
      <c r="DYF27" s="86"/>
      <c r="DYG27" s="62" t="s">
        <v>504</v>
      </c>
      <c r="DYH27" s="86"/>
      <c r="DYI27" s="86">
        <v>2</v>
      </c>
      <c r="DYJ27" s="86"/>
      <c r="DYK27" s="86">
        <v>3</v>
      </c>
      <c r="DYL27" s="67"/>
      <c r="DYM27" s="67">
        <v>5.5555555555555554</v>
      </c>
      <c r="DYN27" s="67"/>
      <c r="DYO27" s="86">
        <v>66.666666666666657</v>
      </c>
      <c r="DYT27" s="86"/>
      <c r="DYU27" s="62" t="s">
        <v>504</v>
      </c>
      <c r="DYV27" s="86"/>
      <c r="DYW27" s="86">
        <v>3</v>
      </c>
      <c r="DYX27" s="86"/>
      <c r="DYY27" s="86">
        <v>3</v>
      </c>
      <c r="DYZ27" s="67"/>
      <c r="DZA27" s="67">
        <v>5.5555555555555554</v>
      </c>
      <c r="DZB27" s="67"/>
      <c r="DZC27" s="86">
        <v>100</v>
      </c>
      <c r="DZH27" s="86"/>
      <c r="DZI27" s="62" t="s">
        <v>504</v>
      </c>
      <c r="DZJ27" s="86"/>
      <c r="DZK27" s="86">
        <v>0</v>
      </c>
      <c r="DZL27" s="86"/>
      <c r="DZM27" s="86">
        <v>3</v>
      </c>
      <c r="DZN27" s="67"/>
      <c r="DZO27" s="67">
        <v>5.5555555555555554</v>
      </c>
      <c r="DZP27" s="67"/>
      <c r="DZQ27" s="86">
        <v>0</v>
      </c>
      <c r="DZV27" s="86"/>
      <c r="DZW27" s="62" t="s">
        <v>504</v>
      </c>
      <c r="DZX27" s="86"/>
      <c r="DZY27" s="86">
        <v>2</v>
      </c>
      <c r="DZZ27" s="86"/>
      <c r="EAA27" s="86">
        <v>3</v>
      </c>
      <c r="EAB27" s="67"/>
      <c r="EAC27" s="67">
        <v>5.5555555555555554</v>
      </c>
      <c r="EAD27" s="67"/>
      <c r="EAE27" s="86">
        <v>66.666666666666657</v>
      </c>
      <c r="EAJ27" s="86"/>
      <c r="EAK27" s="62" t="s">
        <v>504</v>
      </c>
      <c r="EAL27" s="86"/>
      <c r="EAM27" s="86">
        <v>1</v>
      </c>
      <c r="EAN27" s="86"/>
      <c r="EAO27" s="86">
        <v>3</v>
      </c>
      <c r="EAP27" s="67"/>
      <c r="EAQ27" s="67">
        <v>5.5555555555555554</v>
      </c>
      <c r="EAR27" s="67"/>
      <c r="EAS27" s="86">
        <v>33.333333333333329</v>
      </c>
      <c r="EAX27" s="86"/>
      <c r="EAY27" s="62" t="s">
        <v>504</v>
      </c>
      <c r="EAZ27" s="86"/>
      <c r="EBA27" s="86">
        <v>3</v>
      </c>
      <c r="EBB27" s="86"/>
      <c r="EBC27" s="86">
        <v>3</v>
      </c>
      <c r="EBD27" s="67"/>
      <c r="EBE27" s="67">
        <v>5.5555555555555554</v>
      </c>
      <c r="EBF27" s="67"/>
      <c r="EBG27" s="86">
        <v>100</v>
      </c>
      <c r="EBL27" s="86"/>
      <c r="EBM27" s="62" t="s">
        <v>504</v>
      </c>
      <c r="EBN27" s="86"/>
      <c r="EBO27" s="86">
        <v>1</v>
      </c>
      <c r="EBP27" s="86"/>
      <c r="EBQ27" s="86">
        <v>3</v>
      </c>
      <c r="EBR27" s="67"/>
      <c r="EBS27" s="67">
        <v>5.5555555555555554</v>
      </c>
      <c r="EBT27" s="67"/>
      <c r="EBU27" s="86">
        <v>33.333333333333329</v>
      </c>
      <c r="EBZ27" s="86"/>
      <c r="ECA27" s="62" t="s">
        <v>504</v>
      </c>
      <c r="ECB27" s="86"/>
      <c r="ECC27" s="86">
        <v>0</v>
      </c>
      <c r="ECD27" s="86"/>
      <c r="ECE27" s="86">
        <v>3</v>
      </c>
      <c r="ECF27" s="67"/>
      <c r="ECG27" s="67">
        <v>5.5555555555555554</v>
      </c>
      <c r="ECH27" s="67"/>
      <c r="ECI27" s="86">
        <v>0</v>
      </c>
      <c r="ECN27" s="86"/>
      <c r="ECO27" s="62" t="s">
        <v>504</v>
      </c>
      <c r="ECP27" s="86"/>
      <c r="ECQ27" s="86">
        <v>0</v>
      </c>
      <c r="ECR27" s="86"/>
      <c r="ECS27" s="86">
        <v>3</v>
      </c>
      <c r="ECT27" s="67"/>
      <c r="ECU27" s="67">
        <v>5.5555555555555554</v>
      </c>
      <c r="ECV27" s="67"/>
      <c r="ECW27" s="86">
        <v>0</v>
      </c>
      <c r="EDB27" s="86"/>
      <c r="EDC27" s="62" t="s">
        <v>504</v>
      </c>
      <c r="EDD27" s="86"/>
      <c r="EDE27" s="86">
        <v>1</v>
      </c>
      <c r="EDF27" s="86"/>
      <c r="EDG27" s="86">
        <v>3</v>
      </c>
      <c r="EDH27" s="67"/>
      <c r="EDI27" s="67">
        <v>5.5555555555555554</v>
      </c>
      <c r="EDJ27" s="67"/>
      <c r="EDK27" s="86">
        <v>33.333333333333329</v>
      </c>
      <c r="EDP27" s="86"/>
      <c r="EDQ27" s="62" t="s">
        <v>504</v>
      </c>
      <c r="EDR27" s="86"/>
      <c r="EDS27" s="86">
        <v>1</v>
      </c>
      <c r="EDT27" s="86"/>
      <c r="EDU27" s="86">
        <v>3</v>
      </c>
      <c r="EDV27" s="67"/>
      <c r="EDW27" s="67">
        <v>5.5555555555555554</v>
      </c>
      <c r="EDX27" s="67"/>
      <c r="EDY27" s="86">
        <v>33.333333333333329</v>
      </c>
      <c r="EED27" s="86"/>
      <c r="EEE27" s="62" t="s">
        <v>504</v>
      </c>
      <c r="EEF27" s="86"/>
      <c r="EEG27" s="86">
        <v>1</v>
      </c>
      <c r="EEH27" s="86"/>
      <c r="EEI27" s="86">
        <v>3</v>
      </c>
      <c r="EEJ27" s="67"/>
      <c r="EEK27" s="67">
        <v>5.5555555555555554</v>
      </c>
      <c r="EEL27" s="67"/>
      <c r="EEM27" s="86">
        <v>33.333333333333329</v>
      </c>
      <c r="EER27" s="86"/>
      <c r="EES27" s="62" t="s">
        <v>504</v>
      </c>
      <c r="EET27" s="86"/>
      <c r="EEU27" s="86">
        <v>2</v>
      </c>
      <c r="EEV27" s="86"/>
      <c r="EEW27" s="86">
        <v>3</v>
      </c>
      <c r="EEX27" s="67"/>
      <c r="EEY27" s="67">
        <v>5.5555555555555554</v>
      </c>
      <c r="EEZ27" s="67"/>
      <c r="EFA27" s="86">
        <v>66.666666666666657</v>
      </c>
      <c r="EFF27" s="86"/>
      <c r="EFG27" s="62" t="s">
        <v>504</v>
      </c>
      <c r="EFH27" s="86"/>
      <c r="EFI27" s="86">
        <v>2</v>
      </c>
      <c r="EFJ27" s="86"/>
      <c r="EFK27" s="86">
        <v>3</v>
      </c>
      <c r="EFL27" s="67"/>
      <c r="EFM27" s="67">
        <v>5.5555555555555554</v>
      </c>
      <c r="EFN27" s="67"/>
      <c r="EFO27" s="86">
        <v>66.666666666666657</v>
      </c>
      <c r="EFT27" s="86"/>
      <c r="EFU27" s="62" t="s">
        <v>504</v>
      </c>
      <c r="EFV27" s="86"/>
      <c r="EFW27" s="86">
        <v>1</v>
      </c>
      <c r="EFX27" s="86"/>
      <c r="EFY27" s="86">
        <v>3</v>
      </c>
      <c r="EFZ27" s="67"/>
      <c r="EGA27" s="67">
        <v>5.5555555555555554</v>
      </c>
      <c r="EGB27" s="67"/>
      <c r="EGC27" s="86">
        <v>33.333333333333329</v>
      </c>
      <c r="EGH27" s="86"/>
      <c r="EGI27" s="62" t="s">
        <v>504</v>
      </c>
      <c r="EGJ27" s="86"/>
      <c r="EGK27" s="86">
        <v>1</v>
      </c>
      <c r="EGL27" s="86"/>
      <c r="EGM27" s="86">
        <v>3</v>
      </c>
      <c r="EGN27" s="67"/>
      <c r="EGO27" s="67">
        <v>5.5555555555555554</v>
      </c>
      <c r="EGP27" s="67"/>
      <c r="EGQ27" s="86">
        <v>33.333333333333329</v>
      </c>
      <c r="EGV27" s="86"/>
      <c r="EGW27" s="62" t="s">
        <v>504</v>
      </c>
      <c r="EGX27" s="86"/>
      <c r="EGY27" s="86">
        <v>1</v>
      </c>
      <c r="EGZ27" s="86"/>
      <c r="EHA27" s="86">
        <v>3</v>
      </c>
      <c r="EHB27" s="67"/>
      <c r="EHC27" s="67">
        <v>5.5555555555555554</v>
      </c>
      <c r="EHD27" s="67"/>
      <c r="EHE27" s="86">
        <v>33.333333333333329</v>
      </c>
      <c r="EHJ27" s="86"/>
      <c r="EHK27" s="62" t="s">
        <v>504</v>
      </c>
      <c r="EHL27" s="86"/>
      <c r="EHM27" s="86">
        <v>2</v>
      </c>
      <c r="EHN27" s="86"/>
      <c r="EHO27" s="86">
        <v>3</v>
      </c>
      <c r="EHP27" s="67"/>
      <c r="EHQ27" s="67">
        <v>5.5555555555555554</v>
      </c>
      <c r="EHR27" s="67"/>
      <c r="EHS27" s="86">
        <v>66.666666666666657</v>
      </c>
      <c r="EHX27" s="86"/>
      <c r="EHY27" s="62" t="s">
        <v>504</v>
      </c>
      <c r="EHZ27" s="86"/>
      <c r="EIA27" s="86">
        <v>0</v>
      </c>
      <c r="EIB27" s="86"/>
      <c r="EIC27" s="86">
        <v>3</v>
      </c>
      <c r="EID27" s="67"/>
      <c r="EIE27" s="67">
        <v>5.5555555555555554</v>
      </c>
      <c r="EIF27" s="67"/>
      <c r="EIG27" s="86">
        <v>0</v>
      </c>
      <c r="EIL27" s="86"/>
      <c r="EIM27" s="62" t="s">
        <v>504</v>
      </c>
      <c r="EIN27" s="86"/>
      <c r="EIO27" s="86">
        <v>2</v>
      </c>
      <c r="EIP27" s="86"/>
      <c r="EIQ27" s="86">
        <v>3</v>
      </c>
      <c r="EIR27" s="67"/>
      <c r="EIS27" s="67">
        <v>5.5555555555555554</v>
      </c>
      <c r="EIT27" s="67"/>
      <c r="EIU27" s="86">
        <v>66.666666666666657</v>
      </c>
      <c r="EIZ27" s="86"/>
      <c r="EJA27" s="62" t="s">
        <v>504</v>
      </c>
      <c r="EJB27" s="86"/>
      <c r="EJC27" s="86">
        <v>3</v>
      </c>
      <c r="EJD27" s="86"/>
      <c r="EJE27" s="86">
        <v>3</v>
      </c>
      <c r="EJF27" s="67"/>
      <c r="EJG27" s="67">
        <v>5.5555555555555554</v>
      </c>
      <c r="EJH27" s="67"/>
      <c r="EJI27" s="86">
        <v>100</v>
      </c>
      <c r="EJN27" s="86"/>
      <c r="EJO27" s="62" t="s">
        <v>504</v>
      </c>
      <c r="EJP27" s="86"/>
      <c r="EJQ27" s="86">
        <v>1</v>
      </c>
      <c r="EJR27" s="86"/>
      <c r="EJS27" s="86">
        <v>1</v>
      </c>
      <c r="EJT27" s="67"/>
      <c r="EJU27" s="67">
        <v>2.2222222222222223</v>
      </c>
      <c r="EJV27" s="67"/>
      <c r="EJW27" s="86">
        <v>100</v>
      </c>
      <c r="EKB27" s="86"/>
      <c r="EKC27" s="62" t="s">
        <v>504</v>
      </c>
      <c r="EKD27" s="86"/>
      <c r="EKE27" s="86">
        <v>0</v>
      </c>
      <c r="EKF27" s="86"/>
      <c r="EKG27" s="86">
        <v>1</v>
      </c>
      <c r="EKH27" s="67"/>
      <c r="EKI27" s="67">
        <v>2.2222222222222223</v>
      </c>
      <c r="EKJ27" s="67"/>
      <c r="EKK27" s="86">
        <v>0</v>
      </c>
      <c r="EKP27" s="86"/>
      <c r="EKQ27" s="62" t="s">
        <v>504</v>
      </c>
      <c r="EKR27" s="86"/>
      <c r="EKS27" s="86">
        <v>0</v>
      </c>
      <c r="EKT27" s="86"/>
      <c r="EKU27" s="86">
        <v>1</v>
      </c>
      <c r="EKV27" s="67"/>
      <c r="EKW27" s="67">
        <v>2.2222222222222223</v>
      </c>
      <c r="EKX27" s="67"/>
      <c r="EKY27" s="86">
        <v>0</v>
      </c>
      <c r="ELD27" s="86"/>
      <c r="ELE27" s="62" t="s">
        <v>504</v>
      </c>
      <c r="ELF27" s="86"/>
      <c r="ELG27" s="86">
        <v>0</v>
      </c>
      <c r="ELH27" s="86"/>
      <c r="ELI27" s="86">
        <v>1</v>
      </c>
      <c r="ELJ27" s="67"/>
      <c r="ELK27" s="67">
        <v>2.2222222222222223</v>
      </c>
      <c r="ELL27" s="67"/>
      <c r="ELM27" s="86">
        <v>0</v>
      </c>
      <c r="ELR27" s="86"/>
      <c r="ELS27" s="62" t="s">
        <v>504</v>
      </c>
      <c r="ELT27" s="86"/>
      <c r="ELU27" s="86">
        <v>1</v>
      </c>
      <c r="ELV27" s="86"/>
      <c r="ELW27" s="86">
        <v>1</v>
      </c>
      <c r="ELX27" s="67"/>
      <c r="ELY27" s="67">
        <v>2.2222222222222223</v>
      </c>
      <c r="ELZ27" s="67"/>
      <c r="EMA27" s="86">
        <v>100</v>
      </c>
      <c r="EMF27" s="86"/>
      <c r="EMG27" s="62" t="s">
        <v>504</v>
      </c>
      <c r="EMH27" s="86"/>
      <c r="EMI27" s="86">
        <v>0</v>
      </c>
      <c r="EMJ27" s="86"/>
      <c r="EMK27" s="86">
        <v>1</v>
      </c>
      <c r="EML27" s="67"/>
      <c r="EMM27" s="67">
        <v>2.2222222222222223</v>
      </c>
      <c r="EMN27" s="67"/>
      <c r="EMO27" s="86">
        <v>0</v>
      </c>
      <c r="EMT27" s="86"/>
      <c r="EMU27" s="62" t="s">
        <v>504</v>
      </c>
      <c r="EMV27" s="86"/>
      <c r="EMW27" s="86">
        <v>1</v>
      </c>
      <c r="EMX27" s="86"/>
      <c r="EMY27" s="86">
        <v>1</v>
      </c>
      <c r="EMZ27" s="67"/>
      <c r="ENA27" s="67">
        <v>2.2222222222222223</v>
      </c>
      <c r="ENB27" s="67"/>
      <c r="ENC27" s="86">
        <v>100</v>
      </c>
      <c r="ENH27" s="86"/>
      <c r="ENI27" s="62" t="s">
        <v>504</v>
      </c>
      <c r="ENJ27" s="86"/>
      <c r="ENK27" s="86">
        <v>0</v>
      </c>
      <c r="ENL27" s="86"/>
      <c r="ENM27" s="86">
        <v>1</v>
      </c>
      <c r="ENN27" s="67"/>
      <c r="ENO27" s="67">
        <v>2.2222222222222223</v>
      </c>
      <c r="ENP27" s="67"/>
      <c r="ENQ27" s="86">
        <v>0</v>
      </c>
      <c r="ENV27" s="86"/>
      <c r="ENW27" s="62" t="s">
        <v>504</v>
      </c>
      <c r="ENX27" s="86"/>
      <c r="ENY27" s="86">
        <v>0</v>
      </c>
      <c r="ENZ27" s="86"/>
      <c r="EOA27" s="86">
        <v>1</v>
      </c>
      <c r="EOB27" s="67"/>
      <c r="EOC27" s="67">
        <v>2.2222222222222223</v>
      </c>
      <c r="EOD27" s="67"/>
      <c r="EOE27" s="86">
        <v>0</v>
      </c>
      <c r="EOJ27" s="86"/>
      <c r="EOK27" s="62" t="s">
        <v>504</v>
      </c>
      <c r="EOL27" s="86"/>
      <c r="EOM27" s="86">
        <v>0</v>
      </c>
      <c r="EON27" s="86"/>
      <c r="EOO27" s="86">
        <v>1</v>
      </c>
      <c r="EOP27" s="67"/>
      <c r="EOQ27" s="67">
        <v>2.2222222222222223</v>
      </c>
      <c r="EOR27" s="67"/>
      <c r="EOS27" s="86">
        <v>0</v>
      </c>
      <c r="EOX27" s="86"/>
      <c r="EOY27" s="62" t="s">
        <v>504</v>
      </c>
      <c r="EOZ27" s="86"/>
      <c r="EPA27" s="86">
        <v>1</v>
      </c>
      <c r="EPB27" s="86"/>
      <c r="EPC27" s="86">
        <v>1</v>
      </c>
      <c r="EPD27" s="67"/>
      <c r="EPE27" s="67">
        <v>2.2222222222222223</v>
      </c>
      <c r="EPF27" s="67"/>
      <c r="EPG27" s="86">
        <v>100</v>
      </c>
      <c r="EPL27" s="86"/>
      <c r="EPM27" s="62" t="s">
        <v>504</v>
      </c>
      <c r="EPN27" s="86"/>
      <c r="EPO27" s="86">
        <v>1</v>
      </c>
      <c r="EPP27" s="86"/>
      <c r="EPQ27" s="86">
        <v>1</v>
      </c>
      <c r="EPR27" s="67"/>
      <c r="EPS27" s="67">
        <v>2.2222222222222223</v>
      </c>
      <c r="EPT27" s="67"/>
      <c r="EPU27" s="86">
        <v>100</v>
      </c>
      <c r="EPZ27" s="86"/>
      <c r="EQA27" s="62" t="s">
        <v>504</v>
      </c>
      <c r="EQB27" s="86"/>
      <c r="EQC27" s="86">
        <v>1</v>
      </c>
      <c r="EQD27" s="86"/>
      <c r="EQE27" s="86">
        <v>1</v>
      </c>
      <c r="EQF27" s="67"/>
      <c r="EQG27" s="67">
        <v>2.2222222222222223</v>
      </c>
      <c r="EQH27" s="67"/>
      <c r="EQI27" s="86">
        <v>100</v>
      </c>
      <c r="EQN27" s="86"/>
      <c r="EQO27" s="62" t="s">
        <v>504</v>
      </c>
      <c r="EQP27" s="86"/>
      <c r="EQQ27" s="86">
        <v>0</v>
      </c>
      <c r="EQR27" s="86"/>
      <c r="EQS27" s="86">
        <v>1</v>
      </c>
      <c r="EQT27" s="67"/>
      <c r="EQU27" s="67">
        <v>2.2222222222222223</v>
      </c>
      <c r="EQV27" s="67"/>
      <c r="EQW27" s="86">
        <v>0</v>
      </c>
      <c r="ERB27" s="86"/>
      <c r="ERC27" s="62" t="s">
        <v>504</v>
      </c>
      <c r="ERD27" s="86"/>
      <c r="ERE27" s="86">
        <v>0</v>
      </c>
      <c r="ERF27" s="86"/>
      <c r="ERG27" s="86">
        <v>1</v>
      </c>
      <c r="ERH27" s="67"/>
      <c r="ERI27" s="67">
        <v>2.2222222222222223</v>
      </c>
      <c r="ERJ27" s="67"/>
      <c r="ERK27" s="86">
        <v>0</v>
      </c>
      <c r="ERP27" s="86"/>
      <c r="ERQ27" s="62" t="s">
        <v>504</v>
      </c>
      <c r="ERR27" s="86"/>
      <c r="ERS27" s="86">
        <v>0</v>
      </c>
      <c r="ERT27" s="86"/>
      <c r="ERU27" s="86">
        <v>1</v>
      </c>
      <c r="ERV27" s="67"/>
      <c r="ERW27" s="67">
        <v>2.2222222222222223</v>
      </c>
      <c r="ERX27" s="67"/>
      <c r="ERY27" s="86">
        <v>0</v>
      </c>
      <c r="ESD27" s="86"/>
      <c r="ESE27" s="62" t="s">
        <v>504</v>
      </c>
      <c r="ESF27" s="86"/>
      <c r="ESG27" s="86">
        <v>0</v>
      </c>
      <c r="ESH27" s="86"/>
      <c r="ESI27" s="86">
        <v>1</v>
      </c>
      <c r="ESJ27" s="67"/>
      <c r="ESK27" s="67">
        <v>2.2222222222222223</v>
      </c>
      <c r="ESL27" s="67"/>
      <c r="ESM27" s="86">
        <v>0</v>
      </c>
      <c r="ESR27" s="86"/>
      <c r="ESS27" s="62" t="s">
        <v>504</v>
      </c>
      <c r="EST27" s="86"/>
      <c r="ESU27" s="86">
        <v>0</v>
      </c>
      <c r="ESV27" s="86"/>
      <c r="ESW27" s="86">
        <v>1</v>
      </c>
      <c r="ESX27" s="67"/>
      <c r="ESY27" s="67">
        <v>2.2222222222222223</v>
      </c>
      <c r="ESZ27" s="67"/>
      <c r="ETA27" s="86">
        <v>0</v>
      </c>
      <c r="ETF27" s="86"/>
      <c r="ETG27" s="62" t="s">
        <v>504</v>
      </c>
      <c r="ETH27" s="86"/>
      <c r="ETI27" s="86">
        <v>0</v>
      </c>
      <c r="ETJ27" s="86"/>
      <c r="ETK27" s="86">
        <v>1</v>
      </c>
      <c r="ETL27" s="67"/>
      <c r="ETM27" s="67">
        <v>2.2222222222222223</v>
      </c>
      <c r="ETN27" s="67"/>
      <c r="ETO27" s="86">
        <v>0</v>
      </c>
      <c r="ETT27" s="86"/>
      <c r="ETU27" s="62" t="s">
        <v>504</v>
      </c>
      <c r="ETV27" s="86"/>
      <c r="ETW27" s="86">
        <v>0</v>
      </c>
      <c r="ETX27" s="86"/>
      <c r="ETY27" s="86">
        <v>1</v>
      </c>
      <c r="ETZ27" s="67"/>
      <c r="EUA27" s="67">
        <v>2.2222222222222223</v>
      </c>
      <c r="EUB27" s="67"/>
      <c r="EUC27" s="86">
        <v>0</v>
      </c>
      <c r="EUH27" s="86"/>
      <c r="EUI27" s="62" t="s">
        <v>504</v>
      </c>
      <c r="EUJ27" s="86"/>
      <c r="EUK27" s="86">
        <v>0</v>
      </c>
      <c r="EUL27" s="86"/>
      <c r="EUM27" s="86">
        <v>1</v>
      </c>
      <c r="EUN27" s="67"/>
      <c r="EUO27" s="67">
        <v>2.2222222222222223</v>
      </c>
      <c r="EUP27" s="67"/>
      <c r="EUQ27" s="86">
        <v>0</v>
      </c>
      <c r="EUV27" s="86"/>
      <c r="EUW27" s="62" t="s">
        <v>504</v>
      </c>
      <c r="EUX27" s="86"/>
      <c r="EUY27" s="86">
        <v>0</v>
      </c>
      <c r="EUZ27" s="86"/>
      <c r="EVA27" s="86">
        <v>1</v>
      </c>
      <c r="EVB27" s="67"/>
      <c r="EVC27" s="67">
        <v>2.2222222222222223</v>
      </c>
      <c r="EVD27" s="67"/>
      <c r="EVE27" s="86">
        <v>0</v>
      </c>
      <c r="EVJ27" s="86"/>
      <c r="EVK27" s="62" t="s">
        <v>504</v>
      </c>
      <c r="EVL27" s="86"/>
      <c r="EVM27" s="86">
        <v>0</v>
      </c>
      <c r="EVN27" s="86"/>
      <c r="EVO27" s="86">
        <v>1</v>
      </c>
      <c r="EVP27" s="67"/>
      <c r="EVQ27" s="67">
        <v>2.2222222222222223</v>
      </c>
      <c r="EVR27" s="67"/>
      <c r="EVS27" s="86">
        <v>0</v>
      </c>
      <c r="EVX27" s="86"/>
      <c r="EVY27" s="62" t="s">
        <v>504</v>
      </c>
      <c r="EVZ27" s="86"/>
      <c r="EWA27" s="86">
        <v>0</v>
      </c>
      <c r="EWB27" s="86"/>
      <c r="EWC27" s="86">
        <v>1</v>
      </c>
      <c r="EWD27" s="67"/>
      <c r="EWE27" s="67">
        <v>2.2222222222222223</v>
      </c>
      <c r="EWF27" s="67"/>
      <c r="EWG27" s="86">
        <v>0</v>
      </c>
      <c r="EWL27" s="86"/>
      <c r="EWM27" s="62" t="s">
        <v>504</v>
      </c>
      <c r="EWN27" s="86"/>
      <c r="EWO27" s="86">
        <v>0</v>
      </c>
      <c r="EWP27" s="86"/>
      <c r="EWQ27" s="86">
        <v>1</v>
      </c>
      <c r="EWR27" s="67"/>
      <c r="EWS27" s="67">
        <v>2.2222222222222223</v>
      </c>
      <c r="EWT27" s="67"/>
      <c r="EWU27" s="86">
        <v>0</v>
      </c>
      <c r="EWZ27" s="86"/>
      <c r="EXA27" s="62" t="s">
        <v>504</v>
      </c>
      <c r="EXB27" s="86"/>
      <c r="EXC27" s="86">
        <v>2</v>
      </c>
      <c r="EXD27" s="86"/>
      <c r="EXE27" s="86">
        <v>2</v>
      </c>
      <c r="EXF27" s="67"/>
      <c r="EXG27" s="67">
        <v>3.7037037037037033</v>
      </c>
      <c r="EXH27" s="67"/>
      <c r="EXI27" s="86">
        <v>100</v>
      </c>
      <c r="EXN27" s="86"/>
      <c r="EXO27" s="62" t="s">
        <v>504</v>
      </c>
      <c r="EXP27" s="86"/>
      <c r="EXQ27" s="86">
        <v>0</v>
      </c>
      <c r="EXR27" s="86"/>
      <c r="EXS27" s="86">
        <v>2</v>
      </c>
      <c r="EXT27" s="67"/>
      <c r="EXU27" s="67">
        <v>3.7037037037037033</v>
      </c>
      <c r="EXV27" s="67"/>
      <c r="EXW27" s="86">
        <v>0</v>
      </c>
      <c r="EYB27" s="86"/>
      <c r="EYC27" s="62" t="s">
        <v>504</v>
      </c>
      <c r="EYD27" s="86"/>
      <c r="EYE27" s="86">
        <v>1</v>
      </c>
      <c r="EYF27" s="86"/>
      <c r="EYG27" s="86">
        <v>2</v>
      </c>
      <c r="EYH27" s="67"/>
      <c r="EYI27" s="67">
        <v>3.7037037037037033</v>
      </c>
      <c r="EYJ27" s="67"/>
      <c r="EYK27" s="86">
        <v>50</v>
      </c>
      <c r="EYP27" s="86"/>
      <c r="EYQ27" s="62" t="s">
        <v>504</v>
      </c>
      <c r="EYR27" s="86"/>
      <c r="EYS27" s="86">
        <v>2</v>
      </c>
      <c r="EYT27" s="86"/>
      <c r="EYU27" s="86">
        <v>2</v>
      </c>
      <c r="EYV27" s="67"/>
      <c r="EYW27" s="67">
        <v>3.7037037037037033</v>
      </c>
      <c r="EYX27" s="67"/>
      <c r="EYY27" s="86">
        <v>100</v>
      </c>
      <c r="EZD27" s="86"/>
      <c r="EZE27" s="62" t="s">
        <v>504</v>
      </c>
      <c r="EZF27" s="86"/>
      <c r="EZG27" s="86">
        <v>0</v>
      </c>
      <c r="EZH27" s="86"/>
      <c r="EZI27" s="86">
        <v>2</v>
      </c>
      <c r="EZJ27" s="67"/>
      <c r="EZK27" s="67">
        <v>3.7037037037037033</v>
      </c>
      <c r="EZL27" s="67"/>
      <c r="EZM27" s="86">
        <v>0</v>
      </c>
      <c r="EZR27" s="86"/>
      <c r="EZS27" s="62" t="s">
        <v>504</v>
      </c>
      <c r="EZT27" s="86"/>
      <c r="EZU27" s="86">
        <v>2</v>
      </c>
      <c r="EZV27" s="86"/>
      <c r="EZW27" s="86">
        <v>2</v>
      </c>
      <c r="EZX27" s="67"/>
      <c r="EZY27" s="67">
        <v>3.7037037037037033</v>
      </c>
      <c r="EZZ27" s="67"/>
      <c r="FAA27" s="86">
        <v>100</v>
      </c>
      <c r="FAF27" s="86"/>
      <c r="FAG27" s="62" t="s">
        <v>504</v>
      </c>
      <c r="FAH27" s="86"/>
      <c r="FAI27" s="86">
        <v>0</v>
      </c>
      <c r="FAJ27" s="86"/>
      <c r="FAK27" s="86">
        <v>2</v>
      </c>
      <c r="FAL27" s="67"/>
      <c r="FAM27" s="67">
        <v>3.7037037037037033</v>
      </c>
      <c r="FAN27" s="67"/>
      <c r="FAO27" s="86">
        <v>0</v>
      </c>
      <c r="FAT27" s="86"/>
      <c r="FAU27" s="62" t="s">
        <v>504</v>
      </c>
      <c r="FAV27" s="86"/>
      <c r="FAW27" s="86">
        <v>0</v>
      </c>
      <c r="FAX27" s="86"/>
      <c r="FAY27" s="86">
        <v>2</v>
      </c>
      <c r="FAZ27" s="67"/>
      <c r="FBA27" s="67">
        <v>3.7037037037037033</v>
      </c>
      <c r="FBB27" s="67"/>
      <c r="FBC27" s="86">
        <v>0</v>
      </c>
      <c r="FBH27" s="86"/>
      <c r="FBI27" s="62" t="s">
        <v>504</v>
      </c>
      <c r="FBJ27" s="86"/>
      <c r="FBK27" s="86">
        <v>0</v>
      </c>
      <c r="FBL27" s="86"/>
      <c r="FBM27" s="86">
        <v>2</v>
      </c>
      <c r="FBN27" s="67"/>
      <c r="FBO27" s="67">
        <v>3.7037037037037033</v>
      </c>
      <c r="FBP27" s="67"/>
      <c r="FBQ27" s="86">
        <v>0</v>
      </c>
      <c r="FBV27" s="86"/>
      <c r="FBW27" s="62" t="s">
        <v>504</v>
      </c>
      <c r="FBX27" s="86"/>
      <c r="FBY27" s="86">
        <v>0</v>
      </c>
      <c r="FBZ27" s="86"/>
      <c r="FCA27" s="86">
        <v>2</v>
      </c>
      <c r="FCB27" s="67"/>
      <c r="FCC27" s="67">
        <v>3.7037037037037033</v>
      </c>
      <c r="FCD27" s="67"/>
      <c r="FCE27" s="86">
        <v>0</v>
      </c>
      <c r="FCJ27" s="86"/>
      <c r="FCK27" s="62" t="s">
        <v>504</v>
      </c>
      <c r="FCL27" s="86"/>
      <c r="FCM27" s="86">
        <v>1</v>
      </c>
      <c r="FCN27" s="86"/>
      <c r="FCO27" s="86">
        <v>2</v>
      </c>
      <c r="FCP27" s="67"/>
      <c r="FCQ27" s="67">
        <v>3.7037037037037033</v>
      </c>
      <c r="FCR27" s="67"/>
      <c r="FCS27" s="86">
        <v>50</v>
      </c>
      <c r="FCX27" s="86"/>
      <c r="FCY27" s="62" t="s">
        <v>504</v>
      </c>
      <c r="FCZ27" s="86"/>
      <c r="FDA27" s="86">
        <v>0</v>
      </c>
      <c r="FDB27" s="86"/>
      <c r="FDC27" s="86">
        <v>2</v>
      </c>
      <c r="FDD27" s="67"/>
      <c r="FDE27" s="67">
        <v>3.7037037037037033</v>
      </c>
      <c r="FDF27" s="67"/>
      <c r="FDG27" s="86">
        <v>0</v>
      </c>
      <c r="FDL27" s="86"/>
      <c r="FDM27" s="62" t="s">
        <v>504</v>
      </c>
      <c r="FDN27" s="86"/>
      <c r="FDO27" s="86">
        <v>0</v>
      </c>
      <c r="FDP27" s="86"/>
      <c r="FDQ27" s="86">
        <v>2</v>
      </c>
      <c r="FDR27" s="67"/>
      <c r="FDS27" s="67">
        <v>3.7037037037037033</v>
      </c>
      <c r="FDT27" s="67"/>
      <c r="FDU27" s="86">
        <v>0</v>
      </c>
      <c r="FDZ27" s="86"/>
      <c r="FEA27" s="62" t="s">
        <v>504</v>
      </c>
      <c r="FEB27" s="86"/>
      <c r="FEC27" s="86">
        <v>2</v>
      </c>
      <c r="FED27" s="86"/>
      <c r="FEE27" s="86">
        <v>2</v>
      </c>
      <c r="FEF27" s="67"/>
      <c r="FEG27" s="67">
        <v>3.7037037037037033</v>
      </c>
      <c r="FEH27" s="67"/>
      <c r="FEI27" s="86">
        <v>100</v>
      </c>
      <c r="FEN27" s="86"/>
      <c r="FEO27" s="62" t="s">
        <v>504</v>
      </c>
      <c r="FEP27" s="86"/>
      <c r="FEQ27" s="86">
        <v>0</v>
      </c>
      <c r="FER27" s="86"/>
      <c r="FES27" s="86">
        <v>2</v>
      </c>
      <c r="FET27" s="67"/>
      <c r="FEU27" s="67">
        <v>3.7037037037037033</v>
      </c>
      <c r="FEV27" s="67"/>
      <c r="FEW27" s="86">
        <v>0</v>
      </c>
      <c r="FFB27" s="86"/>
      <c r="FFC27" s="62" t="s">
        <v>504</v>
      </c>
      <c r="FFD27" s="86"/>
      <c r="FFE27" s="86">
        <v>0</v>
      </c>
      <c r="FFF27" s="86"/>
      <c r="FFG27" s="86">
        <v>2</v>
      </c>
      <c r="FFH27" s="67"/>
      <c r="FFI27" s="67">
        <v>3.7037037037037033</v>
      </c>
      <c r="FFJ27" s="67"/>
      <c r="FFK27" s="86">
        <v>0</v>
      </c>
      <c r="FFP27" s="86"/>
      <c r="FFQ27" s="62" t="s">
        <v>504</v>
      </c>
      <c r="FFR27" s="86"/>
      <c r="FFS27" s="86">
        <v>0</v>
      </c>
      <c r="FFT27" s="86"/>
      <c r="FFU27" s="86">
        <v>2</v>
      </c>
      <c r="FFV27" s="67"/>
      <c r="FFW27" s="67">
        <v>3.7037037037037033</v>
      </c>
      <c r="FFX27" s="67"/>
      <c r="FFY27" s="86">
        <v>0</v>
      </c>
      <c r="FGD27" s="86"/>
      <c r="FGE27" s="62" t="s">
        <v>504</v>
      </c>
      <c r="FGF27" s="86"/>
      <c r="FGG27" s="86">
        <v>0</v>
      </c>
      <c r="FGH27" s="86"/>
      <c r="FGI27" s="86">
        <v>2</v>
      </c>
      <c r="FGJ27" s="67"/>
      <c r="FGK27" s="67">
        <v>3.7037037037037033</v>
      </c>
      <c r="FGL27" s="67"/>
      <c r="FGM27" s="86">
        <v>0</v>
      </c>
      <c r="FGR27" s="86"/>
      <c r="FGS27" s="62" t="s">
        <v>504</v>
      </c>
      <c r="FGT27" s="86"/>
      <c r="FGU27" s="86">
        <v>0</v>
      </c>
      <c r="FGV27" s="86"/>
      <c r="FGW27" s="86">
        <v>2</v>
      </c>
      <c r="FGX27" s="67"/>
      <c r="FGY27" s="67">
        <v>3.7037037037037033</v>
      </c>
      <c r="FGZ27" s="67"/>
      <c r="FHA27" s="86">
        <v>0</v>
      </c>
      <c r="FHF27" s="86"/>
      <c r="FHG27" s="62" t="s">
        <v>504</v>
      </c>
      <c r="FHH27" s="86"/>
      <c r="FHI27" s="86">
        <v>2</v>
      </c>
      <c r="FHJ27" s="86"/>
      <c r="FHK27" s="86">
        <v>2</v>
      </c>
      <c r="FHL27" s="67"/>
      <c r="FHM27" s="67">
        <v>3.7037037037037033</v>
      </c>
      <c r="FHN27" s="67"/>
      <c r="FHO27" s="86">
        <v>100</v>
      </c>
      <c r="FHT27" s="86"/>
      <c r="FHU27" s="62" t="s">
        <v>504</v>
      </c>
      <c r="FHV27" s="86"/>
      <c r="FHW27" s="86">
        <v>0</v>
      </c>
      <c r="FHX27" s="86"/>
      <c r="FHY27" s="86">
        <v>2</v>
      </c>
      <c r="FHZ27" s="67"/>
      <c r="FIA27" s="67">
        <v>3.7037037037037033</v>
      </c>
      <c r="FIB27" s="67"/>
      <c r="FIC27" s="86">
        <v>0</v>
      </c>
      <c r="FIH27" s="86"/>
      <c r="FII27" s="62" t="s">
        <v>504</v>
      </c>
      <c r="FIJ27" s="86"/>
      <c r="FIK27" s="86">
        <v>0</v>
      </c>
      <c r="FIL27" s="86"/>
      <c r="FIM27" s="86">
        <v>2</v>
      </c>
      <c r="FIN27" s="67"/>
      <c r="FIO27" s="67">
        <v>3.7037037037037033</v>
      </c>
      <c r="FIP27" s="67"/>
      <c r="FIQ27" s="86">
        <v>0</v>
      </c>
      <c r="FIV27" s="86"/>
      <c r="FIW27" s="62" t="s">
        <v>504</v>
      </c>
      <c r="FIX27" s="86"/>
      <c r="FIY27" s="86">
        <v>0</v>
      </c>
      <c r="FIZ27" s="86"/>
      <c r="FJA27" s="86">
        <v>2</v>
      </c>
      <c r="FJB27" s="67"/>
      <c r="FJC27" s="67">
        <v>3.7037037037037033</v>
      </c>
      <c r="FJD27" s="67"/>
      <c r="FJE27" s="86">
        <v>0</v>
      </c>
      <c r="FJJ27" s="86"/>
      <c r="FJK27" s="62" t="s">
        <v>504</v>
      </c>
      <c r="FJL27" s="86"/>
      <c r="FJM27" s="86">
        <v>2</v>
      </c>
      <c r="FJN27" s="86"/>
      <c r="FJO27" s="86">
        <v>2</v>
      </c>
      <c r="FJP27" s="67"/>
      <c r="FJQ27" s="67">
        <v>3.7037037037037033</v>
      </c>
      <c r="FJR27" s="67"/>
      <c r="FJS27" s="86">
        <v>100</v>
      </c>
      <c r="FJX27" s="86"/>
      <c r="FJY27" s="62" t="s">
        <v>504</v>
      </c>
      <c r="FJZ27" s="86"/>
      <c r="FKA27" s="86">
        <v>2</v>
      </c>
      <c r="FKB27" s="86"/>
      <c r="FKC27" s="86">
        <v>2</v>
      </c>
      <c r="FKD27" s="67"/>
      <c r="FKE27" s="67">
        <v>3.7037037037037033</v>
      </c>
      <c r="FKF27" s="67"/>
      <c r="FKG27" s="86">
        <v>100</v>
      </c>
      <c r="FKL27" s="86"/>
      <c r="FKM27" s="62" t="s">
        <v>504</v>
      </c>
      <c r="FKN27" s="86"/>
      <c r="FKO27" s="86">
        <v>0</v>
      </c>
      <c r="FKP27" s="86"/>
      <c r="FKQ27" s="86">
        <v>2</v>
      </c>
      <c r="FKR27" s="67"/>
      <c r="FKS27" s="67">
        <v>3.7037037037037033</v>
      </c>
      <c r="FKT27" s="67"/>
      <c r="FKU27" s="86">
        <v>0</v>
      </c>
      <c r="FKZ27" s="86"/>
      <c r="FLA27" s="62" t="s">
        <v>504</v>
      </c>
      <c r="FLB27" s="86"/>
      <c r="FLC27" s="86">
        <v>1</v>
      </c>
      <c r="FLD27" s="86"/>
      <c r="FLE27" s="86">
        <v>2</v>
      </c>
      <c r="FLF27" s="67"/>
      <c r="FLG27" s="67">
        <v>3.7037037037037033</v>
      </c>
      <c r="FLH27" s="67"/>
      <c r="FLI27" s="86">
        <v>50</v>
      </c>
      <c r="FLN27" s="86"/>
      <c r="FLO27" s="62" t="s">
        <v>504</v>
      </c>
      <c r="FLP27" s="86"/>
      <c r="FLQ27" s="86">
        <v>0</v>
      </c>
      <c r="FLR27" s="86"/>
      <c r="FLS27" s="86">
        <v>2</v>
      </c>
      <c r="FLT27" s="67"/>
      <c r="FLU27" s="67">
        <v>3.7037037037037033</v>
      </c>
      <c r="FLV27" s="67"/>
      <c r="FLW27" s="86">
        <v>0</v>
      </c>
      <c r="FMB27" s="86"/>
      <c r="FMC27" s="62" t="s">
        <v>504</v>
      </c>
      <c r="FMD27" s="86"/>
      <c r="FME27" s="86">
        <v>2</v>
      </c>
      <c r="FMF27" s="86"/>
      <c r="FMG27" s="86">
        <v>2</v>
      </c>
      <c r="FMH27" s="67"/>
      <c r="FMI27" s="67">
        <v>4.4444444444444446</v>
      </c>
      <c r="FMJ27" s="67"/>
      <c r="FMK27" s="86">
        <v>100</v>
      </c>
      <c r="FMP27" s="86"/>
      <c r="FMQ27" s="62" t="s">
        <v>504</v>
      </c>
      <c r="FMR27" s="86"/>
      <c r="FMS27" s="86">
        <v>2</v>
      </c>
      <c r="FMT27" s="86"/>
      <c r="FMU27" s="86">
        <v>2</v>
      </c>
      <c r="FMV27" s="67"/>
      <c r="FMW27" s="67">
        <v>4.4444444444444446</v>
      </c>
      <c r="FMX27" s="67"/>
      <c r="FMY27" s="86">
        <v>100</v>
      </c>
      <c r="FND27" s="86"/>
      <c r="FNE27" s="62" t="s">
        <v>504</v>
      </c>
      <c r="FNF27" s="86"/>
      <c r="FNG27" s="86">
        <v>2</v>
      </c>
      <c r="FNH27" s="86"/>
      <c r="FNI27" s="86">
        <v>2</v>
      </c>
      <c r="FNJ27" s="67"/>
      <c r="FNK27" s="67">
        <v>4.4444444444444446</v>
      </c>
      <c r="FNL27" s="67"/>
      <c r="FNM27" s="86">
        <v>100</v>
      </c>
      <c r="FNR27" s="86"/>
      <c r="FNS27" s="62" t="s">
        <v>504</v>
      </c>
      <c r="FNT27" s="86"/>
      <c r="FNU27" s="86">
        <v>1</v>
      </c>
      <c r="FNV27" s="86"/>
      <c r="FNW27" s="86">
        <v>2</v>
      </c>
      <c r="FNX27" s="67"/>
      <c r="FNY27" s="67">
        <v>4.4444444444444446</v>
      </c>
      <c r="FNZ27" s="67"/>
      <c r="FOA27" s="86">
        <v>50</v>
      </c>
      <c r="FOF27" s="86"/>
      <c r="FOG27" s="62" t="s">
        <v>504</v>
      </c>
      <c r="FOH27" s="86"/>
      <c r="FOI27" s="86">
        <v>2</v>
      </c>
      <c r="FOJ27" s="86"/>
      <c r="FOK27" s="86">
        <v>2</v>
      </c>
      <c r="FOL27" s="67"/>
      <c r="FOM27" s="67">
        <v>4.4444444444444446</v>
      </c>
      <c r="FON27" s="67"/>
      <c r="FOO27" s="86">
        <v>100</v>
      </c>
      <c r="FOT27" s="86"/>
      <c r="FOU27" s="62" t="s">
        <v>504</v>
      </c>
      <c r="FOV27" s="86"/>
      <c r="FOW27" s="86">
        <v>2</v>
      </c>
      <c r="FOX27" s="86"/>
      <c r="FOY27" s="86">
        <v>2</v>
      </c>
      <c r="FOZ27" s="67"/>
      <c r="FPA27" s="67">
        <v>4.4444444444444446</v>
      </c>
      <c r="FPB27" s="67"/>
      <c r="FPC27" s="86">
        <v>100</v>
      </c>
      <c r="FPH27" s="86"/>
      <c r="FPI27" s="62" t="s">
        <v>504</v>
      </c>
      <c r="FPJ27" s="86"/>
      <c r="FPK27" s="86">
        <v>2</v>
      </c>
      <c r="FPL27" s="86"/>
      <c r="FPM27" s="86">
        <v>2</v>
      </c>
      <c r="FPN27" s="67"/>
      <c r="FPO27" s="67">
        <v>4.4444444444444446</v>
      </c>
      <c r="FPP27" s="67"/>
      <c r="FPQ27" s="86">
        <v>100</v>
      </c>
      <c r="FPV27" s="86"/>
      <c r="FPW27" s="62" t="s">
        <v>504</v>
      </c>
      <c r="FPX27" s="86"/>
      <c r="FPY27" s="86">
        <v>0</v>
      </c>
      <c r="FPZ27" s="86"/>
      <c r="FQA27" s="86">
        <v>2</v>
      </c>
      <c r="FQB27" s="67"/>
      <c r="FQC27" s="67">
        <v>4.4444444444444446</v>
      </c>
      <c r="FQD27" s="67"/>
      <c r="FQE27" s="86">
        <v>0</v>
      </c>
      <c r="FQJ27" s="86"/>
      <c r="FQK27" s="62" t="s">
        <v>504</v>
      </c>
      <c r="FQL27" s="86"/>
      <c r="FQM27" s="86">
        <v>0</v>
      </c>
      <c r="FQN27" s="86"/>
      <c r="FQO27" s="86">
        <v>2</v>
      </c>
      <c r="FQP27" s="67"/>
      <c r="FQQ27" s="67">
        <v>4.4444444444444446</v>
      </c>
      <c r="FQR27" s="67"/>
      <c r="FQS27" s="86">
        <v>0</v>
      </c>
      <c r="FQX27" s="86"/>
      <c r="FQY27" s="62" t="s">
        <v>504</v>
      </c>
      <c r="FQZ27" s="86"/>
      <c r="FRA27" s="86">
        <v>2</v>
      </c>
      <c r="FRB27" s="86"/>
      <c r="FRC27" s="86">
        <v>2</v>
      </c>
      <c r="FRD27" s="67"/>
      <c r="FRE27" s="67">
        <v>4.4444444444444446</v>
      </c>
      <c r="FRF27" s="67"/>
      <c r="FRG27" s="86">
        <v>100</v>
      </c>
      <c r="FRL27" s="86"/>
      <c r="FRM27" s="62" t="s">
        <v>504</v>
      </c>
      <c r="FRN27" s="86"/>
      <c r="FRO27" s="86">
        <v>2</v>
      </c>
      <c r="FRP27" s="86"/>
      <c r="FRQ27" s="86">
        <v>2</v>
      </c>
      <c r="FRR27" s="67"/>
      <c r="FRS27" s="67">
        <v>4.4444444444444446</v>
      </c>
      <c r="FRT27" s="67"/>
      <c r="FRU27" s="86">
        <v>100</v>
      </c>
      <c r="FRZ27" s="86"/>
      <c r="FSA27" s="62" t="s">
        <v>504</v>
      </c>
      <c r="FSB27" s="86"/>
      <c r="FSC27" s="86">
        <v>0</v>
      </c>
      <c r="FSD27" s="86"/>
      <c r="FSE27" s="86">
        <v>2</v>
      </c>
      <c r="FSF27" s="67"/>
      <c r="FSG27" s="67">
        <v>4.4444444444444446</v>
      </c>
      <c r="FSH27" s="67"/>
      <c r="FSI27" s="86">
        <v>0</v>
      </c>
      <c r="FSN27" s="86"/>
      <c r="FSO27" s="62" t="s">
        <v>504</v>
      </c>
      <c r="FSP27" s="86"/>
      <c r="FSQ27" s="86">
        <v>1</v>
      </c>
      <c r="FSR27" s="86"/>
      <c r="FSS27" s="86">
        <v>2</v>
      </c>
      <c r="FST27" s="67"/>
      <c r="FSU27" s="67">
        <v>4.4444444444444446</v>
      </c>
      <c r="FSV27" s="67"/>
      <c r="FSW27" s="86">
        <v>50</v>
      </c>
      <c r="FTB27" s="86"/>
      <c r="FTC27" s="62" t="s">
        <v>504</v>
      </c>
      <c r="FTD27" s="86"/>
      <c r="FTE27" s="86">
        <v>2</v>
      </c>
      <c r="FTF27" s="86"/>
      <c r="FTG27" s="86">
        <v>2</v>
      </c>
      <c r="FTH27" s="67"/>
      <c r="FTI27" s="67">
        <v>4.4444444444444446</v>
      </c>
      <c r="FTJ27" s="67"/>
      <c r="FTK27" s="86">
        <v>100</v>
      </c>
      <c r="FTP27" s="86"/>
      <c r="FTQ27" s="62" t="s">
        <v>504</v>
      </c>
      <c r="FTR27" s="86"/>
      <c r="FTS27" s="86">
        <v>2</v>
      </c>
      <c r="FTT27" s="86"/>
      <c r="FTU27" s="86">
        <v>2</v>
      </c>
      <c r="FTV27" s="67"/>
      <c r="FTW27" s="67">
        <v>4.4444444444444446</v>
      </c>
      <c r="FTX27" s="67"/>
      <c r="FTY27" s="86">
        <v>100</v>
      </c>
      <c r="FUD27" s="86"/>
      <c r="FUE27" s="62" t="s">
        <v>504</v>
      </c>
      <c r="FUF27" s="86"/>
      <c r="FUG27" s="86">
        <v>1</v>
      </c>
      <c r="FUH27" s="86"/>
      <c r="FUI27" s="86">
        <v>2</v>
      </c>
      <c r="FUJ27" s="67"/>
      <c r="FUK27" s="67">
        <v>4.4444444444444446</v>
      </c>
      <c r="FUL27" s="67"/>
      <c r="FUM27" s="86">
        <v>50</v>
      </c>
      <c r="FUR27" s="86"/>
      <c r="FUS27" s="62" t="s">
        <v>504</v>
      </c>
      <c r="FUT27" s="86"/>
      <c r="FUU27" s="86">
        <v>1</v>
      </c>
      <c r="FUV27" s="86"/>
      <c r="FUW27" s="86">
        <v>2</v>
      </c>
      <c r="FUX27" s="67"/>
      <c r="FUY27" s="67">
        <v>4.4444444444444446</v>
      </c>
      <c r="FUZ27" s="67"/>
      <c r="FVA27" s="86">
        <v>50</v>
      </c>
      <c r="FVF27" s="86"/>
      <c r="FVG27" s="62" t="s">
        <v>504</v>
      </c>
      <c r="FVH27" s="86"/>
      <c r="FVI27" s="86">
        <v>2</v>
      </c>
      <c r="FVJ27" s="86"/>
      <c r="FVK27" s="86">
        <v>2</v>
      </c>
      <c r="FVL27" s="67"/>
      <c r="FVM27" s="67">
        <v>4.4444444444444446</v>
      </c>
      <c r="FVN27" s="67"/>
      <c r="FVO27" s="86">
        <v>100</v>
      </c>
      <c r="FVT27" s="86"/>
      <c r="FVU27" s="62" t="s">
        <v>504</v>
      </c>
      <c r="FVV27" s="86"/>
      <c r="FVW27" s="86">
        <v>0</v>
      </c>
      <c r="FVX27" s="86"/>
      <c r="FVY27" s="86">
        <v>1</v>
      </c>
      <c r="FVZ27" s="67"/>
      <c r="FWA27" s="67">
        <v>2.2222222222222223</v>
      </c>
      <c r="FWB27" s="67"/>
      <c r="FWC27" s="86">
        <v>0</v>
      </c>
      <c r="FWH27" s="86"/>
      <c r="FWI27" s="62" t="s">
        <v>504</v>
      </c>
      <c r="FWJ27" s="86"/>
      <c r="FWK27" s="86">
        <v>0</v>
      </c>
      <c r="FWL27" s="86"/>
      <c r="FWM27" s="86">
        <v>1</v>
      </c>
      <c r="FWN27" s="67"/>
      <c r="FWO27" s="67">
        <v>2.2222222222222223</v>
      </c>
      <c r="FWP27" s="67"/>
      <c r="FWQ27" s="86">
        <v>0</v>
      </c>
      <c r="FWV27" s="86"/>
      <c r="FWW27" s="62" t="s">
        <v>504</v>
      </c>
      <c r="FWX27" s="86"/>
      <c r="FWY27" s="86">
        <v>1</v>
      </c>
      <c r="FWZ27" s="86"/>
      <c r="FXA27" s="86">
        <v>1</v>
      </c>
      <c r="FXB27" s="67"/>
      <c r="FXC27" s="67">
        <v>2.2222222222222223</v>
      </c>
      <c r="FXD27" s="67"/>
      <c r="FXE27" s="86">
        <v>100</v>
      </c>
      <c r="FXJ27" s="86"/>
      <c r="FXK27" s="62" t="s">
        <v>504</v>
      </c>
      <c r="FXL27" s="86"/>
      <c r="FXM27" s="86">
        <v>1</v>
      </c>
      <c r="FXN27" s="86"/>
      <c r="FXO27" s="86">
        <v>1</v>
      </c>
      <c r="FXP27" s="67"/>
      <c r="FXQ27" s="67">
        <v>2.2222222222222223</v>
      </c>
      <c r="FXR27" s="67"/>
      <c r="FXS27" s="86">
        <v>100</v>
      </c>
      <c r="FXX27" s="86"/>
      <c r="FXY27" s="62" t="s">
        <v>504</v>
      </c>
      <c r="FXZ27" s="86"/>
      <c r="FYA27" s="86">
        <v>0</v>
      </c>
      <c r="FYB27" s="86"/>
      <c r="FYC27" s="86">
        <v>1</v>
      </c>
      <c r="FYD27" s="67"/>
      <c r="FYE27" s="67">
        <v>2.2222222222222223</v>
      </c>
      <c r="FYF27" s="67"/>
      <c r="FYG27" s="86">
        <v>0</v>
      </c>
      <c r="FYL27" s="86"/>
      <c r="FYM27" s="62" t="s">
        <v>504</v>
      </c>
      <c r="FYN27" s="86"/>
      <c r="FYO27" s="86">
        <v>1</v>
      </c>
      <c r="FYP27" s="86"/>
      <c r="FYQ27" s="86">
        <v>1</v>
      </c>
      <c r="FYR27" s="67"/>
      <c r="FYS27" s="67">
        <v>2.2222222222222223</v>
      </c>
      <c r="FYT27" s="67"/>
      <c r="FYU27" s="86">
        <v>100</v>
      </c>
      <c r="FYZ27" s="86"/>
      <c r="FZA27" s="62" t="s">
        <v>504</v>
      </c>
      <c r="FZB27" s="86"/>
      <c r="FZC27" s="86">
        <v>1</v>
      </c>
      <c r="FZD27" s="86"/>
      <c r="FZE27" s="86">
        <v>1</v>
      </c>
      <c r="FZF27" s="67"/>
      <c r="FZG27" s="67">
        <v>2.2222222222222223</v>
      </c>
      <c r="FZH27" s="67"/>
      <c r="FZI27" s="86">
        <v>100</v>
      </c>
      <c r="FZN27" s="86"/>
      <c r="FZO27" s="62" t="s">
        <v>504</v>
      </c>
      <c r="FZP27" s="86"/>
      <c r="FZQ27" s="86">
        <v>0</v>
      </c>
      <c r="FZR27" s="86"/>
      <c r="FZS27" s="86">
        <v>1</v>
      </c>
      <c r="FZT27" s="67"/>
      <c r="FZU27" s="67">
        <v>2.2222222222222223</v>
      </c>
      <c r="FZV27" s="67"/>
      <c r="FZW27" s="86">
        <v>0</v>
      </c>
      <c r="GAB27" s="86"/>
      <c r="GAC27" s="62" t="s">
        <v>504</v>
      </c>
      <c r="GAD27" s="86"/>
      <c r="GAE27" s="86">
        <v>1</v>
      </c>
      <c r="GAF27" s="86"/>
      <c r="GAG27" s="86">
        <v>1</v>
      </c>
      <c r="GAH27" s="67"/>
      <c r="GAI27" s="67">
        <v>2.2222222222222223</v>
      </c>
      <c r="GAJ27" s="67"/>
      <c r="GAK27" s="86">
        <v>100</v>
      </c>
      <c r="GAP27" s="86"/>
      <c r="GAQ27" s="62" t="s">
        <v>504</v>
      </c>
      <c r="GAR27" s="86"/>
      <c r="GAS27" s="86">
        <v>1</v>
      </c>
      <c r="GAT27" s="86"/>
      <c r="GAU27" s="86">
        <v>1</v>
      </c>
      <c r="GAV27" s="67"/>
      <c r="GAW27" s="67">
        <v>2.2222222222222223</v>
      </c>
      <c r="GAX27" s="67"/>
      <c r="GAY27" s="86">
        <v>100</v>
      </c>
      <c r="GBD27" s="86"/>
      <c r="GBE27" s="62" t="s">
        <v>504</v>
      </c>
      <c r="GBF27" s="86"/>
      <c r="GBG27" s="86">
        <v>0</v>
      </c>
      <c r="GBH27" s="86"/>
      <c r="GBI27" s="86">
        <v>1</v>
      </c>
      <c r="GBJ27" s="67"/>
      <c r="GBK27" s="67">
        <v>2.2222222222222223</v>
      </c>
      <c r="GBL27" s="67"/>
      <c r="GBM27" s="86">
        <v>0</v>
      </c>
      <c r="GBR27" s="86"/>
      <c r="GBS27" s="62" t="s">
        <v>504</v>
      </c>
      <c r="GBT27" s="86"/>
      <c r="GBU27" s="86">
        <v>0</v>
      </c>
      <c r="GBV27" s="86"/>
      <c r="GBW27" s="86">
        <v>1</v>
      </c>
      <c r="GBX27" s="67"/>
      <c r="GBY27" s="67">
        <v>2.2222222222222223</v>
      </c>
      <c r="GBZ27" s="67"/>
      <c r="GCA27" s="86">
        <v>0</v>
      </c>
      <c r="GCF27" s="86"/>
      <c r="GCG27" s="62" t="s">
        <v>504</v>
      </c>
      <c r="GCH27" s="86"/>
      <c r="GCI27" s="86">
        <v>1</v>
      </c>
      <c r="GCJ27" s="86"/>
      <c r="GCK27" s="86">
        <v>1</v>
      </c>
      <c r="GCL27" s="67"/>
      <c r="GCM27" s="67">
        <v>2.2222222222222223</v>
      </c>
      <c r="GCN27" s="67"/>
      <c r="GCO27" s="86">
        <v>100</v>
      </c>
      <c r="GCT27" s="86"/>
      <c r="GCU27" s="62" t="s">
        <v>504</v>
      </c>
      <c r="GCV27" s="86"/>
      <c r="GCW27" s="86">
        <v>1</v>
      </c>
      <c r="GCX27" s="86"/>
      <c r="GCY27" s="86">
        <v>1</v>
      </c>
      <c r="GCZ27" s="67"/>
      <c r="GDA27" s="67">
        <v>2.2222222222222223</v>
      </c>
      <c r="GDB27" s="67"/>
      <c r="GDC27" s="86">
        <v>100</v>
      </c>
      <c r="GDH27" s="86"/>
      <c r="GDI27" s="62" t="s">
        <v>504</v>
      </c>
      <c r="GDJ27" s="86"/>
      <c r="GDK27" s="86">
        <v>0</v>
      </c>
      <c r="GDL27" s="86"/>
      <c r="GDM27" s="86">
        <v>1</v>
      </c>
      <c r="GDN27" s="67"/>
      <c r="GDO27" s="67">
        <v>2.2222222222222223</v>
      </c>
      <c r="GDP27" s="67"/>
      <c r="GDQ27" s="86">
        <v>0</v>
      </c>
      <c r="GDV27" s="86"/>
      <c r="GDW27" s="62" t="s">
        <v>504</v>
      </c>
      <c r="GDX27" s="86"/>
      <c r="GDY27" s="86">
        <v>1</v>
      </c>
      <c r="GDZ27" s="86"/>
      <c r="GEA27" s="86">
        <v>1</v>
      </c>
      <c r="GEB27" s="67"/>
      <c r="GEC27" s="67">
        <v>2.2222222222222223</v>
      </c>
      <c r="GED27" s="67"/>
      <c r="GEE27" s="86">
        <v>100</v>
      </c>
      <c r="GEJ27" s="86"/>
      <c r="GEK27" s="62" t="s">
        <v>504</v>
      </c>
      <c r="GEL27" s="86"/>
      <c r="GEM27" s="86">
        <v>0</v>
      </c>
      <c r="GEN27" s="86"/>
      <c r="GEO27" s="86">
        <v>1</v>
      </c>
      <c r="GEP27" s="67"/>
      <c r="GEQ27" s="67">
        <v>2.2222222222222223</v>
      </c>
      <c r="GER27" s="67"/>
      <c r="GES27" s="86">
        <v>0</v>
      </c>
      <c r="GEX27" s="86"/>
      <c r="GEY27" s="62" t="s">
        <v>504</v>
      </c>
      <c r="GEZ27" s="86"/>
      <c r="GFA27" s="86">
        <v>1</v>
      </c>
      <c r="GFB27" s="86"/>
      <c r="GFC27" s="86">
        <v>1</v>
      </c>
      <c r="GFD27" s="67"/>
      <c r="GFE27" s="67">
        <v>2.2222222222222223</v>
      </c>
      <c r="GFF27" s="67"/>
      <c r="GFG27" s="86">
        <v>100</v>
      </c>
      <c r="GFL27" s="86"/>
      <c r="GFM27" s="62" t="s">
        <v>504</v>
      </c>
      <c r="GFN27" s="86"/>
      <c r="GFO27" s="86">
        <v>1</v>
      </c>
      <c r="GFP27" s="86"/>
      <c r="GFQ27" s="86">
        <v>1</v>
      </c>
      <c r="GFR27" s="67"/>
      <c r="GFS27" s="67">
        <v>2.2222222222222223</v>
      </c>
      <c r="GFT27" s="67"/>
      <c r="GFU27" s="86">
        <v>100</v>
      </c>
      <c r="GFZ27" s="86"/>
      <c r="GGA27" s="62" t="s">
        <v>504</v>
      </c>
      <c r="GGB27" s="86"/>
      <c r="GGC27" s="86">
        <v>0</v>
      </c>
      <c r="GGD27" s="86"/>
      <c r="GGE27" s="86">
        <v>1</v>
      </c>
      <c r="GGF27" s="67"/>
      <c r="GGG27" s="67">
        <v>2.2222222222222223</v>
      </c>
      <c r="GGH27" s="67"/>
      <c r="GGI27" s="86">
        <v>0</v>
      </c>
      <c r="GGN27" s="86"/>
      <c r="GGO27" s="62" t="s">
        <v>504</v>
      </c>
      <c r="GGP27" s="86"/>
      <c r="GGQ27" s="86">
        <v>0</v>
      </c>
      <c r="GGR27" s="86"/>
      <c r="GGS27" s="86">
        <v>1</v>
      </c>
      <c r="GGT27" s="67"/>
      <c r="GGU27" s="67">
        <v>2.2222222222222223</v>
      </c>
      <c r="GGV27" s="67"/>
      <c r="GGW27" s="86">
        <v>0</v>
      </c>
      <c r="GHB27" s="86"/>
      <c r="GHC27" s="62" t="s">
        <v>504</v>
      </c>
      <c r="GHD27" s="86"/>
      <c r="GHE27" s="86">
        <v>1</v>
      </c>
      <c r="GHF27" s="86"/>
      <c r="GHG27" s="86">
        <v>1</v>
      </c>
      <c r="GHH27" s="67"/>
      <c r="GHI27" s="67">
        <v>2.2222222222222223</v>
      </c>
      <c r="GHJ27" s="67"/>
      <c r="GHK27" s="86">
        <v>100</v>
      </c>
      <c r="GHP27" s="86"/>
      <c r="GHQ27" s="62" t="s">
        <v>504</v>
      </c>
      <c r="GHR27" s="86"/>
      <c r="GHS27" s="86">
        <v>0</v>
      </c>
      <c r="GHT27" s="86"/>
      <c r="GHU27" s="86">
        <v>1</v>
      </c>
      <c r="GHV27" s="67"/>
      <c r="GHW27" s="67">
        <v>2.2222222222222223</v>
      </c>
      <c r="GHX27" s="67"/>
      <c r="GHY27" s="86">
        <v>0</v>
      </c>
      <c r="GID27" s="86"/>
      <c r="GIE27" s="62" t="s">
        <v>504</v>
      </c>
      <c r="GIF27" s="86"/>
      <c r="GIG27" s="86">
        <v>0</v>
      </c>
      <c r="GIH27" s="86"/>
      <c r="GII27" s="86">
        <v>1</v>
      </c>
      <c r="GIJ27" s="67"/>
      <c r="GIK27" s="67">
        <v>2.2222222222222223</v>
      </c>
      <c r="GIL27" s="67"/>
      <c r="GIM27" s="86">
        <v>0</v>
      </c>
      <c r="GIR27" s="86"/>
      <c r="GIS27" s="62" t="s">
        <v>504</v>
      </c>
      <c r="GIT27" s="86"/>
      <c r="GIU27" s="86">
        <v>1</v>
      </c>
      <c r="GIV27" s="86"/>
      <c r="GIW27" s="86">
        <v>1</v>
      </c>
      <c r="GIX27" s="67"/>
      <c r="GIY27" s="67">
        <v>2.2222222222222223</v>
      </c>
      <c r="GIZ27" s="67"/>
      <c r="GJA27" s="86">
        <v>100</v>
      </c>
      <c r="GJF27" s="86"/>
      <c r="GJG27" s="62" t="s">
        <v>504</v>
      </c>
      <c r="GJH27" s="86"/>
      <c r="GJI27" s="86">
        <v>1</v>
      </c>
      <c r="GJJ27" s="86"/>
      <c r="GJK27" s="86">
        <v>1</v>
      </c>
      <c r="GJL27" s="67"/>
      <c r="GJM27" s="67">
        <v>2.2222222222222223</v>
      </c>
      <c r="GJN27" s="67"/>
      <c r="GJO27" s="86">
        <v>100</v>
      </c>
      <c r="GJT27" s="86"/>
      <c r="GJU27" s="62" t="s">
        <v>504</v>
      </c>
      <c r="GJV27" s="86"/>
      <c r="GJW27" s="86">
        <v>1</v>
      </c>
      <c r="GJX27" s="86"/>
      <c r="GJY27" s="86">
        <v>1</v>
      </c>
      <c r="GJZ27" s="67"/>
      <c r="GKA27" s="67">
        <v>2.2222222222222223</v>
      </c>
      <c r="GKB27" s="67"/>
      <c r="GKC27" s="86">
        <v>100</v>
      </c>
      <c r="GKH27" s="86"/>
      <c r="GKI27" s="62" t="s">
        <v>504</v>
      </c>
      <c r="GKJ27" s="86"/>
      <c r="GKK27" s="86">
        <v>0</v>
      </c>
      <c r="GKL27" s="86"/>
      <c r="GKM27" s="86">
        <v>1</v>
      </c>
      <c r="GKN27" s="67"/>
      <c r="GKO27" s="67">
        <v>2.2222222222222223</v>
      </c>
      <c r="GKP27" s="67"/>
      <c r="GKQ27" s="86">
        <v>0</v>
      </c>
      <c r="GKV27" s="86"/>
      <c r="GKW27" s="62" t="s">
        <v>504</v>
      </c>
      <c r="GKX27" s="86"/>
      <c r="GKY27" s="86">
        <v>1</v>
      </c>
      <c r="GKZ27" s="86"/>
      <c r="GLA27" s="86">
        <v>1</v>
      </c>
      <c r="GLB27" s="67"/>
      <c r="GLC27" s="67">
        <v>2.2222222222222223</v>
      </c>
      <c r="GLD27" s="67"/>
      <c r="GLE27" s="86">
        <v>100</v>
      </c>
      <c r="GLJ27" s="86"/>
      <c r="GLK27" s="62" t="s">
        <v>504</v>
      </c>
      <c r="GLL27" s="86"/>
      <c r="GLM27" s="86">
        <v>1</v>
      </c>
      <c r="GLN27" s="86"/>
      <c r="GLO27" s="86">
        <v>1</v>
      </c>
      <c r="GLP27" s="67"/>
      <c r="GLQ27" s="67">
        <v>2.2222222222222223</v>
      </c>
      <c r="GLR27" s="67"/>
      <c r="GLS27" s="86">
        <v>100</v>
      </c>
      <c r="GLX27" s="86"/>
      <c r="GLY27" s="62" t="s">
        <v>504</v>
      </c>
      <c r="GLZ27" s="86"/>
      <c r="GMA27" s="86">
        <v>1</v>
      </c>
      <c r="GMB27" s="86"/>
      <c r="GMC27" s="86">
        <v>1</v>
      </c>
      <c r="GMD27" s="67"/>
      <c r="GME27" s="67">
        <v>2.2222222222222223</v>
      </c>
      <c r="GMF27" s="67"/>
      <c r="GMG27" s="86">
        <v>100</v>
      </c>
      <c r="GML27" s="86"/>
      <c r="GMM27" s="62" t="s">
        <v>504</v>
      </c>
      <c r="GMN27" s="86"/>
      <c r="GMO27" s="86">
        <v>1</v>
      </c>
      <c r="GMP27" s="86"/>
      <c r="GMQ27" s="86">
        <v>1</v>
      </c>
      <c r="GMR27" s="67"/>
      <c r="GMS27" s="67">
        <v>2.2222222222222223</v>
      </c>
      <c r="GMT27" s="67"/>
      <c r="GMU27" s="86">
        <v>100</v>
      </c>
      <c r="GMZ27" s="86"/>
      <c r="GNA27" s="62" t="s">
        <v>504</v>
      </c>
      <c r="GNB27" s="86"/>
      <c r="GNC27" s="86">
        <v>1</v>
      </c>
      <c r="GND27" s="86"/>
      <c r="GNE27" s="86">
        <v>1</v>
      </c>
      <c r="GNF27" s="67"/>
      <c r="GNG27" s="67">
        <v>2.2222222222222223</v>
      </c>
      <c r="GNH27" s="67"/>
      <c r="GNI27" s="86">
        <v>100</v>
      </c>
      <c r="GNN27" s="86"/>
      <c r="GNO27" s="62" t="s">
        <v>504</v>
      </c>
      <c r="GNP27" s="86"/>
      <c r="GNQ27" s="86">
        <v>1</v>
      </c>
      <c r="GNR27" s="86"/>
      <c r="GNS27" s="86">
        <v>1</v>
      </c>
      <c r="GNT27" s="67"/>
      <c r="GNU27" s="67">
        <v>2.2222222222222223</v>
      </c>
      <c r="GNV27" s="67"/>
      <c r="GNW27" s="86">
        <v>100</v>
      </c>
      <c r="GOB27" s="86"/>
      <c r="GOC27" s="62" t="s">
        <v>504</v>
      </c>
      <c r="GOD27" s="86"/>
      <c r="GOE27" s="86">
        <v>1</v>
      </c>
      <c r="GOF27" s="86"/>
      <c r="GOG27" s="86">
        <v>1</v>
      </c>
      <c r="GOH27" s="67"/>
      <c r="GOI27" s="67">
        <v>2.2222222222222223</v>
      </c>
      <c r="GOJ27" s="67"/>
      <c r="GOK27" s="86">
        <v>100</v>
      </c>
      <c r="GOP27" s="86"/>
      <c r="GOQ27" s="62" t="s">
        <v>504</v>
      </c>
      <c r="GOR27" s="86"/>
      <c r="GOS27" s="86">
        <v>1</v>
      </c>
      <c r="GOT27" s="86"/>
      <c r="GOU27" s="86">
        <v>1</v>
      </c>
      <c r="GOV27" s="67"/>
      <c r="GOW27" s="67">
        <v>2.2222222222222223</v>
      </c>
      <c r="GOX27" s="67"/>
      <c r="GOY27" s="86">
        <v>100</v>
      </c>
      <c r="GPD27" s="86"/>
      <c r="GPE27" s="62" t="s">
        <v>504</v>
      </c>
      <c r="GPF27" s="86"/>
      <c r="GPG27" s="86">
        <v>1</v>
      </c>
      <c r="GPH27" s="86"/>
      <c r="GPI27" s="86">
        <v>1</v>
      </c>
      <c r="GPJ27" s="67"/>
      <c r="GPK27" s="67">
        <v>2.2222222222222223</v>
      </c>
      <c r="GPL27" s="67"/>
      <c r="GPM27" s="86">
        <v>100</v>
      </c>
      <c r="GPR27" s="86"/>
      <c r="GPS27" s="62" t="s">
        <v>504</v>
      </c>
      <c r="GPT27" s="86"/>
      <c r="GPU27" s="86">
        <v>0</v>
      </c>
      <c r="GPV27" s="86"/>
      <c r="GPW27" s="86">
        <v>1</v>
      </c>
      <c r="GPX27" s="67"/>
      <c r="GPY27" s="67">
        <v>2.2222222222222223</v>
      </c>
      <c r="GPZ27" s="67"/>
      <c r="GQA27" s="86">
        <v>0</v>
      </c>
      <c r="GQF27" s="86"/>
      <c r="GQG27" s="62" t="s">
        <v>504</v>
      </c>
      <c r="GQH27" s="86"/>
      <c r="GQI27" s="86">
        <v>0</v>
      </c>
      <c r="GQJ27" s="86"/>
      <c r="GQK27" s="86">
        <v>1</v>
      </c>
      <c r="GQL27" s="67"/>
      <c r="GQM27" s="67">
        <v>2.2222222222222223</v>
      </c>
      <c r="GQN27" s="67"/>
      <c r="GQO27" s="86">
        <v>0</v>
      </c>
      <c r="GQT27" s="86"/>
      <c r="GQU27" s="62" t="s">
        <v>504</v>
      </c>
      <c r="GQV27" s="86"/>
      <c r="GQW27" s="86">
        <v>1</v>
      </c>
      <c r="GQX27" s="86"/>
      <c r="GQY27" s="86">
        <v>1</v>
      </c>
      <c r="GQZ27" s="67"/>
      <c r="GRA27" s="67">
        <v>2.2222222222222223</v>
      </c>
      <c r="GRB27" s="67"/>
      <c r="GRC27" s="86">
        <v>100</v>
      </c>
      <c r="GRH27" s="86"/>
      <c r="GRI27" s="62" t="s">
        <v>504</v>
      </c>
      <c r="GRJ27" s="86"/>
      <c r="GRK27" s="86">
        <v>1</v>
      </c>
      <c r="GRL27" s="86"/>
      <c r="GRM27" s="86">
        <v>1</v>
      </c>
      <c r="GRN27" s="67"/>
      <c r="GRO27" s="67">
        <v>2.2222222222222223</v>
      </c>
      <c r="GRP27" s="67"/>
      <c r="GRQ27" s="86">
        <v>100</v>
      </c>
      <c r="GRV27" s="86"/>
      <c r="GRW27" s="62" t="s">
        <v>504</v>
      </c>
      <c r="GRX27" s="86"/>
      <c r="GRY27" s="86">
        <v>1</v>
      </c>
      <c r="GRZ27" s="86"/>
      <c r="GSA27" s="86">
        <v>1</v>
      </c>
      <c r="GSB27" s="67"/>
      <c r="GSC27" s="67">
        <v>2.2222222222222223</v>
      </c>
      <c r="GSD27" s="67"/>
      <c r="GSE27" s="86">
        <v>100</v>
      </c>
      <c r="GSJ27" s="86"/>
      <c r="GSK27" s="62" t="s">
        <v>504</v>
      </c>
      <c r="GSL27" s="86"/>
      <c r="GSM27" s="86">
        <v>1</v>
      </c>
      <c r="GSN27" s="86"/>
      <c r="GSO27" s="86">
        <v>1</v>
      </c>
      <c r="GSP27" s="67"/>
      <c r="GSQ27" s="67">
        <v>2.2222222222222223</v>
      </c>
      <c r="GSR27" s="67"/>
      <c r="GSS27" s="86">
        <v>100</v>
      </c>
      <c r="GSX27" s="86"/>
      <c r="GSY27" s="62" t="s">
        <v>504</v>
      </c>
      <c r="GSZ27" s="86"/>
      <c r="GTA27" s="86">
        <v>0</v>
      </c>
      <c r="GTB27" s="86"/>
      <c r="GTC27" s="86">
        <v>1</v>
      </c>
      <c r="GTD27" s="67"/>
      <c r="GTE27" s="67">
        <v>2.2222222222222223</v>
      </c>
      <c r="GTF27" s="67"/>
      <c r="GTG27" s="86">
        <v>0</v>
      </c>
      <c r="GTL27" s="86"/>
      <c r="GTM27" s="62" t="s">
        <v>504</v>
      </c>
      <c r="GTN27" s="86"/>
      <c r="GTO27" s="86">
        <v>1</v>
      </c>
      <c r="GTP27" s="86"/>
      <c r="GTQ27" s="86">
        <v>1</v>
      </c>
      <c r="GTR27" s="67"/>
      <c r="GTS27" s="67">
        <v>2.2222222222222223</v>
      </c>
      <c r="GTT27" s="67"/>
      <c r="GTU27" s="86">
        <v>100</v>
      </c>
      <c r="GTZ27" s="86"/>
      <c r="GUA27" s="62" t="s">
        <v>504</v>
      </c>
      <c r="GUB27" s="86"/>
      <c r="GUC27" s="86">
        <v>0</v>
      </c>
      <c r="GUD27" s="86"/>
      <c r="GUE27" s="86">
        <v>1</v>
      </c>
      <c r="GUF27" s="67"/>
      <c r="GUG27" s="67">
        <v>2.2222222222222223</v>
      </c>
      <c r="GUH27" s="67"/>
      <c r="GUI27" s="86">
        <v>0</v>
      </c>
      <c r="GUN27" s="86"/>
      <c r="GUO27" s="62" t="s">
        <v>504</v>
      </c>
      <c r="GUP27" s="86"/>
      <c r="GUQ27" s="86">
        <v>0</v>
      </c>
      <c r="GUR27" s="86"/>
      <c r="GUS27" s="86">
        <v>1</v>
      </c>
      <c r="GUT27" s="67"/>
      <c r="GUU27" s="67">
        <v>2.2222222222222223</v>
      </c>
      <c r="GUV27" s="67"/>
      <c r="GUW27" s="86">
        <v>0</v>
      </c>
      <c r="GVB27" s="86"/>
      <c r="GVC27" s="62" t="s">
        <v>504</v>
      </c>
      <c r="GVD27" s="86"/>
      <c r="GVE27" s="86">
        <v>1</v>
      </c>
      <c r="GVF27" s="86"/>
      <c r="GVG27" s="86">
        <v>1</v>
      </c>
      <c r="GVH27" s="67"/>
      <c r="GVI27" s="67">
        <v>2.2222222222222223</v>
      </c>
      <c r="GVJ27" s="67"/>
      <c r="GVK27" s="86">
        <v>100</v>
      </c>
      <c r="GVP27" s="86"/>
      <c r="GVQ27" s="62" t="s">
        <v>504</v>
      </c>
      <c r="GVR27" s="86"/>
      <c r="GVS27" s="86">
        <v>1</v>
      </c>
      <c r="GVT27" s="86"/>
      <c r="GVU27" s="86">
        <v>1</v>
      </c>
      <c r="GVV27" s="67"/>
      <c r="GVW27" s="67">
        <v>2.2222222222222223</v>
      </c>
      <c r="GVX27" s="67"/>
      <c r="GVY27" s="86">
        <v>100</v>
      </c>
      <c r="GWD27" s="86"/>
      <c r="GWE27" s="62" t="s">
        <v>504</v>
      </c>
      <c r="GWF27" s="86"/>
      <c r="GWG27" s="86">
        <v>1</v>
      </c>
      <c r="GWH27" s="86"/>
      <c r="GWI27" s="86">
        <v>1</v>
      </c>
      <c r="GWJ27" s="67"/>
      <c r="GWK27" s="67">
        <v>2.2222222222222223</v>
      </c>
      <c r="GWL27" s="67"/>
      <c r="GWM27" s="86">
        <v>100</v>
      </c>
      <c r="GWR27" s="86"/>
      <c r="GWS27" s="62" t="s">
        <v>504</v>
      </c>
      <c r="GWT27" s="86"/>
      <c r="GWU27" s="86">
        <v>1</v>
      </c>
      <c r="GWV27" s="86"/>
      <c r="GWW27" s="86">
        <v>1</v>
      </c>
      <c r="GWX27" s="67"/>
      <c r="GWY27" s="67">
        <v>2.2222222222222223</v>
      </c>
      <c r="GWZ27" s="67"/>
      <c r="GXA27" s="86">
        <v>100</v>
      </c>
      <c r="GXF27" s="86"/>
      <c r="GXG27" s="62" t="s">
        <v>504</v>
      </c>
      <c r="GXH27" s="86"/>
      <c r="GXI27" s="86">
        <v>1</v>
      </c>
      <c r="GXJ27" s="86"/>
      <c r="GXK27" s="86">
        <v>1</v>
      </c>
      <c r="GXL27" s="67"/>
      <c r="GXM27" s="67">
        <v>2.2222222222222223</v>
      </c>
      <c r="GXN27" s="67"/>
      <c r="GXO27" s="86">
        <v>100</v>
      </c>
      <c r="GXT27" s="86"/>
      <c r="GXU27" s="62" t="s">
        <v>504</v>
      </c>
      <c r="GXV27" s="86"/>
      <c r="GXW27" s="86">
        <v>1</v>
      </c>
      <c r="GXX27" s="86"/>
      <c r="GXY27" s="86">
        <v>1</v>
      </c>
      <c r="GXZ27" s="67"/>
      <c r="GYA27" s="67">
        <v>2.2222222222222223</v>
      </c>
      <c r="GYB27" s="67"/>
      <c r="GYC27" s="86">
        <v>100</v>
      </c>
      <c r="GYH27" s="86"/>
      <c r="GYI27" s="62" t="s">
        <v>504</v>
      </c>
      <c r="GYJ27" s="86"/>
      <c r="GYK27" s="86">
        <v>0</v>
      </c>
      <c r="GYL27" s="86"/>
      <c r="GYM27" s="86">
        <v>1</v>
      </c>
      <c r="GYN27" s="67"/>
      <c r="GYO27" s="67">
        <v>2.2222222222222223</v>
      </c>
      <c r="GYP27" s="67"/>
      <c r="GYQ27" s="86">
        <v>0</v>
      </c>
      <c r="GYV27" s="86"/>
      <c r="GYW27" s="62" t="s">
        <v>504</v>
      </c>
      <c r="GYX27" s="86"/>
      <c r="GYY27" s="86">
        <v>1</v>
      </c>
      <c r="GYZ27" s="86"/>
      <c r="GZA27" s="86">
        <v>1</v>
      </c>
      <c r="GZB27" s="67"/>
      <c r="GZC27" s="67">
        <v>2.2222222222222223</v>
      </c>
      <c r="GZD27" s="67"/>
      <c r="GZE27" s="86">
        <v>100</v>
      </c>
      <c r="GZJ27" s="86"/>
      <c r="GZK27" s="62" t="s">
        <v>504</v>
      </c>
      <c r="GZL27" s="86"/>
      <c r="GZM27" s="86">
        <v>0</v>
      </c>
      <c r="GZN27" s="86"/>
      <c r="GZO27" s="86">
        <v>1</v>
      </c>
      <c r="GZP27" s="67"/>
      <c r="GZQ27" s="67">
        <v>2.2222222222222223</v>
      </c>
      <c r="GZR27" s="67"/>
      <c r="GZS27" s="86">
        <v>0</v>
      </c>
      <c r="GZX27" s="86"/>
      <c r="GZY27" s="62" t="s">
        <v>504</v>
      </c>
      <c r="GZZ27" s="86"/>
      <c r="HAA27" s="86">
        <v>0</v>
      </c>
      <c r="HAB27" s="86"/>
      <c r="HAC27" s="86">
        <v>1</v>
      </c>
      <c r="HAD27" s="67"/>
      <c r="HAE27" s="67">
        <v>2.2222222222222223</v>
      </c>
      <c r="HAF27" s="67"/>
      <c r="HAG27" s="86">
        <v>0</v>
      </c>
      <c r="HAL27" s="86"/>
      <c r="HAM27" s="62" t="s">
        <v>504</v>
      </c>
      <c r="HAN27" s="86"/>
      <c r="HAO27" s="86">
        <v>0</v>
      </c>
      <c r="HAP27" s="86"/>
      <c r="HAQ27" s="86">
        <v>1</v>
      </c>
      <c r="HAR27" s="67"/>
      <c r="HAS27" s="67">
        <v>2.2222222222222223</v>
      </c>
      <c r="HAT27" s="67"/>
      <c r="HAU27" s="86">
        <v>0</v>
      </c>
      <c r="HAZ27" s="86"/>
      <c r="HBA27" s="62" t="s">
        <v>504</v>
      </c>
      <c r="HBB27" s="86"/>
      <c r="HBC27" s="86">
        <v>0</v>
      </c>
      <c r="HBD27" s="86"/>
      <c r="HBE27" s="86">
        <v>1</v>
      </c>
      <c r="HBF27" s="67"/>
      <c r="HBG27" s="67">
        <v>2.2222222222222223</v>
      </c>
      <c r="HBH27" s="67"/>
      <c r="HBI27" s="86">
        <v>0</v>
      </c>
      <c r="HBN27" s="86"/>
      <c r="HBO27" s="62" t="s">
        <v>504</v>
      </c>
      <c r="HBP27" s="86"/>
      <c r="HBQ27" s="86">
        <v>1</v>
      </c>
      <c r="HBR27" s="86"/>
      <c r="HBS27" s="86">
        <v>1</v>
      </c>
      <c r="HBT27" s="67"/>
      <c r="HBU27" s="67">
        <v>2.2222222222222223</v>
      </c>
      <c r="HBV27" s="67"/>
      <c r="HBW27" s="86">
        <v>100</v>
      </c>
      <c r="HCB27" s="86"/>
      <c r="HCC27" s="62" t="s">
        <v>504</v>
      </c>
      <c r="HCD27" s="86"/>
      <c r="HCE27" s="86">
        <v>0</v>
      </c>
      <c r="HCF27" s="86"/>
      <c r="HCG27" s="86">
        <v>1</v>
      </c>
      <c r="HCH27" s="67"/>
      <c r="HCI27" s="67">
        <v>2.2222222222222223</v>
      </c>
      <c r="HCJ27" s="67"/>
      <c r="HCK27" s="86">
        <v>0</v>
      </c>
      <c r="HCP27" s="86"/>
      <c r="HCQ27" s="62" t="s">
        <v>504</v>
      </c>
      <c r="HCR27" s="86"/>
      <c r="HCS27" s="86">
        <v>0</v>
      </c>
      <c r="HCT27" s="86"/>
      <c r="HCU27" s="86">
        <v>1</v>
      </c>
      <c r="HCV27" s="67"/>
      <c r="HCW27" s="67">
        <v>2.2222222222222223</v>
      </c>
      <c r="HCX27" s="67"/>
      <c r="HCY27" s="86">
        <v>0</v>
      </c>
      <c r="HDD27" s="86"/>
      <c r="HDE27" s="62" t="s">
        <v>504</v>
      </c>
      <c r="HDF27" s="86"/>
      <c r="HDG27" s="86">
        <v>1</v>
      </c>
      <c r="HDH27" s="86"/>
      <c r="HDI27" s="86">
        <v>1</v>
      </c>
      <c r="HDJ27" s="67"/>
      <c r="HDK27" s="67">
        <v>2.2222222222222223</v>
      </c>
      <c r="HDL27" s="67"/>
      <c r="HDM27" s="86">
        <v>100</v>
      </c>
      <c r="HDR27" s="86"/>
      <c r="HDS27" s="62" t="s">
        <v>504</v>
      </c>
      <c r="HDT27" s="86"/>
      <c r="HDU27" s="86">
        <v>0</v>
      </c>
      <c r="HDV27" s="86"/>
      <c r="HDW27" s="86">
        <v>1</v>
      </c>
      <c r="HDX27" s="67"/>
      <c r="HDY27" s="67">
        <v>2.2222222222222223</v>
      </c>
      <c r="HDZ27" s="67"/>
      <c r="HEA27" s="86">
        <v>0</v>
      </c>
      <c r="HEF27" s="86"/>
      <c r="HEG27" s="62" t="s">
        <v>504</v>
      </c>
      <c r="HEH27" s="86"/>
      <c r="HEI27" s="86">
        <v>1</v>
      </c>
      <c r="HEJ27" s="86"/>
      <c r="HEK27" s="86">
        <v>1</v>
      </c>
      <c r="HEL27" s="67"/>
      <c r="HEM27" s="67">
        <v>2.2222222222222223</v>
      </c>
      <c r="HEN27" s="67"/>
      <c r="HEO27" s="86">
        <v>100</v>
      </c>
      <c r="HET27" s="86"/>
      <c r="HEU27" s="62" t="s">
        <v>504</v>
      </c>
      <c r="HEV27" s="86"/>
      <c r="HEW27" s="86">
        <v>1</v>
      </c>
      <c r="HEX27" s="86"/>
      <c r="HEY27" s="86">
        <v>1</v>
      </c>
      <c r="HEZ27" s="67"/>
      <c r="HFA27" s="67">
        <v>2.2222222222222223</v>
      </c>
      <c r="HFB27" s="67"/>
      <c r="HFC27" s="86">
        <v>100</v>
      </c>
      <c r="HFH27" s="86"/>
      <c r="HFI27" s="62" t="s">
        <v>504</v>
      </c>
      <c r="HFJ27" s="86"/>
      <c r="HFK27" s="86">
        <v>0</v>
      </c>
      <c r="HFL27" s="86"/>
      <c r="HFM27" s="86">
        <v>1</v>
      </c>
      <c r="HFN27" s="67"/>
      <c r="HFO27" s="67">
        <v>2.2222222222222223</v>
      </c>
      <c r="HFP27" s="67"/>
      <c r="HFQ27" s="86">
        <v>0</v>
      </c>
      <c r="HFV27" s="86"/>
      <c r="HFW27" s="62" t="s">
        <v>504</v>
      </c>
      <c r="HFX27" s="86"/>
      <c r="HFY27" s="86">
        <v>1</v>
      </c>
      <c r="HFZ27" s="86"/>
      <c r="HGA27" s="86">
        <v>1</v>
      </c>
      <c r="HGB27" s="67"/>
      <c r="HGC27" s="67">
        <v>2.2222222222222223</v>
      </c>
      <c r="HGD27" s="67"/>
      <c r="HGE27" s="86">
        <v>100</v>
      </c>
      <c r="HGJ27" s="86"/>
      <c r="HGK27" s="62" t="s">
        <v>504</v>
      </c>
      <c r="HGL27" s="86"/>
      <c r="HGM27" s="86">
        <v>1</v>
      </c>
      <c r="HGN27" s="86"/>
      <c r="HGO27" s="86">
        <v>1</v>
      </c>
      <c r="HGP27" s="67"/>
      <c r="HGQ27" s="67">
        <v>2.2222222222222223</v>
      </c>
      <c r="HGR27" s="67"/>
      <c r="HGS27" s="86">
        <v>100</v>
      </c>
      <c r="HGX27" s="86"/>
      <c r="HGY27" s="62" t="s">
        <v>504</v>
      </c>
      <c r="HGZ27" s="86"/>
      <c r="HHA27" s="86">
        <v>1</v>
      </c>
      <c r="HHB27" s="86"/>
      <c r="HHC27" s="86">
        <v>1</v>
      </c>
      <c r="HHD27" s="67"/>
      <c r="HHE27" s="67">
        <v>2.2222222222222223</v>
      </c>
      <c r="HHF27" s="67"/>
      <c r="HHG27" s="86">
        <v>100</v>
      </c>
      <c r="HHL27" s="86"/>
      <c r="HHM27" s="62" t="s">
        <v>504</v>
      </c>
      <c r="HHN27" s="86"/>
      <c r="HHO27" s="86">
        <v>1</v>
      </c>
      <c r="HHP27" s="86"/>
      <c r="HHQ27" s="86">
        <v>1</v>
      </c>
      <c r="HHR27" s="67"/>
      <c r="HHS27" s="67">
        <v>2.2222222222222223</v>
      </c>
      <c r="HHT27" s="67"/>
      <c r="HHU27" s="86">
        <v>100</v>
      </c>
      <c r="HHZ27" s="86"/>
      <c r="HIA27" s="62" t="s">
        <v>504</v>
      </c>
      <c r="HIB27" s="86"/>
      <c r="HIC27" s="86">
        <v>1</v>
      </c>
      <c r="HID27" s="86"/>
      <c r="HIE27" s="86">
        <v>1</v>
      </c>
      <c r="HIF27" s="67"/>
      <c r="HIG27" s="67">
        <v>2.2222222222222223</v>
      </c>
      <c r="HIH27" s="67"/>
      <c r="HII27" s="86">
        <v>100</v>
      </c>
      <c r="HIN27" s="86"/>
      <c r="HIO27" s="62" t="s">
        <v>504</v>
      </c>
      <c r="HIP27" s="86"/>
      <c r="HIQ27" s="86">
        <v>0</v>
      </c>
      <c r="HIR27" s="86"/>
      <c r="HIS27" s="86">
        <v>0</v>
      </c>
      <c r="HIT27" s="67"/>
      <c r="HIU27" s="67">
        <v>0</v>
      </c>
      <c r="HIV27" s="67"/>
      <c r="HIW27" s="86" t="s">
        <v>582</v>
      </c>
    </row>
    <row r="28" spans="14:5119 5124:5665" x14ac:dyDescent="0.25">
      <c r="N28" s="86" t="s">
        <v>944</v>
      </c>
      <c r="O28" s="62" t="s">
        <v>505</v>
      </c>
      <c r="P28" s="86" t="s">
        <v>944</v>
      </c>
      <c r="Q28" s="86">
        <v>0</v>
      </c>
      <c r="R28" s="86"/>
      <c r="S28" s="86">
        <v>0</v>
      </c>
      <c r="T28" s="67"/>
      <c r="U28" s="67">
        <v>0</v>
      </c>
      <c r="V28" s="67"/>
      <c r="W28" s="86" t="s">
        <v>582</v>
      </c>
      <c r="AB28" s="86" t="s">
        <v>944</v>
      </c>
      <c r="AC28" s="62" t="s">
        <v>505</v>
      </c>
      <c r="AD28" s="86" t="s">
        <v>944</v>
      </c>
      <c r="AE28" s="86">
        <v>0</v>
      </c>
      <c r="AF28" s="86"/>
      <c r="AG28" s="86">
        <v>0</v>
      </c>
      <c r="AH28" s="67"/>
      <c r="AI28" s="67">
        <v>0</v>
      </c>
      <c r="AJ28" s="67"/>
      <c r="AK28" s="86" t="s">
        <v>582</v>
      </c>
      <c r="AP28" s="86" t="s">
        <v>944</v>
      </c>
      <c r="AQ28" s="62" t="s">
        <v>505</v>
      </c>
      <c r="AR28" s="86" t="s">
        <v>944</v>
      </c>
      <c r="AS28" s="86">
        <v>0</v>
      </c>
      <c r="AT28" s="86"/>
      <c r="AU28" s="86">
        <v>0</v>
      </c>
      <c r="AV28" s="67"/>
      <c r="AW28" s="67">
        <v>0</v>
      </c>
      <c r="AX28" s="67"/>
      <c r="AY28" s="86" t="s">
        <v>582</v>
      </c>
      <c r="BD28" s="86" t="s">
        <v>944</v>
      </c>
      <c r="BE28" s="62" t="s">
        <v>505</v>
      </c>
      <c r="BF28" s="86" t="s">
        <v>944</v>
      </c>
      <c r="BG28" s="86">
        <v>0</v>
      </c>
      <c r="BH28" s="86"/>
      <c r="BI28" s="86">
        <v>0</v>
      </c>
      <c r="BJ28" s="67"/>
      <c r="BK28" s="67">
        <v>0</v>
      </c>
      <c r="BL28" s="67"/>
      <c r="BM28" s="86" t="s">
        <v>582</v>
      </c>
      <c r="BN28" s="86"/>
      <c r="BO28" s="86"/>
      <c r="BP28" s="86"/>
      <c r="BQ28" s="86"/>
      <c r="BR28" s="86" t="s">
        <v>944</v>
      </c>
      <c r="BS28" s="62" t="s">
        <v>505</v>
      </c>
      <c r="BT28" s="86" t="s">
        <v>944</v>
      </c>
      <c r="BU28" s="86">
        <v>0</v>
      </c>
      <c r="BV28" s="86"/>
      <c r="BW28" s="86">
        <v>0</v>
      </c>
      <c r="BX28" s="67"/>
      <c r="BY28" s="67">
        <v>0</v>
      </c>
      <c r="BZ28" s="67"/>
      <c r="CA28" s="86" t="s">
        <v>582</v>
      </c>
      <c r="CB28" s="86"/>
      <c r="CC28" s="86"/>
      <c r="CD28" s="86"/>
      <c r="CE28" s="86"/>
      <c r="CF28" s="86" t="s">
        <v>944</v>
      </c>
      <c r="CG28" s="62" t="s">
        <v>505</v>
      </c>
      <c r="CH28" s="86" t="s">
        <v>944</v>
      </c>
      <c r="CI28" s="86">
        <v>0</v>
      </c>
      <c r="CJ28" s="86"/>
      <c r="CK28" s="86">
        <v>0</v>
      </c>
      <c r="CL28" s="67"/>
      <c r="CM28" s="67">
        <v>0</v>
      </c>
      <c r="CN28" s="67"/>
      <c r="CO28" s="86" t="s">
        <v>582</v>
      </c>
      <c r="CP28" s="86"/>
      <c r="CQ28" s="86"/>
      <c r="CR28" s="86"/>
      <c r="CS28" s="86"/>
      <c r="CT28" s="86" t="s">
        <v>944</v>
      </c>
      <c r="CU28" s="62" t="s">
        <v>505</v>
      </c>
      <c r="CV28" s="86" t="s">
        <v>944</v>
      </c>
      <c r="CW28" s="86">
        <v>0</v>
      </c>
      <c r="CX28" s="86"/>
      <c r="CY28" s="86">
        <v>0</v>
      </c>
      <c r="CZ28" s="67"/>
      <c r="DA28" s="67">
        <v>0</v>
      </c>
      <c r="DB28" s="67"/>
      <c r="DC28" s="86" t="s">
        <v>582</v>
      </c>
      <c r="DD28" s="86"/>
      <c r="DE28" s="86"/>
      <c r="DH28" s="86" t="s">
        <v>944</v>
      </c>
      <c r="DI28" s="62" t="s">
        <v>505</v>
      </c>
      <c r="DJ28" s="86" t="s">
        <v>944</v>
      </c>
      <c r="DK28" s="86">
        <v>0</v>
      </c>
      <c r="DL28" s="86"/>
      <c r="DM28" s="86">
        <v>0</v>
      </c>
      <c r="DN28" s="67"/>
      <c r="DO28" s="67">
        <v>0</v>
      </c>
      <c r="DP28" s="67"/>
      <c r="DQ28" s="86" t="s">
        <v>582</v>
      </c>
      <c r="DV28" s="86" t="s">
        <v>944</v>
      </c>
      <c r="DW28" s="62" t="s">
        <v>505</v>
      </c>
      <c r="DX28" s="86" t="s">
        <v>944</v>
      </c>
      <c r="DY28" s="86">
        <v>0</v>
      </c>
      <c r="DZ28" s="86"/>
      <c r="EA28" s="86">
        <v>0</v>
      </c>
      <c r="EB28" s="67"/>
      <c r="EC28" s="67">
        <v>0</v>
      </c>
      <c r="ED28" s="67"/>
      <c r="EE28" s="86" t="s">
        <v>582</v>
      </c>
      <c r="EJ28" s="86" t="s">
        <v>944</v>
      </c>
      <c r="EK28" s="62" t="s">
        <v>505</v>
      </c>
      <c r="EL28" s="86" t="s">
        <v>944</v>
      </c>
      <c r="EM28" s="86">
        <v>0</v>
      </c>
      <c r="EN28" s="86"/>
      <c r="EO28" s="86">
        <v>0</v>
      </c>
      <c r="EP28" s="67"/>
      <c r="EQ28" s="67">
        <v>0</v>
      </c>
      <c r="ER28" s="67"/>
      <c r="ES28" s="86" t="s">
        <v>582</v>
      </c>
      <c r="EX28" s="86" t="s">
        <v>944</v>
      </c>
      <c r="EY28" s="62" t="s">
        <v>505</v>
      </c>
      <c r="EZ28" s="86" t="s">
        <v>944</v>
      </c>
      <c r="FA28" s="86">
        <v>0</v>
      </c>
      <c r="FB28" s="86"/>
      <c r="FC28" s="86">
        <v>0</v>
      </c>
      <c r="FD28" s="67"/>
      <c r="FE28" s="67">
        <v>0</v>
      </c>
      <c r="FF28" s="67"/>
      <c r="FG28" s="86" t="s">
        <v>582</v>
      </c>
      <c r="FL28" s="86" t="s">
        <v>944</v>
      </c>
      <c r="FM28" s="62" t="s">
        <v>505</v>
      </c>
      <c r="FN28" s="86" t="s">
        <v>944</v>
      </c>
      <c r="FO28" s="86">
        <v>0</v>
      </c>
      <c r="FP28" s="86"/>
      <c r="FQ28" s="86">
        <v>0</v>
      </c>
      <c r="FR28" s="67"/>
      <c r="FS28" s="67">
        <v>0</v>
      </c>
      <c r="FT28" s="67"/>
      <c r="FU28" s="86" t="s">
        <v>582</v>
      </c>
      <c r="FZ28" s="86" t="s">
        <v>944</v>
      </c>
      <c r="GA28" s="62" t="s">
        <v>505</v>
      </c>
      <c r="GB28" s="86" t="s">
        <v>944</v>
      </c>
      <c r="GC28" s="86">
        <v>0</v>
      </c>
      <c r="GD28" s="86"/>
      <c r="GE28" s="86">
        <v>0</v>
      </c>
      <c r="GF28" s="67"/>
      <c r="GG28" s="67">
        <v>0</v>
      </c>
      <c r="GH28" s="67"/>
      <c r="GI28" s="86" t="s">
        <v>582</v>
      </c>
      <c r="GN28" s="86" t="s">
        <v>944</v>
      </c>
      <c r="GO28" s="62" t="s">
        <v>505</v>
      </c>
      <c r="GP28" s="86" t="s">
        <v>944</v>
      </c>
      <c r="GQ28" s="86">
        <v>0</v>
      </c>
      <c r="GR28" s="86"/>
      <c r="GS28" s="86">
        <v>0</v>
      </c>
      <c r="GT28" s="67"/>
      <c r="GU28" s="67">
        <v>0</v>
      </c>
      <c r="GV28" s="67"/>
      <c r="GW28" s="86" t="s">
        <v>582</v>
      </c>
      <c r="HB28" s="86" t="s">
        <v>944</v>
      </c>
      <c r="HC28" s="62" t="s">
        <v>505</v>
      </c>
      <c r="HD28" s="86" t="s">
        <v>944</v>
      </c>
      <c r="HE28" s="86">
        <v>0</v>
      </c>
      <c r="HF28" s="86"/>
      <c r="HG28" s="86">
        <v>0</v>
      </c>
      <c r="HH28" s="67"/>
      <c r="HI28" s="67">
        <v>0</v>
      </c>
      <c r="HJ28" s="67"/>
      <c r="HK28" s="86" t="s">
        <v>582</v>
      </c>
      <c r="HP28" s="86" t="s">
        <v>944</v>
      </c>
      <c r="HQ28" s="62" t="s">
        <v>505</v>
      </c>
      <c r="HR28" s="86" t="s">
        <v>944</v>
      </c>
      <c r="HS28" s="86">
        <v>0</v>
      </c>
      <c r="HT28" s="86"/>
      <c r="HU28" s="86">
        <v>0</v>
      </c>
      <c r="HV28" s="67"/>
      <c r="HW28" s="67">
        <v>0</v>
      </c>
      <c r="HX28" s="67"/>
      <c r="HY28" s="86" t="s">
        <v>582</v>
      </c>
      <c r="ID28" s="86" t="s">
        <v>944</v>
      </c>
      <c r="IE28" s="62" t="s">
        <v>505</v>
      </c>
      <c r="IF28" s="86" t="s">
        <v>944</v>
      </c>
      <c r="IG28" s="86">
        <v>0</v>
      </c>
      <c r="IH28" s="86"/>
      <c r="II28" s="86">
        <v>0</v>
      </c>
      <c r="IJ28" s="67"/>
      <c r="IK28" s="67">
        <v>0</v>
      </c>
      <c r="IL28" s="67"/>
      <c r="IM28" s="86" t="s">
        <v>582</v>
      </c>
      <c r="IR28" s="86" t="s">
        <v>944</v>
      </c>
      <c r="IS28" s="62" t="s">
        <v>505</v>
      </c>
      <c r="IT28" s="86" t="s">
        <v>944</v>
      </c>
      <c r="IU28" s="86">
        <v>0</v>
      </c>
      <c r="IV28" s="86"/>
      <c r="IW28" s="86">
        <v>0</v>
      </c>
      <c r="IX28" s="67"/>
      <c r="IY28" s="67">
        <v>0</v>
      </c>
      <c r="IZ28" s="67"/>
      <c r="JA28" s="86" t="s">
        <v>582</v>
      </c>
      <c r="JF28" s="86" t="s">
        <v>944</v>
      </c>
      <c r="JG28" s="62" t="s">
        <v>505</v>
      </c>
      <c r="JH28" s="86" t="s">
        <v>944</v>
      </c>
      <c r="JI28" s="86">
        <v>0</v>
      </c>
      <c r="JJ28" s="86"/>
      <c r="JK28" s="86">
        <v>0</v>
      </c>
      <c r="JL28" s="67"/>
      <c r="JM28" s="67">
        <v>0</v>
      </c>
      <c r="JN28" s="67"/>
      <c r="JO28" s="86" t="s">
        <v>582</v>
      </c>
      <c r="JT28" s="86" t="s">
        <v>944</v>
      </c>
      <c r="JU28" s="62" t="s">
        <v>505</v>
      </c>
      <c r="JV28" s="86" t="s">
        <v>944</v>
      </c>
      <c r="JW28" s="86">
        <v>0</v>
      </c>
      <c r="JX28" s="86"/>
      <c r="JY28" s="86">
        <v>0</v>
      </c>
      <c r="JZ28" s="67"/>
      <c r="KA28" s="67">
        <v>0</v>
      </c>
      <c r="KB28" s="67"/>
      <c r="KC28" s="86" t="s">
        <v>582</v>
      </c>
      <c r="KH28" s="86" t="s">
        <v>944</v>
      </c>
      <c r="KI28" s="62" t="s">
        <v>505</v>
      </c>
      <c r="KJ28" s="86" t="s">
        <v>944</v>
      </c>
      <c r="KK28" s="86">
        <v>0</v>
      </c>
      <c r="KL28" s="86"/>
      <c r="KM28" s="86">
        <v>0</v>
      </c>
      <c r="KN28" s="67"/>
      <c r="KO28" s="67">
        <v>0</v>
      </c>
      <c r="KP28" s="67"/>
      <c r="KQ28" s="86" t="s">
        <v>582</v>
      </c>
      <c r="KV28" s="86" t="s">
        <v>944</v>
      </c>
      <c r="KW28" s="62" t="s">
        <v>505</v>
      </c>
      <c r="KX28" s="86" t="s">
        <v>944</v>
      </c>
      <c r="KY28" s="86">
        <v>0</v>
      </c>
      <c r="KZ28" s="86"/>
      <c r="LA28" s="86">
        <v>0</v>
      </c>
      <c r="LB28" s="67"/>
      <c r="LC28" s="67">
        <v>0</v>
      </c>
      <c r="LD28" s="67"/>
      <c r="LE28" s="86" t="s">
        <v>582</v>
      </c>
      <c r="LJ28" s="86" t="s">
        <v>944</v>
      </c>
      <c r="LK28" s="62" t="s">
        <v>505</v>
      </c>
      <c r="LL28" s="86" t="s">
        <v>944</v>
      </c>
      <c r="LM28" s="86">
        <v>0</v>
      </c>
      <c r="LN28" s="86"/>
      <c r="LO28" s="86">
        <v>0</v>
      </c>
      <c r="LP28" s="67"/>
      <c r="LQ28" s="67">
        <v>0</v>
      </c>
      <c r="LR28" s="67"/>
      <c r="LS28" s="86" t="s">
        <v>582</v>
      </c>
      <c r="LX28" s="86" t="s">
        <v>944</v>
      </c>
      <c r="LY28" s="62" t="s">
        <v>505</v>
      </c>
      <c r="LZ28" s="86" t="s">
        <v>944</v>
      </c>
      <c r="MA28" s="86">
        <v>0</v>
      </c>
      <c r="MB28" s="86"/>
      <c r="MC28" s="86">
        <v>0</v>
      </c>
      <c r="MD28" s="67"/>
      <c r="ME28" s="67">
        <v>0</v>
      </c>
      <c r="MF28" s="67"/>
      <c r="MG28" s="86" t="s">
        <v>582</v>
      </c>
      <c r="ML28" s="86" t="s">
        <v>944</v>
      </c>
      <c r="MM28" s="62" t="s">
        <v>505</v>
      </c>
      <c r="MN28" s="86" t="s">
        <v>944</v>
      </c>
      <c r="MO28" s="86">
        <v>0</v>
      </c>
      <c r="MP28" s="86"/>
      <c r="MQ28" s="86">
        <v>0</v>
      </c>
      <c r="MR28" s="67"/>
      <c r="MS28" s="67">
        <v>0</v>
      </c>
      <c r="MT28" s="67"/>
      <c r="MU28" s="86" t="s">
        <v>582</v>
      </c>
      <c r="MZ28" s="86" t="s">
        <v>944</v>
      </c>
      <c r="NA28" s="62" t="s">
        <v>505</v>
      </c>
      <c r="NB28" s="86" t="s">
        <v>944</v>
      </c>
      <c r="NC28" s="86">
        <v>0</v>
      </c>
      <c r="ND28" s="86"/>
      <c r="NE28" s="86">
        <v>0</v>
      </c>
      <c r="NF28" s="67"/>
      <c r="NG28" s="67">
        <v>0</v>
      </c>
      <c r="NH28" s="67"/>
      <c r="NI28" s="86" t="s">
        <v>582</v>
      </c>
      <c r="NN28" s="86" t="s">
        <v>944</v>
      </c>
      <c r="NO28" s="62" t="s">
        <v>505</v>
      </c>
      <c r="NP28" s="86" t="s">
        <v>944</v>
      </c>
      <c r="NQ28" s="86">
        <v>0</v>
      </c>
      <c r="NR28" s="86"/>
      <c r="NS28" s="86">
        <v>0</v>
      </c>
      <c r="NT28" s="67"/>
      <c r="NU28" s="67">
        <v>0</v>
      </c>
      <c r="NV28" s="67"/>
      <c r="NW28" s="86" t="s">
        <v>582</v>
      </c>
      <c r="OB28" s="86" t="s">
        <v>944</v>
      </c>
      <c r="OC28" s="62" t="s">
        <v>505</v>
      </c>
      <c r="OD28" s="86" t="s">
        <v>944</v>
      </c>
      <c r="OE28" s="86">
        <v>0</v>
      </c>
      <c r="OF28" s="86"/>
      <c r="OG28" s="86">
        <v>0</v>
      </c>
      <c r="OH28" s="67"/>
      <c r="OI28" s="67">
        <v>0</v>
      </c>
      <c r="OJ28" s="67"/>
      <c r="OK28" s="86" t="s">
        <v>582</v>
      </c>
      <c r="OP28" s="86" t="s">
        <v>944</v>
      </c>
      <c r="OQ28" s="62" t="s">
        <v>505</v>
      </c>
      <c r="OR28" s="86" t="s">
        <v>944</v>
      </c>
      <c r="OS28" s="86">
        <v>0</v>
      </c>
      <c r="OT28" s="86"/>
      <c r="OU28" s="86">
        <v>0</v>
      </c>
      <c r="OV28" s="67"/>
      <c r="OW28" s="67">
        <v>0</v>
      </c>
      <c r="OX28" s="67"/>
      <c r="OY28" s="86" t="s">
        <v>582</v>
      </c>
      <c r="PD28" s="86" t="s">
        <v>944</v>
      </c>
      <c r="PE28" s="62" t="s">
        <v>505</v>
      </c>
      <c r="PF28" s="86" t="s">
        <v>944</v>
      </c>
      <c r="PG28" s="86">
        <v>0</v>
      </c>
      <c r="PH28" s="86"/>
      <c r="PI28" s="86">
        <v>0</v>
      </c>
      <c r="PJ28" s="67"/>
      <c r="PK28" s="67">
        <v>0</v>
      </c>
      <c r="PL28" s="67"/>
      <c r="PM28" s="86" t="s">
        <v>582</v>
      </c>
      <c r="PR28" s="86" t="s">
        <v>944</v>
      </c>
      <c r="PS28" s="62" t="s">
        <v>505</v>
      </c>
      <c r="PT28" s="86" t="s">
        <v>944</v>
      </c>
      <c r="PU28" s="86">
        <v>0</v>
      </c>
      <c r="PV28" s="86"/>
      <c r="PW28" s="86">
        <v>0</v>
      </c>
      <c r="PX28" s="67"/>
      <c r="PY28" s="67">
        <v>0</v>
      </c>
      <c r="PZ28" s="67"/>
      <c r="QA28" s="86" t="s">
        <v>582</v>
      </c>
      <c r="QF28" s="86" t="s">
        <v>944</v>
      </c>
      <c r="QG28" s="62" t="s">
        <v>505</v>
      </c>
      <c r="QH28" s="86" t="s">
        <v>944</v>
      </c>
      <c r="QI28" s="86">
        <v>0</v>
      </c>
      <c r="QJ28" s="86"/>
      <c r="QK28" s="86">
        <v>0</v>
      </c>
      <c r="QL28" s="67"/>
      <c r="QM28" s="67">
        <v>0</v>
      </c>
      <c r="QN28" s="67"/>
      <c r="QO28" s="86" t="s">
        <v>582</v>
      </c>
      <c r="QT28" s="86" t="s">
        <v>944</v>
      </c>
      <c r="QU28" s="62" t="s">
        <v>505</v>
      </c>
      <c r="QV28" s="86" t="s">
        <v>944</v>
      </c>
      <c r="QW28" s="86">
        <v>0</v>
      </c>
      <c r="QX28" s="86"/>
      <c r="QY28" s="86">
        <v>0</v>
      </c>
      <c r="QZ28" s="67"/>
      <c r="RA28" s="67">
        <v>0</v>
      </c>
      <c r="RB28" s="67"/>
      <c r="RC28" s="86" t="s">
        <v>582</v>
      </c>
      <c r="RH28" s="86" t="s">
        <v>944</v>
      </c>
      <c r="RI28" s="62" t="s">
        <v>505</v>
      </c>
      <c r="RJ28" s="86" t="s">
        <v>944</v>
      </c>
      <c r="RK28" s="86">
        <v>0</v>
      </c>
      <c r="RL28" s="86"/>
      <c r="RM28" s="86">
        <v>0</v>
      </c>
      <c r="RN28" s="67"/>
      <c r="RO28" s="67">
        <v>0</v>
      </c>
      <c r="RP28" s="67"/>
      <c r="RQ28" s="86" t="s">
        <v>582</v>
      </c>
      <c r="RV28" s="86" t="s">
        <v>944</v>
      </c>
      <c r="RW28" s="62" t="s">
        <v>505</v>
      </c>
      <c r="RX28" s="86" t="s">
        <v>944</v>
      </c>
      <c r="RY28" s="86">
        <v>0</v>
      </c>
      <c r="RZ28" s="86"/>
      <c r="SA28" s="86">
        <v>0</v>
      </c>
      <c r="SB28" s="67"/>
      <c r="SC28" s="67">
        <v>0</v>
      </c>
      <c r="SD28" s="67"/>
      <c r="SE28" s="86" t="s">
        <v>582</v>
      </c>
      <c r="SJ28" s="86" t="s">
        <v>944</v>
      </c>
      <c r="SK28" s="62" t="s">
        <v>505</v>
      </c>
      <c r="SL28" s="86" t="s">
        <v>944</v>
      </c>
      <c r="SM28" s="86">
        <v>0</v>
      </c>
      <c r="SN28" s="86"/>
      <c r="SO28" s="86">
        <v>0</v>
      </c>
      <c r="SP28" s="67"/>
      <c r="SQ28" s="67">
        <v>0</v>
      </c>
      <c r="SR28" s="67"/>
      <c r="SS28" s="86" t="s">
        <v>582</v>
      </c>
      <c r="SX28" s="86" t="s">
        <v>944</v>
      </c>
      <c r="SY28" s="62" t="s">
        <v>505</v>
      </c>
      <c r="SZ28" s="86" t="s">
        <v>944</v>
      </c>
      <c r="TA28" s="86">
        <v>0</v>
      </c>
      <c r="TB28" s="86"/>
      <c r="TC28" s="86">
        <v>0</v>
      </c>
      <c r="TD28" s="67"/>
      <c r="TE28" s="67">
        <v>0</v>
      </c>
      <c r="TF28" s="67"/>
      <c r="TG28" s="86" t="s">
        <v>582</v>
      </c>
      <c r="TL28" s="86" t="s">
        <v>944</v>
      </c>
      <c r="TM28" s="62" t="s">
        <v>505</v>
      </c>
      <c r="TN28" s="86" t="s">
        <v>944</v>
      </c>
      <c r="TO28" s="86">
        <v>0</v>
      </c>
      <c r="TP28" s="86"/>
      <c r="TQ28" s="86">
        <v>0</v>
      </c>
      <c r="TR28" s="67"/>
      <c r="TS28" s="67">
        <v>0</v>
      </c>
      <c r="TT28" s="67"/>
      <c r="TU28" s="86" t="s">
        <v>582</v>
      </c>
      <c r="TZ28" s="86" t="s">
        <v>944</v>
      </c>
      <c r="UA28" s="62" t="s">
        <v>505</v>
      </c>
      <c r="UB28" s="86" t="s">
        <v>944</v>
      </c>
      <c r="UC28" s="86">
        <v>0</v>
      </c>
      <c r="UD28" s="86"/>
      <c r="UE28" s="86">
        <v>0</v>
      </c>
      <c r="UF28" s="67"/>
      <c r="UG28" s="67">
        <v>0</v>
      </c>
      <c r="UH28" s="67"/>
      <c r="UI28" s="86" t="s">
        <v>582</v>
      </c>
      <c r="UN28" s="86" t="s">
        <v>944</v>
      </c>
      <c r="UO28" s="62" t="s">
        <v>505</v>
      </c>
      <c r="UP28" s="86" t="s">
        <v>944</v>
      </c>
      <c r="UQ28" s="86">
        <v>0</v>
      </c>
      <c r="UR28" s="86"/>
      <c r="US28" s="86">
        <v>0</v>
      </c>
      <c r="UT28" s="67"/>
      <c r="UU28" s="67">
        <v>0</v>
      </c>
      <c r="UV28" s="67"/>
      <c r="UW28" s="86" t="s">
        <v>582</v>
      </c>
      <c r="VB28" s="86" t="s">
        <v>944</v>
      </c>
      <c r="VC28" s="62" t="s">
        <v>505</v>
      </c>
      <c r="VD28" s="86" t="s">
        <v>944</v>
      </c>
      <c r="VE28" s="86">
        <v>0</v>
      </c>
      <c r="VF28" s="86"/>
      <c r="VG28" s="86">
        <v>0</v>
      </c>
      <c r="VH28" s="67"/>
      <c r="VI28" s="67">
        <v>0</v>
      </c>
      <c r="VJ28" s="67"/>
      <c r="VK28" s="86" t="s">
        <v>582</v>
      </c>
      <c r="VP28" s="86" t="s">
        <v>944</v>
      </c>
      <c r="VQ28" s="62" t="s">
        <v>505</v>
      </c>
      <c r="VR28" s="86" t="s">
        <v>944</v>
      </c>
      <c r="VS28" s="86">
        <v>0</v>
      </c>
      <c r="VT28" s="86"/>
      <c r="VU28" s="86">
        <v>0</v>
      </c>
      <c r="VV28" s="67"/>
      <c r="VW28" s="67">
        <v>0</v>
      </c>
      <c r="VX28" s="67"/>
      <c r="VY28" s="86" t="s">
        <v>582</v>
      </c>
      <c r="WD28" s="86" t="s">
        <v>944</v>
      </c>
      <c r="WE28" s="62" t="s">
        <v>505</v>
      </c>
      <c r="WF28" s="86" t="s">
        <v>944</v>
      </c>
      <c r="WG28" s="86">
        <v>0</v>
      </c>
      <c r="WH28" s="86"/>
      <c r="WI28" s="86">
        <v>0</v>
      </c>
      <c r="WJ28" s="67"/>
      <c r="WK28" s="67">
        <v>0</v>
      </c>
      <c r="WL28" s="67"/>
      <c r="WM28" s="86" t="s">
        <v>582</v>
      </c>
      <c r="WR28" s="86" t="s">
        <v>944</v>
      </c>
      <c r="WS28" s="62" t="s">
        <v>505</v>
      </c>
      <c r="WT28" s="86" t="s">
        <v>944</v>
      </c>
      <c r="WU28" s="86">
        <v>0</v>
      </c>
      <c r="WV28" s="86"/>
      <c r="WW28" s="86">
        <v>0</v>
      </c>
      <c r="WX28" s="67"/>
      <c r="WY28" s="67">
        <v>0</v>
      </c>
      <c r="WZ28" s="67"/>
      <c r="XA28" s="86" t="s">
        <v>582</v>
      </c>
      <c r="XF28" s="86" t="s">
        <v>944</v>
      </c>
      <c r="XG28" s="62" t="s">
        <v>505</v>
      </c>
      <c r="XH28" s="86" t="s">
        <v>944</v>
      </c>
      <c r="XI28" s="86">
        <v>0</v>
      </c>
      <c r="XJ28" s="86"/>
      <c r="XK28" s="86">
        <v>0</v>
      </c>
      <c r="XL28" s="67"/>
      <c r="XM28" s="67">
        <v>0</v>
      </c>
      <c r="XN28" s="67"/>
      <c r="XO28" s="86" t="s">
        <v>582</v>
      </c>
      <c r="XT28" s="86" t="s">
        <v>944</v>
      </c>
      <c r="XU28" s="62" t="s">
        <v>505</v>
      </c>
      <c r="XV28" s="86" t="s">
        <v>944</v>
      </c>
      <c r="XW28" s="86">
        <v>0</v>
      </c>
      <c r="XX28" s="86"/>
      <c r="XY28" s="86">
        <v>0</v>
      </c>
      <c r="XZ28" s="67"/>
      <c r="YA28" s="67">
        <v>0</v>
      </c>
      <c r="YB28" s="67"/>
      <c r="YC28" s="86" t="s">
        <v>582</v>
      </c>
      <c r="YH28" s="86" t="s">
        <v>944</v>
      </c>
      <c r="YI28" s="62" t="s">
        <v>505</v>
      </c>
      <c r="YJ28" s="86" t="s">
        <v>944</v>
      </c>
      <c r="YK28" s="86">
        <v>0</v>
      </c>
      <c r="YL28" s="86"/>
      <c r="YM28" s="86">
        <v>0</v>
      </c>
      <c r="YN28" s="67"/>
      <c r="YO28" s="67">
        <v>0</v>
      </c>
      <c r="YP28" s="67"/>
      <c r="YQ28" s="86" t="s">
        <v>582</v>
      </c>
      <c r="YV28" s="86" t="s">
        <v>944</v>
      </c>
      <c r="YW28" s="62" t="s">
        <v>505</v>
      </c>
      <c r="YX28" s="86" t="s">
        <v>944</v>
      </c>
      <c r="YY28" s="86">
        <v>0</v>
      </c>
      <c r="YZ28" s="86"/>
      <c r="ZA28" s="86">
        <v>0</v>
      </c>
      <c r="ZB28" s="67"/>
      <c r="ZC28" s="67">
        <v>0</v>
      </c>
      <c r="ZD28" s="67"/>
      <c r="ZE28" s="86" t="s">
        <v>582</v>
      </c>
      <c r="ZJ28" s="86" t="s">
        <v>944</v>
      </c>
      <c r="ZK28" s="62" t="s">
        <v>505</v>
      </c>
      <c r="ZL28" s="86" t="s">
        <v>944</v>
      </c>
      <c r="ZM28" s="86">
        <v>0</v>
      </c>
      <c r="ZN28" s="86"/>
      <c r="ZO28" s="86">
        <v>0</v>
      </c>
      <c r="ZP28" s="67"/>
      <c r="ZQ28" s="67">
        <v>0</v>
      </c>
      <c r="ZR28" s="67"/>
      <c r="ZS28" s="86" t="s">
        <v>582</v>
      </c>
      <c r="ZX28" s="86" t="s">
        <v>944</v>
      </c>
      <c r="ZY28" s="62" t="s">
        <v>505</v>
      </c>
      <c r="ZZ28" s="86" t="s">
        <v>944</v>
      </c>
      <c r="AAA28" s="86">
        <v>0</v>
      </c>
      <c r="AAB28" s="86"/>
      <c r="AAC28" s="86">
        <v>0</v>
      </c>
      <c r="AAD28" s="67"/>
      <c r="AAE28" s="67">
        <v>0</v>
      </c>
      <c r="AAF28" s="67"/>
      <c r="AAG28" s="86" t="s">
        <v>582</v>
      </c>
      <c r="AAL28" s="86" t="s">
        <v>944</v>
      </c>
      <c r="AAM28" s="62" t="s">
        <v>505</v>
      </c>
      <c r="AAN28" s="86" t="s">
        <v>944</v>
      </c>
      <c r="AAO28" s="86">
        <v>0</v>
      </c>
      <c r="AAP28" s="86"/>
      <c r="AAQ28" s="86">
        <v>0</v>
      </c>
      <c r="AAR28" s="67"/>
      <c r="AAS28" s="67">
        <v>0</v>
      </c>
      <c r="AAT28" s="67"/>
      <c r="AAU28" s="86" t="s">
        <v>582</v>
      </c>
      <c r="AAZ28" s="86" t="s">
        <v>944</v>
      </c>
      <c r="ABA28" s="62" t="s">
        <v>505</v>
      </c>
      <c r="ABB28" s="86" t="s">
        <v>944</v>
      </c>
      <c r="ABC28" s="86">
        <v>0</v>
      </c>
      <c r="ABD28" s="86"/>
      <c r="ABE28" s="86">
        <v>0</v>
      </c>
      <c r="ABF28" s="67"/>
      <c r="ABG28" s="67">
        <v>0</v>
      </c>
      <c r="ABH28" s="67"/>
      <c r="ABI28" s="86" t="s">
        <v>582</v>
      </c>
      <c r="ABN28" s="86" t="s">
        <v>944</v>
      </c>
      <c r="ABO28" s="62" t="s">
        <v>505</v>
      </c>
      <c r="ABP28" s="86" t="s">
        <v>944</v>
      </c>
      <c r="ABQ28" s="86">
        <v>0</v>
      </c>
      <c r="ABR28" s="86"/>
      <c r="ABS28" s="86">
        <v>0</v>
      </c>
      <c r="ABT28" s="67"/>
      <c r="ABU28" s="67">
        <v>0</v>
      </c>
      <c r="ABV28" s="67"/>
      <c r="ABW28" s="86" t="s">
        <v>582</v>
      </c>
      <c r="ACB28" s="86" t="s">
        <v>944</v>
      </c>
      <c r="ACC28" s="62" t="s">
        <v>505</v>
      </c>
      <c r="ACD28" s="86" t="s">
        <v>944</v>
      </c>
      <c r="ACE28" s="86">
        <v>0</v>
      </c>
      <c r="ACF28" s="86"/>
      <c r="ACG28" s="86">
        <v>0</v>
      </c>
      <c r="ACH28" s="67"/>
      <c r="ACI28" s="67">
        <v>0</v>
      </c>
      <c r="ACJ28" s="67"/>
      <c r="ACK28" s="86" t="s">
        <v>582</v>
      </c>
      <c r="ACP28" s="86" t="s">
        <v>944</v>
      </c>
      <c r="ACQ28" s="62" t="s">
        <v>505</v>
      </c>
      <c r="ACR28" s="86" t="s">
        <v>944</v>
      </c>
      <c r="ACS28" s="86">
        <v>0</v>
      </c>
      <c r="ACT28" s="86"/>
      <c r="ACU28" s="86">
        <v>0</v>
      </c>
      <c r="ACV28" s="67"/>
      <c r="ACW28" s="67">
        <v>0</v>
      </c>
      <c r="ACX28" s="67"/>
      <c r="ACY28" s="86" t="s">
        <v>582</v>
      </c>
      <c r="ADD28" s="86" t="s">
        <v>944</v>
      </c>
      <c r="ADE28" s="62" t="s">
        <v>505</v>
      </c>
      <c r="ADF28" s="86" t="s">
        <v>944</v>
      </c>
      <c r="ADG28" s="86">
        <v>0</v>
      </c>
      <c r="ADH28" s="86"/>
      <c r="ADI28" s="86">
        <v>0</v>
      </c>
      <c r="ADJ28" s="67"/>
      <c r="ADK28" s="67">
        <v>0</v>
      </c>
      <c r="ADL28" s="67"/>
      <c r="ADM28" s="86" t="s">
        <v>582</v>
      </c>
      <c r="ADR28" s="86" t="s">
        <v>944</v>
      </c>
      <c r="ADS28" s="62" t="s">
        <v>505</v>
      </c>
      <c r="ADT28" s="86" t="s">
        <v>944</v>
      </c>
      <c r="ADU28" s="86">
        <v>0</v>
      </c>
      <c r="ADV28" s="86"/>
      <c r="ADW28" s="86">
        <v>0</v>
      </c>
      <c r="ADX28" s="67"/>
      <c r="ADY28" s="67">
        <v>0</v>
      </c>
      <c r="ADZ28" s="67"/>
      <c r="AEA28" s="86" t="s">
        <v>582</v>
      </c>
      <c r="AEF28" s="86" t="s">
        <v>944</v>
      </c>
      <c r="AEG28" s="62" t="s">
        <v>505</v>
      </c>
      <c r="AEH28" s="86" t="s">
        <v>944</v>
      </c>
      <c r="AEI28" s="86">
        <v>0</v>
      </c>
      <c r="AEJ28" s="86"/>
      <c r="AEK28" s="86">
        <v>0</v>
      </c>
      <c r="AEL28" s="67"/>
      <c r="AEM28" s="67">
        <v>0</v>
      </c>
      <c r="AEN28" s="67"/>
      <c r="AEO28" s="86" t="s">
        <v>582</v>
      </c>
      <c r="AET28" s="86" t="s">
        <v>944</v>
      </c>
      <c r="AEU28" s="62" t="s">
        <v>505</v>
      </c>
      <c r="AEV28" s="86" t="s">
        <v>944</v>
      </c>
      <c r="AEW28" s="86">
        <v>0</v>
      </c>
      <c r="AEX28" s="86"/>
      <c r="AEY28" s="86">
        <v>0</v>
      </c>
      <c r="AEZ28" s="67"/>
      <c r="AFA28" s="67">
        <v>0</v>
      </c>
      <c r="AFB28" s="67"/>
      <c r="AFC28" s="86" t="s">
        <v>582</v>
      </c>
      <c r="AFH28" s="86" t="s">
        <v>944</v>
      </c>
      <c r="AFI28" s="62" t="s">
        <v>505</v>
      </c>
      <c r="AFJ28" s="86" t="s">
        <v>944</v>
      </c>
      <c r="AFK28" s="86">
        <v>0</v>
      </c>
      <c r="AFL28" s="86"/>
      <c r="AFM28" s="86">
        <v>0</v>
      </c>
      <c r="AFN28" s="67"/>
      <c r="AFO28" s="67">
        <v>0</v>
      </c>
      <c r="AFP28" s="67"/>
      <c r="AFQ28" s="86" t="s">
        <v>582</v>
      </c>
      <c r="AFV28" s="86" t="s">
        <v>944</v>
      </c>
      <c r="AFW28" s="62" t="s">
        <v>505</v>
      </c>
      <c r="AFX28" s="86" t="s">
        <v>944</v>
      </c>
      <c r="AFY28" s="86">
        <v>0</v>
      </c>
      <c r="AFZ28" s="86"/>
      <c r="AGA28" s="86">
        <v>0</v>
      </c>
      <c r="AGB28" s="67"/>
      <c r="AGC28" s="67">
        <v>0</v>
      </c>
      <c r="AGD28" s="67"/>
      <c r="AGE28" s="86" t="s">
        <v>582</v>
      </c>
      <c r="AGJ28" s="86" t="s">
        <v>944</v>
      </c>
      <c r="AGK28" s="62" t="s">
        <v>505</v>
      </c>
      <c r="AGL28" s="86" t="s">
        <v>944</v>
      </c>
      <c r="AGM28" s="86">
        <v>0</v>
      </c>
      <c r="AGN28" s="86"/>
      <c r="AGO28" s="86">
        <v>0</v>
      </c>
      <c r="AGP28" s="67"/>
      <c r="AGQ28" s="67">
        <v>0</v>
      </c>
      <c r="AGR28" s="67"/>
      <c r="AGS28" s="86" t="s">
        <v>582</v>
      </c>
      <c r="AGX28" s="86" t="s">
        <v>944</v>
      </c>
      <c r="AGY28" s="62" t="s">
        <v>505</v>
      </c>
      <c r="AGZ28" s="86" t="s">
        <v>944</v>
      </c>
      <c r="AHA28" s="86">
        <v>0</v>
      </c>
      <c r="AHB28" s="86"/>
      <c r="AHC28" s="86">
        <v>0</v>
      </c>
      <c r="AHD28" s="67"/>
      <c r="AHE28" s="67">
        <v>0</v>
      </c>
      <c r="AHF28" s="67"/>
      <c r="AHG28" s="86" t="s">
        <v>582</v>
      </c>
      <c r="AHL28" s="86" t="s">
        <v>944</v>
      </c>
      <c r="AHM28" s="62" t="s">
        <v>505</v>
      </c>
      <c r="AHN28" s="86" t="s">
        <v>944</v>
      </c>
      <c r="AHO28" s="86">
        <v>0</v>
      </c>
      <c r="AHP28" s="86"/>
      <c r="AHQ28" s="86">
        <v>0</v>
      </c>
      <c r="AHR28" s="67"/>
      <c r="AHS28" s="67">
        <v>0</v>
      </c>
      <c r="AHT28" s="67"/>
      <c r="AHU28" s="86" t="s">
        <v>582</v>
      </c>
      <c r="AHZ28" s="86" t="s">
        <v>944</v>
      </c>
      <c r="AIA28" s="62" t="s">
        <v>505</v>
      </c>
      <c r="AIB28" s="86" t="s">
        <v>944</v>
      </c>
      <c r="AIC28" s="86">
        <v>0</v>
      </c>
      <c r="AID28" s="86"/>
      <c r="AIE28" s="86">
        <v>0</v>
      </c>
      <c r="AIF28" s="67"/>
      <c r="AIG28" s="67">
        <v>0</v>
      </c>
      <c r="AIH28" s="67"/>
      <c r="AII28" s="86" t="s">
        <v>582</v>
      </c>
      <c r="AIN28" s="86" t="s">
        <v>944</v>
      </c>
      <c r="AIO28" s="62" t="s">
        <v>505</v>
      </c>
      <c r="AIP28" s="86" t="s">
        <v>944</v>
      </c>
      <c r="AIQ28" s="86">
        <v>0</v>
      </c>
      <c r="AIR28" s="86"/>
      <c r="AIS28" s="86">
        <v>0</v>
      </c>
      <c r="AIT28" s="67"/>
      <c r="AIU28" s="67">
        <v>0</v>
      </c>
      <c r="AIV28" s="67"/>
      <c r="AIW28" s="86" t="s">
        <v>582</v>
      </c>
      <c r="AJB28" s="86" t="s">
        <v>944</v>
      </c>
      <c r="AJC28" s="62" t="s">
        <v>505</v>
      </c>
      <c r="AJD28" s="86" t="s">
        <v>944</v>
      </c>
      <c r="AJE28" s="86">
        <v>0</v>
      </c>
      <c r="AJF28" s="86"/>
      <c r="AJG28" s="86">
        <v>0</v>
      </c>
      <c r="AJH28" s="67"/>
      <c r="AJI28" s="67">
        <v>0</v>
      </c>
      <c r="AJJ28" s="67"/>
      <c r="AJK28" s="86" t="s">
        <v>582</v>
      </c>
      <c r="AJP28" s="86" t="s">
        <v>944</v>
      </c>
      <c r="AJQ28" s="62" t="s">
        <v>505</v>
      </c>
      <c r="AJR28" s="86" t="s">
        <v>944</v>
      </c>
      <c r="AJS28" s="86">
        <v>0</v>
      </c>
      <c r="AJT28" s="86"/>
      <c r="AJU28" s="86">
        <v>0</v>
      </c>
      <c r="AJV28" s="67"/>
      <c r="AJW28" s="67">
        <v>0</v>
      </c>
      <c r="AJX28" s="67"/>
      <c r="AJY28" s="86" t="s">
        <v>582</v>
      </c>
      <c r="AKD28" s="86" t="s">
        <v>944</v>
      </c>
      <c r="AKE28" s="62" t="s">
        <v>505</v>
      </c>
      <c r="AKF28" s="86" t="s">
        <v>944</v>
      </c>
      <c r="AKG28" s="86">
        <v>0</v>
      </c>
      <c r="AKH28" s="86"/>
      <c r="AKI28" s="86">
        <v>0</v>
      </c>
      <c r="AKJ28" s="67"/>
      <c r="AKK28" s="67">
        <v>0</v>
      </c>
      <c r="AKL28" s="67"/>
      <c r="AKM28" s="86" t="s">
        <v>582</v>
      </c>
      <c r="AKR28" s="86" t="s">
        <v>944</v>
      </c>
      <c r="AKS28" s="62" t="s">
        <v>505</v>
      </c>
      <c r="AKT28" s="86" t="s">
        <v>944</v>
      </c>
      <c r="AKU28" s="86">
        <v>0</v>
      </c>
      <c r="AKV28" s="86"/>
      <c r="AKW28" s="86">
        <v>0</v>
      </c>
      <c r="AKX28" s="67"/>
      <c r="AKY28" s="67">
        <v>0</v>
      </c>
      <c r="AKZ28" s="67"/>
      <c r="ALA28" s="86" t="s">
        <v>582</v>
      </c>
      <c r="ALF28" s="86" t="s">
        <v>944</v>
      </c>
      <c r="ALG28" s="62" t="s">
        <v>505</v>
      </c>
      <c r="ALH28" s="86" t="s">
        <v>944</v>
      </c>
      <c r="ALI28" s="86">
        <v>0</v>
      </c>
      <c r="ALJ28" s="86"/>
      <c r="ALK28" s="86">
        <v>0</v>
      </c>
      <c r="ALL28" s="67"/>
      <c r="ALM28" s="67">
        <v>0</v>
      </c>
      <c r="ALN28" s="67"/>
      <c r="ALO28" s="86" t="s">
        <v>582</v>
      </c>
      <c r="ALT28" s="86" t="s">
        <v>944</v>
      </c>
      <c r="ALU28" s="62" t="s">
        <v>505</v>
      </c>
      <c r="ALV28" s="86" t="s">
        <v>944</v>
      </c>
      <c r="ALW28" s="86">
        <v>0</v>
      </c>
      <c r="ALX28" s="86"/>
      <c r="ALY28" s="86">
        <v>0</v>
      </c>
      <c r="ALZ28" s="67"/>
      <c r="AMA28" s="67">
        <v>0</v>
      </c>
      <c r="AMB28" s="67"/>
      <c r="AMC28" s="86" t="s">
        <v>582</v>
      </c>
      <c r="AMH28" s="86" t="s">
        <v>944</v>
      </c>
      <c r="AMI28" s="62" t="s">
        <v>505</v>
      </c>
      <c r="AMJ28" s="86" t="s">
        <v>944</v>
      </c>
      <c r="AMK28" s="86">
        <v>0</v>
      </c>
      <c r="AML28" s="86"/>
      <c r="AMM28" s="86">
        <v>0</v>
      </c>
      <c r="AMN28" s="67"/>
      <c r="AMO28" s="67">
        <v>0</v>
      </c>
      <c r="AMP28" s="67"/>
      <c r="AMQ28" s="86" t="s">
        <v>582</v>
      </c>
      <c r="AMV28" s="86" t="s">
        <v>944</v>
      </c>
      <c r="AMW28" s="62" t="s">
        <v>505</v>
      </c>
      <c r="AMX28" s="86" t="s">
        <v>944</v>
      </c>
      <c r="AMY28" s="86">
        <v>0</v>
      </c>
      <c r="AMZ28" s="86"/>
      <c r="ANA28" s="86">
        <v>0</v>
      </c>
      <c r="ANB28" s="67"/>
      <c r="ANC28" s="67">
        <v>0</v>
      </c>
      <c r="AND28" s="67"/>
      <c r="ANE28" s="86" t="s">
        <v>582</v>
      </c>
      <c r="ANJ28" s="86" t="s">
        <v>944</v>
      </c>
      <c r="ANK28" s="62" t="s">
        <v>505</v>
      </c>
      <c r="ANL28" s="86" t="s">
        <v>944</v>
      </c>
      <c r="ANM28" s="86">
        <v>0</v>
      </c>
      <c r="ANN28" s="86"/>
      <c r="ANO28" s="86">
        <v>0</v>
      </c>
      <c r="ANP28" s="67"/>
      <c r="ANQ28" s="67">
        <v>0</v>
      </c>
      <c r="ANR28" s="67"/>
      <c r="ANS28" s="86" t="s">
        <v>582</v>
      </c>
      <c r="ANX28" s="86" t="s">
        <v>944</v>
      </c>
      <c r="ANY28" s="62" t="s">
        <v>505</v>
      </c>
      <c r="ANZ28" s="86" t="s">
        <v>944</v>
      </c>
      <c r="AOA28" s="86">
        <v>0</v>
      </c>
      <c r="AOB28" s="86"/>
      <c r="AOC28" s="86">
        <v>0</v>
      </c>
      <c r="AOD28" s="67"/>
      <c r="AOE28" s="67">
        <v>0</v>
      </c>
      <c r="AOF28" s="67"/>
      <c r="AOG28" s="86" t="s">
        <v>582</v>
      </c>
      <c r="AOL28" s="86" t="s">
        <v>944</v>
      </c>
      <c r="AOM28" s="62" t="s">
        <v>505</v>
      </c>
      <c r="AON28" s="86" t="s">
        <v>944</v>
      </c>
      <c r="AOO28" s="86">
        <v>0</v>
      </c>
      <c r="AOP28" s="86"/>
      <c r="AOQ28" s="86">
        <v>0</v>
      </c>
      <c r="AOR28" s="67"/>
      <c r="AOS28" s="67">
        <v>0</v>
      </c>
      <c r="AOT28" s="67"/>
      <c r="AOU28" s="86" t="s">
        <v>582</v>
      </c>
      <c r="AOZ28" s="86" t="s">
        <v>944</v>
      </c>
      <c r="APA28" s="62" t="s">
        <v>505</v>
      </c>
      <c r="APB28" s="86" t="s">
        <v>944</v>
      </c>
      <c r="APC28" s="86">
        <v>0</v>
      </c>
      <c r="APD28" s="86"/>
      <c r="APE28" s="86">
        <v>0</v>
      </c>
      <c r="APF28" s="67"/>
      <c r="APG28" s="67">
        <v>0</v>
      </c>
      <c r="APH28" s="67"/>
      <c r="API28" s="86" t="s">
        <v>582</v>
      </c>
      <c r="APN28" s="86" t="s">
        <v>944</v>
      </c>
      <c r="APO28" s="62" t="s">
        <v>505</v>
      </c>
      <c r="APP28" s="86" t="s">
        <v>944</v>
      </c>
      <c r="APQ28" s="86">
        <v>0</v>
      </c>
      <c r="APR28" s="86"/>
      <c r="APS28" s="86">
        <v>0</v>
      </c>
      <c r="APT28" s="67"/>
      <c r="APU28" s="67">
        <v>0</v>
      </c>
      <c r="APV28" s="67"/>
      <c r="APW28" s="86" t="s">
        <v>582</v>
      </c>
      <c r="AQB28" s="86" t="s">
        <v>944</v>
      </c>
      <c r="AQC28" s="62" t="s">
        <v>505</v>
      </c>
      <c r="AQD28" s="86" t="s">
        <v>944</v>
      </c>
      <c r="AQE28" s="86">
        <v>0</v>
      </c>
      <c r="AQF28" s="86"/>
      <c r="AQG28" s="86">
        <v>0</v>
      </c>
      <c r="AQH28" s="67"/>
      <c r="AQI28" s="67">
        <v>0</v>
      </c>
      <c r="AQJ28" s="67"/>
      <c r="AQK28" s="86" t="s">
        <v>582</v>
      </c>
      <c r="AQP28" s="86" t="s">
        <v>944</v>
      </c>
      <c r="AQQ28" s="62" t="s">
        <v>505</v>
      </c>
      <c r="AQR28" s="86" t="s">
        <v>944</v>
      </c>
      <c r="AQS28" s="86">
        <v>0</v>
      </c>
      <c r="AQT28" s="86"/>
      <c r="AQU28" s="86">
        <v>0</v>
      </c>
      <c r="AQV28" s="67"/>
      <c r="AQW28" s="67">
        <v>0</v>
      </c>
      <c r="AQX28" s="67"/>
      <c r="AQY28" s="86" t="s">
        <v>582</v>
      </c>
      <c r="ARD28" s="86" t="s">
        <v>944</v>
      </c>
      <c r="ARE28" s="62" t="s">
        <v>505</v>
      </c>
      <c r="ARF28" s="86" t="s">
        <v>944</v>
      </c>
      <c r="ARG28" s="86">
        <v>0</v>
      </c>
      <c r="ARH28" s="86"/>
      <c r="ARI28" s="86">
        <v>0</v>
      </c>
      <c r="ARJ28" s="67"/>
      <c r="ARK28" s="67">
        <v>0</v>
      </c>
      <c r="ARL28" s="67"/>
      <c r="ARM28" s="86" t="s">
        <v>582</v>
      </c>
      <c r="ARR28" s="86" t="s">
        <v>944</v>
      </c>
      <c r="ARS28" s="62" t="s">
        <v>505</v>
      </c>
      <c r="ART28" s="86" t="s">
        <v>944</v>
      </c>
      <c r="ARU28" s="86">
        <v>0</v>
      </c>
      <c r="ARV28" s="86"/>
      <c r="ARW28" s="86">
        <v>0</v>
      </c>
      <c r="ARX28" s="67"/>
      <c r="ARY28" s="67">
        <v>0</v>
      </c>
      <c r="ARZ28" s="67"/>
      <c r="ASA28" s="86" t="s">
        <v>582</v>
      </c>
      <c r="ASF28" s="86" t="s">
        <v>944</v>
      </c>
      <c r="ASG28" s="62" t="s">
        <v>505</v>
      </c>
      <c r="ASH28" s="86" t="s">
        <v>944</v>
      </c>
      <c r="ASI28" s="86">
        <v>0</v>
      </c>
      <c r="ASJ28" s="86"/>
      <c r="ASK28" s="86">
        <v>0</v>
      </c>
      <c r="ASL28" s="67"/>
      <c r="ASM28" s="67">
        <v>0</v>
      </c>
      <c r="ASN28" s="67"/>
      <c r="ASO28" s="86" t="s">
        <v>582</v>
      </c>
      <c r="AST28" s="86" t="s">
        <v>944</v>
      </c>
      <c r="ASU28" s="62" t="s">
        <v>505</v>
      </c>
      <c r="ASV28" s="86" t="s">
        <v>944</v>
      </c>
      <c r="ASW28" s="86">
        <v>0</v>
      </c>
      <c r="ASX28" s="86"/>
      <c r="ASY28" s="86">
        <v>0</v>
      </c>
      <c r="ASZ28" s="67"/>
      <c r="ATA28" s="67">
        <v>0</v>
      </c>
      <c r="ATB28" s="67"/>
      <c r="ATC28" s="86" t="s">
        <v>582</v>
      </c>
      <c r="ATH28" s="86" t="s">
        <v>944</v>
      </c>
      <c r="ATI28" s="62" t="s">
        <v>505</v>
      </c>
      <c r="ATJ28" s="86" t="s">
        <v>944</v>
      </c>
      <c r="ATK28" s="86">
        <v>0</v>
      </c>
      <c r="ATL28" s="86"/>
      <c r="ATM28" s="86">
        <v>0</v>
      </c>
      <c r="ATN28" s="67"/>
      <c r="ATO28" s="67">
        <v>0</v>
      </c>
      <c r="ATP28" s="67"/>
      <c r="ATQ28" s="86" t="s">
        <v>582</v>
      </c>
      <c r="ATV28" s="86" t="s">
        <v>944</v>
      </c>
      <c r="ATW28" s="62" t="s">
        <v>505</v>
      </c>
      <c r="ATX28" s="86" t="s">
        <v>944</v>
      </c>
      <c r="ATY28" s="86">
        <v>0</v>
      </c>
      <c r="ATZ28" s="86"/>
      <c r="AUA28" s="86">
        <v>0</v>
      </c>
      <c r="AUB28" s="67"/>
      <c r="AUC28" s="67">
        <v>0</v>
      </c>
      <c r="AUD28" s="67"/>
      <c r="AUE28" s="86" t="s">
        <v>582</v>
      </c>
      <c r="AUJ28" s="86" t="s">
        <v>944</v>
      </c>
      <c r="AUK28" s="62" t="s">
        <v>505</v>
      </c>
      <c r="AUL28" s="86" t="s">
        <v>944</v>
      </c>
      <c r="AUM28" s="86">
        <v>0</v>
      </c>
      <c r="AUN28" s="86"/>
      <c r="AUO28" s="86">
        <v>0</v>
      </c>
      <c r="AUP28" s="67"/>
      <c r="AUQ28" s="67">
        <v>0</v>
      </c>
      <c r="AUR28" s="67"/>
      <c r="AUS28" s="86" t="s">
        <v>582</v>
      </c>
      <c r="AUX28" s="86" t="s">
        <v>944</v>
      </c>
      <c r="AUY28" s="62" t="s">
        <v>505</v>
      </c>
      <c r="AUZ28" s="86" t="s">
        <v>944</v>
      </c>
      <c r="AVA28" s="86">
        <v>0</v>
      </c>
      <c r="AVB28" s="86"/>
      <c r="AVC28" s="86">
        <v>0</v>
      </c>
      <c r="AVD28" s="67"/>
      <c r="AVE28" s="67">
        <v>0</v>
      </c>
      <c r="AVF28" s="67"/>
      <c r="AVG28" s="86" t="s">
        <v>582</v>
      </c>
      <c r="AVL28" s="86" t="s">
        <v>944</v>
      </c>
      <c r="AVM28" s="62" t="s">
        <v>505</v>
      </c>
      <c r="AVN28" s="86" t="s">
        <v>944</v>
      </c>
      <c r="AVO28" s="86">
        <v>0</v>
      </c>
      <c r="AVP28" s="86"/>
      <c r="AVQ28" s="86">
        <v>0</v>
      </c>
      <c r="AVR28" s="67"/>
      <c r="AVS28" s="67">
        <v>0</v>
      </c>
      <c r="AVT28" s="67"/>
      <c r="AVU28" s="86" t="s">
        <v>582</v>
      </c>
      <c r="AVZ28" s="86" t="s">
        <v>944</v>
      </c>
      <c r="AWA28" s="62" t="s">
        <v>505</v>
      </c>
      <c r="AWB28" s="86" t="s">
        <v>944</v>
      </c>
      <c r="AWC28" s="86">
        <v>0</v>
      </c>
      <c r="AWD28" s="86"/>
      <c r="AWE28" s="86">
        <v>0</v>
      </c>
      <c r="AWF28" s="67"/>
      <c r="AWG28" s="67">
        <v>0</v>
      </c>
      <c r="AWH28" s="67"/>
      <c r="AWI28" s="86" t="s">
        <v>582</v>
      </c>
      <c r="AWN28" s="86" t="s">
        <v>944</v>
      </c>
      <c r="AWO28" s="62" t="s">
        <v>505</v>
      </c>
      <c r="AWP28" s="86" t="s">
        <v>944</v>
      </c>
      <c r="AWQ28" s="86">
        <v>0</v>
      </c>
      <c r="AWR28" s="86"/>
      <c r="AWS28" s="86">
        <v>0</v>
      </c>
      <c r="AWT28" s="67"/>
      <c r="AWU28" s="67">
        <v>0</v>
      </c>
      <c r="AWV28" s="67"/>
      <c r="AWW28" s="86" t="s">
        <v>582</v>
      </c>
      <c r="AXB28" s="86" t="s">
        <v>944</v>
      </c>
      <c r="AXC28" s="62" t="s">
        <v>505</v>
      </c>
      <c r="AXD28" s="86" t="s">
        <v>944</v>
      </c>
      <c r="AXE28" s="86">
        <v>0</v>
      </c>
      <c r="AXF28" s="86"/>
      <c r="AXG28" s="86">
        <v>0</v>
      </c>
      <c r="AXH28" s="67"/>
      <c r="AXI28" s="67">
        <v>0</v>
      </c>
      <c r="AXJ28" s="67"/>
      <c r="AXK28" s="86" t="s">
        <v>582</v>
      </c>
      <c r="AXP28" s="86" t="s">
        <v>944</v>
      </c>
      <c r="AXQ28" s="62" t="s">
        <v>505</v>
      </c>
      <c r="AXR28" s="86" t="s">
        <v>944</v>
      </c>
      <c r="AXS28" s="86">
        <v>0</v>
      </c>
      <c r="AXT28" s="86"/>
      <c r="AXU28" s="86">
        <v>0</v>
      </c>
      <c r="AXV28" s="67"/>
      <c r="AXW28" s="67">
        <v>0</v>
      </c>
      <c r="AXX28" s="67"/>
      <c r="AXY28" s="86" t="s">
        <v>582</v>
      </c>
      <c r="AYD28" s="86" t="s">
        <v>944</v>
      </c>
      <c r="AYE28" s="62" t="s">
        <v>505</v>
      </c>
      <c r="AYF28" s="86" t="s">
        <v>944</v>
      </c>
      <c r="AYG28" s="86">
        <v>0</v>
      </c>
      <c r="AYH28" s="86"/>
      <c r="AYI28" s="86">
        <v>0</v>
      </c>
      <c r="AYJ28" s="67"/>
      <c r="AYK28" s="67">
        <v>0</v>
      </c>
      <c r="AYL28" s="67"/>
      <c r="AYM28" s="86" t="s">
        <v>582</v>
      </c>
      <c r="AYR28" s="86" t="s">
        <v>944</v>
      </c>
      <c r="AYS28" s="62" t="s">
        <v>505</v>
      </c>
      <c r="AYT28" s="86" t="s">
        <v>944</v>
      </c>
      <c r="AYU28" s="86">
        <v>0</v>
      </c>
      <c r="AYV28" s="86"/>
      <c r="AYW28" s="86">
        <v>0</v>
      </c>
      <c r="AYX28" s="67"/>
      <c r="AYY28" s="67">
        <v>0</v>
      </c>
      <c r="AYZ28" s="67"/>
      <c r="AZA28" s="86" t="s">
        <v>582</v>
      </c>
      <c r="AZF28" s="86" t="s">
        <v>944</v>
      </c>
      <c r="AZG28" s="62" t="s">
        <v>505</v>
      </c>
      <c r="AZH28" s="86" t="s">
        <v>944</v>
      </c>
      <c r="AZI28" s="86">
        <v>0</v>
      </c>
      <c r="AZJ28" s="86"/>
      <c r="AZK28" s="86">
        <v>0</v>
      </c>
      <c r="AZL28" s="67"/>
      <c r="AZM28" s="67">
        <v>0</v>
      </c>
      <c r="AZN28" s="67"/>
      <c r="AZO28" s="86" t="s">
        <v>582</v>
      </c>
      <c r="AZT28" s="86" t="s">
        <v>944</v>
      </c>
      <c r="AZU28" s="62" t="s">
        <v>505</v>
      </c>
      <c r="AZV28" s="86" t="s">
        <v>944</v>
      </c>
      <c r="AZW28" s="86">
        <v>0</v>
      </c>
      <c r="AZX28" s="86"/>
      <c r="AZY28" s="86">
        <v>0</v>
      </c>
      <c r="AZZ28" s="67"/>
      <c r="BAA28" s="67">
        <v>0</v>
      </c>
      <c r="BAB28" s="67"/>
      <c r="BAC28" s="86" t="s">
        <v>582</v>
      </c>
      <c r="BAH28" s="86" t="s">
        <v>944</v>
      </c>
      <c r="BAI28" s="62" t="s">
        <v>505</v>
      </c>
      <c r="BAJ28" s="86" t="s">
        <v>944</v>
      </c>
      <c r="BAK28" s="86">
        <v>0</v>
      </c>
      <c r="BAL28" s="86"/>
      <c r="BAM28" s="86">
        <v>0</v>
      </c>
      <c r="BAN28" s="67"/>
      <c r="BAO28" s="67">
        <v>0</v>
      </c>
      <c r="BAP28" s="67"/>
      <c r="BAQ28" s="86" t="s">
        <v>582</v>
      </c>
      <c r="BAV28" s="86" t="s">
        <v>944</v>
      </c>
      <c r="BAW28" s="62" t="s">
        <v>505</v>
      </c>
      <c r="BAX28" s="86" t="s">
        <v>944</v>
      </c>
      <c r="BAY28" s="86">
        <v>0</v>
      </c>
      <c r="BAZ28" s="86"/>
      <c r="BBA28" s="86">
        <v>0</v>
      </c>
      <c r="BBB28" s="67"/>
      <c r="BBC28" s="67">
        <v>0</v>
      </c>
      <c r="BBD28" s="67"/>
      <c r="BBE28" s="86" t="s">
        <v>582</v>
      </c>
      <c r="BBJ28" s="86" t="s">
        <v>944</v>
      </c>
      <c r="BBK28" s="62" t="s">
        <v>505</v>
      </c>
      <c r="BBL28" s="86" t="s">
        <v>944</v>
      </c>
      <c r="BBM28" s="86">
        <v>0</v>
      </c>
      <c r="BBN28" s="86"/>
      <c r="BBO28" s="86">
        <v>0</v>
      </c>
      <c r="BBP28" s="67"/>
      <c r="BBQ28" s="67">
        <v>0</v>
      </c>
      <c r="BBR28" s="67"/>
      <c r="BBS28" s="86" t="s">
        <v>582</v>
      </c>
      <c r="BBX28" s="86" t="s">
        <v>944</v>
      </c>
      <c r="BBY28" s="62" t="s">
        <v>505</v>
      </c>
      <c r="BBZ28" s="86" t="s">
        <v>944</v>
      </c>
      <c r="BCA28" s="86">
        <v>0</v>
      </c>
      <c r="BCB28" s="86"/>
      <c r="BCC28" s="86">
        <v>0</v>
      </c>
      <c r="BCD28" s="67"/>
      <c r="BCE28" s="67">
        <v>0</v>
      </c>
      <c r="BCF28" s="67"/>
      <c r="BCG28" s="86" t="s">
        <v>582</v>
      </c>
      <c r="BCL28" s="86" t="s">
        <v>944</v>
      </c>
      <c r="BCM28" s="62" t="s">
        <v>505</v>
      </c>
      <c r="BCN28" s="86" t="s">
        <v>944</v>
      </c>
      <c r="BCO28" s="86">
        <v>0</v>
      </c>
      <c r="BCP28" s="86"/>
      <c r="BCQ28" s="86">
        <v>0</v>
      </c>
      <c r="BCR28" s="67"/>
      <c r="BCS28" s="67">
        <v>0</v>
      </c>
      <c r="BCT28" s="67"/>
      <c r="BCU28" s="86" t="s">
        <v>582</v>
      </c>
      <c r="BCZ28" s="86" t="s">
        <v>944</v>
      </c>
      <c r="BDA28" s="62" t="s">
        <v>505</v>
      </c>
      <c r="BDB28" s="86" t="s">
        <v>944</v>
      </c>
      <c r="BDC28" s="86">
        <v>0</v>
      </c>
      <c r="BDD28" s="86"/>
      <c r="BDE28" s="86">
        <v>0</v>
      </c>
      <c r="BDF28" s="67"/>
      <c r="BDG28" s="67">
        <v>0</v>
      </c>
      <c r="BDH28" s="67"/>
      <c r="BDI28" s="86" t="s">
        <v>582</v>
      </c>
      <c r="BDN28" s="86" t="s">
        <v>944</v>
      </c>
      <c r="BDO28" s="62" t="s">
        <v>505</v>
      </c>
      <c r="BDP28" s="86" t="s">
        <v>944</v>
      </c>
      <c r="BDQ28" s="86">
        <v>0</v>
      </c>
      <c r="BDR28" s="86"/>
      <c r="BDS28" s="86">
        <v>0</v>
      </c>
      <c r="BDT28" s="67"/>
      <c r="BDU28" s="67">
        <v>0</v>
      </c>
      <c r="BDV28" s="67"/>
      <c r="BDW28" s="86" t="s">
        <v>582</v>
      </c>
      <c r="BEB28" s="86" t="s">
        <v>944</v>
      </c>
      <c r="BEC28" s="62" t="s">
        <v>505</v>
      </c>
      <c r="BED28" s="86" t="s">
        <v>944</v>
      </c>
      <c r="BEE28" s="86">
        <v>0</v>
      </c>
      <c r="BEF28" s="86"/>
      <c r="BEG28" s="86">
        <v>0</v>
      </c>
      <c r="BEH28" s="67"/>
      <c r="BEI28" s="67">
        <v>0</v>
      </c>
      <c r="BEJ28" s="67"/>
      <c r="BEK28" s="86" t="s">
        <v>582</v>
      </c>
      <c r="BEP28" s="86">
        <v>11.13</v>
      </c>
      <c r="BEQ28" s="62" t="s">
        <v>505</v>
      </c>
      <c r="BER28" s="86">
        <v>11.13</v>
      </c>
      <c r="BES28" s="86">
        <v>0</v>
      </c>
      <c r="BET28" s="86"/>
      <c r="BEU28" s="86">
        <v>1</v>
      </c>
      <c r="BEV28" s="67"/>
      <c r="BEW28" s="67">
        <v>2.2222222222222223</v>
      </c>
      <c r="BEX28" s="67"/>
      <c r="BEY28" s="86">
        <v>0</v>
      </c>
      <c r="BFD28" s="86">
        <v>14.13</v>
      </c>
      <c r="BFE28" s="62" t="s">
        <v>505</v>
      </c>
      <c r="BFF28" s="86">
        <v>14.13</v>
      </c>
      <c r="BFG28" s="86">
        <v>0</v>
      </c>
      <c r="BFH28" s="86"/>
      <c r="BFI28" s="86">
        <v>1</v>
      </c>
      <c r="BFJ28" s="67"/>
      <c r="BFK28" s="67">
        <v>2.2222222222222223</v>
      </c>
      <c r="BFL28" s="67"/>
      <c r="BFM28" s="86">
        <v>0</v>
      </c>
      <c r="BFR28" s="86">
        <v>1.1299999999999999</v>
      </c>
      <c r="BFS28" s="62" t="s">
        <v>505</v>
      </c>
      <c r="BFT28" s="86">
        <v>1.1299999999999999</v>
      </c>
      <c r="BFU28" s="86">
        <v>1</v>
      </c>
      <c r="BFV28" s="86"/>
      <c r="BFW28" s="86">
        <v>1</v>
      </c>
      <c r="BFX28" s="67"/>
      <c r="BFY28" s="67">
        <v>2.2222222222222223</v>
      </c>
      <c r="BFZ28" s="67"/>
      <c r="BGA28" s="86">
        <v>100</v>
      </c>
      <c r="BGF28" s="86">
        <v>1.1299999999999999</v>
      </c>
      <c r="BGG28" s="62" t="s">
        <v>505</v>
      </c>
      <c r="BGH28" s="86">
        <v>1.1299999999999999</v>
      </c>
      <c r="BGI28" s="86">
        <v>1</v>
      </c>
      <c r="BGJ28" s="86"/>
      <c r="BGK28" s="86">
        <v>1</v>
      </c>
      <c r="BGL28" s="67"/>
      <c r="BGM28" s="67">
        <v>2.2222222222222223</v>
      </c>
      <c r="BGN28" s="67"/>
      <c r="BGO28" s="86">
        <v>100</v>
      </c>
      <c r="BGT28" s="86">
        <v>1.1299999999999999</v>
      </c>
      <c r="BGU28" s="62" t="s">
        <v>505</v>
      </c>
      <c r="BGV28" s="86">
        <v>1.1299999999999999</v>
      </c>
      <c r="BGW28" s="86">
        <v>1</v>
      </c>
      <c r="BGX28" s="86"/>
      <c r="BGY28" s="86">
        <v>1</v>
      </c>
      <c r="BGZ28" s="67"/>
      <c r="BHA28" s="67">
        <v>2.2222222222222223</v>
      </c>
      <c r="BHB28" s="67"/>
      <c r="BHC28" s="86">
        <v>100</v>
      </c>
      <c r="BHH28" s="86">
        <v>12.13</v>
      </c>
      <c r="BHI28" s="62" t="s">
        <v>505</v>
      </c>
      <c r="BHJ28" s="86">
        <v>12.13</v>
      </c>
      <c r="BHK28" s="86">
        <v>0</v>
      </c>
      <c r="BHL28" s="86"/>
      <c r="BHM28" s="86">
        <v>1</v>
      </c>
      <c r="BHN28" s="67"/>
      <c r="BHO28" s="67">
        <v>2.2222222222222223</v>
      </c>
      <c r="BHP28" s="67"/>
      <c r="BHQ28" s="86">
        <v>0</v>
      </c>
      <c r="BHV28" s="86">
        <v>1.1299999999999999</v>
      </c>
      <c r="BHW28" s="62" t="s">
        <v>505</v>
      </c>
      <c r="BHX28" s="86">
        <v>1.1299999999999999</v>
      </c>
      <c r="BHY28" s="86">
        <v>1</v>
      </c>
      <c r="BHZ28" s="86"/>
      <c r="BIA28" s="86">
        <v>1</v>
      </c>
      <c r="BIB28" s="67"/>
      <c r="BIC28" s="67">
        <v>2.2222222222222223</v>
      </c>
      <c r="BID28" s="67"/>
      <c r="BIE28" s="86">
        <v>100</v>
      </c>
      <c r="BIJ28" s="86">
        <v>1.1299999999999999</v>
      </c>
      <c r="BIK28" s="62" t="s">
        <v>505</v>
      </c>
      <c r="BIL28" s="86">
        <v>1.1299999999999999</v>
      </c>
      <c r="BIM28" s="86">
        <v>1</v>
      </c>
      <c r="BIN28" s="86"/>
      <c r="BIO28" s="86">
        <v>1</v>
      </c>
      <c r="BIP28" s="67"/>
      <c r="BIQ28" s="67">
        <v>2.2222222222222223</v>
      </c>
      <c r="BIR28" s="67"/>
      <c r="BIS28" s="86">
        <v>100</v>
      </c>
      <c r="BIX28" s="86">
        <v>11.13</v>
      </c>
      <c r="BIY28" s="62" t="s">
        <v>505</v>
      </c>
      <c r="BIZ28" s="86">
        <v>11.13</v>
      </c>
      <c r="BJA28" s="86">
        <v>0</v>
      </c>
      <c r="BJB28" s="86"/>
      <c r="BJC28" s="86">
        <v>1</v>
      </c>
      <c r="BJD28" s="67"/>
      <c r="BJE28" s="67">
        <v>2.2222222222222223</v>
      </c>
      <c r="BJF28" s="67"/>
      <c r="BJG28" s="86">
        <v>0</v>
      </c>
      <c r="BJL28" s="86">
        <v>1.1299999999999999</v>
      </c>
      <c r="BJM28" s="62" t="s">
        <v>505</v>
      </c>
      <c r="BJN28" s="86">
        <v>1.1299999999999999</v>
      </c>
      <c r="BJO28" s="86">
        <v>1</v>
      </c>
      <c r="BJP28" s="86"/>
      <c r="BJQ28" s="86">
        <v>1</v>
      </c>
      <c r="BJR28" s="67"/>
      <c r="BJS28" s="67">
        <v>2.2222222222222223</v>
      </c>
      <c r="BJT28" s="67"/>
      <c r="BJU28" s="86">
        <v>100</v>
      </c>
      <c r="BJZ28" s="86">
        <v>1.1299999999999999</v>
      </c>
      <c r="BKA28" s="62" t="s">
        <v>505</v>
      </c>
      <c r="BKB28" s="86">
        <v>1.1299999999999999</v>
      </c>
      <c r="BKC28" s="86">
        <v>1</v>
      </c>
      <c r="BKD28" s="86"/>
      <c r="BKE28" s="86">
        <v>1</v>
      </c>
      <c r="BKF28" s="67"/>
      <c r="BKG28" s="67">
        <v>2.2222222222222223</v>
      </c>
      <c r="BKH28" s="67"/>
      <c r="BKI28" s="86">
        <v>100</v>
      </c>
      <c r="BKN28" s="86">
        <v>1.1299999999999999</v>
      </c>
      <c r="BKO28" s="62" t="s">
        <v>505</v>
      </c>
      <c r="BKP28" s="86">
        <v>1.1299999999999999</v>
      </c>
      <c r="BKQ28" s="86">
        <v>1</v>
      </c>
      <c r="BKR28" s="86"/>
      <c r="BKS28" s="86">
        <v>1</v>
      </c>
      <c r="BKT28" s="67"/>
      <c r="BKU28" s="67">
        <v>2.2222222222222223</v>
      </c>
      <c r="BKV28" s="67"/>
      <c r="BKW28" s="86">
        <v>100</v>
      </c>
      <c r="BLB28" s="86">
        <v>1.1299999999999999</v>
      </c>
      <c r="BLC28" s="62" t="s">
        <v>505</v>
      </c>
      <c r="BLD28" s="86">
        <v>1.1299999999999999</v>
      </c>
      <c r="BLE28" s="86">
        <v>1</v>
      </c>
      <c r="BLF28" s="86"/>
      <c r="BLG28" s="86">
        <v>1</v>
      </c>
      <c r="BLH28" s="67"/>
      <c r="BLI28" s="67">
        <v>2.2222222222222223</v>
      </c>
      <c r="BLJ28" s="67"/>
      <c r="BLK28" s="86">
        <v>100</v>
      </c>
      <c r="BLP28" s="86">
        <v>14.13</v>
      </c>
      <c r="BLQ28" s="62" t="s">
        <v>505</v>
      </c>
      <c r="BLR28" s="86">
        <v>14.13</v>
      </c>
      <c r="BLS28" s="86">
        <v>0</v>
      </c>
      <c r="BLT28" s="86"/>
      <c r="BLU28" s="86">
        <v>1</v>
      </c>
      <c r="BLV28" s="67"/>
      <c r="BLW28" s="67">
        <v>2.2222222222222223</v>
      </c>
      <c r="BLX28" s="67"/>
      <c r="BLY28" s="86">
        <v>0</v>
      </c>
      <c r="BMD28" s="86">
        <v>1.1299999999999999</v>
      </c>
      <c r="BME28" s="62" t="s">
        <v>505</v>
      </c>
      <c r="BMF28" s="86">
        <v>1.1299999999999999</v>
      </c>
      <c r="BMG28" s="86">
        <v>1</v>
      </c>
      <c r="BMH28" s="86"/>
      <c r="BMI28" s="86">
        <v>1</v>
      </c>
      <c r="BMJ28" s="67"/>
      <c r="BMK28" s="67">
        <v>2.2222222222222223</v>
      </c>
      <c r="BML28" s="67"/>
      <c r="BMM28" s="86">
        <v>100</v>
      </c>
      <c r="BMR28" s="86">
        <v>1.1299999999999999</v>
      </c>
      <c r="BMS28" s="62" t="s">
        <v>505</v>
      </c>
      <c r="BMT28" s="86">
        <v>1.1299999999999999</v>
      </c>
      <c r="BMU28" s="86">
        <v>1</v>
      </c>
      <c r="BMV28" s="86"/>
      <c r="BMW28" s="86">
        <v>1</v>
      </c>
      <c r="BMX28" s="67"/>
      <c r="BMY28" s="67">
        <v>2.2222222222222223</v>
      </c>
      <c r="BMZ28" s="67"/>
      <c r="BNA28" s="86">
        <v>100</v>
      </c>
      <c r="BNF28" s="86">
        <v>1.1299999999999999</v>
      </c>
      <c r="BNG28" s="62" t="s">
        <v>505</v>
      </c>
      <c r="BNH28" s="86">
        <v>1.1299999999999999</v>
      </c>
      <c r="BNI28" s="86">
        <v>1</v>
      </c>
      <c r="BNJ28" s="86"/>
      <c r="BNK28" s="86">
        <v>1</v>
      </c>
      <c r="BNL28" s="67"/>
      <c r="BNM28" s="67">
        <v>2.2222222222222223</v>
      </c>
      <c r="BNN28" s="67"/>
      <c r="BNO28" s="86">
        <v>100</v>
      </c>
      <c r="BNT28" s="86">
        <v>1.1299999999999999</v>
      </c>
      <c r="BNU28" s="62" t="s">
        <v>505</v>
      </c>
      <c r="BNV28" s="86">
        <v>1.1299999999999999</v>
      </c>
      <c r="BNW28" s="86">
        <v>1</v>
      </c>
      <c r="BNX28" s="86"/>
      <c r="BNY28" s="86">
        <v>1</v>
      </c>
      <c r="BNZ28" s="67"/>
      <c r="BOA28" s="67">
        <v>2.2222222222222223</v>
      </c>
      <c r="BOB28" s="67"/>
      <c r="BOC28" s="86">
        <v>100</v>
      </c>
      <c r="BOH28" s="86">
        <v>1.1299999999999999</v>
      </c>
      <c r="BOI28" s="62" t="s">
        <v>505</v>
      </c>
      <c r="BOJ28" s="86">
        <v>1.1299999999999999</v>
      </c>
      <c r="BOK28" s="86">
        <v>1</v>
      </c>
      <c r="BOL28" s="86"/>
      <c r="BOM28" s="86">
        <v>1</v>
      </c>
      <c r="BON28" s="67"/>
      <c r="BOO28" s="67">
        <v>2.2222222222222223</v>
      </c>
      <c r="BOP28" s="67"/>
      <c r="BOQ28" s="86">
        <v>100</v>
      </c>
      <c r="BOV28" s="86">
        <v>1.1299999999999999</v>
      </c>
      <c r="BOW28" s="62" t="s">
        <v>505</v>
      </c>
      <c r="BOX28" s="86">
        <v>1.1299999999999999</v>
      </c>
      <c r="BOY28" s="86">
        <v>1</v>
      </c>
      <c r="BOZ28" s="86"/>
      <c r="BPA28" s="86">
        <v>1</v>
      </c>
      <c r="BPB28" s="67"/>
      <c r="BPC28" s="67">
        <v>2.2222222222222223</v>
      </c>
      <c r="BPD28" s="67"/>
      <c r="BPE28" s="86">
        <v>100</v>
      </c>
      <c r="BPJ28" s="86">
        <v>1.1299999999999999</v>
      </c>
      <c r="BPK28" s="62" t="s">
        <v>505</v>
      </c>
      <c r="BPL28" s="86">
        <v>1.1299999999999999</v>
      </c>
      <c r="BPM28" s="86">
        <v>1</v>
      </c>
      <c r="BPN28" s="86"/>
      <c r="BPO28" s="86">
        <v>1</v>
      </c>
      <c r="BPP28" s="67"/>
      <c r="BPQ28" s="67">
        <v>2.2222222222222223</v>
      </c>
      <c r="BPR28" s="67"/>
      <c r="BPS28" s="86">
        <v>100</v>
      </c>
      <c r="BPX28" s="86">
        <v>15.13</v>
      </c>
      <c r="BPY28" s="62" t="s">
        <v>505</v>
      </c>
      <c r="BPZ28" s="86">
        <v>15.13</v>
      </c>
      <c r="BQA28" s="86">
        <v>0</v>
      </c>
      <c r="BQB28" s="86"/>
      <c r="BQC28" s="86">
        <v>1</v>
      </c>
      <c r="BQD28" s="67"/>
      <c r="BQE28" s="67">
        <v>2.2222222222222223</v>
      </c>
      <c r="BQF28" s="67"/>
      <c r="BQG28" s="86">
        <v>0</v>
      </c>
      <c r="BQL28" s="86">
        <v>1.1299999999999999</v>
      </c>
      <c r="BQM28" s="62" t="s">
        <v>505</v>
      </c>
      <c r="BQN28" s="86">
        <v>1.1299999999999999</v>
      </c>
      <c r="BQO28" s="86">
        <v>1</v>
      </c>
      <c r="BQP28" s="86"/>
      <c r="BQQ28" s="86">
        <v>1</v>
      </c>
      <c r="BQR28" s="67"/>
      <c r="BQS28" s="67">
        <v>2.2222222222222223</v>
      </c>
      <c r="BQT28" s="67"/>
      <c r="BQU28" s="86">
        <v>100</v>
      </c>
      <c r="BQZ28" s="86">
        <v>1.1299999999999999</v>
      </c>
      <c r="BRA28" s="62" t="s">
        <v>505</v>
      </c>
      <c r="BRB28" s="86">
        <v>1.1299999999999999</v>
      </c>
      <c r="BRC28" s="86">
        <v>1</v>
      </c>
      <c r="BRD28" s="86"/>
      <c r="BRE28" s="86">
        <v>1</v>
      </c>
      <c r="BRF28" s="67"/>
      <c r="BRG28" s="67">
        <v>2.2222222222222223</v>
      </c>
      <c r="BRH28" s="67"/>
      <c r="BRI28" s="86">
        <v>100</v>
      </c>
      <c r="BRN28" s="86">
        <v>1.1299999999999999</v>
      </c>
      <c r="BRO28" s="62" t="s">
        <v>505</v>
      </c>
      <c r="BRP28" s="86">
        <v>1.1299999999999999</v>
      </c>
      <c r="BRQ28" s="86">
        <v>1</v>
      </c>
      <c r="BRR28" s="86"/>
      <c r="BRS28" s="86">
        <v>1</v>
      </c>
      <c r="BRT28" s="67"/>
      <c r="BRU28" s="67">
        <v>2.2222222222222223</v>
      </c>
      <c r="BRV28" s="67"/>
      <c r="BRW28" s="86">
        <v>100</v>
      </c>
      <c r="BSB28" s="86">
        <v>1.1299999999999999</v>
      </c>
      <c r="BSC28" s="62" t="s">
        <v>505</v>
      </c>
      <c r="BSD28" s="86">
        <v>1.1299999999999999</v>
      </c>
      <c r="BSE28" s="86">
        <v>1</v>
      </c>
      <c r="BSF28" s="86"/>
      <c r="BSG28" s="86">
        <v>1</v>
      </c>
      <c r="BSH28" s="67"/>
      <c r="BSI28" s="67">
        <v>2.2222222222222223</v>
      </c>
      <c r="BSJ28" s="67"/>
      <c r="BSK28" s="86">
        <v>100</v>
      </c>
      <c r="BSP28" s="86">
        <v>1.1299999999999999</v>
      </c>
      <c r="BSQ28" s="62" t="s">
        <v>505</v>
      </c>
      <c r="BSR28" s="86">
        <v>1.1299999999999999</v>
      </c>
      <c r="BSS28" s="86">
        <v>1</v>
      </c>
      <c r="BST28" s="86"/>
      <c r="BSU28" s="86">
        <v>1</v>
      </c>
      <c r="BSV28" s="67"/>
      <c r="BSW28" s="67">
        <v>2.2222222222222223</v>
      </c>
      <c r="BSX28" s="67"/>
      <c r="BSY28" s="86">
        <v>100</v>
      </c>
      <c r="BTD28" s="86">
        <v>1.1299999999999999</v>
      </c>
      <c r="BTE28" s="62" t="s">
        <v>505</v>
      </c>
      <c r="BTF28" s="86">
        <v>1.1299999999999999</v>
      </c>
      <c r="BTG28" s="86">
        <v>1</v>
      </c>
      <c r="BTH28" s="86"/>
      <c r="BTI28" s="86">
        <v>1</v>
      </c>
      <c r="BTJ28" s="67"/>
      <c r="BTK28" s="67">
        <v>2.2222222222222223</v>
      </c>
      <c r="BTL28" s="67"/>
      <c r="BTM28" s="86">
        <v>100</v>
      </c>
      <c r="BTR28" s="86">
        <v>1.1299999999999999</v>
      </c>
      <c r="BTS28" s="62" t="s">
        <v>505</v>
      </c>
      <c r="BTT28" s="86">
        <v>1.1299999999999999</v>
      </c>
      <c r="BTU28" s="86">
        <v>1</v>
      </c>
      <c r="BTV28" s="86"/>
      <c r="BTW28" s="86">
        <v>1</v>
      </c>
      <c r="BTX28" s="67"/>
      <c r="BTY28" s="67">
        <v>1.8518518518518516</v>
      </c>
      <c r="BTZ28" s="67"/>
      <c r="BUA28" s="86">
        <v>100</v>
      </c>
      <c r="BUF28" s="86">
        <v>1.1299999999999999</v>
      </c>
      <c r="BUG28" s="62" t="s">
        <v>505</v>
      </c>
      <c r="BUH28" s="86">
        <v>1.1299999999999999</v>
      </c>
      <c r="BUI28" s="86">
        <v>1</v>
      </c>
      <c r="BUJ28" s="86"/>
      <c r="BUK28" s="86">
        <v>1</v>
      </c>
      <c r="BUL28" s="67"/>
      <c r="BUM28" s="67">
        <v>1.8518518518518516</v>
      </c>
      <c r="BUN28" s="67"/>
      <c r="BUO28" s="86">
        <v>100</v>
      </c>
      <c r="BUT28" s="86">
        <v>1.1299999999999999</v>
      </c>
      <c r="BUU28" s="62" t="s">
        <v>505</v>
      </c>
      <c r="BUV28" s="86">
        <v>1.1299999999999999</v>
      </c>
      <c r="BUW28" s="86">
        <v>1</v>
      </c>
      <c r="BUX28" s="86"/>
      <c r="BUY28" s="86">
        <v>1</v>
      </c>
      <c r="BUZ28" s="67"/>
      <c r="BVA28" s="67">
        <v>1.8518518518518516</v>
      </c>
      <c r="BVB28" s="67"/>
      <c r="BVC28" s="86">
        <v>100</v>
      </c>
      <c r="BVH28" s="86">
        <v>1.1299999999999999</v>
      </c>
      <c r="BVI28" s="62" t="s">
        <v>505</v>
      </c>
      <c r="BVJ28" s="86">
        <v>1.1299999999999999</v>
      </c>
      <c r="BVK28" s="86">
        <v>1</v>
      </c>
      <c r="BVL28" s="86"/>
      <c r="BVM28" s="86">
        <v>1</v>
      </c>
      <c r="BVN28" s="67"/>
      <c r="BVO28" s="67">
        <v>1.8518518518518516</v>
      </c>
      <c r="BVP28" s="67"/>
      <c r="BVQ28" s="86">
        <v>100</v>
      </c>
      <c r="BVV28" s="86">
        <v>1.1299999999999999</v>
      </c>
      <c r="BVW28" s="62" t="s">
        <v>505</v>
      </c>
      <c r="BVX28" s="86">
        <v>1.1299999999999999</v>
      </c>
      <c r="BVY28" s="86">
        <v>1</v>
      </c>
      <c r="BVZ28" s="86"/>
      <c r="BWA28" s="86">
        <v>1</v>
      </c>
      <c r="BWB28" s="67"/>
      <c r="BWC28" s="67">
        <v>1.8518518518518516</v>
      </c>
      <c r="BWD28" s="67"/>
      <c r="BWE28" s="86">
        <v>100</v>
      </c>
      <c r="BWJ28" s="86">
        <v>1.1299999999999999</v>
      </c>
      <c r="BWK28" s="62" t="s">
        <v>505</v>
      </c>
      <c r="BWL28" s="86">
        <v>1.1299999999999999</v>
      </c>
      <c r="BWM28" s="86">
        <v>1</v>
      </c>
      <c r="BWN28" s="86"/>
      <c r="BWO28" s="86">
        <v>1</v>
      </c>
      <c r="BWP28" s="67"/>
      <c r="BWQ28" s="67">
        <v>1.8518518518518516</v>
      </c>
      <c r="BWR28" s="67"/>
      <c r="BWS28" s="86">
        <v>100</v>
      </c>
      <c r="BWX28" s="86">
        <v>12.13</v>
      </c>
      <c r="BWY28" s="62" t="s">
        <v>505</v>
      </c>
      <c r="BWZ28" s="86">
        <v>12.13</v>
      </c>
      <c r="BXA28" s="86">
        <v>0</v>
      </c>
      <c r="BXB28" s="86"/>
      <c r="BXC28" s="86">
        <v>1</v>
      </c>
      <c r="BXD28" s="67"/>
      <c r="BXE28" s="67">
        <v>1.8518518518518516</v>
      </c>
      <c r="BXF28" s="67"/>
      <c r="BXG28" s="86">
        <v>0</v>
      </c>
      <c r="BXL28" s="86">
        <v>1.1299999999999999</v>
      </c>
      <c r="BXM28" s="62" t="s">
        <v>505</v>
      </c>
      <c r="BXN28" s="86">
        <v>1.1299999999999999</v>
      </c>
      <c r="BXO28" s="86">
        <v>1</v>
      </c>
      <c r="BXP28" s="86"/>
      <c r="BXQ28" s="86">
        <v>1</v>
      </c>
      <c r="BXR28" s="67"/>
      <c r="BXS28" s="67">
        <v>1.8518518518518516</v>
      </c>
      <c r="BXT28" s="67"/>
      <c r="BXU28" s="86">
        <v>100</v>
      </c>
      <c r="BXZ28" s="86">
        <v>1.1299999999999999</v>
      </c>
      <c r="BYA28" s="62" t="s">
        <v>505</v>
      </c>
      <c r="BYB28" s="86">
        <v>1.1299999999999999</v>
      </c>
      <c r="BYC28" s="86">
        <v>1</v>
      </c>
      <c r="BYD28" s="86"/>
      <c r="BYE28" s="86">
        <v>1</v>
      </c>
      <c r="BYF28" s="67"/>
      <c r="BYG28" s="67">
        <v>1.8518518518518516</v>
      </c>
      <c r="BYH28" s="67"/>
      <c r="BYI28" s="86">
        <v>100</v>
      </c>
      <c r="BYN28" s="86">
        <v>1.1299999999999999</v>
      </c>
      <c r="BYO28" s="62" t="s">
        <v>505</v>
      </c>
      <c r="BYP28" s="86">
        <v>1.1299999999999999</v>
      </c>
      <c r="BYQ28" s="86">
        <v>1</v>
      </c>
      <c r="BYR28" s="86"/>
      <c r="BYS28" s="86">
        <v>1</v>
      </c>
      <c r="BYT28" s="67"/>
      <c r="BYU28" s="67">
        <v>1.8518518518518516</v>
      </c>
      <c r="BYV28" s="67"/>
      <c r="BYW28" s="86">
        <v>100</v>
      </c>
      <c r="BZB28" s="86">
        <v>1.1299999999999999</v>
      </c>
      <c r="BZC28" s="62" t="s">
        <v>505</v>
      </c>
      <c r="BZD28" s="86">
        <v>1.1299999999999999</v>
      </c>
      <c r="BZE28" s="86">
        <v>1</v>
      </c>
      <c r="BZF28" s="86"/>
      <c r="BZG28" s="86">
        <v>1</v>
      </c>
      <c r="BZH28" s="67"/>
      <c r="BZI28" s="67">
        <v>1.8518518518518516</v>
      </c>
      <c r="BZJ28" s="67"/>
      <c r="BZK28" s="86">
        <v>100</v>
      </c>
      <c r="BZP28" s="86">
        <v>1.1299999999999999</v>
      </c>
      <c r="BZQ28" s="62" t="s">
        <v>505</v>
      </c>
      <c r="BZR28" s="86">
        <v>1.1299999999999999</v>
      </c>
      <c r="BZS28" s="86">
        <v>1</v>
      </c>
      <c r="BZT28" s="86"/>
      <c r="BZU28" s="86">
        <v>1</v>
      </c>
      <c r="BZV28" s="67"/>
      <c r="BZW28" s="67">
        <v>1.8518518518518516</v>
      </c>
      <c r="BZX28" s="67"/>
      <c r="BZY28" s="86">
        <v>100</v>
      </c>
      <c r="CAD28" s="86">
        <v>1.1299999999999999</v>
      </c>
      <c r="CAE28" s="62" t="s">
        <v>505</v>
      </c>
      <c r="CAF28" s="86">
        <v>1.1299999999999999</v>
      </c>
      <c r="CAG28" s="86">
        <v>1</v>
      </c>
      <c r="CAH28" s="86"/>
      <c r="CAI28" s="86">
        <v>1</v>
      </c>
      <c r="CAJ28" s="67"/>
      <c r="CAK28" s="67">
        <v>1.8518518518518516</v>
      </c>
      <c r="CAL28" s="67"/>
      <c r="CAM28" s="86">
        <v>100</v>
      </c>
      <c r="CAR28" s="86">
        <v>1.1299999999999999</v>
      </c>
      <c r="CAS28" s="62" t="s">
        <v>505</v>
      </c>
      <c r="CAT28" s="86">
        <v>1.1299999999999999</v>
      </c>
      <c r="CAU28" s="86">
        <v>1</v>
      </c>
      <c r="CAV28" s="86"/>
      <c r="CAW28" s="86">
        <v>1</v>
      </c>
      <c r="CAX28" s="67"/>
      <c r="CAY28" s="67">
        <v>1.8518518518518516</v>
      </c>
      <c r="CAZ28" s="67"/>
      <c r="CBA28" s="86">
        <v>100</v>
      </c>
      <c r="CBF28" s="86">
        <v>5.13</v>
      </c>
      <c r="CBG28" s="62" t="s">
        <v>505</v>
      </c>
      <c r="CBH28" s="86">
        <v>5.13</v>
      </c>
      <c r="CBI28" s="86">
        <v>2</v>
      </c>
      <c r="CBJ28" s="86"/>
      <c r="CBK28" s="86">
        <v>3</v>
      </c>
      <c r="CBL28" s="67"/>
      <c r="CBM28" s="67">
        <v>5.5555555555555554</v>
      </c>
      <c r="CBN28" s="67"/>
      <c r="CBO28" s="86">
        <v>66.666666666666657</v>
      </c>
      <c r="CBT28" s="86">
        <v>1.1299999999999999</v>
      </c>
      <c r="CBU28" s="62" t="s">
        <v>505</v>
      </c>
      <c r="CBV28" s="86">
        <v>1.1299999999999999</v>
      </c>
      <c r="CBW28" s="86">
        <v>3</v>
      </c>
      <c r="CBX28" s="86"/>
      <c r="CBY28" s="86">
        <v>3</v>
      </c>
      <c r="CBZ28" s="67"/>
      <c r="CCA28" s="67">
        <v>5.5555555555555554</v>
      </c>
      <c r="CCB28" s="67"/>
      <c r="CCC28" s="86">
        <v>100</v>
      </c>
      <c r="CCH28" s="86">
        <v>1.1299999999999999</v>
      </c>
      <c r="CCI28" s="62" t="s">
        <v>505</v>
      </c>
      <c r="CCJ28" s="86">
        <v>1.1299999999999999</v>
      </c>
      <c r="CCK28" s="86">
        <v>3</v>
      </c>
      <c r="CCL28" s="86"/>
      <c r="CCM28" s="86">
        <v>3</v>
      </c>
      <c r="CCN28" s="67"/>
      <c r="CCO28" s="67">
        <v>5.5555555555555554</v>
      </c>
      <c r="CCP28" s="67"/>
      <c r="CCQ28" s="86">
        <v>100</v>
      </c>
      <c r="CCV28" s="86">
        <v>5.13</v>
      </c>
      <c r="CCW28" s="62" t="s">
        <v>505</v>
      </c>
      <c r="CCX28" s="86">
        <v>5.13</v>
      </c>
      <c r="CCY28" s="86">
        <v>2</v>
      </c>
      <c r="CCZ28" s="86"/>
      <c r="CDA28" s="86">
        <v>3</v>
      </c>
      <c r="CDB28" s="67"/>
      <c r="CDC28" s="67">
        <v>5.5555555555555554</v>
      </c>
      <c r="CDD28" s="67"/>
      <c r="CDE28" s="86">
        <v>66.666666666666657</v>
      </c>
      <c r="CDJ28" s="86">
        <v>1.1299999999999999</v>
      </c>
      <c r="CDK28" s="62" t="s">
        <v>505</v>
      </c>
      <c r="CDL28" s="86">
        <v>1.1299999999999999</v>
      </c>
      <c r="CDM28" s="86">
        <v>3</v>
      </c>
      <c r="CDN28" s="86"/>
      <c r="CDO28" s="86">
        <v>3</v>
      </c>
      <c r="CDP28" s="67"/>
      <c r="CDQ28" s="67">
        <v>5.5555555555555554</v>
      </c>
      <c r="CDR28" s="67"/>
      <c r="CDS28" s="86">
        <v>100</v>
      </c>
      <c r="CDX28" s="86">
        <v>1.1299999999999999</v>
      </c>
      <c r="CDY28" s="62" t="s">
        <v>505</v>
      </c>
      <c r="CDZ28" s="86">
        <v>1.1299999999999999</v>
      </c>
      <c r="CEA28" s="86">
        <v>3</v>
      </c>
      <c r="CEB28" s="86"/>
      <c r="CEC28" s="86">
        <v>3</v>
      </c>
      <c r="CED28" s="67"/>
      <c r="CEE28" s="67">
        <v>5.5555555555555554</v>
      </c>
      <c r="CEF28" s="67"/>
      <c r="CEG28" s="86">
        <v>100</v>
      </c>
      <c r="CEL28" s="86">
        <v>1.1299999999999999</v>
      </c>
      <c r="CEM28" s="62" t="s">
        <v>505</v>
      </c>
      <c r="CEN28" s="86">
        <v>1.1299999999999999</v>
      </c>
      <c r="CEO28" s="86">
        <v>3</v>
      </c>
      <c r="CEP28" s="86"/>
      <c r="CEQ28" s="86">
        <v>3</v>
      </c>
      <c r="CER28" s="67"/>
      <c r="CES28" s="67">
        <v>5.5555555555555554</v>
      </c>
      <c r="CET28" s="67"/>
      <c r="CEU28" s="86">
        <v>100</v>
      </c>
      <c r="CEZ28" s="86">
        <v>1.1299999999999999</v>
      </c>
      <c r="CFA28" s="62" t="s">
        <v>505</v>
      </c>
      <c r="CFB28" s="86">
        <v>1.1299999999999999</v>
      </c>
      <c r="CFC28" s="86">
        <v>3</v>
      </c>
      <c r="CFD28" s="86"/>
      <c r="CFE28" s="86">
        <v>3</v>
      </c>
      <c r="CFF28" s="67"/>
      <c r="CFG28" s="67">
        <v>5.5555555555555554</v>
      </c>
      <c r="CFH28" s="67"/>
      <c r="CFI28" s="86">
        <v>100</v>
      </c>
      <c r="CFN28" s="86">
        <v>1.1299999999999999</v>
      </c>
      <c r="CFO28" s="62" t="s">
        <v>505</v>
      </c>
      <c r="CFP28" s="86">
        <v>1.1299999999999999</v>
      </c>
      <c r="CFQ28" s="86">
        <v>3</v>
      </c>
      <c r="CFR28" s="86"/>
      <c r="CFS28" s="86">
        <v>3</v>
      </c>
      <c r="CFT28" s="67"/>
      <c r="CFU28" s="67">
        <v>5.5555555555555554</v>
      </c>
      <c r="CFV28" s="67"/>
      <c r="CFW28" s="86">
        <v>100</v>
      </c>
      <c r="CGB28" s="86" t="s">
        <v>944</v>
      </c>
      <c r="CGC28" s="62" t="s">
        <v>505</v>
      </c>
      <c r="CGD28" s="86" t="s">
        <v>944</v>
      </c>
      <c r="CGE28" s="86">
        <v>0</v>
      </c>
      <c r="CGF28" s="86"/>
      <c r="CGG28" s="86">
        <v>0</v>
      </c>
      <c r="CGH28" s="67"/>
      <c r="CGI28" s="67">
        <v>0</v>
      </c>
      <c r="CGJ28" s="67"/>
      <c r="CGK28" s="86" t="s">
        <v>582</v>
      </c>
      <c r="CGP28" s="86" t="s">
        <v>944</v>
      </c>
      <c r="CGQ28" s="62" t="s">
        <v>505</v>
      </c>
      <c r="CGR28" s="86" t="s">
        <v>944</v>
      </c>
      <c r="CGS28" s="86">
        <v>0</v>
      </c>
      <c r="CGT28" s="86"/>
      <c r="CGU28" s="86">
        <v>0</v>
      </c>
      <c r="CGV28" s="67"/>
      <c r="CGW28" s="67">
        <v>0</v>
      </c>
      <c r="CGX28" s="67"/>
      <c r="CGY28" s="86" t="s">
        <v>582</v>
      </c>
      <c r="CHD28" s="86" t="s">
        <v>944</v>
      </c>
      <c r="CHE28" s="62" t="s">
        <v>505</v>
      </c>
      <c r="CHF28" s="86" t="s">
        <v>944</v>
      </c>
      <c r="CHG28" s="86">
        <v>0</v>
      </c>
      <c r="CHH28" s="86"/>
      <c r="CHI28" s="86">
        <v>0</v>
      </c>
      <c r="CHJ28" s="67"/>
      <c r="CHK28" s="67">
        <v>0</v>
      </c>
      <c r="CHL28" s="67"/>
      <c r="CHM28" s="86" t="s">
        <v>582</v>
      </c>
      <c r="CHR28" s="86" t="s">
        <v>944</v>
      </c>
      <c r="CHS28" s="62" t="s">
        <v>505</v>
      </c>
      <c r="CHT28" s="86" t="s">
        <v>944</v>
      </c>
      <c r="CHU28" s="86">
        <v>0</v>
      </c>
      <c r="CHV28" s="86"/>
      <c r="CHW28" s="86">
        <v>0</v>
      </c>
      <c r="CHX28" s="67"/>
      <c r="CHY28" s="67">
        <v>0</v>
      </c>
      <c r="CHZ28" s="67"/>
      <c r="CIA28" s="86" t="s">
        <v>582</v>
      </c>
      <c r="CIF28" s="86" t="s">
        <v>944</v>
      </c>
      <c r="CIG28" s="62" t="s">
        <v>505</v>
      </c>
      <c r="CIH28" s="86" t="s">
        <v>944</v>
      </c>
      <c r="CII28" s="86">
        <v>0</v>
      </c>
      <c r="CIJ28" s="86"/>
      <c r="CIK28" s="86">
        <v>0</v>
      </c>
      <c r="CIL28" s="67"/>
      <c r="CIM28" s="67">
        <v>0</v>
      </c>
      <c r="CIN28" s="67"/>
      <c r="CIO28" s="86" t="s">
        <v>582</v>
      </c>
      <c r="CIT28" s="86" t="s">
        <v>944</v>
      </c>
      <c r="CIU28" s="62" t="s">
        <v>505</v>
      </c>
      <c r="CIV28" s="86" t="s">
        <v>944</v>
      </c>
      <c r="CIW28" s="86">
        <v>0</v>
      </c>
      <c r="CIX28" s="86"/>
      <c r="CIY28" s="86">
        <v>0</v>
      </c>
      <c r="CIZ28" s="67"/>
      <c r="CJA28" s="67">
        <v>0</v>
      </c>
      <c r="CJB28" s="67"/>
      <c r="CJC28" s="86" t="s">
        <v>582</v>
      </c>
      <c r="CJH28" s="86" t="s">
        <v>944</v>
      </c>
      <c r="CJI28" s="62" t="s">
        <v>505</v>
      </c>
      <c r="CJJ28" s="86" t="s">
        <v>944</v>
      </c>
      <c r="CJK28" s="86">
        <v>0</v>
      </c>
      <c r="CJL28" s="86"/>
      <c r="CJM28" s="86">
        <v>0</v>
      </c>
      <c r="CJN28" s="67"/>
      <c r="CJO28" s="67">
        <v>0</v>
      </c>
      <c r="CJP28" s="67"/>
      <c r="CJQ28" s="86" t="s">
        <v>582</v>
      </c>
      <c r="CJV28" s="86" t="s">
        <v>944</v>
      </c>
      <c r="CJW28" s="62" t="s">
        <v>505</v>
      </c>
      <c r="CJX28" s="86" t="s">
        <v>944</v>
      </c>
      <c r="CJY28" s="86">
        <v>0</v>
      </c>
      <c r="CJZ28" s="86"/>
      <c r="CKA28" s="86">
        <v>0</v>
      </c>
      <c r="CKB28" s="67"/>
      <c r="CKC28" s="67">
        <v>0</v>
      </c>
      <c r="CKD28" s="67"/>
      <c r="CKE28" s="86" t="s">
        <v>582</v>
      </c>
      <c r="CKJ28" s="86" t="s">
        <v>944</v>
      </c>
      <c r="CKK28" s="62" t="s">
        <v>505</v>
      </c>
      <c r="CKL28" s="86" t="s">
        <v>944</v>
      </c>
      <c r="CKM28" s="86">
        <v>0</v>
      </c>
      <c r="CKN28" s="86"/>
      <c r="CKO28" s="86">
        <v>0</v>
      </c>
      <c r="CKP28" s="67"/>
      <c r="CKQ28" s="67">
        <v>0</v>
      </c>
      <c r="CKR28" s="67"/>
      <c r="CKS28" s="86" t="s">
        <v>582</v>
      </c>
      <c r="CKX28" s="86" t="s">
        <v>944</v>
      </c>
      <c r="CKY28" s="62" t="s">
        <v>505</v>
      </c>
      <c r="CKZ28" s="86" t="s">
        <v>944</v>
      </c>
      <c r="CLA28" s="86">
        <v>0</v>
      </c>
      <c r="CLB28" s="86"/>
      <c r="CLC28" s="86">
        <v>0</v>
      </c>
      <c r="CLD28" s="67"/>
      <c r="CLE28" s="67">
        <v>0</v>
      </c>
      <c r="CLF28" s="67"/>
      <c r="CLG28" s="86" t="s">
        <v>582</v>
      </c>
      <c r="CLL28" s="86" t="s">
        <v>944</v>
      </c>
      <c r="CLM28" s="62" t="s">
        <v>505</v>
      </c>
      <c r="CLN28" s="86" t="s">
        <v>944</v>
      </c>
      <c r="CLO28" s="86">
        <v>0</v>
      </c>
      <c r="CLP28" s="86"/>
      <c r="CLQ28" s="86">
        <v>0</v>
      </c>
      <c r="CLR28" s="67"/>
      <c r="CLS28" s="67">
        <v>0</v>
      </c>
      <c r="CLT28" s="67"/>
      <c r="CLU28" s="86" t="s">
        <v>582</v>
      </c>
      <c r="CLZ28" s="86" t="s">
        <v>944</v>
      </c>
      <c r="CMA28" s="62" t="s">
        <v>505</v>
      </c>
      <c r="CMB28" s="86" t="s">
        <v>944</v>
      </c>
      <c r="CMC28" s="86">
        <v>0</v>
      </c>
      <c r="CMD28" s="86"/>
      <c r="CME28" s="86">
        <v>0</v>
      </c>
      <c r="CMF28" s="67"/>
      <c r="CMG28" s="67">
        <v>0</v>
      </c>
      <c r="CMH28" s="67"/>
      <c r="CMI28" s="86" t="s">
        <v>582</v>
      </c>
      <c r="CMN28" s="86" t="s">
        <v>944</v>
      </c>
      <c r="CMO28" s="62" t="s">
        <v>505</v>
      </c>
      <c r="CMP28" s="86" t="s">
        <v>944</v>
      </c>
      <c r="CMQ28" s="86">
        <v>0</v>
      </c>
      <c r="CMR28" s="86"/>
      <c r="CMS28" s="86">
        <v>0</v>
      </c>
      <c r="CMT28" s="67"/>
      <c r="CMU28" s="67">
        <v>0</v>
      </c>
      <c r="CMV28" s="67"/>
      <c r="CMW28" s="86" t="s">
        <v>582</v>
      </c>
      <c r="CNB28" s="86" t="s">
        <v>944</v>
      </c>
      <c r="CNC28" s="62" t="s">
        <v>505</v>
      </c>
      <c r="CND28" s="86" t="s">
        <v>944</v>
      </c>
      <c r="CNE28" s="86">
        <v>0</v>
      </c>
      <c r="CNF28" s="86"/>
      <c r="CNG28" s="86">
        <v>0</v>
      </c>
      <c r="CNH28" s="67"/>
      <c r="CNI28" s="67">
        <v>0</v>
      </c>
      <c r="CNJ28" s="67"/>
      <c r="CNK28" s="86" t="s">
        <v>582</v>
      </c>
      <c r="CNP28" s="86" t="s">
        <v>944</v>
      </c>
      <c r="CNQ28" s="62" t="s">
        <v>505</v>
      </c>
      <c r="CNR28" s="86" t="s">
        <v>944</v>
      </c>
      <c r="CNS28" s="86">
        <v>0</v>
      </c>
      <c r="CNT28" s="86"/>
      <c r="CNU28" s="86">
        <v>0</v>
      </c>
      <c r="CNV28" s="67"/>
      <c r="CNW28" s="67">
        <v>0</v>
      </c>
      <c r="CNX28" s="67"/>
      <c r="CNY28" s="86" t="s">
        <v>582</v>
      </c>
      <c r="COD28" s="86" t="s">
        <v>944</v>
      </c>
      <c r="COE28" s="62" t="s">
        <v>505</v>
      </c>
      <c r="COF28" s="86" t="s">
        <v>944</v>
      </c>
      <c r="COG28" s="86">
        <v>0</v>
      </c>
      <c r="COH28" s="86"/>
      <c r="COI28" s="86">
        <v>0</v>
      </c>
      <c r="COJ28" s="67"/>
      <c r="COK28" s="67">
        <v>0</v>
      </c>
      <c r="COL28" s="67"/>
      <c r="COM28" s="86" t="s">
        <v>582</v>
      </c>
      <c r="COR28" s="86" t="s">
        <v>944</v>
      </c>
      <c r="COS28" s="62" t="s">
        <v>505</v>
      </c>
      <c r="COT28" s="86" t="s">
        <v>944</v>
      </c>
      <c r="COU28" s="86">
        <v>0</v>
      </c>
      <c r="COV28" s="86"/>
      <c r="COW28" s="86">
        <v>0</v>
      </c>
      <c r="COX28" s="67"/>
      <c r="COY28" s="67">
        <v>0</v>
      </c>
      <c r="COZ28" s="67"/>
      <c r="CPA28" s="86" t="s">
        <v>582</v>
      </c>
      <c r="CPF28" s="86" t="s">
        <v>944</v>
      </c>
      <c r="CPG28" s="62" t="s">
        <v>505</v>
      </c>
      <c r="CPH28" s="86" t="s">
        <v>944</v>
      </c>
      <c r="CPI28" s="86">
        <v>0</v>
      </c>
      <c r="CPJ28" s="86"/>
      <c r="CPK28" s="86">
        <v>0</v>
      </c>
      <c r="CPL28" s="67"/>
      <c r="CPM28" s="67">
        <v>0</v>
      </c>
      <c r="CPN28" s="67"/>
      <c r="CPO28" s="86" t="s">
        <v>582</v>
      </c>
      <c r="CPT28" s="86" t="s">
        <v>944</v>
      </c>
      <c r="CPU28" s="62" t="s">
        <v>505</v>
      </c>
      <c r="CPV28" s="86" t="s">
        <v>944</v>
      </c>
      <c r="CPW28" s="86">
        <v>0</v>
      </c>
      <c r="CPX28" s="86"/>
      <c r="CPY28" s="86">
        <v>0</v>
      </c>
      <c r="CPZ28" s="67"/>
      <c r="CQA28" s="67">
        <v>0</v>
      </c>
      <c r="CQB28" s="67"/>
      <c r="CQC28" s="86" t="s">
        <v>582</v>
      </c>
      <c r="CQH28" s="86" t="s">
        <v>944</v>
      </c>
      <c r="CQI28" s="62" t="s">
        <v>505</v>
      </c>
      <c r="CQJ28" s="86" t="s">
        <v>944</v>
      </c>
      <c r="CQK28" s="86">
        <v>0</v>
      </c>
      <c r="CQL28" s="86"/>
      <c r="CQM28" s="86">
        <v>0</v>
      </c>
      <c r="CQN28" s="67"/>
      <c r="CQO28" s="67">
        <v>0</v>
      </c>
      <c r="CQP28" s="67"/>
      <c r="CQQ28" s="86" t="s">
        <v>582</v>
      </c>
      <c r="CQV28" s="86" t="s">
        <v>944</v>
      </c>
      <c r="CQW28" s="62" t="s">
        <v>505</v>
      </c>
      <c r="CQX28" s="86" t="s">
        <v>944</v>
      </c>
      <c r="CQY28" s="86">
        <v>0</v>
      </c>
      <c r="CQZ28" s="86"/>
      <c r="CRA28" s="86">
        <v>0</v>
      </c>
      <c r="CRB28" s="67"/>
      <c r="CRC28" s="67">
        <v>0</v>
      </c>
      <c r="CRD28" s="67"/>
      <c r="CRE28" s="86" t="s">
        <v>582</v>
      </c>
      <c r="CRJ28" s="86" t="s">
        <v>944</v>
      </c>
      <c r="CRK28" s="62" t="s">
        <v>505</v>
      </c>
      <c r="CRL28" s="86" t="s">
        <v>944</v>
      </c>
      <c r="CRM28" s="86">
        <v>0</v>
      </c>
      <c r="CRN28" s="86"/>
      <c r="CRO28" s="86">
        <v>0</v>
      </c>
      <c r="CRP28" s="67"/>
      <c r="CRQ28" s="67">
        <v>0</v>
      </c>
      <c r="CRR28" s="67"/>
      <c r="CRS28" s="86" t="s">
        <v>582</v>
      </c>
      <c r="CRX28" s="86" t="s">
        <v>944</v>
      </c>
      <c r="CRY28" s="62" t="s">
        <v>505</v>
      </c>
      <c r="CRZ28" s="86" t="s">
        <v>944</v>
      </c>
      <c r="CSA28" s="86">
        <v>0</v>
      </c>
      <c r="CSB28" s="86"/>
      <c r="CSC28" s="86">
        <v>0</v>
      </c>
      <c r="CSD28" s="67"/>
      <c r="CSE28" s="67">
        <v>0</v>
      </c>
      <c r="CSF28" s="67"/>
      <c r="CSG28" s="86" t="s">
        <v>582</v>
      </c>
      <c r="CSL28" s="86" t="s">
        <v>944</v>
      </c>
      <c r="CSM28" s="62" t="s">
        <v>505</v>
      </c>
      <c r="CSN28" s="86" t="s">
        <v>944</v>
      </c>
      <c r="CSO28" s="86">
        <v>0</v>
      </c>
      <c r="CSP28" s="86"/>
      <c r="CSQ28" s="86">
        <v>0</v>
      </c>
      <c r="CSR28" s="67"/>
      <c r="CSS28" s="67">
        <v>0</v>
      </c>
      <c r="CST28" s="67"/>
      <c r="CSU28" s="86" t="s">
        <v>582</v>
      </c>
      <c r="CSZ28" s="86" t="s">
        <v>944</v>
      </c>
      <c r="CTA28" s="62" t="s">
        <v>505</v>
      </c>
      <c r="CTB28" s="86" t="s">
        <v>944</v>
      </c>
      <c r="CTC28" s="86">
        <v>0</v>
      </c>
      <c r="CTD28" s="86"/>
      <c r="CTE28" s="86">
        <v>0</v>
      </c>
      <c r="CTF28" s="67"/>
      <c r="CTG28" s="67">
        <v>0</v>
      </c>
      <c r="CTH28" s="67"/>
      <c r="CTI28" s="86" t="s">
        <v>582</v>
      </c>
      <c r="CTN28" s="86" t="s">
        <v>944</v>
      </c>
      <c r="CTO28" s="62" t="s">
        <v>505</v>
      </c>
      <c r="CTP28" s="86" t="s">
        <v>944</v>
      </c>
      <c r="CTQ28" s="86">
        <v>0</v>
      </c>
      <c r="CTR28" s="86"/>
      <c r="CTS28" s="86">
        <v>0</v>
      </c>
      <c r="CTT28" s="67"/>
      <c r="CTU28" s="67">
        <v>0</v>
      </c>
      <c r="CTV28" s="67"/>
      <c r="CTW28" s="86" t="s">
        <v>582</v>
      </c>
      <c r="CUB28" s="86" t="s">
        <v>944</v>
      </c>
      <c r="CUC28" s="62" t="s">
        <v>505</v>
      </c>
      <c r="CUD28" s="86" t="s">
        <v>944</v>
      </c>
      <c r="CUE28" s="86">
        <v>0</v>
      </c>
      <c r="CUF28" s="86"/>
      <c r="CUG28" s="86">
        <v>0</v>
      </c>
      <c r="CUH28" s="67"/>
      <c r="CUI28" s="67">
        <v>0</v>
      </c>
      <c r="CUJ28" s="67"/>
      <c r="CUK28" s="86" t="s">
        <v>582</v>
      </c>
      <c r="CUP28" s="86" t="s">
        <v>944</v>
      </c>
      <c r="CUQ28" s="62" t="s">
        <v>505</v>
      </c>
      <c r="CUR28" s="86" t="s">
        <v>944</v>
      </c>
      <c r="CUS28" s="86">
        <v>0</v>
      </c>
      <c r="CUT28" s="86"/>
      <c r="CUU28" s="86">
        <v>0</v>
      </c>
      <c r="CUV28" s="67"/>
      <c r="CUW28" s="67">
        <v>0</v>
      </c>
      <c r="CUX28" s="67"/>
      <c r="CUY28" s="86" t="s">
        <v>582</v>
      </c>
      <c r="CVD28" s="86" t="s">
        <v>944</v>
      </c>
      <c r="CVE28" s="62" t="s">
        <v>505</v>
      </c>
      <c r="CVF28" s="86" t="s">
        <v>944</v>
      </c>
      <c r="CVG28" s="86">
        <v>0</v>
      </c>
      <c r="CVH28" s="86"/>
      <c r="CVI28" s="86">
        <v>0</v>
      </c>
      <c r="CVJ28" s="67"/>
      <c r="CVK28" s="67">
        <v>0</v>
      </c>
      <c r="CVL28" s="67"/>
      <c r="CVM28" s="86" t="s">
        <v>582</v>
      </c>
      <c r="CVR28" s="86">
        <v>1.1299999999999999</v>
      </c>
      <c r="CVS28" s="62" t="s">
        <v>505</v>
      </c>
      <c r="CVT28" s="86">
        <v>1.1299999999999999</v>
      </c>
      <c r="CVU28" s="86">
        <v>1</v>
      </c>
      <c r="CVV28" s="86"/>
      <c r="CVW28" s="86">
        <v>1</v>
      </c>
      <c r="CVX28" s="67"/>
      <c r="CVY28" s="67">
        <v>2.2222222222222223</v>
      </c>
      <c r="CVZ28" s="67"/>
      <c r="CWA28" s="86">
        <v>100</v>
      </c>
      <c r="CWF28" s="86">
        <v>1.1299999999999999</v>
      </c>
      <c r="CWG28" s="62" t="s">
        <v>505</v>
      </c>
      <c r="CWH28" s="86">
        <v>1.1299999999999999</v>
      </c>
      <c r="CWI28" s="86">
        <v>1</v>
      </c>
      <c r="CWJ28" s="86"/>
      <c r="CWK28" s="86">
        <v>1</v>
      </c>
      <c r="CWL28" s="67"/>
      <c r="CWM28" s="67">
        <v>2.2222222222222223</v>
      </c>
      <c r="CWN28" s="67"/>
      <c r="CWO28" s="86">
        <v>100</v>
      </c>
      <c r="CWT28" s="86">
        <v>1.1299999999999999</v>
      </c>
      <c r="CWU28" s="62" t="s">
        <v>505</v>
      </c>
      <c r="CWV28" s="86">
        <v>1.1299999999999999</v>
      </c>
      <c r="CWW28" s="86">
        <v>1</v>
      </c>
      <c r="CWX28" s="86"/>
      <c r="CWY28" s="86">
        <v>1</v>
      </c>
      <c r="CWZ28" s="67"/>
      <c r="CXA28" s="67">
        <v>2.2222222222222223</v>
      </c>
      <c r="CXB28" s="67"/>
      <c r="CXC28" s="86">
        <v>100</v>
      </c>
      <c r="CXH28" s="86">
        <v>1.1299999999999999</v>
      </c>
      <c r="CXI28" s="62" t="s">
        <v>505</v>
      </c>
      <c r="CXJ28" s="86">
        <v>1.1299999999999999</v>
      </c>
      <c r="CXK28" s="86">
        <v>1</v>
      </c>
      <c r="CXL28" s="86"/>
      <c r="CXM28" s="86">
        <v>1</v>
      </c>
      <c r="CXN28" s="67"/>
      <c r="CXO28" s="67">
        <v>2.2222222222222223</v>
      </c>
      <c r="CXP28" s="67"/>
      <c r="CXQ28" s="86">
        <v>100</v>
      </c>
      <c r="CXV28" s="86">
        <v>1.1299999999999999</v>
      </c>
      <c r="CXW28" s="62" t="s">
        <v>505</v>
      </c>
      <c r="CXX28" s="86">
        <v>1.1299999999999999</v>
      </c>
      <c r="CXY28" s="86">
        <v>1</v>
      </c>
      <c r="CXZ28" s="86"/>
      <c r="CYA28" s="86">
        <v>1</v>
      </c>
      <c r="CYB28" s="67"/>
      <c r="CYC28" s="67">
        <v>2.2222222222222223</v>
      </c>
      <c r="CYD28" s="67"/>
      <c r="CYE28" s="86">
        <v>100</v>
      </c>
      <c r="CYJ28" s="86">
        <v>1.1299999999999999</v>
      </c>
      <c r="CYK28" s="62" t="s">
        <v>505</v>
      </c>
      <c r="CYL28" s="86">
        <v>1.1299999999999999</v>
      </c>
      <c r="CYM28" s="86">
        <v>1</v>
      </c>
      <c r="CYN28" s="86"/>
      <c r="CYO28" s="86">
        <v>1</v>
      </c>
      <c r="CYP28" s="67"/>
      <c r="CYQ28" s="67">
        <v>2.2222222222222223</v>
      </c>
      <c r="CYR28" s="67"/>
      <c r="CYS28" s="86">
        <v>100</v>
      </c>
      <c r="CYX28" s="86">
        <v>1.1299999999999999</v>
      </c>
      <c r="CYY28" s="62" t="s">
        <v>505</v>
      </c>
      <c r="CYZ28" s="86">
        <v>1.1299999999999999</v>
      </c>
      <c r="CZA28" s="86">
        <v>1</v>
      </c>
      <c r="CZB28" s="86"/>
      <c r="CZC28" s="86">
        <v>1</v>
      </c>
      <c r="CZD28" s="67"/>
      <c r="CZE28" s="67">
        <v>2.2222222222222223</v>
      </c>
      <c r="CZF28" s="67"/>
      <c r="CZG28" s="86">
        <v>100</v>
      </c>
      <c r="CZL28" s="86">
        <v>1.1299999999999999</v>
      </c>
      <c r="CZM28" s="62" t="s">
        <v>505</v>
      </c>
      <c r="CZN28" s="86">
        <v>1.1299999999999999</v>
      </c>
      <c r="CZO28" s="86">
        <v>1</v>
      </c>
      <c r="CZP28" s="86"/>
      <c r="CZQ28" s="86">
        <v>1</v>
      </c>
      <c r="CZR28" s="67"/>
      <c r="CZS28" s="67">
        <v>2.2222222222222223</v>
      </c>
      <c r="CZT28" s="67"/>
      <c r="CZU28" s="86">
        <v>100</v>
      </c>
      <c r="CZZ28" s="86">
        <v>1.1299999999999999</v>
      </c>
      <c r="DAA28" s="62" t="s">
        <v>505</v>
      </c>
      <c r="DAB28" s="86">
        <v>1.1299999999999999</v>
      </c>
      <c r="DAC28" s="86">
        <v>1</v>
      </c>
      <c r="DAD28" s="86"/>
      <c r="DAE28" s="86">
        <v>1</v>
      </c>
      <c r="DAF28" s="67"/>
      <c r="DAG28" s="67">
        <v>2.2222222222222223</v>
      </c>
      <c r="DAH28" s="67"/>
      <c r="DAI28" s="86">
        <v>100</v>
      </c>
      <c r="DAN28" s="86">
        <v>1.1299999999999999</v>
      </c>
      <c r="DAO28" s="62" t="s">
        <v>505</v>
      </c>
      <c r="DAP28" s="86">
        <v>1.1299999999999999</v>
      </c>
      <c r="DAQ28" s="86">
        <v>1</v>
      </c>
      <c r="DAR28" s="86"/>
      <c r="DAS28" s="86">
        <v>1</v>
      </c>
      <c r="DAT28" s="67"/>
      <c r="DAU28" s="67">
        <v>2.2222222222222223</v>
      </c>
      <c r="DAV28" s="67"/>
      <c r="DAW28" s="86">
        <v>100</v>
      </c>
      <c r="DBB28" s="86" t="s">
        <v>944</v>
      </c>
      <c r="DBC28" s="62" t="s">
        <v>505</v>
      </c>
      <c r="DBD28" s="86" t="s">
        <v>944</v>
      </c>
      <c r="DBE28" s="86">
        <v>0</v>
      </c>
      <c r="DBF28" s="86"/>
      <c r="DBG28" s="86">
        <v>0</v>
      </c>
      <c r="DBH28" s="67"/>
      <c r="DBI28" s="67">
        <v>0</v>
      </c>
      <c r="DBJ28" s="67"/>
      <c r="DBK28" s="86" t="s">
        <v>582</v>
      </c>
      <c r="DBP28" s="86">
        <v>1.1299999999999999</v>
      </c>
      <c r="DBQ28" s="62" t="s">
        <v>505</v>
      </c>
      <c r="DBR28" s="86">
        <v>1.1299999999999999</v>
      </c>
      <c r="DBS28" s="86">
        <v>1</v>
      </c>
      <c r="DBT28" s="86"/>
      <c r="DBU28" s="86">
        <v>1</v>
      </c>
      <c r="DBV28" s="67"/>
      <c r="DBW28" s="67">
        <v>2.2727272727272729</v>
      </c>
      <c r="DBX28" s="67"/>
      <c r="DBY28" s="86">
        <v>100</v>
      </c>
      <c r="DCD28" s="86"/>
      <c r="DCE28" s="62" t="s">
        <v>505</v>
      </c>
      <c r="DCF28" s="86"/>
      <c r="DCG28" s="86">
        <v>0</v>
      </c>
      <c r="DCH28" s="86"/>
      <c r="DCI28" s="86">
        <v>0</v>
      </c>
      <c r="DCJ28" s="67"/>
      <c r="DCK28" s="67">
        <v>0</v>
      </c>
      <c r="DCL28" s="67"/>
      <c r="DCM28" s="86" t="s">
        <v>582</v>
      </c>
      <c r="DCR28" s="86"/>
      <c r="DCS28" s="62" t="s">
        <v>505</v>
      </c>
      <c r="DCT28" s="86"/>
      <c r="DCU28" s="86">
        <v>0</v>
      </c>
      <c r="DCV28" s="86"/>
      <c r="DCW28" s="86">
        <v>0</v>
      </c>
      <c r="DCX28" s="67"/>
      <c r="DCY28" s="67">
        <v>0</v>
      </c>
      <c r="DCZ28" s="67"/>
      <c r="DDA28" s="86" t="s">
        <v>582</v>
      </c>
      <c r="DDF28" s="86"/>
      <c r="DDG28" s="62" t="s">
        <v>505</v>
      </c>
      <c r="DDH28" s="86"/>
      <c r="DDI28" s="86">
        <v>0</v>
      </c>
      <c r="DDJ28" s="86"/>
      <c r="DDK28" s="86">
        <v>0</v>
      </c>
      <c r="DDL28" s="67"/>
      <c r="DDM28" s="67">
        <v>0</v>
      </c>
      <c r="DDN28" s="67"/>
      <c r="DDO28" s="86" t="s">
        <v>582</v>
      </c>
      <c r="DDT28" s="86"/>
      <c r="DDU28" s="62" t="s">
        <v>505</v>
      </c>
      <c r="DDV28" s="86"/>
      <c r="DDW28" s="86">
        <v>0</v>
      </c>
      <c r="DDX28" s="86"/>
      <c r="DDY28" s="86">
        <v>0</v>
      </c>
      <c r="DDZ28" s="67"/>
      <c r="DEA28" s="67">
        <v>0</v>
      </c>
      <c r="DEB28" s="67"/>
      <c r="DEC28" s="86" t="s">
        <v>582</v>
      </c>
      <c r="DEH28" s="86"/>
      <c r="DEI28" s="62" t="s">
        <v>505</v>
      </c>
      <c r="DEJ28" s="86"/>
      <c r="DEK28" s="86">
        <v>0</v>
      </c>
      <c r="DEL28" s="86"/>
      <c r="DEM28" s="86">
        <v>0</v>
      </c>
      <c r="DEN28" s="67"/>
      <c r="DEO28" s="67">
        <v>0</v>
      </c>
      <c r="DEP28" s="67"/>
      <c r="DEQ28" s="86" t="s">
        <v>582</v>
      </c>
      <c r="DEV28" s="86"/>
      <c r="DEW28" s="62" t="s">
        <v>505</v>
      </c>
      <c r="DEX28" s="86"/>
      <c r="DEY28" s="86">
        <v>0</v>
      </c>
      <c r="DEZ28" s="86"/>
      <c r="DFA28" s="86">
        <v>0</v>
      </c>
      <c r="DFB28" s="67"/>
      <c r="DFC28" s="67">
        <v>0</v>
      </c>
      <c r="DFD28" s="67"/>
      <c r="DFE28" s="86" t="s">
        <v>582</v>
      </c>
      <c r="DFJ28" s="86"/>
      <c r="DFK28" s="62" t="s">
        <v>505</v>
      </c>
      <c r="DFL28" s="86"/>
      <c r="DFM28" s="86">
        <v>0</v>
      </c>
      <c r="DFN28" s="86"/>
      <c r="DFO28" s="86">
        <v>0</v>
      </c>
      <c r="DFP28" s="67"/>
      <c r="DFQ28" s="67">
        <v>0</v>
      </c>
      <c r="DFR28" s="67"/>
      <c r="DFS28" s="86" t="s">
        <v>582</v>
      </c>
      <c r="DFX28" s="86"/>
      <c r="DFY28" s="62" t="s">
        <v>505</v>
      </c>
      <c r="DFZ28" s="86"/>
      <c r="DGA28" s="86">
        <v>0</v>
      </c>
      <c r="DGB28" s="86"/>
      <c r="DGC28" s="86">
        <v>0</v>
      </c>
      <c r="DGD28" s="67"/>
      <c r="DGE28" s="67">
        <v>0</v>
      </c>
      <c r="DGF28" s="67"/>
      <c r="DGG28" s="86" t="s">
        <v>582</v>
      </c>
      <c r="DGL28" s="86"/>
      <c r="DGM28" s="62" t="s">
        <v>505</v>
      </c>
      <c r="DGN28" s="86"/>
      <c r="DGO28" s="86">
        <v>0</v>
      </c>
      <c r="DGP28" s="86"/>
      <c r="DGQ28" s="86">
        <v>0</v>
      </c>
      <c r="DGR28" s="67"/>
      <c r="DGS28" s="67">
        <v>0</v>
      </c>
      <c r="DGT28" s="67"/>
      <c r="DGU28" s="86" t="s">
        <v>582</v>
      </c>
      <c r="DGZ28" s="86"/>
      <c r="DHA28" s="62" t="s">
        <v>505</v>
      </c>
      <c r="DHB28" s="86"/>
      <c r="DHC28" s="86">
        <v>0</v>
      </c>
      <c r="DHD28" s="86"/>
      <c r="DHE28" s="86">
        <v>0</v>
      </c>
      <c r="DHF28" s="67"/>
      <c r="DHG28" s="67">
        <v>0</v>
      </c>
      <c r="DHH28" s="67"/>
      <c r="DHI28" s="86" t="s">
        <v>582</v>
      </c>
      <c r="DHN28" s="86"/>
      <c r="DHO28" s="62" t="s">
        <v>505</v>
      </c>
      <c r="DHP28" s="86"/>
      <c r="DHQ28" s="86">
        <v>0</v>
      </c>
      <c r="DHR28" s="86"/>
      <c r="DHS28" s="86">
        <v>0</v>
      </c>
      <c r="DHT28" s="67"/>
      <c r="DHU28" s="67">
        <v>0</v>
      </c>
      <c r="DHV28" s="67"/>
      <c r="DHW28" s="86" t="s">
        <v>582</v>
      </c>
      <c r="DIB28" s="86"/>
      <c r="DIC28" s="62" t="s">
        <v>505</v>
      </c>
      <c r="DID28" s="86"/>
      <c r="DIE28" s="86">
        <v>0</v>
      </c>
      <c r="DIF28" s="86"/>
      <c r="DIG28" s="86">
        <v>0</v>
      </c>
      <c r="DIH28" s="67"/>
      <c r="DII28" s="67">
        <v>0</v>
      </c>
      <c r="DIJ28" s="67"/>
      <c r="DIK28" s="86" t="s">
        <v>582</v>
      </c>
      <c r="DIP28" s="86"/>
      <c r="DIQ28" s="62" t="s">
        <v>505</v>
      </c>
      <c r="DIR28" s="86"/>
      <c r="DIS28" s="86">
        <v>0</v>
      </c>
      <c r="DIT28" s="86"/>
      <c r="DIU28" s="86">
        <v>0</v>
      </c>
      <c r="DIV28" s="67"/>
      <c r="DIW28" s="67">
        <v>0</v>
      </c>
      <c r="DIX28" s="67"/>
      <c r="DIY28" s="86" t="s">
        <v>582</v>
      </c>
      <c r="DJD28" s="86"/>
      <c r="DJE28" s="62" t="s">
        <v>505</v>
      </c>
      <c r="DJF28" s="86"/>
      <c r="DJG28" s="86">
        <v>0</v>
      </c>
      <c r="DJH28" s="86"/>
      <c r="DJI28" s="86">
        <v>0</v>
      </c>
      <c r="DJJ28" s="67"/>
      <c r="DJK28" s="67">
        <v>0</v>
      </c>
      <c r="DJL28" s="67"/>
      <c r="DJM28" s="86" t="s">
        <v>582</v>
      </c>
      <c r="DJR28" s="86"/>
      <c r="DJS28" s="62" t="s">
        <v>505</v>
      </c>
      <c r="DJT28" s="86"/>
      <c r="DJU28" s="86">
        <v>0</v>
      </c>
      <c r="DJV28" s="86"/>
      <c r="DJW28" s="86">
        <v>0</v>
      </c>
      <c r="DJX28" s="67"/>
      <c r="DJY28" s="67">
        <v>0</v>
      </c>
      <c r="DJZ28" s="67"/>
      <c r="DKA28" s="86" t="s">
        <v>582</v>
      </c>
      <c r="DKF28" s="86"/>
      <c r="DKG28" s="62" t="s">
        <v>505</v>
      </c>
      <c r="DKH28" s="86"/>
      <c r="DKI28" s="86">
        <v>0</v>
      </c>
      <c r="DKJ28" s="86"/>
      <c r="DKK28" s="86">
        <v>0</v>
      </c>
      <c r="DKL28" s="67"/>
      <c r="DKM28" s="67">
        <v>0</v>
      </c>
      <c r="DKN28" s="67"/>
      <c r="DKO28" s="86" t="s">
        <v>582</v>
      </c>
      <c r="DKT28" s="86"/>
      <c r="DKU28" s="62" t="s">
        <v>505</v>
      </c>
      <c r="DKV28" s="86"/>
      <c r="DKW28" s="86">
        <v>0</v>
      </c>
      <c r="DKX28" s="86"/>
      <c r="DKY28" s="86">
        <v>0</v>
      </c>
      <c r="DKZ28" s="67"/>
      <c r="DLA28" s="67">
        <v>0</v>
      </c>
      <c r="DLB28" s="67"/>
      <c r="DLC28" s="86" t="s">
        <v>582</v>
      </c>
      <c r="DLH28" s="86"/>
      <c r="DLI28" s="62" t="s">
        <v>505</v>
      </c>
      <c r="DLJ28" s="86"/>
      <c r="DLK28" s="86">
        <v>0</v>
      </c>
      <c r="DLL28" s="86"/>
      <c r="DLM28" s="86">
        <v>0</v>
      </c>
      <c r="DLN28" s="67"/>
      <c r="DLO28" s="67">
        <v>0</v>
      </c>
      <c r="DLP28" s="67"/>
      <c r="DLQ28" s="86" t="s">
        <v>582</v>
      </c>
      <c r="DLV28" s="86"/>
      <c r="DLW28" s="62" t="s">
        <v>505</v>
      </c>
      <c r="DLX28" s="86"/>
      <c r="DLY28" s="86">
        <v>0</v>
      </c>
      <c r="DLZ28" s="86"/>
      <c r="DMA28" s="86">
        <v>0</v>
      </c>
      <c r="DMB28" s="67"/>
      <c r="DMC28" s="67">
        <v>0</v>
      </c>
      <c r="DMD28" s="67"/>
      <c r="DME28" s="86" t="s">
        <v>582</v>
      </c>
      <c r="DMJ28" s="86"/>
      <c r="DMK28" s="62" t="s">
        <v>505</v>
      </c>
      <c r="DML28" s="86"/>
      <c r="DMM28" s="86">
        <v>0</v>
      </c>
      <c r="DMN28" s="86"/>
      <c r="DMO28" s="86">
        <v>0</v>
      </c>
      <c r="DMP28" s="67"/>
      <c r="DMQ28" s="67">
        <v>0</v>
      </c>
      <c r="DMR28" s="67"/>
      <c r="DMS28" s="86" t="s">
        <v>582</v>
      </c>
      <c r="DMX28" s="86"/>
      <c r="DMY28" s="62" t="s">
        <v>505</v>
      </c>
      <c r="DMZ28" s="86"/>
      <c r="DNA28" s="86">
        <v>0</v>
      </c>
      <c r="DNB28" s="86"/>
      <c r="DNC28" s="86">
        <v>0</v>
      </c>
      <c r="DND28" s="67"/>
      <c r="DNE28" s="67">
        <v>0</v>
      </c>
      <c r="DNF28" s="67"/>
      <c r="DNG28" s="86" t="s">
        <v>582</v>
      </c>
      <c r="DNL28" s="86"/>
      <c r="DNM28" s="62" t="s">
        <v>505</v>
      </c>
      <c r="DNN28" s="86"/>
      <c r="DNO28" s="86">
        <v>0</v>
      </c>
      <c r="DNP28" s="86"/>
      <c r="DNQ28" s="86">
        <v>0</v>
      </c>
      <c r="DNR28" s="67"/>
      <c r="DNS28" s="67">
        <v>0</v>
      </c>
      <c r="DNT28" s="67"/>
      <c r="DNU28" s="86" t="s">
        <v>582</v>
      </c>
      <c r="DNZ28" s="86"/>
      <c r="DOA28" s="62" t="s">
        <v>505</v>
      </c>
      <c r="DOB28" s="86"/>
      <c r="DOC28" s="86">
        <v>0</v>
      </c>
      <c r="DOD28" s="86"/>
      <c r="DOE28" s="86">
        <v>0</v>
      </c>
      <c r="DOF28" s="67"/>
      <c r="DOG28" s="67">
        <v>0</v>
      </c>
      <c r="DOH28" s="67"/>
      <c r="DOI28" s="86" t="s">
        <v>582</v>
      </c>
      <c r="DON28" s="86"/>
      <c r="DOO28" s="62" t="s">
        <v>505</v>
      </c>
      <c r="DOP28" s="86"/>
      <c r="DOQ28" s="86">
        <v>0</v>
      </c>
      <c r="DOR28" s="86"/>
      <c r="DOS28" s="86">
        <v>0</v>
      </c>
      <c r="DOT28" s="67"/>
      <c r="DOU28" s="67">
        <v>0</v>
      </c>
      <c r="DOV28" s="67"/>
      <c r="DOW28" s="86" t="s">
        <v>582</v>
      </c>
      <c r="DPB28" s="86"/>
      <c r="DPC28" s="62" t="s">
        <v>505</v>
      </c>
      <c r="DPD28" s="86"/>
      <c r="DPE28" s="86">
        <v>0</v>
      </c>
      <c r="DPF28" s="86"/>
      <c r="DPG28" s="86">
        <v>0</v>
      </c>
      <c r="DPH28" s="67"/>
      <c r="DPI28" s="67">
        <v>0</v>
      </c>
      <c r="DPJ28" s="67"/>
      <c r="DPK28" s="86" t="s">
        <v>582</v>
      </c>
      <c r="DPP28" s="86"/>
      <c r="DPQ28" s="62" t="s">
        <v>505</v>
      </c>
      <c r="DPR28" s="86"/>
      <c r="DPS28" s="86">
        <v>0</v>
      </c>
      <c r="DPT28" s="86"/>
      <c r="DPU28" s="86">
        <v>0</v>
      </c>
      <c r="DPV28" s="67"/>
      <c r="DPW28" s="67">
        <v>0</v>
      </c>
      <c r="DPX28" s="67"/>
      <c r="DPY28" s="86" t="s">
        <v>582</v>
      </c>
      <c r="DQD28" s="86"/>
      <c r="DQE28" s="62" t="s">
        <v>505</v>
      </c>
      <c r="DQF28" s="86"/>
      <c r="DQG28" s="86">
        <v>0</v>
      </c>
      <c r="DQH28" s="86"/>
      <c r="DQI28" s="86">
        <v>0</v>
      </c>
      <c r="DQJ28" s="67"/>
      <c r="DQK28" s="67">
        <v>0</v>
      </c>
      <c r="DQL28" s="67"/>
      <c r="DQM28" s="86" t="s">
        <v>582</v>
      </c>
      <c r="DQR28" s="86"/>
      <c r="DQS28" s="62" t="s">
        <v>505</v>
      </c>
      <c r="DQT28" s="86"/>
      <c r="DQU28" s="86">
        <v>0</v>
      </c>
      <c r="DQV28" s="86"/>
      <c r="DQW28" s="86">
        <v>0</v>
      </c>
      <c r="DQX28" s="67"/>
      <c r="DQY28" s="67">
        <v>0</v>
      </c>
      <c r="DQZ28" s="67"/>
      <c r="DRA28" s="86" t="s">
        <v>582</v>
      </c>
      <c r="DRF28" s="86"/>
      <c r="DRG28" s="62" t="s">
        <v>505</v>
      </c>
      <c r="DRH28" s="86"/>
      <c r="DRI28" s="86">
        <v>0</v>
      </c>
      <c r="DRJ28" s="86"/>
      <c r="DRK28" s="86">
        <v>0</v>
      </c>
      <c r="DRL28" s="67"/>
      <c r="DRM28" s="67">
        <v>0</v>
      </c>
      <c r="DRN28" s="67"/>
      <c r="DRO28" s="86" t="s">
        <v>582</v>
      </c>
      <c r="DRT28" s="86"/>
      <c r="DRU28" s="62" t="s">
        <v>505</v>
      </c>
      <c r="DRV28" s="86"/>
      <c r="DRW28" s="86">
        <v>0</v>
      </c>
      <c r="DRX28" s="86"/>
      <c r="DRY28" s="86">
        <v>0</v>
      </c>
      <c r="DRZ28" s="67"/>
      <c r="DSA28" s="67">
        <v>0</v>
      </c>
      <c r="DSB28" s="67"/>
      <c r="DSC28" s="86" t="s">
        <v>582</v>
      </c>
      <c r="DSH28" s="86"/>
      <c r="DSI28" s="62" t="s">
        <v>505</v>
      </c>
      <c r="DSJ28" s="86"/>
      <c r="DSK28" s="86">
        <v>0</v>
      </c>
      <c r="DSL28" s="86"/>
      <c r="DSM28" s="86">
        <v>0</v>
      </c>
      <c r="DSN28" s="67"/>
      <c r="DSO28" s="67">
        <v>0</v>
      </c>
      <c r="DSP28" s="67"/>
      <c r="DSQ28" s="86" t="s">
        <v>582</v>
      </c>
      <c r="DSV28" s="86"/>
      <c r="DSW28" s="62" t="s">
        <v>505</v>
      </c>
      <c r="DSX28" s="86"/>
      <c r="DSY28" s="86">
        <v>0</v>
      </c>
      <c r="DSZ28" s="86"/>
      <c r="DTA28" s="86">
        <v>0</v>
      </c>
      <c r="DTB28" s="67"/>
      <c r="DTC28" s="67">
        <v>0</v>
      </c>
      <c r="DTD28" s="67"/>
      <c r="DTE28" s="86" t="s">
        <v>582</v>
      </c>
      <c r="DTJ28" s="86"/>
      <c r="DTK28" s="62" t="s">
        <v>505</v>
      </c>
      <c r="DTL28" s="86"/>
      <c r="DTM28" s="86">
        <v>1</v>
      </c>
      <c r="DTN28" s="86"/>
      <c r="DTO28" s="86">
        <v>1</v>
      </c>
      <c r="DTP28" s="67"/>
      <c r="DTQ28" s="67">
        <v>1.8518518518518516</v>
      </c>
      <c r="DTR28" s="67"/>
      <c r="DTS28" s="86">
        <v>100</v>
      </c>
      <c r="DTX28" s="86"/>
      <c r="DTY28" s="62" t="s">
        <v>505</v>
      </c>
      <c r="DTZ28" s="86"/>
      <c r="DUA28" s="86">
        <v>1</v>
      </c>
      <c r="DUB28" s="86"/>
      <c r="DUC28" s="86">
        <v>1</v>
      </c>
      <c r="DUD28" s="67"/>
      <c r="DUE28" s="67">
        <v>1.8518518518518516</v>
      </c>
      <c r="DUF28" s="67"/>
      <c r="DUG28" s="86">
        <v>100</v>
      </c>
      <c r="DUL28" s="86"/>
      <c r="DUM28" s="62" t="s">
        <v>505</v>
      </c>
      <c r="DUN28" s="86"/>
      <c r="DUO28" s="86">
        <v>1</v>
      </c>
      <c r="DUP28" s="86"/>
      <c r="DUQ28" s="86">
        <v>1</v>
      </c>
      <c r="DUR28" s="67"/>
      <c r="DUS28" s="67">
        <v>1.8518518518518516</v>
      </c>
      <c r="DUT28" s="67"/>
      <c r="DUU28" s="86">
        <v>100</v>
      </c>
      <c r="DUZ28" s="86"/>
      <c r="DVA28" s="62" t="s">
        <v>505</v>
      </c>
      <c r="DVB28" s="86"/>
      <c r="DVC28" s="86">
        <v>1</v>
      </c>
      <c r="DVD28" s="86"/>
      <c r="DVE28" s="86">
        <v>1</v>
      </c>
      <c r="DVF28" s="67"/>
      <c r="DVG28" s="67">
        <v>1.8518518518518516</v>
      </c>
      <c r="DVH28" s="67"/>
      <c r="DVI28" s="86">
        <v>100</v>
      </c>
      <c r="DVN28" s="86"/>
      <c r="DVO28" s="62" t="s">
        <v>505</v>
      </c>
      <c r="DVP28" s="86"/>
      <c r="DVQ28" s="86">
        <v>1</v>
      </c>
      <c r="DVR28" s="86"/>
      <c r="DVS28" s="86">
        <v>1</v>
      </c>
      <c r="DVT28" s="67"/>
      <c r="DVU28" s="67">
        <v>1.8518518518518516</v>
      </c>
      <c r="DVV28" s="67"/>
      <c r="DVW28" s="86">
        <v>100</v>
      </c>
      <c r="DWB28" s="86"/>
      <c r="DWC28" s="62" t="s">
        <v>505</v>
      </c>
      <c r="DWD28" s="86"/>
      <c r="DWE28" s="86">
        <v>1</v>
      </c>
      <c r="DWF28" s="86"/>
      <c r="DWG28" s="86">
        <v>1</v>
      </c>
      <c r="DWH28" s="67"/>
      <c r="DWI28" s="67">
        <v>1.8518518518518516</v>
      </c>
      <c r="DWJ28" s="67"/>
      <c r="DWK28" s="86">
        <v>100</v>
      </c>
      <c r="DWP28" s="86"/>
      <c r="DWQ28" s="62" t="s">
        <v>505</v>
      </c>
      <c r="DWR28" s="86"/>
      <c r="DWS28" s="86">
        <v>1</v>
      </c>
      <c r="DWT28" s="86"/>
      <c r="DWU28" s="86">
        <v>1</v>
      </c>
      <c r="DWV28" s="67"/>
      <c r="DWW28" s="67">
        <v>1.8518518518518516</v>
      </c>
      <c r="DWX28" s="67"/>
      <c r="DWY28" s="86">
        <v>100</v>
      </c>
      <c r="DXD28" s="86"/>
      <c r="DXE28" s="62" t="s">
        <v>505</v>
      </c>
      <c r="DXF28" s="86"/>
      <c r="DXG28" s="86">
        <v>1</v>
      </c>
      <c r="DXH28" s="86"/>
      <c r="DXI28" s="86">
        <v>1</v>
      </c>
      <c r="DXJ28" s="67"/>
      <c r="DXK28" s="67">
        <v>1.8518518518518516</v>
      </c>
      <c r="DXL28" s="67"/>
      <c r="DXM28" s="86">
        <v>100</v>
      </c>
      <c r="DXR28" s="86"/>
      <c r="DXS28" s="62" t="s">
        <v>505</v>
      </c>
      <c r="DXT28" s="86"/>
      <c r="DXU28" s="86">
        <v>1</v>
      </c>
      <c r="DXV28" s="86"/>
      <c r="DXW28" s="86">
        <v>1</v>
      </c>
      <c r="DXX28" s="67"/>
      <c r="DXY28" s="67">
        <v>1.8518518518518516</v>
      </c>
      <c r="DXZ28" s="67"/>
      <c r="DYA28" s="86">
        <v>100</v>
      </c>
      <c r="DYF28" s="86"/>
      <c r="DYG28" s="62" t="s">
        <v>505</v>
      </c>
      <c r="DYH28" s="86"/>
      <c r="DYI28" s="86">
        <v>1</v>
      </c>
      <c r="DYJ28" s="86"/>
      <c r="DYK28" s="86">
        <v>1</v>
      </c>
      <c r="DYL28" s="67"/>
      <c r="DYM28" s="67">
        <v>1.8518518518518516</v>
      </c>
      <c r="DYN28" s="67"/>
      <c r="DYO28" s="86">
        <v>100</v>
      </c>
      <c r="DYT28" s="86"/>
      <c r="DYU28" s="62" t="s">
        <v>505</v>
      </c>
      <c r="DYV28" s="86"/>
      <c r="DYW28" s="86">
        <v>0</v>
      </c>
      <c r="DYX28" s="86"/>
      <c r="DYY28" s="86">
        <v>1</v>
      </c>
      <c r="DYZ28" s="67"/>
      <c r="DZA28" s="67">
        <v>1.8518518518518516</v>
      </c>
      <c r="DZB28" s="67"/>
      <c r="DZC28" s="86">
        <v>0</v>
      </c>
      <c r="DZH28" s="86"/>
      <c r="DZI28" s="62" t="s">
        <v>505</v>
      </c>
      <c r="DZJ28" s="86"/>
      <c r="DZK28" s="86">
        <v>1</v>
      </c>
      <c r="DZL28" s="86"/>
      <c r="DZM28" s="86">
        <v>1</v>
      </c>
      <c r="DZN28" s="67"/>
      <c r="DZO28" s="67">
        <v>1.8518518518518516</v>
      </c>
      <c r="DZP28" s="67"/>
      <c r="DZQ28" s="86">
        <v>100</v>
      </c>
      <c r="DZV28" s="86"/>
      <c r="DZW28" s="62" t="s">
        <v>505</v>
      </c>
      <c r="DZX28" s="86"/>
      <c r="DZY28" s="86">
        <v>1</v>
      </c>
      <c r="DZZ28" s="86"/>
      <c r="EAA28" s="86">
        <v>1</v>
      </c>
      <c r="EAB28" s="67"/>
      <c r="EAC28" s="67">
        <v>1.8518518518518516</v>
      </c>
      <c r="EAD28" s="67"/>
      <c r="EAE28" s="86">
        <v>100</v>
      </c>
      <c r="EAJ28" s="86"/>
      <c r="EAK28" s="62" t="s">
        <v>505</v>
      </c>
      <c r="EAL28" s="86"/>
      <c r="EAM28" s="86">
        <v>0</v>
      </c>
      <c r="EAN28" s="86"/>
      <c r="EAO28" s="86">
        <v>1</v>
      </c>
      <c r="EAP28" s="67"/>
      <c r="EAQ28" s="67">
        <v>1.8518518518518516</v>
      </c>
      <c r="EAR28" s="67"/>
      <c r="EAS28" s="86">
        <v>0</v>
      </c>
      <c r="EAX28" s="86"/>
      <c r="EAY28" s="62" t="s">
        <v>505</v>
      </c>
      <c r="EAZ28" s="86"/>
      <c r="EBA28" s="86">
        <v>1</v>
      </c>
      <c r="EBB28" s="86"/>
      <c r="EBC28" s="86">
        <v>1</v>
      </c>
      <c r="EBD28" s="67"/>
      <c r="EBE28" s="67">
        <v>1.8518518518518516</v>
      </c>
      <c r="EBF28" s="67"/>
      <c r="EBG28" s="86">
        <v>100</v>
      </c>
      <c r="EBL28" s="86"/>
      <c r="EBM28" s="62" t="s">
        <v>505</v>
      </c>
      <c r="EBN28" s="86"/>
      <c r="EBO28" s="86">
        <v>1</v>
      </c>
      <c r="EBP28" s="86"/>
      <c r="EBQ28" s="86">
        <v>1</v>
      </c>
      <c r="EBR28" s="67"/>
      <c r="EBS28" s="67">
        <v>1.8518518518518516</v>
      </c>
      <c r="EBT28" s="67"/>
      <c r="EBU28" s="86">
        <v>100</v>
      </c>
      <c r="EBZ28" s="86"/>
      <c r="ECA28" s="62" t="s">
        <v>505</v>
      </c>
      <c r="ECB28" s="86"/>
      <c r="ECC28" s="86">
        <v>0</v>
      </c>
      <c r="ECD28" s="86"/>
      <c r="ECE28" s="86">
        <v>1</v>
      </c>
      <c r="ECF28" s="67"/>
      <c r="ECG28" s="67">
        <v>1.8518518518518516</v>
      </c>
      <c r="ECH28" s="67"/>
      <c r="ECI28" s="86">
        <v>0</v>
      </c>
      <c r="ECN28" s="86"/>
      <c r="ECO28" s="62" t="s">
        <v>505</v>
      </c>
      <c r="ECP28" s="86"/>
      <c r="ECQ28" s="86">
        <v>1</v>
      </c>
      <c r="ECR28" s="86"/>
      <c r="ECS28" s="86">
        <v>1</v>
      </c>
      <c r="ECT28" s="67"/>
      <c r="ECU28" s="67">
        <v>1.8518518518518516</v>
      </c>
      <c r="ECV28" s="67"/>
      <c r="ECW28" s="86">
        <v>100</v>
      </c>
      <c r="EDB28" s="86"/>
      <c r="EDC28" s="62" t="s">
        <v>505</v>
      </c>
      <c r="EDD28" s="86"/>
      <c r="EDE28" s="86">
        <v>1</v>
      </c>
      <c r="EDF28" s="86"/>
      <c r="EDG28" s="86">
        <v>1</v>
      </c>
      <c r="EDH28" s="67"/>
      <c r="EDI28" s="67">
        <v>1.8518518518518516</v>
      </c>
      <c r="EDJ28" s="67"/>
      <c r="EDK28" s="86">
        <v>100</v>
      </c>
      <c r="EDP28" s="86"/>
      <c r="EDQ28" s="62" t="s">
        <v>505</v>
      </c>
      <c r="EDR28" s="86"/>
      <c r="EDS28" s="86">
        <v>1</v>
      </c>
      <c r="EDT28" s="86"/>
      <c r="EDU28" s="86">
        <v>1</v>
      </c>
      <c r="EDV28" s="67"/>
      <c r="EDW28" s="67">
        <v>1.8518518518518516</v>
      </c>
      <c r="EDX28" s="67"/>
      <c r="EDY28" s="86">
        <v>100</v>
      </c>
      <c r="EED28" s="86"/>
      <c r="EEE28" s="62" t="s">
        <v>505</v>
      </c>
      <c r="EEF28" s="86"/>
      <c r="EEG28" s="86">
        <v>1</v>
      </c>
      <c r="EEH28" s="86"/>
      <c r="EEI28" s="86">
        <v>1</v>
      </c>
      <c r="EEJ28" s="67"/>
      <c r="EEK28" s="67">
        <v>1.8518518518518516</v>
      </c>
      <c r="EEL28" s="67"/>
      <c r="EEM28" s="86">
        <v>100</v>
      </c>
      <c r="EER28" s="86"/>
      <c r="EES28" s="62" t="s">
        <v>505</v>
      </c>
      <c r="EET28" s="86"/>
      <c r="EEU28" s="86">
        <v>1</v>
      </c>
      <c r="EEV28" s="86"/>
      <c r="EEW28" s="86">
        <v>1</v>
      </c>
      <c r="EEX28" s="67"/>
      <c r="EEY28" s="67">
        <v>1.8518518518518516</v>
      </c>
      <c r="EEZ28" s="67"/>
      <c r="EFA28" s="86">
        <v>100</v>
      </c>
      <c r="EFF28" s="86"/>
      <c r="EFG28" s="62" t="s">
        <v>505</v>
      </c>
      <c r="EFH28" s="86"/>
      <c r="EFI28" s="86">
        <v>1</v>
      </c>
      <c r="EFJ28" s="86"/>
      <c r="EFK28" s="86">
        <v>1</v>
      </c>
      <c r="EFL28" s="67"/>
      <c r="EFM28" s="67">
        <v>1.8518518518518516</v>
      </c>
      <c r="EFN28" s="67"/>
      <c r="EFO28" s="86">
        <v>100</v>
      </c>
      <c r="EFT28" s="86"/>
      <c r="EFU28" s="62" t="s">
        <v>505</v>
      </c>
      <c r="EFV28" s="86"/>
      <c r="EFW28" s="86">
        <v>1</v>
      </c>
      <c r="EFX28" s="86"/>
      <c r="EFY28" s="86">
        <v>1</v>
      </c>
      <c r="EFZ28" s="67"/>
      <c r="EGA28" s="67">
        <v>1.8518518518518516</v>
      </c>
      <c r="EGB28" s="67"/>
      <c r="EGC28" s="86">
        <v>100</v>
      </c>
      <c r="EGH28" s="86"/>
      <c r="EGI28" s="62" t="s">
        <v>505</v>
      </c>
      <c r="EGJ28" s="86"/>
      <c r="EGK28" s="86">
        <v>1</v>
      </c>
      <c r="EGL28" s="86"/>
      <c r="EGM28" s="86">
        <v>1</v>
      </c>
      <c r="EGN28" s="67"/>
      <c r="EGO28" s="67">
        <v>1.8518518518518516</v>
      </c>
      <c r="EGP28" s="67"/>
      <c r="EGQ28" s="86">
        <v>100</v>
      </c>
      <c r="EGV28" s="86"/>
      <c r="EGW28" s="62" t="s">
        <v>505</v>
      </c>
      <c r="EGX28" s="86"/>
      <c r="EGY28" s="86">
        <v>1</v>
      </c>
      <c r="EGZ28" s="86"/>
      <c r="EHA28" s="86">
        <v>1</v>
      </c>
      <c r="EHB28" s="67"/>
      <c r="EHC28" s="67">
        <v>1.8518518518518516</v>
      </c>
      <c r="EHD28" s="67"/>
      <c r="EHE28" s="86">
        <v>100</v>
      </c>
      <c r="EHJ28" s="86"/>
      <c r="EHK28" s="62" t="s">
        <v>505</v>
      </c>
      <c r="EHL28" s="86"/>
      <c r="EHM28" s="86">
        <v>1</v>
      </c>
      <c r="EHN28" s="86"/>
      <c r="EHO28" s="86">
        <v>1</v>
      </c>
      <c r="EHP28" s="67"/>
      <c r="EHQ28" s="67">
        <v>1.8518518518518516</v>
      </c>
      <c r="EHR28" s="67"/>
      <c r="EHS28" s="86">
        <v>100</v>
      </c>
      <c r="EHX28" s="86"/>
      <c r="EHY28" s="62" t="s">
        <v>505</v>
      </c>
      <c r="EHZ28" s="86"/>
      <c r="EIA28" s="86">
        <v>1</v>
      </c>
      <c r="EIB28" s="86"/>
      <c r="EIC28" s="86">
        <v>1</v>
      </c>
      <c r="EID28" s="67"/>
      <c r="EIE28" s="67">
        <v>1.8518518518518516</v>
      </c>
      <c r="EIF28" s="67"/>
      <c r="EIG28" s="86">
        <v>100</v>
      </c>
      <c r="EIL28" s="86"/>
      <c r="EIM28" s="62" t="s">
        <v>505</v>
      </c>
      <c r="EIN28" s="86"/>
      <c r="EIO28" s="86">
        <v>1</v>
      </c>
      <c r="EIP28" s="86"/>
      <c r="EIQ28" s="86">
        <v>1</v>
      </c>
      <c r="EIR28" s="67"/>
      <c r="EIS28" s="67">
        <v>1.8518518518518516</v>
      </c>
      <c r="EIT28" s="67"/>
      <c r="EIU28" s="86">
        <v>100</v>
      </c>
      <c r="EIZ28" s="86"/>
      <c r="EJA28" s="62" t="s">
        <v>505</v>
      </c>
      <c r="EJB28" s="86"/>
      <c r="EJC28" s="86">
        <v>0</v>
      </c>
      <c r="EJD28" s="86"/>
      <c r="EJE28" s="86">
        <v>1</v>
      </c>
      <c r="EJF28" s="67"/>
      <c r="EJG28" s="67">
        <v>1.8518518518518516</v>
      </c>
      <c r="EJH28" s="67"/>
      <c r="EJI28" s="86">
        <v>0</v>
      </c>
      <c r="EJN28" s="86"/>
      <c r="EJO28" s="62" t="s">
        <v>505</v>
      </c>
      <c r="EJP28" s="86"/>
      <c r="EJQ28" s="86">
        <v>0</v>
      </c>
      <c r="EJR28" s="86"/>
      <c r="EJS28" s="86">
        <v>0</v>
      </c>
      <c r="EJT28" s="67"/>
      <c r="EJU28" s="67">
        <v>0</v>
      </c>
      <c r="EJV28" s="67"/>
      <c r="EJW28" s="86" t="s">
        <v>582</v>
      </c>
      <c r="EKB28" s="86"/>
      <c r="EKC28" s="62" t="s">
        <v>505</v>
      </c>
      <c r="EKD28" s="86"/>
      <c r="EKE28" s="86">
        <v>0</v>
      </c>
      <c r="EKF28" s="86"/>
      <c r="EKG28" s="86">
        <v>0</v>
      </c>
      <c r="EKH28" s="67"/>
      <c r="EKI28" s="67">
        <v>0</v>
      </c>
      <c r="EKJ28" s="67"/>
      <c r="EKK28" s="86" t="s">
        <v>582</v>
      </c>
      <c r="EKP28" s="86"/>
      <c r="EKQ28" s="62" t="s">
        <v>505</v>
      </c>
      <c r="EKR28" s="86"/>
      <c r="EKS28" s="86">
        <v>0</v>
      </c>
      <c r="EKT28" s="86"/>
      <c r="EKU28" s="86">
        <v>0</v>
      </c>
      <c r="EKV28" s="67"/>
      <c r="EKW28" s="67">
        <v>0</v>
      </c>
      <c r="EKX28" s="67"/>
      <c r="EKY28" s="86" t="s">
        <v>582</v>
      </c>
      <c r="ELD28" s="86"/>
      <c r="ELE28" s="62" t="s">
        <v>505</v>
      </c>
      <c r="ELF28" s="86"/>
      <c r="ELG28" s="86">
        <v>0</v>
      </c>
      <c r="ELH28" s="86"/>
      <c r="ELI28" s="86">
        <v>0</v>
      </c>
      <c r="ELJ28" s="67"/>
      <c r="ELK28" s="67">
        <v>0</v>
      </c>
      <c r="ELL28" s="67"/>
      <c r="ELM28" s="86" t="s">
        <v>582</v>
      </c>
      <c r="ELR28" s="86"/>
      <c r="ELS28" s="62" t="s">
        <v>505</v>
      </c>
      <c r="ELT28" s="86"/>
      <c r="ELU28" s="86">
        <v>0</v>
      </c>
      <c r="ELV28" s="86"/>
      <c r="ELW28" s="86">
        <v>0</v>
      </c>
      <c r="ELX28" s="67"/>
      <c r="ELY28" s="67">
        <v>0</v>
      </c>
      <c r="ELZ28" s="67"/>
      <c r="EMA28" s="86" t="s">
        <v>582</v>
      </c>
      <c r="EMF28" s="86"/>
      <c r="EMG28" s="62" t="s">
        <v>505</v>
      </c>
      <c r="EMH28" s="86"/>
      <c r="EMI28" s="86">
        <v>0</v>
      </c>
      <c r="EMJ28" s="86"/>
      <c r="EMK28" s="86">
        <v>0</v>
      </c>
      <c r="EML28" s="67"/>
      <c r="EMM28" s="67">
        <v>0</v>
      </c>
      <c r="EMN28" s="67"/>
      <c r="EMO28" s="86" t="s">
        <v>582</v>
      </c>
      <c r="EMT28" s="86"/>
      <c r="EMU28" s="62" t="s">
        <v>505</v>
      </c>
      <c r="EMV28" s="86"/>
      <c r="EMW28" s="86">
        <v>0</v>
      </c>
      <c r="EMX28" s="86"/>
      <c r="EMY28" s="86">
        <v>0</v>
      </c>
      <c r="EMZ28" s="67"/>
      <c r="ENA28" s="67">
        <v>0</v>
      </c>
      <c r="ENB28" s="67"/>
      <c r="ENC28" s="86" t="s">
        <v>582</v>
      </c>
      <c r="ENH28" s="86"/>
      <c r="ENI28" s="62" t="s">
        <v>505</v>
      </c>
      <c r="ENJ28" s="86"/>
      <c r="ENK28" s="86">
        <v>0</v>
      </c>
      <c r="ENL28" s="86"/>
      <c r="ENM28" s="86">
        <v>0</v>
      </c>
      <c r="ENN28" s="67"/>
      <c r="ENO28" s="67">
        <v>0</v>
      </c>
      <c r="ENP28" s="67"/>
      <c r="ENQ28" s="86" t="s">
        <v>582</v>
      </c>
      <c r="ENV28" s="86"/>
      <c r="ENW28" s="62" t="s">
        <v>505</v>
      </c>
      <c r="ENX28" s="86"/>
      <c r="ENY28" s="86">
        <v>0</v>
      </c>
      <c r="ENZ28" s="86"/>
      <c r="EOA28" s="86">
        <v>0</v>
      </c>
      <c r="EOB28" s="67"/>
      <c r="EOC28" s="67">
        <v>0</v>
      </c>
      <c r="EOD28" s="67"/>
      <c r="EOE28" s="86" t="s">
        <v>582</v>
      </c>
      <c r="EOJ28" s="86"/>
      <c r="EOK28" s="62" t="s">
        <v>505</v>
      </c>
      <c r="EOL28" s="86"/>
      <c r="EOM28" s="86">
        <v>0</v>
      </c>
      <c r="EON28" s="86"/>
      <c r="EOO28" s="86">
        <v>0</v>
      </c>
      <c r="EOP28" s="67"/>
      <c r="EOQ28" s="67">
        <v>0</v>
      </c>
      <c r="EOR28" s="67"/>
      <c r="EOS28" s="86" t="s">
        <v>582</v>
      </c>
      <c r="EOX28" s="86"/>
      <c r="EOY28" s="62" t="s">
        <v>505</v>
      </c>
      <c r="EOZ28" s="86"/>
      <c r="EPA28" s="86">
        <v>0</v>
      </c>
      <c r="EPB28" s="86"/>
      <c r="EPC28" s="86">
        <v>0</v>
      </c>
      <c r="EPD28" s="67"/>
      <c r="EPE28" s="67">
        <v>0</v>
      </c>
      <c r="EPF28" s="67"/>
      <c r="EPG28" s="86" t="s">
        <v>582</v>
      </c>
      <c r="EPL28" s="86"/>
      <c r="EPM28" s="62" t="s">
        <v>505</v>
      </c>
      <c r="EPN28" s="86"/>
      <c r="EPO28" s="86">
        <v>0</v>
      </c>
      <c r="EPP28" s="86"/>
      <c r="EPQ28" s="86">
        <v>0</v>
      </c>
      <c r="EPR28" s="67"/>
      <c r="EPS28" s="67">
        <v>0</v>
      </c>
      <c r="EPT28" s="67"/>
      <c r="EPU28" s="86" t="s">
        <v>582</v>
      </c>
      <c r="EPZ28" s="86"/>
      <c r="EQA28" s="62" t="s">
        <v>505</v>
      </c>
      <c r="EQB28" s="86"/>
      <c r="EQC28" s="86">
        <v>0</v>
      </c>
      <c r="EQD28" s="86"/>
      <c r="EQE28" s="86">
        <v>0</v>
      </c>
      <c r="EQF28" s="67"/>
      <c r="EQG28" s="67">
        <v>0</v>
      </c>
      <c r="EQH28" s="67"/>
      <c r="EQI28" s="86" t="s">
        <v>582</v>
      </c>
      <c r="EQN28" s="86"/>
      <c r="EQO28" s="62" t="s">
        <v>505</v>
      </c>
      <c r="EQP28" s="86"/>
      <c r="EQQ28" s="86">
        <v>0</v>
      </c>
      <c r="EQR28" s="86"/>
      <c r="EQS28" s="86">
        <v>0</v>
      </c>
      <c r="EQT28" s="67"/>
      <c r="EQU28" s="67">
        <v>0</v>
      </c>
      <c r="EQV28" s="67"/>
      <c r="EQW28" s="86" t="s">
        <v>582</v>
      </c>
      <c r="ERB28" s="86"/>
      <c r="ERC28" s="62" t="s">
        <v>505</v>
      </c>
      <c r="ERD28" s="86"/>
      <c r="ERE28" s="86">
        <v>0</v>
      </c>
      <c r="ERF28" s="86"/>
      <c r="ERG28" s="86">
        <v>0</v>
      </c>
      <c r="ERH28" s="67"/>
      <c r="ERI28" s="67">
        <v>0</v>
      </c>
      <c r="ERJ28" s="67"/>
      <c r="ERK28" s="86" t="s">
        <v>582</v>
      </c>
      <c r="ERP28" s="86"/>
      <c r="ERQ28" s="62" t="s">
        <v>505</v>
      </c>
      <c r="ERR28" s="86"/>
      <c r="ERS28" s="86">
        <v>0</v>
      </c>
      <c r="ERT28" s="86"/>
      <c r="ERU28" s="86">
        <v>0</v>
      </c>
      <c r="ERV28" s="67"/>
      <c r="ERW28" s="67">
        <v>0</v>
      </c>
      <c r="ERX28" s="67"/>
      <c r="ERY28" s="86" t="s">
        <v>582</v>
      </c>
      <c r="ESD28" s="86"/>
      <c r="ESE28" s="62" t="s">
        <v>505</v>
      </c>
      <c r="ESF28" s="86"/>
      <c r="ESG28" s="86">
        <v>0</v>
      </c>
      <c r="ESH28" s="86"/>
      <c r="ESI28" s="86">
        <v>0</v>
      </c>
      <c r="ESJ28" s="67"/>
      <c r="ESK28" s="67">
        <v>0</v>
      </c>
      <c r="ESL28" s="67"/>
      <c r="ESM28" s="86" t="s">
        <v>582</v>
      </c>
      <c r="ESR28" s="86"/>
      <c r="ESS28" s="62" t="s">
        <v>505</v>
      </c>
      <c r="EST28" s="86"/>
      <c r="ESU28" s="86">
        <v>0</v>
      </c>
      <c r="ESV28" s="86"/>
      <c r="ESW28" s="86">
        <v>0</v>
      </c>
      <c r="ESX28" s="67"/>
      <c r="ESY28" s="67">
        <v>0</v>
      </c>
      <c r="ESZ28" s="67"/>
      <c r="ETA28" s="86" t="s">
        <v>582</v>
      </c>
      <c r="ETF28" s="86"/>
      <c r="ETG28" s="62" t="s">
        <v>505</v>
      </c>
      <c r="ETH28" s="86"/>
      <c r="ETI28" s="86">
        <v>0</v>
      </c>
      <c r="ETJ28" s="86"/>
      <c r="ETK28" s="86">
        <v>0</v>
      </c>
      <c r="ETL28" s="67"/>
      <c r="ETM28" s="67">
        <v>0</v>
      </c>
      <c r="ETN28" s="67"/>
      <c r="ETO28" s="86" t="s">
        <v>582</v>
      </c>
      <c r="ETT28" s="86"/>
      <c r="ETU28" s="62" t="s">
        <v>505</v>
      </c>
      <c r="ETV28" s="86"/>
      <c r="ETW28" s="86">
        <v>0</v>
      </c>
      <c r="ETX28" s="86"/>
      <c r="ETY28" s="86">
        <v>0</v>
      </c>
      <c r="ETZ28" s="67"/>
      <c r="EUA28" s="67">
        <v>0</v>
      </c>
      <c r="EUB28" s="67"/>
      <c r="EUC28" s="86" t="s">
        <v>582</v>
      </c>
      <c r="EUH28" s="86"/>
      <c r="EUI28" s="62" t="s">
        <v>505</v>
      </c>
      <c r="EUJ28" s="86"/>
      <c r="EUK28" s="86">
        <v>0</v>
      </c>
      <c r="EUL28" s="86"/>
      <c r="EUM28" s="86">
        <v>0</v>
      </c>
      <c r="EUN28" s="67"/>
      <c r="EUO28" s="67">
        <v>0</v>
      </c>
      <c r="EUP28" s="67"/>
      <c r="EUQ28" s="86" t="s">
        <v>582</v>
      </c>
      <c r="EUV28" s="86"/>
      <c r="EUW28" s="62" t="s">
        <v>505</v>
      </c>
      <c r="EUX28" s="86"/>
      <c r="EUY28" s="86">
        <v>0</v>
      </c>
      <c r="EUZ28" s="86"/>
      <c r="EVA28" s="86">
        <v>0</v>
      </c>
      <c r="EVB28" s="67"/>
      <c r="EVC28" s="67">
        <v>0</v>
      </c>
      <c r="EVD28" s="67"/>
      <c r="EVE28" s="86" t="s">
        <v>582</v>
      </c>
      <c r="EVJ28" s="86"/>
      <c r="EVK28" s="62" t="s">
        <v>505</v>
      </c>
      <c r="EVL28" s="86"/>
      <c r="EVM28" s="86">
        <v>0</v>
      </c>
      <c r="EVN28" s="86"/>
      <c r="EVO28" s="86">
        <v>0</v>
      </c>
      <c r="EVP28" s="67"/>
      <c r="EVQ28" s="67">
        <v>0</v>
      </c>
      <c r="EVR28" s="67"/>
      <c r="EVS28" s="86" t="s">
        <v>582</v>
      </c>
      <c r="EVX28" s="86"/>
      <c r="EVY28" s="62" t="s">
        <v>505</v>
      </c>
      <c r="EVZ28" s="86"/>
      <c r="EWA28" s="86">
        <v>0</v>
      </c>
      <c r="EWB28" s="86"/>
      <c r="EWC28" s="86">
        <v>0</v>
      </c>
      <c r="EWD28" s="67"/>
      <c r="EWE28" s="67">
        <v>0</v>
      </c>
      <c r="EWF28" s="67"/>
      <c r="EWG28" s="86" t="s">
        <v>582</v>
      </c>
      <c r="EWL28" s="86"/>
      <c r="EWM28" s="62" t="s">
        <v>505</v>
      </c>
      <c r="EWN28" s="86"/>
      <c r="EWO28" s="86">
        <v>0</v>
      </c>
      <c r="EWP28" s="86"/>
      <c r="EWQ28" s="86">
        <v>0</v>
      </c>
      <c r="EWR28" s="67"/>
      <c r="EWS28" s="67">
        <v>0</v>
      </c>
      <c r="EWT28" s="67"/>
      <c r="EWU28" s="86" t="s">
        <v>582</v>
      </c>
      <c r="EWZ28" s="86"/>
      <c r="EXA28" s="62" t="s">
        <v>505</v>
      </c>
      <c r="EXB28" s="86"/>
      <c r="EXC28" s="86">
        <v>1</v>
      </c>
      <c r="EXD28" s="86"/>
      <c r="EXE28" s="86">
        <v>2</v>
      </c>
      <c r="EXF28" s="67"/>
      <c r="EXG28" s="67">
        <v>3.7037037037037033</v>
      </c>
      <c r="EXH28" s="67"/>
      <c r="EXI28" s="86">
        <v>50</v>
      </c>
      <c r="EXN28" s="86"/>
      <c r="EXO28" s="62" t="s">
        <v>505</v>
      </c>
      <c r="EXP28" s="86"/>
      <c r="EXQ28" s="86">
        <v>1</v>
      </c>
      <c r="EXR28" s="86"/>
      <c r="EXS28" s="86">
        <v>2</v>
      </c>
      <c r="EXT28" s="67"/>
      <c r="EXU28" s="67">
        <v>3.7037037037037033</v>
      </c>
      <c r="EXV28" s="67"/>
      <c r="EXW28" s="86">
        <v>50</v>
      </c>
      <c r="EYB28" s="86"/>
      <c r="EYC28" s="62" t="s">
        <v>505</v>
      </c>
      <c r="EYD28" s="86"/>
      <c r="EYE28" s="86">
        <v>1</v>
      </c>
      <c r="EYF28" s="86"/>
      <c r="EYG28" s="86">
        <v>2</v>
      </c>
      <c r="EYH28" s="67"/>
      <c r="EYI28" s="67">
        <v>3.7037037037037033</v>
      </c>
      <c r="EYJ28" s="67"/>
      <c r="EYK28" s="86">
        <v>50</v>
      </c>
      <c r="EYP28" s="86"/>
      <c r="EYQ28" s="62" t="s">
        <v>505</v>
      </c>
      <c r="EYR28" s="86"/>
      <c r="EYS28" s="86">
        <v>2</v>
      </c>
      <c r="EYT28" s="86"/>
      <c r="EYU28" s="86">
        <v>2</v>
      </c>
      <c r="EYV28" s="67"/>
      <c r="EYW28" s="67">
        <v>3.7037037037037033</v>
      </c>
      <c r="EYX28" s="67"/>
      <c r="EYY28" s="86">
        <v>100</v>
      </c>
      <c r="EZD28" s="86"/>
      <c r="EZE28" s="62" t="s">
        <v>505</v>
      </c>
      <c r="EZF28" s="86"/>
      <c r="EZG28" s="86">
        <v>2</v>
      </c>
      <c r="EZH28" s="86"/>
      <c r="EZI28" s="86">
        <v>2</v>
      </c>
      <c r="EZJ28" s="67"/>
      <c r="EZK28" s="67">
        <v>3.7037037037037033</v>
      </c>
      <c r="EZL28" s="67"/>
      <c r="EZM28" s="86">
        <v>100</v>
      </c>
      <c r="EZR28" s="86"/>
      <c r="EZS28" s="62" t="s">
        <v>505</v>
      </c>
      <c r="EZT28" s="86"/>
      <c r="EZU28" s="86">
        <v>2</v>
      </c>
      <c r="EZV28" s="86"/>
      <c r="EZW28" s="86">
        <v>2</v>
      </c>
      <c r="EZX28" s="67"/>
      <c r="EZY28" s="67">
        <v>3.7037037037037033</v>
      </c>
      <c r="EZZ28" s="67"/>
      <c r="FAA28" s="86">
        <v>100</v>
      </c>
      <c r="FAF28" s="86"/>
      <c r="FAG28" s="62" t="s">
        <v>505</v>
      </c>
      <c r="FAH28" s="86"/>
      <c r="FAI28" s="86">
        <v>0</v>
      </c>
      <c r="FAJ28" s="86"/>
      <c r="FAK28" s="86">
        <v>2</v>
      </c>
      <c r="FAL28" s="67"/>
      <c r="FAM28" s="67">
        <v>3.7037037037037033</v>
      </c>
      <c r="FAN28" s="67"/>
      <c r="FAO28" s="86">
        <v>0</v>
      </c>
      <c r="FAT28" s="86"/>
      <c r="FAU28" s="62" t="s">
        <v>505</v>
      </c>
      <c r="FAV28" s="86"/>
      <c r="FAW28" s="86">
        <v>2</v>
      </c>
      <c r="FAX28" s="86"/>
      <c r="FAY28" s="86">
        <v>2</v>
      </c>
      <c r="FAZ28" s="67"/>
      <c r="FBA28" s="67">
        <v>3.7037037037037033</v>
      </c>
      <c r="FBB28" s="67"/>
      <c r="FBC28" s="86">
        <v>100</v>
      </c>
      <c r="FBH28" s="86"/>
      <c r="FBI28" s="62" t="s">
        <v>505</v>
      </c>
      <c r="FBJ28" s="86"/>
      <c r="FBK28" s="86">
        <v>2</v>
      </c>
      <c r="FBL28" s="86"/>
      <c r="FBM28" s="86">
        <v>2</v>
      </c>
      <c r="FBN28" s="67"/>
      <c r="FBO28" s="67">
        <v>3.7037037037037033</v>
      </c>
      <c r="FBP28" s="67"/>
      <c r="FBQ28" s="86">
        <v>100</v>
      </c>
      <c r="FBV28" s="86"/>
      <c r="FBW28" s="62" t="s">
        <v>505</v>
      </c>
      <c r="FBX28" s="86"/>
      <c r="FBY28" s="86">
        <v>2</v>
      </c>
      <c r="FBZ28" s="86"/>
      <c r="FCA28" s="86">
        <v>2</v>
      </c>
      <c r="FCB28" s="67"/>
      <c r="FCC28" s="67">
        <v>3.7037037037037033</v>
      </c>
      <c r="FCD28" s="67"/>
      <c r="FCE28" s="86">
        <v>100</v>
      </c>
      <c r="FCJ28" s="86"/>
      <c r="FCK28" s="62" t="s">
        <v>505</v>
      </c>
      <c r="FCL28" s="86"/>
      <c r="FCM28" s="86">
        <v>2</v>
      </c>
      <c r="FCN28" s="86"/>
      <c r="FCO28" s="86">
        <v>2</v>
      </c>
      <c r="FCP28" s="67"/>
      <c r="FCQ28" s="67">
        <v>3.7037037037037033</v>
      </c>
      <c r="FCR28" s="67"/>
      <c r="FCS28" s="86">
        <v>100</v>
      </c>
      <c r="FCX28" s="86"/>
      <c r="FCY28" s="62" t="s">
        <v>505</v>
      </c>
      <c r="FCZ28" s="86"/>
      <c r="FDA28" s="86">
        <v>1</v>
      </c>
      <c r="FDB28" s="86"/>
      <c r="FDC28" s="86">
        <v>2</v>
      </c>
      <c r="FDD28" s="67"/>
      <c r="FDE28" s="67">
        <v>3.7037037037037033</v>
      </c>
      <c r="FDF28" s="67"/>
      <c r="FDG28" s="86">
        <v>50</v>
      </c>
      <c r="FDL28" s="86"/>
      <c r="FDM28" s="62" t="s">
        <v>505</v>
      </c>
      <c r="FDN28" s="86"/>
      <c r="FDO28" s="86">
        <v>2</v>
      </c>
      <c r="FDP28" s="86"/>
      <c r="FDQ28" s="86">
        <v>2</v>
      </c>
      <c r="FDR28" s="67"/>
      <c r="FDS28" s="67">
        <v>3.7037037037037033</v>
      </c>
      <c r="FDT28" s="67"/>
      <c r="FDU28" s="86">
        <v>100</v>
      </c>
      <c r="FDZ28" s="86"/>
      <c r="FEA28" s="62" t="s">
        <v>505</v>
      </c>
      <c r="FEB28" s="86"/>
      <c r="FEC28" s="86">
        <v>2</v>
      </c>
      <c r="FED28" s="86"/>
      <c r="FEE28" s="86">
        <v>2</v>
      </c>
      <c r="FEF28" s="67"/>
      <c r="FEG28" s="67">
        <v>3.7037037037037033</v>
      </c>
      <c r="FEH28" s="67"/>
      <c r="FEI28" s="86">
        <v>100</v>
      </c>
      <c r="FEN28" s="86"/>
      <c r="FEO28" s="62" t="s">
        <v>505</v>
      </c>
      <c r="FEP28" s="86"/>
      <c r="FEQ28" s="86">
        <v>1</v>
      </c>
      <c r="FER28" s="86"/>
      <c r="FES28" s="86">
        <v>2</v>
      </c>
      <c r="FET28" s="67"/>
      <c r="FEU28" s="67">
        <v>3.7037037037037033</v>
      </c>
      <c r="FEV28" s="67"/>
      <c r="FEW28" s="86">
        <v>50</v>
      </c>
      <c r="FFB28" s="86"/>
      <c r="FFC28" s="62" t="s">
        <v>505</v>
      </c>
      <c r="FFD28" s="86"/>
      <c r="FFE28" s="86">
        <v>0</v>
      </c>
      <c r="FFF28" s="86"/>
      <c r="FFG28" s="86">
        <v>2</v>
      </c>
      <c r="FFH28" s="67"/>
      <c r="FFI28" s="67">
        <v>3.7037037037037033</v>
      </c>
      <c r="FFJ28" s="67"/>
      <c r="FFK28" s="86">
        <v>0</v>
      </c>
      <c r="FFP28" s="86"/>
      <c r="FFQ28" s="62" t="s">
        <v>505</v>
      </c>
      <c r="FFR28" s="86"/>
      <c r="FFS28" s="86">
        <v>0</v>
      </c>
      <c r="FFT28" s="86"/>
      <c r="FFU28" s="86">
        <v>2</v>
      </c>
      <c r="FFV28" s="67"/>
      <c r="FFW28" s="67">
        <v>3.7037037037037033</v>
      </c>
      <c r="FFX28" s="67"/>
      <c r="FFY28" s="86">
        <v>0</v>
      </c>
      <c r="FGD28" s="86"/>
      <c r="FGE28" s="62" t="s">
        <v>505</v>
      </c>
      <c r="FGF28" s="86"/>
      <c r="FGG28" s="86">
        <v>2</v>
      </c>
      <c r="FGH28" s="86"/>
      <c r="FGI28" s="86">
        <v>2</v>
      </c>
      <c r="FGJ28" s="67"/>
      <c r="FGK28" s="67">
        <v>3.7037037037037033</v>
      </c>
      <c r="FGL28" s="67"/>
      <c r="FGM28" s="86">
        <v>100</v>
      </c>
      <c r="FGR28" s="86"/>
      <c r="FGS28" s="62" t="s">
        <v>505</v>
      </c>
      <c r="FGT28" s="86"/>
      <c r="FGU28" s="86">
        <v>0</v>
      </c>
      <c r="FGV28" s="86"/>
      <c r="FGW28" s="86">
        <v>2</v>
      </c>
      <c r="FGX28" s="67"/>
      <c r="FGY28" s="67">
        <v>3.7037037037037033</v>
      </c>
      <c r="FGZ28" s="67"/>
      <c r="FHA28" s="86">
        <v>0</v>
      </c>
      <c r="FHF28" s="86"/>
      <c r="FHG28" s="62" t="s">
        <v>505</v>
      </c>
      <c r="FHH28" s="86"/>
      <c r="FHI28" s="86">
        <v>1</v>
      </c>
      <c r="FHJ28" s="86"/>
      <c r="FHK28" s="86">
        <v>2</v>
      </c>
      <c r="FHL28" s="67"/>
      <c r="FHM28" s="67">
        <v>3.7037037037037033</v>
      </c>
      <c r="FHN28" s="67"/>
      <c r="FHO28" s="86">
        <v>50</v>
      </c>
      <c r="FHT28" s="86"/>
      <c r="FHU28" s="62" t="s">
        <v>505</v>
      </c>
      <c r="FHV28" s="86"/>
      <c r="FHW28" s="86">
        <v>1</v>
      </c>
      <c r="FHX28" s="86"/>
      <c r="FHY28" s="86">
        <v>2</v>
      </c>
      <c r="FHZ28" s="67"/>
      <c r="FIA28" s="67">
        <v>3.7037037037037033</v>
      </c>
      <c r="FIB28" s="67"/>
      <c r="FIC28" s="86">
        <v>50</v>
      </c>
      <c r="FIH28" s="86"/>
      <c r="FII28" s="62" t="s">
        <v>505</v>
      </c>
      <c r="FIJ28" s="86"/>
      <c r="FIK28" s="86">
        <v>2</v>
      </c>
      <c r="FIL28" s="86"/>
      <c r="FIM28" s="86">
        <v>2</v>
      </c>
      <c r="FIN28" s="67"/>
      <c r="FIO28" s="67">
        <v>3.7037037037037033</v>
      </c>
      <c r="FIP28" s="67"/>
      <c r="FIQ28" s="86">
        <v>100</v>
      </c>
      <c r="FIV28" s="86"/>
      <c r="FIW28" s="62" t="s">
        <v>505</v>
      </c>
      <c r="FIX28" s="86"/>
      <c r="FIY28" s="86">
        <v>1</v>
      </c>
      <c r="FIZ28" s="86"/>
      <c r="FJA28" s="86">
        <v>2</v>
      </c>
      <c r="FJB28" s="67"/>
      <c r="FJC28" s="67">
        <v>3.7037037037037033</v>
      </c>
      <c r="FJD28" s="67"/>
      <c r="FJE28" s="86">
        <v>50</v>
      </c>
      <c r="FJJ28" s="86"/>
      <c r="FJK28" s="62" t="s">
        <v>505</v>
      </c>
      <c r="FJL28" s="86"/>
      <c r="FJM28" s="86">
        <v>1</v>
      </c>
      <c r="FJN28" s="86"/>
      <c r="FJO28" s="86">
        <v>2</v>
      </c>
      <c r="FJP28" s="67"/>
      <c r="FJQ28" s="67">
        <v>3.7037037037037033</v>
      </c>
      <c r="FJR28" s="67"/>
      <c r="FJS28" s="86">
        <v>50</v>
      </c>
      <c r="FJX28" s="86"/>
      <c r="FJY28" s="62" t="s">
        <v>505</v>
      </c>
      <c r="FJZ28" s="86"/>
      <c r="FKA28" s="86">
        <v>2</v>
      </c>
      <c r="FKB28" s="86"/>
      <c r="FKC28" s="86">
        <v>2</v>
      </c>
      <c r="FKD28" s="67"/>
      <c r="FKE28" s="67">
        <v>3.7037037037037033</v>
      </c>
      <c r="FKF28" s="67"/>
      <c r="FKG28" s="86">
        <v>100</v>
      </c>
      <c r="FKL28" s="86"/>
      <c r="FKM28" s="62" t="s">
        <v>505</v>
      </c>
      <c r="FKN28" s="86"/>
      <c r="FKO28" s="86">
        <v>1</v>
      </c>
      <c r="FKP28" s="86"/>
      <c r="FKQ28" s="86">
        <v>2</v>
      </c>
      <c r="FKR28" s="67"/>
      <c r="FKS28" s="67">
        <v>3.7037037037037033</v>
      </c>
      <c r="FKT28" s="67"/>
      <c r="FKU28" s="86">
        <v>50</v>
      </c>
      <c r="FKZ28" s="86"/>
      <c r="FLA28" s="62" t="s">
        <v>505</v>
      </c>
      <c r="FLB28" s="86"/>
      <c r="FLC28" s="86">
        <v>1</v>
      </c>
      <c r="FLD28" s="86"/>
      <c r="FLE28" s="86">
        <v>2</v>
      </c>
      <c r="FLF28" s="67"/>
      <c r="FLG28" s="67">
        <v>3.7037037037037033</v>
      </c>
      <c r="FLH28" s="67"/>
      <c r="FLI28" s="86">
        <v>50</v>
      </c>
      <c r="FLN28" s="86"/>
      <c r="FLO28" s="62" t="s">
        <v>505</v>
      </c>
      <c r="FLP28" s="86"/>
      <c r="FLQ28" s="86">
        <v>2</v>
      </c>
      <c r="FLR28" s="86"/>
      <c r="FLS28" s="86">
        <v>2</v>
      </c>
      <c r="FLT28" s="67"/>
      <c r="FLU28" s="67">
        <v>3.7037037037037033</v>
      </c>
      <c r="FLV28" s="67"/>
      <c r="FLW28" s="86">
        <v>100</v>
      </c>
      <c r="FMB28" s="86"/>
      <c r="FMC28" s="62" t="s">
        <v>505</v>
      </c>
      <c r="FMD28" s="86"/>
      <c r="FME28" s="86">
        <v>0</v>
      </c>
      <c r="FMF28" s="86"/>
      <c r="FMG28" s="86">
        <v>0</v>
      </c>
      <c r="FMH28" s="67"/>
      <c r="FMI28" s="67">
        <v>0</v>
      </c>
      <c r="FMJ28" s="67"/>
      <c r="FMK28" s="86" t="s">
        <v>582</v>
      </c>
      <c r="FMP28" s="86"/>
      <c r="FMQ28" s="62" t="s">
        <v>505</v>
      </c>
      <c r="FMR28" s="86"/>
      <c r="FMS28" s="86">
        <v>0</v>
      </c>
      <c r="FMT28" s="86"/>
      <c r="FMU28" s="86">
        <v>0</v>
      </c>
      <c r="FMV28" s="67"/>
      <c r="FMW28" s="67">
        <v>0</v>
      </c>
      <c r="FMX28" s="67"/>
      <c r="FMY28" s="86" t="s">
        <v>582</v>
      </c>
      <c r="FND28" s="86"/>
      <c r="FNE28" s="62" t="s">
        <v>505</v>
      </c>
      <c r="FNF28" s="86"/>
      <c r="FNG28" s="86">
        <v>0</v>
      </c>
      <c r="FNH28" s="86"/>
      <c r="FNI28" s="86">
        <v>0</v>
      </c>
      <c r="FNJ28" s="67"/>
      <c r="FNK28" s="67">
        <v>0</v>
      </c>
      <c r="FNL28" s="67"/>
      <c r="FNM28" s="86" t="s">
        <v>582</v>
      </c>
      <c r="FNR28" s="86"/>
      <c r="FNS28" s="62" t="s">
        <v>505</v>
      </c>
      <c r="FNT28" s="86"/>
      <c r="FNU28" s="86">
        <v>0</v>
      </c>
      <c r="FNV28" s="86"/>
      <c r="FNW28" s="86">
        <v>0</v>
      </c>
      <c r="FNX28" s="67"/>
      <c r="FNY28" s="67">
        <v>0</v>
      </c>
      <c r="FNZ28" s="67"/>
      <c r="FOA28" s="86" t="s">
        <v>582</v>
      </c>
      <c r="FOF28" s="86"/>
      <c r="FOG28" s="62" t="s">
        <v>505</v>
      </c>
      <c r="FOH28" s="86"/>
      <c r="FOI28" s="86">
        <v>0</v>
      </c>
      <c r="FOJ28" s="86"/>
      <c r="FOK28" s="86">
        <v>0</v>
      </c>
      <c r="FOL28" s="67"/>
      <c r="FOM28" s="67">
        <v>0</v>
      </c>
      <c r="FON28" s="67"/>
      <c r="FOO28" s="86" t="s">
        <v>582</v>
      </c>
      <c r="FOT28" s="86"/>
      <c r="FOU28" s="62" t="s">
        <v>505</v>
      </c>
      <c r="FOV28" s="86"/>
      <c r="FOW28" s="86">
        <v>0</v>
      </c>
      <c r="FOX28" s="86"/>
      <c r="FOY28" s="86">
        <v>0</v>
      </c>
      <c r="FOZ28" s="67"/>
      <c r="FPA28" s="67">
        <v>0</v>
      </c>
      <c r="FPB28" s="67"/>
      <c r="FPC28" s="86" t="s">
        <v>582</v>
      </c>
      <c r="FPH28" s="86"/>
      <c r="FPI28" s="62" t="s">
        <v>505</v>
      </c>
      <c r="FPJ28" s="86"/>
      <c r="FPK28" s="86">
        <v>0</v>
      </c>
      <c r="FPL28" s="86"/>
      <c r="FPM28" s="86">
        <v>0</v>
      </c>
      <c r="FPN28" s="67"/>
      <c r="FPO28" s="67">
        <v>0</v>
      </c>
      <c r="FPP28" s="67"/>
      <c r="FPQ28" s="86" t="s">
        <v>582</v>
      </c>
      <c r="FPV28" s="86"/>
      <c r="FPW28" s="62" t="s">
        <v>505</v>
      </c>
      <c r="FPX28" s="86"/>
      <c r="FPY28" s="86">
        <v>0</v>
      </c>
      <c r="FPZ28" s="86"/>
      <c r="FQA28" s="86">
        <v>0</v>
      </c>
      <c r="FQB28" s="67"/>
      <c r="FQC28" s="67">
        <v>0</v>
      </c>
      <c r="FQD28" s="67"/>
      <c r="FQE28" s="86" t="s">
        <v>582</v>
      </c>
      <c r="FQJ28" s="86"/>
      <c r="FQK28" s="62" t="s">
        <v>505</v>
      </c>
      <c r="FQL28" s="86"/>
      <c r="FQM28" s="86">
        <v>0</v>
      </c>
      <c r="FQN28" s="86"/>
      <c r="FQO28" s="86">
        <v>0</v>
      </c>
      <c r="FQP28" s="67"/>
      <c r="FQQ28" s="67">
        <v>0</v>
      </c>
      <c r="FQR28" s="67"/>
      <c r="FQS28" s="86" t="s">
        <v>582</v>
      </c>
      <c r="FQX28" s="86"/>
      <c r="FQY28" s="62" t="s">
        <v>505</v>
      </c>
      <c r="FQZ28" s="86"/>
      <c r="FRA28" s="86">
        <v>0</v>
      </c>
      <c r="FRB28" s="86"/>
      <c r="FRC28" s="86">
        <v>0</v>
      </c>
      <c r="FRD28" s="67"/>
      <c r="FRE28" s="67">
        <v>0</v>
      </c>
      <c r="FRF28" s="67"/>
      <c r="FRG28" s="86" t="s">
        <v>582</v>
      </c>
      <c r="FRL28" s="86"/>
      <c r="FRM28" s="62" t="s">
        <v>505</v>
      </c>
      <c r="FRN28" s="86"/>
      <c r="FRO28" s="86">
        <v>0</v>
      </c>
      <c r="FRP28" s="86"/>
      <c r="FRQ28" s="86">
        <v>0</v>
      </c>
      <c r="FRR28" s="67"/>
      <c r="FRS28" s="67">
        <v>0</v>
      </c>
      <c r="FRT28" s="67"/>
      <c r="FRU28" s="86" t="s">
        <v>582</v>
      </c>
      <c r="FRZ28" s="86"/>
      <c r="FSA28" s="62" t="s">
        <v>505</v>
      </c>
      <c r="FSB28" s="86"/>
      <c r="FSC28" s="86">
        <v>0</v>
      </c>
      <c r="FSD28" s="86"/>
      <c r="FSE28" s="86">
        <v>0</v>
      </c>
      <c r="FSF28" s="67"/>
      <c r="FSG28" s="67">
        <v>0</v>
      </c>
      <c r="FSH28" s="67"/>
      <c r="FSI28" s="86" t="s">
        <v>582</v>
      </c>
      <c r="FSN28" s="86"/>
      <c r="FSO28" s="62" t="s">
        <v>505</v>
      </c>
      <c r="FSP28" s="86"/>
      <c r="FSQ28" s="86">
        <v>0</v>
      </c>
      <c r="FSR28" s="86"/>
      <c r="FSS28" s="86">
        <v>0</v>
      </c>
      <c r="FST28" s="67"/>
      <c r="FSU28" s="67">
        <v>0</v>
      </c>
      <c r="FSV28" s="67"/>
      <c r="FSW28" s="86" t="s">
        <v>582</v>
      </c>
      <c r="FTB28" s="86"/>
      <c r="FTC28" s="62" t="s">
        <v>505</v>
      </c>
      <c r="FTD28" s="86"/>
      <c r="FTE28" s="86">
        <v>0</v>
      </c>
      <c r="FTF28" s="86"/>
      <c r="FTG28" s="86">
        <v>0</v>
      </c>
      <c r="FTH28" s="67"/>
      <c r="FTI28" s="67">
        <v>0</v>
      </c>
      <c r="FTJ28" s="67"/>
      <c r="FTK28" s="86" t="s">
        <v>582</v>
      </c>
      <c r="FTP28" s="86"/>
      <c r="FTQ28" s="62" t="s">
        <v>505</v>
      </c>
      <c r="FTR28" s="86"/>
      <c r="FTS28" s="86">
        <v>0</v>
      </c>
      <c r="FTT28" s="86"/>
      <c r="FTU28" s="86">
        <v>0</v>
      </c>
      <c r="FTV28" s="67"/>
      <c r="FTW28" s="67">
        <v>0</v>
      </c>
      <c r="FTX28" s="67"/>
      <c r="FTY28" s="86" t="s">
        <v>582</v>
      </c>
      <c r="FUD28" s="86"/>
      <c r="FUE28" s="62" t="s">
        <v>505</v>
      </c>
      <c r="FUF28" s="86"/>
      <c r="FUG28" s="86">
        <v>0</v>
      </c>
      <c r="FUH28" s="86"/>
      <c r="FUI28" s="86">
        <v>0</v>
      </c>
      <c r="FUJ28" s="67"/>
      <c r="FUK28" s="67">
        <v>0</v>
      </c>
      <c r="FUL28" s="67"/>
      <c r="FUM28" s="86" t="s">
        <v>582</v>
      </c>
      <c r="FUR28" s="86"/>
      <c r="FUS28" s="62" t="s">
        <v>505</v>
      </c>
      <c r="FUT28" s="86"/>
      <c r="FUU28" s="86">
        <v>0</v>
      </c>
      <c r="FUV28" s="86"/>
      <c r="FUW28" s="86">
        <v>0</v>
      </c>
      <c r="FUX28" s="67"/>
      <c r="FUY28" s="67">
        <v>0</v>
      </c>
      <c r="FUZ28" s="67"/>
      <c r="FVA28" s="86" t="s">
        <v>582</v>
      </c>
      <c r="FVF28" s="86"/>
      <c r="FVG28" s="62" t="s">
        <v>505</v>
      </c>
      <c r="FVH28" s="86"/>
      <c r="FVI28" s="86">
        <v>0</v>
      </c>
      <c r="FVJ28" s="86"/>
      <c r="FVK28" s="86">
        <v>0</v>
      </c>
      <c r="FVL28" s="67"/>
      <c r="FVM28" s="67">
        <v>0</v>
      </c>
      <c r="FVN28" s="67"/>
      <c r="FVO28" s="86" t="s">
        <v>582</v>
      </c>
      <c r="FVT28" s="86"/>
      <c r="FVU28" s="62" t="s">
        <v>505</v>
      </c>
      <c r="FVV28" s="86"/>
      <c r="FVW28" s="86">
        <v>0</v>
      </c>
      <c r="FVX28" s="86"/>
      <c r="FVY28" s="86">
        <v>0</v>
      </c>
      <c r="FVZ28" s="67"/>
      <c r="FWA28" s="67">
        <v>0</v>
      </c>
      <c r="FWB28" s="67"/>
      <c r="FWC28" s="86" t="s">
        <v>582</v>
      </c>
      <c r="FWH28" s="86"/>
      <c r="FWI28" s="62" t="s">
        <v>505</v>
      </c>
      <c r="FWJ28" s="86"/>
      <c r="FWK28" s="86">
        <v>0</v>
      </c>
      <c r="FWL28" s="86"/>
      <c r="FWM28" s="86">
        <v>0</v>
      </c>
      <c r="FWN28" s="67"/>
      <c r="FWO28" s="67">
        <v>0</v>
      </c>
      <c r="FWP28" s="67"/>
      <c r="FWQ28" s="86" t="s">
        <v>582</v>
      </c>
      <c r="FWV28" s="86"/>
      <c r="FWW28" s="62" t="s">
        <v>505</v>
      </c>
      <c r="FWX28" s="86"/>
      <c r="FWY28" s="86">
        <v>0</v>
      </c>
      <c r="FWZ28" s="86"/>
      <c r="FXA28" s="86">
        <v>0</v>
      </c>
      <c r="FXB28" s="67"/>
      <c r="FXC28" s="67">
        <v>0</v>
      </c>
      <c r="FXD28" s="67"/>
      <c r="FXE28" s="86" t="s">
        <v>582</v>
      </c>
      <c r="FXJ28" s="86"/>
      <c r="FXK28" s="62" t="s">
        <v>505</v>
      </c>
      <c r="FXL28" s="86"/>
      <c r="FXM28" s="86">
        <v>0</v>
      </c>
      <c r="FXN28" s="86"/>
      <c r="FXO28" s="86">
        <v>0</v>
      </c>
      <c r="FXP28" s="67"/>
      <c r="FXQ28" s="67">
        <v>0</v>
      </c>
      <c r="FXR28" s="67"/>
      <c r="FXS28" s="86" t="s">
        <v>582</v>
      </c>
      <c r="FXX28" s="86"/>
      <c r="FXY28" s="62" t="s">
        <v>505</v>
      </c>
      <c r="FXZ28" s="86"/>
      <c r="FYA28" s="86">
        <v>0</v>
      </c>
      <c r="FYB28" s="86"/>
      <c r="FYC28" s="86">
        <v>0</v>
      </c>
      <c r="FYD28" s="67"/>
      <c r="FYE28" s="67">
        <v>0</v>
      </c>
      <c r="FYF28" s="67"/>
      <c r="FYG28" s="86" t="s">
        <v>582</v>
      </c>
      <c r="FYL28" s="86"/>
      <c r="FYM28" s="62" t="s">
        <v>505</v>
      </c>
      <c r="FYN28" s="86"/>
      <c r="FYO28" s="86">
        <v>0</v>
      </c>
      <c r="FYP28" s="86"/>
      <c r="FYQ28" s="86">
        <v>0</v>
      </c>
      <c r="FYR28" s="67"/>
      <c r="FYS28" s="67">
        <v>0</v>
      </c>
      <c r="FYT28" s="67"/>
      <c r="FYU28" s="86" t="s">
        <v>582</v>
      </c>
      <c r="FYZ28" s="86"/>
      <c r="FZA28" s="62" t="s">
        <v>505</v>
      </c>
      <c r="FZB28" s="86"/>
      <c r="FZC28" s="86">
        <v>0</v>
      </c>
      <c r="FZD28" s="86"/>
      <c r="FZE28" s="86">
        <v>0</v>
      </c>
      <c r="FZF28" s="67"/>
      <c r="FZG28" s="67">
        <v>0</v>
      </c>
      <c r="FZH28" s="67"/>
      <c r="FZI28" s="86" t="s">
        <v>582</v>
      </c>
      <c r="FZN28" s="86"/>
      <c r="FZO28" s="62" t="s">
        <v>505</v>
      </c>
      <c r="FZP28" s="86"/>
      <c r="FZQ28" s="86">
        <v>0</v>
      </c>
      <c r="FZR28" s="86"/>
      <c r="FZS28" s="86">
        <v>0</v>
      </c>
      <c r="FZT28" s="67"/>
      <c r="FZU28" s="67">
        <v>0</v>
      </c>
      <c r="FZV28" s="67"/>
      <c r="FZW28" s="86" t="s">
        <v>582</v>
      </c>
      <c r="GAB28" s="86"/>
      <c r="GAC28" s="62" t="s">
        <v>505</v>
      </c>
      <c r="GAD28" s="86"/>
      <c r="GAE28" s="86">
        <v>0</v>
      </c>
      <c r="GAF28" s="86"/>
      <c r="GAG28" s="86">
        <v>0</v>
      </c>
      <c r="GAH28" s="67"/>
      <c r="GAI28" s="67">
        <v>0</v>
      </c>
      <c r="GAJ28" s="67"/>
      <c r="GAK28" s="86" t="s">
        <v>582</v>
      </c>
      <c r="GAP28" s="86"/>
      <c r="GAQ28" s="62" t="s">
        <v>505</v>
      </c>
      <c r="GAR28" s="86"/>
      <c r="GAS28" s="86">
        <v>0</v>
      </c>
      <c r="GAT28" s="86"/>
      <c r="GAU28" s="86">
        <v>0</v>
      </c>
      <c r="GAV28" s="67"/>
      <c r="GAW28" s="67">
        <v>0</v>
      </c>
      <c r="GAX28" s="67"/>
      <c r="GAY28" s="86" t="s">
        <v>582</v>
      </c>
      <c r="GBD28" s="86"/>
      <c r="GBE28" s="62" t="s">
        <v>505</v>
      </c>
      <c r="GBF28" s="86"/>
      <c r="GBG28" s="86">
        <v>0</v>
      </c>
      <c r="GBH28" s="86"/>
      <c r="GBI28" s="86">
        <v>0</v>
      </c>
      <c r="GBJ28" s="67"/>
      <c r="GBK28" s="67">
        <v>0</v>
      </c>
      <c r="GBL28" s="67"/>
      <c r="GBM28" s="86" t="s">
        <v>582</v>
      </c>
      <c r="GBR28" s="86"/>
      <c r="GBS28" s="62" t="s">
        <v>505</v>
      </c>
      <c r="GBT28" s="86"/>
      <c r="GBU28" s="86">
        <v>0</v>
      </c>
      <c r="GBV28" s="86"/>
      <c r="GBW28" s="86">
        <v>0</v>
      </c>
      <c r="GBX28" s="67"/>
      <c r="GBY28" s="67">
        <v>0</v>
      </c>
      <c r="GBZ28" s="67"/>
      <c r="GCA28" s="86" t="s">
        <v>582</v>
      </c>
      <c r="GCF28" s="86"/>
      <c r="GCG28" s="62" t="s">
        <v>505</v>
      </c>
      <c r="GCH28" s="86"/>
      <c r="GCI28" s="86">
        <v>0</v>
      </c>
      <c r="GCJ28" s="86"/>
      <c r="GCK28" s="86">
        <v>0</v>
      </c>
      <c r="GCL28" s="67"/>
      <c r="GCM28" s="67">
        <v>0</v>
      </c>
      <c r="GCN28" s="67"/>
      <c r="GCO28" s="86" t="s">
        <v>582</v>
      </c>
      <c r="GCT28" s="86"/>
      <c r="GCU28" s="62" t="s">
        <v>505</v>
      </c>
      <c r="GCV28" s="86"/>
      <c r="GCW28" s="86">
        <v>0</v>
      </c>
      <c r="GCX28" s="86"/>
      <c r="GCY28" s="86">
        <v>0</v>
      </c>
      <c r="GCZ28" s="67"/>
      <c r="GDA28" s="67">
        <v>0</v>
      </c>
      <c r="GDB28" s="67"/>
      <c r="GDC28" s="86" t="s">
        <v>582</v>
      </c>
      <c r="GDH28" s="86"/>
      <c r="GDI28" s="62" t="s">
        <v>505</v>
      </c>
      <c r="GDJ28" s="86"/>
      <c r="GDK28" s="86">
        <v>0</v>
      </c>
      <c r="GDL28" s="86"/>
      <c r="GDM28" s="86">
        <v>0</v>
      </c>
      <c r="GDN28" s="67"/>
      <c r="GDO28" s="67">
        <v>0</v>
      </c>
      <c r="GDP28" s="67"/>
      <c r="GDQ28" s="86" t="s">
        <v>582</v>
      </c>
      <c r="GDV28" s="86"/>
      <c r="GDW28" s="62" t="s">
        <v>505</v>
      </c>
      <c r="GDX28" s="86"/>
      <c r="GDY28" s="86">
        <v>0</v>
      </c>
      <c r="GDZ28" s="86"/>
      <c r="GEA28" s="86">
        <v>0</v>
      </c>
      <c r="GEB28" s="67"/>
      <c r="GEC28" s="67">
        <v>0</v>
      </c>
      <c r="GED28" s="67"/>
      <c r="GEE28" s="86" t="s">
        <v>582</v>
      </c>
      <c r="GEJ28" s="86"/>
      <c r="GEK28" s="62" t="s">
        <v>505</v>
      </c>
      <c r="GEL28" s="86"/>
      <c r="GEM28" s="86">
        <v>0</v>
      </c>
      <c r="GEN28" s="86"/>
      <c r="GEO28" s="86">
        <v>0</v>
      </c>
      <c r="GEP28" s="67"/>
      <c r="GEQ28" s="67">
        <v>0</v>
      </c>
      <c r="GER28" s="67"/>
      <c r="GES28" s="86" t="s">
        <v>582</v>
      </c>
      <c r="GEX28" s="86"/>
      <c r="GEY28" s="62" t="s">
        <v>505</v>
      </c>
      <c r="GEZ28" s="86"/>
      <c r="GFA28" s="86">
        <v>0</v>
      </c>
      <c r="GFB28" s="86"/>
      <c r="GFC28" s="86">
        <v>0</v>
      </c>
      <c r="GFD28" s="67"/>
      <c r="GFE28" s="67">
        <v>0</v>
      </c>
      <c r="GFF28" s="67"/>
      <c r="GFG28" s="86" t="s">
        <v>582</v>
      </c>
      <c r="GFL28" s="86"/>
      <c r="GFM28" s="62" t="s">
        <v>505</v>
      </c>
      <c r="GFN28" s="86"/>
      <c r="GFO28" s="86">
        <v>0</v>
      </c>
      <c r="GFP28" s="86"/>
      <c r="GFQ28" s="86">
        <v>0</v>
      </c>
      <c r="GFR28" s="67"/>
      <c r="GFS28" s="67">
        <v>0</v>
      </c>
      <c r="GFT28" s="67"/>
      <c r="GFU28" s="86" t="s">
        <v>582</v>
      </c>
      <c r="GFZ28" s="86"/>
      <c r="GGA28" s="62" t="s">
        <v>505</v>
      </c>
      <c r="GGB28" s="86"/>
      <c r="GGC28" s="86">
        <v>0</v>
      </c>
      <c r="GGD28" s="86"/>
      <c r="GGE28" s="86">
        <v>0</v>
      </c>
      <c r="GGF28" s="67"/>
      <c r="GGG28" s="67">
        <v>0</v>
      </c>
      <c r="GGH28" s="67"/>
      <c r="GGI28" s="86" t="s">
        <v>582</v>
      </c>
      <c r="GGN28" s="86"/>
      <c r="GGO28" s="62" t="s">
        <v>505</v>
      </c>
      <c r="GGP28" s="86"/>
      <c r="GGQ28" s="86">
        <v>0</v>
      </c>
      <c r="GGR28" s="86"/>
      <c r="GGS28" s="86">
        <v>0</v>
      </c>
      <c r="GGT28" s="67"/>
      <c r="GGU28" s="67">
        <v>0</v>
      </c>
      <c r="GGV28" s="67"/>
      <c r="GGW28" s="86" t="s">
        <v>582</v>
      </c>
      <c r="GHB28" s="86"/>
      <c r="GHC28" s="62" t="s">
        <v>505</v>
      </c>
      <c r="GHD28" s="86"/>
      <c r="GHE28" s="86">
        <v>0</v>
      </c>
      <c r="GHF28" s="86"/>
      <c r="GHG28" s="86">
        <v>0</v>
      </c>
      <c r="GHH28" s="67"/>
      <c r="GHI28" s="67">
        <v>0</v>
      </c>
      <c r="GHJ28" s="67"/>
      <c r="GHK28" s="86" t="s">
        <v>582</v>
      </c>
      <c r="GHP28" s="86"/>
      <c r="GHQ28" s="62" t="s">
        <v>505</v>
      </c>
      <c r="GHR28" s="86"/>
      <c r="GHS28" s="86">
        <v>0</v>
      </c>
      <c r="GHT28" s="86"/>
      <c r="GHU28" s="86">
        <v>0</v>
      </c>
      <c r="GHV28" s="67"/>
      <c r="GHW28" s="67">
        <v>0</v>
      </c>
      <c r="GHX28" s="67"/>
      <c r="GHY28" s="86" t="s">
        <v>582</v>
      </c>
      <c r="GID28" s="86"/>
      <c r="GIE28" s="62" t="s">
        <v>505</v>
      </c>
      <c r="GIF28" s="86"/>
      <c r="GIG28" s="86">
        <v>0</v>
      </c>
      <c r="GIH28" s="86"/>
      <c r="GII28" s="86">
        <v>0</v>
      </c>
      <c r="GIJ28" s="67"/>
      <c r="GIK28" s="67">
        <v>0</v>
      </c>
      <c r="GIL28" s="67"/>
      <c r="GIM28" s="86" t="s">
        <v>582</v>
      </c>
      <c r="GIR28" s="86"/>
      <c r="GIS28" s="62" t="s">
        <v>505</v>
      </c>
      <c r="GIT28" s="86"/>
      <c r="GIU28" s="86">
        <v>0</v>
      </c>
      <c r="GIV28" s="86"/>
      <c r="GIW28" s="86">
        <v>0</v>
      </c>
      <c r="GIX28" s="67"/>
      <c r="GIY28" s="67">
        <v>0</v>
      </c>
      <c r="GIZ28" s="67"/>
      <c r="GJA28" s="86" t="s">
        <v>582</v>
      </c>
      <c r="GJF28" s="86"/>
      <c r="GJG28" s="62" t="s">
        <v>505</v>
      </c>
      <c r="GJH28" s="86"/>
      <c r="GJI28" s="86">
        <v>0</v>
      </c>
      <c r="GJJ28" s="86"/>
      <c r="GJK28" s="86">
        <v>0</v>
      </c>
      <c r="GJL28" s="67"/>
      <c r="GJM28" s="67">
        <v>0</v>
      </c>
      <c r="GJN28" s="67"/>
      <c r="GJO28" s="86" t="s">
        <v>582</v>
      </c>
      <c r="GJT28" s="86"/>
      <c r="GJU28" s="62" t="s">
        <v>505</v>
      </c>
      <c r="GJV28" s="86"/>
      <c r="GJW28" s="86">
        <v>0</v>
      </c>
      <c r="GJX28" s="86"/>
      <c r="GJY28" s="86">
        <v>0</v>
      </c>
      <c r="GJZ28" s="67"/>
      <c r="GKA28" s="67">
        <v>0</v>
      </c>
      <c r="GKB28" s="67"/>
      <c r="GKC28" s="86" t="s">
        <v>582</v>
      </c>
      <c r="GKH28" s="86"/>
      <c r="GKI28" s="62" t="s">
        <v>505</v>
      </c>
      <c r="GKJ28" s="86"/>
      <c r="GKK28" s="86">
        <v>0</v>
      </c>
      <c r="GKL28" s="86"/>
      <c r="GKM28" s="86">
        <v>0</v>
      </c>
      <c r="GKN28" s="67"/>
      <c r="GKO28" s="67">
        <v>0</v>
      </c>
      <c r="GKP28" s="67"/>
      <c r="GKQ28" s="86" t="s">
        <v>582</v>
      </c>
      <c r="GKV28" s="86"/>
      <c r="GKW28" s="62" t="s">
        <v>505</v>
      </c>
      <c r="GKX28" s="86"/>
      <c r="GKY28" s="86">
        <v>0</v>
      </c>
      <c r="GKZ28" s="86"/>
      <c r="GLA28" s="86">
        <v>0</v>
      </c>
      <c r="GLB28" s="67"/>
      <c r="GLC28" s="67">
        <v>0</v>
      </c>
      <c r="GLD28" s="67"/>
      <c r="GLE28" s="86" t="s">
        <v>582</v>
      </c>
      <c r="GLJ28" s="86"/>
      <c r="GLK28" s="62" t="s">
        <v>505</v>
      </c>
      <c r="GLL28" s="86"/>
      <c r="GLM28" s="86">
        <v>0</v>
      </c>
      <c r="GLN28" s="86"/>
      <c r="GLO28" s="86">
        <v>0</v>
      </c>
      <c r="GLP28" s="67"/>
      <c r="GLQ28" s="67">
        <v>0</v>
      </c>
      <c r="GLR28" s="67"/>
      <c r="GLS28" s="86" t="s">
        <v>582</v>
      </c>
      <c r="GLX28" s="86"/>
      <c r="GLY28" s="62" t="s">
        <v>505</v>
      </c>
      <c r="GLZ28" s="86"/>
      <c r="GMA28" s="86">
        <v>0</v>
      </c>
      <c r="GMB28" s="86"/>
      <c r="GMC28" s="86">
        <v>0</v>
      </c>
      <c r="GMD28" s="67"/>
      <c r="GME28" s="67">
        <v>0</v>
      </c>
      <c r="GMF28" s="67"/>
      <c r="GMG28" s="86" t="s">
        <v>582</v>
      </c>
      <c r="GML28" s="86"/>
      <c r="GMM28" s="62" t="s">
        <v>505</v>
      </c>
      <c r="GMN28" s="86"/>
      <c r="GMO28" s="86">
        <v>0</v>
      </c>
      <c r="GMP28" s="86"/>
      <c r="GMQ28" s="86">
        <v>0</v>
      </c>
      <c r="GMR28" s="67"/>
      <c r="GMS28" s="67">
        <v>0</v>
      </c>
      <c r="GMT28" s="67"/>
      <c r="GMU28" s="86" t="s">
        <v>582</v>
      </c>
      <c r="GMZ28" s="86"/>
      <c r="GNA28" s="62" t="s">
        <v>505</v>
      </c>
      <c r="GNB28" s="86"/>
      <c r="GNC28" s="86">
        <v>0</v>
      </c>
      <c r="GND28" s="86"/>
      <c r="GNE28" s="86">
        <v>0</v>
      </c>
      <c r="GNF28" s="67"/>
      <c r="GNG28" s="67">
        <v>0</v>
      </c>
      <c r="GNH28" s="67"/>
      <c r="GNI28" s="86" t="s">
        <v>582</v>
      </c>
      <c r="GNN28" s="86"/>
      <c r="GNO28" s="62" t="s">
        <v>505</v>
      </c>
      <c r="GNP28" s="86"/>
      <c r="GNQ28" s="86">
        <v>0</v>
      </c>
      <c r="GNR28" s="86"/>
      <c r="GNS28" s="86">
        <v>0</v>
      </c>
      <c r="GNT28" s="67"/>
      <c r="GNU28" s="67">
        <v>0</v>
      </c>
      <c r="GNV28" s="67"/>
      <c r="GNW28" s="86" t="s">
        <v>582</v>
      </c>
      <c r="GOB28" s="86"/>
      <c r="GOC28" s="62" t="s">
        <v>505</v>
      </c>
      <c r="GOD28" s="86"/>
      <c r="GOE28" s="86">
        <v>0</v>
      </c>
      <c r="GOF28" s="86"/>
      <c r="GOG28" s="86">
        <v>0</v>
      </c>
      <c r="GOH28" s="67"/>
      <c r="GOI28" s="67">
        <v>0</v>
      </c>
      <c r="GOJ28" s="67"/>
      <c r="GOK28" s="86" t="s">
        <v>582</v>
      </c>
      <c r="GOP28" s="86"/>
      <c r="GOQ28" s="62" t="s">
        <v>505</v>
      </c>
      <c r="GOR28" s="86"/>
      <c r="GOS28" s="86">
        <v>0</v>
      </c>
      <c r="GOT28" s="86"/>
      <c r="GOU28" s="86">
        <v>0</v>
      </c>
      <c r="GOV28" s="67"/>
      <c r="GOW28" s="67">
        <v>0</v>
      </c>
      <c r="GOX28" s="67"/>
      <c r="GOY28" s="86" t="s">
        <v>582</v>
      </c>
      <c r="GPD28" s="86"/>
      <c r="GPE28" s="62" t="s">
        <v>505</v>
      </c>
      <c r="GPF28" s="86"/>
      <c r="GPG28" s="86">
        <v>0</v>
      </c>
      <c r="GPH28" s="86"/>
      <c r="GPI28" s="86">
        <v>0</v>
      </c>
      <c r="GPJ28" s="67"/>
      <c r="GPK28" s="67">
        <v>0</v>
      </c>
      <c r="GPL28" s="67"/>
      <c r="GPM28" s="86" t="s">
        <v>582</v>
      </c>
      <c r="GPR28" s="86"/>
      <c r="GPS28" s="62" t="s">
        <v>505</v>
      </c>
      <c r="GPT28" s="86"/>
      <c r="GPU28" s="86">
        <v>0</v>
      </c>
      <c r="GPV28" s="86"/>
      <c r="GPW28" s="86">
        <v>0</v>
      </c>
      <c r="GPX28" s="67"/>
      <c r="GPY28" s="67">
        <v>0</v>
      </c>
      <c r="GPZ28" s="67"/>
      <c r="GQA28" s="86" t="s">
        <v>582</v>
      </c>
      <c r="GQF28" s="86"/>
      <c r="GQG28" s="62" t="s">
        <v>505</v>
      </c>
      <c r="GQH28" s="86"/>
      <c r="GQI28" s="86">
        <v>0</v>
      </c>
      <c r="GQJ28" s="86"/>
      <c r="GQK28" s="86">
        <v>0</v>
      </c>
      <c r="GQL28" s="67"/>
      <c r="GQM28" s="67">
        <v>0</v>
      </c>
      <c r="GQN28" s="67"/>
      <c r="GQO28" s="86" t="s">
        <v>582</v>
      </c>
      <c r="GQT28" s="86"/>
      <c r="GQU28" s="62" t="s">
        <v>505</v>
      </c>
      <c r="GQV28" s="86"/>
      <c r="GQW28" s="86">
        <v>0</v>
      </c>
      <c r="GQX28" s="86"/>
      <c r="GQY28" s="86">
        <v>0</v>
      </c>
      <c r="GQZ28" s="67"/>
      <c r="GRA28" s="67">
        <v>0</v>
      </c>
      <c r="GRB28" s="67"/>
      <c r="GRC28" s="86" t="s">
        <v>582</v>
      </c>
      <c r="GRH28" s="86"/>
      <c r="GRI28" s="62" t="s">
        <v>505</v>
      </c>
      <c r="GRJ28" s="86"/>
      <c r="GRK28" s="86">
        <v>0</v>
      </c>
      <c r="GRL28" s="86"/>
      <c r="GRM28" s="86">
        <v>0</v>
      </c>
      <c r="GRN28" s="67"/>
      <c r="GRO28" s="67">
        <v>0</v>
      </c>
      <c r="GRP28" s="67"/>
      <c r="GRQ28" s="86" t="s">
        <v>582</v>
      </c>
      <c r="GRV28" s="86"/>
      <c r="GRW28" s="62" t="s">
        <v>505</v>
      </c>
      <c r="GRX28" s="86"/>
      <c r="GRY28" s="86">
        <v>0</v>
      </c>
      <c r="GRZ28" s="86"/>
      <c r="GSA28" s="86">
        <v>0</v>
      </c>
      <c r="GSB28" s="67"/>
      <c r="GSC28" s="67">
        <v>0</v>
      </c>
      <c r="GSD28" s="67"/>
      <c r="GSE28" s="86" t="s">
        <v>582</v>
      </c>
      <c r="GSJ28" s="86"/>
      <c r="GSK28" s="62" t="s">
        <v>505</v>
      </c>
      <c r="GSL28" s="86"/>
      <c r="GSM28" s="86">
        <v>0</v>
      </c>
      <c r="GSN28" s="86"/>
      <c r="GSO28" s="86">
        <v>0</v>
      </c>
      <c r="GSP28" s="67"/>
      <c r="GSQ28" s="67">
        <v>0</v>
      </c>
      <c r="GSR28" s="67"/>
      <c r="GSS28" s="86" t="s">
        <v>582</v>
      </c>
      <c r="GSX28" s="86"/>
      <c r="GSY28" s="62" t="s">
        <v>505</v>
      </c>
      <c r="GSZ28" s="86"/>
      <c r="GTA28" s="86">
        <v>0</v>
      </c>
      <c r="GTB28" s="86"/>
      <c r="GTC28" s="86">
        <v>0</v>
      </c>
      <c r="GTD28" s="67"/>
      <c r="GTE28" s="67">
        <v>0</v>
      </c>
      <c r="GTF28" s="67"/>
      <c r="GTG28" s="86" t="s">
        <v>582</v>
      </c>
      <c r="GTL28" s="86"/>
      <c r="GTM28" s="62" t="s">
        <v>505</v>
      </c>
      <c r="GTN28" s="86"/>
      <c r="GTO28" s="86">
        <v>0</v>
      </c>
      <c r="GTP28" s="86"/>
      <c r="GTQ28" s="86">
        <v>0</v>
      </c>
      <c r="GTR28" s="67"/>
      <c r="GTS28" s="67">
        <v>0</v>
      </c>
      <c r="GTT28" s="67"/>
      <c r="GTU28" s="86" t="s">
        <v>582</v>
      </c>
      <c r="GTZ28" s="86"/>
      <c r="GUA28" s="62" t="s">
        <v>505</v>
      </c>
      <c r="GUB28" s="86"/>
      <c r="GUC28" s="86">
        <v>0</v>
      </c>
      <c r="GUD28" s="86"/>
      <c r="GUE28" s="86">
        <v>0</v>
      </c>
      <c r="GUF28" s="67"/>
      <c r="GUG28" s="67">
        <v>0</v>
      </c>
      <c r="GUH28" s="67"/>
      <c r="GUI28" s="86" t="s">
        <v>582</v>
      </c>
      <c r="GUN28" s="86"/>
      <c r="GUO28" s="62" t="s">
        <v>505</v>
      </c>
      <c r="GUP28" s="86"/>
      <c r="GUQ28" s="86">
        <v>0</v>
      </c>
      <c r="GUR28" s="86"/>
      <c r="GUS28" s="86">
        <v>0</v>
      </c>
      <c r="GUT28" s="67"/>
      <c r="GUU28" s="67">
        <v>0</v>
      </c>
      <c r="GUV28" s="67"/>
      <c r="GUW28" s="86" t="s">
        <v>582</v>
      </c>
      <c r="GVB28" s="86"/>
      <c r="GVC28" s="62" t="s">
        <v>505</v>
      </c>
      <c r="GVD28" s="86"/>
      <c r="GVE28" s="86">
        <v>0</v>
      </c>
      <c r="GVF28" s="86"/>
      <c r="GVG28" s="86">
        <v>0</v>
      </c>
      <c r="GVH28" s="67"/>
      <c r="GVI28" s="67">
        <v>0</v>
      </c>
      <c r="GVJ28" s="67"/>
      <c r="GVK28" s="86" t="s">
        <v>582</v>
      </c>
      <c r="GVP28" s="86"/>
      <c r="GVQ28" s="62" t="s">
        <v>505</v>
      </c>
      <c r="GVR28" s="86"/>
      <c r="GVS28" s="86">
        <v>1</v>
      </c>
      <c r="GVT28" s="86"/>
      <c r="GVU28" s="86">
        <v>1</v>
      </c>
      <c r="GVV28" s="67"/>
      <c r="GVW28" s="67">
        <v>2.2222222222222223</v>
      </c>
      <c r="GVX28" s="67"/>
      <c r="GVY28" s="86">
        <v>100</v>
      </c>
      <c r="GWD28" s="86"/>
      <c r="GWE28" s="62" t="s">
        <v>505</v>
      </c>
      <c r="GWF28" s="86"/>
      <c r="GWG28" s="86">
        <v>1</v>
      </c>
      <c r="GWH28" s="86"/>
      <c r="GWI28" s="86">
        <v>1</v>
      </c>
      <c r="GWJ28" s="67"/>
      <c r="GWK28" s="67">
        <v>2.2222222222222223</v>
      </c>
      <c r="GWL28" s="67"/>
      <c r="GWM28" s="86">
        <v>100</v>
      </c>
      <c r="GWR28" s="86"/>
      <c r="GWS28" s="62" t="s">
        <v>505</v>
      </c>
      <c r="GWT28" s="86"/>
      <c r="GWU28" s="86">
        <v>1</v>
      </c>
      <c r="GWV28" s="86"/>
      <c r="GWW28" s="86">
        <v>1</v>
      </c>
      <c r="GWX28" s="67"/>
      <c r="GWY28" s="67">
        <v>2.2222222222222223</v>
      </c>
      <c r="GWZ28" s="67"/>
      <c r="GXA28" s="86">
        <v>100</v>
      </c>
      <c r="GXF28" s="86"/>
      <c r="GXG28" s="62" t="s">
        <v>505</v>
      </c>
      <c r="GXH28" s="86"/>
      <c r="GXI28" s="86">
        <v>1</v>
      </c>
      <c r="GXJ28" s="86"/>
      <c r="GXK28" s="86">
        <v>1</v>
      </c>
      <c r="GXL28" s="67"/>
      <c r="GXM28" s="67">
        <v>2.2222222222222223</v>
      </c>
      <c r="GXN28" s="67"/>
      <c r="GXO28" s="86">
        <v>100</v>
      </c>
      <c r="GXT28" s="86"/>
      <c r="GXU28" s="62" t="s">
        <v>505</v>
      </c>
      <c r="GXV28" s="86"/>
      <c r="GXW28" s="86">
        <v>1</v>
      </c>
      <c r="GXX28" s="86"/>
      <c r="GXY28" s="86">
        <v>1</v>
      </c>
      <c r="GXZ28" s="67"/>
      <c r="GYA28" s="67">
        <v>2.2222222222222223</v>
      </c>
      <c r="GYB28" s="67"/>
      <c r="GYC28" s="86">
        <v>100</v>
      </c>
      <c r="GYH28" s="86"/>
      <c r="GYI28" s="62" t="s">
        <v>505</v>
      </c>
      <c r="GYJ28" s="86"/>
      <c r="GYK28" s="86">
        <v>1</v>
      </c>
      <c r="GYL28" s="86"/>
      <c r="GYM28" s="86">
        <v>1</v>
      </c>
      <c r="GYN28" s="67"/>
      <c r="GYO28" s="67">
        <v>2.2222222222222223</v>
      </c>
      <c r="GYP28" s="67"/>
      <c r="GYQ28" s="86">
        <v>100</v>
      </c>
      <c r="GYV28" s="86"/>
      <c r="GYW28" s="62" t="s">
        <v>505</v>
      </c>
      <c r="GYX28" s="86"/>
      <c r="GYY28" s="86">
        <v>1</v>
      </c>
      <c r="GYZ28" s="86"/>
      <c r="GZA28" s="86">
        <v>1</v>
      </c>
      <c r="GZB28" s="67"/>
      <c r="GZC28" s="67">
        <v>2.2222222222222223</v>
      </c>
      <c r="GZD28" s="67"/>
      <c r="GZE28" s="86">
        <v>100</v>
      </c>
      <c r="GZJ28" s="86"/>
      <c r="GZK28" s="62" t="s">
        <v>505</v>
      </c>
      <c r="GZL28" s="86"/>
      <c r="GZM28" s="86">
        <v>1</v>
      </c>
      <c r="GZN28" s="86"/>
      <c r="GZO28" s="86">
        <v>1</v>
      </c>
      <c r="GZP28" s="67"/>
      <c r="GZQ28" s="67">
        <v>2.2222222222222223</v>
      </c>
      <c r="GZR28" s="67"/>
      <c r="GZS28" s="86">
        <v>100</v>
      </c>
      <c r="GZX28" s="86"/>
      <c r="GZY28" s="62" t="s">
        <v>505</v>
      </c>
      <c r="GZZ28" s="86"/>
      <c r="HAA28" s="86">
        <v>1</v>
      </c>
      <c r="HAB28" s="86"/>
      <c r="HAC28" s="86">
        <v>1</v>
      </c>
      <c r="HAD28" s="67"/>
      <c r="HAE28" s="67">
        <v>2.2222222222222223</v>
      </c>
      <c r="HAF28" s="67"/>
      <c r="HAG28" s="86">
        <v>100</v>
      </c>
      <c r="HAL28" s="86"/>
      <c r="HAM28" s="62" t="s">
        <v>505</v>
      </c>
      <c r="HAN28" s="86"/>
      <c r="HAO28" s="86">
        <v>1</v>
      </c>
      <c r="HAP28" s="86"/>
      <c r="HAQ28" s="86">
        <v>1</v>
      </c>
      <c r="HAR28" s="67"/>
      <c r="HAS28" s="67">
        <v>2.2222222222222223</v>
      </c>
      <c r="HAT28" s="67"/>
      <c r="HAU28" s="86">
        <v>100</v>
      </c>
      <c r="HAZ28" s="86"/>
      <c r="HBA28" s="62" t="s">
        <v>505</v>
      </c>
      <c r="HBB28" s="86"/>
      <c r="HBC28" s="86">
        <v>1</v>
      </c>
      <c r="HBD28" s="86"/>
      <c r="HBE28" s="86">
        <v>1</v>
      </c>
      <c r="HBF28" s="67"/>
      <c r="HBG28" s="67">
        <v>2.2222222222222223</v>
      </c>
      <c r="HBH28" s="67"/>
      <c r="HBI28" s="86">
        <v>100</v>
      </c>
      <c r="HBN28" s="86"/>
      <c r="HBO28" s="62" t="s">
        <v>505</v>
      </c>
      <c r="HBP28" s="86"/>
      <c r="HBQ28" s="86">
        <v>1</v>
      </c>
      <c r="HBR28" s="86"/>
      <c r="HBS28" s="86">
        <v>1</v>
      </c>
      <c r="HBT28" s="67"/>
      <c r="HBU28" s="67">
        <v>2.2222222222222223</v>
      </c>
      <c r="HBV28" s="67"/>
      <c r="HBW28" s="86">
        <v>100</v>
      </c>
      <c r="HCB28" s="86"/>
      <c r="HCC28" s="62" t="s">
        <v>505</v>
      </c>
      <c r="HCD28" s="86"/>
      <c r="HCE28" s="86">
        <v>1</v>
      </c>
      <c r="HCF28" s="86"/>
      <c r="HCG28" s="86">
        <v>1</v>
      </c>
      <c r="HCH28" s="67"/>
      <c r="HCI28" s="67">
        <v>2.2222222222222223</v>
      </c>
      <c r="HCJ28" s="67"/>
      <c r="HCK28" s="86">
        <v>100</v>
      </c>
      <c r="HCP28" s="86"/>
      <c r="HCQ28" s="62" t="s">
        <v>505</v>
      </c>
      <c r="HCR28" s="86"/>
      <c r="HCS28" s="86">
        <v>1</v>
      </c>
      <c r="HCT28" s="86"/>
      <c r="HCU28" s="86">
        <v>1</v>
      </c>
      <c r="HCV28" s="67"/>
      <c r="HCW28" s="67">
        <v>2.2222222222222223</v>
      </c>
      <c r="HCX28" s="67"/>
      <c r="HCY28" s="86">
        <v>100</v>
      </c>
      <c r="HDD28" s="86"/>
      <c r="HDE28" s="62" t="s">
        <v>505</v>
      </c>
      <c r="HDF28" s="86"/>
      <c r="HDG28" s="86">
        <v>1</v>
      </c>
      <c r="HDH28" s="86"/>
      <c r="HDI28" s="86">
        <v>1</v>
      </c>
      <c r="HDJ28" s="67"/>
      <c r="HDK28" s="67">
        <v>2.2222222222222223</v>
      </c>
      <c r="HDL28" s="67"/>
      <c r="HDM28" s="86">
        <v>100</v>
      </c>
      <c r="HDR28" s="86"/>
      <c r="HDS28" s="62" t="s">
        <v>505</v>
      </c>
      <c r="HDT28" s="86"/>
      <c r="HDU28" s="86">
        <v>1</v>
      </c>
      <c r="HDV28" s="86"/>
      <c r="HDW28" s="86">
        <v>1</v>
      </c>
      <c r="HDX28" s="67"/>
      <c r="HDY28" s="67">
        <v>2.2222222222222223</v>
      </c>
      <c r="HDZ28" s="67"/>
      <c r="HEA28" s="86">
        <v>100</v>
      </c>
      <c r="HEF28" s="86"/>
      <c r="HEG28" s="62" t="s">
        <v>505</v>
      </c>
      <c r="HEH28" s="86"/>
      <c r="HEI28" s="86">
        <v>1</v>
      </c>
      <c r="HEJ28" s="86"/>
      <c r="HEK28" s="86">
        <v>1</v>
      </c>
      <c r="HEL28" s="67"/>
      <c r="HEM28" s="67">
        <v>2.2222222222222223</v>
      </c>
      <c r="HEN28" s="67"/>
      <c r="HEO28" s="86">
        <v>100</v>
      </c>
      <c r="HET28" s="86"/>
      <c r="HEU28" s="62" t="s">
        <v>505</v>
      </c>
      <c r="HEV28" s="86"/>
      <c r="HEW28" s="86">
        <v>1</v>
      </c>
      <c r="HEX28" s="86"/>
      <c r="HEY28" s="86">
        <v>1</v>
      </c>
      <c r="HEZ28" s="67"/>
      <c r="HFA28" s="67">
        <v>2.2222222222222223</v>
      </c>
      <c r="HFB28" s="67"/>
      <c r="HFC28" s="86">
        <v>100</v>
      </c>
      <c r="HFH28" s="86"/>
      <c r="HFI28" s="62" t="s">
        <v>505</v>
      </c>
      <c r="HFJ28" s="86"/>
      <c r="HFK28" s="86">
        <v>1</v>
      </c>
      <c r="HFL28" s="86"/>
      <c r="HFM28" s="86">
        <v>1</v>
      </c>
      <c r="HFN28" s="67"/>
      <c r="HFO28" s="67">
        <v>2.2222222222222223</v>
      </c>
      <c r="HFP28" s="67"/>
      <c r="HFQ28" s="86">
        <v>100</v>
      </c>
      <c r="HFV28" s="86"/>
      <c r="HFW28" s="62" t="s">
        <v>505</v>
      </c>
      <c r="HFX28" s="86"/>
      <c r="HFY28" s="86">
        <v>1</v>
      </c>
      <c r="HFZ28" s="86"/>
      <c r="HGA28" s="86">
        <v>1</v>
      </c>
      <c r="HGB28" s="67"/>
      <c r="HGC28" s="67">
        <v>2.2222222222222223</v>
      </c>
      <c r="HGD28" s="67"/>
      <c r="HGE28" s="86">
        <v>100</v>
      </c>
      <c r="HGJ28" s="86"/>
      <c r="HGK28" s="62" t="s">
        <v>505</v>
      </c>
      <c r="HGL28" s="86"/>
      <c r="HGM28" s="86">
        <v>1</v>
      </c>
      <c r="HGN28" s="86"/>
      <c r="HGO28" s="86">
        <v>1</v>
      </c>
      <c r="HGP28" s="67"/>
      <c r="HGQ28" s="67">
        <v>2.2222222222222223</v>
      </c>
      <c r="HGR28" s="67"/>
      <c r="HGS28" s="86">
        <v>100</v>
      </c>
      <c r="HGX28" s="86"/>
      <c r="HGY28" s="62" t="s">
        <v>505</v>
      </c>
      <c r="HGZ28" s="86"/>
      <c r="HHA28" s="86">
        <v>1</v>
      </c>
      <c r="HHB28" s="86"/>
      <c r="HHC28" s="86">
        <v>1</v>
      </c>
      <c r="HHD28" s="67"/>
      <c r="HHE28" s="67">
        <v>2.2222222222222223</v>
      </c>
      <c r="HHF28" s="67"/>
      <c r="HHG28" s="86">
        <v>100</v>
      </c>
      <c r="HHL28" s="86"/>
      <c r="HHM28" s="62" t="s">
        <v>505</v>
      </c>
      <c r="HHN28" s="86"/>
      <c r="HHO28" s="86">
        <v>1</v>
      </c>
      <c r="HHP28" s="86"/>
      <c r="HHQ28" s="86">
        <v>1</v>
      </c>
      <c r="HHR28" s="67"/>
      <c r="HHS28" s="67">
        <v>2.2222222222222223</v>
      </c>
      <c r="HHT28" s="67"/>
      <c r="HHU28" s="86">
        <v>100</v>
      </c>
      <c r="HHZ28" s="86"/>
      <c r="HIA28" s="62" t="s">
        <v>505</v>
      </c>
      <c r="HIB28" s="86"/>
      <c r="HIC28" s="86">
        <v>1</v>
      </c>
      <c r="HID28" s="86"/>
      <c r="HIE28" s="86">
        <v>1</v>
      </c>
      <c r="HIF28" s="67"/>
      <c r="HIG28" s="67">
        <v>2.2222222222222223</v>
      </c>
      <c r="HIH28" s="67"/>
      <c r="HII28" s="86">
        <v>100</v>
      </c>
      <c r="HIN28" s="86"/>
      <c r="HIO28" s="62" t="s">
        <v>505</v>
      </c>
      <c r="HIP28" s="86"/>
      <c r="HIQ28" s="86">
        <v>0</v>
      </c>
      <c r="HIR28" s="86"/>
      <c r="HIS28" s="86">
        <v>0</v>
      </c>
      <c r="HIT28" s="67"/>
      <c r="HIU28" s="67">
        <v>0</v>
      </c>
      <c r="HIV28" s="67"/>
      <c r="HIW28" s="86" t="s">
        <v>582</v>
      </c>
    </row>
    <row r="29" spans="14:5119 5124:5665" x14ac:dyDescent="0.25">
      <c r="N29" s="86">
        <v>12.14</v>
      </c>
      <c r="O29" s="62" t="s">
        <v>506</v>
      </c>
      <c r="P29" s="86">
        <v>12.14</v>
      </c>
      <c r="Q29" s="86">
        <v>0</v>
      </c>
      <c r="R29" s="86"/>
      <c r="S29" s="86">
        <v>2</v>
      </c>
      <c r="T29" s="67"/>
      <c r="U29" s="67">
        <v>3.7735849056603774</v>
      </c>
      <c r="V29" s="67"/>
      <c r="W29" s="86">
        <v>0</v>
      </c>
      <c r="AB29" s="86">
        <v>1.1399999999999999</v>
      </c>
      <c r="AC29" s="62" t="s">
        <v>506</v>
      </c>
      <c r="AD29" s="86">
        <v>1.1399999999999999</v>
      </c>
      <c r="AE29" s="86">
        <v>2</v>
      </c>
      <c r="AF29" s="86"/>
      <c r="AG29" s="86">
        <v>2</v>
      </c>
      <c r="AH29" s="67"/>
      <c r="AI29" s="67">
        <v>3.7735849056603774</v>
      </c>
      <c r="AJ29" s="67"/>
      <c r="AK29" s="86">
        <v>100</v>
      </c>
      <c r="AP29" s="86">
        <v>13.14</v>
      </c>
      <c r="AQ29" s="62" t="s">
        <v>506</v>
      </c>
      <c r="AR29" s="86">
        <v>13.14</v>
      </c>
      <c r="AS29" s="86">
        <v>0</v>
      </c>
      <c r="AT29" s="86"/>
      <c r="AU29" s="86">
        <v>2</v>
      </c>
      <c r="AV29" s="67"/>
      <c r="AW29" s="67">
        <v>3.7735849056603774</v>
      </c>
      <c r="AX29" s="67"/>
      <c r="AY29" s="86">
        <v>0</v>
      </c>
      <c r="BD29" s="86">
        <v>13.14</v>
      </c>
      <c r="BE29" s="62" t="s">
        <v>506</v>
      </c>
      <c r="BF29" s="86">
        <v>13.14</v>
      </c>
      <c r="BG29" s="86">
        <v>0</v>
      </c>
      <c r="BH29" s="86"/>
      <c r="BI29" s="86">
        <v>2</v>
      </c>
      <c r="BJ29" s="67"/>
      <c r="BK29" s="67">
        <v>3.7735849056603774</v>
      </c>
      <c r="BL29" s="67"/>
      <c r="BM29" s="86">
        <v>0</v>
      </c>
      <c r="BN29" s="86"/>
      <c r="BO29" s="86"/>
      <c r="BP29" s="86"/>
      <c r="BQ29" s="86"/>
      <c r="BR29" s="86">
        <v>1.1399999999999999</v>
      </c>
      <c r="BS29" s="62" t="s">
        <v>506</v>
      </c>
      <c r="BT29" s="86">
        <v>1.1399999999999999</v>
      </c>
      <c r="BU29" s="86">
        <v>2</v>
      </c>
      <c r="BV29" s="86"/>
      <c r="BW29" s="86">
        <v>2</v>
      </c>
      <c r="BX29" s="67"/>
      <c r="BY29" s="67">
        <v>3.7735849056603774</v>
      </c>
      <c r="BZ29" s="67"/>
      <c r="CA29" s="86">
        <v>100</v>
      </c>
      <c r="CB29" s="86"/>
      <c r="CC29" s="86"/>
      <c r="CD29" s="86"/>
      <c r="CE29" s="86"/>
      <c r="CF29" s="86">
        <v>12.14</v>
      </c>
      <c r="CG29" s="62" t="s">
        <v>506</v>
      </c>
      <c r="CH29" s="86">
        <v>12.14</v>
      </c>
      <c r="CI29" s="86">
        <v>0</v>
      </c>
      <c r="CJ29" s="86"/>
      <c r="CK29" s="86">
        <v>2</v>
      </c>
      <c r="CL29" s="67"/>
      <c r="CM29" s="67">
        <v>3.7735849056603774</v>
      </c>
      <c r="CN29" s="67"/>
      <c r="CO29" s="86">
        <v>0</v>
      </c>
      <c r="CP29" s="86"/>
      <c r="CQ29" s="86"/>
      <c r="CR29" s="86"/>
      <c r="CS29" s="86"/>
      <c r="CT29" s="86">
        <v>2.14</v>
      </c>
      <c r="CU29" s="62" t="s">
        <v>506</v>
      </c>
      <c r="CV29" s="86">
        <v>2.14</v>
      </c>
      <c r="CW29" s="86">
        <v>1</v>
      </c>
      <c r="CX29" s="86"/>
      <c r="CY29" s="86">
        <v>2</v>
      </c>
      <c r="CZ29" s="67"/>
      <c r="DA29" s="67">
        <v>3.7735849056603774</v>
      </c>
      <c r="DB29" s="67"/>
      <c r="DC29" s="86">
        <v>50</v>
      </c>
      <c r="DD29" s="86"/>
      <c r="DE29" s="86"/>
      <c r="DH29" s="86">
        <v>12.14</v>
      </c>
      <c r="DI29" s="62" t="s">
        <v>506</v>
      </c>
      <c r="DJ29" s="86">
        <v>12.14</v>
      </c>
      <c r="DK29" s="86">
        <v>0</v>
      </c>
      <c r="DL29" s="86"/>
      <c r="DM29" s="86">
        <v>2</v>
      </c>
      <c r="DN29" s="67"/>
      <c r="DO29" s="67">
        <v>3.7735849056603774</v>
      </c>
      <c r="DP29" s="67"/>
      <c r="DQ29" s="86">
        <v>0</v>
      </c>
      <c r="DV29" s="86">
        <v>14.14</v>
      </c>
      <c r="DW29" s="62" t="s">
        <v>506</v>
      </c>
      <c r="DX29" s="86">
        <v>14.14</v>
      </c>
      <c r="DY29" s="86">
        <v>0</v>
      </c>
      <c r="DZ29" s="86"/>
      <c r="EA29" s="86">
        <v>2</v>
      </c>
      <c r="EB29" s="67"/>
      <c r="EC29" s="67">
        <v>3.7735849056603774</v>
      </c>
      <c r="ED29" s="67"/>
      <c r="EE29" s="86">
        <v>0</v>
      </c>
      <c r="EJ29" s="86">
        <v>13.14</v>
      </c>
      <c r="EK29" s="62" t="s">
        <v>506</v>
      </c>
      <c r="EL29" s="86">
        <v>13.14</v>
      </c>
      <c r="EM29" s="86">
        <v>0</v>
      </c>
      <c r="EN29" s="86"/>
      <c r="EO29" s="86">
        <v>2</v>
      </c>
      <c r="EP29" s="67"/>
      <c r="EQ29" s="67">
        <v>3.7735849056603774</v>
      </c>
      <c r="ER29" s="67"/>
      <c r="ES29" s="86">
        <v>0</v>
      </c>
      <c r="EX29" s="86">
        <v>13.14</v>
      </c>
      <c r="EY29" s="62" t="s">
        <v>506</v>
      </c>
      <c r="EZ29" s="86">
        <v>13.14</v>
      </c>
      <c r="FA29" s="86">
        <v>0</v>
      </c>
      <c r="FB29" s="86"/>
      <c r="FC29" s="86">
        <v>2</v>
      </c>
      <c r="FD29" s="67"/>
      <c r="FE29" s="67">
        <v>3.7735849056603774</v>
      </c>
      <c r="FF29" s="67"/>
      <c r="FG29" s="86">
        <v>0</v>
      </c>
      <c r="FL29" s="86">
        <v>13.14</v>
      </c>
      <c r="FM29" s="62" t="s">
        <v>506</v>
      </c>
      <c r="FN29" s="86">
        <v>13.14</v>
      </c>
      <c r="FO29" s="86">
        <v>0</v>
      </c>
      <c r="FP29" s="86"/>
      <c r="FQ29" s="86">
        <v>2</v>
      </c>
      <c r="FR29" s="67"/>
      <c r="FS29" s="67">
        <v>3.7735849056603774</v>
      </c>
      <c r="FT29" s="67"/>
      <c r="FU29" s="86">
        <v>0</v>
      </c>
      <c r="FZ29" s="86">
        <v>5.14</v>
      </c>
      <c r="GA29" s="62" t="s">
        <v>506</v>
      </c>
      <c r="GB29" s="86">
        <v>5.14</v>
      </c>
      <c r="GC29" s="86">
        <v>1</v>
      </c>
      <c r="GD29" s="86"/>
      <c r="GE29" s="86">
        <v>2</v>
      </c>
      <c r="GF29" s="67"/>
      <c r="GG29" s="67">
        <v>3.7735849056603774</v>
      </c>
      <c r="GH29" s="67"/>
      <c r="GI29" s="86">
        <v>50</v>
      </c>
      <c r="GN29" s="86">
        <v>13.14</v>
      </c>
      <c r="GO29" s="62" t="s">
        <v>506</v>
      </c>
      <c r="GP29" s="86">
        <v>13.14</v>
      </c>
      <c r="GQ29" s="86">
        <v>0</v>
      </c>
      <c r="GR29" s="86"/>
      <c r="GS29" s="86">
        <v>2</v>
      </c>
      <c r="GT29" s="67"/>
      <c r="GU29" s="67">
        <v>3.7735849056603774</v>
      </c>
      <c r="GV29" s="67"/>
      <c r="GW29" s="86">
        <v>0</v>
      </c>
      <c r="HB29" s="86">
        <v>13.14</v>
      </c>
      <c r="HC29" s="62" t="s">
        <v>506</v>
      </c>
      <c r="HD29" s="86">
        <v>13.14</v>
      </c>
      <c r="HE29" s="86">
        <v>0</v>
      </c>
      <c r="HF29" s="86"/>
      <c r="HG29" s="86">
        <v>2</v>
      </c>
      <c r="HH29" s="67"/>
      <c r="HI29" s="67">
        <v>3.7735849056603774</v>
      </c>
      <c r="HJ29" s="67"/>
      <c r="HK29" s="86">
        <v>0</v>
      </c>
      <c r="HP29" s="86">
        <v>13.14</v>
      </c>
      <c r="HQ29" s="62" t="s">
        <v>506</v>
      </c>
      <c r="HR29" s="86">
        <v>13.14</v>
      </c>
      <c r="HS29" s="86">
        <v>0</v>
      </c>
      <c r="HT29" s="86"/>
      <c r="HU29" s="86">
        <v>2</v>
      </c>
      <c r="HV29" s="67"/>
      <c r="HW29" s="67">
        <v>3.7735849056603774</v>
      </c>
      <c r="HX29" s="67"/>
      <c r="HY29" s="86">
        <v>0</v>
      </c>
      <c r="ID29" s="86">
        <v>14.14</v>
      </c>
      <c r="IE29" s="62" t="s">
        <v>506</v>
      </c>
      <c r="IF29" s="86">
        <v>14.14</v>
      </c>
      <c r="IG29" s="86">
        <v>0</v>
      </c>
      <c r="IH29" s="86"/>
      <c r="II29" s="86">
        <v>2</v>
      </c>
      <c r="IJ29" s="67"/>
      <c r="IK29" s="67">
        <v>3.7735849056603774</v>
      </c>
      <c r="IL29" s="67"/>
      <c r="IM29" s="86">
        <v>0</v>
      </c>
      <c r="IR29" s="86">
        <v>14.14</v>
      </c>
      <c r="IS29" s="62" t="s">
        <v>506</v>
      </c>
      <c r="IT29" s="86">
        <v>14.14</v>
      </c>
      <c r="IU29" s="86">
        <v>0</v>
      </c>
      <c r="IV29" s="86"/>
      <c r="IW29" s="86">
        <v>2</v>
      </c>
      <c r="IX29" s="67"/>
      <c r="IY29" s="67">
        <v>3.7735849056603774</v>
      </c>
      <c r="IZ29" s="67"/>
      <c r="JA29" s="86">
        <v>0</v>
      </c>
      <c r="JF29" s="86">
        <v>15.14</v>
      </c>
      <c r="JG29" s="62" t="s">
        <v>506</v>
      </c>
      <c r="JH29" s="86">
        <v>15.14</v>
      </c>
      <c r="JI29" s="86">
        <v>0</v>
      </c>
      <c r="JJ29" s="86"/>
      <c r="JK29" s="86">
        <v>2</v>
      </c>
      <c r="JL29" s="67"/>
      <c r="JM29" s="67">
        <v>3.7735849056603774</v>
      </c>
      <c r="JN29" s="67"/>
      <c r="JO29" s="86">
        <v>0</v>
      </c>
      <c r="JT29" s="86">
        <v>14.14</v>
      </c>
      <c r="JU29" s="62" t="s">
        <v>506</v>
      </c>
      <c r="JV29" s="86">
        <v>14.14</v>
      </c>
      <c r="JW29" s="86">
        <v>0</v>
      </c>
      <c r="JX29" s="86"/>
      <c r="JY29" s="86">
        <v>2</v>
      </c>
      <c r="JZ29" s="67"/>
      <c r="KA29" s="67">
        <v>3.7735849056603774</v>
      </c>
      <c r="KB29" s="67"/>
      <c r="KC29" s="86">
        <v>0</v>
      </c>
      <c r="KH29" s="86">
        <v>1.1399999999999999</v>
      </c>
      <c r="KI29" s="62" t="s">
        <v>506</v>
      </c>
      <c r="KJ29" s="86">
        <v>1.1399999999999999</v>
      </c>
      <c r="KK29" s="86">
        <v>2</v>
      </c>
      <c r="KL29" s="86"/>
      <c r="KM29" s="86">
        <v>2</v>
      </c>
      <c r="KN29" s="67"/>
      <c r="KO29" s="67">
        <v>3.7735849056603774</v>
      </c>
      <c r="KP29" s="67"/>
      <c r="KQ29" s="86">
        <v>100</v>
      </c>
      <c r="KV29" s="86">
        <v>12.14</v>
      </c>
      <c r="KW29" s="62" t="s">
        <v>506</v>
      </c>
      <c r="KX29" s="86">
        <v>12.14</v>
      </c>
      <c r="KY29" s="86">
        <v>0</v>
      </c>
      <c r="KZ29" s="86"/>
      <c r="LA29" s="86">
        <v>2</v>
      </c>
      <c r="LB29" s="67"/>
      <c r="LC29" s="67">
        <v>3.7735849056603774</v>
      </c>
      <c r="LD29" s="67"/>
      <c r="LE29" s="86">
        <v>0</v>
      </c>
      <c r="LJ29" s="86">
        <v>1.1399999999999999</v>
      </c>
      <c r="LK29" s="62" t="s">
        <v>506</v>
      </c>
      <c r="LL29" s="86">
        <v>1.1399999999999999</v>
      </c>
      <c r="LM29" s="86">
        <v>2</v>
      </c>
      <c r="LN29" s="86"/>
      <c r="LO29" s="86">
        <v>2</v>
      </c>
      <c r="LP29" s="67"/>
      <c r="LQ29" s="67">
        <v>3.7735849056603774</v>
      </c>
      <c r="LR29" s="67"/>
      <c r="LS29" s="86">
        <v>100</v>
      </c>
      <c r="LX29" s="86">
        <v>10.14</v>
      </c>
      <c r="LY29" s="62" t="s">
        <v>506</v>
      </c>
      <c r="LZ29" s="86">
        <v>10.14</v>
      </c>
      <c r="MA29" s="86">
        <v>0</v>
      </c>
      <c r="MB29" s="86"/>
      <c r="MC29" s="86">
        <v>2</v>
      </c>
      <c r="MD29" s="67"/>
      <c r="ME29" s="67">
        <v>3.7735849056603774</v>
      </c>
      <c r="MF29" s="67"/>
      <c r="MG29" s="86">
        <v>0</v>
      </c>
      <c r="ML29" s="86">
        <v>3.14</v>
      </c>
      <c r="MM29" s="62" t="s">
        <v>506</v>
      </c>
      <c r="MN29" s="86">
        <v>3.14</v>
      </c>
      <c r="MO29" s="86">
        <v>1</v>
      </c>
      <c r="MP29" s="86"/>
      <c r="MQ29" s="86">
        <v>2</v>
      </c>
      <c r="MR29" s="67"/>
      <c r="MS29" s="67">
        <v>3.7735849056603774</v>
      </c>
      <c r="MT29" s="67"/>
      <c r="MU29" s="86">
        <v>50</v>
      </c>
      <c r="MZ29" s="86">
        <v>12.14</v>
      </c>
      <c r="NA29" s="62" t="s">
        <v>506</v>
      </c>
      <c r="NB29" s="86">
        <v>12.14</v>
      </c>
      <c r="NC29" s="86">
        <v>0</v>
      </c>
      <c r="ND29" s="86"/>
      <c r="NE29" s="86">
        <v>2</v>
      </c>
      <c r="NF29" s="67"/>
      <c r="NG29" s="67">
        <v>3.7735849056603774</v>
      </c>
      <c r="NH29" s="67"/>
      <c r="NI29" s="86">
        <v>0</v>
      </c>
      <c r="NN29" s="86">
        <v>10.14</v>
      </c>
      <c r="NO29" s="62" t="s">
        <v>506</v>
      </c>
      <c r="NP29" s="86">
        <v>10.14</v>
      </c>
      <c r="NQ29" s="86">
        <v>1</v>
      </c>
      <c r="NR29" s="86"/>
      <c r="NS29" s="86">
        <v>2</v>
      </c>
      <c r="NT29" s="67"/>
      <c r="NU29" s="67">
        <v>3.8461538461538463</v>
      </c>
      <c r="NV29" s="67"/>
      <c r="NW29" s="86">
        <v>50</v>
      </c>
      <c r="OB29" s="86">
        <v>1.1399999999999999</v>
      </c>
      <c r="OC29" s="62" t="s">
        <v>506</v>
      </c>
      <c r="OD29" s="86">
        <v>1.1399999999999999</v>
      </c>
      <c r="OE29" s="86">
        <v>2</v>
      </c>
      <c r="OF29" s="86"/>
      <c r="OG29" s="86">
        <v>2</v>
      </c>
      <c r="OH29" s="67"/>
      <c r="OI29" s="67">
        <v>3.8461538461538463</v>
      </c>
      <c r="OJ29" s="67"/>
      <c r="OK29" s="86">
        <v>100</v>
      </c>
      <c r="OP29" s="86">
        <v>1.1399999999999999</v>
      </c>
      <c r="OQ29" s="62" t="s">
        <v>506</v>
      </c>
      <c r="OR29" s="86">
        <v>1.1399999999999999</v>
      </c>
      <c r="OS29" s="86">
        <v>2</v>
      </c>
      <c r="OT29" s="86"/>
      <c r="OU29" s="86">
        <v>2</v>
      </c>
      <c r="OV29" s="67"/>
      <c r="OW29" s="67">
        <v>3.8461538461538463</v>
      </c>
      <c r="OX29" s="67"/>
      <c r="OY29" s="86">
        <v>100</v>
      </c>
      <c r="PD29" s="86">
        <v>1.1399999999999999</v>
      </c>
      <c r="PE29" s="62" t="s">
        <v>506</v>
      </c>
      <c r="PF29" s="86">
        <v>1.1399999999999999</v>
      </c>
      <c r="PG29" s="86">
        <v>2</v>
      </c>
      <c r="PH29" s="86"/>
      <c r="PI29" s="86">
        <v>2</v>
      </c>
      <c r="PJ29" s="67"/>
      <c r="PK29" s="67">
        <v>3.8461538461538463</v>
      </c>
      <c r="PL29" s="67"/>
      <c r="PM29" s="86">
        <v>100</v>
      </c>
      <c r="PR29" s="86">
        <v>1.1399999999999999</v>
      </c>
      <c r="PS29" s="62" t="s">
        <v>506</v>
      </c>
      <c r="PT29" s="86">
        <v>1.1399999999999999</v>
      </c>
      <c r="PU29" s="86">
        <v>2</v>
      </c>
      <c r="PV29" s="86"/>
      <c r="PW29" s="86">
        <v>2</v>
      </c>
      <c r="PX29" s="67"/>
      <c r="PY29" s="67">
        <v>3.8461538461538463</v>
      </c>
      <c r="PZ29" s="67"/>
      <c r="QA29" s="86">
        <v>100</v>
      </c>
      <c r="QF29" s="86">
        <v>1.1399999999999999</v>
      </c>
      <c r="QG29" s="62" t="s">
        <v>506</v>
      </c>
      <c r="QH29" s="86">
        <v>1.1399999999999999</v>
      </c>
      <c r="QI29" s="86">
        <v>2</v>
      </c>
      <c r="QJ29" s="86"/>
      <c r="QK29" s="86">
        <v>2</v>
      </c>
      <c r="QL29" s="67"/>
      <c r="QM29" s="67">
        <v>3.8461538461538463</v>
      </c>
      <c r="QN29" s="67"/>
      <c r="QO29" s="86">
        <v>100</v>
      </c>
      <c r="QT29" s="86">
        <v>1.1399999999999999</v>
      </c>
      <c r="QU29" s="62" t="s">
        <v>506</v>
      </c>
      <c r="QV29" s="86">
        <v>1.1399999999999999</v>
      </c>
      <c r="QW29" s="86">
        <v>2</v>
      </c>
      <c r="QX29" s="86"/>
      <c r="QY29" s="86">
        <v>2</v>
      </c>
      <c r="QZ29" s="67"/>
      <c r="RA29" s="67">
        <v>3.8461538461538463</v>
      </c>
      <c r="RB29" s="67"/>
      <c r="RC29" s="86">
        <v>100</v>
      </c>
      <c r="RH29" s="86">
        <v>1.1399999999999999</v>
      </c>
      <c r="RI29" s="62" t="s">
        <v>506</v>
      </c>
      <c r="RJ29" s="86">
        <v>1.1399999999999999</v>
      </c>
      <c r="RK29" s="86">
        <v>2</v>
      </c>
      <c r="RL29" s="86"/>
      <c r="RM29" s="86">
        <v>2</v>
      </c>
      <c r="RN29" s="67"/>
      <c r="RO29" s="67">
        <v>3.8461538461538463</v>
      </c>
      <c r="RP29" s="67"/>
      <c r="RQ29" s="86">
        <v>100</v>
      </c>
      <c r="RV29" s="86">
        <v>1.1399999999999999</v>
      </c>
      <c r="RW29" s="62" t="s">
        <v>506</v>
      </c>
      <c r="RX29" s="86">
        <v>1.1399999999999999</v>
      </c>
      <c r="RY29" s="86">
        <v>2</v>
      </c>
      <c r="RZ29" s="86"/>
      <c r="SA29" s="86">
        <v>2</v>
      </c>
      <c r="SB29" s="67"/>
      <c r="SC29" s="67">
        <v>3.8461538461538463</v>
      </c>
      <c r="SD29" s="67"/>
      <c r="SE29" s="86">
        <v>100</v>
      </c>
      <c r="SJ29" s="86">
        <v>1.1399999999999999</v>
      </c>
      <c r="SK29" s="62" t="s">
        <v>506</v>
      </c>
      <c r="SL29" s="86">
        <v>1.1399999999999999</v>
      </c>
      <c r="SM29" s="86">
        <v>2</v>
      </c>
      <c r="SN29" s="86"/>
      <c r="SO29" s="86">
        <v>2</v>
      </c>
      <c r="SP29" s="67"/>
      <c r="SQ29" s="67">
        <v>3.8461538461538463</v>
      </c>
      <c r="SR29" s="67"/>
      <c r="SS29" s="86">
        <v>100</v>
      </c>
      <c r="SX29" s="86">
        <v>4.1399999999999997</v>
      </c>
      <c r="SY29" s="62" t="s">
        <v>506</v>
      </c>
      <c r="SZ29" s="86">
        <v>4.1399999999999997</v>
      </c>
      <c r="TA29" s="86">
        <v>1</v>
      </c>
      <c r="TB29" s="86"/>
      <c r="TC29" s="86">
        <v>2</v>
      </c>
      <c r="TD29" s="67"/>
      <c r="TE29" s="67">
        <v>3.8461538461538463</v>
      </c>
      <c r="TF29" s="67"/>
      <c r="TG29" s="86">
        <v>50</v>
      </c>
      <c r="TL29" s="86">
        <v>1.1399999999999999</v>
      </c>
      <c r="TM29" s="62" t="s">
        <v>506</v>
      </c>
      <c r="TN29" s="86">
        <v>1.1399999999999999</v>
      </c>
      <c r="TO29" s="86">
        <v>2</v>
      </c>
      <c r="TP29" s="86"/>
      <c r="TQ29" s="86">
        <v>2</v>
      </c>
      <c r="TR29" s="67"/>
      <c r="TS29" s="67">
        <v>3.8461538461538463</v>
      </c>
      <c r="TT29" s="67"/>
      <c r="TU29" s="86">
        <v>100</v>
      </c>
      <c r="TZ29" s="86">
        <v>1.1399999999999999</v>
      </c>
      <c r="UA29" s="62" t="s">
        <v>506</v>
      </c>
      <c r="UB29" s="86">
        <v>1.1399999999999999</v>
      </c>
      <c r="UC29" s="86">
        <v>2</v>
      </c>
      <c r="UD29" s="86"/>
      <c r="UE29" s="86">
        <v>2</v>
      </c>
      <c r="UF29" s="67"/>
      <c r="UG29" s="67">
        <v>3.8461538461538463</v>
      </c>
      <c r="UH29" s="67"/>
      <c r="UI29" s="86">
        <v>100</v>
      </c>
      <c r="UN29" s="86">
        <v>6.14</v>
      </c>
      <c r="UO29" s="62" t="s">
        <v>506</v>
      </c>
      <c r="UP29" s="86">
        <v>6.14</v>
      </c>
      <c r="UQ29" s="86">
        <v>1</v>
      </c>
      <c r="UR29" s="86"/>
      <c r="US29" s="86">
        <v>2</v>
      </c>
      <c r="UT29" s="67"/>
      <c r="UU29" s="67">
        <v>3.8461538461538463</v>
      </c>
      <c r="UV29" s="67"/>
      <c r="UW29" s="86">
        <v>50</v>
      </c>
      <c r="VB29" s="86">
        <v>1.1399999999999999</v>
      </c>
      <c r="VC29" s="62" t="s">
        <v>506</v>
      </c>
      <c r="VD29" s="86">
        <v>1.1399999999999999</v>
      </c>
      <c r="VE29" s="86">
        <v>2</v>
      </c>
      <c r="VF29" s="86"/>
      <c r="VG29" s="86">
        <v>2</v>
      </c>
      <c r="VH29" s="67"/>
      <c r="VI29" s="67">
        <v>3.8461538461538463</v>
      </c>
      <c r="VJ29" s="67"/>
      <c r="VK29" s="86">
        <v>100</v>
      </c>
      <c r="VP29" s="86">
        <v>11.14</v>
      </c>
      <c r="VQ29" s="62" t="s">
        <v>506</v>
      </c>
      <c r="VR29" s="86">
        <v>11.14</v>
      </c>
      <c r="VS29" s="86">
        <v>0</v>
      </c>
      <c r="VT29" s="86"/>
      <c r="VU29" s="86">
        <v>2</v>
      </c>
      <c r="VV29" s="67"/>
      <c r="VW29" s="67">
        <v>3.8461538461538463</v>
      </c>
      <c r="VX29" s="67"/>
      <c r="VY29" s="86">
        <v>0</v>
      </c>
      <c r="WD29" s="86">
        <v>8.14</v>
      </c>
      <c r="WE29" s="62" t="s">
        <v>506</v>
      </c>
      <c r="WF29" s="86">
        <v>8.14</v>
      </c>
      <c r="WG29" s="86">
        <v>1</v>
      </c>
      <c r="WH29" s="86"/>
      <c r="WI29" s="86">
        <v>2</v>
      </c>
      <c r="WJ29" s="67"/>
      <c r="WK29" s="67">
        <v>3.8461538461538463</v>
      </c>
      <c r="WL29" s="67"/>
      <c r="WM29" s="86">
        <v>50</v>
      </c>
      <c r="WR29" s="86">
        <v>13.14</v>
      </c>
      <c r="WS29" s="62" t="s">
        <v>506</v>
      </c>
      <c r="WT29" s="86">
        <v>13.14</v>
      </c>
      <c r="WU29" s="86">
        <v>0</v>
      </c>
      <c r="WV29" s="86"/>
      <c r="WW29" s="86">
        <v>2</v>
      </c>
      <c r="WX29" s="67"/>
      <c r="WY29" s="67">
        <v>3.8461538461538463</v>
      </c>
      <c r="WZ29" s="67"/>
      <c r="XA29" s="86">
        <v>0</v>
      </c>
      <c r="XF29" s="86">
        <v>10.14</v>
      </c>
      <c r="XG29" s="62" t="s">
        <v>506</v>
      </c>
      <c r="XH29" s="86">
        <v>10.14</v>
      </c>
      <c r="XI29" s="86">
        <v>0</v>
      </c>
      <c r="XJ29" s="86"/>
      <c r="XK29" s="86">
        <v>2</v>
      </c>
      <c r="XL29" s="67"/>
      <c r="XM29" s="67">
        <v>3.8461538461538463</v>
      </c>
      <c r="XN29" s="67"/>
      <c r="XO29" s="86">
        <v>0</v>
      </c>
      <c r="XT29" s="86">
        <v>8.14</v>
      </c>
      <c r="XU29" s="62" t="s">
        <v>506</v>
      </c>
      <c r="XV29" s="86">
        <v>8.14</v>
      </c>
      <c r="XW29" s="86">
        <v>1</v>
      </c>
      <c r="XX29" s="86"/>
      <c r="XY29" s="86">
        <v>2</v>
      </c>
      <c r="XZ29" s="67"/>
      <c r="YA29" s="67">
        <v>3.8461538461538463</v>
      </c>
      <c r="YB29" s="67"/>
      <c r="YC29" s="86">
        <v>50</v>
      </c>
      <c r="YH29" s="86">
        <v>1.1399999999999999</v>
      </c>
      <c r="YI29" s="62" t="s">
        <v>506</v>
      </c>
      <c r="YJ29" s="86">
        <v>1.1399999999999999</v>
      </c>
      <c r="YK29" s="86">
        <v>2</v>
      </c>
      <c r="YL29" s="86"/>
      <c r="YM29" s="86">
        <v>2</v>
      </c>
      <c r="YN29" s="67"/>
      <c r="YO29" s="67">
        <v>3.8461538461538463</v>
      </c>
      <c r="YP29" s="67"/>
      <c r="YQ29" s="86">
        <v>100</v>
      </c>
      <c r="YV29" s="86">
        <v>11.14</v>
      </c>
      <c r="YW29" s="62" t="s">
        <v>506</v>
      </c>
      <c r="YX29" s="86">
        <v>11.14</v>
      </c>
      <c r="YY29" s="86">
        <v>0</v>
      </c>
      <c r="YZ29" s="86"/>
      <c r="ZA29" s="86">
        <v>2</v>
      </c>
      <c r="ZB29" s="67"/>
      <c r="ZC29" s="67">
        <v>3.8461538461538463</v>
      </c>
      <c r="ZD29" s="67"/>
      <c r="ZE29" s="86">
        <v>0</v>
      </c>
      <c r="ZJ29" s="86">
        <v>1.1399999999999999</v>
      </c>
      <c r="ZK29" s="62" t="s">
        <v>506</v>
      </c>
      <c r="ZL29" s="86">
        <v>1.1399999999999999</v>
      </c>
      <c r="ZM29" s="86">
        <v>2</v>
      </c>
      <c r="ZN29" s="86"/>
      <c r="ZO29" s="86">
        <v>2</v>
      </c>
      <c r="ZP29" s="67"/>
      <c r="ZQ29" s="67">
        <v>3.8461538461538463</v>
      </c>
      <c r="ZR29" s="67"/>
      <c r="ZS29" s="86">
        <v>100</v>
      </c>
      <c r="ZX29" s="86">
        <v>12.14</v>
      </c>
      <c r="ZY29" s="62" t="s">
        <v>506</v>
      </c>
      <c r="ZZ29" s="86">
        <v>12.14</v>
      </c>
      <c r="AAA29" s="86">
        <v>0</v>
      </c>
      <c r="AAB29" s="86"/>
      <c r="AAC29" s="86">
        <v>2</v>
      </c>
      <c r="AAD29" s="67"/>
      <c r="AAE29" s="67">
        <v>3.8461538461538463</v>
      </c>
      <c r="AAF29" s="67"/>
      <c r="AAG29" s="86">
        <v>0</v>
      </c>
      <c r="AAL29" s="86">
        <v>1.1399999999999999</v>
      </c>
      <c r="AAM29" s="62" t="s">
        <v>506</v>
      </c>
      <c r="AAN29" s="86">
        <v>1.1399999999999999</v>
      </c>
      <c r="AAO29" s="86">
        <v>2</v>
      </c>
      <c r="AAP29" s="86"/>
      <c r="AAQ29" s="86">
        <v>2</v>
      </c>
      <c r="AAR29" s="67"/>
      <c r="AAS29" s="67">
        <v>3.8461538461538463</v>
      </c>
      <c r="AAT29" s="67"/>
      <c r="AAU29" s="86">
        <v>100</v>
      </c>
      <c r="AAZ29" s="86">
        <v>11.14</v>
      </c>
      <c r="ABA29" s="62" t="s">
        <v>506</v>
      </c>
      <c r="ABB29" s="86">
        <v>11.14</v>
      </c>
      <c r="ABC29" s="86">
        <v>0</v>
      </c>
      <c r="ABD29" s="86"/>
      <c r="ABE29" s="86">
        <v>2</v>
      </c>
      <c r="ABF29" s="67"/>
      <c r="ABG29" s="67">
        <v>3.8461538461538463</v>
      </c>
      <c r="ABH29" s="67"/>
      <c r="ABI29" s="86">
        <v>0</v>
      </c>
      <c r="ABN29" s="86">
        <v>11.14</v>
      </c>
      <c r="ABO29" s="62" t="s">
        <v>506</v>
      </c>
      <c r="ABP29" s="86">
        <v>11.14</v>
      </c>
      <c r="ABQ29" s="86">
        <v>0</v>
      </c>
      <c r="ABR29" s="86"/>
      <c r="ABS29" s="86">
        <v>2</v>
      </c>
      <c r="ABT29" s="67"/>
      <c r="ABU29" s="67">
        <v>3.8461538461538463</v>
      </c>
      <c r="ABV29" s="67"/>
      <c r="ABW29" s="86">
        <v>0</v>
      </c>
      <c r="ACB29" s="86">
        <v>13.14</v>
      </c>
      <c r="ACC29" s="62" t="s">
        <v>506</v>
      </c>
      <c r="ACD29" s="86">
        <v>13.14</v>
      </c>
      <c r="ACE29" s="86">
        <v>0</v>
      </c>
      <c r="ACF29" s="86"/>
      <c r="ACG29" s="86">
        <v>2</v>
      </c>
      <c r="ACH29" s="67"/>
      <c r="ACI29" s="67">
        <v>3.7037037037037033</v>
      </c>
      <c r="ACJ29" s="67"/>
      <c r="ACK29" s="86">
        <v>0</v>
      </c>
      <c r="ACP29" s="86">
        <v>9.14</v>
      </c>
      <c r="ACQ29" s="62" t="s">
        <v>506</v>
      </c>
      <c r="ACR29" s="86">
        <v>9.14</v>
      </c>
      <c r="ACS29" s="86">
        <v>1</v>
      </c>
      <c r="ACT29" s="86"/>
      <c r="ACU29" s="86">
        <v>2</v>
      </c>
      <c r="ACV29" s="67"/>
      <c r="ACW29" s="67">
        <v>3.7037037037037033</v>
      </c>
      <c r="ACX29" s="67"/>
      <c r="ACY29" s="86">
        <v>50</v>
      </c>
      <c r="ADD29" s="86">
        <v>1.1399999999999999</v>
      </c>
      <c r="ADE29" s="62" t="s">
        <v>506</v>
      </c>
      <c r="ADF29" s="86">
        <v>1.1399999999999999</v>
      </c>
      <c r="ADG29" s="86">
        <v>2</v>
      </c>
      <c r="ADH29" s="86"/>
      <c r="ADI29" s="86">
        <v>2</v>
      </c>
      <c r="ADJ29" s="67"/>
      <c r="ADK29" s="67">
        <v>3.7037037037037033</v>
      </c>
      <c r="ADL29" s="67"/>
      <c r="ADM29" s="86">
        <v>100</v>
      </c>
      <c r="ADR29" s="86">
        <v>1.1399999999999999</v>
      </c>
      <c r="ADS29" s="62" t="s">
        <v>506</v>
      </c>
      <c r="ADT29" s="86">
        <v>1.1399999999999999</v>
      </c>
      <c r="ADU29" s="86">
        <v>2</v>
      </c>
      <c r="ADV29" s="86"/>
      <c r="ADW29" s="86">
        <v>2</v>
      </c>
      <c r="ADX29" s="67"/>
      <c r="ADY29" s="67">
        <v>3.7037037037037033</v>
      </c>
      <c r="ADZ29" s="67"/>
      <c r="AEA29" s="86">
        <v>100</v>
      </c>
      <c r="AEF29" s="86">
        <v>12.14</v>
      </c>
      <c r="AEG29" s="62" t="s">
        <v>506</v>
      </c>
      <c r="AEH29" s="86">
        <v>12.14</v>
      </c>
      <c r="AEI29" s="86">
        <v>0</v>
      </c>
      <c r="AEJ29" s="86"/>
      <c r="AEK29" s="86">
        <v>2</v>
      </c>
      <c r="AEL29" s="67"/>
      <c r="AEM29" s="67">
        <v>3.7037037037037033</v>
      </c>
      <c r="AEN29" s="67"/>
      <c r="AEO29" s="86">
        <v>0</v>
      </c>
      <c r="AET29" s="86">
        <v>13.14</v>
      </c>
      <c r="AEU29" s="62" t="s">
        <v>506</v>
      </c>
      <c r="AEV29" s="86">
        <v>13.14</v>
      </c>
      <c r="AEW29" s="86">
        <v>1</v>
      </c>
      <c r="AEX29" s="86"/>
      <c r="AEY29" s="86">
        <v>2</v>
      </c>
      <c r="AEZ29" s="67"/>
      <c r="AFA29" s="67">
        <v>3.7037037037037033</v>
      </c>
      <c r="AFB29" s="67"/>
      <c r="AFC29" s="86">
        <v>50</v>
      </c>
      <c r="AFH29" s="86">
        <v>12.14</v>
      </c>
      <c r="AFI29" s="62" t="s">
        <v>506</v>
      </c>
      <c r="AFJ29" s="86">
        <v>12.14</v>
      </c>
      <c r="AFK29" s="86">
        <v>0</v>
      </c>
      <c r="AFL29" s="86"/>
      <c r="AFM29" s="86">
        <v>2</v>
      </c>
      <c r="AFN29" s="67"/>
      <c r="AFO29" s="67">
        <v>3.7037037037037033</v>
      </c>
      <c r="AFP29" s="67"/>
      <c r="AFQ29" s="86">
        <v>0</v>
      </c>
      <c r="AFV29" s="86">
        <v>3.14</v>
      </c>
      <c r="AFW29" s="62" t="s">
        <v>506</v>
      </c>
      <c r="AFX29" s="86">
        <v>3.14</v>
      </c>
      <c r="AFY29" s="86">
        <v>1</v>
      </c>
      <c r="AFZ29" s="86"/>
      <c r="AGA29" s="86">
        <v>2</v>
      </c>
      <c r="AGB29" s="67"/>
      <c r="AGC29" s="67">
        <v>3.7037037037037033</v>
      </c>
      <c r="AGD29" s="67"/>
      <c r="AGE29" s="86">
        <v>50</v>
      </c>
      <c r="AGJ29" s="86">
        <v>1.1399999999999999</v>
      </c>
      <c r="AGK29" s="62" t="s">
        <v>506</v>
      </c>
      <c r="AGL29" s="86">
        <v>1.1399999999999999</v>
      </c>
      <c r="AGM29" s="86">
        <v>2</v>
      </c>
      <c r="AGN29" s="86"/>
      <c r="AGO29" s="86">
        <v>2</v>
      </c>
      <c r="AGP29" s="67"/>
      <c r="AGQ29" s="67">
        <v>3.7037037037037033</v>
      </c>
      <c r="AGR29" s="67"/>
      <c r="AGS29" s="86">
        <v>100</v>
      </c>
      <c r="AGX29" s="86">
        <v>12.14</v>
      </c>
      <c r="AGY29" s="62" t="s">
        <v>506</v>
      </c>
      <c r="AGZ29" s="86">
        <v>12.14</v>
      </c>
      <c r="AHA29" s="86">
        <v>0</v>
      </c>
      <c r="AHB29" s="86"/>
      <c r="AHC29" s="86">
        <v>2</v>
      </c>
      <c r="AHD29" s="67"/>
      <c r="AHE29" s="67">
        <v>3.7037037037037033</v>
      </c>
      <c r="AHF29" s="67"/>
      <c r="AHG29" s="86">
        <v>0</v>
      </c>
      <c r="AHL29" s="86">
        <v>12.14</v>
      </c>
      <c r="AHM29" s="62" t="s">
        <v>506</v>
      </c>
      <c r="AHN29" s="86">
        <v>12.14</v>
      </c>
      <c r="AHO29" s="86">
        <v>0</v>
      </c>
      <c r="AHP29" s="86"/>
      <c r="AHQ29" s="86">
        <v>2</v>
      </c>
      <c r="AHR29" s="67"/>
      <c r="AHS29" s="67">
        <v>3.7037037037037033</v>
      </c>
      <c r="AHT29" s="67"/>
      <c r="AHU29" s="86">
        <v>0</v>
      </c>
      <c r="AHZ29" s="86">
        <v>11.14</v>
      </c>
      <c r="AIA29" s="62" t="s">
        <v>506</v>
      </c>
      <c r="AIB29" s="86">
        <v>11.14</v>
      </c>
      <c r="AIC29" s="86">
        <v>0</v>
      </c>
      <c r="AID29" s="86"/>
      <c r="AIE29" s="86">
        <v>2</v>
      </c>
      <c r="AIF29" s="67"/>
      <c r="AIG29" s="67">
        <v>3.7037037037037033</v>
      </c>
      <c r="AIH29" s="67"/>
      <c r="AII29" s="86">
        <v>0</v>
      </c>
      <c r="AIN29" s="86">
        <v>1.1399999999999999</v>
      </c>
      <c r="AIO29" s="62" t="s">
        <v>506</v>
      </c>
      <c r="AIP29" s="86">
        <v>1.1399999999999999</v>
      </c>
      <c r="AIQ29" s="86">
        <v>2</v>
      </c>
      <c r="AIR29" s="86"/>
      <c r="AIS29" s="86">
        <v>2</v>
      </c>
      <c r="AIT29" s="67"/>
      <c r="AIU29" s="67">
        <v>3.7037037037037033</v>
      </c>
      <c r="AIV29" s="67"/>
      <c r="AIW29" s="86">
        <v>100</v>
      </c>
      <c r="AJB29" s="86">
        <v>12.14</v>
      </c>
      <c r="AJC29" s="62" t="s">
        <v>506</v>
      </c>
      <c r="AJD29" s="86">
        <v>12.14</v>
      </c>
      <c r="AJE29" s="86">
        <v>0</v>
      </c>
      <c r="AJF29" s="86"/>
      <c r="AJG29" s="86">
        <v>2</v>
      </c>
      <c r="AJH29" s="67"/>
      <c r="AJI29" s="67">
        <v>3.7037037037037033</v>
      </c>
      <c r="AJJ29" s="67"/>
      <c r="AJK29" s="86">
        <v>0</v>
      </c>
      <c r="AJP29" s="86">
        <v>13.14</v>
      </c>
      <c r="AJQ29" s="62" t="s">
        <v>506</v>
      </c>
      <c r="AJR29" s="86">
        <v>13.14</v>
      </c>
      <c r="AJS29" s="86">
        <v>0</v>
      </c>
      <c r="AJT29" s="86"/>
      <c r="AJU29" s="86">
        <v>2</v>
      </c>
      <c r="AJV29" s="67"/>
      <c r="AJW29" s="67">
        <v>3.7037037037037033</v>
      </c>
      <c r="AJX29" s="67"/>
      <c r="AJY29" s="86">
        <v>0</v>
      </c>
      <c r="AKD29" s="86">
        <v>12.14</v>
      </c>
      <c r="AKE29" s="62" t="s">
        <v>506</v>
      </c>
      <c r="AKF29" s="86">
        <v>12.14</v>
      </c>
      <c r="AKG29" s="86">
        <v>0</v>
      </c>
      <c r="AKH29" s="86"/>
      <c r="AKI29" s="86">
        <v>2</v>
      </c>
      <c r="AKJ29" s="67"/>
      <c r="AKK29" s="67">
        <v>3.7037037037037033</v>
      </c>
      <c r="AKL29" s="67"/>
      <c r="AKM29" s="86">
        <v>0</v>
      </c>
      <c r="AKR29" s="86">
        <v>1.1399999999999999</v>
      </c>
      <c r="AKS29" s="62" t="s">
        <v>506</v>
      </c>
      <c r="AKT29" s="86">
        <v>1.1399999999999999</v>
      </c>
      <c r="AKU29" s="86">
        <v>2</v>
      </c>
      <c r="AKV29" s="86"/>
      <c r="AKW29" s="86">
        <v>2</v>
      </c>
      <c r="AKX29" s="67"/>
      <c r="AKY29" s="67">
        <v>3.7037037037037033</v>
      </c>
      <c r="AKZ29" s="67"/>
      <c r="ALA29" s="86">
        <v>100</v>
      </c>
      <c r="ALF29" s="86">
        <v>10.14</v>
      </c>
      <c r="ALG29" s="62" t="s">
        <v>506</v>
      </c>
      <c r="ALH29" s="86">
        <v>10.14</v>
      </c>
      <c r="ALI29" s="86">
        <v>1</v>
      </c>
      <c r="ALJ29" s="86"/>
      <c r="ALK29" s="86">
        <v>2</v>
      </c>
      <c r="ALL29" s="67"/>
      <c r="ALM29" s="67">
        <v>3.7037037037037033</v>
      </c>
      <c r="ALN29" s="67"/>
      <c r="ALO29" s="86">
        <v>50</v>
      </c>
      <c r="ALT29" s="86">
        <v>14.14</v>
      </c>
      <c r="ALU29" s="62" t="s">
        <v>506</v>
      </c>
      <c r="ALV29" s="86">
        <v>14.14</v>
      </c>
      <c r="ALW29" s="86">
        <v>0</v>
      </c>
      <c r="ALX29" s="86"/>
      <c r="ALY29" s="86">
        <v>2</v>
      </c>
      <c r="ALZ29" s="67"/>
      <c r="AMA29" s="67">
        <v>3.7037037037037033</v>
      </c>
      <c r="AMB29" s="67"/>
      <c r="AMC29" s="86">
        <v>0</v>
      </c>
      <c r="AMH29" s="86">
        <v>8.14</v>
      </c>
      <c r="AMI29" s="62" t="s">
        <v>506</v>
      </c>
      <c r="AMJ29" s="86">
        <v>8.14</v>
      </c>
      <c r="AMK29" s="86">
        <v>1</v>
      </c>
      <c r="AML29" s="86"/>
      <c r="AMM29" s="86">
        <v>2</v>
      </c>
      <c r="AMN29" s="67"/>
      <c r="AMO29" s="67">
        <v>3.7037037037037033</v>
      </c>
      <c r="AMP29" s="67"/>
      <c r="AMQ29" s="86">
        <v>50</v>
      </c>
      <c r="AMV29" s="86">
        <v>11.14</v>
      </c>
      <c r="AMW29" s="62" t="s">
        <v>506</v>
      </c>
      <c r="AMX29" s="86">
        <v>11.14</v>
      </c>
      <c r="AMY29" s="86">
        <v>0</v>
      </c>
      <c r="AMZ29" s="86"/>
      <c r="ANA29" s="86">
        <v>2</v>
      </c>
      <c r="ANB29" s="67"/>
      <c r="ANC29" s="67">
        <v>3.7037037037037033</v>
      </c>
      <c r="AND29" s="67"/>
      <c r="ANE29" s="86">
        <v>0</v>
      </c>
      <c r="ANJ29" s="86">
        <v>1.1399999999999999</v>
      </c>
      <c r="ANK29" s="62" t="s">
        <v>506</v>
      </c>
      <c r="ANL29" s="86">
        <v>1.1399999999999999</v>
      </c>
      <c r="ANM29" s="86">
        <v>2</v>
      </c>
      <c r="ANN29" s="86"/>
      <c r="ANO29" s="86">
        <v>2</v>
      </c>
      <c r="ANP29" s="67"/>
      <c r="ANQ29" s="67">
        <v>3.7037037037037033</v>
      </c>
      <c r="ANR29" s="67"/>
      <c r="ANS29" s="86">
        <v>100</v>
      </c>
      <c r="ANX29" s="86">
        <v>10.14</v>
      </c>
      <c r="ANY29" s="62" t="s">
        <v>506</v>
      </c>
      <c r="ANZ29" s="86">
        <v>10.14</v>
      </c>
      <c r="AOA29" s="86">
        <v>1</v>
      </c>
      <c r="AOB29" s="86"/>
      <c r="AOC29" s="86">
        <v>2</v>
      </c>
      <c r="AOD29" s="67"/>
      <c r="AOE29" s="67">
        <v>3.7037037037037033</v>
      </c>
      <c r="AOF29" s="67"/>
      <c r="AOG29" s="86">
        <v>50</v>
      </c>
      <c r="AOL29" s="86">
        <v>12.14</v>
      </c>
      <c r="AOM29" s="62" t="s">
        <v>506</v>
      </c>
      <c r="AON29" s="86">
        <v>12.14</v>
      </c>
      <c r="AOO29" s="86">
        <v>0</v>
      </c>
      <c r="AOP29" s="86"/>
      <c r="AOQ29" s="86">
        <v>2</v>
      </c>
      <c r="AOR29" s="67"/>
      <c r="AOS29" s="67">
        <v>3.7037037037037033</v>
      </c>
      <c r="AOT29" s="67"/>
      <c r="AOU29" s="86">
        <v>0</v>
      </c>
      <c r="AOZ29" s="86">
        <v>1.1399999999999999</v>
      </c>
      <c r="APA29" s="62" t="s">
        <v>506</v>
      </c>
      <c r="APB29" s="86">
        <v>1.1399999999999999</v>
      </c>
      <c r="APC29" s="86">
        <v>2</v>
      </c>
      <c r="APD29" s="86"/>
      <c r="APE29" s="86">
        <v>2</v>
      </c>
      <c r="APF29" s="67"/>
      <c r="APG29" s="67">
        <v>3.7037037037037033</v>
      </c>
      <c r="APH29" s="67"/>
      <c r="API29" s="86">
        <v>100</v>
      </c>
      <c r="APN29" s="86">
        <v>9.14</v>
      </c>
      <c r="APO29" s="62" t="s">
        <v>506</v>
      </c>
      <c r="APP29" s="86">
        <v>9.14</v>
      </c>
      <c r="APQ29" s="86">
        <v>1</v>
      </c>
      <c r="APR29" s="86"/>
      <c r="APS29" s="86">
        <v>2</v>
      </c>
      <c r="APT29" s="67"/>
      <c r="APU29" s="67">
        <v>3.7037037037037033</v>
      </c>
      <c r="APV29" s="67"/>
      <c r="APW29" s="86">
        <v>50</v>
      </c>
      <c r="AQB29" s="86">
        <v>14.14</v>
      </c>
      <c r="AQC29" s="62" t="s">
        <v>506</v>
      </c>
      <c r="AQD29" s="86">
        <v>14.14</v>
      </c>
      <c r="AQE29" s="86">
        <v>0</v>
      </c>
      <c r="AQF29" s="86"/>
      <c r="AQG29" s="86">
        <v>2</v>
      </c>
      <c r="AQH29" s="67"/>
      <c r="AQI29" s="67">
        <v>3.7037037037037033</v>
      </c>
      <c r="AQJ29" s="67"/>
      <c r="AQK29" s="86">
        <v>0</v>
      </c>
      <c r="AQP29" s="86">
        <v>13.14</v>
      </c>
      <c r="AQQ29" s="62" t="s">
        <v>506</v>
      </c>
      <c r="AQR29" s="86">
        <v>13.14</v>
      </c>
      <c r="AQS29" s="86">
        <v>0</v>
      </c>
      <c r="AQT29" s="86"/>
      <c r="AQU29" s="86">
        <v>4</v>
      </c>
      <c r="AQV29" s="67"/>
      <c r="AQW29" s="67">
        <v>8.8888888888888893</v>
      </c>
      <c r="AQX29" s="67"/>
      <c r="AQY29" s="86">
        <v>0</v>
      </c>
      <c r="ARD29" s="86">
        <v>11.14</v>
      </c>
      <c r="ARE29" s="62" t="s">
        <v>506</v>
      </c>
      <c r="ARF29" s="86">
        <v>11.14</v>
      </c>
      <c r="ARG29" s="86">
        <v>1</v>
      </c>
      <c r="ARH29" s="86"/>
      <c r="ARI29" s="86">
        <v>4</v>
      </c>
      <c r="ARJ29" s="67"/>
      <c r="ARK29" s="67">
        <v>8.8888888888888893</v>
      </c>
      <c r="ARL29" s="67"/>
      <c r="ARM29" s="86">
        <v>25</v>
      </c>
      <c r="ARR29" s="86">
        <v>11.14</v>
      </c>
      <c r="ARS29" s="62" t="s">
        <v>506</v>
      </c>
      <c r="ART29" s="86">
        <v>11.14</v>
      </c>
      <c r="ARU29" s="86">
        <v>1</v>
      </c>
      <c r="ARV29" s="86"/>
      <c r="ARW29" s="86">
        <v>4</v>
      </c>
      <c r="ARX29" s="67"/>
      <c r="ARY29" s="67">
        <v>8.8888888888888893</v>
      </c>
      <c r="ARZ29" s="67"/>
      <c r="ASA29" s="86">
        <v>25</v>
      </c>
      <c r="ASF29" s="86">
        <v>13.14</v>
      </c>
      <c r="ASG29" s="62" t="s">
        <v>506</v>
      </c>
      <c r="ASH29" s="86">
        <v>13.14</v>
      </c>
      <c r="ASI29" s="86">
        <v>0</v>
      </c>
      <c r="ASJ29" s="86"/>
      <c r="ASK29" s="86">
        <v>4</v>
      </c>
      <c r="ASL29" s="67"/>
      <c r="ASM29" s="67">
        <v>8.8888888888888893</v>
      </c>
      <c r="ASN29" s="67"/>
      <c r="ASO29" s="86">
        <v>0</v>
      </c>
      <c r="AST29" s="86">
        <v>6.14</v>
      </c>
      <c r="ASU29" s="62" t="s">
        <v>506</v>
      </c>
      <c r="ASV29" s="86">
        <v>6.14</v>
      </c>
      <c r="ASW29" s="86">
        <v>2</v>
      </c>
      <c r="ASX29" s="86"/>
      <c r="ASY29" s="86">
        <v>4</v>
      </c>
      <c r="ASZ29" s="67"/>
      <c r="ATA29" s="67">
        <v>8.8888888888888893</v>
      </c>
      <c r="ATB29" s="67"/>
      <c r="ATC29" s="86">
        <v>50</v>
      </c>
      <c r="ATH29" s="86">
        <v>4.1399999999999997</v>
      </c>
      <c r="ATI29" s="62" t="s">
        <v>506</v>
      </c>
      <c r="ATJ29" s="86">
        <v>4.1399999999999997</v>
      </c>
      <c r="ATK29" s="86">
        <v>2</v>
      </c>
      <c r="ATL29" s="86"/>
      <c r="ATM29" s="86">
        <v>4</v>
      </c>
      <c r="ATN29" s="67"/>
      <c r="ATO29" s="67">
        <v>8.8888888888888893</v>
      </c>
      <c r="ATP29" s="67"/>
      <c r="ATQ29" s="86">
        <v>50</v>
      </c>
      <c r="ATV29" s="86">
        <v>3.14</v>
      </c>
      <c r="ATW29" s="62" t="s">
        <v>506</v>
      </c>
      <c r="ATX29" s="86">
        <v>3.14</v>
      </c>
      <c r="ATY29" s="86">
        <v>3</v>
      </c>
      <c r="ATZ29" s="86"/>
      <c r="AUA29" s="86">
        <v>4</v>
      </c>
      <c r="AUB29" s="67"/>
      <c r="AUC29" s="67">
        <v>8.8888888888888893</v>
      </c>
      <c r="AUD29" s="67"/>
      <c r="AUE29" s="86">
        <v>75</v>
      </c>
      <c r="AUJ29" s="86">
        <v>1.1399999999999999</v>
      </c>
      <c r="AUK29" s="62" t="s">
        <v>506</v>
      </c>
      <c r="AUL29" s="86">
        <v>1.1399999999999999</v>
      </c>
      <c r="AUM29" s="86">
        <v>2</v>
      </c>
      <c r="AUN29" s="86"/>
      <c r="AUO29" s="86">
        <v>4</v>
      </c>
      <c r="AUP29" s="67"/>
      <c r="AUQ29" s="67">
        <v>8.8888888888888893</v>
      </c>
      <c r="AUR29" s="67"/>
      <c r="AUS29" s="86">
        <v>50</v>
      </c>
      <c r="AUX29" s="86">
        <v>12.14</v>
      </c>
      <c r="AUY29" s="62" t="s">
        <v>506</v>
      </c>
      <c r="AUZ29" s="86">
        <v>12.14</v>
      </c>
      <c r="AVA29" s="86">
        <v>1</v>
      </c>
      <c r="AVB29" s="86"/>
      <c r="AVC29" s="86">
        <v>4</v>
      </c>
      <c r="AVD29" s="67"/>
      <c r="AVE29" s="67">
        <v>8.8888888888888893</v>
      </c>
      <c r="AVF29" s="67"/>
      <c r="AVG29" s="86">
        <v>25</v>
      </c>
      <c r="AVL29" s="86">
        <v>12.14</v>
      </c>
      <c r="AVM29" s="62" t="s">
        <v>506</v>
      </c>
      <c r="AVN29" s="86">
        <v>12.14</v>
      </c>
      <c r="AVO29" s="86">
        <v>0</v>
      </c>
      <c r="AVP29" s="86"/>
      <c r="AVQ29" s="86">
        <v>4</v>
      </c>
      <c r="AVR29" s="67"/>
      <c r="AVS29" s="67">
        <v>8.8888888888888893</v>
      </c>
      <c r="AVT29" s="67"/>
      <c r="AVU29" s="86">
        <v>0</v>
      </c>
      <c r="AVZ29" s="86">
        <v>14.14</v>
      </c>
      <c r="AWA29" s="62" t="s">
        <v>506</v>
      </c>
      <c r="AWB29" s="86">
        <v>14.14</v>
      </c>
      <c r="AWC29" s="86">
        <v>1</v>
      </c>
      <c r="AWD29" s="86"/>
      <c r="AWE29" s="86">
        <v>4</v>
      </c>
      <c r="AWF29" s="67"/>
      <c r="AWG29" s="67">
        <v>8.8888888888888893</v>
      </c>
      <c r="AWH29" s="67"/>
      <c r="AWI29" s="86">
        <v>25</v>
      </c>
      <c r="AWN29" s="86">
        <v>9.14</v>
      </c>
      <c r="AWO29" s="62" t="s">
        <v>506</v>
      </c>
      <c r="AWP29" s="86">
        <v>9.14</v>
      </c>
      <c r="AWQ29" s="86">
        <v>0</v>
      </c>
      <c r="AWR29" s="86"/>
      <c r="AWS29" s="86">
        <v>4</v>
      </c>
      <c r="AWT29" s="67"/>
      <c r="AWU29" s="67">
        <v>8.8888888888888893</v>
      </c>
      <c r="AWV29" s="67"/>
      <c r="AWW29" s="86">
        <v>0</v>
      </c>
      <c r="AXB29" s="86">
        <v>5.14</v>
      </c>
      <c r="AXC29" s="62" t="s">
        <v>506</v>
      </c>
      <c r="AXD29" s="86">
        <v>5.14</v>
      </c>
      <c r="AXE29" s="86">
        <v>2</v>
      </c>
      <c r="AXF29" s="86"/>
      <c r="AXG29" s="86">
        <v>4</v>
      </c>
      <c r="AXH29" s="67"/>
      <c r="AXI29" s="67">
        <v>8.8888888888888893</v>
      </c>
      <c r="AXJ29" s="67"/>
      <c r="AXK29" s="86">
        <v>50</v>
      </c>
      <c r="AXP29" s="86">
        <v>8.14</v>
      </c>
      <c r="AXQ29" s="62" t="s">
        <v>506</v>
      </c>
      <c r="AXR29" s="86">
        <v>8.14</v>
      </c>
      <c r="AXS29" s="86">
        <v>2</v>
      </c>
      <c r="AXT29" s="86"/>
      <c r="AXU29" s="86">
        <v>4</v>
      </c>
      <c r="AXV29" s="67"/>
      <c r="AXW29" s="67">
        <v>8.8888888888888893</v>
      </c>
      <c r="AXX29" s="67"/>
      <c r="AXY29" s="86">
        <v>50</v>
      </c>
      <c r="AYD29" s="86">
        <v>7.14</v>
      </c>
      <c r="AYE29" s="62" t="s">
        <v>506</v>
      </c>
      <c r="AYF29" s="86">
        <v>7.14</v>
      </c>
      <c r="AYG29" s="86">
        <v>2</v>
      </c>
      <c r="AYH29" s="86"/>
      <c r="AYI29" s="86">
        <v>4</v>
      </c>
      <c r="AYJ29" s="67"/>
      <c r="AYK29" s="67">
        <v>8.8888888888888893</v>
      </c>
      <c r="AYL29" s="67"/>
      <c r="AYM29" s="86">
        <v>50</v>
      </c>
      <c r="AYR29" s="86">
        <v>9.14</v>
      </c>
      <c r="AYS29" s="62" t="s">
        <v>506</v>
      </c>
      <c r="AYT29" s="86">
        <v>9.14</v>
      </c>
      <c r="AYU29" s="86">
        <v>1</v>
      </c>
      <c r="AYV29" s="86"/>
      <c r="AYW29" s="86">
        <v>4</v>
      </c>
      <c r="AYX29" s="67"/>
      <c r="AYY29" s="67">
        <v>8.8888888888888893</v>
      </c>
      <c r="AYZ29" s="67"/>
      <c r="AZA29" s="86">
        <v>25</v>
      </c>
      <c r="AZF29" s="86">
        <v>10.14</v>
      </c>
      <c r="AZG29" s="62" t="s">
        <v>506</v>
      </c>
      <c r="AZH29" s="86">
        <v>10.14</v>
      </c>
      <c r="AZI29" s="86">
        <v>0</v>
      </c>
      <c r="AZJ29" s="86"/>
      <c r="AZK29" s="86">
        <v>4</v>
      </c>
      <c r="AZL29" s="67"/>
      <c r="AZM29" s="67">
        <v>8.8888888888888893</v>
      </c>
      <c r="AZN29" s="67"/>
      <c r="AZO29" s="86">
        <v>0</v>
      </c>
      <c r="AZT29" s="86">
        <v>12.14</v>
      </c>
      <c r="AZU29" s="62" t="s">
        <v>506</v>
      </c>
      <c r="AZV29" s="86">
        <v>12.14</v>
      </c>
      <c r="AZW29" s="86">
        <v>1</v>
      </c>
      <c r="AZX29" s="86"/>
      <c r="AZY29" s="86">
        <v>4</v>
      </c>
      <c r="AZZ29" s="67"/>
      <c r="BAA29" s="67">
        <v>8.8888888888888893</v>
      </c>
      <c r="BAB29" s="67"/>
      <c r="BAC29" s="86">
        <v>25</v>
      </c>
      <c r="BAH29" s="86">
        <v>10.14</v>
      </c>
      <c r="BAI29" s="62" t="s">
        <v>506</v>
      </c>
      <c r="BAJ29" s="86">
        <v>10.14</v>
      </c>
      <c r="BAK29" s="86">
        <v>1</v>
      </c>
      <c r="BAL29" s="86"/>
      <c r="BAM29" s="86">
        <v>4</v>
      </c>
      <c r="BAN29" s="67"/>
      <c r="BAO29" s="67">
        <v>8.8888888888888893</v>
      </c>
      <c r="BAP29" s="67"/>
      <c r="BAQ29" s="86">
        <v>25</v>
      </c>
      <c r="BAV29" s="86">
        <v>5.14</v>
      </c>
      <c r="BAW29" s="62" t="s">
        <v>506</v>
      </c>
      <c r="BAX29" s="86">
        <v>5.14</v>
      </c>
      <c r="BAY29" s="86">
        <v>3</v>
      </c>
      <c r="BAZ29" s="86"/>
      <c r="BBA29" s="86">
        <v>4</v>
      </c>
      <c r="BBB29" s="67"/>
      <c r="BBC29" s="67">
        <v>8.8888888888888893</v>
      </c>
      <c r="BBD29" s="67"/>
      <c r="BBE29" s="86">
        <v>75</v>
      </c>
      <c r="BBJ29" s="86">
        <v>6.14</v>
      </c>
      <c r="BBK29" s="62" t="s">
        <v>506</v>
      </c>
      <c r="BBL29" s="86">
        <v>6.14</v>
      </c>
      <c r="BBM29" s="86">
        <v>2</v>
      </c>
      <c r="BBN29" s="86"/>
      <c r="BBO29" s="86">
        <v>4</v>
      </c>
      <c r="BBP29" s="67"/>
      <c r="BBQ29" s="67">
        <v>8.8888888888888893</v>
      </c>
      <c r="BBR29" s="67"/>
      <c r="BBS29" s="86">
        <v>50</v>
      </c>
      <c r="BBX29" s="86">
        <v>12.14</v>
      </c>
      <c r="BBY29" s="62" t="s">
        <v>506</v>
      </c>
      <c r="BBZ29" s="86">
        <v>12.14</v>
      </c>
      <c r="BCA29" s="86">
        <v>1</v>
      </c>
      <c r="BCB29" s="86"/>
      <c r="BCC29" s="86">
        <v>4</v>
      </c>
      <c r="BCD29" s="67"/>
      <c r="BCE29" s="67">
        <v>8.8888888888888893</v>
      </c>
      <c r="BCF29" s="67"/>
      <c r="BCG29" s="86">
        <v>25</v>
      </c>
      <c r="BCL29" s="86">
        <v>8.14</v>
      </c>
      <c r="BCM29" s="62" t="s">
        <v>506</v>
      </c>
      <c r="BCN29" s="86">
        <v>8.14</v>
      </c>
      <c r="BCO29" s="86">
        <v>2</v>
      </c>
      <c r="BCP29" s="86"/>
      <c r="BCQ29" s="86">
        <v>4</v>
      </c>
      <c r="BCR29" s="67"/>
      <c r="BCS29" s="67">
        <v>8.8888888888888893</v>
      </c>
      <c r="BCT29" s="67"/>
      <c r="BCU29" s="86">
        <v>50</v>
      </c>
      <c r="BCZ29" s="86">
        <v>8.14</v>
      </c>
      <c r="BDA29" s="62" t="s">
        <v>506</v>
      </c>
      <c r="BDB29" s="86">
        <v>8.14</v>
      </c>
      <c r="BDC29" s="86">
        <v>1</v>
      </c>
      <c r="BDD29" s="86"/>
      <c r="BDE29" s="86">
        <v>4</v>
      </c>
      <c r="BDF29" s="67"/>
      <c r="BDG29" s="67">
        <v>8.8888888888888893</v>
      </c>
      <c r="BDH29" s="67"/>
      <c r="BDI29" s="86">
        <v>25</v>
      </c>
      <c r="BDN29" s="86">
        <v>4.1399999999999997</v>
      </c>
      <c r="BDO29" s="62" t="s">
        <v>506</v>
      </c>
      <c r="BDP29" s="86">
        <v>4.1399999999999997</v>
      </c>
      <c r="BDQ29" s="86">
        <v>3</v>
      </c>
      <c r="BDR29" s="86"/>
      <c r="BDS29" s="86">
        <v>4</v>
      </c>
      <c r="BDT29" s="67"/>
      <c r="BDU29" s="67">
        <v>8.8888888888888893</v>
      </c>
      <c r="BDV29" s="67"/>
      <c r="BDW29" s="86">
        <v>75</v>
      </c>
      <c r="BEB29" s="86">
        <v>4.1399999999999997</v>
      </c>
      <c r="BEC29" s="62" t="s">
        <v>506</v>
      </c>
      <c r="BED29" s="86">
        <v>4.1399999999999997</v>
      </c>
      <c r="BEE29" s="86">
        <v>2</v>
      </c>
      <c r="BEF29" s="86"/>
      <c r="BEG29" s="86">
        <v>4</v>
      </c>
      <c r="BEH29" s="67"/>
      <c r="BEI29" s="67">
        <v>8.8888888888888893</v>
      </c>
      <c r="BEJ29" s="67"/>
      <c r="BEK29" s="86">
        <v>50</v>
      </c>
      <c r="BEP29" s="86">
        <v>11.14</v>
      </c>
      <c r="BEQ29" s="62" t="s">
        <v>506</v>
      </c>
      <c r="BER29" s="86">
        <v>11.14</v>
      </c>
      <c r="BES29" s="86">
        <v>0</v>
      </c>
      <c r="BET29" s="86"/>
      <c r="BEU29" s="86">
        <v>2</v>
      </c>
      <c r="BEV29" s="67"/>
      <c r="BEW29" s="67">
        <v>4.4444444444444446</v>
      </c>
      <c r="BEX29" s="67"/>
      <c r="BEY29" s="86">
        <v>0</v>
      </c>
      <c r="BFD29" s="86">
        <v>4.1399999999999997</v>
      </c>
      <c r="BFE29" s="62" t="s">
        <v>506</v>
      </c>
      <c r="BFF29" s="86">
        <v>4.1399999999999997</v>
      </c>
      <c r="BFG29" s="86">
        <v>1</v>
      </c>
      <c r="BFH29" s="86"/>
      <c r="BFI29" s="86">
        <v>2</v>
      </c>
      <c r="BFJ29" s="67"/>
      <c r="BFK29" s="67">
        <v>4.4444444444444446</v>
      </c>
      <c r="BFL29" s="67"/>
      <c r="BFM29" s="86">
        <v>50</v>
      </c>
      <c r="BFR29" s="86">
        <v>1.1399999999999999</v>
      </c>
      <c r="BFS29" s="62" t="s">
        <v>506</v>
      </c>
      <c r="BFT29" s="86">
        <v>1.1399999999999999</v>
      </c>
      <c r="BFU29" s="86">
        <v>2</v>
      </c>
      <c r="BFV29" s="86"/>
      <c r="BFW29" s="86">
        <v>2</v>
      </c>
      <c r="BFX29" s="67"/>
      <c r="BFY29" s="67">
        <v>4.4444444444444446</v>
      </c>
      <c r="BFZ29" s="67"/>
      <c r="BGA29" s="86">
        <v>100</v>
      </c>
      <c r="BGF29" s="86">
        <v>6.14</v>
      </c>
      <c r="BGG29" s="62" t="s">
        <v>506</v>
      </c>
      <c r="BGH29" s="86">
        <v>6.14</v>
      </c>
      <c r="BGI29" s="86">
        <v>1</v>
      </c>
      <c r="BGJ29" s="86"/>
      <c r="BGK29" s="86">
        <v>2</v>
      </c>
      <c r="BGL29" s="67"/>
      <c r="BGM29" s="67">
        <v>4.4444444444444446</v>
      </c>
      <c r="BGN29" s="67"/>
      <c r="BGO29" s="86">
        <v>50</v>
      </c>
      <c r="BGT29" s="86">
        <v>3.14</v>
      </c>
      <c r="BGU29" s="62" t="s">
        <v>506</v>
      </c>
      <c r="BGV29" s="86">
        <v>3.14</v>
      </c>
      <c r="BGW29" s="86">
        <v>1</v>
      </c>
      <c r="BGX29" s="86"/>
      <c r="BGY29" s="86">
        <v>2</v>
      </c>
      <c r="BGZ29" s="67"/>
      <c r="BHA29" s="67">
        <v>4.4444444444444446</v>
      </c>
      <c r="BHB29" s="67"/>
      <c r="BHC29" s="86">
        <v>50</v>
      </c>
      <c r="BHH29" s="86">
        <v>12.14</v>
      </c>
      <c r="BHI29" s="62" t="s">
        <v>506</v>
      </c>
      <c r="BHJ29" s="86">
        <v>12.14</v>
      </c>
      <c r="BHK29" s="86">
        <v>0</v>
      </c>
      <c r="BHL29" s="86"/>
      <c r="BHM29" s="86">
        <v>2</v>
      </c>
      <c r="BHN29" s="67"/>
      <c r="BHO29" s="67">
        <v>4.4444444444444446</v>
      </c>
      <c r="BHP29" s="67"/>
      <c r="BHQ29" s="86">
        <v>0</v>
      </c>
      <c r="BHV29" s="86">
        <v>9.14</v>
      </c>
      <c r="BHW29" s="62" t="s">
        <v>506</v>
      </c>
      <c r="BHX29" s="86">
        <v>9.14</v>
      </c>
      <c r="BHY29" s="86">
        <v>1</v>
      </c>
      <c r="BHZ29" s="86"/>
      <c r="BIA29" s="86">
        <v>2</v>
      </c>
      <c r="BIB29" s="67"/>
      <c r="BIC29" s="67">
        <v>4.4444444444444446</v>
      </c>
      <c r="BID29" s="67"/>
      <c r="BIE29" s="86">
        <v>50</v>
      </c>
      <c r="BIJ29" s="86">
        <v>12.14</v>
      </c>
      <c r="BIK29" s="62" t="s">
        <v>506</v>
      </c>
      <c r="BIL29" s="86">
        <v>12.14</v>
      </c>
      <c r="BIM29" s="86">
        <v>0</v>
      </c>
      <c r="BIN29" s="86"/>
      <c r="BIO29" s="86">
        <v>2</v>
      </c>
      <c r="BIP29" s="67"/>
      <c r="BIQ29" s="67">
        <v>4.4444444444444446</v>
      </c>
      <c r="BIR29" s="67"/>
      <c r="BIS29" s="86">
        <v>0</v>
      </c>
      <c r="BIX29" s="86">
        <v>11.14</v>
      </c>
      <c r="BIY29" s="62" t="s">
        <v>506</v>
      </c>
      <c r="BIZ29" s="86">
        <v>11.14</v>
      </c>
      <c r="BJA29" s="86">
        <v>0</v>
      </c>
      <c r="BJB29" s="86"/>
      <c r="BJC29" s="86">
        <v>2</v>
      </c>
      <c r="BJD29" s="67"/>
      <c r="BJE29" s="67">
        <v>4.4444444444444446</v>
      </c>
      <c r="BJF29" s="67"/>
      <c r="BJG29" s="86">
        <v>0</v>
      </c>
      <c r="BJL29" s="86">
        <v>9.14</v>
      </c>
      <c r="BJM29" s="62" t="s">
        <v>506</v>
      </c>
      <c r="BJN29" s="86">
        <v>9.14</v>
      </c>
      <c r="BJO29" s="86">
        <v>1</v>
      </c>
      <c r="BJP29" s="86"/>
      <c r="BJQ29" s="86">
        <v>2</v>
      </c>
      <c r="BJR29" s="67"/>
      <c r="BJS29" s="67">
        <v>4.4444444444444446</v>
      </c>
      <c r="BJT29" s="67"/>
      <c r="BJU29" s="86">
        <v>50</v>
      </c>
      <c r="BJZ29" s="86">
        <v>8.14</v>
      </c>
      <c r="BKA29" s="62" t="s">
        <v>506</v>
      </c>
      <c r="BKB29" s="86">
        <v>8.14</v>
      </c>
      <c r="BKC29" s="86">
        <v>1</v>
      </c>
      <c r="BKD29" s="86"/>
      <c r="BKE29" s="86">
        <v>2</v>
      </c>
      <c r="BKF29" s="67"/>
      <c r="BKG29" s="67">
        <v>4.4444444444444446</v>
      </c>
      <c r="BKH29" s="67"/>
      <c r="BKI29" s="86">
        <v>50</v>
      </c>
      <c r="BKN29" s="86">
        <v>10.14</v>
      </c>
      <c r="BKO29" s="62" t="s">
        <v>506</v>
      </c>
      <c r="BKP29" s="86">
        <v>10.14</v>
      </c>
      <c r="BKQ29" s="86">
        <v>1</v>
      </c>
      <c r="BKR29" s="86"/>
      <c r="BKS29" s="86">
        <v>2</v>
      </c>
      <c r="BKT29" s="67"/>
      <c r="BKU29" s="67">
        <v>4.4444444444444446</v>
      </c>
      <c r="BKV29" s="67"/>
      <c r="BKW29" s="86">
        <v>50</v>
      </c>
      <c r="BLB29" s="86">
        <v>2.14</v>
      </c>
      <c r="BLC29" s="62" t="s">
        <v>506</v>
      </c>
      <c r="BLD29" s="86">
        <v>2.14</v>
      </c>
      <c r="BLE29" s="86">
        <v>1</v>
      </c>
      <c r="BLF29" s="86"/>
      <c r="BLG29" s="86">
        <v>2</v>
      </c>
      <c r="BLH29" s="67"/>
      <c r="BLI29" s="67">
        <v>4.4444444444444446</v>
      </c>
      <c r="BLJ29" s="67"/>
      <c r="BLK29" s="86">
        <v>50</v>
      </c>
      <c r="BLP29" s="86">
        <v>8.14</v>
      </c>
      <c r="BLQ29" s="62" t="s">
        <v>506</v>
      </c>
      <c r="BLR29" s="86">
        <v>8.14</v>
      </c>
      <c r="BLS29" s="86">
        <v>1</v>
      </c>
      <c r="BLT29" s="86"/>
      <c r="BLU29" s="86">
        <v>2</v>
      </c>
      <c r="BLV29" s="67"/>
      <c r="BLW29" s="67">
        <v>4.4444444444444446</v>
      </c>
      <c r="BLX29" s="67"/>
      <c r="BLY29" s="86">
        <v>50</v>
      </c>
      <c r="BMD29" s="86">
        <v>12.14</v>
      </c>
      <c r="BME29" s="62" t="s">
        <v>506</v>
      </c>
      <c r="BMF29" s="86">
        <v>12.14</v>
      </c>
      <c r="BMG29" s="86">
        <v>0</v>
      </c>
      <c r="BMH29" s="86"/>
      <c r="BMI29" s="86">
        <v>2</v>
      </c>
      <c r="BMJ29" s="67"/>
      <c r="BMK29" s="67">
        <v>4.4444444444444446</v>
      </c>
      <c r="BML29" s="67"/>
      <c r="BMM29" s="86">
        <v>0</v>
      </c>
      <c r="BMR29" s="86">
        <v>12.14</v>
      </c>
      <c r="BMS29" s="62" t="s">
        <v>506</v>
      </c>
      <c r="BMT29" s="86">
        <v>12.14</v>
      </c>
      <c r="BMU29" s="86">
        <v>0</v>
      </c>
      <c r="BMV29" s="86"/>
      <c r="BMW29" s="86">
        <v>2</v>
      </c>
      <c r="BMX29" s="67"/>
      <c r="BMY29" s="67">
        <v>4.4444444444444446</v>
      </c>
      <c r="BMZ29" s="67"/>
      <c r="BNA29" s="86">
        <v>0</v>
      </c>
      <c r="BNF29" s="86">
        <v>12.14</v>
      </c>
      <c r="BNG29" s="62" t="s">
        <v>506</v>
      </c>
      <c r="BNH29" s="86">
        <v>12.14</v>
      </c>
      <c r="BNI29" s="86">
        <v>0</v>
      </c>
      <c r="BNJ29" s="86"/>
      <c r="BNK29" s="86">
        <v>2</v>
      </c>
      <c r="BNL29" s="67"/>
      <c r="BNM29" s="67">
        <v>4.4444444444444446</v>
      </c>
      <c r="BNN29" s="67"/>
      <c r="BNO29" s="86">
        <v>0</v>
      </c>
      <c r="BNT29" s="86">
        <v>11.14</v>
      </c>
      <c r="BNU29" s="62" t="s">
        <v>506</v>
      </c>
      <c r="BNV29" s="86">
        <v>11.14</v>
      </c>
      <c r="BNW29" s="86">
        <v>1</v>
      </c>
      <c r="BNX29" s="86"/>
      <c r="BNY29" s="86">
        <v>2</v>
      </c>
      <c r="BNZ29" s="67"/>
      <c r="BOA29" s="67">
        <v>4.4444444444444446</v>
      </c>
      <c r="BOB29" s="67"/>
      <c r="BOC29" s="86">
        <v>50</v>
      </c>
      <c r="BOH29" s="86">
        <v>10.14</v>
      </c>
      <c r="BOI29" s="62" t="s">
        <v>506</v>
      </c>
      <c r="BOJ29" s="86">
        <v>10.14</v>
      </c>
      <c r="BOK29" s="86">
        <v>1</v>
      </c>
      <c r="BOL29" s="86"/>
      <c r="BOM29" s="86">
        <v>2</v>
      </c>
      <c r="BON29" s="67"/>
      <c r="BOO29" s="67">
        <v>4.4444444444444446</v>
      </c>
      <c r="BOP29" s="67"/>
      <c r="BOQ29" s="86">
        <v>50</v>
      </c>
      <c r="BOV29" s="86">
        <v>11.14</v>
      </c>
      <c r="BOW29" s="62" t="s">
        <v>506</v>
      </c>
      <c r="BOX29" s="86">
        <v>11.14</v>
      </c>
      <c r="BOY29" s="86">
        <v>1</v>
      </c>
      <c r="BOZ29" s="86"/>
      <c r="BPA29" s="86">
        <v>2</v>
      </c>
      <c r="BPB29" s="67"/>
      <c r="BPC29" s="67">
        <v>4.4444444444444446</v>
      </c>
      <c r="BPD29" s="67"/>
      <c r="BPE29" s="86">
        <v>50</v>
      </c>
      <c r="BPJ29" s="86">
        <v>12.14</v>
      </c>
      <c r="BPK29" s="62" t="s">
        <v>506</v>
      </c>
      <c r="BPL29" s="86">
        <v>12.14</v>
      </c>
      <c r="BPM29" s="86">
        <v>0</v>
      </c>
      <c r="BPN29" s="86"/>
      <c r="BPO29" s="86">
        <v>2</v>
      </c>
      <c r="BPP29" s="67"/>
      <c r="BPQ29" s="67">
        <v>4.4444444444444446</v>
      </c>
      <c r="BPR29" s="67"/>
      <c r="BPS29" s="86">
        <v>0</v>
      </c>
      <c r="BPX29" s="86">
        <v>8.14</v>
      </c>
      <c r="BPY29" s="62" t="s">
        <v>506</v>
      </c>
      <c r="BPZ29" s="86">
        <v>8.14</v>
      </c>
      <c r="BQA29" s="86">
        <v>1</v>
      </c>
      <c r="BQB29" s="86"/>
      <c r="BQC29" s="86">
        <v>2</v>
      </c>
      <c r="BQD29" s="67"/>
      <c r="BQE29" s="67">
        <v>4.4444444444444446</v>
      </c>
      <c r="BQF29" s="67"/>
      <c r="BQG29" s="86">
        <v>50</v>
      </c>
      <c r="BQL29" s="86">
        <v>12.14</v>
      </c>
      <c r="BQM29" s="62" t="s">
        <v>506</v>
      </c>
      <c r="BQN29" s="86">
        <v>12.14</v>
      </c>
      <c r="BQO29" s="86">
        <v>0</v>
      </c>
      <c r="BQP29" s="86"/>
      <c r="BQQ29" s="86">
        <v>2</v>
      </c>
      <c r="BQR29" s="67"/>
      <c r="BQS29" s="67">
        <v>4.4444444444444446</v>
      </c>
      <c r="BQT29" s="67"/>
      <c r="BQU29" s="86">
        <v>0</v>
      </c>
      <c r="BQZ29" s="86">
        <v>1.1399999999999999</v>
      </c>
      <c r="BRA29" s="62" t="s">
        <v>506</v>
      </c>
      <c r="BRB29" s="86">
        <v>1.1399999999999999</v>
      </c>
      <c r="BRC29" s="86">
        <v>2</v>
      </c>
      <c r="BRD29" s="86"/>
      <c r="BRE29" s="86">
        <v>2</v>
      </c>
      <c r="BRF29" s="67"/>
      <c r="BRG29" s="67">
        <v>4.4444444444444446</v>
      </c>
      <c r="BRH29" s="67"/>
      <c r="BRI29" s="86">
        <v>100</v>
      </c>
      <c r="BRN29" s="86">
        <v>13.14</v>
      </c>
      <c r="BRO29" s="62" t="s">
        <v>506</v>
      </c>
      <c r="BRP29" s="86">
        <v>13.14</v>
      </c>
      <c r="BRQ29" s="86">
        <v>1</v>
      </c>
      <c r="BRR29" s="86"/>
      <c r="BRS29" s="86">
        <v>2</v>
      </c>
      <c r="BRT29" s="67"/>
      <c r="BRU29" s="67">
        <v>4.4444444444444446</v>
      </c>
      <c r="BRV29" s="67"/>
      <c r="BRW29" s="86">
        <v>50</v>
      </c>
      <c r="BSB29" s="86">
        <v>11.14</v>
      </c>
      <c r="BSC29" s="62" t="s">
        <v>506</v>
      </c>
      <c r="BSD29" s="86">
        <v>11.14</v>
      </c>
      <c r="BSE29" s="86">
        <v>1</v>
      </c>
      <c r="BSF29" s="86"/>
      <c r="BSG29" s="86">
        <v>2</v>
      </c>
      <c r="BSH29" s="67"/>
      <c r="BSI29" s="67">
        <v>4.4444444444444446</v>
      </c>
      <c r="BSJ29" s="67"/>
      <c r="BSK29" s="86">
        <v>50</v>
      </c>
      <c r="BSP29" s="86">
        <v>8.14</v>
      </c>
      <c r="BSQ29" s="62" t="s">
        <v>506</v>
      </c>
      <c r="BSR29" s="86">
        <v>8.14</v>
      </c>
      <c r="BSS29" s="86">
        <v>1</v>
      </c>
      <c r="BST29" s="86"/>
      <c r="BSU29" s="86">
        <v>2</v>
      </c>
      <c r="BSV29" s="67"/>
      <c r="BSW29" s="67">
        <v>4.4444444444444446</v>
      </c>
      <c r="BSX29" s="67"/>
      <c r="BSY29" s="86">
        <v>50</v>
      </c>
      <c r="BTD29" s="86">
        <v>11.14</v>
      </c>
      <c r="BTE29" s="62" t="s">
        <v>506</v>
      </c>
      <c r="BTF29" s="86">
        <v>11.14</v>
      </c>
      <c r="BTG29" s="86">
        <v>0</v>
      </c>
      <c r="BTH29" s="86"/>
      <c r="BTI29" s="86">
        <v>2</v>
      </c>
      <c r="BTJ29" s="67"/>
      <c r="BTK29" s="67">
        <v>4.4444444444444446</v>
      </c>
      <c r="BTL29" s="67"/>
      <c r="BTM29" s="86">
        <v>0</v>
      </c>
      <c r="BTR29" s="86">
        <v>11.14</v>
      </c>
      <c r="BTS29" s="62" t="s">
        <v>506</v>
      </c>
      <c r="BTT29" s="86">
        <v>11.14</v>
      </c>
      <c r="BTU29" s="86">
        <v>2</v>
      </c>
      <c r="BTV29" s="86"/>
      <c r="BTW29" s="86">
        <v>4</v>
      </c>
      <c r="BTX29" s="67"/>
      <c r="BTY29" s="67">
        <v>7.4074074074074066</v>
      </c>
      <c r="BTZ29" s="67"/>
      <c r="BUA29" s="86">
        <v>50</v>
      </c>
      <c r="BUF29" s="86">
        <v>5.14</v>
      </c>
      <c r="BUG29" s="62" t="s">
        <v>506</v>
      </c>
      <c r="BUH29" s="86">
        <v>5.14</v>
      </c>
      <c r="BUI29" s="86">
        <v>3</v>
      </c>
      <c r="BUJ29" s="86"/>
      <c r="BUK29" s="86">
        <v>4</v>
      </c>
      <c r="BUL29" s="67"/>
      <c r="BUM29" s="67">
        <v>7.4074074074074066</v>
      </c>
      <c r="BUN29" s="67"/>
      <c r="BUO29" s="86">
        <v>75</v>
      </c>
      <c r="BUT29" s="86">
        <v>13.14</v>
      </c>
      <c r="BUU29" s="62" t="s">
        <v>506</v>
      </c>
      <c r="BUV29" s="86">
        <v>13.14</v>
      </c>
      <c r="BUW29" s="86">
        <v>0</v>
      </c>
      <c r="BUX29" s="86"/>
      <c r="BUY29" s="86">
        <v>4</v>
      </c>
      <c r="BUZ29" s="67"/>
      <c r="BVA29" s="67">
        <v>7.4074074074074066</v>
      </c>
      <c r="BVB29" s="67"/>
      <c r="BVC29" s="86">
        <v>0</v>
      </c>
      <c r="BVH29" s="86">
        <v>12.14</v>
      </c>
      <c r="BVI29" s="62" t="s">
        <v>506</v>
      </c>
      <c r="BVJ29" s="86">
        <v>12.14</v>
      </c>
      <c r="BVK29" s="86">
        <v>1</v>
      </c>
      <c r="BVL29" s="86"/>
      <c r="BVM29" s="86">
        <v>4</v>
      </c>
      <c r="BVN29" s="67"/>
      <c r="BVO29" s="67">
        <v>7.4074074074074066</v>
      </c>
      <c r="BVP29" s="67"/>
      <c r="BVQ29" s="86">
        <v>25</v>
      </c>
      <c r="BVV29" s="86">
        <v>14.14</v>
      </c>
      <c r="BVW29" s="62" t="s">
        <v>506</v>
      </c>
      <c r="BVX29" s="86">
        <v>14.14</v>
      </c>
      <c r="BVY29" s="86">
        <v>1</v>
      </c>
      <c r="BVZ29" s="86"/>
      <c r="BWA29" s="86">
        <v>4</v>
      </c>
      <c r="BWB29" s="67"/>
      <c r="BWC29" s="67">
        <v>7.4074074074074066</v>
      </c>
      <c r="BWD29" s="67"/>
      <c r="BWE29" s="86">
        <v>25</v>
      </c>
      <c r="BWJ29" s="86">
        <v>14.14</v>
      </c>
      <c r="BWK29" s="62" t="s">
        <v>506</v>
      </c>
      <c r="BWL29" s="86">
        <v>14.14</v>
      </c>
      <c r="BWM29" s="86">
        <v>0</v>
      </c>
      <c r="BWN29" s="86"/>
      <c r="BWO29" s="86">
        <v>4</v>
      </c>
      <c r="BWP29" s="67"/>
      <c r="BWQ29" s="67">
        <v>7.4074074074074066</v>
      </c>
      <c r="BWR29" s="67"/>
      <c r="BWS29" s="86">
        <v>0</v>
      </c>
      <c r="BWX29" s="86">
        <v>12.14</v>
      </c>
      <c r="BWY29" s="62" t="s">
        <v>506</v>
      </c>
      <c r="BWZ29" s="86">
        <v>12.14</v>
      </c>
      <c r="BXA29" s="86">
        <v>0</v>
      </c>
      <c r="BXB29" s="86"/>
      <c r="BXC29" s="86">
        <v>4</v>
      </c>
      <c r="BXD29" s="67"/>
      <c r="BXE29" s="67">
        <v>7.4074074074074066</v>
      </c>
      <c r="BXF29" s="67"/>
      <c r="BXG29" s="86">
        <v>0</v>
      </c>
      <c r="BXL29" s="86">
        <v>10.14</v>
      </c>
      <c r="BXM29" s="62" t="s">
        <v>506</v>
      </c>
      <c r="BXN29" s="86">
        <v>10.14</v>
      </c>
      <c r="BXO29" s="86">
        <v>3</v>
      </c>
      <c r="BXP29" s="86"/>
      <c r="BXQ29" s="86">
        <v>4</v>
      </c>
      <c r="BXR29" s="67"/>
      <c r="BXS29" s="67">
        <v>7.4074074074074066</v>
      </c>
      <c r="BXT29" s="67"/>
      <c r="BXU29" s="86">
        <v>75</v>
      </c>
      <c r="BXZ29" s="86">
        <v>10.14</v>
      </c>
      <c r="BYA29" s="62" t="s">
        <v>506</v>
      </c>
      <c r="BYB29" s="86">
        <v>10.14</v>
      </c>
      <c r="BYC29" s="86">
        <v>2</v>
      </c>
      <c r="BYD29" s="86"/>
      <c r="BYE29" s="86">
        <v>4</v>
      </c>
      <c r="BYF29" s="67"/>
      <c r="BYG29" s="67">
        <v>7.4074074074074066</v>
      </c>
      <c r="BYH29" s="67"/>
      <c r="BYI29" s="86">
        <v>50</v>
      </c>
      <c r="BYN29" s="86">
        <v>1.1399999999999999</v>
      </c>
      <c r="BYO29" s="62" t="s">
        <v>506</v>
      </c>
      <c r="BYP29" s="86">
        <v>1.1399999999999999</v>
      </c>
      <c r="BYQ29" s="86">
        <v>4</v>
      </c>
      <c r="BYR29" s="86"/>
      <c r="BYS29" s="86">
        <v>4</v>
      </c>
      <c r="BYT29" s="67"/>
      <c r="BYU29" s="67">
        <v>7.4074074074074066</v>
      </c>
      <c r="BYV29" s="67"/>
      <c r="BYW29" s="86">
        <v>100</v>
      </c>
      <c r="BZB29" s="86">
        <v>1.1399999999999999</v>
      </c>
      <c r="BZC29" s="62" t="s">
        <v>506</v>
      </c>
      <c r="BZD29" s="86">
        <v>1.1399999999999999</v>
      </c>
      <c r="BZE29" s="86">
        <v>4</v>
      </c>
      <c r="BZF29" s="86"/>
      <c r="BZG29" s="86">
        <v>4</v>
      </c>
      <c r="BZH29" s="67"/>
      <c r="BZI29" s="67">
        <v>7.4074074074074066</v>
      </c>
      <c r="BZJ29" s="67"/>
      <c r="BZK29" s="86">
        <v>100</v>
      </c>
      <c r="BZP29" s="86">
        <v>10.14</v>
      </c>
      <c r="BZQ29" s="62" t="s">
        <v>506</v>
      </c>
      <c r="BZR29" s="86">
        <v>10.14</v>
      </c>
      <c r="BZS29" s="86">
        <v>3</v>
      </c>
      <c r="BZT29" s="86"/>
      <c r="BZU29" s="86">
        <v>4</v>
      </c>
      <c r="BZV29" s="67"/>
      <c r="BZW29" s="67">
        <v>7.4074074074074066</v>
      </c>
      <c r="BZX29" s="67"/>
      <c r="BZY29" s="86">
        <v>75</v>
      </c>
      <c r="CAD29" s="86">
        <v>11.14</v>
      </c>
      <c r="CAE29" s="62" t="s">
        <v>506</v>
      </c>
      <c r="CAF29" s="86">
        <v>11.14</v>
      </c>
      <c r="CAG29" s="86">
        <v>3</v>
      </c>
      <c r="CAH29" s="86"/>
      <c r="CAI29" s="86">
        <v>4</v>
      </c>
      <c r="CAJ29" s="67"/>
      <c r="CAK29" s="67">
        <v>7.4074074074074066</v>
      </c>
      <c r="CAL29" s="67"/>
      <c r="CAM29" s="86">
        <v>75</v>
      </c>
      <c r="CAR29" s="86">
        <v>8.14</v>
      </c>
      <c r="CAS29" s="62" t="s">
        <v>506</v>
      </c>
      <c r="CAT29" s="86">
        <v>8.14</v>
      </c>
      <c r="CAU29" s="86">
        <v>2</v>
      </c>
      <c r="CAV29" s="86"/>
      <c r="CAW29" s="86">
        <v>4</v>
      </c>
      <c r="CAX29" s="67"/>
      <c r="CAY29" s="67">
        <v>7.4074074074074066</v>
      </c>
      <c r="CAZ29" s="67"/>
      <c r="CBA29" s="86">
        <v>50</v>
      </c>
      <c r="CBF29" s="86">
        <v>13.14</v>
      </c>
      <c r="CBG29" s="62" t="s">
        <v>506</v>
      </c>
      <c r="CBH29" s="86">
        <v>13.14</v>
      </c>
      <c r="CBI29" s="86">
        <v>0</v>
      </c>
      <c r="CBJ29" s="86"/>
      <c r="CBK29" s="86">
        <v>3</v>
      </c>
      <c r="CBL29" s="67"/>
      <c r="CBM29" s="67">
        <v>5.5555555555555554</v>
      </c>
      <c r="CBN29" s="67"/>
      <c r="CBO29" s="86">
        <v>0</v>
      </c>
      <c r="CBT29" s="86">
        <v>1.1399999999999999</v>
      </c>
      <c r="CBU29" s="62" t="s">
        <v>506</v>
      </c>
      <c r="CBV29" s="86">
        <v>1.1399999999999999</v>
      </c>
      <c r="CBW29" s="86">
        <v>3</v>
      </c>
      <c r="CBX29" s="86"/>
      <c r="CBY29" s="86">
        <v>3</v>
      </c>
      <c r="CBZ29" s="67"/>
      <c r="CCA29" s="67">
        <v>5.5555555555555554</v>
      </c>
      <c r="CCB29" s="67"/>
      <c r="CCC29" s="86">
        <v>100</v>
      </c>
      <c r="CCH29" s="86">
        <v>13.14</v>
      </c>
      <c r="CCI29" s="62" t="s">
        <v>506</v>
      </c>
      <c r="CCJ29" s="86">
        <v>13.14</v>
      </c>
      <c r="CCK29" s="86">
        <v>0</v>
      </c>
      <c r="CCL29" s="86"/>
      <c r="CCM29" s="86">
        <v>3</v>
      </c>
      <c r="CCN29" s="67"/>
      <c r="CCO29" s="67">
        <v>5.5555555555555554</v>
      </c>
      <c r="CCP29" s="67"/>
      <c r="CCQ29" s="86">
        <v>0</v>
      </c>
      <c r="CCV29" s="86">
        <v>5.14</v>
      </c>
      <c r="CCW29" s="62" t="s">
        <v>506</v>
      </c>
      <c r="CCX29" s="86">
        <v>5.14</v>
      </c>
      <c r="CCY29" s="86">
        <v>2</v>
      </c>
      <c r="CCZ29" s="86"/>
      <c r="CDA29" s="86">
        <v>3</v>
      </c>
      <c r="CDB29" s="67"/>
      <c r="CDC29" s="67">
        <v>5.5555555555555554</v>
      </c>
      <c r="CDD29" s="67"/>
      <c r="CDE29" s="86">
        <v>66.666666666666657</v>
      </c>
      <c r="CDJ29" s="86">
        <v>9.14</v>
      </c>
      <c r="CDK29" s="62" t="s">
        <v>506</v>
      </c>
      <c r="CDL29" s="86">
        <v>9.14</v>
      </c>
      <c r="CDM29" s="86">
        <v>2</v>
      </c>
      <c r="CDN29" s="86"/>
      <c r="CDO29" s="86">
        <v>3</v>
      </c>
      <c r="CDP29" s="67"/>
      <c r="CDQ29" s="67">
        <v>5.5555555555555554</v>
      </c>
      <c r="CDR29" s="67"/>
      <c r="CDS29" s="86">
        <v>66.666666666666657</v>
      </c>
      <c r="CDX29" s="86">
        <v>13.14</v>
      </c>
      <c r="CDY29" s="62" t="s">
        <v>506</v>
      </c>
      <c r="CDZ29" s="86">
        <v>13.14</v>
      </c>
      <c r="CEA29" s="86">
        <v>2</v>
      </c>
      <c r="CEB29" s="86"/>
      <c r="CEC29" s="86">
        <v>3</v>
      </c>
      <c r="CED29" s="67"/>
      <c r="CEE29" s="67">
        <v>5.5555555555555554</v>
      </c>
      <c r="CEF29" s="67"/>
      <c r="CEG29" s="86">
        <v>66.666666666666657</v>
      </c>
      <c r="CEL29" s="86">
        <v>1.1399999999999999</v>
      </c>
      <c r="CEM29" s="62" t="s">
        <v>506</v>
      </c>
      <c r="CEN29" s="86">
        <v>1.1399999999999999</v>
      </c>
      <c r="CEO29" s="86">
        <v>3</v>
      </c>
      <c r="CEP29" s="86"/>
      <c r="CEQ29" s="86">
        <v>3</v>
      </c>
      <c r="CER29" s="67"/>
      <c r="CES29" s="67">
        <v>5.5555555555555554</v>
      </c>
      <c r="CET29" s="67"/>
      <c r="CEU29" s="86">
        <v>100</v>
      </c>
      <c r="CEZ29" s="86">
        <v>1.1399999999999999</v>
      </c>
      <c r="CFA29" s="62" t="s">
        <v>506</v>
      </c>
      <c r="CFB29" s="86">
        <v>1.1399999999999999</v>
      </c>
      <c r="CFC29" s="86">
        <v>3</v>
      </c>
      <c r="CFD29" s="86"/>
      <c r="CFE29" s="86">
        <v>3</v>
      </c>
      <c r="CFF29" s="67"/>
      <c r="CFG29" s="67">
        <v>5.5555555555555554</v>
      </c>
      <c r="CFH29" s="67"/>
      <c r="CFI29" s="86">
        <v>100</v>
      </c>
      <c r="CFN29" s="86">
        <v>11.14</v>
      </c>
      <c r="CFO29" s="62" t="s">
        <v>506</v>
      </c>
      <c r="CFP29" s="86">
        <v>11.14</v>
      </c>
      <c r="CFQ29" s="86">
        <v>2</v>
      </c>
      <c r="CFR29" s="86"/>
      <c r="CFS29" s="86">
        <v>3</v>
      </c>
      <c r="CFT29" s="67"/>
      <c r="CFU29" s="67">
        <v>5.5555555555555554</v>
      </c>
      <c r="CFV29" s="67"/>
      <c r="CFW29" s="86">
        <v>66.666666666666657</v>
      </c>
      <c r="CGB29" s="86">
        <v>9.14</v>
      </c>
      <c r="CGC29" s="62" t="s">
        <v>506</v>
      </c>
      <c r="CGD29" s="86">
        <v>9.14</v>
      </c>
      <c r="CGE29" s="86">
        <v>1</v>
      </c>
      <c r="CGF29" s="86"/>
      <c r="CGG29" s="86">
        <v>2</v>
      </c>
      <c r="CGH29" s="67"/>
      <c r="CGI29" s="67">
        <v>4.4444444444444446</v>
      </c>
      <c r="CGJ29" s="67"/>
      <c r="CGK29" s="86">
        <v>50</v>
      </c>
      <c r="CGP29" s="86">
        <v>9.14</v>
      </c>
      <c r="CGQ29" s="62" t="s">
        <v>506</v>
      </c>
      <c r="CGR29" s="86">
        <v>9.14</v>
      </c>
      <c r="CGS29" s="86">
        <v>1</v>
      </c>
      <c r="CGT29" s="86"/>
      <c r="CGU29" s="86">
        <v>2</v>
      </c>
      <c r="CGV29" s="67"/>
      <c r="CGW29" s="67">
        <v>4.4444444444444446</v>
      </c>
      <c r="CGX29" s="67"/>
      <c r="CGY29" s="86">
        <v>50</v>
      </c>
      <c r="CHD29" s="86">
        <v>13.14</v>
      </c>
      <c r="CHE29" s="62" t="s">
        <v>506</v>
      </c>
      <c r="CHF29" s="86">
        <v>13.14</v>
      </c>
      <c r="CHG29" s="86">
        <v>1</v>
      </c>
      <c r="CHH29" s="86"/>
      <c r="CHI29" s="86">
        <v>2</v>
      </c>
      <c r="CHJ29" s="67"/>
      <c r="CHK29" s="67">
        <v>4.4444444444444446</v>
      </c>
      <c r="CHL29" s="67"/>
      <c r="CHM29" s="86">
        <v>50</v>
      </c>
      <c r="CHR29" s="86">
        <v>4.1399999999999997</v>
      </c>
      <c r="CHS29" s="62" t="s">
        <v>506</v>
      </c>
      <c r="CHT29" s="86">
        <v>4.1399999999999997</v>
      </c>
      <c r="CHU29" s="86">
        <v>1</v>
      </c>
      <c r="CHV29" s="86"/>
      <c r="CHW29" s="86">
        <v>2</v>
      </c>
      <c r="CHX29" s="67"/>
      <c r="CHY29" s="67">
        <v>4.4444444444444446</v>
      </c>
      <c r="CHZ29" s="67"/>
      <c r="CIA29" s="86">
        <v>50</v>
      </c>
      <c r="CIF29" s="86">
        <v>4.1399999999999997</v>
      </c>
      <c r="CIG29" s="62" t="s">
        <v>506</v>
      </c>
      <c r="CIH29" s="86">
        <v>4.1399999999999997</v>
      </c>
      <c r="CII29" s="86">
        <v>1</v>
      </c>
      <c r="CIJ29" s="86"/>
      <c r="CIK29" s="86">
        <v>2</v>
      </c>
      <c r="CIL29" s="67"/>
      <c r="CIM29" s="67">
        <v>4.4444444444444446</v>
      </c>
      <c r="CIN29" s="67"/>
      <c r="CIO29" s="86">
        <v>50</v>
      </c>
      <c r="CIT29" s="86">
        <v>14.14</v>
      </c>
      <c r="CIU29" s="62" t="s">
        <v>506</v>
      </c>
      <c r="CIV29" s="86">
        <v>14.14</v>
      </c>
      <c r="CIW29" s="86">
        <v>0</v>
      </c>
      <c r="CIX29" s="86"/>
      <c r="CIY29" s="86">
        <v>2</v>
      </c>
      <c r="CIZ29" s="67"/>
      <c r="CJA29" s="67">
        <v>4.4444444444444446</v>
      </c>
      <c r="CJB29" s="67"/>
      <c r="CJC29" s="86">
        <v>0</v>
      </c>
      <c r="CJH29" s="86">
        <v>14.14</v>
      </c>
      <c r="CJI29" s="62" t="s">
        <v>506</v>
      </c>
      <c r="CJJ29" s="86">
        <v>14.14</v>
      </c>
      <c r="CJK29" s="86">
        <v>0</v>
      </c>
      <c r="CJL29" s="86"/>
      <c r="CJM29" s="86">
        <v>2</v>
      </c>
      <c r="CJN29" s="67"/>
      <c r="CJO29" s="67">
        <v>4.4444444444444446</v>
      </c>
      <c r="CJP29" s="67"/>
      <c r="CJQ29" s="86">
        <v>0</v>
      </c>
      <c r="CJV29" s="86">
        <v>1.1399999999999999</v>
      </c>
      <c r="CJW29" s="62" t="s">
        <v>506</v>
      </c>
      <c r="CJX29" s="86">
        <v>1.1399999999999999</v>
      </c>
      <c r="CJY29" s="86">
        <v>2</v>
      </c>
      <c r="CJZ29" s="86"/>
      <c r="CKA29" s="86">
        <v>2</v>
      </c>
      <c r="CKB29" s="67"/>
      <c r="CKC29" s="67">
        <v>4.4444444444444446</v>
      </c>
      <c r="CKD29" s="67"/>
      <c r="CKE29" s="86">
        <v>100</v>
      </c>
      <c r="CKJ29" s="86">
        <v>12.14</v>
      </c>
      <c r="CKK29" s="62" t="s">
        <v>506</v>
      </c>
      <c r="CKL29" s="86">
        <v>12.14</v>
      </c>
      <c r="CKM29" s="86">
        <v>1</v>
      </c>
      <c r="CKN29" s="86"/>
      <c r="CKO29" s="86">
        <v>2</v>
      </c>
      <c r="CKP29" s="67"/>
      <c r="CKQ29" s="67">
        <v>4.4444444444444446</v>
      </c>
      <c r="CKR29" s="67"/>
      <c r="CKS29" s="86">
        <v>50</v>
      </c>
      <c r="CKX29" s="86">
        <v>1.1399999999999999</v>
      </c>
      <c r="CKY29" s="62" t="s">
        <v>506</v>
      </c>
      <c r="CKZ29" s="86">
        <v>1.1399999999999999</v>
      </c>
      <c r="CLA29" s="86">
        <v>2</v>
      </c>
      <c r="CLB29" s="86"/>
      <c r="CLC29" s="86">
        <v>2</v>
      </c>
      <c r="CLD29" s="67"/>
      <c r="CLE29" s="67">
        <v>4.4444444444444446</v>
      </c>
      <c r="CLF29" s="67"/>
      <c r="CLG29" s="86">
        <v>100</v>
      </c>
      <c r="CLL29" s="86">
        <v>1.1399999999999999</v>
      </c>
      <c r="CLM29" s="62" t="s">
        <v>506</v>
      </c>
      <c r="CLN29" s="86">
        <v>1.1399999999999999</v>
      </c>
      <c r="CLO29" s="86">
        <v>2</v>
      </c>
      <c r="CLP29" s="86"/>
      <c r="CLQ29" s="86">
        <v>2</v>
      </c>
      <c r="CLR29" s="67"/>
      <c r="CLS29" s="67">
        <v>4.4444444444444446</v>
      </c>
      <c r="CLT29" s="67"/>
      <c r="CLU29" s="86">
        <v>100</v>
      </c>
      <c r="CLZ29" s="86">
        <v>9.14</v>
      </c>
      <c r="CMA29" s="62" t="s">
        <v>506</v>
      </c>
      <c r="CMB29" s="86">
        <v>9.14</v>
      </c>
      <c r="CMC29" s="86">
        <v>1</v>
      </c>
      <c r="CMD29" s="86"/>
      <c r="CME29" s="86">
        <v>2</v>
      </c>
      <c r="CMF29" s="67"/>
      <c r="CMG29" s="67">
        <v>4.4444444444444446</v>
      </c>
      <c r="CMH29" s="67"/>
      <c r="CMI29" s="86">
        <v>50</v>
      </c>
      <c r="CMN29" s="86">
        <v>1.1399999999999999</v>
      </c>
      <c r="CMO29" s="62" t="s">
        <v>506</v>
      </c>
      <c r="CMP29" s="86">
        <v>1.1399999999999999</v>
      </c>
      <c r="CMQ29" s="86">
        <v>2</v>
      </c>
      <c r="CMR29" s="86"/>
      <c r="CMS29" s="86">
        <v>2</v>
      </c>
      <c r="CMT29" s="67"/>
      <c r="CMU29" s="67">
        <v>4.4444444444444446</v>
      </c>
      <c r="CMV29" s="67"/>
      <c r="CMW29" s="86">
        <v>100</v>
      </c>
      <c r="CNB29" s="86">
        <v>1.1399999999999999</v>
      </c>
      <c r="CNC29" s="62" t="s">
        <v>506</v>
      </c>
      <c r="CND29" s="86">
        <v>1.1399999999999999</v>
      </c>
      <c r="CNE29" s="86">
        <v>2</v>
      </c>
      <c r="CNF29" s="86"/>
      <c r="CNG29" s="86">
        <v>2</v>
      </c>
      <c r="CNH29" s="67"/>
      <c r="CNI29" s="67">
        <v>4.4444444444444446</v>
      </c>
      <c r="CNJ29" s="67"/>
      <c r="CNK29" s="86">
        <v>100</v>
      </c>
      <c r="CNP29" s="86">
        <v>1.1399999999999999</v>
      </c>
      <c r="CNQ29" s="62" t="s">
        <v>506</v>
      </c>
      <c r="CNR29" s="86">
        <v>1.1399999999999999</v>
      </c>
      <c r="CNS29" s="86">
        <v>2</v>
      </c>
      <c r="CNT29" s="86"/>
      <c r="CNU29" s="86">
        <v>2</v>
      </c>
      <c r="CNV29" s="67"/>
      <c r="CNW29" s="67">
        <v>4.4444444444444446</v>
      </c>
      <c r="CNX29" s="67"/>
      <c r="CNY29" s="86">
        <v>100</v>
      </c>
      <c r="COD29" s="86">
        <v>9.14</v>
      </c>
      <c r="COE29" s="62" t="s">
        <v>506</v>
      </c>
      <c r="COF29" s="86">
        <v>9.14</v>
      </c>
      <c r="COG29" s="86">
        <v>2</v>
      </c>
      <c r="COH29" s="86"/>
      <c r="COI29" s="86">
        <v>4</v>
      </c>
      <c r="COJ29" s="67"/>
      <c r="COK29" s="67">
        <v>8.8888888888888893</v>
      </c>
      <c r="COL29" s="67"/>
      <c r="COM29" s="86">
        <v>50</v>
      </c>
      <c r="COR29" s="86">
        <v>8.14</v>
      </c>
      <c r="COS29" s="62" t="s">
        <v>506</v>
      </c>
      <c r="COT29" s="86">
        <v>8.14</v>
      </c>
      <c r="COU29" s="86">
        <v>2</v>
      </c>
      <c r="COV29" s="86"/>
      <c r="COW29" s="86">
        <v>4</v>
      </c>
      <c r="COX29" s="67"/>
      <c r="COY29" s="67">
        <v>8.8888888888888893</v>
      </c>
      <c r="COZ29" s="67"/>
      <c r="CPA29" s="86">
        <v>50</v>
      </c>
      <c r="CPF29" s="86">
        <v>8.14</v>
      </c>
      <c r="CPG29" s="62" t="s">
        <v>506</v>
      </c>
      <c r="CPH29" s="86">
        <v>8.14</v>
      </c>
      <c r="CPI29" s="86">
        <v>2</v>
      </c>
      <c r="CPJ29" s="86"/>
      <c r="CPK29" s="86">
        <v>4</v>
      </c>
      <c r="CPL29" s="67"/>
      <c r="CPM29" s="67">
        <v>8.8888888888888893</v>
      </c>
      <c r="CPN29" s="67"/>
      <c r="CPO29" s="86">
        <v>50</v>
      </c>
      <c r="CPT29" s="86">
        <v>1.1399999999999999</v>
      </c>
      <c r="CPU29" s="62" t="s">
        <v>506</v>
      </c>
      <c r="CPV29" s="86">
        <v>1.1399999999999999</v>
      </c>
      <c r="CPW29" s="86">
        <v>4</v>
      </c>
      <c r="CPX29" s="86"/>
      <c r="CPY29" s="86">
        <v>4</v>
      </c>
      <c r="CPZ29" s="67"/>
      <c r="CQA29" s="67">
        <v>8.8888888888888893</v>
      </c>
      <c r="CQB29" s="67"/>
      <c r="CQC29" s="86">
        <v>100</v>
      </c>
      <c r="CQH29" s="86">
        <v>9.14</v>
      </c>
      <c r="CQI29" s="62" t="s">
        <v>506</v>
      </c>
      <c r="CQJ29" s="86">
        <v>9.14</v>
      </c>
      <c r="CQK29" s="86">
        <v>2</v>
      </c>
      <c r="CQL29" s="86"/>
      <c r="CQM29" s="86">
        <v>4</v>
      </c>
      <c r="CQN29" s="67"/>
      <c r="CQO29" s="67">
        <v>8.8888888888888893</v>
      </c>
      <c r="CQP29" s="67"/>
      <c r="CQQ29" s="86">
        <v>50</v>
      </c>
      <c r="CQV29" s="86">
        <v>1.1399999999999999</v>
      </c>
      <c r="CQW29" s="62" t="s">
        <v>506</v>
      </c>
      <c r="CQX29" s="86">
        <v>1.1399999999999999</v>
      </c>
      <c r="CQY29" s="86">
        <v>4</v>
      </c>
      <c r="CQZ29" s="86"/>
      <c r="CRA29" s="86">
        <v>4</v>
      </c>
      <c r="CRB29" s="67"/>
      <c r="CRC29" s="67">
        <v>8.8888888888888893</v>
      </c>
      <c r="CRD29" s="67"/>
      <c r="CRE29" s="86">
        <v>100</v>
      </c>
      <c r="CRJ29" s="86">
        <v>5.14</v>
      </c>
      <c r="CRK29" s="62" t="s">
        <v>506</v>
      </c>
      <c r="CRL29" s="86">
        <v>5.14</v>
      </c>
      <c r="CRM29" s="86">
        <v>3</v>
      </c>
      <c r="CRN29" s="86"/>
      <c r="CRO29" s="86">
        <v>4</v>
      </c>
      <c r="CRP29" s="67"/>
      <c r="CRQ29" s="67">
        <v>8.8888888888888893</v>
      </c>
      <c r="CRR29" s="67"/>
      <c r="CRS29" s="86">
        <v>75</v>
      </c>
      <c r="CRX29" s="86">
        <v>1.1399999999999999</v>
      </c>
      <c r="CRY29" s="62" t="s">
        <v>506</v>
      </c>
      <c r="CRZ29" s="86">
        <v>1.1399999999999999</v>
      </c>
      <c r="CSA29" s="86">
        <v>4</v>
      </c>
      <c r="CSB29" s="86"/>
      <c r="CSC29" s="86">
        <v>4</v>
      </c>
      <c r="CSD29" s="67"/>
      <c r="CSE29" s="67">
        <v>8.8888888888888893</v>
      </c>
      <c r="CSF29" s="67"/>
      <c r="CSG29" s="86">
        <v>100</v>
      </c>
      <c r="CSL29" s="86">
        <v>1.1399999999999999</v>
      </c>
      <c r="CSM29" s="62" t="s">
        <v>506</v>
      </c>
      <c r="CSN29" s="86">
        <v>1.1399999999999999</v>
      </c>
      <c r="CSO29" s="86">
        <v>4</v>
      </c>
      <c r="CSP29" s="86"/>
      <c r="CSQ29" s="86">
        <v>4</v>
      </c>
      <c r="CSR29" s="67"/>
      <c r="CSS29" s="67">
        <v>8.8888888888888893</v>
      </c>
      <c r="CST29" s="67"/>
      <c r="CSU29" s="86">
        <v>100</v>
      </c>
      <c r="CSZ29" s="86">
        <v>12.14</v>
      </c>
      <c r="CTA29" s="62" t="s">
        <v>506</v>
      </c>
      <c r="CTB29" s="86">
        <v>12.14</v>
      </c>
      <c r="CTC29" s="86">
        <v>0</v>
      </c>
      <c r="CTD29" s="86"/>
      <c r="CTE29" s="86">
        <v>4</v>
      </c>
      <c r="CTF29" s="67"/>
      <c r="CTG29" s="67">
        <v>8.8888888888888893</v>
      </c>
      <c r="CTH29" s="67"/>
      <c r="CTI29" s="86">
        <v>0</v>
      </c>
      <c r="CTN29" s="86">
        <v>12.14</v>
      </c>
      <c r="CTO29" s="62" t="s">
        <v>506</v>
      </c>
      <c r="CTP29" s="86">
        <v>12.14</v>
      </c>
      <c r="CTQ29" s="86">
        <v>2</v>
      </c>
      <c r="CTR29" s="86"/>
      <c r="CTS29" s="86">
        <v>4</v>
      </c>
      <c r="CTT29" s="67"/>
      <c r="CTU29" s="67">
        <v>8.8888888888888893</v>
      </c>
      <c r="CTV29" s="67"/>
      <c r="CTW29" s="86">
        <v>50</v>
      </c>
      <c r="CUB29" s="86">
        <v>1.1399999999999999</v>
      </c>
      <c r="CUC29" s="62" t="s">
        <v>506</v>
      </c>
      <c r="CUD29" s="86">
        <v>1.1399999999999999</v>
      </c>
      <c r="CUE29" s="86">
        <v>4</v>
      </c>
      <c r="CUF29" s="86"/>
      <c r="CUG29" s="86">
        <v>4</v>
      </c>
      <c r="CUH29" s="67"/>
      <c r="CUI29" s="67">
        <v>8.8888888888888893</v>
      </c>
      <c r="CUJ29" s="67"/>
      <c r="CUK29" s="86">
        <v>100</v>
      </c>
      <c r="CUP29" s="86">
        <v>8.14</v>
      </c>
      <c r="CUQ29" s="62" t="s">
        <v>506</v>
      </c>
      <c r="CUR29" s="86">
        <v>8.14</v>
      </c>
      <c r="CUS29" s="86">
        <v>1</v>
      </c>
      <c r="CUT29" s="86"/>
      <c r="CUU29" s="86">
        <v>4</v>
      </c>
      <c r="CUV29" s="67"/>
      <c r="CUW29" s="67">
        <v>8.8888888888888893</v>
      </c>
      <c r="CUX29" s="67"/>
      <c r="CUY29" s="86">
        <v>25</v>
      </c>
      <c r="CVD29" s="86">
        <v>3.14</v>
      </c>
      <c r="CVE29" s="62" t="s">
        <v>506</v>
      </c>
      <c r="CVF29" s="86">
        <v>3.14</v>
      </c>
      <c r="CVG29" s="86">
        <v>3</v>
      </c>
      <c r="CVH29" s="86"/>
      <c r="CVI29" s="86">
        <v>4</v>
      </c>
      <c r="CVJ29" s="67"/>
      <c r="CVK29" s="67">
        <v>8.8888888888888893</v>
      </c>
      <c r="CVL29" s="67"/>
      <c r="CVM29" s="86">
        <v>75</v>
      </c>
      <c r="CVR29" s="86">
        <v>12.14</v>
      </c>
      <c r="CVS29" s="62" t="s">
        <v>506</v>
      </c>
      <c r="CVT29" s="86">
        <v>12.14</v>
      </c>
      <c r="CVU29" s="86">
        <v>3</v>
      </c>
      <c r="CVV29" s="86"/>
      <c r="CVW29" s="86">
        <v>4</v>
      </c>
      <c r="CVX29" s="67"/>
      <c r="CVY29" s="67">
        <v>8.8888888888888893</v>
      </c>
      <c r="CVZ29" s="67"/>
      <c r="CWA29" s="86">
        <v>75</v>
      </c>
      <c r="CWF29" s="86">
        <v>12.14</v>
      </c>
      <c r="CWG29" s="62" t="s">
        <v>506</v>
      </c>
      <c r="CWH29" s="86">
        <v>12.14</v>
      </c>
      <c r="CWI29" s="86">
        <v>1</v>
      </c>
      <c r="CWJ29" s="86"/>
      <c r="CWK29" s="86">
        <v>4</v>
      </c>
      <c r="CWL29" s="67"/>
      <c r="CWM29" s="67">
        <v>8.8888888888888893</v>
      </c>
      <c r="CWN29" s="67"/>
      <c r="CWO29" s="86">
        <v>25</v>
      </c>
      <c r="CWT29" s="86">
        <v>8.14</v>
      </c>
      <c r="CWU29" s="62" t="s">
        <v>506</v>
      </c>
      <c r="CWV29" s="86">
        <v>8.14</v>
      </c>
      <c r="CWW29" s="86">
        <v>3</v>
      </c>
      <c r="CWX29" s="86"/>
      <c r="CWY29" s="86">
        <v>4</v>
      </c>
      <c r="CWZ29" s="67"/>
      <c r="CXA29" s="67">
        <v>8.8888888888888893</v>
      </c>
      <c r="CXB29" s="67"/>
      <c r="CXC29" s="86">
        <v>75</v>
      </c>
      <c r="CXH29" s="86">
        <v>1.1399999999999999</v>
      </c>
      <c r="CXI29" s="62" t="s">
        <v>506</v>
      </c>
      <c r="CXJ29" s="86">
        <v>1.1399999999999999</v>
      </c>
      <c r="CXK29" s="86">
        <v>4</v>
      </c>
      <c r="CXL29" s="86"/>
      <c r="CXM29" s="86">
        <v>4</v>
      </c>
      <c r="CXN29" s="67"/>
      <c r="CXO29" s="67">
        <v>8.8888888888888893</v>
      </c>
      <c r="CXP29" s="67"/>
      <c r="CXQ29" s="86">
        <v>100</v>
      </c>
      <c r="CXV29" s="86">
        <v>14.14</v>
      </c>
      <c r="CXW29" s="62" t="s">
        <v>506</v>
      </c>
      <c r="CXX29" s="86">
        <v>14.14</v>
      </c>
      <c r="CXY29" s="86">
        <v>1</v>
      </c>
      <c r="CXZ29" s="86"/>
      <c r="CYA29" s="86">
        <v>4</v>
      </c>
      <c r="CYB29" s="67"/>
      <c r="CYC29" s="67">
        <v>8.8888888888888893</v>
      </c>
      <c r="CYD29" s="67"/>
      <c r="CYE29" s="86">
        <v>25</v>
      </c>
      <c r="CYJ29" s="86">
        <v>1.1399999999999999</v>
      </c>
      <c r="CYK29" s="62" t="s">
        <v>506</v>
      </c>
      <c r="CYL29" s="86">
        <v>1.1399999999999999</v>
      </c>
      <c r="CYM29" s="86">
        <v>4</v>
      </c>
      <c r="CYN29" s="86"/>
      <c r="CYO29" s="86">
        <v>4</v>
      </c>
      <c r="CYP29" s="67"/>
      <c r="CYQ29" s="67">
        <v>8.8888888888888893</v>
      </c>
      <c r="CYR29" s="67"/>
      <c r="CYS29" s="86">
        <v>100</v>
      </c>
      <c r="CYX29" s="86">
        <v>8.14</v>
      </c>
      <c r="CYY29" s="62" t="s">
        <v>506</v>
      </c>
      <c r="CYZ29" s="86">
        <v>8.14</v>
      </c>
      <c r="CZA29" s="86">
        <v>2</v>
      </c>
      <c r="CZB29" s="86"/>
      <c r="CZC29" s="86">
        <v>4</v>
      </c>
      <c r="CZD29" s="67"/>
      <c r="CZE29" s="67">
        <v>8.8888888888888893</v>
      </c>
      <c r="CZF29" s="67"/>
      <c r="CZG29" s="86">
        <v>50</v>
      </c>
      <c r="CZL29" s="86">
        <v>1.1399999999999999</v>
      </c>
      <c r="CZM29" s="62" t="s">
        <v>506</v>
      </c>
      <c r="CZN29" s="86">
        <v>1.1399999999999999</v>
      </c>
      <c r="CZO29" s="86">
        <v>4</v>
      </c>
      <c r="CZP29" s="86"/>
      <c r="CZQ29" s="86">
        <v>4</v>
      </c>
      <c r="CZR29" s="67"/>
      <c r="CZS29" s="67">
        <v>8.8888888888888893</v>
      </c>
      <c r="CZT29" s="67"/>
      <c r="CZU29" s="86">
        <v>100</v>
      </c>
      <c r="CZZ29" s="86">
        <v>1.1399999999999999</v>
      </c>
      <c r="DAA29" s="62" t="s">
        <v>506</v>
      </c>
      <c r="DAB29" s="86">
        <v>1.1399999999999999</v>
      </c>
      <c r="DAC29" s="86">
        <v>4</v>
      </c>
      <c r="DAD29" s="86"/>
      <c r="DAE29" s="86">
        <v>4</v>
      </c>
      <c r="DAF29" s="67"/>
      <c r="DAG29" s="67">
        <v>8.8888888888888893</v>
      </c>
      <c r="DAH29" s="67"/>
      <c r="DAI29" s="86">
        <v>100</v>
      </c>
      <c r="DAN29" s="86">
        <v>12.14</v>
      </c>
      <c r="DAO29" s="62" t="s">
        <v>506</v>
      </c>
      <c r="DAP29" s="86">
        <v>12.14</v>
      </c>
      <c r="DAQ29" s="86">
        <v>3</v>
      </c>
      <c r="DAR29" s="86"/>
      <c r="DAS29" s="86">
        <v>4</v>
      </c>
      <c r="DAT29" s="67"/>
      <c r="DAU29" s="67">
        <v>8.8888888888888893</v>
      </c>
      <c r="DAV29" s="67"/>
      <c r="DAW29" s="86">
        <v>75</v>
      </c>
      <c r="DBB29" s="86">
        <v>10.14</v>
      </c>
      <c r="DBC29" s="62" t="s">
        <v>506</v>
      </c>
      <c r="DBD29" s="86">
        <v>10.14</v>
      </c>
      <c r="DBE29" s="86">
        <v>2</v>
      </c>
      <c r="DBF29" s="86"/>
      <c r="DBG29" s="86">
        <v>3</v>
      </c>
      <c r="DBH29" s="67"/>
      <c r="DBI29" s="67">
        <v>6.666666666666667</v>
      </c>
      <c r="DBJ29" s="67"/>
      <c r="DBK29" s="86">
        <v>66.666666666666657</v>
      </c>
      <c r="DBP29" s="86">
        <v>9.14</v>
      </c>
      <c r="DBQ29" s="62" t="s">
        <v>506</v>
      </c>
      <c r="DBR29" s="86">
        <v>9.14</v>
      </c>
      <c r="DBS29" s="86">
        <v>1</v>
      </c>
      <c r="DBT29" s="86"/>
      <c r="DBU29" s="86">
        <v>2</v>
      </c>
      <c r="DBV29" s="67"/>
      <c r="DBW29" s="67">
        <v>4.5454545454545459</v>
      </c>
      <c r="DBX29" s="67"/>
      <c r="DBY29" s="86">
        <v>50</v>
      </c>
      <c r="DCD29" s="86"/>
      <c r="DCE29" s="62" t="s">
        <v>506</v>
      </c>
      <c r="DCF29" s="86"/>
      <c r="DCG29" s="86">
        <v>3</v>
      </c>
      <c r="DCH29" s="86"/>
      <c r="DCI29" s="86">
        <v>4</v>
      </c>
      <c r="DCJ29" s="67"/>
      <c r="DCK29" s="67">
        <v>8.8888888888888893</v>
      </c>
      <c r="DCL29" s="67"/>
      <c r="DCM29" s="86">
        <v>75</v>
      </c>
      <c r="DCR29" s="86"/>
      <c r="DCS29" s="62" t="s">
        <v>506</v>
      </c>
      <c r="DCT29" s="86"/>
      <c r="DCU29" s="86">
        <v>2</v>
      </c>
      <c r="DCV29" s="86"/>
      <c r="DCW29" s="86">
        <v>4</v>
      </c>
      <c r="DCX29" s="67"/>
      <c r="DCY29" s="67">
        <v>8.8888888888888893</v>
      </c>
      <c r="DCZ29" s="67"/>
      <c r="DDA29" s="86">
        <v>50</v>
      </c>
      <c r="DDF29" s="86"/>
      <c r="DDG29" s="62" t="s">
        <v>506</v>
      </c>
      <c r="DDH29" s="86"/>
      <c r="DDI29" s="86">
        <v>4</v>
      </c>
      <c r="DDJ29" s="86"/>
      <c r="DDK29" s="86">
        <v>4</v>
      </c>
      <c r="DDL29" s="67"/>
      <c r="DDM29" s="67">
        <v>8.8888888888888893</v>
      </c>
      <c r="DDN29" s="67"/>
      <c r="DDO29" s="86">
        <v>100</v>
      </c>
      <c r="DDT29" s="86"/>
      <c r="DDU29" s="62" t="s">
        <v>506</v>
      </c>
      <c r="DDV29" s="86"/>
      <c r="DDW29" s="86">
        <v>2</v>
      </c>
      <c r="DDX29" s="86"/>
      <c r="DDY29" s="86">
        <v>4</v>
      </c>
      <c r="DDZ29" s="67"/>
      <c r="DEA29" s="67">
        <v>8.8888888888888893</v>
      </c>
      <c r="DEB29" s="67"/>
      <c r="DEC29" s="86">
        <v>50</v>
      </c>
      <c r="DEH29" s="86"/>
      <c r="DEI29" s="62" t="s">
        <v>506</v>
      </c>
      <c r="DEJ29" s="86"/>
      <c r="DEK29" s="86">
        <v>2</v>
      </c>
      <c r="DEL29" s="86"/>
      <c r="DEM29" s="86">
        <v>4</v>
      </c>
      <c r="DEN29" s="67"/>
      <c r="DEO29" s="67">
        <v>8.8888888888888893</v>
      </c>
      <c r="DEP29" s="67"/>
      <c r="DEQ29" s="86">
        <v>50</v>
      </c>
      <c r="DEV29" s="86"/>
      <c r="DEW29" s="62" t="s">
        <v>506</v>
      </c>
      <c r="DEX29" s="86"/>
      <c r="DEY29" s="86">
        <v>2</v>
      </c>
      <c r="DEZ29" s="86"/>
      <c r="DFA29" s="86">
        <v>4</v>
      </c>
      <c r="DFB29" s="67"/>
      <c r="DFC29" s="67">
        <v>8.8888888888888893</v>
      </c>
      <c r="DFD29" s="67"/>
      <c r="DFE29" s="86">
        <v>50</v>
      </c>
      <c r="DFJ29" s="86"/>
      <c r="DFK29" s="62" t="s">
        <v>506</v>
      </c>
      <c r="DFL29" s="86"/>
      <c r="DFM29" s="86">
        <v>4</v>
      </c>
      <c r="DFN29" s="86"/>
      <c r="DFO29" s="86">
        <v>4</v>
      </c>
      <c r="DFP29" s="67"/>
      <c r="DFQ29" s="67">
        <v>8.8888888888888893</v>
      </c>
      <c r="DFR29" s="67"/>
      <c r="DFS29" s="86">
        <v>100</v>
      </c>
      <c r="DFX29" s="86"/>
      <c r="DFY29" s="62" t="s">
        <v>506</v>
      </c>
      <c r="DFZ29" s="86"/>
      <c r="DGA29" s="86">
        <v>4</v>
      </c>
      <c r="DGB29" s="86"/>
      <c r="DGC29" s="86">
        <v>4</v>
      </c>
      <c r="DGD29" s="67"/>
      <c r="DGE29" s="67">
        <v>8.8888888888888893</v>
      </c>
      <c r="DGF29" s="67"/>
      <c r="DGG29" s="86">
        <v>100</v>
      </c>
      <c r="DGL29" s="86"/>
      <c r="DGM29" s="62" t="s">
        <v>506</v>
      </c>
      <c r="DGN29" s="86"/>
      <c r="DGO29" s="86">
        <v>2</v>
      </c>
      <c r="DGP29" s="86"/>
      <c r="DGQ29" s="86">
        <v>4</v>
      </c>
      <c r="DGR29" s="67"/>
      <c r="DGS29" s="67">
        <v>8.8888888888888893</v>
      </c>
      <c r="DGT29" s="67"/>
      <c r="DGU29" s="86">
        <v>50</v>
      </c>
      <c r="DGZ29" s="86"/>
      <c r="DHA29" s="62" t="s">
        <v>506</v>
      </c>
      <c r="DHB29" s="86"/>
      <c r="DHC29" s="86">
        <v>3</v>
      </c>
      <c r="DHD29" s="86"/>
      <c r="DHE29" s="86">
        <v>4</v>
      </c>
      <c r="DHF29" s="67"/>
      <c r="DHG29" s="67">
        <v>8.8888888888888893</v>
      </c>
      <c r="DHH29" s="67"/>
      <c r="DHI29" s="86">
        <v>75</v>
      </c>
      <c r="DHN29" s="86"/>
      <c r="DHO29" s="62" t="s">
        <v>506</v>
      </c>
      <c r="DHP29" s="86"/>
      <c r="DHQ29" s="86">
        <v>2</v>
      </c>
      <c r="DHR29" s="86"/>
      <c r="DHS29" s="86">
        <v>4</v>
      </c>
      <c r="DHT29" s="67"/>
      <c r="DHU29" s="67">
        <v>8.8888888888888893</v>
      </c>
      <c r="DHV29" s="67"/>
      <c r="DHW29" s="86">
        <v>50</v>
      </c>
      <c r="DIB29" s="86"/>
      <c r="DIC29" s="62" t="s">
        <v>506</v>
      </c>
      <c r="DID29" s="86"/>
      <c r="DIE29" s="86">
        <v>3</v>
      </c>
      <c r="DIF29" s="86"/>
      <c r="DIG29" s="86">
        <v>4</v>
      </c>
      <c r="DIH29" s="67"/>
      <c r="DII29" s="67">
        <v>8.8888888888888893</v>
      </c>
      <c r="DIJ29" s="67"/>
      <c r="DIK29" s="86">
        <v>75</v>
      </c>
      <c r="DIP29" s="86"/>
      <c r="DIQ29" s="62" t="s">
        <v>506</v>
      </c>
      <c r="DIR29" s="86"/>
      <c r="DIS29" s="86">
        <v>2</v>
      </c>
      <c r="DIT29" s="86"/>
      <c r="DIU29" s="86">
        <v>4</v>
      </c>
      <c r="DIV29" s="67"/>
      <c r="DIW29" s="67">
        <v>8.8888888888888893</v>
      </c>
      <c r="DIX29" s="67"/>
      <c r="DIY29" s="86">
        <v>50</v>
      </c>
      <c r="DJD29" s="86"/>
      <c r="DJE29" s="62" t="s">
        <v>506</v>
      </c>
      <c r="DJF29" s="86"/>
      <c r="DJG29" s="86">
        <v>3</v>
      </c>
      <c r="DJH29" s="86"/>
      <c r="DJI29" s="86">
        <v>4</v>
      </c>
      <c r="DJJ29" s="67"/>
      <c r="DJK29" s="67">
        <v>8.8888888888888893</v>
      </c>
      <c r="DJL29" s="67"/>
      <c r="DJM29" s="86">
        <v>75</v>
      </c>
      <c r="DJR29" s="86"/>
      <c r="DJS29" s="62" t="s">
        <v>506</v>
      </c>
      <c r="DJT29" s="86"/>
      <c r="DJU29" s="86">
        <v>2</v>
      </c>
      <c r="DJV29" s="86"/>
      <c r="DJW29" s="86">
        <v>4</v>
      </c>
      <c r="DJX29" s="67"/>
      <c r="DJY29" s="67">
        <v>8.8888888888888893</v>
      </c>
      <c r="DJZ29" s="67"/>
      <c r="DKA29" s="86">
        <v>50</v>
      </c>
      <c r="DKF29" s="86"/>
      <c r="DKG29" s="62" t="s">
        <v>506</v>
      </c>
      <c r="DKH29" s="86"/>
      <c r="DKI29" s="86">
        <v>1</v>
      </c>
      <c r="DKJ29" s="86"/>
      <c r="DKK29" s="86">
        <v>4</v>
      </c>
      <c r="DKL29" s="67"/>
      <c r="DKM29" s="67">
        <v>8.8888888888888893</v>
      </c>
      <c r="DKN29" s="67"/>
      <c r="DKO29" s="86">
        <v>25</v>
      </c>
      <c r="DKT29" s="86"/>
      <c r="DKU29" s="62" t="s">
        <v>506</v>
      </c>
      <c r="DKV29" s="86"/>
      <c r="DKW29" s="86">
        <v>2</v>
      </c>
      <c r="DKX29" s="86"/>
      <c r="DKY29" s="86">
        <v>4</v>
      </c>
      <c r="DKZ29" s="67"/>
      <c r="DLA29" s="67">
        <v>8.8888888888888893</v>
      </c>
      <c r="DLB29" s="67"/>
      <c r="DLC29" s="86">
        <v>50</v>
      </c>
      <c r="DLH29" s="86"/>
      <c r="DLI29" s="62" t="s">
        <v>506</v>
      </c>
      <c r="DLJ29" s="86"/>
      <c r="DLK29" s="86">
        <v>1</v>
      </c>
      <c r="DLL29" s="86"/>
      <c r="DLM29" s="86">
        <v>4</v>
      </c>
      <c r="DLN29" s="67"/>
      <c r="DLO29" s="67">
        <v>8.8888888888888893</v>
      </c>
      <c r="DLP29" s="67"/>
      <c r="DLQ29" s="86">
        <v>25</v>
      </c>
      <c r="DLV29" s="86"/>
      <c r="DLW29" s="62" t="s">
        <v>506</v>
      </c>
      <c r="DLX29" s="86"/>
      <c r="DLY29" s="86">
        <v>1</v>
      </c>
      <c r="DLZ29" s="86"/>
      <c r="DMA29" s="86">
        <v>4</v>
      </c>
      <c r="DMB29" s="67"/>
      <c r="DMC29" s="67">
        <v>8.8888888888888893</v>
      </c>
      <c r="DMD29" s="67"/>
      <c r="DME29" s="86">
        <v>25</v>
      </c>
      <c r="DMJ29" s="86"/>
      <c r="DMK29" s="62" t="s">
        <v>506</v>
      </c>
      <c r="DML29" s="86"/>
      <c r="DMM29" s="86">
        <v>2</v>
      </c>
      <c r="DMN29" s="86"/>
      <c r="DMO29" s="86">
        <v>4</v>
      </c>
      <c r="DMP29" s="67"/>
      <c r="DMQ29" s="67">
        <v>8.8888888888888893</v>
      </c>
      <c r="DMR29" s="67"/>
      <c r="DMS29" s="86">
        <v>50</v>
      </c>
      <c r="DMX29" s="86"/>
      <c r="DMY29" s="62" t="s">
        <v>506</v>
      </c>
      <c r="DMZ29" s="86"/>
      <c r="DNA29" s="86">
        <v>1</v>
      </c>
      <c r="DNB29" s="86"/>
      <c r="DNC29" s="86">
        <v>4</v>
      </c>
      <c r="DND29" s="67"/>
      <c r="DNE29" s="67">
        <v>8.8888888888888893</v>
      </c>
      <c r="DNF29" s="67"/>
      <c r="DNG29" s="86">
        <v>25</v>
      </c>
      <c r="DNL29" s="86"/>
      <c r="DNM29" s="62" t="s">
        <v>506</v>
      </c>
      <c r="DNN29" s="86"/>
      <c r="DNO29" s="86">
        <v>1</v>
      </c>
      <c r="DNP29" s="86"/>
      <c r="DNQ29" s="86">
        <v>4</v>
      </c>
      <c r="DNR29" s="67"/>
      <c r="DNS29" s="67">
        <v>8.8888888888888893</v>
      </c>
      <c r="DNT29" s="67"/>
      <c r="DNU29" s="86">
        <v>25</v>
      </c>
      <c r="DNZ29" s="86"/>
      <c r="DOA29" s="62" t="s">
        <v>506</v>
      </c>
      <c r="DOB29" s="86"/>
      <c r="DOC29" s="86">
        <v>2</v>
      </c>
      <c r="DOD29" s="86"/>
      <c r="DOE29" s="86">
        <v>4</v>
      </c>
      <c r="DOF29" s="67"/>
      <c r="DOG29" s="67">
        <v>8.8888888888888893</v>
      </c>
      <c r="DOH29" s="67"/>
      <c r="DOI29" s="86">
        <v>50</v>
      </c>
      <c r="DON29" s="86"/>
      <c r="DOO29" s="62" t="s">
        <v>506</v>
      </c>
      <c r="DOP29" s="86"/>
      <c r="DOQ29" s="86">
        <v>2</v>
      </c>
      <c r="DOR29" s="86"/>
      <c r="DOS29" s="86">
        <v>4</v>
      </c>
      <c r="DOT29" s="67"/>
      <c r="DOU29" s="67">
        <v>8.8888888888888893</v>
      </c>
      <c r="DOV29" s="67"/>
      <c r="DOW29" s="86">
        <v>50</v>
      </c>
      <c r="DPB29" s="86"/>
      <c r="DPC29" s="62" t="s">
        <v>506</v>
      </c>
      <c r="DPD29" s="86"/>
      <c r="DPE29" s="86">
        <v>1</v>
      </c>
      <c r="DPF29" s="86"/>
      <c r="DPG29" s="86">
        <v>4</v>
      </c>
      <c r="DPH29" s="67"/>
      <c r="DPI29" s="67">
        <v>8.8888888888888893</v>
      </c>
      <c r="DPJ29" s="67"/>
      <c r="DPK29" s="86">
        <v>25</v>
      </c>
      <c r="DPP29" s="86"/>
      <c r="DPQ29" s="62" t="s">
        <v>506</v>
      </c>
      <c r="DPR29" s="86"/>
      <c r="DPS29" s="86">
        <v>0</v>
      </c>
      <c r="DPT29" s="86"/>
      <c r="DPU29" s="86">
        <v>4</v>
      </c>
      <c r="DPV29" s="67"/>
      <c r="DPW29" s="67">
        <v>8.8888888888888893</v>
      </c>
      <c r="DPX29" s="67"/>
      <c r="DPY29" s="86">
        <v>0</v>
      </c>
      <c r="DQD29" s="86"/>
      <c r="DQE29" s="62" t="s">
        <v>506</v>
      </c>
      <c r="DQF29" s="86"/>
      <c r="DQG29" s="86">
        <v>2</v>
      </c>
      <c r="DQH29" s="86"/>
      <c r="DQI29" s="86">
        <v>4</v>
      </c>
      <c r="DQJ29" s="67"/>
      <c r="DQK29" s="67">
        <v>8.8888888888888893</v>
      </c>
      <c r="DQL29" s="67"/>
      <c r="DQM29" s="86">
        <v>50</v>
      </c>
      <c r="DQR29" s="86"/>
      <c r="DQS29" s="62" t="s">
        <v>506</v>
      </c>
      <c r="DQT29" s="86"/>
      <c r="DQU29" s="86">
        <v>2</v>
      </c>
      <c r="DQV29" s="86"/>
      <c r="DQW29" s="86">
        <v>4</v>
      </c>
      <c r="DQX29" s="67"/>
      <c r="DQY29" s="67">
        <v>8.8888888888888893</v>
      </c>
      <c r="DQZ29" s="67"/>
      <c r="DRA29" s="86">
        <v>50</v>
      </c>
      <c r="DRF29" s="86"/>
      <c r="DRG29" s="62" t="s">
        <v>506</v>
      </c>
      <c r="DRH29" s="86"/>
      <c r="DRI29" s="86">
        <v>0</v>
      </c>
      <c r="DRJ29" s="86"/>
      <c r="DRK29" s="86">
        <v>4</v>
      </c>
      <c r="DRL29" s="67"/>
      <c r="DRM29" s="67">
        <v>8.8888888888888893</v>
      </c>
      <c r="DRN29" s="67"/>
      <c r="DRO29" s="86">
        <v>0</v>
      </c>
      <c r="DRT29" s="86"/>
      <c r="DRU29" s="62" t="s">
        <v>506</v>
      </c>
      <c r="DRV29" s="86"/>
      <c r="DRW29" s="86">
        <v>2</v>
      </c>
      <c r="DRX29" s="86"/>
      <c r="DRY29" s="86">
        <v>4</v>
      </c>
      <c r="DRZ29" s="67"/>
      <c r="DSA29" s="67">
        <v>8.8888888888888893</v>
      </c>
      <c r="DSB29" s="67"/>
      <c r="DSC29" s="86">
        <v>50</v>
      </c>
      <c r="DSH29" s="86"/>
      <c r="DSI29" s="62" t="s">
        <v>506</v>
      </c>
      <c r="DSJ29" s="86"/>
      <c r="DSK29" s="86">
        <v>0</v>
      </c>
      <c r="DSL29" s="86"/>
      <c r="DSM29" s="86">
        <v>4</v>
      </c>
      <c r="DSN29" s="67"/>
      <c r="DSO29" s="67">
        <v>8.8888888888888893</v>
      </c>
      <c r="DSP29" s="67"/>
      <c r="DSQ29" s="86">
        <v>0</v>
      </c>
      <c r="DSV29" s="86"/>
      <c r="DSW29" s="62" t="s">
        <v>506</v>
      </c>
      <c r="DSX29" s="86"/>
      <c r="DSY29" s="86">
        <v>0</v>
      </c>
      <c r="DSZ29" s="86"/>
      <c r="DTA29" s="86">
        <v>4</v>
      </c>
      <c r="DTB29" s="67"/>
      <c r="DTC29" s="67">
        <v>8.8888888888888893</v>
      </c>
      <c r="DTD29" s="67"/>
      <c r="DTE29" s="86">
        <v>0</v>
      </c>
      <c r="DTJ29" s="86"/>
      <c r="DTK29" s="62" t="s">
        <v>506</v>
      </c>
      <c r="DTL29" s="86"/>
      <c r="DTM29" s="86">
        <v>2</v>
      </c>
      <c r="DTN29" s="86"/>
      <c r="DTO29" s="86">
        <v>2</v>
      </c>
      <c r="DTP29" s="67"/>
      <c r="DTQ29" s="67">
        <v>3.7037037037037033</v>
      </c>
      <c r="DTR29" s="67"/>
      <c r="DTS29" s="86">
        <v>100</v>
      </c>
      <c r="DTX29" s="86"/>
      <c r="DTY29" s="62" t="s">
        <v>506</v>
      </c>
      <c r="DTZ29" s="86"/>
      <c r="DUA29" s="86">
        <v>2</v>
      </c>
      <c r="DUB29" s="86"/>
      <c r="DUC29" s="86">
        <v>2</v>
      </c>
      <c r="DUD29" s="67"/>
      <c r="DUE29" s="67">
        <v>3.7037037037037033</v>
      </c>
      <c r="DUF29" s="67"/>
      <c r="DUG29" s="86">
        <v>100</v>
      </c>
      <c r="DUL29" s="86"/>
      <c r="DUM29" s="62" t="s">
        <v>506</v>
      </c>
      <c r="DUN29" s="86"/>
      <c r="DUO29" s="86">
        <v>2</v>
      </c>
      <c r="DUP29" s="86"/>
      <c r="DUQ29" s="86">
        <v>2</v>
      </c>
      <c r="DUR29" s="67"/>
      <c r="DUS29" s="67">
        <v>3.7037037037037033</v>
      </c>
      <c r="DUT29" s="67"/>
      <c r="DUU29" s="86">
        <v>100</v>
      </c>
      <c r="DUZ29" s="86"/>
      <c r="DVA29" s="62" t="s">
        <v>506</v>
      </c>
      <c r="DVB29" s="86"/>
      <c r="DVC29" s="86">
        <v>0</v>
      </c>
      <c r="DVD29" s="86"/>
      <c r="DVE29" s="86">
        <v>2</v>
      </c>
      <c r="DVF29" s="67"/>
      <c r="DVG29" s="67">
        <v>3.7037037037037033</v>
      </c>
      <c r="DVH29" s="67"/>
      <c r="DVI29" s="86">
        <v>0</v>
      </c>
      <c r="DVN29" s="86"/>
      <c r="DVO29" s="62" t="s">
        <v>506</v>
      </c>
      <c r="DVP29" s="86"/>
      <c r="DVQ29" s="86">
        <v>2</v>
      </c>
      <c r="DVR29" s="86"/>
      <c r="DVS29" s="86">
        <v>2</v>
      </c>
      <c r="DVT29" s="67"/>
      <c r="DVU29" s="67">
        <v>3.7037037037037033</v>
      </c>
      <c r="DVV29" s="67"/>
      <c r="DVW29" s="86">
        <v>100</v>
      </c>
      <c r="DWB29" s="86"/>
      <c r="DWC29" s="62" t="s">
        <v>506</v>
      </c>
      <c r="DWD29" s="86"/>
      <c r="DWE29" s="86">
        <v>2</v>
      </c>
      <c r="DWF29" s="86"/>
      <c r="DWG29" s="86">
        <v>2</v>
      </c>
      <c r="DWH29" s="67"/>
      <c r="DWI29" s="67">
        <v>3.7037037037037033</v>
      </c>
      <c r="DWJ29" s="67"/>
      <c r="DWK29" s="86">
        <v>100</v>
      </c>
      <c r="DWP29" s="86"/>
      <c r="DWQ29" s="62" t="s">
        <v>506</v>
      </c>
      <c r="DWR29" s="86"/>
      <c r="DWS29" s="86">
        <v>1</v>
      </c>
      <c r="DWT29" s="86"/>
      <c r="DWU29" s="86">
        <v>2</v>
      </c>
      <c r="DWV29" s="67"/>
      <c r="DWW29" s="67">
        <v>3.7037037037037033</v>
      </c>
      <c r="DWX29" s="67"/>
      <c r="DWY29" s="86">
        <v>50</v>
      </c>
      <c r="DXD29" s="86"/>
      <c r="DXE29" s="62" t="s">
        <v>506</v>
      </c>
      <c r="DXF29" s="86"/>
      <c r="DXG29" s="86">
        <v>1</v>
      </c>
      <c r="DXH29" s="86"/>
      <c r="DXI29" s="86">
        <v>2</v>
      </c>
      <c r="DXJ29" s="67"/>
      <c r="DXK29" s="67">
        <v>3.7037037037037033</v>
      </c>
      <c r="DXL29" s="67"/>
      <c r="DXM29" s="86">
        <v>50</v>
      </c>
      <c r="DXR29" s="86"/>
      <c r="DXS29" s="62" t="s">
        <v>506</v>
      </c>
      <c r="DXT29" s="86"/>
      <c r="DXU29" s="86">
        <v>1</v>
      </c>
      <c r="DXV29" s="86"/>
      <c r="DXW29" s="86">
        <v>2</v>
      </c>
      <c r="DXX29" s="67"/>
      <c r="DXY29" s="67">
        <v>3.7037037037037033</v>
      </c>
      <c r="DXZ29" s="67"/>
      <c r="DYA29" s="86">
        <v>50</v>
      </c>
      <c r="DYF29" s="86"/>
      <c r="DYG29" s="62" t="s">
        <v>506</v>
      </c>
      <c r="DYH29" s="86"/>
      <c r="DYI29" s="86">
        <v>2</v>
      </c>
      <c r="DYJ29" s="86"/>
      <c r="DYK29" s="86">
        <v>2</v>
      </c>
      <c r="DYL29" s="67"/>
      <c r="DYM29" s="67">
        <v>3.7037037037037033</v>
      </c>
      <c r="DYN29" s="67"/>
      <c r="DYO29" s="86">
        <v>100</v>
      </c>
      <c r="DYT29" s="86"/>
      <c r="DYU29" s="62" t="s">
        <v>506</v>
      </c>
      <c r="DYV29" s="86"/>
      <c r="DYW29" s="86">
        <v>1</v>
      </c>
      <c r="DYX29" s="86"/>
      <c r="DYY29" s="86">
        <v>2</v>
      </c>
      <c r="DYZ29" s="67"/>
      <c r="DZA29" s="67">
        <v>3.7037037037037033</v>
      </c>
      <c r="DZB29" s="67"/>
      <c r="DZC29" s="86">
        <v>50</v>
      </c>
      <c r="DZH29" s="86"/>
      <c r="DZI29" s="62" t="s">
        <v>506</v>
      </c>
      <c r="DZJ29" s="86"/>
      <c r="DZK29" s="86">
        <v>2</v>
      </c>
      <c r="DZL29" s="86"/>
      <c r="DZM29" s="86">
        <v>2</v>
      </c>
      <c r="DZN29" s="67"/>
      <c r="DZO29" s="67">
        <v>3.7037037037037033</v>
      </c>
      <c r="DZP29" s="67"/>
      <c r="DZQ29" s="86">
        <v>100</v>
      </c>
      <c r="DZV29" s="86"/>
      <c r="DZW29" s="62" t="s">
        <v>506</v>
      </c>
      <c r="DZX29" s="86"/>
      <c r="DZY29" s="86">
        <v>2</v>
      </c>
      <c r="DZZ29" s="86"/>
      <c r="EAA29" s="86">
        <v>2</v>
      </c>
      <c r="EAB29" s="67"/>
      <c r="EAC29" s="67">
        <v>3.7037037037037033</v>
      </c>
      <c r="EAD29" s="67"/>
      <c r="EAE29" s="86">
        <v>100</v>
      </c>
      <c r="EAJ29" s="86"/>
      <c r="EAK29" s="62" t="s">
        <v>506</v>
      </c>
      <c r="EAL29" s="86"/>
      <c r="EAM29" s="86">
        <v>1</v>
      </c>
      <c r="EAN29" s="86"/>
      <c r="EAO29" s="86">
        <v>2</v>
      </c>
      <c r="EAP29" s="67"/>
      <c r="EAQ29" s="67">
        <v>3.7037037037037033</v>
      </c>
      <c r="EAR29" s="67"/>
      <c r="EAS29" s="86">
        <v>50</v>
      </c>
      <c r="EAX29" s="86"/>
      <c r="EAY29" s="62" t="s">
        <v>506</v>
      </c>
      <c r="EAZ29" s="86"/>
      <c r="EBA29" s="86">
        <v>1</v>
      </c>
      <c r="EBB29" s="86"/>
      <c r="EBC29" s="86">
        <v>2</v>
      </c>
      <c r="EBD29" s="67"/>
      <c r="EBE29" s="67">
        <v>3.7037037037037033</v>
      </c>
      <c r="EBF29" s="67"/>
      <c r="EBG29" s="86">
        <v>50</v>
      </c>
      <c r="EBL29" s="86"/>
      <c r="EBM29" s="62" t="s">
        <v>506</v>
      </c>
      <c r="EBN29" s="86"/>
      <c r="EBO29" s="86">
        <v>1</v>
      </c>
      <c r="EBP29" s="86"/>
      <c r="EBQ29" s="86">
        <v>2</v>
      </c>
      <c r="EBR29" s="67"/>
      <c r="EBS29" s="67">
        <v>3.7037037037037033</v>
      </c>
      <c r="EBT29" s="67"/>
      <c r="EBU29" s="86">
        <v>50</v>
      </c>
      <c r="EBZ29" s="86"/>
      <c r="ECA29" s="62" t="s">
        <v>506</v>
      </c>
      <c r="ECB29" s="86"/>
      <c r="ECC29" s="86">
        <v>0</v>
      </c>
      <c r="ECD29" s="86"/>
      <c r="ECE29" s="86">
        <v>2</v>
      </c>
      <c r="ECF29" s="67"/>
      <c r="ECG29" s="67">
        <v>3.7037037037037033</v>
      </c>
      <c r="ECH29" s="67"/>
      <c r="ECI29" s="86">
        <v>0</v>
      </c>
      <c r="ECN29" s="86"/>
      <c r="ECO29" s="62" t="s">
        <v>506</v>
      </c>
      <c r="ECP29" s="86"/>
      <c r="ECQ29" s="86">
        <v>2</v>
      </c>
      <c r="ECR29" s="86"/>
      <c r="ECS29" s="86">
        <v>2</v>
      </c>
      <c r="ECT29" s="67"/>
      <c r="ECU29" s="67">
        <v>3.7037037037037033</v>
      </c>
      <c r="ECV29" s="67"/>
      <c r="ECW29" s="86">
        <v>100</v>
      </c>
      <c r="EDB29" s="86"/>
      <c r="EDC29" s="62" t="s">
        <v>506</v>
      </c>
      <c r="EDD29" s="86"/>
      <c r="EDE29" s="86">
        <v>2</v>
      </c>
      <c r="EDF29" s="86"/>
      <c r="EDG29" s="86">
        <v>2</v>
      </c>
      <c r="EDH29" s="67"/>
      <c r="EDI29" s="67">
        <v>3.7037037037037033</v>
      </c>
      <c r="EDJ29" s="67"/>
      <c r="EDK29" s="86">
        <v>100</v>
      </c>
      <c r="EDP29" s="86"/>
      <c r="EDQ29" s="62" t="s">
        <v>506</v>
      </c>
      <c r="EDR29" s="86"/>
      <c r="EDS29" s="86">
        <v>1</v>
      </c>
      <c r="EDT29" s="86"/>
      <c r="EDU29" s="86">
        <v>2</v>
      </c>
      <c r="EDV29" s="67"/>
      <c r="EDW29" s="67">
        <v>3.7037037037037033</v>
      </c>
      <c r="EDX29" s="67"/>
      <c r="EDY29" s="86">
        <v>50</v>
      </c>
      <c r="EED29" s="86"/>
      <c r="EEE29" s="62" t="s">
        <v>506</v>
      </c>
      <c r="EEF29" s="86"/>
      <c r="EEG29" s="86">
        <v>1</v>
      </c>
      <c r="EEH29" s="86"/>
      <c r="EEI29" s="86">
        <v>2</v>
      </c>
      <c r="EEJ29" s="67"/>
      <c r="EEK29" s="67">
        <v>3.7037037037037033</v>
      </c>
      <c r="EEL29" s="67"/>
      <c r="EEM29" s="86">
        <v>50</v>
      </c>
      <c r="EER29" s="86"/>
      <c r="EES29" s="62" t="s">
        <v>506</v>
      </c>
      <c r="EET29" s="86"/>
      <c r="EEU29" s="86">
        <v>1</v>
      </c>
      <c r="EEV29" s="86"/>
      <c r="EEW29" s="86">
        <v>2</v>
      </c>
      <c r="EEX29" s="67"/>
      <c r="EEY29" s="67">
        <v>3.7037037037037033</v>
      </c>
      <c r="EEZ29" s="67"/>
      <c r="EFA29" s="86">
        <v>50</v>
      </c>
      <c r="EFF29" s="86"/>
      <c r="EFG29" s="62" t="s">
        <v>506</v>
      </c>
      <c r="EFH29" s="86"/>
      <c r="EFI29" s="86">
        <v>2</v>
      </c>
      <c r="EFJ29" s="86"/>
      <c r="EFK29" s="86">
        <v>2</v>
      </c>
      <c r="EFL29" s="67"/>
      <c r="EFM29" s="67">
        <v>3.7037037037037033</v>
      </c>
      <c r="EFN29" s="67"/>
      <c r="EFO29" s="86">
        <v>100</v>
      </c>
      <c r="EFT29" s="86"/>
      <c r="EFU29" s="62" t="s">
        <v>506</v>
      </c>
      <c r="EFV29" s="86"/>
      <c r="EFW29" s="86">
        <v>1</v>
      </c>
      <c r="EFX29" s="86"/>
      <c r="EFY29" s="86">
        <v>2</v>
      </c>
      <c r="EFZ29" s="67"/>
      <c r="EGA29" s="67">
        <v>3.7037037037037033</v>
      </c>
      <c r="EGB29" s="67"/>
      <c r="EGC29" s="86">
        <v>50</v>
      </c>
      <c r="EGH29" s="86"/>
      <c r="EGI29" s="62" t="s">
        <v>506</v>
      </c>
      <c r="EGJ29" s="86"/>
      <c r="EGK29" s="86">
        <v>2</v>
      </c>
      <c r="EGL29" s="86"/>
      <c r="EGM29" s="86">
        <v>2</v>
      </c>
      <c r="EGN29" s="67"/>
      <c r="EGO29" s="67">
        <v>3.7037037037037033</v>
      </c>
      <c r="EGP29" s="67"/>
      <c r="EGQ29" s="86">
        <v>100</v>
      </c>
      <c r="EGV29" s="86"/>
      <c r="EGW29" s="62" t="s">
        <v>506</v>
      </c>
      <c r="EGX29" s="86"/>
      <c r="EGY29" s="86">
        <v>1</v>
      </c>
      <c r="EGZ29" s="86"/>
      <c r="EHA29" s="86">
        <v>2</v>
      </c>
      <c r="EHB29" s="67"/>
      <c r="EHC29" s="67">
        <v>3.7037037037037033</v>
      </c>
      <c r="EHD29" s="67"/>
      <c r="EHE29" s="86">
        <v>50</v>
      </c>
      <c r="EHJ29" s="86"/>
      <c r="EHK29" s="62" t="s">
        <v>506</v>
      </c>
      <c r="EHL29" s="86"/>
      <c r="EHM29" s="86">
        <v>1</v>
      </c>
      <c r="EHN29" s="86"/>
      <c r="EHO29" s="86">
        <v>2</v>
      </c>
      <c r="EHP29" s="67"/>
      <c r="EHQ29" s="67">
        <v>3.7037037037037033</v>
      </c>
      <c r="EHR29" s="67"/>
      <c r="EHS29" s="86">
        <v>50</v>
      </c>
      <c r="EHX29" s="86"/>
      <c r="EHY29" s="62" t="s">
        <v>506</v>
      </c>
      <c r="EHZ29" s="86"/>
      <c r="EIA29" s="86">
        <v>0</v>
      </c>
      <c r="EIB29" s="86"/>
      <c r="EIC29" s="86">
        <v>2</v>
      </c>
      <c r="EID29" s="67"/>
      <c r="EIE29" s="67">
        <v>3.7037037037037033</v>
      </c>
      <c r="EIF29" s="67"/>
      <c r="EIG29" s="86">
        <v>0</v>
      </c>
      <c r="EIL29" s="86"/>
      <c r="EIM29" s="62" t="s">
        <v>506</v>
      </c>
      <c r="EIN29" s="86"/>
      <c r="EIO29" s="86">
        <v>2</v>
      </c>
      <c r="EIP29" s="86"/>
      <c r="EIQ29" s="86">
        <v>2</v>
      </c>
      <c r="EIR29" s="67"/>
      <c r="EIS29" s="67">
        <v>3.7037037037037033</v>
      </c>
      <c r="EIT29" s="67"/>
      <c r="EIU29" s="86">
        <v>100</v>
      </c>
      <c r="EIZ29" s="86"/>
      <c r="EJA29" s="62" t="s">
        <v>506</v>
      </c>
      <c r="EJB29" s="86"/>
      <c r="EJC29" s="86">
        <v>1</v>
      </c>
      <c r="EJD29" s="86"/>
      <c r="EJE29" s="86">
        <v>2</v>
      </c>
      <c r="EJF29" s="67"/>
      <c r="EJG29" s="67">
        <v>3.7037037037037033</v>
      </c>
      <c r="EJH29" s="67"/>
      <c r="EJI29" s="86">
        <v>50</v>
      </c>
      <c r="EJN29" s="86"/>
      <c r="EJO29" s="62" t="s">
        <v>506</v>
      </c>
      <c r="EJP29" s="86"/>
      <c r="EJQ29" s="86">
        <v>2</v>
      </c>
      <c r="EJR29" s="86"/>
      <c r="EJS29" s="86">
        <v>2</v>
      </c>
      <c r="EJT29" s="67"/>
      <c r="EJU29" s="67">
        <v>4.4444444444444446</v>
      </c>
      <c r="EJV29" s="67"/>
      <c r="EJW29" s="86">
        <v>100</v>
      </c>
      <c r="EKB29" s="86"/>
      <c r="EKC29" s="62" t="s">
        <v>506</v>
      </c>
      <c r="EKD29" s="86"/>
      <c r="EKE29" s="86">
        <v>2</v>
      </c>
      <c r="EKF29" s="86"/>
      <c r="EKG29" s="86">
        <v>2</v>
      </c>
      <c r="EKH29" s="67"/>
      <c r="EKI29" s="67">
        <v>4.4444444444444446</v>
      </c>
      <c r="EKJ29" s="67"/>
      <c r="EKK29" s="86">
        <v>100</v>
      </c>
      <c r="EKP29" s="86"/>
      <c r="EKQ29" s="62" t="s">
        <v>506</v>
      </c>
      <c r="EKR29" s="86"/>
      <c r="EKS29" s="86">
        <v>0</v>
      </c>
      <c r="EKT29" s="86"/>
      <c r="EKU29" s="86">
        <v>2</v>
      </c>
      <c r="EKV29" s="67"/>
      <c r="EKW29" s="67">
        <v>4.4444444444444446</v>
      </c>
      <c r="EKX29" s="67"/>
      <c r="EKY29" s="86">
        <v>0</v>
      </c>
      <c r="ELD29" s="86"/>
      <c r="ELE29" s="62" t="s">
        <v>506</v>
      </c>
      <c r="ELF29" s="86"/>
      <c r="ELG29" s="86">
        <v>1</v>
      </c>
      <c r="ELH29" s="86"/>
      <c r="ELI29" s="86">
        <v>2</v>
      </c>
      <c r="ELJ29" s="67"/>
      <c r="ELK29" s="67">
        <v>4.4444444444444446</v>
      </c>
      <c r="ELL29" s="67"/>
      <c r="ELM29" s="86">
        <v>50</v>
      </c>
      <c r="ELR29" s="86"/>
      <c r="ELS29" s="62" t="s">
        <v>506</v>
      </c>
      <c r="ELT29" s="86"/>
      <c r="ELU29" s="86">
        <v>2</v>
      </c>
      <c r="ELV29" s="86"/>
      <c r="ELW29" s="86">
        <v>2</v>
      </c>
      <c r="ELX29" s="67"/>
      <c r="ELY29" s="67">
        <v>4.4444444444444446</v>
      </c>
      <c r="ELZ29" s="67"/>
      <c r="EMA29" s="86">
        <v>100</v>
      </c>
      <c r="EMF29" s="86"/>
      <c r="EMG29" s="62" t="s">
        <v>506</v>
      </c>
      <c r="EMH29" s="86"/>
      <c r="EMI29" s="86">
        <v>1</v>
      </c>
      <c r="EMJ29" s="86"/>
      <c r="EMK29" s="86">
        <v>2</v>
      </c>
      <c r="EML29" s="67"/>
      <c r="EMM29" s="67">
        <v>4.4444444444444446</v>
      </c>
      <c r="EMN29" s="67"/>
      <c r="EMO29" s="86">
        <v>50</v>
      </c>
      <c r="EMT29" s="86"/>
      <c r="EMU29" s="62" t="s">
        <v>506</v>
      </c>
      <c r="EMV29" s="86"/>
      <c r="EMW29" s="86">
        <v>2</v>
      </c>
      <c r="EMX29" s="86"/>
      <c r="EMY29" s="86">
        <v>2</v>
      </c>
      <c r="EMZ29" s="67"/>
      <c r="ENA29" s="67">
        <v>4.4444444444444446</v>
      </c>
      <c r="ENB29" s="67"/>
      <c r="ENC29" s="86">
        <v>100</v>
      </c>
      <c r="ENH29" s="86"/>
      <c r="ENI29" s="62" t="s">
        <v>506</v>
      </c>
      <c r="ENJ29" s="86"/>
      <c r="ENK29" s="86">
        <v>2</v>
      </c>
      <c r="ENL29" s="86"/>
      <c r="ENM29" s="86">
        <v>2</v>
      </c>
      <c r="ENN29" s="67"/>
      <c r="ENO29" s="67">
        <v>4.4444444444444446</v>
      </c>
      <c r="ENP29" s="67"/>
      <c r="ENQ29" s="86">
        <v>100</v>
      </c>
      <c r="ENV29" s="86"/>
      <c r="ENW29" s="62" t="s">
        <v>506</v>
      </c>
      <c r="ENX29" s="86"/>
      <c r="ENY29" s="86">
        <v>1</v>
      </c>
      <c r="ENZ29" s="86"/>
      <c r="EOA29" s="86">
        <v>2</v>
      </c>
      <c r="EOB29" s="67"/>
      <c r="EOC29" s="67">
        <v>4.4444444444444446</v>
      </c>
      <c r="EOD29" s="67"/>
      <c r="EOE29" s="86">
        <v>50</v>
      </c>
      <c r="EOJ29" s="86"/>
      <c r="EOK29" s="62" t="s">
        <v>506</v>
      </c>
      <c r="EOL29" s="86"/>
      <c r="EOM29" s="86">
        <v>1</v>
      </c>
      <c r="EON29" s="86"/>
      <c r="EOO29" s="86">
        <v>2</v>
      </c>
      <c r="EOP29" s="67"/>
      <c r="EOQ29" s="67">
        <v>4.4444444444444446</v>
      </c>
      <c r="EOR29" s="67"/>
      <c r="EOS29" s="86">
        <v>50</v>
      </c>
      <c r="EOX29" s="86"/>
      <c r="EOY29" s="62" t="s">
        <v>506</v>
      </c>
      <c r="EOZ29" s="86"/>
      <c r="EPA29" s="86">
        <v>2</v>
      </c>
      <c r="EPB29" s="86"/>
      <c r="EPC29" s="86">
        <v>2</v>
      </c>
      <c r="EPD29" s="67"/>
      <c r="EPE29" s="67">
        <v>4.4444444444444446</v>
      </c>
      <c r="EPF29" s="67"/>
      <c r="EPG29" s="86">
        <v>100</v>
      </c>
      <c r="EPL29" s="86"/>
      <c r="EPM29" s="62" t="s">
        <v>506</v>
      </c>
      <c r="EPN29" s="86"/>
      <c r="EPO29" s="86">
        <v>2</v>
      </c>
      <c r="EPP29" s="86"/>
      <c r="EPQ29" s="86">
        <v>2</v>
      </c>
      <c r="EPR29" s="67"/>
      <c r="EPS29" s="67">
        <v>4.4444444444444446</v>
      </c>
      <c r="EPT29" s="67"/>
      <c r="EPU29" s="86">
        <v>100</v>
      </c>
      <c r="EPZ29" s="86"/>
      <c r="EQA29" s="62" t="s">
        <v>506</v>
      </c>
      <c r="EQB29" s="86"/>
      <c r="EQC29" s="86">
        <v>2</v>
      </c>
      <c r="EQD29" s="86"/>
      <c r="EQE29" s="86">
        <v>2</v>
      </c>
      <c r="EQF29" s="67"/>
      <c r="EQG29" s="67">
        <v>4.4444444444444446</v>
      </c>
      <c r="EQH29" s="67"/>
      <c r="EQI29" s="86">
        <v>100</v>
      </c>
      <c r="EQN29" s="86"/>
      <c r="EQO29" s="62" t="s">
        <v>506</v>
      </c>
      <c r="EQP29" s="86"/>
      <c r="EQQ29" s="86">
        <v>0</v>
      </c>
      <c r="EQR29" s="86"/>
      <c r="EQS29" s="86">
        <v>2</v>
      </c>
      <c r="EQT29" s="67"/>
      <c r="EQU29" s="67">
        <v>4.4444444444444446</v>
      </c>
      <c r="EQV29" s="67"/>
      <c r="EQW29" s="86">
        <v>0</v>
      </c>
      <c r="ERB29" s="86"/>
      <c r="ERC29" s="62" t="s">
        <v>506</v>
      </c>
      <c r="ERD29" s="86"/>
      <c r="ERE29" s="86">
        <v>1</v>
      </c>
      <c r="ERF29" s="86"/>
      <c r="ERG29" s="86">
        <v>2</v>
      </c>
      <c r="ERH29" s="67"/>
      <c r="ERI29" s="67">
        <v>4.4444444444444446</v>
      </c>
      <c r="ERJ29" s="67"/>
      <c r="ERK29" s="86">
        <v>50</v>
      </c>
      <c r="ERP29" s="86"/>
      <c r="ERQ29" s="62" t="s">
        <v>506</v>
      </c>
      <c r="ERR29" s="86"/>
      <c r="ERS29" s="86">
        <v>1</v>
      </c>
      <c r="ERT29" s="86"/>
      <c r="ERU29" s="86">
        <v>2</v>
      </c>
      <c r="ERV29" s="67"/>
      <c r="ERW29" s="67">
        <v>4.4444444444444446</v>
      </c>
      <c r="ERX29" s="67"/>
      <c r="ERY29" s="86">
        <v>50</v>
      </c>
      <c r="ESD29" s="86"/>
      <c r="ESE29" s="62" t="s">
        <v>506</v>
      </c>
      <c r="ESF29" s="86"/>
      <c r="ESG29" s="86">
        <v>1</v>
      </c>
      <c r="ESH29" s="86"/>
      <c r="ESI29" s="86">
        <v>2</v>
      </c>
      <c r="ESJ29" s="67"/>
      <c r="ESK29" s="67">
        <v>4.4444444444444446</v>
      </c>
      <c r="ESL29" s="67"/>
      <c r="ESM29" s="86">
        <v>50</v>
      </c>
      <c r="ESR29" s="86"/>
      <c r="ESS29" s="62" t="s">
        <v>506</v>
      </c>
      <c r="EST29" s="86"/>
      <c r="ESU29" s="86">
        <v>2</v>
      </c>
      <c r="ESV29" s="86"/>
      <c r="ESW29" s="86">
        <v>2</v>
      </c>
      <c r="ESX29" s="67"/>
      <c r="ESY29" s="67">
        <v>4.4444444444444446</v>
      </c>
      <c r="ESZ29" s="67"/>
      <c r="ETA29" s="86">
        <v>100</v>
      </c>
      <c r="ETF29" s="86"/>
      <c r="ETG29" s="62" t="s">
        <v>506</v>
      </c>
      <c r="ETH29" s="86"/>
      <c r="ETI29" s="86">
        <v>0</v>
      </c>
      <c r="ETJ29" s="86"/>
      <c r="ETK29" s="86">
        <v>2</v>
      </c>
      <c r="ETL29" s="67"/>
      <c r="ETM29" s="67">
        <v>4.4444444444444446</v>
      </c>
      <c r="ETN29" s="67"/>
      <c r="ETO29" s="86">
        <v>0</v>
      </c>
      <c r="ETT29" s="86"/>
      <c r="ETU29" s="62" t="s">
        <v>506</v>
      </c>
      <c r="ETV29" s="86"/>
      <c r="ETW29" s="86">
        <v>1</v>
      </c>
      <c r="ETX29" s="86"/>
      <c r="ETY29" s="86">
        <v>2</v>
      </c>
      <c r="ETZ29" s="67"/>
      <c r="EUA29" s="67">
        <v>4.4444444444444446</v>
      </c>
      <c r="EUB29" s="67"/>
      <c r="EUC29" s="86">
        <v>50</v>
      </c>
      <c r="EUH29" s="86"/>
      <c r="EUI29" s="62" t="s">
        <v>506</v>
      </c>
      <c r="EUJ29" s="86"/>
      <c r="EUK29" s="86">
        <v>0</v>
      </c>
      <c r="EUL29" s="86"/>
      <c r="EUM29" s="86">
        <v>2</v>
      </c>
      <c r="EUN29" s="67"/>
      <c r="EUO29" s="67">
        <v>4.4444444444444446</v>
      </c>
      <c r="EUP29" s="67"/>
      <c r="EUQ29" s="86">
        <v>0</v>
      </c>
      <c r="EUV29" s="86"/>
      <c r="EUW29" s="62" t="s">
        <v>506</v>
      </c>
      <c r="EUX29" s="86"/>
      <c r="EUY29" s="86">
        <v>1</v>
      </c>
      <c r="EUZ29" s="86"/>
      <c r="EVA29" s="86">
        <v>2</v>
      </c>
      <c r="EVB29" s="67"/>
      <c r="EVC29" s="67">
        <v>4.4444444444444446</v>
      </c>
      <c r="EVD29" s="67"/>
      <c r="EVE29" s="86">
        <v>50</v>
      </c>
      <c r="EVJ29" s="86"/>
      <c r="EVK29" s="62" t="s">
        <v>506</v>
      </c>
      <c r="EVL29" s="86"/>
      <c r="EVM29" s="86">
        <v>0</v>
      </c>
      <c r="EVN29" s="86"/>
      <c r="EVO29" s="86">
        <v>2</v>
      </c>
      <c r="EVP29" s="67"/>
      <c r="EVQ29" s="67">
        <v>4.4444444444444446</v>
      </c>
      <c r="EVR29" s="67"/>
      <c r="EVS29" s="86">
        <v>0</v>
      </c>
      <c r="EVX29" s="86"/>
      <c r="EVY29" s="62" t="s">
        <v>506</v>
      </c>
      <c r="EVZ29" s="86"/>
      <c r="EWA29" s="86">
        <v>1</v>
      </c>
      <c r="EWB29" s="86"/>
      <c r="EWC29" s="86">
        <v>2</v>
      </c>
      <c r="EWD29" s="67"/>
      <c r="EWE29" s="67">
        <v>4.4444444444444446</v>
      </c>
      <c r="EWF29" s="67"/>
      <c r="EWG29" s="86">
        <v>50</v>
      </c>
      <c r="EWL29" s="86"/>
      <c r="EWM29" s="62" t="s">
        <v>506</v>
      </c>
      <c r="EWN29" s="86"/>
      <c r="EWO29" s="86">
        <v>1</v>
      </c>
      <c r="EWP29" s="86"/>
      <c r="EWQ29" s="86">
        <v>2</v>
      </c>
      <c r="EWR29" s="67"/>
      <c r="EWS29" s="67">
        <v>4.4444444444444446</v>
      </c>
      <c r="EWT29" s="67"/>
      <c r="EWU29" s="86">
        <v>50</v>
      </c>
      <c r="EWZ29" s="86"/>
      <c r="EXA29" s="62" t="s">
        <v>506</v>
      </c>
      <c r="EXB29" s="86"/>
      <c r="EXC29" s="86">
        <v>1</v>
      </c>
      <c r="EXD29" s="86"/>
      <c r="EXE29" s="86">
        <v>1</v>
      </c>
      <c r="EXF29" s="67"/>
      <c r="EXG29" s="67">
        <v>1.8518518518518516</v>
      </c>
      <c r="EXH29" s="67"/>
      <c r="EXI29" s="86">
        <v>100</v>
      </c>
      <c r="EXN29" s="86"/>
      <c r="EXO29" s="62" t="s">
        <v>506</v>
      </c>
      <c r="EXP29" s="86"/>
      <c r="EXQ29" s="86">
        <v>0</v>
      </c>
      <c r="EXR29" s="86"/>
      <c r="EXS29" s="86">
        <v>1</v>
      </c>
      <c r="EXT29" s="67"/>
      <c r="EXU29" s="67">
        <v>1.8518518518518516</v>
      </c>
      <c r="EXV29" s="67"/>
      <c r="EXW29" s="86">
        <v>0</v>
      </c>
      <c r="EYB29" s="86"/>
      <c r="EYC29" s="62" t="s">
        <v>506</v>
      </c>
      <c r="EYD29" s="86"/>
      <c r="EYE29" s="86">
        <v>1</v>
      </c>
      <c r="EYF29" s="86"/>
      <c r="EYG29" s="86">
        <v>1</v>
      </c>
      <c r="EYH29" s="67"/>
      <c r="EYI29" s="67">
        <v>1.8518518518518516</v>
      </c>
      <c r="EYJ29" s="67"/>
      <c r="EYK29" s="86">
        <v>100</v>
      </c>
      <c r="EYP29" s="86"/>
      <c r="EYQ29" s="62" t="s">
        <v>506</v>
      </c>
      <c r="EYR29" s="86"/>
      <c r="EYS29" s="86">
        <v>1</v>
      </c>
      <c r="EYT29" s="86"/>
      <c r="EYU29" s="86">
        <v>1</v>
      </c>
      <c r="EYV29" s="67"/>
      <c r="EYW29" s="67">
        <v>1.8518518518518516</v>
      </c>
      <c r="EYX29" s="67"/>
      <c r="EYY29" s="86">
        <v>100</v>
      </c>
      <c r="EZD29" s="86"/>
      <c r="EZE29" s="62" t="s">
        <v>506</v>
      </c>
      <c r="EZF29" s="86"/>
      <c r="EZG29" s="86">
        <v>1</v>
      </c>
      <c r="EZH29" s="86"/>
      <c r="EZI29" s="86">
        <v>1</v>
      </c>
      <c r="EZJ29" s="67"/>
      <c r="EZK29" s="67">
        <v>1.8518518518518516</v>
      </c>
      <c r="EZL29" s="67"/>
      <c r="EZM29" s="86">
        <v>100</v>
      </c>
      <c r="EZR29" s="86"/>
      <c r="EZS29" s="62" t="s">
        <v>506</v>
      </c>
      <c r="EZT29" s="86"/>
      <c r="EZU29" s="86">
        <v>1</v>
      </c>
      <c r="EZV29" s="86"/>
      <c r="EZW29" s="86">
        <v>1</v>
      </c>
      <c r="EZX29" s="67"/>
      <c r="EZY29" s="67">
        <v>1.8518518518518516</v>
      </c>
      <c r="EZZ29" s="67"/>
      <c r="FAA29" s="86">
        <v>100</v>
      </c>
      <c r="FAF29" s="86"/>
      <c r="FAG29" s="62" t="s">
        <v>506</v>
      </c>
      <c r="FAH29" s="86"/>
      <c r="FAI29" s="86">
        <v>0</v>
      </c>
      <c r="FAJ29" s="86"/>
      <c r="FAK29" s="86">
        <v>1</v>
      </c>
      <c r="FAL29" s="67"/>
      <c r="FAM29" s="67">
        <v>1.8518518518518516</v>
      </c>
      <c r="FAN29" s="67"/>
      <c r="FAO29" s="86">
        <v>0</v>
      </c>
      <c r="FAT29" s="86"/>
      <c r="FAU29" s="62" t="s">
        <v>506</v>
      </c>
      <c r="FAV29" s="86"/>
      <c r="FAW29" s="86">
        <v>0</v>
      </c>
      <c r="FAX29" s="86"/>
      <c r="FAY29" s="86">
        <v>1</v>
      </c>
      <c r="FAZ29" s="67"/>
      <c r="FBA29" s="67">
        <v>1.8518518518518516</v>
      </c>
      <c r="FBB29" s="67"/>
      <c r="FBC29" s="86">
        <v>0</v>
      </c>
      <c r="FBH29" s="86"/>
      <c r="FBI29" s="62" t="s">
        <v>506</v>
      </c>
      <c r="FBJ29" s="86"/>
      <c r="FBK29" s="86">
        <v>0</v>
      </c>
      <c r="FBL29" s="86"/>
      <c r="FBM29" s="86">
        <v>1</v>
      </c>
      <c r="FBN29" s="67"/>
      <c r="FBO29" s="67">
        <v>1.8518518518518516</v>
      </c>
      <c r="FBP29" s="67"/>
      <c r="FBQ29" s="86">
        <v>0</v>
      </c>
      <c r="FBV29" s="86"/>
      <c r="FBW29" s="62" t="s">
        <v>506</v>
      </c>
      <c r="FBX29" s="86"/>
      <c r="FBY29" s="86">
        <v>1</v>
      </c>
      <c r="FBZ29" s="86"/>
      <c r="FCA29" s="86">
        <v>1</v>
      </c>
      <c r="FCB29" s="67"/>
      <c r="FCC29" s="67">
        <v>1.8518518518518516</v>
      </c>
      <c r="FCD29" s="67"/>
      <c r="FCE29" s="86">
        <v>100</v>
      </c>
      <c r="FCJ29" s="86"/>
      <c r="FCK29" s="62" t="s">
        <v>506</v>
      </c>
      <c r="FCL29" s="86"/>
      <c r="FCM29" s="86">
        <v>1</v>
      </c>
      <c r="FCN29" s="86"/>
      <c r="FCO29" s="86">
        <v>1</v>
      </c>
      <c r="FCP29" s="67"/>
      <c r="FCQ29" s="67">
        <v>1.8518518518518516</v>
      </c>
      <c r="FCR29" s="67"/>
      <c r="FCS29" s="86">
        <v>100</v>
      </c>
      <c r="FCX29" s="86"/>
      <c r="FCY29" s="62" t="s">
        <v>506</v>
      </c>
      <c r="FCZ29" s="86"/>
      <c r="FDA29" s="86">
        <v>1</v>
      </c>
      <c r="FDB29" s="86"/>
      <c r="FDC29" s="86">
        <v>1</v>
      </c>
      <c r="FDD29" s="67"/>
      <c r="FDE29" s="67">
        <v>1.8518518518518516</v>
      </c>
      <c r="FDF29" s="67"/>
      <c r="FDG29" s="86">
        <v>100</v>
      </c>
      <c r="FDL29" s="86"/>
      <c r="FDM29" s="62" t="s">
        <v>506</v>
      </c>
      <c r="FDN29" s="86"/>
      <c r="FDO29" s="86">
        <v>1</v>
      </c>
      <c r="FDP29" s="86"/>
      <c r="FDQ29" s="86">
        <v>1</v>
      </c>
      <c r="FDR29" s="67"/>
      <c r="FDS29" s="67">
        <v>1.8518518518518516</v>
      </c>
      <c r="FDT29" s="67"/>
      <c r="FDU29" s="86">
        <v>100</v>
      </c>
      <c r="FDZ29" s="86"/>
      <c r="FEA29" s="62" t="s">
        <v>506</v>
      </c>
      <c r="FEB29" s="86"/>
      <c r="FEC29" s="86">
        <v>1</v>
      </c>
      <c r="FED29" s="86"/>
      <c r="FEE29" s="86">
        <v>1</v>
      </c>
      <c r="FEF29" s="67"/>
      <c r="FEG29" s="67">
        <v>1.8518518518518516</v>
      </c>
      <c r="FEH29" s="67"/>
      <c r="FEI29" s="86">
        <v>100</v>
      </c>
      <c r="FEN29" s="86"/>
      <c r="FEO29" s="62" t="s">
        <v>506</v>
      </c>
      <c r="FEP29" s="86"/>
      <c r="FEQ29" s="86">
        <v>1</v>
      </c>
      <c r="FER29" s="86"/>
      <c r="FES29" s="86">
        <v>1</v>
      </c>
      <c r="FET29" s="67"/>
      <c r="FEU29" s="67">
        <v>1.8518518518518516</v>
      </c>
      <c r="FEV29" s="67"/>
      <c r="FEW29" s="86">
        <v>100</v>
      </c>
      <c r="FFB29" s="86"/>
      <c r="FFC29" s="62" t="s">
        <v>506</v>
      </c>
      <c r="FFD29" s="86"/>
      <c r="FFE29" s="86">
        <v>1</v>
      </c>
      <c r="FFF29" s="86"/>
      <c r="FFG29" s="86">
        <v>1</v>
      </c>
      <c r="FFH29" s="67"/>
      <c r="FFI29" s="67">
        <v>1.8518518518518516</v>
      </c>
      <c r="FFJ29" s="67"/>
      <c r="FFK29" s="86">
        <v>100</v>
      </c>
      <c r="FFP29" s="86"/>
      <c r="FFQ29" s="62" t="s">
        <v>506</v>
      </c>
      <c r="FFR29" s="86"/>
      <c r="FFS29" s="86">
        <v>0</v>
      </c>
      <c r="FFT29" s="86"/>
      <c r="FFU29" s="86">
        <v>1</v>
      </c>
      <c r="FFV29" s="67"/>
      <c r="FFW29" s="67">
        <v>1.8518518518518516</v>
      </c>
      <c r="FFX29" s="67"/>
      <c r="FFY29" s="86">
        <v>0</v>
      </c>
      <c r="FGD29" s="86"/>
      <c r="FGE29" s="62" t="s">
        <v>506</v>
      </c>
      <c r="FGF29" s="86"/>
      <c r="FGG29" s="86">
        <v>1</v>
      </c>
      <c r="FGH29" s="86"/>
      <c r="FGI29" s="86">
        <v>1</v>
      </c>
      <c r="FGJ29" s="67"/>
      <c r="FGK29" s="67">
        <v>1.8518518518518516</v>
      </c>
      <c r="FGL29" s="67"/>
      <c r="FGM29" s="86">
        <v>100</v>
      </c>
      <c r="FGR29" s="86"/>
      <c r="FGS29" s="62" t="s">
        <v>506</v>
      </c>
      <c r="FGT29" s="86"/>
      <c r="FGU29" s="86">
        <v>0</v>
      </c>
      <c r="FGV29" s="86"/>
      <c r="FGW29" s="86">
        <v>1</v>
      </c>
      <c r="FGX29" s="67"/>
      <c r="FGY29" s="67">
        <v>1.8518518518518516</v>
      </c>
      <c r="FGZ29" s="67"/>
      <c r="FHA29" s="86">
        <v>0</v>
      </c>
      <c r="FHF29" s="86"/>
      <c r="FHG29" s="62" t="s">
        <v>506</v>
      </c>
      <c r="FHH29" s="86"/>
      <c r="FHI29" s="86">
        <v>1</v>
      </c>
      <c r="FHJ29" s="86"/>
      <c r="FHK29" s="86">
        <v>1</v>
      </c>
      <c r="FHL29" s="67"/>
      <c r="FHM29" s="67">
        <v>1.8518518518518516</v>
      </c>
      <c r="FHN29" s="67"/>
      <c r="FHO29" s="86">
        <v>100</v>
      </c>
      <c r="FHT29" s="86"/>
      <c r="FHU29" s="62" t="s">
        <v>506</v>
      </c>
      <c r="FHV29" s="86"/>
      <c r="FHW29" s="86">
        <v>1</v>
      </c>
      <c r="FHX29" s="86"/>
      <c r="FHY29" s="86">
        <v>1</v>
      </c>
      <c r="FHZ29" s="67"/>
      <c r="FIA29" s="67">
        <v>1.8518518518518516</v>
      </c>
      <c r="FIB29" s="67"/>
      <c r="FIC29" s="86">
        <v>100</v>
      </c>
      <c r="FIH29" s="86"/>
      <c r="FII29" s="62" t="s">
        <v>506</v>
      </c>
      <c r="FIJ29" s="86"/>
      <c r="FIK29" s="86">
        <v>0</v>
      </c>
      <c r="FIL29" s="86"/>
      <c r="FIM29" s="86">
        <v>1</v>
      </c>
      <c r="FIN29" s="67"/>
      <c r="FIO29" s="67">
        <v>1.8518518518518516</v>
      </c>
      <c r="FIP29" s="67"/>
      <c r="FIQ29" s="86">
        <v>0</v>
      </c>
      <c r="FIV29" s="86"/>
      <c r="FIW29" s="62" t="s">
        <v>506</v>
      </c>
      <c r="FIX29" s="86"/>
      <c r="FIY29" s="86">
        <v>0</v>
      </c>
      <c r="FIZ29" s="86"/>
      <c r="FJA29" s="86">
        <v>1</v>
      </c>
      <c r="FJB29" s="67"/>
      <c r="FJC29" s="67">
        <v>1.8518518518518516</v>
      </c>
      <c r="FJD29" s="67"/>
      <c r="FJE29" s="86">
        <v>0</v>
      </c>
      <c r="FJJ29" s="86"/>
      <c r="FJK29" s="62" t="s">
        <v>506</v>
      </c>
      <c r="FJL29" s="86"/>
      <c r="FJM29" s="86">
        <v>1</v>
      </c>
      <c r="FJN29" s="86"/>
      <c r="FJO29" s="86">
        <v>1</v>
      </c>
      <c r="FJP29" s="67"/>
      <c r="FJQ29" s="67">
        <v>1.8518518518518516</v>
      </c>
      <c r="FJR29" s="67"/>
      <c r="FJS29" s="86">
        <v>100</v>
      </c>
      <c r="FJX29" s="86"/>
      <c r="FJY29" s="62" t="s">
        <v>506</v>
      </c>
      <c r="FJZ29" s="86"/>
      <c r="FKA29" s="86">
        <v>1</v>
      </c>
      <c r="FKB29" s="86"/>
      <c r="FKC29" s="86">
        <v>1</v>
      </c>
      <c r="FKD29" s="67"/>
      <c r="FKE29" s="67">
        <v>1.8518518518518516</v>
      </c>
      <c r="FKF29" s="67"/>
      <c r="FKG29" s="86">
        <v>100</v>
      </c>
      <c r="FKL29" s="86"/>
      <c r="FKM29" s="62" t="s">
        <v>506</v>
      </c>
      <c r="FKN29" s="86"/>
      <c r="FKO29" s="86">
        <v>0</v>
      </c>
      <c r="FKP29" s="86"/>
      <c r="FKQ29" s="86">
        <v>1</v>
      </c>
      <c r="FKR29" s="67"/>
      <c r="FKS29" s="67">
        <v>1.8518518518518516</v>
      </c>
      <c r="FKT29" s="67"/>
      <c r="FKU29" s="86">
        <v>0</v>
      </c>
      <c r="FKZ29" s="86"/>
      <c r="FLA29" s="62" t="s">
        <v>506</v>
      </c>
      <c r="FLB29" s="86"/>
      <c r="FLC29" s="86">
        <v>1</v>
      </c>
      <c r="FLD29" s="86"/>
      <c r="FLE29" s="86">
        <v>1</v>
      </c>
      <c r="FLF29" s="67"/>
      <c r="FLG29" s="67">
        <v>1.8518518518518516</v>
      </c>
      <c r="FLH29" s="67"/>
      <c r="FLI29" s="86">
        <v>100</v>
      </c>
      <c r="FLN29" s="86"/>
      <c r="FLO29" s="62" t="s">
        <v>506</v>
      </c>
      <c r="FLP29" s="86"/>
      <c r="FLQ29" s="86">
        <v>0</v>
      </c>
      <c r="FLR29" s="86"/>
      <c r="FLS29" s="86">
        <v>1</v>
      </c>
      <c r="FLT29" s="67"/>
      <c r="FLU29" s="67">
        <v>1.8518518518518516</v>
      </c>
      <c r="FLV29" s="67"/>
      <c r="FLW29" s="86">
        <v>0</v>
      </c>
      <c r="FMB29" s="86"/>
      <c r="FMC29" s="62" t="s">
        <v>506</v>
      </c>
      <c r="FMD29" s="86"/>
      <c r="FME29" s="86">
        <v>2</v>
      </c>
      <c r="FMF29" s="86"/>
      <c r="FMG29" s="86">
        <v>4</v>
      </c>
      <c r="FMH29" s="67"/>
      <c r="FMI29" s="67">
        <v>8.8888888888888893</v>
      </c>
      <c r="FMJ29" s="67"/>
      <c r="FMK29" s="86">
        <v>50</v>
      </c>
      <c r="FMP29" s="86"/>
      <c r="FMQ29" s="62" t="s">
        <v>506</v>
      </c>
      <c r="FMR29" s="86"/>
      <c r="FMS29" s="86">
        <v>2</v>
      </c>
      <c r="FMT29" s="86"/>
      <c r="FMU29" s="86">
        <v>4</v>
      </c>
      <c r="FMV29" s="67"/>
      <c r="FMW29" s="67">
        <v>8.8888888888888893</v>
      </c>
      <c r="FMX29" s="67"/>
      <c r="FMY29" s="86">
        <v>50</v>
      </c>
      <c r="FND29" s="86"/>
      <c r="FNE29" s="62" t="s">
        <v>506</v>
      </c>
      <c r="FNF29" s="86"/>
      <c r="FNG29" s="86">
        <v>2</v>
      </c>
      <c r="FNH29" s="86"/>
      <c r="FNI29" s="86">
        <v>4</v>
      </c>
      <c r="FNJ29" s="67"/>
      <c r="FNK29" s="67">
        <v>8.8888888888888893</v>
      </c>
      <c r="FNL29" s="67"/>
      <c r="FNM29" s="86">
        <v>50</v>
      </c>
      <c r="FNR29" s="86"/>
      <c r="FNS29" s="62" t="s">
        <v>506</v>
      </c>
      <c r="FNT29" s="86"/>
      <c r="FNU29" s="86">
        <v>4</v>
      </c>
      <c r="FNV29" s="86"/>
      <c r="FNW29" s="86">
        <v>4</v>
      </c>
      <c r="FNX29" s="67"/>
      <c r="FNY29" s="67">
        <v>8.8888888888888893</v>
      </c>
      <c r="FNZ29" s="67"/>
      <c r="FOA29" s="86">
        <v>100</v>
      </c>
      <c r="FOF29" s="86"/>
      <c r="FOG29" s="62" t="s">
        <v>506</v>
      </c>
      <c r="FOH29" s="86"/>
      <c r="FOI29" s="86">
        <v>3</v>
      </c>
      <c r="FOJ29" s="86"/>
      <c r="FOK29" s="86">
        <v>4</v>
      </c>
      <c r="FOL29" s="67"/>
      <c r="FOM29" s="67">
        <v>8.8888888888888893</v>
      </c>
      <c r="FON29" s="67"/>
      <c r="FOO29" s="86">
        <v>75</v>
      </c>
      <c r="FOT29" s="86"/>
      <c r="FOU29" s="62" t="s">
        <v>506</v>
      </c>
      <c r="FOV29" s="86"/>
      <c r="FOW29" s="86">
        <v>4</v>
      </c>
      <c r="FOX29" s="86"/>
      <c r="FOY29" s="86">
        <v>4</v>
      </c>
      <c r="FOZ29" s="67"/>
      <c r="FPA29" s="67">
        <v>8.8888888888888893</v>
      </c>
      <c r="FPB29" s="67"/>
      <c r="FPC29" s="86">
        <v>100</v>
      </c>
      <c r="FPH29" s="86"/>
      <c r="FPI29" s="62" t="s">
        <v>506</v>
      </c>
      <c r="FPJ29" s="86"/>
      <c r="FPK29" s="86">
        <v>4</v>
      </c>
      <c r="FPL29" s="86"/>
      <c r="FPM29" s="86">
        <v>4</v>
      </c>
      <c r="FPN29" s="67"/>
      <c r="FPO29" s="67">
        <v>8.8888888888888893</v>
      </c>
      <c r="FPP29" s="67"/>
      <c r="FPQ29" s="86">
        <v>100</v>
      </c>
      <c r="FPV29" s="86"/>
      <c r="FPW29" s="62" t="s">
        <v>506</v>
      </c>
      <c r="FPX29" s="86"/>
      <c r="FPY29" s="86">
        <v>4</v>
      </c>
      <c r="FPZ29" s="86"/>
      <c r="FQA29" s="86">
        <v>4</v>
      </c>
      <c r="FQB29" s="67"/>
      <c r="FQC29" s="67">
        <v>8.8888888888888893</v>
      </c>
      <c r="FQD29" s="67"/>
      <c r="FQE29" s="86">
        <v>100</v>
      </c>
      <c r="FQJ29" s="86"/>
      <c r="FQK29" s="62" t="s">
        <v>506</v>
      </c>
      <c r="FQL29" s="86"/>
      <c r="FQM29" s="86">
        <v>3</v>
      </c>
      <c r="FQN29" s="86"/>
      <c r="FQO29" s="86">
        <v>4</v>
      </c>
      <c r="FQP29" s="67"/>
      <c r="FQQ29" s="67">
        <v>8.8888888888888893</v>
      </c>
      <c r="FQR29" s="67"/>
      <c r="FQS29" s="86">
        <v>75</v>
      </c>
      <c r="FQX29" s="86"/>
      <c r="FQY29" s="62" t="s">
        <v>506</v>
      </c>
      <c r="FQZ29" s="86"/>
      <c r="FRA29" s="86">
        <v>2</v>
      </c>
      <c r="FRB29" s="86"/>
      <c r="FRC29" s="86">
        <v>4</v>
      </c>
      <c r="FRD29" s="67"/>
      <c r="FRE29" s="67">
        <v>8.8888888888888893</v>
      </c>
      <c r="FRF29" s="67"/>
      <c r="FRG29" s="86">
        <v>50</v>
      </c>
      <c r="FRL29" s="86"/>
      <c r="FRM29" s="62" t="s">
        <v>506</v>
      </c>
      <c r="FRN29" s="86"/>
      <c r="FRO29" s="86">
        <v>2</v>
      </c>
      <c r="FRP29" s="86"/>
      <c r="FRQ29" s="86">
        <v>4</v>
      </c>
      <c r="FRR29" s="67"/>
      <c r="FRS29" s="67">
        <v>8.8888888888888893</v>
      </c>
      <c r="FRT29" s="67"/>
      <c r="FRU29" s="86">
        <v>50</v>
      </c>
      <c r="FRZ29" s="86"/>
      <c r="FSA29" s="62" t="s">
        <v>506</v>
      </c>
      <c r="FSB29" s="86"/>
      <c r="FSC29" s="86">
        <v>3</v>
      </c>
      <c r="FSD29" s="86"/>
      <c r="FSE29" s="86">
        <v>4</v>
      </c>
      <c r="FSF29" s="67"/>
      <c r="FSG29" s="67">
        <v>8.8888888888888893</v>
      </c>
      <c r="FSH29" s="67"/>
      <c r="FSI29" s="86">
        <v>75</v>
      </c>
      <c r="FSN29" s="86"/>
      <c r="FSO29" s="62" t="s">
        <v>506</v>
      </c>
      <c r="FSP29" s="86"/>
      <c r="FSQ29" s="86">
        <v>4</v>
      </c>
      <c r="FSR29" s="86"/>
      <c r="FSS29" s="86">
        <v>4</v>
      </c>
      <c r="FST29" s="67"/>
      <c r="FSU29" s="67">
        <v>8.8888888888888893</v>
      </c>
      <c r="FSV29" s="67"/>
      <c r="FSW29" s="86">
        <v>100</v>
      </c>
      <c r="FTB29" s="86"/>
      <c r="FTC29" s="62" t="s">
        <v>506</v>
      </c>
      <c r="FTD29" s="86"/>
      <c r="FTE29" s="86">
        <v>3</v>
      </c>
      <c r="FTF29" s="86"/>
      <c r="FTG29" s="86">
        <v>4</v>
      </c>
      <c r="FTH29" s="67"/>
      <c r="FTI29" s="67">
        <v>8.8888888888888893</v>
      </c>
      <c r="FTJ29" s="67"/>
      <c r="FTK29" s="86">
        <v>75</v>
      </c>
      <c r="FTP29" s="86"/>
      <c r="FTQ29" s="62" t="s">
        <v>506</v>
      </c>
      <c r="FTR29" s="86"/>
      <c r="FTS29" s="86">
        <v>3</v>
      </c>
      <c r="FTT29" s="86"/>
      <c r="FTU29" s="86">
        <v>4</v>
      </c>
      <c r="FTV29" s="67"/>
      <c r="FTW29" s="67">
        <v>8.8888888888888893</v>
      </c>
      <c r="FTX29" s="67"/>
      <c r="FTY29" s="86">
        <v>75</v>
      </c>
      <c r="FUD29" s="86"/>
      <c r="FUE29" s="62" t="s">
        <v>506</v>
      </c>
      <c r="FUF29" s="86"/>
      <c r="FUG29" s="86">
        <v>1</v>
      </c>
      <c r="FUH29" s="86"/>
      <c r="FUI29" s="86">
        <v>4</v>
      </c>
      <c r="FUJ29" s="67"/>
      <c r="FUK29" s="67">
        <v>8.8888888888888893</v>
      </c>
      <c r="FUL29" s="67"/>
      <c r="FUM29" s="86">
        <v>25</v>
      </c>
      <c r="FUR29" s="86"/>
      <c r="FUS29" s="62" t="s">
        <v>506</v>
      </c>
      <c r="FUT29" s="86"/>
      <c r="FUU29" s="86">
        <v>2</v>
      </c>
      <c r="FUV29" s="86"/>
      <c r="FUW29" s="86">
        <v>4</v>
      </c>
      <c r="FUX29" s="67"/>
      <c r="FUY29" s="67">
        <v>8.8888888888888893</v>
      </c>
      <c r="FUZ29" s="67"/>
      <c r="FVA29" s="86">
        <v>50</v>
      </c>
      <c r="FVF29" s="86"/>
      <c r="FVG29" s="62" t="s">
        <v>506</v>
      </c>
      <c r="FVH29" s="86"/>
      <c r="FVI29" s="86">
        <v>4</v>
      </c>
      <c r="FVJ29" s="86"/>
      <c r="FVK29" s="86">
        <v>4</v>
      </c>
      <c r="FVL29" s="67"/>
      <c r="FVM29" s="67">
        <v>8.8888888888888893</v>
      </c>
      <c r="FVN29" s="67"/>
      <c r="FVO29" s="86">
        <v>100</v>
      </c>
      <c r="FVT29" s="86"/>
      <c r="FVU29" s="62" t="s">
        <v>506</v>
      </c>
      <c r="FVV29" s="86"/>
      <c r="FVW29" s="86">
        <v>2</v>
      </c>
      <c r="FVX29" s="86"/>
      <c r="FVY29" s="86">
        <v>2</v>
      </c>
      <c r="FVZ29" s="67"/>
      <c r="FWA29" s="67">
        <v>4.4444444444444446</v>
      </c>
      <c r="FWB29" s="67"/>
      <c r="FWC29" s="86">
        <v>100</v>
      </c>
      <c r="FWH29" s="86"/>
      <c r="FWI29" s="62" t="s">
        <v>506</v>
      </c>
      <c r="FWJ29" s="86"/>
      <c r="FWK29" s="86">
        <v>2</v>
      </c>
      <c r="FWL29" s="86"/>
      <c r="FWM29" s="86">
        <v>2</v>
      </c>
      <c r="FWN29" s="67"/>
      <c r="FWO29" s="67">
        <v>4.4444444444444446</v>
      </c>
      <c r="FWP29" s="67"/>
      <c r="FWQ29" s="86">
        <v>100</v>
      </c>
      <c r="FWV29" s="86"/>
      <c r="FWW29" s="62" t="s">
        <v>506</v>
      </c>
      <c r="FWX29" s="86"/>
      <c r="FWY29" s="86">
        <v>2</v>
      </c>
      <c r="FWZ29" s="86"/>
      <c r="FXA29" s="86">
        <v>2</v>
      </c>
      <c r="FXB29" s="67"/>
      <c r="FXC29" s="67">
        <v>4.4444444444444446</v>
      </c>
      <c r="FXD29" s="67"/>
      <c r="FXE29" s="86">
        <v>100</v>
      </c>
      <c r="FXJ29" s="86"/>
      <c r="FXK29" s="62" t="s">
        <v>506</v>
      </c>
      <c r="FXL29" s="86"/>
      <c r="FXM29" s="86">
        <v>2</v>
      </c>
      <c r="FXN29" s="86"/>
      <c r="FXO29" s="86">
        <v>2</v>
      </c>
      <c r="FXP29" s="67"/>
      <c r="FXQ29" s="67">
        <v>4.4444444444444446</v>
      </c>
      <c r="FXR29" s="67"/>
      <c r="FXS29" s="86">
        <v>100</v>
      </c>
      <c r="FXX29" s="86"/>
      <c r="FXY29" s="62" t="s">
        <v>506</v>
      </c>
      <c r="FXZ29" s="86"/>
      <c r="FYA29" s="86">
        <v>1</v>
      </c>
      <c r="FYB29" s="86"/>
      <c r="FYC29" s="86">
        <v>2</v>
      </c>
      <c r="FYD29" s="67"/>
      <c r="FYE29" s="67">
        <v>4.4444444444444446</v>
      </c>
      <c r="FYF29" s="67"/>
      <c r="FYG29" s="86">
        <v>50</v>
      </c>
      <c r="FYL29" s="86"/>
      <c r="FYM29" s="62" t="s">
        <v>506</v>
      </c>
      <c r="FYN29" s="86"/>
      <c r="FYO29" s="86">
        <v>2</v>
      </c>
      <c r="FYP29" s="86"/>
      <c r="FYQ29" s="86">
        <v>2</v>
      </c>
      <c r="FYR29" s="67"/>
      <c r="FYS29" s="67">
        <v>4.4444444444444446</v>
      </c>
      <c r="FYT29" s="67"/>
      <c r="FYU29" s="86">
        <v>100</v>
      </c>
      <c r="FYZ29" s="86"/>
      <c r="FZA29" s="62" t="s">
        <v>506</v>
      </c>
      <c r="FZB29" s="86"/>
      <c r="FZC29" s="86">
        <v>2</v>
      </c>
      <c r="FZD29" s="86"/>
      <c r="FZE29" s="86">
        <v>2</v>
      </c>
      <c r="FZF29" s="67"/>
      <c r="FZG29" s="67">
        <v>4.4444444444444446</v>
      </c>
      <c r="FZH29" s="67"/>
      <c r="FZI29" s="86">
        <v>100</v>
      </c>
      <c r="FZN29" s="86"/>
      <c r="FZO29" s="62" t="s">
        <v>506</v>
      </c>
      <c r="FZP29" s="86"/>
      <c r="FZQ29" s="86">
        <v>1</v>
      </c>
      <c r="FZR29" s="86"/>
      <c r="FZS29" s="86">
        <v>2</v>
      </c>
      <c r="FZT29" s="67"/>
      <c r="FZU29" s="67">
        <v>4.4444444444444446</v>
      </c>
      <c r="FZV29" s="67"/>
      <c r="FZW29" s="86">
        <v>50</v>
      </c>
      <c r="GAB29" s="86"/>
      <c r="GAC29" s="62" t="s">
        <v>506</v>
      </c>
      <c r="GAD29" s="86"/>
      <c r="GAE29" s="86">
        <v>2</v>
      </c>
      <c r="GAF29" s="86"/>
      <c r="GAG29" s="86">
        <v>2</v>
      </c>
      <c r="GAH29" s="67"/>
      <c r="GAI29" s="67">
        <v>4.4444444444444446</v>
      </c>
      <c r="GAJ29" s="67"/>
      <c r="GAK29" s="86">
        <v>100</v>
      </c>
      <c r="GAP29" s="86"/>
      <c r="GAQ29" s="62" t="s">
        <v>506</v>
      </c>
      <c r="GAR29" s="86"/>
      <c r="GAS29" s="86">
        <v>2</v>
      </c>
      <c r="GAT29" s="86"/>
      <c r="GAU29" s="86">
        <v>2</v>
      </c>
      <c r="GAV29" s="67"/>
      <c r="GAW29" s="67">
        <v>4.4444444444444446</v>
      </c>
      <c r="GAX29" s="67"/>
      <c r="GAY29" s="86">
        <v>100</v>
      </c>
      <c r="GBD29" s="86"/>
      <c r="GBE29" s="62" t="s">
        <v>506</v>
      </c>
      <c r="GBF29" s="86"/>
      <c r="GBG29" s="86">
        <v>1</v>
      </c>
      <c r="GBH29" s="86"/>
      <c r="GBI29" s="86">
        <v>2</v>
      </c>
      <c r="GBJ29" s="67"/>
      <c r="GBK29" s="67">
        <v>4.4444444444444446</v>
      </c>
      <c r="GBL29" s="67"/>
      <c r="GBM29" s="86">
        <v>50</v>
      </c>
      <c r="GBR29" s="86"/>
      <c r="GBS29" s="62" t="s">
        <v>506</v>
      </c>
      <c r="GBT29" s="86"/>
      <c r="GBU29" s="86">
        <v>1</v>
      </c>
      <c r="GBV29" s="86"/>
      <c r="GBW29" s="86">
        <v>2</v>
      </c>
      <c r="GBX29" s="67"/>
      <c r="GBY29" s="67">
        <v>4.4444444444444446</v>
      </c>
      <c r="GBZ29" s="67"/>
      <c r="GCA29" s="86">
        <v>50</v>
      </c>
      <c r="GCF29" s="86"/>
      <c r="GCG29" s="62" t="s">
        <v>506</v>
      </c>
      <c r="GCH29" s="86"/>
      <c r="GCI29" s="86">
        <v>2</v>
      </c>
      <c r="GCJ29" s="86"/>
      <c r="GCK29" s="86">
        <v>2</v>
      </c>
      <c r="GCL29" s="67"/>
      <c r="GCM29" s="67">
        <v>4.4444444444444446</v>
      </c>
      <c r="GCN29" s="67"/>
      <c r="GCO29" s="86">
        <v>100</v>
      </c>
      <c r="GCT29" s="86"/>
      <c r="GCU29" s="62" t="s">
        <v>506</v>
      </c>
      <c r="GCV29" s="86"/>
      <c r="GCW29" s="86">
        <v>2</v>
      </c>
      <c r="GCX29" s="86"/>
      <c r="GCY29" s="86">
        <v>2</v>
      </c>
      <c r="GCZ29" s="67"/>
      <c r="GDA29" s="67">
        <v>4.4444444444444446</v>
      </c>
      <c r="GDB29" s="67"/>
      <c r="GDC29" s="86">
        <v>100</v>
      </c>
      <c r="GDH29" s="86"/>
      <c r="GDI29" s="62" t="s">
        <v>506</v>
      </c>
      <c r="GDJ29" s="86"/>
      <c r="GDK29" s="86">
        <v>1</v>
      </c>
      <c r="GDL29" s="86"/>
      <c r="GDM29" s="86">
        <v>2</v>
      </c>
      <c r="GDN29" s="67"/>
      <c r="GDO29" s="67">
        <v>4.4444444444444446</v>
      </c>
      <c r="GDP29" s="67"/>
      <c r="GDQ29" s="86">
        <v>50</v>
      </c>
      <c r="GDV29" s="86"/>
      <c r="GDW29" s="62" t="s">
        <v>506</v>
      </c>
      <c r="GDX29" s="86"/>
      <c r="GDY29" s="86">
        <v>2</v>
      </c>
      <c r="GDZ29" s="86"/>
      <c r="GEA29" s="86">
        <v>2</v>
      </c>
      <c r="GEB29" s="67"/>
      <c r="GEC29" s="67">
        <v>4.4444444444444446</v>
      </c>
      <c r="GED29" s="67"/>
      <c r="GEE29" s="86">
        <v>100</v>
      </c>
      <c r="GEJ29" s="86"/>
      <c r="GEK29" s="62" t="s">
        <v>506</v>
      </c>
      <c r="GEL29" s="86"/>
      <c r="GEM29" s="86">
        <v>1</v>
      </c>
      <c r="GEN29" s="86"/>
      <c r="GEO29" s="86">
        <v>2</v>
      </c>
      <c r="GEP29" s="67"/>
      <c r="GEQ29" s="67">
        <v>4.4444444444444446</v>
      </c>
      <c r="GER29" s="67"/>
      <c r="GES29" s="86">
        <v>50</v>
      </c>
      <c r="GEX29" s="86"/>
      <c r="GEY29" s="62" t="s">
        <v>506</v>
      </c>
      <c r="GEZ29" s="86"/>
      <c r="GFA29" s="86">
        <v>2</v>
      </c>
      <c r="GFB29" s="86"/>
      <c r="GFC29" s="86">
        <v>2</v>
      </c>
      <c r="GFD29" s="67"/>
      <c r="GFE29" s="67">
        <v>4.4444444444444446</v>
      </c>
      <c r="GFF29" s="67"/>
      <c r="GFG29" s="86">
        <v>100</v>
      </c>
      <c r="GFL29" s="86"/>
      <c r="GFM29" s="62" t="s">
        <v>506</v>
      </c>
      <c r="GFN29" s="86"/>
      <c r="GFO29" s="86">
        <v>2</v>
      </c>
      <c r="GFP29" s="86"/>
      <c r="GFQ29" s="86">
        <v>2</v>
      </c>
      <c r="GFR29" s="67"/>
      <c r="GFS29" s="67">
        <v>4.4444444444444446</v>
      </c>
      <c r="GFT29" s="67"/>
      <c r="GFU29" s="86">
        <v>100</v>
      </c>
      <c r="GFZ29" s="86"/>
      <c r="GGA29" s="62" t="s">
        <v>506</v>
      </c>
      <c r="GGB29" s="86"/>
      <c r="GGC29" s="86">
        <v>1</v>
      </c>
      <c r="GGD29" s="86"/>
      <c r="GGE29" s="86">
        <v>2</v>
      </c>
      <c r="GGF29" s="67"/>
      <c r="GGG29" s="67">
        <v>4.4444444444444446</v>
      </c>
      <c r="GGH29" s="67"/>
      <c r="GGI29" s="86">
        <v>50</v>
      </c>
      <c r="GGN29" s="86"/>
      <c r="GGO29" s="62" t="s">
        <v>506</v>
      </c>
      <c r="GGP29" s="86"/>
      <c r="GGQ29" s="86">
        <v>0</v>
      </c>
      <c r="GGR29" s="86"/>
      <c r="GGS29" s="86">
        <v>2</v>
      </c>
      <c r="GGT29" s="67"/>
      <c r="GGU29" s="67">
        <v>4.4444444444444446</v>
      </c>
      <c r="GGV29" s="67"/>
      <c r="GGW29" s="86">
        <v>0</v>
      </c>
      <c r="GHB29" s="86"/>
      <c r="GHC29" s="62" t="s">
        <v>506</v>
      </c>
      <c r="GHD29" s="86"/>
      <c r="GHE29" s="86">
        <v>2</v>
      </c>
      <c r="GHF29" s="86"/>
      <c r="GHG29" s="86">
        <v>2</v>
      </c>
      <c r="GHH29" s="67"/>
      <c r="GHI29" s="67">
        <v>4.4444444444444446</v>
      </c>
      <c r="GHJ29" s="67"/>
      <c r="GHK29" s="86">
        <v>100</v>
      </c>
      <c r="GHP29" s="86"/>
      <c r="GHQ29" s="62" t="s">
        <v>506</v>
      </c>
      <c r="GHR29" s="86"/>
      <c r="GHS29" s="86">
        <v>3</v>
      </c>
      <c r="GHT29" s="86"/>
      <c r="GHU29" s="86">
        <v>3</v>
      </c>
      <c r="GHV29" s="67"/>
      <c r="GHW29" s="67">
        <v>6.666666666666667</v>
      </c>
      <c r="GHX29" s="67"/>
      <c r="GHY29" s="86">
        <v>100</v>
      </c>
      <c r="GID29" s="86"/>
      <c r="GIE29" s="62" t="s">
        <v>506</v>
      </c>
      <c r="GIF29" s="86"/>
      <c r="GIG29" s="86">
        <v>3</v>
      </c>
      <c r="GIH29" s="86"/>
      <c r="GII29" s="86">
        <v>3</v>
      </c>
      <c r="GIJ29" s="67"/>
      <c r="GIK29" s="67">
        <v>6.666666666666667</v>
      </c>
      <c r="GIL29" s="67"/>
      <c r="GIM29" s="86">
        <v>100</v>
      </c>
      <c r="GIR29" s="86"/>
      <c r="GIS29" s="62" t="s">
        <v>506</v>
      </c>
      <c r="GIT29" s="86"/>
      <c r="GIU29" s="86">
        <v>3</v>
      </c>
      <c r="GIV29" s="86"/>
      <c r="GIW29" s="86">
        <v>3</v>
      </c>
      <c r="GIX29" s="67"/>
      <c r="GIY29" s="67">
        <v>6.666666666666667</v>
      </c>
      <c r="GIZ29" s="67"/>
      <c r="GJA29" s="86">
        <v>100</v>
      </c>
      <c r="GJF29" s="86"/>
      <c r="GJG29" s="62" t="s">
        <v>506</v>
      </c>
      <c r="GJH29" s="86"/>
      <c r="GJI29" s="86">
        <v>1</v>
      </c>
      <c r="GJJ29" s="86"/>
      <c r="GJK29" s="86">
        <v>3</v>
      </c>
      <c r="GJL29" s="67"/>
      <c r="GJM29" s="67">
        <v>6.666666666666667</v>
      </c>
      <c r="GJN29" s="67"/>
      <c r="GJO29" s="86">
        <v>33.333333333333329</v>
      </c>
      <c r="GJT29" s="86"/>
      <c r="GJU29" s="62" t="s">
        <v>506</v>
      </c>
      <c r="GJV29" s="86"/>
      <c r="GJW29" s="86">
        <v>3</v>
      </c>
      <c r="GJX29" s="86"/>
      <c r="GJY29" s="86">
        <v>3</v>
      </c>
      <c r="GJZ29" s="67"/>
      <c r="GKA29" s="67">
        <v>6.666666666666667</v>
      </c>
      <c r="GKB29" s="67"/>
      <c r="GKC29" s="86">
        <v>100</v>
      </c>
      <c r="GKH29" s="86"/>
      <c r="GKI29" s="62" t="s">
        <v>506</v>
      </c>
      <c r="GKJ29" s="86"/>
      <c r="GKK29" s="86">
        <v>3</v>
      </c>
      <c r="GKL29" s="86"/>
      <c r="GKM29" s="86">
        <v>3</v>
      </c>
      <c r="GKN29" s="67"/>
      <c r="GKO29" s="67">
        <v>6.666666666666667</v>
      </c>
      <c r="GKP29" s="67"/>
      <c r="GKQ29" s="86">
        <v>100</v>
      </c>
      <c r="GKV29" s="86"/>
      <c r="GKW29" s="62" t="s">
        <v>506</v>
      </c>
      <c r="GKX29" s="86"/>
      <c r="GKY29" s="86">
        <v>3</v>
      </c>
      <c r="GKZ29" s="86"/>
      <c r="GLA29" s="86">
        <v>3</v>
      </c>
      <c r="GLB29" s="67"/>
      <c r="GLC29" s="67">
        <v>6.666666666666667</v>
      </c>
      <c r="GLD29" s="67"/>
      <c r="GLE29" s="86">
        <v>100</v>
      </c>
      <c r="GLJ29" s="86"/>
      <c r="GLK29" s="62" t="s">
        <v>506</v>
      </c>
      <c r="GLL29" s="86"/>
      <c r="GLM29" s="86">
        <v>3</v>
      </c>
      <c r="GLN29" s="86"/>
      <c r="GLO29" s="86">
        <v>3</v>
      </c>
      <c r="GLP29" s="67"/>
      <c r="GLQ29" s="67">
        <v>6.666666666666667</v>
      </c>
      <c r="GLR29" s="67"/>
      <c r="GLS29" s="86">
        <v>100</v>
      </c>
      <c r="GLX29" s="86"/>
      <c r="GLY29" s="62" t="s">
        <v>506</v>
      </c>
      <c r="GLZ29" s="86"/>
      <c r="GMA29" s="86">
        <v>3</v>
      </c>
      <c r="GMB29" s="86"/>
      <c r="GMC29" s="86">
        <v>3</v>
      </c>
      <c r="GMD29" s="67"/>
      <c r="GME29" s="67">
        <v>6.666666666666667</v>
      </c>
      <c r="GMF29" s="67"/>
      <c r="GMG29" s="86">
        <v>100</v>
      </c>
      <c r="GML29" s="86"/>
      <c r="GMM29" s="62" t="s">
        <v>506</v>
      </c>
      <c r="GMN29" s="86"/>
      <c r="GMO29" s="86">
        <v>3</v>
      </c>
      <c r="GMP29" s="86"/>
      <c r="GMQ29" s="86">
        <v>3</v>
      </c>
      <c r="GMR29" s="67"/>
      <c r="GMS29" s="67">
        <v>6.666666666666667</v>
      </c>
      <c r="GMT29" s="67"/>
      <c r="GMU29" s="86">
        <v>100</v>
      </c>
      <c r="GMZ29" s="86"/>
      <c r="GNA29" s="62" t="s">
        <v>506</v>
      </c>
      <c r="GNB29" s="86"/>
      <c r="GNC29" s="86">
        <v>3</v>
      </c>
      <c r="GND29" s="86"/>
      <c r="GNE29" s="86">
        <v>3</v>
      </c>
      <c r="GNF29" s="67"/>
      <c r="GNG29" s="67">
        <v>6.666666666666667</v>
      </c>
      <c r="GNH29" s="67"/>
      <c r="GNI29" s="86">
        <v>100</v>
      </c>
      <c r="GNN29" s="86"/>
      <c r="GNO29" s="62" t="s">
        <v>506</v>
      </c>
      <c r="GNP29" s="86"/>
      <c r="GNQ29" s="86">
        <v>3</v>
      </c>
      <c r="GNR29" s="86"/>
      <c r="GNS29" s="86">
        <v>3</v>
      </c>
      <c r="GNT29" s="67"/>
      <c r="GNU29" s="67">
        <v>6.666666666666667</v>
      </c>
      <c r="GNV29" s="67"/>
      <c r="GNW29" s="86">
        <v>100</v>
      </c>
      <c r="GOB29" s="86"/>
      <c r="GOC29" s="62" t="s">
        <v>506</v>
      </c>
      <c r="GOD29" s="86"/>
      <c r="GOE29" s="86">
        <v>1</v>
      </c>
      <c r="GOF29" s="86"/>
      <c r="GOG29" s="86">
        <v>3</v>
      </c>
      <c r="GOH29" s="67"/>
      <c r="GOI29" s="67">
        <v>6.666666666666667</v>
      </c>
      <c r="GOJ29" s="67"/>
      <c r="GOK29" s="86">
        <v>33.333333333333329</v>
      </c>
      <c r="GOP29" s="86"/>
      <c r="GOQ29" s="62" t="s">
        <v>506</v>
      </c>
      <c r="GOR29" s="86"/>
      <c r="GOS29" s="86">
        <v>3</v>
      </c>
      <c r="GOT29" s="86"/>
      <c r="GOU29" s="86">
        <v>3</v>
      </c>
      <c r="GOV29" s="67"/>
      <c r="GOW29" s="67">
        <v>6.666666666666667</v>
      </c>
      <c r="GOX29" s="67"/>
      <c r="GOY29" s="86">
        <v>100</v>
      </c>
      <c r="GPD29" s="86"/>
      <c r="GPE29" s="62" t="s">
        <v>506</v>
      </c>
      <c r="GPF29" s="86"/>
      <c r="GPG29" s="86">
        <v>1</v>
      </c>
      <c r="GPH29" s="86"/>
      <c r="GPI29" s="86">
        <v>3</v>
      </c>
      <c r="GPJ29" s="67"/>
      <c r="GPK29" s="67">
        <v>6.666666666666667</v>
      </c>
      <c r="GPL29" s="67"/>
      <c r="GPM29" s="86">
        <v>33.333333333333329</v>
      </c>
      <c r="GPR29" s="86"/>
      <c r="GPS29" s="62" t="s">
        <v>506</v>
      </c>
      <c r="GPT29" s="86"/>
      <c r="GPU29" s="86">
        <v>3</v>
      </c>
      <c r="GPV29" s="86"/>
      <c r="GPW29" s="86">
        <v>3</v>
      </c>
      <c r="GPX29" s="67"/>
      <c r="GPY29" s="67">
        <v>6.666666666666667</v>
      </c>
      <c r="GPZ29" s="67"/>
      <c r="GQA29" s="86">
        <v>100</v>
      </c>
      <c r="GQF29" s="86"/>
      <c r="GQG29" s="62" t="s">
        <v>506</v>
      </c>
      <c r="GQH29" s="86"/>
      <c r="GQI29" s="86">
        <v>1</v>
      </c>
      <c r="GQJ29" s="86"/>
      <c r="GQK29" s="86">
        <v>3</v>
      </c>
      <c r="GQL29" s="67"/>
      <c r="GQM29" s="67">
        <v>6.666666666666667</v>
      </c>
      <c r="GQN29" s="67"/>
      <c r="GQO29" s="86">
        <v>33.333333333333329</v>
      </c>
      <c r="GQT29" s="86"/>
      <c r="GQU29" s="62" t="s">
        <v>506</v>
      </c>
      <c r="GQV29" s="86"/>
      <c r="GQW29" s="86">
        <v>3</v>
      </c>
      <c r="GQX29" s="86"/>
      <c r="GQY29" s="86">
        <v>3</v>
      </c>
      <c r="GQZ29" s="67"/>
      <c r="GRA29" s="67">
        <v>6.666666666666667</v>
      </c>
      <c r="GRB29" s="67"/>
      <c r="GRC29" s="86">
        <v>100</v>
      </c>
      <c r="GRH29" s="86"/>
      <c r="GRI29" s="62" t="s">
        <v>506</v>
      </c>
      <c r="GRJ29" s="86"/>
      <c r="GRK29" s="86">
        <v>3</v>
      </c>
      <c r="GRL29" s="86"/>
      <c r="GRM29" s="86">
        <v>3</v>
      </c>
      <c r="GRN29" s="67"/>
      <c r="GRO29" s="67">
        <v>6.666666666666667</v>
      </c>
      <c r="GRP29" s="67"/>
      <c r="GRQ29" s="86">
        <v>100</v>
      </c>
      <c r="GRV29" s="86"/>
      <c r="GRW29" s="62" t="s">
        <v>506</v>
      </c>
      <c r="GRX29" s="86"/>
      <c r="GRY29" s="86">
        <v>2</v>
      </c>
      <c r="GRZ29" s="86"/>
      <c r="GSA29" s="86">
        <v>3</v>
      </c>
      <c r="GSB29" s="67"/>
      <c r="GSC29" s="67">
        <v>6.666666666666667</v>
      </c>
      <c r="GSD29" s="67"/>
      <c r="GSE29" s="86">
        <v>66.666666666666657</v>
      </c>
      <c r="GSJ29" s="86"/>
      <c r="GSK29" s="62" t="s">
        <v>506</v>
      </c>
      <c r="GSL29" s="86"/>
      <c r="GSM29" s="86">
        <v>3</v>
      </c>
      <c r="GSN29" s="86"/>
      <c r="GSO29" s="86">
        <v>3</v>
      </c>
      <c r="GSP29" s="67"/>
      <c r="GSQ29" s="67">
        <v>6.666666666666667</v>
      </c>
      <c r="GSR29" s="67"/>
      <c r="GSS29" s="86">
        <v>100</v>
      </c>
      <c r="GSX29" s="86"/>
      <c r="GSY29" s="62" t="s">
        <v>506</v>
      </c>
      <c r="GSZ29" s="86"/>
      <c r="GTA29" s="86">
        <v>1</v>
      </c>
      <c r="GTB29" s="86"/>
      <c r="GTC29" s="86">
        <v>3</v>
      </c>
      <c r="GTD29" s="67"/>
      <c r="GTE29" s="67">
        <v>6.666666666666667</v>
      </c>
      <c r="GTF29" s="67"/>
      <c r="GTG29" s="86">
        <v>33.333333333333329</v>
      </c>
      <c r="GTL29" s="86"/>
      <c r="GTM29" s="62" t="s">
        <v>506</v>
      </c>
      <c r="GTN29" s="86"/>
      <c r="GTO29" s="86">
        <v>3</v>
      </c>
      <c r="GTP29" s="86"/>
      <c r="GTQ29" s="86">
        <v>3</v>
      </c>
      <c r="GTR29" s="67"/>
      <c r="GTS29" s="67">
        <v>6.666666666666667</v>
      </c>
      <c r="GTT29" s="67"/>
      <c r="GTU29" s="86">
        <v>100</v>
      </c>
      <c r="GTZ29" s="86"/>
      <c r="GUA29" s="62" t="s">
        <v>506</v>
      </c>
      <c r="GUB29" s="86"/>
      <c r="GUC29" s="86">
        <v>3</v>
      </c>
      <c r="GUD29" s="86"/>
      <c r="GUE29" s="86">
        <v>3</v>
      </c>
      <c r="GUF29" s="67"/>
      <c r="GUG29" s="67">
        <v>6.666666666666667</v>
      </c>
      <c r="GUH29" s="67"/>
      <c r="GUI29" s="86">
        <v>100</v>
      </c>
      <c r="GUN29" s="86"/>
      <c r="GUO29" s="62" t="s">
        <v>506</v>
      </c>
      <c r="GUP29" s="86"/>
      <c r="GUQ29" s="86">
        <v>1</v>
      </c>
      <c r="GUR29" s="86"/>
      <c r="GUS29" s="86">
        <v>3</v>
      </c>
      <c r="GUT29" s="67"/>
      <c r="GUU29" s="67">
        <v>6.666666666666667</v>
      </c>
      <c r="GUV29" s="67"/>
      <c r="GUW29" s="86">
        <v>33.333333333333329</v>
      </c>
      <c r="GVB29" s="86"/>
      <c r="GVC29" s="62" t="s">
        <v>506</v>
      </c>
      <c r="GVD29" s="86"/>
      <c r="GVE29" s="86">
        <v>2</v>
      </c>
      <c r="GVF29" s="86"/>
      <c r="GVG29" s="86">
        <v>3</v>
      </c>
      <c r="GVH29" s="67"/>
      <c r="GVI29" s="67">
        <v>6.666666666666667</v>
      </c>
      <c r="GVJ29" s="67"/>
      <c r="GVK29" s="86">
        <v>66.666666666666657</v>
      </c>
      <c r="GVP29" s="86"/>
      <c r="GVQ29" s="62" t="s">
        <v>506</v>
      </c>
      <c r="GVR29" s="86"/>
      <c r="GVS29" s="86">
        <v>3</v>
      </c>
      <c r="GVT29" s="86"/>
      <c r="GVU29" s="86">
        <v>4</v>
      </c>
      <c r="GVV29" s="67"/>
      <c r="GVW29" s="67">
        <v>8.8888888888888893</v>
      </c>
      <c r="GVX29" s="67"/>
      <c r="GVY29" s="86">
        <v>75</v>
      </c>
      <c r="GWD29" s="86"/>
      <c r="GWE29" s="62" t="s">
        <v>506</v>
      </c>
      <c r="GWF29" s="86"/>
      <c r="GWG29" s="86">
        <v>3</v>
      </c>
      <c r="GWH29" s="86"/>
      <c r="GWI29" s="86">
        <v>4</v>
      </c>
      <c r="GWJ29" s="67"/>
      <c r="GWK29" s="67">
        <v>8.8888888888888893</v>
      </c>
      <c r="GWL29" s="67"/>
      <c r="GWM29" s="86">
        <v>75</v>
      </c>
      <c r="GWR29" s="86"/>
      <c r="GWS29" s="62" t="s">
        <v>506</v>
      </c>
      <c r="GWT29" s="86"/>
      <c r="GWU29" s="86">
        <v>3</v>
      </c>
      <c r="GWV29" s="86"/>
      <c r="GWW29" s="86">
        <v>4</v>
      </c>
      <c r="GWX29" s="67"/>
      <c r="GWY29" s="67">
        <v>8.8888888888888893</v>
      </c>
      <c r="GWZ29" s="67"/>
      <c r="GXA29" s="86">
        <v>75</v>
      </c>
      <c r="GXF29" s="86"/>
      <c r="GXG29" s="62" t="s">
        <v>506</v>
      </c>
      <c r="GXH29" s="86"/>
      <c r="GXI29" s="86">
        <v>3</v>
      </c>
      <c r="GXJ29" s="86"/>
      <c r="GXK29" s="86">
        <v>4</v>
      </c>
      <c r="GXL29" s="67"/>
      <c r="GXM29" s="67">
        <v>8.8888888888888893</v>
      </c>
      <c r="GXN29" s="67"/>
      <c r="GXO29" s="86">
        <v>75</v>
      </c>
      <c r="GXT29" s="86"/>
      <c r="GXU29" s="62" t="s">
        <v>506</v>
      </c>
      <c r="GXV29" s="86"/>
      <c r="GXW29" s="86">
        <v>4</v>
      </c>
      <c r="GXX29" s="86"/>
      <c r="GXY29" s="86">
        <v>4</v>
      </c>
      <c r="GXZ29" s="67"/>
      <c r="GYA29" s="67">
        <v>8.8888888888888893</v>
      </c>
      <c r="GYB29" s="67"/>
      <c r="GYC29" s="86">
        <v>100</v>
      </c>
      <c r="GYH29" s="86"/>
      <c r="GYI29" s="62" t="s">
        <v>506</v>
      </c>
      <c r="GYJ29" s="86"/>
      <c r="GYK29" s="86">
        <v>3</v>
      </c>
      <c r="GYL29" s="86"/>
      <c r="GYM29" s="86">
        <v>4</v>
      </c>
      <c r="GYN29" s="67"/>
      <c r="GYO29" s="67">
        <v>8.8888888888888893</v>
      </c>
      <c r="GYP29" s="67"/>
      <c r="GYQ29" s="86">
        <v>75</v>
      </c>
      <c r="GYV29" s="86"/>
      <c r="GYW29" s="62" t="s">
        <v>506</v>
      </c>
      <c r="GYX29" s="86"/>
      <c r="GYY29" s="86">
        <v>4</v>
      </c>
      <c r="GYZ29" s="86"/>
      <c r="GZA29" s="86">
        <v>4</v>
      </c>
      <c r="GZB29" s="67"/>
      <c r="GZC29" s="67">
        <v>8.8888888888888893</v>
      </c>
      <c r="GZD29" s="67"/>
      <c r="GZE29" s="86">
        <v>100</v>
      </c>
      <c r="GZJ29" s="86"/>
      <c r="GZK29" s="62" t="s">
        <v>506</v>
      </c>
      <c r="GZL29" s="86"/>
      <c r="GZM29" s="86">
        <v>3</v>
      </c>
      <c r="GZN29" s="86"/>
      <c r="GZO29" s="86">
        <v>4</v>
      </c>
      <c r="GZP29" s="67"/>
      <c r="GZQ29" s="67">
        <v>8.8888888888888893</v>
      </c>
      <c r="GZR29" s="67"/>
      <c r="GZS29" s="86">
        <v>75</v>
      </c>
      <c r="GZX29" s="86"/>
      <c r="GZY29" s="62" t="s">
        <v>506</v>
      </c>
      <c r="GZZ29" s="86"/>
      <c r="HAA29" s="86">
        <v>1</v>
      </c>
      <c r="HAB29" s="86"/>
      <c r="HAC29" s="86">
        <v>4</v>
      </c>
      <c r="HAD29" s="67"/>
      <c r="HAE29" s="67">
        <v>8.8888888888888893</v>
      </c>
      <c r="HAF29" s="67"/>
      <c r="HAG29" s="86">
        <v>25</v>
      </c>
      <c r="HAL29" s="86"/>
      <c r="HAM29" s="62" t="s">
        <v>506</v>
      </c>
      <c r="HAN29" s="86"/>
      <c r="HAO29" s="86">
        <v>1</v>
      </c>
      <c r="HAP29" s="86"/>
      <c r="HAQ29" s="86">
        <v>4</v>
      </c>
      <c r="HAR29" s="67"/>
      <c r="HAS29" s="67">
        <v>8.8888888888888893</v>
      </c>
      <c r="HAT29" s="67"/>
      <c r="HAU29" s="86">
        <v>25</v>
      </c>
      <c r="HAZ29" s="86"/>
      <c r="HBA29" s="62" t="s">
        <v>506</v>
      </c>
      <c r="HBB29" s="86"/>
      <c r="HBC29" s="86">
        <v>2</v>
      </c>
      <c r="HBD29" s="86"/>
      <c r="HBE29" s="86">
        <v>4</v>
      </c>
      <c r="HBF29" s="67"/>
      <c r="HBG29" s="67">
        <v>8.8888888888888893</v>
      </c>
      <c r="HBH29" s="67"/>
      <c r="HBI29" s="86">
        <v>50</v>
      </c>
      <c r="HBN29" s="86"/>
      <c r="HBO29" s="62" t="s">
        <v>506</v>
      </c>
      <c r="HBP29" s="86"/>
      <c r="HBQ29" s="86">
        <v>3</v>
      </c>
      <c r="HBR29" s="86"/>
      <c r="HBS29" s="86">
        <v>4</v>
      </c>
      <c r="HBT29" s="67"/>
      <c r="HBU29" s="67">
        <v>8.8888888888888893</v>
      </c>
      <c r="HBV29" s="67"/>
      <c r="HBW29" s="86">
        <v>75</v>
      </c>
      <c r="HCB29" s="86"/>
      <c r="HCC29" s="62" t="s">
        <v>506</v>
      </c>
      <c r="HCD29" s="86"/>
      <c r="HCE29" s="86">
        <v>4</v>
      </c>
      <c r="HCF29" s="86"/>
      <c r="HCG29" s="86">
        <v>4</v>
      </c>
      <c r="HCH29" s="67"/>
      <c r="HCI29" s="67">
        <v>8.8888888888888893</v>
      </c>
      <c r="HCJ29" s="67"/>
      <c r="HCK29" s="86">
        <v>100</v>
      </c>
      <c r="HCP29" s="86"/>
      <c r="HCQ29" s="62" t="s">
        <v>506</v>
      </c>
      <c r="HCR29" s="86"/>
      <c r="HCS29" s="86">
        <v>2</v>
      </c>
      <c r="HCT29" s="86"/>
      <c r="HCU29" s="86">
        <v>4</v>
      </c>
      <c r="HCV29" s="67"/>
      <c r="HCW29" s="67">
        <v>8.8888888888888893</v>
      </c>
      <c r="HCX29" s="67"/>
      <c r="HCY29" s="86">
        <v>50</v>
      </c>
      <c r="HDD29" s="86"/>
      <c r="HDE29" s="62" t="s">
        <v>506</v>
      </c>
      <c r="HDF29" s="86"/>
      <c r="HDG29" s="86">
        <v>2</v>
      </c>
      <c r="HDH29" s="86"/>
      <c r="HDI29" s="86">
        <v>4</v>
      </c>
      <c r="HDJ29" s="67"/>
      <c r="HDK29" s="67">
        <v>8.8888888888888893</v>
      </c>
      <c r="HDL29" s="67"/>
      <c r="HDM29" s="86">
        <v>50</v>
      </c>
      <c r="HDR29" s="86"/>
      <c r="HDS29" s="62" t="s">
        <v>506</v>
      </c>
      <c r="HDT29" s="86"/>
      <c r="HDU29" s="86">
        <v>4</v>
      </c>
      <c r="HDV29" s="86"/>
      <c r="HDW29" s="86">
        <v>4</v>
      </c>
      <c r="HDX29" s="67"/>
      <c r="HDY29" s="67">
        <v>8.8888888888888893</v>
      </c>
      <c r="HDZ29" s="67"/>
      <c r="HEA29" s="86">
        <v>100</v>
      </c>
      <c r="HEF29" s="86"/>
      <c r="HEG29" s="62" t="s">
        <v>506</v>
      </c>
      <c r="HEH29" s="86"/>
      <c r="HEI29" s="86">
        <v>4</v>
      </c>
      <c r="HEJ29" s="86"/>
      <c r="HEK29" s="86">
        <v>4</v>
      </c>
      <c r="HEL29" s="67"/>
      <c r="HEM29" s="67">
        <v>8.8888888888888893</v>
      </c>
      <c r="HEN29" s="67"/>
      <c r="HEO29" s="86">
        <v>100</v>
      </c>
      <c r="HET29" s="86"/>
      <c r="HEU29" s="62" t="s">
        <v>506</v>
      </c>
      <c r="HEV29" s="86"/>
      <c r="HEW29" s="86">
        <v>1</v>
      </c>
      <c r="HEX29" s="86"/>
      <c r="HEY29" s="86">
        <v>4</v>
      </c>
      <c r="HEZ29" s="67"/>
      <c r="HFA29" s="67">
        <v>8.8888888888888893</v>
      </c>
      <c r="HFB29" s="67"/>
      <c r="HFC29" s="86">
        <v>25</v>
      </c>
      <c r="HFH29" s="86"/>
      <c r="HFI29" s="62" t="s">
        <v>506</v>
      </c>
      <c r="HFJ29" s="86"/>
      <c r="HFK29" s="86">
        <v>4</v>
      </c>
      <c r="HFL29" s="86"/>
      <c r="HFM29" s="86">
        <v>4</v>
      </c>
      <c r="HFN29" s="67"/>
      <c r="HFO29" s="67">
        <v>8.8888888888888893</v>
      </c>
      <c r="HFP29" s="67"/>
      <c r="HFQ29" s="86">
        <v>100</v>
      </c>
      <c r="HFV29" s="86"/>
      <c r="HFW29" s="62" t="s">
        <v>506</v>
      </c>
      <c r="HFX29" s="86"/>
      <c r="HFY29" s="86">
        <v>4</v>
      </c>
      <c r="HFZ29" s="86"/>
      <c r="HGA29" s="86">
        <v>4</v>
      </c>
      <c r="HGB29" s="67"/>
      <c r="HGC29" s="67">
        <v>8.8888888888888893</v>
      </c>
      <c r="HGD29" s="67"/>
      <c r="HGE29" s="86">
        <v>100</v>
      </c>
      <c r="HGJ29" s="86"/>
      <c r="HGK29" s="62" t="s">
        <v>506</v>
      </c>
      <c r="HGL29" s="86"/>
      <c r="HGM29" s="86">
        <v>2</v>
      </c>
      <c r="HGN29" s="86"/>
      <c r="HGO29" s="86">
        <v>4</v>
      </c>
      <c r="HGP29" s="67"/>
      <c r="HGQ29" s="67">
        <v>8.8888888888888893</v>
      </c>
      <c r="HGR29" s="67"/>
      <c r="HGS29" s="86">
        <v>50</v>
      </c>
      <c r="HGX29" s="86"/>
      <c r="HGY29" s="62" t="s">
        <v>506</v>
      </c>
      <c r="HGZ29" s="86"/>
      <c r="HHA29" s="86">
        <v>4</v>
      </c>
      <c r="HHB29" s="86"/>
      <c r="HHC29" s="86">
        <v>4</v>
      </c>
      <c r="HHD29" s="67"/>
      <c r="HHE29" s="67">
        <v>8.8888888888888893</v>
      </c>
      <c r="HHF29" s="67"/>
      <c r="HHG29" s="86">
        <v>100</v>
      </c>
      <c r="HHL29" s="86"/>
      <c r="HHM29" s="62" t="s">
        <v>506</v>
      </c>
      <c r="HHN29" s="86"/>
      <c r="HHO29" s="86">
        <v>4</v>
      </c>
      <c r="HHP29" s="86"/>
      <c r="HHQ29" s="86">
        <v>4</v>
      </c>
      <c r="HHR29" s="67"/>
      <c r="HHS29" s="67">
        <v>8.8888888888888893</v>
      </c>
      <c r="HHT29" s="67"/>
      <c r="HHU29" s="86">
        <v>100</v>
      </c>
      <c r="HHZ29" s="86"/>
      <c r="HIA29" s="62" t="s">
        <v>506</v>
      </c>
      <c r="HIB29" s="86"/>
      <c r="HIC29" s="86">
        <v>4</v>
      </c>
      <c r="HID29" s="86"/>
      <c r="HIE29" s="86">
        <v>4</v>
      </c>
      <c r="HIF29" s="67"/>
      <c r="HIG29" s="67">
        <v>8.8888888888888893</v>
      </c>
      <c r="HIH29" s="67"/>
      <c r="HII29" s="86">
        <v>100</v>
      </c>
      <c r="HIN29" s="86"/>
      <c r="HIO29" s="62" t="s">
        <v>506</v>
      </c>
      <c r="HIP29" s="86"/>
      <c r="HIQ29" s="86">
        <v>0</v>
      </c>
      <c r="HIR29" s="86"/>
      <c r="HIS29" s="86">
        <v>2</v>
      </c>
      <c r="HIT29" s="67"/>
      <c r="HIU29" s="67">
        <v>3.7735849056603774</v>
      </c>
      <c r="HIV29" s="67"/>
      <c r="HIW29" s="86">
        <v>0</v>
      </c>
    </row>
    <row r="30" spans="14:5119 5124:5665" x14ac:dyDescent="0.25">
      <c r="N30" s="86" t="s">
        <v>944</v>
      </c>
      <c r="O30" s="62" t="s">
        <v>507</v>
      </c>
      <c r="P30" s="86" t="s">
        <v>944</v>
      </c>
      <c r="Q30" s="86">
        <v>0</v>
      </c>
      <c r="R30" s="86"/>
      <c r="S30" s="86">
        <v>0</v>
      </c>
      <c r="T30" s="67"/>
      <c r="U30" s="67">
        <v>0</v>
      </c>
      <c r="V30" s="67"/>
      <c r="W30" s="86" t="s">
        <v>582</v>
      </c>
      <c r="AB30" s="86" t="s">
        <v>944</v>
      </c>
      <c r="AC30" s="62" t="s">
        <v>507</v>
      </c>
      <c r="AD30" s="86" t="s">
        <v>944</v>
      </c>
      <c r="AE30" s="86">
        <v>0</v>
      </c>
      <c r="AF30" s="86"/>
      <c r="AG30" s="86">
        <v>0</v>
      </c>
      <c r="AH30" s="67"/>
      <c r="AI30" s="67">
        <v>0</v>
      </c>
      <c r="AJ30" s="67"/>
      <c r="AK30" s="86" t="s">
        <v>582</v>
      </c>
      <c r="AP30" s="86" t="s">
        <v>944</v>
      </c>
      <c r="AQ30" s="62" t="s">
        <v>507</v>
      </c>
      <c r="AR30" s="86" t="s">
        <v>944</v>
      </c>
      <c r="AS30" s="86">
        <v>0</v>
      </c>
      <c r="AT30" s="86"/>
      <c r="AU30" s="86">
        <v>0</v>
      </c>
      <c r="AV30" s="67"/>
      <c r="AW30" s="67">
        <v>0</v>
      </c>
      <c r="AX30" s="67"/>
      <c r="AY30" s="86" t="s">
        <v>582</v>
      </c>
      <c r="BD30" s="86" t="s">
        <v>944</v>
      </c>
      <c r="BE30" s="62" t="s">
        <v>507</v>
      </c>
      <c r="BF30" s="86" t="s">
        <v>944</v>
      </c>
      <c r="BG30" s="86">
        <v>0</v>
      </c>
      <c r="BH30" s="86"/>
      <c r="BI30" s="86">
        <v>0</v>
      </c>
      <c r="BJ30" s="67"/>
      <c r="BK30" s="67">
        <v>0</v>
      </c>
      <c r="BL30" s="67"/>
      <c r="BM30" s="86" t="s">
        <v>582</v>
      </c>
      <c r="BN30" s="86"/>
      <c r="BO30" s="86"/>
      <c r="BP30" s="86"/>
      <c r="BQ30" s="86"/>
      <c r="BR30" s="86" t="s">
        <v>944</v>
      </c>
      <c r="BS30" s="62" t="s">
        <v>507</v>
      </c>
      <c r="BT30" s="86" t="s">
        <v>944</v>
      </c>
      <c r="BU30" s="86">
        <v>0</v>
      </c>
      <c r="BV30" s="86"/>
      <c r="BW30" s="86">
        <v>0</v>
      </c>
      <c r="BX30" s="67"/>
      <c r="BY30" s="67">
        <v>0</v>
      </c>
      <c r="BZ30" s="67"/>
      <c r="CA30" s="86" t="s">
        <v>582</v>
      </c>
      <c r="CB30" s="86"/>
      <c r="CC30" s="86"/>
      <c r="CD30" s="86"/>
      <c r="CE30" s="86"/>
      <c r="CF30" s="86" t="s">
        <v>944</v>
      </c>
      <c r="CG30" s="62" t="s">
        <v>507</v>
      </c>
      <c r="CH30" s="86" t="s">
        <v>944</v>
      </c>
      <c r="CI30" s="86">
        <v>0</v>
      </c>
      <c r="CJ30" s="86"/>
      <c r="CK30" s="86">
        <v>0</v>
      </c>
      <c r="CL30" s="67"/>
      <c r="CM30" s="67">
        <v>0</v>
      </c>
      <c r="CN30" s="67"/>
      <c r="CO30" s="86" t="s">
        <v>582</v>
      </c>
      <c r="CP30" s="86"/>
      <c r="CQ30" s="86"/>
      <c r="CR30" s="86"/>
      <c r="CS30" s="86"/>
      <c r="CT30" s="86" t="s">
        <v>944</v>
      </c>
      <c r="CU30" s="62" t="s">
        <v>507</v>
      </c>
      <c r="CV30" s="86" t="s">
        <v>944</v>
      </c>
      <c r="CW30" s="86">
        <v>0</v>
      </c>
      <c r="CX30" s="86"/>
      <c r="CY30" s="86">
        <v>0</v>
      </c>
      <c r="CZ30" s="67"/>
      <c r="DA30" s="67">
        <v>0</v>
      </c>
      <c r="DB30" s="67"/>
      <c r="DC30" s="86" t="s">
        <v>582</v>
      </c>
      <c r="DD30" s="86"/>
      <c r="DE30" s="86"/>
      <c r="DH30" s="86" t="s">
        <v>944</v>
      </c>
      <c r="DI30" s="62" t="s">
        <v>507</v>
      </c>
      <c r="DJ30" s="86" t="s">
        <v>944</v>
      </c>
      <c r="DK30" s="86">
        <v>0</v>
      </c>
      <c r="DL30" s="86"/>
      <c r="DM30" s="86">
        <v>0</v>
      </c>
      <c r="DN30" s="67"/>
      <c r="DO30" s="67">
        <v>0</v>
      </c>
      <c r="DP30" s="67"/>
      <c r="DQ30" s="86" t="s">
        <v>582</v>
      </c>
      <c r="DV30" s="86" t="s">
        <v>944</v>
      </c>
      <c r="DW30" s="62" t="s">
        <v>507</v>
      </c>
      <c r="DX30" s="86" t="s">
        <v>944</v>
      </c>
      <c r="DY30" s="86">
        <v>0</v>
      </c>
      <c r="DZ30" s="86"/>
      <c r="EA30" s="86">
        <v>0</v>
      </c>
      <c r="EB30" s="67"/>
      <c r="EC30" s="67">
        <v>0</v>
      </c>
      <c r="ED30" s="67"/>
      <c r="EE30" s="86" t="s">
        <v>582</v>
      </c>
      <c r="EJ30" s="86" t="s">
        <v>944</v>
      </c>
      <c r="EK30" s="62" t="s">
        <v>507</v>
      </c>
      <c r="EL30" s="86" t="s">
        <v>944</v>
      </c>
      <c r="EM30" s="86">
        <v>0</v>
      </c>
      <c r="EN30" s="86"/>
      <c r="EO30" s="86">
        <v>0</v>
      </c>
      <c r="EP30" s="67"/>
      <c r="EQ30" s="67">
        <v>0</v>
      </c>
      <c r="ER30" s="67"/>
      <c r="ES30" s="86" t="s">
        <v>582</v>
      </c>
      <c r="EX30" s="86" t="s">
        <v>944</v>
      </c>
      <c r="EY30" s="62" t="s">
        <v>507</v>
      </c>
      <c r="EZ30" s="86" t="s">
        <v>944</v>
      </c>
      <c r="FA30" s="86">
        <v>0</v>
      </c>
      <c r="FB30" s="86"/>
      <c r="FC30" s="86">
        <v>0</v>
      </c>
      <c r="FD30" s="67"/>
      <c r="FE30" s="67">
        <v>0</v>
      </c>
      <c r="FF30" s="67"/>
      <c r="FG30" s="86" t="s">
        <v>582</v>
      </c>
      <c r="FL30" s="86" t="s">
        <v>944</v>
      </c>
      <c r="FM30" s="62" t="s">
        <v>507</v>
      </c>
      <c r="FN30" s="86" t="s">
        <v>944</v>
      </c>
      <c r="FO30" s="86">
        <v>0</v>
      </c>
      <c r="FP30" s="86"/>
      <c r="FQ30" s="86">
        <v>0</v>
      </c>
      <c r="FR30" s="67"/>
      <c r="FS30" s="67">
        <v>0</v>
      </c>
      <c r="FT30" s="67"/>
      <c r="FU30" s="86" t="s">
        <v>582</v>
      </c>
      <c r="FZ30" s="86" t="s">
        <v>944</v>
      </c>
      <c r="GA30" s="62" t="s">
        <v>507</v>
      </c>
      <c r="GB30" s="86" t="s">
        <v>944</v>
      </c>
      <c r="GC30" s="86">
        <v>0</v>
      </c>
      <c r="GD30" s="86"/>
      <c r="GE30" s="86">
        <v>0</v>
      </c>
      <c r="GF30" s="67"/>
      <c r="GG30" s="67">
        <v>0</v>
      </c>
      <c r="GH30" s="67"/>
      <c r="GI30" s="86" t="s">
        <v>582</v>
      </c>
      <c r="GN30" s="86" t="s">
        <v>944</v>
      </c>
      <c r="GO30" s="62" t="s">
        <v>507</v>
      </c>
      <c r="GP30" s="86" t="s">
        <v>944</v>
      </c>
      <c r="GQ30" s="86">
        <v>0</v>
      </c>
      <c r="GR30" s="86"/>
      <c r="GS30" s="86">
        <v>0</v>
      </c>
      <c r="GT30" s="67"/>
      <c r="GU30" s="67">
        <v>0</v>
      </c>
      <c r="GV30" s="67"/>
      <c r="GW30" s="86" t="s">
        <v>582</v>
      </c>
      <c r="HB30" s="86" t="s">
        <v>944</v>
      </c>
      <c r="HC30" s="62" t="s">
        <v>507</v>
      </c>
      <c r="HD30" s="86" t="s">
        <v>944</v>
      </c>
      <c r="HE30" s="86">
        <v>0</v>
      </c>
      <c r="HF30" s="86"/>
      <c r="HG30" s="86">
        <v>0</v>
      </c>
      <c r="HH30" s="67"/>
      <c r="HI30" s="67">
        <v>0</v>
      </c>
      <c r="HJ30" s="67"/>
      <c r="HK30" s="86" t="s">
        <v>582</v>
      </c>
      <c r="HP30" s="86" t="s">
        <v>944</v>
      </c>
      <c r="HQ30" s="62" t="s">
        <v>507</v>
      </c>
      <c r="HR30" s="86" t="s">
        <v>944</v>
      </c>
      <c r="HS30" s="86">
        <v>0</v>
      </c>
      <c r="HT30" s="86"/>
      <c r="HU30" s="86">
        <v>0</v>
      </c>
      <c r="HV30" s="67"/>
      <c r="HW30" s="67">
        <v>0</v>
      </c>
      <c r="HX30" s="67"/>
      <c r="HY30" s="86" t="s">
        <v>582</v>
      </c>
      <c r="ID30" s="86" t="s">
        <v>944</v>
      </c>
      <c r="IE30" s="62" t="s">
        <v>507</v>
      </c>
      <c r="IF30" s="86" t="s">
        <v>944</v>
      </c>
      <c r="IG30" s="86">
        <v>0</v>
      </c>
      <c r="IH30" s="86"/>
      <c r="II30" s="86">
        <v>0</v>
      </c>
      <c r="IJ30" s="67"/>
      <c r="IK30" s="67">
        <v>0</v>
      </c>
      <c r="IL30" s="67"/>
      <c r="IM30" s="86" t="s">
        <v>582</v>
      </c>
      <c r="IR30" s="86" t="s">
        <v>944</v>
      </c>
      <c r="IS30" s="62" t="s">
        <v>507</v>
      </c>
      <c r="IT30" s="86" t="s">
        <v>944</v>
      </c>
      <c r="IU30" s="86">
        <v>0</v>
      </c>
      <c r="IV30" s="86"/>
      <c r="IW30" s="86">
        <v>0</v>
      </c>
      <c r="IX30" s="67"/>
      <c r="IY30" s="67">
        <v>0</v>
      </c>
      <c r="IZ30" s="67"/>
      <c r="JA30" s="86" t="s">
        <v>582</v>
      </c>
      <c r="JF30" s="86" t="s">
        <v>944</v>
      </c>
      <c r="JG30" s="62" t="s">
        <v>507</v>
      </c>
      <c r="JH30" s="86" t="s">
        <v>944</v>
      </c>
      <c r="JI30" s="86">
        <v>0</v>
      </c>
      <c r="JJ30" s="86"/>
      <c r="JK30" s="86">
        <v>0</v>
      </c>
      <c r="JL30" s="67"/>
      <c r="JM30" s="67">
        <v>0</v>
      </c>
      <c r="JN30" s="67"/>
      <c r="JO30" s="86" t="s">
        <v>582</v>
      </c>
      <c r="JT30" s="86" t="s">
        <v>944</v>
      </c>
      <c r="JU30" s="62" t="s">
        <v>507</v>
      </c>
      <c r="JV30" s="86" t="s">
        <v>944</v>
      </c>
      <c r="JW30" s="86">
        <v>0</v>
      </c>
      <c r="JX30" s="86"/>
      <c r="JY30" s="86">
        <v>0</v>
      </c>
      <c r="JZ30" s="67"/>
      <c r="KA30" s="67">
        <v>0</v>
      </c>
      <c r="KB30" s="67"/>
      <c r="KC30" s="86" t="s">
        <v>582</v>
      </c>
      <c r="KH30" s="86" t="s">
        <v>944</v>
      </c>
      <c r="KI30" s="62" t="s">
        <v>507</v>
      </c>
      <c r="KJ30" s="86" t="s">
        <v>944</v>
      </c>
      <c r="KK30" s="86">
        <v>0</v>
      </c>
      <c r="KL30" s="86"/>
      <c r="KM30" s="86">
        <v>0</v>
      </c>
      <c r="KN30" s="67"/>
      <c r="KO30" s="67">
        <v>0</v>
      </c>
      <c r="KP30" s="67"/>
      <c r="KQ30" s="86" t="s">
        <v>582</v>
      </c>
      <c r="KV30" s="86" t="s">
        <v>944</v>
      </c>
      <c r="KW30" s="62" t="s">
        <v>507</v>
      </c>
      <c r="KX30" s="86" t="s">
        <v>944</v>
      </c>
      <c r="KY30" s="86">
        <v>0</v>
      </c>
      <c r="KZ30" s="86"/>
      <c r="LA30" s="86">
        <v>0</v>
      </c>
      <c r="LB30" s="67"/>
      <c r="LC30" s="67">
        <v>0</v>
      </c>
      <c r="LD30" s="67"/>
      <c r="LE30" s="86" t="s">
        <v>582</v>
      </c>
      <c r="LJ30" s="86" t="s">
        <v>944</v>
      </c>
      <c r="LK30" s="62" t="s">
        <v>507</v>
      </c>
      <c r="LL30" s="86" t="s">
        <v>944</v>
      </c>
      <c r="LM30" s="86">
        <v>0</v>
      </c>
      <c r="LN30" s="86"/>
      <c r="LO30" s="86">
        <v>0</v>
      </c>
      <c r="LP30" s="67"/>
      <c r="LQ30" s="67">
        <v>0</v>
      </c>
      <c r="LR30" s="67"/>
      <c r="LS30" s="86" t="s">
        <v>582</v>
      </c>
      <c r="LX30" s="86" t="s">
        <v>944</v>
      </c>
      <c r="LY30" s="62" t="s">
        <v>507</v>
      </c>
      <c r="LZ30" s="86" t="s">
        <v>944</v>
      </c>
      <c r="MA30" s="86">
        <v>0</v>
      </c>
      <c r="MB30" s="86"/>
      <c r="MC30" s="86">
        <v>0</v>
      </c>
      <c r="MD30" s="67"/>
      <c r="ME30" s="67">
        <v>0</v>
      </c>
      <c r="MF30" s="67"/>
      <c r="MG30" s="86" t="s">
        <v>582</v>
      </c>
      <c r="ML30" s="86" t="s">
        <v>944</v>
      </c>
      <c r="MM30" s="62" t="s">
        <v>507</v>
      </c>
      <c r="MN30" s="86" t="s">
        <v>944</v>
      </c>
      <c r="MO30" s="86">
        <v>0</v>
      </c>
      <c r="MP30" s="86"/>
      <c r="MQ30" s="86">
        <v>0</v>
      </c>
      <c r="MR30" s="67"/>
      <c r="MS30" s="67">
        <v>0</v>
      </c>
      <c r="MT30" s="67"/>
      <c r="MU30" s="86" t="s">
        <v>582</v>
      </c>
      <c r="MZ30" s="86" t="s">
        <v>944</v>
      </c>
      <c r="NA30" s="62" t="s">
        <v>507</v>
      </c>
      <c r="NB30" s="86" t="s">
        <v>944</v>
      </c>
      <c r="NC30" s="86">
        <v>0</v>
      </c>
      <c r="ND30" s="86"/>
      <c r="NE30" s="86">
        <v>0</v>
      </c>
      <c r="NF30" s="67"/>
      <c r="NG30" s="67">
        <v>0</v>
      </c>
      <c r="NH30" s="67"/>
      <c r="NI30" s="86" t="s">
        <v>582</v>
      </c>
      <c r="NN30" s="86">
        <v>1.1499999999999999</v>
      </c>
      <c r="NO30" s="62" t="s">
        <v>507</v>
      </c>
      <c r="NP30" s="86">
        <v>1.1499999999999999</v>
      </c>
      <c r="NQ30" s="86">
        <v>1</v>
      </c>
      <c r="NR30" s="86"/>
      <c r="NS30" s="86">
        <v>1</v>
      </c>
      <c r="NT30" s="67"/>
      <c r="NU30" s="67">
        <v>1.9230769230769231</v>
      </c>
      <c r="NV30" s="67"/>
      <c r="NW30" s="86">
        <v>100</v>
      </c>
      <c r="OB30" s="86">
        <v>1.1499999999999999</v>
      </c>
      <c r="OC30" s="62" t="s">
        <v>507</v>
      </c>
      <c r="OD30" s="86">
        <v>1.1499999999999999</v>
      </c>
      <c r="OE30" s="86">
        <v>1</v>
      </c>
      <c r="OF30" s="86"/>
      <c r="OG30" s="86">
        <v>1</v>
      </c>
      <c r="OH30" s="67"/>
      <c r="OI30" s="67">
        <v>1.9230769230769231</v>
      </c>
      <c r="OJ30" s="67"/>
      <c r="OK30" s="86">
        <v>100</v>
      </c>
      <c r="OP30" s="86">
        <v>1.1499999999999999</v>
      </c>
      <c r="OQ30" s="62" t="s">
        <v>507</v>
      </c>
      <c r="OR30" s="86">
        <v>1.1499999999999999</v>
      </c>
      <c r="OS30" s="86">
        <v>1</v>
      </c>
      <c r="OT30" s="86"/>
      <c r="OU30" s="86">
        <v>1</v>
      </c>
      <c r="OV30" s="67"/>
      <c r="OW30" s="67">
        <v>1.9230769230769231</v>
      </c>
      <c r="OX30" s="67"/>
      <c r="OY30" s="86">
        <v>100</v>
      </c>
      <c r="PD30" s="86">
        <v>1.1499999999999999</v>
      </c>
      <c r="PE30" s="62" t="s">
        <v>507</v>
      </c>
      <c r="PF30" s="86">
        <v>1.1499999999999999</v>
      </c>
      <c r="PG30" s="86">
        <v>1</v>
      </c>
      <c r="PH30" s="86"/>
      <c r="PI30" s="86">
        <v>1</v>
      </c>
      <c r="PJ30" s="67"/>
      <c r="PK30" s="67">
        <v>1.9230769230769231</v>
      </c>
      <c r="PL30" s="67"/>
      <c r="PM30" s="86">
        <v>100</v>
      </c>
      <c r="PR30" s="86">
        <v>1.1499999999999999</v>
      </c>
      <c r="PS30" s="62" t="s">
        <v>507</v>
      </c>
      <c r="PT30" s="86">
        <v>1.1499999999999999</v>
      </c>
      <c r="PU30" s="86">
        <v>1</v>
      </c>
      <c r="PV30" s="86"/>
      <c r="PW30" s="86">
        <v>1</v>
      </c>
      <c r="PX30" s="67"/>
      <c r="PY30" s="67">
        <v>1.9230769230769231</v>
      </c>
      <c r="PZ30" s="67"/>
      <c r="QA30" s="86">
        <v>100</v>
      </c>
      <c r="QF30" s="86">
        <v>1.1499999999999999</v>
      </c>
      <c r="QG30" s="62" t="s">
        <v>507</v>
      </c>
      <c r="QH30" s="86">
        <v>1.1499999999999999</v>
      </c>
      <c r="QI30" s="86">
        <v>1</v>
      </c>
      <c r="QJ30" s="86"/>
      <c r="QK30" s="86">
        <v>1</v>
      </c>
      <c r="QL30" s="67"/>
      <c r="QM30" s="67">
        <v>1.9230769230769231</v>
      </c>
      <c r="QN30" s="67"/>
      <c r="QO30" s="86">
        <v>100</v>
      </c>
      <c r="QT30" s="86">
        <v>1.1499999999999999</v>
      </c>
      <c r="QU30" s="62" t="s">
        <v>507</v>
      </c>
      <c r="QV30" s="86">
        <v>1.1499999999999999</v>
      </c>
      <c r="QW30" s="86">
        <v>1</v>
      </c>
      <c r="QX30" s="86"/>
      <c r="QY30" s="86">
        <v>1</v>
      </c>
      <c r="QZ30" s="67"/>
      <c r="RA30" s="67">
        <v>1.9230769230769231</v>
      </c>
      <c r="RB30" s="67"/>
      <c r="RC30" s="86">
        <v>100</v>
      </c>
      <c r="RH30" s="86">
        <v>1.1499999999999999</v>
      </c>
      <c r="RI30" s="62" t="s">
        <v>507</v>
      </c>
      <c r="RJ30" s="86">
        <v>1.1499999999999999</v>
      </c>
      <c r="RK30" s="86">
        <v>1</v>
      </c>
      <c r="RL30" s="86"/>
      <c r="RM30" s="86">
        <v>1</v>
      </c>
      <c r="RN30" s="67"/>
      <c r="RO30" s="67">
        <v>1.9230769230769231</v>
      </c>
      <c r="RP30" s="67"/>
      <c r="RQ30" s="86">
        <v>100</v>
      </c>
      <c r="RV30" s="86">
        <v>1.1499999999999999</v>
      </c>
      <c r="RW30" s="62" t="s">
        <v>507</v>
      </c>
      <c r="RX30" s="86">
        <v>1.1499999999999999</v>
      </c>
      <c r="RY30" s="86">
        <v>1</v>
      </c>
      <c r="RZ30" s="86"/>
      <c r="SA30" s="86">
        <v>1</v>
      </c>
      <c r="SB30" s="67"/>
      <c r="SC30" s="67">
        <v>1.9230769230769231</v>
      </c>
      <c r="SD30" s="67"/>
      <c r="SE30" s="86">
        <v>100</v>
      </c>
      <c r="SJ30" s="86">
        <v>1.1499999999999999</v>
      </c>
      <c r="SK30" s="62" t="s">
        <v>507</v>
      </c>
      <c r="SL30" s="86">
        <v>1.1499999999999999</v>
      </c>
      <c r="SM30" s="86">
        <v>1</v>
      </c>
      <c r="SN30" s="86"/>
      <c r="SO30" s="86">
        <v>1</v>
      </c>
      <c r="SP30" s="67"/>
      <c r="SQ30" s="67">
        <v>1.9230769230769231</v>
      </c>
      <c r="SR30" s="67"/>
      <c r="SS30" s="86">
        <v>100</v>
      </c>
      <c r="SX30" s="86">
        <v>11.15</v>
      </c>
      <c r="SY30" s="62" t="s">
        <v>507</v>
      </c>
      <c r="SZ30" s="86">
        <v>11.15</v>
      </c>
      <c r="TA30" s="86">
        <v>0</v>
      </c>
      <c r="TB30" s="86"/>
      <c r="TC30" s="86">
        <v>1</v>
      </c>
      <c r="TD30" s="67"/>
      <c r="TE30" s="67">
        <v>1.9230769230769231</v>
      </c>
      <c r="TF30" s="67"/>
      <c r="TG30" s="86">
        <v>0</v>
      </c>
      <c r="TL30" s="86">
        <v>1.1499999999999999</v>
      </c>
      <c r="TM30" s="62" t="s">
        <v>507</v>
      </c>
      <c r="TN30" s="86">
        <v>1.1499999999999999</v>
      </c>
      <c r="TO30" s="86">
        <v>1</v>
      </c>
      <c r="TP30" s="86"/>
      <c r="TQ30" s="86">
        <v>1</v>
      </c>
      <c r="TR30" s="67"/>
      <c r="TS30" s="67">
        <v>1.9230769230769231</v>
      </c>
      <c r="TT30" s="67"/>
      <c r="TU30" s="86">
        <v>100</v>
      </c>
      <c r="TZ30" s="86">
        <v>1.1499999999999999</v>
      </c>
      <c r="UA30" s="62" t="s">
        <v>507</v>
      </c>
      <c r="UB30" s="86">
        <v>1.1499999999999999</v>
      </c>
      <c r="UC30" s="86">
        <v>1</v>
      </c>
      <c r="UD30" s="86"/>
      <c r="UE30" s="86">
        <v>1</v>
      </c>
      <c r="UF30" s="67"/>
      <c r="UG30" s="67">
        <v>1.9230769230769231</v>
      </c>
      <c r="UH30" s="67"/>
      <c r="UI30" s="86">
        <v>100</v>
      </c>
      <c r="UN30" s="86">
        <v>1.1499999999999999</v>
      </c>
      <c r="UO30" s="62" t="s">
        <v>507</v>
      </c>
      <c r="UP30" s="86">
        <v>1.1499999999999999</v>
      </c>
      <c r="UQ30" s="86">
        <v>1</v>
      </c>
      <c r="UR30" s="86"/>
      <c r="US30" s="86">
        <v>1</v>
      </c>
      <c r="UT30" s="67"/>
      <c r="UU30" s="67">
        <v>1.9230769230769231</v>
      </c>
      <c r="UV30" s="67"/>
      <c r="UW30" s="86">
        <v>100</v>
      </c>
      <c r="VB30" s="86">
        <v>1.1499999999999999</v>
      </c>
      <c r="VC30" s="62" t="s">
        <v>507</v>
      </c>
      <c r="VD30" s="86">
        <v>1.1499999999999999</v>
      </c>
      <c r="VE30" s="86">
        <v>1</v>
      </c>
      <c r="VF30" s="86"/>
      <c r="VG30" s="86">
        <v>1</v>
      </c>
      <c r="VH30" s="67"/>
      <c r="VI30" s="67">
        <v>1.9230769230769231</v>
      </c>
      <c r="VJ30" s="67"/>
      <c r="VK30" s="86">
        <v>100</v>
      </c>
      <c r="VP30" s="86">
        <v>11.15</v>
      </c>
      <c r="VQ30" s="62" t="s">
        <v>507</v>
      </c>
      <c r="VR30" s="86">
        <v>11.15</v>
      </c>
      <c r="VS30" s="86">
        <v>0</v>
      </c>
      <c r="VT30" s="86"/>
      <c r="VU30" s="86">
        <v>1</v>
      </c>
      <c r="VV30" s="67"/>
      <c r="VW30" s="67">
        <v>1.9230769230769231</v>
      </c>
      <c r="VX30" s="67"/>
      <c r="VY30" s="86">
        <v>0</v>
      </c>
      <c r="WD30" s="86">
        <v>1.1499999999999999</v>
      </c>
      <c r="WE30" s="62" t="s">
        <v>507</v>
      </c>
      <c r="WF30" s="86">
        <v>1.1499999999999999</v>
      </c>
      <c r="WG30" s="86">
        <v>1</v>
      </c>
      <c r="WH30" s="86"/>
      <c r="WI30" s="86">
        <v>1</v>
      </c>
      <c r="WJ30" s="67"/>
      <c r="WK30" s="67">
        <v>1.9230769230769231</v>
      </c>
      <c r="WL30" s="67"/>
      <c r="WM30" s="86">
        <v>100</v>
      </c>
      <c r="WR30" s="86">
        <v>1.1499999999999999</v>
      </c>
      <c r="WS30" s="62" t="s">
        <v>507</v>
      </c>
      <c r="WT30" s="86">
        <v>1.1499999999999999</v>
      </c>
      <c r="WU30" s="86">
        <v>1</v>
      </c>
      <c r="WV30" s="86"/>
      <c r="WW30" s="86">
        <v>1</v>
      </c>
      <c r="WX30" s="67"/>
      <c r="WY30" s="67">
        <v>1.9230769230769231</v>
      </c>
      <c r="WZ30" s="67"/>
      <c r="XA30" s="86">
        <v>100</v>
      </c>
      <c r="XF30" s="86">
        <v>10.15</v>
      </c>
      <c r="XG30" s="62" t="s">
        <v>507</v>
      </c>
      <c r="XH30" s="86">
        <v>10.15</v>
      </c>
      <c r="XI30" s="86">
        <v>0</v>
      </c>
      <c r="XJ30" s="86"/>
      <c r="XK30" s="86">
        <v>1</v>
      </c>
      <c r="XL30" s="67"/>
      <c r="XM30" s="67">
        <v>1.9230769230769231</v>
      </c>
      <c r="XN30" s="67"/>
      <c r="XO30" s="86">
        <v>0</v>
      </c>
      <c r="XT30" s="86">
        <v>1.1499999999999999</v>
      </c>
      <c r="XU30" s="62" t="s">
        <v>507</v>
      </c>
      <c r="XV30" s="86">
        <v>1.1499999999999999</v>
      </c>
      <c r="XW30" s="86">
        <v>1</v>
      </c>
      <c r="XX30" s="86"/>
      <c r="XY30" s="86">
        <v>1</v>
      </c>
      <c r="XZ30" s="67"/>
      <c r="YA30" s="67">
        <v>1.9230769230769231</v>
      </c>
      <c r="YB30" s="67"/>
      <c r="YC30" s="86">
        <v>100</v>
      </c>
      <c r="YH30" s="86">
        <v>13.15</v>
      </c>
      <c r="YI30" s="62" t="s">
        <v>507</v>
      </c>
      <c r="YJ30" s="86">
        <v>13.15</v>
      </c>
      <c r="YK30" s="86">
        <v>0</v>
      </c>
      <c r="YL30" s="86"/>
      <c r="YM30" s="86">
        <v>1</v>
      </c>
      <c r="YN30" s="67"/>
      <c r="YO30" s="67">
        <v>1.9230769230769231</v>
      </c>
      <c r="YP30" s="67"/>
      <c r="YQ30" s="86">
        <v>0</v>
      </c>
      <c r="YV30" s="86">
        <v>11.15</v>
      </c>
      <c r="YW30" s="62" t="s">
        <v>507</v>
      </c>
      <c r="YX30" s="86">
        <v>11.15</v>
      </c>
      <c r="YY30" s="86">
        <v>0</v>
      </c>
      <c r="YZ30" s="86"/>
      <c r="ZA30" s="86">
        <v>1</v>
      </c>
      <c r="ZB30" s="67"/>
      <c r="ZC30" s="67">
        <v>1.9230769230769231</v>
      </c>
      <c r="ZD30" s="67"/>
      <c r="ZE30" s="86">
        <v>0</v>
      </c>
      <c r="ZJ30" s="86">
        <v>1.1499999999999999</v>
      </c>
      <c r="ZK30" s="62" t="s">
        <v>507</v>
      </c>
      <c r="ZL30" s="86">
        <v>1.1499999999999999</v>
      </c>
      <c r="ZM30" s="86">
        <v>1</v>
      </c>
      <c r="ZN30" s="86"/>
      <c r="ZO30" s="86">
        <v>1</v>
      </c>
      <c r="ZP30" s="67"/>
      <c r="ZQ30" s="67">
        <v>1.9230769230769231</v>
      </c>
      <c r="ZR30" s="67"/>
      <c r="ZS30" s="86">
        <v>100</v>
      </c>
      <c r="ZX30" s="86">
        <v>1.1499999999999999</v>
      </c>
      <c r="ZY30" s="62" t="s">
        <v>507</v>
      </c>
      <c r="ZZ30" s="86">
        <v>1.1499999999999999</v>
      </c>
      <c r="AAA30" s="86">
        <v>1</v>
      </c>
      <c r="AAB30" s="86"/>
      <c r="AAC30" s="86">
        <v>1</v>
      </c>
      <c r="AAD30" s="67"/>
      <c r="AAE30" s="67">
        <v>1.9230769230769231</v>
      </c>
      <c r="AAF30" s="67"/>
      <c r="AAG30" s="86">
        <v>100</v>
      </c>
      <c r="AAL30" s="86">
        <v>1.1499999999999999</v>
      </c>
      <c r="AAM30" s="62" t="s">
        <v>507</v>
      </c>
      <c r="AAN30" s="86">
        <v>1.1499999999999999</v>
      </c>
      <c r="AAO30" s="86">
        <v>1</v>
      </c>
      <c r="AAP30" s="86"/>
      <c r="AAQ30" s="86">
        <v>1</v>
      </c>
      <c r="AAR30" s="67"/>
      <c r="AAS30" s="67">
        <v>1.9230769230769231</v>
      </c>
      <c r="AAT30" s="67"/>
      <c r="AAU30" s="86">
        <v>100</v>
      </c>
      <c r="AAZ30" s="86">
        <v>11.15</v>
      </c>
      <c r="ABA30" s="62" t="s">
        <v>507</v>
      </c>
      <c r="ABB30" s="86">
        <v>11.15</v>
      </c>
      <c r="ABC30" s="86">
        <v>0</v>
      </c>
      <c r="ABD30" s="86"/>
      <c r="ABE30" s="86">
        <v>1</v>
      </c>
      <c r="ABF30" s="67"/>
      <c r="ABG30" s="67">
        <v>1.9230769230769231</v>
      </c>
      <c r="ABH30" s="67"/>
      <c r="ABI30" s="86">
        <v>0</v>
      </c>
      <c r="ABN30" s="86">
        <v>11.15</v>
      </c>
      <c r="ABO30" s="62" t="s">
        <v>507</v>
      </c>
      <c r="ABP30" s="86">
        <v>11.15</v>
      </c>
      <c r="ABQ30" s="86">
        <v>0</v>
      </c>
      <c r="ABR30" s="86"/>
      <c r="ABS30" s="86">
        <v>1</v>
      </c>
      <c r="ABT30" s="67"/>
      <c r="ABU30" s="67">
        <v>1.9230769230769231</v>
      </c>
      <c r="ABV30" s="67"/>
      <c r="ABW30" s="86">
        <v>0</v>
      </c>
      <c r="ACB30" s="86" t="s">
        <v>944</v>
      </c>
      <c r="ACC30" s="62" t="s">
        <v>507</v>
      </c>
      <c r="ACD30" s="86" t="s">
        <v>944</v>
      </c>
      <c r="ACE30" s="86">
        <v>0</v>
      </c>
      <c r="ACF30" s="86"/>
      <c r="ACG30" s="86">
        <v>0</v>
      </c>
      <c r="ACH30" s="67"/>
      <c r="ACI30" s="67">
        <v>0</v>
      </c>
      <c r="ACJ30" s="67"/>
      <c r="ACK30" s="86" t="s">
        <v>582</v>
      </c>
      <c r="ACP30" s="86" t="s">
        <v>944</v>
      </c>
      <c r="ACQ30" s="62" t="s">
        <v>507</v>
      </c>
      <c r="ACR30" s="86" t="s">
        <v>944</v>
      </c>
      <c r="ACS30" s="86">
        <v>0</v>
      </c>
      <c r="ACT30" s="86"/>
      <c r="ACU30" s="86">
        <v>0</v>
      </c>
      <c r="ACV30" s="67"/>
      <c r="ACW30" s="67">
        <v>0</v>
      </c>
      <c r="ACX30" s="67"/>
      <c r="ACY30" s="86" t="s">
        <v>582</v>
      </c>
      <c r="ADD30" s="86" t="s">
        <v>944</v>
      </c>
      <c r="ADE30" s="62" t="s">
        <v>507</v>
      </c>
      <c r="ADF30" s="86" t="s">
        <v>944</v>
      </c>
      <c r="ADG30" s="86">
        <v>0</v>
      </c>
      <c r="ADH30" s="86"/>
      <c r="ADI30" s="86">
        <v>0</v>
      </c>
      <c r="ADJ30" s="67"/>
      <c r="ADK30" s="67">
        <v>0</v>
      </c>
      <c r="ADL30" s="67"/>
      <c r="ADM30" s="86" t="s">
        <v>582</v>
      </c>
      <c r="ADR30" s="86" t="s">
        <v>944</v>
      </c>
      <c r="ADS30" s="62" t="s">
        <v>507</v>
      </c>
      <c r="ADT30" s="86" t="s">
        <v>944</v>
      </c>
      <c r="ADU30" s="86">
        <v>0</v>
      </c>
      <c r="ADV30" s="86"/>
      <c r="ADW30" s="86">
        <v>0</v>
      </c>
      <c r="ADX30" s="67"/>
      <c r="ADY30" s="67">
        <v>0</v>
      </c>
      <c r="ADZ30" s="67"/>
      <c r="AEA30" s="86" t="s">
        <v>582</v>
      </c>
      <c r="AEF30" s="86" t="s">
        <v>944</v>
      </c>
      <c r="AEG30" s="62" t="s">
        <v>507</v>
      </c>
      <c r="AEH30" s="86" t="s">
        <v>944</v>
      </c>
      <c r="AEI30" s="86">
        <v>0</v>
      </c>
      <c r="AEJ30" s="86"/>
      <c r="AEK30" s="86">
        <v>0</v>
      </c>
      <c r="AEL30" s="67"/>
      <c r="AEM30" s="67">
        <v>0</v>
      </c>
      <c r="AEN30" s="67"/>
      <c r="AEO30" s="86" t="s">
        <v>582</v>
      </c>
      <c r="AET30" s="86" t="s">
        <v>944</v>
      </c>
      <c r="AEU30" s="62" t="s">
        <v>507</v>
      </c>
      <c r="AEV30" s="86" t="s">
        <v>944</v>
      </c>
      <c r="AEW30" s="86">
        <v>0</v>
      </c>
      <c r="AEX30" s="86"/>
      <c r="AEY30" s="86">
        <v>0</v>
      </c>
      <c r="AEZ30" s="67"/>
      <c r="AFA30" s="67">
        <v>0</v>
      </c>
      <c r="AFB30" s="67"/>
      <c r="AFC30" s="86" t="s">
        <v>582</v>
      </c>
      <c r="AFH30" s="86" t="s">
        <v>944</v>
      </c>
      <c r="AFI30" s="62" t="s">
        <v>507</v>
      </c>
      <c r="AFJ30" s="86" t="s">
        <v>944</v>
      </c>
      <c r="AFK30" s="86">
        <v>0</v>
      </c>
      <c r="AFL30" s="86"/>
      <c r="AFM30" s="86">
        <v>0</v>
      </c>
      <c r="AFN30" s="67"/>
      <c r="AFO30" s="67">
        <v>0</v>
      </c>
      <c r="AFP30" s="67"/>
      <c r="AFQ30" s="86" t="s">
        <v>582</v>
      </c>
      <c r="AFV30" s="86" t="s">
        <v>944</v>
      </c>
      <c r="AFW30" s="62" t="s">
        <v>507</v>
      </c>
      <c r="AFX30" s="86" t="s">
        <v>944</v>
      </c>
      <c r="AFY30" s="86">
        <v>0</v>
      </c>
      <c r="AFZ30" s="86"/>
      <c r="AGA30" s="86">
        <v>0</v>
      </c>
      <c r="AGB30" s="67"/>
      <c r="AGC30" s="67">
        <v>0</v>
      </c>
      <c r="AGD30" s="67"/>
      <c r="AGE30" s="86" t="s">
        <v>582</v>
      </c>
      <c r="AGJ30" s="86" t="s">
        <v>944</v>
      </c>
      <c r="AGK30" s="62" t="s">
        <v>507</v>
      </c>
      <c r="AGL30" s="86" t="s">
        <v>944</v>
      </c>
      <c r="AGM30" s="86">
        <v>0</v>
      </c>
      <c r="AGN30" s="86"/>
      <c r="AGO30" s="86">
        <v>0</v>
      </c>
      <c r="AGP30" s="67"/>
      <c r="AGQ30" s="67">
        <v>0</v>
      </c>
      <c r="AGR30" s="67"/>
      <c r="AGS30" s="86" t="s">
        <v>582</v>
      </c>
      <c r="AGX30" s="86" t="s">
        <v>944</v>
      </c>
      <c r="AGY30" s="62" t="s">
        <v>507</v>
      </c>
      <c r="AGZ30" s="86" t="s">
        <v>944</v>
      </c>
      <c r="AHA30" s="86">
        <v>0</v>
      </c>
      <c r="AHB30" s="86"/>
      <c r="AHC30" s="86">
        <v>0</v>
      </c>
      <c r="AHD30" s="67"/>
      <c r="AHE30" s="67">
        <v>0</v>
      </c>
      <c r="AHF30" s="67"/>
      <c r="AHG30" s="86" t="s">
        <v>582</v>
      </c>
      <c r="AHL30" s="86" t="s">
        <v>944</v>
      </c>
      <c r="AHM30" s="62" t="s">
        <v>507</v>
      </c>
      <c r="AHN30" s="86" t="s">
        <v>944</v>
      </c>
      <c r="AHO30" s="86">
        <v>0</v>
      </c>
      <c r="AHP30" s="86"/>
      <c r="AHQ30" s="86">
        <v>0</v>
      </c>
      <c r="AHR30" s="67"/>
      <c r="AHS30" s="67">
        <v>0</v>
      </c>
      <c r="AHT30" s="67"/>
      <c r="AHU30" s="86" t="s">
        <v>582</v>
      </c>
      <c r="AHZ30" s="86" t="s">
        <v>944</v>
      </c>
      <c r="AIA30" s="62" t="s">
        <v>507</v>
      </c>
      <c r="AIB30" s="86" t="s">
        <v>944</v>
      </c>
      <c r="AIC30" s="86">
        <v>0</v>
      </c>
      <c r="AID30" s="86"/>
      <c r="AIE30" s="86">
        <v>0</v>
      </c>
      <c r="AIF30" s="67"/>
      <c r="AIG30" s="67">
        <v>0</v>
      </c>
      <c r="AIH30" s="67"/>
      <c r="AII30" s="86" t="s">
        <v>582</v>
      </c>
      <c r="AIN30" s="86" t="s">
        <v>944</v>
      </c>
      <c r="AIO30" s="62" t="s">
        <v>507</v>
      </c>
      <c r="AIP30" s="86" t="s">
        <v>944</v>
      </c>
      <c r="AIQ30" s="86">
        <v>0</v>
      </c>
      <c r="AIR30" s="86"/>
      <c r="AIS30" s="86">
        <v>0</v>
      </c>
      <c r="AIT30" s="67"/>
      <c r="AIU30" s="67">
        <v>0</v>
      </c>
      <c r="AIV30" s="67"/>
      <c r="AIW30" s="86" t="s">
        <v>582</v>
      </c>
      <c r="AJB30" s="86" t="s">
        <v>944</v>
      </c>
      <c r="AJC30" s="62" t="s">
        <v>507</v>
      </c>
      <c r="AJD30" s="86" t="s">
        <v>944</v>
      </c>
      <c r="AJE30" s="86">
        <v>0</v>
      </c>
      <c r="AJF30" s="86"/>
      <c r="AJG30" s="86">
        <v>0</v>
      </c>
      <c r="AJH30" s="67"/>
      <c r="AJI30" s="67">
        <v>0</v>
      </c>
      <c r="AJJ30" s="67"/>
      <c r="AJK30" s="86" t="s">
        <v>582</v>
      </c>
      <c r="AJP30" s="86" t="s">
        <v>944</v>
      </c>
      <c r="AJQ30" s="62" t="s">
        <v>507</v>
      </c>
      <c r="AJR30" s="86" t="s">
        <v>944</v>
      </c>
      <c r="AJS30" s="86">
        <v>0</v>
      </c>
      <c r="AJT30" s="86"/>
      <c r="AJU30" s="86">
        <v>0</v>
      </c>
      <c r="AJV30" s="67"/>
      <c r="AJW30" s="67">
        <v>0</v>
      </c>
      <c r="AJX30" s="67"/>
      <c r="AJY30" s="86" t="s">
        <v>582</v>
      </c>
      <c r="AKD30" s="86" t="s">
        <v>944</v>
      </c>
      <c r="AKE30" s="62" t="s">
        <v>507</v>
      </c>
      <c r="AKF30" s="86" t="s">
        <v>944</v>
      </c>
      <c r="AKG30" s="86">
        <v>0</v>
      </c>
      <c r="AKH30" s="86"/>
      <c r="AKI30" s="86">
        <v>0</v>
      </c>
      <c r="AKJ30" s="67"/>
      <c r="AKK30" s="67">
        <v>0</v>
      </c>
      <c r="AKL30" s="67"/>
      <c r="AKM30" s="86" t="s">
        <v>582</v>
      </c>
      <c r="AKR30" s="86" t="s">
        <v>944</v>
      </c>
      <c r="AKS30" s="62" t="s">
        <v>507</v>
      </c>
      <c r="AKT30" s="86" t="s">
        <v>944</v>
      </c>
      <c r="AKU30" s="86">
        <v>0</v>
      </c>
      <c r="AKV30" s="86"/>
      <c r="AKW30" s="86">
        <v>0</v>
      </c>
      <c r="AKX30" s="67"/>
      <c r="AKY30" s="67">
        <v>0</v>
      </c>
      <c r="AKZ30" s="67"/>
      <c r="ALA30" s="86" t="s">
        <v>582</v>
      </c>
      <c r="ALF30" s="86" t="s">
        <v>944</v>
      </c>
      <c r="ALG30" s="62" t="s">
        <v>507</v>
      </c>
      <c r="ALH30" s="86" t="s">
        <v>944</v>
      </c>
      <c r="ALI30" s="86">
        <v>0</v>
      </c>
      <c r="ALJ30" s="86"/>
      <c r="ALK30" s="86">
        <v>0</v>
      </c>
      <c r="ALL30" s="67"/>
      <c r="ALM30" s="67">
        <v>0</v>
      </c>
      <c r="ALN30" s="67"/>
      <c r="ALO30" s="86" t="s">
        <v>582</v>
      </c>
      <c r="ALT30" s="86" t="s">
        <v>944</v>
      </c>
      <c r="ALU30" s="62" t="s">
        <v>507</v>
      </c>
      <c r="ALV30" s="86" t="s">
        <v>944</v>
      </c>
      <c r="ALW30" s="86">
        <v>0</v>
      </c>
      <c r="ALX30" s="86"/>
      <c r="ALY30" s="86">
        <v>0</v>
      </c>
      <c r="ALZ30" s="67"/>
      <c r="AMA30" s="67">
        <v>0</v>
      </c>
      <c r="AMB30" s="67"/>
      <c r="AMC30" s="86" t="s">
        <v>582</v>
      </c>
      <c r="AMH30" s="86" t="s">
        <v>944</v>
      </c>
      <c r="AMI30" s="62" t="s">
        <v>507</v>
      </c>
      <c r="AMJ30" s="86" t="s">
        <v>944</v>
      </c>
      <c r="AMK30" s="86">
        <v>0</v>
      </c>
      <c r="AML30" s="86"/>
      <c r="AMM30" s="86">
        <v>0</v>
      </c>
      <c r="AMN30" s="67"/>
      <c r="AMO30" s="67">
        <v>0</v>
      </c>
      <c r="AMP30" s="67"/>
      <c r="AMQ30" s="86" t="s">
        <v>582</v>
      </c>
      <c r="AMV30" s="86" t="s">
        <v>944</v>
      </c>
      <c r="AMW30" s="62" t="s">
        <v>507</v>
      </c>
      <c r="AMX30" s="86" t="s">
        <v>944</v>
      </c>
      <c r="AMY30" s="86">
        <v>0</v>
      </c>
      <c r="AMZ30" s="86"/>
      <c r="ANA30" s="86">
        <v>0</v>
      </c>
      <c r="ANB30" s="67"/>
      <c r="ANC30" s="67">
        <v>0</v>
      </c>
      <c r="AND30" s="67"/>
      <c r="ANE30" s="86" t="s">
        <v>582</v>
      </c>
      <c r="ANJ30" s="86" t="s">
        <v>944</v>
      </c>
      <c r="ANK30" s="62" t="s">
        <v>507</v>
      </c>
      <c r="ANL30" s="86" t="s">
        <v>944</v>
      </c>
      <c r="ANM30" s="86">
        <v>0</v>
      </c>
      <c r="ANN30" s="86"/>
      <c r="ANO30" s="86">
        <v>0</v>
      </c>
      <c r="ANP30" s="67"/>
      <c r="ANQ30" s="67">
        <v>0</v>
      </c>
      <c r="ANR30" s="67"/>
      <c r="ANS30" s="86" t="s">
        <v>582</v>
      </c>
      <c r="ANX30" s="86" t="s">
        <v>944</v>
      </c>
      <c r="ANY30" s="62" t="s">
        <v>507</v>
      </c>
      <c r="ANZ30" s="86" t="s">
        <v>944</v>
      </c>
      <c r="AOA30" s="86">
        <v>0</v>
      </c>
      <c r="AOB30" s="86"/>
      <c r="AOC30" s="86">
        <v>0</v>
      </c>
      <c r="AOD30" s="67"/>
      <c r="AOE30" s="67">
        <v>0</v>
      </c>
      <c r="AOF30" s="67"/>
      <c r="AOG30" s="86" t="s">
        <v>582</v>
      </c>
      <c r="AOL30" s="86" t="s">
        <v>944</v>
      </c>
      <c r="AOM30" s="62" t="s">
        <v>507</v>
      </c>
      <c r="AON30" s="86" t="s">
        <v>944</v>
      </c>
      <c r="AOO30" s="86">
        <v>0</v>
      </c>
      <c r="AOP30" s="86"/>
      <c r="AOQ30" s="86">
        <v>0</v>
      </c>
      <c r="AOR30" s="67"/>
      <c r="AOS30" s="67">
        <v>0</v>
      </c>
      <c r="AOT30" s="67"/>
      <c r="AOU30" s="86" t="s">
        <v>582</v>
      </c>
      <c r="AOZ30" s="86" t="s">
        <v>944</v>
      </c>
      <c r="APA30" s="62" t="s">
        <v>507</v>
      </c>
      <c r="APB30" s="86" t="s">
        <v>944</v>
      </c>
      <c r="APC30" s="86">
        <v>0</v>
      </c>
      <c r="APD30" s="86"/>
      <c r="APE30" s="86">
        <v>0</v>
      </c>
      <c r="APF30" s="67"/>
      <c r="APG30" s="67">
        <v>0</v>
      </c>
      <c r="APH30" s="67"/>
      <c r="API30" s="86" t="s">
        <v>582</v>
      </c>
      <c r="APN30" s="86" t="s">
        <v>944</v>
      </c>
      <c r="APO30" s="62" t="s">
        <v>507</v>
      </c>
      <c r="APP30" s="86" t="s">
        <v>944</v>
      </c>
      <c r="APQ30" s="86">
        <v>0</v>
      </c>
      <c r="APR30" s="86"/>
      <c r="APS30" s="86">
        <v>0</v>
      </c>
      <c r="APT30" s="67"/>
      <c r="APU30" s="67">
        <v>0</v>
      </c>
      <c r="APV30" s="67"/>
      <c r="APW30" s="86" t="s">
        <v>582</v>
      </c>
      <c r="AQB30" s="86" t="s">
        <v>944</v>
      </c>
      <c r="AQC30" s="62" t="s">
        <v>507</v>
      </c>
      <c r="AQD30" s="86" t="s">
        <v>944</v>
      </c>
      <c r="AQE30" s="86">
        <v>0</v>
      </c>
      <c r="AQF30" s="86"/>
      <c r="AQG30" s="86">
        <v>0</v>
      </c>
      <c r="AQH30" s="67"/>
      <c r="AQI30" s="67">
        <v>0</v>
      </c>
      <c r="AQJ30" s="67"/>
      <c r="AQK30" s="86" t="s">
        <v>582</v>
      </c>
      <c r="AQP30" s="86" t="s">
        <v>944</v>
      </c>
      <c r="AQQ30" s="62" t="s">
        <v>507</v>
      </c>
      <c r="AQR30" s="86" t="s">
        <v>944</v>
      </c>
      <c r="AQS30" s="86">
        <v>0</v>
      </c>
      <c r="AQT30" s="86"/>
      <c r="AQU30" s="86">
        <v>0</v>
      </c>
      <c r="AQV30" s="67"/>
      <c r="AQW30" s="67">
        <v>0</v>
      </c>
      <c r="AQX30" s="67"/>
      <c r="AQY30" s="86" t="s">
        <v>582</v>
      </c>
      <c r="ARD30" s="86" t="s">
        <v>944</v>
      </c>
      <c r="ARE30" s="62" t="s">
        <v>507</v>
      </c>
      <c r="ARF30" s="86" t="s">
        <v>944</v>
      </c>
      <c r="ARG30" s="86">
        <v>0</v>
      </c>
      <c r="ARH30" s="86"/>
      <c r="ARI30" s="86">
        <v>0</v>
      </c>
      <c r="ARJ30" s="67"/>
      <c r="ARK30" s="67">
        <v>0</v>
      </c>
      <c r="ARL30" s="67"/>
      <c r="ARM30" s="86" t="s">
        <v>582</v>
      </c>
      <c r="ARR30" s="86" t="s">
        <v>944</v>
      </c>
      <c r="ARS30" s="62" t="s">
        <v>507</v>
      </c>
      <c r="ART30" s="86" t="s">
        <v>944</v>
      </c>
      <c r="ARU30" s="86">
        <v>0</v>
      </c>
      <c r="ARV30" s="86"/>
      <c r="ARW30" s="86">
        <v>0</v>
      </c>
      <c r="ARX30" s="67"/>
      <c r="ARY30" s="67">
        <v>0</v>
      </c>
      <c r="ARZ30" s="67"/>
      <c r="ASA30" s="86" t="s">
        <v>582</v>
      </c>
      <c r="ASF30" s="86" t="s">
        <v>944</v>
      </c>
      <c r="ASG30" s="62" t="s">
        <v>507</v>
      </c>
      <c r="ASH30" s="86" t="s">
        <v>944</v>
      </c>
      <c r="ASI30" s="86">
        <v>0</v>
      </c>
      <c r="ASJ30" s="86"/>
      <c r="ASK30" s="86">
        <v>0</v>
      </c>
      <c r="ASL30" s="67"/>
      <c r="ASM30" s="67">
        <v>0</v>
      </c>
      <c r="ASN30" s="67"/>
      <c r="ASO30" s="86" t="s">
        <v>582</v>
      </c>
      <c r="AST30" s="86" t="s">
        <v>944</v>
      </c>
      <c r="ASU30" s="62" t="s">
        <v>507</v>
      </c>
      <c r="ASV30" s="86" t="s">
        <v>944</v>
      </c>
      <c r="ASW30" s="86">
        <v>0</v>
      </c>
      <c r="ASX30" s="86"/>
      <c r="ASY30" s="86">
        <v>0</v>
      </c>
      <c r="ASZ30" s="67"/>
      <c r="ATA30" s="67">
        <v>0</v>
      </c>
      <c r="ATB30" s="67"/>
      <c r="ATC30" s="86" t="s">
        <v>582</v>
      </c>
      <c r="ATH30" s="86" t="s">
        <v>944</v>
      </c>
      <c r="ATI30" s="62" t="s">
        <v>507</v>
      </c>
      <c r="ATJ30" s="86" t="s">
        <v>944</v>
      </c>
      <c r="ATK30" s="86">
        <v>0</v>
      </c>
      <c r="ATL30" s="86"/>
      <c r="ATM30" s="86">
        <v>0</v>
      </c>
      <c r="ATN30" s="67"/>
      <c r="ATO30" s="67">
        <v>0</v>
      </c>
      <c r="ATP30" s="67"/>
      <c r="ATQ30" s="86" t="s">
        <v>582</v>
      </c>
      <c r="ATV30" s="86" t="s">
        <v>944</v>
      </c>
      <c r="ATW30" s="62" t="s">
        <v>507</v>
      </c>
      <c r="ATX30" s="86" t="s">
        <v>944</v>
      </c>
      <c r="ATY30" s="86">
        <v>0</v>
      </c>
      <c r="ATZ30" s="86"/>
      <c r="AUA30" s="86">
        <v>0</v>
      </c>
      <c r="AUB30" s="67"/>
      <c r="AUC30" s="67">
        <v>0</v>
      </c>
      <c r="AUD30" s="67"/>
      <c r="AUE30" s="86" t="s">
        <v>582</v>
      </c>
      <c r="AUJ30" s="86" t="s">
        <v>944</v>
      </c>
      <c r="AUK30" s="62" t="s">
        <v>507</v>
      </c>
      <c r="AUL30" s="86" t="s">
        <v>944</v>
      </c>
      <c r="AUM30" s="86">
        <v>0</v>
      </c>
      <c r="AUN30" s="86"/>
      <c r="AUO30" s="86">
        <v>0</v>
      </c>
      <c r="AUP30" s="67"/>
      <c r="AUQ30" s="67">
        <v>0</v>
      </c>
      <c r="AUR30" s="67"/>
      <c r="AUS30" s="86" t="s">
        <v>582</v>
      </c>
      <c r="AUX30" s="86" t="s">
        <v>944</v>
      </c>
      <c r="AUY30" s="62" t="s">
        <v>507</v>
      </c>
      <c r="AUZ30" s="86" t="s">
        <v>944</v>
      </c>
      <c r="AVA30" s="86">
        <v>0</v>
      </c>
      <c r="AVB30" s="86"/>
      <c r="AVC30" s="86">
        <v>0</v>
      </c>
      <c r="AVD30" s="67"/>
      <c r="AVE30" s="67">
        <v>0</v>
      </c>
      <c r="AVF30" s="67"/>
      <c r="AVG30" s="86" t="s">
        <v>582</v>
      </c>
      <c r="AVL30" s="86" t="s">
        <v>944</v>
      </c>
      <c r="AVM30" s="62" t="s">
        <v>507</v>
      </c>
      <c r="AVN30" s="86" t="s">
        <v>944</v>
      </c>
      <c r="AVO30" s="86">
        <v>0</v>
      </c>
      <c r="AVP30" s="86"/>
      <c r="AVQ30" s="86">
        <v>0</v>
      </c>
      <c r="AVR30" s="67"/>
      <c r="AVS30" s="67">
        <v>0</v>
      </c>
      <c r="AVT30" s="67"/>
      <c r="AVU30" s="86" t="s">
        <v>582</v>
      </c>
      <c r="AVZ30" s="86" t="s">
        <v>944</v>
      </c>
      <c r="AWA30" s="62" t="s">
        <v>507</v>
      </c>
      <c r="AWB30" s="86" t="s">
        <v>944</v>
      </c>
      <c r="AWC30" s="86">
        <v>0</v>
      </c>
      <c r="AWD30" s="86"/>
      <c r="AWE30" s="86">
        <v>0</v>
      </c>
      <c r="AWF30" s="67"/>
      <c r="AWG30" s="67">
        <v>0</v>
      </c>
      <c r="AWH30" s="67"/>
      <c r="AWI30" s="86" t="s">
        <v>582</v>
      </c>
      <c r="AWN30" s="86" t="s">
        <v>944</v>
      </c>
      <c r="AWO30" s="62" t="s">
        <v>507</v>
      </c>
      <c r="AWP30" s="86" t="s">
        <v>944</v>
      </c>
      <c r="AWQ30" s="86">
        <v>0</v>
      </c>
      <c r="AWR30" s="86"/>
      <c r="AWS30" s="86">
        <v>0</v>
      </c>
      <c r="AWT30" s="67"/>
      <c r="AWU30" s="67">
        <v>0</v>
      </c>
      <c r="AWV30" s="67"/>
      <c r="AWW30" s="86" t="s">
        <v>582</v>
      </c>
      <c r="AXB30" s="86" t="s">
        <v>944</v>
      </c>
      <c r="AXC30" s="62" t="s">
        <v>507</v>
      </c>
      <c r="AXD30" s="86" t="s">
        <v>944</v>
      </c>
      <c r="AXE30" s="86">
        <v>0</v>
      </c>
      <c r="AXF30" s="86"/>
      <c r="AXG30" s="86">
        <v>0</v>
      </c>
      <c r="AXH30" s="67"/>
      <c r="AXI30" s="67">
        <v>0</v>
      </c>
      <c r="AXJ30" s="67"/>
      <c r="AXK30" s="86" t="s">
        <v>582</v>
      </c>
      <c r="AXP30" s="86" t="s">
        <v>944</v>
      </c>
      <c r="AXQ30" s="62" t="s">
        <v>507</v>
      </c>
      <c r="AXR30" s="86" t="s">
        <v>944</v>
      </c>
      <c r="AXS30" s="86">
        <v>0</v>
      </c>
      <c r="AXT30" s="86"/>
      <c r="AXU30" s="86">
        <v>0</v>
      </c>
      <c r="AXV30" s="67"/>
      <c r="AXW30" s="67">
        <v>0</v>
      </c>
      <c r="AXX30" s="67"/>
      <c r="AXY30" s="86" t="s">
        <v>582</v>
      </c>
      <c r="AYD30" s="86" t="s">
        <v>944</v>
      </c>
      <c r="AYE30" s="62" t="s">
        <v>507</v>
      </c>
      <c r="AYF30" s="86" t="s">
        <v>944</v>
      </c>
      <c r="AYG30" s="86">
        <v>0</v>
      </c>
      <c r="AYH30" s="86"/>
      <c r="AYI30" s="86">
        <v>0</v>
      </c>
      <c r="AYJ30" s="67"/>
      <c r="AYK30" s="67">
        <v>0</v>
      </c>
      <c r="AYL30" s="67"/>
      <c r="AYM30" s="86" t="s">
        <v>582</v>
      </c>
      <c r="AYR30" s="86" t="s">
        <v>944</v>
      </c>
      <c r="AYS30" s="62" t="s">
        <v>507</v>
      </c>
      <c r="AYT30" s="86" t="s">
        <v>944</v>
      </c>
      <c r="AYU30" s="86">
        <v>0</v>
      </c>
      <c r="AYV30" s="86"/>
      <c r="AYW30" s="86">
        <v>0</v>
      </c>
      <c r="AYX30" s="67"/>
      <c r="AYY30" s="67">
        <v>0</v>
      </c>
      <c r="AYZ30" s="67"/>
      <c r="AZA30" s="86" t="s">
        <v>582</v>
      </c>
      <c r="AZF30" s="86" t="s">
        <v>944</v>
      </c>
      <c r="AZG30" s="62" t="s">
        <v>507</v>
      </c>
      <c r="AZH30" s="86" t="s">
        <v>944</v>
      </c>
      <c r="AZI30" s="86">
        <v>0</v>
      </c>
      <c r="AZJ30" s="86"/>
      <c r="AZK30" s="86">
        <v>0</v>
      </c>
      <c r="AZL30" s="67"/>
      <c r="AZM30" s="67">
        <v>0</v>
      </c>
      <c r="AZN30" s="67"/>
      <c r="AZO30" s="86" t="s">
        <v>582</v>
      </c>
      <c r="AZT30" s="86" t="s">
        <v>944</v>
      </c>
      <c r="AZU30" s="62" t="s">
        <v>507</v>
      </c>
      <c r="AZV30" s="86" t="s">
        <v>944</v>
      </c>
      <c r="AZW30" s="86">
        <v>0</v>
      </c>
      <c r="AZX30" s="86"/>
      <c r="AZY30" s="86">
        <v>0</v>
      </c>
      <c r="AZZ30" s="67"/>
      <c r="BAA30" s="67">
        <v>0</v>
      </c>
      <c r="BAB30" s="67"/>
      <c r="BAC30" s="86" t="s">
        <v>582</v>
      </c>
      <c r="BAH30" s="86" t="s">
        <v>944</v>
      </c>
      <c r="BAI30" s="62" t="s">
        <v>507</v>
      </c>
      <c r="BAJ30" s="86" t="s">
        <v>944</v>
      </c>
      <c r="BAK30" s="86">
        <v>0</v>
      </c>
      <c r="BAL30" s="86"/>
      <c r="BAM30" s="86">
        <v>0</v>
      </c>
      <c r="BAN30" s="67"/>
      <c r="BAO30" s="67">
        <v>0</v>
      </c>
      <c r="BAP30" s="67"/>
      <c r="BAQ30" s="86" t="s">
        <v>582</v>
      </c>
      <c r="BAV30" s="86" t="s">
        <v>944</v>
      </c>
      <c r="BAW30" s="62" t="s">
        <v>507</v>
      </c>
      <c r="BAX30" s="86" t="s">
        <v>944</v>
      </c>
      <c r="BAY30" s="86">
        <v>0</v>
      </c>
      <c r="BAZ30" s="86"/>
      <c r="BBA30" s="86">
        <v>0</v>
      </c>
      <c r="BBB30" s="67"/>
      <c r="BBC30" s="67">
        <v>0</v>
      </c>
      <c r="BBD30" s="67"/>
      <c r="BBE30" s="86" t="s">
        <v>582</v>
      </c>
      <c r="BBJ30" s="86" t="s">
        <v>944</v>
      </c>
      <c r="BBK30" s="62" t="s">
        <v>507</v>
      </c>
      <c r="BBL30" s="86" t="s">
        <v>944</v>
      </c>
      <c r="BBM30" s="86">
        <v>0</v>
      </c>
      <c r="BBN30" s="86"/>
      <c r="BBO30" s="86">
        <v>0</v>
      </c>
      <c r="BBP30" s="67"/>
      <c r="BBQ30" s="67">
        <v>0</v>
      </c>
      <c r="BBR30" s="67"/>
      <c r="BBS30" s="86" t="s">
        <v>582</v>
      </c>
      <c r="BBX30" s="86" t="s">
        <v>944</v>
      </c>
      <c r="BBY30" s="62" t="s">
        <v>507</v>
      </c>
      <c r="BBZ30" s="86" t="s">
        <v>944</v>
      </c>
      <c r="BCA30" s="86">
        <v>0</v>
      </c>
      <c r="BCB30" s="86"/>
      <c r="BCC30" s="86">
        <v>0</v>
      </c>
      <c r="BCD30" s="67"/>
      <c r="BCE30" s="67">
        <v>0</v>
      </c>
      <c r="BCF30" s="67"/>
      <c r="BCG30" s="86" t="s">
        <v>582</v>
      </c>
      <c r="BCL30" s="86" t="s">
        <v>944</v>
      </c>
      <c r="BCM30" s="62" t="s">
        <v>507</v>
      </c>
      <c r="BCN30" s="86" t="s">
        <v>944</v>
      </c>
      <c r="BCO30" s="86">
        <v>0</v>
      </c>
      <c r="BCP30" s="86"/>
      <c r="BCQ30" s="86">
        <v>0</v>
      </c>
      <c r="BCR30" s="67"/>
      <c r="BCS30" s="67">
        <v>0</v>
      </c>
      <c r="BCT30" s="67"/>
      <c r="BCU30" s="86" t="s">
        <v>582</v>
      </c>
      <c r="BCZ30" s="86" t="s">
        <v>944</v>
      </c>
      <c r="BDA30" s="62" t="s">
        <v>507</v>
      </c>
      <c r="BDB30" s="86" t="s">
        <v>944</v>
      </c>
      <c r="BDC30" s="86">
        <v>0</v>
      </c>
      <c r="BDD30" s="86"/>
      <c r="BDE30" s="86">
        <v>0</v>
      </c>
      <c r="BDF30" s="67"/>
      <c r="BDG30" s="67">
        <v>0</v>
      </c>
      <c r="BDH30" s="67"/>
      <c r="BDI30" s="86" t="s">
        <v>582</v>
      </c>
      <c r="BDN30" s="86" t="s">
        <v>944</v>
      </c>
      <c r="BDO30" s="62" t="s">
        <v>507</v>
      </c>
      <c r="BDP30" s="86" t="s">
        <v>944</v>
      </c>
      <c r="BDQ30" s="86">
        <v>0</v>
      </c>
      <c r="BDR30" s="86"/>
      <c r="BDS30" s="86">
        <v>0</v>
      </c>
      <c r="BDT30" s="67"/>
      <c r="BDU30" s="67">
        <v>0</v>
      </c>
      <c r="BDV30" s="67"/>
      <c r="BDW30" s="86" t="s">
        <v>582</v>
      </c>
      <c r="BEB30" s="86" t="s">
        <v>944</v>
      </c>
      <c r="BEC30" s="62" t="s">
        <v>507</v>
      </c>
      <c r="BED30" s="86" t="s">
        <v>944</v>
      </c>
      <c r="BEE30" s="86">
        <v>0</v>
      </c>
      <c r="BEF30" s="86"/>
      <c r="BEG30" s="86">
        <v>0</v>
      </c>
      <c r="BEH30" s="67"/>
      <c r="BEI30" s="67">
        <v>0</v>
      </c>
      <c r="BEJ30" s="67"/>
      <c r="BEK30" s="86" t="s">
        <v>582</v>
      </c>
      <c r="BEP30" s="86">
        <v>11.15</v>
      </c>
      <c r="BEQ30" s="62" t="s">
        <v>507</v>
      </c>
      <c r="BER30" s="86">
        <v>11.15</v>
      </c>
      <c r="BES30" s="86">
        <v>0</v>
      </c>
      <c r="BET30" s="86"/>
      <c r="BEU30" s="86">
        <v>1</v>
      </c>
      <c r="BEV30" s="67"/>
      <c r="BEW30" s="67">
        <v>2.2222222222222223</v>
      </c>
      <c r="BEX30" s="67"/>
      <c r="BEY30" s="86">
        <v>0</v>
      </c>
      <c r="BFD30" s="86">
        <v>1.1499999999999999</v>
      </c>
      <c r="BFE30" s="62" t="s">
        <v>507</v>
      </c>
      <c r="BFF30" s="86">
        <v>1.1499999999999999</v>
      </c>
      <c r="BFG30" s="86">
        <v>1</v>
      </c>
      <c r="BFH30" s="86"/>
      <c r="BFI30" s="86">
        <v>1</v>
      </c>
      <c r="BFJ30" s="67"/>
      <c r="BFK30" s="67">
        <v>2.2222222222222223</v>
      </c>
      <c r="BFL30" s="67"/>
      <c r="BFM30" s="86">
        <v>100</v>
      </c>
      <c r="BFR30" s="86">
        <v>1.1499999999999999</v>
      </c>
      <c r="BFS30" s="62" t="s">
        <v>507</v>
      </c>
      <c r="BFT30" s="86">
        <v>1.1499999999999999</v>
      </c>
      <c r="BFU30" s="86">
        <v>1</v>
      </c>
      <c r="BFV30" s="86"/>
      <c r="BFW30" s="86">
        <v>1</v>
      </c>
      <c r="BFX30" s="67"/>
      <c r="BFY30" s="67">
        <v>2.2222222222222223</v>
      </c>
      <c r="BFZ30" s="67"/>
      <c r="BGA30" s="86">
        <v>100</v>
      </c>
      <c r="BGF30" s="86">
        <v>13.15</v>
      </c>
      <c r="BGG30" s="62" t="s">
        <v>507</v>
      </c>
      <c r="BGH30" s="86">
        <v>13.15</v>
      </c>
      <c r="BGI30" s="86">
        <v>0</v>
      </c>
      <c r="BGJ30" s="86"/>
      <c r="BGK30" s="86">
        <v>1</v>
      </c>
      <c r="BGL30" s="67"/>
      <c r="BGM30" s="67">
        <v>2.2222222222222223</v>
      </c>
      <c r="BGN30" s="67"/>
      <c r="BGO30" s="86">
        <v>0</v>
      </c>
      <c r="BGT30" s="86">
        <v>11.15</v>
      </c>
      <c r="BGU30" s="62" t="s">
        <v>507</v>
      </c>
      <c r="BGV30" s="86">
        <v>11.15</v>
      </c>
      <c r="BGW30" s="86">
        <v>0</v>
      </c>
      <c r="BGX30" s="86"/>
      <c r="BGY30" s="86">
        <v>1</v>
      </c>
      <c r="BGZ30" s="67"/>
      <c r="BHA30" s="67">
        <v>2.2222222222222223</v>
      </c>
      <c r="BHB30" s="67"/>
      <c r="BHC30" s="86">
        <v>0</v>
      </c>
      <c r="BHH30" s="86">
        <v>12.15</v>
      </c>
      <c r="BHI30" s="62" t="s">
        <v>507</v>
      </c>
      <c r="BHJ30" s="86">
        <v>12.15</v>
      </c>
      <c r="BHK30" s="86">
        <v>0</v>
      </c>
      <c r="BHL30" s="86"/>
      <c r="BHM30" s="86">
        <v>1</v>
      </c>
      <c r="BHN30" s="67"/>
      <c r="BHO30" s="67">
        <v>2.2222222222222223</v>
      </c>
      <c r="BHP30" s="67"/>
      <c r="BHQ30" s="86">
        <v>0</v>
      </c>
      <c r="BHV30" s="86">
        <v>1.1499999999999999</v>
      </c>
      <c r="BHW30" s="62" t="s">
        <v>507</v>
      </c>
      <c r="BHX30" s="86">
        <v>1.1499999999999999</v>
      </c>
      <c r="BHY30" s="86">
        <v>1</v>
      </c>
      <c r="BHZ30" s="86"/>
      <c r="BIA30" s="86">
        <v>1</v>
      </c>
      <c r="BIB30" s="67"/>
      <c r="BIC30" s="67">
        <v>2.2222222222222223</v>
      </c>
      <c r="BID30" s="67"/>
      <c r="BIE30" s="86">
        <v>100</v>
      </c>
      <c r="BIJ30" s="86">
        <v>12.15</v>
      </c>
      <c r="BIK30" s="62" t="s">
        <v>507</v>
      </c>
      <c r="BIL30" s="86">
        <v>12.15</v>
      </c>
      <c r="BIM30" s="86">
        <v>0</v>
      </c>
      <c r="BIN30" s="86"/>
      <c r="BIO30" s="86">
        <v>1</v>
      </c>
      <c r="BIP30" s="67"/>
      <c r="BIQ30" s="67">
        <v>2.2222222222222223</v>
      </c>
      <c r="BIR30" s="67"/>
      <c r="BIS30" s="86">
        <v>0</v>
      </c>
      <c r="BIX30" s="86">
        <v>11.15</v>
      </c>
      <c r="BIY30" s="62" t="s">
        <v>507</v>
      </c>
      <c r="BIZ30" s="86">
        <v>11.15</v>
      </c>
      <c r="BJA30" s="86">
        <v>0</v>
      </c>
      <c r="BJB30" s="86"/>
      <c r="BJC30" s="86">
        <v>1</v>
      </c>
      <c r="BJD30" s="67"/>
      <c r="BJE30" s="67">
        <v>2.2222222222222223</v>
      </c>
      <c r="BJF30" s="67"/>
      <c r="BJG30" s="86">
        <v>0</v>
      </c>
      <c r="BJL30" s="86">
        <v>11.15</v>
      </c>
      <c r="BJM30" s="62" t="s">
        <v>507</v>
      </c>
      <c r="BJN30" s="86">
        <v>11.15</v>
      </c>
      <c r="BJO30" s="86">
        <v>0</v>
      </c>
      <c r="BJP30" s="86"/>
      <c r="BJQ30" s="86">
        <v>1</v>
      </c>
      <c r="BJR30" s="67"/>
      <c r="BJS30" s="67">
        <v>2.2222222222222223</v>
      </c>
      <c r="BJT30" s="67"/>
      <c r="BJU30" s="86">
        <v>0</v>
      </c>
      <c r="BJZ30" s="86">
        <v>12.15</v>
      </c>
      <c r="BKA30" s="62" t="s">
        <v>507</v>
      </c>
      <c r="BKB30" s="86">
        <v>12.15</v>
      </c>
      <c r="BKC30" s="86">
        <v>0</v>
      </c>
      <c r="BKD30" s="86"/>
      <c r="BKE30" s="86">
        <v>1</v>
      </c>
      <c r="BKF30" s="67"/>
      <c r="BKG30" s="67">
        <v>2.2222222222222223</v>
      </c>
      <c r="BKH30" s="67"/>
      <c r="BKI30" s="86">
        <v>0</v>
      </c>
      <c r="BKN30" s="86">
        <v>1.1499999999999999</v>
      </c>
      <c r="BKO30" s="62" t="s">
        <v>507</v>
      </c>
      <c r="BKP30" s="86">
        <v>1.1499999999999999</v>
      </c>
      <c r="BKQ30" s="86">
        <v>1</v>
      </c>
      <c r="BKR30" s="86"/>
      <c r="BKS30" s="86">
        <v>1</v>
      </c>
      <c r="BKT30" s="67"/>
      <c r="BKU30" s="67">
        <v>2.2222222222222223</v>
      </c>
      <c r="BKV30" s="67"/>
      <c r="BKW30" s="86">
        <v>100</v>
      </c>
      <c r="BLB30" s="86">
        <v>10.15</v>
      </c>
      <c r="BLC30" s="62" t="s">
        <v>507</v>
      </c>
      <c r="BLD30" s="86">
        <v>10.15</v>
      </c>
      <c r="BLE30" s="86">
        <v>0</v>
      </c>
      <c r="BLF30" s="86"/>
      <c r="BLG30" s="86">
        <v>1</v>
      </c>
      <c r="BLH30" s="67"/>
      <c r="BLI30" s="67">
        <v>2.2222222222222223</v>
      </c>
      <c r="BLJ30" s="67"/>
      <c r="BLK30" s="86">
        <v>0</v>
      </c>
      <c r="BLP30" s="86">
        <v>13.15</v>
      </c>
      <c r="BLQ30" s="62" t="s">
        <v>507</v>
      </c>
      <c r="BLR30" s="86">
        <v>13.15</v>
      </c>
      <c r="BLS30" s="86">
        <v>0</v>
      </c>
      <c r="BLT30" s="86"/>
      <c r="BLU30" s="86">
        <v>1</v>
      </c>
      <c r="BLV30" s="67"/>
      <c r="BLW30" s="67">
        <v>2.2222222222222223</v>
      </c>
      <c r="BLX30" s="67"/>
      <c r="BLY30" s="86">
        <v>0</v>
      </c>
      <c r="BMD30" s="86">
        <v>12.15</v>
      </c>
      <c r="BME30" s="62" t="s">
        <v>507</v>
      </c>
      <c r="BMF30" s="86">
        <v>12.15</v>
      </c>
      <c r="BMG30" s="86">
        <v>0</v>
      </c>
      <c r="BMH30" s="86"/>
      <c r="BMI30" s="86">
        <v>1</v>
      </c>
      <c r="BMJ30" s="67"/>
      <c r="BMK30" s="67">
        <v>2.2222222222222223</v>
      </c>
      <c r="BML30" s="67"/>
      <c r="BMM30" s="86">
        <v>0</v>
      </c>
      <c r="BMR30" s="86">
        <v>12.15</v>
      </c>
      <c r="BMS30" s="62" t="s">
        <v>507</v>
      </c>
      <c r="BMT30" s="86">
        <v>12.15</v>
      </c>
      <c r="BMU30" s="86">
        <v>0</v>
      </c>
      <c r="BMV30" s="86"/>
      <c r="BMW30" s="86">
        <v>1</v>
      </c>
      <c r="BMX30" s="67"/>
      <c r="BMY30" s="67">
        <v>2.2222222222222223</v>
      </c>
      <c r="BMZ30" s="67"/>
      <c r="BNA30" s="86">
        <v>0</v>
      </c>
      <c r="BNF30" s="86">
        <v>12.15</v>
      </c>
      <c r="BNG30" s="62" t="s">
        <v>507</v>
      </c>
      <c r="BNH30" s="86">
        <v>12.15</v>
      </c>
      <c r="BNI30" s="86">
        <v>0</v>
      </c>
      <c r="BNJ30" s="86"/>
      <c r="BNK30" s="86">
        <v>1</v>
      </c>
      <c r="BNL30" s="67"/>
      <c r="BNM30" s="67">
        <v>2.2222222222222223</v>
      </c>
      <c r="BNN30" s="67"/>
      <c r="BNO30" s="86">
        <v>0</v>
      </c>
      <c r="BNT30" s="86">
        <v>1.1499999999999999</v>
      </c>
      <c r="BNU30" s="62" t="s">
        <v>507</v>
      </c>
      <c r="BNV30" s="86">
        <v>1.1499999999999999</v>
      </c>
      <c r="BNW30" s="86">
        <v>1</v>
      </c>
      <c r="BNX30" s="86"/>
      <c r="BNY30" s="86">
        <v>1</v>
      </c>
      <c r="BNZ30" s="67"/>
      <c r="BOA30" s="67">
        <v>2.2222222222222223</v>
      </c>
      <c r="BOB30" s="67"/>
      <c r="BOC30" s="86">
        <v>100</v>
      </c>
      <c r="BOH30" s="86">
        <v>1.1499999999999999</v>
      </c>
      <c r="BOI30" s="62" t="s">
        <v>507</v>
      </c>
      <c r="BOJ30" s="86">
        <v>1.1499999999999999</v>
      </c>
      <c r="BOK30" s="86">
        <v>1</v>
      </c>
      <c r="BOL30" s="86"/>
      <c r="BOM30" s="86">
        <v>1</v>
      </c>
      <c r="BON30" s="67"/>
      <c r="BOO30" s="67">
        <v>2.2222222222222223</v>
      </c>
      <c r="BOP30" s="67"/>
      <c r="BOQ30" s="86">
        <v>100</v>
      </c>
      <c r="BOV30" s="86">
        <v>1.1499999999999999</v>
      </c>
      <c r="BOW30" s="62" t="s">
        <v>507</v>
      </c>
      <c r="BOX30" s="86">
        <v>1.1499999999999999</v>
      </c>
      <c r="BOY30" s="86">
        <v>1</v>
      </c>
      <c r="BOZ30" s="86"/>
      <c r="BPA30" s="86">
        <v>1</v>
      </c>
      <c r="BPB30" s="67"/>
      <c r="BPC30" s="67">
        <v>2.2222222222222223</v>
      </c>
      <c r="BPD30" s="67"/>
      <c r="BPE30" s="86">
        <v>100</v>
      </c>
      <c r="BPJ30" s="86">
        <v>12.15</v>
      </c>
      <c r="BPK30" s="62" t="s">
        <v>507</v>
      </c>
      <c r="BPL30" s="86">
        <v>12.15</v>
      </c>
      <c r="BPM30" s="86">
        <v>0</v>
      </c>
      <c r="BPN30" s="86"/>
      <c r="BPO30" s="86">
        <v>1</v>
      </c>
      <c r="BPP30" s="67"/>
      <c r="BPQ30" s="67">
        <v>2.2222222222222223</v>
      </c>
      <c r="BPR30" s="67"/>
      <c r="BPS30" s="86">
        <v>0</v>
      </c>
      <c r="BPX30" s="86">
        <v>1.1499999999999999</v>
      </c>
      <c r="BPY30" s="62" t="s">
        <v>507</v>
      </c>
      <c r="BPZ30" s="86">
        <v>1.1499999999999999</v>
      </c>
      <c r="BQA30" s="86">
        <v>1</v>
      </c>
      <c r="BQB30" s="86"/>
      <c r="BQC30" s="86">
        <v>1</v>
      </c>
      <c r="BQD30" s="67"/>
      <c r="BQE30" s="67">
        <v>2.2222222222222223</v>
      </c>
      <c r="BQF30" s="67"/>
      <c r="BQG30" s="86">
        <v>100</v>
      </c>
      <c r="BQL30" s="86">
        <v>1.1499999999999999</v>
      </c>
      <c r="BQM30" s="62" t="s">
        <v>507</v>
      </c>
      <c r="BQN30" s="86">
        <v>1.1499999999999999</v>
      </c>
      <c r="BQO30" s="86">
        <v>1</v>
      </c>
      <c r="BQP30" s="86"/>
      <c r="BQQ30" s="86">
        <v>1</v>
      </c>
      <c r="BQR30" s="67"/>
      <c r="BQS30" s="67">
        <v>2.2222222222222223</v>
      </c>
      <c r="BQT30" s="67"/>
      <c r="BQU30" s="86">
        <v>100</v>
      </c>
      <c r="BQZ30" s="86">
        <v>1.1499999999999999</v>
      </c>
      <c r="BRA30" s="62" t="s">
        <v>507</v>
      </c>
      <c r="BRB30" s="86">
        <v>1.1499999999999999</v>
      </c>
      <c r="BRC30" s="86">
        <v>1</v>
      </c>
      <c r="BRD30" s="86"/>
      <c r="BRE30" s="86">
        <v>1</v>
      </c>
      <c r="BRF30" s="67"/>
      <c r="BRG30" s="67">
        <v>2.2222222222222223</v>
      </c>
      <c r="BRH30" s="67"/>
      <c r="BRI30" s="86">
        <v>100</v>
      </c>
      <c r="BRN30" s="86">
        <v>1.1499999999999999</v>
      </c>
      <c r="BRO30" s="62" t="s">
        <v>507</v>
      </c>
      <c r="BRP30" s="86">
        <v>1.1499999999999999</v>
      </c>
      <c r="BRQ30" s="86">
        <v>1</v>
      </c>
      <c r="BRR30" s="86"/>
      <c r="BRS30" s="86">
        <v>1</v>
      </c>
      <c r="BRT30" s="67"/>
      <c r="BRU30" s="67">
        <v>2.2222222222222223</v>
      </c>
      <c r="BRV30" s="67"/>
      <c r="BRW30" s="86">
        <v>100</v>
      </c>
      <c r="BSB30" s="86">
        <v>1.1499999999999999</v>
      </c>
      <c r="BSC30" s="62" t="s">
        <v>507</v>
      </c>
      <c r="BSD30" s="86">
        <v>1.1499999999999999</v>
      </c>
      <c r="BSE30" s="86">
        <v>1</v>
      </c>
      <c r="BSF30" s="86"/>
      <c r="BSG30" s="86">
        <v>1</v>
      </c>
      <c r="BSH30" s="67"/>
      <c r="BSI30" s="67">
        <v>2.2222222222222223</v>
      </c>
      <c r="BSJ30" s="67"/>
      <c r="BSK30" s="86">
        <v>100</v>
      </c>
      <c r="BSP30" s="86">
        <v>13.15</v>
      </c>
      <c r="BSQ30" s="62" t="s">
        <v>507</v>
      </c>
      <c r="BSR30" s="86">
        <v>13.15</v>
      </c>
      <c r="BSS30" s="86">
        <v>0</v>
      </c>
      <c r="BST30" s="86"/>
      <c r="BSU30" s="86">
        <v>1</v>
      </c>
      <c r="BSV30" s="67"/>
      <c r="BSW30" s="67">
        <v>2.2222222222222223</v>
      </c>
      <c r="BSX30" s="67"/>
      <c r="BSY30" s="86">
        <v>0</v>
      </c>
      <c r="BTD30" s="86">
        <v>11.15</v>
      </c>
      <c r="BTE30" s="62" t="s">
        <v>507</v>
      </c>
      <c r="BTF30" s="86">
        <v>11.15</v>
      </c>
      <c r="BTG30" s="86">
        <v>0</v>
      </c>
      <c r="BTH30" s="86"/>
      <c r="BTI30" s="86">
        <v>1</v>
      </c>
      <c r="BTJ30" s="67"/>
      <c r="BTK30" s="67">
        <v>2.2222222222222223</v>
      </c>
      <c r="BTL30" s="67"/>
      <c r="BTM30" s="86">
        <v>0</v>
      </c>
      <c r="BTR30" s="86" t="s">
        <v>944</v>
      </c>
      <c r="BTS30" s="62" t="s">
        <v>507</v>
      </c>
      <c r="BTT30" s="86" t="s">
        <v>944</v>
      </c>
      <c r="BTU30" s="86">
        <v>0</v>
      </c>
      <c r="BTV30" s="86"/>
      <c r="BTW30" s="86">
        <v>0</v>
      </c>
      <c r="BTX30" s="67"/>
      <c r="BTY30" s="67">
        <v>0</v>
      </c>
      <c r="BTZ30" s="67"/>
      <c r="BUA30" s="86" t="s">
        <v>582</v>
      </c>
      <c r="BUF30" s="86" t="s">
        <v>944</v>
      </c>
      <c r="BUG30" s="62" t="s">
        <v>507</v>
      </c>
      <c r="BUH30" s="86" t="s">
        <v>944</v>
      </c>
      <c r="BUI30" s="86">
        <v>0</v>
      </c>
      <c r="BUJ30" s="86"/>
      <c r="BUK30" s="86">
        <v>0</v>
      </c>
      <c r="BUL30" s="67"/>
      <c r="BUM30" s="67">
        <v>0</v>
      </c>
      <c r="BUN30" s="67"/>
      <c r="BUO30" s="86" t="s">
        <v>582</v>
      </c>
      <c r="BUT30" s="86" t="s">
        <v>944</v>
      </c>
      <c r="BUU30" s="62" t="s">
        <v>507</v>
      </c>
      <c r="BUV30" s="86" t="s">
        <v>944</v>
      </c>
      <c r="BUW30" s="86">
        <v>0</v>
      </c>
      <c r="BUX30" s="86"/>
      <c r="BUY30" s="86">
        <v>0</v>
      </c>
      <c r="BUZ30" s="67"/>
      <c r="BVA30" s="67">
        <v>0</v>
      </c>
      <c r="BVB30" s="67"/>
      <c r="BVC30" s="86" t="s">
        <v>582</v>
      </c>
      <c r="BVH30" s="86" t="s">
        <v>944</v>
      </c>
      <c r="BVI30" s="62" t="s">
        <v>507</v>
      </c>
      <c r="BVJ30" s="86" t="s">
        <v>944</v>
      </c>
      <c r="BVK30" s="86">
        <v>0</v>
      </c>
      <c r="BVL30" s="86"/>
      <c r="BVM30" s="86">
        <v>0</v>
      </c>
      <c r="BVN30" s="67"/>
      <c r="BVO30" s="67">
        <v>0</v>
      </c>
      <c r="BVP30" s="67"/>
      <c r="BVQ30" s="86" t="s">
        <v>582</v>
      </c>
      <c r="BVV30" s="86" t="s">
        <v>944</v>
      </c>
      <c r="BVW30" s="62" t="s">
        <v>507</v>
      </c>
      <c r="BVX30" s="86" t="s">
        <v>944</v>
      </c>
      <c r="BVY30" s="86">
        <v>0</v>
      </c>
      <c r="BVZ30" s="86"/>
      <c r="BWA30" s="86">
        <v>0</v>
      </c>
      <c r="BWB30" s="67"/>
      <c r="BWC30" s="67">
        <v>0</v>
      </c>
      <c r="BWD30" s="67"/>
      <c r="BWE30" s="86" t="s">
        <v>582</v>
      </c>
      <c r="BWJ30" s="86" t="s">
        <v>944</v>
      </c>
      <c r="BWK30" s="62" t="s">
        <v>507</v>
      </c>
      <c r="BWL30" s="86" t="s">
        <v>944</v>
      </c>
      <c r="BWM30" s="86">
        <v>0</v>
      </c>
      <c r="BWN30" s="86"/>
      <c r="BWO30" s="86">
        <v>0</v>
      </c>
      <c r="BWP30" s="67"/>
      <c r="BWQ30" s="67">
        <v>0</v>
      </c>
      <c r="BWR30" s="67"/>
      <c r="BWS30" s="86" t="s">
        <v>582</v>
      </c>
      <c r="BWX30" s="86" t="s">
        <v>944</v>
      </c>
      <c r="BWY30" s="62" t="s">
        <v>507</v>
      </c>
      <c r="BWZ30" s="86" t="s">
        <v>944</v>
      </c>
      <c r="BXA30" s="86">
        <v>0</v>
      </c>
      <c r="BXB30" s="86"/>
      <c r="BXC30" s="86">
        <v>0</v>
      </c>
      <c r="BXD30" s="67"/>
      <c r="BXE30" s="67">
        <v>0</v>
      </c>
      <c r="BXF30" s="67"/>
      <c r="BXG30" s="86" t="s">
        <v>582</v>
      </c>
      <c r="BXL30" s="86" t="s">
        <v>944</v>
      </c>
      <c r="BXM30" s="62" t="s">
        <v>507</v>
      </c>
      <c r="BXN30" s="86" t="s">
        <v>944</v>
      </c>
      <c r="BXO30" s="86">
        <v>0</v>
      </c>
      <c r="BXP30" s="86"/>
      <c r="BXQ30" s="86">
        <v>0</v>
      </c>
      <c r="BXR30" s="67"/>
      <c r="BXS30" s="67">
        <v>0</v>
      </c>
      <c r="BXT30" s="67"/>
      <c r="BXU30" s="86" t="s">
        <v>582</v>
      </c>
      <c r="BXZ30" s="86" t="s">
        <v>944</v>
      </c>
      <c r="BYA30" s="62" t="s">
        <v>507</v>
      </c>
      <c r="BYB30" s="86" t="s">
        <v>944</v>
      </c>
      <c r="BYC30" s="86">
        <v>0</v>
      </c>
      <c r="BYD30" s="86"/>
      <c r="BYE30" s="86">
        <v>0</v>
      </c>
      <c r="BYF30" s="67"/>
      <c r="BYG30" s="67">
        <v>0</v>
      </c>
      <c r="BYH30" s="67"/>
      <c r="BYI30" s="86" t="s">
        <v>582</v>
      </c>
      <c r="BYN30" s="86" t="s">
        <v>944</v>
      </c>
      <c r="BYO30" s="62" t="s">
        <v>507</v>
      </c>
      <c r="BYP30" s="86" t="s">
        <v>944</v>
      </c>
      <c r="BYQ30" s="86">
        <v>0</v>
      </c>
      <c r="BYR30" s="86"/>
      <c r="BYS30" s="86">
        <v>0</v>
      </c>
      <c r="BYT30" s="67"/>
      <c r="BYU30" s="67">
        <v>0</v>
      </c>
      <c r="BYV30" s="67"/>
      <c r="BYW30" s="86" t="s">
        <v>582</v>
      </c>
      <c r="BZB30" s="86" t="s">
        <v>944</v>
      </c>
      <c r="BZC30" s="62" t="s">
        <v>507</v>
      </c>
      <c r="BZD30" s="86" t="s">
        <v>944</v>
      </c>
      <c r="BZE30" s="86">
        <v>0</v>
      </c>
      <c r="BZF30" s="86"/>
      <c r="BZG30" s="86">
        <v>0</v>
      </c>
      <c r="BZH30" s="67"/>
      <c r="BZI30" s="67">
        <v>0</v>
      </c>
      <c r="BZJ30" s="67"/>
      <c r="BZK30" s="86" t="s">
        <v>582</v>
      </c>
      <c r="BZP30" s="86" t="s">
        <v>944</v>
      </c>
      <c r="BZQ30" s="62" t="s">
        <v>507</v>
      </c>
      <c r="BZR30" s="86" t="s">
        <v>944</v>
      </c>
      <c r="BZS30" s="86">
        <v>0</v>
      </c>
      <c r="BZT30" s="86"/>
      <c r="BZU30" s="86">
        <v>0</v>
      </c>
      <c r="BZV30" s="67"/>
      <c r="BZW30" s="67">
        <v>0</v>
      </c>
      <c r="BZX30" s="67"/>
      <c r="BZY30" s="86" t="s">
        <v>582</v>
      </c>
      <c r="CAD30" s="86" t="s">
        <v>944</v>
      </c>
      <c r="CAE30" s="62" t="s">
        <v>507</v>
      </c>
      <c r="CAF30" s="86" t="s">
        <v>944</v>
      </c>
      <c r="CAG30" s="86">
        <v>0</v>
      </c>
      <c r="CAH30" s="86"/>
      <c r="CAI30" s="86">
        <v>0</v>
      </c>
      <c r="CAJ30" s="67"/>
      <c r="CAK30" s="67">
        <v>0</v>
      </c>
      <c r="CAL30" s="67"/>
      <c r="CAM30" s="86" t="s">
        <v>582</v>
      </c>
      <c r="CAR30" s="86" t="s">
        <v>944</v>
      </c>
      <c r="CAS30" s="62" t="s">
        <v>507</v>
      </c>
      <c r="CAT30" s="86" t="s">
        <v>944</v>
      </c>
      <c r="CAU30" s="86">
        <v>0</v>
      </c>
      <c r="CAV30" s="86"/>
      <c r="CAW30" s="86">
        <v>0</v>
      </c>
      <c r="CAX30" s="67"/>
      <c r="CAY30" s="67">
        <v>0</v>
      </c>
      <c r="CAZ30" s="67"/>
      <c r="CBA30" s="86" t="s">
        <v>582</v>
      </c>
      <c r="CBF30" s="86" t="s">
        <v>944</v>
      </c>
      <c r="CBG30" s="62" t="s">
        <v>507</v>
      </c>
      <c r="CBH30" s="86" t="s">
        <v>944</v>
      </c>
      <c r="CBI30" s="86">
        <v>0</v>
      </c>
      <c r="CBJ30" s="86"/>
      <c r="CBK30" s="86">
        <v>0</v>
      </c>
      <c r="CBL30" s="67"/>
      <c r="CBM30" s="67">
        <v>0</v>
      </c>
      <c r="CBN30" s="67"/>
      <c r="CBO30" s="86" t="s">
        <v>582</v>
      </c>
      <c r="CBT30" s="86" t="s">
        <v>944</v>
      </c>
      <c r="CBU30" s="62" t="s">
        <v>507</v>
      </c>
      <c r="CBV30" s="86" t="s">
        <v>944</v>
      </c>
      <c r="CBW30" s="86">
        <v>0</v>
      </c>
      <c r="CBX30" s="86"/>
      <c r="CBY30" s="86">
        <v>0</v>
      </c>
      <c r="CBZ30" s="67"/>
      <c r="CCA30" s="67">
        <v>0</v>
      </c>
      <c r="CCB30" s="67"/>
      <c r="CCC30" s="86" t="s">
        <v>582</v>
      </c>
      <c r="CCH30" s="86" t="s">
        <v>944</v>
      </c>
      <c r="CCI30" s="62" t="s">
        <v>507</v>
      </c>
      <c r="CCJ30" s="86" t="s">
        <v>944</v>
      </c>
      <c r="CCK30" s="86">
        <v>0</v>
      </c>
      <c r="CCL30" s="86"/>
      <c r="CCM30" s="86">
        <v>0</v>
      </c>
      <c r="CCN30" s="67"/>
      <c r="CCO30" s="67">
        <v>0</v>
      </c>
      <c r="CCP30" s="67"/>
      <c r="CCQ30" s="86" t="s">
        <v>582</v>
      </c>
      <c r="CCV30" s="86" t="s">
        <v>944</v>
      </c>
      <c r="CCW30" s="62" t="s">
        <v>507</v>
      </c>
      <c r="CCX30" s="86" t="s">
        <v>944</v>
      </c>
      <c r="CCY30" s="86">
        <v>0</v>
      </c>
      <c r="CCZ30" s="86"/>
      <c r="CDA30" s="86">
        <v>0</v>
      </c>
      <c r="CDB30" s="67"/>
      <c r="CDC30" s="67">
        <v>0</v>
      </c>
      <c r="CDD30" s="67"/>
      <c r="CDE30" s="86" t="s">
        <v>582</v>
      </c>
      <c r="CDJ30" s="86" t="s">
        <v>944</v>
      </c>
      <c r="CDK30" s="62" t="s">
        <v>507</v>
      </c>
      <c r="CDL30" s="86" t="s">
        <v>944</v>
      </c>
      <c r="CDM30" s="86">
        <v>0</v>
      </c>
      <c r="CDN30" s="86"/>
      <c r="CDO30" s="86">
        <v>0</v>
      </c>
      <c r="CDP30" s="67"/>
      <c r="CDQ30" s="67">
        <v>0</v>
      </c>
      <c r="CDR30" s="67"/>
      <c r="CDS30" s="86" t="s">
        <v>582</v>
      </c>
      <c r="CDX30" s="86" t="s">
        <v>944</v>
      </c>
      <c r="CDY30" s="62" t="s">
        <v>507</v>
      </c>
      <c r="CDZ30" s="86" t="s">
        <v>944</v>
      </c>
      <c r="CEA30" s="86">
        <v>0</v>
      </c>
      <c r="CEB30" s="86"/>
      <c r="CEC30" s="86">
        <v>0</v>
      </c>
      <c r="CED30" s="67"/>
      <c r="CEE30" s="67">
        <v>0</v>
      </c>
      <c r="CEF30" s="67"/>
      <c r="CEG30" s="86" t="s">
        <v>582</v>
      </c>
      <c r="CEL30" s="86" t="s">
        <v>944</v>
      </c>
      <c r="CEM30" s="62" t="s">
        <v>507</v>
      </c>
      <c r="CEN30" s="86" t="s">
        <v>944</v>
      </c>
      <c r="CEO30" s="86">
        <v>0</v>
      </c>
      <c r="CEP30" s="86"/>
      <c r="CEQ30" s="86">
        <v>0</v>
      </c>
      <c r="CER30" s="67"/>
      <c r="CES30" s="67">
        <v>0</v>
      </c>
      <c r="CET30" s="67"/>
      <c r="CEU30" s="86" t="s">
        <v>582</v>
      </c>
      <c r="CEZ30" s="86" t="s">
        <v>944</v>
      </c>
      <c r="CFA30" s="62" t="s">
        <v>507</v>
      </c>
      <c r="CFB30" s="86" t="s">
        <v>944</v>
      </c>
      <c r="CFC30" s="86">
        <v>0</v>
      </c>
      <c r="CFD30" s="86"/>
      <c r="CFE30" s="86">
        <v>0</v>
      </c>
      <c r="CFF30" s="67"/>
      <c r="CFG30" s="67">
        <v>0</v>
      </c>
      <c r="CFH30" s="67"/>
      <c r="CFI30" s="86" t="s">
        <v>582</v>
      </c>
      <c r="CFN30" s="86" t="s">
        <v>944</v>
      </c>
      <c r="CFO30" s="62" t="s">
        <v>507</v>
      </c>
      <c r="CFP30" s="86" t="s">
        <v>944</v>
      </c>
      <c r="CFQ30" s="86">
        <v>0</v>
      </c>
      <c r="CFR30" s="86"/>
      <c r="CFS30" s="86">
        <v>0</v>
      </c>
      <c r="CFT30" s="67"/>
      <c r="CFU30" s="67">
        <v>0</v>
      </c>
      <c r="CFV30" s="67"/>
      <c r="CFW30" s="86" t="s">
        <v>582</v>
      </c>
      <c r="CGB30" s="86">
        <v>1.1499999999999999</v>
      </c>
      <c r="CGC30" s="62" t="s">
        <v>507</v>
      </c>
      <c r="CGD30" s="86">
        <v>1.1499999999999999</v>
      </c>
      <c r="CGE30" s="86">
        <v>1</v>
      </c>
      <c r="CGF30" s="86"/>
      <c r="CGG30" s="86">
        <v>1</v>
      </c>
      <c r="CGH30" s="67"/>
      <c r="CGI30" s="67">
        <v>2.2222222222222223</v>
      </c>
      <c r="CGJ30" s="67"/>
      <c r="CGK30" s="86">
        <v>100</v>
      </c>
      <c r="CGP30" s="86">
        <v>1.1499999999999999</v>
      </c>
      <c r="CGQ30" s="62" t="s">
        <v>507</v>
      </c>
      <c r="CGR30" s="86">
        <v>1.1499999999999999</v>
      </c>
      <c r="CGS30" s="86">
        <v>1</v>
      </c>
      <c r="CGT30" s="86"/>
      <c r="CGU30" s="86">
        <v>1</v>
      </c>
      <c r="CGV30" s="67"/>
      <c r="CGW30" s="67">
        <v>2.2222222222222223</v>
      </c>
      <c r="CGX30" s="67"/>
      <c r="CGY30" s="86">
        <v>100</v>
      </c>
      <c r="CHD30" s="86">
        <v>1.1499999999999999</v>
      </c>
      <c r="CHE30" s="62" t="s">
        <v>507</v>
      </c>
      <c r="CHF30" s="86">
        <v>1.1499999999999999</v>
      </c>
      <c r="CHG30" s="86">
        <v>1</v>
      </c>
      <c r="CHH30" s="86"/>
      <c r="CHI30" s="86">
        <v>1</v>
      </c>
      <c r="CHJ30" s="67"/>
      <c r="CHK30" s="67">
        <v>2.2222222222222223</v>
      </c>
      <c r="CHL30" s="67"/>
      <c r="CHM30" s="86">
        <v>100</v>
      </c>
      <c r="CHR30" s="86">
        <v>1.1499999999999999</v>
      </c>
      <c r="CHS30" s="62" t="s">
        <v>507</v>
      </c>
      <c r="CHT30" s="86">
        <v>1.1499999999999999</v>
      </c>
      <c r="CHU30" s="86">
        <v>1</v>
      </c>
      <c r="CHV30" s="86"/>
      <c r="CHW30" s="86">
        <v>1</v>
      </c>
      <c r="CHX30" s="67"/>
      <c r="CHY30" s="67">
        <v>2.2222222222222223</v>
      </c>
      <c r="CHZ30" s="67"/>
      <c r="CIA30" s="86">
        <v>100</v>
      </c>
      <c r="CIF30" s="86">
        <v>10.15</v>
      </c>
      <c r="CIG30" s="62" t="s">
        <v>507</v>
      </c>
      <c r="CIH30" s="86">
        <v>10.15</v>
      </c>
      <c r="CII30" s="86">
        <v>0</v>
      </c>
      <c r="CIJ30" s="86"/>
      <c r="CIK30" s="86">
        <v>1</v>
      </c>
      <c r="CIL30" s="67"/>
      <c r="CIM30" s="67">
        <v>2.2222222222222223</v>
      </c>
      <c r="CIN30" s="67"/>
      <c r="CIO30" s="86">
        <v>0</v>
      </c>
      <c r="CIT30" s="86">
        <v>1.1499999999999999</v>
      </c>
      <c r="CIU30" s="62" t="s">
        <v>507</v>
      </c>
      <c r="CIV30" s="86">
        <v>1.1499999999999999</v>
      </c>
      <c r="CIW30" s="86">
        <v>1</v>
      </c>
      <c r="CIX30" s="86"/>
      <c r="CIY30" s="86">
        <v>1</v>
      </c>
      <c r="CIZ30" s="67"/>
      <c r="CJA30" s="67">
        <v>2.2222222222222223</v>
      </c>
      <c r="CJB30" s="67"/>
      <c r="CJC30" s="86">
        <v>100</v>
      </c>
      <c r="CJH30" s="86">
        <v>1.1499999999999999</v>
      </c>
      <c r="CJI30" s="62" t="s">
        <v>507</v>
      </c>
      <c r="CJJ30" s="86">
        <v>1.1499999999999999</v>
      </c>
      <c r="CJK30" s="86">
        <v>1</v>
      </c>
      <c r="CJL30" s="86"/>
      <c r="CJM30" s="86">
        <v>1</v>
      </c>
      <c r="CJN30" s="67"/>
      <c r="CJO30" s="67">
        <v>2.2222222222222223</v>
      </c>
      <c r="CJP30" s="67"/>
      <c r="CJQ30" s="86">
        <v>100</v>
      </c>
      <c r="CJV30" s="86">
        <v>1.1499999999999999</v>
      </c>
      <c r="CJW30" s="62" t="s">
        <v>507</v>
      </c>
      <c r="CJX30" s="86">
        <v>1.1499999999999999</v>
      </c>
      <c r="CJY30" s="86">
        <v>1</v>
      </c>
      <c r="CJZ30" s="86"/>
      <c r="CKA30" s="86">
        <v>1</v>
      </c>
      <c r="CKB30" s="67"/>
      <c r="CKC30" s="67">
        <v>2.2222222222222223</v>
      </c>
      <c r="CKD30" s="67"/>
      <c r="CKE30" s="86">
        <v>100</v>
      </c>
      <c r="CKJ30" s="86">
        <v>1.1499999999999999</v>
      </c>
      <c r="CKK30" s="62" t="s">
        <v>507</v>
      </c>
      <c r="CKL30" s="86">
        <v>1.1499999999999999</v>
      </c>
      <c r="CKM30" s="86">
        <v>1</v>
      </c>
      <c r="CKN30" s="86"/>
      <c r="CKO30" s="86">
        <v>1</v>
      </c>
      <c r="CKP30" s="67"/>
      <c r="CKQ30" s="67">
        <v>2.2222222222222223</v>
      </c>
      <c r="CKR30" s="67"/>
      <c r="CKS30" s="86">
        <v>100</v>
      </c>
      <c r="CKX30" s="86">
        <v>11.15</v>
      </c>
      <c r="CKY30" s="62" t="s">
        <v>507</v>
      </c>
      <c r="CKZ30" s="86">
        <v>11.15</v>
      </c>
      <c r="CLA30" s="86">
        <v>0</v>
      </c>
      <c r="CLB30" s="86"/>
      <c r="CLC30" s="86">
        <v>1</v>
      </c>
      <c r="CLD30" s="67"/>
      <c r="CLE30" s="67">
        <v>2.2222222222222223</v>
      </c>
      <c r="CLF30" s="67"/>
      <c r="CLG30" s="86">
        <v>0</v>
      </c>
      <c r="CLL30" s="86">
        <v>1.1499999999999999</v>
      </c>
      <c r="CLM30" s="62" t="s">
        <v>507</v>
      </c>
      <c r="CLN30" s="86">
        <v>1.1499999999999999</v>
      </c>
      <c r="CLO30" s="86">
        <v>1</v>
      </c>
      <c r="CLP30" s="86"/>
      <c r="CLQ30" s="86">
        <v>1</v>
      </c>
      <c r="CLR30" s="67"/>
      <c r="CLS30" s="67">
        <v>2.2222222222222223</v>
      </c>
      <c r="CLT30" s="67"/>
      <c r="CLU30" s="86">
        <v>100</v>
      </c>
      <c r="CLZ30" s="86">
        <v>1.1499999999999999</v>
      </c>
      <c r="CMA30" s="62" t="s">
        <v>507</v>
      </c>
      <c r="CMB30" s="86">
        <v>1.1499999999999999</v>
      </c>
      <c r="CMC30" s="86">
        <v>1</v>
      </c>
      <c r="CMD30" s="86"/>
      <c r="CME30" s="86">
        <v>1</v>
      </c>
      <c r="CMF30" s="67"/>
      <c r="CMG30" s="67">
        <v>2.2222222222222223</v>
      </c>
      <c r="CMH30" s="67"/>
      <c r="CMI30" s="86">
        <v>100</v>
      </c>
      <c r="CMN30" s="86">
        <v>1.1499999999999999</v>
      </c>
      <c r="CMO30" s="62" t="s">
        <v>507</v>
      </c>
      <c r="CMP30" s="86">
        <v>1.1499999999999999</v>
      </c>
      <c r="CMQ30" s="86">
        <v>1</v>
      </c>
      <c r="CMR30" s="86"/>
      <c r="CMS30" s="86">
        <v>1</v>
      </c>
      <c r="CMT30" s="67"/>
      <c r="CMU30" s="67">
        <v>2.2222222222222223</v>
      </c>
      <c r="CMV30" s="67"/>
      <c r="CMW30" s="86">
        <v>100</v>
      </c>
      <c r="CNB30" s="86">
        <v>1.1499999999999999</v>
      </c>
      <c r="CNC30" s="62" t="s">
        <v>507</v>
      </c>
      <c r="CND30" s="86">
        <v>1.1499999999999999</v>
      </c>
      <c r="CNE30" s="86">
        <v>1</v>
      </c>
      <c r="CNF30" s="86"/>
      <c r="CNG30" s="86">
        <v>1</v>
      </c>
      <c r="CNH30" s="67"/>
      <c r="CNI30" s="67">
        <v>2.2222222222222223</v>
      </c>
      <c r="CNJ30" s="67"/>
      <c r="CNK30" s="86">
        <v>100</v>
      </c>
      <c r="CNP30" s="86">
        <v>1.1499999999999999</v>
      </c>
      <c r="CNQ30" s="62" t="s">
        <v>507</v>
      </c>
      <c r="CNR30" s="86">
        <v>1.1499999999999999</v>
      </c>
      <c r="CNS30" s="86">
        <v>1</v>
      </c>
      <c r="CNT30" s="86"/>
      <c r="CNU30" s="86">
        <v>1</v>
      </c>
      <c r="CNV30" s="67"/>
      <c r="CNW30" s="67">
        <v>2.2222222222222223</v>
      </c>
      <c r="CNX30" s="67"/>
      <c r="CNY30" s="86">
        <v>100</v>
      </c>
      <c r="COD30" s="86" t="s">
        <v>944</v>
      </c>
      <c r="COE30" s="62" t="s">
        <v>507</v>
      </c>
      <c r="COF30" s="86" t="s">
        <v>944</v>
      </c>
      <c r="COG30" s="86">
        <v>0</v>
      </c>
      <c r="COH30" s="86"/>
      <c r="COI30" s="86">
        <v>0</v>
      </c>
      <c r="COJ30" s="67"/>
      <c r="COK30" s="67">
        <v>0</v>
      </c>
      <c r="COL30" s="67"/>
      <c r="COM30" s="86" t="s">
        <v>582</v>
      </c>
      <c r="COR30" s="86" t="s">
        <v>944</v>
      </c>
      <c r="COS30" s="62" t="s">
        <v>507</v>
      </c>
      <c r="COT30" s="86" t="s">
        <v>944</v>
      </c>
      <c r="COU30" s="86">
        <v>0</v>
      </c>
      <c r="COV30" s="86"/>
      <c r="COW30" s="86">
        <v>0</v>
      </c>
      <c r="COX30" s="67"/>
      <c r="COY30" s="67">
        <v>0</v>
      </c>
      <c r="COZ30" s="67"/>
      <c r="CPA30" s="86" t="s">
        <v>582</v>
      </c>
      <c r="CPF30" s="86" t="s">
        <v>944</v>
      </c>
      <c r="CPG30" s="62" t="s">
        <v>507</v>
      </c>
      <c r="CPH30" s="86" t="s">
        <v>944</v>
      </c>
      <c r="CPI30" s="86">
        <v>0</v>
      </c>
      <c r="CPJ30" s="86"/>
      <c r="CPK30" s="86">
        <v>0</v>
      </c>
      <c r="CPL30" s="67"/>
      <c r="CPM30" s="67">
        <v>0</v>
      </c>
      <c r="CPN30" s="67"/>
      <c r="CPO30" s="86" t="s">
        <v>582</v>
      </c>
      <c r="CPT30" s="86" t="s">
        <v>944</v>
      </c>
      <c r="CPU30" s="62" t="s">
        <v>507</v>
      </c>
      <c r="CPV30" s="86" t="s">
        <v>944</v>
      </c>
      <c r="CPW30" s="86">
        <v>0</v>
      </c>
      <c r="CPX30" s="86"/>
      <c r="CPY30" s="86">
        <v>0</v>
      </c>
      <c r="CPZ30" s="67"/>
      <c r="CQA30" s="67">
        <v>0</v>
      </c>
      <c r="CQB30" s="67"/>
      <c r="CQC30" s="86" t="s">
        <v>582</v>
      </c>
      <c r="CQH30" s="86" t="s">
        <v>944</v>
      </c>
      <c r="CQI30" s="62" t="s">
        <v>507</v>
      </c>
      <c r="CQJ30" s="86" t="s">
        <v>944</v>
      </c>
      <c r="CQK30" s="86">
        <v>0</v>
      </c>
      <c r="CQL30" s="86"/>
      <c r="CQM30" s="86">
        <v>0</v>
      </c>
      <c r="CQN30" s="67"/>
      <c r="CQO30" s="67">
        <v>0</v>
      </c>
      <c r="CQP30" s="67"/>
      <c r="CQQ30" s="86" t="s">
        <v>582</v>
      </c>
      <c r="CQV30" s="86" t="s">
        <v>944</v>
      </c>
      <c r="CQW30" s="62" t="s">
        <v>507</v>
      </c>
      <c r="CQX30" s="86" t="s">
        <v>944</v>
      </c>
      <c r="CQY30" s="86">
        <v>0</v>
      </c>
      <c r="CQZ30" s="86"/>
      <c r="CRA30" s="86">
        <v>0</v>
      </c>
      <c r="CRB30" s="67"/>
      <c r="CRC30" s="67">
        <v>0</v>
      </c>
      <c r="CRD30" s="67"/>
      <c r="CRE30" s="86" t="s">
        <v>582</v>
      </c>
      <c r="CRJ30" s="86" t="s">
        <v>944</v>
      </c>
      <c r="CRK30" s="62" t="s">
        <v>507</v>
      </c>
      <c r="CRL30" s="86" t="s">
        <v>944</v>
      </c>
      <c r="CRM30" s="86">
        <v>0</v>
      </c>
      <c r="CRN30" s="86"/>
      <c r="CRO30" s="86">
        <v>0</v>
      </c>
      <c r="CRP30" s="67"/>
      <c r="CRQ30" s="67">
        <v>0</v>
      </c>
      <c r="CRR30" s="67"/>
      <c r="CRS30" s="86" t="s">
        <v>582</v>
      </c>
      <c r="CRX30" s="86" t="s">
        <v>944</v>
      </c>
      <c r="CRY30" s="62" t="s">
        <v>507</v>
      </c>
      <c r="CRZ30" s="86" t="s">
        <v>944</v>
      </c>
      <c r="CSA30" s="86">
        <v>0</v>
      </c>
      <c r="CSB30" s="86"/>
      <c r="CSC30" s="86">
        <v>0</v>
      </c>
      <c r="CSD30" s="67"/>
      <c r="CSE30" s="67">
        <v>0</v>
      </c>
      <c r="CSF30" s="67"/>
      <c r="CSG30" s="86" t="s">
        <v>582</v>
      </c>
      <c r="CSL30" s="86" t="s">
        <v>944</v>
      </c>
      <c r="CSM30" s="62" t="s">
        <v>507</v>
      </c>
      <c r="CSN30" s="86" t="s">
        <v>944</v>
      </c>
      <c r="CSO30" s="86">
        <v>0</v>
      </c>
      <c r="CSP30" s="86"/>
      <c r="CSQ30" s="86">
        <v>0</v>
      </c>
      <c r="CSR30" s="67"/>
      <c r="CSS30" s="67">
        <v>0</v>
      </c>
      <c r="CST30" s="67"/>
      <c r="CSU30" s="86" t="s">
        <v>582</v>
      </c>
      <c r="CSZ30" s="86" t="s">
        <v>944</v>
      </c>
      <c r="CTA30" s="62" t="s">
        <v>507</v>
      </c>
      <c r="CTB30" s="86" t="s">
        <v>944</v>
      </c>
      <c r="CTC30" s="86">
        <v>0</v>
      </c>
      <c r="CTD30" s="86"/>
      <c r="CTE30" s="86">
        <v>0</v>
      </c>
      <c r="CTF30" s="67"/>
      <c r="CTG30" s="67">
        <v>0</v>
      </c>
      <c r="CTH30" s="67"/>
      <c r="CTI30" s="86" t="s">
        <v>582</v>
      </c>
      <c r="CTN30" s="86" t="s">
        <v>944</v>
      </c>
      <c r="CTO30" s="62" t="s">
        <v>507</v>
      </c>
      <c r="CTP30" s="86" t="s">
        <v>944</v>
      </c>
      <c r="CTQ30" s="86">
        <v>0</v>
      </c>
      <c r="CTR30" s="86"/>
      <c r="CTS30" s="86">
        <v>0</v>
      </c>
      <c r="CTT30" s="67"/>
      <c r="CTU30" s="67">
        <v>0</v>
      </c>
      <c r="CTV30" s="67"/>
      <c r="CTW30" s="86" t="s">
        <v>582</v>
      </c>
      <c r="CUB30" s="86" t="s">
        <v>944</v>
      </c>
      <c r="CUC30" s="62" t="s">
        <v>507</v>
      </c>
      <c r="CUD30" s="86" t="s">
        <v>944</v>
      </c>
      <c r="CUE30" s="86">
        <v>0</v>
      </c>
      <c r="CUF30" s="86"/>
      <c r="CUG30" s="86">
        <v>0</v>
      </c>
      <c r="CUH30" s="67"/>
      <c r="CUI30" s="67">
        <v>0</v>
      </c>
      <c r="CUJ30" s="67"/>
      <c r="CUK30" s="86" t="s">
        <v>582</v>
      </c>
      <c r="CUP30" s="86" t="s">
        <v>944</v>
      </c>
      <c r="CUQ30" s="62" t="s">
        <v>507</v>
      </c>
      <c r="CUR30" s="86" t="s">
        <v>944</v>
      </c>
      <c r="CUS30" s="86">
        <v>0</v>
      </c>
      <c r="CUT30" s="86"/>
      <c r="CUU30" s="86">
        <v>0</v>
      </c>
      <c r="CUV30" s="67"/>
      <c r="CUW30" s="67">
        <v>0</v>
      </c>
      <c r="CUX30" s="67"/>
      <c r="CUY30" s="86" t="s">
        <v>582</v>
      </c>
      <c r="CVD30" s="86" t="s">
        <v>944</v>
      </c>
      <c r="CVE30" s="62" t="s">
        <v>507</v>
      </c>
      <c r="CVF30" s="86" t="s">
        <v>944</v>
      </c>
      <c r="CVG30" s="86">
        <v>0</v>
      </c>
      <c r="CVH30" s="86"/>
      <c r="CVI30" s="86">
        <v>0</v>
      </c>
      <c r="CVJ30" s="67"/>
      <c r="CVK30" s="67">
        <v>0</v>
      </c>
      <c r="CVL30" s="67"/>
      <c r="CVM30" s="86" t="s">
        <v>582</v>
      </c>
      <c r="CVR30" s="86" t="s">
        <v>944</v>
      </c>
      <c r="CVS30" s="62" t="s">
        <v>507</v>
      </c>
      <c r="CVT30" s="86" t="s">
        <v>944</v>
      </c>
      <c r="CVU30" s="86">
        <v>0</v>
      </c>
      <c r="CVV30" s="86"/>
      <c r="CVW30" s="86">
        <v>0</v>
      </c>
      <c r="CVX30" s="67"/>
      <c r="CVY30" s="67">
        <v>0</v>
      </c>
      <c r="CVZ30" s="67"/>
      <c r="CWA30" s="86" t="s">
        <v>582</v>
      </c>
      <c r="CWF30" s="86" t="s">
        <v>944</v>
      </c>
      <c r="CWG30" s="62" t="s">
        <v>507</v>
      </c>
      <c r="CWH30" s="86" t="s">
        <v>944</v>
      </c>
      <c r="CWI30" s="86">
        <v>0</v>
      </c>
      <c r="CWJ30" s="86"/>
      <c r="CWK30" s="86">
        <v>0</v>
      </c>
      <c r="CWL30" s="67"/>
      <c r="CWM30" s="67">
        <v>0</v>
      </c>
      <c r="CWN30" s="67"/>
      <c r="CWO30" s="86" t="s">
        <v>582</v>
      </c>
      <c r="CWT30" s="86" t="s">
        <v>944</v>
      </c>
      <c r="CWU30" s="62" t="s">
        <v>507</v>
      </c>
      <c r="CWV30" s="86" t="s">
        <v>944</v>
      </c>
      <c r="CWW30" s="86">
        <v>0</v>
      </c>
      <c r="CWX30" s="86"/>
      <c r="CWY30" s="86">
        <v>0</v>
      </c>
      <c r="CWZ30" s="67"/>
      <c r="CXA30" s="67">
        <v>0</v>
      </c>
      <c r="CXB30" s="67"/>
      <c r="CXC30" s="86" t="s">
        <v>582</v>
      </c>
      <c r="CXH30" s="86" t="s">
        <v>944</v>
      </c>
      <c r="CXI30" s="62" t="s">
        <v>507</v>
      </c>
      <c r="CXJ30" s="86" t="s">
        <v>944</v>
      </c>
      <c r="CXK30" s="86">
        <v>0</v>
      </c>
      <c r="CXL30" s="86"/>
      <c r="CXM30" s="86">
        <v>0</v>
      </c>
      <c r="CXN30" s="67"/>
      <c r="CXO30" s="67">
        <v>0</v>
      </c>
      <c r="CXP30" s="67"/>
      <c r="CXQ30" s="86" t="s">
        <v>582</v>
      </c>
      <c r="CXV30" s="86" t="s">
        <v>944</v>
      </c>
      <c r="CXW30" s="62" t="s">
        <v>507</v>
      </c>
      <c r="CXX30" s="86" t="s">
        <v>944</v>
      </c>
      <c r="CXY30" s="86">
        <v>0</v>
      </c>
      <c r="CXZ30" s="86"/>
      <c r="CYA30" s="86">
        <v>0</v>
      </c>
      <c r="CYB30" s="67"/>
      <c r="CYC30" s="67">
        <v>0</v>
      </c>
      <c r="CYD30" s="67"/>
      <c r="CYE30" s="86" t="s">
        <v>582</v>
      </c>
      <c r="CYJ30" s="86" t="s">
        <v>944</v>
      </c>
      <c r="CYK30" s="62" t="s">
        <v>507</v>
      </c>
      <c r="CYL30" s="86" t="s">
        <v>944</v>
      </c>
      <c r="CYM30" s="86">
        <v>0</v>
      </c>
      <c r="CYN30" s="86"/>
      <c r="CYO30" s="86">
        <v>0</v>
      </c>
      <c r="CYP30" s="67"/>
      <c r="CYQ30" s="67">
        <v>0</v>
      </c>
      <c r="CYR30" s="67"/>
      <c r="CYS30" s="86" t="s">
        <v>582</v>
      </c>
      <c r="CYX30" s="86" t="s">
        <v>944</v>
      </c>
      <c r="CYY30" s="62" t="s">
        <v>507</v>
      </c>
      <c r="CYZ30" s="86" t="s">
        <v>944</v>
      </c>
      <c r="CZA30" s="86">
        <v>0</v>
      </c>
      <c r="CZB30" s="86"/>
      <c r="CZC30" s="86">
        <v>0</v>
      </c>
      <c r="CZD30" s="67"/>
      <c r="CZE30" s="67">
        <v>0</v>
      </c>
      <c r="CZF30" s="67"/>
      <c r="CZG30" s="86" t="s">
        <v>582</v>
      </c>
      <c r="CZL30" s="86" t="s">
        <v>944</v>
      </c>
      <c r="CZM30" s="62" t="s">
        <v>507</v>
      </c>
      <c r="CZN30" s="86" t="s">
        <v>944</v>
      </c>
      <c r="CZO30" s="86">
        <v>0</v>
      </c>
      <c r="CZP30" s="86"/>
      <c r="CZQ30" s="86">
        <v>0</v>
      </c>
      <c r="CZR30" s="67"/>
      <c r="CZS30" s="67">
        <v>0</v>
      </c>
      <c r="CZT30" s="67"/>
      <c r="CZU30" s="86" t="s">
        <v>582</v>
      </c>
      <c r="CZZ30" s="86" t="s">
        <v>944</v>
      </c>
      <c r="DAA30" s="62" t="s">
        <v>507</v>
      </c>
      <c r="DAB30" s="86" t="s">
        <v>944</v>
      </c>
      <c r="DAC30" s="86">
        <v>0</v>
      </c>
      <c r="DAD30" s="86"/>
      <c r="DAE30" s="86">
        <v>0</v>
      </c>
      <c r="DAF30" s="67"/>
      <c r="DAG30" s="67">
        <v>0</v>
      </c>
      <c r="DAH30" s="67"/>
      <c r="DAI30" s="86" t="s">
        <v>582</v>
      </c>
      <c r="DAN30" s="86" t="s">
        <v>944</v>
      </c>
      <c r="DAO30" s="62" t="s">
        <v>507</v>
      </c>
      <c r="DAP30" s="86" t="s">
        <v>944</v>
      </c>
      <c r="DAQ30" s="86">
        <v>0</v>
      </c>
      <c r="DAR30" s="86"/>
      <c r="DAS30" s="86">
        <v>0</v>
      </c>
      <c r="DAT30" s="67"/>
      <c r="DAU30" s="67">
        <v>0</v>
      </c>
      <c r="DAV30" s="67"/>
      <c r="DAW30" s="86" t="s">
        <v>582</v>
      </c>
      <c r="DBB30" s="86" t="s">
        <v>944</v>
      </c>
      <c r="DBC30" s="62" t="s">
        <v>507</v>
      </c>
      <c r="DBD30" s="86" t="s">
        <v>944</v>
      </c>
      <c r="DBE30" s="86">
        <v>0</v>
      </c>
      <c r="DBF30" s="86"/>
      <c r="DBG30" s="86">
        <v>0</v>
      </c>
      <c r="DBH30" s="67"/>
      <c r="DBI30" s="67">
        <v>0</v>
      </c>
      <c r="DBJ30" s="67"/>
      <c r="DBK30" s="86" t="s">
        <v>582</v>
      </c>
      <c r="DBP30" s="86" t="s">
        <v>944</v>
      </c>
      <c r="DBQ30" s="62" t="s">
        <v>507</v>
      </c>
      <c r="DBR30" s="86" t="s">
        <v>944</v>
      </c>
      <c r="DBS30" s="86">
        <v>0</v>
      </c>
      <c r="DBT30" s="86"/>
      <c r="DBU30" s="86">
        <v>0</v>
      </c>
      <c r="DBV30" s="67"/>
      <c r="DBW30" s="67">
        <v>0</v>
      </c>
      <c r="DBX30" s="67"/>
      <c r="DBY30" s="86" t="s">
        <v>582</v>
      </c>
      <c r="DCD30" s="86"/>
      <c r="DCE30" s="62" t="s">
        <v>507</v>
      </c>
      <c r="DCF30" s="86"/>
      <c r="DCG30" s="86">
        <v>0</v>
      </c>
      <c r="DCH30" s="86"/>
      <c r="DCI30" s="86">
        <v>0</v>
      </c>
      <c r="DCJ30" s="67"/>
      <c r="DCK30" s="67">
        <v>0</v>
      </c>
      <c r="DCL30" s="67"/>
      <c r="DCM30" s="86" t="s">
        <v>582</v>
      </c>
      <c r="DCR30" s="86"/>
      <c r="DCS30" s="62" t="s">
        <v>507</v>
      </c>
      <c r="DCT30" s="86"/>
      <c r="DCU30" s="86">
        <v>0</v>
      </c>
      <c r="DCV30" s="86"/>
      <c r="DCW30" s="86">
        <v>0</v>
      </c>
      <c r="DCX30" s="67"/>
      <c r="DCY30" s="67">
        <v>0</v>
      </c>
      <c r="DCZ30" s="67"/>
      <c r="DDA30" s="86" t="s">
        <v>582</v>
      </c>
      <c r="DDF30" s="86"/>
      <c r="DDG30" s="62" t="s">
        <v>507</v>
      </c>
      <c r="DDH30" s="86"/>
      <c r="DDI30" s="86">
        <v>0</v>
      </c>
      <c r="DDJ30" s="86"/>
      <c r="DDK30" s="86">
        <v>0</v>
      </c>
      <c r="DDL30" s="67"/>
      <c r="DDM30" s="67">
        <v>0</v>
      </c>
      <c r="DDN30" s="67"/>
      <c r="DDO30" s="86" t="s">
        <v>582</v>
      </c>
      <c r="DDT30" s="86"/>
      <c r="DDU30" s="62" t="s">
        <v>507</v>
      </c>
      <c r="DDV30" s="86"/>
      <c r="DDW30" s="86">
        <v>0</v>
      </c>
      <c r="DDX30" s="86"/>
      <c r="DDY30" s="86">
        <v>0</v>
      </c>
      <c r="DDZ30" s="67"/>
      <c r="DEA30" s="67">
        <v>0</v>
      </c>
      <c r="DEB30" s="67"/>
      <c r="DEC30" s="86" t="s">
        <v>582</v>
      </c>
      <c r="DEH30" s="86"/>
      <c r="DEI30" s="62" t="s">
        <v>507</v>
      </c>
      <c r="DEJ30" s="86"/>
      <c r="DEK30" s="86">
        <v>0</v>
      </c>
      <c r="DEL30" s="86"/>
      <c r="DEM30" s="86">
        <v>0</v>
      </c>
      <c r="DEN30" s="67"/>
      <c r="DEO30" s="67">
        <v>0</v>
      </c>
      <c r="DEP30" s="67"/>
      <c r="DEQ30" s="86" t="s">
        <v>582</v>
      </c>
      <c r="DEV30" s="86"/>
      <c r="DEW30" s="62" t="s">
        <v>507</v>
      </c>
      <c r="DEX30" s="86"/>
      <c r="DEY30" s="86">
        <v>0</v>
      </c>
      <c r="DEZ30" s="86"/>
      <c r="DFA30" s="86">
        <v>0</v>
      </c>
      <c r="DFB30" s="67"/>
      <c r="DFC30" s="67">
        <v>0</v>
      </c>
      <c r="DFD30" s="67"/>
      <c r="DFE30" s="86" t="s">
        <v>582</v>
      </c>
      <c r="DFJ30" s="86"/>
      <c r="DFK30" s="62" t="s">
        <v>507</v>
      </c>
      <c r="DFL30" s="86"/>
      <c r="DFM30" s="86">
        <v>0</v>
      </c>
      <c r="DFN30" s="86"/>
      <c r="DFO30" s="86">
        <v>0</v>
      </c>
      <c r="DFP30" s="67"/>
      <c r="DFQ30" s="67">
        <v>0</v>
      </c>
      <c r="DFR30" s="67"/>
      <c r="DFS30" s="86" t="s">
        <v>582</v>
      </c>
      <c r="DFX30" s="86"/>
      <c r="DFY30" s="62" t="s">
        <v>507</v>
      </c>
      <c r="DFZ30" s="86"/>
      <c r="DGA30" s="86">
        <v>0</v>
      </c>
      <c r="DGB30" s="86"/>
      <c r="DGC30" s="86">
        <v>0</v>
      </c>
      <c r="DGD30" s="67"/>
      <c r="DGE30" s="67">
        <v>0</v>
      </c>
      <c r="DGF30" s="67"/>
      <c r="DGG30" s="86" t="s">
        <v>582</v>
      </c>
      <c r="DGL30" s="86"/>
      <c r="DGM30" s="62" t="s">
        <v>507</v>
      </c>
      <c r="DGN30" s="86"/>
      <c r="DGO30" s="86">
        <v>0</v>
      </c>
      <c r="DGP30" s="86"/>
      <c r="DGQ30" s="86">
        <v>0</v>
      </c>
      <c r="DGR30" s="67"/>
      <c r="DGS30" s="67">
        <v>0</v>
      </c>
      <c r="DGT30" s="67"/>
      <c r="DGU30" s="86" t="s">
        <v>582</v>
      </c>
      <c r="DGZ30" s="86"/>
      <c r="DHA30" s="62" t="s">
        <v>507</v>
      </c>
      <c r="DHB30" s="86"/>
      <c r="DHC30" s="86">
        <v>0</v>
      </c>
      <c r="DHD30" s="86"/>
      <c r="DHE30" s="86">
        <v>0</v>
      </c>
      <c r="DHF30" s="67"/>
      <c r="DHG30" s="67">
        <v>0</v>
      </c>
      <c r="DHH30" s="67"/>
      <c r="DHI30" s="86" t="s">
        <v>582</v>
      </c>
      <c r="DHN30" s="86"/>
      <c r="DHO30" s="62" t="s">
        <v>507</v>
      </c>
      <c r="DHP30" s="86"/>
      <c r="DHQ30" s="86">
        <v>0</v>
      </c>
      <c r="DHR30" s="86"/>
      <c r="DHS30" s="86">
        <v>0</v>
      </c>
      <c r="DHT30" s="67"/>
      <c r="DHU30" s="67">
        <v>0</v>
      </c>
      <c r="DHV30" s="67"/>
      <c r="DHW30" s="86" t="s">
        <v>582</v>
      </c>
      <c r="DIB30" s="86"/>
      <c r="DIC30" s="62" t="s">
        <v>507</v>
      </c>
      <c r="DID30" s="86"/>
      <c r="DIE30" s="86">
        <v>0</v>
      </c>
      <c r="DIF30" s="86"/>
      <c r="DIG30" s="86">
        <v>0</v>
      </c>
      <c r="DIH30" s="67"/>
      <c r="DII30" s="67">
        <v>0</v>
      </c>
      <c r="DIJ30" s="67"/>
      <c r="DIK30" s="86" t="s">
        <v>582</v>
      </c>
      <c r="DIP30" s="86"/>
      <c r="DIQ30" s="62" t="s">
        <v>507</v>
      </c>
      <c r="DIR30" s="86"/>
      <c r="DIS30" s="86">
        <v>0</v>
      </c>
      <c r="DIT30" s="86"/>
      <c r="DIU30" s="86">
        <v>0</v>
      </c>
      <c r="DIV30" s="67"/>
      <c r="DIW30" s="67">
        <v>0</v>
      </c>
      <c r="DIX30" s="67"/>
      <c r="DIY30" s="86" t="s">
        <v>582</v>
      </c>
      <c r="DJD30" s="86"/>
      <c r="DJE30" s="62" t="s">
        <v>507</v>
      </c>
      <c r="DJF30" s="86"/>
      <c r="DJG30" s="86">
        <v>0</v>
      </c>
      <c r="DJH30" s="86"/>
      <c r="DJI30" s="86">
        <v>0</v>
      </c>
      <c r="DJJ30" s="67"/>
      <c r="DJK30" s="67">
        <v>0</v>
      </c>
      <c r="DJL30" s="67"/>
      <c r="DJM30" s="86" t="s">
        <v>582</v>
      </c>
      <c r="DJR30" s="86"/>
      <c r="DJS30" s="62" t="s">
        <v>507</v>
      </c>
      <c r="DJT30" s="86"/>
      <c r="DJU30" s="86">
        <v>0</v>
      </c>
      <c r="DJV30" s="86"/>
      <c r="DJW30" s="86">
        <v>0</v>
      </c>
      <c r="DJX30" s="67"/>
      <c r="DJY30" s="67">
        <v>0</v>
      </c>
      <c r="DJZ30" s="67"/>
      <c r="DKA30" s="86" t="s">
        <v>582</v>
      </c>
      <c r="DKF30" s="86"/>
      <c r="DKG30" s="62" t="s">
        <v>507</v>
      </c>
      <c r="DKH30" s="86"/>
      <c r="DKI30" s="86">
        <v>0</v>
      </c>
      <c r="DKJ30" s="86"/>
      <c r="DKK30" s="86">
        <v>0</v>
      </c>
      <c r="DKL30" s="67"/>
      <c r="DKM30" s="67">
        <v>0</v>
      </c>
      <c r="DKN30" s="67"/>
      <c r="DKO30" s="86" t="s">
        <v>582</v>
      </c>
      <c r="DKT30" s="86"/>
      <c r="DKU30" s="62" t="s">
        <v>507</v>
      </c>
      <c r="DKV30" s="86"/>
      <c r="DKW30" s="86">
        <v>0</v>
      </c>
      <c r="DKX30" s="86"/>
      <c r="DKY30" s="86">
        <v>0</v>
      </c>
      <c r="DKZ30" s="67"/>
      <c r="DLA30" s="67">
        <v>0</v>
      </c>
      <c r="DLB30" s="67"/>
      <c r="DLC30" s="86" t="s">
        <v>582</v>
      </c>
      <c r="DLH30" s="86"/>
      <c r="DLI30" s="62" t="s">
        <v>507</v>
      </c>
      <c r="DLJ30" s="86"/>
      <c r="DLK30" s="86">
        <v>0</v>
      </c>
      <c r="DLL30" s="86"/>
      <c r="DLM30" s="86">
        <v>0</v>
      </c>
      <c r="DLN30" s="67"/>
      <c r="DLO30" s="67">
        <v>0</v>
      </c>
      <c r="DLP30" s="67"/>
      <c r="DLQ30" s="86" t="s">
        <v>582</v>
      </c>
      <c r="DLV30" s="86"/>
      <c r="DLW30" s="62" t="s">
        <v>507</v>
      </c>
      <c r="DLX30" s="86"/>
      <c r="DLY30" s="86">
        <v>0</v>
      </c>
      <c r="DLZ30" s="86"/>
      <c r="DMA30" s="86">
        <v>0</v>
      </c>
      <c r="DMB30" s="67"/>
      <c r="DMC30" s="67">
        <v>0</v>
      </c>
      <c r="DMD30" s="67"/>
      <c r="DME30" s="86" t="s">
        <v>582</v>
      </c>
      <c r="DMJ30" s="86"/>
      <c r="DMK30" s="62" t="s">
        <v>507</v>
      </c>
      <c r="DML30" s="86"/>
      <c r="DMM30" s="86">
        <v>0</v>
      </c>
      <c r="DMN30" s="86"/>
      <c r="DMO30" s="86">
        <v>0</v>
      </c>
      <c r="DMP30" s="67"/>
      <c r="DMQ30" s="67">
        <v>0</v>
      </c>
      <c r="DMR30" s="67"/>
      <c r="DMS30" s="86" t="s">
        <v>582</v>
      </c>
      <c r="DMX30" s="86"/>
      <c r="DMY30" s="62" t="s">
        <v>507</v>
      </c>
      <c r="DMZ30" s="86"/>
      <c r="DNA30" s="86">
        <v>0</v>
      </c>
      <c r="DNB30" s="86"/>
      <c r="DNC30" s="86">
        <v>0</v>
      </c>
      <c r="DND30" s="67"/>
      <c r="DNE30" s="67">
        <v>0</v>
      </c>
      <c r="DNF30" s="67"/>
      <c r="DNG30" s="86" t="s">
        <v>582</v>
      </c>
      <c r="DNL30" s="86"/>
      <c r="DNM30" s="62" t="s">
        <v>507</v>
      </c>
      <c r="DNN30" s="86"/>
      <c r="DNO30" s="86">
        <v>0</v>
      </c>
      <c r="DNP30" s="86"/>
      <c r="DNQ30" s="86">
        <v>0</v>
      </c>
      <c r="DNR30" s="67"/>
      <c r="DNS30" s="67">
        <v>0</v>
      </c>
      <c r="DNT30" s="67"/>
      <c r="DNU30" s="86" t="s">
        <v>582</v>
      </c>
      <c r="DNZ30" s="86"/>
      <c r="DOA30" s="62" t="s">
        <v>507</v>
      </c>
      <c r="DOB30" s="86"/>
      <c r="DOC30" s="86">
        <v>0</v>
      </c>
      <c r="DOD30" s="86"/>
      <c r="DOE30" s="86">
        <v>0</v>
      </c>
      <c r="DOF30" s="67"/>
      <c r="DOG30" s="67">
        <v>0</v>
      </c>
      <c r="DOH30" s="67"/>
      <c r="DOI30" s="86" t="s">
        <v>582</v>
      </c>
      <c r="DON30" s="86"/>
      <c r="DOO30" s="62" t="s">
        <v>507</v>
      </c>
      <c r="DOP30" s="86"/>
      <c r="DOQ30" s="86">
        <v>0</v>
      </c>
      <c r="DOR30" s="86"/>
      <c r="DOS30" s="86">
        <v>0</v>
      </c>
      <c r="DOT30" s="67"/>
      <c r="DOU30" s="67">
        <v>0</v>
      </c>
      <c r="DOV30" s="67"/>
      <c r="DOW30" s="86" t="s">
        <v>582</v>
      </c>
      <c r="DPB30" s="86"/>
      <c r="DPC30" s="62" t="s">
        <v>507</v>
      </c>
      <c r="DPD30" s="86"/>
      <c r="DPE30" s="86">
        <v>0</v>
      </c>
      <c r="DPF30" s="86"/>
      <c r="DPG30" s="86">
        <v>0</v>
      </c>
      <c r="DPH30" s="67"/>
      <c r="DPI30" s="67">
        <v>0</v>
      </c>
      <c r="DPJ30" s="67"/>
      <c r="DPK30" s="86" t="s">
        <v>582</v>
      </c>
      <c r="DPP30" s="86"/>
      <c r="DPQ30" s="62" t="s">
        <v>507</v>
      </c>
      <c r="DPR30" s="86"/>
      <c r="DPS30" s="86">
        <v>0</v>
      </c>
      <c r="DPT30" s="86"/>
      <c r="DPU30" s="86">
        <v>0</v>
      </c>
      <c r="DPV30" s="67"/>
      <c r="DPW30" s="67">
        <v>0</v>
      </c>
      <c r="DPX30" s="67"/>
      <c r="DPY30" s="86" t="s">
        <v>582</v>
      </c>
      <c r="DQD30" s="86"/>
      <c r="DQE30" s="62" t="s">
        <v>507</v>
      </c>
      <c r="DQF30" s="86"/>
      <c r="DQG30" s="86">
        <v>0</v>
      </c>
      <c r="DQH30" s="86"/>
      <c r="DQI30" s="86">
        <v>0</v>
      </c>
      <c r="DQJ30" s="67"/>
      <c r="DQK30" s="67">
        <v>0</v>
      </c>
      <c r="DQL30" s="67"/>
      <c r="DQM30" s="86" t="s">
        <v>582</v>
      </c>
      <c r="DQR30" s="86"/>
      <c r="DQS30" s="62" t="s">
        <v>507</v>
      </c>
      <c r="DQT30" s="86"/>
      <c r="DQU30" s="86">
        <v>0</v>
      </c>
      <c r="DQV30" s="86"/>
      <c r="DQW30" s="86">
        <v>0</v>
      </c>
      <c r="DQX30" s="67"/>
      <c r="DQY30" s="67">
        <v>0</v>
      </c>
      <c r="DQZ30" s="67"/>
      <c r="DRA30" s="86" t="s">
        <v>582</v>
      </c>
      <c r="DRF30" s="86"/>
      <c r="DRG30" s="62" t="s">
        <v>507</v>
      </c>
      <c r="DRH30" s="86"/>
      <c r="DRI30" s="86">
        <v>0</v>
      </c>
      <c r="DRJ30" s="86"/>
      <c r="DRK30" s="86">
        <v>0</v>
      </c>
      <c r="DRL30" s="67"/>
      <c r="DRM30" s="67">
        <v>0</v>
      </c>
      <c r="DRN30" s="67"/>
      <c r="DRO30" s="86" t="s">
        <v>582</v>
      </c>
      <c r="DRT30" s="86"/>
      <c r="DRU30" s="62" t="s">
        <v>507</v>
      </c>
      <c r="DRV30" s="86"/>
      <c r="DRW30" s="86">
        <v>0</v>
      </c>
      <c r="DRX30" s="86"/>
      <c r="DRY30" s="86">
        <v>0</v>
      </c>
      <c r="DRZ30" s="67"/>
      <c r="DSA30" s="67">
        <v>0</v>
      </c>
      <c r="DSB30" s="67"/>
      <c r="DSC30" s="86" t="s">
        <v>582</v>
      </c>
      <c r="DSH30" s="86"/>
      <c r="DSI30" s="62" t="s">
        <v>507</v>
      </c>
      <c r="DSJ30" s="86"/>
      <c r="DSK30" s="86">
        <v>0</v>
      </c>
      <c r="DSL30" s="86"/>
      <c r="DSM30" s="86">
        <v>0</v>
      </c>
      <c r="DSN30" s="67"/>
      <c r="DSO30" s="67">
        <v>0</v>
      </c>
      <c r="DSP30" s="67"/>
      <c r="DSQ30" s="86" t="s">
        <v>582</v>
      </c>
      <c r="DSV30" s="86"/>
      <c r="DSW30" s="62" t="s">
        <v>507</v>
      </c>
      <c r="DSX30" s="86"/>
      <c r="DSY30" s="86">
        <v>0</v>
      </c>
      <c r="DSZ30" s="86"/>
      <c r="DTA30" s="86">
        <v>0</v>
      </c>
      <c r="DTB30" s="67"/>
      <c r="DTC30" s="67">
        <v>0</v>
      </c>
      <c r="DTD30" s="67"/>
      <c r="DTE30" s="86" t="s">
        <v>582</v>
      </c>
      <c r="DTJ30" s="86"/>
      <c r="DTK30" s="62" t="s">
        <v>507</v>
      </c>
      <c r="DTL30" s="86"/>
      <c r="DTM30" s="86">
        <v>1</v>
      </c>
      <c r="DTN30" s="86"/>
      <c r="DTO30" s="86">
        <v>1</v>
      </c>
      <c r="DTP30" s="67"/>
      <c r="DTQ30" s="67">
        <v>1.8518518518518516</v>
      </c>
      <c r="DTR30" s="67"/>
      <c r="DTS30" s="86">
        <v>100</v>
      </c>
      <c r="DTX30" s="86"/>
      <c r="DTY30" s="62" t="s">
        <v>507</v>
      </c>
      <c r="DTZ30" s="86"/>
      <c r="DUA30" s="86">
        <v>1</v>
      </c>
      <c r="DUB30" s="86"/>
      <c r="DUC30" s="86">
        <v>1</v>
      </c>
      <c r="DUD30" s="67"/>
      <c r="DUE30" s="67">
        <v>1.8518518518518516</v>
      </c>
      <c r="DUF30" s="67"/>
      <c r="DUG30" s="86">
        <v>100</v>
      </c>
      <c r="DUL30" s="86"/>
      <c r="DUM30" s="62" t="s">
        <v>507</v>
      </c>
      <c r="DUN30" s="86"/>
      <c r="DUO30" s="86">
        <v>1</v>
      </c>
      <c r="DUP30" s="86"/>
      <c r="DUQ30" s="86">
        <v>1</v>
      </c>
      <c r="DUR30" s="67"/>
      <c r="DUS30" s="67">
        <v>1.8518518518518516</v>
      </c>
      <c r="DUT30" s="67"/>
      <c r="DUU30" s="86">
        <v>100</v>
      </c>
      <c r="DUZ30" s="86"/>
      <c r="DVA30" s="62" t="s">
        <v>507</v>
      </c>
      <c r="DVB30" s="86"/>
      <c r="DVC30" s="86">
        <v>0</v>
      </c>
      <c r="DVD30" s="86"/>
      <c r="DVE30" s="86">
        <v>1</v>
      </c>
      <c r="DVF30" s="67"/>
      <c r="DVG30" s="67">
        <v>1.8518518518518516</v>
      </c>
      <c r="DVH30" s="67"/>
      <c r="DVI30" s="86">
        <v>0</v>
      </c>
      <c r="DVN30" s="86"/>
      <c r="DVO30" s="62" t="s">
        <v>507</v>
      </c>
      <c r="DVP30" s="86"/>
      <c r="DVQ30" s="86">
        <v>0</v>
      </c>
      <c r="DVR30" s="86"/>
      <c r="DVS30" s="86">
        <v>1</v>
      </c>
      <c r="DVT30" s="67"/>
      <c r="DVU30" s="67">
        <v>1.8518518518518516</v>
      </c>
      <c r="DVV30" s="67"/>
      <c r="DVW30" s="86">
        <v>0</v>
      </c>
      <c r="DWB30" s="86"/>
      <c r="DWC30" s="62" t="s">
        <v>507</v>
      </c>
      <c r="DWD30" s="86"/>
      <c r="DWE30" s="86">
        <v>1</v>
      </c>
      <c r="DWF30" s="86"/>
      <c r="DWG30" s="86">
        <v>1</v>
      </c>
      <c r="DWH30" s="67"/>
      <c r="DWI30" s="67">
        <v>1.8518518518518516</v>
      </c>
      <c r="DWJ30" s="67"/>
      <c r="DWK30" s="86">
        <v>100</v>
      </c>
      <c r="DWP30" s="86"/>
      <c r="DWQ30" s="62" t="s">
        <v>507</v>
      </c>
      <c r="DWR30" s="86"/>
      <c r="DWS30" s="86">
        <v>1</v>
      </c>
      <c r="DWT30" s="86"/>
      <c r="DWU30" s="86">
        <v>1</v>
      </c>
      <c r="DWV30" s="67"/>
      <c r="DWW30" s="67">
        <v>1.8518518518518516</v>
      </c>
      <c r="DWX30" s="67"/>
      <c r="DWY30" s="86">
        <v>100</v>
      </c>
      <c r="DXD30" s="86"/>
      <c r="DXE30" s="62" t="s">
        <v>507</v>
      </c>
      <c r="DXF30" s="86"/>
      <c r="DXG30" s="86">
        <v>1</v>
      </c>
      <c r="DXH30" s="86"/>
      <c r="DXI30" s="86">
        <v>1</v>
      </c>
      <c r="DXJ30" s="67"/>
      <c r="DXK30" s="67">
        <v>1.8518518518518516</v>
      </c>
      <c r="DXL30" s="67"/>
      <c r="DXM30" s="86">
        <v>100</v>
      </c>
      <c r="DXR30" s="86"/>
      <c r="DXS30" s="62" t="s">
        <v>507</v>
      </c>
      <c r="DXT30" s="86"/>
      <c r="DXU30" s="86">
        <v>1</v>
      </c>
      <c r="DXV30" s="86"/>
      <c r="DXW30" s="86">
        <v>1</v>
      </c>
      <c r="DXX30" s="67"/>
      <c r="DXY30" s="67">
        <v>1.8518518518518516</v>
      </c>
      <c r="DXZ30" s="67"/>
      <c r="DYA30" s="86">
        <v>100</v>
      </c>
      <c r="DYF30" s="86"/>
      <c r="DYG30" s="62" t="s">
        <v>507</v>
      </c>
      <c r="DYH30" s="86"/>
      <c r="DYI30" s="86">
        <v>1</v>
      </c>
      <c r="DYJ30" s="86"/>
      <c r="DYK30" s="86">
        <v>1</v>
      </c>
      <c r="DYL30" s="67"/>
      <c r="DYM30" s="67">
        <v>1.8518518518518516</v>
      </c>
      <c r="DYN30" s="67"/>
      <c r="DYO30" s="86">
        <v>100</v>
      </c>
      <c r="DYT30" s="86"/>
      <c r="DYU30" s="62" t="s">
        <v>507</v>
      </c>
      <c r="DYV30" s="86"/>
      <c r="DYW30" s="86">
        <v>0</v>
      </c>
      <c r="DYX30" s="86"/>
      <c r="DYY30" s="86">
        <v>1</v>
      </c>
      <c r="DYZ30" s="67"/>
      <c r="DZA30" s="67">
        <v>1.8518518518518516</v>
      </c>
      <c r="DZB30" s="67"/>
      <c r="DZC30" s="86">
        <v>0</v>
      </c>
      <c r="DZH30" s="86"/>
      <c r="DZI30" s="62" t="s">
        <v>507</v>
      </c>
      <c r="DZJ30" s="86"/>
      <c r="DZK30" s="86">
        <v>1</v>
      </c>
      <c r="DZL30" s="86"/>
      <c r="DZM30" s="86">
        <v>1</v>
      </c>
      <c r="DZN30" s="67"/>
      <c r="DZO30" s="67">
        <v>1.8518518518518516</v>
      </c>
      <c r="DZP30" s="67"/>
      <c r="DZQ30" s="86">
        <v>100</v>
      </c>
      <c r="DZV30" s="86"/>
      <c r="DZW30" s="62" t="s">
        <v>507</v>
      </c>
      <c r="DZX30" s="86"/>
      <c r="DZY30" s="86">
        <v>1</v>
      </c>
      <c r="DZZ30" s="86"/>
      <c r="EAA30" s="86">
        <v>1</v>
      </c>
      <c r="EAB30" s="67"/>
      <c r="EAC30" s="67">
        <v>1.8518518518518516</v>
      </c>
      <c r="EAD30" s="67"/>
      <c r="EAE30" s="86">
        <v>100</v>
      </c>
      <c r="EAJ30" s="86"/>
      <c r="EAK30" s="62" t="s">
        <v>507</v>
      </c>
      <c r="EAL30" s="86"/>
      <c r="EAM30" s="86">
        <v>0</v>
      </c>
      <c r="EAN30" s="86"/>
      <c r="EAO30" s="86">
        <v>1</v>
      </c>
      <c r="EAP30" s="67"/>
      <c r="EAQ30" s="67">
        <v>1.8518518518518516</v>
      </c>
      <c r="EAR30" s="67"/>
      <c r="EAS30" s="86">
        <v>0</v>
      </c>
      <c r="EAX30" s="86"/>
      <c r="EAY30" s="62" t="s">
        <v>507</v>
      </c>
      <c r="EAZ30" s="86"/>
      <c r="EBA30" s="86">
        <v>0</v>
      </c>
      <c r="EBB30" s="86"/>
      <c r="EBC30" s="86">
        <v>1</v>
      </c>
      <c r="EBD30" s="67"/>
      <c r="EBE30" s="67">
        <v>1.8518518518518516</v>
      </c>
      <c r="EBF30" s="67"/>
      <c r="EBG30" s="86">
        <v>0</v>
      </c>
      <c r="EBL30" s="86"/>
      <c r="EBM30" s="62" t="s">
        <v>507</v>
      </c>
      <c r="EBN30" s="86"/>
      <c r="EBO30" s="86">
        <v>0</v>
      </c>
      <c r="EBP30" s="86"/>
      <c r="EBQ30" s="86">
        <v>1</v>
      </c>
      <c r="EBR30" s="67"/>
      <c r="EBS30" s="67">
        <v>1.8518518518518516</v>
      </c>
      <c r="EBT30" s="67"/>
      <c r="EBU30" s="86">
        <v>0</v>
      </c>
      <c r="EBZ30" s="86"/>
      <c r="ECA30" s="62" t="s">
        <v>507</v>
      </c>
      <c r="ECB30" s="86"/>
      <c r="ECC30" s="86">
        <v>0</v>
      </c>
      <c r="ECD30" s="86"/>
      <c r="ECE30" s="86">
        <v>1</v>
      </c>
      <c r="ECF30" s="67"/>
      <c r="ECG30" s="67">
        <v>1.8518518518518516</v>
      </c>
      <c r="ECH30" s="67"/>
      <c r="ECI30" s="86">
        <v>0</v>
      </c>
      <c r="ECN30" s="86"/>
      <c r="ECO30" s="62" t="s">
        <v>507</v>
      </c>
      <c r="ECP30" s="86"/>
      <c r="ECQ30" s="86">
        <v>0</v>
      </c>
      <c r="ECR30" s="86"/>
      <c r="ECS30" s="86">
        <v>1</v>
      </c>
      <c r="ECT30" s="67"/>
      <c r="ECU30" s="67">
        <v>1.8518518518518516</v>
      </c>
      <c r="ECV30" s="67"/>
      <c r="ECW30" s="86">
        <v>0</v>
      </c>
      <c r="EDB30" s="86"/>
      <c r="EDC30" s="62" t="s">
        <v>507</v>
      </c>
      <c r="EDD30" s="86"/>
      <c r="EDE30" s="86">
        <v>1</v>
      </c>
      <c r="EDF30" s="86"/>
      <c r="EDG30" s="86">
        <v>1</v>
      </c>
      <c r="EDH30" s="67"/>
      <c r="EDI30" s="67">
        <v>1.8518518518518516</v>
      </c>
      <c r="EDJ30" s="67"/>
      <c r="EDK30" s="86">
        <v>100</v>
      </c>
      <c r="EDP30" s="86"/>
      <c r="EDQ30" s="62" t="s">
        <v>507</v>
      </c>
      <c r="EDR30" s="86"/>
      <c r="EDS30" s="86">
        <v>0</v>
      </c>
      <c r="EDT30" s="86"/>
      <c r="EDU30" s="86">
        <v>1</v>
      </c>
      <c r="EDV30" s="67"/>
      <c r="EDW30" s="67">
        <v>1.8518518518518516</v>
      </c>
      <c r="EDX30" s="67"/>
      <c r="EDY30" s="86">
        <v>0</v>
      </c>
      <c r="EED30" s="86"/>
      <c r="EEE30" s="62" t="s">
        <v>507</v>
      </c>
      <c r="EEF30" s="86"/>
      <c r="EEG30" s="86">
        <v>1</v>
      </c>
      <c r="EEH30" s="86"/>
      <c r="EEI30" s="86">
        <v>1</v>
      </c>
      <c r="EEJ30" s="67"/>
      <c r="EEK30" s="67">
        <v>1.8518518518518516</v>
      </c>
      <c r="EEL30" s="67"/>
      <c r="EEM30" s="86">
        <v>100</v>
      </c>
      <c r="EER30" s="86"/>
      <c r="EES30" s="62" t="s">
        <v>507</v>
      </c>
      <c r="EET30" s="86"/>
      <c r="EEU30" s="86">
        <v>0</v>
      </c>
      <c r="EEV30" s="86"/>
      <c r="EEW30" s="86">
        <v>1</v>
      </c>
      <c r="EEX30" s="67"/>
      <c r="EEY30" s="67">
        <v>1.8518518518518516</v>
      </c>
      <c r="EEZ30" s="67"/>
      <c r="EFA30" s="86">
        <v>0</v>
      </c>
      <c r="EFF30" s="86"/>
      <c r="EFG30" s="62" t="s">
        <v>507</v>
      </c>
      <c r="EFH30" s="86"/>
      <c r="EFI30" s="86">
        <v>0</v>
      </c>
      <c r="EFJ30" s="86"/>
      <c r="EFK30" s="86">
        <v>1</v>
      </c>
      <c r="EFL30" s="67"/>
      <c r="EFM30" s="67">
        <v>1.8518518518518516</v>
      </c>
      <c r="EFN30" s="67"/>
      <c r="EFO30" s="86">
        <v>0</v>
      </c>
      <c r="EFT30" s="86"/>
      <c r="EFU30" s="62" t="s">
        <v>507</v>
      </c>
      <c r="EFV30" s="86"/>
      <c r="EFW30" s="86">
        <v>0</v>
      </c>
      <c r="EFX30" s="86"/>
      <c r="EFY30" s="86">
        <v>1</v>
      </c>
      <c r="EFZ30" s="67"/>
      <c r="EGA30" s="67">
        <v>1.8518518518518516</v>
      </c>
      <c r="EGB30" s="67"/>
      <c r="EGC30" s="86">
        <v>0</v>
      </c>
      <c r="EGH30" s="86"/>
      <c r="EGI30" s="62" t="s">
        <v>507</v>
      </c>
      <c r="EGJ30" s="86"/>
      <c r="EGK30" s="86">
        <v>1</v>
      </c>
      <c r="EGL30" s="86"/>
      <c r="EGM30" s="86">
        <v>1</v>
      </c>
      <c r="EGN30" s="67"/>
      <c r="EGO30" s="67">
        <v>1.8518518518518516</v>
      </c>
      <c r="EGP30" s="67"/>
      <c r="EGQ30" s="86">
        <v>100</v>
      </c>
      <c r="EGV30" s="86"/>
      <c r="EGW30" s="62" t="s">
        <v>507</v>
      </c>
      <c r="EGX30" s="86"/>
      <c r="EGY30" s="86">
        <v>0</v>
      </c>
      <c r="EGZ30" s="86"/>
      <c r="EHA30" s="86">
        <v>1</v>
      </c>
      <c r="EHB30" s="67"/>
      <c r="EHC30" s="67">
        <v>1.8518518518518516</v>
      </c>
      <c r="EHD30" s="67"/>
      <c r="EHE30" s="86">
        <v>0</v>
      </c>
      <c r="EHJ30" s="86"/>
      <c r="EHK30" s="62" t="s">
        <v>507</v>
      </c>
      <c r="EHL30" s="86"/>
      <c r="EHM30" s="86">
        <v>0</v>
      </c>
      <c r="EHN30" s="86"/>
      <c r="EHO30" s="86">
        <v>1</v>
      </c>
      <c r="EHP30" s="67"/>
      <c r="EHQ30" s="67">
        <v>1.8518518518518516</v>
      </c>
      <c r="EHR30" s="67"/>
      <c r="EHS30" s="86">
        <v>0</v>
      </c>
      <c r="EHX30" s="86"/>
      <c r="EHY30" s="62" t="s">
        <v>507</v>
      </c>
      <c r="EHZ30" s="86"/>
      <c r="EIA30" s="86">
        <v>0</v>
      </c>
      <c r="EIB30" s="86"/>
      <c r="EIC30" s="86">
        <v>1</v>
      </c>
      <c r="EID30" s="67"/>
      <c r="EIE30" s="67">
        <v>1.8518518518518516</v>
      </c>
      <c r="EIF30" s="67"/>
      <c r="EIG30" s="86">
        <v>0</v>
      </c>
      <c r="EIL30" s="86"/>
      <c r="EIM30" s="62" t="s">
        <v>507</v>
      </c>
      <c r="EIN30" s="86"/>
      <c r="EIO30" s="86">
        <v>0</v>
      </c>
      <c r="EIP30" s="86"/>
      <c r="EIQ30" s="86">
        <v>1</v>
      </c>
      <c r="EIR30" s="67"/>
      <c r="EIS30" s="67">
        <v>1.8518518518518516</v>
      </c>
      <c r="EIT30" s="67"/>
      <c r="EIU30" s="86">
        <v>0</v>
      </c>
      <c r="EIZ30" s="86"/>
      <c r="EJA30" s="62" t="s">
        <v>507</v>
      </c>
      <c r="EJB30" s="86"/>
      <c r="EJC30" s="86">
        <v>0</v>
      </c>
      <c r="EJD30" s="86"/>
      <c r="EJE30" s="86">
        <v>1</v>
      </c>
      <c r="EJF30" s="67"/>
      <c r="EJG30" s="67">
        <v>1.8518518518518516</v>
      </c>
      <c r="EJH30" s="67"/>
      <c r="EJI30" s="86">
        <v>0</v>
      </c>
      <c r="EJN30" s="86"/>
      <c r="EJO30" s="62" t="s">
        <v>507</v>
      </c>
      <c r="EJP30" s="86"/>
      <c r="EJQ30" s="86">
        <v>1</v>
      </c>
      <c r="EJR30" s="86"/>
      <c r="EJS30" s="86">
        <v>1</v>
      </c>
      <c r="EJT30" s="67"/>
      <c r="EJU30" s="67">
        <v>2.2222222222222223</v>
      </c>
      <c r="EJV30" s="67"/>
      <c r="EJW30" s="86">
        <v>100</v>
      </c>
      <c r="EKB30" s="86"/>
      <c r="EKC30" s="62" t="s">
        <v>507</v>
      </c>
      <c r="EKD30" s="86"/>
      <c r="EKE30" s="86">
        <v>1</v>
      </c>
      <c r="EKF30" s="86"/>
      <c r="EKG30" s="86">
        <v>1</v>
      </c>
      <c r="EKH30" s="67"/>
      <c r="EKI30" s="67">
        <v>2.2222222222222223</v>
      </c>
      <c r="EKJ30" s="67"/>
      <c r="EKK30" s="86">
        <v>100</v>
      </c>
      <c r="EKP30" s="86"/>
      <c r="EKQ30" s="62" t="s">
        <v>507</v>
      </c>
      <c r="EKR30" s="86"/>
      <c r="EKS30" s="86">
        <v>1</v>
      </c>
      <c r="EKT30" s="86"/>
      <c r="EKU30" s="86">
        <v>1</v>
      </c>
      <c r="EKV30" s="67"/>
      <c r="EKW30" s="67">
        <v>2.2222222222222223</v>
      </c>
      <c r="EKX30" s="67"/>
      <c r="EKY30" s="86">
        <v>100</v>
      </c>
      <c r="ELD30" s="86"/>
      <c r="ELE30" s="62" t="s">
        <v>507</v>
      </c>
      <c r="ELF30" s="86"/>
      <c r="ELG30" s="86">
        <v>1</v>
      </c>
      <c r="ELH30" s="86"/>
      <c r="ELI30" s="86">
        <v>1</v>
      </c>
      <c r="ELJ30" s="67"/>
      <c r="ELK30" s="67">
        <v>2.2222222222222223</v>
      </c>
      <c r="ELL30" s="67"/>
      <c r="ELM30" s="86">
        <v>100</v>
      </c>
      <c r="ELR30" s="86"/>
      <c r="ELS30" s="62" t="s">
        <v>507</v>
      </c>
      <c r="ELT30" s="86"/>
      <c r="ELU30" s="86">
        <v>1</v>
      </c>
      <c r="ELV30" s="86"/>
      <c r="ELW30" s="86">
        <v>1</v>
      </c>
      <c r="ELX30" s="67"/>
      <c r="ELY30" s="67">
        <v>2.2222222222222223</v>
      </c>
      <c r="ELZ30" s="67"/>
      <c r="EMA30" s="86">
        <v>100</v>
      </c>
      <c r="EMF30" s="86"/>
      <c r="EMG30" s="62" t="s">
        <v>507</v>
      </c>
      <c r="EMH30" s="86"/>
      <c r="EMI30" s="86">
        <v>1</v>
      </c>
      <c r="EMJ30" s="86"/>
      <c r="EMK30" s="86">
        <v>1</v>
      </c>
      <c r="EML30" s="67"/>
      <c r="EMM30" s="67">
        <v>2.2222222222222223</v>
      </c>
      <c r="EMN30" s="67"/>
      <c r="EMO30" s="86">
        <v>100</v>
      </c>
      <c r="EMT30" s="86"/>
      <c r="EMU30" s="62" t="s">
        <v>507</v>
      </c>
      <c r="EMV30" s="86"/>
      <c r="EMW30" s="86">
        <v>1</v>
      </c>
      <c r="EMX30" s="86"/>
      <c r="EMY30" s="86">
        <v>1</v>
      </c>
      <c r="EMZ30" s="67"/>
      <c r="ENA30" s="67">
        <v>2.2222222222222223</v>
      </c>
      <c r="ENB30" s="67"/>
      <c r="ENC30" s="86">
        <v>100</v>
      </c>
      <c r="ENH30" s="86"/>
      <c r="ENI30" s="62" t="s">
        <v>507</v>
      </c>
      <c r="ENJ30" s="86"/>
      <c r="ENK30" s="86">
        <v>1</v>
      </c>
      <c r="ENL30" s="86"/>
      <c r="ENM30" s="86">
        <v>1</v>
      </c>
      <c r="ENN30" s="67"/>
      <c r="ENO30" s="67">
        <v>2.2222222222222223</v>
      </c>
      <c r="ENP30" s="67"/>
      <c r="ENQ30" s="86">
        <v>100</v>
      </c>
      <c r="ENV30" s="86"/>
      <c r="ENW30" s="62" t="s">
        <v>507</v>
      </c>
      <c r="ENX30" s="86"/>
      <c r="ENY30" s="86">
        <v>1</v>
      </c>
      <c r="ENZ30" s="86"/>
      <c r="EOA30" s="86">
        <v>1</v>
      </c>
      <c r="EOB30" s="67"/>
      <c r="EOC30" s="67">
        <v>2.2222222222222223</v>
      </c>
      <c r="EOD30" s="67"/>
      <c r="EOE30" s="86">
        <v>100</v>
      </c>
      <c r="EOJ30" s="86"/>
      <c r="EOK30" s="62" t="s">
        <v>507</v>
      </c>
      <c r="EOL30" s="86"/>
      <c r="EOM30" s="86">
        <v>1</v>
      </c>
      <c r="EON30" s="86"/>
      <c r="EOO30" s="86">
        <v>1</v>
      </c>
      <c r="EOP30" s="67"/>
      <c r="EOQ30" s="67">
        <v>2.2222222222222223</v>
      </c>
      <c r="EOR30" s="67"/>
      <c r="EOS30" s="86">
        <v>100</v>
      </c>
      <c r="EOX30" s="86"/>
      <c r="EOY30" s="62" t="s">
        <v>507</v>
      </c>
      <c r="EOZ30" s="86"/>
      <c r="EPA30" s="86">
        <v>1</v>
      </c>
      <c r="EPB30" s="86"/>
      <c r="EPC30" s="86">
        <v>1</v>
      </c>
      <c r="EPD30" s="67"/>
      <c r="EPE30" s="67">
        <v>2.2222222222222223</v>
      </c>
      <c r="EPF30" s="67"/>
      <c r="EPG30" s="86">
        <v>100</v>
      </c>
      <c r="EPL30" s="86"/>
      <c r="EPM30" s="62" t="s">
        <v>507</v>
      </c>
      <c r="EPN30" s="86"/>
      <c r="EPO30" s="86">
        <v>1</v>
      </c>
      <c r="EPP30" s="86"/>
      <c r="EPQ30" s="86">
        <v>1</v>
      </c>
      <c r="EPR30" s="67"/>
      <c r="EPS30" s="67">
        <v>2.2222222222222223</v>
      </c>
      <c r="EPT30" s="67"/>
      <c r="EPU30" s="86">
        <v>100</v>
      </c>
      <c r="EPZ30" s="86"/>
      <c r="EQA30" s="62" t="s">
        <v>507</v>
      </c>
      <c r="EQB30" s="86"/>
      <c r="EQC30" s="86">
        <v>1</v>
      </c>
      <c r="EQD30" s="86"/>
      <c r="EQE30" s="86">
        <v>1</v>
      </c>
      <c r="EQF30" s="67"/>
      <c r="EQG30" s="67">
        <v>2.2222222222222223</v>
      </c>
      <c r="EQH30" s="67"/>
      <c r="EQI30" s="86">
        <v>100</v>
      </c>
      <c r="EQN30" s="86"/>
      <c r="EQO30" s="62" t="s">
        <v>507</v>
      </c>
      <c r="EQP30" s="86"/>
      <c r="EQQ30" s="86">
        <v>0</v>
      </c>
      <c r="EQR30" s="86"/>
      <c r="EQS30" s="86">
        <v>1</v>
      </c>
      <c r="EQT30" s="67"/>
      <c r="EQU30" s="67">
        <v>2.2222222222222223</v>
      </c>
      <c r="EQV30" s="67"/>
      <c r="EQW30" s="86">
        <v>0</v>
      </c>
      <c r="ERB30" s="86"/>
      <c r="ERC30" s="62" t="s">
        <v>507</v>
      </c>
      <c r="ERD30" s="86"/>
      <c r="ERE30" s="86">
        <v>1</v>
      </c>
      <c r="ERF30" s="86"/>
      <c r="ERG30" s="86">
        <v>1</v>
      </c>
      <c r="ERH30" s="67"/>
      <c r="ERI30" s="67">
        <v>2.2222222222222223</v>
      </c>
      <c r="ERJ30" s="67"/>
      <c r="ERK30" s="86">
        <v>100</v>
      </c>
      <c r="ERP30" s="86"/>
      <c r="ERQ30" s="62" t="s">
        <v>507</v>
      </c>
      <c r="ERR30" s="86"/>
      <c r="ERS30" s="86">
        <v>1</v>
      </c>
      <c r="ERT30" s="86"/>
      <c r="ERU30" s="86">
        <v>1</v>
      </c>
      <c r="ERV30" s="67"/>
      <c r="ERW30" s="67">
        <v>2.2222222222222223</v>
      </c>
      <c r="ERX30" s="67"/>
      <c r="ERY30" s="86">
        <v>100</v>
      </c>
      <c r="ESD30" s="86"/>
      <c r="ESE30" s="62" t="s">
        <v>507</v>
      </c>
      <c r="ESF30" s="86"/>
      <c r="ESG30" s="86">
        <v>1</v>
      </c>
      <c r="ESH30" s="86"/>
      <c r="ESI30" s="86">
        <v>1</v>
      </c>
      <c r="ESJ30" s="67"/>
      <c r="ESK30" s="67">
        <v>2.2222222222222223</v>
      </c>
      <c r="ESL30" s="67"/>
      <c r="ESM30" s="86">
        <v>100</v>
      </c>
      <c r="ESR30" s="86"/>
      <c r="ESS30" s="62" t="s">
        <v>507</v>
      </c>
      <c r="EST30" s="86"/>
      <c r="ESU30" s="86">
        <v>1</v>
      </c>
      <c r="ESV30" s="86"/>
      <c r="ESW30" s="86">
        <v>1</v>
      </c>
      <c r="ESX30" s="67"/>
      <c r="ESY30" s="67">
        <v>2.2222222222222223</v>
      </c>
      <c r="ESZ30" s="67"/>
      <c r="ETA30" s="86">
        <v>100</v>
      </c>
      <c r="ETF30" s="86"/>
      <c r="ETG30" s="62" t="s">
        <v>507</v>
      </c>
      <c r="ETH30" s="86"/>
      <c r="ETI30" s="86">
        <v>0</v>
      </c>
      <c r="ETJ30" s="86"/>
      <c r="ETK30" s="86">
        <v>1</v>
      </c>
      <c r="ETL30" s="67"/>
      <c r="ETM30" s="67">
        <v>2.2222222222222223</v>
      </c>
      <c r="ETN30" s="67"/>
      <c r="ETO30" s="86">
        <v>0</v>
      </c>
      <c r="ETT30" s="86"/>
      <c r="ETU30" s="62" t="s">
        <v>507</v>
      </c>
      <c r="ETV30" s="86"/>
      <c r="ETW30" s="86">
        <v>0</v>
      </c>
      <c r="ETX30" s="86"/>
      <c r="ETY30" s="86">
        <v>1</v>
      </c>
      <c r="ETZ30" s="67"/>
      <c r="EUA30" s="67">
        <v>2.2222222222222223</v>
      </c>
      <c r="EUB30" s="67"/>
      <c r="EUC30" s="86">
        <v>0</v>
      </c>
      <c r="EUH30" s="86"/>
      <c r="EUI30" s="62" t="s">
        <v>507</v>
      </c>
      <c r="EUJ30" s="86"/>
      <c r="EUK30" s="86">
        <v>1</v>
      </c>
      <c r="EUL30" s="86"/>
      <c r="EUM30" s="86">
        <v>1</v>
      </c>
      <c r="EUN30" s="67"/>
      <c r="EUO30" s="67">
        <v>2.2222222222222223</v>
      </c>
      <c r="EUP30" s="67"/>
      <c r="EUQ30" s="86">
        <v>100</v>
      </c>
      <c r="EUV30" s="86"/>
      <c r="EUW30" s="62" t="s">
        <v>507</v>
      </c>
      <c r="EUX30" s="86"/>
      <c r="EUY30" s="86">
        <v>1</v>
      </c>
      <c r="EUZ30" s="86"/>
      <c r="EVA30" s="86">
        <v>1</v>
      </c>
      <c r="EVB30" s="67"/>
      <c r="EVC30" s="67">
        <v>2.2222222222222223</v>
      </c>
      <c r="EVD30" s="67"/>
      <c r="EVE30" s="86">
        <v>100</v>
      </c>
      <c r="EVJ30" s="86"/>
      <c r="EVK30" s="62" t="s">
        <v>507</v>
      </c>
      <c r="EVL30" s="86"/>
      <c r="EVM30" s="86">
        <v>1</v>
      </c>
      <c r="EVN30" s="86"/>
      <c r="EVO30" s="86">
        <v>1</v>
      </c>
      <c r="EVP30" s="67"/>
      <c r="EVQ30" s="67">
        <v>2.2222222222222223</v>
      </c>
      <c r="EVR30" s="67"/>
      <c r="EVS30" s="86">
        <v>100</v>
      </c>
      <c r="EVX30" s="86"/>
      <c r="EVY30" s="62" t="s">
        <v>507</v>
      </c>
      <c r="EVZ30" s="86"/>
      <c r="EWA30" s="86">
        <v>0</v>
      </c>
      <c r="EWB30" s="86"/>
      <c r="EWC30" s="86">
        <v>1</v>
      </c>
      <c r="EWD30" s="67"/>
      <c r="EWE30" s="67">
        <v>2.2222222222222223</v>
      </c>
      <c r="EWF30" s="67"/>
      <c r="EWG30" s="86">
        <v>0</v>
      </c>
      <c r="EWL30" s="86"/>
      <c r="EWM30" s="62" t="s">
        <v>507</v>
      </c>
      <c r="EWN30" s="86"/>
      <c r="EWO30" s="86">
        <v>0</v>
      </c>
      <c r="EWP30" s="86"/>
      <c r="EWQ30" s="86">
        <v>1</v>
      </c>
      <c r="EWR30" s="67"/>
      <c r="EWS30" s="67">
        <v>2.2222222222222223</v>
      </c>
      <c r="EWT30" s="67"/>
      <c r="EWU30" s="86">
        <v>0</v>
      </c>
      <c r="EWZ30" s="86"/>
      <c r="EXA30" s="62" t="s">
        <v>507</v>
      </c>
      <c r="EXB30" s="86"/>
      <c r="EXC30" s="86">
        <v>1</v>
      </c>
      <c r="EXD30" s="86"/>
      <c r="EXE30" s="86">
        <v>1</v>
      </c>
      <c r="EXF30" s="67"/>
      <c r="EXG30" s="67">
        <v>1.8518518518518516</v>
      </c>
      <c r="EXH30" s="67"/>
      <c r="EXI30" s="86">
        <v>100</v>
      </c>
      <c r="EXN30" s="86"/>
      <c r="EXO30" s="62" t="s">
        <v>507</v>
      </c>
      <c r="EXP30" s="86"/>
      <c r="EXQ30" s="86">
        <v>0</v>
      </c>
      <c r="EXR30" s="86"/>
      <c r="EXS30" s="86">
        <v>1</v>
      </c>
      <c r="EXT30" s="67"/>
      <c r="EXU30" s="67">
        <v>1.8518518518518516</v>
      </c>
      <c r="EXV30" s="67"/>
      <c r="EXW30" s="86">
        <v>0</v>
      </c>
      <c r="EYB30" s="86"/>
      <c r="EYC30" s="62" t="s">
        <v>507</v>
      </c>
      <c r="EYD30" s="86"/>
      <c r="EYE30" s="86">
        <v>1</v>
      </c>
      <c r="EYF30" s="86"/>
      <c r="EYG30" s="86">
        <v>1</v>
      </c>
      <c r="EYH30" s="67"/>
      <c r="EYI30" s="67">
        <v>1.8518518518518516</v>
      </c>
      <c r="EYJ30" s="67"/>
      <c r="EYK30" s="86">
        <v>100</v>
      </c>
      <c r="EYP30" s="86"/>
      <c r="EYQ30" s="62" t="s">
        <v>507</v>
      </c>
      <c r="EYR30" s="86"/>
      <c r="EYS30" s="86">
        <v>1</v>
      </c>
      <c r="EYT30" s="86"/>
      <c r="EYU30" s="86">
        <v>1</v>
      </c>
      <c r="EYV30" s="67"/>
      <c r="EYW30" s="67">
        <v>1.8518518518518516</v>
      </c>
      <c r="EYX30" s="67"/>
      <c r="EYY30" s="86">
        <v>100</v>
      </c>
      <c r="EZD30" s="86"/>
      <c r="EZE30" s="62" t="s">
        <v>507</v>
      </c>
      <c r="EZF30" s="86"/>
      <c r="EZG30" s="86">
        <v>0</v>
      </c>
      <c r="EZH30" s="86"/>
      <c r="EZI30" s="86">
        <v>1</v>
      </c>
      <c r="EZJ30" s="67"/>
      <c r="EZK30" s="67">
        <v>1.8518518518518516</v>
      </c>
      <c r="EZL30" s="67"/>
      <c r="EZM30" s="86">
        <v>0</v>
      </c>
      <c r="EZR30" s="86"/>
      <c r="EZS30" s="62" t="s">
        <v>507</v>
      </c>
      <c r="EZT30" s="86"/>
      <c r="EZU30" s="86">
        <v>1</v>
      </c>
      <c r="EZV30" s="86"/>
      <c r="EZW30" s="86">
        <v>1</v>
      </c>
      <c r="EZX30" s="67"/>
      <c r="EZY30" s="67">
        <v>1.8518518518518516</v>
      </c>
      <c r="EZZ30" s="67"/>
      <c r="FAA30" s="86">
        <v>100</v>
      </c>
      <c r="FAF30" s="86"/>
      <c r="FAG30" s="62" t="s">
        <v>507</v>
      </c>
      <c r="FAH30" s="86"/>
      <c r="FAI30" s="86">
        <v>0</v>
      </c>
      <c r="FAJ30" s="86"/>
      <c r="FAK30" s="86">
        <v>1</v>
      </c>
      <c r="FAL30" s="67"/>
      <c r="FAM30" s="67">
        <v>1.8518518518518516</v>
      </c>
      <c r="FAN30" s="67"/>
      <c r="FAO30" s="86">
        <v>0</v>
      </c>
      <c r="FAT30" s="86"/>
      <c r="FAU30" s="62" t="s">
        <v>507</v>
      </c>
      <c r="FAV30" s="86"/>
      <c r="FAW30" s="86">
        <v>0</v>
      </c>
      <c r="FAX30" s="86"/>
      <c r="FAY30" s="86">
        <v>1</v>
      </c>
      <c r="FAZ30" s="67"/>
      <c r="FBA30" s="67">
        <v>1.8518518518518516</v>
      </c>
      <c r="FBB30" s="67"/>
      <c r="FBC30" s="86">
        <v>0</v>
      </c>
      <c r="FBH30" s="86"/>
      <c r="FBI30" s="62" t="s">
        <v>507</v>
      </c>
      <c r="FBJ30" s="86"/>
      <c r="FBK30" s="86">
        <v>0</v>
      </c>
      <c r="FBL30" s="86"/>
      <c r="FBM30" s="86">
        <v>1</v>
      </c>
      <c r="FBN30" s="67"/>
      <c r="FBO30" s="67">
        <v>1.8518518518518516</v>
      </c>
      <c r="FBP30" s="67"/>
      <c r="FBQ30" s="86">
        <v>0</v>
      </c>
      <c r="FBV30" s="86"/>
      <c r="FBW30" s="62" t="s">
        <v>507</v>
      </c>
      <c r="FBX30" s="86"/>
      <c r="FBY30" s="86">
        <v>0</v>
      </c>
      <c r="FBZ30" s="86"/>
      <c r="FCA30" s="86">
        <v>1</v>
      </c>
      <c r="FCB30" s="67"/>
      <c r="FCC30" s="67">
        <v>1.8518518518518516</v>
      </c>
      <c r="FCD30" s="67"/>
      <c r="FCE30" s="86">
        <v>0</v>
      </c>
      <c r="FCJ30" s="86"/>
      <c r="FCK30" s="62" t="s">
        <v>507</v>
      </c>
      <c r="FCL30" s="86"/>
      <c r="FCM30" s="86">
        <v>1</v>
      </c>
      <c r="FCN30" s="86"/>
      <c r="FCO30" s="86">
        <v>1</v>
      </c>
      <c r="FCP30" s="67"/>
      <c r="FCQ30" s="67">
        <v>1.8518518518518516</v>
      </c>
      <c r="FCR30" s="67"/>
      <c r="FCS30" s="86">
        <v>100</v>
      </c>
      <c r="FCX30" s="86"/>
      <c r="FCY30" s="62" t="s">
        <v>507</v>
      </c>
      <c r="FCZ30" s="86"/>
      <c r="FDA30" s="86">
        <v>1</v>
      </c>
      <c r="FDB30" s="86"/>
      <c r="FDC30" s="86">
        <v>1</v>
      </c>
      <c r="FDD30" s="67"/>
      <c r="FDE30" s="67">
        <v>1.8518518518518516</v>
      </c>
      <c r="FDF30" s="67"/>
      <c r="FDG30" s="86">
        <v>100</v>
      </c>
      <c r="FDL30" s="86"/>
      <c r="FDM30" s="62" t="s">
        <v>507</v>
      </c>
      <c r="FDN30" s="86"/>
      <c r="FDO30" s="86">
        <v>0</v>
      </c>
      <c r="FDP30" s="86"/>
      <c r="FDQ30" s="86">
        <v>1</v>
      </c>
      <c r="FDR30" s="67"/>
      <c r="FDS30" s="67">
        <v>1.8518518518518516</v>
      </c>
      <c r="FDT30" s="67"/>
      <c r="FDU30" s="86">
        <v>0</v>
      </c>
      <c r="FDZ30" s="86"/>
      <c r="FEA30" s="62" t="s">
        <v>507</v>
      </c>
      <c r="FEB30" s="86"/>
      <c r="FEC30" s="86">
        <v>0</v>
      </c>
      <c r="FED30" s="86"/>
      <c r="FEE30" s="86">
        <v>1</v>
      </c>
      <c r="FEF30" s="67"/>
      <c r="FEG30" s="67">
        <v>1.8518518518518516</v>
      </c>
      <c r="FEH30" s="67"/>
      <c r="FEI30" s="86">
        <v>0</v>
      </c>
      <c r="FEN30" s="86"/>
      <c r="FEO30" s="62" t="s">
        <v>507</v>
      </c>
      <c r="FEP30" s="86"/>
      <c r="FEQ30" s="86">
        <v>1</v>
      </c>
      <c r="FER30" s="86"/>
      <c r="FES30" s="86">
        <v>1</v>
      </c>
      <c r="FET30" s="67"/>
      <c r="FEU30" s="67">
        <v>1.8518518518518516</v>
      </c>
      <c r="FEV30" s="67"/>
      <c r="FEW30" s="86">
        <v>100</v>
      </c>
      <c r="FFB30" s="86"/>
      <c r="FFC30" s="62" t="s">
        <v>507</v>
      </c>
      <c r="FFD30" s="86"/>
      <c r="FFE30" s="86">
        <v>1</v>
      </c>
      <c r="FFF30" s="86"/>
      <c r="FFG30" s="86">
        <v>1</v>
      </c>
      <c r="FFH30" s="67"/>
      <c r="FFI30" s="67">
        <v>1.8518518518518516</v>
      </c>
      <c r="FFJ30" s="67"/>
      <c r="FFK30" s="86">
        <v>100</v>
      </c>
      <c r="FFP30" s="86"/>
      <c r="FFQ30" s="62" t="s">
        <v>507</v>
      </c>
      <c r="FFR30" s="86"/>
      <c r="FFS30" s="86">
        <v>0</v>
      </c>
      <c r="FFT30" s="86"/>
      <c r="FFU30" s="86">
        <v>1</v>
      </c>
      <c r="FFV30" s="67"/>
      <c r="FFW30" s="67">
        <v>1.8518518518518516</v>
      </c>
      <c r="FFX30" s="67"/>
      <c r="FFY30" s="86">
        <v>0</v>
      </c>
      <c r="FGD30" s="86"/>
      <c r="FGE30" s="62" t="s">
        <v>507</v>
      </c>
      <c r="FGF30" s="86"/>
      <c r="FGG30" s="86">
        <v>0</v>
      </c>
      <c r="FGH30" s="86"/>
      <c r="FGI30" s="86">
        <v>1</v>
      </c>
      <c r="FGJ30" s="67"/>
      <c r="FGK30" s="67">
        <v>1.8518518518518516</v>
      </c>
      <c r="FGL30" s="67"/>
      <c r="FGM30" s="86">
        <v>0</v>
      </c>
      <c r="FGR30" s="86"/>
      <c r="FGS30" s="62" t="s">
        <v>507</v>
      </c>
      <c r="FGT30" s="86"/>
      <c r="FGU30" s="86">
        <v>0</v>
      </c>
      <c r="FGV30" s="86"/>
      <c r="FGW30" s="86">
        <v>1</v>
      </c>
      <c r="FGX30" s="67"/>
      <c r="FGY30" s="67">
        <v>1.8518518518518516</v>
      </c>
      <c r="FGZ30" s="67"/>
      <c r="FHA30" s="86">
        <v>0</v>
      </c>
      <c r="FHF30" s="86"/>
      <c r="FHG30" s="62" t="s">
        <v>507</v>
      </c>
      <c r="FHH30" s="86"/>
      <c r="FHI30" s="86">
        <v>1</v>
      </c>
      <c r="FHJ30" s="86"/>
      <c r="FHK30" s="86">
        <v>1</v>
      </c>
      <c r="FHL30" s="67"/>
      <c r="FHM30" s="67">
        <v>1.8518518518518516</v>
      </c>
      <c r="FHN30" s="67"/>
      <c r="FHO30" s="86">
        <v>100</v>
      </c>
      <c r="FHT30" s="86"/>
      <c r="FHU30" s="62" t="s">
        <v>507</v>
      </c>
      <c r="FHV30" s="86"/>
      <c r="FHW30" s="86">
        <v>0</v>
      </c>
      <c r="FHX30" s="86"/>
      <c r="FHY30" s="86">
        <v>1</v>
      </c>
      <c r="FHZ30" s="67"/>
      <c r="FIA30" s="67">
        <v>1.8518518518518516</v>
      </c>
      <c r="FIB30" s="67"/>
      <c r="FIC30" s="86">
        <v>0</v>
      </c>
      <c r="FIH30" s="86"/>
      <c r="FII30" s="62" t="s">
        <v>507</v>
      </c>
      <c r="FIJ30" s="86"/>
      <c r="FIK30" s="86">
        <v>0</v>
      </c>
      <c r="FIL30" s="86"/>
      <c r="FIM30" s="86">
        <v>1</v>
      </c>
      <c r="FIN30" s="67"/>
      <c r="FIO30" s="67">
        <v>1.8518518518518516</v>
      </c>
      <c r="FIP30" s="67"/>
      <c r="FIQ30" s="86">
        <v>0</v>
      </c>
      <c r="FIV30" s="86"/>
      <c r="FIW30" s="62" t="s">
        <v>507</v>
      </c>
      <c r="FIX30" s="86"/>
      <c r="FIY30" s="86">
        <v>0</v>
      </c>
      <c r="FIZ30" s="86"/>
      <c r="FJA30" s="86">
        <v>1</v>
      </c>
      <c r="FJB30" s="67"/>
      <c r="FJC30" s="67">
        <v>1.8518518518518516</v>
      </c>
      <c r="FJD30" s="67"/>
      <c r="FJE30" s="86">
        <v>0</v>
      </c>
      <c r="FJJ30" s="86"/>
      <c r="FJK30" s="62" t="s">
        <v>507</v>
      </c>
      <c r="FJL30" s="86"/>
      <c r="FJM30" s="86">
        <v>0</v>
      </c>
      <c r="FJN30" s="86"/>
      <c r="FJO30" s="86">
        <v>1</v>
      </c>
      <c r="FJP30" s="67"/>
      <c r="FJQ30" s="67">
        <v>1.8518518518518516</v>
      </c>
      <c r="FJR30" s="67"/>
      <c r="FJS30" s="86">
        <v>0</v>
      </c>
      <c r="FJX30" s="86"/>
      <c r="FJY30" s="62" t="s">
        <v>507</v>
      </c>
      <c r="FJZ30" s="86"/>
      <c r="FKA30" s="86">
        <v>1</v>
      </c>
      <c r="FKB30" s="86"/>
      <c r="FKC30" s="86">
        <v>1</v>
      </c>
      <c r="FKD30" s="67"/>
      <c r="FKE30" s="67">
        <v>1.8518518518518516</v>
      </c>
      <c r="FKF30" s="67"/>
      <c r="FKG30" s="86">
        <v>100</v>
      </c>
      <c r="FKL30" s="86"/>
      <c r="FKM30" s="62" t="s">
        <v>507</v>
      </c>
      <c r="FKN30" s="86"/>
      <c r="FKO30" s="86">
        <v>0</v>
      </c>
      <c r="FKP30" s="86"/>
      <c r="FKQ30" s="86">
        <v>1</v>
      </c>
      <c r="FKR30" s="67"/>
      <c r="FKS30" s="67">
        <v>1.8518518518518516</v>
      </c>
      <c r="FKT30" s="67"/>
      <c r="FKU30" s="86">
        <v>0</v>
      </c>
      <c r="FKZ30" s="86"/>
      <c r="FLA30" s="62" t="s">
        <v>507</v>
      </c>
      <c r="FLB30" s="86"/>
      <c r="FLC30" s="86">
        <v>0</v>
      </c>
      <c r="FLD30" s="86"/>
      <c r="FLE30" s="86">
        <v>1</v>
      </c>
      <c r="FLF30" s="67"/>
      <c r="FLG30" s="67">
        <v>1.8518518518518516</v>
      </c>
      <c r="FLH30" s="67"/>
      <c r="FLI30" s="86">
        <v>0</v>
      </c>
      <c r="FLN30" s="86"/>
      <c r="FLO30" s="62" t="s">
        <v>507</v>
      </c>
      <c r="FLP30" s="86"/>
      <c r="FLQ30" s="86">
        <v>0</v>
      </c>
      <c r="FLR30" s="86"/>
      <c r="FLS30" s="86">
        <v>1</v>
      </c>
      <c r="FLT30" s="67"/>
      <c r="FLU30" s="67">
        <v>1.8518518518518516</v>
      </c>
      <c r="FLV30" s="67"/>
      <c r="FLW30" s="86">
        <v>0</v>
      </c>
      <c r="FMB30" s="86"/>
      <c r="FMC30" s="62" t="s">
        <v>507</v>
      </c>
      <c r="FMD30" s="86"/>
      <c r="FME30" s="86">
        <v>0</v>
      </c>
      <c r="FMF30" s="86"/>
      <c r="FMG30" s="86">
        <v>0</v>
      </c>
      <c r="FMH30" s="67"/>
      <c r="FMI30" s="67">
        <v>0</v>
      </c>
      <c r="FMJ30" s="67"/>
      <c r="FMK30" s="86" t="s">
        <v>582</v>
      </c>
      <c r="FMP30" s="86"/>
      <c r="FMQ30" s="62" t="s">
        <v>507</v>
      </c>
      <c r="FMR30" s="86"/>
      <c r="FMS30" s="86">
        <v>0</v>
      </c>
      <c r="FMT30" s="86"/>
      <c r="FMU30" s="86">
        <v>0</v>
      </c>
      <c r="FMV30" s="67"/>
      <c r="FMW30" s="67">
        <v>0</v>
      </c>
      <c r="FMX30" s="67"/>
      <c r="FMY30" s="86" t="s">
        <v>582</v>
      </c>
      <c r="FND30" s="86"/>
      <c r="FNE30" s="62" t="s">
        <v>507</v>
      </c>
      <c r="FNF30" s="86"/>
      <c r="FNG30" s="86">
        <v>0</v>
      </c>
      <c r="FNH30" s="86"/>
      <c r="FNI30" s="86">
        <v>0</v>
      </c>
      <c r="FNJ30" s="67"/>
      <c r="FNK30" s="67">
        <v>0</v>
      </c>
      <c r="FNL30" s="67"/>
      <c r="FNM30" s="86" t="s">
        <v>582</v>
      </c>
      <c r="FNR30" s="86"/>
      <c r="FNS30" s="62" t="s">
        <v>507</v>
      </c>
      <c r="FNT30" s="86"/>
      <c r="FNU30" s="86">
        <v>0</v>
      </c>
      <c r="FNV30" s="86"/>
      <c r="FNW30" s="86">
        <v>0</v>
      </c>
      <c r="FNX30" s="67"/>
      <c r="FNY30" s="67">
        <v>0</v>
      </c>
      <c r="FNZ30" s="67"/>
      <c r="FOA30" s="86" t="s">
        <v>582</v>
      </c>
      <c r="FOF30" s="86"/>
      <c r="FOG30" s="62" t="s">
        <v>507</v>
      </c>
      <c r="FOH30" s="86"/>
      <c r="FOI30" s="86">
        <v>0</v>
      </c>
      <c r="FOJ30" s="86"/>
      <c r="FOK30" s="86">
        <v>0</v>
      </c>
      <c r="FOL30" s="67"/>
      <c r="FOM30" s="67">
        <v>0</v>
      </c>
      <c r="FON30" s="67"/>
      <c r="FOO30" s="86" t="s">
        <v>582</v>
      </c>
      <c r="FOT30" s="86"/>
      <c r="FOU30" s="62" t="s">
        <v>507</v>
      </c>
      <c r="FOV30" s="86"/>
      <c r="FOW30" s="86">
        <v>0</v>
      </c>
      <c r="FOX30" s="86"/>
      <c r="FOY30" s="86">
        <v>0</v>
      </c>
      <c r="FOZ30" s="67"/>
      <c r="FPA30" s="67">
        <v>0</v>
      </c>
      <c r="FPB30" s="67"/>
      <c r="FPC30" s="86" t="s">
        <v>582</v>
      </c>
      <c r="FPH30" s="86"/>
      <c r="FPI30" s="62" t="s">
        <v>507</v>
      </c>
      <c r="FPJ30" s="86"/>
      <c r="FPK30" s="86">
        <v>0</v>
      </c>
      <c r="FPL30" s="86"/>
      <c r="FPM30" s="86">
        <v>0</v>
      </c>
      <c r="FPN30" s="67"/>
      <c r="FPO30" s="67">
        <v>0</v>
      </c>
      <c r="FPP30" s="67"/>
      <c r="FPQ30" s="86" t="s">
        <v>582</v>
      </c>
      <c r="FPV30" s="86"/>
      <c r="FPW30" s="62" t="s">
        <v>507</v>
      </c>
      <c r="FPX30" s="86"/>
      <c r="FPY30" s="86">
        <v>0</v>
      </c>
      <c r="FPZ30" s="86"/>
      <c r="FQA30" s="86">
        <v>0</v>
      </c>
      <c r="FQB30" s="67"/>
      <c r="FQC30" s="67">
        <v>0</v>
      </c>
      <c r="FQD30" s="67"/>
      <c r="FQE30" s="86" t="s">
        <v>582</v>
      </c>
      <c r="FQJ30" s="86"/>
      <c r="FQK30" s="62" t="s">
        <v>507</v>
      </c>
      <c r="FQL30" s="86"/>
      <c r="FQM30" s="86">
        <v>0</v>
      </c>
      <c r="FQN30" s="86"/>
      <c r="FQO30" s="86">
        <v>0</v>
      </c>
      <c r="FQP30" s="67"/>
      <c r="FQQ30" s="67">
        <v>0</v>
      </c>
      <c r="FQR30" s="67"/>
      <c r="FQS30" s="86" t="s">
        <v>582</v>
      </c>
      <c r="FQX30" s="86"/>
      <c r="FQY30" s="62" t="s">
        <v>507</v>
      </c>
      <c r="FQZ30" s="86"/>
      <c r="FRA30" s="86">
        <v>0</v>
      </c>
      <c r="FRB30" s="86"/>
      <c r="FRC30" s="86">
        <v>0</v>
      </c>
      <c r="FRD30" s="67"/>
      <c r="FRE30" s="67">
        <v>0</v>
      </c>
      <c r="FRF30" s="67"/>
      <c r="FRG30" s="86" t="s">
        <v>582</v>
      </c>
      <c r="FRL30" s="86"/>
      <c r="FRM30" s="62" t="s">
        <v>507</v>
      </c>
      <c r="FRN30" s="86"/>
      <c r="FRO30" s="86">
        <v>0</v>
      </c>
      <c r="FRP30" s="86"/>
      <c r="FRQ30" s="86">
        <v>0</v>
      </c>
      <c r="FRR30" s="67"/>
      <c r="FRS30" s="67">
        <v>0</v>
      </c>
      <c r="FRT30" s="67"/>
      <c r="FRU30" s="86" t="s">
        <v>582</v>
      </c>
      <c r="FRZ30" s="86"/>
      <c r="FSA30" s="62" t="s">
        <v>507</v>
      </c>
      <c r="FSB30" s="86"/>
      <c r="FSC30" s="86">
        <v>0</v>
      </c>
      <c r="FSD30" s="86"/>
      <c r="FSE30" s="86">
        <v>0</v>
      </c>
      <c r="FSF30" s="67"/>
      <c r="FSG30" s="67">
        <v>0</v>
      </c>
      <c r="FSH30" s="67"/>
      <c r="FSI30" s="86" t="s">
        <v>582</v>
      </c>
      <c r="FSN30" s="86"/>
      <c r="FSO30" s="62" t="s">
        <v>507</v>
      </c>
      <c r="FSP30" s="86"/>
      <c r="FSQ30" s="86">
        <v>0</v>
      </c>
      <c r="FSR30" s="86"/>
      <c r="FSS30" s="86">
        <v>0</v>
      </c>
      <c r="FST30" s="67"/>
      <c r="FSU30" s="67">
        <v>0</v>
      </c>
      <c r="FSV30" s="67"/>
      <c r="FSW30" s="86" t="s">
        <v>582</v>
      </c>
      <c r="FTB30" s="86"/>
      <c r="FTC30" s="62" t="s">
        <v>507</v>
      </c>
      <c r="FTD30" s="86"/>
      <c r="FTE30" s="86">
        <v>0</v>
      </c>
      <c r="FTF30" s="86"/>
      <c r="FTG30" s="86">
        <v>0</v>
      </c>
      <c r="FTH30" s="67"/>
      <c r="FTI30" s="67">
        <v>0</v>
      </c>
      <c r="FTJ30" s="67"/>
      <c r="FTK30" s="86" t="s">
        <v>582</v>
      </c>
      <c r="FTP30" s="86"/>
      <c r="FTQ30" s="62" t="s">
        <v>507</v>
      </c>
      <c r="FTR30" s="86"/>
      <c r="FTS30" s="86">
        <v>0</v>
      </c>
      <c r="FTT30" s="86"/>
      <c r="FTU30" s="86">
        <v>0</v>
      </c>
      <c r="FTV30" s="67"/>
      <c r="FTW30" s="67">
        <v>0</v>
      </c>
      <c r="FTX30" s="67"/>
      <c r="FTY30" s="86" t="s">
        <v>582</v>
      </c>
      <c r="FUD30" s="86"/>
      <c r="FUE30" s="62" t="s">
        <v>507</v>
      </c>
      <c r="FUF30" s="86"/>
      <c r="FUG30" s="86">
        <v>0</v>
      </c>
      <c r="FUH30" s="86"/>
      <c r="FUI30" s="86">
        <v>0</v>
      </c>
      <c r="FUJ30" s="67"/>
      <c r="FUK30" s="67">
        <v>0</v>
      </c>
      <c r="FUL30" s="67"/>
      <c r="FUM30" s="86" t="s">
        <v>582</v>
      </c>
      <c r="FUR30" s="86"/>
      <c r="FUS30" s="62" t="s">
        <v>507</v>
      </c>
      <c r="FUT30" s="86"/>
      <c r="FUU30" s="86">
        <v>0</v>
      </c>
      <c r="FUV30" s="86"/>
      <c r="FUW30" s="86">
        <v>0</v>
      </c>
      <c r="FUX30" s="67"/>
      <c r="FUY30" s="67">
        <v>0</v>
      </c>
      <c r="FUZ30" s="67"/>
      <c r="FVA30" s="86" t="s">
        <v>582</v>
      </c>
      <c r="FVF30" s="86"/>
      <c r="FVG30" s="62" t="s">
        <v>507</v>
      </c>
      <c r="FVH30" s="86"/>
      <c r="FVI30" s="86">
        <v>0</v>
      </c>
      <c r="FVJ30" s="86"/>
      <c r="FVK30" s="86">
        <v>0</v>
      </c>
      <c r="FVL30" s="67"/>
      <c r="FVM30" s="67">
        <v>0</v>
      </c>
      <c r="FVN30" s="67"/>
      <c r="FVO30" s="86" t="s">
        <v>582</v>
      </c>
      <c r="FVT30" s="86"/>
      <c r="FVU30" s="62" t="s">
        <v>507</v>
      </c>
      <c r="FVV30" s="86"/>
      <c r="FVW30" s="86">
        <v>0</v>
      </c>
      <c r="FVX30" s="86"/>
      <c r="FVY30" s="86">
        <v>1</v>
      </c>
      <c r="FVZ30" s="67"/>
      <c r="FWA30" s="67">
        <v>2.2222222222222223</v>
      </c>
      <c r="FWB30" s="67"/>
      <c r="FWC30" s="86">
        <v>0</v>
      </c>
      <c r="FWH30" s="86"/>
      <c r="FWI30" s="62" t="s">
        <v>507</v>
      </c>
      <c r="FWJ30" s="86"/>
      <c r="FWK30" s="86">
        <v>1</v>
      </c>
      <c r="FWL30" s="86"/>
      <c r="FWM30" s="86">
        <v>1</v>
      </c>
      <c r="FWN30" s="67"/>
      <c r="FWO30" s="67">
        <v>2.2222222222222223</v>
      </c>
      <c r="FWP30" s="67"/>
      <c r="FWQ30" s="86">
        <v>100</v>
      </c>
      <c r="FWV30" s="86"/>
      <c r="FWW30" s="62" t="s">
        <v>507</v>
      </c>
      <c r="FWX30" s="86"/>
      <c r="FWY30" s="86">
        <v>1</v>
      </c>
      <c r="FWZ30" s="86"/>
      <c r="FXA30" s="86">
        <v>1</v>
      </c>
      <c r="FXB30" s="67"/>
      <c r="FXC30" s="67">
        <v>2.2222222222222223</v>
      </c>
      <c r="FXD30" s="67"/>
      <c r="FXE30" s="86">
        <v>100</v>
      </c>
      <c r="FXJ30" s="86"/>
      <c r="FXK30" s="62" t="s">
        <v>507</v>
      </c>
      <c r="FXL30" s="86"/>
      <c r="FXM30" s="86">
        <v>1</v>
      </c>
      <c r="FXN30" s="86"/>
      <c r="FXO30" s="86">
        <v>1</v>
      </c>
      <c r="FXP30" s="67"/>
      <c r="FXQ30" s="67">
        <v>2.2222222222222223</v>
      </c>
      <c r="FXR30" s="67"/>
      <c r="FXS30" s="86">
        <v>100</v>
      </c>
      <c r="FXX30" s="86"/>
      <c r="FXY30" s="62" t="s">
        <v>507</v>
      </c>
      <c r="FXZ30" s="86"/>
      <c r="FYA30" s="86">
        <v>1</v>
      </c>
      <c r="FYB30" s="86"/>
      <c r="FYC30" s="86">
        <v>1</v>
      </c>
      <c r="FYD30" s="67"/>
      <c r="FYE30" s="67">
        <v>2.2222222222222223</v>
      </c>
      <c r="FYF30" s="67"/>
      <c r="FYG30" s="86">
        <v>100</v>
      </c>
      <c r="FYL30" s="86"/>
      <c r="FYM30" s="62" t="s">
        <v>507</v>
      </c>
      <c r="FYN30" s="86"/>
      <c r="FYO30" s="86">
        <v>1</v>
      </c>
      <c r="FYP30" s="86"/>
      <c r="FYQ30" s="86">
        <v>1</v>
      </c>
      <c r="FYR30" s="67"/>
      <c r="FYS30" s="67">
        <v>2.2222222222222223</v>
      </c>
      <c r="FYT30" s="67"/>
      <c r="FYU30" s="86">
        <v>100</v>
      </c>
      <c r="FYZ30" s="86"/>
      <c r="FZA30" s="62" t="s">
        <v>507</v>
      </c>
      <c r="FZB30" s="86"/>
      <c r="FZC30" s="86">
        <v>1</v>
      </c>
      <c r="FZD30" s="86"/>
      <c r="FZE30" s="86">
        <v>1</v>
      </c>
      <c r="FZF30" s="67"/>
      <c r="FZG30" s="67">
        <v>2.2222222222222223</v>
      </c>
      <c r="FZH30" s="67"/>
      <c r="FZI30" s="86">
        <v>100</v>
      </c>
      <c r="FZN30" s="86"/>
      <c r="FZO30" s="62" t="s">
        <v>507</v>
      </c>
      <c r="FZP30" s="86"/>
      <c r="FZQ30" s="86">
        <v>1</v>
      </c>
      <c r="FZR30" s="86"/>
      <c r="FZS30" s="86">
        <v>1</v>
      </c>
      <c r="FZT30" s="67"/>
      <c r="FZU30" s="67">
        <v>2.2222222222222223</v>
      </c>
      <c r="FZV30" s="67"/>
      <c r="FZW30" s="86">
        <v>100</v>
      </c>
      <c r="GAB30" s="86"/>
      <c r="GAC30" s="62" t="s">
        <v>507</v>
      </c>
      <c r="GAD30" s="86"/>
      <c r="GAE30" s="86">
        <v>1</v>
      </c>
      <c r="GAF30" s="86"/>
      <c r="GAG30" s="86">
        <v>1</v>
      </c>
      <c r="GAH30" s="67"/>
      <c r="GAI30" s="67">
        <v>2.2222222222222223</v>
      </c>
      <c r="GAJ30" s="67"/>
      <c r="GAK30" s="86">
        <v>100</v>
      </c>
      <c r="GAP30" s="86"/>
      <c r="GAQ30" s="62" t="s">
        <v>507</v>
      </c>
      <c r="GAR30" s="86"/>
      <c r="GAS30" s="86">
        <v>1</v>
      </c>
      <c r="GAT30" s="86"/>
      <c r="GAU30" s="86">
        <v>1</v>
      </c>
      <c r="GAV30" s="67"/>
      <c r="GAW30" s="67">
        <v>2.2222222222222223</v>
      </c>
      <c r="GAX30" s="67"/>
      <c r="GAY30" s="86">
        <v>100</v>
      </c>
      <c r="GBD30" s="86"/>
      <c r="GBE30" s="62" t="s">
        <v>507</v>
      </c>
      <c r="GBF30" s="86"/>
      <c r="GBG30" s="86">
        <v>1</v>
      </c>
      <c r="GBH30" s="86"/>
      <c r="GBI30" s="86">
        <v>1</v>
      </c>
      <c r="GBJ30" s="67"/>
      <c r="GBK30" s="67">
        <v>2.2222222222222223</v>
      </c>
      <c r="GBL30" s="67"/>
      <c r="GBM30" s="86">
        <v>100</v>
      </c>
      <c r="GBR30" s="86"/>
      <c r="GBS30" s="62" t="s">
        <v>507</v>
      </c>
      <c r="GBT30" s="86"/>
      <c r="GBU30" s="86">
        <v>1</v>
      </c>
      <c r="GBV30" s="86"/>
      <c r="GBW30" s="86">
        <v>1</v>
      </c>
      <c r="GBX30" s="67"/>
      <c r="GBY30" s="67">
        <v>2.2222222222222223</v>
      </c>
      <c r="GBZ30" s="67"/>
      <c r="GCA30" s="86">
        <v>100</v>
      </c>
      <c r="GCF30" s="86"/>
      <c r="GCG30" s="62" t="s">
        <v>507</v>
      </c>
      <c r="GCH30" s="86"/>
      <c r="GCI30" s="86">
        <v>1</v>
      </c>
      <c r="GCJ30" s="86"/>
      <c r="GCK30" s="86">
        <v>1</v>
      </c>
      <c r="GCL30" s="67"/>
      <c r="GCM30" s="67">
        <v>2.2222222222222223</v>
      </c>
      <c r="GCN30" s="67"/>
      <c r="GCO30" s="86">
        <v>100</v>
      </c>
      <c r="GCT30" s="86"/>
      <c r="GCU30" s="62" t="s">
        <v>507</v>
      </c>
      <c r="GCV30" s="86"/>
      <c r="GCW30" s="86">
        <v>1</v>
      </c>
      <c r="GCX30" s="86"/>
      <c r="GCY30" s="86">
        <v>1</v>
      </c>
      <c r="GCZ30" s="67"/>
      <c r="GDA30" s="67">
        <v>2.2222222222222223</v>
      </c>
      <c r="GDB30" s="67"/>
      <c r="GDC30" s="86">
        <v>100</v>
      </c>
      <c r="GDH30" s="86"/>
      <c r="GDI30" s="62" t="s">
        <v>507</v>
      </c>
      <c r="GDJ30" s="86"/>
      <c r="GDK30" s="86">
        <v>1</v>
      </c>
      <c r="GDL30" s="86"/>
      <c r="GDM30" s="86">
        <v>1</v>
      </c>
      <c r="GDN30" s="67"/>
      <c r="GDO30" s="67">
        <v>2.2222222222222223</v>
      </c>
      <c r="GDP30" s="67"/>
      <c r="GDQ30" s="86">
        <v>100</v>
      </c>
      <c r="GDV30" s="86"/>
      <c r="GDW30" s="62" t="s">
        <v>507</v>
      </c>
      <c r="GDX30" s="86"/>
      <c r="GDY30" s="86">
        <v>1</v>
      </c>
      <c r="GDZ30" s="86"/>
      <c r="GEA30" s="86">
        <v>1</v>
      </c>
      <c r="GEB30" s="67"/>
      <c r="GEC30" s="67">
        <v>2.2222222222222223</v>
      </c>
      <c r="GED30" s="67"/>
      <c r="GEE30" s="86">
        <v>100</v>
      </c>
      <c r="GEJ30" s="86"/>
      <c r="GEK30" s="62" t="s">
        <v>507</v>
      </c>
      <c r="GEL30" s="86"/>
      <c r="GEM30" s="86">
        <v>1</v>
      </c>
      <c r="GEN30" s="86"/>
      <c r="GEO30" s="86">
        <v>1</v>
      </c>
      <c r="GEP30" s="67"/>
      <c r="GEQ30" s="67">
        <v>2.2222222222222223</v>
      </c>
      <c r="GER30" s="67"/>
      <c r="GES30" s="86">
        <v>100</v>
      </c>
      <c r="GEX30" s="86"/>
      <c r="GEY30" s="62" t="s">
        <v>507</v>
      </c>
      <c r="GEZ30" s="86"/>
      <c r="GFA30" s="86">
        <v>1</v>
      </c>
      <c r="GFB30" s="86"/>
      <c r="GFC30" s="86">
        <v>1</v>
      </c>
      <c r="GFD30" s="67"/>
      <c r="GFE30" s="67">
        <v>2.2222222222222223</v>
      </c>
      <c r="GFF30" s="67"/>
      <c r="GFG30" s="86">
        <v>100</v>
      </c>
      <c r="GFL30" s="86"/>
      <c r="GFM30" s="62" t="s">
        <v>507</v>
      </c>
      <c r="GFN30" s="86"/>
      <c r="GFO30" s="86">
        <v>1</v>
      </c>
      <c r="GFP30" s="86"/>
      <c r="GFQ30" s="86">
        <v>1</v>
      </c>
      <c r="GFR30" s="67"/>
      <c r="GFS30" s="67">
        <v>2.2222222222222223</v>
      </c>
      <c r="GFT30" s="67"/>
      <c r="GFU30" s="86">
        <v>100</v>
      </c>
      <c r="GFZ30" s="86"/>
      <c r="GGA30" s="62" t="s">
        <v>507</v>
      </c>
      <c r="GGB30" s="86"/>
      <c r="GGC30" s="86">
        <v>0</v>
      </c>
      <c r="GGD30" s="86"/>
      <c r="GGE30" s="86">
        <v>1</v>
      </c>
      <c r="GGF30" s="67"/>
      <c r="GGG30" s="67">
        <v>2.2222222222222223</v>
      </c>
      <c r="GGH30" s="67"/>
      <c r="GGI30" s="86">
        <v>0</v>
      </c>
      <c r="GGN30" s="86"/>
      <c r="GGO30" s="62" t="s">
        <v>507</v>
      </c>
      <c r="GGP30" s="86"/>
      <c r="GGQ30" s="86">
        <v>1</v>
      </c>
      <c r="GGR30" s="86"/>
      <c r="GGS30" s="86">
        <v>1</v>
      </c>
      <c r="GGT30" s="67"/>
      <c r="GGU30" s="67">
        <v>2.2222222222222223</v>
      </c>
      <c r="GGV30" s="67"/>
      <c r="GGW30" s="86">
        <v>100</v>
      </c>
      <c r="GHB30" s="86"/>
      <c r="GHC30" s="62" t="s">
        <v>507</v>
      </c>
      <c r="GHD30" s="86"/>
      <c r="GHE30" s="86">
        <v>1</v>
      </c>
      <c r="GHF30" s="86"/>
      <c r="GHG30" s="86">
        <v>1</v>
      </c>
      <c r="GHH30" s="67"/>
      <c r="GHI30" s="67">
        <v>2.2222222222222223</v>
      </c>
      <c r="GHJ30" s="67"/>
      <c r="GHK30" s="86">
        <v>100</v>
      </c>
      <c r="GHP30" s="86"/>
      <c r="GHQ30" s="62" t="s">
        <v>507</v>
      </c>
      <c r="GHR30" s="86"/>
      <c r="GHS30" s="86">
        <v>0</v>
      </c>
      <c r="GHT30" s="86"/>
      <c r="GHU30" s="86">
        <v>0</v>
      </c>
      <c r="GHV30" s="67"/>
      <c r="GHW30" s="67">
        <v>0</v>
      </c>
      <c r="GHX30" s="67"/>
      <c r="GHY30" s="86" t="s">
        <v>582</v>
      </c>
      <c r="GID30" s="86"/>
      <c r="GIE30" s="62" t="s">
        <v>507</v>
      </c>
      <c r="GIF30" s="86"/>
      <c r="GIG30" s="86">
        <v>0</v>
      </c>
      <c r="GIH30" s="86"/>
      <c r="GII30" s="86">
        <v>0</v>
      </c>
      <c r="GIJ30" s="67"/>
      <c r="GIK30" s="67">
        <v>0</v>
      </c>
      <c r="GIL30" s="67"/>
      <c r="GIM30" s="86" t="s">
        <v>582</v>
      </c>
      <c r="GIR30" s="86"/>
      <c r="GIS30" s="62" t="s">
        <v>507</v>
      </c>
      <c r="GIT30" s="86"/>
      <c r="GIU30" s="86">
        <v>0</v>
      </c>
      <c r="GIV30" s="86"/>
      <c r="GIW30" s="86">
        <v>0</v>
      </c>
      <c r="GIX30" s="67"/>
      <c r="GIY30" s="67">
        <v>0</v>
      </c>
      <c r="GIZ30" s="67"/>
      <c r="GJA30" s="86" t="s">
        <v>582</v>
      </c>
      <c r="GJF30" s="86"/>
      <c r="GJG30" s="62" t="s">
        <v>507</v>
      </c>
      <c r="GJH30" s="86"/>
      <c r="GJI30" s="86">
        <v>0</v>
      </c>
      <c r="GJJ30" s="86"/>
      <c r="GJK30" s="86">
        <v>0</v>
      </c>
      <c r="GJL30" s="67"/>
      <c r="GJM30" s="67">
        <v>0</v>
      </c>
      <c r="GJN30" s="67"/>
      <c r="GJO30" s="86" t="s">
        <v>582</v>
      </c>
      <c r="GJT30" s="86"/>
      <c r="GJU30" s="62" t="s">
        <v>507</v>
      </c>
      <c r="GJV30" s="86"/>
      <c r="GJW30" s="86">
        <v>0</v>
      </c>
      <c r="GJX30" s="86"/>
      <c r="GJY30" s="86">
        <v>0</v>
      </c>
      <c r="GJZ30" s="67"/>
      <c r="GKA30" s="67">
        <v>0</v>
      </c>
      <c r="GKB30" s="67"/>
      <c r="GKC30" s="86" t="s">
        <v>582</v>
      </c>
      <c r="GKH30" s="86"/>
      <c r="GKI30" s="62" t="s">
        <v>507</v>
      </c>
      <c r="GKJ30" s="86"/>
      <c r="GKK30" s="86">
        <v>0</v>
      </c>
      <c r="GKL30" s="86"/>
      <c r="GKM30" s="86">
        <v>0</v>
      </c>
      <c r="GKN30" s="67"/>
      <c r="GKO30" s="67">
        <v>0</v>
      </c>
      <c r="GKP30" s="67"/>
      <c r="GKQ30" s="86" t="s">
        <v>582</v>
      </c>
      <c r="GKV30" s="86"/>
      <c r="GKW30" s="62" t="s">
        <v>507</v>
      </c>
      <c r="GKX30" s="86"/>
      <c r="GKY30" s="86">
        <v>0</v>
      </c>
      <c r="GKZ30" s="86"/>
      <c r="GLA30" s="86">
        <v>0</v>
      </c>
      <c r="GLB30" s="67"/>
      <c r="GLC30" s="67">
        <v>0</v>
      </c>
      <c r="GLD30" s="67"/>
      <c r="GLE30" s="86" t="s">
        <v>582</v>
      </c>
      <c r="GLJ30" s="86"/>
      <c r="GLK30" s="62" t="s">
        <v>507</v>
      </c>
      <c r="GLL30" s="86"/>
      <c r="GLM30" s="86">
        <v>0</v>
      </c>
      <c r="GLN30" s="86"/>
      <c r="GLO30" s="86">
        <v>0</v>
      </c>
      <c r="GLP30" s="67"/>
      <c r="GLQ30" s="67">
        <v>0</v>
      </c>
      <c r="GLR30" s="67"/>
      <c r="GLS30" s="86" t="s">
        <v>582</v>
      </c>
      <c r="GLX30" s="86"/>
      <c r="GLY30" s="62" t="s">
        <v>507</v>
      </c>
      <c r="GLZ30" s="86"/>
      <c r="GMA30" s="86">
        <v>0</v>
      </c>
      <c r="GMB30" s="86"/>
      <c r="GMC30" s="86">
        <v>0</v>
      </c>
      <c r="GMD30" s="67"/>
      <c r="GME30" s="67">
        <v>0</v>
      </c>
      <c r="GMF30" s="67"/>
      <c r="GMG30" s="86" t="s">
        <v>582</v>
      </c>
      <c r="GML30" s="86"/>
      <c r="GMM30" s="62" t="s">
        <v>507</v>
      </c>
      <c r="GMN30" s="86"/>
      <c r="GMO30" s="86">
        <v>0</v>
      </c>
      <c r="GMP30" s="86"/>
      <c r="GMQ30" s="86">
        <v>0</v>
      </c>
      <c r="GMR30" s="67"/>
      <c r="GMS30" s="67">
        <v>0</v>
      </c>
      <c r="GMT30" s="67"/>
      <c r="GMU30" s="86" t="s">
        <v>582</v>
      </c>
      <c r="GMZ30" s="86"/>
      <c r="GNA30" s="62" t="s">
        <v>507</v>
      </c>
      <c r="GNB30" s="86"/>
      <c r="GNC30" s="86">
        <v>0</v>
      </c>
      <c r="GND30" s="86"/>
      <c r="GNE30" s="86">
        <v>0</v>
      </c>
      <c r="GNF30" s="67"/>
      <c r="GNG30" s="67">
        <v>0</v>
      </c>
      <c r="GNH30" s="67"/>
      <c r="GNI30" s="86" t="s">
        <v>582</v>
      </c>
      <c r="GNN30" s="86"/>
      <c r="GNO30" s="62" t="s">
        <v>507</v>
      </c>
      <c r="GNP30" s="86"/>
      <c r="GNQ30" s="86">
        <v>0</v>
      </c>
      <c r="GNR30" s="86"/>
      <c r="GNS30" s="86">
        <v>0</v>
      </c>
      <c r="GNT30" s="67"/>
      <c r="GNU30" s="67">
        <v>0</v>
      </c>
      <c r="GNV30" s="67"/>
      <c r="GNW30" s="86" t="s">
        <v>582</v>
      </c>
      <c r="GOB30" s="86"/>
      <c r="GOC30" s="62" t="s">
        <v>507</v>
      </c>
      <c r="GOD30" s="86"/>
      <c r="GOE30" s="86">
        <v>0</v>
      </c>
      <c r="GOF30" s="86"/>
      <c r="GOG30" s="86">
        <v>0</v>
      </c>
      <c r="GOH30" s="67"/>
      <c r="GOI30" s="67">
        <v>0</v>
      </c>
      <c r="GOJ30" s="67"/>
      <c r="GOK30" s="86" t="s">
        <v>582</v>
      </c>
      <c r="GOP30" s="86"/>
      <c r="GOQ30" s="62" t="s">
        <v>507</v>
      </c>
      <c r="GOR30" s="86"/>
      <c r="GOS30" s="86">
        <v>0</v>
      </c>
      <c r="GOT30" s="86"/>
      <c r="GOU30" s="86">
        <v>0</v>
      </c>
      <c r="GOV30" s="67"/>
      <c r="GOW30" s="67">
        <v>0</v>
      </c>
      <c r="GOX30" s="67"/>
      <c r="GOY30" s="86" t="s">
        <v>582</v>
      </c>
      <c r="GPD30" s="86"/>
      <c r="GPE30" s="62" t="s">
        <v>507</v>
      </c>
      <c r="GPF30" s="86"/>
      <c r="GPG30" s="86">
        <v>0</v>
      </c>
      <c r="GPH30" s="86"/>
      <c r="GPI30" s="86">
        <v>0</v>
      </c>
      <c r="GPJ30" s="67"/>
      <c r="GPK30" s="67">
        <v>0</v>
      </c>
      <c r="GPL30" s="67"/>
      <c r="GPM30" s="86" t="s">
        <v>582</v>
      </c>
      <c r="GPR30" s="86"/>
      <c r="GPS30" s="62" t="s">
        <v>507</v>
      </c>
      <c r="GPT30" s="86"/>
      <c r="GPU30" s="86">
        <v>0</v>
      </c>
      <c r="GPV30" s="86"/>
      <c r="GPW30" s="86">
        <v>0</v>
      </c>
      <c r="GPX30" s="67"/>
      <c r="GPY30" s="67">
        <v>0</v>
      </c>
      <c r="GPZ30" s="67"/>
      <c r="GQA30" s="86" t="s">
        <v>582</v>
      </c>
      <c r="GQF30" s="86"/>
      <c r="GQG30" s="62" t="s">
        <v>507</v>
      </c>
      <c r="GQH30" s="86"/>
      <c r="GQI30" s="86">
        <v>0</v>
      </c>
      <c r="GQJ30" s="86"/>
      <c r="GQK30" s="86">
        <v>0</v>
      </c>
      <c r="GQL30" s="67"/>
      <c r="GQM30" s="67">
        <v>0</v>
      </c>
      <c r="GQN30" s="67"/>
      <c r="GQO30" s="86" t="s">
        <v>582</v>
      </c>
      <c r="GQT30" s="86"/>
      <c r="GQU30" s="62" t="s">
        <v>507</v>
      </c>
      <c r="GQV30" s="86"/>
      <c r="GQW30" s="86">
        <v>0</v>
      </c>
      <c r="GQX30" s="86"/>
      <c r="GQY30" s="86">
        <v>0</v>
      </c>
      <c r="GQZ30" s="67"/>
      <c r="GRA30" s="67">
        <v>0</v>
      </c>
      <c r="GRB30" s="67"/>
      <c r="GRC30" s="86" t="s">
        <v>582</v>
      </c>
      <c r="GRH30" s="86"/>
      <c r="GRI30" s="62" t="s">
        <v>507</v>
      </c>
      <c r="GRJ30" s="86"/>
      <c r="GRK30" s="86">
        <v>0</v>
      </c>
      <c r="GRL30" s="86"/>
      <c r="GRM30" s="86">
        <v>0</v>
      </c>
      <c r="GRN30" s="67"/>
      <c r="GRO30" s="67">
        <v>0</v>
      </c>
      <c r="GRP30" s="67"/>
      <c r="GRQ30" s="86" t="s">
        <v>582</v>
      </c>
      <c r="GRV30" s="86"/>
      <c r="GRW30" s="62" t="s">
        <v>507</v>
      </c>
      <c r="GRX30" s="86"/>
      <c r="GRY30" s="86">
        <v>0</v>
      </c>
      <c r="GRZ30" s="86"/>
      <c r="GSA30" s="86">
        <v>0</v>
      </c>
      <c r="GSB30" s="67"/>
      <c r="GSC30" s="67">
        <v>0</v>
      </c>
      <c r="GSD30" s="67"/>
      <c r="GSE30" s="86" t="s">
        <v>582</v>
      </c>
      <c r="GSJ30" s="86"/>
      <c r="GSK30" s="62" t="s">
        <v>507</v>
      </c>
      <c r="GSL30" s="86"/>
      <c r="GSM30" s="86">
        <v>0</v>
      </c>
      <c r="GSN30" s="86"/>
      <c r="GSO30" s="86">
        <v>0</v>
      </c>
      <c r="GSP30" s="67"/>
      <c r="GSQ30" s="67">
        <v>0</v>
      </c>
      <c r="GSR30" s="67"/>
      <c r="GSS30" s="86" t="s">
        <v>582</v>
      </c>
      <c r="GSX30" s="86"/>
      <c r="GSY30" s="62" t="s">
        <v>507</v>
      </c>
      <c r="GSZ30" s="86"/>
      <c r="GTA30" s="86">
        <v>0</v>
      </c>
      <c r="GTB30" s="86"/>
      <c r="GTC30" s="86">
        <v>0</v>
      </c>
      <c r="GTD30" s="67"/>
      <c r="GTE30" s="67">
        <v>0</v>
      </c>
      <c r="GTF30" s="67"/>
      <c r="GTG30" s="86" t="s">
        <v>582</v>
      </c>
      <c r="GTL30" s="86"/>
      <c r="GTM30" s="62" t="s">
        <v>507</v>
      </c>
      <c r="GTN30" s="86"/>
      <c r="GTO30" s="86">
        <v>0</v>
      </c>
      <c r="GTP30" s="86"/>
      <c r="GTQ30" s="86">
        <v>0</v>
      </c>
      <c r="GTR30" s="67"/>
      <c r="GTS30" s="67">
        <v>0</v>
      </c>
      <c r="GTT30" s="67"/>
      <c r="GTU30" s="86" t="s">
        <v>582</v>
      </c>
      <c r="GTZ30" s="86"/>
      <c r="GUA30" s="62" t="s">
        <v>507</v>
      </c>
      <c r="GUB30" s="86"/>
      <c r="GUC30" s="86">
        <v>0</v>
      </c>
      <c r="GUD30" s="86"/>
      <c r="GUE30" s="86">
        <v>0</v>
      </c>
      <c r="GUF30" s="67"/>
      <c r="GUG30" s="67">
        <v>0</v>
      </c>
      <c r="GUH30" s="67"/>
      <c r="GUI30" s="86" t="s">
        <v>582</v>
      </c>
      <c r="GUN30" s="86"/>
      <c r="GUO30" s="62" t="s">
        <v>507</v>
      </c>
      <c r="GUP30" s="86"/>
      <c r="GUQ30" s="86">
        <v>0</v>
      </c>
      <c r="GUR30" s="86"/>
      <c r="GUS30" s="86">
        <v>0</v>
      </c>
      <c r="GUT30" s="67"/>
      <c r="GUU30" s="67">
        <v>0</v>
      </c>
      <c r="GUV30" s="67"/>
      <c r="GUW30" s="86" t="s">
        <v>582</v>
      </c>
      <c r="GVB30" s="86"/>
      <c r="GVC30" s="62" t="s">
        <v>507</v>
      </c>
      <c r="GVD30" s="86"/>
      <c r="GVE30" s="86">
        <v>0</v>
      </c>
      <c r="GVF30" s="86"/>
      <c r="GVG30" s="86">
        <v>0</v>
      </c>
      <c r="GVH30" s="67"/>
      <c r="GVI30" s="67">
        <v>0</v>
      </c>
      <c r="GVJ30" s="67"/>
      <c r="GVK30" s="86" t="s">
        <v>582</v>
      </c>
      <c r="GVP30" s="86"/>
      <c r="GVQ30" s="62" t="s">
        <v>507</v>
      </c>
      <c r="GVR30" s="86"/>
      <c r="GVS30" s="86">
        <v>0</v>
      </c>
      <c r="GVT30" s="86"/>
      <c r="GVU30" s="86">
        <v>0</v>
      </c>
      <c r="GVV30" s="67"/>
      <c r="GVW30" s="67">
        <v>0</v>
      </c>
      <c r="GVX30" s="67"/>
      <c r="GVY30" s="86" t="s">
        <v>582</v>
      </c>
      <c r="GWD30" s="86"/>
      <c r="GWE30" s="62" t="s">
        <v>507</v>
      </c>
      <c r="GWF30" s="86"/>
      <c r="GWG30" s="86">
        <v>0</v>
      </c>
      <c r="GWH30" s="86"/>
      <c r="GWI30" s="86">
        <v>0</v>
      </c>
      <c r="GWJ30" s="67"/>
      <c r="GWK30" s="67">
        <v>0</v>
      </c>
      <c r="GWL30" s="67"/>
      <c r="GWM30" s="86" t="s">
        <v>582</v>
      </c>
      <c r="GWR30" s="86"/>
      <c r="GWS30" s="62" t="s">
        <v>507</v>
      </c>
      <c r="GWT30" s="86"/>
      <c r="GWU30" s="86">
        <v>0</v>
      </c>
      <c r="GWV30" s="86"/>
      <c r="GWW30" s="86">
        <v>0</v>
      </c>
      <c r="GWX30" s="67"/>
      <c r="GWY30" s="67">
        <v>0</v>
      </c>
      <c r="GWZ30" s="67"/>
      <c r="GXA30" s="86" t="s">
        <v>582</v>
      </c>
      <c r="GXF30" s="86"/>
      <c r="GXG30" s="62" t="s">
        <v>507</v>
      </c>
      <c r="GXH30" s="86"/>
      <c r="GXI30" s="86">
        <v>0</v>
      </c>
      <c r="GXJ30" s="86"/>
      <c r="GXK30" s="86">
        <v>0</v>
      </c>
      <c r="GXL30" s="67"/>
      <c r="GXM30" s="67">
        <v>0</v>
      </c>
      <c r="GXN30" s="67"/>
      <c r="GXO30" s="86" t="s">
        <v>582</v>
      </c>
      <c r="GXT30" s="86"/>
      <c r="GXU30" s="62" t="s">
        <v>507</v>
      </c>
      <c r="GXV30" s="86"/>
      <c r="GXW30" s="86">
        <v>0</v>
      </c>
      <c r="GXX30" s="86"/>
      <c r="GXY30" s="86">
        <v>0</v>
      </c>
      <c r="GXZ30" s="67"/>
      <c r="GYA30" s="67">
        <v>0</v>
      </c>
      <c r="GYB30" s="67"/>
      <c r="GYC30" s="86" t="s">
        <v>582</v>
      </c>
      <c r="GYH30" s="86"/>
      <c r="GYI30" s="62" t="s">
        <v>507</v>
      </c>
      <c r="GYJ30" s="86"/>
      <c r="GYK30" s="86">
        <v>0</v>
      </c>
      <c r="GYL30" s="86"/>
      <c r="GYM30" s="86">
        <v>0</v>
      </c>
      <c r="GYN30" s="67"/>
      <c r="GYO30" s="67">
        <v>0</v>
      </c>
      <c r="GYP30" s="67"/>
      <c r="GYQ30" s="86" t="s">
        <v>582</v>
      </c>
      <c r="GYV30" s="86"/>
      <c r="GYW30" s="62" t="s">
        <v>507</v>
      </c>
      <c r="GYX30" s="86"/>
      <c r="GYY30" s="86">
        <v>0</v>
      </c>
      <c r="GYZ30" s="86"/>
      <c r="GZA30" s="86">
        <v>0</v>
      </c>
      <c r="GZB30" s="67"/>
      <c r="GZC30" s="67">
        <v>0</v>
      </c>
      <c r="GZD30" s="67"/>
      <c r="GZE30" s="86" t="s">
        <v>582</v>
      </c>
      <c r="GZJ30" s="86"/>
      <c r="GZK30" s="62" t="s">
        <v>507</v>
      </c>
      <c r="GZL30" s="86"/>
      <c r="GZM30" s="86">
        <v>0</v>
      </c>
      <c r="GZN30" s="86"/>
      <c r="GZO30" s="86">
        <v>0</v>
      </c>
      <c r="GZP30" s="67"/>
      <c r="GZQ30" s="67">
        <v>0</v>
      </c>
      <c r="GZR30" s="67"/>
      <c r="GZS30" s="86" t="s">
        <v>582</v>
      </c>
      <c r="GZX30" s="86"/>
      <c r="GZY30" s="62" t="s">
        <v>507</v>
      </c>
      <c r="GZZ30" s="86"/>
      <c r="HAA30" s="86">
        <v>0</v>
      </c>
      <c r="HAB30" s="86"/>
      <c r="HAC30" s="86">
        <v>0</v>
      </c>
      <c r="HAD30" s="67"/>
      <c r="HAE30" s="67">
        <v>0</v>
      </c>
      <c r="HAF30" s="67"/>
      <c r="HAG30" s="86" t="s">
        <v>582</v>
      </c>
      <c r="HAL30" s="86"/>
      <c r="HAM30" s="62" t="s">
        <v>507</v>
      </c>
      <c r="HAN30" s="86"/>
      <c r="HAO30" s="86">
        <v>0</v>
      </c>
      <c r="HAP30" s="86"/>
      <c r="HAQ30" s="86">
        <v>0</v>
      </c>
      <c r="HAR30" s="67"/>
      <c r="HAS30" s="67">
        <v>0</v>
      </c>
      <c r="HAT30" s="67"/>
      <c r="HAU30" s="86" t="s">
        <v>582</v>
      </c>
      <c r="HAZ30" s="86"/>
      <c r="HBA30" s="62" t="s">
        <v>507</v>
      </c>
      <c r="HBB30" s="86"/>
      <c r="HBC30" s="86">
        <v>0</v>
      </c>
      <c r="HBD30" s="86"/>
      <c r="HBE30" s="86">
        <v>0</v>
      </c>
      <c r="HBF30" s="67"/>
      <c r="HBG30" s="67">
        <v>0</v>
      </c>
      <c r="HBH30" s="67"/>
      <c r="HBI30" s="86" t="s">
        <v>582</v>
      </c>
      <c r="HBN30" s="86"/>
      <c r="HBO30" s="62" t="s">
        <v>507</v>
      </c>
      <c r="HBP30" s="86"/>
      <c r="HBQ30" s="86">
        <v>0</v>
      </c>
      <c r="HBR30" s="86"/>
      <c r="HBS30" s="86">
        <v>0</v>
      </c>
      <c r="HBT30" s="67"/>
      <c r="HBU30" s="67">
        <v>0</v>
      </c>
      <c r="HBV30" s="67"/>
      <c r="HBW30" s="86" t="s">
        <v>582</v>
      </c>
      <c r="HCB30" s="86"/>
      <c r="HCC30" s="62" t="s">
        <v>507</v>
      </c>
      <c r="HCD30" s="86"/>
      <c r="HCE30" s="86">
        <v>0</v>
      </c>
      <c r="HCF30" s="86"/>
      <c r="HCG30" s="86">
        <v>0</v>
      </c>
      <c r="HCH30" s="67"/>
      <c r="HCI30" s="67">
        <v>0</v>
      </c>
      <c r="HCJ30" s="67"/>
      <c r="HCK30" s="86" t="s">
        <v>582</v>
      </c>
      <c r="HCP30" s="86"/>
      <c r="HCQ30" s="62" t="s">
        <v>507</v>
      </c>
      <c r="HCR30" s="86"/>
      <c r="HCS30" s="86">
        <v>0</v>
      </c>
      <c r="HCT30" s="86"/>
      <c r="HCU30" s="86">
        <v>0</v>
      </c>
      <c r="HCV30" s="67"/>
      <c r="HCW30" s="67">
        <v>0</v>
      </c>
      <c r="HCX30" s="67"/>
      <c r="HCY30" s="86" t="s">
        <v>582</v>
      </c>
      <c r="HDD30" s="86"/>
      <c r="HDE30" s="62" t="s">
        <v>507</v>
      </c>
      <c r="HDF30" s="86"/>
      <c r="HDG30" s="86">
        <v>0</v>
      </c>
      <c r="HDH30" s="86"/>
      <c r="HDI30" s="86">
        <v>0</v>
      </c>
      <c r="HDJ30" s="67"/>
      <c r="HDK30" s="67">
        <v>0</v>
      </c>
      <c r="HDL30" s="67"/>
      <c r="HDM30" s="86" t="s">
        <v>582</v>
      </c>
      <c r="HDR30" s="86"/>
      <c r="HDS30" s="62" t="s">
        <v>507</v>
      </c>
      <c r="HDT30" s="86"/>
      <c r="HDU30" s="86">
        <v>0</v>
      </c>
      <c r="HDV30" s="86"/>
      <c r="HDW30" s="86">
        <v>0</v>
      </c>
      <c r="HDX30" s="67"/>
      <c r="HDY30" s="67">
        <v>0</v>
      </c>
      <c r="HDZ30" s="67"/>
      <c r="HEA30" s="86" t="s">
        <v>582</v>
      </c>
      <c r="HEF30" s="86"/>
      <c r="HEG30" s="62" t="s">
        <v>507</v>
      </c>
      <c r="HEH30" s="86"/>
      <c r="HEI30" s="86">
        <v>0</v>
      </c>
      <c r="HEJ30" s="86"/>
      <c r="HEK30" s="86">
        <v>0</v>
      </c>
      <c r="HEL30" s="67"/>
      <c r="HEM30" s="67">
        <v>0</v>
      </c>
      <c r="HEN30" s="67"/>
      <c r="HEO30" s="86" t="s">
        <v>582</v>
      </c>
      <c r="HET30" s="86"/>
      <c r="HEU30" s="62" t="s">
        <v>507</v>
      </c>
      <c r="HEV30" s="86"/>
      <c r="HEW30" s="86">
        <v>0</v>
      </c>
      <c r="HEX30" s="86"/>
      <c r="HEY30" s="86">
        <v>0</v>
      </c>
      <c r="HEZ30" s="67"/>
      <c r="HFA30" s="67">
        <v>0</v>
      </c>
      <c r="HFB30" s="67"/>
      <c r="HFC30" s="86" t="s">
        <v>582</v>
      </c>
      <c r="HFH30" s="86"/>
      <c r="HFI30" s="62" t="s">
        <v>507</v>
      </c>
      <c r="HFJ30" s="86"/>
      <c r="HFK30" s="86">
        <v>0</v>
      </c>
      <c r="HFL30" s="86"/>
      <c r="HFM30" s="86">
        <v>0</v>
      </c>
      <c r="HFN30" s="67"/>
      <c r="HFO30" s="67">
        <v>0</v>
      </c>
      <c r="HFP30" s="67"/>
      <c r="HFQ30" s="86" t="s">
        <v>582</v>
      </c>
      <c r="HFV30" s="86"/>
      <c r="HFW30" s="62" t="s">
        <v>507</v>
      </c>
      <c r="HFX30" s="86"/>
      <c r="HFY30" s="86">
        <v>0</v>
      </c>
      <c r="HFZ30" s="86"/>
      <c r="HGA30" s="86">
        <v>0</v>
      </c>
      <c r="HGB30" s="67"/>
      <c r="HGC30" s="67">
        <v>0</v>
      </c>
      <c r="HGD30" s="67"/>
      <c r="HGE30" s="86" t="s">
        <v>582</v>
      </c>
      <c r="HGJ30" s="86"/>
      <c r="HGK30" s="62" t="s">
        <v>507</v>
      </c>
      <c r="HGL30" s="86"/>
      <c r="HGM30" s="86">
        <v>0</v>
      </c>
      <c r="HGN30" s="86"/>
      <c r="HGO30" s="86">
        <v>0</v>
      </c>
      <c r="HGP30" s="67"/>
      <c r="HGQ30" s="67">
        <v>0</v>
      </c>
      <c r="HGR30" s="67"/>
      <c r="HGS30" s="86" t="s">
        <v>582</v>
      </c>
      <c r="HGX30" s="86"/>
      <c r="HGY30" s="62" t="s">
        <v>507</v>
      </c>
      <c r="HGZ30" s="86"/>
      <c r="HHA30" s="86">
        <v>0</v>
      </c>
      <c r="HHB30" s="86"/>
      <c r="HHC30" s="86">
        <v>0</v>
      </c>
      <c r="HHD30" s="67"/>
      <c r="HHE30" s="67">
        <v>0</v>
      </c>
      <c r="HHF30" s="67"/>
      <c r="HHG30" s="86" t="s">
        <v>582</v>
      </c>
      <c r="HHL30" s="86"/>
      <c r="HHM30" s="62" t="s">
        <v>507</v>
      </c>
      <c r="HHN30" s="86"/>
      <c r="HHO30" s="86">
        <v>0</v>
      </c>
      <c r="HHP30" s="86"/>
      <c r="HHQ30" s="86">
        <v>0</v>
      </c>
      <c r="HHR30" s="67"/>
      <c r="HHS30" s="67">
        <v>0</v>
      </c>
      <c r="HHT30" s="67"/>
      <c r="HHU30" s="86" t="s">
        <v>582</v>
      </c>
      <c r="HHZ30" s="86"/>
      <c r="HIA30" s="62" t="s">
        <v>507</v>
      </c>
      <c r="HIB30" s="86"/>
      <c r="HIC30" s="86">
        <v>0</v>
      </c>
      <c r="HID30" s="86"/>
      <c r="HIE30" s="86">
        <v>0</v>
      </c>
      <c r="HIF30" s="67"/>
      <c r="HIG30" s="67">
        <v>0</v>
      </c>
      <c r="HIH30" s="67"/>
      <c r="HII30" s="86" t="s">
        <v>582</v>
      </c>
      <c r="HIN30" s="86"/>
      <c r="HIO30" s="62" t="s">
        <v>507</v>
      </c>
      <c r="HIP30" s="86"/>
      <c r="HIQ30" s="86">
        <v>0</v>
      </c>
      <c r="HIR30" s="86"/>
      <c r="HIS30" s="86">
        <v>0</v>
      </c>
      <c r="HIT30" s="67"/>
      <c r="HIU30" s="67">
        <v>0</v>
      </c>
      <c r="HIV30" s="67"/>
      <c r="HIW30" s="86" t="s">
        <v>582</v>
      </c>
    </row>
    <row r="31" spans="14:5119 5124:5665" x14ac:dyDescent="0.25">
      <c r="N31" s="86">
        <v>12.16</v>
      </c>
      <c r="O31" s="62" t="s">
        <v>508</v>
      </c>
      <c r="P31" s="86">
        <v>12.16</v>
      </c>
      <c r="Q31" s="86">
        <v>0</v>
      </c>
      <c r="R31" s="86"/>
      <c r="S31" s="86">
        <v>1</v>
      </c>
      <c r="T31" s="67"/>
      <c r="U31" s="67">
        <v>1.8867924528301887</v>
      </c>
      <c r="V31" s="67"/>
      <c r="W31" s="86">
        <v>0</v>
      </c>
      <c r="AB31" s="86">
        <v>1.1599999999999999</v>
      </c>
      <c r="AC31" s="62" t="s">
        <v>508</v>
      </c>
      <c r="AD31" s="86">
        <v>1.1599999999999999</v>
      </c>
      <c r="AE31" s="86">
        <v>1</v>
      </c>
      <c r="AF31" s="86"/>
      <c r="AG31" s="86">
        <v>1</v>
      </c>
      <c r="AH31" s="67"/>
      <c r="AI31" s="67">
        <v>1.8867924528301887</v>
      </c>
      <c r="AJ31" s="67"/>
      <c r="AK31" s="86">
        <v>100</v>
      </c>
      <c r="AP31" s="86">
        <v>13.16</v>
      </c>
      <c r="AQ31" s="62" t="s">
        <v>508</v>
      </c>
      <c r="AR31" s="86">
        <v>13.16</v>
      </c>
      <c r="AS31" s="86">
        <v>0</v>
      </c>
      <c r="AT31" s="86"/>
      <c r="AU31" s="86">
        <v>1</v>
      </c>
      <c r="AV31" s="67"/>
      <c r="AW31" s="67">
        <v>1.8867924528301887</v>
      </c>
      <c r="AX31" s="67"/>
      <c r="AY31" s="86">
        <v>0</v>
      </c>
      <c r="BD31" s="86">
        <v>13.16</v>
      </c>
      <c r="BE31" s="62" t="s">
        <v>508</v>
      </c>
      <c r="BF31" s="86">
        <v>13.16</v>
      </c>
      <c r="BG31" s="86">
        <v>0</v>
      </c>
      <c r="BH31" s="86"/>
      <c r="BI31" s="86">
        <v>1</v>
      </c>
      <c r="BJ31" s="67"/>
      <c r="BK31" s="67">
        <v>1.8867924528301887</v>
      </c>
      <c r="BL31" s="67"/>
      <c r="BM31" s="86">
        <v>0</v>
      </c>
      <c r="BN31" s="86"/>
      <c r="BO31" s="86"/>
      <c r="BP31" s="86"/>
      <c r="BQ31" s="86"/>
      <c r="BR31" s="86">
        <v>14.16</v>
      </c>
      <c r="BS31" s="62" t="s">
        <v>508</v>
      </c>
      <c r="BT31" s="86">
        <v>14.16</v>
      </c>
      <c r="BU31" s="86">
        <v>0</v>
      </c>
      <c r="BV31" s="86"/>
      <c r="BW31" s="86">
        <v>1</v>
      </c>
      <c r="BX31" s="67"/>
      <c r="BY31" s="67">
        <v>1.8867924528301887</v>
      </c>
      <c r="BZ31" s="67"/>
      <c r="CA31" s="86">
        <v>0</v>
      </c>
      <c r="CB31" s="86"/>
      <c r="CC31" s="86"/>
      <c r="CD31" s="86"/>
      <c r="CE31" s="86"/>
      <c r="CF31" s="86">
        <v>12.16</v>
      </c>
      <c r="CG31" s="62" t="s">
        <v>508</v>
      </c>
      <c r="CH31" s="86">
        <v>12.16</v>
      </c>
      <c r="CI31" s="86">
        <v>0</v>
      </c>
      <c r="CJ31" s="86"/>
      <c r="CK31" s="86">
        <v>1</v>
      </c>
      <c r="CL31" s="67"/>
      <c r="CM31" s="67">
        <v>1.8867924528301887</v>
      </c>
      <c r="CN31" s="67"/>
      <c r="CO31" s="86">
        <v>0</v>
      </c>
      <c r="CP31" s="86"/>
      <c r="CQ31" s="86"/>
      <c r="CR31" s="86"/>
      <c r="CS31" s="86"/>
      <c r="CT31" s="86">
        <v>11.16</v>
      </c>
      <c r="CU31" s="62" t="s">
        <v>508</v>
      </c>
      <c r="CV31" s="86">
        <v>11.16</v>
      </c>
      <c r="CW31" s="86">
        <v>0</v>
      </c>
      <c r="CX31" s="86"/>
      <c r="CY31" s="86">
        <v>1</v>
      </c>
      <c r="CZ31" s="67"/>
      <c r="DA31" s="67">
        <v>1.8867924528301887</v>
      </c>
      <c r="DB31" s="67"/>
      <c r="DC31" s="86">
        <v>0</v>
      </c>
      <c r="DD31" s="86"/>
      <c r="DE31" s="86"/>
      <c r="DH31" s="86">
        <v>12.16</v>
      </c>
      <c r="DI31" s="62" t="s">
        <v>508</v>
      </c>
      <c r="DJ31" s="86">
        <v>12.16</v>
      </c>
      <c r="DK31" s="86">
        <v>0</v>
      </c>
      <c r="DL31" s="86"/>
      <c r="DM31" s="86">
        <v>1</v>
      </c>
      <c r="DN31" s="67"/>
      <c r="DO31" s="67">
        <v>1.8867924528301887</v>
      </c>
      <c r="DP31" s="67"/>
      <c r="DQ31" s="86">
        <v>0</v>
      </c>
      <c r="DV31" s="86">
        <v>14.16</v>
      </c>
      <c r="DW31" s="62" t="s">
        <v>508</v>
      </c>
      <c r="DX31" s="86">
        <v>14.16</v>
      </c>
      <c r="DY31" s="86">
        <v>0</v>
      </c>
      <c r="DZ31" s="86"/>
      <c r="EA31" s="86">
        <v>1</v>
      </c>
      <c r="EB31" s="67"/>
      <c r="EC31" s="67">
        <v>1.8867924528301887</v>
      </c>
      <c r="ED31" s="67"/>
      <c r="EE31" s="86">
        <v>0</v>
      </c>
      <c r="EJ31" s="86">
        <v>13.16</v>
      </c>
      <c r="EK31" s="62" t="s">
        <v>508</v>
      </c>
      <c r="EL31" s="86">
        <v>13.16</v>
      </c>
      <c r="EM31" s="86">
        <v>0</v>
      </c>
      <c r="EN31" s="86"/>
      <c r="EO31" s="86">
        <v>1</v>
      </c>
      <c r="EP31" s="67"/>
      <c r="EQ31" s="67">
        <v>1.8867924528301887</v>
      </c>
      <c r="ER31" s="67"/>
      <c r="ES31" s="86">
        <v>0</v>
      </c>
      <c r="EX31" s="86">
        <v>1.1599999999999999</v>
      </c>
      <c r="EY31" s="62" t="s">
        <v>508</v>
      </c>
      <c r="EZ31" s="86">
        <v>1.1599999999999999</v>
      </c>
      <c r="FA31" s="86">
        <v>1</v>
      </c>
      <c r="FB31" s="86"/>
      <c r="FC31" s="86">
        <v>1</v>
      </c>
      <c r="FD31" s="67"/>
      <c r="FE31" s="67">
        <v>1.8867924528301887</v>
      </c>
      <c r="FF31" s="67"/>
      <c r="FG31" s="86">
        <v>100</v>
      </c>
      <c r="FL31" s="86">
        <v>13.16</v>
      </c>
      <c r="FM31" s="62" t="s">
        <v>508</v>
      </c>
      <c r="FN31" s="86">
        <v>13.16</v>
      </c>
      <c r="FO31" s="86">
        <v>0</v>
      </c>
      <c r="FP31" s="86"/>
      <c r="FQ31" s="86">
        <v>1</v>
      </c>
      <c r="FR31" s="67"/>
      <c r="FS31" s="67">
        <v>1.8867924528301887</v>
      </c>
      <c r="FT31" s="67"/>
      <c r="FU31" s="86">
        <v>0</v>
      </c>
      <c r="FZ31" s="86">
        <v>1.1599999999999999</v>
      </c>
      <c r="GA31" s="62" t="s">
        <v>508</v>
      </c>
      <c r="GB31" s="86">
        <v>1.1599999999999999</v>
      </c>
      <c r="GC31" s="86">
        <v>1</v>
      </c>
      <c r="GD31" s="86"/>
      <c r="GE31" s="86">
        <v>1</v>
      </c>
      <c r="GF31" s="67"/>
      <c r="GG31" s="67">
        <v>1.8867924528301887</v>
      </c>
      <c r="GH31" s="67"/>
      <c r="GI31" s="86">
        <v>100</v>
      </c>
      <c r="GN31" s="86">
        <v>13.16</v>
      </c>
      <c r="GO31" s="62" t="s">
        <v>508</v>
      </c>
      <c r="GP31" s="86">
        <v>13.16</v>
      </c>
      <c r="GQ31" s="86">
        <v>0</v>
      </c>
      <c r="GR31" s="86"/>
      <c r="GS31" s="86">
        <v>1</v>
      </c>
      <c r="GT31" s="67"/>
      <c r="GU31" s="67">
        <v>1.8867924528301887</v>
      </c>
      <c r="GV31" s="67"/>
      <c r="GW31" s="86">
        <v>0</v>
      </c>
      <c r="HB31" s="86">
        <v>1.1599999999999999</v>
      </c>
      <c r="HC31" s="62" t="s">
        <v>508</v>
      </c>
      <c r="HD31" s="86">
        <v>1.1599999999999999</v>
      </c>
      <c r="HE31" s="86">
        <v>1</v>
      </c>
      <c r="HF31" s="86"/>
      <c r="HG31" s="86">
        <v>1</v>
      </c>
      <c r="HH31" s="67"/>
      <c r="HI31" s="67">
        <v>1.8867924528301887</v>
      </c>
      <c r="HJ31" s="67"/>
      <c r="HK31" s="86">
        <v>100</v>
      </c>
      <c r="HP31" s="86">
        <v>13.16</v>
      </c>
      <c r="HQ31" s="62" t="s">
        <v>508</v>
      </c>
      <c r="HR31" s="86">
        <v>13.16</v>
      </c>
      <c r="HS31" s="86">
        <v>0</v>
      </c>
      <c r="HT31" s="86"/>
      <c r="HU31" s="86">
        <v>1</v>
      </c>
      <c r="HV31" s="67"/>
      <c r="HW31" s="67">
        <v>1.8867924528301887</v>
      </c>
      <c r="HX31" s="67"/>
      <c r="HY31" s="86">
        <v>0</v>
      </c>
      <c r="ID31" s="86">
        <v>14.16</v>
      </c>
      <c r="IE31" s="62" t="s">
        <v>508</v>
      </c>
      <c r="IF31" s="86">
        <v>14.16</v>
      </c>
      <c r="IG31" s="86">
        <v>0</v>
      </c>
      <c r="IH31" s="86"/>
      <c r="II31" s="86">
        <v>1</v>
      </c>
      <c r="IJ31" s="67"/>
      <c r="IK31" s="67">
        <v>1.8867924528301887</v>
      </c>
      <c r="IL31" s="67"/>
      <c r="IM31" s="86">
        <v>0</v>
      </c>
      <c r="IR31" s="86">
        <v>1.1599999999999999</v>
      </c>
      <c r="IS31" s="62" t="s">
        <v>508</v>
      </c>
      <c r="IT31" s="86">
        <v>1.1599999999999999</v>
      </c>
      <c r="IU31" s="86">
        <v>1</v>
      </c>
      <c r="IV31" s="86"/>
      <c r="IW31" s="86">
        <v>1</v>
      </c>
      <c r="IX31" s="67"/>
      <c r="IY31" s="67">
        <v>1.8867924528301887</v>
      </c>
      <c r="IZ31" s="67"/>
      <c r="JA31" s="86">
        <v>100</v>
      </c>
      <c r="JF31" s="86">
        <v>1.1599999999999999</v>
      </c>
      <c r="JG31" s="62" t="s">
        <v>508</v>
      </c>
      <c r="JH31" s="86">
        <v>1.1599999999999999</v>
      </c>
      <c r="JI31" s="86">
        <v>1</v>
      </c>
      <c r="JJ31" s="86"/>
      <c r="JK31" s="86">
        <v>1</v>
      </c>
      <c r="JL31" s="67"/>
      <c r="JM31" s="67">
        <v>1.8867924528301887</v>
      </c>
      <c r="JN31" s="67"/>
      <c r="JO31" s="86">
        <v>100</v>
      </c>
      <c r="JT31" s="86">
        <v>14.16</v>
      </c>
      <c r="JU31" s="62" t="s">
        <v>508</v>
      </c>
      <c r="JV31" s="86">
        <v>14.16</v>
      </c>
      <c r="JW31" s="86">
        <v>0</v>
      </c>
      <c r="JX31" s="86"/>
      <c r="JY31" s="86">
        <v>1</v>
      </c>
      <c r="JZ31" s="67"/>
      <c r="KA31" s="67">
        <v>1.8867924528301887</v>
      </c>
      <c r="KB31" s="67"/>
      <c r="KC31" s="86">
        <v>0</v>
      </c>
      <c r="KH31" s="86">
        <v>13.16</v>
      </c>
      <c r="KI31" s="62" t="s">
        <v>508</v>
      </c>
      <c r="KJ31" s="86">
        <v>13.16</v>
      </c>
      <c r="KK31" s="86">
        <v>0</v>
      </c>
      <c r="KL31" s="86"/>
      <c r="KM31" s="86">
        <v>1</v>
      </c>
      <c r="KN31" s="67"/>
      <c r="KO31" s="67">
        <v>1.8867924528301887</v>
      </c>
      <c r="KP31" s="67"/>
      <c r="KQ31" s="86">
        <v>0</v>
      </c>
      <c r="KV31" s="86">
        <v>12.16</v>
      </c>
      <c r="KW31" s="62" t="s">
        <v>508</v>
      </c>
      <c r="KX31" s="86">
        <v>12.16</v>
      </c>
      <c r="KY31" s="86">
        <v>0</v>
      </c>
      <c r="KZ31" s="86"/>
      <c r="LA31" s="86">
        <v>1</v>
      </c>
      <c r="LB31" s="67"/>
      <c r="LC31" s="67">
        <v>1.8867924528301887</v>
      </c>
      <c r="LD31" s="67"/>
      <c r="LE31" s="86">
        <v>0</v>
      </c>
      <c r="LJ31" s="86">
        <v>1.1599999999999999</v>
      </c>
      <c r="LK31" s="62" t="s">
        <v>508</v>
      </c>
      <c r="LL31" s="86">
        <v>1.1599999999999999</v>
      </c>
      <c r="LM31" s="86">
        <v>1</v>
      </c>
      <c r="LN31" s="86"/>
      <c r="LO31" s="86">
        <v>1</v>
      </c>
      <c r="LP31" s="67"/>
      <c r="LQ31" s="67">
        <v>1.8867924528301887</v>
      </c>
      <c r="LR31" s="67"/>
      <c r="LS31" s="86">
        <v>100</v>
      </c>
      <c r="LX31" s="86">
        <v>10.16</v>
      </c>
      <c r="LY31" s="62" t="s">
        <v>508</v>
      </c>
      <c r="LZ31" s="86">
        <v>10.16</v>
      </c>
      <c r="MA31" s="86">
        <v>0</v>
      </c>
      <c r="MB31" s="86"/>
      <c r="MC31" s="86">
        <v>1</v>
      </c>
      <c r="MD31" s="67"/>
      <c r="ME31" s="67">
        <v>1.8867924528301887</v>
      </c>
      <c r="MF31" s="67"/>
      <c r="MG31" s="86">
        <v>0</v>
      </c>
      <c r="ML31" s="86">
        <v>11.16</v>
      </c>
      <c r="MM31" s="62" t="s">
        <v>508</v>
      </c>
      <c r="MN31" s="86">
        <v>11.16</v>
      </c>
      <c r="MO31" s="86">
        <v>0</v>
      </c>
      <c r="MP31" s="86"/>
      <c r="MQ31" s="86">
        <v>1</v>
      </c>
      <c r="MR31" s="67"/>
      <c r="MS31" s="67">
        <v>1.8867924528301887</v>
      </c>
      <c r="MT31" s="67"/>
      <c r="MU31" s="86">
        <v>0</v>
      </c>
      <c r="MZ31" s="86">
        <v>12.16</v>
      </c>
      <c r="NA31" s="62" t="s">
        <v>508</v>
      </c>
      <c r="NB31" s="86">
        <v>12.16</v>
      </c>
      <c r="NC31" s="86">
        <v>0</v>
      </c>
      <c r="ND31" s="86"/>
      <c r="NE31" s="86">
        <v>1</v>
      </c>
      <c r="NF31" s="67"/>
      <c r="NG31" s="67">
        <v>1.8867924528301887</v>
      </c>
      <c r="NH31" s="67"/>
      <c r="NI31" s="86">
        <v>0</v>
      </c>
      <c r="NN31" s="86">
        <v>1.1599999999999999</v>
      </c>
      <c r="NO31" s="62" t="s">
        <v>508</v>
      </c>
      <c r="NP31" s="86">
        <v>1.1599999999999999</v>
      </c>
      <c r="NQ31" s="86">
        <v>1</v>
      </c>
      <c r="NR31" s="86"/>
      <c r="NS31" s="86">
        <v>1</v>
      </c>
      <c r="NT31" s="67"/>
      <c r="NU31" s="67">
        <v>1.9230769230769231</v>
      </c>
      <c r="NV31" s="67"/>
      <c r="NW31" s="86">
        <v>100</v>
      </c>
      <c r="OB31" s="86">
        <v>1.1599999999999999</v>
      </c>
      <c r="OC31" s="62" t="s">
        <v>508</v>
      </c>
      <c r="OD31" s="86">
        <v>1.1599999999999999</v>
      </c>
      <c r="OE31" s="86">
        <v>1</v>
      </c>
      <c r="OF31" s="86"/>
      <c r="OG31" s="86">
        <v>1</v>
      </c>
      <c r="OH31" s="67"/>
      <c r="OI31" s="67">
        <v>1.9230769230769231</v>
      </c>
      <c r="OJ31" s="67"/>
      <c r="OK31" s="86">
        <v>100</v>
      </c>
      <c r="OP31" s="86">
        <v>11.16</v>
      </c>
      <c r="OQ31" s="62" t="s">
        <v>508</v>
      </c>
      <c r="OR31" s="86">
        <v>11.16</v>
      </c>
      <c r="OS31" s="86">
        <v>0</v>
      </c>
      <c r="OT31" s="86"/>
      <c r="OU31" s="86">
        <v>1</v>
      </c>
      <c r="OV31" s="67"/>
      <c r="OW31" s="67">
        <v>1.9230769230769231</v>
      </c>
      <c r="OX31" s="67"/>
      <c r="OY31" s="86">
        <v>0</v>
      </c>
      <c r="PD31" s="86">
        <v>1.1599999999999999</v>
      </c>
      <c r="PE31" s="62" t="s">
        <v>508</v>
      </c>
      <c r="PF31" s="86">
        <v>1.1599999999999999</v>
      </c>
      <c r="PG31" s="86">
        <v>1</v>
      </c>
      <c r="PH31" s="86"/>
      <c r="PI31" s="86">
        <v>1</v>
      </c>
      <c r="PJ31" s="67"/>
      <c r="PK31" s="67">
        <v>1.9230769230769231</v>
      </c>
      <c r="PL31" s="67"/>
      <c r="PM31" s="86">
        <v>100</v>
      </c>
      <c r="PR31" s="86">
        <v>1.1599999999999999</v>
      </c>
      <c r="PS31" s="62" t="s">
        <v>508</v>
      </c>
      <c r="PT31" s="86">
        <v>1.1599999999999999</v>
      </c>
      <c r="PU31" s="86">
        <v>1</v>
      </c>
      <c r="PV31" s="86"/>
      <c r="PW31" s="86">
        <v>1</v>
      </c>
      <c r="PX31" s="67"/>
      <c r="PY31" s="67">
        <v>1.9230769230769231</v>
      </c>
      <c r="PZ31" s="67"/>
      <c r="QA31" s="86">
        <v>100</v>
      </c>
      <c r="QF31" s="86">
        <v>1.1599999999999999</v>
      </c>
      <c r="QG31" s="62" t="s">
        <v>508</v>
      </c>
      <c r="QH31" s="86">
        <v>1.1599999999999999</v>
      </c>
      <c r="QI31" s="86">
        <v>1</v>
      </c>
      <c r="QJ31" s="86"/>
      <c r="QK31" s="86">
        <v>1</v>
      </c>
      <c r="QL31" s="67"/>
      <c r="QM31" s="67">
        <v>1.9230769230769231</v>
      </c>
      <c r="QN31" s="67"/>
      <c r="QO31" s="86">
        <v>100</v>
      </c>
      <c r="QT31" s="86">
        <v>1.1599999999999999</v>
      </c>
      <c r="QU31" s="62" t="s">
        <v>508</v>
      </c>
      <c r="QV31" s="86">
        <v>1.1599999999999999</v>
      </c>
      <c r="QW31" s="86">
        <v>1</v>
      </c>
      <c r="QX31" s="86"/>
      <c r="QY31" s="86">
        <v>1</v>
      </c>
      <c r="QZ31" s="67"/>
      <c r="RA31" s="67">
        <v>1.9230769230769231</v>
      </c>
      <c r="RB31" s="67"/>
      <c r="RC31" s="86">
        <v>100</v>
      </c>
      <c r="RH31" s="86">
        <v>1.1599999999999999</v>
      </c>
      <c r="RI31" s="62" t="s">
        <v>508</v>
      </c>
      <c r="RJ31" s="86">
        <v>1.1599999999999999</v>
      </c>
      <c r="RK31" s="86">
        <v>1</v>
      </c>
      <c r="RL31" s="86"/>
      <c r="RM31" s="86">
        <v>1</v>
      </c>
      <c r="RN31" s="67"/>
      <c r="RO31" s="67">
        <v>1.9230769230769231</v>
      </c>
      <c r="RP31" s="67"/>
      <c r="RQ31" s="86">
        <v>100</v>
      </c>
      <c r="RV31" s="86">
        <v>12.16</v>
      </c>
      <c r="RW31" s="62" t="s">
        <v>508</v>
      </c>
      <c r="RX31" s="86">
        <v>12.16</v>
      </c>
      <c r="RY31" s="86">
        <v>0</v>
      </c>
      <c r="RZ31" s="86"/>
      <c r="SA31" s="86">
        <v>1</v>
      </c>
      <c r="SB31" s="67"/>
      <c r="SC31" s="67">
        <v>1.9230769230769231</v>
      </c>
      <c r="SD31" s="67"/>
      <c r="SE31" s="86">
        <v>0</v>
      </c>
      <c r="SJ31" s="86">
        <v>1.1599999999999999</v>
      </c>
      <c r="SK31" s="62" t="s">
        <v>508</v>
      </c>
      <c r="SL31" s="86">
        <v>1.1599999999999999</v>
      </c>
      <c r="SM31" s="86">
        <v>1</v>
      </c>
      <c r="SN31" s="86"/>
      <c r="SO31" s="86">
        <v>1</v>
      </c>
      <c r="SP31" s="67"/>
      <c r="SQ31" s="67">
        <v>1.9230769230769231</v>
      </c>
      <c r="SR31" s="67"/>
      <c r="SS31" s="86">
        <v>100</v>
      </c>
      <c r="SX31" s="86">
        <v>11.16</v>
      </c>
      <c r="SY31" s="62" t="s">
        <v>508</v>
      </c>
      <c r="SZ31" s="86">
        <v>11.16</v>
      </c>
      <c r="TA31" s="86">
        <v>0</v>
      </c>
      <c r="TB31" s="86"/>
      <c r="TC31" s="86">
        <v>1</v>
      </c>
      <c r="TD31" s="67"/>
      <c r="TE31" s="67">
        <v>1.9230769230769231</v>
      </c>
      <c r="TF31" s="67"/>
      <c r="TG31" s="86">
        <v>0</v>
      </c>
      <c r="TL31" s="86">
        <v>1.1599999999999999</v>
      </c>
      <c r="TM31" s="62" t="s">
        <v>508</v>
      </c>
      <c r="TN31" s="86">
        <v>1.1599999999999999</v>
      </c>
      <c r="TO31" s="86">
        <v>1</v>
      </c>
      <c r="TP31" s="86"/>
      <c r="TQ31" s="86">
        <v>1</v>
      </c>
      <c r="TR31" s="67"/>
      <c r="TS31" s="67">
        <v>1.9230769230769231</v>
      </c>
      <c r="TT31" s="67"/>
      <c r="TU31" s="86">
        <v>100</v>
      </c>
      <c r="TZ31" s="86">
        <v>1.1599999999999999</v>
      </c>
      <c r="UA31" s="62" t="s">
        <v>508</v>
      </c>
      <c r="UB31" s="86">
        <v>1.1599999999999999</v>
      </c>
      <c r="UC31" s="86">
        <v>1</v>
      </c>
      <c r="UD31" s="86"/>
      <c r="UE31" s="86">
        <v>1</v>
      </c>
      <c r="UF31" s="67"/>
      <c r="UG31" s="67">
        <v>1.9230769230769231</v>
      </c>
      <c r="UH31" s="67"/>
      <c r="UI31" s="86">
        <v>100</v>
      </c>
      <c r="UN31" s="86">
        <v>1.1599999999999999</v>
      </c>
      <c r="UO31" s="62" t="s">
        <v>508</v>
      </c>
      <c r="UP31" s="86">
        <v>1.1599999999999999</v>
      </c>
      <c r="UQ31" s="86">
        <v>1</v>
      </c>
      <c r="UR31" s="86"/>
      <c r="US31" s="86">
        <v>1</v>
      </c>
      <c r="UT31" s="67"/>
      <c r="UU31" s="67">
        <v>1.9230769230769231</v>
      </c>
      <c r="UV31" s="67"/>
      <c r="UW31" s="86">
        <v>100</v>
      </c>
      <c r="VB31" s="86">
        <v>1.1599999999999999</v>
      </c>
      <c r="VC31" s="62" t="s">
        <v>508</v>
      </c>
      <c r="VD31" s="86">
        <v>1.1599999999999999</v>
      </c>
      <c r="VE31" s="86">
        <v>1</v>
      </c>
      <c r="VF31" s="86"/>
      <c r="VG31" s="86">
        <v>1</v>
      </c>
      <c r="VH31" s="67"/>
      <c r="VI31" s="67">
        <v>1.9230769230769231</v>
      </c>
      <c r="VJ31" s="67"/>
      <c r="VK31" s="86">
        <v>100</v>
      </c>
      <c r="VP31" s="86">
        <v>11.16</v>
      </c>
      <c r="VQ31" s="62" t="s">
        <v>508</v>
      </c>
      <c r="VR31" s="86">
        <v>11.16</v>
      </c>
      <c r="VS31" s="86">
        <v>0</v>
      </c>
      <c r="VT31" s="86"/>
      <c r="VU31" s="86">
        <v>1</v>
      </c>
      <c r="VV31" s="67"/>
      <c r="VW31" s="67">
        <v>1.9230769230769231</v>
      </c>
      <c r="VX31" s="67"/>
      <c r="VY31" s="86">
        <v>0</v>
      </c>
      <c r="WD31" s="86">
        <v>1.1599999999999999</v>
      </c>
      <c r="WE31" s="62" t="s">
        <v>508</v>
      </c>
      <c r="WF31" s="86">
        <v>1.1599999999999999</v>
      </c>
      <c r="WG31" s="86">
        <v>1</v>
      </c>
      <c r="WH31" s="86"/>
      <c r="WI31" s="86">
        <v>1</v>
      </c>
      <c r="WJ31" s="67"/>
      <c r="WK31" s="67">
        <v>1.9230769230769231</v>
      </c>
      <c r="WL31" s="67"/>
      <c r="WM31" s="86">
        <v>100</v>
      </c>
      <c r="WR31" s="86">
        <v>1.1599999999999999</v>
      </c>
      <c r="WS31" s="62" t="s">
        <v>508</v>
      </c>
      <c r="WT31" s="86">
        <v>1.1599999999999999</v>
      </c>
      <c r="WU31" s="86">
        <v>1</v>
      </c>
      <c r="WV31" s="86"/>
      <c r="WW31" s="86">
        <v>1</v>
      </c>
      <c r="WX31" s="67"/>
      <c r="WY31" s="67">
        <v>1.9230769230769231</v>
      </c>
      <c r="WZ31" s="67"/>
      <c r="XA31" s="86">
        <v>100</v>
      </c>
      <c r="XF31" s="86">
        <v>10.16</v>
      </c>
      <c r="XG31" s="62" t="s">
        <v>508</v>
      </c>
      <c r="XH31" s="86">
        <v>10.16</v>
      </c>
      <c r="XI31" s="86">
        <v>0</v>
      </c>
      <c r="XJ31" s="86"/>
      <c r="XK31" s="86">
        <v>1</v>
      </c>
      <c r="XL31" s="67"/>
      <c r="XM31" s="67">
        <v>1.9230769230769231</v>
      </c>
      <c r="XN31" s="67"/>
      <c r="XO31" s="86">
        <v>0</v>
      </c>
      <c r="XT31" s="86">
        <v>1.1599999999999999</v>
      </c>
      <c r="XU31" s="62" t="s">
        <v>508</v>
      </c>
      <c r="XV31" s="86">
        <v>1.1599999999999999</v>
      </c>
      <c r="XW31" s="86">
        <v>1</v>
      </c>
      <c r="XX31" s="86"/>
      <c r="XY31" s="86">
        <v>1</v>
      </c>
      <c r="XZ31" s="67"/>
      <c r="YA31" s="67">
        <v>1.9230769230769231</v>
      </c>
      <c r="YB31" s="67"/>
      <c r="YC31" s="86">
        <v>100</v>
      </c>
      <c r="YH31" s="86">
        <v>1.1599999999999999</v>
      </c>
      <c r="YI31" s="62" t="s">
        <v>508</v>
      </c>
      <c r="YJ31" s="86">
        <v>1.1599999999999999</v>
      </c>
      <c r="YK31" s="86">
        <v>1</v>
      </c>
      <c r="YL31" s="86"/>
      <c r="YM31" s="86">
        <v>1</v>
      </c>
      <c r="YN31" s="67"/>
      <c r="YO31" s="67">
        <v>1.9230769230769231</v>
      </c>
      <c r="YP31" s="67"/>
      <c r="YQ31" s="86">
        <v>100</v>
      </c>
      <c r="YV31" s="86">
        <v>11.16</v>
      </c>
      <c r="YW31" s="62" t="s">
        <v>508</v>
      </c>
      <c r="YX31" s="86">
        <v>11.16</v>
      </c>
      <c r="YY31" s="86">
        <v>0</v>
      </c>
      <c r="YZ31" s="86"/>
      <c r="ZA31" s="86">
        <v>1</v>
      </c>
      <c r="ZB31" s="67"/>
      <c r="ZC31" s="67">
        <v>1.9230769230769231</v>
      </c>
      <c r="ZD31" s="67"/>
      <c r="ZE31" s="86">
        <v>0</v>
      </c>
      <c r="ZJ31" s="86">
        <v>1.1599999999999999</v>
      </c>
      <c r="ZK31" s="62" t="s">
        <v>508</v>
      </c>
      <c r="ZL31" s="86">
        <v>1.1599999999999999</v>
      </c>
      <c r="ZM31" s="86">
        <v>1</v>
      </c>
      <c r="ZN31" s="86"/>
      <c r="ZO31" s="86">
        <v>1</v>
      </c>
      <c r="ZP31" s="67"/>
      <c r="ZQ31" s="67">
        <v>1.9230769230769231</v>
      </c>
      <c r="ZR31" s="67"/>
      <c r="ZS31" s="86">
        <v>100</v>
      </c>
      <c r="ZX31" s="86">
        <v>11.16</v>
      </c>
      <c r="ZY31" s="62" t="s">
        <v>508</v>
      </c>
      <c r="ZZ31" s="86">
        <v>11.16</v>
      </c>
      <c r="AAA31" s="86">
        <v>0</v>
      </c>
      <c r="AAB31" s="86"/>
      <c r="AAC31" s="86">
        <v>1</v>
      </c>
      <c r="AAD31" s="67"/>
      <c r="AAE31" s="67">
        <v>1.9230769230769231</v>
      </c>
      <c r="AAF31" s="67"/>
      <c r="AAG31" s="86">
        <v>0</v>
      </c>
      <c r="AAL31" s="86">
        <v>1.1599999999999999</v>
      </c>
      <c r="AAM31" s="62" t="s">
        <v>508</v>
      </c>
      <c r="AAN31" s="86">
        <v>1.1599999999999999</v>
      </c>
      <c r="AAO31" s="86">
        <v>1</v>
      </c>
      <c r="AAP31" s="86"/>
      <c r="AAQ31" s="86">
        <v>1</v>
      </c>
      <c r="AAR31" s="67"/>
      <c r="AAS31" s="67">
        <v>1.9230769230769231</v>
      </c>
      <c r="AAT31" s="67"/>
      <c r="AAU31" s="86">
        <v>100</v>
      </c>
      <c r="AAZ31" s="86">
        <v>11.16</v>
      </c>
      <c r="ABA31" s="62" t="s">
        <v>508</v>
      </c>
      <c r="ABB31" s="86">
        <v>11.16</v>
      </c>
      <c r="ABC31" s="86">
        <v>0</v>
      </c>
      <c r="ABD31" s="86"/>
      <c r="ABE31" s="86">
        <v>1</v>
      </c>
      <c r="ABF31" s="67"/>
      <c r="ABG31" s="67">
        <v>1.9230769230769231</v>
      </c>
      <c r="ABH31" s="67"/>
      <c r="ABI31" s="86">
        <v>0</v>
      </c>
      <c r="ABN31" s="86">
        <v>11.16</v>
      </c>
      <c r="ABO31" s="62" t="s">
        <v>508</v>
      </c>
      <c r="ABP31" s="86">
        <v>11.16</v>
      </c>
      <c r="ABQ31" s="86">
        <v>0</v>
      </c>
      <c r="ABR31" s="86"/>
      <c r="ABS31" s="86">
        <v>1</v>
      </c>
      <c r="ABT31" s="67"/>
      <c r="ABU31" s="67">
        <v>1.9230769230769231</v>
      </c>
      <c r="ABV31" s="67"/>
      <c r="ABW31" s="86">
        <v>0</v>
      </c>
      <c r="ACB31" s="86">
        <v>13.16</v>
      </c>
      <c r="ACC31" s="62" t="s">
        <v>508</v>
      </c>
      <c r="ACD31" s="86">
        <v>13.16</v>
      </c>
      <c r="ACE31" s="86">
        <v>0</v>
      </c>
      <c r="ACF31" s="86"/>
      <c r="ACG31" s="86">
        <v>1</v>
      </c>
      <c r="ACH31" s="67"/>
      <c r="ACI31" s="67">
        <v>1.8518518518518516</v>
      </c>
      <c r="ACJ31" s="67"/>
      <c r="ACK31" s="86">
        <v>0</v>
      </c>
      <c r="ACP31" s="86">
        <v>1.1599999999999999</v>
      </c>
      <c r="ACQ31" s="62" t="s">
        <v>508</v>
      </c>
      <c r="ACR31" s="86">
        <v>1.1599999999999999</v>
      </c>
      <c r="ACS31" s="86">
        <v>1</v>
      </c>
      <c r="ACT31" s="86"/>
      <c r="ACU31" s="86">
        <v>1</v>
      </c>
      <c r="ACV31" s="67"/>
      <c r="ACW31" s="67">
        <v>1.8518518518518516</v>
      </c>
      <c r="ACX31" s="67"/>
      <c r="ACY31" s="86">
        <v>100</v>
      </c>
      <c r="ADD31" s="86">
        <v>1.1599999999999999</v>
      </c>
      <c r="ADE31" s="62" t="s">
        <v>508</v>
      </c>
      <c r="ADF31" s="86">
        <v>1.1599999999999999</v>
      </c>
      <c r="ADG31" s="86">
        <v>1</v>
      </c>
      <c r="ADH31" s="86"/>
      <c r="ADI31" s="86">
        <v>1</v>
      </c>
      <c r="ADJ31" s="67"/>
      <c r="ADK31" s="67">
        <v>1.8518518518518516</v>
      </c>
      <c r="ADL31" s="67"/>
      <c r="ADM31" s="86">
        <v>100</v>
      </c>
      <c r="ADR31" s="86">
        <v>1.1599999999999999</v>
      </c>
      <c r="ADS31" s="62" t="s">
        <v>508</v>
      </c>
      <c r="ADT31" s="86">
        <v>1.1599999999999999</v>
      </c>
      <c r="ADU31" s="86">
        <v>1</v>
      </c>
      <c r="ADV31" s="86"/>
      <c r="ADW31" s="86">
        <v>1</v>
      </c>
      <c r="ADX31" s="67"/>
      <c r="ADY31" s="67">
        <v>1.8518518518518516</v>
      </c>
      <c r="ADZ31" s="67"/>
      <c r="AEA31" s="86">
        <v>100</v>
      </c>
      <c r="AEF31" s="86">
        <v>1.1599999999999999</v>
      </c>
      <c r="AEG31" s="62" t="s">
        <v>508</v>
      </c>
      <c r="AEH31" s="86">
        <v>1.1599999999999999</v>
      </c>
      <c r="AEI31" s="86">
        <v>1</v>
      </c>
      <c r="AEJ31" s="86"/>
      <c r="AEK31" s="86">
        <v>1</v>
      </c>
      <c r="AEL31" s="67"/>
      <c r="AEM31" s="67">
        <v>1.8518518518518516</v>
      </c>
      <c r="AEN31" s="67"/>
      <c r="AEO31" s="86">
        <v>100</v>
      </c>
      <c r="AET31" s="86">
        <v>1.1599999999999999</v>
      </c>
      <c r="AEU31" s="62" t="s">
        <v>508</v>
      </c>
      <c r="AEV31" s="86">
        <v>1.1599999999999999</v>
      </c>
      <c r="AEW31" s="86">
        <v>1</v>
      </c>
      <c r="AEX31" s="86"/>
      <c r="AEY31" s="86">
        <v>1</v>
      </c>
      <c r="AEZ31" s="67"/>
      <c r="AFA31" s="67">
        <v>1.8518518518518516</v>
      </c>
      <c r="AFB31" s="67"/>
      <c r="AFC31" s="86">
        <v>100</v>
      </c>
      <c r="AFH31" s="86">
        <v>12.16</v>
      </c>
      <c r="AFI31" s="62" t="s">
        <v>508</v>
      </c>
      <c r="AFJ31" s="86">
        <v>12.16</v>
      </c>
      <c r="AFK31" s="86">
        <v>0</v>
      </c>
      <c r="AFL31" s="86"/>
      <c r="AFM31" s="86">
        <v>1</v>
      </c>
      <c r="AFN31" s="67"/>
      <c r="AFO31" s="67">
        <v>1.8518518518518516</v>
      </c>
      <c r="AFP31" s="67"/>
      <c r="AFQ31" s="86">
        <v>0</v>
      </c>
      <c r="AFV31" s="86">
        <v>1.1599999999999999</v>
      </c>
      <c r="AFW31" s="62" t="s">
        <v>508</v>
      </c>
      <c r="AFX31" s="86">
        <v>1.1599999999999999</v>
      </c>
      <c r="AFY31" s="86">
        <v>1</v>
      </c>
      <c r="AFZ31" s="86"/>
      <c r="AGA31" s="86">
        <v>1</v>
      </c>
      <c r="AGB31" s="67"/>
      <c r="AGC31" s="67">
        <v>1.8518518518518516</v>
      </c>
      <c r="AGD31" s="67"/>
      <c r="AGE31" s="86">
        <v>100</v>
      </c>
      <c r="AGJ31" s="86">
        <v>1.1599999999999999</v>
      </c>
      <c r="AGK31" s="62" t="s">
        <v>508</v>
      </c>
      <c r="AGL31" s="86">
        <v>1.1599999999999999</v>
      </c>
      <c r="AGM31" s="86">
        <v>1</v>
      </c>
      <c r="AGN31" s="86"/>
      <c r="AGO31" s="86">
        <v>1</v>
      </c>
      <c r="AGP31" s="67"/>
      <c r="AGQ31" s="67">
        <v>1.8518518518518516</v>
      </c>
      <c r="AGR31" s="67"/>
      <c r="AGS31" s="86">
        <v>100</v>
      </c>
      <c r="AGX31" s="86">
        <v>1.1599999999999999</v>
      </c>
      <c r="AGY31" s="62" t="s">
        <v>508</v>
      </c>
      <c r="AGZ31" s="86">
        <v>1.1599999999999999</v>
      </c>
      <c r="AHA31" s="86">
        <v>1</v>
      </c>
      <c r="AHB31" s="86"/>
      <c r="AHC31" s="86">
        <v>1</v>
      </c>
      <c r="AHD31" s="67"/>
      <c r="AHE31" s="67">
        <v>1.8518518518518516</v>
      </c>
      <c r="AHF31" s="67"/>
      <c r="AHG31" s="86">
        <v>100</v>
      </c>
      <c r="AHL31" s="86">
        <v>12.16</v>
      </c>
      <c r="AHM31" s="62" t="s">
        <v>508</v>
      </c>
      <c r="AHN31" s="86">
        <v>12.16</v>
      </c>
      <c r="AHO31" s="86">
        <v>0</v>
      </c>
      <c r="AHP31" s="86"/>
      <c r="AHQ31" s="86">
        <v>1</v>
      </c>
      <c r="AHR31" s="67"/>
      <c r="AHS31" s="67">
        <v>1.8518518518518516</v>
      </c>
      <c r="AHT31" s="67"/>
      <c r="AHU31" s="86">
        <v>0</v>
      </c>
      <c r="AHZ31" s="86">
        <v>11.16</v>
      </c>
      <c r="AIA31" s="62" t="s">
        <v>508</v>
      </c>
      <c r="AIB31" s="86">
        <v>11.16</v>
      </c>
      <c r="AIC31" s="86">
        <v>0</v>
      </c>
      <c r="AID31" s="86"/>
      <c r="AIE31" s="86">
        <v>1</v>
      </c>
      <c r="AIF31" s="67"/>
      <c r="AIG31" s="67">
        <v>1.8518518518518516</v>
      </c>
      <c r="AIH31" s="67"/>
      <c r="AII31" s="86">
        <v>0</v>
      </c>
      <c r="AIN31" s="86">
        <v>1.1599999999999999</v>
      </c>
      <c r="AIO31" s="62" t="s">
        <v>508</v>
      </c>
      <c r="AIP31" s="86">
        <v>1.1599999999999999</v>
      </c>
      <c r="AIQ31" s="86">
        <v>1</v>
      </c>
      <c r="AIR31" s="86"/>
      <c r="AIS31" s="86">
        <v>1</v>
      </c>
      <c r="AIT31" s="67"/>
      <c r="AIU31" s="67">
        <v>1.8518518518518516</v>
      </c>
      <c r="AIV31" s="67"/>
      <c r="AIW31" s="86">
        <v>100</v>
      </c>
      <c r="AJB31" s="86">
        <v>12.16</v>
      </c>
      <c r="AJC31" s="62" t="s">
        <v>508</v>
      </c>
      <c r="AJD31" s="86">
        <v>12.16</v>
      </c>
      <c r="AJE31" s="86">
        <v>0</v>
      </c>
      <c r="AJF31" s="86"/>
      <c r="AJG31" s="86">
        <v>1</v>
      </c>
      <c r="AJH31" s="67"/>
      <c r="AJI31" s="67">
        <v>1.8518518518518516</v>
      </c>
      <c r="AJJ31" s="67"/>
      <c r="AJK31" s="86">
        <v>0</v>
      </c>
      <c r="AJP31" s="86">
        <v>13.16</v>
      </c>
      <c r="AJQ31" s="62" t="s">
        <v>508</v>
      </c>
      <c r="AJR31" s="86">
        <v>13.16</v>
      </c>
      <c r="AJS31" s="86">
        <v>0</v>
      </c>
      <c r="AJT31" s="86"/>
      <c r="AJU31" s="86">
        <v>1</v>
      </c>
      <c r="AJV31" s="67"/>
      <c r="AJW31" s="67">
        <v>1.8518518518518516</v>
      </c>
      <c r="AJX31" s="67"/>
      <c r="AJY31" s="86">
        <v>0</v>
      </c>
      <c r="AKD31" s="86">
        <v>12.16</v>
      </c>
      <c r="AKE31" s="62" t="s">
        <v>508</v>
      </c>
      <c r="AKF31" s="86">
        <v>12.16</v>
      </c>
      <c r="AKG31" s="86">
        <v>0</v>
      </c>
      <c r="AKH31" s="86"/>
      <c r="AKI31" s="86">
        <v>1</v>
      </c>
      <c r="AKJ31" s="67"/>
      <c r="AKK31" s="67">
        <v>1.8518518518518516</v>
      </c>
      <c r="AKL31" s="67"/>
      <c r="AKM31" s="86">
        <v>0</v>
      </c>
      <c r="AKR31" s="86">
        <v>11.16</v>
      </c>
      <c r="AKS31" s="62" t="s">
        <v>508</v>
      </c>
      <c r="AKT31" s="86">
        <v>11.16</v>
      </c>
      <c r="AKU31" s="86">
        <v>0</v>
      </c>
      <c r="AKV31" s="86"/>
      <c r="AKW31" s="86">
        <v>1</v>
      </c>
      <c r="AKX31" s="67"/>
      <c r="AKY31" s="67">
        <v>1.8518518518518516</v>
      </c>
      <c r="AKZ31" s="67"/>
      <c r="ALA31" s="86">
        <v>0</v>
      </c>
      <c r="ALF31" s="86">
        <v>1.1599999999999999</v>
      </c>
      <c r="ALG31" s="62" t="s">
        <v>508</v>
      </c>
      <c r="ALH31" s="86">
        <v>1.1599999999999999</v>
      </c>
      <c r="ALI31" s="86">
        <v>1</v>
      </c>
      <c r="ALJ31" s="86"/>
      <c r="ALK31" s="86">
        <v>1</v>
      </c>
      <c r="ALL31" s="67"/>
      <c r="ALM31" s="67">
        <v>1.8518518518518516</v>
      </c>
      <c r="ALN31" s="67"/>
      <c r="ALO31" s="86">
        <v>100</v>
      </c>
      <c r="ALT31" s="86">
        <v>1.1599999999999999</v>
      </c>
      <c r="ALU31" s="62" t="s">
        <v>508</v>
      </c>
      <c r="ALV31" s="86">
        <v>1.1599999999999999</v>
      </c>
      <c r="ALW31" s="86">
        <v>1</v>
      </c>
      <c r="ALX31" s="86"/>
      <c r="ALY31" s="86">
        <v>1</v>
      </c>
      <c r="ALZ31" s="67"/>
      <c r="AMA31" s="67">
        <v>1.8518518518518516</v>
      </c>
      <c r="AMB31" s="67"/>
      <c r="AMC31" s="86">
        <v>100</v>
      </c>
      <c r="AMH31" s="86">
        <v>1.1599999999999999</v>
      </c>
      <c r="AMI31" s="62" t="s">
        <v>508</v>
      </c>
      <c r="AMJ31" s="86">
        <v>1.1599999999999999</v>
      </c>
      <c r="AMK31" s="86">
        <v>1</v>
      </c>
      <c r="AML31" s="86"/>
      <c r="AMM31" s="86">
        <v>1</v>
      </c>
      <c r="AMN31" s="67"/>
      <c r="AMO31" s="67">
        <v>1.8518518518518516</v>
      </c>
      <c r="AMP31" s="67"/>
      <c r="AMQ31" s="86">
        <v>100</v>
      </c>
      <c r="AMV31" s="86">
        <v>11.16</v>
      </c>
      <c r="AMW31" s="62" t="s">
        <v>508</v>
      </c>
      <c r="AMX31" s="86">
        <v>11.16</v>
      </c>
      <c r="AMY31" s="86">
        <v>0</v>
      </c>
      <c r="AMZ31" s="86"/>
      <c r="ANA31" s="86">
        <v>1</v>
      </c>
      <c r="ANB31" s="67"/>
      <c r="ANC31" s="67">
        <v>1.8518518518518516</v>
      </c>
      <c r="AND31" s="67"/>
      <c r="ANE31" s="86">
        <v>0</v>
      </c>
      <c r="ANJ31" s="86">
        <v>1.1599999999999999</v>
      </c>
      <c r="ANK31" s="62" t="s">
        <v>508</v>
      </c>
      <c r="ANL31" s="86">
        <v>1.1599999999999999</v>
      </c>
      <c r="ANM31" s="86">
        <v>1</v>
      </c>
      <c r="ANN31" s="86"/>
      <c r="ANO31" s="86">
        <v>1</v>
      </c>
      <c r="ANP31" s="67"/>
      <c r="ANQ31" s="67">
        <v>1.8518518518518516</v>
      </c>
      <c r="ANR31" s="67"/>
      <c r="ANS31" s="86">
        <v>100</v>
      </c>
      <c r="ANX31" s="86">
        <v>1.1599999999999999</v>
      </c>
      <c r="ANY31" s="62" t="s">
        <v>508</v>
      </c>
      <c r="ANZ31" s="86">
        <v>1.1599999999999999</v>
      </c>
      <c r="AOA31" s="86">
        <v>1</v>
      </c>
      <c r="AOB31" s="86"/>
      <c r="AOC31" s="86">
        <v>1</v>
      </c>
      <c r="AOD31" s="67"/>
      <c r="AOE31" s="67">
        <v>1.8518518518518516</v>
      </c>
      <c r="AOF31" s="67"/>
      <c r="AOG31" s="86">
        <v>100</v>
      </c>
      <c r="AOL31" s="86">
        <v>1.1599999999999999</v>
      </c>
      <c r="AOM31" s="62" t="s">
        <v>508</v>
      </c>
      <c r="AON31" s="86">
        <v>1.1599999999999999</v>
      </c>
      <c r="AOO31" s="86">
        <v>1</v>
      </c>
      <c r="AOP31" s="86"/>
      <c r="AOQ31" s="86">
        <v>1</v>
      </c>
      <c r="AOR31" s="67"/>
      <c r="AOS31" s="67">
        <v>1.8518518518518516</v>
      </c>
      <c r="AOT31" s="67"/>
      <c r="AOU31" s="86">
        <v>100</v>
      </c>
      <c r="AOZ31" s="86">
        <v>11.16</v>
      </c>
      <c r="APA31" s="62" t="s">
        <v>508</v>
      </c>
      <c r="APB31" s="86">
        <v>11.16</v>
      </c>
      <c r="APC31" s="86">
        <v>0</v>
      </c>
      <c r="APD31" s="86"/>
      <c r="APE31" s="86">
        <v>1</v>
      </c>
      <c r="APF31" s="67"/>
      <c r="APG31" s="67">
        <v>1.8518518518518516</v>
      </c>
      <c r="APH31" s="67"/>
      <c r="API31" s="86">
        <v>0</v>
      </c>
      <c r="APN31" s="86">
        <v>1.1599999999999999</v>
      </c>
      <c r="APO31" s="62" t="s">
        <v>508</v>
      </c>
      <c r="APP31" s="86">
        <v>1.1599999999999999</v>
      </c>
      <c r="APQ31" s="86">
        <v>1</v>
      </c>
      <c r="APR31" s="86"/>
      <c r="APS31" s="86">
        <v>1</v>
      </c>
      <c r="APT31" s="67"/>
      <c r="APU31" s="67">
        <v>1.8518518518518516</v>
      </c>
      <c r="APV31" s="67"/>
      <c r="APW31" s="86">
        <v>100</v>
      </c>
      <c r="AQB31" s="86">
        <v>1.1599999999999999</v>
      </c>
      <c r="AQC31" s="62" t="s">
        <v>508</v>
      </c>
      <c r="AQD31" s="86">
        <v>1.1599999999999999</v>
      </c>
      <c r="AQE31" s="86">
        <v>1</v>
      </c>
      <c r="AQF31" s="86"/>
      <c r="AQG31" s="86">
        <v>1</v>
      </c>
      <c r="AQH31" s="67"/>
      <c r="AQI31" s="67">
        <v>1.8518518518518516</v>
      </c>
      <c r="AQJ31" s="67"/>
      <c r="AQK31" s="86">
        <v>100</v>
      </c>
      <c r="AQP31" s="86">
        <v>4.16</v>
      </c>
      <c r="AQQ31" s="62" t="s">
        <v>508</v>
      </c>
      <c r="AQR31" s="86">
        <v>4.16</v>
      </c>
      <c r="AQS31" s="86">
        <v>1</v>
      </c>
      <c r="AQT31" s="86"/>
      <c r="AQU31" s="86">
        <v>2</v>
      </c>
      <c r="AQV31" s="67"/>
      <c r="AQW31" s="67">
        <v>4.4444444444444446</v>
      </c>
      <c r="AQX31" s="67"/>
      <c r="AQY31" s="86">
        <v>50</v>
      </c>
      <c r="ARD31" s="86">
        <v>1.1599999999999999</v>
      </c>
      <c r="ARE31" s="62" t="s">
        <v>508</v>
      </c>
      <c r="ARF31" s="86">
        <v>1.1599999999999999</v>
      </c>
      <c r="ARG31" s="86">
        <v>2</v>
      </c>
      <c r="ARH31" s="86"/>
      <c r="ARI31" s="86">
        <v>2</v>
      </c>
      <c r="ARJ31" s="67"/>
      <c r="ARK31" s="67">
        <v>4.4444444444444446</v>
      </c>
      <c r="ARL31" s="67"/>
      <c r="ARM31" s="86">
        <v>100</v>
      </c>
      <c r="ARR31" s="86">
        <v>1.1599999999999999</v>
      </c>
      <c r="ARS31" s="62" t="s">
        <v>508</v>
      </c>
      <c r="ART31" s="86">
        <v>1.1599999999999999</v>
      </c>
      <c r="ARU31" s="86">
        <v>2</v>
      </c>
      <c r="ARV31" s="86"/>
      <c r="ARW31" s="86">
        <v>2</v>
      </c>
      <c r="ARX31" s="67"/>
      <c r="ARY31" s="67">
        <v>4.4444444444444446</v>
      </c>
      <c r="ARZ31" s="67"/>
      <c r="ASA31" s="86">
        <v>100</v>
      </c>
      <c r="ASF31" s="86">
        <v>1.1599999999999999</v>
      </c>
      <c r="ASG31" s="62" t="s">
        <v>508</v>
      </c>
      <c r="ASH31" s="86">
        <v>1.1599999999999999</v>
      </c>
      <c r="ASI31" s="86">
        <v>2</v>
      </c>
      <c r="ASJ31" s="86"/>
      <c r="ASK31" s="86">
        <v>2</v>
      </c>
      <c r="ASL31" s="67"/>
      <c r="ASM31" s="67">
        <v>4.4444444444444446</v>
      </c>
      <c r="ASN31" s="67"/>
      <c r="ASO31" s="86">
        <v>100</v>
      </c>
      <c r="AST31" s="86">
        <v>1.1599999999999999</v>
      </c>
      <c r="ASU31" s="62" t="s">
        <v>508</v>
      </c>
      <c r="ASV31" s="86">
        <v>1.1599999999999999</v>
      </c>
      <c r="ASW31" s="86">
        <v>2</v>
      </c>
      <c r="ASX31" s="86"/>
      <c r="ASY31" s="86">
        <v>2</v>
      </c>
      <c r="ASZ31" s="67"/>
      <c r="ATA31" s="67">
        <v>4.4444444444444446</v>
      </c>
      <c r="ATB31" s="67"/>
      <c r="ATC31" s="86">
        <v>100</v>
      </c>
      <c r="ATH31" s="86">
        <v>4.16</v>
      </c>
      <c r="ATI31" s="62" t="s">
        <v>508</v>
      </c>
      <c r="ATJ31" s="86">
        <v>4.16</v>
      </c>
      <c r="ATK31" s="86">
        <v>1</v>
      </c>
      <c r="ATL31" s="86"/>
      <c r="ATM31" s="86">
        <v>2</v>
      </c>
      <c r="ATN31" s="67"/>
      <c r="ATO31" s="67">
        <v>4.4444444444444446</v>
      </c>
      <c r="ATP31" s="67"/>
      <c r="ATQ31" s="86">
        <v>50</v>
      </c>
      <c r="ATV31" s="86">
        <v>1.1599999999999999</v>
      </c>
      <c r="ATW31" s="62" t="s">
        <v>508</v>
      </c>
      <c r="ATX31" s="86">
        <v>1.1599999999999999</v>
      </c>
      <c r="ATY31" s="86">
        <v>2</v>
      </c>
      <c r="ATZ31" s="86"/>
      <c r="AUA31" s="86">
        <v>2</v>
      </c>
      <c r="AUB31" s="67"/>
      <c r="AUC31" s="67">
        <v>4.4444444444444446</v>
      </c>
      <c r="AUD31" s="67"/>
      <c r="AUE31" s="86">
        <v>100</v>
      </c>
      <c r="AUJ31" s="86">
        <v>9.16</v>
      </c>
      <c r="AUK31" s="62" t="s">
        <v>508</v>
      </c>
      <c r="AUL31" s="86">
        <v>9.16</v>
      </c>
      <c r="AUM31" s="86">
        <v>0</v>
      </c>
      <c r="AUN31" s="86"/>
      <c r="AUO31" s="86">
        <v>2</v>
      </c>
      <c r="AUP31" s="67"/>
      <c r="AUQ31" s="67">
        <v>4.4444444444444446</v>
      </c>
      <c r="AUR31" s="67"/>
      <c r="AUS31" s="86">
        <v>0</v>
      </c>
      <c r="AUX31" s="86">
        <v>4.16</v>
      </c>
      <c r="AUY31" s="62" t="s">
        <v>508</v>
      </c>
      <c r="AUZ31" s="86">
        <v>4.16</v>
      </c>
      <c r="AVA31" s="86">
        <v>1</v>
      </c>
      <c r="AVB31" s="86"/>
      <c r="AVC31" s="86">
        <v>2</v>
      </c>
      <c r="AVD31" s="67"/>
      <c r="AVE31" s="67">
        <v>4.4444444444444446</v>
      </c>
      <c r="AVF31" s="67"/>
      <c r="AVG31" s="86">
        <v>50</v>
      </c>
      <c r="AVL31" s="86">
        <v>3.16</v>
      </c>
      <c r="AVM31" s="62" t="s">
        <v>508</v>
      </c>
      <c r="AVN31" s="86">
        <v>3.16</v>
      </c>
      <c r="AVO31" s="86">
        <v>1</v>
      </c>
      <c r="AVP31" s="86"/>
      <c r="AVQ31" s="86">
        <v>2</v>
      </c>
      <c r="AVR31" s="67"/>
      <c r="AVS31" s="67">
        <v>4.4444444444444446</v>
      </c>
      <c r="AVT31" s="67"/>
      <c r="AVU31" s="86">
        <v>50</v>
      </c>
      <c r="AVZ31" s="86">
        <v>1.1599999999999999</v>
      </c>
      <c r="AWA31" s="62" t="s">
        <v>508</v>
      </c>
      <c r="AWB31" s="86">
        <v>1.1599999999999999</v>
      </c>
      <c r="AWC31" s="86">
        <v>2</v>
      </c>
      <c r="AWD31" s="86"/>
      <c r="AWE31" s="86">
        <v>2</v>
      </c>
      <c r="AWF31" s="67"/>
      <c r="AWG31" s="67">
        <v>4.4444444444444446</v>
      </c>
      <c r="AWH31" s="67"/>
      <c r="AWI31" s="86">
        <v>100</v>
      </c>
      <c r="AWN31" s="86">
        <v>2.16</v>
      </c>
      <c r="AWO31" s="62" t="s">
        <v>508</v>
      </c>
      <c r="AWP31" s="86">
        <v>2.16</v>
      </c>
      <c r="AWQ31" s="86">
        <v>1</v>
      </c>
      <c r="AWR31" s="86"/>
      <c r="AWS31" s="86">
        <v>2</v>
      </c>
      <c r="AWT31" s="67"/>
      <c r="AWU31" s="67">
        <v>4.4444444444444446</v>
      </c>
      <c r="AWV31" s="67"/>
      <c r="AWW31" s="86">
        <v>50</v>
      </c>
      <c r="AXB31" s="86">
        <v>5.16</v>
      </c>
      <c r="AXC31" s="62" t="s">
        <v>508</v>
      </c>
      <c r="AXD31" s="86">
        <v>5.16</v>
      </c>
      <c r="AXE31" s="86">
        <v>1</v>
      </c>
      <c r="AXF31" s="86"/>
      <c r="AXG31" s="86">
        <v>2</v>
      </c>
      <c r="AXH31" s="67"/>
      <c r="AXI31" s="67">
        <v>4.4444444444444446</v>
      </c>
      <c r="AXJ31" s="67"/>
      <c r="AXK31" s="86">
        <v>50</v>
      </c>
      <c r="AXP31" s="86">
        <v>1.1599999999999999</v>
      </c>
      <c r="AXQ31" s="62" t="s">
        <v>508</v>
      </c>
      <c r="AXR31" s="86">
        <v>1.1599999999999999</v>
      </c>
      <c r="AXS31" s="86">
        <v>2</v>
      </c>
      <c r="AXT31" s="86"/>
      <c r="AXU31" s="86">
        <v>2</v>
      </c>
      <c r="AXV31" s="67"/>
      <c r="AXW31" s="67">
        <v>4.4444444444444446</v>
      </c>
      <c r="AXX31" s="67"/>
      <c r="AXY31" s="86">
        <v>100</v>
      </c>
      <c r="AYD31" s="86">
        <v>1.1599999999999999</v>
      </c>
      <c r="AYE31" s="62" t="s">
        <v>508</v>
      </c>
      <c r="AYF31" s="86">
        <v>1.1599999999999999</v>
      </c>
      <c r="AYG31" s="86">
        <v>2</v>
      </c>
      <c r="AYH31" s="86"/>
      <c r="AYI31" s="86">
        <v>2</v>
      </c>
      <c r="AYJ31" s="67"/>
      <c r="AYK31" s="67">
        <v>4.4444444444444446</v>
      </c>
      <c r="AYL31" s="67"/>
      <c r="AYM31" s="86">
        <v>100</v>
      </c>
      <c r="AYR31" s="86">
        <v>1.1599999999999999</v>
      </c>
      <c r="AYS31" s="62" t="s">
        <v>508</v>
      </c>
      <c r="AYT31" s="86">
        <v>1.1599999999999999</v>
      </c>
      <c r="AYU31" s="86">
        <v>2</v>
      </c>
      <c r="AYV31" s="86"/>
      <c r="AYW31" s="86">
        <v>2</v>
      </c>
      <c r="AYX31" s="67"/>
      <c r="AYY31" s="67">
        <v>4.4444444444444446</v>
      </c>
      <c r="AYZ31" s="67"/>
      <c r="AZA31" s="86">
        <v>100</v>
      </c>
      <c r="AZF31" s="86">
        <v>3.16</v>
      </c>
      <c r="AZG31" s="62" t="s">
        <v>508</v>
      </c>
      <c r="AZH31" s="86">
        <v>3.16</v>
      </c>
      <c r="AZI31" s="86">
        <v>1</v>
      </c>
      <c r="AZJ31" s="86"/>
      <c r="AZK31" s="86">
        <v>2</v>
      </c>
      <c r="AZL31" s="67"/>
      <c r="AZM31" s="67">
        <v>4.4444444444444446</v>
      </c>
      <c r="AZN31" s="67"/>
      <c r="AZO31" s="86">
        <v>50</v>
      </c>
      <c r="AZT31" s="86">
        <v>4.16</v>
      </c>
      <c r="AZU31" s="62" t="s">
        <v>508</v>
      </c>
      <c r="AZV31" s="86">
        <v>4.16</v>
      </c>
      <c r="AZW31" s="86">
        <v>1</v>
      </c>
      <c r="AZX31" s="86"/>
      <c r="AZY31" s="86">
        <v>2</v>
      </c>
      <c r="AZZ31" s="67"/>
      <c r="BAA31" s="67">
        <v>4.4444444444444446</v>
      </c>
      <c r="BAB31" s="67"/>
      <c r="BAC31" s="86">
        <v>50</v>
      </c>
      <c r="BAH31" s="86">
        <v>1.1599999999999999</v>
      </c>
      <c r="BAI31" s="62" t="s">
        <v>508</v>
      </c>
      <c r="BAJ31" s="86">
        <v>1.1599999999999999</v>
      </c>
      <c r="BAK31" s="86">
        <v>2</v>
      </c>
      <c r="BAL31" s="86"/>
      <c r="BAM31" s="86">
        <v>2</v>
      </c>
      <c r="BAN31" s="67"/>
      <c r="BAO31" s="67">
        <v>4.4444444444444446</v>
      </c>
      <c r="BAP31" s="67"/>
      <c r="BAQ31" s="86">
        <v>100</v>
      </c>
      <c r="BAV31" s="86">
        <v>1.1599999999999999</v>
      </c>
      <c r="BAW31" s="62" t="s">
        <v>508</v>
      </c>
      <c r="BAX31" s="86">
        <v>1.1599999999999999</v>
      </c>
      <c r="BAY31" s="86">
        <v>2</v>
      </c>
      <c r="BAZ31" s="86"/>
      <c r="BBA31" s="86">
        <v>2</v>
      </c>
      <c r="BBB31" s="67"/>
      <c r="BBC31" s="67">
        <v>4.4444444444444446</v>
      </c>
      <c r="BBD31" s="67"/>
      <c r="BBE31" s="86">
        <v>100</v>
      </c>
      <c r="BBJ31" s="86">
        <v>6.16</v>
      </c>
      <c r="BBK31" s="62" t="s">
        <v>508</v>
      </c>
      <c r="BBL31" s="86">
        <v>6.16</v>
      </c>
      <c r="BBM31" s="86">
        <v>1</v>
      </c>
      <c r="BBN31" s="86"/>
      <c r="BBO31" s="86">
        <v>2</v>
      </c>
      <c r="BBP31" s="67"/>
      <c r="BBQ31" s="67">
        <v>4.4444444444444446</v>
      </c>
      <c r="BBR31" s="67"/>
      <c r="BBS31" s="86">
        <v>50</v>
      </c>
      <c r="BBX31" s="86">
        <v>1.1599999999999999</v>
      </c>
      <c r="BBY31" s="62" t="s">
        <v>508</v>
      </c>
      <c r="BBZ31" s="86">
        <v>1.1599999999999999</v>
      </c>
      <c r="BCA31" s="86">
        <v>2</v>
      </c>
      <c r="BCB31" s="86"/>
      <c r="BCC31" s="86">
        <v>2</v>
      </c>
      <c r="BCD31" s="67"/>
      <c r="BCE31" s="67">
        <v>4.4444444444444446</v>
      </c>
      <c r="BCF31" s="67"/>
      <c r="BCG31" s="86">
        <v>100</v>
      </c>
      <c r="BCL31" s="86">
        <v>1.1599999999999999</v>
      </c>
      <c r="BCM31" s="62" t="s">
        <v>508</v>
      </c>
      <c r="BCN31" s="86">
        <v>1.1599999999999999</v>
      </c>
      <c r="BCO31" s="86">
        <v>2</v>
      </c>
      <c r="BCP31" s="86"/>
      <c r="BCQ31" s="86">
        <v>2</v>
      </c>
      <c r="BCR31" s="67"/>
      <c r="BCS31" s="67">
        <v>4.4444444444444446</v>
      </c>
      <c r="BCT31" s="67"/>
      <c r="BCU31" s="86">
        <v>100</v>
      </c>
      <c r="BCZ31" s="86">
        <v>1.1599999999999999</v>
      </c>
      <c r="BDA31" s="62" t="s">
        <v>508</v>
      </c>
      <c r="BDB31" s="86">
        <v>1.1599999999999999</v>
      </c>
      <c r="BDC31" s="86">
        <v>2</v>
      </c>
      <c r="BDD31" s="86"/>
      <c r="BDE31" s="86">
        <v>2</v>
      </c>
      <c r="BDF31" s="67"/>
      <c r="BDG31" s="67">
        <v>4.4444444444444446</v>
      </c>
      <c r="BDH31" s="67"/>
      <c r="BDI31" s="86">
        <v>100</v>
      </c>
      <c r="BDN31" s="86">
        <v>1.1599999999999999</v>
      </c>
      <c r="BDO31" s="62" t="s">
        <v>508</v>
      </c>
      <c r="BDP31" s="86">
        <v>1.1599999999999999</v>
      </c>
      <c r="BDQ31" s="86">
        <v>2</v>
      </c>
      <c r="BDR31" s="86"/>
      <c r="BDS31" s="86">
        <v>2</v>
      </c>
      <c r="BDT31" s="67"/>
      <c r="BDU31" s="67">
        <v>4.4444444444444446</v>
      </c>
      <c r="BDV31" s="67"/>
      <c r="BDW31" s="86">
        <v>100</v>
      </c>
      <c r="BEB31" s="86">
        <v>4.16</v>
      </c>
      <c r="BEC31" s="62" t="s">
        <v>508</v>
      </c>
      <c r="BED31" s="86">
        <v>4.16</v>
      </c>
      <c r="BEE31" s="86">
        <v>1</v>
      </c>
      <c r="BEF31" s="86"/>
      <c r="BEG31" s="86">
        <v>2</v>
      </c>
      <c r="BEH31" s="67"/>
      <c r="BEI31" s="67">
        <v>4.4444444444444446</v>
      </c>
      <c r="BEJ31" s="67"/>
      <c r="BEK31" s="86">
        <v>50</v>
      </c>
      <c r="BEP31" s="86">
        <v>11.16</v>
      </c>
      <c r="BEQ31" s="62" t="s">
        <v>508</v>
      </c>
      <c r="BER31" s="86">
        <v>11.16</v>
      </c>
      <c r="BES31" s="86">
        <v>0</v>
      </c>
      <c r="BET31" s="86"/>
      <c r="BEU31" s="86">
        <v>1</v>
      </c>
      <c r="BEV31" s="67"/>
      <c r="BEW31" s="67">
        <v>2.2222222222222223</v>
      </c>
      <c r="BEX31" s="67"/>
      <c r="BEY31" s="86">
        <v>0</v>
      </c>
      <c r="BFD31" s="86">
        <v>1.1599999999999999</v>
      </c>
      <c r="BFE31" s="62" t="s">
        <v>508</v>
      </c>
      <c r="BFF31" s="86">
        <v>1.1599999999999999</v>
      </c>
      <c r="BFG31" s="86">
        <v>1</v>
      </c>
      <c r="BFH31" s="86"/>
      <c r="BFI31" s="86">
        <v>1</v>
      </c>
      <c r="BFJ31" s="67"/>
      <c r="BFK31" s="67">
        <v>2.2222222222222223</v>
      </c>
      <c r="BFL31" s="67"/>
      <c r="BFM31" s="86">
        <v>100</v>
      </c>
      <c r="BFR31" s="86">
        <v>1.1599999999999999</v>
      </c>
      <c r="BFS31" s="62" t="s">
        <v>508</v>
      </c>
      <c r="BFT31" s="86">
        <v>1.1599999999999999</v>
      </c>
      <c r="BFU31" s="86">
        <v>1</v>
      </c>
      <c r="BFV31" s="86"/>
      <c r="BFW31" s="86">
        <v>1</v>
      </c>
      <c r="BFX31" s="67"/>
      <c r="BFY31" s="67">
        <v>2.2222222222222223</v>
      </c>
      <c r="BFZ31" s="67"/>
      <c r="BGA31" s="86">
        <v>100</v>
      </c>
      <c r="BGF31" s="86">
        <v>1.1599999999999999</v>
      </c>
      <c r="BGG31" s="62" t="s">
        <v>508</v>
      </c>
      <c r="BGH31" s="86">
        <v>1.1599999999999999</v>
      </c>
      <c r="BGI31" s="86">
        <v>1</v>
      </c>
      <c r="BGJ31" s="86"/>
      <c r="BGK31" s="86">
        <v>1</v>
      </c>
      <c r="BGL31" s="67"/>
      <c r="BGM31" s="67">
        <v>2.2222222222222223</v>
      </c>
      <c r="BGN31" s="67"/>
      <c r="BGO31" s="86">
        <v>100</v>
      </c>
      <c r="BGT31" s="86">
        <v>11.16</v>
      </c>
      <c r="BGU31" s="62" t="s">
        <v>508</v>
      </c>
      <c r="BGV31" s="86">
        <v>11.16</v>
      </c>
      <c r="BGW31" s="86">
        <v>0</v>
      </c>
      <c r="BGX31" s="86"/>
      <c r="BGY31" s="86">
        <v>1</v>
      </c>
      <c r="BGZ31" s="67"/>
      <c r="BHA31" s="67">
        <v>2.2222222222222223</v>
      </c>
      <c r="BHB31" s="67"/>
      <c r="BHC31" s="86">
        <v>0</v>
      </c>
      <c r="BHH31" s="86">
        <v>12.16</v>
      </c>
      <c r="BHI31" s="62" t="s">
        <v>508</v>
      </c>
      <c r="BHJ31" s="86">
        <v>12.16</v>
      </c>
      <c r="BHK31" s="86">
        <v>0</v>
      </c>
      <c r="BHL31" s="86"/>
      <c r="BHM31" s="86">
        <v>1</v>
      </c>
      <c r="BHN31" s="67"/>
      <c r="BHO31" s="67">
        <v>2.2222222222222223</v>
      </c>
      <c r="BHP31" s="67"/>
      <c r="BHQ31" s="86">
        <v>0</v>
      </c>
      <c r="BHV31" s="86">
        <v>1.1599999999999999</v>
      </c>
      <c r="BHW31" s="62" t="s">
        <v>508</v>
      </c>
      <c r="BHX31" s="86">
        <v>1.1599999999999999</v>
      </c>
      <c r="BHY31" s="86">
        <v>1</v>
      </c>
      <c r="BHZ31" s="86"/>
      <c r="BIA31" s="86">
        <v>1</v>
      </c>
      <c r="BIB31" s="67"/>
      <c r="BIC31" s="67">
        <v>2.2222222222222223</v>
      </c>
      <c r="BID31" s="67"/>
      <c r="BIE31" s="86">
        <v>100</v>
      </c>
      <c r="BIJ31" s="86">
        <v>1.1599999999999999</v>
      </c>
      <c r="BIK31" s="62" t="s">
        <v>508</v>
      </c>
      <c r="BIL31" s="86">
        <v>1.1599999999999999</v>
      </c>
      <c r="BIM31" s="86">
        <v>1</v>
      </c>
      <c r="BIN31" s="86"/>
      <c r="BIO31" s="86">
        <v>1</v>
      </c>
      <c r="BIP31" s="67"/>
      <c r="BIQ31" s="67">
        <v>2.2222222222222223</v>
      </c>
      <c r="BIR31" s="67"/>
      <c r="BIS31" s="86">
        <v>100</v>
      </c>
      <c r="BIX31" s="86">
        <v>11.16</v>
      </c>
      <c r="BIY31" s="62" t="s">
        <v>508</v>
      </c>
      <c r="BIZ31" s="86">
        <v>11.16</v>
      </c>
      <c r="BJA31" s="86">
        <v>0</v>
      </c>
      <c r="BJB31" s="86"/>
      <c r="BJC31" s="86">
        <v>1</v>
      </c>
      <c r="BJD31" s="67"/>
      <c r="BJE31" s="67">
        <v>2.2222222222222223</v>
      </c>
      <c r="BJF31" s="67"/>
      <c r="BJG31" s="86">
        <v>0</v>
      </c>
      <c r="BJL31" s="86">
        <v>1.1599999999999999</v>
      </c>
      <c r="BJM31" s="62" t="s">
        <v>508</v>
      </c>
      <c r="BJN31" s="86">
        <v>1.1599999999999999</v>
      </c>
      <c r="BJO31" s="86">
        <v>1</v>
      </c>
      <c r="BJP31" s="86"/>
      <c r="BJQ31" s="86">
        <v>1</v>
      </c>
      <c r="BJR31" s="67"/>
      <c r="BJS31" s="67">
        <v>2.2222222222222223</v>
      </c>
      <c r="BJT31" s="67"/>
      <c r="BJU31" s="86">
        <v>100</v>
      </c>
      <c r="BJZ31" s="86">
        <v>12.16</v>
      </c>
      <c r="BKA31" s="62" t="s">
        <v>508</v>
      </c>
      <c r="BKB31" s="86">
        <v>12.16</v>
      </c>
      <c r="BKC31" s="86">
        <v>0</v>
      </c>
      <c r="BKD31" s="86"/>
      <c r="BKE31" s="86">
        <v>1</v>
      </c>
      <c r="BKF31" s="67"/>
      <c r="BKG31" s="67">
        <v>2.2222222222222223</v>
      </c>
      <c r="BKH31" s="67"/>
      <c r="BKI31" s="86">
        <v>0</v>
      </c>
      <c r="BKN31" s="86">
        <v>1.1599999999999999</v>
      </c>
      <c r="BKO31" s="62" t="s">
        <v>508</v>
      </c>
      <c r="BKP31" s="86">
        <v>1.1599999999999999</v>
      </c>
      <c r="BKQ31" s="86">
        <v>1</v>
      </c>
      <c r="BKR31" s="86"/>
      <c r="BKS31" s="86">
        <v>1</v>
      </c>
      <c r="BKT31" s="67"/>
      <c r="BKU31" s="67">
        <v>2.2222222222222223</v>
      </c>
      <c r="BKV31" s="67"/>
      <c r="BKW31" s="86">
        <v>100</v>
      </c>
      <c r="BLB31" s="86">
        <v>10.16</v>
      </c>
      <c r="BLC31" s="62" t="s">
        <v>508</v>
      </c>
      <c r="BLD31" s="86">
        <v>10.16</v>
      </c>
      <c r="BLE31" s="86">
        <v>0</v>
      </c>
      <c r="BLF31" s="86"/>
      <c r="BLG31" s="86">
        <v>1</v>
      </c>
      <c r="BLH31" s="67"/>
      <c r="BLI31" s="67">
        <v>2.2222222222222223</v>
      </c>
      <c r="BLJ31" s="67"/>
      <c r="BLK31" s="86">
        <v>0</v>
      </c>
      <c r="BLP31" s="86">
        <v>1.1599999999999999</v>
      </c>
      <c r="BLQ31" s="62" t="s">
        <v>508</v>
      </c>
      <c r="BLR31" s="86">
        <v>1.1599999999999999</v>
      </c>
      <c r="BLS31" s="86">
        <v>1</v>
      </c>
      <c r="BLT31" s="86"/>
      <c r="BLU31" s="86">
        <v>1</v>
      </c>
      <c r="BLV31" s="67"/>
      <c r="BLW31" s="67">
        <v>2.2222222222222223</v>
      </c>
      <c r="BLX31" s="67"/>
      <c r="BLY31" s="86">
        <v>100</v>
      </c>
      <c r="BMD31" s="86">
        <v>12.16</v>
      </c>
      <c r="BME31" s="62" t="s">
        <v>508</v>
      </c>
      <c r="BMF31" s="86">
        <v>12.16</v>
      </c>
      <c r="BMG31" s="86">
        <v>0</v>
      </c>
      <c r="BMH31" s="86"/>
      <c r="BMI31" s="86">
        <v>1</v>
      </c>
      <c r="BMJ31" s="67"/>
      <c r="BMK31" s="67">
        <v>2.2222222222222223</v>
      </c>
      <c r="BML31" s="67"/>
      <c r="BMM31" s="86">
        <v>0</v>
      </c>
      <c r="BMR31" s="86">
        <v>12.16</v>
      </c>
      <c r="BMS31" s="62" t="s">
        <v>508</v>
      </c>
      <c r="BMT31" s="86">
        <v>12.16</v>
      </c>
      <c r="BMU31" s="86">
        <v>0</v>
      </c>
      <c r="BMV31" s="86"/>
      <c r="BMW31" s="86">
        <v>1</v>
      </c>
      <c r="BMX31" s="67"/>
      <c r="BMY31" s="67">
        <v>2.2222222222222223</v>
      </c>
      <c r="BMZ31" s="67"/>
      <c r="BNA31" s="86">
        <v>0</v>
      </c>
      <c r="BNF31" s="86">
        <v>12.16</v>
      </c>
      <c r="BNG31" s="62" t="s">
        <v>508</v>
      </c>
      <c r="BNH31" s="86">
        <v>12.16</v>
      </c>
      <c r="BNI31" s="86">
        <v>0</v>
      </c>
      <c r="BNJ31" s="86"/>
      <c r="BNK31" s="86">
        <v>1</v>
      </c>
      <c r="BNL31" s="67"/>
      <c r="BNM31" s="67">
        <v>2.2222222222222223</v>
      </c>
      <c r="BNN31" s="67"/>
      <c r="BNO31" s="86">
        <v>0</v>
      </c>
      <c r="BNT31" s="86">
        <v>1.1599999999999999</v>
      </c>
      <c r="BNU31" s="62" t="s">
        <v>508</v>
      </c>
      <c r="BNV31" s="86">
        <v>1.1599999999999999</v>
      </c>
      <c r="BNW31" s="86">
        <v>1</v>
      </c>
      <c r="BNX31" s="86"/>
      <c r="BNY31" s="86">
        <v>1</v>
      </c>
      <c r="BNZ31" s="67"/>
      <c r="BOA31" s="67">
        <v>2.2222222222222223</v>
      </c>
      <c r="BOB31" s="67"/>
      <c r="BOC31" s="86">
        <v>100</v>
      </c>
      <c r="BOH31" s="86">
        <v>1.1599999999999999</v>
      </c>
      <c r="BOI31" s="62" t="s">
        <v>508</v>
      </c>
      <c r="BOJ31" s="86">
        <v>1.1599999999999999</v>
      </c>
      <c r="BOK31" s="86">
        <v>1</v>
      </c>
      <c r="BOL31" s="86"/>
      <c r="BOM31" s="86">
        <v>1</v>
      </c>
      <c r="BON31" s="67"/>
      <c r="BOO31" s="67">
        <v>2.2222222222222223</v>
      </c>
      <c r="BOP31" s="67"/>
      <c r="BOQ31" s="86">
        <v>100</v>
      </c>
      <c r="BOV31" s="86">
        <v>1.1599999999999999</v>
      </c>
      <c r="BOW31" s="62" t="s">
        <v>508</v>
      </c>
      <c r="BOX31" s="86">
        <v>1.1599999999999999</v>
      </c>
      <c r="BOY31" s="86">
        <v>1</v>
      </c>
      <c r="BOZ31" s="86"/>
      <c r="BPA31" s="86">
        <v>1</v>
      </c>
      <c r="BPB31" s="67"/>
      <c r="BPC31" s="67">
        <v>2.2222222222222223</v>
      </c>
      <c r="BPD31" s="67"/>
      <c r="BPE31" s="86">
        <v>100</v>
      </c>
      <c r="BPJ31" s="86">
        <v>12.16</v>
      </c>
      <c r="BPK31" s="62" t="s">
        <v>508</v>
      </c>
      <c r="BPL31" s="86">
        <v>12.16</v>
      </c>
      <c r="BPM31" s="86">
        <v>0</v>
      </c>
      <c r="BPN31" s="86"/>
      <c r="BPO31" s="86">
        <v>1</v>
      </c>
      <c r="BPP31" s="67"/>
      <c r="BPQ31" s="67">
        <v>2.2222222222222223</v>
      </c>
      <c r="BPR31" s="67"/>
      <c r="BPS31" s="86">
        <v>0</v>
      </c>
      <c r="BPX31" s="86">
        <v>1.1599999999999999</v>
      </c>
      <c r="BPY31" s="62" t="s">
        <v>508</v>
      </c>
      <c r="BPZ31" s="86">
        <v>1.1599999999999999</v>
      </c>
      <c r="BQA31" s="86">
        <v>1</v>
      </c>
      <c r="BQB31" s="86"/>
      <c r="BQC31" s="86">
        <v>1</v>
      </c>
      <c r="BQD31" s="67"/>
      <c r="BQE31" s="67">
        <v>2.2222222222222223</v>
      </c>
      <c r="BQF31" s="67"/>
      <c r="BQG31" s="86">
        <v>100</v>
      </c>
      <c r="BQL31" s="86">
        <v>11.16</v>
      </c>
      <c r="BQM31" s="62" t="s">
        <v>508</v>
      </c>
      <c r="BQN31" s="86">
        <v>11.16</v>
      </c>
      <c r="BQO31" s="86">
        <v>0</v>
      </c>
      <c r="BQP31" s="86"/>
      <c r="BQQ31" s="86">
        <v>1</v>
      </c>
      <c r="BQR31" s="67"/>
      <c r="BQS31" s="67">
        <v>2.2222222222222223</v>
      </c>
      <c r="BQT31" s="67"/>
      <c r="BQU31" s="86">
        <v>0</v>
      </c>
      <c r="BQZ31" s="86">
        <v>1.1599999999999999</v>
      </c>
      <c r="BRA31" s="62" t="s">
        <v>508</v>
      </c>
      <c r="BRB31" s="86">
        <v>1.1599999999999999</v>
      </c>
      <c r="BRC31" s="86">
        <v>1</v>
      </c>
      <c r="BRD31" s="86"/>
      <c r="BRE31" s="86">
        <v>1</v>
      </c>
      <c r="BRF31" s="67"/>
      <c r="BRG31" s="67">
        <v>2.2222222222222223</v>
      </c>
      <c r="BRH31" s="67"/>
      <c r="BRI31" s="86">
        <v>100</v>
      </c>
      <c r="BRN31" s="86">
        <v>1.1599999999999999</v>
      </c>
      <c r="BRO31" s="62" t="s">
        <v>508</v>
      </c>
      <c r="BRP31" s="86">
        <v>1.1599999999999999</v>
      </c>
      <c r="BRQ31" s="86">
        <v>1</v>
      </c>
      <c r="BRR31" s="86"/>
      <c r="BRS31" s="86">
        <v>1</v>
      </c>
      <c r="BRT31" s="67"/>
      <c r="BRU31" s="67">
        <v>2.2222222222222223</v>
      </c>
      <c r="BRV31" s="67"/>
      <c r="BRW31" s="86">
        <v>100</v>
      </c>
      <c r="BSB31" s="86">
        <v>1.1599999999999999</v>
      </c>
      <c r="BSC31" s="62" t="s">
        <v>508</v>
      </c>
      <c r="BSD31" s="86">
        <v>1.1599999999999999</v>
      </c>
      <c r="BSE31" s="86">
        <v>1</v>
      </c>
      <c r="BSF31" s="86"/>
      <c r="BSG31" s="86">
        <v>1</v>
      </c>
      <c r="BSH31" s="67"/>
      <c r="BSI31" s="67">
        <v>2.2222222222222223</v>
      </c>
      <c r="BSJ31" s="67"/>
      <c r="BSK31" s="86">
        <v>100</v>
      </c>
      <c r="BSP31" s="86">
        <v>1.1599999999999999</v>
      </c>
      <c r="BSQ31" s="62" t="s">
        <v>508</v>
      </c>
      <c r="BSR31" s="86">
        <v>1.1599999999999999</v>
      </c>
      <c r="BSS31" s="86">
        <v>1</v>
      </c>
      <c r="BST31" s="86"/>
      <c r="BSU31" s="86">
        <v>1</v>
      </c>
      <c r="BSV31" s="67"/>
      <c r="BSW31" s="67">
        <v>2.2222222222222223</v>
      </c>
      <c r="BSX31" s="67"/>
      <c r="BSY31" s="86">
        <v>100</v>
      </c>
      <c r="BTD31" s="86">
        <v>11.16</v>
      </c>
      <c r="BTE31" s="62" t="s">
        <v>508</v>
      </c>
      <c r="BTF31" s="86">
        <v>11.16</v>
      </c>
      <c r="BTG31" s="86">
        <v>0</v>
      </c>
      <c r="BTH31" s="86"/>
      <c r="BTI31" s="86">
        <v>1</v>
      </c>
      <c r="BTJ31" s="67"/>
      <c r="BTK31" s="67">
        <v>2.2222222222222223</v>
      </c>
      <c r="BTL31" s="67"/>
      <c r="BTM31" s="86">
        <v>0</v>
      </c>
      <c r="BTR31" s="86" t="s">
        <v>944</v>
      </c>
      <c r="BTS31" s="62" t="s">
        <v>508</v>
      </c>
      <c r="BTT31" s="86" t="s">
        <v>944</v>
      </c>
      <c r="BTU31" s="86">
        <v>0</v>
      </c>
      <c r="BTV31" s="86"/>
      <c r="BTW31" s="86">
        <v>0</v>
      </c>
      <c r="BTX31" s="67"/>
      <c r="BTY31" s="67">
        <v>0</v>
      </c>
      <c r="BTZ31" s="67"/>
      <c r="BUA31" s="86" t="s">
        <v>582</v>
      </c>
      <c r="BUF31" s="86" t="s">
        <v>944</v>
      </c>
      <c r="BUG31" s="62" t="s">
        <v>508</v>
      </c>
      <c r="BUH31" s="86" t="s">
        <v>944</v>
      </c>
      <c r="BUI31" s="86">
        <v>0</v>
      </c>
      <c r="BUJ31" s="86"/>
      <c r="BUK31" s="86">
        <v>0</v>
      </c>
      <c r="BUL31" s="67"/>
      <c r="BUM31" s="67">
        <v>0</v>
      </c>
      <c r="BUN31" s="67"/>
      <c r="BUO31" s="86" t="s">
        <v>582</v>
      </c>
      <c r="BUT31" s="86" t="s">
        <v>944</v>
      </c>
      <c r="BUU31" s="62" t="s">
        <v>508</v>
      </c>
      <c r="BUV31" s="86" t="s">
        <v>944</v>
      </c>
      <c r="BUW31" s="86">
        <v>0</v>
      </c>
      <c r="BUX31" s="86"/>
      <c r="BUY31" s="86">
        <v>0</v>
      </c>
      <c r="BUZ31" s="67"/>
      <c r="BVA31" s="67">
        <v>0</v>
      </c>
      <c r="BVB31" s="67"/>
      <c r="BVC31" s="86" t="s">
        <v>582</v>
      </c>
      <c r="BVH31" s="86" t="s">
        <v>944</v>
      </c>
      <c r="BVI31" s="62" t="s">
        <v>508</v>
      </c>
      <c r="BVJ31" s="86" t="s">
        <v>944</v>
      </c>
      <c r="BVK31" s="86">
        <v>0</v>
      </c>
      <c r="BVL31" s="86"/>
      <c r="BVM31" s="86">
        <v>0</v>
      </c>
      <c r="BVN31" s="67"/>
      <c r="BVO31" s="67">
        <v>0</v>
      </c>
      <c r="BVP31" s="67"/>
      <c r="BVQ31" s="86" t="s">
        <v>582</v>
      </c>
      <c r="BVV31" s="86" t="s">
        <v>944</v>
      </c>
      <c r="BVW31" s="62" t="s">
        <v>508</v>
      </c>
      <c r="BVX31" s="86" t="s">
        <v>944</v>
      </c>
      <c r="BVY31" s="86">
        <v>0</v>
      </c>
      <c r="BVZ31" s="86"/>
      <c r="BWA31" s="86">
        <v>0</v>
      </c>
      <c r="BWB31" s="67"/>
      <c r="BWC31" s="67">
        <v>0</v>
      </c>
      <c r="BWD31" s="67"/>
      <c r="BWE31" s="86" t="s">
        <v>582</v>
      </c>
      <c r="BWJ31" s="86" t="s">
        <v>944</v>
      </c>
      <c r="BWK31" s="62" t="s">
        <v>508</v>
      </c>
      <c r="BWL31" s="86" t="s">
        <v>944</v>
      </c>
      <c r="BWM31" s="86">
        <v>0</v>
      </c>
      <c r="BWN31" s="86"/>
      <c r="BWO31" s="86">
        <v>0</v>
      </c>
      <c r="BWP31" s="67"/>
      <c r="BWQ31" s="67">
        <v>0</v>
      </c>
      <c r="BWR31" s="67"/>
      <c r="BWS31" s="86" t="s">
        <v>582</v>
      </c>
      <c r="BWX31" s="86" t="s">
        <v>944</v>
      </c>
      <c r="BWY31" s="62" t="s">
        <v>508</v>
      </c>
      <c r="BWZ31" s="86" t="s">
        <v>944</v>
      </c>
      <c r="BXA31" s="86">
        <v>0</v>
      </c>
      <c r="BXB31" s="86"/>
      <c r="BXC31" s="86">
        <v>0</v>
      </c>
      <c r="BXD31" s="67"/>
      <c r="BXE31" s="67">
        <v>0</v>
      </c>
      <c r="BXF31" s="67"/>
      <c r="BXG31" s="86" t="s">
        <v>582</v>
      </c>
      <c r="BXL31" s="86" t="s">
        <v>944</v>
      </c>
      <c r="BXM31" s="62" t="s">
        <v>508</v>
      </c>
      <c r="BXN31" s="86" t="s">
        <v>944</v>
      </c>
      <c r="BXO31" s="86">
        <v>0</v>
      </c>
      <c r="BXP31" s="86"/>
      <c r="BXQ31" s="86">
        <v>0</v>
      </c>
      <c r="BXR31" s="67"/>
      <c r="BXS31" s="67">
        <v>0</v>
      </c>
      <c r="BXT31" s="67"/>
      <c r="BXU31" s="86" t="s">
        <v>582</v>
      </c>
      <c r="BXZ31" s="86" t="s">
        <v>944</v>
      </c>
      <c r="BYA31" s="62" t="s">
        <v>508</v>
      </c>
      <c r="BYB31" s="86" t="s">
        <v>944</v>
      </c>
      <c r="BYC31" s="86">
        <v>0</v>
      </c>
      <c r="BYD31" s="86"/>
      <c r="BYE31" s="86">
        <v>0</v>
      </c>
      <c r="BYF31" s="67"/>
      <c r="BYG31" s="67">
        <v>0</v>
      </c>
      <c r="BYH31" s="67"/>
      <c r="BYI31" s="86" t="s">
        <v>582</v>
      </c>
      <c r="BYN31" s="86" t="s">
        <v>944</v>
      </c>
      <c r="BYO31" s="62" t="s">
        <v>508</v>
      </c>
      <c r="BYP31" s="86" t="s">
        <v>944</v>
      </c>
      <c r="BYQ31" s="86">
        <v>0</v>
      </c>
      <c r="BYR31" s="86"/>
      <c r="BYS31" s="86">
        <v>0</v>
      </c>
      <c r="BYT31" s="67"/>
      <c r="BYU31" s="67">
        <v>0</v>
      </c>
      <c r="BYV31" s="67"/>
      <c r="BYW31" s="86" t="s">
        <v>582</v>
      </c>
      <c r="BZB31" s="86" t="s">
        <v>944</v>
      </c>
      <c r="BZC31" s="62" t="s">
        <v>508</v>
      </c>
      <c r="BZD31" s="86" t="s">
        <v>944</v>
      </c>
      <c r="BZE31" s="86">
        <v>0</v>
      </c>
      <c r="BZF31" s="86"/>
      <c r="BZG31" s="86">
        <v>0</v>
      </c>
      <c r="BZH31" s="67"/>
      <c r="BZI31" s="67">
        <v>0</v>
      </c>
      <c r="BZJ31" s="67"/>
      <c r="BZK31" s="86" t="s">
        <v>582</v>
      </c>
      <c r="BZP31" s="86" t="s">
        <v>944</v>
      </c>
      <c r="BZQ31" s="62" t="s">
        <v>508</v>
      </c>
      <c r="BZR31" s="86" t="s">
        <v>944</v>
      </c>
      <c r="BZS31" s="86">
        <v>0</v>
      </c>
      <c r="BZT31" s="86"/>
      <c r="BZU31" s="86">
        <v>0</v>
      </c>
      <c r="BZV31" s="67"/>
      <c r="BZW31" s="67">
        <v>0</v>
      </c>
      <c r="BZX31" s="67"/>
      <c r="BZY31" s="86" t="s">
        <v>582</v>
      </c>
      <c r="CAD31" s="86" t="s">
        <v>944</v>
      </c>
      <c r="CAE31" s="62" t="s">
        <v>508</v>
      </c>
      <c r="CAF31" s="86" t="s">
        <v>944</v>
      </c>
      <c r="CAG31" s="86">
        <v>0</v>
      </c>
      <c r="CAH31" s="86"/>
      <c r="CAI31" s="86">
        <v>0</v>
      </c>
      <c r="CAJ31" s="67"/>
      <c r="CAK31" s="67">
        <v>0</v>
      </c>
      <c r="CAL31" s="67"/>
      <c r="CAM31" s="86" t="s">
        <v>582</v>
      </c>
      <c r="CAR31" s="86" t="s">
        <v>944</v>
      </c>
      <c r="CAS31" s="62" t="s">
        <v>508</v>
      </c>
      <c r="CAT31" s="86" t="s">
        <v>944</v>
      </c>
      <c r="CAU31" s="86">
        <v>0</v>
      </c>
      <c r="CAV31" s="86"/>
      <c r="CAW31" s="86">
        <v>0</v>
      </c>
      <c r="CAX31" s="67"/>
      <c r="CAY31" s="67">
        <v>0</v>
      </c>
      <c r="CAZ31" s="67"/>
      <c r="CBA31" s="86" t="s">
        <v>582</v>
      </c>
      <c r="CBF31" s="86">
        <v>13.16</v>
      </c>
      <c r="CBG31" s="62" t="s">
        <v>508</v>
      </c>
      <c r="CBH31" s="86">
        <v>13.16</v>
      </c>
      <c r="CBI31" s="86">
        <v>0</v>
      </c>
      <c r="CBJ31" s="86"/>
      <c r="CBK31" s="86">
        <v>1</v>
      </c>
      <c r="CBL31" s="67"/>
      <c r="CBM31" s="67">
        <v>1.8518518518518516</v>
      </c>
      <c r="CBN31" s="67"/>
      <c r="CBO31" s="86">
        <v>0</v>
      </c>
      <c r="CBT31" s="86">
        <v>1.1599999999999999</v>
      </c>
      <c r="CBU31" s="62" t="s">
        <v>508</v>
      </c>
      <c r="CBV31" s="86">
        <v>1.1599999999999999</v>
      </c>
      <c r="CBW31" s="86">
        <v>1</v>
      </c>
      <c r="CBX31" s="86"/>
      <c r="CBY31" s="86">
        <v>1</v>
      </c>
      <c r="CBZ31" s="67"/>
      <c r="CCA31" s="67">
        <v>1.8518518518518516</v>
      </c>
      <c r="CCB31" s="67"/>
      <c r="CCC31" s="86">
        <v>100</v>
      </c>
      <c r="CCH31" s="86">
        <v>13.16</v>
      </c>
      <c r="CCI31" s="62" t="s">
        <v>508</v>
      </c>
      <c r="CCJ31" s="86">
        <v>13.16</v>
      </c>
      <c r="CCK31" s="86">
        <v>0</v>
      </c>
      <c r="CCL31" s="86"/>
      <c r="CCM31" s="86">
        <v>1</v>
      </c>
      <c r="CCN31" s="67"/>
      <c r="CCO31" s="67">
        <v>1.8518518518518516</v>
      </c>
      <c r="CCP31" s="67"/>
      <c r="CCQ31" s="86">
        <v>0</v>
      </c>
      <c r="CCV31" s="86">
        <v>1.1599999999999999</v>
      </c>
      <c r="CCW31" s="62" t="s">
        <v>508</v>
      </c>
      <c r="CCX31" s="86">
        <v>1.1599999999999999</v>
      </c>
      <c r="CCY31" s="86">
        <v>1</v>
      </c>
      <c r="CCZ31" s="86"/>
      <c r="CDA31" s="86">
        <v>1</v>
      </c>
      <c r="CDB31" s="67"/>
      <c r="CDC31" s="67">
        <v>1.8518518518518516</v>
      </c>
      <c r="CDD31" s="67"/>
      <c r="CDE31" s="86">
        <v>100</v>
      </c>
      <c r="CDJ31" s="86">
        <v>1.1599999999999999</v>
      </c>
      <c r="CDK31" s="62" t="s">
        <v>508</v>
      </c>
      <c r="CDL31" s="86">
        <v>1.1599999999999999</v>
      </c>
      <c r="CDM31" s="86">
        <v>1</v>
      </c>
      <c r="CDN31" s="86"/>
      <c r="CDO31" s="86">
        <v>1</v>
      </c>
      <c r="CDP31" s="67"/>
      <c r="CDQ31" s="67">
        <v>1.8518518518518516</v>
      </c>
      <c r="CDR31" s="67"/>
      <c r="CDS31" s="86">
        <v>100</v>
      </c>
      <c r="CDX31" s="86">
        <v>1.1599999999999999</v>
      </c>
      <c r="CDY31" s="62" t="s">
        <v>508</v>
      </c>
      <c r="CDZ31" s="86">
        <v>1.1599999999999999</v>
      </c>
      <c r="CEA31" s="86">
        <v>1</v>
      </c>
      <c r="CEB31" s="86"/>
      <c r="CEC31" s="86">
        <v>1</v>
      </c>
      <c r="CED31" s="67"/>
      <c r="CEE31" s="67">
        <v>1.8518518518518516</v>
      </c>
      <c r="CEF31" s="67"/>
      <c r="CEG31" s="86">
        <v>100</v>
      </c>
      <c r="CEL31" s="86">
        <v>1.1599999999999999</v>
      </c>
      <c r="CEM31" s="62" t="s">
        <v>508</v>
      </c>
      <c r="CEN31" s="86">
        <v>1.1599999999999999</v>
      </c>
      <c r="CEO31" s="86">
        <v>1</v>
      </c>
      <c r="CEP31" s="86"/>
      <c r="CEQ31" s="86">
        <v>1</v>
      </c>
      <c r="CER31" s="67"/>
      <c r="CES31" s="67">
        <v>1.8518518518518516</v>
      </c>
      <c r="CET31" s="67"/>
      <c r="CEU31" s="86">
        <v>100</v>
      </c>
      <c r="CEZ31" s="86">
        <v>1.1599999999999999</v>
      </c>
      <c r="CFA31" s="62" t="s">
        <v>508</v>
      </c>
      <c r="CFB31" s="86">
        <v>1.1599999999999999</v>
      </c>
      <c r="CFC31" s="86">
        <v>1</v>
      </c>
      <c r="CFD31" s="86"/>
      <c r="CFE31" s="86">
        <v>1</v>
      </c>
      <c r="CFF31" s="67"/>
      <c r="CFG31" s="67">
        <v>1.8518518518518516</v>
      </c>
      <c r="CFH31" s="67"/>
      <c r="CFI31" s="86">
        <v>100</v>
      </c>
      <c r="CFN31" s="86">
        <v>1.1599999999999999</v>
      </c>
      <c r="CFO31" s="62" t="s">
        <v>508</v>
      </c>
      <c r="CFP31" s="86">
        <v>1.1599999999999999</v>
      </c>
      <c r="CFQ31" s="86">
        <v>1</v>
      </c>
      <c r="CFR31" s="86"/>
      <c r="CFS31" s="86">
        <v>1</v>
      </c>
      <c r="CFT31" s="67"/>
      <c r="CFU31" s="67">
        <v>1.8518518518518516</v>
      </c>
      <c r="CFV31" s="67"/>
      <c r="CFW31" s="86">
        <v>100</v>
      </c>
      <c r="CGB31" s="86">
        <v>1.1599999999999999</v>
      </c>
      <c r="CGC31" s="62" t="s">
        <v>508</v>
      </c>
      <c r="CGD31" s="86">
        <v>1.1599999999999999</v>
      </c>
      <c r="CGE31" s="86">
        <v>1</v>
      </c>
      <c r="CGF31" s="86"/>
      <c r="CGG31" s="86">
        <v>1</v>
      </c>
      <c r="CGH31" s="67"/>
      <c r="CGI31" s="67">
        <v>2.2222222222222223</v>
      </c>
      <c r="CGJ31" s="67"/>
      <c r="CGK31" s="86">
        <v>100</v>
      </c>
      <c r="CGP31" s="86">
        <v>1.1599999999999999</v>
      </c>
      <c r="CGQ31" s="62" t="s">
        <v>508</v>
      </c>
      <c r="CGR31" s="86">
        <v>1.1599999999999999</v>
      </c>
      <c r="CGS31" s="86">
        <v>1</v>
      </c>
      <c r="CGT31" s="86"/>
      <c r="CGU31" s="86">
        <v>1</v>
      </c>
      <c r="CGV31" s="67"/>
      <c r="CGW31" s="67">
        <v>2.2222222222222223</v>
      </c>
      <c r="CGX31" s="67"/>
      <c r="CGY31" s="86">
        <v>100</v>
      </c>
      <c r="CHD31" s="86">
        <v>1.1599999999999999</v>
      </c>
      <c r="CHE31" s="62" t="s">
        <v>508</v>
      </c>
      <c r="CHF31" s="86">
        <v>1.1599999999999999</v>
      </c>
      <c r="CHG31" s="86">
        <v>1</v>
      </c>
      <c r="CHH31" s="86"/>
      <c r="CHI31" s="86">
        <v>1</v>
      </c>
      <c r="CHJ31" s="67"/>
      <c r="CHK31" s="67">
        <v>2.2222222222222223</v>
      </c>
      <c r="CHL31" s="67"/>
      <c r="CHM31" s="86">
        <v>100</v>
      </c>
      <c r="CHR31" s="86">
        <v>1.1599999999999999</v>
      </c>
      <c r="CHS31" s="62" t="s">
        <v>508</v>
      </c>
      <c r="CHT31" s="86">
        <v>1.1599999999999999</v>
      </c>
      <c r="CHU31" s="86">
        <v>1</v>
      </c>
      <c r="CHV31" s="86"/>
      <c r="CHW31" s="86">
        <v>1</v>
      </c>
      <c r="CHX31" s="67"/>
      <c r="CHY31" s="67">
        <v>2.2222222222222223</v>
      </c>
      <c r="CHZ31" s="67"/>
      <c r="CIA31" s="86">
        <v>100</v>
      </c>
      <c r="CIF31" s="86">
        <v>1.1599999999999999</v>
      </c>
      <c r="CIG31" s="62" t="s">
        <v>508</v>
      </c>
      <c r="CIH31" s="86">
        <v>1.1599999999999999</v>
      </c>
      <c r="CII31" s="86">
        <v>1</v>
      </c>
      <c r="CIJ31" s="86"/>
      <c r="CIK31" s="86">
        <v>1</v>
      </c>
      <c r="CIL31" s="67"/>
      <c r="CIM31" s="67">
        <v>2.2222222222222223</v>
      </c>
      <c r="CIN31" s="67"/>
      <c r="CIO31" s="86">
        <v>100</v>
      </c>
      <c r="CIT31" s="86">
        <v>1.1599999999999999</v>
      </c>
      <c r="CIU31" s="62" t="s">
        <v>508</v>
      </c>
      <c r="CIV31" s="86">
        <v>1.1599999999999999</v>
      </c>
      <c r="CIW31" s="86">
        <v>1</v>
      </c>
      <c r="CIX31" s="86"/>
      <c r="CIY31" s="86">
        <v>1</v>
      </c>
      <c r="CIZ31" s="67"/>
      <c r="CJA31" s="67">
        <v>2.2222222222222223</v>
      </c>
      <c r="CJB31" s="67"/>
      <c r="CJC31" s="86">
        <v>100</v>
      </c>
      <c r="CJH31" s="86">
        <v>1.1599999999999999</v>
      </c>
      <c r="CJI31" s="62" t="s">
        <v>508</v>
      </c>
      <c r="CJJ31" s="86">
        <v>1.1599999999999999</v>
      </c>
      <c r="CJK31" s="86">
        <v>1</v>
      </c>
      <c r="CJL31" s="86"/>
      <c r="CJM31" s="86">
        <v>1</v>
      </c>
      <c r="CJN31" s="67"/>
      <c r="CJO31" s="67">
        <v>2.2222222222222223</v>
      </c>
      <c r="CJP31" s="67"/>
      <c r="CJQ31" s="86">
        <v>100</v>
      </c>
      <c r="CJV31" s="86">
        <v>1.1599999999999999</v>
      </c>
      <c r="CJW31" s="62" t="s">
        <v>508</v>
      </c>
      <c r="CJX31" s="86">
        <v>1.1599999999999999</v>
      </c>
      <c r="CJY31" s="86">
        <v>1</v>
      </c>
      <c r="CJZ31" s="86"/>
      <c r="CKA31" s="86">
        <v>1</v>
      </c>
      <c r="CKB31" s="67"/>
      <c r="CKC31" s="67">
        <v>2.2222222222222223</v>
      </c>
      <c r="CKD31" s="67"/>
      <c r="CKE31" s="86">
        <v>100</v>
      </c>
      <c r="CKJ31" s="86">
        <v>1.1599999999999999</v>
      </c>
      <c r="CKK31" s="62" t="s">
        <v>508</v>
      </c>
      <c r="CKL31" s="86">
        <v>1.1599999999999999</v>
      </c>
      <c r="CKM31" s="86">
        <v>1</v>
      </c>
      <c r="CKN31" s="86"/>
      <c r="CKO31" s="86">
        <v>1</v>
      </c>
      <c r="CKP31" s="67"/>
      <c r="CKQ31" s="67">
        <v>2.2222222222222223</v>
      </c>
      <c r="CKR31" s="67"/>
      <c r="CKS31" s="86">
        <v>100</v>
      </c>
      <c r="CKX31" s="86">
        <v>1.1599999999999999</v>
      </c>
      <c r="CKY31" s="62" t="s">
        <v>508</v>
      </c>
      <c r="CKZ31" s="86">
        <v>1.1599999999999999</v>
      </c>
      <c r="CLA31" s="86">
        <v>1</v>
      </c>
      <c r="CLB31" s="86"/>
      <c r="CLC31" s="86">
        <v>1</v>
      </c>
      <c r="CLD31" s="67"/>
      <c r="CLE31" s="67">
        <v>2.2222222222222223</v>
      </c>
      <c r="CLF31" s="67"/>
      <c r="CLG31" s="86">
        <v>100</v>
      </c>
      <c r="CLL31" s="86">
        <v>1.1599999999999999</v>
      </c>
      <c r="CLM31" s="62" t="s">
        <v>508</v>
      </c>
      <c r="CLN31" s="86">
        <v>1.1599999999999999</v>
      </c>
      <c r="CLO31" s="86">
        <v>1</v>
      </c>
      <c r="CLP31" s="86"/>
      <c r="CLQ31" s="86">
        <v>1</v>
      </c>
      <c r="CLR31" s="67"/>
      <c r="CLS31" s="67">
        <v>2.2222222222222223</v>
      </c>
      <c r="CLT31" s="67"/>
      <c r="CLU31" s="86">
        <v>100</v>
      </c>
      <c r="CLZ31" s="86">
        <v>1.1599999999999999</v>
      </c>
      <c r="CMA31" s="62" t="s">
        <v>508</v>
      </c>
      <c r="CMB31" s="86">
        <v>1.1599999999999999</v>
      </c>
      <c r="CMC31" s="86">
        <v>1</v>
      </c>
      <c r="CMD31" s="86"/>
      <c r="CME31" s="86">
        <v>1</v>
      </c>
      <c r="CMF31" s="67"/>
      <c r="CMG31" s="67">
        <v>2.2222222222222223</v>
      </c>
      <c r="CMH31" s="67"/>
      <c r="CMI31" s="86">
        <v>100</v>
      </c>
      <c r="CMN31" s="86">
        <v>1.1599999999999999</v>
      </c>
      <c r="CMO31" s="62" t="s">
        <v>508</v>
      </c>
      <c r="CMP31" s="86">
        <v>1.1599999999999999</v>
      </c>
      <c r="CMQ31" s="86">
        <v>1</v>
      </c>
      <c r="CMR31" s="86"/>
      <c r="CMS31" s="86">
        <v>1</v>
      </c>
      <c r="CMT31" s="67"/>
      <c r="CMU31" s="67">
        <v>2.2222222222222223</v>
      </c>
      <c r="CMV31" s="67"/>
      <c r="CMW31" s="86">
        <v>100</v>
      </c>
      <c r="CNB31" s="86">
        <v>1.1599999999999999</v>
      </c>
      <c r="CNC31" s="62" t="s">
        <v>508</v>
      </c>
      <c r="CND31" s="86">
        <v>1.1599999999999999</v>
      </c>
      <c r="CNE31" s="86">
        <v>1</v>
      </c>
      <c r="CNF31" s="86"/>
      <c r="CNG31" s="86">
        <v>1</v>
      </c>
      <c r="CNH31" s="67"/>
      <c r="CNI31" s="67">
        <v>2.2222222222222223</v>
      </c>
      <c r="CNJ31" s="67"/>
      <c r="CNK31" s="86">
        <v>100</v>
      </c>
      <c r="CNP31" s="86">
        <v>1.1599999999999999</v>
      </c>
      <c r="CNQ31" s="62" t="s">
        <v>508</v>
      </c>
      <c r="CNR31" s="86">
        <v>1.1599999999999999</v>
      </c>
      <c r="CNS31" s="86">
        <v>1</v>
      </c>
      <c r="CNT31" s="86"/>
      <c r="CNU31" s="86">
        <v>1</v>
      </c>
      <c r="CNV31" s="67"/>
      <c r="CNW31" s="67">
        <v>2.2222222222222223</v>
      </c>
      <c r="CNX31" s="67"/>
      <c r="CNY31" s="86">
        <v>100</v>
      </c>
      <c r="COD31" s="86">
        <v>1.1599999999999999</v>
      </c>
      <c r="COE31" s="62" t="s">
        <v>508</v>
      </c>
      <c r="COF31" s="86">
        <v>1.1599999999999999</v>
      </c>
      <c r="COG31" s="86">
        <v>1</v>
      </c>
      <c r="COH31" s="86"/>
      <c r="COI31" s="86">
        <v>1</v>
      </c>
      <c r="COJ31" s="67"/>
      <c r="COK31" s="67">
        <v>2.2222222222222223</v>
      </c>
      <c r="COL31" s="67"/>
      <c r="COM31" s="86">
        <v>100</v>
      </c>
      <c r="COR31" s="86">
        <v>13.16</v>
      </c>
      <c r="COS31" s="62" t="s">
        <v>508</v>
      </c>
      <c r="COT31" s="86">
        <v>13.16</v>
      </c>
      <c r="COU31" s="86">
        <v>0</v>
      </c>
      <c r="COV31" s="86"/>
      <c r="COW31" s="86">
        <v>1</v>
      </c>
      <c r="COX31" s="67"/>
      <c r="COY31" s="67">
        <v>2.2222222222222223</v>
      </c>
      <c r="COZ31" s="67"/>
      <c r="CPA31" s="86">
        <v>0</v>
      </c>
      <c r="CPF31" s="86">
        <v>1.1599999999999999</v>
      </c>
      <c r="CPG31" s="62" t="s">
        <v>508</v>
      </c>
      <c r="CPH31" s="86">
        <v>1.1599999999999999</v>
      </c>
      <c r="CPI31" s="86">
        <v>1</v>
      </c>
      <c r="CPJ31" s="86"/>
      <c r="CPK31" s="86">
        <v>1</v>
      </c>
      <c r="CPL31" s="67"/>
      <c r="CPM31" s="67">
        <v>2.2222222222222223</v>
      </c>
      <c r="CPN31" s="67"/>
      <c r="CPO31" s="86">
        <v>100</v>
      </c>
      <c r="CPT31" s="86">
        <v>1.1599999999999999</v>
      </c>
      <c r="CPU31" s="62" t="s">
        <v>508</v>
      </c>
      <c r="CPV31" s="86">
        <v>1.1599999999999999</v>
      </c>
      <c r="CPW31" s="86">
        <v>1</v>
      </c>
      <c r="CPX31" s="86"/>
      <c r="CPY31" s="86">
        <v>1</v>
      </c>
      <c r="CPZ31" s="67"/>
      <c r="CQA31" s="67">
        <v>2.2222222222222223</v>
      </c>
      <c r="CQB31" s="67"/>
      <c r="CQC31" s="86">
        <v>100</v>
      </c>
      <c r="CQH31" s="86">
        <v>1.1599999999999999</v>
      </c>
      <c r="CQI31" s="62" t="s">
        <v>508</v>
      </c>
      <c r="CQJ31" s="86">
        <v>1.1599999999999999</v>
      </c>
      <c r="CQK31" s="86">
        <v>1</v>
      </c>
      <c r="CQL31" s="86"/>
      <c r="CQM31" s="86">
        <v>1</v>
      </c>
      <c r="CQN31" s="67"/>
      <c r="CQO31" s="67">
        <v>2.2222222222222223</v>
      </c>
      <c r="CQP31" s="67"/>
      <c r="CQQ31" s="86">
        <v>100</v>
      </c>
      <c r="CQV31" s="86">
        <v>13.16</v>
      </c>
      <c r="CQW31" s="62" t="s">
        <v>508</v>
      </c>
      <c r="CQX31" s="86">
        <v>13.16</v>
      </c>
      <c r="CQY31" s="86">
        <v>0</v>
      </c>
      <c r="CQZ31" s="86"/>
      <c r="CRA31" s="86">
        <v>1</v>
      </c>
      <c r="CRB31" s="67"/>
      <c r="CRC31" s="67">
        <v>2.2222222222222223</v>
      </c>
      <c r="CRD31" s="67"/>
      <c r="CRE31" s="86">
        <v>0</v>
      </c>
      <c r="CRJ31" s="86">
        <v>13.16</v>
      </c>
      <c r="CRK31" s="62" t="s">
        <v>508</v>
      </c>
      <c r="CRL31" s="86">
        <v>13.16</v>
      </c>
      <c r="CRM31" s="86">
        <v>0</v>
      </c>
      <c r="CRN31" s="86"/>
      <c r="CRO31" s="86">
        <v>1</v>
      </c>
      <c r="CRP31" s="67"/>
      <c r="CRQ31" s="67">
        <v>2.2222222222222223</v>
      </c>
      <c r="CRR31" s="67"/>
      <c r="CRS31" s="86">
        <v>0</v>
      </c>
      <c r="CRX31" s="86">
        <v>13.16</v>
      </c>
      <c r="CRY31" s="62" t="s">
        <v>508</v>
      </c>
      <c r="CRZ31" s="86">
        <v>13.16</v>
      </c>
      <c r="CSA31" s="86">
        <v>0</v>
      </c>
      <c r="CSB31" s="86"/>
      <c r="CSC31" s="86">
        <v>1</v>
      </c>
      <c r="CSD31" s="67"/>
      <c r="CSE31" s="67">
        <v>2.2222222222222223</v>
      </c>
      <c r="CSF31" s="67"/>
      <c r="CSG31" s="86">
        <v>0</v>
      </c>
      <c r="CSL31" s="86">
        <v>1.1599999999999999</v>
      </c>
      <c r="CSM31" s="62" t="s">
        <v>508</v>
      </c>
      <c r="CSN31" s="86">
        <v>1.1599999999999999</v>
      </c>
      <c r="CSO31" s="86">
        <v>1</v>
      </c>
      <c r="CSP31" s="86"/>
      <c r="CSQ31" s="86">
        <v>1</v>
      </c>
      <c r="CSR31" s="67"/>
      <c r="CSS31" s="67">
        <v>2.2222222222222223</v>
      </c>
      <c r="CST31" s="67"/>
      <c r="CSU31" s="86">
        <v>100</v>
      </c>
      <c r="CSZ31" s="86">
        <v>12.16</v>
      </c>
      <c r="CTA31" s="62" t="s">
        <v>508</v>
      </c>
      <c r="CTB31" s="86">
        <v>12.16</v>
      </c>
      <c r="CTC31" s="86">
        <v>0</v>
      </c>
      <c r="CTD31" s="86"/>
      <c r="CTE31" s="86">
        <v>1</v>
      </c>
      <c r="CTF31" s="67"/>
      <c r="CTG31" s="67">
        <v>2.2222222222222223</v>
      </c>
      <c r="CTH31" s="67"/>
      <c r="CTI31" s="86">
        <v>0</v>
      </c>
      <c r="CTN31" s="86">
        <v>1.1599999999999999</v>
      </c>
      <c r="CTO31" s="62" t="s">
        <v>508</v>
      </c>
      <c r="CTP31" s="86">
        <v>1.1599999999999999</v>
      </c>
      <c r="CTQ31" s="86">
        <v>1</v>
      </c>
      <c r="CTR31" s="86"/>
      <c r="CTS31" s="86">
        <v>1</v>
      </c>
      <c r="CTT31" s="67"/>
      <c r="CTU31" s="67">
        <v>2.2222222222222223</v>
      </c>
      <c r="CTV31" s="67"/>
      <c r="CTW31" s="86">
        <v>100</v>
      </c>
      <c r="CUB31" s="86">
        <v>12.16</v>
      </c>
      <c r="CUC31" s="62" t="s">
        <v>508</v>
      </c>
      <c r="CUD31" s="86">
        <v>12.16</v>
      </c>
      <c r="CUE31" s="86">
        <v>0</v>
      </c>
      <c r="CUF31" s="86"/>
      <c r="CUG31" s="86">
        <v>1</v>
      </c>
      <c r="CUH31" s="67"/>
      <c r="CUI31" s="67">
        <v>2.2222222222222223</v>
      </c>
      <c r="CUJ31" s="67"/>
      <c r="CUK31" s="86">
        <v>0</v>
      </c>
      <c r="CUP31" s="86">
        <v>12.16</v>
      </c>
      <c r="CUQ31" s="62" t="s">
        <v>508</v>
      </c>
      <c r="CUR31" s="86">
        <v>12.16</v>
      </c>
      <c r="CUS31" s="86">
        <v>0</v>
      </c>
      <c r="CUT31" s="86"/>
      <c r="CUU31" s="86">
        <v>1</v>
      </c>
      <c r="CUV31" s="67"/>
      <c r="CUW31" s="67">
        <v>2.2222222222222223</v>
      </c>
      <c r="CUX31" s="67"/>
      <c r="CUY31" s="86">
        <v>0</v>
      </c>
      <c r="CVD31" s="86">
        <v>1.1599999999999999</v>
      </c>
      <c r="CVE31" s="62" t="s">
        <v>508</v>
      </c>
      <c r="CVF31" s="86">
        <v>1.1599999999999999</v>
      </c>
      <c r="CVG31" s="86">
        <v>1</v>
      </c>
      <c r="CVH31" s="86"/>
      <c r="CVI31" s="86">
        <v>1</v>
      </c>
      <c r="CVJ31" s="67"/>
      <c r="CVK31" s="67">
        <v>2.2222222222222223</v>
      </c>
      <c r="CVL31" s="67"/>
      <c r="CVM31" s="86">
        <v>100</v>
      </c>
      <c r="CVR31" s="86">
        <v>1.1599999999999999</v>
      </c>
      <c r="CVS31" s="62" t="s">
        <v>508</v>
      </c>
      <c r="CVT31" s="86">
        <v>1.1599999999999999</v>
      </c>
      <c r="CVU31" s="86">
        <v>1</v>
      </c>
      <c r="CVV31" s="86"/>
      <c r="CVW31" s="86">
        <v>1</v>
      </c>
      <c r="CVX31" s="67"/>
      <c r="CVY31" s="67">
        <v>2.2222222222222223</v>
      </c>
      <c r="CVZ31" s="67"/>
      <c r="CWA31" s="86">
        <v>100</v>
      </c>
      <c r="CWF31" s="86">
        <v>1.1599999999999999</v>
      </c>
      <c r="CWG31" s="62" t="s">
        <v>508</v>
      </c>
      <c r="CWH31" s="86">
        <v>1.1599999999999999</v>
      </c>
      <c r="CWI31" s="86">
        <v>1</v>
      </c>
      <c r="CWJ31" s="86"/>
      <c r="CWK31" s="86">
        <v>1</v>
      </c>
      <c r="CWL31" s="67"/>
      <c r="CWM31" s="67">
        <v>2.2222222222222223</v>
      </c>
      <c r="CWN31" s="67"/>
      <c r="CWO31" s="86">
        <v>100</v>
      </c>
      <c r="CWT31" s="86">
        <v>1.1599999999999999</v>
      </c>
      <c r="CWU31" s="62" t="s">
        <v>508</v>
      </c>
      <c r="CWV31" s="86">
        <v>1.1599999999999999</v>
      </c>
      <c r="CWW31" s="86">
        <v>1</v>
      </c>
      <c r="CWX31" s="86"/>
      <c r="CWY31" s="86">
        <v>1</v>
      </c>
      <c r="CWZ31" s="67"/>
      <c r="CXA31" s="67">
        <v>2.2222222222222223</v>
      </c>
      <c r="CXB31" s="67"/>
      <c r="CXC31" s="86">
        <v>100</v>
      </c>
      <c r="CXH31" s="86">
        <v>1.1599999999999999</v>
      </c>
      <c r="CXI31" s="62" t="s">
        <v>508</v>
      </c>
      <c r="CXJ31" s="86">
        <v>1.1599999999999999</v>
      </c>
      <c r="CXK31" s="86">
        <v>1</v>
      </c>
      <c r="CXL31" s="86"/>
      <c r="CXM31" s="86">
        <v>1</v>
      </c>
      <c r="CXN31" s="67"/>
      <c r="CXO31" s="67">
        <v>2.2222222222222223</v>
      </c>
      <c r="CXP31" s="67"/>
      <c r="CXQ31" s="86">
        <v>100</v>
      </c>
      <c r="CXV31" s="86">
        <v>1.1599999999999999</v>
      </c>
      <c r="CXW31" s="62" t="s">
        <v>508</v>
      </c>
      <c r="CXX31" s="86">
        <v>1.1599999999999999</v>
      </c>
      <c r="CXY31" s="86">
        <v>1</v>
      </c>
      <c r="CXZ31" s="86"/>
      <c r="CYA31" s="86">
        <v>1</v>
      </c>
      <c r="CYB31" s="67"/>
      <c r="CYC31" s="67">
        <v>2.2222222222222223</v>
      </c>
      <c r="CYD31" s="67"/>
      <c r="CYE31" s="86">
        <v>100</v>
      </c>
      <c r="CYJ31" s="86">
        <v>1.1599999999999999</v>
      </c>
      <c r="CYK31" s="62" t="s">
        <v>508</v>
      </c>
      <c r="CYL31" s="86">
        <v>1.1599999999999999</v>
      </c>
      <c r="CYM31" s="86">
        <v>1</v>
      </c>
      <c r="CYN31" s="86"/>
      <c r="CYO31" s="86">
        <v>1</v>
      </c>
      <c r="CYP31" s="67"/>
      <c r="CYQ31" s="67">
        <v>2.2222222222222223</v>
      </c>
      <c r="CYR31" s="67"/>
      <c r="CYS31" s="86">
        <v>100</v>
      </c>
      <c r="CYX31" s="86">
        <v>1.1599999999999999</v>
      </c>
      <c r="CYY31" s="62" t="s">
        <v>508</v>
      </c>
      <c r="CYZ31" s="86">
        <v>1.1599999999999999</v>
      </c>
      <c r="CZA31" s="86">
        <v>1</v>
      </c>
      <c r="CZB31" s="86"/>
      <c r="CZC31" s="86">
        <v>1</v>
      </c>
      <c r="CZD31" s="67"/>
      <c r="CZE31" s="67">
        <v>2.2222222222222223</v>
      </c>
      <c r="CZF31" s="67"/>
      <c r="CZG31" s="86">
        <v>100</v>
      </c>
      <c r="CZL31" s="86">
        <v>1.1599999999999999</v>
      </c>
      <c r="CZM31" s="62" t="s">
        <v>508</v>
      </c>
      <c r="CZN31" s="86">
        <v>1.1599999999999999</v>
      </c>
      <c r="CZO31" s="86">
        <v>1</v>
      </c>
      <c r="CZP31" s="86"/>
      <c r="CZQ31" s="86">
        <v>1</v>
      </c>
      <c r="CZR31" s="67"/>
      <c r="CZS31" s="67">
        <v>2.2222222222222223</v>
      </c>
      <c r="CZT31" s="67"/>
      <c r="CZU31" s="86">
        <v>100</v>
      </c>
      <c r="CZZ31" s="86">
        <v>1.1599999999999999</v>
      </c>
      <c r="DAA31" s="62" t="s">
        <v>508</v>
      </c>
      <c r="DAB31" s="86">
        <v>1.1599999999999999</v>
      </c>
      <c r="DAC31" s="86">
        <v>1</v>
      </c>
      <c r="DAD31" s="86"/>
      <c r="DAE31" s="86">
        <v>1</v>
      </c>
      <c r="DAF31" s="67"/>
      <c r="DAG31" s="67">
        <v>2.2222222222222223</v>
      </c>
      <c r="DAH31" s="67"/>
      <c r="DAI31" s="86">
        <v>100</v>
      </c>
      <c r="DAN31" s="86">
        <v>1.1599999999999999</v>
      </c>
      <c r="DAO31" s="62" t="s">
        <v>508</v>
      </c>
      <c r="DAP31" s="86">
        <v>1.1599999999999999</v>
      </c>
      <c r="DAQ31" s="86">
        <v>1</v>
      </c>
      <c r="DAR31" s="86"/>
      <c r="DAS31" s="86">
        <v>1</v>
      </c>
      <c r="DAT31" s="67"/>
      <c r="DAU31" s="67">
        <v>2.2222222222222223</v>
      </c>
      <c r="DAV31" s="67"/>
      <c r="DAW31" s="86">
        <v>100</v>
      </c>
      <c r="DBB31" s="86" t="s">
        <v>944</v>
      </c>
      <c r="DBC31" s="62" t="s">
        <v>508</v>
      </c>
      <c r="DBD31" s="86" t="s">
        <v>944</v>
      </c>
      <c r="DBE31" s="86">
        <v>0</v>
      </c>
      <c r="DBF31" s="86"/>
      <c r="DBG31" s="86">
        <v>0</v>
      </c>
      <c r="DBH31" s="67"/>
      <c r="DBI31" s="67">
        <v>0</v>
      </c>
      <c r="DBJ31" s="67"/>
      <c r="DBK31" s="86" t="s">
        <v>582</v>
      </c>
      <c r="DBP31" s="86">
        <v>1.1599999999999999</v>
      </c>
      <c r="DBQ31" s="62" t="s">
        <v>508</v>
      </c>
      <c r="DBR31" s="86">
        <v>1.1599999999999999</v>
      </c>
      <c r="DBS31" s="86">
        <v>1</v>
      </c>
      <c r="DBT31" s="86"/>
      <c r="DBU31" s="86">
        <v>1</v>
      </c>
      <c r="DBV31" s="67"/>
      <c r="DBW31" s="67">
        <v>2.2727272727272729</v>
      </c>
      <c r="DBX31" s="67"/>
      <c r="DBY31" s="86">
        <v>100</v>
      </c>
      <c r="DCD31" s="86"/>
      <c r="DCE31" s="62" t="s">
        <v>508</v>
      </c>
      <c r="DCF31" s="86"/>
      <c r="DCG31" s="86">
        <v>1</v>
      </c>
      <c r="DCH31" s="86"/>
      <c r="DCI31" s="86">
        <v>1</v>
      </c>
      <c r="DCJ31" s="67"/>
      <c r="DCK31" s="67">
        <v>2.2222222222222223</v>
      </c>
      <c r="DCL31" s="67"/>
      <c r="DCM31" s="86">
        <v>100</v>
      </c>
      <c r="DCR31" s="86"/>
      <c r="DCS31" s="62" t="s">
        <v>508</v>
      </c>
      <c r="DCT31" s="86"/>
      <c r="DCU31" s="86">
        <v>1</v>
      </c>
      <c r="DCV31" s="86"/>
      <c r="DCW31" s="86">
        <v>1</v>
      </c>
      <c r="DCX31" s="67"/>
      <c r="DCY31" s="67">
        <v>2.2222222222222223</v>
      </c>
      <c r="DCZ31" s="67"/>
      <c r="DDA31" s="86">
        <v>100</v>
      </c>
      <c r="DDF31" s="86"/>
      <c r="DDG31" s="62" t="s">
        <v>508</v>
      </c>
      <c r="DDH31" s="86"/>
      <c r="DDI31" s="86">
        <v>1</v>
      </c>
      <c r="DDJ31" s="86"/>
      <c r="DDK31" s="86">
        <v>1</v>
      </c>
      <c r="DDL31" s="67"/>
      <c r="DDM31" s="67">
        <v>2.2222222222222223</v>
      </c>
      <c r="DDN31" s="67"/>
      <c r="DDO31" s="86">
        <v>100</v>
      </c>
      <c r="DDT31" s="86"/>
      <c r="DDU31" s="62" t="s">
        <v>508</v>
      </c>
      <c r="DDV31" s="86"/>
      <c r="DDW31" s="86">
        <v>0</v>
      </c>
      <c r="DDX31" s="86"/>
      <c r="DDY31" s="86">
        <v>1</v>
      </c>
      <c r="DDZ31" s="67"/>
      <c r="DEA31" s="67">
        <v>2.2222222222222223</v>
      </c>
      <c r="DEB31" s="67"/>
      <c r="DEC31" s="86">
        <v>0</v>
      </c>
      <c r="DEH31" s="86"/>
      <c r="DEI31" s="62" t="s">
        <v>508</v>
      </c>
      <c r="DEJ31" s="86"/>
      <c r="DEK31" s="86">
        <v>0</v>
      </c>
      <c r="DEL31" s="86"/>
      <c r="DEM31" s="86">
        <v>1</v>
      </c>
      <c r="DEN31" s="67"/>
      <c r="DEO31" s="67">
        <v>2.2222222222222223</v>
      </c>
      <c r="DEP31" s="67"/>
      <c r="DEQ31" s="86">
        <v>0</v>
      </c>
      <c r="DEV31" s="86"/>
      <c r="DEW31" s="62" t="s">
        <v>508</v>
      </c>
      <c r="DEX31" s="86"/>
      <c r="DEY31" s="86">
        <v>0</v>
      </c>
      <c r="DEZ31" s="86"/>
      <c r="DFA31" s="86">
        <v>1</v>
      </c>
      <c r="DFB31" s="67"/>
      <c r="DFC31" s="67">
        <v>2.2222222222222223</v>
      </c>
      <c r="DFD31" s="67"/>
      <c r="DFE31" s="86">
        <v>0</v>
      </c>
      <c r="DFJ31" s="86"/>
      <c r="DFK31" s="62" t="s">
        <v>508</v>
      </c>
      <c r="DFL31" s="86"/>
      <c r="DFM31" s="86">
        <v>1</v>
      </c>
      <c r="DFN31" s="86"/>
      <c r="DFO31" s="86">
        <v>1</v>
      </c>
      <c r="DFP31" s="67"/>
      <c r="DFQ31" s="67">
        <v>2.2222222222222223</v>
      </c>
      <c r="DFR31" s="67"/>
      <c r="DFS31" s="86">
        <v>100</v>
      </c>
      <c r="DFX31" s="86"/>
      <c r="DFY31" s="62" t="s">
        <v>508</v>
      </c>
      <c r="DFZ31" s="86"/>
      <c r="DGA31" s="86">
        <v>1</v>
      </c>
      <c r="DGB31" s="86"/>
      <c r="DGC31" s="86">
        <v>1</v>
      </c>
      <c r="DGD31" s="67"/>
      <c r="DGE31" s="67">
        <v>2.2222222222222223</v>
      </c>
      <c r="DGF31" s="67"/>
      <c r="DGG31" s="86">
        <v>100</v>
      </c>
      <c r="DGL31" s="86"/>
      <c r="DGM31" s="62" t="s">
        <v>508</v>
      </c>
      <c r="DGN31" s="86"/>
      <c r="DGO31" s="86">
        <v>0</v>
      </c>
      <c r="DGP31" s="86"/>
      <c r="DGQ31" s="86">
        <v>1</v>
      </c>
      <c r="DGR31" s="67"/>
      <c r="DGS31" s="67">
        <v>2.2222222222222223</v>
      </c>
      <c r="DGT31" s="67"/>
      <c r="DGU31" s="86">
        <v>0</v>
      </c>
      <c r="DGZ31" s="86"/>
      <c r="DHA31" s="62" t="s">
        <v>508</v>
      </c>
      <c r="DHB31" s="86"/>
      <c r="DHC31" s="86">
        <v>1</v>
      </c>
      <c r="DHD31" s="86"/>
      <c r="DHE31" s="86">
        <v>1</v>
      </c>
      <c r="DHF31" s="67"/>
      <c r="DHG31" s="67">
        <v>2.2222222222222223</v>
      </c>
      <c r="DHH31" s="67"/>
      <c r="DHI31" s="86">
        <v>100</v>
      </c>
      <c r="DHN31" s="86"/>
      <c r="DHO31" s="62" t="s">
        <v>508</v>
      </c>
      <c r="DHP31" s="86"/>
      <c r="DHQ31" s="86">
        <v>1</v>
      </c>
      <c r="DHR31" s="86"/>
      <c r="DHS31" s="86">
        <v>1</v>
      </c>
      <c r="DHT31" s="67"/>
      <c r="DHU31" s="67">
        <v>2.2222222222222223</v>
      </c>
      <c r="DHV31" s="67"/>
      <c r="DHW31" s="86">
        <v>100</v>
      </c>
      <c r="DIB31" s="86"/>
      <c r="DIC31" s="62" t="s">
        <v>508</v>
      </c>
      <c r="DID31" s="86"/>
      <c r="DIE31" s="86">
        <v>1</v>
      </c>
      <c r="DIF31" s="86"/>
      <c r="DIG31" s="86">
        <v>1</v>
      </c>
      <c r="DIH31" s="67"/>
      <c r="DII31" s="67">
        <v>2.2222222222222223</v>
      </c>
      <c r="DIJ31" s="67"/>
      <c r="DIK31" s="86">
        <v>100</v>
      </c>
      <c r="DIP31" s="86"/>
      <c r="DIQ31" s="62" t="s">
        <v>508</v>
      </c>
      <c r="DIR31" s="86"/>
      <c r="DIS31" s="86">
        <v>1</v>
      </c>
      <c r="DIT31" s="86"/>
      <c r="DIU31" s="86">
        <v>1</v>
      </c>
      <c r="DIV31" s="67"/>
      <c r="DIW31" s="67">
        <v>2.2222222222222223</v>
      </c>
      <c r="DIX31" s="67"/>
      <c r="DIY31" s="86">
        <v>100</v>
      </c>
      <c r="DJD31" s="86"/>
      <c r="DJE31" s="62" t="s">
        <v>508</v>
      </c>
      <c r="DJF31" s="86"/>
      <c r="DJG31" s="86">
        <v>0</v>
      </c>
      <c r="DJH31" s="86"/>
      <c r="DJI31" s="86">
        <v>1</v>
      </c>
      <c r="DJJ31" s="67"/>
      <c r="DJK31" s="67">
        <v>2.2222222222222223</v>
      </c>
      <c r="DJL31" s="67"/>
      <c r="DJM31" s="86">
        <v>0</v>
      </c>
      <c r="DJR31" s="86"/>
      <c r="DJS31" s="62" t="s">
        <v>508</v>
      </c>
      <c r="DJT31" s="86"/>
      <c r="DJU31" s="86">
        <v>1</v>
      </c>
      <c r="DJV31" s="86"/>
      <c r="DJW31" s="86">
        <v>1</v>
      </c>
      <c r="DJX31" s="67"/>
      <c r="DJY31" s="67">
        <v>2.2222222222222223</v>
      </c>
      <c r="DJZ31" s="67"/>
      <c r="DKA31" s="86">
        <v>100</v>
      </c>
      <c r="DKF31" s="86"/>
      <c r="DKG31" s="62" t="s">
        <v>508</v>
      </c>
      <c r="DKH31" s="86"/>
      <c r="DKI31" s="86">
        <v>0</v>
      </c>
      <c r="DKJ31" s="86"/>
      <c r="DKK31" s="86">
        <v>1</v>
      </c>
      <c r="DKL31" s="67"/>
      <c r="DKM31" s="67">
        <v>2.2222222222222223</v>
      </c>
      <c r="DKN31" s="67"/>
      <c r="DKO31" s="86">
        <v>0</v>
      </c>
      <c r="DKT31" s="86"/>
      <c r="DKU31" s="62" t="s">
        <v>508</v>
      </c>
      <c r="DKV31" s="86"/>
      <c r="DKW31" s="86">
        <v>1</v>
      </c>
      <c r="DKX31" s="86"/>
      <c r="DKY31" s="86">
        <v>1</v>
      </c>
      <c r="DKZ31" s="67"/>
      <c r="DLA31" s="67">
        <v>2.2222222222222223</v>
      </c>
      <c r="DLB31" s="67"/>
      <c r="DLC31" s="86">
        <v>100</v>
      </c>
      <c r="DLH31" s="86"/>
      <c r="DLI31" s="62" t="s">
        <v>508</v>
      </c>
      <c r="DLJ31" s="86"/>
      <c r="DLK31" s="86">
        <v>0</v>
      </c>
      <c r="DLL31" s="86"/>
      <c r="DLM31" s="86">
        <v>1</v>
      </c>
      <c r="DLN31" s="67"/>
      <c r="DLO31" s="67">
        <v>2.2222222222222223</v>
      </c>
      <c r="DLP31" s="67"/>
      <c r="DLQ31" s="86">
        <v>0</v>
      </c>
      <c r="DLV31" s="86"/>
      <c r="DLW31" s="62" t="s">
        <v>508</v>
      </c>
      <c r="DLX31" s="86"/>
      <c r="DLY31" s="86">
        <v>0</v>
      </c>
      <c r="DLZ31" s="86"/>
      <c r="DMA31" s="86">
        <v>1</v>
      </c>
      <c r="DMB31" s="67"/>
      <c r="DMC31" s="67">
        <v>2.2222222222222223</v>
      </c>
      <c r="DMD31" s="67"/>
      <c r="DME31" s="86">
        <v>0</v>
      </c>
      <c r="DMJ31" s="86"/>
      <c r="DMK31" s="62" t="s">
        <v>508</v>
      </c>
      <c r="DML31" s="86"/>
      <c r="DMM31" s="86">
        <v>0</v>
      </c>
      <c r="DMN31" s="86"/>
      <c r="DMO31" s="86">
        <v>1</v>
      </c>
      <c r="DMP31" s="67"/>
      <c r="DMQ31" s="67">
        <v>2.2222222222222223</v>
      </c>
      <c r="DMR31" s="67"/>
      <c r="DMS31" s="86">
        <v>0</v>
      </c>
      <c r="DMX31" s="86"/>
      <c r="DMY31" s="62" t="s">
        <v>508</v>
      </c>
      <c r="DMZ31" s="86"/>
      <c r="DNA31" s="86">
        <v>0</v>
      </c>
      <c r="DNB31" s="86"/>
      <c r="DNC31" s="86">
        <v>1</v>
      </c>
      <c r="DND31" s="67"/>
      <c r="DNE31" s="67">
        <v>2.2222222222222223</v>
      </c>
      <c r="DNF31" s="67"/>
      <c r="DNG31" s="86">
        <v>0</v>
      </c>
      <c r="DNL31" s="86"/>
      <c r="DNM31" s="62" t="s">
        <v>508</v>
      </c>
      <c r="DNN31" s="86"/>
      <c r="DNO31" s="86">
        <v>0</v>
      </c>
      <c r="DNP31" s="86"/>
      <c r="DNQ31" s="86">
        <v>1</v>
      </c>
      <c r="DNR31" s="67"/>
      <c r="DNS31" s="67">
        <v>2.2222222222222223</v>
      </c>
      <c r="DNT31" s="67"/>
      <c r="DNU31" s="86">
        <v>0</v>
      </c>
      <c r="DNZ31" s="86"/>
      <c r="DOA31" s="62" t="s">
        <v>508</v>
      </c>
      <c r="DOB31" s="86"/>
      <c r="DOC31" s="86">
        <v>0</v>
      </c>
      <c r="DOD31" s="86"/>
      <c r="DOE31" s="86">
        <v>1</v>
      </c>
      <c r="DOF31" s="67"/>
      <c r="DOG31" s="67">
        <v>2.2222222222222223</v>
      </c>
      <c r="DOH31" s="67"/>
      <c r="DOI31" s="86">
        <v>0</v>
      </c>
      <c r="DON31" s="86"/>
      <c r="DOO31" s="62" t="s">
        <v>508</v>
      </c>
      <c r="DOP31" s="86"/>
      <c r="DOQ31" s="86">
        <v>0</v>
      </c>
      <c r="DOR31" s="86"/>
      <c r="DOS31" s="86">
        <v>1</v>
      </c>
      <c r="DOT31" s="67"/>
      <c r="DOU31" s="67">
        <v>2.2222222222222223</v>
      </c>
      <c r="DOV31" s="67"/>
      <c r="DOW31" s="86">
        <v>0</v>
      </c>
      <c r="DPB31" s="86"/>
      <c r="DPC31" s="62" t="s">
        <v>508</v>
      </c>
      <c r="DPD31" s="86"/>
      <c r="DPE31" s="86">
        <v>0</v>
      </c>
      <c r="DPF31" s="86"/>
      <c r="DPG31" s="86">
        <v>1</v>
      </c>
      <c r="DPH31" s="67"/>
      <c r="DPI31" s="67">
        <v>2.2222222222222223</v>
      </c>
      <c r="DPJ31" s="67"/>
      <c r="DPK31" s="86">
        <v>0</v>
      </c>
      <c r="DPP31" s="86"/>
      <c r="DPQ31" s="62" t="s">
        <v>508</v>
      </c>
      <c r="DPR31" s="86"/>
      <c r="DPS31" s="86">
        <v>0</v>
      </c>
      <c r="DPT31" s="86"/>
      <c r="DPU31" s="86">
        <v>1</v>
      </c>
      <c r="DPV31" s="67"/>
      <c r="DPW31" s="67">
        <v>2.2222222222222223</v>
      </c>
      <c r="DPX31" s="67"/>
      <c r="DPY31" s="86">
        <v>0</v>
      </c>
      <c r="DQD31" s="86"/>
      <c r="DQE31" s="62" t="s">
        <v>508</v>
      </c>
      <c r="DQF31" s="86"/>
      <c r="DQG31" s="86">
        <v>0</v>
      </c>
      <c r="DQH31" s="86"/>
      <c r="DQI31" s="86">
        <v>1</v>
      </c>
      <c r="DQJ31" s="67"/>
      <c r="DQK31" s="67">
        <v>2.2222222222222223</v>
      </c>
      <c r="DQL31" s="67"/>
      <c r="DQM31" s="86">
        <v>0</v>
      </c>
      <c r="DQR31" s="86"/>
      <c r="DQS31" s="62" t="s">
        <v>508</v>
      </c>
      <c r="DQT31" s="86"/>
      <c r="DQU31" s="86">
        <v>0</v>
      </c>
      <c r="DQV31" s="86"/>
      <c r="DQW31" s="86">
        <v>1</v>
      </c>
      <c r="DQX31" s="67"/>
      <c r="DQY31" s="67">
        <v>2.2222222222222223</v>
      </c>
      <c r="DQZ31" s="67"/>
      <c r="DRA31" s="86">
        <v>0</v>
      </c>
      <c r="DRF31" s="86"/>
      <c r="DRG31" s="62" t="s">
        <v>508</v>
      </c>
      <c r="DRH31" s="86"/>
      <c r="DRI31" s="86">
        <v>0</v>
      </c>
      <c r="DRJ31" s="86"/>
      <c r="DRK31" s="86">
        <v>1</v>
      </c>
      <c r="DRL31" s="67"/>
      <c r="DRM31" s="67">
        <v>2.2222222222222223</v>
      </c>
      <c r="DRN31" s="67"/>
      <c r="DRO31" s="86">
        <v>0</v>
      </c>
      <c r="DRT31" s="86"/>
      <c r="DRU31" s="62" t="s">
        <v>508</v>
      </c>
      <c r="DRV31" s="86"/>
      <c r="DRW31" s="86">
        <v>1</v>
      </c>
      <c r="DRX31" s="86"/>
      <c r="DRY31" s="86">
        <v>1</v>
      </c>
      <c r="DRZ31" s="67"/>
      <c r="DSA31" s="67">
        <v>2.2222222222222223</v>
      </c>
      <c r="DSB31" s="67"/>
      <c r="DSC31" s="86">
        <v>100</v>
      </c>
      <c r="DSH31" s="86"/>
      <c r="DSI31" s="62" t="s">
        <v>508</v>
      </c>
      <c r="DSJ31" s="86"/>
      <c r="DSK31" s="86">
        <v>1</v>
      </c>
      <c r="DSL31" s="86"/>
      <c r="DSM31" s="86">
        <v>1</v>
      </c>
      <c r="DSN31" s="67"/>
      <c r="DSO31" s="67">
        <v>2.2222222222222223</v>
      </c>
      <c r="DSP31" s="67"/>
      <c r="DSQ31" s="86">
        <v>100</v>
      </c>
      <c r="DSV31" s="86"/>
      <c r="DSW31" s="62" t="s">
        <v>508</v>
      </c>
      <c r="DSX31" s="86"/>
      <c r="DSY31" s="86">
        <v>0</v>
      </c>
      <c r="DSZ31" s="86"/>
      <c r="DTA31" s="86">
        <v>1</v>
      </c>
      <c r="DTB31" s="67"/>
      <c r="DTC31" s="67">
        <v>2.2222222222222223</v>
      </c>
      <c r="DTD31" s="67"/>
      <c r="DTE31" s="86">
        <v>0</v>
      </c>
      <c r="DTJ31" s="86"/>
      <c r="DTK31" s="62" t="s">
        <v>508</v>
      </c>
      <c r="DTL31" s="86"/>
      <c r="DTM31" s="86">
        <v>0</v>
      </c>
      <c r="DTN31" s="86"/>
      <c r="DTO31" s="86">
        <v>0</v>
      </c>
      <c r="DTP31" s="67"/>
      <c r="DTQ31" s="67">
        <v>0</v>
      </c>
      <c r="DTR31" s="67"/>
      <c r="DTS31" s="86" t="s">
        <v>582</v>
      </c>
      <c r="DTX31" s="86"/>
      <c r="DTY31" s="62" t="s">
        <v>508</v>
      </c>
      <c r="DTZ31" s="86"/>
      <c r="DUA31" s="86">
        <v>0</v>
      </c>
      <c r="DUB31" s="86"/>
      <c r="DUC31" s="86">
        <v>0</v>
      </c>
      <c r="DUD31" s="67"/>
      <c r="DUE31" s="67">
        <v>0</v>
      </c>
      <c r="DUF31" s="67"/>
      <c r="DUG31" s="86" t="s">
        <v>582</v>
      </c>
      <c r="DUL31" s="86"/>
      <c r="DUM31" s="62" t="s">
        <v>508</v>
      </c>
      <c r="DUN31" s="86"/>
      <c r="DUO31" s="86">
        <v>0</v>
      </c>
      <c r="DUP31" s="86"/>
      <c r="DUQ31" s="86">
        <v>0</v>
      </c>
      <c r="DUR31" s="67"/>
      <c r="DUS31" s="67">
        <v>0</v>
      </c>
      <c r="DUT31" s="67"/>
      <c r="DUU31" s="86" t="s">
        <v>582</v>
      </c>
      <c r="DUZ31" s="86"/>
      <c r="DVA31" s="62" t="s">
        <v>508</v>
      </c>
      <c r="DVB31" s="86"/>
      <c r="DVC31" s="86">
        <v>0</v>
      </c>
      <c r="DVD31" s="86"/>
      <c r="DVE31" s="86">
        <v>0</v>
      </c>
      <c r="DVF31" s="67"/>
      <c r="DVG31" s="67">
        <v>0</v>
      </c>
      <c r="DVH31" s="67"/>
      <c r="DVI31" s="86" t="s">
        <v>582</v>
      </c>
      <c r="DVN31" s="86"/>
      <c r="DVO31" s="62" t="s">
        <v>508</v>
      </c>
      <c r="DVP31" s="86"/>
      <c r="DVQ31" s="86">
        <v>0</v>
      </c>
      <c r="DVR31" s="86"/>
      <c r="DVS31" s="86">
        <v>0</v>
      </c>
      <c r="DVT31" s="67"/>
      <c r="DVU31" s="67">
        <v>0</v>
      </c>
      <c r="DVV31" s="67"/>
      <c r="DVW31" s="86" t="s">
        <v>582</v>
      </c>
      <c r="DWB31" s="86"/>
      <c r="DWC31" s="62" t="s">
        <v>508</v>
      </c>
      <c r="DWD31" s="86"/>
      <c r="DWE31" s="86">
        <v>0</v>
      </c>
      <c r="DWF31" s="86"/>
      <c r="DWG31" s="86">
        <v>0</v>
      </c>
      <c r="DWH31" s="67"/>
      <c r="DWI31" s="67">
        <v>0</v>
      </c>
      <c r="DWJ31" s="67"/>
      <c r="DWK31" s="86" t="s">
        <v>582</v>
      </c>
      <c r="DWP31" s="86"/>
      <c r="DWQ31" s="62" t="s">
        <v>508</v>
      </c>
      <c r="DWR31" s="86"/>
      <c r="DWS31" s="86">
        <v>0</v>
      </c>
      <c r="DWT31" s="86"/>
      <c r="DWU31" s="86">
        <v>0</v>
      </c>
      <c r="DWV31" s="67"/>
      <c r="DWW31" s="67">
        <v>0</v>
      </c>
      <c r="DWX31" s="67"/>
      <c r="DWY31" s="86" t="s">
        <v>582</v>
      </c>
      <c r="DXD31" s="86"/>
      <c r="DXE31" s="62" t="s">
        <v>508</v>
      </c>
      <c r="DXF31" s="86"/>
      <c r="DXG31" s="86">
        <v>0</v>
      </c>
      <c r="DXH31" s="86"/>
      <c r="DXI31" s="86">
        <v>0</v>
      </c>
      <c r="DXJ31" s="67"/>
      <c r="DXK31" s="67">
        <v>0</v>
      </c>
      <c r="DXL31" s="67"/>
      <c r="DXM31" s="86" t="s">
        <v>582</v>
      </c>
      <c r="DXR31" s="86"/>
      <c r="DXS31" s="62" t="s">
        <v>508</v>
      </c>
      <c r="DXT31" s="86"/>
      <c r="DXU31" s="86">
        <v>0</v>
      </c>
      <c r="DXV31" s="86"/>
      <c r="DXW31" s="86">
        <v>0</v>
      </c>
      <c r="DXX31" s="67"/>
      <c r="DXY31" s="67">
        <v>0</v>
      </c>
      <c r="DXZ31" s="67"/>
      <c r="DYA31" s="86" t="s">
        <v>582</v>
      </c>
      <c r="DYF31" s="86"/>
      <c r="DYG31" s="62" t="s">
        <v>508</v>
      </c>
      <c r="DYH31" s="86"/>
      <c r="DYI31" s="86">
        <v>0</v>
      </c>
      <c r="DYJ31" s="86"/>
      <c r="DYK31" s="86">
        <v>0</v>
      </c>
      <c r="DYL31" s="67"/>
      <c r="DYM31" s="67">
        <v>0</v>
      </c>
      <c r="DYN31" s="67"/>
      <c r="DYO31" s="86" t="s">
        <v>582</v>
      </c>
      <c r="DYT31" s="86"/>
      <c r="DYU31" s="62" t="s">
        <v>508</v>
      </c>
      <c r="DYV31" s="86"/>
      <c r="DYW31" s="86">
        <v>0</v>
      </c>
      <c r="DYX31" s="86"/>
      <c r="DYY31" s="86">
        <v>0</v>
      </c>
      <c r="DYZ31" s="67"/>
      <c r="DZA31" s="67">
        <v>0</v>
      </c>
      <c r="DZB31" s="67"/>
      <c r="DZC31" s="86" t="s">
        <v>582</v>
      </c>
      <c r="DZH31" s="86"/>
      <c r="DZI31" s="62" t="s">
        <v>508</v>
      </c>
      <c r="DZJ31" s="86"/>
      <c r="DZK31" s="86">
        <v>0</v>
      </c>
      <c r="DZL31" s="86"/>
      <c r="DZM31" s="86">
        <v>0</v>
      </c>
      <c r="DZN31" s="67"/>
      <c r="DZO31" s="67">
        <v>0</v>
      </c>
      <c r="DZP31" s="67"/>
      <c r="DZQ31" s="86" t="s">
        <v>582</v>
      </c>
      <c r="DZV31" s="86"/>
      <c r="DZW31" s="62" t="s">
        <v>508</v>
      </c>
      <c r="DZX31" s="86"/>
      <c r="DZY31" s="86">
        <v>0</v>
      </c>
      <c r="DZZ31" s="86"/>
      <c r="EAA31" s="86">
        <v>0</v>
      </c>
      <c r="EAB31" s="67"/>
      <c r="EAC31" s="67">
        <v>0</v>
      </c>
      <c r="EAD31" s="67"/>
      <c r="EAE31" s="86" t="s">
        <v>582</v>
      </c>
      <c r="EAJ31" s="86"/>
      <c r="EAK31" s="62" t="s">
        <v>508</v>
      </c>
      <c r="EAL31" s="86"/>
      <c r="EAM31" s="86">
        <v>0</v>
      </c>
      <c r="EAN31" s="86"/>
      <c r="EAO31" s="86">
        <v>0</v>
      </c>
      <c r="EAP31" s="67"/>
      <c r="EAQ31" s="67">
        <v>0</v>
      </c>
      <c r="EAR31" s="67"/>
      <c r="EAS31" s="86" t="s">
        <v>582</v>
      </c>
      <c r="EAX31" s="86"/>
      <c r="EAY31" s="62" t="s">
        <v>508</v>
      </c>
      <c r="EAZ31" s="86"/>
      <c r="EBA31" s="86">
        <v>0</v>
      </c>
      <c r="EBB31" s="86"/>
      <c r="EBC31" s="86">
        <v>0</v>
      </c>
      <c r="EBD31" s="67"/>
      <c r="EBE31" s="67">
        <v>0</v>
      </c>
      <c r="EBF31" s="67"/>
      <c r="EBG31" s="86" t="s">
        <v>582</v>
      </c>
      <c r="EBL31" s="86"/>
      <c r="EBM31" s="62" t="s">
        <v>508</v>
      </c>
      <c r="EBN31" s="86"/>
      <c r="EBO31" s="86">
        <v>0</v>
      </c>
      <c r="EBP31" s="86"/>
      <c r="EBQ31" s="86">
        <v>0</v>
      </c>
      <c r="EBR31" s="67"/>
      <c r="EBS31" s="67">
        <v>0</v>
      </c>
      <c r="EBT31" s="67"/>
      <c r="EBU31" s="86" t="s">
        <v>582</v>
      </c>
      <c r="EBZ31" s="86"/>
      <c r="ECA31" s="62" t="s">
        <v>508</v>
      </c>
      <c r="ECB31" s="86"/>
      <c r="ECC31" s="86">
        <v>0</v>
      </c>
      <c r="ECD31" s="86"/>
      <c r="ECE31" s="86">
        <v>0</v>
      </c>
      <c r="ECF31" s="67"/>
      <c r="ECG31" s="67">
        <v>0</v>
      </c>
      <c r="ECH31" s="67"/>
      <c r="ECI31" s="86" t="s">
        <v>582</v>
      </c>
      <c r="ECN31" s="86"/>
      <c r="ECO31" s="62" t="s">
        <v>508</v>
      </c>
      <c r="ECP31" s="86"/>
      <c r="ECQ31" s="86">
        <v>0</v>
      </c>
      <c r="ECR31" s="86"/>
      <c r="ECS31" s="86">
        <v>0</v>
      </c>
      <c r="ECT31" s="67"/>
      <c r="ECU31" s="67">
        <v>0</v>
      </c>
      <c r="ECV31" s="67"/>
      <c r="ECW31" s="86" t="s">
        <v>582</v>
      </c>
      <c r="EDB31" s="86"/>
      <c r="EDC31" s="62" t="s">
        <v>508</v>
      </c>
      <c r="EDD31" s="86"/>
      <c r="EDE31" s="86">
        <v>0</v>
      </c>
      <c r="EDF31" s="86"/>
      <c r="EDG31" s="86">
        <v>0</v>
      </c>
      <c r="EDH31" s="67"/>
      <c r="EDI31" s="67">
        <v>0</v>
      </c>
      <c r="EDJ31" s="67"/>
      <c r="EDK31" s="86" t="s">
        <v>582</v>
      </c>
      <c r="EDP31" s="86"/>
      <c r="EDQ31" s="62" t="s">
        <v>508</v>
      </c>
      <c r="EDR31" s="86"/>
      <c r="EDS31" s="86">
        <v>0</v>
      </c>
      <c r="EDT31" s="86"/>
      <c r="EDU31" s="86">
        <v>0</v>
      </c>
      <c r="EDV31" s="67"/>
      <c r="EDW31" s="67">
        <v>0</v>
      </c>
      <c r="EDX31" s="67"/>
      <c r="EDY31" s="86" t="s">
        <v>582</v>
      </c>
      <c r="EED31" s="86"/>
      <c r="EEE31" s="62" t="s">
        <v>508</v>
      </c>
      <c r="EEF31" s="86"/>
      <c r="EEG31" s="86">
        <v>0</v>
      </c>
      <c r="EEH31" s="86"/>
      <c r="EEI31" s="86">
        <v>0</v>
      </c>
      <c r="EEJ31" s="67"/>
      <c r="EEK31" s="67">
        <v>0</v>
      </c>
      <c r="EEL31" s="67"/>
      <c r="EEM31" s="86" t="s">
        <v>582</v>
      </c>
      <c r="EER31" s="86"/>
      <c r="EES31" s="62" t="s">
        <v>508</v>
      </c>
      <c r="EET31" s="86"/>
      <c r="EEU31" s="86">
        <v>0</v>
      </c>
      <c r="EEV31" s="86"/>
      <c r="EEW31" s="86">
        <v>0</v>
      </c>
      <c r="EEX31" s="67"/>
      <c r="EEY31" s="67">
        <v>0</v>
      </c>
      <c r="EEZ31" s="67"/>
      <c r="EFA31" s="86" t="s">
        <v>582</v>
      </c>
      <c r="EFF31" s="86"/>
      <c r="EFG31" s="62" t="s">
        <v>508</v>
      </c>
      <c r="EFH31" s="86"/>
      <c r="EFI31" s="86">
        <v>0</v>
      </c>
      <c r="EFJ31" s="86"/>
      <c r="EFK31" s="86">
        <v>0</v>
      </c>
      <c r="EFL31" s="67"/>
      <c r="EFM31" s="67">
        <v>0</v>
      </c>
      <c r="EFN31" s="67"/>
      <c r="EFO31" s="86" t="s">
        <v>582</v>
      </c>
      <c r="EFT31" s="86"/>
      <c r="EFU31" s="62" t="s">
        <v>508</v>
      </c>
      <c r="EFV31" s="86"/>
      <c r="EFW31" s="86">
        <v>0</v>
      </c>
      <c r="EFX31" s="86"/>
      <c r="EFY31" s="86">
        <v>0</v>
      </c>
      <c r="EFZ31" s="67"/>
      <c r="EGA31" s="67">
        <v>0</v>
      </c>
      <c r="EGB31" s="67"/>
      <c r="EGC31" s="86" t="s">
        <v>582</v>
      </c>
      <c r="EGH31" s="86"/>
      <c r="EGI31" s="62" t="s">
        <v>508</v>
      </c>
      <c r="EGJ31" s="86"/>
      <c r="EGK31" s="86">
        <v>0</v>
      </c>
      <c r="EGL31" s="86"/>
      <c r="EGM31" s="86">
        <v>0</v>
      </c>
      <c r="EGN31" s="67"/>
      <c r="EGO31" s="67">
        <v>0</v>
      </c>
      <c r="EGP31" s="67"/>
      <c r="EGQ31" s="86" t="s">
        <v>582</v>
      </c>
      <c r="EGV31" s="86"/>
      <c r="EGW31" s="62" t="s">
        <v>508</v>
      </c>
      <c r="EGX31" s="86"/>
      <c r="EGY31" s="86">
        <v>0</v>
      </c>
      <c r="EGZ31" s="86"/>
      <c r="EHA31" s="86">
        <v>0</v>
      </c>
      <c r="EHB31" s="67"/>
      <c r="EHC31" s="67">
        <v>0</v>
      </c>
      <c r="EHD31" s="67"/>
      <c r="EHE31" s="86" t="s">
        <v>582</v>
      </c>
      <c r="EHJ31" s="86"/>
      <c r="EHK31" s="62" t="s">
        <v>508</v>
      </c>
      <c r="EHL31" s="86"/>
      <c r="EHM31" s="86">
        <v>0</v>
      </c>
      <c r="EHN31" s="86"/>
      <c r="EHO31" s="86">
        <v>0</v>
      </c>
      <c r="EHP31" s="67"/>
      <c r="EHQ31" s="67">
        <v>0</v>
      </c>
      <c r="EHR31" s="67"/>
      <c r="EHS31" s="86" t="s">
        <v>582</v>
      </c>
      <c r="EHX31" s="86"/>
      <c r="EHY31" s="62" t="s">
        <v>508</v>
      </c>
      <c r="EHZ31" s="86"/>
      <c r="EIA31" s="86">
        <v>0</v>
      </c>
      <c r="EIB31" s="86"/>
      <c r="EIC31" s="86">
        <v>0</v>
      </c>
      <c r="EID31" s="67"/>
      <c r="EIE31" s="67">
        <v>0</v>
      </c>
      <c r="EIF31" s="67"/>
      <c r="EIG31" s="86" t="s">
        <v>582</v>
      </c>
      <c r="EIL31" s="86"/>
      <c r="EIM31" s="62" t="s">
        <v>508</v>
      </c>
      <c r="EIN31" s="86"/>
      <c r="EIO31" s="86">
        <v>0</v>
      </c>
      <c r="EIP31" s="86"/>
      <c r="EIQ31" s="86">
        <v>0</v>
      </c>
      <c r="EIR31" s="67"/>
      <c r="EIS31" s="67">
        <v>0</v>
      </c>
      <c r="EIT31" s="67"/>
      <c r="EIU31" s="86" t="s">
        <v>582</v>
      </c>
      <c r="EIZ31" s="86"/>
      <c r="EJA31" s="62" t="s">
        <v>508</v>
      </c>
      <c r="EJB31" s="86"/>
      <c r="EJC31" s="86">
        <v>0</v>
      </c>
      <c r="EJD31" s="86"/>
      <c r="EJE31" s="86">
        <v>0</v>
      </c>
      <c r="EJF31" s="67"/>
      <c r="EJG31" s="67">
        <v>0</v>
      </c>
      <c r="EJH31" s="67"/>
      <c r="EJI31" s="86" t="s">
        <v>582</v>
      </c>
      <c r="EJN31" s="86"/>
      <c r="EJO31" s="62" t="s">
        <v>508</v>
      </c>
      <c r="EJP31" s="86"/>
      <c r="EJQ31" s="86">
        <v>1</v>
      </c>
      <c r="EJR31" s="86"/>
      <c r="EJS31" s="86">
        <v>1</v>
      </c>
      <c r="EJT31" s="67"/>
      <c r="EJU31" s="67">
        <v>2.2222222222222223</v>
      </c>
      <c r="EJV31" s="67"/>
      <c r="EJW31" s="86">
        <v>100</v>
      </c>
      <c r="EKB31" s="86"/>
      <c r="EKC31" s="62" t="s">
        <v>508</v>
      </c>
      <c r="EKD31" s="86"/>
      <c r="EKE31" s="86">
        <v>1</v>
      </c>
      <c r="EKF31" s="86"/>
      <c r="EKG31" s="86">
        <v>1</v>
      </c>
      <c r="EKH31" s="67"/>
      <c r="EKI31" s="67">
        <v>2.2222222222222223</v>
      </c>
      <c r="EKJ31" s="67"/>
      <c r="EKK31" s="86">
        <v>100</v>
      </c>
      <c r="EKP31" s="86"/>
      <c r="EKQ31" s="62" t="s">
        <v>508</v>
      </c>
      <c r="EKR31" s="86"/>
      <c r="EKS31" s="86">
        <v>1</v>
      </c>
      <c r="EKT31" s="86"/>
      <c r="EKU31" s="86">
        <v>1</v>
      </c>
      <c r="EKV31" s="67"/>
      <c r="EKW31" s="67">
        <v>2.2222222222222223</v>
      </c>
      <c r="EKX31" s="67"/>
      <c r="EKY31" s="86">
        <v>100</v>
      </c>
      <c r="ELD31" s="86"/>
      <c r="ELE31" s="62" t="s">
        <v>508</v>
      </c>
      <c r="ELF31" s="86"/>
      <c r="ELG31" s="86">
        <v>1</v>
      </c>
      <c r="ELH31" s="86"/>
      <c r="ELI31" s="86">
        <v>1</v>
      </c>
      <c r="ELJ31" s="67"/>
      <c r="ELK31" s="67">
        <v>2.2222222222222223</v>
      </c>
      <c r="ELL31" s="67"/>
      <c r="ELM31" s="86">
        <v>100</v>
      </c>
      <c r="ELR31" s="86"/>
      <c r="ELS31" s="62" t="s">
        <v>508</v>
      </c>
      <c r="ELT31" s="86"/>
      <c r="ELU31" s="86">
        <v>1</v>
      </c>
      <c r="ELV31" s="86"/>
      <c r="ELW31" s="86">
        <v>1</v>
      </c>
      <c r="ELX31" s="67"/>
      <c r="ELY31" s="67">
        <v>2.2222222222222223</v>
      </c>
      <c r="ELZ31" s="67"/>
      <c r="EMA31" s="86">
        <v>100</v>
      </c>
      <c r="EMF31" s="86"/>
      <c r="EMG31" s="62" t="s">
        <v>508</v>
      </c>
      <c r="EMH31" s="86"/>
      <c r="EMI31" s="86">
        <v>1</v>
      </c>
      <c r="EMJ31" s="86"/>
      <c r="EMK31" s="86">
        <v>1</v>
      </c>
      <c r="EML31" s="67"/>
      <c r="EMM31" s="67">
        <v>2.2222222222222223</v>
      </c>
      <c r="EMN31" s="67"/>
      <c r="EMO31" s="86">
        <v>100</v>
      </c>
      <c r="EMT31" s="86"/>
      <c r="EMU31" s="62" t="s">
        <v>508</v>
      </c>
      <c r="EMV31" s="86"/>
      <c r="EMW31" s="86">
        <v>1</v>
      </c>
      <c r="EMX31" s="86"/>
      <c r="EMY31" s="86">
        <v>1</v>
      </c>
      <c r="EMZ31" s="67"/>
      <c r="ENA31" s="67">
        <v>2.2222222222222223</v>
      </c>
      <c r="ENB31" s="67"/>
      <c r="ENC31" s="86">
        <v>100</v>
      </c>
      <c r="ENH31" s="86"/>
      <c r="ENI31" s="62" t="s">
        <v>508</v>
      </c>
      <c r="ENJ31" s="86"/>
      <c r="ENK31" s="86">
        <v>1</v>
      </c>
      <c r="ENL31" s="86"/>
      <c r="ENM31" s="86">
        <v>1</v>
      </c>
      <c r="ENN31" s="67"/>
      <c r="ENO31" s="67">
        <v>2.2222222222222223</v>
      </c>
      <c r="ENP31" s="67"/>
      <c r="ENQ31" s="86">
        <v>100</v>
      </c>
      <c r="ENV31" s="86"/>
      <c r="ENW31" s="62" t="s">
        <v>508</v>
      </c>
      <c r="ENX31" s="86"/>
      <c r="ENY31" s="86">
        <v>1</v>
      </c>
      <c r="ENZ31" s="86"/>
      <c r="EOA31" s="86">
        <v>1</v>
      </c>
      <c r="EOB31" s="67"/>
      <c r="EOC31" s="67">
        <v>2.2222222222222223</v>
      </c>
      <c r="EOD31" s="67"/>
      <c r="EOE31" s="86">
        <v>100</v>
      </c>
      <c r="EOJ31" s="86"/>
      <c r="EOK31" s="62" t="s">
        <v>508</v>
      </c>
      <c r="EOL31" s="86"/>
      <c r="EOM31" s="86">
        <v>1</v>
      </c>
      <c r="EON31" s="86"/>
      <c r="EOO31" s="86">
        <v>1</v>
      </c>
      <c r="EOP31" s="67"/>
      <c r="EOQ31" s="67">
        <v>2.2222222222222223</v>
      </c>
      <c r="EOR31" s="67"/>
      <c r="EOS31" s="86">
        <v>100</v>
      </c>
      <c r="EOX31" s="86"/>
      <c r="EOY31" s="62" t="s">
        <v>508</v>
      </c>
      <c r="EOZ31" s="86"/>
      <c r="EPA31" s="86">
        <v>1</v>
      </c>
      <c r="EPB31" s="86"/>
      <c r="EPC31" s="86">
        <v>1</v>
      </c>
      <c r="EPD31" s="67"/>
      <c r="EPE31" s="67">
        <v>2.2222222222222223</v>
      </c>
      <c r="EPF31" s="67"/>
      <c r="EPG31" s="86">
        <v>100</v>
      </c>
      <c r="EPL31" s="86"/>
      <c r="EPM31" s="62" t="s">
        <v>508</v>
      </c>
      <c r="EPN31" s="86"/>
      <c r="EPO31" s="86">
        <v>1</v>
      </c>
      <c r="EPP31" s="86"/>
      <c r="EPQ31" s="86">
        <v>1</v>
      </c>
      <c r="EPR31" s="67"/>
      <c r="EPS31" s="67">
        <v>2.2222222222222223</v>
      </c>
      <c r="EPT31" s="67"/>
      <c r="EPU31" s="86">
        <v>100</v>
      </c>
      <c r="EPZ31" s="86"/>
      <c r="EQA31" s="62" t="s">
        <v>508</v>
      </c>
      <c r="EQB31" s="86"/>
      <c r="EQC31" s="86">
        <v>1</v>
      </c>
      <c r="EQD31" s="86"/>
      <c r="EQE31" s="86">
        <v>1</v>
      </c>
      <c r="EQF31" s="67"/>
      <c r="EQG31" s="67">
        <v>2.2222222222222223</v>
      </c>
      <c r="EQH31" s="67"/>
      <c r="EQI31" s="86">
        <v>100</v>
      </c>
      <c r="EQN31" s="86"/>
      <c r="EQO31" s="62" t="s">
        <v>508</v>
      </c>
      <c r="EQP31" s="86"/>
      <c r="EQQ31" s="86">
        <v>0</v>
      </c>
      <c r="EQR31" s="86"/>
      <c r="EQS31" s="86">
        <v>1</v>
      </c>
      <c r="EQT31" s="67"/>
      <c r="EQU31" s="67">
        <v>2.2222222222222223</v>
      </c>
      <c r="EQV31" s="67"/>
      <c r="EQW31" s="86">
        <v>0</v>
      </c>
      <c r="ERB31" s="86"/>
      <c r="ERC31" s="62" t="s">
        <v>508</v>
      </c>
      <c r="ERD31" s="86"/>
      <c r="ERE31" s="86">
        <v>1</v>
      </c>
      <c r="ERF31" s="86"/>
      <c r="ERG31" s="86">
        <v>1</v>
      </c>
      <c r="ERH31" s="67"/>
      <c r="ERI31" s="67">
        <v>2.2222222222222223</v>
      </c>
      <c r="ERJ31" s="67"/>
      <c r="ERK31" s="86">
        <v>100</v>
      </c>
      <c r="ERP31" s="86"/>
      <c r="ERQ31" s="62" t="s">
        <v>508</v>
      </c>
      <c r="ERR31" s="86"/>
      <c r="ERS31" s="86">
        <v>1</v>
      </c>
      <c r="ERT31" s="86"/>
      <c r="ERU31" s="86">
        <v>1</v>
      </c>
      <c r="ERV31" s="67"/>
      <c r="ERW31" s="67">
        <v>2.2222222222222223</v>
      </c>
      <c r="ERX31" s="67"/>
      <c r="ERY31" s="86">
        <v>100</v>
      </c>
      <c r="ESD31" s="86"/>
      <c r="ESE31" s="62" t="s">
        <v>508</v>
      </c>
      <c r="ESF31" s="86"/>
      <c r="ESG31" s="86">
        <v>1</v>
      </c>
      <c r="ESH31" s="86"/>
      <c r="ESI31" s="86">
        <v>1</v>
      </c>
      <c r="ESJ31" s="67"/>
      <c r="ESK31" s="67">
        <v>2.2222222222222223</v>
      </c>
      <c r="ESL31" s="67"/>
      <c r="ESM31" s="86">
        <v>100</v>
      </c>
      <c r="ESR31" s="86"/>
      <c r="ESS31" s="62" t="s">
        <v>508</v>
      </c>
      <c r="EST31" s="86"/>
      <c r="ESU31" s="86">
        <v>1</v>
      </c>
      <c r="ESV31" s="86"/>
      <c r="ESW31" s="86">
        <v>1</v>
      </c>
      <c r="ESX31" s="67"/>
      <c r="ESY31" s="67">
        <v>2.2222222222222223</v>
      </c>
      <c r="ESZ31" s="67"/>
      <c r="ETA31" s="86">
        <v>100</v>
      </c>
      <c r="ETF31" s="86"/>
      <c r="ETG31" s="62" t="s">
        <v>508</v>
      </c>
      <c r="ETH31" s="86"/>
      <c r="ETI31" s="86">
        <v>0</v>
      </c>
      <c r="ETJ31" s="86"/>
      <c r="ETK31" s="86">
        <v>1</v>
      </c>
      <c r="ETL31" s="67"/>
      <c r="ETM31" s="67">
        <v>2.2222222222222223</v>
      </c>
      <c r="ETN31" s="67"/>
      <c r="ETO31" s="86">
        <v>0</v>
      </c>
      <c r="ETT31" s="86"/>
      <c r="ETU31" s="62" t="s">
        <v>508</v>
      </c>
      <c r="ETV31" s="86"/>
      <c r="ETW31" s="86">
        <v>1</v>
      </c>
      <c r="ETX31" s="86"/>
      <c r="ETY31" s="86">
        <v>1</v>
      </c>
      <c r="ETZ31" s="67"/>
      <c r="EUA31" s="67">
        <v>2.2222222222222223</v>
      </c>
      <c r="EUB31" s="67"/>
      <c r="EUC31" s="86">
        <v>100</v>
      </c>
      <c r="EUH31" s="86"/>
      <c r="EUI31" s="62" t="s">
        <v>508</v>
      </c>
      <c r="EUJ31" s="86"/>
      <c r="EUK31" s="86">
        <v>1</v>
      </c>
      <c r="EUL31" s="86"/>
      <c r="EUM31" s="86">
        <v>1</v>
      </c>
      <c r="EUN31" s="67"/>
      <c r="EUO31" s="67">
        <v>2.2222222222222223</v>
      </c>
      <c r="EUP31" s="67"/>
      <c r="EUQ31" s="86">
        <v>100</v>
      </c>
      <c r="EUV31" s="86"/>
      <c r="EUW31" s="62" t="s">
        <v>508</v>
      </c>
      <c r="EUX31" s="86"/>
      <c r="EUY31" s="86">
        <v>1</v>
      </c>
      <c r="EUZ31" s="86"/>
      <c r="EVA31" s="86">
        <v>1</v>
      </c>
      <c r="EVB31" s="67"/>
      <c r="EVC31" s="67">
        <v>2.2222222222222223</v>
      </c>
      <c r="EVD31" s="67"/>
      <c r="EVE31" s="86">
        <v>100</v>
      </c>
      <c r="EVJ31" s="86"/>
      <c r="EVK31" s="62" t="s">
        <v>508</v>
      </c>
      <c r="EVL31" s="86"/>
      <c r="EVM31" s="86">
        <v>0</v>
      </c>
      <c r="EVN31" s="86"/>
      <c r="EVO31" s="86">
        <v>1</v>
      </c>
      <c r="EVP31" s="67"/>
      <c r="EVQ31" s="67">
        <v>2.2222222222222223</v>
      </c>
      <c r="EVR31" s="67"/>
      <c r="EVS31" s="86">
        <v>0</v>
      </c>
      <c r="EVX31" s="86"/>
      <c r="EVY31" s="62" t="s">
        <v>508</v>
      </c>
      <c r="EVZ31" s="86"/>
      <c r="EWA31" s="86">
        <v>1</v>
      </c>
      <c r="EWB31" s="86"/>
      <c r="EWC31" s="86">
        <v>1</v>
      </c>
      <c r="EWD31" s="67"/>
      <c r="EWE31" s="67">
        <v>2.2222222222222223</v>
      </c>
      <c r="EWF31" s="67"/>
      <c r="EWG31" s="86">
        <v>100</v>
      </c>
      <c r="EWL31" s="86"/>
      <c r="EWM31" s="62" t="s">
        <v>508</v>
      </c>
      <c r="EWN31" s="86"/>
      <c r="EWO31" s="86">
        <v>1</v>
      </c>
      <c r="EWP31" s="86"/>
      <c r="EWQ31" s="86">
        <v>1</v>
      </c>
      <c r="EWR31" s="67"/>
      <c r="EWS31" s="67">
        <v>2.2222222222222223</v>
      </c>
      <c r="EWT31" s="67"/>
      <c r="EWU31" s="86">
        <v>100</v>
      </c>
      <c r="EWZ31" s="86"/>
      <c r="EXA31" s="62" t="s">
        <v>508</v>
      </c>
      <c r="EXB31" s="86"/>
      <c r="EXC31" s="86">
        <v>1</v>
      </c>
      <c r="EXD31" s="86"/>
      <c r="EXE31" s="86">
        <v>1</v>
      </c>
      <c r="EXF31" s="67"/>
      <c r="EXG31" s="67">
        <v>1.8518518518518516</v>
      </c>
      <c r="EXH31" s="67"/>
      <c r="EXI31" s="86">
        <v>100</v>
      </c>
      <c r="EXN31" s="86"/>
      <c r="EXO31" s="62" t="s">
        <v>508</v>
      </c>
      <c r="EXP31" s="86"/>
      <c r="EXQ31" s="86">
        <v>1</v>
      </c>
      <c r="EXR31" s="86"/>
      <c r="EXS31" s="86">
        <v>1</v>
      </c>
      <c r="EXT31" s="67"/>
      <c r="EXU31" s="67">
        <v>1.8518518518518516</v>
      </c>
      <c r="EXV31" s="67"/>
      <c r="EXW31" s="86">
        <v>100</v>
      </c>
      <c r="EYB31" s="86"/>
      <c r="EYC31" s="62" t="s">
        <v>508</v>
      </c>
      <c r="EYD31" s="86"/>
      <c r="EYE31" s="86">
        <v>1</v>
      </c>
      <c r="EYF31" s="86"/>
      <c r="EYG31" s="86">
        <v>1</v>
      </c>
      <c r="EYH31" s="67"/>
      <c r="EYI31" s="67">
        <v>1.8518518518518516</v>
      </c>
      <c r="EYJ31" s="67"/>
      <c r="EYK31" s="86">
        <v>100</v>
      </c>
      <c r="EYP31" s="86"/>
      <c r="EYQ31" s="62" t="s">
        <v>508</v>
      </c>
      <c r="EYR31" s="86"/>
      <c r="EYS31" s="86">
        <v>1</v>
      </c>
      <c r="EYT31" s="86"/>
      <c r="EYU31" s="86">
        <v>1</v>
      </c>
      <c r="EYV31" s="67"/>
      <c r="EYW31" s="67">
        <v>1.8518518518518516</v>
      </c>
      <c r="EYX31" s="67"/>
      <c r="EYY31" s="86">
        <v>100</v>
      </c>
      <c r="EZD31" s="86"/>
      <c r="EZE31" s="62" t="s">
        <v>508</v>
      </c>
      <c r="EZF31" s="86"/>
      <c r="EZG31" s="86">
        <v>1</v>
      </c>
      <c r="EZH31" s="86"/>
      <c r="EZI31" s="86">
        <v>1</v>
      </c>
      <c r="EZJ31" s="67"/>
      <c r="EZK31" s="67">
        <v>1.8518518518518516</v>
      </c>
      <c r="EZL31" s="67"/>
      <c r="EZM31" s="86">
        <v>100</v>
      </c>
      <c r="EZR31" s="86"/>
      <c r="EZS31" s="62" t="s">
        <v>508</v>
      </c>
      <c r="EZT31" s="86"/>
      <c r="EZU31" s="86">
        <v>1</v>
      </c>
      <c r="EZV31" s="86"/>
      <c r="EZW31" s="86">
        <v>1</v>
      </c>
      <c r="EZX31" s="67"/>
      <c r="EZY31" s="67">
        <v>1.8518518518518516</v>
      </c>
      <c r="EZZ31" s="67"/>
      <c r="FAA31" s="86">
        <v>100</v>
      </c>
      <c r="FAF31" s="86"/>
      <c r="FAG31" s="62" t="s">
        <v>508</v>
      </c>
      <c r="FAH31" s="86"/>
      <c r="FAI31" s="86">
        <v>0</v>
      </c>
      <c r="FAJ31" s="86"/>
      <c r="FAK31" s="86">
        <v>1</v>
      </c>
      <c r="FAL31" s="67"/>
      <c r="FAM31" s="67">
        <v>1.8518518518518516</v>
      </c>
      <c r="FAN31" s="67"/>
      <c r="FAO31" s="86">
        <v>0</v>
      </c>
      <c r="FAT31" s="86"/>
      <c r="FAU31" s="62" t="s">
        <v>508</v>
      </c>
      <c r="FAV31" s="86"/>
      <c r="FAW31" s="86">
        <v>1</v>
      </c>
      <c r="FAX31" s="86"/>
      <c r="FAY31" s="86">
        <v>1</v>
      </c>
      <c r="FAZ31" s="67"/>
      <c r="FBA31" s="67">
        <v>1.8518518518518516</v>
      </c>
      <c r="FBB31" s="67"/>
      <c r="FBC31" s="86">
        <v>100</v>
      </c>
      <c r="FBH31" s="86"/>
      <c r="FBI31" s="62" t="s">
        <v>508</v>
      </c>
      <c r="FBJ31" s="86"/>
      <c r="FBK31" s="86">
        <v>1</v>
      </c>
      <c r="FBL31" s="86"/>
      <c r="FBM31" s="86">
        <v>1</v>
      </c>
      <c r="FBN31" s="67"/>
      <c r="FBO31" s="67">
        <v>1.8518518518518516</v>
      </c>
      <c r="FBP31" s="67"/>
      <c r="FBQ31" s="86">
        <v>100</v>
      </c>
      <c r="FBV31" s="86"/>
      <c r="FBW31" s="62" t="s">
        <v>508</v>
      </c>
      <c r="FBX31" s="86"/>
      <c r="FBY31" s="86">
        <v>1</v>
      </c>
      <c r="FBZ31" s="86"/>
      <c r="FCA31" s="86">
        <v>1</v>
      </c>
      <c r="FCB31" s="67"/>
      <c r="FCC31" s="67">
        <v>1.8518518518518516</v>
      </c>
      <c r="FCD31" s="67"/>
      <c r="FCE31" s="86">
        <v>100</v>
      </c>
      <c r="FCJ31" s="86"/>
      <c r="FCK31" s="62" t="s">
        <v>508</v>
      </c>
      <c r="FCL31" s="86"/>
      <c r="FCM31" s="86">
        <v>1</v>
      </c>
      <c r="FCN31" s="86"/>
      <c r="FCO31" s="86">
        <v>1</v>
      </c>
      <c r="FCP31" s="67"/>
      <c r="FCQ31" s="67">
        <v>1.8518518518518516</v>
      </c>
      <c r="FCR31" s="67"/>
      <c r="FCS31" s="86">
        <v>100</v>
      </c>
      <c r="FCX31" s="86"/>
      <c r="FCY31" s="62" t="s">
        <v>508</v>
      </c>
      <c r="FCZ31" s="86"/>
      <c r="FDA31" s="86">
        <v>1</v>
      </c>
      <c r="FDB31" s="86"/>
      <c r="FDC31" s="86">
        <v>1</v>
      </c>
      <c r="FDD31" s="67"/>
      <c r="FDE31" s="67">
        <v>1.8518518518518516</v>
      </c>
      <c r="FDF31" s="67"/>
      <c r="FDG31" s="86">
        <v>100</v>
      </c>
      <c r="FDL31" s="86"/>
      <c r="FDM31" s="62" t="s">
        <v>508</v>
      </c>
      <c r="FDN31" s="86"/>
      <c r="FDO31" s="86">
        <v>0</v>
      </c>
      <c r="FDP31" s="86"/>
      <c r="FDQ31" s="86">
        <v>1</v>
      </c>
      <c r="FDR31" s="67"/>
      <c r="FDS31" s="67">
        <v>1.8518518518518516</v>
      </c>
      <c r="FDT31" s="67"/>
      <c r="FDU31" s="86">
        <v>0</v>
      </c>
      <c r="FDZ31" s="86"/>
      <c r="FEA31" s="62" t="s">
        <v>508</v>
      </c>
      <c r="FEB31" s="86"/>
      <c r="FEC31" s="86">
        <v>1</v>
      </c>
      <c r="FED31" s="86"/>
      <c r="FEE31" s="86">
        <v>1</v>
      </c>
      <c r="FEF31" s="67"/>
      <c r="FEG31" s="67">
        <v>1.8518518518518516</v>
      </c>
      <c r="FEH31" s="67"/>
      <c r="FEI31" s="86">
        <v>100</v>
      </c>
      <c r="FEN31" s="86"/>
      <c r="FEO31" s="62" t="s">
        <v>508</v>
      </c>
      <c r="FEP31" s="86"/>
      <c r="FEQ31" s="86">
        <v>1</v>
      </c>
      <c r="FER31" s="86"/>
      <c r="FES31" s="86">
        <v>1</v>
      </c>
      <c r="FET31" s="67"/>
      <c r="FEU31" s="67">
        <v>1.8518518518518516</v>
      </c>
      <c r="FEV31" s="67"/>
      <c r="FEW31" s="86">
        <v>100</v>
      </c>
      <c r="FFB31" s="86"/>
      <c r="FFC31" s="62" t="s">
        <v>508</v>
      </c>
      <c r="FFD31" s="86"/>
      <c r="FFE31" s="86">
        <v>1</v>
      </c>
      <c r="FFF31" s="86"/>
      <c r="FFG31" s="86">
        <v>1</v>
      </c>
      <c r="FFH31" s="67"/>
      <c r="FFI31" s="67">
        <v>1.8518518518518516</v>
      </c>
      <c r="FFJ31" s="67"/>
      <c r="FFK31" s="86">
        <v>100</v>
      </c>
      <c r="FFP31" s="86"/>
      <c r="FFQ31" s="62" t="s">
        <v>508</v>
      </c>
      <c r="FFR31" s="86"/>
      <c r="FFS31" s="86">
        <v>0</v>
      </c>
      <c r="FFT31" s="86"/>
      <c r="FFU31" s="86">
        <v>1</v>
      </c>
      <c r="FFV31" s="67"/>
      <c r="FFW31" s="67">
        <v>1.8518518518518516</v>
      </c>
      <c r="FFX31" s="67"/>
      <c r="FFY31" s="86">
        <v>0</v>
      </c>
      <c r="FGD31" s="86"/>
      <c r="FGE31" s="62" t="s">
        <v>508</v>
      </c>
      <c r="FGF31" s="86"/>
      <c r="FGG31" s="86">
        <v>1</v>
      </c>
      <c r="FGH31" s="86"/>
      <c r="FGI31" s="86">
        <v>1</v>
      </c>
      <c r="FGJ31" s="67"/>
      <c r="FGK31" s="67">
        <v>1.8518518518518516</v>
      </c>
      <c r="FGL31" s="67"/>
      <c r="FGM31" s="86">
        <v>100</v>
      </c>
      <c r="FGR31" s="86"/>
      <c r="FGS31" s="62" t="s">
        <v>508</v>
      </c>
      <c r="FGT31" s="86"/>
      <c r="FGU31" s="86">
        <v>0</v>
      </c>
      <c r="FGV31" s="86"/>
      <c r="FGW31" s="86">
        <v>1</v>
      </c>
      <c r="FGX31" s="67"/>
      <c r="FGY31" s="67">
        <v>1.8518518518518516</v>
      </c>
      <c r="FGZ31" s="67"/>
      <c r="FHA31" s="86">
        <v>0</v>
      </c>
      <c r="FHF31" s="86"/>
      <c r="FHG31" s="62" t="s">
        <v>508</v>
      </c>
      <c r="FHH31" s="86"/>
      <c r="FHI31" s="86">
        <v>1</v>
      </c>
      <c r="FHJ31" s="86"/>
      <c r="FHK31" s="86">
        <v>1</v>
      </c>
      <c r="FHL31" s="67"/>
      <c r="FHM31" s="67">
        <v>1.8518518518518516</v>
      </c>
      <c r="FHN31" s="67"/>
      <c r="FHO31" s="86">
        <v>100</v>
      </c>
      <c r="FHT31" s="86"/>
      <c r="FHU31" s="62" t="s">
        <v>508</v>
      </c>
      <c r="FHV31" s="86"/>
      <c r="FHW31" s="86">
        <v>1</v>
      </c>
      <c r="FHX31" s="86"/>
      <c r="FHY31" s="86">
        <v>1</v>
      </c>
      <c r="FHZ31" s="67"/>
      <c r="FIA31" s="67">
        <v>1.8518518518518516</v>
      </c>
      <c r="FIB31" s="67"/>
      <c r="FIC31" s="86">
        <v>100</v>
      </c>
      <c r="FIH31" s="86"/>
      <c r="FII31" s="62" t="s">
        <v>508</v>
      </c>
      <c r="FIJ31" s="86"/>
      <c r="FIK31" s="86">
        <v>1</v>
      </c>
      <c r="FIL31" s="86"/>
      <c r="FIM31" s="86">
        <v>1</v>
      </c>
      <c r="FIN31" s="67"/>
      <c r="FIO31" s="67">
        <v>1.8518518518518516</v>
      </c>
      <c r="FIP31" s="67"/>
      <c r="FIQ31" s="86">
        <v>100</v>
      </c>
      <c r="FIV31" s="86"/>
      <c r="FIW31" s="62" t="s">
        <v>508</v>
      </c>
      <c r="FIX31" s="86"/>
      <c r="FIY31" s="86">
        <v>0</v>
      </c>
      <c r="FIZ31" s="86"/>
      <c r="FJA31" s="86">
        <v>1</v>
      </c>
      <c r="FJB31" s="67"/>
      <c r="FJC31" s="67">
        <v>1.8518518518518516</v>
      </c>
      <c r="FJD31" s="67"/>
      <c r="FJE31" s="86">
        <v>0</v>
      </c>
      <c r="FJJ31" s="86"/>
      <c r="FJK31" s="62" t="s">
        <v>508</v>
      </c>
      <c r="FJL31" s="86"/>
      <c r="FJM31" s="86">
        <v>1</v>
      </c>
      <c r="FJN31" s="86"/>
      <c r="FJO31" s="86">
        <v>1</v>
      </c>
      <c r="FJP31" s="67"/>
      <c r="FJQ31" s="67">
        <v>1.8518518518518516</v>
      </c>
      <c r="FJR31" s="67"/>
      <c r="FJS31" s="86">
        <v>100</v>
      </c>
      <c r="FJX31" s="86"/>
      <c r="FJY31" s="62" t="s">
        <v>508</v>
      </c>
      <c r="FJZ31" s="86"/>
      <c r="FKA31" s="86">
        <v>1</v>
      </c>
      <c r="FKB31" s="86"/>
      <c r="FKC31" s="86">
        <v>1</v>
      </c>
      <c r="FKD31" s="67"/>
      <c r="FKE31" s="67">
        <v>1.8518518518518516</v>
      </c>
      <c r="FKF31" s="67"/>
      <c r="FKG31" s="86">
        <v>100</v>
      </c>
      <c r="FKL31" s="86"/>
      <c r="FKM31" s="62" t="s">
        <v>508</v>
      </c>
      <c r="FKN31" s="86"/>
      <c r="FKO31" s="86">
        <v>1</v>
      </c>
      <c r="FKP31" s="86"/>
      <c r="FKQ31" s="86">
        <v>1</v>
      </c>
      <c r="FKR31" s="67"/>
      <c r="FKS31" s="67">
        <v>1.8518518518518516</v>
      </c>
      <c r="FKT31" s="67"/>
      <c r="FKU31" s="86">
        <v>100</v>
      </c>
      <c r="FKZ31" s="86"/>
      <c r="FLA31" s="62" t="s">
        <v>508</v>
      </c>
      <c r="FLB31" s="86"/>
      <c r="FLC31" s="86">
        <v>1</v>
      </c>
      <c r="FLD31" s="86"/>
      <c r="FLE31" s="86">
        <v>1</v>
      </c>
      <c r="FLF31" s="67"/>
      <c r="FLG31" s="67">
        <v>1.8518518518518516</v>
      </c>
      <c r="FLH31" s="67"/>
      <c r="FLI31" s="86">
        <v>100</v>
      </c>
      <c r="FLN31" s="86"/>
      <c r="FLO31" s="62" t="s">
        <v>508</v>
      </c>
      <c r="FLP31" s="86"/>
      <c r="FLQ31" s="86">
        <v>0</v>
      </c>
      <c r="FLR31" s="86"/>
      <c r="FLS31" s="86">
        <v>1</v>
      </c>
      <c r="FLT31" s="67"/>
      <c r="FLU31" s="67">
        <v>1.8518518518518516</v>
      </c>
      <c r="FLV31" s="67"/>
      <c r="FLW31" s="86">
        <v>0</v>
      </c>
      <c r="FMB31" s="86"/>
      <c r="FMC31" s="62" t="s">
        <v>508</v>
      </c>
      <c r="FMD31" s="86"/>
      <c r="FME31" s="86">
        <v>2</v>
      </c>
      <c r="FMF31" s="86"/>
      <c r="FMG31" s="86">
        <v>2</v>
      </c>
      <c r="FMH31" s="67"/>
      <c r="FMI31" s="67">
        <v>4.4444444444444446</v>
      </c>
      <c r="FMJ31" s="67"/>
      <c r="FMK31" s="86">
        <v>100</v>
      </c>
      <c r="FMP31" s="86"/>
      <c r="FMQ31" s="62" t="s">
        <v>508</v>
      </c>
      <c r="FMR31" s="86"/>
      <c r="FMS31" s="86">
        <v>1</v>
      </c>
      <c r="FMT31" s="86"/>
      <c r="FMU31" s="86">
        <v>2</v>
      </c>
      <c r="FMV31" s="67"/>
      <c r="FMW31" s="67">
        <v>4.4444444444444446</v>
      </c>
      <c r="FMX31" s="67"/>
      <c r="FMY31" s="86">
        <v>50</v>
      </c>
      <c r="FND31" s="86"/>
      <c r="FNE31" s="62" t="s">
        <v>508</v>
      </c>
      <c r="FNF31" s="86"/>
      <c r="FNG31" s="86">
        <v>1</v>
      </c>
      <c r="FNH31" s="86"/>
      <c r="FNI31" s="86">
        <v>2</v>
      </c>
      <c r="FNJ31" s="67"/>
      <c r="FNK31" s="67">
        <v>4.4444444444444446</v>
      </c>
      <c r="FNL31" s="67"/>
      <c r="FNM31" s="86">
        <v>50</v>
      </c>
      <c r="FNR31" s="86"/>
      <c r="FNS31" s="62" t="s">
        <v>508</v>
      </c>
      <c r="FNT31" s="86"/>
      <c r="FNU31" s="86">
        <v>2</v>
      </c>
      <c r="FNV31" s="86"/>
      <c r="FNW31" s="86">
        <v>2</v>
      </c>
      <c r="FNX31" s="67"/>
      <c r="FNY31" s="67">
        <v>4.4444444444444446</v>
      </c>
      <c r="FNZ31" s="67"/>
      <c r="FOA31" s="86">
        <v>100</v>
      </c>
      <c r="FOF31" s="86"/>
      <c r="FOG31" s="62" t="s">
        <v>508</v>
      </c>
      <c r="FOH31" s="86"/>
      <c r="FOI31" s="86">
        <v>2</v>
      </c>
      <c r="FOJ31" s="86"/>
      <c r="FOK31" s="86">
        <v>2</v>
      </c>
      <c r="FOL31" s="67"/>
      <c r="FOM31" s="67">
        <v>4.4444444444444446</v>
      </c>
      <c r="FON31" s="67"/>
      <c r="FOO31" s="86">
        <v>100</v>
      </c>
      <c r="FOT31" s="86"/>
      <c r="FOU31" s="62" t="s">
        <v>508</v>
      </c>
      <c r="FOV31" s="86"/>
      <c r="FOW31" s="86">
        <v>2</v>
      </c>
      <c r="FOX31" s="86"/>
      <c r="FOY31" s="86">
        <v>2</v>
      </c>
      <c r="FOZ31" s="67"/>
      <c r="FPA31" s="67">
        <v>4.4444444444444446</v>
      </c>
      <c r="FPB31" s="67"/>
      <c r="FPC31" s="86">
        <v>100</v>
      </c>
      <c r="FPH31" s="86"/>
      <c r="FPI31" s="62" t="s">
        <v>508</v>
      </c>
      <c r="FPJ31" s="86"/>
      <c r="FPK31" s="86">
        <v>2</v>
      </c>
      <c r="FPL31" s="86"/>
      <c r="FPM31" s="86">
        <v>2</v>
      </c>
      <c r="FPN31" s="67"/>
      <c r="FPO31" s="67">
        <v>4.4444444444444446</v>
      </c>
      <c r="FPP31" s="67"/>
      <c r="FPQ31" s="86">
        <v>100</v>
      </c>
      <c r="FPV31" s="86"/>
      <c r="FPW31" s="62" t="s">
        <v>508</v>
      </c>
      <c r="FPX31" s="86"/>
      <c r="FPY31" s="86">
        <v>1</v>
      </c>
      <c r="FPZ31" s="86"/>
      <c r="FQA31" s="86">
        <v>2</v>
      </c>
      <c r="FQB31" s="67"/>
      <c r="FQC31" s="67">
        <v>4.4444444444444446</v>
      </c>
      <c r="FQD31" s="67"/>
      <c r="FQE31" s="86">
        <v>50</v>
      </c>
      <c r="FQJ31" s="86"/>
      <c r="FQK31" s="62" t="s">
        <v>508</v>
      </c>
      <c r="FQL31" s="86"/>
      <c r="FQM31" s="86">
        <v>1</v>
      </c>
      <c r="FQN31" s="86"/>
      <c r="FQO31" s="86">
        <v>2</v>
      </c>
      <c r="FQP31" s="67"/>
      <c r="FQQ31" s="67">
        <v>4.4444444444444446</v>
      </c>
      <c r="FQR31" s="67"/>
      <c r="FQS31" s="86">
        <v>50</v>
      </c>
      <c r="FQX31" s="86"/>
      <c r="FQY31" s="62" t="s">
        <v>508</v>
      </c>
      <c r="FQZ31" s="86"/>
      <c r="FRA31" s="86">
        <v>2</v>
      </c>
      <c r="FRB31" s="86"/>
      <c r="FRC31" s="86">
        <v>2</v>
      </c>
      <c r="FRD31" s="67"/>
      <c r="FRE31" s="67">
        <v>4.4444444444444446</v>
      </c>
      <c r="FRF31" s="67"/>
      <c r="FRG31" s="86">
        <v>100</v>
      </c>
      <c r="FRL31" s="86"/>
      <c r="FRM31" s="62" t="s">
        <v>508</v>
      </c>
      <c r="FRN31" s="86"/>
      <c r="FRO31" s="86">
        <v>2</v>
      </c>
      <c r="FRP31" s="86"/>
      <c r="FRQ31" s="86">
        <v>2</v>
      </c>
      <c r="FRR31" s="67"/>
      <c r="FRS31" s="67">
        <v>4.4444444444444446</v>
      </c>
      <c r="FRT31" s="67"/>
      <c r="FRU31" s="86">
        <v>100</v>
      </c>
      <c r="FRZ31" s="86"/>
      <c r="FSA31" s="62" t="s">
        <v>508</v>
      </c>
      <c r="FSB31" s="86"/>
      <c r="FSC31" s="86">
        <v>2</v>
      </c>
      <c r="FSD31" s="86"/>
      <c r="FSE31" s="86">
        <v>2</v>
      </c>
      <c r="FSF31" s="67"/>
      <c r="FSG31" s="67">
        <v>4.4444444444444446</v>
      </c>
      <c r="FSH31" s="67"/>
      <c r="FSI31" s="86">
        <v>100</v>
      </c>
      <c r="FSN31" s="86"/>
      <c r="FSO31" s="62" t="s">
        <v>508</v>
      </c>
      <c r="FSP31" s="86"/>
      <c r="FSQ31" s="86">
        <v>1</v>
      </c>
      <c r="FSR31" s="86"/>
      <c r="FSS31" s="86">
        <v>2</v>
      </c>
      <c r="FST31" s="67"/>
      <c r="FSU31" s="67">
        <v>4.4444444444444446</v>
      </c>
      <c r="FSV31" s="67"/>
      <c r="FSW31" s="86">
        <v>50</v>
      </c>
      <c r="FTB31" s="86"/>
      <c r="FTC31" s="62" t="s">
        <v>508</v>
      </c>
      <c r="FTD31" s="86"/>
      <c r="FTE31" s="86">
        <v>1</v>
      </c>
      <c r="FTF31" s="86"/>
      <c r="FTG31" s="86">
        <v>2</v>
      </c>
      <c r="FTH31" s="67"/>
      <c r="FTI31" s="67">
        <v>4.4444444444444446</v>
      </c>
      <c r="FTJ31" s="67"/>
      <c r="FTK31" s="86">
        <v>50</v>
      </c>
      <c r="FTP31" s="86"/>
      <c r="FTQ31" s="62" t="s">
        <v>508</v>
      </c>
      <c r="FTR31" s="86"/>
      <c r="FTS31" s="86">
        <v>2</v>
      </c>
      <c r="FTT31" s="86"/>
      <c r="FTU31" s="86">
        <v>2</v>
      </c>
      <c r="FTV31" s="67"/>
      <c r="FTW31" s="67">
        <v>4.4444444444444446</v>
      </c>
      <c r="FTX31" s="67"/>
      <c r="FTY31" s="86">
        <v>100</v>
      </c>
      <c r="FUD31" s="86"/>
      <c r="FUE31" s="62" t="s">
        <v>508</v>
      </c>
      <c r="FUF31" s="86"/>
      <c r="FUG31" s="86">
        <v>2</v>
      </c>
      <c r="FUH31" s="86"/>
      <c r="FUI31" s="86">
        <v>2</v>
      </c>
      <c r="FUJ31" s="67"/>
      <c r="FUK31" s="67">
        <v>4.4444444444444446</v>
      </c>
      <c r="FUL31" s="67"/>
      <c r="FUM31" s="86">
        <v>100</v>
      </c>
      <c r="FUR31" s="86"/>
      <c r="FUS31" s="62" t="s">
        <v>508</v>
      </c>
      <c r="FUT31" s="86"/>
      <c r="FUU31" s="86">
        <v>0</v>
      </c>
      <c r="FUV31" s="86"/>
      <c r="FUW31" s="86">
        <v>2</v>
      </c>
      <c r="FUX31" s="67"/>
      <c r="FUY31" s="67">
        <v>4.4444444444444446</v>
      </c>
      <c r="FUZ31" s="67"/>
      <c r="FVA31" s="86">
        <v>0</v>
      </c>
      <c r="FVF31" s="86"/>
      <c r="FVG31" s="62" t="s">
        <v>508</v>
      </c>
      <c r="FVH31" s="86"/>
      <c r="FVI31" s="86">
        <v>2</v>
      </c>
      <c r="FVJ31" s="86"/>
      <c r="FVK31" s="86">
        <v>2</v>
      </c>
      <c r="FVL31" s="67"/>
      <c r="FVM31" s="67">
        <v>4.4444444444444446</v>
      </c>
      <c r="FVN31" s="67"/>
      <c r="FVO31" s="86">
        <v>100</v>
      </c>
      <c r="FVT31" s="86"/>
      <c r="FVU31" s="62" t="s">
        <v>508</v>
      </c>
      <c r="FVV31" s="86"/>
      <c r="FVW31" s="86">
        <v>1</v>
      </c>
      <c r="FVX31" s="86"/>
      <c r="FVY31" s="86">
        <v>1</v>
      </c>
      <c r="FVZ31" s="67"/>
      <c r="FWA31" s="67">
        <v>2.2222222222222223</v>
      </c>
      <c r="FWB31" s="67"/>
      <c r="FWC31" s="86">
        <v>100</v>
      </c>
      <c r="FWH31" s="86"/>
      <c r="FWI31" s="62" t="s">
        <v>508</v>
      </c>
      <c r="FWJ31" s="86"/>
      <c r="FWK31" s="86">
        <v>1</v>
      </c>
      <c r="FWL31" s="86"/>
      <c r="FWM31" s="86">
        <v>1</v>
      </c>
      <c r="FWN31" s="67"/>
      <c r="FWO31" s="67">
        <v>2.2222222222222223</v>
      </c>
      <c r="FWP31" s="67"/>
      <c r="FWQ31" s="86">
        <v>100</v>
      </c>
      <c r="FWV31" s="86"/>
      <c r="FWW31" s="62" t="s">
        <v>508</v>
      </c>
      <c r="FWX31" s="86"/>
      <c r="FWY31" s="86">
        <v>0</v>
      </c>
      <c r="FWZ31" s="86"/>
      <c r="FXA31" s="86">
        <v>1</v>
      </c>
      <c r="FXB31" s="67"/>
      <c r="FXC31" s="67">
        <v>2.2222222222222223</v>
      </c>
      <c r="FXD31" s="67"/>
      <c r="FXE31" s="86">
        <v>0</v>
      </c>
      <c r="FXJ31" s="86"/>
      <c r="FXK31" s="62" t="s">
        <v>508</v>
      </c>
      <c r="FXL31" s="86"/>
      <c r="FXM31" s="86">
        <v>1</v>
      </c>
      <c r="FXN31" s="86"/>
      <c r="FXO31" s="86">
        <v>1</v>
      </c>
      <c r="FXP31" s="67"/>
      <c r="FXQ31" s="67">
        <v>2.2222222222222223</v>
      </c>
      <c r="FXR31" s="67"/>
      <c r="FXS31" s="86">
        <v>100</v>
      </c>
      <c r="FXX31" s="86"/>
      <c r="FXY31" s="62" t="s">
        <v>508</v>
      </c>
      <c r="FXZ31" s="86"/>
      <c r="FYA31" s="86">
        <v>1</v>
      </c>
      <c r="FYB31" s="86"/>
      <c r="FYC31" s="86">
        <v>1</v>
      </c>
      <c r="FYD31" s="67"/>
      <c r="FYE31" s="67">
        <v>2.2222222222222223</v>
      </c>
      <c r="FYF31" s="67"/>
      <c r="FYG31" s="86">
        <v>100</v>
      </c>
      <c r="FYL31" s="86"/>
      <c r="FYM31" s="62" t="s">
        <v>508</v>
      </c>
      <c r="FYN31" s="86"/>
      <c r="FYO31" s="86">
        <v>1</v>
      </c>
      <c r="FYP31" s="86"/>
      <c r="FYQ31" s="86">
        <v>1</v>
      </c>
      <c r="FYR31" s="67"/>
      <c r="FYS31" s="67">
        <v>2.2222222222222223</v>
      </c>
      <c r="FYT31" s="67"/>
      <c r="FYU31" s="86">
        <v>100</v>
      </c>
      <c r="FYZ31" s="86"/>
      <c r="FZA31" s="62" t="s">
        <v>508</v>
      </c>
      <c r="FZB31" s="86"/>
      <c r="FZC31" s="86">
        <v>1</v>
      </c>
      <c r="FZD31" s="86"/>
      <c r="FZE31" s="86">
        <v>1</v>
      </c>
      <c r="FZF31" s="67"/>
      <c r="FZG31" s="67">
        <v>2.2222222222222223</v>
      </c>
      <c r="FZH31" s="67"/>
      <c r="FZI31" s="86">
        <v>100</v>
      </c>
      <c r="FZN31" s="86"/>
      <c r="FZO31" s="62" t="s">
        <v>508</v>
      </c>
      <c r="FZP31" s="86"/>
      <c r="FZQ31" s="86">
        <v>1</v>
      </c>
      <c r="FZR31" s="86"/>
      <c r="FZS31" s="86">
        <v>1</v>
      </c>
      <c r="FZT31" s="67"/>
      <c r="FZU31" s="67">
        <v>2.2222222222222223</v>
      </c>
      <c r="FZV31" s="67"/>
      <c r="FZW31" s="86">
        <v>100</v>
      </c>
      <c r="GAB31" s="86"/>
      <c r="GAC31" s="62" t="s">
        <v>508</v>
      </c>
      <c r="GAD31" s="86"/>
      <c r="GAE31" s="86">
        <v>1</v>
      </c>
      <c r="GAF31" s="86"/>
      <c r="GAG31" s="86">
        <v>1</v>
      </c>
      <c r="GAH31" s="67"/>
      <c r="GAI31" s="67">
        <v>2.2222222222222223</v>
      </c>
      <c r="GAJ31" s="67"/>
      <c r="GAK31" s="86">
        <v>100</v>
      </c>
      <c r="GAP31" s="86"/>
      <c r="GAQ31" s="62" t="s">
        <v>508</v>
      </c>
      <c r="GAR31" s="86"/>
      <c r="GAS31" s="86">
        <v>1</v>
      </c>
      <c r="GAT31" s="86"/>
      <c r="GAU31" s="86">
        <v>1</v>
      </c>
      <c r="GAV31" s="67"/>
      <c r="GAW31" s="67">
        <v>2.2222222222222223</v>
      </c>
      <c r="GAX31" s="67"/>
      <c r="GAY31" s="86">
        <v>100</v>
      </c>
      <c r="GBD31" s="86"/>
      <c r="GBE31" s="62" t="s">
        <v>508</v>
      </c>
      <c r="GBF31" s="86"/>
      <c r="GBG31" s="86">
        <v>1</v>
      </c>
      <c r="GBH31" s="86"/>
      <c r="GBI31" s="86">
        <v>1</v>
      </c>
      <c r="GBJ31" s="67"/>
      <c r="GBK31" s="67">
        <v>2.2222222222222223</v>
      </c>
      <c r="GBL31" s="67"/>
      <c r="GBM31" s="86">
        <v>100</v>
      </c>
      <c r="GBR31" s="86"/>
      <c r="GBS31" s="62" t="s">
        <v>508</v>
      </c>
      <c r="GBT31" s="86"/>
      <c r="GBU31" s="86">
        <v>1</v>
      </c>
      <c r="GBV31" s="86"/>
      <c r="GBW31" s="86">
        <v>1</v>
      </c>
      <c r="GBX31" s="67"/>
      <c r="GBY31" s="67">
        <v>2.2222222222222223</v>
      </c>
      <c r="GBZ31" s="67"/>
      <c r="GCA31" s="86">
        <v>100</v>
      </c>
      <c r="GCF31" s="86"/>
      <c r="GCG31" s="62" t="s">
        <v>508</v>
      </c>
      <c r="GCH31" s="86"/>
      <c r="GCI31" s="86">
        <v>1</v>
      </c>
      <c r="GCJ31" s="86"/>
      <c r="GCK31" s="86">
        <v>1</v>
      </c>
      <c r="GCL31" s="67"/>
      <c r="GCM31" s="67">
        <v>2.2222222222222223</v>
      </c>
      <c r="GCN31" s="67"/>
      <c r="GCO31" s="86">
        <v>100</v>
      </c>
      <c r="GCT31" s="86"/>
      <c r="GCU31" s="62" t="s">
        <v>508</v>
      </c>
      <c r="GCV31" s="86"/>
      <c r="GCW31" s="86">
        <v>1</v>
      </c>
      <c r="GCX31" s="86"/>
      <c r="GCY31" s="86">
        <v>1</v>
      </c>
      <c r="GCZ31" s="67"/>
      <c r="GDA31" s="67">
        <v>2.2222222222222223</v>
      </c>
      <c r="GDB31" s="67"/>
      <c r="GDC31" s="86">
        <v>100</v>
      </c>
      <c r="GDH31" s="86"/>
      <c r="GDI31" s="62" t="s">
        <v>508</v>
      </c>
      <c r="GDJ31" s="86"/>
      <c r="GDK31" s="86">
        <v>1</v>
      </c>
      <c r="GDL31" s="86"/>
      <c r="GDM31" s="86">
        <v>1</v>
      </c>
      <c r="GDN31" s="67"/>
      <c r="GDO31" s="67">
        <v>2.2222222222222223</v>
      </c>
      <c r="GDP31" s="67"/>
      <c r="GDQ31" s="86">
        <v>100</v>
      </c>
      <c r="GDV31" s="86"/>
      <c r="GDW31" s="62" t="s">
        <v>508</v>
      </c>
      <c r="GDX31" s="86"/>
      <c r="GDY31" s="86">
        <v>1</v>
      </c>
      <c r="GDZ31" s="86"/>
      <c r="GEA31" s="86">
        <v>1</v>
      </c>
      <c r="GEB31" s="67"/>
      <c r="GEC31" s="67">
        <v>2.2222222222222223</v>
      </c>
      <c r="GED31" s="67"/>
      <c r="GEE31" s="86">
        <v>100</v>
      </c>
      <c r="GEJ31" s="86"/>
      <c r="GEK31" s="62" t="s">
        <v>508</v>
      </c>
      <c r="GEL31" s="86"/>
      <c r="GEM31" s="86">
        <v>1</v>
      </c>
      <c r="GEN31" s="86"/>
      <c r="GEO31" s="86">
        <v>1</v>
      </c>
      <c r="GEP31" s="67"/>
      <c r="GEQ31" s="67">
        <v>2.2222222222222223</v>
      </c>
      <c r="GER31" s="67"/>
      <c r="GES31" s="86">
        <v>100</v>
      </c>
      <c r="GEX31" s="86"/>
      <c r="GEY31" s="62" t="s">
        <v>508</v>
      </c>
      <c r="GEZ31" s="86"/>
      <c r="GFA31" s="86">
        <v>1</v>
      </c>
      <c r="GFB31" s="86"/>
      <c r="GFC31" s="86">
        <v>1</v>
      </c>
      <c r="GFD31" s="67"/>
      <c r="GFE31" s="67">
        <v>2.2222222222222223</v>
      </c>
      <c r="GFF31" s="67"/>
      <c r="GFG31" s="86">
        <v>100</v>
      </c>
      <c r="GFL31" s="86"/>
      <c r="GFM31" s="62" t="s">
        <v>508</v>
      </c>
      <c r="GFN31" s="86"/>
      <c r="GFO31" s="86">
        <v>1</v>
      </c>
      <c r="GFP31" s="86"/>
      <c r="GFQ31" s="86">
        <v>1</v>
      </c>
      <c r="GFR31" s="67"/>
      <c r="GFS31" s="67">
        <v>2.2222222222222223</v>
      </c>
      <c r="GFT31" s="67"/>
      <c r="GFU31" s="86">
        <v>100</v>
      </c>
      <c r="GFZ31" s="86"/>
      <c r="GGA31" s="62" t="s">
        <v>508</v>
      </c>
      <c r="GGB31" s="86"/>
      <c r="GGC31" s="86">
        <v>0</v>
      </c>
      <c r="GGD31" s="86"/>
      <c r="GGE31" s="86">
        <v>1</v>
      </c>
      <c r="GGF31" s="67"/>
      <c r="GGG31" s="67">
        <v>2.2222222222222223</v>
      </c>
      <c r="GGH31" s="67"/>
      <c r="GGI31" s="86">
        <v>0</v>
      </c>
      <c r="GGN31" s="86"/>
      <c r="GGO31" s="62" t="s">
        <v>508</v>
      </c>
      <c r="GGP31" s="86"/>
      <c r="GGQ31" s="86">
        <v>1</v>
      </c>
      <c r="GGR31" s="86"/>
      <c r="GGS31" s="86">
        <v>1</v>
      </c>
      <c r="GGT31" s="67"/>
      <c r="GGU31" s="67">
        <v>2.2222222222222223</v>
      </c>
      <c r="GGV31" s="67"/>
      <c r="GGW31" s="86">
        <v>100</v>
      </c>
      <c r="GHB31" s="86"/>
      <c r="GHC31" s="62" t="s">
        <v>508</v>
      </c>
      <c r="GHD31" s="86"/>
      <c r="GHE31" s="86">
        <v>1</v>
      </c>
      <c r="GHF31" s="86"/>
      <c r="GHG31" s="86">
        <v>1</v>
      </c>
      <c r="GHH31" s="67"/>
      <c r="GHI31" s="67">
        <v>2.2222222222222223</v>
      </c>
      <c r="GHJ31" s="67"/>
      <c r="GHK31" s="86">
        <v>100</v>
      </c>
      <c r="GHP31" s="86"/>
      <c r="GHQ31" s="62" t="s">
        <v>508</v>
      </c>
      <c r="GHR31" s="86"/>
      <c r="GHS31" s="86">
        <v>0</v>
      </c>
      <c r="GHT31" s="86"/>
      <c r="GHU31" s="86">
        <v>0</v>
      </c>
      <c r="GHV31" s="67"/>
      <c r="GHW31" s="67">
        <v>0</v>
      </c>
      <c r="GHX31" s="67"/>
      <c r="GHY31" s="86" t="s">
        <v>582</v>
      </c>
      <c r="GID31" s="86"/>
      <c r="GIE31" s="62" t="s">
        <v>508</v>
      </c>
      <c r="GIF31" s="86"/>
      <c r="GIG31" s="86">
        <v>0</v>
      </c>
      <c r="GIH31" s="86"/>
      <c r="GII31" s="86">
        <v>0</v>
      </c>
      <c r="GIJ31" s="67"/>
      <c r="GIK31" s="67">
        <v>0</v>
      </c>
      <c r="GIL31" s="67"/>
      <c r="GIM31" s="86" t="s">
        <v>582</v>
      </c>
      <c r="GIR31" s="86"/>
      <c r="GIS31" s="62" t="s">
        <v>508</v>
      </c>
      <c r="GIT31" s="86"/>
      <c r="GIU31" s="86">
        <v>0</v>
      </c>
      <c r="GIV31" s="86"/>
      <c r="GIW31" s="86">
        <v>0</v>
      </c>
      <c r="GIX31" s="67"/>
      <c r="GIY31" s="67">
        <v>0</v>
      </c>
      <c r="GIZ31" s="67"/>
      <c r="GJA31" s="86" t="s">
        <v>582</v>
      </c>
      <c r="GJF31" s="86"/>
      <c r="GJG31" s="62" t="s">
        <v>508</v>
      </c>
      <c r="GJH31" s="86"/>
      <c r="GJI31" s="86">
        <v>0</v>
      </c>
      <c r="GJJ31" s="86"/>
      <c r="GJK31" s="86">
        <v>0</v>
      </c>
      <c r="GJL31" s="67"/>
      <c r="GJM31" s="67">
        <v>0</v>
      </c>
      <c r="GJN31" s="67"/>
      <c r="GJO31" s="86" t="s">
        <v>582</v>
      </c>
      <c r="GJT31" s="86"/>
      <c r="GJU31" s="62" t="s">
        <v>508</v>
      </c>
      <c r="GJV31" s="86"/>
      <c r="GJW31" s="86">
        <v>0</v>
      </c>
      <c r="GJX31" s="86"/>
      <c r="GJY31" s="86">
        <v>0</v>
      </c>
      <c r="GJZ31" s="67"/>
      <c r="GKA31" s="67">
        <v>0</v>
      </c>
      <c r="GKB31" s="67"/>
      <c r="GKC31" s="86" t="s">
        <v>582</v>
      </c>
      <c r="GKH31" s="86"/>
      <c r="GKI31" s="62" t="s">
        <v>508</v>
      </c>
      <c r="GKJ31" s="86"/>
      <c r="GKK31" s="86">
        <v>0</v>
      </c>
      <c r="GKL31" s="86"/>
      <c r="GKM31" s="86">
        <v>0</v>
      </c>
      <c r="GKN31" s="67"/>
      <c r="GKO31" s="67">
        <v>0</v>
      </c>
      <c r="GKP31" s="67"/>
      <c r="GKQ31" s="86" t="s">
        <v>582</v>
      </c>
      <c r="GKV31" s="86"/>
      <c r="GKW31" s="62" t="s">
        <v>508</v>
      </c>
      <c r="GKX31" s="86"/>
      <c r="GKY31" s="86">
        <v>0</v>
      </c>
      <c r="GKZ31" s="86"/>
      <c r="GLA31" s="86">
        <v>0</v>
      </c>
      <c r="GLB31" s="67"/>
      <c r="GLC31" s="67">
        <v>0</v>
      </c>
      <c r="GLD31" s="67"/>
      <c r="GLE31" s="86" t="s">
        <v>582</v>
      </c>
      <c r="GLJ31" s="86"/>
      <c r="GLK31" s="62" t="s">
        <v>508</v>
      </c>
      <c r="GLL31" s="86"/>
      <c r="GLM31" s="86">
        <v>0</v>
      </c>
      <c r="GLN31" s="86"/>
      <c r="GLO31" s="86">
        <v>0</v>
      </c>
      <c r="GLP31" s="67"/>
      <c r="GLQ31" s="67">
        <v>0</v>
      </c>
      <c r="GLR31" s="67"/>
      <c r="GLS31" s="86" t="s">
        <v>582</v>
      </c>
      <c r="GLX31" s="86"/>
      <c r="GLY31" s="62" t="s">
        <v>508</v>
      </c>
      <c r="GLZ31" s="86"/>
      <c r="GMA31" s="86">
        <v>0</v>
      </c>
      <c r="GMB31" s="86"/>
      <c r="GMC31" s="86">
        <v>0</v>
      </c>
      <c r="GMD31" s="67"/>
      <c r="GME31" s="67">
        <v>0</v>
      </c>
      <c r="GMF31" s="67"/>
      <c r="GMG31" s="86" t="s">
        <v>582</v>
      </c>
      <c r="GML31" s="86"/>
      <c r="GMM31" s="62" t="s">
        <v>508</v>
      </c>
      <c r="GMN31" s="86"/>
      <c r="GMO31" s="86">
        <v>0</v>
      </c>
      <c r="GMP31" s="86"/>
      <c r="GMQ31" s="86">
        <v>0</v>
      </c>
      <c r="GMR31" s="67"/>
      <c r="GMS31" s="67">
        <v>0</v>
      </c>
      <c r="GMT31" s="67"/>
      <c r="GMU31" s="86" t="s">
        <v>582</v>
      </c>
      <c r="GMZ31" s="86"/>
      <c r="GNA31" s="62" t="s">
        <v>508</v>
      </c>
      <c r="GNB31" s="86"/>
      <c r="GNC31" s="86">
        <v>0</v>
      </c>
      <c r="GND31" s="86"/>
      <c r="GNE31" s="86">
        <v>0</v>
      </c>
      <c r="GNF31" s="67"/>
      <c r="GNG31" s="67">
        <v>0</v>
      </c>
      <c r="GNH31" s="67"/>
      <c r="GNI31" s="86" t="s">
        <v>582</v>
      </c>
      <c r="GNN31" s="86"/>
      <c r="GNO31" s="62" t="s">
        <v>508</v>
      </c>
      <c r="GNP31" s="86"/>
      <c r="GNQ31" s="86">
        <v>0</v>
      </c>
      <c r="GNR31" s="86"/>
      <c r="GNS31" s="86">
        <v>0</v>
      </c>
      <c r="GNT31" s="67"/>
      <c r="GNU31" s="67">
        <v>0</v>
      </c>
      <c r="GNV31" s="67"/>
      <c r="GNW31" s="86" t="s">
        <v>582</v>
      </c>
      <c r="GOB31" s="86"/>
      <c r="GOC31" s="62" t="s">
        <v>508</v>
      </c>
      <c r="GOD31" s="86"/>
      <c r="GOE31" s="86">
        <v>0</v>
      </c>
      <c r="GOF31" s="86"/>
      <c r="GOG31" s="86">
        <v>0</v>
      </c>
      <c r="GOH31" s="67"/>
      <c r="GOI31" s="67">
        <v>0</v>
      </c>
      <c r="GOJ31" s="67"/>
      <c r="GOK31" s="86" t="s">
        <v>582</v>
      </c>
      <c r="GOP31" s="86"/>
      <c r="GOQ31" s="62" t="s">
        <v>508</v>
      </c>
      <c r="GOR31" s="86"/>
      <c r="GOS31" s="86">
        <v>0</v>
      </c>
      <c r="GOT31" s="86"/>
      <c r="GOU31" s="86">
        <v>0</v>
      </c>
      <c r="GOV31" s="67"/>
      <c r="GOW31" s="67">
        <v>0</v>
      </c>
      <c r="GOX31" s="67"/>
      <c r="GOY31" s="86" t="s">
        <v>582</v>
      </c>
      <c r="GPD31" s="86"/>
      <c r="GPE31" s="62" t="s">
        <v>508</v>
      </c>
      <c r="GPF31" s="86"/>
      <c r="GPG31" s="86">
        <v>0</v>
      </c>
      <c r="GPH31" s="86"/>
      <c r="GPI31" s="86">
        <v>0</v>
      </c>
      <c r="GPJ31" s="67"/>
      <c r="GPK31" s="67">
        <v>0</v>
      </c>
      <c r="GPL31" s="67"/>
      <c r="GPM31" s="86" t="s">
        <v>582</v>
      </c>
      <c r="GPR31" s="86"/>
      <c r="GPS31" s="62" t="s">
        <v>508</v>
      </c>
      <c r="GPT31" s="86"/>
      <c r="GPU31" s="86">
        <v>0</v>
      </c>
      <c r="GPV31" s="86"/>
      <c r="GPW31" s="86">
        <v>0</v>
      </c>
      <c r="GPX31" s="67"/>
      <c r="GPY31" s="67">
        <v>0</v>
      </c>
      <c r="GPZ31" s="67"/>
      <c r="GQA31" s="86" t="s">
        <v>582</v>
      </c>
      <c r="GQF31" s="86"/>
      <c r="GQG31" s="62" t="s">
        <v>508</v>
      </c>
      <c r="GQH31" s="86"/>
      <c r="GQI31" s="86">
        <v>0</v>
      </c>
      <c r="GQJ31" s="86"/>
      <c r="GQK31" s="86">
        <v>0</v>
      </c>
      <c r="GQL31" s="67"/>
      <c r="GQM31" s="67">
        <v>0</v>
      </c>
      <c r="GQN31" s="67"/>
      <c r="GQO31" s="86" t="s">
        <v>582</v>
      </c>
      <c r="GQT31" s="86"/>
      <c r="GQU31" s="62" t="s">
        <v>508</v>
      </c>
      <c r="GQV31" s="86"/>
      <c r="GQW31" s="86">
        <v>0</v>
      </c>
      <c r="GQX31" s="86"/>
      <c r="GQY31" s="86">
        <v>0</v>
      </c>
      <c r="GQZ31" s="67"/>
      <c r="GRA31" s="67">
        <v>0</v>
      </c>
      <c r="GRB31" s="67"/>
      <c r="GRC31" s="86" t="s">
        <v>582</v>
      </c>
      <c r="GRH31" s="86"/>
      <c r="GRI31" s="62" t="s">
        <v>508</v>
      </c>
      <c r="GRJ31" s="86"/>
      <c r="GRK31" s="86">
        <v>0</v>
      </c>
      <c r="GRL31" s="86"/>
      <c r="GRM31" s="86">
        <v>0</v>
      </c>
      <c r="GRN31" s="67"/>
      <c r="GRO31" s="67">
        <v>0</v>
      </c>
      <c r="GRP31" s="67"/>
      <c r="GRQ31" s="86" t="s">
        <v>582</v>
      </c>
      <c r="GRV31" s="86"/>
      <c r="GRW31" s="62" t="s">
        <v>508</v>
      </c>
      <c r="GRX31" s="86"/>
      <c r="GRY31" s="86">
        <v>0</v>
      </c>
      <c r="GRZ31" s="86"/>
      <c r="GSA31" s="86">
        <v>0</v>
      </c>
      <c r="GSB31" s="67"/>
      <c r="GSC31" s="67">
        <v>0</v>
      </c>
      <c r="GSD31" s="67"/>
      <c r="GSE31" s="86" t="s">
        <v>582</v>
      </c>
      <c r="GSJ31" s="86"/>
      <c r="GSK31" s="62" t="s">
        <v>508</v>
      </c>
      <c r="GSL31" s="86"/>
      <c r="GSM31" s="86">
        <v>0</v>
      </c>
      <c r="GSN31" s="86"/>
      <c r="GSO31" s="86">
        <v>0</v>
      </c>
      <c r="GSP31" s="67"/>
      <c r="GSQ31" s="67">
        <v>0</v>
      </c>
      <c r="GSR31" s="67"/>
      <c r="GSS31" s="86" t="s">
        <v>582</v>
      </c>
      <c r="GSX31" s="86"/>
      <c r="GSY31" s="62" t="s">
        <v>508</v>
      </c>
      <c r="GSZ31" s="86"/>
      <c r="GTA31" s="86">
        <v>0</v>
      </c>
      <c r="GTB31" s="86"/>
      <c r="GTC31" s="86">
        <v>0</v>
      </c>
      <c r="GTD31" s="67"/>
      <c r="GTE31" s="67">
        <v>0</v>
      </c>
      <c r="GTF31" s="67"/>
      <c r="GTG31" s="86" t="s">
        <v>582</v>
      </c>
      <c r="GTL31" s="86"/>
      <c r="GTM31" s="62" t="s">
        <v>508</v>
      </c>
      <c r="GTN31" s="86"/>
      <c r="GTO31" s="86">
        <v>0</v>
      </c>
      <c r="GTP31" s="86"/>
      <c r="GTQ31" s="86">
        <v>0</v>
      </c>
      <c r="GTR31" s="67"/>
      <c r="GTS31" s="67">
        <v>0</v>
      </c>
      <c r="GTT31" s="67"/>
      <c r="GTU31" s="86" t="s">
        <v>582</v>
      </c>
      <c r="GTZ31" s="86"/>
      <c r="GUA31" s="62" t="s">
        <v>508</v>
      </c>
      <c r="GUB31" s="86"/>
      <c r="GUC31" s="86">
        <v>0</v>
      </c>
      <c r="GUD31" s="86"/>
      <c r="GUE31" s="86">
        <v>0</v>
      </c>
      <c r="GUF31" s="67"/>
      <c r="GUG31" s="67">
        <v>0</v>
      </c>
      <c r="GUH31" s="67"/>
      <c r="GUI31" s="86" t="s">
        <v>582</v>
      </c>
      <c r="GUN31" s="86"/>
      <c r="GUO31" s="62" t="s">
        <v>508</v>
      </c>
      <c r="GUP31" s="86"/>
      <c r="GUQ31" s="86">
        <v>0</v>
      </c>
      <c r="GUR31" s="86"/>
      <c r="GUS31" s="86">
        <v>0</v>
      </c>
      <c r="GUT31" s="67"/>
      <c r="GUU31" s="67">
        <v>0</v>
      </c>
      <c r="GUV31" s="67"/>
      <c r="GUW31" s="86" t="s">
        <v>582</v>
      </c>
      <c r="GVB31" s="86"/>
      <c r="GVC31" s="62" t="s">
        <v>508</v>
      </c>
      <c r="GVD31" s="86"/>
      <c r="GVE31" s="86">
        <v>0</v>
      </c>
      <c r="GVF31" s="86"/>
      <c r="GVG31" s="86">
        <v>0</v>
      </c>
      <c r="GVH31" s="67"/>
      <c r="GVI31" s="67">
        <v>0</v>
      </c>
      <c r="GVJ31" s="67"/>
      <c r="GVK31" s="86" t="s">
        <v>582</v>
      </c>
      <c r="GVP31" s="86"/>
      <c r="GVQ31" s="62" t="s">
        <v>508</v>
      </c>
      <c r="GVR31" s="86"/>
      <c r="GVS31" s="86">
        <v>1</v>
      </c>
      <c r="GVT31" s="86"/>
      <c r="GVU31" s="86">
        <v>1</v>
      </c>
      <c r="GVV31" s="67"/>
      <c r="GVW31" s="67">
        <v>2.2222222222222223</v>
      </c>
      <c r="GVX31" s="67"/>
      <c r="GVY31" s="86">
        <v>100</v>
      </c>
      <c r="GWD31" s="86"/>
      <c r="GWE31" s="62" t="s">
        <v>508</v>
      </c>
      <c r="GWF31" s="86"/>
      <c r="GWG31" s="86">
        <v>1</v>
      </c>
      <c r="GWH31" s="86"/>
      <c r="GWI31" s="86">
        <v>1</v>
      </c>
      <c r="GWJ31" s="67"/>
      <c r="GWK31" s="67">
        <v>2.2222222222222223</v>
      </c>
      <c r="GWL31" s="67"/>
      <c r="GWM31" s="86">
        <v>100</v>
      </c>
      <c r="GWR31" s="86"/>
      <c r="GWS31" s="62" t="s">
        <v>508</v>
      </c>
      <c r="GWT31" s="86"/>
      <c r="GWU31" s="86">
        <v>1</v>
      </c>
      <c r="GWV31" s="86"/>
      <c r="GWW31" s="86">
        <v>1</v>
      </c>
      <c r="GWX31" s="67"/>
      <c r="GWY31" s="67">
        <v>2.2222222222222223</v>
      </c>
      <c r="GWZ31" s="67"/>
      <c r="GXA31" s="86">
        <v>100</v>
      </c>
      <c r="GXF31" s="86"/>
      <c r="GXG31" s="62" t="s">
        <v>508</v>
      </c>
      <c r="GXH31" s="86"/>
      <c r="GXI31" s="86">
        <v>1</v>
      </c>
      <c r="GXJ31" s="86"/>
      <c r="GXK31" s="86">
        <v>1</v>
      </c>
      <c r="GXL31" s="67"/>
      <c r="GXM31" s="67">
        <v>2.2222222222222223</v>
      </c>
      <c r="GXN31" s="67"/>
      <c r="GXO31" s="86">
        <v>100</v>
      </c>
      <c r="GXT31" s="86"/>
      <c r="GXU31" s="62" t="s">
        <v>508</v>
      </c>
      <c r="GXV31" s="86"/>
      <c r="GXW31" s="86">
        <v>1</v>
      </c>
      <c r="GXX31" s="86"/>
      <c r="GXY31" s="86">
        <v>1</v>
      </c>
      <c r="GXZ31" s="67"/>
      <c r="GYA31" s="67">
        <v>2.2222222222222223</v>
      </c>
      <c r="GYB31" s="67"/>
      <c r="GYC31" s="86">
        <v>100</v>
      </c>
      <c r="GYH31" s="86"/>
      <c r="GYI31" s="62" t="s">
        <v>508</v>
      </c>
      <c r="GYJ31" s="86"/>
      <c r="GYK31" s="86">
        <v>1</v>
      </c>
      <c r="GYL31" s="86"/>
      <c r="GYM31" s="86">
        <v>1</v>
      </c>
      <c r="GYN31" s="67"/>
      <c r="GYO31" s="67">
        <v>2.2222222222222223</v>
      </c>
      <c r="GYP31" s="67"/>
      <c r="GYQ31" s="86">
        <v>100</v>
      </c>
      <c r="GYV31" s="86"/>
      <c r="GYW31" s="62" t="s">
        <v>508</v>
      </c>
      <c r="GYX31" s="86"/>
      <c r="GYY31" s="86">
        <v>1</v>
      </c>
      <c r="GYZ31" s="86"/>
      <c r="GZA31" s="86">
        <v>1</v>
      </c>
      <c r="GZB31" s="67"/>
      <c r="GZC31" s="67">
        <v>2.2222222222222223</v>
      </c>
      <c r="GZD31" s="67"/>
      <c r="GZE31" s="86">
        <v>100</v>
      </c>
      <c r="GZJ31" s="86"/>
      <c r="GZK31" s="62" t="s">
        <v>508</v>
      </c>
      <c r="GZL31" s="86"/>
      <c r="GZM31" s="86">
        <v>1</v>
      </c>
      <c r="GZN31" s="86"/>
      <c r="GZO31" s="86">
        <v>1</v>
      </c>
      <c r="GZP31" s="67"/>
      <c r="GZQ31" s="67">
        <v>2.2222222222222223</v>
      </c>
      <c r="GZR31" s="67"/>
      <c r="GZS31" s="86">
        <v>100</v>
      </c>
      <c r="GZX31" s="86"/>
      <c r="GZY31" s="62" t="s">
        <v>508</v>
      </c>
      <c r="GZZ31" s="86"/>
      <c r="HAA31" s="86">
        <v>1</v>
      </c>
      <c r="HAB31" s="86"/>
      <c r="HAC31" s="86">
        <v>1</v>
      </c>
      <c r="HAD31" s="67"/>
      <c r="HAE31" s="67">
        <v>2.2222222222222223</v>
      </c>
      <c r="HAF31" s="67"/>
      <c r="HAG31" s="86">
        <v>100</v>
      </c>
      <c r="HAL31" s="86"/>
      <c r="HAM31" s="62" t="s">
        <v>508</v>
      </c>
      <c r="HAN31" s="86"/>
      <c r="HAO31" s="86">
        <v>1</v>
      </c>
      <c r="HAP31" s="86"/>
      <c r="HAQ31" s="86">
        <v>1</v>
      </c>
      <c r="HAR31" s="67"/>
      <c r="HAS31" s="67">
        <v>2.2222222222222223</v>
      </c>
      <c r="HAT31" s="67"/>
      <c r="HAU31" s="86">
        <v>100</v>
      </c>
      <c r="HAZ31" s="86"/>
      <c r="HBA31" s="62" t="s">
        <v>508</v>
      </c>
      <c r="HBB31" s="86"/>
      <c r="HBC31" s="86">
        <v>1</v>
      </c>
      <c r="HBD31" s="86"/>
      <c r="HBE31" s="86">
        <v>1</v>
      </c>
      <c r="HBF31" s="67"/>
      <c r="HBG31" s="67">
        <v>2.2222222222222223</v>
      </c>
      <c r="HBH31" s="67"/>
      <c r="HBI31" s="86">
        <v>100</v>
      </c>
      <c r="HBN31" s="86"/>
      <c r="HBO31" s="62" t="s">
        <v>508</v>
      </c>
      <c r="HBP31" s="86"/>
      <c r="HBQ31" s="86">
        <v>1</v>
      </c>
      <c r="HBR31" s="86"/>
      <c r="HBS31" s="86">
        <v>1</v>
      </c>
      <c r="HBT31" s="67"/>
      <c r="HBU31" s="67">
        <v>2.2222222222222223</v>
      </c>
      <c r="HBV31" s="67"/>
      <c r="HBW31" s="86">
        <v>100</v>
      </c>
      <c r="HCB31" s="86"/>
      <c r="HCC31" s="62" t="s">
        <v>508</v>
      </c>
      <c r="HCD31" s="86"/>
      <c r="HCE31" s="86">
        <v>1</v>
      </c>
      <c r="HCF31" s="86"/>
      <c r="HCG31" s="86">
        <v>1</v>
      </c>
      <c r="HCH31" s="67"/>
      <c r="HCI31" s="67">
        <v>2.2222222222222223</v>
      </c>
      <c r="HCJ31" s="67"/>
      <c r="HCK31" s="86">
        <v>100</v>
      </c>
      <c r="HCP31" s="86"/>
      <c r="HCQ31" s="62" t="s">
        <v>508</v>
      </c>
      <c r="HCR31" s="86"/>
      <c r="HCS31" s="86">
        <v>1</v>
      </c>
      <c r="HCT31" s="86"/>
      <c r="HCU31" s="86">
        <v>1</v>
      </c>
      <c r="HCV31" s="67"/>
      <c r="HCW31" s="67">
        <v>2.2222222222222223</v>
      </c>
      <c r="HCX31" s="67"/>
      <c r="HCY31" s="86">
        <v>100</v>
      </c>
      <c r="HDD31" s="86"/>
      <c r="HDE31" s="62" t="s">
        <v>508</v>
      </c>
      <c r="HDF31" s="86"/>
      <c r="HDG31" s="86">
        <v>1</v>
      </c>
      <c r="HDH31" s="86"/>
      <c r="HDI31" s="86">
        <v>1</v>
      </c>
      <c r="HDJ31" s="67"/>
      <c r="HDK31" s="67">
        <v>2.2222222222222223</v>
      </c>
      <c r="HDL31" s="67"/>
      <c r="HDM31" s="86">
        <v>100</v>
      </c>
      <c r="HDR31" s="86"/>
      <c r="HDS31" s="62" t="s">
        <v>508</v>
      </c>
      <c r="HDT31" s="86"/>
      <c r="HDU31" s="86">
        <v>1</v>
      </c>
      <c r="HDV31" s="86"/>
      <c r="HDW31" s="86">
        <v>1</v>
      </c>
      <c r="HDX31" s="67"/>
      <c r="HDY31" s="67">
        <v>2.2222222222222223</v>
      </c>
      <c r="HDZ31" s="67"/>
      <c r="HEA31" s="86">
        <v>100</v>
      </c>
      <c r="HEF31" s="86"/>
      <c r="HEG31" s="62" t="s">
        <v>508</v>
      </c>
      <c r="HEH31" s="86"/>
      <c r="HEI31" s="86">
        <v>1</v>
      </c>
      <c r="HEJ31" s="86"/>
      <c r="HEK31" s="86">
        <v>1</v>
      </c>
      <c r="HEL31" s="67"/>
      <c r="HEM31" s="67">
        <v>2.2222222222222223</v>
      </c>
      <c r="HEN31" s="67"/>
      <c r="HEO31" s="86">
        <v>100</v>
      </c>
      <c r="HET31" s="86"/>
      <c r="HEU31" s="62" t="s">
        <v>508</v>
      </c>
      <c r="HEV31" s="86"/>
      <c r="HEW31" s="86">
        <v>1</v>
      </c>
      <c r="HEX31" s="86"/>
      <c r="HEY31" s="86">
        <v>1</v>
      </c>
      <c r="HEZ31" s="67"/>
      <c r="HFA31" s="67">
        <v>2.2222222222222223</v>
      </c>
      <c r="HFB31" s="67"/>
      <c r="HFC31" s="86">
        <v>100</v>
      </c>
      <c r="HFH31" s="86"/>
      <c r="HFI31" s="62" t="s">
        <v>508</v>
      </c>
      <c r="HFJ31" s="86"/>
      <c r="HFK31" s="86">
        <v>0</v>
      </c>
      <c r="HFL31" s="86"/>
      <c r="HFM31" s="86">
        <v>1</v>
      </c>
      <c r="HFN31" s="67"/>
      <c r="HFO31" s="67">
        <v>2.2222222222222223</v>
      </c>
      <c r="HFP31" s="67"/>
      <c r="HFQ31" s="86">
        <v>0</v>
      </c>
      <c r="HFV31" s="86"/>
      <c r="HFW31" s="62" t="s">
        <v>508</v>
      </c>
      <c r="HFX31" s="86"/>
      <c r="HFY31" s="86">
        <v>0</v>
      </c>
      <c r="HFZ31" s="86"/>
      <c r="HGA31" s="86">
        <v>1</v>
      </c>
      <c r="HGB31" s="67"/>
      <c r="HGC31" s="67">
        <v>2.2222222222222223</v>
      </c>
      <c r="HGD31" s="67"/>
      <c r="HGE31" s="86">
        <v>0</v>
      </c>
      <c r="HGJ31" s="86"/>
      <c r="HGK31" s="62" t="s">
        <v>508</v>
      </c>
      <c r="HGL31" s="86"/>
      <c r="HGM31" s="86">
        <v>1</v>
      </c>
      <c r="HGN31" s="86"/>
      <c r="HGO31" s="86">
        <v>1</v>
      </c>
      <c r="HGP31" s="67"/>
      <c r="HGQ31" s="67">
        <v>2.2222222222222223</v>
      </c>
      <c r="HGR31" s="67"/>
      <c r="HGS31" s="86">
        <v>100</v>
      </c>
      <c r="HGX31" s="86"/>
      <c r="HGY31" s="62" t="s">
        <v>508</v>
      </c>
      <c r="HGZ31" s="86"/>
      <c r="HHA31" s="86">
        <v>1</v>
      </c>
      <c r="HHB31" s="86"/>
      <c r="HHC31" s="86">
        <v>1</v>
      </c>
      <c r="HHD31" s="67"/>
      <c r="HHE31" s="67">
        <v>2.2222222222222223</v>
      </c>
      <c r="HHF31" s="67"/>
      <c r="HHG31" s="86">
        <v>100</v>
      </c>
      <c r="HHL31" s="86"/>
      <c r="HHM31" s="62" t="s">
        <v>508</v>
      </c>
      <c r="HHN31" s="86"/>
      <c r="HHO31" s="86">
        <v>1</v>
      </c>
      <c r="HHP31" s="86"/>
      <c r="HHQ31" s="86">
        <v>1</v>
      </c>
      <c r="HHR31" s="67"/>
      <c r="HHS31" s="67">
        <v>2.2222222222222223</v>
      </c>
      <c r="HHT31" s="67"/>
      <c r="HHU31" s="86">
        <v>100</v>
      </c>
      <c r="HHZ31" s="86"/>
      <c r="HIA31" s="62" t="s">
        <v>508</v>
      </c>
      <c r="HIB31" s="86"/>
      <c r="HIC31" s="86">
        <v>1</v>
      </c>
      <c r="HID31" s="86"/>
      <c r="HIE31" s="86">
        <v>1</v>
      </c>
      <c r="HIF31" s="67"/>
      <c r="HIG31" s="67">
        <v>2.2222222222222223</v>
      </c>
      <c r="HIH31" s="67"/>
      <c r="HII31" s="86">
        <v>100</v>
      </c>
      <c r="HIN31" s="86"/>
      <c r="HIO31" s="62" t="s">
        <v>508</v>
      </c>
      <c r="HIP31" s="86"/>
      <c r="HIQ31" s="86">
        <v>1</v>
      </c>
      <c r="HIR31" s="86"/>
      <c r="HIS31" s="86">
        <v>1</v>
      </c>
      <c r="HIT31" s="67"/>
      <c r="HIU31" s="67">
        <v>1.8867924528301887</v>
      </c>
      <c r="HIV31" s="67"/>
      <c r="HIW31" s="86">
        <v>100</v>
      </c>
    </row>
    <row r="32" spans="14:5119 5124:5665" x14ac:dyDescent="0.25">
      <c r="N32" s="86">
        <v>12.17</v>
      </c>
      <c r="O32" s="62" t="s">
        <v>509</v>
      </c>
      <c r="P32" s="86">
        <v>12.17</v>
      </c>
      <c r="Q32" s="86">
        <v>0</v>
      </c>
      <c r="R32" s="86"/>
      <c r="S32" s="86">
        <v>1</v>
      </c>
      <c r="T32" s="67"/>
      <c r="U32" s="67">
        <v>1.8867924528301887</v>
      </c>
      <c r="V32" s="67"/>
      <c r="W32" s="86">
        <v>0</v>
      </c>
      <c r="AB32" s="86">
        <v>1.17</v>
      </c>
      <c r="AC32" s="62" t="s">
        <v>509</v>
      </c>
      <c r="AD32" s="86">
        <v>1.17</v>
      </c>
      <c r="AE32" s="86">
        <v>1</v>
      </c>
      <c r="AF32" s="86"/>
      <c r="AG32" s="86">
        <v>1</v>
      </c>
      <c r="AH32" s="67"/>
      <c r="AI32" s="67">
        <v>1.8867924528301887</v>
      </c>
      <c r="AJ32" s="67"/>
      <c r="AK32" s="86">
        <v>100</v>
      </c>
      <c r="AP32" s="86">
        <v>13.17</v>
      </c>
      <c r="AQ32" s="62" t="s">
        <v>509</v>
      </c>
      <c r="AR32" s="86">
        <v>13.17</v>
      </c>
      <c r="AS32" s="86">
        <v>0</v>
      </c>
      <c r="AT32" s="86"/>
      <c r="AU32" s="86">
        <v>1</v>
      </c>
      <c r="AV32" s="67"/>
      <c r="AW32" s="67">
        <v>1.8867924528301887</v>
      </c>
      <c r="AX32" s="67"/>
      <c r="AY32" s="86">
        <v>0</v>
      </c>
      <c r="BD32" s="86">
        <v>13.17</v>
      </c>
      <c r="BE32" s="62" t="s">
        <v>509</v>
      </c>
      <c r="BF32" s="86">
        <v>13.17</v>
      </c>
      <c r="BG32" s="86">
        <v>0</v>
      </c>
      <c r="BH32" s="86"/>
      <c r="BI32" s="86">
        <v>1</v>
      </c>
      <c r="BJ32" s="67"/>
      <c r="BK32" s="67">
        <v>1.8867924528301887</v>
      </c>
      <c r="BL32" s="67"/>
      <c r="BM32" s="86">
        <v>0</v>
      </c>
      <c r="BN32" s="86"/>
      <c r="BO32" s="86"/>
      <c r="BP32" s="86"/>
      <c r="BQ32" s="86"/>
      <c r="BR32" s="86">
        <v>14.17</v>
      </c>
      <c r="BS32" s="62" t="s">
        <v>509</v>
      </c>
      <c r="BT32" s="86">
        <v>14.17</v>
      </c>
      <c r="BU32" s="86">
        <v>0</v>
      </c>
      <c r="BV32" s="86"/>
      <c r="BW32" s="86">
        <v>1</v>
      </c>
      <c r="BX32" s="67"/>
      <c r="BY32" s="67">
        <v>1.8867924528301887</v>
      </c>
      <c r="BZ32" s="67"/>
      <c r="CA32" s="86">
        <v>0</v>
      </c>
      <c r="CB32" s="86"/>
      <c r="CC32" s="86"/>
      <c r="CD32" s="86"/>
      <c r="CE32" s="86"/>
      <c r="CF32" s="86">
        <v>12.17</v>
      </c>
      <c r="CG32" s="62" t="s">
        <v>509</v>
      </c>
      <c r="CH32" s="86">
        <v>12.17</v>
      </c>
      <c r="CI32" s="86">
        <v>0</v>
      </c>
      <c r="CJ32" s="86"/>
      <c r="CK32" s="86">
        <v>1</v>
      </c>
      <c r="CL32" s="67"/>
      <c r="CM32" s="67">
        <v>1.8867924528301887</v>
      </c>
      <c r="CN32" s="67"/>
      <c r="CO32" s="86">
        <v>0</v>
      </c>
      <c r="CP32" s="86"/>
      <c r="CQ32" s="86"/>
      <c r="CR32" s="86"/>
      <c r="CS32" s="86"/>
      <c r="CT32" s="86">
        <v>11.17</v>
      </c>
      <c r="CU32" s="62" t="s">
        <v>509</v>
      </c>
      <c r="CV32" s="86">
        <v>11.17</v>
      </c>
      <c r="CW32" s="86">
        <v>0</v>
      </c>
      <c r="CX32" s="86"/>
      <c r="CY32" s="86">
        <v>1</v>
      </c>
      <c r="CZ32" s="67"/>
      <c r="DA32" s="67">
        <v>1.8867924528301887</v>
      </c>
      <c r="DB32" s="67"/>
      <c r="DC32" s="86">
        <v>0</v>
      </c>
      <c r="DD32" s="86"/>
      <c r="DE32" s="86"/>
      <c r="DH32" s="86">
        <v>12.17</v>
      </c>
      <c r="DI32" s="62" t="s">
        <v>509</v>
      </c>
      <c r="DJ32" s="86">
        <v>12.17</v>
      </c>
      <c r="DK32" s="86">
        <v>0</v>
      </c>
      <c r="DL32" s="86"/>
      <c r="DM32" s="86">
        <v>1</v>
      </c>
      <c r="DN32" s="67"/>
      <c r="DO32" s="67">
        <v>1.8867924528301887</v>
      </c>
      <c r="DP32" s="67"/>
      <c r="DQ32" s="86">
        <v>0</v>
      </c>
      <c r="DV32" s="86">
        <v>1.17</v>
      </c>
      <c r="DW32" s="62" t="s">
        <v>509</v>
      </c>
      <c r="DX32" s="86">
        <v>1.17</v>
      </c>
      <c r="DY32" s="86">
        <v>1</v>
      </c>
      <c r="DZ32" s="86"/>
      <c r="EA32" s="86">
        <v>1</v>
      </c>
      <c r="EB32" s="67"/>
      <c r="EC32" s="67">
        <v>1.8867924528301887</v>
      </c>
      <c r="ED32" s="67"/>
      <c r="EE32" s="86">
        <v>100</v>
      </c>
      <c r="EJ32" s="86">
        <v>13.17</v>
      </c>
      <c r="EK32" s="62" t="s">
        <v>509</v>
      </c>
      <c r="EL32" s="86">
        <v>13.17</v>
      </c>
      <c r="EM32" s="86">
        <v>0</v>
      </c>
      <c r="EN32" s="86"/>
      <c r="EO32" s="86">
        <v>1</v>
      </c>
      <c r="EP32" s="67"/>
      <c r="EQ32" s="67">
        <v>1.8867924528301887</v>
      </c>
      <c r="ER32" s="67"/>
      <c r="ES32" s="86">
        <v>0</v>
      </c>
      <c r="EX32" s="86">
        <v>12.17</v>
      </c>
      <c r="EY32" s="62" t="s">
        <v>509</v>
      </c>
      <c r="EZ32" s="86">
        <v>12.17</v>
      </c>
      <c r="FA32" s="86">
        <v>0</v>
      </c>
      <c r="FB32" s="86"/>
      <c r="FC32" s="86">
        <v>1</v>
      </c>
      <c r="FD32" s="67"/>
      <c r="FE32" s="67">
        <v>1.8867924528301887</v>
      </c>
      <c r="FF32" s="67"/>
      <c r="FG32" s="86">
        <v>0</v>
      </c>
      <c r="FL32" s="86">
        <v>13.17</v>
      </c>
      <c r="FM32" s="62" t="s">
        <v>509</v>
      </c>
      <c r="FN32" s="86">
        <v>13.17</v>
      </c>
      <c r="FO32" s="86">
        <v>0</v>
      </c>
      <c r="FP32" s="86"/>
      <c r="FQ32" s="86">
        <v>1</v>
      </c>
      <c r="FR32" s="67"/>
      <c r="FS32" s="67">
        <v>1.8867924528301887</v>
      </c>
      <c r="FT32" s="67"/>
      <c r="FU32" s="86">
        <v>0</v>
      </c>
      <c r="FZ32" s="86">
        <v>1.17</v>
      </c>
      <c r="GA32" s="62" t="s">
        <v>509</v>
      </c>
      <c r="GB32" s="86">
        <v>1.17</v>
      </c>
      <c r="GC32" s="86">
        <v>1</v>
      </c>
      <c r="GD32" s="86"/>
      <c r="GE32" s="86">
        <v>1</v>
      </c>
      <c r="GF32" s="67"/>
      <c r="GG32" s="67">
        <v>1.8867924528301887</v>
      </c>
      <c r="GH32" s="67"/>
      <c r="GI32" s="86">
        <v>100</v>
      </c>
      <c r="GN32" s="86">
        <v>13.17</v>
      </c>
      <c r="GO32" s="62" t="s">
        <v>509</v>
      </c>
      <c r="GP32" s="86">
        <v>13.17</v>
      </c>
      <c r="GQ32" s="86">
        <v>0</v>
      </c>
      <c r="GR32" s="86"/>
      <c r="GS32" s="86">
        <v>1</v>
      </c>
      <c r="GT32" s="67"/>
      <c r="GU32" s="67">
        <v>1.8867924528301887</v>
      </c>
      <c r="GV32" s="67"/>
      <c r="GW32" s="86">
        <v>0</v>
      </c>
      <c r="HB32" s="86">
        <v>12.17</v>
      </c>
      <c r="HC32" s="62" t="s">
        <v>509</v>
      </c>
      <c r="HD32" s="86">
        <v>12.17</v>
      </c>
      <c r="HE32" s="86">
        <v>0</v>
      </c>
      <c r="HF32" s="86"/>
      <c r="HG32" s="86">
        <v>1</v>
      </c>
      <c r="HH32" s="67"/>
      <c r="HI32" s="67">
        <v>1.8867924528301887</v>
      </c>
      <c r="HJ32" s="67"/>
      <c r="HK32" s="86">
        <v>0</v>
      </c>
      <c r="HP32" s="86">
        <v>13.17</v>
      </c>
      <c r="HQ32" s="62" t="s">
        <v>509</v>
      </c>
      <c r="HR32" s="86">
        <v>13.17</v>
      </c>
      <c r="HS32" s="86">
        <v>0</v>
      </c>
      <c r="HT32" s="86"/>
      <c r="HU32" s="86">
        <v>1</v>
      </c>
      <c r="HV32" s="67"/>
      <c r="HW32" s="67">
        <v>1.8867924528301887</v>
      </c>
      <c r="HX32" s="67"/>
      <c r="HY32" s="86">
        <v>0</v>
      </c>
      <c r="ID32" s="86">
        <v>14.17</v>
      </c>
      <c r="IE32" s="62" t="s">
        <v>509</v>
      </c>
      <c r="IF32" s="86">
        <v>14.17</v>
      </c>
      <c r="IG32" s="86">
        <v>0</v>
      </c>
      <c r="IH32" s="86"/>
      <c r="II32" s="86">
        <v>1</v>
      </c>
      <c r="IJ32" s="67"/>
      <c r="IK32" s="67">
        <v>1.8867924528301887</v>
      </c>
      <c r="IL32" s="67"/>
      <c r="IM32" s="86">
        <v>0</v>
      </c>
      <c r="IR32" s="86">
        <v>13.17</v>
      </c>
      <c r="IS32" s="62" t="s">
        <v>509</v>
      </c>
      <c r="IT32" s="86">
        <v>13.17</v>
      </c>
      <c r="IU32" s="86">
        <v>0</v>
      </c>
      <c r="IV32" s="86"/>
      <c r="IW32" s="86">
        <v>1</v>
      </c>
      <c r="IX32" s="67"/>
      <c r="IY32" s="67">
        <v>1.8867924528301887</v>
      </c>
      <c r="IZ32" s="67"/>
      <c r="JA32" s="86">
        <v>0</v>
      </c>
      <c r="JF32" s="86">
        <v>1.17</v>
      </c>
      <c r="JG32" s="62" t="s">
        <v>509</v>
      </c>
      <c r="JH32" s="86">
        <v>1.17</v>
      </c>
      <c r="JI32" s="86">
        <v>1</v>
      </c>
      <c r="JJ32" s="86"/>
      <c r="JK32" s="86">
        <v>1</v>
      </c>
      <c r="JL32" s="67"/>
      <c r="JM32" s="67">
        <v>1.8867924528301887</v>
      </c>
      <c r="JN32" s="67"/>
      <c r="JO32" s="86">
        <v>100</v>
      </c>
      <c r="JT32" s="86">
        <v>14.17</v>
      </c>
      <c r="JU32" s="62" t="s">
        <v>509</v>
      </c>
      <c r="JV32" s="86">
        <v>14.17</v>
      </c>
      <c r="JW32" s="86">
        <v>0</v>
      </c>
      <c r="JX32" s="86"/>
      <c r="JY32" s="86">
        <v>1</v>
      </c>
      <c r="JZ32" s="67"/>
      <c r="KA32" s="67">
        <v>1.8867924528301887</v>
      </c>
      <c r="KB32" s="67"/>
      <c r="KC32" s="86">
        <v>0</v>
      </c>
      <c r="KH32" s="86">
        <v>1.17</v>
      </c>
      <c r="KI32" s="62" t="s">
        <v>509</v>
      </c>
      <c r="KJ32" s="86">
        <v>1.17</v>
      </c>
      <c r="KK32" s="86">
        <v>1</v>
      </c>
      <c r="KL32" s="86"/>
      <c r="KM32" s="86">
        <v>1</v>
      </c>
      <c r="KN32" s="67"/>
      <c r="KO32" s="67">
        <v>1.8867924528301887</v>
      </c>
      <c r="KP32" s="67"/>
      <c r="KQ32" s="86">
        <v>100</v>
      </c>
      <c r="KV32" s="86">
        <v>12.17</v>
      </c>
      <c r="KW32" s="62" t="s">
        <v>509</v>
      </c>
      <c r="KX32" s="86">
        <v>12.17</v>
      </c>
      <c r="KY32" s="86">
        <v>0</v>
      </c>
      <c r="KZ32" s="86"/>
      <c r="LA32" s="86">
        <v>1</v>
      </c>
      <c r="LB32" s="67"/>
      <c r="LC32" s="67">
        <v>1.8867924528301887</v>
      </c>
      <c r="LD32" s="67"/>
      <c r="LE32" s="86">
        <v>0</v>
      </c>
      <c r="LJ32" s="86">
        <v>13.17</v>
      </c>
      <c r="LK32" s="62" t="s">
        <v>509</v>
      </c>
      <c r="LL32" s="86">
        <v>13.17</v>
      </c>
      <c r="LM32" s="86">
        <v>0</v>
      </c>
      <c r="LN32" s="86"/>
      <c r="LO32" s="86">
        <v>1</v>
      </c>
      <c r="LP32" s="67"/>
      <c r="LQ32" s="67">
        <v>1.8867924528301887</v>
      </c>
      <c r="LR32" s="67"/>
      <c r="LS32" s="86">
        <v>0</v>
      </c>
      <c r="LX32" s="86">
        <v>10.17</v>
      </c>
      <c r="LY32" s="62" t="s">
        <v>509</v>
      </c>
      <c r="LZ32" s="86">
        <v>10.17</v>
      </c>
      <c r="MA32" s="86">
        <v>0</v>
      </c>
      <c r="MB32" s="86"/>
      <c r="MC32" s="86">
        <v>1</v>
      </c>
      <c r="MD32" s="67"/>
      <c r="ME32" s="67">
        <v>1.8867924528301887</v>
      </c>
      <c r="MF32" s="67"/>
      <c r="MG32" s="86">
        <v>0</v>
      </c>
      <c r="ML32" s="86">
        <v>11.17</v>
      </c>
      <c r="MM32" s="62" t="s">
        <v>509</v>
      </c>
      <c r="MN32" s="86">
        <v>11.17</v>
      </c>
      <c r="MO32" s="86">
        <v>0</v>
      </c>
      <c r="MP32" s="86"/>
      <c r="MQ32" s="86">
        <v>1</v>
      </c>
      <c r="MR32" s="67"/>
      <c r="MS32" s="67">
        <v>1.8867924528301887</v>
      </c>
      <c r="MT32" s="67"/>
      <c r="MU32" s="86">
        <v>0</v>
      </c>
      <c r="MZ32" s="86">
        <v>12.17</v>
      </c>
      <c r="NA32" s="62" t="s">
        <v>509</v>
      </c>
      <c r="NB32" s="86">
        <v>12.17</v>
      </c>
      <c r="NC32" s="86">
        <v>0</v>
      </c>
      <c r="ND32" s="86"/>
      <c r="NE32" s="86">
        <v>1</v>
      </c>
      <c r="NF32" s="67"/>
      <c r="NG32" s="67">
        <v>1.8867924528301887</v>
      </c>
      <c r="NH32" s="67"/>
      <c r="NI32" s="86">
        <v>0</v>
      </c>
      <c r="NN32" s="86" t="s">
        <v>944</v>
      </c>
      <c r="NO32" s="62" t="s">
        <v>509</v>
      </c>
      <c r="NP32" s="86" t="s">
        <v>944</v>
      </c>
      <c r="NQ32" s="86">
        <v>0</v>
      </c>
      <c r="NR32" s="86"/>
      <c r="NS32" s="86">
        <v>0</v>
      </c>
      <c r="NT32" s="67"/>
      <c r="NU32" s="67">
        <v>0</v>
      </c>
      <c r="NV32" s="67"/>
      <c r="NW32" s="86" t="s">
        <v>582</v>
      </c>
      <c r="OB32" s="86" t="s">
        <v>944</v>
      </c>
      <c r="OC32" s="62" t="s">
        <v>509</v>
      </c>
      <c r="OD32" s="86" t="s">
        <v>944</v>
      </c>
      <c r="OE32" s="86">
        <v>0</v>
      </c>
      <c r="OF32" s="86"/>
      <c r="OG32" s="86">
        <v>0</v>
      </c>
      <c r="OH32" s="67"/>
      <c r="OI32" s="67">
        <v>0</v>
      </c>
      <c r="OJ32" s="67"/>
      <c r="OK32" s="86" t="s">
        <v>582</v>
      </c>
      <c r="OP32" s="86" t="s">
        <v>944</v>
      </c>
      <c r="OQ32" s="62" t="s">
        <v>509</v>
      </c>
      <c r="OR32" s="86" t="s">
        <v>944</v>
      </c>
      <c r="OS32" s="86">
        <v>0</v>
      </c>
      <c r="OT32" s="86"/>
      <c r="OU32" s="86">
        <v>0</v>
      </c>
      <c r="OV32" s="67"/>
      <c r="OW32" s="67">
        <v>0</v>
      </c>
      <c r="OX32" s="67"/>
      <c r="OY32" s="86" t="s">
        <v>582</v>
      </c>
      <c r="PD32" s="86" t="s">
        <v>944</v>
      </c>
      <c r="PE32" s="62" t="s">
        <v>509</v>
      </c>
      <c r="PF32" s="86" t="s">
        <v>944</v>
      </c>
      <c r="PG32" s="86">
        <v>0</v>
      </c>
      <c r="PH32" s="86"/>
      <c r="PI32" s="86">
        <v>0</v>
      </c>
      <c r="PJ32" s="67"/>
      <c r="PK32" s="67">
        <v>0</v>
      </c>
      <c r="PL32" s="67"/>
      <c r="PM32" s="86" t="s">
        <v>582</v>
      </c>
      <c r="PR32" s="86" t="s">
        <v>944</v>
      </c>
      <c r="PS32" s="62" t="s">
        <v>509</v>
      </c>
      <c r="PT32" s="86" t="s">
        <v>944</v>
      </c>
      <c r="PU32" s="86">
        <v>0</v>
      </c>
      <c r="PV32" s="86"/>
      <c r="PW32" s="86">
        <v>0</v>
      </c>
      <c r="PX32" s="67"/>
      <c r="PY32" s="67">
        <v>0</v>
      </c>
      <c r="PZ32" s="67"/>
      <c r="QA32" s="86" t="s">
        <v>582</v>
      </c>
      <c r="QF32" s="86" t="s">
        <v>944</v>
      </c>
      <c r="QG32" s="62" t="s">
        <v>509</v>
      </c>
      <c r="QH32" s="86" t="s">
        <v>944</v>
      </c>
      <c r="QI32" s="86">
        <v>0</v>
      </c>
      <c r="QJ32" s="86"/>
      <c r="QK32" s="86">
        <v>0</v>
      </c>
      <c r="QL32" s="67"/>
      <c r="QM32" s="67">
        <v>0</v>
      </c>
      <c r="QN32" s="67"/>
      <c r="QO32" s="86" t="s">
        <v>582</v>
      </c>
      <c r="QT32" s="86" t="s">
        <v>944</v>
      </c>
      <c r="QU32" s="62" t="s">
        <v>509</v>
      </c>
      <c r="QV32" s="86" t="s">
        <v>944</v>
      </c>
      <c r="QW32" s="86">
        <v>0</v>
      </c>
      <c r="QX32" s="86"/>
      <c r="QY32" s="86">
        <v>0</v>
      </c>
      <c r="QZ32" s="67"/>
      <c r="RA32" s="67">
        <v>0</v>
      </c>
      <c r="RB32" s="67"/>
      <c r="RC32" s="86" t="s">
        <v>582</v>
      </c>
      <c r="RH32" s="86" t="s">
        <v>944</v>
      </c>
      <c r="RI32" s="62" t="s">
        <v>509</v>
      </c>
      <c r="RJ32" s="86" t="s">
        <v>944</v>
      </c>
      <c r="RK32" s="86">
        <v>0</v>
      </c>
      <c r="RL32" s="86"/>
      <c r="RM32" s="86">
        <v>0</v>
      </c>
      <c r="RN32" s="67"/>
      <c r="RO32" s="67">
        <v>0</v>
      </c>
      <c r="RP32" s="67"/>
      <c r="RQ32" s="86" t="s">
        <v>582</v>
      </c>
      <c r="RV32" s="86" t="s">
        <v>944</v>
      </c>
      <c r="RW32" s="62" t="s">
        <v>509</v>
      </c>
      <c r="RX32" s="86" t="s">
        <v>944</v>
      </c>
      <c r="RY32" s="86">
        <v>0</v>
      </c>
      <c r="RZ32" s="86"/>
      <c r="SA32" s="86">
        <v>0</v>
      </c>
      <c r="SB32" s="67"/>
      <c r="SC32" s="67">
        <v>0</v>
      </c>
      <c r="SD32" s="67"/>
      <c r="SE32" s="86" t="s">
        <v>582</v>
      </c>
      <c r="SJ32" s="86" t="s">
        <v>944</v>
      </c>
      <c r="SK32" s="62" t="s">
        <v>509</v>
      </c>
      <c r="SL32" s="86" t="s">
        <v>944</v>
      </c>
      <c r="SM32" s="86">
        <v>0</v>
      </c>
      <c r="SN32" s="86"/>
      <c r="SO32" s="86">
        <v>0</v>
      </c>
      <c r="SP32" s="67"/>
      <c r="SQ32" s="67">
        <v>0</v>
      </c>
      <c r="SR32" s="67"/>
      <c r="SS32" s="86" t="s">
        <v>582</v>
      </c>
      <c r="SX32" s="86" t="s">
        <v>944</v>
      </c>
      <c r="SY32" s="62" t="s">
        <v>509</v>
      </c>
      <c r="SZ32" s="86" t="s">
        <v>944</v>
      </c>
      <c r="TA32" s="86">
        <v>0</v>
      </c>
      <c r="TB32" s="86"/>
      <c r="TC32" s="86">
        <v>0</v>
      </c>
      <c r="TD32" s="67"/>
      <c r="TE32" s="67">
        <v>0</v>
      </c>
      <c r="TF32" s="67"/>
      <c r="TG32" s="86" t="s">
        <v>582</v>
      </c>
      <c r="TL32" s="86" t="s">
        <v>944</v>
      </c>
      <c r="TM32" s="62" t="s">
        <v>509</v>
      </c>
      <c r="TN32" s="86" t="s">
        <v>944</v>
      </c>
      <c r="TO32" s="86">
        <v>0</v>
      </c>
      <c r="TP32" s="86"/>
      <c r="TQ32" s="86">
        <v>0</v>
      </c>
      <c r="TR32" s="67"/>
      <c r="TS32" s="67">
        <v>0</v>
      </c>
      <c r="TT32" s="67"/>
      <c r="TU32" s="86" t="s">
        <v>582</v>
      </c>
      <c r="TZ32" s="86" t="s">
        <v>944</v>
      </c>
      <c r="UA32" s="62" t="s">
        <v>509</v>
      </c>
      <c r="UB32" s="86" t="s">
        <v>944</v>
      </c>
      <c r="UC32" s="86">
        <v>0</v>
      </c>
      <c r="UD32" s="86"/>
      <c r="UE32" s="86">
        <v>0</v>
      </c>
      <c r="UF32" s="67"/>
      <c r="UG32" s="67">
        <v>0</v>
      </c>
      <c r="UH32" s="67"/>
      <c r="UI32" s="86" t="s">
        <v>582</v>
      </c>
      <c r="UN32" s="86" t="s">
        <v>944</v>
      </c>
      <c r="UO32" s="62" t="s">
        <v>509</v>
      </c>
      <c r="UP32" s="86" t="s">
        <v>944</v>
      </c>
      <c r="UQ32" s="86">
        <v>0</v>
      </c>
      <c r="UR32" s="86"/>
      <c r="US32" s="86">
        <v>0</v>
      </c>
      <c r="UT32" s="67"/>
      <c r="UU32" s="67">
        <v>0</v>
      </c>
      <c r="UV32" s="67"/>
      <c r="UW32" s="86" t="s">
        <v>582</v>
      </c>
      <c r="VB32" s="86" t="s">
        <v>944</v>
      </c>
      <c r="VC32" s="62" t="s">
        <v>509</v>
      </c>
      <c r="VD32" s="86" t="s">
        <v>944</v>
      </c>
      <c r="VE32" s="86">
        <v>0</v>
      </c>
      <c r="VF32" s="86"/>
      <c r="VG32" s="86">
        <v>0</v>
      </c>
      <c r="VH32" s="67"/>
      <c r="VI32" s="67">
        <v>0</v>
      </c>
      <c r="VJ32" s="67"/>
      <c r="VK32" s="86" t="s">
        <v>582</v>
      </c>
      <c r="VP32" s="86" t="s">
        <v>944</v>
      </c>
      <c r="VQ32" s="62" t="s">
        <v>509</v>
      </c>
      <c r="VR32" s="86" t="s">
        <v>944</v>
      </c>
      <c r="VS32" s="86">
        <v>0</v>
      </c>
      <c r="VT32" s="86"/>
      <c r="VU32" s="86">
        <v>0</v>
      </c>
      <c r="VV32" s="67"/>
      <c r="VW32" s="67">
        <v>0</v>
      </c>
      <c r="VX32" s="67"/>
      <c r="VY32" s="86" t="s">
        <v>582</v>
      </c>
      <c r="WD32" s="86" t="s">
        <v>944</v>
      </c>
      <c r="WE32" s="62" t="s">
        <v>509</v>
      </c>
      <c r="WF32" s="86" t="s">
        <v>944</v>
      </c>
      <c r="WG32" s="86">
        <v>0</v>
      </c>
      <c r="WH32" s="86"/>
      <c r="WI32" s="86">
        <v>0</v>
      </c>
      <c r="WJ32" s="67"/>
      <c r="WK32" s="67">
        <v>0</v>
      </c>
      <c r="WL32" s="67"/>
      <c r="WM32" s="86" t="s">
        <v>582</v>
      </c>
      <c r="WR32" s="86" t="s">
        <v>944</v>
      </c>
      <c r="WS32" s="62" t="s">
        <v>509</v>
      </c>
      <c r="WT32" s="86" t="s">
        <v>944</v>
      </c>
      <c r="WU32" s="86">
        <v>0</v>
      </c>
      <c r="WV32" s="86"/>
      <c r="WW32" s="86">
        <v>0</v>
      </c>
      <c r="WX32" s="67"/>
      <c r="WY32" s="67">
        <v>0</v>
      </c>
      <c r="WZ32" s="67"/>
      <c r="XA32" s="86" t="s">
        <v>582</v>
      </c>
      <c r="XF32" s="86" t="s">
        <v>944</v>
      </c>
      <c r="XG32" s="62" t="s">
        <v>509</v>
      </c>
      <c r="XH32" s="86" t="s">
        <v>944</v>
      </c>
      <c r="XI32" s="86">
        <v>0</v>
      </c>
      <c r="XJ32" s="86"/>
      <c r="XK32" s="86">
        <v>0</v>
      </c>
      <c r="XL32" s="67"/>
      <c r="XM32" s="67">
        <v>0</v>
      </c>
      <c r="XN32" s="67"/>
      <c r="XO32" s="86" t="s">
        <v>582</v>
      </c>
      <c r="XT32" s="86" t="s">
        <v>944</v>
      </c>
      <c r="XU32" s="62" t="s">
        <v>509</v>
      </c>
      <c r="XV32" s="86" t="s">
        <v>944</v>
      </c>
      <c r="XW32" s="86">
        <v>0</v>
      </c>
      <c r="XX32" s="86"/>
      <c r="XY32" s="86">
        <v>0</v>
      </c>
      <c r="XZ32" s="67"/>
      <c r="YA32" s="67">
        <v>0</v>
      </c>
      <c r="YB32" s="67"/>
      <c r="YC32" s="86" t="s">
        <v>582</v>
      </c>
      <c r="YH32" s="86" t="s">
        <v>944</v>
      </c>
      <c r="YI32" s="62" t="s">
        <v>509</v>
      </c>
      <c r="YJ32" s="86" t="s">
        <v>944</v>
      </c>
      <c r="YK32" s="86">
        <v>0</v>
      </c>
      <c r="YL32" s="86"/>
      <c r="YM32" s="86">
        <v>0</v>
      </c>
      <c r="YN32" s="67"/>
      <c r="YO32" s="67">
        <v>0</v>
      </c>
      <c r="YP32" s="67"/>
      <c r="YQ32" s="86" t="s">
        <v>582</v>
      </c>
      <c r="YV32" s="86" t="s">
        <v>944</v>
      </c>
      <c r="YW32" s="62" t="s">
        <v>509</v>
      </c>
      <c r="YX32" s="86" t="s">
        <v>944</v>
      </c>
      <c r="YY32" s="86">
        <v>0</v>
      </c>
      <c r="YZ32" s="86"/>
      <c r="ZA32" s="86">
        <v>0</v>
      </c>
      <c r="ZB32" s="67"/>
      <c r="ZC32" s="67">
        <v>0</v>
      </c>
      <c r="ZD32" s="67"/>
      <c r="ZE32" s="86" t="s">
        <v>582</v>
      </c>
      <c r="ZJ32" s="86" t="s">
        <v>944</v>
      </c>
      <c r="ZK32" s="62" t="s">
        <v>509</v>
      </c>
      <c r="ZL32" s="86" t="s">
        <v>944</v>
      </c>
      <c r="ZM32" s="86">
        <v>0</v>
      </c>
      <c r="ZN32" s="86"/>
      <c r="ZO32" s="86">
        <v>0</v>
      </c>
      <c r="ZP32" s="67"/>
      <c r="ZQ32" s="67">
        <v>0</v>
      </c>
      <c r="ZR32" s="67"/>
      <c r="ZS32" s="86" t="s">
        <v>582</v>
      </c>
      <c r="ZX32" s="86" t="s">
        <v>944</v>
      </c>
      <c r="ZY32" s="62" t="s">
        <v>509</v>
      </c>
      <c r="ZZ32" s="86" t="s">
        <v>944</v>
      </c>
      <c r="AAA32" s="86">
        <v>0</v>
      </c>
      <c r="AAB32" s="86"/>
      <c r="AAC32" s="86">
        <v>0</v>
      </c>
      <c r="AAD32" s="67"/>
      <c r="AAE32" s="67">
        <v>0</v>
      </c>
      <c r="AAF32" s="67"/>
      <c r="AAG32" s="86" t="s">
        <v>582</v>
      </c>
      <c r="AAL32" s="86" t="s">
        <v>944</v>
      </c>
      <c r="AAM32" s="62" t="s">
        <v>509</v>
      </c>
      <c r="AAN32" s="86" t="s">
        <v>944</v>
      </c>
      <c r="AAO32" s="86">
        <v>0</v>
      </c>
      <c r="AAP32" s="86"/>
      <c r="AAQ32" s="86">
        <v>0</v>
      </c>
      <c r="AAR32" s="67"/>
      <c r="AAS32" s="67">
        <v>0</v>
      </c>
      <c r="AAT32" s="67"/>
      <c r="AAU32" s="86" t="s">
        <v>582</v>
      </c>
      <c r="AAZ32" s="86" t="s">
        <v>944</v>
      </c>
      <c r="ABA32" s="62" t="s">
        <v>509</v>
      </c>
      <c r="ABB32" s="86" t="s">
        <v>944</v>
      </c>
      <c r="ABC32" s="86">
        <v>0</v>
      </c>
      <c r="ABD32" s="86"/>
      <c r="ABE32" s="86">
        <v>0</v>
      </c>
      <c r="ABF32" s="67"/>
      <c r="ABG32" s="67">
        <v>0</v>
      </c>
      <c r="ABH32" s="67"/>
      <c r="ABI32" s="86" t="s">
        <v>582</v>
      </c>
      <c r="ABN32" s="86" t="s">
        <v>944</v>
      </c>
      <c r="ABO32" s="62" t="s">
        <v>509</v>
      </c>
      <c r="ABP32" s="86" t="s">
        <v>944</v>
      </c>
      <c r="ABQ32" s="86">
        <v>0</v>
      </c>
      <c r="ABR32" s="86"/>
      <c r="ABS32" s="86">
        <v>0</v>
      </c>
      <c r="ABT32" s="67"/>
      <c r="ABU32" s="67">
        <v>0</v>
      </c>
      <c r="ABV32" s="67"/>
      <c r="ABW32" s="86" t="s">
        <v>582</v>
      </c>
      <c r="ACB32" s="86" t="s">
        <v>944</v>
      </c>
      <c r="ACC32" s="62" t="s">
        <v>509</v>
      </c>
      <c r="ACD32" s="86" t="s">
        <v>944</v>
      </c>
      <c r="ACE32" s="86">
        <v>0</v>
      </c>
      <c r="ACF32" s="86"/>
      <c r="ACG32" s="86">
        <v>0</v>
      </c>
      <c r="ACH32" s="67"/>
      <c r="ACI32" s="67">
        <v>0</v>
      </c>
      <c r="ACJ32" s="67"/>
      <c r="ACK32" s="86" t="s">
        <v>582</v>
      </c>
      <c r="ACP32" s="86" t="s">
        <v>944</v>
      </c>
      <c r="ACQ32" s="62" t="s">
        <v>509</v>
      </c>
      <c r="ACR32" s="86" t="s">
        <v>944</v>
      </c>
      <c r="ACS32" s="86">
        <v>0</v>
      </c>
      <c r="ACT32" s="86"/>
      <c r="ACU32" s="86">
        <v>0</v>
      </c>
      <c r="ACV32" s="67"/>
      <c r="ACW32" s="67">
        <v>0</v>
      </c>
      <c r="ACX32" s="67"/>
      <c r="ACY32" s="86" t="s">
        <v>582</v>
      </c>
      <c r="ADD32" s="86" t="s">
        <v>944</v>
      </c>
      <c r="ADE32" s="62" t="s">
        <v>509</v>
      </c>
      <c r="ADF32" s="86" t="s">
        <v>944</v>
      </c>
      <c r="ADG32" s="86">
        <v>0</v>
      </c>
      <c r="ADH32" s="86"/>
      <c r="ADI32" s="86">
        <v>0</v>
      </c>
      <c r="ADJ32" s="67"/>
      <c r="ADK32" s="67">
        <v>0</v>
      </c>
      <c r="ADL32" s="67"/>
      <c r="ADM32" s="86" t="s">
        <v>582</v>
      </c>
      <c r="ADR32" s="86" t="s">
        <v>944</v>
      </c>
      <c r="ADS32" s="62" t="s">
        <v>509</v>
      </c>
      <c r="ADT32" s="86" t="s">
        <v>944</v>
      </c>
      <c r="ADU32" s="86">
        <v>0</v>
      </c>
      <c r="ADV32" s="86"/>
      <c r="ADW32" s="86">
        <v>0</v>
      </c>
      <c r="ADX32" s="67"/>
      <c r="ADY32" s="67">
        <v>0</v>
      </c>
      <c r="ADZ32" s="67"/>
      <c r="AEA32" s="86" t="s">
        <v>582</v>
      </c>
      <c r="AEF32" s="86" t="s">
        <v>944</v>
      </c>
      <c r="AEG32" s="62" t="s">
        <v>509</v>
      </c>
      <c r="AEH32" s="86" t="s">
        <v>944</v>
      </c>
      <c r="AEI32" s="86">
        <v>0</v>
      </c>
      <c r="AEJ32" s="86"/>
      <c r="AEK32" s="86">
        <v>0</v>
      </c>
      <c r="AEL32" s="67"/>
      <c r="AEM32" s="67">
        <v>0</v>
      </c>
      <c r="AEN32" s="67"/>
      <c r="AEO32" s="86" t="s">
        <v>582</v>
      </c>
      <c r="AET32" s="86" t="s">
        <v>944</v>
      </c>
      <c r="AEU32" s="62" t="s">
        <v>509</v>
      </c>
      <c r="AEV32" s="86" t="s">
        <v>944</v>
      </c>
      <c r="AEW32" s="86">
        <v>0</v>
      </c>
      <c r="AEX32" s="86"/>
      <c r="AEY32" s="86">
        <v>0</v>
      </c>
      <c r="AEZ32" s="67"/>
      <c r="AFA32" s="67">
        <v>0</v>
      </c>
      <c r="AFB32" s="67"/>
      <c r="AFC32" s="86" t="s">
        <v>582</v>
      </c>
      <c r="AFH32" s="86" t="s">
        <v>944</v>
      </c>
      <c r="AFI32" s="62" t="s">
        <v>509</v>
      </c>
      <c r="AFJ32" s="86" t="s">
        <v>944</v>
      </c>
      <c r="AFK32" s="86">
        <v>0</v>
      </c>
      <c r="AFL32" s="86"/>
      <c r="AFM32" s="86">
        <v>0</v>
      </c>
      <c r="AFN32" s="67"/>
      <c r="AFO32" s="67">
        <v>0</v>
      </c>
      <c r="AFP32" s="67"/>
      <c r="AFQ32" s="86" t="s">
        <v>582</v>
      </c>
      <c r="AFV32" s="86" t="s">
        <v>944</v>
      </c>
      <c r="AFW32" s="62" t="s">
        <v>509</v>
      </c>
      <c r="AFX32" s="86" t="s">
        <v>944</v>
      </c>
      <c r="AFY32" s="86">
        <v>0</v>
      </c>
      <c r="AFZ32" s="86"/>
      <c r="AGA32" s="86">
        <v>0</v>
      </c>
      <c r="AGB32" s="67"/>
      <c r="AGC32" s="67">
        <v>0</v>
      </c>
      <c r="AGD32" s="67"/>
      <c r="AGE32" s="86" t="s">
        <v>582</v>
      </c>
      <c r="AGJ32" s="86" t="s">
        <v>944</v>
      </c>
      <c r="AGK32" s="62" t="s">
        <v>509</v>
      </c>
      <c r="AGL32" s="86" t="s">
        <v>944</v>
      </c>
      <c r="AGM32" s="86">
        <v>0</v>
      </c>
      <c r="AGN32" s="86"/>
      <c r="AGO32" s="86">
        <v>0</v>
      </c>
      <c r="AGP32" s="67"/>
      <c r="AGQ32" s="67">
        <v>0</v>
      </c>
      <c r="AGR32" s="67"/>
      <c r="AGS32" s="86" t="s">
        <v>582</v>
      </c>
      <c r="AGX32" s="86" t="s">
        <v>944</v>
      </c>
      <c r="AGY32" s="62" t="s">
        <v>509</v>
      </c>
      <c r="AGZ32" s="86" t="s">
        <v>944</v>
      </c>
      <c r="AHA32" s="86">
        <v>0</v>
      </c>
      <c r="AHB32" s="86"/>
      <c r="AHC32" s="86">
        <v>0</v>
      </c>
      <c r="AHD32" s="67"/>
      <c r="AHE32" s="67">
        <v>0</v>
      </c>
      <c r="AHF32" s="67"/>
      <c r="AHG32" s="86" t="s">
        <v>582</v>
      </c>
      <c r="AHL32" s="86" t="s">
        <v>944</v>
      </c>
      <c r="AHM32" s="62" t="s">
        <v>509</v>
      </c>
      <c r="AHN32" s="86" t="s">
        <v>944</v>
      </c>
      <c r="AHO32" s="86">
        <v>0</v>
      </c>
      <c r="AHP32" s="86"/>
      <c r="AHQ32" s="86">
        <v>0</v>
      </c>
      <c r="AHR32" s="67"/>
      <c r="AHS32" s="67">
        <v>0</v>
      </c>
      <c r="AHT32" s="67"/>
      <c r="AHU32" s="86" t="s">
        <v>582</v>
      </c>
      <c r="AHZ32" s="86" t="s">
        <v>944</v>
      </c>
      <c r="AIA32" s="62" t="s">
        <v>509</v>
      </c>
      <c r="AIB32" s="86" t="s">
        <v>944</v>
      </c>
      <c r="AIC32" s="86">
        <v>0</v>
      </c>
      <c r="AID32" s="86"/>
      <c r="AIE32" s="86">
        <v>0</v>
      </c>
      <c r="AIF32" s="67"/>
      <c r="AIG32" s="67">
        <v>0</v>
      </c>
      <c r="AIH32" s="67"/>
      <c r="AII32" s="86" t="s">
        <v>582</v>
      </c>
      <c r="AIN32" s="86" t="s">
        <v>944</v>
      </c>
      <c r="AIO32" s="62" t="s">
        <v>509</v>
      </c>
      <c r="AIP32" s="86" t="s">
        <v>944</v>
      </c>
      <c r="AIQ32" s="86">
        <v>0</v>
      </c>
      <c r="AIR32" s="86"/>
      <c r="AIS32" s="86">
        <v>0</v>
      </c>
      <c r="AIT32" s="67"/>
      <c r="AIU32" s="67">
        <v>0</v>
      </c>
      <c r="AIV32" s="67"/>
      <c r="AIW32" s="86" t="s">
        <v>582</v>
      </c>
      <c r="AJB32" s="86" t="s">
        <v>944</v>
      </c>
      <c r="AJC32" s="62" t="s">
        <v>509</v>
      </c>
      <c r="AJD32" s="86" t="s">
        <v>944</v>
      </c>
      <c r="AJE32" s="86">
        <v>0</v>
      </c>
      <c r="AJF32" s="86"/>
      <c r="AJG32" s="86">
        <v>0</v>
      </c>
      <c r="AJH32" s="67"/>
      <c r="AJI32" s="67">
        <v>0</v>
      </c>
      <c r="AJJ32" s="67"/>
      <c r="AJK32" s="86" t="s">
        <v>582</v>
      </c>
      <c r="AJP32" s="86" t="s">
        <v>944</v>
      </c>
      <c r="AJQ32" s="62" t="s">
        <v>509</v>
      </c>
      <c r="AJR32" s="86" t="s">
        <v>944</v>
      </c>
      <c r="AJS32" s="86">
        <v>0</v>
      </c>
      <c r="AJT32" s="86"/>
      <c r="AJU32" s="86">
        <v>0</v>
      </c>
      <c r="AJV32" s="67"/>
      <c r="AJW32" s="67">
        <v>0</v>
      </c>
      <c r="AJX32" s="67"/>
      <c r="AJY32" s="86" t="s">
        <v>582</v>
      </c>
      <c r="AKD32" s="86" t="s">
        <v>944</v>
      </c>
      <c r="AKE32" s="62" t="s">
        <v>509</v>
      </c>
      <c r="AKF32" s="86" t="s">
        <v>944</v>
      </c>
      <c r="AKG32" s="86">
        <v>0</v>
      </c>
      <c r="AKH32" s="86"/>
      <c r="AKI32" s="86">
        <v>0</v>
      </c>
      <c r="AKJ32" s="67"/>
      <c r="AKK32" s="67">
        <v>0</v>
      </c>
      <c r="AKL32" s="67"/>
      <c r="AKM32" s="86" t="s">
        <v>582</v>
      </c>
      <c r="AKR32" s="86" t="s">
        <v>944</v>
      </c>
      <c r="AKS32" s="62" t="s">
        <v>509</v>
      </c>
      <c r="AKT32" s="86" t="s">
        <v>944</v>
      </c>
      <c r="AKU32" s="86">
        <v>0</v>
      </c>
      <c r="AKV32" s="86"/>
      <c r="AKW32" s="86">
        <v>0</v>
      </c>
      <c r="AKX32" s="67"/>
      <c r="AKY32" s="67">
        <v>0</v>
      </c>
      <c r="AKZ32" s="67"/>
      <c r="ALA32" s="86" t="s">
        <v>582</v>
      </c>
      <c r="ALF32" s="86" t="s">
        <v>944</v>
      </c>
      <c r="ALG32" s="62" t="s">
        <v>509</v>
      </c>
      <c r="ALH32" s="86" t="s">
        <v>944</v>
      </c>
      <c r="ALI32" s="86">
        <v>0</v>
      </c>
      <c r="ALJ32" s="86"/>
      <c r="ALK32" s="86">
        <v>0</v>
      </c>
      <c r="ALL32" s="67"/>
      <c r="ALM32" s="67">
        <v>0</v>
      </c>
      <c r="ALN32" s="67"/>
      <c r="ALO32" s="86" t="s">
        <v>582</v>
      </c>
      <c r="ALT32" s="86" t="s">
        <v>944</v>
      </c>
      <c r="ALU32" s="62" t="s">
        <v>509</v>
      </c>
      <c r="ALV32" s="86" t="s">
        <v>944</v>
      </c>
      <c r="ALW32" s="86">
        <v>0</v>
      </c>
      <c r="ALX32" s="86"/>
      <c r="ALY32" s="86">
        <v>0</v>
      </c>
      <c r="ALZ32" s="67"/>
      <c r="AMA32" s="67">
        <v>0</v>
      </c>
      <c r="AMB32" s="67"/>
      <c r="AMC32" s="86" t="s">
        <v>582</v>
      </c>
      <c r="AMH32" s="86" t="s">
        <v>944</v>
      </c>
      <c r="AMI32" s="62" t="s">
        <v>509</v>
      </c>
      <c r="AMJ32" s="86" t="s">
        <v>944</v>
      </c>
      <c r="AMK32" s="86">
        <v>0</v>
      </c>
      <c r="AML32" s="86"/>
      <c r="AMM32" s="86">
        <v>0</v>
      </c>
      <c r="AMN32" s="67"/>
      <c r="AMO32" s="67">
        <v>0</v>
      </c>
      <c r="AMP32" s="67"/>
      <c r="AMQ32" s="86" t="s">
        <v>582</v>
      </c>
      <c r="AMV32" s="86" t="s">
        <v>944</v>
      </c>
      <c r="AMW32" s="62" t="s">
        <v>509</v>
      </c>
      <c r="AMX32" s="86" t="s">
        <v>944</v>
      </c>
      <c r="AMY32" s="86">
        <v>0</v>
      </c>
      <c r="AMZ32" s="86"/>
      <c r="ANA32" s="86">
        <v>0</v>
      </c>
      <c r="ANB32" s="67"/>
      <c r="ANC32" s="67">
        <v>0</v>
      </c>
      <c r="AND32" s="67"/>
      <c r="ANE32" s="86" t="s">
        <v>582</v>
      </c>
      <c r="ANJ32" s="86" t="s">
        <v>944</v>
      </c>
      <c r="ANK32" s="62" t="s">
        <v>509</v>
      </c>
      <c r="ANL32" s="86" t="s">
        <v>944</v>
      </c>
      <c r="ANM32" s="86">
        <v>0</v>
      </c>
      <c r="ANN32" s="86"/>
      <c r="ANO32" s="86">
        <v>0</v>
      </c>
      <c r="ANP32" s="67"/>
      <c r="ANQ32" s="67">
        <v>0</v>
      </c>
      <c r="ANR32" s="67"/>
      <c r="ANS32" s="86" t="s">
        <v>582</v>
      </c>
      <c r="ANX32" s="86" t="s">
        <v>944</v>
      </c>
      <c r="ANY32" s="62" t="s">
        <v>509</v>
      </c>
      <c r="ANZ32" s="86" t="s">
        <v>944</v>
      </c>
      <c r="AOA32" s="86">
        <v>0</v>
      </c>
      <c r="AOB32" s="86"/>
      <c r="AOC32" s="86">
        <v>0</v>
      </c>
      <c r="AOD32" s="67"/>
      <c r="AOE32" s="67">
        <v>0</v>
      </c>
      <c r="AOF32" s="67"/>
      <c r="AOG32" s="86" t="s">
        <v>582</v>
      </c>
      <c r="AOL32" s="86" t="s">
        <v>944</v>
      </c>
      <c r="AOM32" s="62" t="s">
        <v>509</v>
      </c>
      <c r="AON32" s="86" t="s">
        <v>944</v>
      </c>
      <c r="AOO32" s="86">
        <v>0</v>
      </c>
      <c r="AOP32" s="86"/>
      <c r="AOQ32" s="86">
        <v>0</v>
      </c>
      <c r="AOR32" s="67"/>
      <c r="AOS32" s="67">
        <v>0</v>
      </c>
      <c r="AOT32" s="67"/>
      <c r="AOU32" s="86" t="s">
        <v>582</v>
      </c>
      <c r="AOZ32" s="86" t="s">
        <v>944</v>
      </c>
      <c r="APA32" s="62" t="s">
        <v>509</v>
      </c>
      <c r="APB32" s="86" t="s">
        <v>944</v>
      </c>
      <c r="APC32" s="86">
        <v>0</v>
      </c>
      <c r="APD32" s="86"/>
      <c r="APE32" s="86">
        <v>0</v>
      </c>
      <c r="APF32" s="67"/>
      <c r="APG32" s="67">
        <v>0</v>
      </c>
      <c r="APH32" s="67"/>
      <c r="API32" s="86" t="s">
        <v>582</v>
      </c>
      <c r="APN32" s="86" t="s">
        <v>944</v>
      </c>
      <c r="APO32" s="62" t="s">
        <v>509</v>
      </c>
      <c r="APP32" s="86" t="s">
        <v>944</v>
      </c>
      <c r="APQ32" s="86">
        <v>0</v>
      </c>
      <c r="APR32" s="86"/>
      <c r="APS32" s="86">
        <v>0</v>
      </c>
      <c r="APT32" s="67"/>
      <c r="APU32" s="67">
        <v>0</v>
      </c>
      <c r="APV32" s="67"/>
      <c r="APW32" s="86" t="s">
        <v>582</v>
      </c>
      <c r="AQB32" s="86" t="s">
        <v>944</v>
      </c>
      <c r="AQC32" s="62" t="s">
        <v>509</v>
      </c>
      <c r="AQD32" s="86" t="s">
        <v>944</v>
      </c>
      <c r="AQE32" s="86">
        <v>0</v>
      </c>
      <c r="AQF32" s="86"/>
      <c r="AQG32" s="86">
        <v>0</v>
      </c>
      <c r="AQH32" s="67"/>
      <c r="AQI32" s="67">
        <v>0</v>
      </c>
      <c r="AQJ32" s="67"/>
      <c r="AQK32" s="86" t="s">
        <v>582</v>
      </c>
      <c r="AQP32" s="86">
        <v>12.17</v>
      </c>
      <c r="AQQ32" s="62" t="s">
        <v>509</v>
      </c>
      <c r="AQR32" s="86">
        <v>12.17</v>
      </c>
      <c r="AQS32" s="86">
        <v>0</v>
      </c>
      <c r="AQT32" s="86"/>
      <c r="AQU32" s="86">
        <v>2</v>
      </c>
      <c r="AQV32" s="67"/>
      <c r="AQW32" s="67">
        <v>4.4444444444444446</v>
      </c>
      <c r="AQX32" s="67"/>
      <c r="AQY32" s="86">
        <v>0</v>
      </c>
      <c r="ARD32" s="86">
        <v>6.17</v>
      </c>
      <c r="ARE32" s="62" t="s">
        <v>509</v>
      </c>
      <c r="ARF32" s="86">
        <v>6.17</v>
      </c>
      <c r="ARG32" s="86">
        <v>1</v>
      </c>
      <c r="ARH32" s="86"/>
      <c r="ARI32" s="86">
        <v>2</v>
      </c>
      <c r="ARJ32" s="67"/>
      <c r="ARK32" s="67">
        <v>4.4444444444444446</v>
      </c>
      <c r="ARL32" s="67"/>
      <c r="ARM32" s="86">
        <v>50</v>
      </c>
      <c r="ARR32" s="86">
        <v>6.17</v>
      </c>
      <c r="ARS32" s="62" t="s">
        <v>509</v>
      </c>
      <c r="ART32" s="86">
        <v>6.17</v>
      </c>
      <c r="ARU32" s="86">
        <v>1</v>
      </c>
      <c r="ARV32" s="86"/>
      <c r="ARW32" s="86">
        <v>2</v>
      </c>
      <c r="ARX32" s="67"/>
      <c r="ARY32" s="67">
        <v>4.4444444444444446</v>
      </c>
      <c r="ARZ32" s="67"/>
      <c r="ASA32" s="86">
        <v>50</v>
      </c>
      <c r="ASF32" s="86">
        <v>6.17</v>
      </c>
      <c r="ASG32" s="62" t="s">
        <v>509</v>
      </c>
      <c r="ASH32" s="86">
        <v>6.17</v>
      </c>
      <c r="ASI32" s="86">
        <v>1</v>
      </c>
      <c r="ASJ32" s="86"/>
      <c r="ASK32" s="86">
        <v>2</v>
      </c>
      <c r="ASL32" s="67"/>
      <c r="ASM32" s="67">
        <v>4.4444444444444446</v>
      </c>
      <c r="ASN32" s="67"/>
      <c r="ASO32" s="86">
        <v>50</v>
      </c>
      <c r="AST32" s="86">
        <v>12.17</v>
      </c>
      <c r="ASU32" s="62" t="s">
        <v>509</v>
      </c>
      <c r="ASV32" s="86">
        <v>12.17</v>
      </c>
      <c r="ASW32" s="86">
        <v>0</v>
      </c>
      <c r="ASX32" s="86"/>
      <c r="ASY32" s="86">
        <v>2</v>
      </c>
      <c r="ASZ32" s="67"/>
      <c r="ATA32" s="67">
        <v>4.4444444444444446</v>
      </c>
      <c r="ATB32" s="67"/>
      <c r="ATC32" s="86">
        <v>0</v>
      </c>
      <c r="ATH32" s="86">
        <v>4.17</v>
      </c>
      <c r="ATI32" s="62" t="s">
        <v>509</v>
      </c>
      <c r="ATJ32" s="86">
        <v>4.17</v>
      </c>
      <c r="ATK32" s="86">
        <v>1</v>
      </c>
      <c r="ATL32" s="86"/>
      <c r="ATM32" s="86">
        <v>2</v>
      </c>
      <c r="ATN32" s="67"/>
      <c r="ATO32" s="67">
        <v>4.4444444444444446</v>
      </c>
      <c r="ATP32" s="67"/>
      <c r="ATQ32" s="86">
        <v>50</v>
      </c>
      <c r="ATV32" s="86">
        <v>5.17</v>
      </c>
      <c r="ATW32" s="62" t="s">
        <v>509</v>
      </c>
      <c r="ATX32" s="86">
        <v>5.17</v>
      </c>
      <c r="ATY32" s="86">
        <v>1</v>
      </c>
      <c r="ATZ32" s="86"/>
      <c r="AUA32" s="86">
        <v>2</v>
      </c>
      <c r="AUB32" s="67"/>
      <c r="AUC32" s="67">
        <v>4.4444444444444446</v>
      </c>
      <c r="AUD32" s="67"/>
      <c r="AUE32" s="86">
        <v>50</v>
      </c>
      <c r="AUJ32" s="86">
        <v>9.17</v>
      </c>
      <c r="AUK32" s="62" t="s">
        <v>509</v>
      </c>
      <c r="AUL32" s="86">
        <v>9.17</v>
      </c>
      <c r="AUM32" s="86">
        <v>0</v>
      </c>
      <c r="AUN32" s="86"/>
      <c r="AUO32" s="86">
        <v>2</v>
      </c>
      <c r="AUP32" s="67"/>
      <c r="AUQ32" s="67">
        <v>4.4444444444444446</v>
      </c>
      <c r="AUR32" s="67"/>
      <c r="AUS32" s="86">
        <v>0</v>
      </c>
      <c r="AUX32" s="86">
        <v>12.17</v>
      </c>
      <c r="AUY32" s="62" t="s">
        <v>509</v>
      </c>
      <c r="AUZ32" s="86">
        <v>12.17</v>
      </c>
      <c r="AVA32" s="86">
        <v>0</v>
      </c>
      <c r="AVB32" s="86"/>
      <c r="AVC32" s="86">
        <v>2</v>
      </c>
      <c r="AVD32" s="67"/>
      <c r="AVE32" s="67">
        <v>4.4444444444444446</v>
      </c>
      <c r="AVF32" s="67"/>
      <c r="AVG32" s="86">
        <v>0</v>
      </c>
      <c r="AVL32" s="86">
        <v>3.17</v>
      </c>
      <c r="AVM32" s="62" t="s">
        <v>509</v>
      </c>
      <c r="AVN32" s="86">
        <v>3.17</v>
      </c>
      <c r="AVO32" s="86">
        <v>1</v>
      </c>
      <c r="AVP32" s="86"/>
      <c r="AVQ32" s="86">
        <v>2</v>
      </c>
      <c r="AVR32" s="67"/>
      <c r="AVS32" s="67">
        <v>4.4444444444444446</v>
      </c>
      <c r="AVT32" s="67"/>
      <c r="AVU32" s="86">
        <v>50</v>
      </c>
      <c r="AVZ32" s="86">
        <v>7.17</v>
      </c>
      <c r="AWA32" s="62" t="s">
        <v>509</v>
      </c>
      <c r="AWB32" s="86">
        <v>7.17</v>
      </c>
      <c r="AWC32" s="86">
        <v>1</v>
      </c>
      <c r="AWD32" s="86"/>
      <c r="AWE32" s="86">
        <v>2</v>
      </c>
      <c r="AWF32" s="67"/>
      <c r="AWG32" s="67">
        <v>4.4444444444444446</v>
      </c>
      <c r="AWH32" s="67"/>
      <c r="AWI32" s="86">
        <v>50</v>
      </c>
      <c r="AWN32" s="86">
        <v>8.17</v>
      </c>
      <c r="AWO32" s="62" t="s">
        <v>509</v>
      </c>
      <c r="AWP32" s="86">
        <v>8.17</v>
      </c>
      <c r="AWQ32" s="86">
        <v>0</v>
      </c>
      <c r="AWR32" s="86"/>
      <c r="AWS32" s="86">
        <v>2</v>
      </c>
      <c r="AWT32" s="67"/>
      <c r="AWU32" s="67">
        <v>4.4444444444444446</v>
      </c>
      <c r="AWV32" s="67"/>
      <c r="AWW32" s="86">
        <v>0</v>
      </c>
      <c r="AXB32" s="86">
        <v>5.17</v>
      </c>
      <c r="AXC32" s="62" t="s">
        <v>509</v>
      </c>
      <c r="AXD32" s="86">
        <v>5.17</v>
      </c>
      <c r="AXE32" s="86">
        <v>1</v>
      </c>
      <c r="AXF32" s="86"/>
      <c r="AXG32" s="86">
        <v>2</v>
      </c>
      <c r="AXH32" s="67"/>
      <c r="AXI32" s="67">
        <v>4.4444444444444446</v>
      </c>
      <c r="AXJ32" s="67"/>
      <c r="AXK32" s="86">
        <v>50</v>
      </c>
      <c r="AXP32" s="86">
        <v>7.17</v>
      </c>
      <c r="AXQ32" s="62" t="s">
        <v>509</v>
      </c>
      <c r="AXR32" s="86">
        <v>7.17</v>
      </c>
      <c r="AXS32" s="86">
        <v>1</v>
      </c>
      <c r="AXT32" s="86"/>
      <c r="AXU32" s="86">
        <v>2</v>
      </c>
      <c r="AXV32" s="67"/>
      <c r="AXW32" s="67">
        <v>4.4444444444444446</v>
      </c>
      <c r="AXX32" s="67"/>
      <c r="AXY32" s="86">
        <v>50</v>
      </c>
      <c r="AYD32" s="86">
        <v>6.17</v>
      </c>
      <c r="AYE32" s="62" t="s">
        <v>509</v>
      </c>
      <c r="AYF32" s="86">
        <v>6.17</v>
      </c>
      <c r="AYG32" s="86">
        <v>1</v>
      </c>
      <c r="AYH32" s="86"/>
      <c r="AYI32" s="86">
        <v>2</v>
      </c>
      <c r="AYJ32" s="67"/>
      <c r="AYK32" s="67">
        <v>4.4444444444444446</v>
      </c>
      <c r="AYL32" s="67"/>
      <c r="AYM32" s="86">
        <v>50</v>
      </c>
      <c r="AYR32" s="86">
        <v>2.17</v>
      </c>
      <c r="AYS32" s="62" t="s">
        <v>509</v>
      </c>
      <c r="AYT32" s="86">
        <v>2.17</v>
      </c>
      <c r="AYU32" s="86">
        <v>1</v>
      </c>
      <c r="AYV32" s="86"/>
      <c r="AYW32" s="86">
        <v>2</v>
      </c>
      <c r="AYX32" s="67"/>
      <c r="AYY32" s="67">
        <v>4.4444444444444446</v>
      </c>
      <c r="AYZ32" s="67"/>
      <c r="AZA32" s="86">
        <v>50</v>
      </c>
      <c r="AZF32" s="86">
        <v>9.17</v>
      </c>
      <c r="AZG32" s="62" t="s">
        <v>509</v>
      </c>
      <c r="AZH32" s="86">
        <v>9.17</v>
      </c>
      <c r="AZI32" s="86">
        <v>0</v>
      </c>
      <c r="AZJ32" s="86"/>
      <c r="AZK32" s="86">
        <v>2</v>
      </c>
      <c r="AZL32" s="67"/>
      <c r="AZM32" s="67">
        <v>4.4444444444444446</v>
      </c>
      <c r="AZN32" s="67"/>
      <c r="AZO32" s="86">
        <v>0</v>
      </c>
      <c r="AZT32" s="86">
        <v>12.17</v>
      </c>
      <c r="AZU32" s="62" t="s">
        <v>509</v>
      </c>
      <c r="AZV32" s="86">
        <v>12.17</v>
      </c>
      <c r="AZW32" s="86">
        <v>0</v>
      </c>
      <c r="AZX32" s="86"/>
      <c r="AZY32" s="86">
        <v>2</v>
      </c>
      <c r="AZZ32" s="67"/>
      <c r="BAA32" s="67">
        <v>4.4444444444444446</v>
      </c>
      <c r="BAB32" s="67"/>
      <c r="BAC32" s="86">
        <v>0</v>
      </c>
      <c r="BAH32" s="86">
        <v>2.17</v>
      </c>
      <c r="BAI32" s="62" t="s">
        <v>509</v>
      </c>
      <c r="BAJ32" s="86">
        <v>2.17</v>
      </c>
      <c r="BAK32" s="86">
        <v>1</v>
      </c>
      <c r="BAL32" s="86"/>
      <c r="BAM32" s="86">
        <v>2</v>
      </c>
      <c r="BAN32" s="67"/>
      <c r="BAO32" s="67">
        <v>4.4444444444444446</v>
      </c>
      <c r="BAP32" s="67"/>
      <c r="BAQ32" s="86">
        <v>50</v>
      </c>
      <c r="BAV32" s="86">
        <v>8.17</v>
      </c>
      <c r="BAW32" s="62" t="s">
        <v>509</v>
      </c>
      <c r="BAX32" s="86">
        <v>8.17</v>
      </c>
      <c r="BAY32" s="86">
        <v>1</v>
      </c>
      <c r="BAZ32" s="86"/>
      <c r="BBA32" s="86">
        <v>2</v>
      </c>
      <c r="BBB32" s="67"/>
      <c r="BBC32" s="67">
        <v>4.4444444444444446</v>
      </c>
      <c r="BBD32" s="67"/>
      <c r="BBE32" s="86">
        <v>50</v>
      </c>
      <c r="BBJ32" s="86">
        <v>6.17</v>
      </c>
      <c r="BBK32" s="62" t="s">
        <v>509</v>
      </c>
      <c r="BBL32" s="86">
        <v>6.17</v>
      </c>
      <c r="BBM32" s="86">
        <v>1</v>
      </c>
      <c r="BBN32" s="86"/>
      <c r="BBO32" s="86">
        <v>2</v>
      </c>
      <c r="BBP32" s="67"/>
      <c r="BBQ32" s="67">
        <v>4.4444444444444446</v>
      </c>
      <c r="BBR32" s="67"/>
      <c r="BBS32" s="86">
        <v>50</v>
      </c>
      <c r="BBX32" s="86">
        <v>6.17</v>
      </c>
      <c r="BBY32" s="62" t="s">
        <v>509</v>
      </c>
      <c r="BBZ32" s="86">
        <v>6.17</v>
      </c>
      <c r="BCA32" s="86">
        <v>1</v>
      </c>
      <c r="BCB32" s="86"/>
      <c r="BCC32" s="86">
        <v>2</v>
      </c>
      <c r="BCD32" s="67"/>
      <c r="BCE32" s="67">
        <v>4.4444444444444446</v>
      </c>
      <c r="BCF32" s="67"/>
      <c r="BCG32" s="86">
        <v>50</v>
      </c>
      <c r="BCL32" s="86">
        <v>7.17</v>
      </c>
      <c r="BCM32" s="62" t="s">
        <v>509</v>
      </c>
      <c r="BCN32" s="86">
        <v>7.17</v>
      </c>
      <c r="BCO32" s="86">
        <v>1</v>
      </c>
      <c r="BCP32" s="86"/>
      <c r="BCQ32" s="86">
        <v>2</v>
      </c>
      <c r="BCR32" s="67"/>
      <c r="BCS32" s="67">
        <v>4.4444444444444446</v>
      </c>
      <c r="BCT32" s="67"/>
      <c r="BCU32" s="86">
        <v>50</v>
      </c>
      <c r="BCZ32" s="86">
        <v>2.17</v>
      </c>
      <c r="BDA32" s="62" t="s">
        <v>509</v>
      </c>
      <c r="BDB32" s="86">
        <v>2.17</v>
      </c>
      <c r="BDC32" s="86">
        <v>1</v>
      </c>
      <c r="BDD32" s="86"/>
      <c r="BDE32" s="86">
        <v>2</v>
      </c>
      <c r="BDF32" s="67"/>
      <c r="BDG32" s="67">
        <v>4.4444444444444446</v>
      </c>
      <c r="BDH32" s="67"/>
      <c r="BDI32" s="86">
        <v>50</v>
      </c>
      <c r="BDN32" s="86">
        <v>6.17</v>
      </c>
      <c r="BDO32" s="62" t="s">
        <v>509</v>
      </c>
      <c r="BDP32" s="86">
        <v>6.17</v>
      </c>
      <c r="BDQ32" s="86">
        <v>1</v>
      </c>
      <c r="BDR32" s="86"/>
      <c r="BDS32" s="86">
        <v>2</v>
      </c>
      <c r="BDT32" s="67"/>
      <c r="BDU32" s="67">
        <v>4.4444444444444446</v>
      </c>
      <c r="BDV32" s="67"/>
      <c r="BDW32" s="86">
        <v>50</v>
      </c>
      <c r="BEB32" s="86">
        <v>4.17</v>
      </c>
      <c r="BEC32" s="62" t="s">
        <v>509</v>
      </c>
      <c r="BED32" s="86">
        <v>4.17</v>
      </c>
      <c r="BEE32" s="86">
        <v>1</v>
      </c>
      <c r="BEF32" s="86"/>
      <c r="BEG32" s="86">
        <v>2</v>
      </c>
      <c r="BEH32" s="67"/>
      <c r="BEI32" s="67">
        <v>4.4444444444444446</v>
      </c>
      <c r="BEJ32" s="67"/>
      <c r="BEK32" s="86">
        <v>50</v>
      </c>
      <c r="BEP32" s="86">
        <v>11.17</v>
      </c>
      <c r="BEQ32" s="62" t="s">
        <v>509</v>
      </c>
      <c r="BER32" s="86">
        <v>11.17</v>
      </c>
      <c r="BES32" s="86">
        <v>0</v>
      </c>
      <c r="BET32" s="86"/>
      <c r="BEU32" s="86">
        <v>2</v>
      </c>
      <c r="BEV32" s="67"/>
      <c r="BEW32" s="67">
        <v>4.4444444444444446</v>
      </c>
      <c r="BEX32" s="67"/>
      <c r="BEY32" s="86">
        <v>0</v>
      </c>
      <c r="BFD32" s="86">
        <v>2.17</v>
      </c>
      <c r="BFE32" s="62" t="s">
        <v>509</v>
      </c>
      <c r="BFF32" s="86">
        <v>2.17</v>
      </c>
      <c r="BFG32" s="86">
        <v>1</v>
      </c>
      <c r="BFH32" s="86"/>
      <c r="BFI32" s="86">
        <v>2</v>
      </c>
      <c r="BFJ32" s="67"/>
      <c r="BFK32" s="67">
        <v>4.4444444444444446</v>
      </c>
      <c r="BFL32" s="67"/>
      <c r="BFM32" s="86">
        <v>50</v>
      </c>
      <c r="BFR32" s="86">
        <v>8.17</v>
      </c>
      <c r="BFS32" s="62" t="s">
        <v>509</v>
      </c>
      <c r="BFT32" s="86">
        <v>8.17</v>
      </c>
      <c r="BFU32" s="86">
        <v>1</v>
      </c>
      <c r="BFV32" s="86"/>
      <c r="BFW32" s="86">
        <v>2</v>
      </c>
      <c r="BFX32" s="67"/>
      <c r="BFY32" s="67">
        <v>4.4444444444444446</v>
      </c>
      <c r="BFZ32" s="67"/>
      <c r="BGA32" s="86">
        <v>50</v>
      </c>
      <c r="BGF32" s="86">
        <v>5.17</v>
      </c>
      <c r="BGG32" s="62" t="s">
        <v>509</v>
      </c>
      <c r="BGH32" s="86">
        <v>5.17</v>
      </c>
      <c r="BGI32" s="86">
        <v>1</v>
      </c>
      <c r="BGJ32" s="86"/>
      <c r="BGK32" s="86">
        <v>2</v>
      </c>
      <c r="BGL32" s="67"/>
      <c r="BGM32" s="67">
        <v>4.4444444444444446</v>
      </c>
      <c r="BGN32" s="67"/>
      <c r="BGO32" s="86">
        <v>50</v>
      </c>
      <c r="BGT32" s="86">
        <v>11.17</v>
      </c>
      <c r="BGU32" s="62" t="s">
        <v>509</v>
      </c>
      <c r="BGV32" s="86">
        <v>11.17</v>
      </c>
      <c r="BGW32" s="86">
        <v>0</v>
      </c>
      <c r="BGX32" s="86"/>
      <c r="BGY32" s="86">
        <v>2</v>
      </c>
      <c r="BGZ32" s="67"/>
      <c r="BHA32" s="67">
        <v>4.4444444444444446</v>
      </c>
      <c r="BHB32" s="67"/>
      <c r="BHC32" s="86">
        <v>0</v>
      </c>
      <c r="BHH32" s="86">
        <v>12.17</v>
      </c>
      <c r="BHI32" s="62" t="s">
        <v>509</v>
      </c>
      <c r="BHJ32" s="86">
        <v>12.17</v>
      </c>
      <c r="BHK32" s="86">
        <v>0</v>
      </c>
      <c r="BHL32" s="86"/>
      <c r="BHM32" s="86">
        <v>2</v>
      </c>
      <c r="BHN32" s="67"/>
      <c r="BHO32" s="67">
        <v>4.4444444444444446</v>
      </c>
      <c r="BHP32" s="67"/>
      <c r="BHQ32" s="86">
        <v>0</v>
      </c>
      <c r="BHV32" s="86">
        <v>7.17</v>
      </c>
      <c r="BHW32" s="62" t="s">
        <v>509</v>
      </c>
      <c r="BHX32" s="86">
        <v>7.17</v>
      </c>
      <c r="BHY32" s="86">
        <v>1</v>
      </c>
      <c r="BHZ32" s="86"/>
      <c r="BIA32" s="86">
        <v>2</v>
      </c>
      <c r="BIB32" s="67"/>
      <c r="BIC32" s="67">
        <v>4.4444444444444446</v>
      </c>
      <c r="BID32" s="67"/>
      <c r="BIE32" s="86">
        <v>50</v>
      </c>
      <c r="BIJ32" s="86">
        <v>11.17</v>
      </c>
      <c r="BIK32" s="62" t="s">
        <v>509</v>
      </c>
      <c r="BIL32" s="86">
        <v>11.17</v>
      </c>
      <c r="BIM32" s="86">
        <v>0</v>
      </c>
      <c r="BIN32" s="86"/>
      <c r="BIO32" s="86">
        <v>2</v>
      </c>
      <c r="BIP32" s="67"/>
      <c r="BIQ32" s="67">
        <v>4.4444444444444446</v>
      </c>
      <c r="BIR32" s="67"/>
      <c r="BIS32" s="86">
        <v>0</v>
      </c>
      <c r="BIX32" s="86">
        <v>2.17</v>
      </c>
      <c r="BIY32" s="62" t="s">
        <v>509</v>
      </c>
      <c r="BIZ32" s="86">
        <v>2.17</v>
      </c>
      <c r="BJA32" s="86">
        <v>1</v>
      </c>
      <c r="BJB32" s="86"/>
      <c r="BJC32" s="86">
        <v>2</v>
      </c>
      <c r="BJD32" s="67"/>
      <c r="BJE32" s="67">
        <v>4.4444444444444446</v>
      </c>
      <c r="BJF32" s="67"/>
      <c r="BJG32" s="86">
        <v>50</v>
      </c>
      <c r="BJL32" s="86">
        <v>10.17</v>
      </c>
      <c r="BJM32" s="62" t="s">
        <v>509</v>
      </c>
      <c r="BJN32" s="86">
        <v>10.17</v>
      </c>
      <c r="BJO32" s="86">
        <v>0</v>
      </c>
      <c r="BJP32" s="86"/>
      <c r="BJQ32" s="86">
        <v>2</v>
      </c>
      <c r="BJR32" s="67"/>
      <c r="BJS32" s="67">
        <v>4.4444444444444446</v>
      </c>
      <c r="BJT32" s="67"/>
      <c r="BJU32" s="86">
        <v>0</v>
      </c>
      <c r="BJZ32" s="86">
        <v>12.17</v>
      </c>
      <c r="BKA32" s="62" t="s">
        <v>509</v>
      </c>
      <c r="BKB32" s="86">
        <v>12.17</v>
      </c>
      <c r="BKC32" s="86">
        <v>0</v>
      </c>
      <c r="BKD32" s="86"/>
      <c r="BKE32" s="86">
        <v>2</v>
      </c>
      <c r="BKF32" s="67"/>
      <c r="BKG32" s="67">
        <v>4.4444444444444446</v>
      </c>
      <c r="BKH32" s="67"/>
      <c r="BKI32" s="86">
        <v>0</v>
      </c>
      <c r="BKN32" s="86">
        <v>8.17</v>
      </c>
      <c r="BKO32" s="62" t="s">
        <v>509</v>
      </c>
      <c r="BKP32" s="86">
        <v>8.17</v>
      </c>
      <c r="BKQ32" s="86">
        <v>1</v>
      </c>
      <c r="BKR32" s="86"/>
      <c r="BKS32" s="86">
        <v>2</v>
      </c>
      <c r="BKT32" s="67"/>
      <c r="BKU32" s="67">
        <v>4.4444444444444446</v>
      </c>
      <c r="BKV32" s="67"/>
      <c r="BKW32" s="86">
        <v>50</v>
      </c>
      <c r="BLB32" s="86">
        <v>10.17</v>
      </c>
      <c r="BLC32" s="62" t="s">
        <v>509</v>
      </c>
      <c r="BLD32" s="86">
        <v>10.17</v>
      </c>
      <c r="BLE32" s="86">
        <v>0</v>
      </c>
      <c r="BLF32" s="86"/>
      <c r="BLG32" s="86">
        <v>2</v>
      </c>
      <c r="BLH32" s="67"/>
      <c r="BLI32" s="67">
        <v>4.4444444444444446</v>
      </c>
      <c r="BLJ32" s="67"/>
      <c r="BLK32" s="86">
        <v>0</v>
      </c>
      <c r="BLP32" s="86">
        <v>7.17</v>
      </c>
      <c r="BLQ32" s="62" t="s">
        <v>509</v>
      </c>
      <c r="BLR32" s="86">
        <v>7.17</v>
      </c>
      <c r="BLS32" s="86">
        <v>1</v>
      </c>
      <c r="BLT32" s="86"/>
      <c r="BLU32" s="86">
        <v>2</v>
      </c>
      <c r="BLV32" s="67"/>
      <c r="BLW32" s="67">
        <v>4.4444444444444446</v>
      </c>
      <c r="BLX32" s="67"/>
      <c r="BLY32" s="86">
        <v>50</v>
      </c>
      <c r="BMD32" s="86">
        <v>12.17</v>
      </c>
      <c r="BME32" s="62" t="s">
        <v>509</v>
      </c>
      <c r="BMF32" s="86">
        <v>12.17</v>
      </c>
      <c r="BMG32" s="86">
        <v>0</v>
      </c>
      <c r="BMH32" s="86"/>
      <c r="BMI32" s="86">
        <v>2</v>
      </c>
      <c r="BMJ32" s="67"/>
      <c r="BMK32" s="67">
        <v>4.4444444444444446</v>
      </c>
      <c r="BML32" s="67"/>
      <c r="BMM32" s="86">
        <v>0</v>
      </c>
      <c r="BMR32" s="86">
        <v>12.17</v>
      </c>
      <c r="BMS32" s="62" t="s">
        <v>509</v>
      </c>
      <c r="BMT32" s="86">
        <v>12.17</v>
      </c>
      <c r="BMU32" s="86">
        <v>0</v>
      </c>
      <c r="BMV32" s="86"/>
      <c r="BMW32" s="86">
        <v>2</v>
      </c>
      <c r="BMX32" s="67"/>
      <c r="BMY32" s="67">
        <v>4.4444444444444446</v>
      </c>
      <c r="BMZ32" s="67"/>
      <c r="BNA32" s="86">
        <v>0</v>
      </c>
      <c r="BNF32" s="86">
        <v>12.17</v>
      </c>
      <c r="BNG32" s="62" t="s">
        <v>509</v>
      </c>
      <c r="BNH32" s="86">
        <v>12.17</v>
      </c>
      <c r="BNI32" s="86">
        <v>0</v>
      </c>
      <c r="BNJ32" s="86"/>
      <c r="BNK32" s="86">
        <v>2</v>
      </c>
      <c r="BNL32" s="67"/>
      <c r="BNM32" s="67">
        <v>4.4444444444444446</v>
      </c>
      <c r="BNN32" s="67"/>
      <c r="BNO32" s="86">
        <v>0</v>
      </c>
      <c r="BNT32" s="86">
        <v>1.17</v>
      </c>
      <c r="BNU32" s="62" t="s">
        <v>509</v>
      </c>
      <c r="BNV32" s="86">
        <v>1.17</v>
      </c>
      <c r="BNW32" s="86">
        <v>2</v>
      </c>
      <c r="BNX32" s="86"/>
      <c r="BNY32" s="86">
        <v>2</v>
      </c>
      <c r="BNZ32" s="67"/>
      <c r="BOA32" s="67">
        <v>4.4444444444444446</v>
      </c>
      <c r="BOB32" s="67"/>
      <c r="BOC32" s="86">
        <v>100</v>
      </c>
      <c r="BOH32" s="86">
        <v>8.17</v>
      </c>
      <c r="BOI32" s="62" t="s">
        <v>509</v>
      </c>
      <c r="BOJ32" s="86">
        <v>8.17</v>
      </c>
      <c r="BOK32" s="86">
        <v>1</v>
      </c>
      <c r="BOL32" s="86"/>
      <c r="BOM32" s="86">
        <v>2</v>
      </c>
      <c r="BON32" s="67"/>
      <c r="BOO32" s="67">
        <v>4.4444444444444446</v>
      </c>
      <c r="BOP32" s="67"/>
      <c r="BOQ32" s="86">
        <v>50</v>
      </c>
      <c r="BOV32" s="86">
        <v>9.17</v>
      </c>
      <c r="BOW32" s="62" t="s">
        <v>509</v>
      </c>
      <c r="BOX32" s="86">
        <v>9.17</v>
      </c>
      <c r="BOY32" s="86">
        <v>1</v>
      </c>
      <c r="BOZ32" s="86"/>
      <c r="BPA32" s="86">
        <v>2</v>
      </c>
      <c r="BPB32" s="67"/>
      <c r="BPC32" s="67">
        <v>4.4444444444444446</v>
      </c>
      <c r="BPD32" s="67"/>
      <c r="BPE32" s="86">
        <v>50</v>
      </c>
      <c r="BPJ32" s="86">
        <v>12.17</v>
      </c>
      <c r="BPK32" s="62" t="s">
        <v>509</v>
      </c>
      <c r="BPL32" s="86">
        <v>12.17</v>
      </c>
      <c r="BPM32" s="86">
        <v>0</v>
      </c>
      <c r="BPN32" s="86"/>
      <c r="BPO32" s="86">
        <v>2</v>
      </c>
      <c r="BPP32" s="67"/>
      <c r="BPQ32" s="67">
        <v>4.4444444444444446</v>
      </c>
      <c r="BPR32" s="67"/>
      <c r="BPS32" s="86">
        <v>0</v>
      </c>
      <c r="BPX32" s="86">
        <v>6.17</v>
      </c>
      <c r="BPY32" s="62" t="s">
        <v>509</v>
      </c>
      <c r="BPZ32" s="86">
        <v>6.17</v>
      </c>
      <c r="BQA32" s="86">
        <v>1</v>
      </c>
      <c r="BQB32" s="86"/>
      <c r="BQC32" s="86">
        <v>2</v>
      </c>
      <c r="BQD32" s="67"/>
      <c r="BQE32" s="67">
        <v>4.4444444444444446</v>
      </c>
      <c r="BQF32" s="67"/>
      <c r="BQG32" s="86">
        <v>50</v>
      </c>
      <c r="BQL32" s="86">
        <v>11.17</v>
      </c>
      <c r="BQM32" s="62" t="s">
        <v>509</v>
      </c>
      <c r="BQN32" s="86">
        <v>11.17</v>
      </c>
      <c r="BQO32" s="86">
        <v>0</v>
      </c>
      <c r="BQP32" s="86"/>
      <c r="BQQ32" s="86">
        <v>2</v>
      </c>
      <c r="BQR32" s="67"/>
      <c r="BQS32" s="67">
        <v>4.4444444444444446</v>
      </c>
      <c r="BQT32" s="67"/>
      <c r="BQU32" s="86">
        <v>0</v>
      </c>
      <c r="BQZ32" s="86">
        <v>1.17</v>
      </c>
      <c r="BRA32" s="62" t="s">
        <v>509</v>
      </c>
      <c r="BRB32" s="86">
        <v>1.17</v>
      </c>
      <c r="BRC32" s="86">
        <v>2</v>
      </c>
      <c r="BRD32" s="86"/>
      <c r="BRE32" s="86">
        <v>2</v>
      </c>
      <c r="BRF32" s="67"/>
      <c r="BRG32" s="67">
        <v>4.4444444444444446</v>
      </c>
      <c r="BRH32" s="67"/>
      <c r="BRI32" s="86">
        <v>100</v>
      </c>
      <c r="BRN32" s="86">
        <v>11.17</v>
      </c>
      <c r="BRO32" s="62" t="s">
        <v>509</v>
      </c>
      <c r="BRP32" s="86">
        <v>11.17</v>
      </c>
      <c r="BRQ32" s="86">
        <v>1</v>
      </c>
      <c r="BRR32" s="86"/>
      <c r="BRS32" s="86">
        <v>2</v>
      </c>
      <c r="BRT32" s="67"/>
      <c r="BRU32" s="67">
        <v>4.4444444444444446</v>
      </c>
      <c r="BRV32" s="67"/>
      <c r="BRW32" s="86">
        <v>50</v>
      </c>
      <c r="BSB32" s="86">
        <v>9.17</v>
      </c>
      <c r="BSC32" s="62" t="s">
        <v>509</v>
      </c>
      <c r="BSD32" s="86">
        <v>9.17</v>
      </c>
      <c r="BSE32" s="86">
        <v>1</v>
      </c>
      <c r="BSF32" s="86"/>
      <c r="BSG32" s="86">
        <v>2</v>
      </c>
      <c r="BSH32" s="67"/>
      <c r="BSI32" s="67">
        <v>4.4444444444444446</v>
      </c>
      <c r="BSJ32" s="67"/>
      <c r="BSK32" s="86">
        <v>50</v>
      </c>
      <c r="BSP32" s="86">
        <v>12.17</v>
      </c>
      <c r="BSQ32" s="62" t="s">
        <v>509</v>
      </c>
      <c r="BSR32" s="86">
        <v>12.17</v>
      </c>
      <c r="BSS32" s="86">
        <v>0</v>
      </c>
      <c r="BST32" s="86"/>
      <c r="BSU32" s="86">
        <v>2</v>
      </c>
      <c r="BSV32" s="67"/>
      <c r="BSW32" s="67">
        <v>4.4444444444444446</v>
      </c>
      <c r="BSX32" s="67"/>
      <c r="BSY32" s="86">
        <v>0</v>
      </c>
      <c r="BTD32" s="86">
        <v>11.17</v>
      </c>
      <c r="BTE32" s="62" t="s">
        <v>509</v>
      </c>
      <c r="BTF32" s="86">
        <v>11.17</v>
      </c>
      <c r="BTG32" s="86">
        <v>0</v>
      </c>
      <c r="BTH32" s="86"/>
      <c r="BTI32" s="86">
        <v>2</v>
      </c>
      <c r="BTJ32" s="67"/>
      <c r="BTK32" s="67">
        <v>4.4444444444444446</v>
      </c>
      <c r="BTL32" s="67"/>
      <c r="BTM32" s="86">
        <v>0</v>
      </c>
      <c r="BTR32" s="86">
        <v>10.17</v>
      </c>
      <c r="BTS32" s="62" t="s">
        <v>509</v>
      </c>
      <c r="BTT32" s="86">
        <v>10.17</v>
      </c>
      <c r="BTU32" s="86">
        <v>2</v>
      </c>
      <c r="BTV32" s="86"/>
      <c r="BTW32" s="86">
        <v>3</v>
      </c>
      <c r="BTX32" s="67"/>
      <c r="BTY32" s="67">
        <v>5.5555555555555554</v>
      </c>
      <c r="BTZ32" s="67"/>
      <c r="BUA32" s="86">
        <v>66.666666666666657</v>
      </c>
      <c r="BUF32" s="86">
        <v>7.17</v>
      </c>
      <c r="BUG32" s="62" t="s">
        <v>509</v>
      </c>
      <c r="BUH32" s="86">
        <v>7.17</v>
      </c>
      <c r="BUI32" s="86">
        <v>2</v>
      </c>
      <c r="BUJ32" s="86"/>
      <c r="BUK32" s="86">
        <v>3</v>
      </c>
      <c r="BUL32" s="67"/>
      <c r="BUM32" s="67">
        <v>5.5555555555555554</v>
      </c>
      <c r="BUN32" s="67"/>
      <c r="BUO32" s="86">
        <v>66.666666666666657</v>
      </c>
      <c r="BUT32" s="86">
        <v>13.17</v>
      </c>
      <c r="BUU32" s="62" t="s">
        <v>509</v>
      </c>
      <c r="BUV32" s="86">
        <v>13.17</v>
      </c>
      <c r="BUW32" s="86">
        <v>0</v>
      </c>
      <c r="BUX32" s="86"/>
      <c r="BUY32" s="86">
        <v>3</v>
      </c>
      <c r="BUZ32" s="67"/>
      <c r="BVA32" s="67">
        <v>5.5555555555555554</v>
      </c>
      <c r="BVB32" s="67"/>
      <c r="BVC32" s="86">
        <v>0</v>
      </c>
      <c r="BVH32" s="86">
        <v>12.17</v>
      </c>
      <c r="BVI32" s="62" t="s">
        <v>509</v>
      </c>
      <c r="BVJ32" s="86">
        <v>12.17</v>
      </c>
      <c r="BVK32" s="86">
        <v>0</v>
      </c>
      <c r="BVL32" s="86"/>
      <c r="BVM32" s="86">
        <v>3</v>
      </c>
      <c r="BVN32" s="67"/>
      <c r="BVO32" s="67">
        <v>5.5555555555555554</v>
      </c>
      <c r="BVP32" s="67"/>
      <c r="BVQ32" s="86">
        <v>0</v>
      </c>
      <c r="BVV32" s="86">
        <v>14.17</v>
      </c>
      <c r="BVW32" s="62" t="s">
        <v>509</v>
      </c>
      <c r="BVX32" s="86">
        <v>14.17</v>
      </c>
      <c r="BVY32" s="86">
        <v>0</v>
      </c>
      <c r="BVZ32" s="86"/>
      <c r="BWA32" s="86">
        <v>3</v>
      </c>
      <c r="BWB32" s="67"/>
      <c r="BWC32" s="67">
        <v>5.5555555555555554</v>
      </c>
      <c r="BWD32" s="67"/>
      <c r="BWE32" s="86">
        <v>0</v>
      </c>
      <c r="BWJ32" s="86">
        <v>14.17</v>
      </c>
      <c r="BWK32" s="62" t="s">
        <v>509</v>
      </c>
      <c r="BWL32" s="86">
        <v>14.17</v>
      </c>
      <c r="BWM32" s="86">
        <v>0</v>
      </c>
      <c r="BWN32" s="86"/>
      <c r="BWO32" s="86">
        <v>3</v>
      </c>
      <c r="BWP32" s="67"/>
      <c r="BWQ32" s="67">
        <v>5.5555555555555554</v>
      </c>
      <c r="BWR32" s="67"/>
      <c r="BWS32" s="86">
        <v>0</v>
      </c>
      <c r="BWX32" s="86">
        <v>12.17</v>
      </c>
      <c r="BWY32" s="62" t="s">
        <v>509</v>
      </c>
      <c r="BWZ32" s="86">
        <v>12.17</v>
      </c>
      <c r="BXA32" s="86">
        <v>0</v>
      </c>
      <c r="BXB32" s="86"/>
      <c r="BXC32" s="86">
        <v>3</v>
      </c>
      <c r="BXD32" s="67"/>
      <c r="BXE32" s="67">
        <v>5.5555555555555554</v>
      </c>
      <c r="BXF32" s="67"/>
      <c r="BXG32" s="86">
        <v>0</v>
      </c>
      <c r="BXL32" s="86">
        <v>10.17</v>
      </c>
      <c r="BXM32" s="62" t="s">
        <v>509</v>
      </c>
      <c r="BXN32" s="86">
        <v>10.17</v>
      </c>
      <c r="BXO32" s="86">
        <v>2</v>
      </c>
      <c r="BXP32" s="86"/>
      <c r="BXQ32" s="86">
        <v>3</v>
      </c>
      <c r="BXR32" s="67"/>
      <c r="BXS32" s="67">
        <v>5.5555555555555554</v>
      </c>
      <c r="BXT32" s="67"/>
      <c r="BXU32" s="86">
        <v>66.666666666666657</v>
      </c>
      <c r="BXZ32" s="86">
        <v>1.17</v>
      </c>
      <c r="BYA32" s="62" t="s">
        <v>509</v>
      </c>
      <c r="BYB32" s="86">
        <v>1.17</v>
      </c>
      <c r="BYC32" s="86">
        <v>3</v>
      </c>
      <c r="BYD32" s="86"/>
      <c r="BYE32" s="86">
        <v>3</v>
      </c>
      <c r="BYF32" s="67"/>
      <c r="BYG32" s="67">
        <v>5.5555555555555554</v>
      </c>
      <c r="BYH32" s="67"/>
      <c r="BYI32" s="86">
        <v>100</v>
      </c>
      <c r="BYN32" s="86">
        <v>1.17</v>
      </c>
      <c r="BYO32" s="62" t="s">
        <v>509</v>
      </c>
      <c r="BYP32" s="86">
        <v>1.17</v>
      </c>
      <c r="BYQ32" s="86">
        <v>3</v>
      </c>
      <c r="BYR32" s="86"/>
      <c r="BYS32" s="86">
        <v>3</v>
      </c>
      <c r="BYT32" s="67"/>
      <c r="BYU32" s="67">
        <v>5.5555555555555554</v>
      </c>
      <c r="BYV32" s="67"/>
      <c r="BYW32" s="86">
        <v>100</v>
      </c>
      <c r="BZB32" s="86">
        <v>10.17</v>
      </c>
      <c r="BZC32" s="62" t="s">
        <v>509</v>
      </c>
      <c r="BZD32" s="86">
        <v>10.17</v>
      </c>
      <c r="BZE32" s="86">
        <v>2</v>
      </c>
      <c r="BZF32" s="86"/>
      <c r="BZG32" s="86">
        <v>3</v>
      </c>
      <c r="BZH32" s="67"/>
      <c r="BZI32" s="67">
        <v>5.5555555555555554</v>
      </c>
      <c r="BZJ32" s="67"/>
      <c r="BZK32" s="86">
        <v>66.666666666666657</v>
      </c>
      <c r="BZP32" s="86">
        <v>1.17</v>
      </c>
      <c r="BZQ32" s="62" t="s">
        <v>509</v>
      </c>
      <c r="BZR32" s="86">
        <v>1.17</v>
      </c>
      <c r="BZS32" s="86">
        <v>3</v>
      </c>
      <c r="BZT32" s="86"/>
      <c r="BZU32" s="86">
        <v>3</v>
      </c>
      <c r="BZV32" s="67"/>
      <c r="BZW32" s="67">
        <v>5.5555555555555554</v>
      </c>
      <c r="BZX32" s="67"/>
      <c r="BZY32" s="86">
        <v>100</v>
      </c>
      <c r="CAD32" s="86">
        <v>11.17</v>
      </c>
      <c r="CAE32" s="62" t="s">
        <v>509</v>
      </c>
      <c r="CAF32" s="86">
        <v>11.17</v>
      </c>
      <c r="CAG32" s="86">
        <v>2</v>
      </c>
      <c r="CAH32" s="86"/>
      <c r="CAI32" s="86">
        <v>3</v>
      </c>
      <c r="CAJ32" s="67"/>
      <c r="CAK32" s="67">
        <v>5.5555555555555554</v>
      </c>
      <c r="CAL32" s="67"/>
      <c r="CAM32" s="86">
        <v>66.666666666666657</v>
      </c>
      <c r="CAR32" s="86">
        <v>11.17</v>
      </c>
      <c r="CAS32" s="62" t="s">
        <v>509</v>
      </c>
      <c r="CAT32" s="86">
        <v>11.17</v>
      </c>
      <c r="CAU32" s="86">
        <v>1</v>
      </c>
      <c r="CAV32" s="86"/>
      <c r="CAW32" s="86">
        <v>3</v>
      </c>
      <c r="CAX32" s="67"/>
      <c r="CAY32" s="67">
        <v>5.5555555555555554</v>
      </c>
      <c r="CAZ32" s="67"/>
      <c r="CBA32" s="86">
        <v>33.333333333333329</v>
      </c>
      <c r="CBF32" s="86">
        <v>13.17</v>
      </c>
      <c r="CBG32" s="62" t="s">
        <v>509</v>
      </c>
      <c r="CBH32" s="86">
        <v>13.17</v>
      </c>
      <c r="CBI32" s="86">
        <v>0</v>
      </c>
      <c r="CBJ32" s="86"/>
      <c r="CBK32" s="86">
        <v>2</v>
      </c>
      <c r="CBL32" s="67"/>
      <c r="CBM32" s="67">
        <v>3.7037037037037033</v>
      </c>
      <c r="CBN32" s="67"/>
      <c r="CBO32" s="86">
        <v>0</v>
      </c>
      <c r="CBT32" s="86">
        <v>1.17</v>
      </c>
      <c r="CBU32" s="62" t="s">
        <v>509</v>
      </c>
      <c r="CBV32" s="86">
        <v>1.17</v>
      </c>
      <c r="CBW32" s="86">
        <v>2</v>
      </c>
      <c r="CBX32" s="86"/>
      <c r="CBY32" s="86">
        <v>2</v>
      </c>
      <c r="CBZ32" s="67"/>
      <c r="CCA32" s="67">
        <v>3.7037037037037033</v>
      </c>
      <c r="CCB32" s="67"/>
      <c r="CCC32" s="86">
        <v>100</v>
      </c>
      <c r="CCH32" s="86">
        <v>13.17</v>
      </c>
      <c r="CCI32" s="62" t="s">
        <v>509</v>
      </c>
      <c r="CCJ32" s="86">
        <v>13.17</v>
      </c>
      <c r="CCK32" s="86">
        <v>0</v>
      </c>
      <c r="CCL32" s="86"/>
      <c r="CCM32" s="86">
        <v>2</v>
      </c>
      <c r="CCN32" s="67"/>
      <c r="CCO32" s="67">
        <v>3.7037037037037033</v>
      </c>
      <c r="CCP32" s="67"/>
      <c r="CCQ32" s="86">
        <v>0</v>
      </c>
      <c r="CCV32" s="86">
        <v>13.17</v>
      </c>
      <c r="CCW32" s="62" t="s">
        <v>509</v>
      </c>
      <c r="CCX32" s="86">
        <v>13.17</v>
      </c>
      <c r="CCY32" s="86">
        <v>0</v>
      </c>
      <c r="CCZ32" s="86"/>
      <c r="CDA32" s="86">
        <v>2</v>
      </c>
      <c r="CDB32" s="67"/>
      <c r="CDC32" s="67">
        <v>3.7037037037037033</v>
      </c>
      <c r="CDD32" s="67"/>
      <c r="CDE32" s="86">
        <v>0</v>
      </c>
      <c r="CDJ32" s="86">
        <v>1.17</v>
      </c>
      <c r="CDK32" s="62" t="s">
        <v>509</v>
      </c>
      <c r="CDL32" s="86">
        <v>1.17</v>
      </c>
      <c r="CDM32" s="86">
        <v>2</v>
      </c>
      <c r="CDN32" s="86"/>
      <c r="CDO32" s="86">
        <v>2</v>
      </c>
      <c r="CDP32" s="67"/>
      <c r="CDQ32" s="67">
        <v>3.7037037037037033</v>
      </c>
      <c r="CDR32" s="67"/>
      <c r="CDS32" s="86">
        <v>100</v>
      </c>
      <c r="CDX32" s="86">
        <v>1.17</v>
      </c>
      <c r="CDY32" s="62" t="s">
        <v>509</v>
      </c>
      <c r="CDZ32" s="86">
        <v>1.17</v>
      </c>
      <c r="CEA32" s="86">
        <v>2</v>
      </c>
      <c r="CEB32" s="86"/>
      <c r="CEC32" s="86">
        <v>2</v>
      </c>
      <c r="CED32" s="67"/>
      <c r="CEE32" s="67">
        <v>3.7037037037037033</v>
      </c>
      <c r="CEF32" s="67"/>
      <c r="CEG32" s="86">
        <v>100</v>
      </c>
      <c r="CEL32" s="86">
        <v>10.17</v>
      </c>
      <c r="CEM32" s="62" t="s">
        <v>509</v>
      </c>
      <c r="CEN32" s="86">
        <v>10.17</v>
      </c>
      <c r="CEO32" s="86">
        <v>1</v>
      </c>
      <c r="CEP32" s="86"/>
      <c r="CEQ32" s="86">
        <v>2</v>
      </c>
      <c r="CER32" s="67"/>
      <c r="CES32" s="67">
        <v>3.7037037037037033</v>
      </c>
      <c r="CET32" s="67"/>
      <c r="CEU32" s="86">
        <v>50</v>
      </c>
      <c r="CEZ32" s="86">
        <v>1.17</v>
      </c>
      <c r="CFA32" s="62" t="s">
        <v>509</v>
      </c>
      <c r="CFB32" s="86">
        <v>1.17</v>
      </c>
      <c r="CFC32" s="86">
        <v>2</v>
      </c>
      <c r="CFD32" s="86"/>
      <c r="CFE32" s="86">
        <v>2</v>
      </c>
      <c r="CFF32" s="67"/>
      <c r="CFG32" s="67">
        <v>3.7037037037037033</v>
      </c>
      <c r="CFH32" s="67"/>
      <c r="CFI32" s="86">
        <v>100</v>
      </c>
      <c r="CFN32" s="86">
        <v>13.17</v>
      </c>
      <c r="CFO32" s="62" t="s">
        <v>509</v>
      </c>
      <c r="CFP32" s="86">
        <v>13.17</v>
      </c>
      <c r="CFQ32" s="86">
        <v>1</v>
      </c>
      <c r="CFR32" s="86"/>
      <c r="CFS32" s="86">
        <v>2</v>
      </c>
      <c r="CFT32" s="67"/>
      <c r="CFU32" s="67">
        <v>3.7037037037037033</v>
      </c>
      <c r="CFV32" s="67"/>
      <c r="CFW32" s="86">
        <v>50</v>
      </c>
      <c r="CGB32" s="86">
        <v>12.17</v>
      </c>
      <c r="CGC32" s="62" t="s">
        <v>509</v>
      </c>
      <c r="CGD32" s="86">
        <v>12.17</v>
      </c>
      <c r="CGE32" s="86">
        <v>0</v>
      </c>
      <c r="CGF32" s="86"/>
      <c r="CGG32" s="86">
        <v>2</v>
      </c>
      <c r="CGH32" s="67"/>
      <c r="CGI32" s="67">
        <v>4.4444444444444446</v>
      </c>
      <c r="CGJ32" s="67"/>
      <c r="CGK32" s="86">
        <v>0</v>
      </c>
      <c r="CGP32" s="86">
        <v>12.17</v>
      </c>
      <c r="CGQ32" s="62" t="s">
        <v>509</v>
      </c>
      <c r="CGR32" s="86">
        <v>12.17</v>
      </c>
      <c r="CGS32" s="86">
        <v>0</v>
      </c>
      <c r="CGT32" s="86"/>
      <c r="CGU32" s="86">
        <v>2</v>
      </c>
      <c r="CGV32" s="67"/>
      <c r="CGW32" s="67">
        <v>4.4444444444444446</v>
      </c>
      <c r="CGX32" s="67"/>
      <c r="CGY32" s="86">
        <v>0</v>
      </c>
      <c r="CHD32" s="86">
        <v>11.17</v>
      </c>
      <c r="CHE32" s="62" t="s">
        <v>509</v>
      </c>
      <c r="CHF32" s="86">
        <v>11.17</v>
      </c>
      <c r="CHG32" s="86">
        <v>1</v>
      </c>
      <c r="CHH32" s="86"/>
      <c r="CHI32" s="86">
        <v>2</v>
      </c>
      <c r="CHJ32" s="67"/>
      <c r="CHK32" s="67">
        <v>4.4444444444444446</v>
      </c>
      <c r="CHL32" s="67"/>
      <c r="CHM32" s="86">
        <v>50</v>
      </c>
      <c r="CHR32" s="86">
        <v>10.17</v>
      </c>
      <c r="CHS32" s="62" t="s">
        <v>509</v>
      </c>
      <c r="CHT32" s="86">
        <v>10.17</v>
      </c>
      <c r="CHU32" s="86">
        <v>0</v>
      </c>
      <c r="CHV32" s="86"/>
      <c r="CHW32" s="86">
        <v>2</v>
      </c>
      <c r="CHX32" s="67"/>
      <c r="CHY32" s="67">
        <v>4.4444444444444446</v>
      </c>
      <c r="CHZ32" s="67"/>
      <c r="CIA32" s="86">
        <v>0</v>
      </c>
      <c r="CIF32" s="86">
        <v>9.17</v>
      </c>
      <c r="CIG32" s="62" t="s">
        <v>509</v>
      </c>
      <c r="CIH32" s="86">
        <v>9.17</v>
      </c>
      <c r="CII32" s="86">
        <v>0</v>
      </c>
      <c r="CIJ32" s="86"/>
      <c r="CIK32" s="86">
        <v>2</v>
      </c>
      <c r="CIL32" s="67"/>
      <c r="CIM32" s="67">
        <v>4.4444444444444446</v>
      </c>
      <c r="CIN32" s="67"/>
      <c r="CIO32" s="86">
        <v>0</v>
      </c>
      <c r="CIT32" s="86">
        <v>12.17</v>
      </c>
      <c r="CIU32" s="62" t="s">
        <v>509</v>
      </c>
      <c r="CIV32" s="86">
        <v>12.17</v>
      </c>
      <c r="CIW32" s="86">
        <v>0</v>
      </c>
      <c r="CIX32" s="86"/>
      <c r="CIY32" s="86">
        <v>2</v>
      </c>
      <c r="CIZ32" s="67"/>
      <c r="CJA32" s="67">
        <v>4.4444444444444446</v>
      </c>
      <c r="CJB32" s="67"/>
      <c r="CJC32" s="86">
        <v>0</v>
      </c>
      <c r="CJH32" s="86">
        <v>12.17</v>
      </c>
      <c r="CJI32" s="62" t="s">
        <v>509</v>
      </c>
      <c r="CJJ32" s="86">
        <v>12.17</v>
      </c>
      <c r="CJK32" s="86">
        <v>0</v>
      </c>
      <c r="CJL32" s="86"/>
      <c r="CJM32" s="86">
        <v>2</v>
      </c>
      <c r="CJN32" s="67"/>
      <c r="CJO32" s="67">
        <v>4.4444444444444446</v>
      </c>
      <c r="CJP32" s="67"/>
      <c r="CJQ32" s="86">
        <v>0</v>
      </c>
      <c r="CJV32" s="86">
        <v>11.17</v>
      </c>
      <c r="CJW32" s="62" t="s">
        <v>509</v>
      </c>
      <c r="CJX32" s="86">
        <v>11.17</v>
      </c>
      <c r="CJY32" s="86">
        <v>0</v>
      </c>
      <c r="CJZ32" s="86"/>
      <c r="CKA32" s="86">
        <v>2</v>
      </c>
      <c r="CKB32" s="67"/>
      <c r="CKC32" s="67">
        <v>4.4444444444444446</v>
      </c>
      <c r="CKD32" s="67"/>
      <c r="CKE32" s="86">
        <v>0</v>
      </c>
      <c r="CKJ32" s="86">
        <v>10.17</v>
      </c>
      <c r="CKK32" s="62" t="s">
        <v>509</v>
      </c>
      <c r="CKL32" s="86">
        <v>10.17</v>
      </c>
      <c r="CKM32" s="86">
        <v>1</v>
      </c>
      <c r="CKN32" s="86"/>
      <c r="CKO32" s="86">
        <v>2</v>
      </c>
      <c r="CKP32" s="67"/>
      <c r="CKQ32" s="67">
        <v>4.4444444444444446</v>
      </c>
      <c r="CKR32" s="67"/>
      <c r="CKS32" s="86">
        <v>50</v>
      </c>
      <c r="CKX32" s="86">
        <v>10.17</v>
      </c>
      <c r="CKY32" s="62" t="s">
        <v>509</v>
      </c>
      <c r="CKZ32" s="86">
        <v>10.17</v>
      </c>
      <c r="CLA32" s="86">
        <v>0</v>
      </c>
      <c r="CLB32" s="86"/>
      <c r="CLC32" s="86">
        <v>2</v>
      </c>
      <c r="CLD32" s="67"/>
      <c r="CLE32" s="67">
        <v>4.4444444444444446</v>
      </c>
      <c r="CLF32" s="67"/>
      <c r="CLG32" s="86">
        <v>0</v>
      </c>
      <c r="CLL32" s="86">
        <v>12.17</v>
      </c>
      <c r="CLM32" s="62" t="s">
        <v>509</v>
      </c>
      <c r="CLN32" s="86">
        <v>12.17</v>
      </c>
      <c r="CLO32" s="86">
        <v>0</v>
      </c>
      <c r="CLP32" s="86"/>
      <c r="CLQ32" s="86">
        <v>2</v>
      </c>
      <c r="CLR32" s="67"/>
      <c r="CLS32" s="67">
        <v>4.4444444444444446</v>
      </c>
      <c r="CLT32" s="67"/>
      <c r="CLU32" s="86">
        <v>0</v>
      </c>
      <c r="CLZ32" s="86">
        <v>11.17</v>
      </c>
      <c r="CMA32" s="62" t="s">
        <v>509</v>
      </c>
      <c r="CMB32" s="86">
        <v>11.17</v>
      </c>
      <c r="CMC32" s="86">
        <v>0</v>
      </c>
      <c r="CMD32" s="86"/>
      <c r="CME32" s="86">
        <v>2</v>
      </c>
      <c r="CMF32" s="67"/>
      <c r="CMG32" s="67">
        <v>4.4444444444444446</v>
      </c>
      <c r="CMH32" s="67"/>
      <c r="CMI32" s="86">
        <v>0</v>
      </c>
      <c r="CMN32" s="86">
        <v>13.17</v>
      </c>
      <c r="CMO32" s="62" t="s">
        <v>509</v>
      </c>
      <c r="CMP32" s="86">
        <v>13.17</v>
      </c>
      <c r="CMQ32" s="86">
        <v>0</v>
      </c>
      <c r="CMR32" s="86"/>
      <c r="CMS32" s="86">
        <v>2</v>
      </c>
      <c r="CMT32" s="67"/>
      <c r="CMU32" s="67">
        <v>4.4444444444444446</v>
      </c>
      <c r="CMV32" s="67"/>
      <c r="CMW32" s="86">
        <v>0</v>
      </c>
      <c r="CNB32" s="86">
        <v>12.17</v>
      </c>
      <c r="CNC32" s="62" t="s">
        <v>509</v>
      </c>
      <c r="CND32" s="86">
        <v>12.17</v>
      </c>
      <c r="CNE32" s="86">
        <v>0</v>
      </c>
      <c r="CNF32" s="86"/>
      <c r="CNG32" s="86">
        <v>2</v>
      </c>
      <c r="CNH32" s="67"/>
      <c r="CNI32" s="67">
        <v>4.4444444444444446</v>
      </c>
      <c r="CNJ32" s="67"/>
      <c r="CNK32" s="86">
        <v>0</v>
      </c>
      <c r="CNP32" s="86">
        <v>12.17</v>
      </c>
      <c r="CNQ32" s="62" t="s">
        <v>509</v>
      </c>
      <c r="CNR32" s="86">
        <v>12.17</v>
      </c>
      <c r="CNS32" s="86">
        <v>0</v>
      </c>
      <c r="CNT32" s="86"/>
      <c r="CNU32" s="86">
        <v>2</v>
      </c>
      <c r="CNV32" s="67"/>
      <c r="CNW32" s="67">
        <v>4.4444444444444446</v>
      </c>
      <c r="CNX32" s="67"/>
      <c r="CNY32" s="86">
        <v>0</v>
      </c>
      <c r="COD32" s="86">
        <v>8.17</v>
      </c>
      <c r="COE32" s="62" t="s">
        <v>509</v>
      </c>
      <c r="COF32" s="86">
        <v>8.17</v>
      </c>
      <c r="COG32" s="86">
        <v>1</v>
      </c>
      <c r="COH32" s="86"/>
      <c r="COI32" s="86">
        <v>2</v>
      </c>
      <c r="COJ32" s="67"/>
      <c r="COK32" s="67">
        <v>4.4444444444444446</v>
      </c>
      <c r="COL32" s="67"/>
      <c r="COM32" s="86">
        <v>50</v>
      </c>
      <c r="COR32" s="86">
        <v>8.17</v>
      </c>
      <c r="COS32" s="62" t="s">
        <v>509</v>
      </c>
      <c r="COT32" s="86">
        <v>8.17</v>
      </c>
      <c r="COU32" s="86">
        <v>1</v>
      </c>
      <c r="COV32" s="86"/>
      <c r="COW32" s="86">
        <v>2</v>
      </c>
      <c r="COX32" s="67"/>
      <c r="COY32" s="67">
        <v>4.4444444444444446</v>
      </c>
      <c r="COZ32" s="67"/>
      <c r="CPA32" s="86">
        <v>50</v>
      </c>
      <c r="CPF32" s="86">
        <v>7.17</v>
      </c>
      <c r="CPG32" s="62" t="s">
        <v>509</v>
      </c>
      <c r="CPH32" s="86">
        <v>7.17</v>
      </c>
      <c r="CPI32" s="86">
        <v>1</v>
      </c>
      <c r="CPJ32" s="86"/>
      <c r="CPK32" s="86">
        <v>2</v>
      </c>
      <c r="CPL32" s="67"/>
      <c r="CPM32" s="67">
        <v>4.4444444444444446</v>
      </c>
      <c r="CPN32" s="67"/>
      <c r="CPO32" s="86">
        <v>50</v>
      </c>
      <c r="CPT32" s="86">
        <v>10.17</v>
      </c>
      <c r="CPU32" s="62" t="s">
        <v>509</v>
      </c>
      <c r="CPV32" s="86">
        <v>10.17</v>
      </c>
      <c r="CPW32" s="86">
        <v>1</v>
      </c>
      <c r="CPX32" s="86"/>
      <c r="CPY32" s="86">
        <v>2</v>
      </c>
      <c r="CPZ32" s="67"/>
      <c r="CQA32" s="67">
        <v>4.4444444444444446</v>
      </c>
      <c r="CQB32" s="67"/>
      <c r="CQC32" s="86">
        <v>50</v>
      </c>
      <c r="CQH32" s="86">
        <v>8.17</v>
      </c>
      <c r="CQI32" s="62" t="s">
        <v>509</v>
      </c>
      <c r="CQJ32" s="86">
        <v>8.17</v>
      </c>
      <c r="CQK32" s="86">
        <v>1</v>
      </c>
      <c r="CQL32" s="86"/>
      <c r="CQM32" s="86">
        <v>2</v>
      </c>
      <c r="CQN32" s="67"/>
      <c r="CQO32" s="67">
        <v>4.4444444444444446</v>
      </c>
      <c r="CQP32" s="67"/>
      <c r="CQQ32" s="86">
        <v>50</v>
      </c>
      <c r="CQV32" s="86">
        <v>7.17</v>
      </c>
      <c r="CQW32" s="62" t="s">
        <v>509</v>
      </c>
      <c r="CQX32" s="86">
        <v>7.17</v>
      </c>
      <c r="CQY32" s="86">
        <v>1</v>
      </c>
      <c r="CQZ32" s="86"/>
      <c r="CRA32" s="86">
        <v>2</v>
      </c>
      <c r="CRB32" s="67"/>
      <c r="CRC32" s="67">
        <v>4.4444444444444446</v>
      </c>
      <c r="CRD32" s="67"/>
      <c r="CRE32" s="86">
        <v>50</v>
      </c>
      <c r="CRJ32" s="86">
        <v>1.17</v>
      </c>
      <c r="CRK32" s="62" t="s">
        <v>509</v>
      </c>
      <c r="CRL32" s="86">
        <v>1.17</v>
      </c>
      <c r="CRM32" s="86">
        <v>2</v>
      </c>
      <c r="CRN32" s="86"/>
      <c r="CRO32" s="86">
        <v>2</v>
      </c>
      <c r="CRP32" s="67"/>
      <c r="CRQ32" s="67">
        <v>4.4444444444444446</v>
      </c>
      <c r="CRR32" s="67"/>
      <c r="CRS32" s="86">
        <v>100</v>
      </c>
      <c r="CRX32" s="86">
        <v>8.17</v>
      </c>
      <c r="CRY32" s="62" t="s">
        <v>509</v>
      </c>
      <c r="CRZ32" s="86">
        <v>8.17</v>
      </c>
      <c r="CSA32" s="86">
        <v>1</v>
      </c>
      <c r="CSB32" s="86"/>
      <c r="CSC32" s="86">
        <v>2</v>
      </c>
      <c r="CSD32" s="67"/>
      <c r="CSE32" s="67">
        <v>4.4444444444444446</v>
      </c>
      <c r="CSF32" s="67"/>
      <c r="CSG32" s="86">
        <v>50</v>
      </c>
      <c r="CSL32" s="86">
        <v>1.17</v>
      </c>
      <c r="CSM32" s="62" t="s">
        <v>509</v>
      </c>
      <c r="CSN32" s="86">
        <v>1.17</v>
      </c>
      <c r="CSO32" s="86">
        <v>2</v>
      </c>
      <c r="CSP32" s="86"/>
      <c r="CSQ32" s="86">
        <v>2</v>
      </c>
      <c r="CSR32" s="67"/>
      <c r="CSS32" s="67">
        <v>4.4444444444444446</v>
      </c>
      <c r="CST32" s="67"/>
      <c r="CSU32" s="86">
        <v>100</v>
      </c>
      <c r="CSZ32" s="86">
        <v>12.17</v>
      </c>
      <c r="CTA32" s="62" t="s">
        <v>509</v>
      </c>
      <c r="CTB32" s="86">
        <v>12.17</v>
      </c>
      <c r="CTC32" s="86">
        <v>0</v>
      </c>
      <c r="CTD32" s="86"/>
      <c r="CTE32" s="86">
        <v>2</v>
      </c>
      <c r="CTF32" s="67"/>
      <c r="CTG32" s="67">
        <v>4.4444444444444446</v>
      </c>
      <c r="CTH32" s="67"/>
      <c r="CTI32" s="86">
        <v>0</v>
      </c>
      <c r="CTN32" s="86">
        <v>1.17</v>
      </c>
      <c r="CTO32" s="62" t="s">
        <v>509</v>
      </c>
      <c r="CTP32" s="86">
        <v>1.17</v>
      </c>
      <c r="CTQ32" s="86">
        <v>2</v>
      </c>
      <c r="CTR32" s="86"/>
      <c r="CTS32" s="86">
        <v>2</v>
      </c>
      <c r="CTT32" s="67"/>
      <c r="CTU32" s="67">
        <v>4.4444444444444446</v>
      </c>
      <c r="CTV32" s="67"/>
      <c r="CTW32" s="86">
        <v>100</v>
      </c>
      <c r="CUB32" s="86">
        <v>6.17</v>
      </c>
      <c r="CUC32" s="62" t="s">
        <v>509</v>
      </c>
      <c r="CUD32" s="86">
        <v>6.17</v>
      </c>
      <c r="CUE32" s="86">
        <v>1</v>
      </c>
      <c r="CUF32" s="86"/>
      <c r="CUG32" s="86">
        <v>2</v>
      </c>
      <c r="CUH32" s="67"/>
      <c r="CUI32" s="67">
        <v>4.4444444444444446</v>
      </c>
      <c r="CUJ32" s="67"/>
      <c r="CUK32" s="86">
        <v>50</v>
      </c>
      <c r="CUP32" s="86">
        <v>12.17</v>
      </c>
      <c r="CUQ32" s="62" t="s">
        <v>509</v>
      </c>
      <c r="CUR32" s="86">
        <v>12.17</v>
      </c>
      <c r="CUS32" s="86">
        <v>0</v>
      </c>
      <c r="CUT32" s="86"/>
      <c r="CUU32" s="86">
        <v>2</v>
      </c>
      <c r="CUV32" s="67"/>
      <c r="CUW32" s="67">
        <v>4.4444444444444446</v>
      </c>
      <c r="CUX32" s="67"/>
      <c r="CUY32" s="86">
        <v>0</v>
      </c>
      <c r="CVD32" s="86">
        <v>5.17</v>
      </c>
      <c r="CVE32" s="62" t="s">
        <v>509</v>
      </c>
      <c r="CVF32" s="86">
        <v>5.17</v>
      </c>
      <c r="CVG32" s="86">
        <v>1</v>
      </c>
      <c r="CVH32" s="86"/>
      <c r="CVI32" s="86">
        <v>2</v>
      </c>
      <c r="CVJ32" s="67"/>
      <c r="CVK32" s="67">
        <v>4.4444444444444446</v>
      </c>
      <c r="CVL32" s="67"/>
      <c r="CVM32" s="86">
        <v>50</v>
      </c>
      <c r="CVR32" s="86">
        <v>1.17</v>
      </c>
      <c r="CVS32" s="62" t="s">
        <v>509</v>
      </c>
      <c r="CVT32" s="86">
        <v>1.17</v>
      </c>
      <c r="CVU32" s="86">
        <v>1</v>
      </c>
      <c r="CVV32" s="86"/>
      <c r="CVW32" s="86">
        <v>1</v>
      </c>
      <c r="CVX32" s="67"/>
      <c r="CVY32" s="67">
        <v>2.2222222222222223</v>
      </c>
      <c r="CVZ32" s="67"/>
      <c r="CWA32" s="86">
        <v>100</v>
      </c>
      <c r="CWF32" s="86">
        <v>1.17</v>
      </c>
      <c r="CWG32" s="62" t="s">
        <v>509</v>
      </c>
      <c r="CWH32" s="86">
        <v>1.17</v>
      </c>
      <c r="CWI32" s="86">
        <v>1</v>
      </c>
      <c r="CWJ32" s="86"/>
      <c r="CWK32" s="86">
        <v>1</v>
      </c>
      <c r="CWL32" s="67"/>
      <c r="CWM32" s="67">
        <v>2.2222222222222223</v>
      </c>
      <c r="CWN32" s="67"/>
      <c r="CWO32" s="86">
        <v>100</v>
      </c>
      <c r="CWT32" s="86">
        <v>1.17</v>
      </c>
      <c r="CWU32" s="62" t="s">
        <v>509</v>
      </c>
      <c r="CWV32" s="86">
        <v>1.17</v>
      </c>
      <c r="CWW32" s="86">
        <v>1</v>
      </c>
      <c r="CWX32" s="86"/>
      <c r="CWY32" s="86">
        <v>1</v>
      </c>
      <c r="CWZ32" s="67"/>
      <c r="CXA32" s="67">
        <v>2.2222222222222223</v>
      </c>
      <c r="CXB32" s="67"/>
      <c r="CXC32" s="86">
        <v>100</v>
      </c>
      <c r="CXH32" s="86">
        <v>13.17</v>
      </c>
      <c r="CXI32" s="62" t="s">
        <v>509</v>
      </c>
      <c r="CXJ32" s="86">
        <v>13.17</v>
      </c>
      <c r="CXK32" s="86">
        <v>0</v>
      </c>
      <c r="CXL32" s="86"/>
      <c r="CXM32" s="86">
        <v>1</v>
      </c>
      <c r="CXN32" s="67"/>
      <c r="CXO32" s="67">
        <v>2.2222222222222223</v>
      </c>
      <c r="CXP32" s="67"/>
      <c r="CXQ32" s="86">
        <v>0</v>
      </c>
      <c r="CXV32" s="86">
        <v>13.17</v>
      </c>
      <c r="CXW32" s="62" t="s">
        <v>509</v>
      </c>
      <c r="CXX32" s="86">
        <v>13.17</v>
      </c>
      <c r="CXY32" s="86">
        <v>0</v>
      </c>
      <c r="CXZ32" s="86"/>
      <c r="CYA32" s="86">
        <v>1</v>
      </c>
      <c r="CYB32" s="67"/>
      <c r="CYC32" s="67">
        <v>2.2222222222222223</v>
      </c>
      <c r="CYD32" s="67"/>
      <c r="CYE32" s="86">
        <v>0</v>
      </c>
      <c r="CYJ32" s="86">
        <v>1.17</v>
      </c>
      <c r="CYK32" s="62" t="s">
        <v>509</v>
      </c>
      <c r="CYL32" s="86">
        <v>1.17</v>
      </c>
      <c r="CYM32" s="86">
        <v>1</v>
      </c>
      <c r="CYN32" s="86"/>
      <c r="CYO32" s="86">
        <v>1</v>
      </c>
      <c r="CYP32" s="67"/>
      <c r="CYQ32" s="67">
        <v>2.2222222222222223</v>
      </c>
      <c r="CYR32" s="67"/>
      <c r="CYS32" s="86">
        <v>100</v>
      </c>
      <c r="CYX32" s="86">
        <v>12.17</v>
      </c>
      <c r="CYY32" s="62" t="s">
        <v>509</v>
      </c>
      <c r="CYZ32" s="86">
        <v>12.17</v>
      </c>
      <c r="CZA32" s="86">
        <v>0</v>
      </c>
      <c r="CZB32" s="86"/>
      <c r="CZC32" s="86">
        <v>1</v>
      </c>
      <c r="CZD32" s="67"/>
      <c r="CZE32" s="67">
        <v>2.2222222222222223</v>
      </c>
      <c r="CZF32" s="67"/>
      <c r="CZG32" s="86">
        <v>0</v>
      </c>
      <c r="CZL32" s="86">
        <v>15.17</v>
      </c>
      <c r="CZM32" s="62" t="s">
        <v>509</v>
      </c>
      <c r="CZN32" s="86">
        <v>15.17</v>
      </c>
      <c r="CZO32" s="86">
        <v>0</v>
      </c>
      <c r="CZP32" s="86"/>
      <c r="CZQ32" s="86">
        <v>1</v>
      </c>
      <c r="CZR32" s="67"/>
      <c r="CZS32" s="67">
        <v>2.2222222222222223</v>
      </c>
      <c r="CZT32" s="67"/>
      <c r="CZU32" s="86">
        <v>0</v>
      </c>
      <c r="CZZ32" s="86">
        <v>13.17</v>
      </c>
      <c r="DAA32" s="62" t="s">
        <v>509</v>
      </c>
      <c r="DAB32" s="86">
        <v>13.17</v>
      </c>
      <c r="DAC32" s="86">
        <v>0</v>
      </c>
      <c r="DAD32" s="86"/>
      <c r="DAE32" s="86">
        <v>1</v>
      </c>
      <c r="DAF32" s="67"/>
      <c r="DAG32" s="67">
        <v>2.2222222222222223</v>
      </c>
      <c r="DAH32" s="67"/>
      <c r="DAI32" s="86">
        <v>0</v>
      </c>
      <c r="DAN32" s="86">
        <v>1.17</v>
      </c>
      <c r="DAO32" s="62" t="s">
        <v>509</v>
      </c>
      <c r="DAP32" s="86">
        <v>1.17</v>
      </c>
      <c r="DAQ32" s="86">
        <v>1</v>
      </c>
      <c r="DAR32" s="86"/>
      <c r="DAS32" s="86">
        <v>1</v>
      </c>
      <c r="DAT32" s="67"/>
      <c r="DAU32" s="67">
        <v>2.2222222222222223</v>
      </c>
      <c r="DAV32" s="67"/>
      <c r="DAW32" s="86">
        <v>100</v>
      </c>
      <c r="DBB32" s="86">
        <v>1.17</v>
      </c>
      <c r="DBC32" s="62" t="s">
        <v>509</v>
      </c>
      <c r="DBD32" s="86">
        <v>1.17</v>
      </c>
      <c r="DBE32" s="86">
        <v>3</v>
      </c>
      <c r="DBF32" s="86"/>
      <c r="DBG32" s="86">
        <v>3</v>
      </c>
      <c r="DBH32" s="67"/>
      <c r="DBI32" s="67">
        <v>6.666666666666667</v>
      </c>
      <c r="DBJ32" s="67"/>
      <c r="DBK32" s="86">
        <v>100</v>
      </c>
      <c r="DBP32" s="86">
        <v>13.17</v>
      </c>
      <c r="DBQ32" s="62" t="s">
        <v>509</v>
      </c>
      <c r="DBR32" s="86">
        <v>13.17</v>
      </c>
      <c r="DBS32" s="86">
        <v>0</v>
      </c>
      <c r="DBT32" s="86"/>
      <c r="DBU32" s="86">
        <v>1</v>
      </c>
      <c r="DBV32" s="67"/>
      <c r="DBW32" s="67">
        <v>2.2727272727272729</v>
      </c>
      <c r="DBX32" s="67"/>
      <c r="DBY32" s="86">
        <v>0</v>
      </c>
      <c r="DCD32" s="86"/>
      <c r="DCE32" s="62" t="s">
        <v>509</v>
      </c>
      <c r="DCF32" s="86"/>
      <c r="DCG32" s="86">
        <v>2</v>
      </c>
      <c r="DCH32" s="86"/>
      <c r="DCI32" s="86">
        <v>2</v>
      </c>
      <c r="DCJ32" s="67"/>
      <c r="DCK32" s="67">
        <v>4.4444444444444446</v>
      </c>
      <c r="DCL32" s="67"/>
      <c r="DCM32" s="86">
        <v>100</v>
      </c>
      <c r="DCR32" s="86"/>
      <c r="DCS32" s="62" t="s">
        <v>509</v>
      </c>
      <c r="DCT32" s="86"/>
      <c r="DCU32" s="86">
        <v>1</v>
      </c>
      <c r="DCV32" s="86"/>
      <c r="DCW32" s="86">
        <v>2</v>
      </c>
      <c r="DCX32" s="67"/>
      <c r="DCY32" s="67">
        <v>4.4444444444444446</v>
      </c>
      <c r="DCZ32" s="67"/>
      <c r="DDA32" s="86">
        <v>50</v>
      </c>
      <c r="DDF32" s="86"/>
      <c r="DDG32" s="62" t="s">
        <v>509</v>
      </c>
      <c r="DDH32" s="86"/>
      <c r="DDI32" s="86">
        <v>1</v>
      </c>
      <c r="DDJ32" s="86"/>
      <c r="DDK32" s="86">
        <v>2</v>
      </c>
      <c r="DDL32" s="67"/>
      <c r="DDM32" s="67">
        <v>4.4444444444444446</v>
      </c>
      <c r="DDN32" s="67"/>
      <c r="DDO32" s="86">
        <v>50</v>
      </c>
      <c r="DDT32" s="86"/>
      <c r="DDU32" s="62" t="s">
        <v>509</v>
      </c>
      <c r="DDV32" s="86"/>
      <c r="DDW32" s="86">
        <v>1</v>
      </c>
      <c r="DDX32" s="86"/>
      <c r="DDY32" s="86">
        <v>2</v>
      </c>
      <c r="DDZ32" s="67"/>
      <c r="DEA32" s="67">
        <v>4.4444444444444446</v>
      </c>
      <c r="DEB32" s="67"/>
      <c r="DEC32" s="86">
        <v>50</v>
      </c>
      <c r="DEH32" s="86"/>
      <c r="DEI32" s="62" t="s">
        <v>509</v>
      </c>
      <c r="DEJ32" s="86"/>
      <c r="DEK32" s="86">
        <v>2</v>
      </c>
      <c r="DEL32" s="86"/>
      <c r="DEM32" s="86">
        <v>2</v>
      </c>
      <c r="DEN32" s="67"/>
      <c r="DEO32" s="67">
        <v>4.4444444444444446</v>
      </c>
      <c r="DEP32" s="67"/>
      <c r="DEQ32" s="86">
        <v>100</v>
      </c>
      <c r="DEV32" s="86"/>
      <c r="DEW32" s="62" t="s">
        <v>509</v>
      </c>
      <c r="DEX32" s="86"/>
      <c r="DEY32" s="86">
        <v>1</v>
      </c>
      <c r="DEZ32" s="86"/>
      <c r="DFA32" s="86">
        <v>2</v>
      </c>
      <c r="DFB32" s="67"/>
      <c r="DFC32" s="67">
        <v>4.4444444444444446</v>
      </c>
      <c r="DFD32" s="67"/>
      <c r="DFE32" s="86">
        <v>50</v>
      </c>
      <c r="DFJ32" s="86"/>
      <c r="DFK32" s="62" t="s">
        <v>509</v>
      </c>
      <c r="DFL32" s="86"/>
      <c r="DFM32" s="86">
        <v>1</v>
      </c>
      <c r="DFN32" s="86"/>
      <c r="DFO32" s="86">
        <v>2</v>
      </c>
      <c r="DFP32" s="67"/>
      <c r="DFQ32" s="67">
        <v>4.4444444444444446</v>
      </c>
      <c r="DFR32" s="67"/>
      <c r="DFS32" s="86">
        <v>50</v>
      </c>
      <c r="DFX32" s="86"/>
      <c r="DFY32" s="62" t="s">
        <v>509</v>
      </c>
      <c r="DFZ32" s="86"/>
      <c r="DGA32" s="86">
        <v>2</v>
      </c>
      <c r="DGB32" s="86"/>
      <c r="DGC32" s="86">
        <v>2</v>
      </c>
      <c r="DGD32" s="67"/>
      <c r="DGE32" s="67">
        <v>4.4444444444444446</v>
      </c>
      <c r="DGF32" s="67"/>
      <c r="DGG32" s="86">
        <v>100</v>
      </c>
      <c r="DGL32" s="86"/>
      <c r="DGM32" s="62" t="s">
        <v>509</v>
      </c>
      <c r="DGN32" s="86"/>
      <c r="DGO32" s="86">
        <v>1</v>
      </c>
      <c r="DGP32" s="86"/>
      <c r="DGQ32" s="86">
        <v>2</v>
      </c>
      <c r="DGR32" s="67"/>
      <c r="DGS32" s="67">
        <v>4.4444444444444446</v>
      </c>
      <c r="DGT32" s="67"/>
      <c r="DGU32" s="86">
        <v>50</v>
      </c>
      <c r="DGZ32" s="86"/>
      <c r="DHA32" s="62" t="s">
        <v>509</v>
      </c>
      <c r="DHB32" s="86"/>
      <c r="DHC32" s="86">
        <v>1</v>
      </c>
      <c r="DHD32" s="86"/>
      <c r="DHE32" s="86">
        <v>2</v>
      </c>
      <c r="DHF32" s="67"/>
      <c r="DHG32" s="67">
        <v>4.4444444444444446</v>
      </c>
      <c r="DHH32" s="67"/>
      <c r="DHI32" s="86">
        <v>50</v>
      </c>
      <c r="DHN32" s="86"/>
      <c r="DHO32" s="62" t="s">
        <v>509</v>
      </c>
      <c r="DHP32" s="86"/>
      <c r="DHQ32" s="86">
        <v>1</v>
      </c>
      <c r="DHR32" s="86"/>
      <c r="DHS32" s="86">
        <v>2</v>
      </c>
      <c r="DHT32" s="67"/>
      <c r="DHU32" s="67">
        <v>4.4444444444444446</v>
      </c>
      <c r="DHV32" s="67"/>
      <c r="DHW32" s="86">
        <v>50</v>
      </c>
      <c r="DIB32" s="86"/>
      <c r="DIC32" s="62" t="s">
        <v>509</v>
      </c>
      <c r="DID32" s="86"/>
      <c r="DIE32" s="86">
        <v>1</v>
      </c>
      <c r="DIF32" s="86"/>
      <c r="DIG32" s="86">
        <v>2</v>
      </c>
      <c r="DIH32" s="67"/>
      <c r="DII32" s="67">
        <v>4.4444444444444446</v>
      </c>
      <c r="DIJ32" s="67"/>
      <c r="DIK32" s="86">
        <v>50</v>
      </c>
      <c r="DIP32" s="86"/>
      <c r="DIQ32" s="62" t="s">
        <v>509</v>
      </c>
      <c r="DIR32" s="86"/>
      <c r="DIS32" s="86">
        <v>1</v>
      </c>
      <c r="DIT32" s="86"/>
      <c r="DIU32" s="86">
        <v>2</v>
      </c>
      <c r="DIV32" s="67"/>
      <c r="DIW32" s="67">
        <v>4.4444444444444446</v>
      </c>
      <c r="DIX32" s="67"/>
      <c r="DIY32" s="86">
        <v>50</v>
      </c>
      <c r="DJD32" s="86"/>
      <c r="DJE32" s="62" t="s">
        <v>509</v>
      </c>
      <c r="DJF32" s="86"/>
      <c r="DJG32" s="86">
        <v>1</v>
      </c>
      <c r="DJH32" s="86"/>
      <c r="DJI32" s="86">
        <v>2</v>
      </c>
      <c r="DJJ32" s="67"/>
      <c r="DJK32" s="67">
        <v>4.4444444444444446</v>
      </c>
      <c r="DJL32" s="67"/>
      <c r="DJM32" s="86">
        <v>50</v>
      </c>
      <c r="DJR32" s="86"/>
      <c r="DJS32" s="62" t="s">
        <v>509</v>
      </c>
      <c r="DJT32" s="86"/>
      <c r="DJU32" s="86">
        <v>1</v>
      </c>
      <c r="DJV32" s="86"/>
      <c r="DJW32" s="86">
        <v>2</v>
      </c>
      <c r="DJX32" s="67"/>
      <c r="DJY32" s="67">
        <v>4.4444444444444446</v>
      </c>
      <c r="DJZ32" s="67"/>
      <c r="DKA32" s="86">
        <v>50</v>
      </c>
      <c r="DKF32" s="86"/>
      <c r="DKG32" s="62" t="s">
        <v>509</v>
      </c>
      <c r="DKH32" s="86"/>
      <c r="DKI32" s="86">
        <v>1</v>
      </c>
      <c r="DKJ32" s="86"/>
      <c r="DKK32" s="86">
        <v>2</v>
      </c>
      <c r="DKL32" s="67"/>
      <c r="DKM32" s="67">
        <v>4.4444444444444446</v>
      </c>
      <c r="DKN32" s="67"/>
      <c r="DKO32" s="86">
        <v>50</v>
      </c>
      <c r="DKT32" s="86"/>
      <c r="DKU32" s="62" t="s">
        <v>509</v>
      </c>
      <c r="DKV32" s="86"/>
      <c r="DKW32" s="86">
        <v>1</v>
      </c>
      <c r="DKX32" s="86"/>
      <c r="DKY32" s="86">
        <v>2</v>
      </c>
      <c r="DKZ32" s="67"/>
      <c r="DLA32" s="67">
        <v>4.4444444444444446</v>
      </c>
      <c r="DLB32" s="67"/>
      <c r="DLC32" s="86">
        <v>50</v>
      </c>
      <c r="DLH32" s="86"/>
      <c r="DLI32" s="62" t="s">
        <v>509</v>
      </c>
      <c r="DLJ32" s="86"/>
      <c r="DLK32" s="86">
        <v>1</v>
      </c>
      <c r="DLL32" s="86"/>
      <c r="DLM32" s="86">
        <v>2</v>
      </c>
      <c r="DLN32" s="67"/>
      <c r="DLO32" s="67">
        <v>4.4444444444444446</v>
      </c>
      <c r="DLP32" s="67"/>
      <c r="DLQ32" s="86">
        <v>50</v>
      </c>
      <c r="DLV32" s="86"/>
      <c r="DLW32" s="62" t="s">
        <v>509</v>
      </c>
      <c r="DLX32" s="86"/>
      <c r="DLY32" s="86">
        <v>1</v>
      </c>
      <c r="DLZ32" s="86"/>
      <c r="DMA32" s="86">
        <v>2</v>
      </c>
      <c r="DMB32" s="67"/>
      <c r="DMC32" s="67">
        <v>4.4444444444444446</v>
      </c>
      <c r="DMD32" s="67"/>
      <c r="DME32" s="86">
        <v>50</v>
      </c>
      <c r="DMJ32" s="86"/>
      <c r="DMK32" s="62" t="s">
        <v>509</v>
      </c>
      <c r="DML32" s="86"/>
      <c r="DMM32" s="86">
        <v>1</v>
      </c>
      <c r="DMN32" s="86"/>
      <c r="DMO32" s="86">
        <v>2</v>
      </c>
      <c r="DMP32" s="67"/>
      <c r="DMQ32" s="67">
        <v>4.4444444444444446</v>
      </c>
      <c r="DMR32" s="67"/>
      <c r="DMS32" s="86">
        <v>50</v>
      </c>
      <c r="DMX32" s="86"/>
      <c r="DMY32" s="62" t="s">
        <v>509</v>
      </c>
      <c r="DMZ32" s="86"/>
      <c r="DNA32" s="86">
        <v>1</v>
      </c>
      <c r="DNB32" s="86"/>
      <c r="DNC32" s="86">
        <v>2</v>
      </c>
      <c r="DND32" s="67"/>
      <c r="DNE32" s="67">
        <v>4.4444444444444446</v>
      </c>
      <c r="DNF32" s="67"/>
      <c r="DNG32" s="86">
        <v>50</v>
      </c>
      <c r="DNL32" s="86"/>
      <c r="DNM32" s="62" t="s">
        <v>509</v>
      </c>
      <c r="DNN32" s="86"/>
      <c r="DNO32" s="86">
        <v>1</v>
      </c>
      <c r="DNP32" s="86"/>
      <c r="DNQ32" s="86">
        <v>2</v>
      </c>
      <c r="DNR32" s="67"/>
      <c r="DNS32" s="67">
        <v>4.4444444444444446</v>
      </c>
      <c r="DNT32" s="67"/>
      <c r="DNU32" s="86">
        <v>50</v>
      </c>
      <c r="DNZ32" s="86"/>
      <c r="DOA32" s="62" t="s">
        <v>509</v>
      </c>
      <c r="DOB32" s="86"/>
      <c r="DOC32" s="86">
        <v>1</v>
      </c>
      <c r="DOD32" s="86"/>
      <c r="DOE32" s="86">
        <v>2</v>
      </c>
      <c r="DOF32" s="67"/>
      <c r="DOG32" s="67">
        <v>4.4444444444444446</v>
      </c>
      <c r="DOH32" s="67"/>
      <c r="DOI32" s="86">
        <v>50</v>
      </c>
      <c r="DON32" s="86"/>
      <c r="DOO32" s="62" t="s">
        <v>509</v>
      </c>
      <c r="DOP32" s="86"/>
      <c r="DOQ32" s="86">
        <v>0</v>
      </c>
      <c r="DOR32" s="86"/>
      <c r="DOS32" s="86">
        <v>2</v>
      </c>
      <c r="DOT32" s="67"/>
      <c r="DOU32" s="67">
        <v>4.4444444444444446</v>
      </c>
      <c r="DOV32" s="67"/>
      <c r="DOW32" s="86">
        <v>0</v>
      </c>
      <c r="DPB32" s="86"/>
      <c r="DPC32" s="62" t="s">
        <v>509</v>
      </c>
      <c r="DPD32" s="86"/>
      <c r="DPE32" s="86">
        <v>1</v>
      </c>
      <c r="DPF32" s="86"/>
      <c r="DPG32" s="86">
        <v>2</v>
      </c>
      <c r="DPH32" s="67"/>
      <c r="DPI32" s="67">
        <v>4.4444444444444446</v>
      </c>
      <c r="DPJ32" s="67"/>
      <c r="DPK32" s="86">
        <v>50</v>
      </c>
      <c r="DPP32" s="86"/>
      <c r="DPQ32" s="62" t="s">
        <v>509</v>
      </c>
      <c r="DPR32" s="86"/>
      <c r="DPS32" s="86">
        <v>0</v>
      </c>
      <c r="DPT32" s="86"/>
      <c r="DPU32" s="86">
        <v>2</v>
      </c>
      <c r="DPV32" s="67"/>
      <c r="DPW32" s="67">
        <v>4.4444444444444446</v>
      </c>
      <c r="DPX32" s="67"/>
      <c r="DPY32" s="86">
        <v>0</v>
      </c>
      <c r="DQD32" s="86"/>
      <c r="DQE32" s="62" t="s">
        <v>509</v>
      </c>
      <c r="DQF32" s="86"/>
      <c r="DQG32" s="86">
        <v>1</v>
      </c>
      <c r="DQH32" s="86"/>
      <c r="DQI32" s="86">
        <v>2</v>
      </c>
      <c r="DQJ32" s="67"/>
      <c r="DQK32" s="67">
        <v>4.4444444444444446</v>
      </c>
      <c r="DQL32" s="67"/>
      <c r="DQM32" s="86">
        <v>50</v>
      </c>
      <c r="DQR32" s="86"/>
      <c r="DQS32" s="62" t="s">
        <v>509</v>
      </c>
      <c r="DQT32" s="86"/>
      <c r="DQU32" s="86">
        <v>1</v>
      </c>
      <c r="DQV32" s="86"/>
      <c r="DQW32" s="86">
        <v>2</v>
      </c>
      <c r="DQX32" s="67"/>
      <c r="DQY32" s="67">
        <v>4.4444444444444446</v>
      </c>
      <c r="DQZ32" s="67"/>
      <c r="DRA32" s="86">
        <v>50</v>
      </c>
      <c r="DRF32" s="86"/>
      <c r="DRG32" s="62" t="s">
        <v>509</v>
      </c>
      <c r="DRH32" s="86"/>
      <c r="DRI32" s="86">
        <v>0</v>
      </c>
      <c r="DRJ32" s="86"/>
      <c r="DRK32" s="86">
        <v>2</v>
      </c>
      <c r="DRL32" s="67"/>
      <c r="DRM32" s="67">
        <v>4.4444444444444446</v>
      </c>
      <c r="DRN32" s="67"/>
      <c r="DRO32" s="86">
        <v>0</v>
      </c>
      <c r="DRT32" s="86"/>
      <c r="DRU32" s="62" t="s">
        <v>509</v>
      </c>
      <c r="DRV32" s="86"/>
      <c r="DRW32" s="86">
        <v>1</v>
      </c>
      <c r="DRX32" s="86"/>
      <c r="DRY32" s="86">
        <v>2</v>
      </c>
      <c r="DRZ32" s="67"/>
      <c r="DSA32" s="67">
        <v>4.4444444444444446</v>
      </c>
      <c r="DSB32" s="67"/>
      <c r="DSC32" s="86">
        <v>50</v>
      </c>
      <c r="DSH32" s="86"/>
      <c r="DSI32" s="62" t="s">
        <v>509</v>
      </c>
      <c r="DSJ32" s="86"/>
      <c r="DSK32" s="86">
        <v>0</v>
      </c>
      <c r="DSL32" s="86"/>
      <c r="DSM32" s="86">
        <v>2</v>
      </c>
      <c r="DSN32" s="67"/>
      <c r="DSO32" s="67">
        <v>4.4444444444444446</v>
      </c>
      <c r="DSP32" s="67"/>
      <c r="DSQ32" s="86">
        <v>0</v>
      </c>
      <c r="DSV32" s="86"/>
      <c r="DSW32" s="62" t="s">
        <v>509</v>
      </c>
      <c r="DSX32" s="86"/>
      <c r="DSY32" s="86">
        <v>0</v>
      </c>
      <c r="DSZ32" s="86"/>
      <c r="DTA32" s="86">
        <v>2</v>
      </c>
      <c r="DTB32" s="67"/>
      <c r="DTC32" s="67">
        <v>4.4444444444444446</v>
      </c>
      <c r="DTD32" s="67"/>
      <c r="DTE32" s="86">
        <v>0</v>
      </c>
      <c r="DTJ32" s="86"/>
      <c r="DTK32" s="62" t="s">
        <v>509</v>
      </c>
      <c r="DTL32" s="86"/>
      <c r="DTM32" s="86">
        <v>3</v>
      </c>
      <c r="DTN32" s="86"/>
      <c r="DTO32" s="86">
        <v>3</v>
      </c>
      <c r="DTP32" s="67"/>
      <c r="DTQ32" s="67">
        <v>5.5555555555555554</v>
      </c>
      <c r="DTR32" s="67"/>
      <c r="DTS32" s="86">
        <v>100</v>
      </c>
      <c r="DTX32" s="86"/>
      <c r="DTY32" s="62" t="s">
        <v>509</v>
      </c>
      <c r="DTZ32" s="86"/>
      <c r="DUA32" s="86">
        <v>3</v>
      </c>
      <c r="DUB32" s="86"/>
      <c r="DUC32" s="86">
        <v>3</v>
      </c>
      <c r="DUD32" s="67"/>
      <c r="DUE32" s="67">
        <v>5.5555555555555554</v>
      </c>
      <c r="DUF32" s="67"/>
      <c r="DUG32" s="86">
        <v>100</v>
      </c>
      <c r="DUL32" s="86"/>
      <c r="DUM32" s="62" t="s">
        <v>509</v>
      </c>
      <c r="DUN32" s="86"/>
      <c r="DUO32" s="86">
        <v>3</v>
      </c>
      <c r="DUP32" s="86"/>
      <c r="DUQ32" s="86">
        <v>3</v>
      </c>
      <c r="DUR32" s="67"/>
      <c r="DUS32" s="67">
        <v>5.5555555555555554</v>
      </c>
      <c r="DUT32" s="67"/>
      <c r="DUU32" s="86">
        <v>100</v>
      </c>
      <c r="DUZ32" s="86"/>
      <c r="DVA32" s="62" t="s">
        <v>509</v>
      </c>
      <c r="DVB32" s="86"/>
      <c r="DVC32" s="86">
        <v>0</v>
      </c>
      <c r="DVD32" s="86"/>
      <c r="DVE32" s="86">
        <v>3</v>
      </c>
      <c r="DVF32" s="67"/>
      <c r="DVG32" s="67">
        <v>5.5555555555555554</v>
      </c>
      <c r="DVH32" s="67"/>
      <c r="DVI32" s="86">
        <v>0</v>
      </c>
      <c r="DVN32" s="86"/>
      <c r="DVO32" s="62" t="s">
        <v>509</v>
      </c>
      <c r="DVP32" s="86"/>
      <c r="DVQ32" s="86">
        <v>3</v>
      </c>
      <c r="DVR32" s="86"/>
      <c r="DVS32" s="86">
        <v>3</v>
      </c>
      <c r="DVT32" s="67"/>
      <c r="DVU32" s="67">
        <v>5.5555555555555554</v>
      </c>
      <c r="DVV32" s="67"/>
      <c r="DVW32" s="86">
        <v>100</v>
      </c>
      <c r="DWB32" s="86"/>
      <c r="DWC32" s="62" t="s">
        <v>509</v>
      </c>
      <c r="DWD32" s="86"/>
      <c r="DWE32" s="86">
        <v>3</v>
      </c>
      <c r="DWF32" s="86"/>
      <c r="DWG32" s="86">
        <v>3</v>
      </c>
      <c r="DWH32" s="67"/>
      <c r="DWI32" s="67">
        <v>5.5555555555555554</v>
      </c>
      <c r="DWJ32" s="67"/>
      <c r="DWK32" s="86">
        <v>100</v>
      </c>
      <c r="DWP32" s="86"/>
      <c r="DWQ32" s="62" t="s">
        <v>509</v>
      </c>
      <c r="DWR32" s="86"/>
      <c r="DWS32" s="86">
        <v>2</v>
      </c>
      <c r="DWT32" s="86"/>
      <c r="DWU32" s="86">
        <v>3</v>
      </c>
      <c r="DWV32" s="67"/>
      <c r="DWW32" s="67">
        <v>5.5555555555555554</v>
      </c>
      <c r="DWX32" s="67"/>
      <c r="DWY32" s="86">
        <v>66.666666666666657</v>
      </c>
      <c r="DXD32" s="86"/>
      <c r="DXE32" s="62" t="s">
        <v>509</v>
      </c>
      <c r="DXF32" s="86"/>
      <c r="DXG32" s="86">
        <v>1</v>
      </c>
      <c r="DXH32" s="86"/>
      <c r="DXI32" s="86">
        <v>3</v>
      </c>
      <c r="DXJ32" s="67"/>
      <c r="DXK32" s="67">
        <v>5.5555555555555554</v>
      </c>
      <c r="DXL32" s="67"/>
      <c r="DXM32" s="86">
        <v>33.333333333333329</v>
      </c>
      <c r="DXR32" s="86"/>
      <c r="DXS32" s="62" t="s">
        <v>509</v>
      </c>
      <c r="DXT32" s="86"/>
      <c r="DXU32" s="86">
        <v>2</v>
      </c>
      <c r="DXV32" s="86"/>
      <c r="DXW32" s="86">
        <v>3</v>
      </c>
      <c r="DXX32" s="67"/>
      <c r="DXY32" s="67">
        <v>5.5555555555555554</v>
      </c>
      <c r="DXZ32" s="67"/>
      <c r="DYA32" s="86">
        <v>66.666666666666657</v>
      </c>
      <c r="DYF32" s="86"/>
      <c r="DYG32" s="62" t="s">
        <v>509</v>
      </c>
      <c r="DYH32" s="86"/>
      <c r="DYI32" s="86">
        <v>2</v>
      </c>
      <c r="DYJ32" s="86"/>
      <c r="DYK32" s="86">
        <v>3</v>
      </c>
      <c r="DYL32" s="67"/>
      <c r="DYM32" s="67">
        <v>5.5555555555555554</v>
      </c>
      <c r="DYN32" s="67"/>
      <c r="DYO32" s="86">
        <v>66.666666666666657</v>
      </c>
      <c r="DYT32" s="86"/>
      <c r="DYU32" s="62" t="s">
        <v>509</v>
      </c>
      <c r="DYV32" s="86"/>
      <c r="DYW32" s="86">
        <v>2</v>
      </c>
      <c r="DYX32" s="86"/>
      <c r="DYY32" s="86">
        <v>3</v>
      </c>
      <c r="DYZ32" s="67"/>
      <c r="DZA32" s="67">
        <v>5.5555555555555554</v>
      </c>
      <c r="DZB32" s="67"/>
      <c r="DZC32" s="86">
        <v>66.666666666666657</v>
      </c>
      <c r="DZH32" s="86"/>
      <c r="DZI32" s="62" t="s">
        <v>509</v>
      </c>
      <c r="DZJ32" s="86"/>
      <c r="DZK32" s="86">
        <v>2</v>
      </c>
      <c r="DZL32" s="86"/>
      <c r="DZM32" s="86">
        <v>3</v>
      </c>
      <c r="DZN32" s="67"/>
      <c r="DZO32" s="67">
        <v>5.5555555555555554</v>
      </c>
      <c r="DZP32" s="67"/>
      <c r="DZQ32" s="86">
        <v>66.666666666666657</v>
      </c>
      <c r="DZV32" s="86"/>
      <c r="DZW32" s="62" t="s">
        <v>509</v>
      </c>
      <c r="DZX32" s="86"/>
      <c r="DZY32" s="86">
        <v>2</v>
      </c>
      <c r="DZZ32" s="86"/>
      <c r="EAA32" s="86">
        <v>3</v>
      </c>
      <c r="EAB32" s="67"/>
      <c r="EAC32" s="67">
        <v>5.5555555555555554</v>
      </c>
      <c r="EAD32" s="67"/>
      <c r="EAE32" s="86">
        <v>66.666666666666657</v>
      </c>
      <c r="EAJ32" s="86"/>
      <c r="EAK32" s="62" t="s">
        <v>509</v>
      </c>
      <c r="EAL32" s="86"/>
      <c r="EAM32" s="86">
        <v>2</v>
      </c>
      <c r="EAN32" s="86"/>
      <c r="EAO32" s="86">
        <v>3</v>
      </c>
      <c r="EAP32" s="67"/>
      <c r="EAQ32" s="67">
        <v>5.5555555555555554</v>
      </c>
      <c r="EAR32" s="67"/>
      <c r="EAS32" s="86">
        <v>66.666666666666657</v>
      </c>
      <c r="EAX32" s="86"/>
      <c r="EAY32" s="62" t="s">
        <v>509</v>
      </c>
      <c r="EAZ32" s="86"/>
      <c r="EBA32" s="86">
        <v>2</v>
      </c>
      <c r="EBB32" s="86"/>
      <c r="EBC32" s="86">
        <v>3</v>
      </c>
      <c r="EBD32" s="67"/>
      <c r="EBE32" s="67">
        <v>5.5555555555555554</v>
      </c>
      <c r="EBF32" s="67"/>
      <c r="EBG32" s="86">
        <v>66.666666666666657</v>
      </c>
      <c r="EBL32" s="86"/>
      <c r="EBM32" s="62" t="s">
        <v>509</v>
      </c>
      <c r="EBN32" s="86"/>
      <c r="EBO32" s="86">
        <v>2</v>
      </c>
      <c r="EBP32" s="86"/>
      <c r="EBQ32" s="86">
        <v>3</v>
      </c>
      <c r="EBR32" s="67"/>
      <c r="EBS32" s="67">
        <v>5.5555555555555554</v>
      </c>
      <c r="EBT32" s="67"/>
      <c r="EBU32" s="86">
        <v>66.666666666666657</v>
      </c>
      <c r="EBZ32" s="86"/>
      <c r="ECA32" s="62" t="s">
        <v>509</v>
      </c>
      <c r="ECB32" s="86"/>
      <c r="ECC32" s="86">
        <v>0</v>
      </c>
      <c r="ECD32" s="86"/>
      <c r="ECE32" s="86">
        <v>3</v>
      </c>
      <c r="ECF32" s="67"/>
      <c r="ECG32" s="67">
        <v>5.5555555555555554</v>
      </c>
      <c r="ECH32" s="67"/>
      <c r="ECI32" s="86">
        <v>0</v>
      </c>
      <c r="ECN32" s="86"/>
      <c r="ECO32" s="62" t="s">
        <v>509</v>
      </c>
      <c r="ECP32" s="86"/>
      <c r="ECQ32" s="86">
        <v>3</v>
      </c>
      <c r="ECR32" s="86"/>
      <c r="ECS32" s="86">
        <v>3</v>
      </c>
      <c r="ECT32" s="67"/>
      <c r="ECU32" s="67">
        <v>5.5555555555555554</v>
      </c>
      <c r="ECV32" s="67"/>
      <c r="ECW32" s="86">
        <v>100</v>
      </c>
      <c r="EDB32" s="86"/>
      <c r="EDC32" s="62" t="s">
        <v>509</v>
      </c>
      <c r="EDD32" s="86"/>
      <c r="EDE32" s="86">
        <v>3</v>
      </c>
      <c r="EDF32" s="86"/>
      <c r="EDG32" s="86">
        <v>3</v>
      </c>
      <c r="EDH32" s="67"/>
      <c r="EDI32" s="67">
        <v>5.5555555555555554</v>
      </c>
      <c r="EDJ32" s="67"/>
      <c r="EDK32" s="86">
        <v>100</v>
      </c>
      <c r="EDP32" s="86"/>
      <c r="EDQ32" s="62" t="s">
        <v>509</v>
      </c>
      <c r="EDR32" s="86"/>
      <c r="EDS32" s="86">
        <v>2</v>
      </c>
      <c r="EDT32" s="86"/>
      <c r="EDU32" s="86">
        <v>3</v>
      </c>
      <c r="EDV32" s="67"/>
      <c r="EDW32" s="67">
        <v>5.5555555555555554</v>
      </c>
      <c r="EDX32" s="67"/>
      <c r="EDY32" s="86">
        <v>66.666666666666657</v>
      </c>
      <c r="EED32" s="86"/>
      <c r="EEE32" s="62" t="s">
        <v>509</v>
      </c>
      <c r="EEF32" s="86"/>
      <c r="EEG32" s="86">
        <v>3</v>
      </c>
      <c r="EEH32" s="86"/>
      <c r="EEI32" s="86">
        <v>3</v>
      </c>
      <c r="EEJ32" s="67"/>
      <c r="EEK32" s="67">
        <v>5.5555555555555554</v>
      </c>
      <c r="EEL32" s="67"/>
      <c r="EEM32" s="86">
        <v>100</v>
      </c>
      <c r="EER32" s="86"/>
      <c r="EES32" s="62" t="s">
        <v>509</v>
      </c>
      <c r="EET32" s="86"/>
      <c r="EEU32" s="86">
        <v>2</v>
      </c>
      <c r="EEV32" s="86"/>
      <c r="EEW32" s="86">
        <v>3</v>
      </c>
      <c r="EEX32" s="67"/>
      <c r="EEY32" s="67">
        <v>5.5555555555555554</v>
      </c>
      <c r="EEZ32" s="67"/>
      <c r="EFA32" s="86">
        <v>66.666666666666657</v>
      </c>
      <c r="EFF32" s="86"/>
      <c r="EFG32" s="62" t="s">
        <v>509</v>
      </c>
      <c r="EFH32" s="86"/>
      <c r="EFI32" s="86">
        <v>1</v>
      </c>
      <c r="EFJ32" s="86"/>
      <c r="EFK32" s="86">
        <v>3</v>
      </c>
      <c r="EFL32" s="67"/>
      <c r="EFM32" s="67">
        <v>5.5555555555555554</v>
      </c>
      <c r="EFN32" s="67"/>
      <c r="EFO32" s="86">
        <v>33.333333333333329</v>
      </c>
      <c r="EFT32" s="86"/>
      <c r="EFU32" s="62" t="s">
        <v>509</v>
      </c>
      <c r="EFV32" s="86"/>
      <c r="EFW32" s="86">
        <v>2</v>
      </c>
      <c r="EFX32" s="86"/>
      <c r="EFY32" s="86">
        <v>3</v>
      </c>
      <c r="EFZ32" s="67"/>
      <c r="EGA32" s="67">
        <v>5.5555555555555554</v>
      </c>
      <c r="EGB32" s="67"/>
      <c r="EGC32" s="86">
        <v>66.666666666666657</v>
      </c>
      <c r="EGH32" s="86"/>
      <c r="EGI32" s="62" t="s">
        <v>509</v>
      </c>
      <c r="EGJ32" s="86"/>
      <c r="EGK32" s="86">
        <v>3</v>
      </c>
      <c r="EGL32" s="86"/>
      <c r="EGM32" s="86">
        <v>3</v>
      </c>
      <c r="EGN32" s="67"/>
      <c r="EGO32" s="67">
        <v>5.5555555555555554</v>
      </c>
      <c r="EGP32" s="67"/>
      <c r="EGQ32" s="86">
        <v>100</v>
      </c>
      <c r="EGV32" s="86"/>
      <c r="EGW32" s="62" t="s">
        <v>509</v>
      </c>
      <c r="EGX32" s="86"/>
      <c r="EGY32" s="86">
        <v>1</v>
      </c>
      <c r="EGZ32" s="86"/>
      <c r="EHA32" s="86">
        <v>3</v>
      </c>
      <c r="EHB32" s="67"/>
      <c r="EHC32" s="67">
        <v>5.5555555555555554</v>
      </c>
      <c r="EHD32" s="67"/>
      <c r="EHE32" s="86">
        <v>33.333333333333329</v>
      </c>
      <c r="EHJ32" s="86"/>
      <c r="EHK32" s="62" t="s">
        <v>509</v>
      </c>
      <c r="EHL32" s="86"/>
      <c r="EHM32" s="86">
        <v>2</v>
      </c>
      <c r="EHN32" s="86"/>
      <c r="EHO32" s="86">
        <v>3</v>
      </c>
      <c r="EHP32" s="67"/>
      <c r="EHQ32" s="67">
        <v>5.5555555555555554</v>
      </c>
      <c r="EHR32" s="67"/>
      <c r="EHS32" s="86">
        <v>66.666666666666657</v>
      </c>
      <c r="EHX32" s="86"/>
      <c r="EHY32" s="62" t="s">
        <v>509</v>
      </c>
      <c r="EHZ32" s="86"/>
      <c r="EIA32" s="86">
        <v>1</v>
      </c>
      <c r="EIB32" s="86"/>
      <c r="EIC32" s="86">
        <v>3</v>
      </c>
      <c r="EID32" s="67"/>
      <c r="EIE32" s="67">
        <v>5.5555555555555554</v>
      </c>
      <c r="EIF32" s="67"/>
      <c r="EIG32" s="86">
        <v>33.333333333333329</v>
      </c>
      <c r="EIL32" s="86"/>
      <c r="EIM32" s="62" t="s">
        <v>509</v>
      </c>
      <c r="EIN32" s="86"/>
      <c r="EIO32" s="86">
        <v>1</v>
      </c>
      <c r="EIP32" s="86"/>
      <c r="EIQ32" s="86">
        <v>3</v>
      </c>
      <c r="EIR32" s="67"/>
      <c r="EIS32" s="67">
        <v>5.5555555555555554</v>
      </c>
      <c r="EIT32" s="67"/>
      <c r="EIU32" s="86">
        <v>33.333333333333329</v>
      </c>
      <c r="EIZ32" s="86"/>
      <c r="EJA32" s="62" t="s">
        <v>509</v>
      </c>
      <c r="EJB32" s="86"/>
      <c r="EJC32" s="86">
        <v>2</v>
      </c>
      <c r="EJD32" s="86"/>
      <c r="EJE32" s="86">
        <v>3</v>
      </c>
      <c r="EJF32" s="67"/>
      <c r="EJG32" s="67">
        <v>5.5555555555555554</v>
      </c>
      <c r="EJH32" s="67"/>
      <c r="EJI32" s="86">
        <v>66.666666666666657</v>
      </c>
      <c r="EJN32" s="86"/>
      <c r="EJO32" s="62" t="s">
        <v>509</v>
      </c>
      <c r="EJP32" s="86"/>
      <c r="EJQ32" s="86">
        <v>2</v>
      </c>
      <c r="EJR32" s="86"/>
      <c r="EJS32" s="86">
        <v>2</v>
      </c>
      <c r="EJT32" s="67"/>
      <c r="EJU32" s="67">
        <v>4.4444444444444446</v>
      </c>
      <c r="EJV32" s="67"/>
      <c r="EJW32" s="86">
        <v>100</v>
      </c>
      <c r="EKB32" s="86"/>
      <c r="EKC32" s="62" t="s">
        <v>509</v>
      </c>
      <c r="EKD32" s="86"/>
      <c r="EKE32" s="86">
        <v>1</v>
      </c>
      <c r="EKF32" s="86"/>
      <c r="EKG32" s="86">
        <v>2</v>
      </c>
      <c r="EKH32" s="67"/>
      <c r="EKI32" s="67">
        <v>4.4444444444444446</v>
      </c>
      <c r="EKJ32" s="67"/>
      <c r="EKK32" s="86">
        <v>50</v>
      </c>
      <c r="EKP32" s="86"/>
      <c r="EKQ32" s="62" t="s">
        <v>509</v>
      </c>
      <c r="EKR32" s="86"/>
      <c r="EKS32" s="86">
        <v>1</v>
      </c>
      <c r="EKT32" s="86"/>
      <c r="EKU32" s="86">
        <v>2</v>
      </c>
      <c r="EKV32" s="67"/>
      <c r="EKW32" s="67">
        <v>4.4444444444444446</v>
      </c>
      <c r="EKX32" s="67"/>
      <c r="EKY32" s="86">
        <v>50</v>
      </c>
      <c r="ELD32" s="86"/>
      <c r="ELE32" s="62" t="s">
        <v>509</v>
      </c>
      <c r="ELF32" s="86"/>
      <c r="ELG32" s="86">
        <v>1</v>
      </c>
      <c r="ELH32" s="86"/>
      <c r="ELI32" s="86">
        <v>2</v>
      </c>
      <c r="ELJ32" s="67"/>
      <c r="ELK32" s="67">
        <v>4.4444444444444446</v>
      </c>
      <c r="ELL32" s="67"/>
      <c r="ELM32" s="86">
        <v>50</v>
      </c>
      <c r="ELR32" s="86"/>
      <c r="ELS32" s="62" t="s">
        <v>509</v>
      </c>
      <c r="ELT32" s="86"/>
      <c r="ELU32" s="86">
        <v>0</v>
      </c>
      <c r="ELV32" s="86"/>
      <c r="ELW32" s="86">
        <v>2</v>
      </c>
      <c r="ELX32" s="67"/>
      <c r="ELY32" s="67">
        <v>4.4444444444444446</v>
      </c>
      <c r="ELZ32" s="67"/>
      <c r="EMA32" s="86">
        <v>0</v>
      </c>
      <c r="EMF32" s="86"/>
      <c r="EMG32" s="62" t="s">
        <v>509</v>
      </c>
      <c r="EMH32" s="86"/>
      <c r="EMI32" s="86">
        <v>0</v>
      </c>
      <c r="EMJ32" s="86"/>
      <c r="EMK32" s="86">
        <v>2</v>
      </c>
      <c r="EML32" s="67"/>
      <c r="EMM32" s="67">
        <v>4.4444444444444446</v>
      </c>
      <c r="EMN32" s="67"/>
      <c r="EMO32" s="86">
        <v>0</v>
      </c>
      <c r="EMT32" s="86"/>
      <c r="EMU32" s="62" t="s">
        <v>509</v>
      </c>
      <c r="EMV32" s="86"/>
      <c r="EMW32" s="86">
        <v>2</v>
      </c>
      <c r="EMX32" s="86"/>
      <c r="EMY32" s="86">
        <v>2</v>
      </c>
      <c r="EMZ32" s="67"/>
      <c r="ENA32" s="67">
        <v>4.4444444444444446</v>
      </c>
      <c r="ENB32" s="67"/>
      <c r="ENC32" s="86">
        <v>100</v>
      </c>
      <c r="ENH32" s="86"/>
      <c r="ENI32" s="62" t="s">
        <v>509</v>
      </c>
      <c r="ENJ32" s="86"/>
      <c r="ENK32" s="86">
        <v>2</v>
      </c>
      <c r="ENL32" s="86"/>
      <c r="ENM32" s="86">
        <v>2</v>
      </c>
      <c r="ENN32" s="67"/>
      <c r="ENO32" s="67">
        <v>4.4444444444444446</v>
      </c>
      <c r="ENP32" s="67"/>
      <c r="ENQ32" s="86">
        <v>100</v>
      </c>
      <c r="ENV32" s="86"/>
      <c r="ENW32" s="62" t="s">
        <v>509</v>
      </c>
      <c r="ENX32" s="86"/>
      <c r="ENY32" s="86">
        <v>1</v>
      </c>
      <c r="ENZ32" s="86"/>
      <c r="EOA32" s="86">
        <v>2</v>
      </c>
      <c r="EOB32" s="67"/>
      <c r="EOC32" s="67">
        <v>4.4444444444444446</v>
      </c>
      <c r="EOD32" s="67"/>
      <c r="EOE32" s="86">
        <v>50</v>
      </c>
      <c r="EOJ32" s="86"/>
      <c r="EOK32" s="62" t="s">
        <v>509</v>
      </c>
      <c r="EOL32" s="86"/>
      <c r="EOM32" s="86">
        <v>0</v>
      </c>
      <c r="EON32" s="86"/>
      <c r="EOO32" s="86">
        <v>2</v>
      </c>
      <c r="EOP32" s="67"/>
      <c r="EOQ32" s="67">
        <v>4.4444444444444446</v>
      </c>
      <c r="EOR32" s="67"/>
      <c r="EOS32" s="86">
        <v>0</v>
      </c>
      <c r="EOX32" s="86"/>
      <c r="EOY32" s="62" t="s">
        <v>509</v>
      </c>
      <c r="EOZ32" s="86"/>
      <c r="EPA32" s="86">
        <v>0</v>
      </c>
      <c r="EPB32" s="86"/>
      <c r="EPC32" s="86">
        <v>2</v>
      </c>
      <c r="EPD32" s="67"/>
      <c r="EPE32" s="67">
        <v>4.4444444444444446</v>
      </c>
      <c r="EPF32" s="67"/>
      <c r="EPG32" s="86">
        <v>0</v>
      </c>
      <c r="EPL32" s="86"/>
      <c r="EPM32" s="62" t="s">
        <v>509</v>
      </c>
      <c r="EPN32" s="86"/>
      <c r="EPO32" s="86">
        <v>2</v>
      </c>
      <c r="EPP32" s="86"/>
      <c r="EPQ32" s="86">
        <v>2</v>
      </c>
      <c r="EPR32" s="67"/>
      <c r="EPS32" s="67">
        <v>4.4444444444444446</v>
      </c>
      <c r="EPT32" s="67"/>
      <c r="EPU32" s="86">
        <v>100</v>
      </c>
      <c r="EPZ32" s="86"/>
      <c r="EQA32" s="62" t="s">
        <v>509</v>
      </c>
      <c r="EQB32" s="86"/>
      <c r="EQC32" s="86">
        <v>2</v>
      </c>
      <c r="EQD32" s="86"/>
      <c r="EQE32" s="86">
        <v>2</v>
      </c>
      <c r="EQF32" s="67"/>
      <c r="EQG32" s="67">
        <v>4.4444444444444446</v>
      </c>
      <c r="EQH32" s="67"/>
      <c r="EQI32" s="86">
        <v>100</v>
      </c>
      <c r="EQN32" s="86"/>
      <c r="EQO32" s="62" t="s">
        <v>509</v>
      </c>
      <c r="EQP32" s="86"/>
      <c r="EQQ32" s="86">
        <v>0</v>
      </c>
      <c r="EQR32" s="86"/>
      <c r="EQS32" s="86">
        <v>2</v>
      </c>
      <c r="EQT32" s="67"/>
      <c r="EQU32" s="67">
        <v>4.4444444444444446</v>
      </c>
      <c r="EQV32" s="67"/>
      <c r="EQW32" s="86">
        <v>0</v>
      </c>
      <c r="ERB32" s="86"/>
      <c r="ERC32" s="62" t="s">
        <v>509</v>
      </c>
      <c r="ERD32" s="86"/>
      <c r="ERE32" s="86">
        <v>0</v>
      </c>
      <c r="ERF32" s="86"/>
      <c r="ERG32" s="86">
        <v>2</v>
      </c>
      <c r="ERH32" s="67"/>
      <c r="ERI32" s="67">
        <v>4.4444444444444446</v>
      </c>
      <c r="ERJ32" s="67"/>
      <c r="ERK32" s="86">
        <v>0</v>
      </c>
      <c r="ERP32" s="86"/>
      <c r="ERQ32" s="62" t="s">
        <v>509</v>
      </c>
      <c r="ERR32" s="86"/>
      <c r="ERS32" s="86">
        <v>1</v>
      </c>
      <c r="ERT32" s="86"/>
      <c r="ERU32" s="86">
        <v>2</v>
      </c>
      <c r="ERV32" s="67"/>
      <c r="ERW32" s="67">
        <v>4.4444444444444446</v>
      </c>
      <c r="ERX32" s="67"/>
      <c r="ERY32" s="86">
        <v>50</v>
      </c>
      <c r="ESD32" s="86"/>
      <c r="ESE32" s="62" t="s">
        <v>509</v>
      </c>
      <c r="ESF32" s="86"/>
      <c r="ESG32" s="86">
        <v>1</v>
      </c>
      <c r="ESH32" s="86"/>
      <c r="ESI32" s="86">
        <v>2</v>
      </c>
      <c r="ESJ32" s="67"/>
      <c r="ESK32" s="67">
        <v>4.4444444444444446</v>
      </c>
      <c r="ESL32" s="67"/>
      <c r="ESM32" s="86">
        <v>50</v>
      </c>
      <c r="ESR32" s="86"/>
      <c r="ESS32" s="62" t="s">
        <v>509</v>
      </c>
      <c r="EST32" s="86"/>
      <c r="ESU32" s="86">
        <v>2</v>
      </c>
      <c r="ESV32" s="86"/>
      <c r="ESW32" s="86">
        <v>2</v>
      </c>
      <c r="ESX32" s="67"/>
      <c r="ESY32" s="67">
        <v>4.4444444444444446</v>
      </c>
      <c r="ESZ32" s="67"/>
      <c r="ETA32" s="86">
        <v>100</v>
      </c>
      <c r="ETF32" s="86"/>
      <c r="ETG32" s="62" t="s">
        <v>509</v>
      </c>
      <c r="ETH32" s="86"/>
      <c r="ETI32" s="86">
        <v>0</v>
      </c>
      <c r="ETJ32" s="86"/>
      <c r="ETK32" s="86">
        <v>2</v>
      </c>
      <c r="ETL32" s="67"/>
      <c r="ETM32" s="67">
        <v>4.4444444444444446</v>
      </c>
      <c r="ETN32" s="67"/>
      <c r="ETO32" s="86">
        <v>0</v>
      </c>
      <c r="ETT32" s="86"/>
      <c r="ETU32" s="62" t="s">
        <v>509</v>
      </c>
      <c r="ETV32" s="86"/>
      <c r="ETW32" s="86">
        <v>0</v>
      </c>
      <c r="ETX32" s="86"/>
      <c r="ETY32" s="86">
        <v>2</v>
      </c>
      <c r="ETZ32" s="67"/>
      <c r="EUA32" s="67">
        <v>4.4444444444444446</v>
      </c>
      <c r="EUB32" s="67"/>
      <c r="EUC32" s="86">
        <v>0</v>
      </c>
      <c r="EUH32" s="86"/>
      <c r="EUI32" s="62" t="s">
        <v>509</v>
      </c>
      <c r="EUJ32" s="86"/>
      <c r="EUK32" s="86">
        <v>0</v>
      </c>
      <c r="EUL32" s="86"/>
      <c r="EUM32" s="86">
        <v>2</v>
      </c>
      <c r="EUN32" s="67"/>
      <c r="EUO32" s="67">
        <v>4.4444444444444446</v>
      </c>
      <c r="EUP32" s="67"/>
      <c r="EUQ32" s="86">
        <v>0</v>
      </c>
      <c r="EUV32" s="86"/>
      <c r="EUW32" s="62" t="s">
        <v>509</v>
      </c>
      <c r="EUX32" s="86"/>
      <c r="EUY32" s="86">
        <v>1</v>
      </c>
      <c r="EUZ32" s="86"/>
      <c r="EVA32" s="86">
        <v>2</v>
      </c>
      <c r="EVB32" s="67"/>
      <c r="EVC32" s="67">
        <v>4.4444444444444446</v>
      </c>
      <c r="EVD32" s="67"/>
      <c r="EVE32" s="86">
        <v>50</v>
      </c>
      <c r="EVJ32" s="86"/>
      <c r="EVK32" s="62" t="s">
        <v>509</v>
      </c>
      <c r="EVL32" s="86"/>
      <c r="EVM32" s="86">
        <v>0</v>
      </c>
      <c r="EVN32" s="86"/>
      <c r="EVO32" s="86">
        <v>2</v>
      </c>
      <c r="EVP32" s="67"/>
      <c r="EVQ32" s="67">
        <v>4.4444444444444446</v>
      </c>
      <c r="EVR32" s="67"/>
      <c r="EVS32" s="86">
        <v>0</v>
      </c>
      <c r="EVX32" s="86"/>
      <c r="EVY32" s="62" t="s">
        <v>509</v>
      </c>
      <c r="EVZ32" s="86"/>
      <c r="EWA32" s="86">
        <v>0</v>
      </c>
      <c r="EWB32" s="86"/>
      <c r="EWC32" s="86">
        <v>2</v>
      </c>
      <c r="EWD32" s="67"/>
      <c r="EWE32" s="67">
        <v>4.4444444444444446</v>
      </c>
      <c r="EWF32" s="67"/>
      <c r="EWG32" s="86">
        <v>0</v>
      </c>
      <c r="EWL32" s="86"/>
      <c r="EWM32" s="62" t="s">
        <v>509</v>
      </c>
      <c r="EWN32" s="86"/>
      <c r="EWO32" s="86">
        <v>0</v>
      </c>
      <c r="EWP32" s="86"/>
      <c r="EWQ32" s="86">
        <v>2</v>
      </c>
      <c r="EWR32" s="67"/>
      <c r="EWS32" s="67">
        <v>4.4444444444444446</v>
      </c>
      <c r="EWT32" s="67"/>
      <c r="EWU32" s="86">
        <v>0</v>
      </c>
      <c r="EWZ32" s="86"/>
      <c r="EXA32" s="62" t="s">
        <v>509</v>
      </c>
      <c r="EXB32" s="86"/>
      <c r="EXC32" s="86">
        <v>1</v>
      </c>
      <c r="EXD32" s="86"/>
      <c r="EXE32" s="86">
        <v>1</v>
      </c>
      <c r="EXF32" s="67"/>
      <c r="EXG32" s="67">
        <v>1.8518518518518516</v>
      </c>
      <c r="EXH32" s="67"/>
      <c r="EXI32" s="86">
        <v>100</v>
      </c>
      <c r="EXN32" s="86"/>
      <c r="EXO32" s="62" t="s">
        <v>509</v>
      </c>
      <c r="EXP32" s="86"/>
      <c r="EXQ32" s="86">
        <v>1</v>
      </c>
      <c r="EXR32" s="86"/>
      <c r="EXS32" s="86">
        <v>1</v>
      </c>
      <c r="EXT32" s="67"/>
      <c r="EXU32" s="67">
        <v>1.8518518518518516</v>
      </c>
      <c r="EXV32" s="67"/>
      <c r="EXW32" s="86">
        <v>100</v>
      </c>
      <c r="EYB32" s="86"/>
      <c r="EYC32" s="62" t="s">
        <v>509</v>
      </c>
      <c r="EYD32" s="86"/>
      <c r="EYE32" s="86">
        <v>1</v>
      </c>
      <c r="EYF32" s="86"/>
      <c r="EYG32" s="86">
        <v>1</v>
      </c>
      <c r="EYH32" s="67"/>
      <c r="EYI32" s="67">
        <v>1.8518518518518516</v>
      </c>
      <c r="EYJ32" s="67"/>
      <c r="EYK32" s="86">
        <v>100</v>
      </c>
      <c r="EYP32" s="86"/>
      <c r="EYQ32" s="62" t="s">
        <v>509</v>
      </c>
      <c r="EYR32" s="86"/>
      <c r="EYS32" s="86">
        <v>1</v>
      </c>
      <c r="EYT32" s="86"/>
      <c r="EYU32" s="86">
        <v>1</v>
      </c>
      <c r="EYV32" s="67"/>
      <c r="EYW32" s="67">
        <v>1.8518518518518516</v>
      </c>
      <c r="EYX32" s="67"/>
      <c r="EYY32" s="86">
        <v>100</v>
      </c>
      <c r="EZD32" s="86"/>
      <c r="EZE32" s="62" t="s">
        <v>509</v>
      </c>
      <c r="EZF32" s="86"/>
      <c r="EZG32" s="86">
        <v>0</v>
      </c>
      <c r="EZH32" s="86"/>
      <c r="EZI32" s="86">
        <v>1</v>
      </c>
      <c r="EZJ32" s="67"/>
      <c r="EZK32" s="67">
        <v>1.8518518518518516</v>
      </c>
      <c r="EZL32" s="67"/>
      <c r="EZM32" s="86">
        <v>0</v>
      </c>
      <c r="EZR32" s="86"/>
      <c r="EZS32" s="62" t="s">
        <v>509</v>
      </c>
      <c r="EZT32" s="86"/>
      <c r="EZU32" s="86">
        <v>1</v>
      </c>
      <c r="EZV32" s="86"/>
      <c r="EZW32" s="86">
        <v>1</v>
      </c>
      <c r="EZX32" s="67"/>
      <c r="EZY32" s="67">
        <v>1.8518518518518516</v>
      </c>
      <c r="EZZ32" s="67"/>
      <c r="FAA32" s="86">
        <v>100</v>
      </c>
      <c r="FAF32" s="86"/>
      <c r="FAG32" s="62" t="s">
        <v>509</v>
      </c>
      <c r="FAH32" s="86"/>
      <c r="FAI32" s="86">
        <v>0</v>
      </c>
      <c r="FAJ32" s="86"/>
      <c r="FAK32" s="86">
        <v>1</v>
      </c>
      <c r="FAL32" s="67"/>
      <c r="FAM32" s="67">
        <v>1.8518518518518516</v>
      </c>
      <c r="FAN32" s="67"/>
      <c r="FAO32" s="86">
        <v>0</v>
      </c>
      <c r="FAT32" s="86"/>
      <c r="FAU32" s="62" t="s">
        <v>509</v>
      </c>
      <c r="FAV32" s="86"/>
      <c r="FAW32" s="86">
        <v>1</v>
      </c>
      <c r="FAX32" s="86"/>
      <c r="FAY32" s="86">
        <v>1</v>
      </c>
      <c r="FAZ32" s="67"/>
      <c r="FBA32" s="67">
        <v>1.8518518518518516</v>
      </c>
      <c r="FBB32" s="67"/>
      <c r="FBC32" s="86">
        <v>100</v>
      </c>
      <c r="FBH32" s="86"/>
      <c r="FBI32" s="62" t="s">
        <v>509</v>
      </c>
      <c r="FBJ32" s="86"/>
      <c r="FBK32" s="86">
        <v>1</v>
      </c>
      <c r="FBL32" s="86"/>
      <c r="FBM32" s="86">
        <v>1</v>
      </c>
      <c r="FBN32" s="67"/>
      <c r="FBO32" s="67">
        <v>1.8518518518518516</v>
      </c>
      <c r="FBP32" s="67"/>
      <c r="FBQ32" s="86">
        <v>100</v>
      </c>
      <c r="FBV32" s="86"/>
      <c r="FBW32" s="62" t="s">
        <v>509</v>
      </c>
      <c r="FBX32" s="86"/>
      <c r="FBY32" s="86">
        <v>1</v>
      </c>
      <c r="FBZ32" s="86"/>
      <c r="FCA32" s="86">
        <v>1</v>
      </c>
      <c r="FCB32" s="67"/>
      <c r="FCC32" s="67">
        <v>1.8518518518518516</v>
      </c>
      <c r="FCD32" s="67"/>
      <c r="FCE32" s="86">
        <v>100</v>
      </c>
      <c r="FCJ32" s="86"/>
      <c r="FCK32" s="62" t="s">
        <v>509</v>
      </c>
      <c r="FCL32" s="86"/>
      <c r="FCM32" s="86">
        <v>1</v>
      </c>
      <c r="FCN32" s="86"/>
      <c r="FCO32" s="86">
        <v>1</v>
      </c>
      <c r="FCP32" s="67"/>
      <c r="FCQ32" s="67">
        <v>1.8518518518518516</v>
      </c>
      <c r="FCR32" s="67"/>
      <c r="FCS32" s="86">
        <v>100</v>
      </c>
      <c r="FCX32" s="86"/>
      <c r="FCY32" s="62" t="s">
        <v>509</v>
      </c>
      <c r="FCZ32" s="86"/>
      <c r="FDA32" s="86">
        <v>1</v>
      </c>
      <c r="FDB32" s="86"/>
      <c r="FDC32" s="86">
        <v>1</v>
      </c>
      <c r="FDD32" s="67"/>
      <c r="FDE32" s="67">
        <v>1.8518518518518516</v>
      </c>
      <c r="FDF32" s="67"/>
      <c r="FDG32" s="86">
        <v>100</v>
      </c>
      <c r="FDL32" s="86"/>
      <c r="FDM32" s="62" t="s">
        <v>509</v>
      </c>
      <c r="FDN32" s="86"/>
      <c r="FDO32" s="86">
        <v>0</v>
      </c>
      <c r="FDP32" s="86"/>
      <c r="FDQ32" s="86">
        <v>1</v>
      </c>
      <c r="FDR32" s="67"/>
      <c r="FDS32" s="67">
        <v>1.8518518518518516</v>
      </c>
      <c r="FDT32" s="67"/>
      <c r="FDU32" s="86">
        <v>0</v>
      </c>
      <c r="FDZ32" s="86"/>
      <c r="FEA32" s="62" t="s">
        <v>509</v>
      </c>
      <c r="FEB32" s="86"/>
      <c r="FEC32" s="86">
        <v>1</v>
      </c>
      <c r="FED32" s="86"/>
      <c r="FEE32" s="86">
        <v>1</v>
      </c>
      <c r="FEF32" s="67"/>
      <c r="FEG32" s="67">
        <v>1.8518518518518516</v>
      </c>
      <c r="FEH32" s="67"/>
      <c r="FEI32" s="86">
        <v>100</v>
      </c>
      <c r="FEN32" s="86"/>
      <c r="FEO32" s="62" t="s">
        <v>509</v>
      </c>
      <c r="FEP32" s="86"/>
      <c r="FEQ32" s="86">
        <v>1</v>
      </c>
      <c r="FER32" s="86"/>
      <c r="FES32" s="86">
        <v>1</v>
      </c>
      <c r="FET32" s="67"/>
      <c r="FEU32" s="67">
        <v>1.8518518518518516</v>
      </c>
      <c r="FEV32" s="67"/>
      <c r="FEW32" s="86">
        <v>100</v>
      </c>
      <c r="FFB32" s="86"/>
      <c r="FFC32" s="62" t="s">
        <v>509</v>
      </c>
      <c r="FFD32" s="86"/>
      <c r="FFE32" s="86">
        <v>1</v>
      </c>
      <c r="FFF32" s="86"/>
      <c r="FFG32" s="86">
        <v>1</v>
      </c>
      <c r="FFH32" s="67"/>
      <c r="FFI32" s="67">
        <v>1.8518518518518516</v>
      </c>
      <c r="FFJ32" s="67"/>
      <c r="FFK32" s="86">
        <v>100</v>
      </c>
      <c r="FFP32" s="86"/>
      <c r="FFQ32" s="62" t="s">
        <v>509</v>
      </c>
      <c r="FFR32" s="86"/>
      <c r="FFS32" s="86">
        <v>0</v>
      </c>
      <c r="FFT32" s="86"/>
      <c r="FFU32" s="86">
        <v>1</v>
      </c>
      <c r="FFV32" s="67"/>
      <c r="FFW32" s="67">
        <v>1.8518518518518516</v>
      </c>
      <c r="FFX32" s="67"/>
      <c r="FFY32" s="86">
        <v>0</v>
      </c>
      <c r="FGD32" s="86"/>
      <c r="FGE32" s="62" t="s">
        <v>509</v>
      </c>
      <c r="FGF32" s="86"/>
      <c r="FGG32" s="86">
        <v>1</v>
      </c>
      <c r="FGH32" s="86"/>
      <c r="FGI32" s="86">
        <v>1</v>
      </c>
      <c r="FGJ32" s="67"/>
      <c r="FGK32" s="67">
        <v>1.8518518518518516</v>
      </c>
      <c r="FGL32" s="67"/>
      <c r="FGM32" s="86">
        <v>100</v>
      </c>
      <c r="FGR32" s="86"/>
      <c r="FGS32" s="62" t="s">
        <v>509</v>
      </c>
      <c r="FGT32" s="86"/>
      <c r="FGU32" s="86">
        <v>0</v>
      </c>
      <c r="FGV32" s="86"/>
      <c r="FGW32" s="86">
        <v>1</v>
      </c>
      <c r="FGX32" s="67"/>
      <c r="FGY32" s="67">
        <v>1.8518518518518516</v>
      </c>
      <c r="FGZ32" s="67"/>
      <c r="FHA32" s="86">
        <v>0</v>
      </c>
      <c r="FHF32" s="86"/>
      <c r="FHG32" s="62" t="s">
        <v>509</v>
      </c>
      <c r="FHH32" s="86"/>
      <c r="FHI32" s="86">
        <v>1</v>
      </c>
      <c r="FHJ32" s="86"/>
      <c r="FHK32" s="86">
        <v>1</v>
      </c>
      <c r="FHL32" s="67"/>
      <c r="FHM32" s="67">
        <v>1.8518518518518516</v>
      </c>
      <c r="FHN32" s="67"/>
      <c r="FHO32" s="86">
        <v>100</v>
      </c>
      <c r="FHT32" s="86"/>
      <c r="FHU32" s="62" t="s">
        <v>509</v>
      </c>
      <c r="FHV32" s="86"/>
      <c r="FHW32" s="86">
        <v>1</v>
      </c>
      <c r="FHX32" s="86"/>
      <c r="FHY32" s="86">
        <v>1</v>
      </c>
      <c r="FHZ32" s="67"/>
      <c r="FIA32" s="67">
        <v>1.8518518518518516</v>
      </c>
      <c r="FIB32" s="67"/>
      <c r="FIC32" s="86">
        <v>100</v>
      </c>
      <c r="FIH32" s="86"/>
      <c r="FII32" s="62" t="s">
        <v>509</v>
      </c>
      <c r="FIJ32" s="86"/>
      <c r="FIK32" s="86">
        <v>1</v>
      </c>
      <c r="FIL32" s="86"/>
      <c r="FIM32" s="86">
        <v>1</v>
      </c>
      <c r="FIN32" s="67"/>
      <c r="FIO32" s="67">
        <v>1.8518518518518516</v>
      </c>
      <c r="FIP32" s="67"/>
      <c r="FIQ32" s="86">
        <v>100</v>
      </c>
      <c r="FIV32" s="86"/>
      <c r="FIW32" s="62" t="s">
        <v>509</v>
      </c>
      <c r="FIX32" s="86"/>
      <c r="FIY32" s="86">
        <v>0</v>
      </c>
      <c r="FIZ32" s="86"/>
      <c r="FJA32" s="86">
        <v>1</v>
      </c>
      <c r="FJB32" s="67"/>
      <c r="FJC32" s="67">
        <v>1.8518518518518516</v>
      </c>
      <c r="FJD32" s="67"/>
      <c r="FJE32" s="86">
        <v>0</v>
      </c>
      <c r="FJJ32" s="86"/>
      <c r="FJK32" s="62" t="s">
        <v>509</v>
      </c>
      <c r="FJL32" s="86"/>
      <c r="FJM32" s="86">
        <v>1</v>
      </c>
      <c r="FJN32" s="86"/>
      <c r="FJO32" s="86">
        <v>1</v>
      </c>
      <c r="FJP32" s="67"/>
      <c r="FJQ32" s="67">
        <v>1.8518518518518516</v>
      </c>
      <c r="FJR32" s="67"/>
      <c r="FJS32" s="86">
        <v>100</v>
      </c>
      <c r="FJX32" s="86"/>
      <c r="FJY32" s="62" t="s">
        <v>509</v>
      </c>
      <c r="FJZ32" s="86"/>
      <c r="FKA32" s="86">
        <v>1</v>
      </c>
      <c r="FKB32" s="86"/>
      <c r="FKC32" s="86">
        <v>1</v>
      </c>
      <c r="FKD32" s="67"/>
      <c r="FKE32" s="67">
        <v>1.8518518518518516</v>
      </c>
      <c r="FKF32" s="67"/>
      <c r="FKG32" s="86">
        <v>100</v>
      </c>
      <c r="FKL32" s="86"/>
      <c r="FKM32" s="62" t="s">
        <v>509</v>
      </c>
      <c r="FKN32" s="86"/>
      <c r="FKO32" s="86">
        <v>1</v>
      </c>
      <c r="FKP32" s="86"/>
      <c r="FKQ32" s="86">
        <v>1</v>
      </c>
      <c r="FKR32" s="67"/>
      <c r="FKS32" s="67">
        <v>1.8518518518518516</v>
      </c>
      <c r="FKT32" s="67"/>
      <c r="FKU32" s="86">
        <v>100</v>
      </c>
      <c r="FKZ32" s="86"/>
      <c r="FLA32" s="62" t="s">
        <v>509</v>
      </c>
      <c r="FLB32" s="86"/>
      <c r="FLC32" s="86">
        <v>1</v>
      </c>
      <c r="FLD32" s="86"/>
      <c r="FLE32" s="86">
        <v>1</v>
      </c>
      <c r="FLF32" s="67"/>
      <c r="FLG32" s="67">
        <v>1.8518518518518516</v>
      </c>
      <c r="FLH32" s="67"/>
      <c r="FLI32" s="86">
        <v>100</v>
      </c>
      <c r="FLN32" s="86"/>
      <c r="FLO32" s="62" t="s">
        <v>509</v>
      </c>
      <c r="FLP32" s="86"/>
      <c r="FLQ32" s="86">
        <v>1</v>
      </c>
      <c r="FLR32" s="86"/>
      <c r="FLS32" s="86">
        <v>1</v>
      </c>
      <c r="FLT32" s="67"/>
      <c r="FLU32" s="67">
        <v>1.8518518518518516</v>
      </c>
      <c r="FLV32" s="67"/>
      <c r="FLW32" s="86">
        <v>100</v>
      </c>
      <c r="FMB32" s="86"/>
      <c r="FMC32" s="62" t="s">
        <v>509</v>
      </c>
      <c r="FMD32" s="86"/>
      <c r="FME32" s="86">
        <v>2</v>
      </c>
      <c r="FMF32" s="86"/>
      <c r="FMG32" s="86">
        <v>2</v>
      </c>
      <c r="FMH32" s="67"/>
      <c r="FMI32" s="67">
        <v>4.4444444444444446</v>
      </c>
      <c r="FMJ32" s="67"/>
      <c r="FMK32" s="86">
        <v>100</v>
      </c>
      <c r="FMP32" s="86"/>
      <c r="FMQ32" s="62" t="s">
        <v>509</v>
      </c>
      <c r="FMR32" s="86"/>
      <c r="FMS32" s="86">
        <v>1</v>
      </c>
      <c r="FMT32" s="86"/>
      <c r="FMU32" s="86">
        <v>2</v>
      </c>
      <c r="FMV32" s="67"/>
      <c r="FMW32" s="67">
        <v>4.4444444444444446</v>
      </c>
      <c r="FMX32" s="67"/>
      <c r="FMY32" s="86">
        <v>50</v>
      </c>
      <c r="FND32" s="86"/>
      <c r="FNE32" s="62" t="s">
        <v>509</v>
      </c>
      <c r="FNF32" s="86"/>
      <c r="FNG32" s="86">
        <v>2</v>
      </c>
      <c r="FNH32" s="86"/>
      <c r="FNI32" s="86">
        <v>2</v>
      </c>
      <c r="FNJ32" s="67"/>
      <c r="FNK32" s="67">
        <v>4.4444444444444446</v>
      </c>
      <c r="FNL32" s="67"/>
      <c r="FNM32" s="86">
        <v>100</v>
      </c>
      <c r="FNR32" s="86"/>
      <c r="FNS32" s="62" t="s">
        <v>509</v>
      </c>
      <c r="FNT32" s="86"/>
      <c r="FNU32" s="86">
        <v>2</v>
      </c>
      <c r="FNV32" s="86"/>
      <c r="FNW32" s="86">
        <v>2</v>
      </c>
      <c r="FNX32" s="67"/>
      <c r="FNY32" s="67">
        <v>4.4444444444444446</v>
      </c>
      <c r="FNZ32" s="67"/>
      <c r="FOA32" s="86">
        <v>100</v>
      </c>
      <c r="FOF32" s="86"/>
      <c r="FOG32" s="62" t="s">
        <v>509</v>
      </c>
      <c r="FOH32" s="86"/>
      <c r="FOI32" s="86">
        <v>2</v>
      </c>
      <c r="FOJ32" s="86"/>
      <c r="FOK32" s="86">
        <v>2</v>
      </c>
      <c r="FOL32" s="67"/>
      <c r="FOM32" s="67">
        <v>4.4444444444444446</v>
      </c>
      <c r="FON32" s="67"/>
      <c r="FOO32" s="86">
        <v>100</v>
      </c>
      <c r="FOT32" s="86"/>
      <c r="FOU32" s="62" t="s">
        <v>509</v>
      </c>
      <c r="FOV32" s="86"/>
      <c r="FOW32" s="86">
        <v>1</v>
      </c>
      <c r="FOX32" s="86"/>
      <c r="FOY32" s="86">
        <v>2</v>
      </c>
      <c r="FOZ32" s="67"/>
      <c r="FPA32" s="67">
        <v>4.4444444444444446</v>
      </c>
      <c r="FPB32" s="67"/>
      <c r="FPC32" s="86">
        <v>50</v>
      </c>
      <c r="FPH32" s="86"/>
      <c r="FPI32" s="62" t="s">
        <v>509</v>
      </c>
      <c r="FPJ32" s="86"/>
      <c r="FPK32" s="86">
        <v>1</v>
      </c>
      <c r="FPL32" s="86"/>
      <c r="FPM32" s="86">
        <v>2</v>
      </c>
      <c r="FPN32" s="67"/>
      <c r="FPO32" s="67">
        <v>4.4444444444444446</v>
      </c>
      <c r="FPP32" s="67"/>
      <c r="FPQ32" s="86">
        <v>50</v>
      </c>
      <c r="FPV32" s="86"/>
      <c r="FPW32" s="62" t="s">
        <v>509</v>
      </c>
      <c r="FPX32" s="86"/>
      <c r="FPY32" s="86">
        <v>2</v>
      </c>
      <c r="FPZ32" s="86"/>
      <c r="FQA32" s="86">
        <v>2</v>
      </c>
      <c r="FQB32" s="67"/>
      <c r="FQC32" s="67">
        <v>4.4444444444444446</v>
      </c>
      <c r="FQD32" s="67"/>
      <c r="FQE32" s="86">
        <v>100</v>
      </c>
      <c r="FQJ32" s="86"/>
      <c r="FQK32" s="62" t="s">
        <v>509</v>
      </c>
      <c r="FQL32" s="86"/>
      <c r="FQM32" s="86">
        <v>1</v>
      </c>
      <c r="FQN32" s="86"/>
      <c r="FQO32" s="86">
        <v>2</v>
      </c>
      <c r="FQP32" s="67"/>
      <c r="FQQ32" s="67">
        <v>4.4444444444444446</v>
      </c>
      <c r="FQR32" s="67"/>
      <c r="FQS32" s="86">
        <v>50</v>
      </c>
      <c r="FQX32" s="86"/>
      <c r="FQY32" s="62" t="s">
        <v>509</v>
      </c>
      <c r="FQZ32" s="86"/>
      <c r="FRA32" s="86">
        <v>1</v>
      </c>
      <c r="FRB32" s="86"/>
      <c r="FRC32" s="86">
        <v>2</v>
      </c>
      <c r="FRD32" s="67"/>
      <c r="FRE32" s="67">
        <v>4.4444444444444446</v>
      </c>
      <c r="FRF32" s="67"/>
      <c r="FRG32" s="86">
        <v>50</v>
      </c>
      <c r="FRL32" s="86"/>
      <c r="FRM32" s="62" t="s">
        <v>509</v>
      </c>
      <c r="FRN32" s="86"/>
      <c r="FRO32" s="86">
        <v>1</v>
      </c>
      <c r="FRP32" s="86"/>
      <c r="FRQ32" s="86">
        <v>2</v>
      </c>
      <c r="FRR32" s="67"/>
      <c r="FRS32" s="67">
        <v>4.4444444444444446</v>
      </c>
      <c r="FRT32" s="67"/>
      <c r="FRU32" s="86">
        <v>50</v>
      </c>
      <c r="FRZ32" s="86"/>
      <c r="FSA32" s="62" t="s">
        <v>509</v>
      </c>
      <c r="FSB32" s="86"/>
      <c r="FSC32" s="86">
        <v>1</v>
      </c>
      <c r="FSD32" s="86"/>
      <c r="FSE32" s="86">
        <v>2</v>
      </c>
      <c r="FSF32" s="67"/>
      <c r="FSG32" s="67">
        <v>4.4444444444444446</v>
      </c>
      <c r="FSH32" s="67"/>
      <c r="FSI32" s="86">
        <v>50</v>
      </c>
      <c r="FSN32" s="86"/>
      <c r="FSO32" s="62" t="s">
        <v>509</v>
      </c>
      <c r="FSP32" s="86"/>
      <c r="FSQ32" s="86">
        <v>1</v>
      </c>
      <c r="FSR32" s="86"/>
      <c r="FSS32" s="86">
        <v>2</v>
      </c>
      <c r="FST32" s="67"/>
      <c r="FSU32" s="67">
        <v>4.4444444444444446</v>
      </c>
      <c r="FSV32" s="67"/>
      <c r="FSW32" s="86">
        <v>50</v>
      </c>
      <c r="FTB32" s="86"/>
      <c r="FTC32" s="62" t="s">
        <v>509</v>
      </c>
      <c r="FTD32" s="86"/>
      <c r="FTE32" s="86">
        <v>1</v>
      </c>
      <c r="FTF32" s="86"/>
      <c r="FTG32" s="86">
        <v>2</v>
      </c>
      <c r="FTH32" s="67"/>
      <c r="FTI32" s="67">
        <v>4.4444444444444446</v>
      </c>
      <c r="FTJ32" s="67"/>
      <c r="FTK32" s="86">
        <v>50</v>
      </c>
      <c r="FTP32" s="86"/>
      <c r="FTQ32" s="62" t="s">
        <v>509</v>
      </c>
      <c r="FTR32" s="86"/>
      <c r="FTS32" s="86">
        <v>2</v>
      </c>
      <c r="FTT32" s="86"/>
      <c r="FTU32" s="86">
        <v>2</v>
      </c>
      <c r="FTV32" s="67"/>
      <c r="FTW32" s="67">
        <v>4.4444444444444446</v>
      </c>
      <c r="FTX32" s="67"/>
      <c r="FTY32" s="86">
        <v>100</v>
      </c>
      <c r="FUD32" s="86"/>
      <c r="FUE32" s="62" t="s">
        <v>509</v>
      </c>
      <c r="FUF32" s="86"/>
      <c r="FUG32" s="86">
        <v>1</v>
      </c>
      <c r="FUH32" s="86"/>
      <c r="FUI32" s="86">
        <v>2</v>
      </c>
      <c r="FUJ32" s="67"/>
      <c r="FUK32" s="67">
        <v>4.4444444444444446</v>
      </c>
      <c r="FUL32" s="67"/>
      <c r="FUM32" s="86">
        <v>50</v>
      </c>
      <c r="FUR32" s="86"/>
      <c r="FUS32" s="62" t="s">
        <v>509</v>
      </c>
      <c r="FUT32" s="86"/>
      <c r="FUU32" s="86">
        <v>1</v>
      </c>
      <c r="FUV32" s="86"/>
      <c r="FUW32" s="86">
        <v>2</v>
      </c>
      <c r="FUX32" s="67"/>
      <c r="FUY32" s="67">
        <v>4.4444444444444446</v>
      </c>
      <c r="FUZ32" s="67"/>
      <c r="FVA32" s="86">
        <v>50</v>
      </c>
      <c r="FVF32" s="86"/>
      <c r="FVG32" s="62" t="s">
        <v>509</v>
      </c>
      <c r="FVH32" s="86"/>
      <c r="FVI32" s="86">
        <v>1</v>
      </c>
      <c r="FVJ32" s="86"/>
      <c r="FVK32" s="86">
        <v>2</v>
      </c>
      <c r="FVL32" s="67"/>
      <c r="FVM32" s="67">
        <v>4.4444444444444446</v>
      </c>
      <c r="FVN32" s="67"/>
      <c r="FVO32" s="86">
        <v>50</v>
      </c>
      <c r="FVT32" s="86"/>
      <c r="FVU32" s="62" t="s">
        <v>509</v>
      </c>
      <c r="FVV32" s="86"/>
      <c r="FVW32" s="86">
        <v>1</v>
      </c>
      <c r="FVX32" s="86"/>
      <c r="FVY32" s="86">
        <v>2</v>
      </c>
      <c r="FVZ32" s="67"/>
      <c r="FWA32" s="67">
        <v>4.4444444444444446</v>
      </c>
      <c r="FWB32" s="67"/>
      <c r="FWC32" s="86">
        <v>50</v>
      </c>
      <c r="FWH32" s="86"/>
      <c r="FWI32" s="62" t="s">
        <v>509</v>
      </c>
      <c r="FWJ32" s="86"/>
      <c r="FWK32" s="86">
        <v>1</v>
      </c>
      <c r="FWL32" s="86"/>
      <c r="FWM32" s="86">
        <v>2</v>
      </c>
      <c r="FWN32" s="67"/>
      <c r="FWO32" s="67">
        <v>4.4444444444444446</v>
      </c>
      <c r="FWP32" s="67"/>
      <c r="FWQ32" s="86">
        <v>50</v>
      </c>
      <c r="FWV32" s="86"/>
      <c r="FWW32" s="62" t="s">
        <v>509</v>
      </c>
      <c r="FWX32" s="86"/>
      <c r="FWY32" s="86">
        <v>1</v>
      </c>
      <c r="FWZ32" s="86"/>
      <c r="FXA32" s="86">
        <v>2</v>
      </c>
      <c r="FXB32" s="67"/>
      <c r="FXC32" s="67">
        <v>4.4444444444444446</v>
      </c>
      <c r="FXD32" s="67"/>
      <c r="FXE32" s="86">
        <v>50</v>
      </c>
      <c r="FXJ32" s="86"/>
      <c r="FXK32" s="62" t="s">
        <v>509</v>
      </c>
      <c r="FXL32" s="86"/>
      <c r="FXM32" s="86">
        <v>1</v>
      </c>
      <c r="FXN32" s="86"/>
      <c r="FXO32" s="86">
        <v>2</v>
      </c>
      <c r="FXP32" s="67"/>
      <c r="FXQ32" s="67">
        <v>4.4444444444444446</v>
      </c>
      <c r="FXR32" s="67"/>
      <c r="FXS32" s="86">
        <v>50</v>
      </c>
      <c r="FXX32" s="86"/>
      <c r="FXY32" s="62" t="s">
        <v>509</v>
      </c>
      <c r="FXZ32" s="86"/>
      <c r="FYA32" s="86">
        <v>0</v>
      </c>
      <c r="FYB32" s="86"/>
      <c r="FYC32" s="86">
        <v>2</v>
      </c>
      <c r="FYD32" s="67"/>
      <c r="FYE32" s="67">
        <v>4.4444444444444446</v>
      </c>
      <c r="FYF32" s="67"/>
      <c r="FYG32" s="86">
        <v>0</v>
      </c>
      <c r="FYL32" s="86"/>
      <c r="FYM32" s="62" t="s">
        <v>509</v>
      </c>
      <c r="FYN32" s="86"/>
      <c r="FYO32" s="86">
        <v>1</v>
      </c>
      <c r="FYP32" s="86"/>
      <c r="FYQ32" s="86">
        <v>2</v>
      </c>
      <c r="FYR32" s="67"/>
      <c r="FYS32" s="67">
        <v>4.4444444444444446</v>
      </c>
      <c r="FYT32" s="67"/>
      <c r="FYU32" s="86">
        <v>50</v>
      </c>
      <c r="FYZ32" s="86"/>
      <c r="FZA32" s="62" t="s">
        <v>509</v>
      </c>
      <c r="FZB32" s="86"/>
      <c r="FZC32" s="86">
        <v>2</v>
      </c>
      <c r="FZD32" s="86"/>
      <c r="FZE32" s="86">
        <v>2</v>
      </c>
      <c r="FZF32" s="67"/>
      <c r="FZG32" s="67">
        <v>4.4444444444444446</v>
      </c>
      <c r="FZH32" s="67"/>
      <c r="FZI32" s="86">
        <v>100</v>
      </c>
      <c r="FZN32" s="86"/>
      <c r="FZO32" s="62" t="s">
        <v>509</v>
      </c>
      <c r="FZP32" s="86"/>
      <c r="FZQ32" s="86">
        <v>0</v>
      </c>
      <c r="FZR32" s="86"/>
      <c r="FZS32" s="86">
        <v>2</v>
      </c>
      <c r="FZT32" s="67"/>
      <c r="FZU32" s="67">
        <v>4.4444444444444446</v>
      </c>
      <c r="FZV32" s="67"/>
      <c r="FZW32" s="86">
        <v>0</v>
      </c>
      <c r="GAB32" s="86"/>
      <c r="GAC32" s="62" t="s">
        <v>509</v>
      </c>
      <c r="GAD32" s="86"/>
      <c r="GAE32" s="86">
        <v>0</v>
      </c>
      <c r="GAF32" s="86"/>
      <c r="GAG32" s="86">
        <v>2</v>
      </c>
      <c r="GAH32" s="67"/>
      <c r="GAI32" s="67">
        <v>4.4444444444444446</v>
      </c>
      <c r="GAJ32" s="67"/>
      <c r="GAK32" s="86">
        <v>0</v>
      </c>
      <c r="GAP32" s="86"/>
      <c r="GAQ32" s="62" t="s">
        <v>509</v>
      </c>
      <c r="GAR32" s="86"/>
      <c r="GAS32" s="86">
        <v>0</v>
      </c>
      <c r="GAT32" s="86"/>
      <c r="GAU32" s="86">
        <v>2</v>
      </c>
      <c r="GAV32" s="67"/>
      <c r="GAW32" s="67">
        <v>4.4444444444444446</v>
      </c>
      <c r="GAX32" s="67"/>
      <c r="GAY32" s="86">
        <v>0</v>
      </c>
      <c r="GBD32" s="86"/>
      <c r="GBE32" s="62" t="s">
        <v>509</v>
      </c>
      <c r="GBF32" s="86"/>
      <c r="GBG32" s="86">
        <v>0</v>
      </c>
      <c r="GBH32" s="86"/>
      <c r="GBI32" s="86">
        <v>2</v>
      </c>
      <c r="GBJ32" s="67"/>
      <c r="GBK32" s="67">
        <v>4.4444444444444446</v>
      </c>
      <c r="GBL32" s="67"/>
      <c r="GBM32" s="86">
        <v>0</v>
      </c>
      <c r="GBR32" s="86"/>
      <c r="GBS32" s="62" t="s">
        <v>509</v>
      </c>
      <c r="GBT32" s="86"/>
      <c r="GBU32" s="86">
        <v>0</v>
      </c>
      <c r="GBV32" s="86"/>
      <c r="GBW32" s="86">
        <v>2</v>
      </c>
      <c r="GBX32" s="67"/>
      <c r="GBY32" s="67">
        <v>4.4444444444444446</v>
      </c>
      <c r="GBZ32" s="67"/>
      <c r="GCA32" s="86">
        <v>0</v>
      </c>
      <c r="GCF32" s="86"/>
      <c r="GCG32" s="62" t="s">
        <v>509</v>
      </c>
      <c r="GCH32" s="86"/>
      <c r="GCI32" s="86">
        <v>0</v>
      </c>
      <c r="GCJ32" s="86"/>
      <c r="GCK32" s="86">
        <v>2</v>
      </c>
      <c r="GCL32" s="67"/>
      <c r="GCM32" s="67">
        <v>4.4444444444444446</v>
      </c>
      <c r="GCN32" s="67"/>
      <c r="GCO32" s="86">
        <v>0</v>
      </c>
      <c r="GCT32" s="86"/>
      <c r="GCU32" s="62" t="s">
        <v>509</v>
      </c>
      <c r="GCV32" s="86"/>
      <c r="GCW32" s="86">
        <v>2</v>
      </c>
      <c r="GCX32" s="86"/>
      <c r="GCY32" s="86">
        <v>2</v>
      </c>
      <c r="GCZ32" s="67"/>
      <c r="GDA32" s="67">
        <v>4.4444444444444446</v>
      </c>
      <c r="GDB32" s="67"/>
      <c r="GDC32" s="86">
        <v>100</v>
      </c>
      <c r="GDH32" s="86"/>
      <c r="GDI32" s="62" t="s">
        <v>509</v>
      </c>
      <c r="GDJ32" s="86"/>
      <c r="GDK32" s="86">
        <v>0</v>
      </c>
      <c r="GDL32" s="86"/>
      <c r="GDM32" s="86">
        <v>2</v>
      </c>
      <c r="GDN32" s="67"/>
      <c r="GDO32" s="67">
        <v>4.4444444444444446</v>
      </c>
      <c r="GDP32" s="67"/>
      <c r="GDQ32" s="86">
        <v>0</v>
      </c>
      <c r="GDV32" s="86"/>
      <c r="GDW32" s="62" t="s">
        <v>509</v>
      </c>
      <c r="GDX32" s="86"/>
      <c r="GDY32" s="86">
        <v>1</v>
      </c>
      <c r="GDZ32" s="86"/>
      <c r="GEA32" s="86">
        <v>2</v>
      </c>
      <c r="GEB32" s="67"/>
      <c r="GEC32" s="67">
        <v>4.4444444444444446</v>
      </c>
      <c r="GED32" s="67"/>
      <c r="GEE32" s="86">
        <v>50</v>
      </c>
      <c r="GEJ32" s="86"/>
      <c r="GEK32" s="62" t="s">
        <v>509</v>
      </c>
      <c r="GEL32" s="86"/>
      <c r="GEM32" s="86">
        <v>1</v>
      </c>
      <c r="GEN32" s="86"/>
      <c r="GEO32" s="86">
        <v>2</v>
      </c>
      <c r="GEP32" s="67"/>
      <c r="GEQ32" s="67">
        <v>4.4444444444444446</v>
      </c>
      <c r="GER32" s="67"/>
      <c r="GES32" s="86">
        <v>50</v>
      </c>
      <c r="GEX32" s="86"/>
      <c r="GEY32" s="62" t="s">
        <v>509</v>
      </c>
      <c r="GEZ32" s="86"/>
      <c r="GFA32" s="86">
        <v>2</v>
      </c>
      <c r="GFB32" s="86"/>
      <c r="GFC32" s="86">
        <v>2</v>
      </c>
      <c r="GFD32" s="67"/>
      <c r="GFE32" s="67">
        <v>4.4444444444444446</v>
      </c>
      <c r="GFF32" s="67"/>
      <c r="GFG32" s="86">
        <v>100</v>
      </c>
      <c r="GFL32" s="86"/>
      <c r="GFM32" s="62" t="s">
        <v>509</v>
      </c>
      <c r="GFN32" s="86"/>
      <c r="GFO32" s="86">
        <v>1</v>
      </c>
      <c r="GFP32" s="86"/>
      <c r="GFQ32" s="86">
        <v>2</v>
      </c>
      <c r="GFR32" s="67"/>
      <c r="GFS32" s="67">
        <v>4.4444444444444446</v>
      </c>
      <c r="GFT32" s="67"/>
      <c r="GFU32" s="86">
        <v>50</v>
      </c>
      <c r="GFZ32" s="86"/>
      <c r="GGA32" s="62" t="s">
        <v>509</v>
      </c>
      <c r="GGB32" s="86"/>
      <c r="GGC32" s="86">
        <v>0</v>
      </c>
      <c r="GGD32" s="86"/>
      <c r="GGE32" s="86">
        <v>2</v>
      </c>
      <c r="GGF32" s="67"/>
      <c r="GGG32" s="67">
        <v>4.4444444444444446</v>
      </c>
      <c r="GGH32" s="67"/>
      <c r="GGI32" s="86">
        <v>0</v>
      </c>
      <c r="GGN32" s="86"/>
      <c r="GGO32" s="62" t="s">
        <v>509</v>
      </c>
      <c r="GGP32" s="86"/>
      <c r="GGQ32" s="86">
        <v>1</v>
      </c>
      <c r="GGR32" s="86"/>
      <c r="GGS32" s="86">
        <v>2</v>
      </c>
      <c r="GGT32" s="67"/>
      <c r="GGU32" s="67">
        <v>4.4444444444444446</v>
      </c>
      <c r="GGV32" s="67"/>
      <c r="GGW32" s="86">
        <v>50</v>
      </c>
      <c r="GHB32" s="86"/>
      <c r="GHC32" s="62" t="s">
        <v>509</v>
      </c>
      <c r="GHD32" s="86"/>
      <c r="GHE32" s="86">
        <v>1</v>
      </c>
      <c r="GHF32" s="86"/>
      <c r="GHG32" s="86">
        <v>2</v>
      </c>
      <c r="GHH32" s="67"/>
      <c r="GHI32" s="67">
        <v>4.4444444444444446</v>
      </c>
      <c r="GHJ32" s="67"/>
      <c r="GHK32" s="86">
        <v>50</v>
      </c>
      <c r="GHP32" s="86"/>
      <c r="GHQ32" s="62" t="s">
        <v>509</v>
      </c>
      <c r="GHR32" s="86"/>
      <c r="GHS32" s="86">
        <v>2</v>
      </c>
      <c r="GHT32" s="86"/>
      <c r="GHU32" s="86">
        <v>3</v>
      </c>
      <c r="GHV32" s="67"/>
      <c r="GHW32" s="67">
        <v>6.666666666666667</v>
      </c>
      <c r="GHX32" s="67"/>
      <c r="GHY32" s="86">
        <v>66.666666666666657</v>
      </c>
      <c r="GID32" s="86"/>
      <c r="GIE32" s="62" t="s">
        <v>509</v>
      </c>
      <c r="GIF32" s="86"/>
      <c r="GIG32" s="86">
        <v>3</v>
      </c>
      <c r="GIH32" s="86"/>
      <c r="GII32" s="86">
        <v>3</v>
      </c>
      <c r="GIJ32" s="67"/>
      <c r="GIK32" s="67">
        <v>6.666666666666667</v>
      </c>
      <c r="GIL32" s="67"/>
      <c r="GIM32" s="86">
        <v>100</v>
      </c>
      <c r="GIR32" s="86"/>
      <c r="GIS32" s="62" t="s">
        <v>509</v>
      </c>
      <c r="GIT32" s="86"/>
      <c r="GIU32" s="86">
        <v>2</v>
      </c>
      <c r="GIV32" s="86"/>
      <c r="GIW32" s="86">
        <v>3</v>
      </c>
      <c r="GIX32" s="67"/>
      <c r="GIY32" s="67">
        <v>6.666666666666667</v>
      </c>
      <c r="GIZ32" s="67"/>
      <c r="GJA32" s="86">
        <v>66.666666666666657</v>
      </c>
      <c r="GJF32" s="86"/>
      <c r="GJG32" s="62" t="s">
        <v>509</v>
      </c>
      <c r="GJH32" s="86"/>
      <c r="GJI32" s="86">
        <v>1</v>
      </c>
      <c r="GJJ32" s="86"/>
      <c r="GJK32" s="86">
        <v>3</v>
      </c>
      <c r="GJL32" s="67"/>
      <c r="GJM32" s="67">
        <v>6.666666666666667</v>
      </c>
      <c r="GJN32" s="67"/>
      <c r="GJO32" s="86">
        <v>33.333333333333329</v>
      </c>
      <c r="GJT32" s="86"/>
      <c r="GJU32" s="62" t="s">
        <v>509</v>
      </c>
      <c r="GJV32" s="86"/>
      <c r="GJW32" s="86">
        <v>2</v>
      </c>
      <c r="GJX32" s="86"/>
      <c r="GJY32" s="86">
        <v>3</v>
      </c>
      <c r="GJZ32" s="67"/>
      <c r="GKA32" s="67">
        <v>6.666666666666667</v>
      </c>
      <c r="GKB32" s="67"/>
      <c r="GKC32" s="86">
        <v>66.666666666666657</v>
      </c>
      <c r="GKH32" s="86"/>
      <c r="GKI32" s="62" t="s">
        <v>509</v>
      </c>
      <c r="GKJ32" s="86"/>
      <c r="GKK32" s="86">
        <v>2</v>
      </c>
      <c r="GKL32" s="86"/>
      <c r="GKM32" s="86">
        <v>3</v>
      </c>
      <c r="GKN32" s="67"/>
      <c r="GKO32" s="67">
        <v>6.666666666666667</v>
      </c>
      <c r="GKP32" s="67"/>
      <c r="GKQ32" s="86">
        <v>66.666666666666657</v>
      </c>
      <c r="GKV32" s="86"/>
      <c r="GKW32" s="62" t="s">
        <v>509</v>
      </c>
      <c r="GKX32" s="86"/>
      <c r="GKY32" s="86">
        <v>3</v>
      </c>
      <c r="GKZ32" s="86"/>
      <c r="GLA32" s="86">
        <v>3</v>
      </c>
      <c r="GLB32" s="67"/>
      <c r="GLC32" s="67">
        <v>6.666666666666667</v>
      </c>
      <c r="GLD32" s="67"/>
      <c r="GLE32" s="86">
        <v>100</v>
      </c>
      <c r="GLJ32" s="86"/>
      <c r="GLK32" s="62" t="s">
        <v>509</v>
      </c>
      <c r="GLL32" s="86"/>
      <c r="GLM32" s="86">
        <v>3</v>
      </c>
      <c r="GLN32" s="86"/>
      <c r="GLO32" s="86">
        <v>3</v>
      </c>
      <c r="GLP32" s="67"/>
      <c r="GLQ32" s="67">
        <v>6.666666666666667</v>
      </c>
      <c r="GLR32" s="67"/>
      <c r="GLS32" s="86">
        <v>100</v>
      </c>
      <c r="GLX32" s="86"/>
      <c r="GLY32" s="62" t="s">
        <v>509</v>
      </c>
      <c r="GLZ32" s="86"/>
      <c r="GMA32" s="86">
        <v>2</v>
      </c>
      <c r="GMB32" s="86"/>
      <c r="GMC32" s="86">
        <v>3</v>
      </c>
      <c r="GMD32" s="67"/>
      <c r="GME32" s="67">
        <v>6.666666666666667</v>
      </c>
      <c r="GMF32" s="67"/>
      <c r="GMG32" s="86">
        <v>66.666666666666657</v>
      </c>
      <c r="GML32" s="86"/>
      <c r="GMM32" s="62" t="s">
        <v>509</v>
      </c>
      <c r="GMN32" s="86"/>
      <c r="GMO32" s="86">
        <v>2</v>
      </c>
      <c r="GMP32" s="86"/>
      <c r="GMQ32" s="86">
        <v>3</v>
      </c>
      <c r="GMR32" s="67"/>
      <c r="GMS32" s="67">
        <v>6.666666666666667</v>
      </c>
      <c r="GMT32" s="67"/>
      <c r="GMU32" s="86">
        <v>66.666666666666657</v>
      </c>
      <c r="GMZ32" s="86"/>
      <c r="GNA32" s="62" t="s">
        <v>509</v>
      </c>
      <c r="GNB32" s="86"/>
      <c r="GNC32" s="86">
        <v>3</v>
      </c>
      <c r="GND32" s="86"/>
      <c r="GNE32" s="86">
        <v>3</v>
      </c>
      <c r="GNF32" s="67"/>
      <c r="GNG32" s="67">
        <v>6.666666666666667</v>
      </c>
      <c r="GNH32" s="67"/>
      <c r="GNI32" s="86">
        <v>100</v>
      </c>
      <c r="GNN32" s="86"/>
      <c r="GNO32" s="62" t="s">
        <v>509</v>
      </c>
      <c r="GNP32" s="86"/>
      <c r="GNQ32" s="86">
        <v>3</v>
      </c>
      <c r="GNR32" s="86"/>
      <c r="GNS32" s="86">
        <v>3</v>
      </c>
      <c r="GNT32" s="67"/>
      <c r="GNU32" s="67">
        <v>6.666666666666667</v>
      </c>
      <c r="GNV32" s="67"/>
      <c r="GNW32" s="86">
        <v>100</v>
      </c>
      <c r="GOB32" s="86"/>
      <c r="GOC32" s="62" t="s">
        <v>509</v>
      </c>
      <c r="GOD32" s="86"/>
      <c r="GOE32" s="86">
        <v>2</v>
      </c>
      <c r="GOF32" s="86"/>
      <c r="GOG32" s="86">
        <v>3</v>
      </c>
      <c r="GOH32" s="67"/>
      <c r="GOI32" s="67">
        <v>6.666666666666667</v>
      </c>
      <c r="GOJ32" s="67"/>
      <c r="GOK32" s="86">
        <v>66.666666666666657</v>
      </c>
      <c r="GOP32" s="86"/>
      <c r="GOQ32" s="62" t="s">
        <v>509</v>
      </c>
      <c r="GOR32" s="86"/>
      <c r="GOS32" s="86">
        <v>3</v>
      </c>
      <c r="GOT32" s="86"/>
      <c r="GOU32" s="86">
        <v>3</v>
      </c>
      <c r="GOV32" s="67"/>
      <c r="GOW32" s="67">
        <v>6.666666666666667</v>
      </c>
      <c r="GOX32" s="67"/>
      <c r="GOY32" s="86">
        <v>100</v>
      </c>
      <c r="GPD32" s="86"/>
      <c r="GPE32" s="62" t="s">
        <v>509</v>
      </c>
      <c r="GPF32" s="86"/>
      <c r="GPG32" s="86">
        <v>2</v>
      </c>
      <c r="GPH32" s="86"/>
      <c r="GPI32" s="86">
        <v>3</v>
      </c>
      <c r="GPJ32" s="67"/>
      <c r="GPK32" s="67">
        <v>6.666666666666667</v>
      </c>
      <c r="GPL32" s="67"/>
      <c r="GPM32" s="86">
        <v>66.666666666666657</v>
      </c>
      <c r="GPR32" s="86"/>
      <c r="GPS32" s="62" t="s">
        <v>509</v>
      </c>
      <c r="GPT32" s="86"/>
      <c r="GPU32" s="86">
        <v>1</v>
      </c>
      <c r="GPV32" s="86"/>
      <c r="GPW32" s="86">
        <v>3</v>
      </c>
      <c r="GPX32" s="67"/>
      <c r="GPY32" s="67">
        <v>6.666666666666667</v>
      </c>
      <c r="GPZ32" s="67"/>
      <c r="GQA32" s="86">
        <v>33.333333333333329</v>
      </c>
      <c r="GQF32" s="86"/>
      <c r="GQG32" s="62" t="s">
        <v>509</v>
      </c>
      <c r="GQH32" s="86"/>
      <c r="GQI32" s="86">
        <v>2</v>
      </c>
      <c r="GQJ32" s="86"/>
      <c r="GQK32" s="86">
        <v>3</v>
      </c>
      <c r="GQL32" s="67"/>
      <c r="GQM32" s="67">
        <v>6.666666666666667</v>
      </c>
      <c r="GQN32" s="67"/>
      <c r="GQO32" s="86">
        <v>66.666666666666657</v>
      </c>
      <c r="GQT32" s="86"/>
      <c r="GQU32" s="62" t="s">
        <v>509</v>
      </c>
      <c r="GQV32" s="86"/>
      <c r="GQW32" s="86">
        <v>2</v>
      </c>
      <c r="GQX32" s="86"/>
      <c r="GQY32" s="86">
        <v>3</v>
      </c>
      <c r="GQZ32" s="67"/>
      <c r="GRA32" s="67">
        <v>6.666666666666667</v>
      </c>
      <c r="GRB32" s="67"/>
      <c r="GRC32" s="86">
        <v>66.666666666666657</v>
      </c>
      <c r="GRH32" s="86"/>
      <c r="GRI32" s="62" t="s">
        <v>509</v>
      </c>
      <c r="GRJ32" s="86"/>
      <c r="GRK32" s="86">
        <v>2</v>
      </c>
      <c r="GRL32" s="86"/>
      <c r="GRM32" s="86">
        <v>3</v>
      </c>
      <c r="GRN32" s="67"/>
      <c r="GRO32" s="67">
        <v>6.666666666666667</v>
      </c>
      <c r="GRP32" s="67"/>
      <c r="GRQ32" s="86">
        <v>66.666666666666657</v>
      </c>
      <c r="GRV32" s="86"/>
      <c r="GRW32" s="62" t="s">
        <v>509</v>
      </c>
      <c r="GRX32" s="86"/>
      <c r="GRY32" s="86">
        <v>2</v>
      </c>
      <c r="GRZ32" s="86"/>
      <c r="GSA32" s="86">
        <v>3</v>
      </c>
      <c r="GSB32" s="67"/>
      <c r="GSC32" s="67">
        <v>6.666666666666667</v>
      </c>
      <c r="GSD32" s="67"/>
      <c r="GSE32" s="86">
        <v>66.666666666666657</v>
      </c>
      <c r="GSJ32" s="86"/>
      <c r="GSK32" s="62" t="s">
        <v>509</v>
      </c>
      <c r="GSL32" s="86"/>
      <c r="GSM32" s="86">
        <v>2</v>
      </c>
      <c r="GSN32" s="86"/>
      <c r="GSO32" s="86">
        <v>3</v>
      </c>
      <c r="GSP32" s="67"/>
      <c r="GSQ32" s="67">
        <v>6.666666666666667</v>
      </c>
      <c r="GSR32" s="67"/>
      <c r="GSS32" s="86">
        <v>66.666666666666657</v>
      </c>
      <c r="GSX32" s="86"/>
      <c r="GSY32" s="62" t="s">
        <v>509</v>
      </c>
      <c r="GSZ32" s="86"/>
      <c r="GTA32" s="86">
        <v>1</v>
      </c>
      <c r="GTB32" s="86"/>
      <c r="GTC32" s="86">
        <v>3</v>
      </c>
      <c r="GTD32" s="67"/>
      <c r="GTE32" s="67">
        <v>6.666666666666667</v>
      </c>
      <c r="GTF32" s="67"/>
      <c r="GTG32" s="86">
        <v>33.333333333333329</v>
      </c>
      <c r="GTL32" s="86"/>
      <c r="GTM32" s="62" t="s">
        <v>509</v>
      </c>
      <c r="GTN32" s="86"/>
      <c r="GTO32" s="86">
        <v>3</v>
      </c>
      <c r="GTP32" s="86"/>
      <c r="GTQ32" s="86">
        <v>3</v>
      </c>
      <c r="GTR32" s="67"/>
      <c r="GTS32" s="67">
        <v>6.666666666666667</v>
      </c>
      <c r="GTT32" s="67"/>
      <c r="GTU32" s="86">
        <v>100</v>
      </c>
      <c r="GTZ32" s="86"/>
      <c r="GUA32" s="62" t="s">
        <v>509</v>
      </c>
      <c r="GUB32" s="86"/>
      <c r="GUC32" s="86">
        <v>3</v>
      </c>
      <c r="GUD32" s="86"/>
      <c r="GUE32" s="86">
        <v>3</v>
      </c>
      <c r="GUF32" s="67"/>
      <c r="GUG32" s="67">
        <v>6.666666666666667</v>
      </c>
      <c r="GUH32" s="67"/>
      <c r="GUI32" s="86">
        <v>100</v>
      </c>
      <c r="GUN32" s="86"/>
      <c r="GUO32" s="62" t="s">
        <v>509</v>
      </c>
      <c r="GUP32" s="86"/>
      <c r="GUQ32" s="86">
        <v>2</v>
      </c>
      <c r="GUR32" s="86"/>
      <c r="GUS32" s="86">
        <v>3</v>
      </c>
      <c r="GUT32" s="67"/>
      <c r="GUU32" s="67">
        <v>6.666666666666667</v>
      </c>
      <c r="GUV32" s="67"/>
      <c r="GUW32" s="86">
        <v>66.666666666666657</v>
      </c>
      <c r="GVB32" s="86"/>
      <c r="GVC32" s="62" t="s">
        <v>509</v>
      </c>
      <c r="GVD32" s="86"/>
      <c r="GVE32" s="86">
        <v>2</v>
      </c>
      <c r="GVF32" s="86"/>
      <c r="GVG32" s="86">
        <v>3</v>
      </c>
      <c r="GVH32" s="67"/>
      <c r="GVI32" s="67">
        <v>6.666666666666667</v>
      </c>
      <c r="GVJ32" s="67"/>
      <c r="GVK32" s="86">
        <v>66.666666666666657</v>
      </c>
      <c r="GVP32" s="86"/>
      <c r="GVQ32" s="62" t="s">
        <v>509</v>
      </c>
      <c r="GVR32" s="86"/>
      <c r="GVS32" s="86">
        <v>0</v>
      </c>
      <c r="GVT32" s="86"/>
      <c r="GVU32" s="86">
        <v>1</v>
      </c>
      <c r="GVV32" s="67"/>
      <c r="GVW32" s="67">
        <v>2.2222222222222223</v>
      </c>
      <c r="GVX32" s="67"/>
      <c r="GVY32" s="86">
        <v>0</v>
      </c>
      <c r="GWD32" s="86"/>
      <c r="GWE32" s="62" t="s">
        <v>509</v>
      </c>
      <c r="GWF32" s="86"/>
      <c r="GWG32" s="86">
        <v>1</v>
      </c>
      <c r="GWH32" s="86"/>
      <c r="GWI32" s="86">
        <v>1</v>
      </c>
      <c r="GWJ32" s="67"/>
      <c r="GWK32" s="67">
        <v>2.2222222222222223</v>
      </c>
      <c r="GWL32" s="67"/>
      <c r="GWM32" s="86">
        <v>100</v>
      </c>
      <c r="GWR32" s="86"/>
      <c r="GWS32" s="62" t="s">
        <v>509</v>
      </c>
      <c r="GWT32" s="86"/>
      <c r="GWU32" s="86">
        <v>0</v>
      </c>
      <c r="GWV32" s="86"/>
      <c r="GWW32" s="86">
        <v>1</v>
      </c>
      <c r="GWX32" s="67"/>
      <c r="GWY32" s="67">
        <v>2.2222222222222223</v>
      </c>
      <c r="GWZ32" s="67"/>
      <c r="GXA32" s="86">
        <v>0</v>
      </c>
      <c r="GXF32" s="86"/>
      <c r="GXG32" s="62" t="s">
        <v>509</v>
      </c>
      <c r="GXH32" s="86"/>
      <c r="GXI32" s="86">
        <v>1</v>
      </c>
      <c r="GXJ32" s="86"/>
      <c r="GXK32" s="86">
        <v>1</v>
      </c>
      <c r="GXL32" s="67"/>
      <c r="GXM32" s="67">
        <v>2.2222222222222223</v>
      </c>
      <c r="GXN32" s="67"/>
      <c r="GXO32" s="86">
        <v>100</v>
      </c>
      <c r="GXT32" s="86"/>
      <c r="GXU32" s="62" t="s">
        <v>509</v>
      </c>
      <c r="GXV32" s="86"/>
      <c r="GXW32" s="86">
        <v>1</v>
      </c>
      <c r="GXX32" s="86"/>
      <c r="GXY32" s="86">
        <v>1</v>
      </c>
      <c r="GXZ32" s="67"/>
      <c r="GYA32" s="67">
        <v>2.2222222222222223</v>
      </c>
      <c r="GYB32" s="67"/>
      <c r="GYC32" s="86">
        <v>100</v>
      </c>
      <c r="GYH32" s="86"/>
      <c r="GYI32" s="62" t="s">
        <v>509</v>
      </c>
      <c r="GYJ32" s="86"/>
      <c r="GYK32" s="86">
        <v>0</v>
      </c>
      <c r="GYL32" s="86"/>
      <c r="GYM32" s="86">
        <v>1</v>
      </c>
      <c r="GYN32" s="67"/>
      <c r="GYO32" s="67">
        <v>2.2222222222222223</v>
      </c>
      <c r="GYP32" s="67"/>
      <c r="GYQ32" s="86">
        <v>0</v>
      </c>
      <c r="GYV32" s="86"/>
      <c r="GYW32" s="62" t="s">
        <v>509</v>
      </c>
      <c r="GYX32" s="86"/>
      <c r="GYY32" s="86">
        <v>1</v>
      </c>
      <c r="GYZ32" s="86"/>
      <c r="GZA32" s="86">
        <v>1</v>
      </c>
      <c r="GZB32" s="67"/>
      <c r="GZC32" s="67">
        <v>2.2222222222222223</v>
      </c>
      <c r="GZD32" s="67"/>
      <c r="GZE32" s="86">
        <v>100</v>
      </c>
      <c r="GZJ32" s="86"/>
      <c r="GZK32" s="62" t="s">
        <v>509</v>
      </c>
      <c r="GZL32" s="86"/>
      <c r="GZM32" s="86">
        <v>1</v>
      </c>
      <c r="GZN32" s="86"/>
      <c r="GZO32" s="86">
        <v>1</v>
      </c>
      <c r="GZP32" s="67"/>
      <c r="GZQ32" s="67">
        <v>2.2222222222222223</v>
      </c>
      <c r="GZR32" s="67"/>
      <c r="GZS32" s="86">
        <v>100</v>
      </c>
      <c r="GZX32" s="86"/>
      <c r="GZY32" s="62" t="s">
        <v>509</v>
      </c>
      <c r="GZZ32" s="86"/>
      <c r="HAA32" s="86">
        <v>0</v>
      </c>
      <c r="HAB32" s="86"/>
      <c r="HAC32" s="86">
        <v>1</v>
      </c>
      <c r="HAD32" s="67"/>
      <c r="HAE32" s="67">
        <v>2.2222222222222223</v>
      </c>
      <c r="HAF32" s="67"/>
      <c r="HAG32" s="86">
        <v>0</v>
      </c>
      <c r="HAL32" s="86"/>
      <c r="HAM32" s="62" t="s">
        <v>509</v>
      </c>
      <c r="HAN32" s="86"/>
      <c r="HAO32" s="86">
        <v>0</v>
      </c>
      <c r="HAP32" s="86"/>
      <c r="HAQ32" s="86">
        <v>1</v>
      </c>
      <c r="HAR32" s="67"/>
      <c r="HAS32" s="67">
        <v>2.2222222222222223</v>
      </c>
      <c r="HAT32" s="67"/>
      <c r="HAU32" s="86">
        <v>0</v>
      </c>
      <c r="HAZ32" s="86"/>
      <c r="HBA32" s="62" t="s">
        <v>509</v>
      </c>
      <c r="HBB32" s="86"/>
      <c r="HBC32" s="86">
        <v>0</v>
      </c>
      <c r="HBD32" s="86"/>
      <c r="HBE32" s="86">
        <v>1</v>
      </c>
      <c r="HBF32" s="67"/>
      <c r="HBG32" s="67">
        <v>2.2222222222222223</v>
      </c>
      <c r="HBH32" s="67"/>
      <c r="HBI32" s="86">
        <v>0</v>
      </c>
      <c r="HBN32" s="86"/>
      <c r="HBO32" s="62" t="s">
        <v>509</v>
      </c>
      <c r="HBP32" s="86"/>
      <c r="HBQ32" s="86">
        <v>0</v>
      </c>
      <c r="HBR32" s="86"/>
      <c r="HBS32" s="86">
        <v>1</v>
      </c>
      <c r="HBT32" s="67"/>
      <c r="HBU32" s="67">
        <v>2.2222222222222223</v>
      </c>
      <c r="HBV32" s="67"/>
      <c r="HBW32" s="86">
        <v>0</v>
      </c>
      <c r="HCB32" s="86"/>
      <c r="HCC32" s="62" t="s">
        <v>509</v>
      </c>
      <c r="HCD32" s="86"/>
      <c r="HCE32" s="86">
        <v>0</v>
      </c>
      <c r="HCF32" s="86"/>
      <c r="HCG32" s="86">
        <v>1</v>
      </c>
      <c r="HCH32" s="67"/>
      <c r="HCI32" s="67">
        <v>2.2222222222222223</v>
      </c>
      <c r="HCJ32" s="67"/>
      <c r="HCK32" s="86">
        <v>0</v>
      </c>
      <c r="HCP32" s="86"/>
      <c r="HCQ32" s="62" t="s">
        <v>509</v>
      </c>
      <c r="HCR32" s="86"/>
      <c r="HCS32" s="86">
        <v>0</v>
      </c>
      <c r="HCT32" s="86"/>
      <c r="HCU32" s="86">
        <v>1</v>
      </c>
      <c r="HCV32" s="67"/>
      <c r="HCW32" s="67">
        <v>2.2222222222222223</v>
      </c>
      <c r="HCX32" s="67"/>
      <c r="HCY32" s="86">
        <v>0</v>
      </c>
      <c r="HDD32" s="86"/>
      <c r="HDE32" s="62" t="s">
        <v>509</v>
      </c>
      <c r="HDF32" s="86"/>
      <c r="HDG32" s="86">
        <v>0</v>
      </c>
      <c r="HDH32" s="86"/>
      <c r="HDI32" s="86">
        <v>1</v>
      </c>
      <c r="HDJ32" s="67"/>
      <c r="HDK32" s="67">
        <v>2.2222222222222223</v>
      </c>
      <c r="HDL32" s="67"/>
      <c r="HDM32" s="86">
        <v>0</v>
      </c>
      <c r="HDR32" s="86"/>
      <c r="HDS32" s="62" t="s">
        <v>509</v>
      </c>
      <c r="HDT32" s="86"/>
      <c r="HDU32" s="86">
        <v>0</v>
      </c>
      <c r="HDV32" s="86"/>
      <c r="HDW32" s="86">
        <v>1</v>
      </c>
      <c r="HDX32" s="67"/>
      <c r="HDY32" s="67">
        <v>2.2222222222222223</v>
      </c>
      <c r="HDZ32" s="67"/>
      <c r="HEA32" s="86">
        <v>0</v>
      </c>
      <c r="HEF32" s="86"/>
      <c r="HEG32" s="62" t="s">
        <v>509</v>
      </c>
      <c r="HEH32" s="86"/>
      <c r="HEI32" s="86">
        <v>1</v>
      </c>
      <c r="HEJ32" s="86"/>
      <c r="HEK32" s="86">
        <v>1</v>
      </c>
      <c r="HEL32" s="67"/>
      <c r="HEM32" s="67">
        <v>2.2222222222222223</v>
      </c>
      <c r="HEN32" s="67"/>
      <c r="HEO32" s="86">
        <v>100</v>
      </c>
      <c r="HET32" s="86"/>
      <c r="HEU32" s="62" t="s">
        <v>509</v>
      </c>
      <c r="HEV32" s="86"/>
      <c r="HEW32" s="86">
        <v>0</v>
      </c>
      <c r="HEX32" s="86"/>
      <c r="HEY32" s="86">
        <v>1</v>
      </c>
      <c r="HEZ32" s="67"/>
      <c r="HFA32" s="67">
        <v>2.2222222222222223</v>
      </c>
      <c r="HFB32" s="67"/>
      <c r="HFC32" s="86">
        <v>0</v>
      </c>
      <c r="HFH32" s="86"/>
      <c r="HFI32" s="62" t="s">
        <v>509</v>
      </c>
      <c r="HFJ32" s="86"/>
      <c r="HFK32" s="86">
        <v>0</v>
      </c>
      <c r="HFL32" s="86"/>
      <c r="HFM32" s="86">
        <v>1</v>
      </c>
      <c r="HFN32" s="67"/>
      <c r="HFO32" s="67">
        <v>2.2222222222222223</v>
      </c>
      <c r="HFP32" s="67"/>
      <c r="HFQ32" s="86">
        <v>0</v>
      </c>
      <c r="HFV32" s="86"/>
      <c r="HFW32" s="62" t="s">
        <v>509</v>
      </c>
      <c r="HFX32" s="86"/>
      <c r="HFY32" s="86">
        <v>1</v>
      </c>
      <c r="HFZ32" s="86"/>
      <c r="HGA32" s="86">
        <v>1</v>
      </c>
      <c r="HGB32" s="67"/>
      <c r="HGC32" s="67">
        <v>2.2222222222222223</v>
      </c>
      <c r="HGD32" s="67"/>
      <c r="HGE32" s="86">
        <v>100</v>
      </c>
      <c r="HGJ32" s="86"/>
      <c r="HGK32" s="62" t="s">
        <v>509</v>
      </c>
      <c r="HGL32" s="86"/>
      <c r="HGM32" s="86">
        <v>0</v>
      </c>
      <c r="HGN32" s="86"/>
      <c r="HGO32" s="86">
        <v>1</v>
      </c>
      <c r="HGP32" s="67"/>
      <c r="HGQ32" s="67">
        <v>2.2222222222222223</v>
      </c>
      <c r="HGR32" s="67"/>
      <c r="HGS32" s="86">
        <v>0</v>
      </c>
      <c r="HGX32" s="86"/>
      <c r="HGY32" s="62" t="s">
        <v>509</v>
      </c>
      <c r="HGZ32" s="86"/>
      <c r="HHA32" s="86">
        <v>1</v>
      </c>
      <c r="HHB32" s="86"/>
      <c r="HHC32" s="86">
        <v>1</v>
      </c>
      <c r="HHD32" s="67"/>
      <c r="HHE32" s="67">
        <v>2.2222222222222223</v>
      </c>
      <c r="HHF32" s="67"/>
      <c r="HHG32" s="86">
        <v>100</v>
      </c>
      <c r="HHL32" s="86"/>
      <c r="HHM32" s="62" t="s">
        <v>509</v>
      </c>
      <c r="HHN32" s="86"/>
      <c r="HHO32" s="86">
        <v>0</v>
      </c>
      <c r="HHP32" s="86"/>
      <c r="HHQ32" s="86">
        <v>1</v>
      </c>
      <c r="HHR32" s="67"/>
      <c r="HHS32" s="67">
        <v>2.2222222222222223</v>
      </c>
      <c r="HHT32" s="67"/>
      <c r="HHU32" s="86">
        <v>0</v>
      </c>
      <c r="HHZ32" s="86"/>
      <c r="HIA32" s="62" t="s">
        <v>509</v>
      </c>
      <c r="HIB32" s="86"/>
      <c r="HIC32" s="86">
        <v>1</v>
      </c>
      <c r="HID32" s="86"/>
      <c r="HIE32" s="86">
        <v>1</v>
      </c>
      <c r="HIF32" s="67"/>
      <c r="HIG32" s="67">
        <v>2.2222222222222223</v>
      </c>
      <c r="HIH32" s="67"/>
      <c r="HII32" s="86">
        <v>100</v>
      </c>
      <c r="HIN32" s="86"/>
      <c r="HIO32" s="62" t="s">
        <v>509</v>
      </c>
      <c r="HIP32" s="86"/>
      <c r="HIQ32" s="86">
        <v>1</v>
      </c>
      <c r="HIR32" s="86"/>
      <c r="HIS32" s="86">
        <v>1</v>
      </c>
      <c r="HIT32" s="67"/>
      <c r="HIU32" s="67">
        <v>1.8867924528301887</v>
      </c>
      <c r="HIV32" s="67"/>
      <c r="HIW32" s="86">
        <v>100</v>
      </c>
    </row>
    <row r="33" spans="14:5119 5124:5665" x14ac:dyDescent="0.25">
      <c r="N33" s="86">
        <v>12.18</v>
      </c>
      <c r="O33" s="62" t="s">
        <v>510</v>
      </c>
      <c r="P33" s="86">
        <v>12.18</v>
      </c>
      <c r="Q33" s="86">
        <v>0</v>
      </c>
      <c r="R33" s="86"/>
      <c r="S33" s="86">
        <v>1</v>
      </c>
      <c r="T33" s="67">
        <v>3</v>
      </c>
      <c r="U33" s="67">
        <v>1.8867924528301887</v>
      </c>
      <c r="V33" s="67">
        <v>5.6603773584905657</v>
      </c>
      <c r="W33" s="86">
        <v>0</v>
      </c>
      <c r="AB33" s="86">
        <v>13.18</v>
      </c>
      <c r="AC33" s="62" t="s">
        <v>510</v>
      </c>
      <c r="AD33" s="86">
        <v>13.18</v>
      </c>
      <c r="AE33" s="86">
        <v>0</v>
      </c>
      <c r="AF33" s="86"/>
      <c r="AG33" s="86">
        <v>1</v>
      </c>
      <c r="AH33" s="67">
        <v>3</v>
      </c>
      <c r="AI33" s="67">
        <v>1.8867924528301887</v>
      </c>
      <c r="AJ33" s="67">
        <v>5.6603773584905657</v>
      </c>
      <c r="AK33" s="86">
        <v>0</v>
      </c>
      <c r="AP33" s="86">
        <v>13.18</v>
      </c>
      <c r="AQ33" s="62" t="s">
        <v>510</v>
      </c>
      <c r="AR33" s="86">
        <v>13.18</v>
      </c>
      <c r="AS33" s="86">
        <v>0</v>
      </c>
      <c r="AT33" s="86"/>
      <c r="AU33" s="86">
        <v>1</v>
      </c>
      <c r="AV33" s="67">
        <v>3</v>
      </c>
      <c r="AW33" s="67">
        <v>1.8867924528301887</v>
      </c>
      <c r="AX33" s="67">
        <v>5.6603773584905657</v>
      </c>
      <c r="AY33" s="86">
        <v>0</v>
      </c>
      <c r="BD33" s="86">
        <v>13.18</v>
      </c>
      <c r="BE33" s="62" t="s">
        <v>510</v>
      </c>
      <c r="BF33" s="86">
        <v>13.18</v>
      </c>
      <c r="BG33" s="86">
        <v>0</v>
      </c>
      <c r="BH33" s="86"/>
      <c r="BI33" s="86">
        <v>1</v>
      </c>
      <c r="BJ33" s="67">
        <v>3</v>
      </c>
      <c r="BK33" s="67">
        <v>1.8867924528301887</v>
      </c>
      <c r="BL33" s="67">
        <v>5.6603773584905657</v>
      </c>
      <c r="BM33" s="86">
        <v>0</v>
      </c>
      <c r="BN33" s="86"/>
      <c r="BO33" s="86"/>
      <c r="BP33" s="86"/>
      <c r="BQ33" s="86"/>
      <c r="BR33" s="86">
        <v>1.18</v>
      </c>
      <c r="BS33" s="62" t="s">
        <v>510</v>
      </c>
      <c r="BT33" s="86">
        <v>1.18</v>
      </c>
      <c r="BU33" s="86">
        <v>1</v>
      </c>
      <c r="BV33" s="86"/>
      <c r="BW33" s="86">
        <v>1</v>
      </c>
      <c r="BX33" s="67">
        <v>3</v>
      </c>
      <c r="BY33" s="67">
        <v>1.8867924528301887</v>
      </c>
      <c r="BZ33" s="67">
        <v>5.6603773584905657</v>
      </c>
      <c r="CA33" s="86">
        <v>100</v>
      </c>
      <c r="CB33" s="86"/>
      <c r="CC33" s="86"/>
      <c r="CD33" s="86"/>
      <c r="CE33" s="86"/>
      <c r="CF33" s="86">
        <v>12.18</v>
      </c>
      <c r="CG33" s="62" t="s">
        <v>510</v>
      </c>
      <c r="CH33" s="86">
        <v>12.18</v>
      </c>
      <c r="CI33" s="86">
        <v>0</v>
      </c>
      <c r="CJ33" s="86"/>
      <c r="CK33" s="86">
        <v>1</v>
      </c>
      <c r="CL33" s="67">
        <v>3</v>
      </c>
      <c r="CM33" s="67">
        <v>1.8867924528301887</v>
      </c>
      <c r="CN33" s="67">
        <v>5.6603773584905657</v>
      </c>
      <c r="CO33" s="86">
        <v>0</v>
      </c>
      <c r="CP33" s="86"/>
      <c r="CQ33" s="86"/>
      <c r="CR33" s="86"/>
      <c r="CS33" s="86"/>
      <c r="CT33" s="86">
        <v>11.18</v>
      </c>
      <c r="CU33" s="62" t="s">
        <v>510</v>
      </c>
      <c r="CV33" s="86">
        <v>11.18</v>
      </c>
      <c r="CW33" s="86">
        <v>0</v>
      </c>
      <c r="CX33" s="86"/>
      <c r="CY33" s="86">
        <v>1</v>
      </c>
      <c r="CZ33" s="67">
        <v>3</v>
      </c>
      <c r="DA33" s="67">
        <v>1.8867924528301887</v>
      </c>
      <c r="DB33" s="67">
        <v>5.6603773584905657</v>
      </c>
      <c r="DC33" s="86">
        <v>0</v>
      </c>
      <c r="DD33" s="86"/>
      <c r="DE33" s="86"/>
      <c r="DH33" s="86">
        <v>1.18</v>
      </c>
      <c r="DI33" s="62" t="s">
        <v>510</v>
      </c>
      <c r="DJ33" s="86">
        <v>1.18</v>
      </c>
      <c r="DK33" s="86">
        <v>1</v>
      </c>
      <c r="DL33" s="86"/>
      <c r="DM33" s="86">
        <v>1</v>
      </c>
      <c r="DN33" s="67">
        <v>3</v>
      </c>
      <c r="DO33" s="67">
        <v>1.8867924528301887</v>
      </c>
      <c r="DP33" s="67">
        <v>5.6603773584905657</v>
      </c>
      <c r="DQ33" s="86">
        <v>100</v>
      </c>
      <c r="DV33" s="86">
        <v>13.18</v>
      </c>
      <c r="DW33" s="62" t="s">
        <v>510</v>
      </c>
      <c r="DX33" s="86">
        <v>13.18</v>
      </c>
      <c r="DY33" s="86">
        <v>0</v>
      </c>
      <c r="DZ33" s="86"/>
      <c r="EA33" s="86">
        <v>1</v>
      </c>
      <c r="EB33" s="67">
        <v>3</v>
      </c>
      <c r="EC33" s="67">
        <v>1.8867924528301887</v>
      </c>
      <c r="ED33" s="67">
        <v>5.6603773584905657</v>
      </c>
      <c r="EE33" s="86">
        <v>0</v>
      </c>
      <c r="EJ33" s="86">
        <v>13.18</v>
      </c>
      <c r="EK33" s="62" t="s">
        <v>510</v>
      </c>
      <c r="EL33" s="86">
        <v>13.18</v>
      </c>
      <c r="EM33" s="86">
        <v>0</v>
      </c>
      <c r="EN33" s="86"/>
      <c r="EO33" s="86">
        <v>1</v>
      </c>
      <c r="EP33" s="67">
        <v>3</v>
      </c>
      <c r="EQ33" s="67">
        <v>1.8867924528301887</v>
      </c>
      <c r="ER33" s="67">
        <v>5.6603773584905657</v>
      </c>
      <c r="ES33" s="86">
        <v>0</v>
      </c>
      <c r="EX33" s="86">
        <v>12.18</v>
      </c>
      <c r="EY33" s="62" t="s">
        <v>510</v>
      </c>
      <c r="EZ33" s="86">
        <v>12.18</v>
      </c>
      <c r="FA33" s="86">
        <v>0</v>
      </c>
      <c r="FB33" s="86"/>
      <c r="FC33" s="86">
        <v>1</v>
      </c>
      <c r="FD33" s="67">
        <v>3</v>
      </c>
      <c r="FE33" s="67">
        <v>1.8867924528301887</v>
      </c>
      <c r="FF33" s="67">
        <v>5.6603773584905657</v>
      </c>
      <c r="FG33" s="86">
        <v>0</v>
      </c>
      <c r="FL33" s="86">
        <v>13.18</v>
      </c>
      <c r="FM33" s="62" t="s">
        <v>510</v>
      </c>
      <c r="FN33" s="86">
        <v>13.18</v>
      </c>
      <c r="FO33" s="86">
        <v>0</v>
      </c>
      <c r="FP33" s="86"/>
      <c r="FQ33" s="86">
        <v>1</v>
      </c>
      <c r="FR33" s="67">
        <v>3</v>
      </c>
      <c r="FS33" s="67">
        <v>1.8867924528301887</v>
      </c>
      <c r="FT33" s="67">
        <v>5.6603773584905657</v>
      </c>
      <c r="FU33" s="86">
        <v>0</v>
      </c>
      <c r="FZ33" s="86">
        <v>12.18</v>
      </c>
      <c r="GA33" s="62" t="s">
        <v>510</v>
      </c>
      <c r="GB33" s="86">
        <v>12.18</v>
      </c>
      <c r="GC33" s="86">
        <v>0</v>
      </c>
      <c r="GD33" s="86"/>
      <c r="GE33" s="86">
        <v>1</v>
      </c>
      <c r="GF33" s="67">
        <v>3</v>
      </c>
      <c r="GG33" s="67">
        <v>1.8867924528301887</v>
      </c>
      <c r="GH33" s="67">
        <v>5.6603773584905657</v>
      </c>
      <c r="GI33" s="86">
        <v>0</v>
      </c>
      <c r="GN33" s="86">
        <v>13.18</v>
      </c>
      <c r="GO33" s="62" t="s">
        <v>510</v>
      </c>
      <c r="GP33" s="86">
        <v>13.18</v>
      </c>
      <c r="GQ33" s="86">
        <v>0</v>
      </c>
      <c r="GR33" s="86"/>
      <c r="GS33" s="86">
        <v>1</v>
      </c>
      <c r="GT33" s="67">
        <v>3</v>
      </c>
      <c r="GU33" s="67">
        <v>1.8867924528301887</v>
      </c>
      <c r="GV33" s="67">
        <v>5.6603773584905657</v>
      </c>
      <c r="GW33" s="86">
        <v>0</v>
      </c>
      <c r="HB33" s="86">
        <v>1.18</v>
      </c>
      <c r="HC33" s="62" t="s">
        <v>510</v>
      </c>
      <c r="HD33" s="86">
        <v>1.18</v>
      </c>
      <c r="HE33" s="86">
        <v>1</v>
      </c>
      <c r="HF33" s="86"/>
      <c r="HG33" s="86">
        <v>1</v>
      </c>
      <c r="HH33" s="67">
        <v>3</v>
      </c>
      <c r="HI33" s="67">
        <v>1.8867924528301887</v>
      </c>
      <c r="HJ33" s="67">
        <v>5.6603773584905657</v>
      </c>
      <c r="HK33" s="86">
        <v>100</v>
      </c>
      <c r="HP33" s="86">
        <v>13.18</v>
      </c>
      <c r="HQ33" s="62" t="s">
        <v>510</v>
      </c>
      <c r="HR33" s="86">
        <v>13.18</v>
      </c>
      <c r="HS33" s="86">
        <v>0</v>
      </c>
      <c r="HT33" s="86"/>
      <c r="HU33" s="86">
        <v>1</v>
      </c>
      <c r="HV33" s="67">
        <v>3</v>
      </c>
      <c r="HW33" s="67">
        <v>1.8867924528301887</v>
      </c>
      <c r="HX33" s="67">
        <v>5.6603773584905657</v>
      </c>
      <c r="HY33" s="86">
        <v>0</v>
      </c>
      <c r="ID33" s="86">
        <v>1.18</v>
      </c>
      <c r="IE33" s="62" t="s">
        <v>510</v>
      </c>
      <c r="IF33" s="86">
        <v>1.18</v>
      </c>
      <c r="IG33" s="86">
        <v>1</v>
      </c>
      <c r="IH33" s="86"/>
      <c r="II33" s="86">
        <v>1</v>
      </c>
      <c r="IJ33" s="67">
        <v>3</v>
      </c>
      <c r="IK33" s="67">
        <v>1.8867924528301887</v>
      </c>
      <c r="IL33" s="67">
        <v>5.6603773584905657</v>
      </c>
      <c r="IM33" s="86">
        <v>100</v>
      </c>
      <c r="IR33" s="86">
        <v>1.18</v>
      </c>
      <c r="IS33" s="62" t="s">
        <v>510</v>
      </c>
      <c r="IT33" s="86">
        <v>1.18</v>
      </c>
      <c r="IU33" s="86">
        <v>1</v>
      </c>
      <c r="IV33" s="86"/>
      <c r="IW33" s="86">
        <v>1</v>
      </c>
      <c r="IX33" s="67">
        <v>3</v>
      </c>
      <c r="IY33" s="67">
        <v>1.8867924528301887</v>
      </c>
      <c r="IZ33" s="67">
        <v>5.6603773584905657</v>
      </c>
      <c r="JA33" s="86">
        <v>100</v>
      </c>
      <c r="JF33" s="86">
        <v>1.18</v>
      </c>
      <c r="JG33" s="62" t="s">
        <v>510</v>
      </c>
      <c r="JH33" s="86">
        <v>1.18</v>
      </c>
      <c r="JI33" s="86">
        <v>1</v>
      </c>
      <c r="JJ33" s="86"/>
      <c r="JK33" s="86">
        <v>1</v>
      </c>
      <c r="JL33" s="67">
        <v>3</v>
      </c>
      <c r="JM33" s="67">
        <v>1.8867924528301887</v>
      </c>
      <c r="JN33" s="67">
        <v>5.6603773584905657</v>
      </c>
      <c r="JO33" s="86">
        <v>100</v>
      </c>
      <c r="JT33" s="86">
        <v>1.18</v>
      </c>
      <c r="JU33" s="62" t="s">
        <v>510</v>
      </c>
      <c r="JV33" s="86">
        <v>1.18</v>
      </c>
      <c r="JW33" s="86">
        <v>1</v>
      </c>
      <c r="JX33" s="86"/>
      <c r="JY33" s="86">
        <v>1</v>
      </c>
      <c r="JZ33" s="67">
        <v>3</v>
      </c>
      <c r="KA33" s="67">
        <v>1.8867924528301887</v>
      </c>
      <c r="KB33" s="67">
        <v>5.6603773584905657</v>
      </c>
      <c r="KC33" s="86">
        <v>100</v>
      </c>
      <c r="KH33" s="86">
        <v>12.18</v>
      </c>
      <c r="KI33" s="62" t="s">
        <v>510</v>
      </c>
      <c r="KJ33" s="86">
        <v>12.18</v>
      </c>
      <c r="KK33" s="86">
        <v>0</v>
      </c>
      <c r="KL33" s="86"/>
      <c r="KM33" s="86">
        <v>1</v>
      </c>
      <c r="KN33" s="67">
        <v>3</v>
      </c>
      <c r="KO33" s="67">
        <v>1.8867924528301887</v>
      </c>
      <c r="KP33" s="67">
        <v>5.6603773584905657</v>
      </c>
      <c r="KQ33" s="86">
        <v>0</v>
      </c>
      <c r="KV33" s="86">
        <v>12.18</v>
      </c>
      <c r="KW33" s="62" t="s">
        <v>510</v>
      </c>
      <c r="KX33" s="86">
        <v>12.18</v>
      </c>
      <c r="KY33" s="86">
        <v>0</v>
      </c>
      <c r="KZ33" s="86"/>
      <c r="LA33" s="86">
        <v>1</v>
      </c>
      <c r="LB33" s="67">
        <v>3</v>
      </c>
      <c r="LC33" s="67">
        <v>1.8867924528301887</v>
      </c>
      <c r="LD33" s="67">
        <v>5.6603773584905657</v>
      </c>
      <c r="LE33" s="86">
        <v>0</v>
      </c>
      <c r="LJ33" s="86">
        <v>1.18</v>
      </c>
      <c r="LK33" s="62" t="s">
        <v>510</v>
      </c>
      <c r="LL33" s="86">
        <v>1.18</v>
      </c>
      <c r="LM33" s="86">
        <v>1</v>
      </c>
      <c r="LN33" s="86"/>
      <c r="LO33" s="86">
        <v>1</v>
      </c>
      <c r="LP33" s="67">
        <v>3</v>
      </c>
      <c r="LQ33" s="67">
        <v>1.8867924528301887</v>
      </c>
      <c r="LR33" s="67">
        <v>5.6603773584905657</v>
      </c>
      <c r="LS33" s="86">
        <v>100</v>
      </c>
      <c r="LX33" s="86">
        <v>10.18</v>
      </c>
      <c r="LY33" s="62" t="s">
        <v>510</v>
      </c>
      <c r="LZ33" s="86">
        <v>10.18</v>
      </c>
      <c r="MA33" s="86">
        <v>0</v>
      </c>
      <c r="MB33" s="86"/>
      <c r="MC33" s="86">
        <v>1</v>
      </c>
      <c r="MD33" s="67">
        <v>3</v>
      </c>
      <c r="ME33" s="67">
        <v>1.8867924528301887</v>
      </c>
      <c r="MF33" s="67">
        <v>5.6603773584905657</v>
      </c>
      <c r="MG33" s="86">
        <v>0</v>
      </c>
      <c r="ML33" s="86">
        <v>11.18</v>
      </c>
      <c r="MM33" s="62" t="s">
        <v>510</v>
      </c>
      <c r="MN33" s="86">
        <v>11.18</v>
      </c>
      <c r="MO33" s="86">
        <v>0</v>
      </c>
      <c r="MP33" s="86"/>
      <c r="MQ33" s="86">
        <v>1</v>
      </c>
      <c r="MR33" s="67">
        <v>3</v>
      </c>
      <c r="MS33" s="67">
        <v>1.8867924528301887</v>
      </c>
      <c r="MT33" s="67">
        <v>5.6603773584905657</v>
      </c>
      <c r="MU33" s="86">
        <v>0</v>
      </c>
      <c r="MZ33" s="86">
        <v>12.18</v>
      </c>
      <c r="NA33" s="62" t="s">
        <v>510</v>
      </c>
      <c r="NB33" s="86">
        <v>12.18</v>
      </c>
      <c r="NC33" s="86">
        <v>0</v>
      </c>
      <c r="ND33" s="86"/>
      <c r="NE33" s="86">
        <v>1</v>
      </c>
      <c r="NF33" s="67">
        <v>3</v>
      </c>
      <c r="NG33" s="67">
        <v>1.8867924528301887</v>
      </c>
      <c r="NH33" s="67">
        <v>5.6603773584905657</v>
      </c>
      <c r="NI33" s="86">
        <v>0</v>
      </c>
      <c r="NN33" s="86">
        <v>1.18</v>
      </c>
      <c r="NO33" s="62" t="s">
        <v>510</v>
      </c>
      <c r="NP33" s="86">
        <v>1.18</v>
      </c>
      <c r="NQ33" s="86">
        <v>1</v>
      </c>
      <c r="NR33" s="86"/>
      <c r="NS33" s="86">
        <v>1</v>
      </c>
      <c r="NT33" s="67">
        <v>3</v>
      </c>
      <c r="NU33" s="67">
        <v>1.9230769230769231</v>
      </c>
      <c r="NV33" s="67">
        <v>5.7692307692307692</v>
      </c>
      <c r="NW33" s="86">
        <v>100</v>
      </c>
      <c r="OB33" s="86">
        <v>1.18</v>
      </c>
      <c r="OC33" s="62" t="s">
        <v>510</v>
      </c>
      <c r="OD33" s="86">
        <v>1.18</v>
      </c>
      <c r="OE33" s="86">
        <v>1</v>
      </c>
      <c r="OF33" s="86"/>
      <c r="OG33" s="86">
        <v>1</v>
      </c>
      <c r="OH33" s="67">
        <v>3</v>
      </c>
      <c r="OI33" s="67">
        <v>1.9230769230769231</v>
      </c>
      <c r="OJ33" s="67">
        <v>5.7692307692307692</v>
      </c>
      <c r="OK33" s="86">
        <v>100</v>
      </c>
      <c r="OP33" s="86">
        <v>11.18</v>
      </c>
      <c r="OQ33" s="62" t="s">
        <v>510</v>
      </c>
      <c r="OR33" s="86">
        <v>11.18</v>
      </c>
      <c r="OS33" s="86">
        <v>0</v>
      </c>
      <c r="OT33" s="86"/>
      <c r="OU33" s="86">
        <v>1</v>
      </c>
      <c r="OV33" s="67">
        <v>3</v>
      </c>
      <c r="OW33" s="67">
        <v>1.9230769230769231</v>
      </c>
      <c r="OX33" s="67">
        <v>5.7692307692307692</v>
      </c>
      <c r="OY33" s="86">
        <v>0</v>
      </c>
      <c r="PD33" s="86">
        <v>11.18</v>
      </c>
      <c r="PE33" s="62" t="s">
        <v>510</v>
      </c>
      <c r="PF33" s="86">
        <v>11.18</v>
      </c>
      <c r="PG33" s="86">
        <v>0</v>
      </c>
      <c r="PH33" s="86"/>
      <c r="PI33" s="86">
        <v>1</v>
      </c>
      <c r="PJ33" s="67">
        <v>3</v>
      </c>
      <c r="PK33" s="67">
        <v>1.9230769230769231</v>
      </c>
      <c r="PL33" s="67">
        <v>5.7692307692307692</v>
      </c>
      <c r="PM33" s="86">
        <v>0</v>
      </c>
      <c r="PR33" s="86">
        <v>1.18</v>
      </c>
      <c r="PS33" s="62" t="s">
        <v>510</v>
      </c>
      <c r="PT33" s="86">
        <v>1.18</v>
      </c>
      <c r="PU33" s="86">
        <v>1</v>
      </c>
      <c r="PV33" s="86"/>
      <c r="PW33" s="86">
        <v>1</v>
      </c>
      <c r="PX33" s="67">
        <v>3</v>
      </c>
      <c r="PY33" s="67">
        <v>1.9230769230769231</v>
      </c>
      <c r="PZ33" s="67">
        <v>5.7692307692307692</v>
      </c>
      <c r="QA33" s="86">
        <v>100</v>
      </c>
      <c r="QF33" s="86">
        <v>13.18</v>
      </c>
      <c r="QG33" s="62" t="s">
        <v>510</v>
      </c>
      <c r="QH33" s="86">
        <v>13.18</v>
      </c>
      <c r="QI33" s="86">
        <v>0</v>
      </c>
      <c r="QJ33" s="86"/>
      <c r="QK33" s="86">
        <v>1</v>
      </c>
      <c r="QL33" s="67">
        <v>3</v>
      </c>
      <c r="QM33" s="67">
        <v>1.9230769230769231</v>
      </c>
      <c r="QN33" s="67">
        <v>5.7692307692307692</v>
      </c>
      <c r="QO33" s="86">
        <v>0</v>
      </c>
      <c r="QT33" s="86">
        <v>1.18</v>
      </c>
      <c r="QU33" s="62" t="s">
        <v>510</v>
      </c>
      <c r="QV33" s="86">
        <v>1.18</v>
      </c>
      <c r="QW33" s="86">
        <v>1</v>
      </c>
      <c r="QX33" s="86"/>
      <c r="QY33" s="86">
        <v>1</v>
      </c>
      <c r="QZ33" s="67">
        <v>3</v>
      </c>
      <c r="RA33" s="67">
        <v>1.9230769230769231</v>
      </c>
      <c r="RB33" s="67">
        <v>5.7692307692307692</v>
      </c>
      <c r="RC33" s="86">
        <v>100</v>
      </c>
      <c r="RH33" s="86">
        <v>1.18</v>
      </c>
      <c r="RI33" s="62" t="s">
        <v>510</v>
      </c>
      <c r="RJ33" s="86">
        <v>1.18</v>
      </c>
      <c r="RK33" s="86">
        <v>1</v>
      </c>
      <c r="RL33" s="86"/>
      <c r="RM33" s="86">
        <v>1</v>
      </c>
      <c r="RN33" s="67">
        <v>3</v>
      </c>
      <c r="RO33" s="67">
        <v>1.9230769230769231</v>
      </c>
      <c r="RP33" s="67">
        <v>5.7692307692307692</v>
      </c>
      <c r="RQ33" s="86">
        <v>100</v>
      </c>
      <c r="RV33" s="86">
        <v>1.18</v>
      </c>
      <c r="RW33" s="62" t="s">
        <v>510</v>
      </c>
      <c r="RX33" s="86">
        <v>1.18</v>
      </c>
      <c r="RY33" s="86">
        <v>1</v>
      </c>
      <c r="RZ33" s="86"/>
      <c r="SA33" s="86">
        <v>1</v>
      </c>
      <c r="SB33" s="67">
        <v>3</v>
      </c>
      <c r="SC33" s="67">
        <v>1.9230769230769231</v>
      </c>
      <c r="SD33" s="67">
        <v>5.7692307692307692</v>
      </c>
      <c r="SE33" s="86">
        <v>100</v>
      </c>
      <c r="SJ33" s="86">
        <v>1.18</v>
      </c>
      <c r="SK33" s="62" t="s">
        <v>510</v>
      </c>
      <c r="SL33" s="86">
        <v>1.18</v>
      </c>
      <c r="SM33" s="86">
        <v>1</v>
      </c>
      <c r="SN33" s="86"/>
      <c r="SO33" s="86">
        <v>1</v>
      </c>
      <c r="SP33" s="67">
        <v>3</v>
      </c>
      <c r="SQ33" s="67">
        <v>1.9230769230769231</v>
      </c>
      <c r="SR33" s="67">
        <v>5.7692307692307692</v>
      </c>
      <c r="SS33" s="86">
        <v>100</v>
      </c>
      <c r="SX33" s="86">
        <v>11.18</v>
      </c>
      <c r="SY33" s="62" t="s">
        <v>510</v>
      </c>
      <c r="SZ33" s="86">
        <v>11.18</v>
      </c>
      <c r="TA33" s="86">
        <v>0</v>
      </c>
      <c r="TB33" s="86"/>
      <c r="TC33" s="86">
        <v>1</v>
      </c>
      <c r="TD33" s="67">
        <v>3</v>
      </c>
      <c r="TE33" s="67">
        <v>1.9230769230769231</v>
      </c>
      <c r="TF33" s="67">
        <v>5.7692307692307692</v>
      </c>
      <c r="TG33" s="86">
        <v>0</v>
      </c>
      <c r="TL33" s="86">
        <v>11.18</v>
      </c>
      <c r="TM33" s="62" t="s">
        <v>510</v>
      </c>
      <c r="TN33" s="86">
        <v>11.18</v>
      </c>
      <c r="TO33" s="86">
        <v>0</v>
      </c>
      <c r="TP33" s="86"/>
      <c r="TQ33" s="86">
        <v>1</v>
      </c>
      <c r="TR33" s="67">
        <v>3</v>
      </c>
      <c r="TS33" s="67">
        <v>1.9230769230769231</v>
      </c>
      <c r="TT33" s="67">
        <v>5.7692307692307692</v>
      </c>
      <c r="TU33" s="86">
        <v>0</v>
      </c>
      <c r="TZ33" s="86">
        <v>1.18</v>
      </c>
      <c r="UA33" s="62" t="s">
        <v>510</v>
      </c>
      <c r="UB33" s="86">
        <v>1.18</v>
      </c>
      <c r="UC33" s="86">
        <v>1</v>
      </c>
      <c r="UD33" s="86"/>
      <c r="UE33" s="86">
        <v>1</v>
      </c>
      <c r="UF33" s="67">
        <v>3</v>
      </c>
      <c r="UG33" s="67">
        <v>1.9230769230769231</v>
      </c>
      <c r="UH33" s="67">
        <v>5.7692307692307692</v>
      </c>
      <c r="UI33" s="86">
        <v>100</v>
      </c>
      <c r="UN33" s="86">
        <v>11.18</v>
      </c>
      <c r="UO33" s="62" t="s">
        <v>510</v>
      </c>
      <c r="UP33" s="86">
        <v>11.18</v>
      </c>
      <c r="UQ33" s="86">
        <v>0</v>
      </c>
      <c r="UR33" s="86"/>
      <c r="US33" s="86">
        <v>1</v>
      </c>
      <c r="UT33" s="67">
        <v>3</v>
      </c>
      <c r="UU33" s="67">
        <v>1.9230769230769231</v>
      </c>
      <c r="UV33" s="67">
        <v>5.7692307692307692</v>
      </c>
      <c r="UW33" s="86">
        <v>0</v>
      </c>
      <c r="VB33" s="86">
        <v>1.18</v>
      </c>
      <c r="VC33" s="62" t="s">
        <v>510</v>
      </c>
      <c r="VD33" s="86">
        <v>1.18</v>
      </c>
      <c r="VE33" s="86">
        <v>1</v>
      </c>
      <c r="VF33" s="86"/>
      <c r="VG33" s="86">
        <v>1</v>
      </c>
      <c r="VH33" s="67">
        <v>3</v>
      </c>
      <c r="VI33" s="67">
        <v>1.9230769230769231</v>
      </c>
      <c r="VJ33" s="67">
        <v>5.7692307692307692</v>
      </c>
      <c r="VK33" s="86">
        <v>100</v>
      </c>
      <c r="VP33" s="86">
        <v>11.18</v>
      </c>
      <c r="VQ33" s="62" t="s">
        <v>510</v>
      </c>
      <c r="VR33" s="86">
        <v>11.18</v>
      </c>
      <c r="VS33" s="86">
        <v>0</v>
      </c>
      <c r="VT33" s="86"/>
      <c r="VU33" s="86">
        <v>1</v>
      </c>
      <c r="VV33" s="67">
        <v>3</v>
      </c>
      <c r="VW33" s="67">
        <v>1.9230769230769231</v>
      </c>
      <c r="VX33" s="67">
        <v>5.7692307692307692</v>
      </c>
      <c r="VY33" s="86">
        <v>0</v>
      </c>
      <c r="WD33" s="86">
        <v>11.18</v>
      </c>
      <c r="WE33" s="62" t="s">
        <v>510</v>
      </c>
      <c r="WF33" s="86">
        <v>11.18</v>
      </c>
      <c r="WG33" s="86">
        <v>0</v>
      </c>
      <c r="WH33" s="86"/>
      <c r="WI33" s="86">
        <v>1</v>
      </c>
      <c r="WJ33" s="67">
        <v>3</v>
      </c>
      <c r="WK33" s="67">
        <v>1.9230769230769231</v>
      </c>
      <c r="WL33" s="67">
        <v>5.7692307692307692</v>
      </c>
      <c r="WM33" s="86">
        <v>0</v>
      </c>
      <c r="WR33" s="86">
        <v>11.18</v>
      </c>
      <c r="WS33" s="62" t="s">
        <v>510</v>
      </c>
      <c r="WT33" s="86">
        <v>11.18</v>
      </c>
      <c r="WU33" s="86">
        <v>0</v>
      </c>
      <c r="WV33" s="86"/>
      <c r="WW33" s="86">
        <v>1</v>
      </c>
      <c r="WX33" s="67">
        <v>3</v>
      </c>
      <c r="WY33" s="67">
        <v>1.9230769230769231</v>
      </c>
      <c r="WZ33" s="67">
        <v>5.7692307692307692</v>
      </c>
      <c r="XA33" s="86">
        <v>0</v>
      </c>
      <c r="XF33" s="86">
        <v>10.18</v>
      </c>
      <c r="XG33" s="62" t="s">
        <v>510</v>
      </c>
      <c r="XH33" s="86">
        <v>10.18</v>
      </c>
      <c r="XI33" s="86">
        <v>0</v>
      </c>
      <c r="XJ33" s="86"/>
      <c r="XK33" s="86">
        <v>1</v>
      </c>
      <c r="XL33" s="67">
        <v>3</v>
      </c>
      <c r="XM33" s="67">
        <v>1.9230769230769231</v>
      </c>
      <c r="XN33" s="67">
        <v>5.7692307692307692</v>
      </c>
      <c r="XO33" s="86">
        <v>0</v>
      </c>
      <c r="XT33" s="86">
        <v>10.18</v>
      </c>
      <c r="XU33" s="62" t="s">
        <v>510</v>
      </c>
      <c r="XV33" s="86">
        <v>10.18</v>
      </c>
      <c r="XW33" s="86">
        <v>0</v>
      </c>
      <c r="XX33" s="86"/>
      <c r="XY33" s="86">
        <v>1</v>
      </c>
      <c r="XZ33" s="67">
        <v>3</v>
      </c>
      <c r="YA33" s="67">
        <v>1.9230769230769231</v>
      </c>
      <c r="YB33" s="67">
        <v>5.7692307692307692</v>
      </c>
      <c r="YC33" s="86">
        <v>0</v>
      </c>
      <c r="YH33" s="86">
        <v>1.18</v>
      </c>
      <c r="YI33" s="62" t="s">
        <v>510</v>
      </c>
      <c r="YJ33" s="86">
        <v>1.18</v>
      </c>
      <c r="YK33" s="86">
        <v>1</v>
      </c>
      <c r="YL33" s="86"/>
      <c r="YM33" s="86">
        <v>1</v>
      </c>
      <c r="YN33" s="67">
        <v>3</v>
      </c>
      <c r="YO33" s="67">
        <v>1.9230769230769231</v>
      </c>
      <c r="YP33" s="67">
        <v>5.7692307692307692</v>
      </c>
      <c r="YQ33" s="86">
        <v>100</v>
      </c>
      <c r="YV33" s="86">
        <v>11.18</v>
      </c>
      <c r="YW33" s="62" t="s">
        <v>510</v>
      </c>
      <c r="YX33" s="86">
        <v>11.18</v>
      </c>
      <c r="YY33" s="86">
        <v>0</v>
      </c>
      <c r="YZ33" s="86"/>
      <c r="ZA33" s="86">
        <v>1</v>
      </c>
      <c r="ZB33" s="67">
        <v>3</v>
      </c>
      <c r="ZC33" s="67">
        <v>1.9230769230769231</v>
      </c>
      <c r="ZD33" s="67">
        <v>5.7692307692307692</v>
      </c>
      <c r="ZE33" s="86">
        <v>0</v>
      </c>
      <c r="ZJ33" s="86">
        <v>1.18</v>
      </c>
      <c r="ZK33" s="62" t="s">
        <v>510</v>
      </c>
      <c r="ZL33" s="86">
        <v>1.18</v>
      </c>
      <c r="ZM33" s="86">
        <v>1</v>
      </c>
      <c r="ZN33" s="86"/>
      <c r="ZO33" s="86">
        <v>1</v>
      </c>
      <c r="ZP33" s="67">
        <v>3</v>
      </c>
      <c r="ZQ33" s="67">
        <v>1.9230769230769231</v>
      </c>
      <c r="ZR33" s="67">
        <v>5.7692307692307692</v>
      </c>
      <c r="ZS33" s="86">
        <v>100</v>
      </c>
      <c r="ZX33" s="86">
        <v>11.18</v>
      </c>
      <c r="ZY33" s="62" t="s">
        <v>510</v>
      </c>
      <c r="ZZ33" s="86">
        <v>11.18</v>
      </c>
      <c r="AAA33" s="86">
        <v>0</v>
      </c>
      <c r="AAB33" s="86"/>
      <c r="AAC33" s="86">
        <v>1</v>
      </c>
      <c r="AAD33" s="67">
        <v>3</v>
      </c>
      <c r="AAE33" s="67">
        <v>1.9230769230769231</v>
      </c>
      <c r="AAF33" s="67">
        <v>5.7692307692307692</v>
      </c>
      <c r="AAG33" s="86">
        <v>0</v>
      </c>
      <c r="AAL33" s="86">
        <v>12.18</v>
      </c>
      <c r="AAM33" s="62" t="s">
        <v>510</v>
      </c>
      <c r="AAN33" s="86">
        <v>12.18</v>
      </c>
      <c r="AAO33" s="86">
        <v>0</v>
      </c>
      <c r="AAP33" s="86"/>
      <c r="AAQ33" s="86">
        <v>1</v>
      </c>
      <c r="AAR33" s="67">
        <v>3</v>
      </c>
      <c r="AAS33" s="67">
        <v>1.9230769230769231</v>
      </c>
      <c r="AAT33" s="67">
        <v>5.7692307692307692</v>
      </c>
      <c r="AAU33" s="86">
        <v>0</v>
      </c>
      <c r="AAZ33" s="86">
        <v>11.18</v>
      </c>
      <c r="ABA33" s="62" t="s">
        <v>510</v>
      </c>
      <c r="ABB33" s="86">
        <v>11.18</v>
      </c>
      <c r="ABC33" s="86">
        <v>0</v>
      </c>
      <c r="ABD33" s="86"/>
      <c r="ABE33" s="86">
        <v>1</v>
      </c>
      <c r="ABF33" s="67">
        <v>3</v>
      </c>
      <c r="ABG33" s="67">
        <v>1.9230769230769231</v>
      </c>
      <c r="ABH33" s="67">
        <v>5.7692307692307692</v>
      </c>
      <c r="ABI33" s="86">
        <v>0</v>
      </c>
      <c r="ABN33" s="86">
        <v>11.18</v>
      </c>
      <c r="ABO33" s="62" t="s">
        <v>510</v>
      </c>
      <c r="ABP33" s="86">
        <v>11.18</v>
      </c>
      <c r="ABQ33" s="86">
        <v>0</v>
      </c>
      <c r="ABR33" s="86"/>
      <c r="ABS33" s="86">
        <v>1</v>
      </c>
      <c r="ABT33" s="67">
        <v>3</v>
      </c>
      <c r="ABU33" s="67">
        <v>1.9230769230769231</v>
      </c>
      <c r="ABV33" s="67">
        <v>5.7692307692307692</v>
      </c>
      <c r="ABW33" s="86">
        <v>0</v>
      </c>
      <c r="ACB33" s="86" t="s">
        <v>944</v>
      </c>
      <c r="ACC33" s="62" t="s">
        <v>510</v>
      </c>
      <c r="ACD33" s="86" t="s">
        <v>944</v>
      </c>
      <c r="ACE33" s="86">
        <v>0</v>
      </c>
      <c r="ACF33" s="86"/>
      <c r="ACG33" s="86">
        <v>0</v>
      </c>
      <c r="ACH33" s="67">
        <v>1</v>
      </c>
      <c r="ACI33" s="67">
        <v>0</v>
      </c>
      <c r="ACJ33" s="67">
        <v>1.8518518518518516</v>
      </c>
      <c r="ACK33" s="86" t="s">
        <v>582</v>
      </c>
      <c r="ACP33" s="86" t="s">
        <v>944</v>
      </c>
      <c r="ACQ33" s="62" t="s">
        <v>510</v>
      </c>
      <c r="ACR33" s="86" t="s">
        <v>944</v>
      </c>
      <c r="ACS33" s="86">
        <v>0</v>
      </c>
      <c r="ACT33" s="86"/>
      <c r="ACU33" s="86">
        <v>0</v>
      </c>
      <c r="ACV33" s="67">
        <v>1</v>
      </c>
      <c r="ACW33" s="67">
        <v>0</v>
      </c>
      <c r="ACX33" s="67">
        <v>1.8518518518518516</v>
      </c>
      <c r="ACY33" s="86" t="s">
        <v>582</v>
      </c>
      <c r="ADD33" s="86" t="s">
        <v>944</v>
      </c>
      <c r="ADE33" s="62" t="s">
        <v>510</v>
      </c>
      <c r="ADF33" s="86" t="s">
        <v>944</v>
      </c>
      <c r="ADG33" s="86">
        <v>0</v>
      </c>
      <c r="ADH33" s="86"/>
      <c r="ADI33" s="86">
        <v>0</v>
      </c>
      <c r="ADJ33" s="67">
        <v>1</v>
      </c>
      <c r="ADK33" s="67">
        <v>0</v>
      </c>
      <c r="ADL33" s="67">
        <v>1.8518518518518516</v>
      </c>
      <c r="ADM33" s="86" t="s">
        <v>582</v>
      </c>
      <c r="ADR33" s="86" t="s">
        <v>944</v>
      </c>
      <c r="ADS33" s="62" t="s">
        <v>510</v>
      </c>
      <c r="ADT33" s="86" t="s">
        <v>944</v>
      </c>
      <c r="ADU33" s="86">
        <v>0</v>
      </c>
      <c r="ADV33" s="86"/>
      <c r="ADW33" s="86">
        <v>0</v>
      </c>
      <c r="ADX33" s="67">
        <v>1</v>
      </c>
      <c r="ADY33" s="67">
        <v>0</v>
      </c>
      <c r="ADZ33" s="67">
        <v>1.8518518518518516</v>
      </c>
      <c r="AEA33" s="86" t="s">
        <v>582</v>
      </c>
      <c r="AEF33" s="86" t="s">
        <v>944</v>
      </c>
      <c r="AEG33" s="62" t="s">
        <v>510</v>
      </c>
      <c r="AEH33" s="86" t="s">
        <v>944</v>
      </c>
      <c r="AEI33" s="86">
        <v>0</v>
      </c>
      <c r="AEJ33" s="86"/>
      <c r="AEK33" s="86">
        <v>0</v>
      </c>
      <c r="AEL33" s="67">
        <v>1</v>
      </c>
      <c r="AEM33" s="67">
        <v>0</v>
      </c>
      <c r="AEN33" s="67">
        <v>1.8518518518518516</v>
      </c>
      <c r="AEO33" s="86" t="s">
        <v>582</v>
      </c>
      <c r="AET33" s="86" t="s">
        <v>944</v>
      </c>
      <c r="AEU33" s="62" t="s">
        <v>510</v>
      </c>
      <c r="AEV33" s="86" t="s">
        <v>944</v>
      </c>
      <c r="AEW33" s="86">
        <v>0</v>
      </c>
      <c r="AEX33" s="86"/>
      <c r="AEY33" s="86">
        <v>0</v>
      </c>
      <c r="AEZ33" s="67">
        <v>1</v>
      </c>
      <c r="AFA33" s="67">
        <v>0</v>
      </c>
      <c r="AFB33" s="67">
        <v>1.8518518518518516</v>
      </c>
      <c r="AFC33" s="86" t="s">
        <v>582</v>
      </c>
      <c r="AFH33" s="86" t="s">
        <v>944</v>
      </c>
      <c r="AFI33" s="62" t="s">
        <v>510</v>
      </c>
      <c r="AFJ33" s="86" t="s">
        <v>944</v>
      </c>
      <c r="AFK33" s="86">
        <v>0</v>
      </c>
      <c r="AFL33" s="86"/>
      <c r="AFM33" s="86">
        <v>0</v>
      </c>
      <c r="AFN33" s="67">
        <v>1</v>
      </c>
      <c r="AFO33" s="67">
        <v>0</v>
      </c>
      <c r="AFP33" s="67">
        <v>1.8518518518518516</v>
      </c>
      <c r="AFQ33" s="86" t="s">
        <v>582</v>
      </c>
      <c r="AFV33" s="86" t="s">
        <v>944</v>
      </c>
      <c r="AFW33" s="62" t="s">
        <v>510</v>
      </c>
      <c r="AFX33" s="86" t="s">
        <v>944</v>
      </c>
      <c r="AFY33" s="86">
        <v>0</v>
      </c>
      <c r="AFZ33" s="86"/>
      <c r="AGA33" s="86">
        <v>0</v>
      </c>
      <c r="AGB33" s="67">
        <v>1</v>
      </c>
      <c r="AGC33" s="67">
        <v>0</v>
      </c>
      <c r="AGD33" s="67">
        <v>1.8518518518518516</v>
      </c>
      <c r="AGE33" s="86" t="s">
        <v>582</v>
      </c>
      <c r="AGJ33" s="86" t="s">
        <v>944</v>
      </c>
      <c r="AGK33" s="62" t="s">
        <v>510</v>
      </c>
      <c r="AGL33" s="86" t="s">
        <v>944</v>
      </c>
      <c r="AGM33" s="86">
        <v>0</v>
      </c>
      <c r="AGN33" s="86"/>
      <c r="AGO33" s="86">
        <v>0</v>
      </c>
      <c r="AGP33" s="67">
        <v>1</v>
      </c>
      <c r="AGQ33" s="67">
        <v>0</v>
      </c>
      <c r="AGR33" s="67">
        <v>1.8518518518518516</v>
      </c>
      <c r="AGS33" s="86" t="s">
        <v>582</v>
      </c>
      <c r="AGX33" s="86" t="s">
        <v>944</v>
      </c>
      <c r="AGY33" s="62" t="s">
        <v>510</v>
      </c>
      <c r="AGZ33" s="86" t="s">
        <v>944</v>
      </c>
      <c r="AHA33" s="86">
        <v>0</v>
      </c>
      <c r="AHB33" s="86"/>
      <c r="AHC33" s="86">
        <v>0</v>
      </c>
      <c r="AHD33" s="67">
        <v>1</v>
      </c>
      <c r="AHE33" s="67">
        <v>0</v>
      </c>
      <c r="AHF33" s="67">
        <v>1.8518518518518516</v>
      </c>
      <c r="AHG33" s="86" t="s">
        <v>582</v>
      </c>
      <c r="AHL33" s="86" t="s">
        <v>944</v>
      </c>
      <c r="AHM33" s="62" t="s">
        <v>510</v>
      </c>
      <c r="AHN33" s="86" t="s">
        <v>944</v>
      </c>
      <c r="AHO33" s="86">
        <v>0</v>
      </c>
      <c r="AHP33" s="86"/>
      <c r="AHQ33" s="86">
        <v>0</v>
      </c>
      <c r="AHR33" s="67">
        <v>1</v>
      </c>
      <c r="AHS33" s="67">
        <v>0</v>
      </c>
      <c r="AHT33" s="67">
        <v>1.8518518518518516</v>
      </c>
      <c r="AHU33" s="86" t="s">
        <v>582</v>
      </c>
      <c r="AHZ33" s="86" t="s">
        <v>944</v>
      </c>
      <c r="AIA33" s="62" t="s">
        <v>510</v>
      </c>
      <c r="AIB33" s="86" t="s">
        <v>944</v>
      </c>
      <c r="AIC33" s="86">
        <v>0</v>
      </c>
      <c r="AID33" s="86"/>
      <c r="AIE33" s="86">
        <v>0</v>
      </c>
      <c r="AIF33" s="67">
        <v>1</v>
      </c>
      <c r="AIG33" s="67">
        <v>0</v>
      </c>
      <c r="AIH33" s="67">
        <v>1.8518518518518516</v>
      </c>
      <c r="AII33" s="86" t="s">
        <v>582</v>
      </c>
      <c r="AIN33" s="86" t="s">
        <v>944</v>
      </c>
      <c r="AIO33" s="62" t="s">
        <v>510</v>
      </c>
      <c r="AIP33" s="86" t="s">
        <v>944</v>
      </c>
      <c r="AIQ33" s="86">
        <v>0</v>
      </c>
      <c r="AIR33" s="86"/>
      <c r="AIS33" s="86">
        <v>0</v>
      </c>
      <c r="AIT33" s="67">
        <v>1</v>
      </c>
      <c r="AIU33" s="67">
        <v>0</v>
      </c>
      <c r="AIV33" s="67">
        <v>1.8518518518518516</v>
      </c>
      <c r="AIW33" s="86" t="s">
        <v>582</v>
      </c>
      <c r="AJB33" s="86" t="s">
        <v>944</v>
      </c>
      <c r="AJC33" s="62" t="s">
        <v>510</v>
      </c>
      <c r="AJD33" s="86" t="s">
        <v>944</v>
      </c>
      <c r="AJE33" s="86">
        <v>0</v>
      </c>
      <c r="AJF33" s="86"/>
      <c r="AJG33" s="86">
        <v>0</v>
      </c>
      <c r="AJH33" s="67">
        <v>1</v>
      </c>
      <c r="AJI33" s="67">
        <v>0</v>
      </c>
      <c r="AJJ33" s="67">
        <v>1.8518518518518516</v>
      </c>
      <c r="AJK33" s="86" t="s">
        <v>582</v>
      </c>
      <c r="AJP33" s="86" t="s">
        <v>944</v>
      </c>
      <c r="AJQ33" s="62" t="s">
        <v>510</v>
      </c>
      <c r="AJR33" s="86" t="s">
        <v>944</v>
      </c>
      <c r="AJS33" s="86">
        <v>0</v>
      </c>
      <c r="AJT33" s="86"/>
      <c r="AJU33" s="86">
        <v>0</v>
      </c>
      <c r="AJV33" s="67">
        <v>1</v>
      </c>
      <c r="AJW33" s="67">
        <v>0</v>
      </c>
      <c r="AJX33" s="67">
        <v>1.8518518518518516</v>
      </c>
      <c r="AJY33" s="86" t="s">
        <v>582</v>
      </c>
      <c r="AKD33" s="86" t="s">
        <v>944</v>
      </c>
      <c r="AKE33" s="62" t="s">
        <v>510</v>
      </c>
      <c r="AKF33" s="86" t="s">
        <v>944</v>
      </c>
      <c r="AKG33" s="86">
        <v>0</v>
      </c>
      <c r="AKH33" s="86"/>
      <c r="AKI33" s="86">
        <v>0</v>
      </c>
      <c r="AKJ33" s="67">
        <v>1</v>
      </c>
      <c r="AKK33" s="67">
        <v>0</v>
      </c>
      <c r="AKL33" s="67">
        <v>1.8518518518518516</v>
      </c>
      <c r="AKM33" s="86" t="s">
        <v>582</v>
      </c>
      <c r="AKR33" s="86" t="s">
        <v>944</v>
      </c>
      <c r="AKS33" s="62" t="s">
        <v>510</v>
      </c>
      <c r="AKT33" s="86" t="s">
        <v>944</v>
      </c>
      <c r="AKU33" s="86">
        <v>0</v>
      </c>
      <c r="AKV33" s="86"/>
      <c r="AKW33" s="86">
        <v>0</v>
      </c>
      <c r="AKX33" s="67">
        <v>1</v>
      </c>
      <c r="AKY33" s="67">
        <v>0</v>
      </c>
      <c r="AKZ33" s="67">
        <v>1.8518518518518516</v>
      </c>
      <c r="ALA33" s="86" t="s">
        <v>582</v>
      </c>
      <c r="ALF33" s="86" t="s">
        <v>944</v>
      </c>
      <c r="ALG33" s="62" t="s">
        <v>510</v>
      </c>
      <c r="ALH33" s="86" t="s">
        <v>944</v>
      </c>
      <c r="ALI33" s="86">
        <v>0</v>
      </c>
      <c r="ALJ33" s="86"/>
      <c r="ALK33" s="86">
        <v>0</v>
      </c>
      <c r="ALL33" s="67">
        <v>1</v>
      </c>
      <c r="ALM33" s="67">
        <v>0</v>
      </c>
      <c r="ALN33" s="67">
        <v>1.8518518518518516</v>
      </c>
      <c r="ALO33" s="86" t="s">
        <v>582</v>
      </c>
      <c r="ALT33" s="86" t="s">
        <v>944</v>
      </c>
      <c r="ALU33" s="62" t="s">
        <v>510</v>
      </c>
      <c r="ALV33" s="86" t="s">
        <v>944</v>
      </c>
      <c r="ALW33" s="86">
        <v>0</v>
      </c>
      <c r="ALX33" s="86"/>
      <c r="ALY33" s="86">
        <v>0</v>
      </c>
      <c r="ALZ33" s="67">
        <v>1</v>
      </c>
      <c r="AMA33" s="67">
        <v>0</v>
      </c>
      <c r="AMB33" s="67">
        <v>1.8518518518518516</v>
      </c>
      <c r="AMC33" s="86" t="s">
        <v>582</v>
      </c>
      <c r="AMH33" s="86" t="s">
        <v>944</v>
      </c>
      <c r="AMI33" s="62" t="s">
        <v>510</v>
      </c>
      <c r="AMJ33" s="86" t="s">
        <v>944</v>
      </c>
      <c r="AMK33" s="86">
        <v>0</v>
      </c>
      <c r="AML33" s="86"/>
      <c r="AMM33" s="86">
        <v>0</v>
      </c>
      <c r="AMN33" s="67">
        <v>1</v>
      </c>
      <c r="AMO33" s="67">
        <v>0</v>
      </c>
      <c r="AMP33" s="67">
        <v>1.8518518518518516</v>
      </c>
      <c r="AMQ33" s="86" t="s">
        <v>582</v>
      </c>
      <c r="AMV33" s="86" t="s">
        <v>944</v>
      </c>
      <c r="AMW33" s="62" t="s">
        <v>510</v>
      </c>
      <c r="AMX33" s="86" t="s">
        <v>944</v>
      </c>
      <c r="AMY33" s="86">
        <v>0</v>
      </c>
      <c r="AMZ33" s="86"/>
      <c r="ANA33" s="86">
        <v>0</v>
      </c>
      <c r="ANB33" s="67">
        <v>1</v>
      </c>
      <c r="ANC33" s="67">
        <v>0</v>
      </c>
      <c r="AND33" s="67">
        <v>1.8518518518518516</v>
      </c>
      <c r="ANE33" s="86" t="s">
        <v>582</v>
      </c>
      <c r="ANJ33" s="86" t="s">
        <v>944</v>
      </c>
      <c r="ANK33" s="62" t="s">
        <v>510</v>
      </c>
      <c r="ANL33" s="86" t="s">
        <v>944</v>
      </c>
      <c r="ANM33" s="86">
        <v>0</v>
      </c>
      <c r="ANN33" s="86"/>
      <c r="ANO33" s="86">
        <v>0</v>
      </c>
      <c r="ANP33" s="67">
        <v>1</v>
      </c>
      <c r="ANQ33" s="67">
        <v>0</v>
      </c>
      <c r="ANR33" s="67">
        <v>1.8518518518518516</v>
      </c>
      <c r="ANS33" s="86" t="s">
        <v>582</v>
      </c>
      <c r="ANX33" s="86" t="s">
        <v>944</v>
      </c>
      <c r="ANY33" s="62" t="s">
        <v>510</v>
      </c>
      <c r="ANZ33" s="86" t="s">
        <v>944</v>
      </c>
      <c r="AOA33" s="86">
        <v>0</v>
      </c>
      <c r="AOB33" s="86"/>
      <c r="AOC33" s="86">
        <v>0</v>
      </c>
      <c r="AOD33" s="67">
        <v>1</v>
      </c>
      <c r="AOE33" s="67">
        <v>0</v>
      </c>
      <c r="AOF33" s="67">
        <v>1.8518518518518516</v>
      </c>
      <c r="AOG33" s="86" t="s">
        <v>582</v>
      </c>
      <c r="AOL33" s="86" t="s">
        <v>944</v>
      </c>
      <c r="AOM33" s="62" t="s">
        <v>510</v>
      </c>
      <c r="AON33" s="86" t="s">
        <v>944</v>
      </c>
      <c r="AOO33" s="86">
        <v>0</v>
      </c>
      <c r="AOP33" s="86"/>
      <c r="AOQ33" s="86">
        <v>0</v>
      </c>
      <c r="AOR33" s="67">
        <v>1</v>
      </c>
      <c r="AOS33" s="67">
        <v>0</v>
      </c>
      <c r="AOT33" s="67">
        <v>1.8518518518518516</v>
      </c>
      <c r="AOU33" s="86" t="s">
        <v>582</v>
      </c>
      <c r="AOZ33" s="86" t="s">
        <v>944</v>
      </c>
      <c r="APA33" s="62" t="s">
        <v>510</v>
      </c>
      <c r="APB33" s="86" t="s">
        <v>944</v>
      </c>
      <c r="APC33" s="86">
        <v>0</v>
      </c>
      <c r="APD33" s="86"/>
      <c r="APE33" s="86">
        <v>0</v>
      </c>
      <c r="APF33" s="67">
        <v>1</v>
      </c>
      <c r="APG33" s="67">
        <v>0</v>
      </c>
      <c r="APH33" s="67">
        <v>1.8518518518518516</v>
      </c>
      <c r="API33" s="86" t="s">
        <v>582</v>
      </c>
      <c r="APN33" s="86" t="s">
        <v>944</v>
      </c>
      <c r="APO33" s="62" t="s">
        <v>510</v>
      </c>
      <c r="APP33" s="86" t="s">
        <v>944</v>
      </c>
      <c r="APQ33" s="86">
        <v>0</v>
      </c>
      <c r="APR33" s="86"/>
      <c r="APS33" s="86">
        <v>0</v>
      </c>
      <c r="APT33" s="67">
        <v>1</v>
      </c>
      <c r="APU33" s="67">
        <v>0</v>
      </c>
      <c r="APV33" s="67">
        <v>1.8518518518518516</v>
      </c>
      <c r="APW33" s="86" t="s">
        <v>582</v>
      </c>
      <c r="AQB33" s="86" t="s">
        <v>944</v>
      </c>
      <c r="AQC33" s="62" t="s">
        <v>510</v>
      </c>
      <c r="AQD33" s="86" t="s">
        <v>944</v>
      </c>
      <c r="AQE33" s="86">
        <v>0</v>
      </c>
      <c r="AQF33" s="86"/>
      <c r="AQG33" s="86">
        <v>0</v>
      </c>
      <c r="AQH33" s="67">
        <v>1</v>
      </c>
      <c r="AQI33" s="67">
        <v>0</v>
      </c>
      <c r="AQJ33" s="67">
        <v>1.8518518518518516</v>
      </c>
      <c r="AQK33" s="86" t="s">
        <v>582</v>
      </c>
      <c r="AQP33" s="86" t="s">
        <v>944</v>
      </c>
      <c r="AQQ33" s="62" t="s">
        <v>510</v>
      </c>
      <c r="AQR33" s="86" t="s">
        <v>944</v>
      </c>
      <c r="AQS33" s="86">
        <v>0</v>
      </c>
      <c r="AQT33" s="86"/>
      <c r="AQU33" s="86">
        <v>0</v>
      </c>
      <c r="AQV33" s="67">
        <v>4</v>
      </c>
      <c r="AQW33" s="67">
        <v>0</v>
      </c>
      <c r="AQX33" s="67">
        <v>8.8888888888888893</v>
      </c>
      <c r="AQY33" s="86" t="s">
        <v>582</v>
      </c>
      <c r="ARD33" s="86" t="s">
        <v>944</v>
      </c>
      <c r="ARE33" s="62" t="s">
        <v>510</v>
      </c>
      <c r="ARF33" s="86" t="s">
        <v>944</v>
      </c>
      <c r="ARG33" s="86">
        <v>0</v>
      </c>
      <c r="ARH33" s="86"/>
      <c r="ARI33" s="86">
        <v>0</v>
      </c>
      <c r="ARJ33" s="67">
        <v>4</v>
      </c>
      <c r="ARK33" s="67">
        <v>0</v>
      </c>
      <c r="ARL33" s="67">
        <v>8.8888888888888893</v>
      </c>
      <c r="ARM33" s="86" t="s">
        <v>582</v>
      </c>
      <c r="ARR33" s="86" t="s">
        <v>944</v>
      </c>
      <c r="ARS33" s="62" t="s">
        <v>510</v>
      </c>
      <c r="ART33" s="86" t="s">
        <v>944</v>
      </c>
      <c r="ARU33" s="86">
        <v>0</v>
      </c>
      <c r="ARV33" s="86"/>
      <c r="ARW33" s="86">
        <v>0</v>
      </c>
      <c r="ARX33" s="67">
        <v>4</v>
      </c>
      <c r="ARY33" s="67">
        <v>0</v>
      </c>
      <c r="ARZ33" s="67">
        <v>8.8888888888888893</v>
      </c>
      <c r="ASA33" s="86" t="s">
        <v>582</v>
      </c>
      <c r="ASF33" s="86" t="s">
        <v>944</v>
      </c>
      <c r="ASG33" s="62" t="s">
        <v>510</v>
      </c>
      <c r="ASH33" s="86" t="s">
        <v>944</v>
      </c>
      <c r="ASI33" s="86">
        <v>0</v>
      </c>
      <c r="ASJ33" s="86"/>
      <c r="ASK33" s="86">
        <v>0</v>
      </c>
      <c r="ASL33" s="67">
        <v>4</v>
      </c>
      <c r="ASM33" s="67">
        <v>0</v>
      </c>
      <c r="ASN33" s="67">
        <v>8.8888888888888893</v>
      </c>
      <c r="ASO33" s="86" t="s">
        <v>582</v>
      </c>
      <c r="AST33" s="86" t="s">
        <v>944</v>
      </c>
      <c r="ASU33" s="62" t="s">
        <v>510</v>
      </c>
      <c r="ASV33" s="86" t="s">
        <v>944</v>
      </c>
      <c r="ASW33" s="86">
        <v>0</v>
      </c>
      <c r="ASX33" s="86"/>
      <c r="ASY33" s="86">
        <v>0</v>
      </c>
      <c r="ASZ33" s="67">
        <v>4</v>
      </c>
      <c r="ATA33" s="67">
        <v>0</v>
      </c>
      <c r="ATB33" s="67">
        <v>8.8888888888888893</v>
      </c>
      <c r="ATC33" s="86" t="s">
        <v>582</v>
      </c>
      <c r="ATH33" s="86" t="s">
        <v>944</v>
      </c>
      <c r="ATI33" s="62" t="s">
        <v>510</v>
      </c>
      <c r="ATJ33" s="86" t="s">
        <v>944</v>
      </c>
      <c r="ATK33" s="86">
        <v>0</v>
      </c>
      <c r="ATL33" s="86"/>
      <c r="ATM33" s="86">
        <v>0</v>
      </c>
      <c r="ATN33" s="67">
        <v>4</v>
      </c>
      <c r="ATO33" s="67">
        <v>0</v>
      </c>
      <c r="ATP33" s="67">
        <v>8.8888888888888893</v>
      </c>
      <c r="ATQ33" s="86" t="s">
        <v>582</v>
      </c>
      <c r="ATV33" s="86" t="s">
        <v>944</v>
      </c>
      <c r="ATW33" s="62" t="s">
        <v>510</v>
      </c>
      <c r="ATX33" s="86" t="s">
        <v>944</v>
      </c>
      <c r="ATY33" s="86">
        <v>0</v>
      </c>
      <c r="ATZ33" s="86"/>
      <c r="AUA33" s="86">
        <v>0</v>
      </c>
      <c r="AUB33" s="67">
        <v>4</v>
      </c>
      <c r="AUC33" s="67">
        <v>0</v>
      </c>
      <c r="AUD33" s="67">
        <v>8.8888888888888893</v>
      </c>
      <c r="AUE33" s="86" t="s">
        <v>582</v>
      </c>
      <c r="AUJ33" s="86" t="s">
        <v>944</v>
      </c>
      <c r="AUK33" s="62" t="s">
        <v>510</v>
      </c>
      <c r="AUL33" s="86" t="s">
        <v>944</v>
      </c>
      <c r="AUM33" s="86">
        <v>0</v>
      </c>
      <c r="AUN33" s="86"/>
      <c r="AUO33" s="86">
        <v>0</v>
      </c>
      <c r="AUP33" s="67">
        <v>4</v>
      </c>
      <c r="AUQ33" s="67">
        <v>0</v>
      </c>
      <c r="AUR33" s="67">
        <v>8.8888888888888893</v>
      </c>
      <c r="AUS33" s="86" t="s">
        <v>582</v>
      </c>
      <c r="AUX33" s="86" t="s">
        <v>944</v>
      </c>
      <c r="AUY33" s="62" t="s">
        <v>510</v>
      </c>
      <c r="AUZ33" s="86" t="s">
        <v>944</v>
      </c>
      <c r="AVA33" s="86">
        <v>0</v>
      </c>
      <c r="AVB33" s="86"/>
      <c r="AVC33" s="86">
        <v>0</v>
      </c>
      <c r="AVD33" s="67">
        <v>4</v>
      </c>
      <c r="AVE33" s="67">
        <v>0</v>
      </c>
      <c r="AVF33" s="67">
        <v>8.8888888888888893</v>
      </c>
      <c r="AVG33" s="86" t="s">
        <v>582</v>
      </c>
      <c r="AVL33" s="86" t="s">
        <v>944</v>
      </c>
      <c r="AVM33" s="62" t="s">
        <v>510</v>
      </c>
      <c r="AVN33" s="86" t="s">
        <v>944</v>
      </c>
      <c r="AVO33" s="86">
        <v>0</v>
      </c>
      <c r="AVP33" s="86"/>
      <c r="AVQ33" s="86">
        <v>0</v>
      </c>
      <c r="AVR33" s="67">
        <v>4</v>
      </c>
      <c r="AVS33" s="67">
        <v>0</v>
      </c>
      <c r="AVT33" s="67">
        <v>8.8888888888888893</v>
      </c>
      <c r="AVU33" s="86" t="s">
        <v>582</v>
      </c>
      <c r="AVZ33" s="86" t="s">
        <v>944</v>
      </c>
      <c r="AWA33" s="62" t="s">
        <v>510</v>
      </c>
      <c r="AWB33" s="86" t="s">
        <v>944</v>
      </c>
      <c r="AWC33" s="86">
        <v>0</v>
      </c>
      <c r="AWD33" s="86"/>
      <c r="AWE33" s="86">
        <v>0</v>
      </c>
      <c r="AWF33" s="67">
        <v>4</v>
      </c>
      <c r="AWG33" s="67">
        <v>0</v>
      </c>
      <c r="AWH33" s="67">
        <v>8.8888888888888893</v>
      </c>
      <c r="AWI33" s="86" t="s">
        <v>582</v>
      </c>
      <c r="AWN33" s="86" t="s">
        <v>944</v>
      </c>
      <c r="AWO33" s="62" t="s">
        <v>510</v>
      </c>
      <c r="AWP33" s="86" t="s">
        <v>944</v>
      </c>
      <c r="AWQ33" s="86">
        <v>0</v>
      </c>
      <c r="AWR33" s="86"/>
      <c r="AWS33" s="86">
        <v>0</v>
      </c>
      <c r="AWT33" s="67">
        <v>4</v>
      </c>
      <c r="AWU33" s="67">
        <v>0</v>
      </c>
      <c r="AWV33" s="67">
        <v>8.8888888888888893</v>
      </c>
      <c r="AWW33" s="86" t="s">
        <v>582</v>
      </c>
      <c r="AXB33" s="86" t="s">
        <v>944</v>
      </c>
      <c r="AXC33" s="62" t="s">
        <v>510</v>
      </c>
      <c r="AXD33" s="86" t="s">
        <v>944</v>
      </c>
      <c r="AXE33" s="86">
        <v>0</v>
      </c>
      <c r="AXF33" s="86"/>
      <c r="AXG33" s="86">
        <v>0</v>
      </c>
      <c r="AXH33" s="67">
        <v>4</v>
      </c>
      <c r="AXI33" s="67">
        <v>0</v>
      </c>
      <c r="AXJ33" s="67">
        <v>8.8888888888888893</v>
      </c>
      <c r="AXK33" s="86" t="s">
        <v>582</v>
      </c>
      <c r="AXP33" s="86" t="s">
        <v>944</v>
      </c>
      <c r="AXQ33" s="62" t="s">
        <v>510</v>
      </c>
      <c r="AXR33" s="86" t="s">
        <v>944</v>
      </c>
      <c r="AXS33" s="86">
        <v>0</v>
      </c>
      <c r="AXT33" s="86"/>
      <c r="AXU33" s="86">
        <v>0</v>
      </c>
      <c r="AXV33" s="67">
        <v>4</v>
      </c>
      <c r="AXW33" s="67">
        <v>0</v>
      </c>
      <c r="AXX33" s="67">
        <v>8.8888888888888893</v>
      </c>
      <c r="AXY33" s="86" t="s">
        <v>582</v>
      </c>
      <c r="AYD33" s="86" t="s">
        <v>944</v>
      </c>
      <c r="AYE33" s="62" t="s">
        <v>510</v>
      </c>
      <c r="AYF33" s="86" t="s">
        <v>944</v>
      </c>
      <c r="AYG33" s="86">
        <v>0</v>
      </c>
      <c r="AYH33" s="86"/>
      <c r="AYI33" s="86">
        <v>0</v>
      </c>
      <c r="AYJ33" s="67">
        <v>4</v>
      </c>
      <c r="AYK33" s="67">
        <v>0</v>
      </c>
      <c r="AYL33" s="67">
        <v>8.8888888888888893</v>
      </c>
      <c r="AYM33" s="86" t="s">
        <v>582</v>
      </c>
      <c r="AYR33" s="86" t="s">
        <v>944</v>
      </c>
      <c r="AYS33" s="62" t="s">
        <v>510</v>
      </c>
      <c r="AYT33" s="86" t="s">
        <v>944</v>
      </c>
      <c r="AYU33" s="86">
        <v>0</v>
      </c>
      <c r="AYV33" s="86"/>
      <c r="AYW33" s="86">
        <v>0</v>
      </c>
      <c r="AYX33" s="67">
        <v>4</v>
      </c>
      <c r="AYY33" s="67">
        <v>0</v>
      </c>
      <c r="AYZ33" s="67">
        <v>8.8888888888888893</v>
      </c>
      <c r="AZA33" s="86" t="s">
        <v>582</v>
      </c>
      <c r="AZF33" s="86" t="s">
        <v>944</v>
      </c>
      <c r="AZG33" s="62" t="s">
        <v>510</v>
      </c>
      <c r="AZH33" s="86" t="s">
        <v>944</v>
      </c>
      <c r="AZI33" s="86">
        <v>0</v>
      </c>
      <c r="AZJ33" s="86"/>
      <c r="AZK33" s="86">
        <v>0</v>
      </c>
      <c r="AZL33" s="67">
        <v>4</v>
      </c>
      <c r="AZM33" s="67">
        <v>0</v>
      </c>
      <c r="AZN33" s="67">
        <v>8.8888888888888893</v>
      </c>
      <c r="AZO33" s="86" t="s">
        <v>582</v>
      </c>
      <c r="AZT33" s="86" t="s">
        <v>944</v>
      </c>
      <c r="AZU33" s="62" t="s">
        <v>510</v>
      </c>
      <c r="AZV33" s="86" t="s">
        <v>944</v>
      </c>
      <c r="AZW33" s="86">
        <v>0</v>
      </c>
      <c r="AZX33" s="86"/>
      <c r="AZY33" s="86">
        <v>0</v>
      </c>
      <c r="AZZ33" s="67">
        <v>4</v>
      </c>
      <c r="BAA33" s="67">
        <v>0</v>
      </c>
      <c r="BAB33" s="67">
        <v>8.8888888888888893</v>
      </c>
      <c r="BAC33" s="86" t="s">
        <v>582</v>
      </c>
      <c r="BAH33" s="86" t="s">
        <v>944</v>
      </c>
      <c r="BAI33" s="62" t="s">
        <v>510</v>
      </c>
      <c r="BAJ33" s="86" t="s">
        <v>944</v>
      </c>
      <c r="BAK33" s="86">
        <v>0</v>
      </c>
      <c r="BAL33" s="86"/>
      <c r="BAM33" s="86">
        <v>0</v>
      </c>
      <c r="BAN33" s="67">
        <v>4</v>
      </c>
      <c r="BAO33" s="67">
        <v>0</v>
      </c>
      <c r="BAP33" s="67">
        <v>8.8888888888888893</v>
      </c>
      <c r="BAQ33" s="86" t="s">
        <v>582</v>
      </c>
      <c r="BAV33" s="86" t="s">
        <v>944</v>
      </c>
      <c r="BAW33" s="62" t="s">
        <v>510</v>
      </c>
      <c r="BAX33" s="86" t="s">
        <v>944</v>
      </c>
      <c r="BAY33" s="86">
        <v>0</v>
      </c>
      <c r="BAZ33" s="86"/>
      <c r="BBA33" s="86">
        <v>0</v>
      </c>
      <c r="BBB33" s="67">
        <v>4</v>
      </c>
      <c r="BBC33" s="67">
        <v>0</v>
      </c>
      <c r="BBD33" s="67">
        <v>8.8888888888888893</v>
      </c>
      <c r="BBE33" s="86" t="s">
        <v>582</v>
      </c>
      <c r="BBJ33" s="86" t="s">
        <v>944</v>
      </c>
      <c r="BBK33" s="62" t="s">
        <v>510</v>
      </c>
      <c r="BBL33" s="86" t="s">
        <v>944</v>
      </c>
      <c r="BBM33" s="86">
        <v>0</v>
      </c>
      <c r="BBN33" s="86"/>
      <c r="BBO33" s="86">
        <v>0</v>
      </c>
      <c r="BBP33" s="67">
        <v>4</v>
      </c>
      <c r="BBQ33" s="67">
        <v>0</v>
      </c>
      <c r="BBR33" s="67">
        <v>8.8888888888888893</v>
      </c>
      <c r="BBS33" s="86" t="s">
        <v>582</v>
      </c>
      <c r="BBX33" s="86" t="s">
        <v>944</v>
      </c>
      <c r="BBY33" s="62" t="s">
        <v>510</v>
      </c>
      <c r="BBZ33" s="86" t="s">
        <v>944</v>
      </c>
      <c r="BCA33" s="86">
        <v>0</v>
      </c>
      <c r="BCB33" s="86"/>
      <c r="BCC33" s="86">
        <v>0</v>
      </c>
      <c r="BCD33" s="67">
        <v>4</v>
      </c>
      <c r="BCE33" s="67">
        <v>0</v>
      </c>
      <c r="BCF33" s="67">
        <v>8.8888888888888893</v>
      </c>
      <c r="BCG33" s="86" t="s">
        <v>582</v>
      </c>
      <c r="BCL33" s="86" t="s">
        <v>944</v>
      </c>
      <c r="BCM33" s="62" t="s">
        <v>510</v>
      </c>
      <c r="BCN33" s="86" t="s">
        <v>944</v>
      </c>
      <c r="BCO33" s="86">
        <v>0</v>
      </c>
      <c r="BCP33" s="86"/>
      <c r="BCQ33" s="86">
        <v>0</v>
      </c>
      <c r="BCR33" s="67">
        <v>4</v>
      </c>
      <c r="BCS33" s="67">
        <v>0</v>
      </c>
      <c r="BCT33" s="67">
        <v>8.8888888888888893</v>
      </c>
      <c r="BCU33" s="86" t="s">
        <v>582</v>
      </c>
      <c r="BCZ33" s="86" t="s">
        <v>944</v>
      </c>
      <c r="BDA33" s="62" t="s">
        <v>510</v>
      </c>
      <c r="BDB33" s="86" t="s">
        <v>944</v>
      </c>
      <c r="BDC33" s="86">
        <v>0</v>
      </c>
      <c r="BDD33" s="86"/>
      <c r="BDE33" s="86">
        <v>0</v>
      </c>
      <c r="BDF33" s="67">
        <v>4</v>
      </c>
      <c r="BDG33" s="67">
        <v>0</v>
      </c>
      <c r="BDH33" s="67">
        <v>8.8888888888888893</v>
      </c>
      <c r="BDI33" s="86" t="s">
        <v>582</v>
      </c>
      <c r="BDN33" s="86" t="s">
        <v>944</v>
      </c>
      <c r="BDO33" s="62" t="s">
        <v>510</v>
      </c>
      <c r="BDP33" s="86" t="s">
        <v>944</v>
      </c>
      <c r="BDQ33" s="86">
        <v>0</v>
      </c>
      <c r="BDR33" s="86"/>
      <c r="BDS33" s="86">
        <v>0</v>
      </c>
      <c r="BDT33" s="67">
        <v>4</v>
      </c>
      <c r="BDU33" s="67">
        <v>0</v>
      </c>
      <c r="BDV33" s="67">
        <v>8.8888888888888893</v>
      </c>
      <c r="BDW33" s="86" t="s">
        <v>582</v>
      </c>
      <c r="BEB33" s="86" t="s">
        <v>944</v>
      </c>
      <c r="BEC33" s="62" t="s">
        <v>510</v>
      </c>
      <c r="BED33" s="86" t="s">
        <v>944</v>
      </c>
      <c r="BEE33" s="86">
        <v>0</v>
      </c>
      <c r="BEF33" s="86"/>
      <c r="BEG33" s="86">
        <v>0</v>
      </c>
      <c r="BEH33" s="67">
        <v>4</v>
      </c>
      <c r="BEI33" s="67">
        <v>0</v>
      </c>
      <c r="BEJ33" s="67">
        <v>8.8888888888888893</v>
      </c>
      <c r="BEK33" s="86" t="s">
        <v>582</v>
      </c>
      <c r="BEP33" s="86" t="s">
        <v>944</v>
      </c>
      <c r="BEQ33" s="62" t="s">
        <v>510</v>
      </c>
      <c r="BER33" s="86" t="s">
        <v>944</v>
      </c>
      <c r="BES33" s="86">
        <v>0</v>
      </c>
      <c r="BET33" s="86"/>
      <c r="BEU33" s="86">
        <v>0</v>
      </c>
      <c r="BEV33" s="67">
        <v>4</v>
      </c>
      <c r="BEW33" s="67">
        <v>0</v>
      </c>
      <c r="BEX33" s="67">
        <v>8.8888888888888893</v>
      </c>
      <c r="BEY33" s="86" t="s">
        <v>582</v>
      </c>
      <c r="BFD33" s="86" t="s">
        <v>944</v>
      </c>
      <c r="BFE33" s="62" t="s">
        <v>510</v>
      </c>
      <c r="BFF33" s="86" t="s">
        <v>944</v>
      </c>
      <c r="BFG33" s="86">
        <v>0</v>
      </c>
      <c r="BFH33" s="86"/>
      <c r="BFI33" s="86">
        <v>0</v>
      </c>
      <c r="BFJ33" s="67">
        <v>4</v>
      </c>
      <c r="BFK33" s="67">
        <v>0</v>
      </c>
      <c r="BFL33" s="67">
        <v>8.8888888888888893</v>
      </c>
      <c r="BFM33" s="86" t="s">
        <v>582</v>
      </c>
      <c r="BFR33" s="86" t="s">
        <v>944</v>
      </c>
      <c r="BFS33" s="62" t="s">
        <v>510</v>
      </c>
      <c r="BFT33" s="86" t="s">
        <v>944</v>
      </c>
      <c r="BFU33" s="86">
        <v>0</v>
      </c>
      <c r="BFV33" s="86"/>
      <c r="BFW33" s="86">
        <v>0</v>
      </c>
      <c r="BFX33" s="67">
        <v>4</v>
      </c>
      <c r="BFY33" s="67">
        <v>0</v>
      </c>
      <c r="BFZ33" s="67">
        <v>8.8888888888888893</v>
      </c>
      <c r="BGA33" s="86" t="s">
        <v>582</v>
      </c>
      <c r="BGF33" s="86" t="s">
        <v>944</v>
      </c>
      <c r="BGG33" s="62" t="s">
        <v>510</v>
      </c>
      <c r="BGH33" s="86" t="s">
        <v>944</v>
      </c>
      <c r="BGI33" s="86">
        <v>0</v>
      </c>
      <c r="BGJ33" s="86"/>
      <c r="BGK33" s="86">
        <v>0</v>
      </c>
      <c r="BGL33" s="67">
        <v>4</v>
      </c>
      <c r="BGM33" s="67">
        <v>0</v>
      </c>
      <c r="BGN33" s="67">
        <v>8.8888888888888893</v>
      </c>
      <c r="BGO33" s="86" t="s">
        <v>582</v>
      </c>
      <c r="BGT33" s="86" t="s">
        <v>944</v>
      </c>
      <c r="BGU33" s="62" t="s">
        <v>510</v>
      </c>
      <c r="BGV33" s="86" t="s">
        <v>944</v>
      </c>
      <c r="BGW33" s="86">
        <v>0</v>
      </c>
      <c r="BGX33" s="86"/>
      <c r="BGY33" s="86">
        <v>0</v>
      </c>
      <c r="BGZ33" s="67">
        <v>4</v>
      </c>
      <c r="BHA33" s="67">
        <v>0</v>
      </c>
      <c r="BHB33" s="67">
        <v>8.8888888888888893</v>
      </c>
      <c r="BHC33" s="86" t="s">
        <v>582</v>
      </c>
      <c r="BHH33" s="86" t="s">
        <v>944</v>
      </c>
      <c r="BHI33" s="62" t="s">
        <v>510</v>
      </c>
      <c r="BHJ33" s="86" t="s">
        <v>944</v>
      </c>
      <c r="BHK33" s="86">
        <v>0</v>
      </c>
      <c r="BHL33" s="86"/>
      <c r="BHM33" s="86">
        <v>0</v>
      </c>
      <c r="BHN33" s="67">
        <v>4</v>
      </c>
      <c r="BHO33" s="67">
        <v>0</v>
      </c>
      <c r="BHP33" s="67">
        <v>8.8888888888888893</v>
      </c>
      <c r="BHQ33" s="86" t="s">
        <v>582</v>
      </c>
      <c r="BHV33" s="86" t="s">
        <v>944</v>
      </c>
      <c r="BHW33" s="62" t="s">
        <v>510</v>
      </c>
      <c r="BHX33" s="86" t="s">
        <v>944</v>
      </c>
      <c r="BHY33" s="86">
        <v>0</v>
      </c>
      <c r="BHZ33" s="86"/>
      <c r="BIA33" s="86">
        <v>0</v>
      </c>
      <c r="BIB33" s="67">
        <v>4</v>
      </c>
      <c r="BIC33" s="67">
        <v>0</v>
      </c>
      <c r="BID33" s="67">
        <v>8.8888888888888893</v>
      </c>
      <c r="BIE33" s="86" t="s">
        <v>582</v>
      </c>
      <c r="BIJ33" s="86" t="s">
        <v>944</v>
      </c>
      <c r="BIK33" s="62" t="s">
        <v>510</v>
      </c>
      <c r="BIL33" s="86" t="s">
        <v>944</v>
      </c>
      <c r="BIM33" s="86">
        <v>0</v>
      </c>
      <c r="BIN33" s="86"/>
      <c r="BIO33" s="86">
        <v>0</v>
      </c>
      <c r="BIP33" s="67">
        <v>4</v>
      </c>
      <c r="BIQ33" s="67">
        <v>0</v>
      </c>
      <c r="BIR33" s="67">
        <v>8.8888888888888893</v>
      </c>
      <c r="BIS33" s="86" t="s">
        <v>582</v>
      </c>
      <c r="BIX33" s="86" t="s">
        <v>944</v>
      </c>
      <c r="BIY33" s="62" t="s">
        <v>510</v>
      </c>
      <c r="BIZ33" s="86" t="s">
        <v>944</v>
      </c>
      <c r="BJA33" s="86">
        <v>0</v>
      </c>
      <c r="BJB33" s="86"/>
      <c r="BJC33" s="86">
        <v>0</v>
      </c>
      <c r="BJD33" s="67">
        <v>4</v>
      </c>
      <c r="BJE33" s="67">
        <v>0</v>
      </c>
      <c r="BJF33" s="67">
        <v>8.8888888888888893</v>
      </c>
      <c r="BJG33" s="86" t="s">
        <v>582</v>
      </c>
      <c r="BJL33" s="86" t="s">
        <v>944</v>
      </c>
      <c r="BJM33" s="62" t="s">
        <v>510</v>
      </c>
      <c r="BJN33" s="86" t="s">
        <v>944</v>
      </c>
      <c r="BJO33" s="86">
        <v>0</v>
      </c>
      <c r="BJP33" s="86"/>
      <c r="BJQ33" s="86">
        <v>0</v>
      </c>
      <c r="BJR33" s="67">
        <v>4</v>
      </c>
      <c r="BJS33" s="67">
        <v>0</v>
      </c>
      <c r="BJT33" s="67">
        <v>8.8888888888888893</v>
      </c>
      <c r="BJU33" s="86" t="s">
        <v>582</v>
      </c>
      <c r="BJZ33" s="86" t="s">
        <v>944</v>
      </c>
      <c r="BKA33" s="62" t="s">
        <v>510</v>
      </c>
      <c r="BKB33" s="86" t="s">
        <v>944</v>
      </c>
      <c r="BKC33" s="86">
        <v>0</v>
      </c>
      <c r="BKD33" s="86"/>
      <c r="BKE33" s="86">
        <v>0</v>
      </c>
      <c r="BKF33" s="67">
        <v>4</v>
      </c>
      <c r="BKG33" s="67">
        <v>0</v>
      </c>
      <c r="BKH33" s="67">
        <v>8.8888888888888893</v>
      </c>
      <c r="BKI33" s="86" t="s">
        <v>582</v>
      </c>
      <c r="BKN33" s="86" t="s">
        <v>944</v>
      </c>
      <c r="BKO33" s="62" t="s">
        <v>510</v>
      </c>
      <c r="BKP33" s="86" t="s">
        <v>944</v>
      </c>
      <c r="BKQ33" s="86">
        <v>0</v>
      </c>
      <c r="BKR33" s="86"/>
      <c r="BKS33" s="86">
        <v>0</v>
      </c>
      <c r="BKT33" s="67">
        <v>4</v>
      </c>
      <c r="BKU33" s="67">
        <v>0</v>
      </c>
      <c r="BKV33" s="67">
        <v>8.8888888888888893</v>
      </c>
      <c r="BKW33" s="86" t="s">
        <v>582</v>
      </c>
      <c r="BLB33" s="86" t="s">
        <v>944</v>
      </c>
      <c r="BLC33" s="62" t="s">
        <v>510</v>
      </c>
      <c r="BLD33" s="86" t="s">
        <v>944</v>
      </c>
      <c r="BLE33" s="86">
        <v>0</v>
      </c>
      <c r="BLF33" s="86"/>
      <c r="BLG33" s="86">
        <v>0</v>
      </c>
      <c r="BLH33" s="67">
        <v>4</v>
      </c>
      <c r="BLI33" s="67">
        <v>0</v>
      </c>
      <c r="BLJ33" s="67">
        <v>8.8888888888888893</v>
      </c>
      <c r="BLK33" s="86" t="s">
        <v>582</v>
      </c>
      <c r="BLP33" s="86" t="s">
        <v>944</v>
      </c>
      <c r="BLQ33" s="62" t="s">
        <v>510</v>
      </c>
      <c r="BLR33" s="86" t="s">
        <v>944</v>
      </c>
      <c r="BLS33" s="86">
        <v>0</v>
      </c>
      <c r="BLT33" s="86"/>
      <c r="BLU33" s="86">
        <v>0</v>
      </c>
      <c r="BLV33" s="67">
        <v>4</v>
      </c>
      <c r="BLW33" s="67">
        <v>0</v>
      </c>
      <c r="BLX33" s="67">
        <v>8.8888888888888893</v>
      </c>
      <c r="BLY33" s="86" t="s">
        <v>582</v>
      </c>
      <c r="BMD33" s="86" t="s">
        <v>944</v>
      </c>
      <c r="BME33" s="62" t="s">
        <v>510</v>
      </c>
      <c r="BMF33" s="86" t="s">
        <v>944</v>
      </c>
      <c r="BMG33" s="86">
        <v>0</v>
      </c>
      <c r="BMH33" s="86"/>
      <c r="BMI33" s="86">
        <v>0</v>
      </c>
      <c r="BMJ33" s="67">
        <v>4</v>
      </c>
      <c r="BMK33" s="67">
        <v>0</v>
      </c>
      <c r="BML33" s="67">
        <v>8.8888888888888893</v>
      </c>
      <c r="BMM33" s="86" t="s">
        <v>582</v>
      </c>
      <c r="BMR33" s="86" t="s">
        <v>944</v>
      </c>
      <c r="BMS33" s="62" t="s">
        <v>510</v>
      </c>
      <c r="BMT33" s="86" t="s">
        <v>944</v>
      </c>
      <c r="BMU33" s="86">
        <v>0</v>
      </c>
      <c r="BMV33" s="86"/>
      <c r="BMW33" s="86">
        <v>0</v>
      </c>
      <c r="BMX33" s="67">
        <v>4</v>
      </c>
      <c r="BMY33" s="67">
        <v>0</v>
      </c>
      <c r="BMZ33" s="67">
        <v>8.8888888888888893</v>
      </c>
      <c r="BNA33" s="86" t="s">
        <v>582</v>
      </c>
      <c r="BNF33" s="86" t="s">
        <v>944</v>
      </c>
      <c r="BNG33" s="62" t="s">
        <v>510</v>
      </c>
      <c r="BNH33" s="86" t="s">
        <v>944</v>
      </c>
      <c r="BNI33" s="86">
        <v>0</v>
      </c>
      <c r="BNJ33" s="86"/>
      <c r="BNK33" s="86">
        <v>0</v>
      </c>
      <c r="BNL33" s="67">
        <v>4</v>
      </c>
      <c r="BNM33" s="67">
        <v>0</v>
      </c>
      <c r="BNN33" s="67">
        <v>8.8888888888888893</v>
      </c>
      <c r="BNO33" s="86" t="s">
        <v>582</v>
      </c>
      <c r="BNT33" s="86" t="s">
        <v>944</v>
      </c>
      <c r="BNU33" s="62" t="s">
        <v>510</v>
      </c>
      <c r="BNV33" s="86" t="s">
        <v>944</v>
      </c>
      <c r="BNW33" s="86">
        <v>0</v>
      </c>
      <c r="BNX33" s="86"/>
      <c r="BNY33" s="86">
        <v>0</v>
      </c>
      <c r="BNZ33" s="67">
        <v>4</v>
      </c>
      <c r="BOA33" s="67">
        <v>0</v>
      </c>
      <c r="BOB33" s="67">
        <v>8.8888888888888893</v>
      </c>
      <c r="BOC33" s="86" t="s">
        <v>582</v>
      </c>
      <c r="BOH33" s="86" t="s">
        <v>944</v>
      </c>
      <c r="BOI33" s="62" t="s">
        <v>510</v>
      </c>
      <c r="BOJ33" s="86" t="s">
        <v>944</v>
      </c>
      <c r="BOK33" s="86">
        <v>0</v>
      </c>
      <c r="BOL33" s="86"/>
      <c r="BOM33" s="86">
        <v>0</v>
      </c>
      <c r="BON33" s="67">
        <v>4</v>
      </c>
      <c r="BOO33" s="67">
        <v>0</v>
      </c>
      <c r="BOP33" s="67">
        <v>8.8888888888888893</v>
      </c>
      <c r="BOQ33" s="86" t="s">
        <v>582</v>
      </c>
      <c r="BOV33" s="86" t="s">
        <v>944</v>
      </c>
      <c r="BOW33" s="62" t="s">
        <v>510</v>
      </c>
      <c r="BOX33" s="86" t="s">
        <v>944</v>
      </c>
      <c r="BOY33" s="86">
        <v>0</v>
      </c>
      <c r="BOZ33" s="86"/>
      <c r="BPA33" s="86">
        <v>0</v>
      </c>
      <c r="BPB33" s="67">
        <v>4</v>
      </c>
      <c r="BPC33" s="67">
        <v>0</v>
      </c>
      <c r="BPD33" s="67">
        <v>8.8888888888888893</v>
      </c>
      <c r="BPE33" s="86" t="s">
        <v>582</v>
      </c>
      <c r="BPJ33" s="86" t="s">
        <v>944</v>
      </c>
      <c r="BPK33" s="62" t="s">
        <v>510</v>
      </c>
      <c r="BPL33" s="86" t="s">
        <v>944</v>
      </c>
      <c r="BPM33" s="86">
        <v>0</v>
      </c>
      <c r="BPN33" s="86"/>
      <c r="BPO33" s="86">
        <v>0</v>
      </c>
      <c r="BPP33" s="67">
        <v>4</v>
      </c>
      <c r="BPQ33" s="67">
        <v>0</v>
      </c>
      <c r="BPR33" s="67">
        <v>8.8888888888888893</v>
      </c>
      <c r="BPS33" s="86" t="s">
        <v>582</v>
      </c>
      <c r="BPX33" s="86" t="s">
        <v>944</v>
      </c>
      <c r="BPY33" s="62" t="s">
        <v>510</v>
      </c>
      <c r="BPZ33" s="86" t="s">
        <v>944</v>
      </c>
      <c r="BQA33" s="86">
        <v>0</v>
      </c>
      <c r="BQB33" s="86"/>
      <c r="BQC33" s="86">
        <v>0</v>
      </c>
      <c r="BQD33" s="67">
        <v>4</v>
      </c>
      <c r="BQE33" s="67">
        <v>0</v>
      </c>
      <c r="BQF33" s="67">
        <v>8.8888888888888893</v>
      </c>
      <c r="BQG33" s="86" t="s">
        <v>582</v>
      </c>
      <c r="BQL33" s="86" t="s">
        <v>944</v>
      </c>
      <c r="BQM33" s="62" t="s">
        <v>510</v>
      </c>
      <c r="BQN33" s="86" t="s">
        <v>944</v>
      </c>
      <c r="BQO33" s="86">
        <v>0</v>
      </c>
      <c r="BQP33" s="86"/>
      <c r="BQQ33" s="86">
        <v>0</v>
      </c>
      <c r="BQR33" s="67">
        <v>4</v>
      </c>
      <c r="BQS33" s="67">
        <v>0</v>
      </c>
      <c r="BQT33" s="67">
        <v>8.8888888888888893</v>
      </c>
      <c r="BQU33" s="86" t="s">
        <v>582</v>
      </c>
      <c r="BQZ33" s="86" t="s">
        <v>944</v>
      </c>
      <c r="BRA33" s="62" t="s">
        <v>510</v>
      </c>
      <c r="BRB33" s="86" t="s">
        <v>944</v>
      </c>
      <c r="BRC33" s="86">
        <v>0</v>
      </c>
      <c r="BRD33" s="86"/>
      <c r="BRE33" s="86">
        <v>0</v>
      </c>
      <c r="BRF33" s="67">
        <v>4</v>
      </c>
      <c r="BRG33" s="67">
        <v>0</v>
      </c>
      <c r="BRH33" s="67">
        <v>8.8888888888888893</v>
      </c>
      <c r="BRI33" s="86" t="s">
        <v>582</v>
      </c>
      <c r="BRN33" s="86" t="s">
        <v>944</v>
      </c>
      <c r="BRO33" s="62" t="s">
        <v>510</v>
      </c>
      <c r="BRP33" s="86" t="s">
        <v>944</v>
      </c>
      <c r="BRQ33" s="86">
        <v>0</v>
      </c>
      <c r="BRR33" s="86"/>
      <c r="BRS33" s="86">
        <v>0</v>
      </c>
      <c r="BRT33" s="67">
        <v>4</v>
      </c>
      <c r="BRU33" s="67">
        <v>0</v>
      </c>
      <c r="BRV33" s="67">
        <v>8.8888888888888893</v>
      </c>
      <c r="BRW33" s="86" t="s">
        <v>582</v>
      </c>
      <c r="BSB33" s="86" t="s">
        <v>944</v>
      </c>
      <c r="BSC33" s="62" t="s">
        <v>510</v>
      </c>
      <c r="BSD33" s="86" t="s">
        <v>944</v>
      </c>
      <c r="BSE33" s="86">
        <v>0</v>
      </c>
      <c r="BSF33" s="86"/>
      <c r="BSG33" s="86">
        <v>0</v>
      </c>
      <c r="BSH33" s="67">
        <v>4</v>
      </c>
      <c r="BSI33" s="67">
        <v>0</v>
      </c>
      <c r="BSJ33" s="67">
        <v>8.8888888888888893</v>
      </c>
      <c r="BSK33" s="86" t="s">
        <v>582</v>
      </c>
      <c r="BSP33" s="86" t="s">
        <v>944</v>
      </c>
      <c r="BSQ33" s="62" t="s">
        <v>510</v>
      </c>
      <c r="BSR33" s="86" t="s">
        <v>944</v>
      </c>
      <c r="BSS33" s="86">
        <v>0</v>
      </c>
      <c r="BST33" s="86"/>
      <c r="BSU33" s="86">
        <v>0</v>
      </c>
      <c r="BSV33" s="67">
        <v>4</v>
      </c>
      <c r="BSW33" s="67">
        <v>0</v>
      </c>
      <c r="BSX33" s="67">
        <v>8.8888888888888893</v>
      </c>
      <c r="BSY33" s="86" t="s">
        <v>582</v>
      </c>
      <c r="BTD33" s="86" t="s">
        <v>944</v>
      </c>
      <c r="BTE33" s="62" t="s">
        <v>510</v>
      </c>
      <c r="BTF33" s="86" t="s">
        <v>944</v>
      </c>
      <c r="BTG33" s="86">
        <v>0</v>
      </c>
      <c r="BTH33" s="86"/>
      <c r="BTI33" s="86">
        <v>0</v>
      </c>
      <c r="BTJ33" s="67">
        <v>4</v>
      </c>
      <c r="BTK33" s="67">
        <v>0</v>
      </c>
      <c r="BTL33" s="67">
        <v>8.8888888888888893</v>
      </c>
      <c r="BTM33" s="86" t="s">
        <v>582</v>
      </c>
      <c r="BTR33" s="86" t="s">
        <v>944</v>
      </c>
      <c r="BTS33" s="62" t="s">
        <v>510</v>
      </c>
      <c r="BTT33" s="86" t="s">
        <v>944</v>
      </c>
      <c r="BTU33" s="86">
        <v>0</v>
      </c>
      <c r="BTV33" s="86"/>
      <c r="BTW33" s="86">
        <v>0</v>
      </c>
      <c r="BTX33" s="67">
        <v>3</v>
      </c>
      <c r="BTY33" s="67">
        <v>0</v>
      </c>
      <c r="BTZ33" s="67">
        <v>5.5555555555555554</v>
      </c>
      <c r="BUA33" s="86" t="s">
        <v>582</v>
      </c>
      <c r="BUF33" s="86" t="s">
        <v>944</v>
      </c>
      <c r="BUG33" s="62" t="s">
        <v>510</v>
      </c>
      <c r="BUH33" s="86" t="s">
        <v>944</v>
      </c>
      <c r="BUI33" s="86">
        <v>0</v>
      </c>
      <c r="BUJ33" s="86"/>
      <c r="BUK33" s="86">
        <v>0</v>
      </c>
      <c r="BUL33" s="67">
        <v>3</v>
      </c>
      <c r="BUM33" s="67">
        <v>0</v>
      </c>
      <c r="BUN33" s="67">
        <v>5.5555555555555554</v>
      </c>
      <c r="BUO33" s="86" t="s">
        <v>582</v>
      </c>
      <c r="BUT33" s="86" t="s">
        <v>944</v>
      </c>
      <c r="BUU33" s="62" t="s">
        <v>510</v>
      </c>
      <c r="BUV33" s="86" t="s">
        <v>944</v>
      </c>
      <c r="BUW33" s="86">
        <v>0</v>
      </c>
      <c r="BUX33" s="86"/>
      <c r="BUY33" s="86">
        <v>0</v>
      </c>
      <c r="BUZ33" s="67">
        <v>3</v>
      </c>
      <c r="BVA33" s="67">
        <v>0</v>
      </c>
      <c r="BVB33" s="67">
        <v>5.5555555555555554</v>
      </c>
      <c r="BVC33" s="86" t="s">
        <v>582</v>
      </c>
      <c r="BVH33" s="86" t="s">
        <v>944</v>
      </c>
      <c r="BVI33" s="62" t="s">
        <v>510</v>
      </c>
      <c r="BVJ33" s="86" t="s">
        <v>944</v>
      </c>
      <c r="BVK33" s="86">
        <v>0</v>
      </c>
      <c r="BVL33" s="86"/>
      <c r="BVM33" s="86">
        <v>0</v>
      </c>
      <c r="BVN33" s="67">
        <v>3</v>
      </c>
      <c r="BVO33" s="67">
        <v>0</v>
      </c>
      <c r="BVP33" s="67">
        <v>5.5555555555555554</v>
      </c>
      <c r="BVQ33" s="86" t="s">
        <v>582</v>
      </c>
      <c r="BVV33" s="86" t="s">
        <v>944</v>
      </c>
      <c r="BVW33" s="62" t="s">
        <v>510</v>
      </c>
      <c r="BVX33" s="86" t="s">
        <v>944</v>
      </c>
      <c r="BVY33" s="86">
        <v>0</v>
      </c>
      <c r="BVZ33" s="86"/>
      <c r="BWA33" s="86">
        <v>0</v>
      </c>
      <c r="BWB33" s="67">
        <v>3</v>
      </c>
      <c r="BWC33" s="67">
        <v>0</v>
      </c>
      <c r="BWD33" s="67">
        <v>5.5555555555555554</v>
      </c>
      <c r="BWE33" s="86" t="s">
        <v>582</v>
      </c>
      <c r="BWJ33" s="86" t="s">
        <v>944</v>
      </c>
      <c r="BWK33" s="62" t="s">
        <v>510</v>
      </c>
      <c r="BWL33" s="86" t="s">
        <v>944</v>
      </c>
      <c r="BWM33" s="86">
        <v>0</v>
      </c>
      <c r="BWN33" s="86"/>
      <c r="BWO33" s="86">
        <v>0</v>
      </c>
      <c r="BWP33" s="67">
        <v>3</v>
      </c>
      <c r="BWQ33" s="67">
        <v>0</v>
      </c>
      <c r="BWR33" s="67">
        <v>5.5555555555555554</v>
      </c>
      <c r="BWS33" s="86" t="s">
        <v>582</v>
      </c>
      <c r="BWX33" s="86" t="s">
        <v>944</v>
      </c>
      <c r="BWY33" s="62" t="s">
        <v>510</v>
      </c>
      <c r="BWZ33" s="86" t="s">
        <v>944</v>
      </c>
      <c r="BXA33" s="86">
        <v>0</v>
      </c>
      <c r="BXB33" s="86"/>
      <c r="BXC33" s="86">
        <v>0</v>
      </c>
      <c r="BXD33" s="67">
        <v>3</v>
      </c>
      <c r="BXE33" s="67">
        <v>0</v>
      </c>
      <c r="BXF33" s="67">
        <v>5.5555555555555554</v>
      </c>
      <c r="BXG33" s="86" t="s">
        <v>582</v>
      </c>
      <c r="BXL33" s="86" t="s">
        <v>944</v>
      </c>
      <c r="BXM33" s="62" t="s">
        <v>510</v>
      </c>
      <c r="BXN33" s="86" t="s">
        <v>944</v>
      </c>
      <c r="BXO33" s="86">
        <v>0</v>
      </c>
      <c r="BXP33" s="86"/>
      <c r="BXQ33" s="86">
        <v>0</v>
      </c>
      <c r="BXR33" s="67">
        <v>3</v>
      </c>
      <c r="BXS33" s="67">
        <v>0</v>
      </c>
      <c r="BXT33" s="67">
        <v>5.5555555555555554</v>
      </c>
      <c r="BXU33" s="86" t="s">
        <v>582</v>
      </c>
      <c r="BXZ33" s="86" t="s">
        <v>944</v>
      </c>
      <c r="BYA33" s="62" t="s">
        <v>510</v>
      </c>
      <c r="BYB33" s="86" t="s">
        <v>944</v>
      </c>
      <c r="BYC33" s="86">
        <v>0</v>
      </c>
      <c r="BYD33" s="86"/>
      <c r="BYE33" s="86">
        <v>0</v>
      </c>
      <c r="BYF33" s="67">
        <v>3</v>
      </c>
      <c r="BYG33" s="67">
        <v>0</v>
      </c>
      <c r="BYH33" s="67">
        <v>5.5555555555555554</v>
      </c>
      <c r="BYI33" s="86" t="s">
        <v>582</v>
      </c>
      <c r="BYN33" s="86" t="s">
        <v>944</v>
      </c>
      <c r="BYO33" s="62" t="s">
        <v>510</v>
      </c>
      <c r="BYP33" s="86" t="s">
        <v>944</v>
      </c>
      <c r="BYQ33" s="86">
        <v>0</v>
      </c>
      <c r="BYR33" s="86"/>
      <c r="BYS33" s="86">
        <v>0</v>
      </c>
      <c r="BYT33" s="67">
        <v>3</v>
      </c>
      <c r="BYU33" s="67">
        <v>0</v>
      </c>
      <c r="BYV33" s="67">
        <v>5.5555555555555554</v>
      </c>
      <c r="BYW33" s="86" t="s">
        <v>582</v>
      </c>
      <c r="BZB33" s="86" t="s">
        <v>944</v>
      </c>
      <c r="BZC33" s="62" t="s">
        <v>510</v>
      </c>
      <c r="BZD33" s="86" t="s">
        <v>944</v>
      </c>
      <c r="BZE33" s="86">
        <v>0</v>
      </c>
      <c r="BZF33" s="86"/>
      <c r="BZG33" s="86">
        <v>0</v>
      </c>
      <c r="BZH33" s="67">
        <v>3</v>
      </c>
      <c r="BZI33" s="67">
        <v>0</v>
      </c>
      <c r="BZJ33" s="67">
        <v>5.5555555555555554</v>
      </c>
      <c r="BZK33" s="86" t="s">
        <v>582</v>
      </c>
      <c r="BZP33" s="86" t="s">
        <v>944</v>
      </c>
      <c r="BZQ33" s="62" t="s">
        <v>510</v>
      </c>
      <c r="BZR33" s="86" t="s">
        <v>944</v>
      </c>
      <c r="BZS33" s="86">
        <v>0</v>
      </c>
      <c r="BZT33" s="86"/>
      <c r="BZU33" s="86">
        <v>0</v>
      </c>
      <c r="BZV33" s="67">
        <v>3</v>
      </c>
      <c r="BZW33" s="67">
        <v>0</v>
      </c>
      <c r="BZX33" s="67">
        <v>5.5555555555555554</v>
      </c>
      <c r="BZY33" s="86" t="s">
        <v>582</v>
      </c>
      <c r="CAD33" s="86" t="s">
        <v>944</v>
      </c>
      <c r="CAE33" s="62" t="s">
        <v>510</v>
      </c>
      <c r="CAF33" s="86" t="s">
        <v>944</v>
      </c>
      <c r="CAG33" s="86">
        <v>0</v>
      </c>
      <c r="CAH33" s="86"/>
      <c r="CAI33" s="86">
        <v>0</v>
      </c>
      <c r="CAJ33" s="67">
        <v>3</v>
      </c>
      <c r="CAK33" s="67">
        <v>0</v>
      </c>
      <c r="CAL33" s="67">
        <v>5.5555555555555554</v>
      </c>
      <c r="CAM33" s="86" t="s">
        <v>582</v>
      </c>
      <c r="CAR33" s="86" t="s">
        <v>944</v>
      </c>
      <c r="CAS33" s="62" t="s">
        <v>510</v>
      </c>
      <c r="CAT33" s="86" t="s">
        <v>944</v>
      </c>
      <c r="CAU33" s="86">
        <v>0</v>
      </c>
      <c r="CAV33" s="86"/>
      <c r="CAW33" s="86">
        <v>0</v>
      </c>
      <c r="CAX33" s="67">
        <v>3</v>
      </c>
      <c r="CAY33" s="67">
        <v>0</v>
      </c>
      <c r="CAZ33" s="67">
        <v>5.5555555555555554</v>
      </c>
      <c r="CBA33" s="86" t="s">
        <v>582</v>
      </c>
      <c r="CBF33" s="86" t="s">
        <v>944</v>
      </c>
      <c r="CBG33" s="62" t="s">
        <v>510</v>
      </c>
      <c r="CBH33" s="86" t="s">
        <v>944</v>
      </c>
      <c r="CBI33" s="86">
        <v>0</v>
      </c>
      <c r="CBJ33" s="86"/>
      <c r="CBK33" s="86">
        <v>0</v>
      </c>
      <c r="CBL33" s="67">
        <v>3</v>
      </c>
      <c r="CBM33" s="67">
        <v>0</v>
      </c>
      <c r="CBN33" s="67">
        <v>5.5555555555555554</v>
      </c>
      <c r="CBO33" s="86" t="s">
        <v>582</v>
      </c>
      <c r="CBT33" s="86" t="s">
        <v>944</v>
      </c>
      <c r="CBU33" s="62" t="s">
        <v>510</v>
      </c>
      <c r="CBV33" s="86" t="s">
        <v>944</v>
      </c>
      <c r="CBW33" s="86">
        <v>0</v>
      </c>
      <c r="CBX33" s="86"/>
      <c r="CBY33" s="86">
        <v>0</v>
      </c>
      <c r="CBZ33" s="67">
        <v>3</v>
      </c>
      <c r="CCA33" s="67">
        <v>0</v>
      </c>
      <c r="CCB33" s="67">
        <v>5.5555555555555554</v>
      </c>
      <c r="CCC33" s="86" t="s">
        <v>582</v>
      </c>
      <c r="CCH33" s="86" t="s">
        <v>944</v>
      </c>
      <c r="CCI33" s="62" t="s">
        <v>510</v>
      </c>
      <c r="CCJ33" s="86" t="s">
        <v>944</v>
      </c>
      <c r="CCK33" s="86">
        <v>0</v>
      </c>
      <c r="CCL33" s="86"/>
      <c r="CCM33" s="86">
        <v>0</v>
      </c>
      <c r="CCN33" s="67">
        <v>3</v>
      </c>
      <c r="CCO33" s="67">
        <v>0</v>
      </c>
      <c r="CCP33" s="67">
        <v>5.5555555555555554</v>
      </c>
      <c r="CCQ33" s="86" t="s">
        <v>582</v>
      </c>
      <c r="CCV33" s="86" t="s">
        <v>944</v>
      </c>
      <c r="CCW33" s="62" t="s">
        <v>510</v>
      </c>
      <c r="CCX33" s="86" t="s">
        <v>944</v>
      </c>
      <c r="CCY33" s="86">
        <v>0</v>
      </c>
      <c r="CCZ33" s="86"/>
      <c r="CDA33" s="86">
        <v>0</v>
      </c>
      <c r="CDB33" s="67">
        <v>3</v>
      </c>
      <c r="CDC33" s="67">
        <v>0</v>
      </c>
      <c r="CDD33" s="67">
        <v>5.5555555555555554</v>
      </c>
      <c r="CDE33" s="86" t="s">
        <v>582</v>
      </c>
      <c r="CDJ33" s="86" t="s">
        <v>944</v>
      </c>
      <c r="CDK33" s="62" t="s">
        <v>510</v>
      </c>
      <c r="CDL33" s="86" t="s">
        <v>944</v>
      </c>
      <c r="CDM33" s="86">
        <v>0</v>
      </c>
      <c r="CDN33" s="86"/>
      <c r="CDO33" s="86">
        <v>0</v>
      </c>
      <c r="CDP33" s="67">
        <v>3</v>
      </c>
      <c r="CDQ33" s="67">
        <v>0</v>
      </c>
      <c r="CDR33" s="67">
        <v>5.5555555555555554</v>
      </c>
      <c r="CDS33" s="86" t="s">
        <v>582</v>
      </c>
      <c r="CDX33" s="86" t="s">
        <v>944</v>
      </c>
      <c r="CDY33" s="62" t="s">
        <v>510</v>
      </c>
      <c r="CDZ33" s="86" t="s">
        <v>944</v>
      </c>
      <c r="CEA33" s="86">
        <v>0</v>
      </c>
      <c r="CEB33" s="86"/>
      <c r="CEC33" s="86">
        <v>0</v>
      </c>
      <c r="CED33" s="67">
        <v>3</v>
      </c>
      <c r="CEE33" s="67">
        <v>0</v>
      </c>
      <c r="CEF33" s="67">
        <v>5.5555555555555554</v>
      </c>
      <c r="CEG33" s="86" t="s">
        <v>582</v>
      </c>
      <c r="CEL33" s="86" t="s">
        <v>944</v>
      </c>
      <c r="CEM33" s="62" t="s">
        <v>510</v>
      </c>
      <c r="CEN33" s="86" t="s">
        <v>944</v>
      </c>
      <c r="CEO33" s="86">
        <v>0</v>
      </c>
      <c r="CEP33" s="86"/>
      <c r="CEQ33" s="86">
        <v>0</v>
      </c>
      <c r="CER33" s="67">
        <v>3</v>
      </c>
      <c r="CES33" s="67">
        <v>0</v>
      </c>
      <c r="CET33" s="67">
        <v>5.5555555555555554</v>
      </c>
      <c r="CEU33" s="86" t="s">
        <v>582</v>
      </c>
      <c r="CEZ33" s="86" t="s">
        <v>944</v>
      </c>
      <c r="CFA33" s="62" t="s">
        <v>510</v>
      </c>
      <c r="CFB33" s="86" t="s">
        <v>944</v>
      </c>
      <c r="CFC33" s="86">
        <v>0</v>
      </c>
      <c r="CFD33" s="86"/>
      <c r="CFE33" s="86">
        <v>0</v>
      </c>
      <c r="CFF33" s="67">
        <v>3</v>
      </c>
      <c r="CFG33" s="67">
        <v>0</v>
      </c>
      <c r="CFH33" s="67">
        <v>5.5555555555555554</v>
      </c>
      <c r="CFI33" s="86" t="s">
        <v>582</v>
      </c>
      <c r="CFN33" s="86" t="s">
        <v>944</v>
      </c>
      <c r="CFO33" s="62" t="s">
        <v>510</v>
      </c>
      <c r="CFP33" s="86" t="s">
        <v>944</v>
      </c>
      <c r="CFQ33" s="86">
        <v>0</v>
      </c>
      <c r="CFR33" s="86"/>
      <c r="CFS33" s="86">
        <v>0</v>
      </c>
      <c r="CFT33" s="67">
        <v>3</v>
      </c>
      <c r="CFU33" s="67">
        <v>0</v>
      </c>
      <c r="CFV33" s="67">
        <v>5.5555555555555554</v>
      </c>
      <c r="CFW33" s="86" t="s">
        <v>582</v>
      </c>
      <c r="CGB33" s="86">
        <v>12.18</v>
      </c>
      <c r="CGC33" s="62" t="s">
        <v>510</v>
      </c>
      <c r="CGD33" s="86">
        <v>12.18</v>
      </c>
      <c r="CGE33" s="86">
        <v>0</v>
      </c>
      <c r="CGF33" s="86"/>
      <c r="CGG33" s="86">
        <v>1</v>
      </c>
      <c r="CGH33" s="67">
        <v>5</v>
      </c>
      <c r="CGI33" s="67">
        <v>2.2222222222222223</v>
      </c>
      <c r="CGJ33" s="67">
        <v>11.111111111111111</v>
      </c>
      <c r="CGK33" s="86">
        <v>0</v>
      </c>
      <c r="CGP33" s="86">
        <v>12.18</v>
      </c>
      <c r="CGQ33" s="62" t="s">
        <v>510</v>
      </c>
      <c r="CGR33" s="86">
        <v>12.18</v>
      </c>
      <c r="CGS33" s="86">
        <v>0</v>
      </c>
      <c r="CGT33" s="86"/>
      <c r="CGU33" s="86">
        <v>1</v>
      </c>
      <c r="CGV33" s="67">
        <v>5</v>
      </c>
      <c r="CGW33" s="67">
        <v>2.2222222222222223</v>
      </c>
      <c r="CGX33" s="67">
        <v>11.111111111111111</v>
      </c>
      <c r="CGY33" s="86">
        <v>0</v>
      </c>
      <c r="CHD33" s="86">
        <v>13.18</v>
      </c>
      <c r="CHE33" s="62" t="s">
        <v>510</v>
      </c>
      <c r="CHF33" s="86">
        <v>13.18</v>
      </c>
      <c r="CHG33" s="86">
        <v>0</v>
      </c>
      <c r="CHH33" s="86"/>
      <c r="CHI33" s="86">
        <v>1</v>
      </c>
      <c r="CHJ33" s="67">
        <v>5</v>
      </c>
      <c r="CHK33" s="67">
        <v>2.2222222222222223</v>
      </c>
      <c r="CHL33" s="67">
        <v>11.111111111111111</v>
      </c>
      <c r="CHM33" s="86">
        <v>0</v>
      </c>
      <c r="CHR33" s="86">
        <v>10.18</v>
      </c>
      <c r="CHS33" s="62" t="s">
        <v>510</v>
      </c>
      <c r="CHT33" s="86">
        <v>10.18</v>
      </c>
      <c r="CHU33" s="86">
        <v>0</v>
      </c>
      <c r="CHV33" s="86"/>
      <c r="CHW33" s="86">
        <v>1</v>
      </c>
      <c r="CHX33" s="67">
        <v>5</v>
      </c>
      <c r="CHY33" s="67">
        <v>2.2222222222222223</v>
      </c>
      <c r="CHZ33" s="67">
        <v>11.111111111111111</v>
      </c>
      <c r="CIA33" s="86">
        <v>0</v>
      </c>
      <c r="CIF33" s="86">
        <v>9.18</v>
      </c>
      <c r="CIG33" s="62" t="s">
        <v>510</v>
      </c>
      <c r="CIH33" s="86">
        <v>9.18</v>
      </c>
      <c r="CII33" s="86">
        <v>0</v>
      </c>
      <c r="CIJ33" s="86"/>
      <c r="CIK33" s="86">
        <v>1</v>
      </c>
      <c r="CIL33" s="67">
        <v>5</v>
      </c>
      <c r="CIM33" s="67">
        <v>2.2222222222222223</v>
      </c>
      <c r="CIN33" s="67">
        <v>11.111111111111111</v>
      </c>
      <c r="CIO33" s="86">
        <v>0</v>
      </c>
      <c r="CIT33" s="86">
        <v>12.18</v>
      </c>
      <c r="CIU33" s="62" t="s">
        <v>510</v>
      </c>
      <c r="CIV33" s="86">
        <v>12.18</v>
      </c>
      <c r="CIW33" s="86">
        <v>0</v>
      </c>
      <c r="CIX33" s="86"/>
      <c r="CIY33" s="86">
        <v>1</v>
      </c>
      <c r="CIZ33" s="67">
        <v>5</v>
      </c>
      <c r="CJA33" s="67">
        <v>2.2222222222222223</v>
      </c>
      <c r="CJB33" s="67">
        <v>11.111111111111111</v>
      </c>
      <c r="CJC33" s="86">
        <v>0</v>
      </c>
      <c r="CJH33" s="86">
        <v>12.18</v>
      </c>
      <c r="CJI33" s="62" t="s">
        <v>510</v>
      </c>
      <c r="CJJ33" s="86">
        <v>12.18</v>
      </c>
      <c r="CJK33" s="86">
        <v>0</v>
      </c>
      <c r="CJL33" s="86"/>
      <c r="CJM33" s="86">
        <v>1</v>
      </c>
      <c r="CJN33" s="67">
        <v>5</v>
      </c>
      <c r="CJO33" s="67">
        <v>2.2222222222222223</v>
      </c>
      <c r="CJP33" s="67">
        <v>11.111111111111111</v>
      </c>
      <c r="CJQ33" s="86">
        <v>0</v>
      </c>
      <c r="CJV33" s="86">
        <v>1.18</v>
      </c>
      <c r="CJW33" s="62" t="s">
        <v>510</v>
      </c>
      <c r="CJX33" s="86">
        <v>1.18</v>
      </c>
      <c r="CJY33" s="86">
        <v>1</v>
      </c>
      <c r="CJZ33" s="86"/>
      <c r="CKA33" s="86">
        <v>1</v>
      </c>
      <c r="CKB33" s="67">
        <v>5</v>
      </c>
      <c r="CKC33" s="67">
        <v>2.2222222222222223</v>
      </c>
      <c r="CKD33" s="67">
        <v>11.111111111111111</v>
      </c>
      <c r="CKE33" s="86">
        <v>100</v>
      </c>
      <c r="CKJ33" s="86">
        <v>1.18</v>
      </c>
      <c r="CKK33" s="62" t="s">
        <v>510</v>
      </c>
      <c r="CKL33" s="86">
        <v>1.18</v>
      </c>
      <c r="CKM33" s="86">
        <v>1</v>
      </c>
      <c r="CKN33" s="86"/>
      <c r="CKO33" s="86">
        <v>1</v>
      </c>
      <c r="CKP33" s="67">
        <v>5</v>
      </c>
      <c r="CKQ33" s="67">
        <v>2.2222222222222223</v>
      </c>
      <c r="CKR33" s="67">
        <v>11.111111111111111</v>
      </c>
      <c r="CKS33" s="86">
        <v>100</v>
      </c>
      <c r="CKX33" s="86">
        <v>10.18</v>
      </c>
      <c r="CKY33" s="62" t="s">
        <v>510</v>
      </c>
      <c r="CKZ33" s="86">
        <v>10.18</v>
      </c>
      <c r="CLA33" s="86">
        <v>0</v>
      </c>
      <c r="CLB33" s="86"/>
      <c r="CLC33" s="86">
        <v>1</v>
      </c>
      <c r="CLD33" s="67">
        <v>5</v>
      </c>
      <c r="CLE33" s="67">
        <v>2.2222222222222223</v>
      </c>
      <c r="CLF33" s="67">
        <v>11.111111111111111</v>
      </c>
      <c r="CLG33" s="86">
        <v>0</v>
      </c>
      <c r="CLL33" s="86">
        <v>12.18</v>
      </c>
      <c r="CLM33" s="62" t="s">
        <v>510</v>
      </c>
      <c r="CLN33" s="86">
        <v>12.18</v>
      </c>
      <c r="CLO33" s="86">
        <v>0</v>
      </c>
      <c r="CLP33" s="86"/>
      <c r="CLQ33" s="86">
        <v>1</v>
      </c>
      <c r="CLR33" s="67">
        <v>5</v>
      </c>
      <c r="CLS33" s="67">
        <v>2.2222222222222223</v>
      </c>
      <c r="CLT33" s="67">
        <v>11.111111111111111</v>
      </c>
      <c r="CLU33" s="86">
        <v>0</v>
      </c>
      <c r="CLZ33" s="86">
        <v>11.18</v>
      </c>
      <c r="CMA33" s="62" t="s">
        <v>510</v>
      </c>
      <c r="CMB33" s="86">
        <v>11.18</v>
      </c>
      <c r="CMC33" s="86">
        <v>0</v>
      </c>
      <c r="CMD33" s="86"/>
      <c r="CME33" s="86">
        <v>1</v>
      </c>
      <c r="CMF33" s="67">
        <v>5</v>
      </c>
      <c r="CMG33" s="67">
        <v>2.2222222222222223</v>
      </c>
      <c r="CMH33" s="67">
        <v>11.111111111111111</v>
      </c>
      <c r="CMI33" s="86">
        <v>0</v>
      </c>
      <c r="CMN33" s="86">
        <v>13.18</v>
      </c>
      <c r="CMO33" s="62" t="s">
        <v>510</v>
      </c>
      <c r="CMP33" s="86">
        <v>13.18</v>
      </c>
      <c r="CMQ33" s="86">
        <v>0</v>
      </c>
      <c r="CMR33" s="86"/>
      <c r="CMS33" s="86">
        <v>1</v>
      </c>
      <c r="CMT33" s="67">
        <v>5</v>
      </c>
      <c r="CMU33" s="67">
        <v>2.2222222222222223</v>
      </c>
      <c r="CMV33" s="67">
        <v>11.111111111111111</v>
      </c>
      <c r="CMW33" s="86">
        <v>0</v>
      </c>
      <c r="CNB33" s="86">
        <v>12.18</v>
      </c>
      <c r="CNC33" s="62" t="s">
        <v>510</v>
      </c>
      <c r="CND33" s="86">
        <v>12.18</v>
      </c>
      <c r="CNE33" s="86">
        <v>0</v>
      </c>
      <c r="CNF33" s="86"/>
      <c r="CNG33" s="86">
        <v>1</v>
      </c>
      <c r="CNH33" s="67">
        <v>5</v>
      </c>
      <c r="CNI33" s="67">
        <v>2.2222222222222223</v>
      </c>
      <c r="CNJ33" s="67">
        <v>11.111111111111111</v>
      </c>
      <c r="CNK33" s="86">
        <v>0</v>
      </c>
      <c r="CNP33" s="86">
        <v>1.18</v>
      </c>
      <c r="CNQ33" s="62" t="s">
        <v>510</v>
      </c>
      <c r="CNR33" s="86">
        <v>1.18</v>
      </c>
      <c r="CNS33" s="86">
        <v>1</v>
      </c>
      <c r="CNT33" s="86"/>
      <c r="CNU33" s="86">
        <v>1</v>
      </c>
      <c r="CNV33" s="67">
        <v>5</v>
      </c>
      <c r="CNW33" s="67">
        <v>2.2222222222222223</v>
      </c>
      <c r="CNX33" s="67">
        <v>11.111111111111111</v>
      </c>
      <c r="CNY33" s="86">
        <v>100</v>
      </c>
      <c r="COD33" s="86" t="s">
        <v>944</v>
      </c>
      <c r="COE33" s="62" t="s">
        <v>510</v>
      </c>
      <c r="COF33" s="86" t="s">
        <v>944</v>
      </c>
      <c r="COG33" s="86">
        <v>0</v>
      </c>
      <c r="COH33" s="86"/>
      <c r="COI33" s="86">
        <v>0</v>
      </c>
      <c r="COJ33" s="67">
        <v>3</v>
      </c>
      <c r="COK33" s="67">
        <v>0</v>
      </c>
      <c r="COL33" s="67">
        <v>6.666666666666667</v>
      </c>
      <c r="COM33" s="86" t="s">
        <v>582</v>
      </c>
      <c r="COR33" s="86" t="s">
        <v>944</v>
      </c>
      <c r="COS33" s="62" t="s">
        <v>510</v>
      </c>
      <c r="COT33" s="86" t="s">
        <v>944</v>
      </c>
      <c r="COU33" s="86">
        <v>0</v>
      </c>
      <c r="COV33" s="86"/>
      <c r="COW33" s="86">
        <v>0</v>
      </c>
      <c r="COX33" s="67">
        <v>3</v>
      </c>
      <c r="COY33" s="67">
        <v>0</v>
      </c>
      <c r="COZ33" s="67">
        <v>6.666666666666667</v>
      </c>
      <c r="CPA33" s="86" t="s">
        <v>582</v>
      </c>
      <c r="CPF33" s="86" t="s">
        <v>944</v>
      </c>
      <c r="CPG33" s="62" t="s">
        <v>510</v>
      </c>
      <c r="CPH33" s="86" t="s">
        <v>944</v>
      </c>
      <c r="CPI33" s="86">
        <v>0</v>
      </c>
      <c r="CPJ33" s="86"/>
      <c r="CPK33" s="86">
        <v>0</v>
      </c>
      <c r="CPL33" s="67">
        <v>3</v>
      </c>
      <c r="CPM33" s="67">
        <v>0</v>
      </c>
      <c r="CPN33" s="67">
        <v>6.666666666666667</v>
      </c>
      <c r="CPO33" s="86" t="s">
        <v>582</v>
      </c>
      <c r="CPT33" s="86" t="s">
        <v>944</v>
      </c>
      <c r="CPU33" s="62" t="s">
        <v>510</v>
      </c>
      <c r="CPV33" s="86" t="s">
        <v>944</v>
      </c>
      <c r="CPW33" s="86">
        <v>0</v>
      </c>
      <c r="CPX33" s="86"/>
      <c r="CPY33" s="86">
        <v>0</v>
      </c>
      <c r="CPZ33" s="67">
        <v>3</v>
      </c>
      <c r="CQA33" s="67">
        <v>0</v>
      </c>
      <c r="CQB33" s="67">
        <v>6.666666666666667</v>
      </c>
      <c r="CQC33" s="86" t="s">
        <v>582</v>
      </c>
      <c r="CQH33" s="86" t="s">
        <v>944</v>
      </c>
      <c r="CQI33" s="62" t="s">
        <v>510</v>
      </c>
      <c r="CQJ33" s="86" t="s">
        <v>944</v>
      </c>
      <c r="CQK33" s="86">
        <v>0</v>
      </c>
      <c r="CQL33" s="86"/>
      <c r="CQM33" s="86">
        <v>0</v>
      </c>
      <c r="CQN33" s="67">
        <v>3</v>
      </c>
      <c r="CQO33" s="67">
        <v>0</v>
      </c>
      <c r="CQP33" s="67">
        <v>6.666666666666667</v>
      </c>
      <c r="CQQ33" s="86" t="s">
        <v>582</v>
      </c>
      <c r="CQV33" s="86" t="s">
        <v>944</v>
      </c>
      <c r="CQW33" s="62" t="s">
        <v>510</v>
      </c>
      <c r="CQX33" s="86" t="s">
        <v>944</v>
      </c>
      <c r="CQY33" s="86">
        <v>0</v>
      </c>
      <c r="CQZ33" s="86"/>
      <c r="CRA33" s="86">
        <v>0</v>
      </c>
      <c r="CRB33" s="67">
        <v>3</v>
      </c>
      <c r="CRC33" s="67">
        <v>0</v>
      </c>
      <c r="CRD33" s="67">
        <v>6.666666666666667</v>
      </c>
      <c r="CRE33" s="86" t="s">
        <v>582</v>
      </c>
      <c r="CRJ33" s="86" t="s">
        <v>944</v>
      </c>
      <c r="CRK33" s="62" t="s">
        <v>510</v>
      </c>
      <c r="CRL33" s="86" t="s">
        <v>944</v>
      </c>
      <c r="CRM33" s="86">
        <v>0</v>
      </c>
      <c r="CRN33" s="86"/>
      <c r="CRO33" s="86">
        <v>0</v>
      </c>
      <c r="CRP33" s="67">
        <v>3</v>
      </c>
      <c r="CRQ33" s="67">
        <v>0</v>
      </c>
      <c r="CRR33" s="67">
        <v>6.666666666666667</v>
      </c>
      <c r="CRS33" s="86" t="s">
        <v>582</v>
      </c>
      <c r="CRX33" s="86" t="s">
        <v>944</v>
      </c>
      <c r="CRY33" s="62" t="s">
        <v>510</v>
      </c>
      <c r="CRZ33" s="86" t="s">
        <v>944</v>
      </c>
      <c r="CSA33" s="86">
        <v>0</v>
      </c>
      <c r="CSB33" s="86"/>
      <c r="CSC33" s="86">
        <v>0</v>
      </c>
      <c r="CSD33" s="67">
        <v>3</v>
      </c>
      <c r="CSE33" s="67">
        <v>0</v>
      </c>
      <c r="CSF33" s="67">
        <v>6.666666666666667</v>
      </c>
      <c r="CSG33" s="86" t="s">
        <v>582</v>
      </c>
      <c r="CSL33" s="86" t="s">
        <v>944</v>
      </c>
      <c r="CSM33" s="62" t="s">
        <v>510</v>
      </c>
      <c r="CSN33" s="86" t="s">
        <v>944</v>
      </c>
      <c r="CSO33" s="86">
        <v>0</v>
      </c>
      <c r="CSP33" s="86"/>
      <c r="CSQ33" s="86">
        <v>0</v>
      </c>
      <c r="CSR33" s="67">
        <v>3</v>
      </c>
      <c r="CSS33" s="67">
        <v>0</v>
      </c>
      <c r="CST33" s="67">
        <v>6.666666666666667</v>
      </c>
      <c r="CSU33" s="86" t="s">
        <v>582</v>
      </c>
      <c r="CSZ33" s="86" t="s">
        <v>944</v>
      </c>
      <c r="CTA33" s="62" t="s">
        <v>510</v>
      </c>
      <c r="CTB33" s="86" t="s">
        <v>944</v>
      </c>
      <c r="CTC33" s="86">
        <v>0</v>
      </c>
      <c r="CTD33" s="86"/>
      <c r="CTE33" s="86">
        <v>0</v>
      </c>
      <c r="CTF33" s="67">
        <v>3</v>
      </c>
      <c r="CTG33" s="67">
        <v>0</v>
      </c>
      <c r="CTH33" s="67">
        <v>6.666666666666667</v>
      </c>
      <c r="CTI33" s="86" t="s">
        <v>582</v>
      </c>
      <c r="CTN33" s="86" t="s">
        <v>944</v>
      </c>
      <c r="CTO33" s="62" t="s">
        <v>510</v>
      </c>
      <c r="CTP33" s="86" t="s">
        <v>944</v>
      </c>
      <c r="CTQ33" s="86">
        <v>0</v>
      </c>
      <c r="CTR33" s="86"/>
      <c r="CTS33" s="86">
        <v>0</v>
      </c>
      <c r="CTT33" s="67">
        <v>3</v>
      </c>
      <c r="CTU33" s="67">
        <v>0</v>
      </c>
      <c r="CTV33" s="67">
        <v>6.666666666666667</v>
      </c>
      <c r="CTW33" s="86" t="s">
        <v>582</v>
      </c>
      <c r="CUB33" s="86" t="s">
        <v>944</v>
      </c>
      <c r="CUC33" s="62" t="s">
        <v>510</v>
      </c>
      <c r="CUD33" s="86" t="s">
        <v>944</v>
      </c>
      <c r="CUE33" s="86">
        <v>0</v>
      </c>
      <c r="CUF33" s="86"/>
      <c r="CUG33" s="86">
        <v>0</v>
      </c>
      <c r="CUH33" s="67">
        <v>3</v>
      </c>
      <c r="CUI33" s="67">
        <v>0</v>
      </c>
      <c r="CUJ33" s="67">
        <v>6.666666666666667</v>
      </c>
      <c r="CUK33" s="86" t="s">
        <v>582</v>
      </c>
      <c r="CUP33" s="86" t="s">
        <v>944</v>
      </c>
      <c r="CUQ33" s="62" t="s">
        <v>510</v>
      </c>
      <c r="CUR33" s="86" t="s">
        <v>944</v>
      </c>
      <c r="CUS33" s="86">
        <v>0</v>
      </c>
      <c r="CUT33" s="86"/>
      <c r="CUU33" s="86">
        <v>0</v>
      </c>
      <c r="CUV33" s="67">
        <v>3</v>
      </c>
      <c r="CUW33" s="67">
        <v>0</v>
      </c>
      <c r="CUX33" s="67">
        <v>6.666666666666667</v>
      </c>
      <c r="CUY33" s="86" t="s">
        <v>582</v>
      </c>
      <c r="CVD33" s="86" t="s">
        <v>944</v>
      </c>
      <c r="CVE33" s="62" t="s">
        <v>510</v>
      </c>
      <c r="CVF33" s="86" t="s">
        <v>944</v>
      </c>
      <c r="CVG33" s="86">
        <v>0</v>
      </c>
      <c r="CVH33" s="86"/>
      <c r="CVI33" s="86">
        <v>0</v>
      </c>
      <c r="CVJ33" s="67">
        <v>3</v>
      </c>
      <c r="CVK33" s="67">
        <v>0</v>
      </c>
      <c r="CVL33" s="67">
        <v>6.666666666666667</v>
      </c>
      <c r="CVM33" s="86" t="s">
        <v>582</v>
      </c>
      <c r="CVR33" s="86">
        <v>1.18</v>
      </c>
      <c r="CVS33" s="62" t="s">
        <v>510</v>
      </c>
      <c r="CVT33" s="86">
        <v>1.18</v>
      </c>
      <c r="CVU33" s="86">
        <v>1</v>
      </c>
      <c r="CVV33" s="86"/>
      <c r="CVW33" s="86">
        <v>1</v>
      </c>
      <c r="CVX33" s="67">
        <v>3</v>
      </c>
      <c r="CVY33" s="67">
        <v>2.2222222222222223</v>
      </c>
      <c r="CVZ33" s="67">
        <v>6.666666666666667</v>
      </c>
      <c r="CWA33" s="86">
        <v>100</v>
      </c>
      <c r="CWF33" s="86">
        <v>12.18</v>
      </c>
      <c r="CWG33" s="62" t="s">
        <v>510</v>
      </c>
      <c r="CWH33" s="86">
        <v>12.18</v>
      </c>
      <c r="CWI33" s="86">
        <v>0</v>
      </c>
      <c r="CWJ33" s="86"/>
      <c r="CWK33" s="86">
        <v>1</v>
      </c>
      <c r="CWL33" s="67">
        <v>3</v>
      </c>
      <c r="CWM33" s="67">
        <v>2.2222222222222223</v>
      </c>
      <c r="CWN33" s="67">
        <v>6.666666666666667</v>
      </c>
      <c r="CWO33" s="86">
        <v>0</v>
      </c>
      <c r="CWT33" s="86">
        <v>12.18</v>
      </c>
      <c r="CWU33" s="62" t="s">
        <v>510</v>
      </c>
      <c r="CWV33" s="86">
        <v>12.18</v>
      </c>
      <c r="CWW33" s="86">
        <v>0</v>
      </c>
      <c r="CWX33" s="86"/>
      <c r="CWY33" s="86">
        <v>1</v>
      </c>
      <c r="CWZ33" s="67">
        <v>3</v>
      </c>
      <c r="CXA33" s="67">
        <v>2.2222222222222223</v>
      </c>
      <c r="CXB33" s="67">
        <v>6.666666666666667</v>
      </c>
      <c r="CXC33" s="86">
        <v>0</v>
      </c>
      <c r="CXH33" s="86">
        <v>1.18</v>
      </c>
      <c r="CXI33" s="62" t="s">
        <v>510</v>
      </c>
      <c r="CXJ33" s="86">
        <v>1.18</v>
      </c>
      <c r="CXK33" s="86">
        <v>1</v>
      </c>
      <c r="CXL33" s="86"/>
      <c r="CXM33" s="86">
        <v>1</v>
      </c>
      <c r="CXN33" s="67">
        <v>3</v>
      </c>
      <c r="CXO33" s="67">
        <v>2.2222222222222223</v>
      </c>
      <c r="CXP33" s="67">
        <v>6.666666666666667</v>
      </c>
      <c r="CXQ33" s="86">
        <v>100</v>
      </c>
      <c r="CXV33" s="86">
        <v>13.18</v>
      </c>
      <c r="CXW33" s="62" t="s">
        <v>510</v>
      </c>
      <c r="CXX33" s="86">
        <v>13.18</v>
      </c>
      <c r="CXY33" s="86">
        <v>0</v>
      </c>
      <c r="CXZ33" s="86"/>
      <c r="CYA33" s="86">
        <v>1</v>
      </c>
      <c r="CYB33" s="67">
        <v>3</v>
      </c>
      <c r="CYC33" s="67">
        <v>2.2222222222222223</v>
      </c>
      <c r="CYD33" s="67">
        <v>6.666666666666667</v>
      </c>
      <c r="CYE33" s="86">
        <v>0</v>
      </c>
      <c r="CYJ33" s="86">
        <v>1.18</v>
      </c>
      <c r="CYK33" s="62" t="s">
        <v>510</v>
      </c>
      <c r="CYL33" s="86">
        <v>1.18</v>
      </c>
      <c r="CYM33" s="86">
        <v>1</v>
      </c>
      <c r="CYN33" s="86"/>
      <c r="CYO33" s="86">
        <v>1</v>
      </c>
      <c r="CYP33" s="67">
        <v>3</v>
      </c>
      <c r="CYQ33" s="67">
        <v>2.2222222222222223</v>
      </c>
      <c r="CYR33" s="67">
        <v>6.666666666666667</v>
      </c>
      <c r="CYS33" s="86">
        <v>100</v>
      </c>
      <c r="CYX33" s="86">
        <v>12.18</v>
      </c>
      <c r="CYY33" s="62" t="s">
        <v>510</v>
      </c>
      <c r="CYZ33" s="86">
        <v>12.18</v>
      </c>
      <c r="CZA33" s="86">
        <v>0</v>
      </c>
      <c r="CZB33" s="86"/>
      <c r="CZC33" s="86">
        <v>1</v>
      </c>
      <c r="CZD33" s="67">
        <v>3</v>
      </c>
      <c r="CZE33" s="67">
        <v>2.2222222222222223</v>
      </c>
      <c r="CZF33" s="67">
        <v>6.666666666666667</v>
      </c>
      <c r="CZG33" s="86">
        <v>0</v>
      </c>
      <c r="CZL33" s="86">
        <v>1.18</v>
      </c>
      <c r="CZM33" s="62" t="s">
        <v>510</v>
      </c>
      <c r="CZN33" s="86">
        <v>1.18</v>
      </c>
      <c r="CZO33" s="86">
        <v>1</v>
      </c>
      <c r="CZP33" s="86"/>
      <c r="CZQ33" s="86">
        <v>1</v>
      </c>
      <c r="CZR33" s="67">
        <v>3</v>
      </c>
      <c r="CZS33" s="67">
        <v>2.2222222222222223</v>
      </c>
      <c r="CZT33" s="67">
        <v>6.666666666666667</v>
      </c>
      <c r="CZU33" s="86">
        <v>100</v>
      </c>
      <c r="CZZ33" s="86">
        <v>1.18</v>
      </c>
      <c r="DAA33" s="62" t="s">
        <v>510</v>
      </c>
      <c r="DAB33" s="86">
        <v>1.18</v>
      </c>
      <c r="DAC33" s="86">
        <v>1</v>
      </c>
      <c r="DAD33" s="86"/>
      <c r="DAE33" s="86">
        <v>1</v>
      </c>
      <c r="DAF33" s="67">
        <v>3</v>
      </c>
      <c r="DAG33" s="67">
        <v>2.2222222222222223</v>
      </c>
      <c r="DAH33" s="67">
        <v>6.666666666666667</v>
      </c>
      <c r="DAI33" s="86">
        <v>100</v>
      </c>
      <c r="DAN33" s="86">
        <v>1.18</v>
      </c>
      <c r="DAO33" s="62" t="s">
        <v>510</v>
      </c>
      <c r="DAP33" s="86">
        <v>1.18</v>
      </c>
      <c r="DAQ33" s="86">
        <v>1</v>
      </c>
      <c r="DAR33" s="86"/>
      <c r="DAS33" s="86">
        <v>1</v>
      </c>
      <c r="DAT33" s="67">
        <v>3</v>
      </c>
      <c r="DAU33" s="67">
        <v>2.2222222222222223</v>
      </c>
      <c r="DAV33" s="67">
        <v>6.666666666666667</v>
      </c>
      <c r="DAW33" s="86">
        <v>100</v>
      </c>
      <c r="DBB33" s="86">
        <v>1.18</v>
      </c>
      <c r="DBC33" s="62" t="s">
        <v>510</v>
      </c>
      <c r="DBD33" s="86">
        <v>1.18</v>
      </c>
      <c r="DBE33" s="86">
        <v>1</v>
      </c>
      <c r="DBF33" s="86"/>
      <c r="DBG33" s="86">
        <v>1</v>
      </c>
      <c r="DBH33" s="67">
        <v>4</v>
      </c>
      <c r="DBI33" s="67">
        <v>2.2222222222222223</v>
      </c>
      <c r="DBJ33" s="67">
        <v>8.8888888888888893</v>
      </c>
      <c r="DBK33" s="86">
        <v>100</v>
      </c>
      <c r="DBP33" s="86">
        <v>1.18</v>
      </c>
      <c r="DBQ33" s="62" t="s">
        <v>510</v>
      </c>
      <c r="DBR33" s="86">
        <v>1.18</v>
      </c>
      <c r="DBS33" s="86">
        <v>1</v>
      </c>
      <c r="DBT33" s="86"/>
      <c r="DBU33" s="86">
        <v>1</v>
      </c>
      <c r="DBV33" s="67">
        <v>3</v>
      </c>
      <c r="DBW33" s="67">
        <v>2.2727272727272729</v>
      </c>
      <c r="DBX33" s="67">
        <v>6.8181818181818183</v>
      </c>
      <c r="DBY33" s="86">
        <v>100</v>
      </c>
      <c r="DCD33" s="86"/>
      <c r="DCE33" s="62" t="s">
        <v>510</v>
      </c>
      <c r="DCF33" s="86"/>
      <c r="DCG33" s="86">
        <v>0</v>
      </c>
      <c r="DCH33" s="86"/>
      <c r="DCI33" s="86">
        <v>0</v>
      </c>
      <c r="DCJ33" s="67">
        <v>3</v>
      </c>
      <c r="DCK33" s="67">
        <v>0</v>
      </c>
      <c r="DCL33" s="67">
        <v>6.666666666666667</v>
      </c>
      <c r="DCM33" s="86" t="s">
        <v>582</v>
      </c>
      <c r="DCR33" s="86"/>
      <c r="DCS33" s="62" t="s">
        <v>510</v>
      </c>
      <c r="DCT33" s="86"/>
      <c r="DCU33" s="86">
        <v>0</v>
      </c>
      <c r="DCV33" s="86"/>
      <c r="DCW33" s="86">
        <v>0</v>
      </c>
      <c r="DCX33" s="67">
        <v>3</v>
      </c>
      <c r="DCY33" s="67">
        <v>0</v>
      </c>
      <c r="DCZ33" s="67">
        <v>6.666666666666667</v>
      </c>
      <c r="DDA33" s="86" t="s">
        <v>582</v>
      </c>
      <c r="DDF33" s="86"/>
      <c r="DDG33" s="62" t="s">
        <v>510</v>
      </c>
      <c r="DDH33" s="86"/>
      <c r="DDI33" s="86">
        <v>0</v>
      </c>
      <c r="DDJ33" s="86"/>
      <c r="DDK33" s="86">
        <v>0</v>
      </c>
      <c r="DDL33" s="67">
        <v>3</v>
      </c>
      <c r="DDM33" s="67">
        <v>0</v>
      </c>
      <c r="DDN33" s="67">
        <v>6.666666666666667</v>
      </c>
      <c r="DDO33" s="86" t="s">
        <v>582</v>
      </c>
      <c r="DDT33" s="86"/>
      <c r="DDU33" s="62" t="s">
        <v>510</v>
      </c>
      <c r="DDV33" s="86"/>
      <c r="DDW33" s="86">
        <v>0</v>
      </c>
      <c r="DDX33" s="86"/>
      <c r="DDY33" s="86">
        <v>0</v>
      </c>
      <c r="DDZ33" s="67">
        <v>3</v>
      </c>
      <c r="DEA33" s="67">
        <v>0</v>
      </c>
      <c r="DEB33" s="67">
        <v>6.666666666666667</v>
      </c>
      <c r="DEC33" s="86" t="s">
        <v>582</v>
      </c>
      <c r="DEH33" s="86"/>
      <c r="DEI33" s="62" t="s">
        <v>510</v>
      </c>
      <c r="DEJ33" s="86"/>
      <c r="DEK33" s="86">
        <v>0</v>
      </c>
      <c r="DEL33" s="86"/>
      <c r="DEM33" s="86">
        <v>0</v>
      </c>
      <c r="DEN33" s="67">
        <v>3</v>
      </c>
      <c r="DEO33" s="67">
        <v>0</v>
      </c>
      <c r="DEP33" s="67">
        <v>6.666666666666667</v>
      </c>
      <c r="DEQ33" s="86" t="s">
        <v>582</v>
      </c>
      <c r="DEV33" s="86"/>
      <c r="DEW33" s="62" t="s">
        <v>510</v>
      </c>
      <c r="DEX33" s="86"/>
      <c r="DEY33" s="86">
        <v>0</v>
      </c>
      <c r="DEZ33" s="86"/>
      <c r="DFA33" s="86">
        <v>0</v>
      </c>
      <c r="DFB33" s="67">
        <v>3</v>
      </c>
      <c r="DFC33" s="67">
        <v>0</v>
      </c>
      <c r="DFD33" s="67">
        <v>6.666666666666667</v>
      </c>
      <c r="DFE33" s="86" t="s">
        <v>582</v>
      </c>
      <c r="DFJ33" s="86"/>
      <c r="DFK33" s="62" t="s">
        <v>510</v>
      </c>
      <c r="DFL33" s="86"/>
      <c r="DFM33" s="86">
        <v>0</v>
      </c>
      <c r="DFN33" s="86"/>
      <c r="DFO33" s="86">
        <v>0</v>
      </c>
      <c r="DFP33" s="67">
        <v>3</v>
      </c>
      <c r="DFQ33" s="67">
        <v>0</v>
      </c>
      <c r="DFR33" s="67">
        <v>6.666666666666667</v>
      </c>
      <c r="DFS33" s="86" t="s">
        <v>582</v>
      </c>
      <c r="DFX33" s="86"/>
      <c r="DFY33" s="62" t="s">
        <v>510</v>
      </c>
      <c r="DFZ33" s="86"/>
      <c r="DGA33" s="86">
        <v>0</v>
      </c>
      <c r="DGB33" s="86"/>
      <c r="DGC33" s="86">
        <v>0</v>
      </c>
      <c r="DGD33" s="67">
        <v>3</v>
      </c>
      <c r="DGE33" s="67">
        <v>0</v>
      </c>
      <c r="DGF33" s="67">
        <v>6.666666666666667</v>
      </c>
      <c r="DGG33" s="86" t="s">
        <v>582</v>
      </c>
      <c r="DGL33" s="86"/>
      <c r="DGM33" s="62" t="s">
        <v>510</v>
      </c>
      <c r="DGN33" s="86"/>
      <c r="DGO33" s="86">
        <v>0</v>
      </c>
      <c r="DGP33" s="86"/>
      <c r="DGQ33" s="86">
        <v>0</v>
      </c>
      <c r="DGR33" s="67">
        <v>3</v>
      </c>
      <c r="DGS33" s="67">
        <v>0</v>
      </c>
      <c r="DGT33" s="67">
        <v>6.666666666666667</v>
      </c>
      <c r="DGU33" s="86" t="s">
        <v>582</v>
      </c>
      <c r="DGZ33" s="86"/>
      <c r="DHA33" s="62" t="s">
        <v>510</v>
      </c>
      <c r="DHB33" s="86"/>
      <c r="DHC33" s="86">
        <v>0</v>
      </c>
      <c r="DHD33" s="86"/>
      <c r="DHE33" s="86">
        <v>0</v>
      </c>
      <c r="DHF33" s="67">
        <v>3</v>
      </c>
      <c r="DHG33" s="67">
        <v>0</v>
      </c>
      <c r="DHH33" s="67">
        <v>6.666666666666667</v>
      </c>
      <c r="DHI33" s="86" t="s">
        <v>582</v>
      </c>
      <c r="DHN33" s="86"/>
      <c r="DHO33" s="62" t="s">
        <v>510</v>
      </c>
      <c r="DHP33" s="86"/>
      <c r="DHQ33" s="86">
        <v>0</v>
      </c>
      <c r="DHR33" s="86"/>
      <c r="DHS33" s="86">
        <v>0</v>
      </c>
      <c r="DHT33" s="67">
        <v>3</v>
      </c>
      <c r="DHU33" s="67">
        <v>0</v>
      </c>
      <c r="DHV33" s="67">
        <v>6.666666666666667</v>
      </c>
      <c r="DHW33" s="86" t="s">
        <v>582</v>
      </c>
      <c r="DIB33" s="86"/>
      <c r="DIC33" s="62" t="s">
        <v>510</v>
      </c>
      <c r="DID33" s="86"/>
      <c r="DIE33" s="86">
        <v>0</v>
      </c>
      <c r="DIF33" s="86"/>
      <c r="DIG33" s="86">
        <v>0</v>
      </c>
      <c r="DIH33" s="67">
        <v>3</v>
      </c>
      <c r="DII33" s="67">
        <v>0</v>
      </c>
      <c r="DIJ33" s="67">
        <v>6.666666666666667</v>
      </c>
      <c r="DIK33" s="86" t="s">
        <v>582</v>
      </c>
      <c r="DIP33" s="86"/>
      <c r="DIQ33" s="62" t="s">
        <v>510</v>
      </c>
      <c r="DIR33" s="86"/>
      <c r="DIS33" s="86">
        <v>0</v>
      </c>
      <c r="DIT33" s="86"/>
      <c r="DIU33" s="86">
        <v>0</v>
      </c>
      <c r="DIV33" s="67">
        <v>3</v>
      </c>
      <c r="DIW33" s="67">
        <v>0</v>
      </c>
      <c r="DIX33" s="67">
        <v>6.666666666666667</v>
      </c>
      <c r="DIY33" s="86" t="s">
        <v>582</v>
      </c>
      <c r="DJD33" s="86"/>
      <c r="DJE33" s="62" t="s">
        <v>510</v>
      </c>
      <c r="DJF33" s="86"/>
      <c r="DJG33" s="86">
        <v>0</v>
      </c>
      <c r="DJH33" s="86"/>
      <c r="DJI33" s="86">
        <v>0</v>
      </c>
      <c r="DJJ33" s="67">
        <v>3</v>
      </c>
      <c r="DJK33" s="67">
        <v>0</v>
      </c>
      <c r="DJL33" s="67">
        <v>6.666666666666667</v>
      </c>
      <c r="DJM33" s="86" t="s">
        <v>582</v>
      </c>
      <c r="DJR33" s="86"/>
      <c r="DJS33" s="62" t="s">
        <v>510</v>
      </c>
      <c r="DJT33" s="86"/>
      <c r="DJU33" s="86">
        <v>0</v>
      </c>
      <c r="DJV33" s="86"/>
      <c r="DJW33" s="86">
        <v>0</v>
      </c>
      <c r="DJX33" s="67">
        <v>3</v>
      </c>
      <c r="DJY33" s="67">
        <v>0</v>
      </c>
      <c r="DJZ33" s="67">
        <v>6.666666666666667</v>
      </c>
      <c r="DKA33" s="86" t="s">
        <v>582</v>
      </c>
      <c r="DKF33" s="86"/>
      <c r="DKG33" s="62" t="s">
        <v>510</v>
      </c>
      <c r="DKH33" s="86"/>
      <c r="DKI33" s="86">
        <v>0</v>
      </c>
      <c r="DKJ33" s="86"/>
      <c r="DKK33" s="86">
        <v>0</v>
      </c>
      <c r="DKL33" s="67">
        <v>3</v>
      </c>
      <c r="DKM33" s="67">
        <v>0</v>
      </c>
      <c r="DKN33" s="67">
        <v>6.666666666666667</v>
      </c>
      <c r="DKO33" s="86" t="s">
        <v>582</v>
      </c>
      <c r="DKT33" s="86"/>
      <c r="DKU33" s="62" t="s">
        <v>510</v>
      </c>
      <c r="DKV33" s="86"/>
      <c r="DKW33" s="86">
        <v>0</v>
      </c>
      <c r="DKX33" s="86"/>
      <c r="DKY33" s="86">
        <v>0</v>
      </c>
      <c r="DKZ33" s="67">
        <v>3</v>
      </c>
      <c r="DLA33" s="67">
        <v>0</v>
      </c>
      <c r="DLB33" s="67">
        <v>6.666666666666667</v>
      </c>
      <c r="DLC33" s="86" t="s">
        <v>582</v>
      </c>
      <c r="DLH33" s="86"/>
      <c r="DLI33" s="62" t="s">
        <v>510</v>
      </c>
      <c r="DLJ33" s="86"/>
      <c r="DLK33" s="86">
        <v>0</v>
      </c>
      <c r="DLL33" s="86"/>
      <c r="DLM33" s="86">
        <v>0</v>
      </c>
      <c r="DLN33" s="67">
        <v>3</v>
      </c>
      <c r="DLO33" s="67">
        <v>0</v>
      </c>
      <c r="DLP33" s="67">
        <v>6.666666666666667</v>
      </c>
      <c r="DLQ33" s="86" t="s">
        <v>582</v>
      </c>
      <c r="DLV33" s="86"/>
      <c r="DLW33" s="62" t="s">
        <v>510</v>
      </c>
      <c r="DLX33" s="86"/>
      <c r="DLY33" s="86">
        <v>0</v>
      </c>
      <c r="DLZ33" s="86"/>
      <c r="DMA33" s="86">
        <v>0</v>
      </c>
      <c r="DMB33" s="67">
        <v>3</v>
      </c>
      <c r="DMC33" s="67">
        <v>0</v>
      </c>
      <c r="DMD33" s="67">
        <v>6.666666666666667</v>
      </c>
      <c r="DME33" s="86" t="s">
        <v>582</v>
      </c>
      <c r="DMJ33" s="86"/>
      <c r="DMK33" s="62" t="s">
        <v>510</v>
      </c>
      <c r="DML33" s="86"/>
      <c r="DMM33" s="86">
        <v>0</v>
      </c>
      <c r="DMN33" s="86"/>
      <c r="DMO33" s="86">
        <v>0</v>
      </c>
      <c r="DMP33" s="67">
        <v>3</v>
      </c>
      <c r="DMQ33" s="67">
        <v>0</v>
      </c>
      <c r="DMR33" s="67">
        <v>6.666666666666667</v>
      </c>
      <c r="DMS33" s="86" t="s">
        <v>582</v>
      </c>
      <c r="DMX33" s="86"/>
      <c r="DMY33" s="62" t="s">
        <v>510</v>
      </c>
      <c r="DMZ33" s="86"/>
      <c r="DNA33" s="86">
        <v>0</v>
      </c>
      <c r="DNB33" s="86"/>
      <c r="DNC33" s="86">
        <v>0</v>
      </c>
      <c r="DND33" s="67">
        <v>3</v>
      </c>
      <c r="DNE33" s="67">
        <v>0</v>
      </c>
      <c r="DNF33" s="67">
        <v>6.666666666666667</v>
      </c>
      <c r="DNG33" s="86" t="s">
        <v>582</v>
      </c>
      <c r="DNL33" s="86"/>
      <c r="DNM33" s="62" t="s">
        <v>510</v>
      </c>
      <c r="DNN33" s="86"/>
      <c r="DNO33" s="86">
        <v>0</v>
      </c>
      <c r="DNP33" s="86"/>
      <c r="DNQ33" s="86">
        <v>0</v>
      </c>
      <c r="DNR33" s="67">
        <v>3</v>
      </c>
      <c r="DNS33" s="67">
        <v>0</v>
      </c>
      <c r="DNT33" s="67">
        <v>6.666666666666667</v>
      </c>
      <c r="DNU33" s="86" t="s">
        <v>582</v>
      </c>
      <c r="DNZ33" s="86"/>
      <c r="DOA33" s="62" t="s">
        <v>510</v>
      </c>
      <c r="DOB33" s="86"/>
      <c r="DOC33" s="86">
        <v>0</v>
      </c>
      <c r="DOD33" s="86"/>
      <c r="DOE33" s="86">
        <v>0</v>
      </c>
      <c r="DOF33" s="67">
        <v>3</v>
      </c>
      <c r="DOG33" s="67">
        <v>0</v>
      </c>
      <c r="DOH33" s="67">
        <v>6.666666666666667</v>
      </c>
      <c r="DOI33" s="86" t="s">
        <v>582</v>
      </c>
      <c r="DON33" s="86"/>
      <c r="DOO33" s="62" t="s">
        <v>510</v>
      </c>
      <c r="DOP33" s="86"/>
      <c r="DOQ33" s="86">
        <v>0</v>
      </c>
      <c r="DOR33" s="86"/>
      <c r="DOS33" s="86">
        <v>0</v>
      </c>
      <c r="DOT33" s="67">
        <v>3</v>
      </c>
      <c r="DOU33" s="67">
        <v>0</v>
      </c>
      <c r="DOV33" s="67">
        <v>6.666666666666667</v>
      </c>
      <c r="DOW33" s="86" t="s">
        <v>582</v>
      </c>
      <c r="DPB33" s="86"/>
      <c r="DPC33" s="62" t="s">
        <v>510</v>
      </c>
      <c r="DPD33" s="86"/>
      <c r="DPE33" s="86">
        <v>0</v>
      </c>
      <c r="DPF33" s="86"/>
      <c r="DPG33" s="86">
        <v>0</v>
      </c>
      <c r="DPH33" s="67">
        <v>3</v>
      </c>
      <c r="DPI33" s="67">
        <v>0</v>
      </c>
      <c r="DPJ33" s="67">
        <v>6.666666666666667</v>
      </c>
      <c r="DPK33" s="86" t="s">
        <v>582</v>
      </c>
      <c r="DPP33" s="86"/>
      <c r="DPQ33" s="62" t="s">
        <v>510</v>
      </c>
      <c r="DPR33" s="86"/>
      <c r="DPS33" s="86">
        <v>0</v>
      </c>
      <c r="DPT33" s="86"/>
      <c r="DPU33" s="86">
        <v>0</v>
      </c>
      <c r="DPV33" s="67">
        <v>3</v>
      </c>
      <c r="DPW33" s="67">
        <v>0</v>
      </c>
      <c r="DPX33" s="67">
        <v>6.666666666666667</v>
      </c>
      <c r="DPY33" s="86" t="s">
        <v>582</v>
      </c>
      <c r="DQD33" s="86"/>
      <c r="DQE33" s="62" t="s">
        <v>510</v>
      </c>
      <c r="DQF33" s="86"/>
      <c r="DQG33" s="86">
        <v>0</v>
      </c>
      <c r="DQH33" s="86"/>
      <c r="DQI33" s="86">
        <v>0</v>
      </c>
      <c r="DQJ33" s="67">
        <v>3</v>
      </c>
      <c r="DQK33" s="67">
        <v>0</v>
      </c>
      <c r="DQL33" s="67">
        <v>6.666666666666667</v>
      </c>
      <c r="DQM33" s="86" t="s">
        <v>582</v>
      </c>
      <c r="DQR33" s="86"/>
      <c r="DQS33" s="62" t="s">
        <v>510</v>
      </c>
      <c r="DQT33" s="86"/>
      <c r="DQU33" s="86">
        <v>0</v>
      </c>
      <c r="DQV33" s="86"/>
      <c r="DQW33" s="86">
        <v>0</v>
      </c>
      <c r="DQX33" s="67">
        <v>3</v>
      </c>
      <c r="DQY33" s="67">
        <v>0</v>
      </c>
      <c r="DQZ33" s="67">
        <v>6.666666666666667</v>
      </c>
      <c r="DRA33" s="86" t="s">
        <v>582</v>
      </c>
      <c r="DRF33" s="86"/>
      <c r="DRG33" s="62" t="s">
        <v>510</v>
      </c>
      <c r="DRH33" s="86"/>
      <c r="DRI33" s="86">
        <v>0</v>
      </c>
      <c r="DRJ33" s="86"/>
      <c r="DRK33" s="86">
        <v>0</v>
      </c>
      <c r="DRL33" s="67">
        <v>3</v>
      </c>
      <c r="DRM33" s="67">
        <v>0</v>
      </c>
      <c r="DRN33" s="67">
        <v>6.666666666666667</v>
      </c>
      <c r="DRO33" s="86" t="s">
        <v>582</v>
      </c>
      <c r="DRT33" s="86"/>
      <c r="DRU33" s="62" t="s">
        <v>510</v>
      </c>
      <c r="DRV33" s="86"/>
      <c r="DRW33" s="86">
        <v>0</v>
      </c>
      <c r="DRX33" s="86"/>
      <c r="DRY33" s="86">
        <v>0</v>
      </c>
      <c r="DRZ33" s="67">
        <v>3</v>
      </c>
      <c r="DSA33" s="67">
        <v>0</v>
      </c>
      <c r="DSB33" s="67">
        <v>6.666666666666667</v>
      </c>
      <c r="DSC33" s="86" t="s">
        <v>582</v>
      </c>
      <c r="DSH33" s="86"/>
      <c r="DSI33" s="62" t="s">
        <v>510</v>
      </c>
      <c r="DSJ33" s="86"/>
      <c r="DSK33" s="86">
        <v>0</v>
      </c>
      <c r="DSL33" s="86"/>
      <c r="DSM33" s="86">
        <v>0</v>
      </c>
      <c r="DSN33" s="67">
        <v>3</v>
      </c>
      <c r="DSO33" s="67">
        <v>0</v>
      </c>
      <c r="DSP33" s="67">
        <v>6.666666666666667</v>
      </c>
      <c r="DSQ33" s="86" t="s">
        <v>582</v>
      </c>
      <c r="DSV33" s="86"/>
      <c r="DSW33" s="62" t="s">
        <v>510</v>
      </c>
      <c r="DSX33" s="86"/>
      <c r="DSY33" s="86">
        <v>0</v>
      </c>
      <c r="DSZ33" s="86"/>
      <c r="DTA33" s="86">
        <v>0</v>
      </c>
      <c r="DTB33" s="67">
        <v>3</v>
      </c>
      <c r="DTC33" s="67">
        <v>0</v>
      </c>
      <c r="DTD33" s="67">
        <v>6.666666666666667</v>
      </c>
      <c r="DTE33" s="86" t="s">
        <v>582</v>
      </c>
      <c r="DTJ33" s="86"/>
      <c r="DTK33" s="62" t="s">
        <v>510</v>
      </c>
      <c r="DTL33" s="86"/>
      <c r="DTM33" s="86">
        <v>0</v>
      </c>
      <c r="DTN33" s="86"/>
      <c r="DTO33" s="86">
        <v>0</v>
      </c>
      <c r="DTP33" s="67">
        <v>4</v>
      </c>
      <c r="DTQ33" s="67">
        <v>0</v>
      </c>
      <c r="DTR33" s="67">
        <v>7.4074074074074066</v>
      </c>
      <c r="DTS33" s="86" t="s">
        <v>582</v>
      </c>
      <c r="DTX33" s="86"/>
      <c r="DTY33" s="62" t="s">
        <v>510</v>
      </c>
      <c r="DTZ33" s="86"/>
      <c r="DUA33" s="86">
        <v>0</v>
      </c>
      <c r="DUB33" s="86"/>
      <c r="DUC33" s="86">
        <v>0</v>
      </c>
      <c r="DUD33" s="67">
        <v>4</v>
      </c>
      <c r="DUE33" s="67">
        <v>0</v>
      </c>
      <c r="DUF33" s="67">
        <v>7.4074074074074066</v>
      </c>
      <c r="DUG33" s="86" t="s">
        <v>582</v>
      </c>
      <c r="DUL33" s="86"/>
      <c r="DUM33" s="62" t="s">
        <v>510</v>
      </c>
      <c r="DUN33" s="86"/>
      <c r="DUO33" s="86">
        <v>0</v>
      </c>
      <c r="DUP33" s="86"/>
      <c r="DUQ33" s="86">
        <v>0</v>
      </c>
      <c r="DUR33" s="67">
        <v>4</v>
      </c>
      <c r="DUS33" s="67">
        <v>0</v>
      </c>
      <c r="DUT33" s="67">
        <v>7.4074074074074066</v>
      </c>
      <c r="DUU33" s="86" t="s">
        <v>582</v>
      </c>
      <c r="DUZ33" s="86"/>
      <c r="DVA33" s="62" t="s">
        <v>510</v>
      </c>
      <c r="DVB33" s="86"/>
      <c r="DVC33" s="86">
        <v>0</v>
      </c>
      <c r="DVD33" s="86"/>
      <c r="DVE33" s="86">
        <v>0</v>
      </c>
      <c r="DVF33" s="67">
        <v>4</v>
      </c>
      <c r="DVG33" s="67">
        <v>0</v>
      </c>
      <c r="DVH33" s="67">
        <v>7.4074074074074066</v>
      </c>
      <c r="DVI33" s="86" t="s">
        <v>582</v>
      </c>
      <c r="DVN33" s="86"/>
      <c r="DVO33" s="62" t="s">
        <v>510</v>
      </c>
      <c r="DVP33" s="86"/>
      <c r="DVQ33" s="86">
        <v>0</v>
      </c>
      <c r="DVR33" s="86"/>
      <c r="DVS33" s="86">
        <v>0</v>
      </c>
      <c r="DVT33" s="67">
        <v>4</v>
      </c>
      <c r="DVU33" s="67">
        <v>0</v>
      </c>
      <c r="DVV33" s="67">
        <v>7.4074074074074066</v>
      </c>
      <c r="DVW33" s="86" t="s">
        <v>582</v>
      </c>
      <c r="DWB33" s="86"/>
      <c r="DWC33" s="62" t="s">
        <v>510</v>
      </c>
      <c r="DWD33" s="86"/>
      <c r="DWE33" s="86">
        <v>0</v>
      </c>
      <c r="DWF33" s="86"/>
      <c r="DWG33" s="86">
        <v>0</v>
      </c>
      <c r="DWH33" s="67">
        <v>4</v>
      </c>
      <c r="DWI33" s="67">
        <v>0</v>
      </c>
      <c r="DWJ33" s="67">
        <v>7.4074074074074066</v>
      </c>
      <c r="DWK33" s="86" t="s">
        <v>582</v>
      </c>
      <c r="DWP33" s="86"/>
      <c r="DWQ33" s="62" t="s">
        <v>510</v>
      </c>
      <c r="DWR33" s="86"/>
      <c r="DWS33" s="86">
        <v>0</v>
      </c>
      <c r="DWT33" s="86"/>
      <c r="DWU33" s="86">
        <v>0</v>
      </c>
      <c r="DWV33" s="67">
        <v>4</v>
      </c>
      <c r="DWW33" s="67">
        <v>0</v>
      </c>
      <c r="DWX33" s="67">
        <v>7.4074074074074066</v>
      </c>
      <c r="DWY33" s="86" t="s">
        <v>582</v>
      </c>
      <c r="DXD33" s="86"/>
      <c r="DXE33" s="62" t="s">
        <v>510</v>
      </c>
      <c r="DXF33" s="86"/>
      <c r="DXG33" s="86">
        <v>0</v>
      </c>
      <c r="DXH33" s="86"/>
      <c r="DXI33" s="86">
        <v>0</v>
      </c>
      <c r="DXJ33" s="67">
        <v>4</v>
      </c>
      <c r="DXK33" s="67">
        <v>0</v>
      </c>
      <c r="DXL33" s="67">
        <v>7.4074074074074066</v>
      </c>
      <c r="DXM33" s="86" t="s">
        <v>582</v>
      </c>
      <c r="DXR33" s="86"/>
      <c r="DXS33" s="62" t="s">
        <v>510</v>
      </c>
      <c r="DXT33" s="86"/>
      <c r="DXU33" s="86">
        <v>0</v>
      </c>
      <c r="DXV33" s="86"/>
      <c r="DXW33" s="86">
        <v>0</v>
      </c>
      <c r="DXX33" s="67">
        <v>4</v>
      </c>
      <c r="DXY33" s="67">
        <v>0</v>
      </c>
      <c r="DXZ33" s="67">
        <v>7.4074074074074066</v>
      </c>
      <c r="DYA33" s="86" t="s">
        <v>582</v>
      </c>
      <c r="DYF33" s="86"/>
      <c r="DYG33" s="62" t="s">
        <v>510</v>
      </c>
      <c r="DYH33" s="86"/>
      <c r="DYI33" s="86">
        <v>0</v>
      </c>
      <c r="DYJ33" s="86"/>
      <c r="DYK33" s="86">
        <v>0</v>
      </c>
      <c r="DYL33" s="67">
        <v>4</v>
      </c>
      <c r="DYM33" s="67">
        <v>0</v>
      </c>
      <c r="DYN33" s="67">
        <v>7.4074074074074066</v>
      </c>
      <c r="DYO33" s="86" t="s">
        <v>582</v>
      </c>
      <c r="DYT33" s="86"/>
      <c r="DYU33" s="62" t="s">
        <v>510</v>
      </c>
      <c r="DYV33" s="86"/>
      <c r="DYW33" s="86">
        <v>0</v>
      </c>
      <c r="DYX33" s="86"/>
      <c r="DYY33" s="86">
        <v>0</v>
      </c>
      <c r="DYZ33" s="67">
        <v>4</v>
      </c>
      <c r="DZA33" s="67">
        <v>0</v>
      </c>
      <c r="DZB33" s="67">
        <v>7.4074074074074066</v>
      </c>
      <c r="DZC33" s="86" t="s">
        <v>582</v>
      </c>
      <c r="DZH33" s="86"/>
      <c r="DZI33" s="62" t="s">
        <v>510</v>
      </c>
      <c r="DZJ33" s="86"/>
      <c r="DZK33" s="86">
        <v>0</v>
      </c>
      <c r="DZL33" s="86"/>
      <c r="DZM33" s="86">
        <v>0</v>
      </c>
      <c r="DZN33" s="67">
        <v>4</v>
      </c>
      <c r="DZO33" s="67">
        <v>0</v>
      </c>
      <c r="DZP33" s="67">
        <v>7.4074074074074066</v>
      </c>
      <c r="DZQ33" s="86" t="s">
        <v>582</v>
      </c>
      <c r="DZV33" s="86"/>
      <c r="DZW33" s="62" t="s">
        <v>510</v>
      </c>
      <c r="DZX33" s="86"/>
      <c r="DZY33" s="86">
        <v>0</v>
      </c>
      <c r="DZZ33" s="86"/>
      <c r="EAA33" s="86">
        <v>0</v>
      </c>
      <c r="EAB33" s="67">
        <v>4</v>
      </c>
      <c r="EAC33" s="67">
        <v>0</v>
      </c>
      <c r="EAD33" s="67">
        <v>7.4074074074074066</v>
      </c>
      <c r="EAE33" s="86" t="s">
        <v>582</v>
      </c>
      <c r="EAJ33" s="86"/>
      <c r="EAK33" s="62" t="s">
        <v>510</v>
      </c>
      <c r="EAL33" s="86"/>
      <c r="EAM33" s="86">
        <v>0</v>
      </c>
      <c r="EAN33" s="86"/>
      <c r="EAO33" s="86">
        <v>0</v>
      </c>
      <c r="EAP33" s="67">
        <v>4</v>
      </c>
      <c r="EAQ33" s="67">
        <v>0</v>
      </c>
      <c r="EAR33" s="67">
        <v>7.4074074074074066</v>
      </c>
      <c r="EAS33" s="86" t="s">
        <v>582</v>
      </c>
      <c r="EAX33" s="86"/>
      <c r="EAY33" s="62" t="s">
        <v>510</v>
      </c>
      <c r="EAZ33" s="86"/>
      <c r="EBA33" s="86">
        <v>0</v>
      </c>
      <c r="EBB33" s="86"/>
      <c r="EBC33" s="86">
        <v>0</v>
      </c>
      <c r="EBD33" s="67">
        <v>4</v>
      </c>
      <c r="EBE33" s="67">
        <v>0</v>
      </c>
      <c r="EBF33" s="67">
        <v>7.4074074074074066</v>
      </c>
      <c r="EBG33" s="86" t="s">
        <v>582</v>
      </c>
      <c r="EBL33" s="86"/>
      <c r="EBM33" s="62" t="s">
        <v>510</v>
      </c>
      <c r="EBN33" s="86"/>
      <c r="EBO33" s="86">
        <v>0</v>
      </c>
      <c r="EBP33" s="86"/>
      <c r="EBQ33" s="86">
        <v>0</v>
      </c>
      <c r="EBR33" s="67">
        <v>4</v>
      </c>
      <c r="EBS33" s="67">
        <v>0</v>
      </c>
      <c r="EBT33" s="67">
        <v>7.4074074074074066</v>
      </c>
      <c r="EBU33" s="86" t="s">
        <v>582</v>
      </c>
      <c r="EBZ33" s="86"/>
      <c r="ECA33" s="62" t="s">
        <v>510</v>
      </c>
      <c r="ECB33" s="86"/>
      <c r="ECC33" s="86">
        <v>0</v>
      </c>
      <c r="ECD33" s="86"/>
      <c r="ECE33" s="86">
        <v>0</v>
      </c>
      <c r="ECF33" s="67">
        <v>4</v>
      </c>
      <c r="ECG33" s="67">
        <v>0</v>
      </c>
      <c r="ECH33" s="67">
        <v>7.4074074074074066</v>
      </c>
      <c r="ECI33" s="86" t="s">
        <v>582</v>
      </c>
      <c r="ECN33" s="86"/>
      <c r="ECO33" s="62" t="s">
        <v>510</v>
      </c>
      <c r="ECP33" s="86"/>
      <c r="ECQ33" s="86">
        <v>0</v>
      </c>
      <c r="ECR33" s="86"/>
      <c r="ECS33" s="86">
        <v>0</v>
      </c>
      <c r="ECT33" s="67">
        <v>4</v>
      </c>
      <c r="ECU33" s="67">
        <v>0</v>
      </c>
      <c r="ECV33" s="67">
        <v>7.4074074074074066</v>
      </c>
      <c r="ECW33" s="86" t="s">
        <v>582</v>
      </c>
      <c r="EDB33" s="86"/>
      <c r="EDC33" s="62" t="s">
        <v>510</v>
      </c>
      <c r="EDD33" s="86"/>
      <c r="EDE33" s="86">
        <v>0</v>
      </c>
      <c r="EDF33" s="86"/>
      <c r="EDG33" s="86">
        <v>0</v>
      </c>
      <c r="EDH33" s="67">
        <v>4</v>
      </c>
      <c r="EDI33" s="67">
        <v>0</v>
      </c>
      <c r="EDJ33" s="67">
        <v>7.4074074074074066</v>
      </c>
      <c r="EDK33" s="86" t="s">
        <v>582</v>
      </c>
      <c r="EDP33" s="86"/>
      <c r="EDQ33" s="62" t="s">
        <v>510</v>
      </c>
      <c r="EDR33" s="86"/>
      <c r="EDS33" s="86">
        <v>0</v>
      </c>
      <c r="EDT33" s="86"/>
      <c r="EDU33" s="86">
        <v>0</v>
      </c>
      <c r="EDV33" s="67">
        <v>4</v>
      </c>
      <c r="EDW33" s="67">
        <v>0</v>
      </c>
      <c r="EDX33" s="67">
        <v>7.4074074074074066</v>
      </c>
      <c r="EDY33" s="86" t="s">
        <v>582</v>
      </c>
      <c r="EED33" s="86"/>
      <c r="EEE33" s="62" t="s">
        <v>510</v>
      </c>
      <c r="EEF33" s="86"/>
      <c r="EEG33" s="86">
        <v>0</v>
      </c>
      <c r="EEH33" s="86"/>
      <c r="EEI33" s="86">
        <v>0</v>
      </c>
      <c r="EEJ33" s="67">
        <v>4</v>
      </c>
      <c r="EEK33" s="67">
        <v>0</v>
      </c>
      <c r="EEL33" s="67">
        <v>7.4074074074074066</v>
      </c>
      <c r="EEM33" s="86" t="s">
        <v>582</v>
      </c>
      <c r="EER33" s="86"/>
      <c r="EES33" s="62" t="s">
        <v>510</v>
      </c>
      <c r="EET33" s="86"/>
      <c r="EEU33" s="86">
        <v>0</v>
      </c>
      <c r="EEV33" s="86"/>
      <c r="EEW33" s="86">
        <v>0</v>
      </c>
      <c r="EEX33" s="67">
        <v>4</v>
      </c>
      <c r="EEY33" s="67">
        <v>0</v>
      </c>
      <c r="EEZ33" s="67">
        <v>7.4074074074074066</v>
      </c>
      <c r="EFA33" s="86" t="s">
        <v>582</v>
      </c>
      <c r="EFF33" s="86"/>
      <c r="EFG33" s="62" t="s">
        <v>510</v>
      </c>
      <c r="EFH33" s="86"/>
      <c r="EFI33" s="86">
        <v>0</v>
      </c>
      <c r="EFJ33" s="86"/>
      <c r="EFK33" s="86">
        <v>0</v>
      </c>
      <c r="EFL33" s="67">
        <v>4</v>
      </c>
      <c r="EFM33" s="67">
        <v>0</v>
      </c>
      <c r="EFN33" s="67">
        <v>7.4074074074074066</v>
      </c>
      <c r="EFO33" s="86" t="s">
        <v>582</v>
      </c>
      <c r="EFT33" s="86"/>
      <c r="EFU33" s="62" t="s">
        <v>510</v>
      </c>
      <c r="EFV33" s="86"/>
      <c r="EFW33" s="86">
        <v>0</v>
      </c>
      <c r="EFX33" s="86"/>
      <c r="EFY33" s="86">
        <v>0</v>
      </c>
      <c r="EFZ33" s="67">
        <v>4</v>
      </c>
      <c r="EGA33" s="67">
        <v>0</v>
      </c>
      <c r="EGB33" s="67">
        <v>7.4074074074074066</v>
      </c>
      <c r="EGC33" s="86" t="s">
        <v>582</v>
      </c>
      <c r="EGH33" s="86"/>
      <c r="EGI33" s="62" t="s">
        <v>510</v>
      </c>
      <c r="EGJ33" s="86"/>
      <c r="EGK33" s="86">
        <v>0</v>
      </c>
      <c r="EGL33" s="86"/>
      <c r="EGM33" s="86">
        <v>0</v>
      </c>
      <c r="EGN33" s="67">
        <v>4</v>
      </c>
      <c r="EGO33" s="67">
        <v>0</v>
      </c>
      <c r="EGP33" s="67">
        <v>7.4074074074074066</v>
      </c>
      <c r="EGQ33" s="86" t="s">
        <v>582</v>
      </c>
      <c r="EGV33" s="86"/>
      <c r="EGW33" s="62" t="s">
        <v>510</v>
      </c>
      <c r="EGX33" s="86"/>
      <c r="EGY33" s="86">
        <v>0</v>
      </c>
      <c r="EGZ33" s="86"/>
      <c r="EHA33" s="86">
        <v>0</v>
      </c>
      <c r="EHB33" s="67">
        <v>4</v>
      </c>
      <c r="EHC33" s="67">
        <v>0</v>
      </c>
      <c r="EHD33" s="67">
        <v>7.4074074074074066</v>
      </c>
      <c r="EHE33" s="86" t="s">
        <v>582</v>
      </c>
      <c r="EHJ33" s="86"/>
      <c r="EHK33" s="62" t="s">
        <v>510</v>
      </c>
      <c r="EHL33" s="86"/>
      <c r="EHM33" s="86">
        <v>0</v>
      </c>
      <c r="EHN33" s="86"/>
      <c r="EHO33" s="86">
        <v>0</v>
      </c>
      <c r="EHP33" s="67">
        <v>4</v>
      </c>
      <c r="EHQ33" s="67">
        <v>0</v>
      </c>
      <c r="EHR33" s="67">
        <v>7.4074074074074066</v>
      </c>
      <c r="EHS33" s="86" t="s">
        <v>582</v>
      </c>
      <c r="EHX33" s="86"/>
      <c r="EHY33" s="62" t="s">
        <v>510</v>
      </c>
      <c r="EHZ33" s="86"/>
      <c r="EIA33" s="86">
        <v>0</v>
      </c>
      <c r="EIB33" s="86"/>
      <c r="EIC33" s="86">
        <v>0</v>
      </c>
      <c r="EID33" s="67">
        <v>4</v>
      </c>
      <c r="EIE33" s="67">
        <v>0</v>
      </c>
      <c r="EIF33" s="67">
        <v>7.4074074074074066</v>
      </c>
      <c r="EIG33" s="86" t="s">
        <v>582</v>
      </c>
      <c r="EIL33" s="86"/>
      <c r="EIM33" s="62" t="s">
        <v>510</v>
      </c>
      <c r="EIN33" s="86"/>
      <c r="EIO33" s="86">
        <v>0</v>
      </c>
      <c r="EIP33" s="86"/>
      <c r="EIQ33" s="86">
        <v>0</v>
      </c>
      <c r="EIR33" s="67">
        <v>4</v>
      </c>
      <c r="EIS33" s="67">
        <v>0</v>
      </c>
      <c r="EIT33" s="67">
        <v>7.4074074074074066</v>
      </c>
      <c r="EIU33" s="86" t="s">
        <v>582</v>
      </c>
      <c r="EIZ33" s="86"/>
      <c r="EJA33" s="62" t="s">
        <v>510</v>
      </c>
      <c r="EJB33" s="86"/>
      <c r="EJC33" s="86">
        <v>0</v>
      </c>
      <c r="EJD33" s="86"/>
      <c r="EJE33" s="86">
        <v>0</v>
      </c>
      <c r="EJF33" s="67">
        <v>4</v>
      </c>
      <c r="EJG33" s="67">
        <v>0</v>
      </c>
      <c r="EJH33" s="67">
        <v>7.4074074074074066</v>
      </c>
      <c r="EJI33" s="86" t="s">
        <v>582</v>
      </c>
      <c r="EJN33" s="86"/>
      <c r="EJO33" s="62" t="s">
        <v>510</v>
      </c>
      <c r="EJP33" s="86"/>
      <c r="EJQ33" s="86">
        <v>1</v>
      </c>
      <c r="EJR33" s="86"/>
      <c r="EJS33" s="86">
        <v>1</v>
      </c>
      <c r="EJT33" s="67">
        <v>5</v>
      </c>
      <c r="EJU33" s="67">
        <v>2.2222222222222223</v>
      </c>
      <c r="EJV33" s="67">
        <v>11.111111111111111</v>
      </c>
      <c r="EJW33" s="86">
        <v>100</v>
      </c>
      <c r="EKB33" s="86"/>
      <c r="EKC33" s="62" t="s">
        <v>510</v>
      </c>
      <c r="EKD33" s="86"/>
      <c r="EKE33" s="86">
        <v>1</v>
      </c>
      <c r="EKF33" s="86"/>
      <c r="EKG33" s="86">
        <v>1</v>
      </c>
      <c r="EKH33" s="67">
        <v>5</v>
      </c>
      <c r="EKI33" s="67">
        <v>2.2222222222222223</v>
      </c>
      <c r="EKJ33" s="67">
        <v>11.111111111111111</v>
      </c>
      <c r="EKK33" s="86">
        <v>100</v>
      </c>
      <c r="EKP33" s="86"/>
      <c r="EKQ33" s="62" t="s">
        <v>510</v>
      </c>
      <c r="EKR33" s="86"/>
      <c r="EKS33" s="86">
        <v>0</v>
      </c>
      <c r="EKT33" s="86"/>
      <c r="EKU33" s="86">
        <v>1</v>
      </c>
      <c r="EKV33" s="67">
        <v>5</v>
      </c>
      <c r="EKW33" s="67">
        <v>2.2222222222222223</v>
      </c>
      <c r="EKX33" s="67">
        <v>11.111111111111111</v>
      </c>
      <c r="EKY33" s="86">
        <v>0</v>
      </c>
      <c r="ELD33" s="86"/>
      <c r="ELE33" s="62" t="s">
        <v>510</v>
      </c>
      <c r="ELF33" s="86"/>
      <c r="ELG33" s="86">
        <v>0</v>
      </c>
      <c r="ELH33" s="86"/>
      <c r="ELI33" s="86">
        <v>1</v>
      </c>
      <c r="ELJ33" s="67">
        <v>5</v>
      </c>
      <c r="ELK33" s="67">
        <v>2.2222222222222223</v>
      </c>
      <c r="ELL33" s="67">
        <v>11.111111111111111</v>
      </c>
      <c r="ELM33" s="86">
        <v>0</v>
      </c>
      <c r="ELR33" s="86"/>
      <c r="ELS33" s="62" t="s">
        <v>510</v>
      </c>
      <c r="ELT33" s="86"/>
      <c r="ELU33" s="86">
        <v>1</v>
      </c>
      <c r="ELV33" s="86"/>
      <c r="ELW33" s="86">
        <v>1</v>
      </c>
      <c r="ELX33" s="67">
        <v>5</v>
      </c>
      <c r="ELY33" s="67">
        <v>2.2222222222222223</v>
      </c>
      <c r="ELZ33" s="67">
        <v>11.111111111111111</v>
      </c>
      <c r="EMA33" s="86">
        <v>100</v>
      </c>
      <c r="EMF33" s="86"/>
      <c r="EMG33" s="62" t="s">
        <v>510</v>
      </c>
      <c r="EMH33" s="86"/>
      <c r="EMI33" s="86">
        <v>0</v>
      </c>
      <c r="EMJ33" s="86"/>
      <c r="EMK33" s="86">
        <v>1</v>
      </c>
      <c r="EML33" s="67">
        <v>5</v>
      </c>
      <c r="EMM33" s="67">
        <v>2.2222222222222223</v>
      </c>
      <c r="EMN33" s="67">
        <v>11.111111111111111</v>
      </c>
      <c r="EMO33" s="86">
        <v>0</v>
      </c>
      <c r="EMT33" s="86"/>
      <c r="EMU33" s="62" t="s">
        <v>510</v>
      </c>
      <c r="EMV33" s="86"/>
      <c r="EMW33" s="86">
        <v>1</v>
      </c>
      <c r="EMX33" s="86"/>
      <c r="EMY33" s="86">
        <v>1</v>
      </c>
      <c r="EMZ33" s="67">
        <v>5</v>
      </c>
      <c r="ENA33" s="67">
        <v>2.2222222222222223</v>
      </c>
      <c r="ENB33" s="67">
        <v>11.111111111111111</v>
      </c>
      <c r="ENC33" s="86">
        <v>100</v>
      </c>
      <c r="ENH33" s="86"/>
      <c r="ENI33" s="62" t="s">
        <v>510</v>
      </c>
      <c r="ENJ33" s="86"/>
      <c r="ENK33" s="86">
        <v>1</v>
      </c>
      <c r="ENL33" s="86"/>
      <c r="ENM33" s="86">
        <v>1</v>
      </c>
      <c r="ENN33" s="67">
        <v>5</v>
      </c>
      <c r="ENO33" s="67">
        <v>2.2222222222222223</v>
      </c>
      <c r="ENP33" s="67">
        <v>11.111111111111111</v>
      </c>
      <c r="ENQ33" s="86">
        <v>100</v>
      </c>
      <c r="ENV33" s="86"/>
      <c r="ENW33" s="62" t="s">
        <v>510</v>
      </c>
      <c r="ENX33" s="86"/>
      <c r="ENY33" s="86">
        <v>0</v>
      </c>
      <c r="ENZ33" s="86"/>
      <c r="EOA33" s="86">
        <v>1</v>
      </c>
      <c r="EOB33" s="67">
        <v>5</v>
      </c>
      <c r="EOC33" s="67">
        <v>2.2222222222222223</v>
      </c>
      <c r="EOD33" s="67">
        <v>11.111111111111111</v>
      </c>
      <c r="EOE33" s="86">
        <v>0</v>
      </c>
      <c r="EOJ33" s="86"/>
      <c r="EOK33" s="62" t="s">
        <v>510</v>
      </c>
      <c r="EOL33" s="86"/>
      <c r="EOM33" s="86">
        <v>0</v>
      </c>
      <c r="EON33" s="86"/>
      <c r="EOO33" s="86">
        <v>1</v>
      </c>
      <c r="EOP33" s="67">
        <v>5</v>
      </c>
      <c r="EOQ33" s="67">
        <v>2.2222222222222223</v>
      </c>
      <c r="EOR33" s="67">
        <v>11.111111111111111</v>
      </c>
      <c r="EOS33" s="86">
        <v>0</v>
      </c>
      <c r="EOX33" s="86"/>
      <c r="EOY33" s="62" t="s">
        <v>510</v>
      </c>
      <c r="EOZ33" s="86"/>
      <c r="EPA33" s="86">
        <v>1</v>
      </c>
      <c r="EPB33" s="86"/>
      <c r="EPC33" s="86">
        <v>1</v>
      </c>
      <c r="EPD33" s="67">
        <v>5</v>
      </c>
      <c r="EPE33" s="67">
        <v>2.2222222222222223</v>
      </c>
      <c r="EPF33" s="67">
        <v>11.111111111111111</v>
      </c>
      <c r="EPG33" s="86">
        <v>100</v>
      </c>
      <c r="EPL33" s="86"/>
      <c r="EPM33" s="62" t="s">
        <v>510</v>
      </c>
      <c r="EPN33" s="86"/>
      <c r="EPO33" s="86">
        <v>1</v>
      </c>
      <c r="EPP33" s="86"/>
      <c r="EPQ33" s="86">
        <v>1</v>
      </c>
      <c r="EPR33" s="67">
        <v>5</v>
      </c>
      <c r="EPS33" s="67">
        <v>2.2222222222222223</v>
      </c>
      <c r="EPT33" s="67">
        <v>11.111111111111111</v>
      </c>
      <c r="EPU33" s="86">
        <v>100</v>
      </c>
      <c r="EPZ33" s="86"/>
      <c r="EQA33" s="62" t="s">
        <v>510</v>
      </c>
      <c r="EQB33" s="86"/>
      <c r="EQC33" s="86">
        <v>1</v>
      </c>
      <c r="EQD33" s="86"/>
      <c r="EQE33" s="86">
        <v>1</v>
      </c>
      <c r="EQF33" s="67">
        <v>5</v>
      </c>
      <c r="EQG33" s="67">
        <v>2.2222222222222223</v>
      </c>
      <c r="EQH33" s="67">
        <v>11.111111111111111</v>
      </c>
      <c r="EQI33" s="86">
        <v>100</v>
      </c>
      <c r="EQN33" s="86"/>
      <c r="EQO33" s="62" t="s">
        <v>510</v>
      </c>
      <c r="EQP33" s="86"/>
      <c r="EQQ33" s="86">
        <v>0</v>
      </c>
      <c r="EQR33" s="86"/>
      <c r="EQS33" s="86">
        <v>1</v>
      </c>
      <c r="EQT33" s="67">
        <v>5</v>
      </c>
      <c r="EQU33" s="67">
        <v>2.2222222222222223</v>
      </c>
      <c r="EQV33" s="67">
        <v>11.111111111111111</v>
      </c>
      <c r="EQW33" s="86">
        <v>0</v>
      </c>
      <c r="ERB33" s="86"/>
      <c r="ERC33" s="62" t="s">
        <v>510</v>
      </c>
      <c r="ERD33" s="86"/>
      <c r="ERE33" s="86">
        <v>0</v>
      </c>
      <c r="ERF33" s="86"/>
      <c r="ERG33" s="86">
        <v>1</v>
      </c>
      <c r="ERH33" s="67">
        <v>5</v>
      </c>
      <c r="ERI33" s="67">
        <v>2.2222222222222223</v>
      </c>
      <c r="ERJ33" s="67">
        <v>11.111111111111111</v>
      </c>
      <c r="ERK33" s="86">
        <v>0</v>
      </c>
      <c r="ERP33" s="86"/>
      <c r="ERQ33" s="62" t="s">
        <v>510</v>
      </c>
      <c r="ERR33" s="86"/>
      <c r="ERS33" s="86">
        <v>1</v>
      </c>
      <c r="ERT33" s="86"/>
      <c r="ERU33" s="86">
        <v>1</v>
      </c>
      <c r="ERV33" s="67">
        <v>5</v>
      </c>
      <c r="ERW33" s="67">
        <v>2.2222222222222223</v>
      </c>
      <c r="ERX33" s="67">
        <v>11.111111111111111</v>
      </c>
      <c r="ERY33" s="86">
        <v>100</v>
      </c>
      <c r="ESD33" s="86"/>
      <c r="ESE33" s="62" t="s">
        <v>510</v>
      </c>
      <c r="ESF33" s="86"/>
      <c r="ESG33" s="86">
        <v>0</v>
      </c>
      <c r="ESH33" s="86"/>
      <c r="ESI33" s="86">
        <v>1</v>
      </c>
      <c r="ESJ33" s="67">
        <v>5</v>
      </c>
      <c r="ESK33" s="67">
        <v>2.2222222222222223</v>
      </c>
      <c r="ESL33" s="67">
        <v>11.111111111111111</v>
      </c>
      <c r="ESM33" s="86">
        <v>0</v>
      </c>
      <c r="ESR33" s="86"/>
      <c r="ESS33" s="62" t="s">
        <v>510</v>
      </c>
      <c r="EST33" s="86"/>
      <c r="ESU33" s="86">
        <v>1</v>
      </c>
      <c r="ESV33" s="86"/>
      <c r="ESW33" s="86">
        <v>1</v>
      </c>
      <c r="ESX33" s="67">
        <v>5</v>
      </c>
      <c r="ESY33" s="67">
        <v>2.2222222222222223</v>
      </c>
      <c r="ESZ33" s="67">
        <v>11.111111111111111</v>
      </c>
      <c r="ETA33" s="86">
        <v>100</v>
      </c>
      <c r="ETF33" s="86"/>
      <c r="ETG33" s="62" t="s">
        <v>510</v>
      </c>
      <c r="ETH33" s="86"/>
      <c r="ETI33" s="86">
        <v>0</v>
      </c>
      <c r="ETJ33" s="86"/>
      <c r="ETK33" s="86">
        <v>1</v>
      </c>
      <c r="ETL33" s="67">
        <v>5</v>
      </c>
      <c r="ETM33" s="67">
        <v>2.2222222222222223</v>
      </c>
      <c r="ETN33" s="67">
        <v>11.111111111111111</v>
      </c>
      <c r="ETO33" s="86">
        <v>0</v>
      </c>
      <c r="ETT33" s="86"/>
      <c r="ETU33" s="62" t="s">
        <v>510</v>
      </c>
      <c r="ETV33" s="86"/>
      <c r="ETW33" s="86">
        <v>0</v>
      </c>
      <c r="ETX33" s="86"/>
      <c r="ETY33" s="86">
        <v>1</v>
      </c>
      <c r="ETZ33" s="67">
        <v>5</v>
      </c>
      <c r="EUA33" s="67">
        <v>2.2222222222222223</v>
      </c>
      <c r="EUB33" s="67">
        <v>11.111111111111111</v>
      </c>
      <c r="EUC33" s="86">
        <v>0</v>
      </c>
      <c r="EUH33" s="86"/>
      <c r="EUI33" s="62" t="s">
        <v>510</v>
      </c>
      <c r="EUJ33" s="86"/>
      <c r="EUK33" s="86">
        <v>0</v>
      </c>
      <c r="EUL33" s="86"/>
      <c r="EUM33" s="86">
        <v>1</v>
      </c>
      <c r="EUN33" s="67">
        <v>5</v>
      </c>
      <c r="EUO33" s="67">
        <v>2.2222222222222223</v>
      </c>
      <c r="EUP33" s="67">
        <v>11.111111111111111</v>
      </c>
      <c r="EUQ33" s="86">
        <v>0</v>
      </c>
      <c r="EUV33" s="86"/>
      <c r="EUW33" s="62" t="s">
        <v>510</v>
      </c>
      <c r="EUX33" s="86"/>
      <c r="EUY33" s="86">
        <v>0</v>
      </c>
      <c r="EUZ33" s="86"/>
      <c r="EVA33" s="86">
        <v>1</v>
      </c>
      <c r="EVB33" s="67">
        <v>5</v>
      </c>
      <c r="EVC33" s="67">
        <v>2.2222222222222223</v>
      </c>
      <c r="EVD33" s="67">
        <v>11.111111111111111</v>
      </c>
      <c r="EVE33" s="86">
        <v>0</v>
      </c>
      <c r="EVJ33" s="86"/>
      <c r="EVK33" s="62" t="s">
        <v>510</v>
      </c>
      <c r="EVL33" s="86"/>
      <c r="EVM33" s="86">
        <v>0</v>
      </c>
      <c r="EVN33" s="86"/>
      <c r="EVO33" s="86">
        <v>1</v>
      </c>
      <c r="EVP33" s="67">
        <v>5</v>
      </c>
      <c r="EVQ33" s="67">
        <v>2.2222222222222223</v>
      </c>
      <c r="EVR33" s="67">
        <v>11.111111111111111</v>
      </c>
      <c r="EVS33" s="86">
        <v>0</v>
      </c>
      <c r="EVX33" s="86"/>
      <c r="EVY33" s="62" t="s">
        <v>510</v>
      </c>
      <c r="EVZ33" s="86"/>
      <c r="EWA33" s="86">
        <v>0</v>
      </c>
      <c r="EWB33" s="86"/>
      <c r="EWC33" s="86">
        <v>1</v>
      </c>
      <c r="EWD33" s="67">
        <v>5</v>
      </c>
      <c r="EWE33" s="67">
        <v>2.2222222222222223</v>
      </c>
      <c r="EWF33" s="67">
        <v>11.111111111111111</v>
      </c>
      <c r="EWG33" s="86">
        <v>0</v>
      </c>
      <c r="EWL33" s="86"/>
      <c r="EWM33" s="62" t="s">
        <v>510</v>
      </c>
      <c r="EWN33" s="86"/>
      <c r="EWO33" s="86">
        <v>0</v>
      </c>
      <c r="EWP33" s="86"/>
      <c r="EWQ33" s="86">
        <v>1</v>
      </c>
      <c r="EWR33" s="67">
        <v>5</v>
      </c>
      <c r="EWS33" s="67">
        <v>2.2222222222222223</v>
      </c>
      <c r="EWT33" s="67">
        <v>11.111111111111111</v>
      </c>
      <c r="EWU33" s="86">
        <v>0</v>
      </c>
      <c r="EWZ33" s="86"/>
      <c r="EXA33" s="62" t="s">
        <v>510</v>
      </c>
      <c r="EXB33" s="86"/>
      <c r="EXC33" s="86">
        <v>0</v>
      </c>
      <c r="EXD33" s="86"/>
      <c r="EXE33" s="86">
        <v>0</v>
      </c>
      <c r="EXF33" s="67">
        <v>3</v>
      </c>
      <c r="EXG33" s="67">
        <v>0</v>
      </c>
      <c r="EXH33" s="67">
        <v>5.5555555555555554</v>
      </c>
      <c r="EXI33" s="86" t="s">
        <v>582</v>
      </c>
      <c r="EXN33" s="86"/>
      <c r="EXO33" s="62" t="s">
        <v>510</v>
      </c>
      <c r="EXP33" s="86"/>
      <c r="EXQ33" s="86">
        <v>0</v>
      </c>
      <c r="EXR33" s="86"/>
      <c r="EXS33" s="86">
        <v>0</v>
      </c>
      <c r="EXT33" s="67">
        <v>3</v>
      </c>
      <c r="EXU33" s="67">
        <v>0</v>
      </c>
      <c r="EXV33" s="67">
        <v>5.5555555555555554</v>
      </c>
      <c r="EXW33" s="86" t="s">
        <v>582</v>
      </c>
      <c r="EYB33" s="86"/>
      <c r="EYC33" s="62" t="s">
        <v>510</v>
      </c>
      <c r="EYD33" s="86"/>
      <c r="EYE33" s="86">
        <v>0</v>
      </c>
      <c r="EYF33" s="86"/>
      <c r="EYG33" s="86">
        <v>0</v>
      </c>
      <c r="EYH33" s="67">
        <v>3</v>
      </c>
      <c r="EYI33" s="67">
        <v>0</v>
      </c>
      <c r="EYJ33" s="67">
        <v>5.5555555555555554</v>
      </c>
      <c r="EYK33" s="86" t="s">
        <v>582</v>
      </c>
      <c r="EYP33" s="86"/>
      <c r="EYQ33" s="62" t="s">
        <v>510</v>
      </c>
      <c r="EYR33" s="86"/>
      <c r="EYS33" s="86">
        <v>0</v>
      </c>
      <c r="EYT33" s="86"/>
      <c r="EYU33" s="86">
        <v>0</v>
      </c>
      <c r="EYV33" s="67">
        <v>3</v>
      </c>
      <c r="EYW33" s="67">
        <v>0</v>
      </c>
      <c r="EYX33" s="67">
        <v>5.5555555555555554</v>
      </c>
      <c r="EYY33" s="86" t="s">
        <v>582</v>
      </c>
      <c r="EZD33" s="86"/>
      <c r="EZE33" s="62" t="s">
        <v>510</v>
      </c>
      <c r="EZF33" s="86"/>
      <c r="EZG33" s="86">
        <v>0</v>
      </c>
      <c r="EZH33" s="86"/>
      <c r="EZI33" s="86">
        <v>0</v>
      </c>
      <c r="EZJ33" s="67">
        <v>3</v>
      </c>
      <c r="EZK33" s="67">
        <v>0</v>
      </c>
      <c r="EZL33" s="67">
        <v>5.5555555555555554</v>
      </c>
      <c r="EZM33" s="86" t="s">
        <v>582</v>
      </c>
      <c r="EZR33" s="86"/>
      <c r="EZS33" s="62" t="s">
        <v>510</v>
      </c>
      <c r="EZT33" s="86"/>
      <c r="EZU33" s="86">
        <v>0</v>
      </c>
      <c r="EZV33" s="86"/>
      <c r="EZW33" s="86">
        <v>0</v>
      </c>
      <c r="EZX33" s="67">
        <v>3</v>
      </c>
      <c r="EZY33" s="67">
        <v>0</v>
      </c>
      <c r="EZZ33" s="67">
        <v>5.5555555555555554</v>
      </c>
      <c r="FAA33" s="86" t="s">
        <v>582</v>
      </c>
      <c r="FAF33" s="86"/>
      <c r="FAG33" s="62" t="s">
        <v>510</v>
      </c>
      <c r="FAH33" s="86"/>
      <c r="FAI33" s="86">
        <v>0</v>
      </c>
      <c r="FAJ33" s="86"/>
      <c r="FAK33" s="86">
        <v>0</v>
      </c>
      <c r="FAL33" s="67">
        <v>3</v>
      </c>
      <c r="FAM33" s="67">
        <v>0</v>
      </c>
      <c r="FAN33" s="67">
        <v>5.5555555555555554</v>
      </c>
      <c r="FAO33" s="86" t="s">
        <v>582</v>
      </c>
      <c r="FAT33" s="86"/>
      <c r="FAU33" s="62" t="s">
        <v>510</v>
      </c>
      <c r="FAV33" s="86"/>
      <c r="FAW33" s="86">
        <v>0</v>
      </c>
      <c r="FAX33" s="86"/>
      <c r="FAY33" s="86">
        <v>0</v>
      </c>
      <c r="FAZ33" s="67">
        <v>3</v>
      </c>
      <c r="FBA33" s="67">
        <v>0</v>
      </c>
      <c r="FBB33" s="67">
        <v>5.5555555555555554</v>
      </c>
      <c r="FBC33" s="86" t="s">
        <v>582</v>
      </c>
      <c r="FBH33" s="86"/>
      <c r="FBI33" s="62" t="s">
        <v>510</v>
      </c>
      <c r="FBJ33" s="86"/>
      <c r="FBK33" s="86">
        <v>0</v>
      </c>
      <c r="FBL33" s="86"/>
      <c r="FBM33" s="86">
        <v>0</v>
      </c>
      <c r="FBN33" s="67">
        <v>3</v>
      </c>
      <c r="FBO33" s="67">
        <v>0</v>
      </c>
      <c r="FBP33" s="67">
        <v>5.5555555555555554</v>
      </c>
      <c r="FBQ33" s="86" t="s">
        <v>582</v>
      </c>
      <c r="FBV33" s="86"/>
      <c r="FBW33" s="62" t="s">
        <v>510</v>
      </c>
      <c r="FBX33" s="86"/>
      <c r="FBY33" s="86">
        <v>0</v>
      </c>
      <c r="FBZ33" s="86"/>
      <c r="FCA33" s="86">
        <v>0</v>
      </c>
      <c r="FCB33" s="67">
        <v>3</v>
      </c>
      <c r="FCC33" s="67">
        <v>0</v>
      </c>
      <c r="FCD33" s="67">
        <v>5.5555555555555554</v>
      </c>
      <c r="FCE33" s="86" t="s">
        <v>582</v>
      </c>
      <c r="FCJ33" s="86"/>
      <c r="FCK33" s="62" t="s">
        <v>510</v>
      </c>
      <c r="FCL33" s="86"/>
      <c r="FCM33" s="86">
        <v>0</v>
      </c>
      <c r="FCN33" s="86"/>
      <c r="FCO33" s="86">
        <v>0</v>
      </c>
      <c r="FCP33" s="67">
        <v>3</v>
      </c>
      <c r="FCQ33" s="67">
        <v>0</v>
      </c>
      <c r="FCR33" s="67">
        <v>5.5555555555555554</v>
      </c>
      <c r="FCS33" s="86" t="s">
        <v>582</v>
      </c>
      <c r="FCX33" s="86"/>
      <c r="FCY33" s="62" t="s">
        <v>510</v>
      </c>
      <c r="FCZ33" s="86"/>
      <c r="FDA33" s="86">
        <v>0</v>
      </c>
      <c r="FDB33" s="86"/>
      <c r="FDC33" s="86">
        <v>0</v>
      </c>
      <c r="FDD33" s="67">
        <v>3</v>
      </c>
      <c r="FDE33" s="67">
        <v>0</v>
      </c>
      <c r="FDF33" s="67">
        <v>5.5555555555555554</v>
      </c>
      <c r="FDG33" s="86" t="s">
        <v>582</v>
      </c>
      <c r="FDL33" s="86"/>
      <c r="FDM33" s="62" t="s">
        <v>510</v>
      </c>
      <c r="FDN33" s="86"/>
      <c r="FDO33" s="86">
        <v>0</v>
      </c>
      <c r="FDP33" s="86"/>
      <c r="FDQ33" s="86">
        <v>0</v>
      </c>
      <c r="FDR33" s="67">
        <v>3</v>
      </c>
      <c r="FDS33" s="67">
        <v>0</v>
      </c>
      <c r="FDT33" s="67">
        <v>5.5555555555555554</v>
      </c>
      <c r="FDU33" s="86" t="s">
        <v>582</v>
      </c>
      <c r="FDZ33" s="86"/>
      <c r="FEA33" s="62" t="s">
        <v>510</v>
      </c>
      <c r="FEB33" s="86"/>
      <c r="FEC33" s="86">
        <v>0</v>
      </c>
      <c r="FED33" s="86"/>
      <c r="FEE33" s="86">
        <v>0</v>
      </c>
      <c r="FEF33" s="67">
        <v>3</v>
      </c>
      <c r="FEG33" s="67">
        <v>0</v>
      </c>
      <c r="FEH33" s="67">
        <v>5.5555555555555554</v>
      </c>
      <c r="FEI33" s="86" t="s">
        <v>582</v>
      </c>
      <c r="FEN33" s="86"/>
      <c r="FEO33" s="62" t="s">
        <v>510</v>
      </c>
      <c r="FEP33" s="86"/>
      <c r="FEQ33" s="86">
        <v>0</v>
      </c>
      <c r="FER33" s="86"/>
      <c r="FES33" s="86">
        <v>0</v>
      </c>
      <c r="FET33" s="67">
        <v>3</v>
      </c>
      <c r="FEU33" s="67">
        <v>0</v>
      </c>
      <c r="FEV33" s="67">
        <v>5.5555555555555554</v>
      </c>
      <c r="FEW33" s="86" t="s">
        <v>582</v>
      </c>
      <c r="FFB33" s="86"/>
      <c r="FFC33" s="62" t="s">
        <v>510</v>
      </c>
      <c r="FFD33" s="86"/>
      <c r="FFE33" s="86">
        <v>0</v>
      </c>
      <c r="FFF33" s="86"/>
      <c r="FFG33" s="86">
        <v>0</v>
      </c>
      <c r="FFH33" s="67">
        <v>3</v>
      </c>
      <c r="FFI33" s="67">
        <v>0</v>
      </c>
      <c r="FFJ33" s="67">
        <v>5.5555555555555554</v>
      </c>
      <c r="FFK33" s="86" t="s">
        <v>582</v>
      </c>
      <c r="FFP33" s="86"/>
      <c r="FFQ33" s="62" t="s">
        <v>510</v>
      </c>
      <c r="FFR33" s="86"/>
      <c r="FFS33" s="86">
        <v>0</v>
      </c>
      <c r="FFT33" s="86"/>
      <c r="FFU33" s="86">
        <v>0</v>
      </c>
      <c r="FFV33" s="67">
        <v>3</v>
      </c>
      <c r="FFW33" s="67">
        <v>0</v>
      </c>
      <c r="FFX33" s="67">
        <v>5.5555555555555554</v>
      </c>
      <c r="FFY33" s="86" t="s">
        <v>582</v>
      </c>
      <c r="FGD33" s="86"/>
      <c r="FGE33" s="62" t="s">
        <v>510</v>
      </c>
      <c r="FGF33" s="86"/>
      <c r="FGG33" s="86">
        <v>0</v>
      </c>
      <c r="FGH33" s="86"/>
      <c r="FGI33" s="86">
        <v>0</v>
      </c>
      <c r="FGJ33" s="67">
        <v>3</v>
      </c>
      <c r="FGK33" s="67">
        <v>0</v>
      </c>
      <c r="FGL33" s="67">
        <v>5.5555555555555554</v>
      </c>
      <c r="FGM33" s="86" t="s">
        <v>582</v>
      </c>
      <c r="FGR33" s="86"/>
      <c r="FGS33" s="62" t="s">
        <v>510</v>
      </c>
      <c r="FGT33" s="86"/>
      <c r="FGU33" s="86">
        <v>0</v>
      </c>
      <c r="FGV33" s="86"/>
      <c r="FGW33" s="86">
        <v>0</v>
      </c>
      <c r="FGX33" s="67">
        <v>3</v>
      </c>
      <c r="FGY33" s="67">
        <v>0</v>
      </c>
      <c r="FGZ33" s="67">
        <v>5.5555555555555554</v>
      </c>
      <c r="FHA33" s="86" t="s">
        <v>582</v>
      </c>
      <c r="FHF33" s="86"/>
      <c r="FHG33" s="62" t="s">
        <v>510</v>
      </c>
      <c r="FHH33" s="86"/>
      <c r="FHI33" s="86">
        <v>0</v>
      </c>
      <c r="FHJ33" s="86"/>
      <c r="FHK33" s="86">
        <v>0</v>
      </c>
      <c r="FHL33" s="67">
        <v>3</v>
      </c>
      <c r="FHM33" s="67">
        <v>0</v>
      </c>
      <c r="FHN33" s="67">
        <v>5.5555555555555554</v>
      </c>
      <c r="FHO33" s="86" t="s">
        <v>582</v>
      </c>
      <c r="FHT33" s="86"/>
      <c r="FHU33" s="62" t="s">
        <v>510</v>
      </c>
      <c r="FHV33" s="86"/>
      <c r="FHW33" s="86">
        <v>0</v>
      </c>
      <c r="FHX33" s="86"/>
      <c r="FHY33" s="86">
        <v>0</v>
      </c>
      <c r="FHZ33" s="67">
        <v>3</v>
      </c>
      <c r="FIA33" s="67">
        <v>0</v>
      </c>
      <c r="FIB33" s="67">
        <v>5.5555555555555554</v>
      </c>
      <c r="FIC33" s="86" t="s">
        <v>582</v>
      </c>
      <c r="FIH33" s="86"/>
      <c r="FII33" s="62" t="s">
        <v>510</v>
      </c>
      <c r="FIJ33" s="86"/>
      <c r="FIK33" s="86">
        <v>0</v>
      </c>
      <c r="FIL33" s="86"/>
      <c r="FIM33" s="86">
        <v>0</v>
      </c>
      <c r="FIN33" s="67">
        <v>3</v>
      </c>
      <c r="FIO33" s="67">
        <v>0</v>
      </c>
      <c r="FIP33" s="67">
        <v>5.5555555555555554</v>
      </c>
      <c r="FIQ33" s="86" t="s">
        <v>582</v>
      </c>
      <c r="FIV33" s="86"/>
      <c r="FIW33" s="62" t="s">
        <v>510</v>
      </c>
      <c r="FIX33" s="86"/>
      <c r="FIY33" s="86">
        <v>0</v>
      </c>
      <c r="FIZ33" s="86"/>
      <c r="FJA33" s="86">
        <v>0</v>
      </c>
      <c r="FJB33" s="67">
        <v>3</v>
      </c>
      <c r="FJC33" s="67">
        <v>0</v>
      </c>
      <c r="FJD33" s="67">
        <v>5.5555555555555554</v>
      </c>
      <c r="FJE33" s="86" t="s">
        <v>582</v>
      </c>
      <c r="FJJ33" s="86"/>
      <c r="FJK33" s="62" t="s">
        <v>510</v>
      </c>
      <c r="FJL33" s="86"/>
      <c r="FJM33" s="86">
        <v>0</v>
      </c>
      <c r="FJN33" s="86"/>
      <c r="FJO33" s="86">
        <v>0</v>
      </c>
      <c r="FJP33" s="67">
        <v>3</v>
      </c>
      <c r="FJQ33" s="67">
        <v>0</v>
      </c>
      <c r="FJR33" s="67">
        <v>5.5555555555555554</v>
      </c>
      <c r="FJS33" s="86" t="s">
        <v>582</v>
      </c>
      <c r="FJX33" s="86"/>
      <c r="FJY33" s="62" t="s">
        <v>510</v>
      </c>
      <c r="FJZ33" s="86"/>
      <c r="FKA33" s="86">
        <v>0</v>
      </c>
      <c r="FKB33" s="86"/>
      <c r="FKC33" s="86">
        <v>0</v>
      </c>
      <c r="FKD33" s="67">
        <v>3</v>
      </c>
      <c r="FKE33" s="67">
        <v>0</v>
      </c>
      <c r="FKF33" s="67">
        <v>5.5555555555555554</v>
      </c>
      <c r="FKG33" s="86" t="s">
        <v>582</v>
      </c>
      <c r="FKL33" s="86"/>
      <c r="FKM33" s="62" t="s">
        <v>510</v>
      </c>
      <c r="FKN33" s="86"/>
      <c r="FKO33" s="86">
        <v>0</v>
      </c>
      <c r="FKP33" s="86"/>
      <c r="FKQ33" s="86">
        <v>0</v>
      </c>
      <c r="FKR33" s="67">
        <v>3</v>
      </c>
      <c r="FKS33" s="67">
        <v>0</v>
      </c>
      <c r="FKT33" s="67">
        <v>5.5555555555555554</v>
      </c>
      <c r="FKU33" s="86" t="s">
        <v>582</v>
      </c>
      <c r="FKZ33" s="86"/>
      <c r="FLA33" s="62" t="s">
        <v>510</v>
      </c>
      <c r="FLB33" s="86"/>
      <c r="FLC33" s="86">
        <v>0</v>
      </c>
      <c r="FLD33" s="86"/>
      <c r="FLE33" s="86">
        <v>0</v>
      </c>
      <c r="FLF33" s="67">
        <v>3</v>
      </c>
      <c r="FLG33" s="67">
        <v>0</v>
      </c>
      <c r="FLH33" s="67">
        <v>5.5555555555555554</v>
      </c>
      <c r="FLI33" s="86" t="s">
        <v>582</v>
      </c>
      <c r="FLN33" s="86"/>
      <c r="FLO33" s="62" t="s">
        <v>510</v>
      </c>
      <c r="FLP33" s="86"/>
      <c r="FLQ33" s="86">
        <v>0</v>
      </c>
      <c r="FLR33" s="86"/>
      <c r="FLS33" s="86">
        <v>0</v>
      </c>
      <c r="FLT33" s="67">
        <v>3</v>
      </c>
      <c r="FLU33" s="67">
        <v>0</v>
      </c>
      <c r="FLV33" s="67">
        <v>5.5555555555555554</v>
      </c>
      <c r="FLW33" s="86" t="s">
        <v>582</v>
      </c>
      <c r="FMB33" s="86"/>
      <c r="FMC33" s="62" t="s">
        <v>510</v>
      </c>
      <c r="FMD33" s="86"/>
      <c r="FME33" s="86">
        <v>0</v>
      </c>
      <c r="FMF33" s="86"/>
      <c r="FMG33" s="86">
        <v>0</v>
      </c>
      <c r="FMH33" s="67">
        <v>4</v>
      </c>
      <c r="FMI33" s="67">
        <v>0</v>
      </c>
      <c r="FMJ33" s="67">
        <v>8.8888888888888893</v>
      </c>
      <c r="FMK33" s="86" t="s">
        <v>582</v>
      </c>
      <c r="FMP33" s="86"/>
      <c r="FMQ33" s="62" t="s">
        <v>510</v>
      </c>
      <c r="FMR33" s="86"/>
      <c r="FMS33" s="86">
        <v>0</v>
      </c>
      <c r="FMT33" s="86"/>
      <c r="FMU33" s="86">
        <v>0</v>
      </c>
      <c r="FMV33" s="67">
        <v>4</v>
      </c>
      <c r="FMW33" s="67">
        <v>0</v>
      </c>
      <c r="FMX33" s="67">
        <v>8.8888888888888893</v>
      </c>
      <c r="FMY33" s="86" t="s">
        <v>582</v>
      </c>
      <c r="FND33" s="86"/>
      <c r="FNE33" s="62" t="s">
        <v>510</v>
      </c>
      <c r="FNF33" s="86"/>
      <c r="FNG33" s="86">
        <v>0</v>
      </c>
      <c r="FNH33" s="86"/>
      <c r="FNI33" s="86">
        <v>0</v>
      </c>
      <c r="FNJ33" s="67">
        <v>4</v>
      </c>
      <c r="FNK33" s="67">
        <v>0</v>
      </c>
      <c r="FNL33" s="67">
        <v>8.8888888888888893</v>
      </c>
      <c r="FNM33" s="86" t="s">
        <v>582</v>
      </c>
      <c r="FNR33" s="86"/>
      <c r="FNS33" s="62" t="s">
        <v>510</v>
      </c>
      <c r="FNT33" s="86"/>
      <c r="FNU33" s="86">
        <v>0</v>
      </c>
      <c r="FNV33" s="86"/>
      <c r="FNW33" s="86">
        <v>0</v>
      </c>
      <c r="FNX33" s="67">
        <v>4</v>
      </c>
      <c r="FNY33" s="67">
        <v>0</v>
      </c>
      <c r="FNZ33" s="67">
        <v>8.8888888888888893</v>
      </c>
      <c r="FOA33" s="86" t="s">
        <v>582</v>
      </c>
      <c r="FOF33" s="86"/>
      <c r="FOG33" s="62" t="s">
        <v>510</v>
      </c>
      <c r="FOH33" s="86"/>
      <c r="FOI33" s="86">
        <v>0</v>
      </c>
      <c r="FOJ33" s="86"/>
      <c r="FOK33" s="86">
        <v>0</v>
      </c>
      <c r="FOL33" s="67">
        <v>4</v>
      </c>
      <c r="FOM33" s="67">
        <v>0</v>
      </c>
      <c r="FON33" s="67">
        <v>8.8888888888888893</v>
      </c>
      <c r="FOO33" s="86" t="s">
        <v>582</v>
      </c>
      <c r="FOT33" s="86"/>
      <c r="FOU33" s="62" t="s">
        <v>510</v>
      </c>
      <c r="FOV33" s="86"/>
      <c r="FOW33" s="86">
        <v>0</v>
      </c>
      <c r="FOX33" s="86"/>
      <c r="FOY33" s="86">
        <v>0</v>
      </c>
      <c r="FOZ33" s="67">
        <v>4</v>
      </c>
      <c r="FPA33" s="67">
        <v>0</v>
      </c>
      <c r="FPB33" s="67">
        <v>8.8888888888888893</v>
      </c>
      <c r="FPC33" s="86" t="s">
        <v>582</v>
      </c>
      <c r="FPH33" s="86"/>
      <c r="FPI33" s="62" t="s">
        <v>510</v>
      </c>
      <c r="FPJ33" s="86"/>
      <c r="FPK33" s="86">
        <v>0</v>
      </c>
      <c r="FPL33" s="86"/>
      <c r="FPM33" s="86">
        <v>0</v>
      </c>
      <c r="FPN33" s="67">
        <v>4</v>
      </c>
      <c r="FPO33" s="67">
        <v>0</v>
      </c>
      <c r="FPP33" s="67">
        <v>8.8888888888888893</v>
      </c>
      <c r="FPQ33" s="86" t="s">
        <v>582</v>
      </c>
      <c r="FPV33" s="86"/>
      <c r="FPW33" s="62" t="s">
        <v>510</v>
      </c>
      <c r="FPX33" s="86"/>
      <c r="FPY33" s="86">
        <v>0</v>
      </c>
      <c r="FPZ33" s="86"/>
      <c r="FQA33" s="86">
        <v>0</v>
      </c>
      <c r="FQB33" s="67">
        <v>4</v>
      </c>
      <c r="FQC33" s="67">
        <v>0</v>
      </c>
      <c r="FQD33" s="67">
        <v>8.8888888888888893</v>
      </c>
      <c r="FQE33" s="86" t="s">
        <v>582</v>
      </c>
      <c r="FQJ33" s="86"/>
      <c r="FQK33" s="62" t="s">
        <v>510</v>
      </c>
      <c r="FQL33" s="86"/>
      <c r="FQM33" s="86">
        <v>0</v>
      </c>
      <c r="FQN33" s="86"/>
      <c r="FQO33" s="86">
        <v>0</v>
      </c>
      <c r="FQP33" s="67">
        <v>4</v>
      </c>
      <c r="FQQ33" s="67">
        <v>0</v>
      </c>
      <c r="FQR33" s="67">
        <v>8.8888888888888893</v>
      </c>
      <c r="FQS33" s="86" t="s">
        <v>582</v>
      </c>
      <c r="FQX33" s="86"/>
      <c r="FQY33" s="62" t="s">
        <v>510</v>
      </c>
      <c r="FQZ33" s="86"/>
      <c r="FRA33" s="86">
        <v>0</v>
      </c>
      <c r="FRB33" s="86"/>
      <c r="FRC33" s="86">
        <v>0</v>
      </c>
      <c r="FRD33" s="67">
        <v>4</v>
      </c>
      <c r="FRE33" s="67">
        <v>0</v>
      </c>
      <c r="FRF33" s="67">
        <v>8.8888888888888893</v>
      </c>
      <c r="FRG33" s="86" t="s">
        <v>582</v>
      </c>
      <c r="FRL33" s="86"/>
      <c r="FRM33" s="62" t="s">
        <v>510</v>
      </c>
      <c r="FRN33" s="86"/>
      <c r="FRO33" s="86">
        <v>0</v>
      </c>
      <c r="FRP33" s="86"/>
      <c r="FRQ33" s="86">
        <v>0</v>
      </c>
      <c r="FRR33" s="67">
        <v>4</v>
      </c>
      <c r="FRS33" s="67">
        <v>0</v>
      </c>
      <c r="FRT33" s="67">
        <v>8.8888888888888893</v>
      </c>
      <c r="FRU33" s="86" t="s">
        <v>582</v>
      </c>
      <c r="FRZ33" s="86"/>
      <c r="FSA33" s="62" t="s">
        <v>510</v>
      </c>
      <c r="FSB33" s="86"/>
      <c r="FSC33" s="86">
        <v>0</v>
      </c>
      <c r="FSD33" s="86"/>
      <c r="FSE33" s="86">
        <v>0</v>
      </c>
      <c r="FSF33" s="67">
        <v>4</v>
      </c>
      <c r="FSG33" s="67">
        <v>0</v>
      </c>
      <c r="FSH33" s="67">
        <v>8.8888888888888893</v>
      </c>
      <c r="FSI33" s="86" t="s">
        <v>582</v>
      </c>
      <c r="FSN33" s="86"/>
      <c r="FSO33" s="62" t="s">
        <v>510</v>
      </c>
      <c r="FSP33" s="86"/>
      <c r="FSQ33" s="86">
        <v>0</v>
      </c>
      <c r="FSR33" s="86"/>
      <c r="FSS33" s="86">
        <v>0</v>
      </c>
      <c r="FST33" s="67">
        <v>4</v>
      </c>
      <c r="FSU33" s="67">
        <v>0</v>
      </c>
      <c r="FSV33" s="67">
        <v>8.8888888888888893</v>
      </c>
      <c r="FSW33" s="86" t="s">
        <v>582</v>
      </c>
      <c r="FTB33" s="86"/>
      <c r="FTC33" s="62" t="s">
        <v>510</v>
      </c>
      <c r="FTD33" s="86"/>
      <c r="FTE33" s="86">
        <v>0</v>
      </c>
      <c r="FTF33" s="86"/>
      <c r="FTG33" s="86">
        <v>0</v>
      </c>
      <c r="FTH33" s="67">
        <v>4</v>
      </c>
      <c r="FTI33" s="67">
        <v>0</v>
      </c>
      <c r="FTJ33" s="67">
        <v>8.8888888888888893</v>
      </c>
      <c r="FTK33" s="86" t="s">
        <v>582</v>
      </c>
      <c r="FTP33" s="86"/>
      <c r="FTQ33" s="62" t="s">
        <v>510</v>
      </c>
      <c r="FTR33" s="86"/>
      <c r="FTS33" s="86">
        <v>0</v>
      </c>
      <c r="FTT33" s="86"/>
      <c r="FTU33" s="86">
        <v>0</v>
      </c>
      <c r="FTV33" s="67">
        <v>4</v>
      </c>
      <c r="FTW33" s="67">
        <v>0</v>
      </c>
      <c r="FTX33" s="67">
        <v>8.8888888888888893</v>
      </c>
      <c r="FTY33" s="86" t="s">
        <v>582</v>
      </c>
      <c r="FUD33" s="86"/>
      <c r="FUE33" s="62" t="s">
        <v>510</v>
      </c>
      <c r="FUF33" s="86"/>
      <c r="FUG33" s="86">
        <v>0</v>
      </c>
      <c r="FUH33" s="86"/>
      <c r="FUI33" s="86">
        <v>0</v>
      </c>
      <c r="FUJ33" s="67">
        <v>4</v>
      </c>
      <c r="FUK33" s="67">
        <v>0</v>
      </c>
      <c r="FUL33" s="67">
        <v>8.8888888888888893</v>
      </c>
      <c r="FUM33" s="86" t="s">
        <v>582</v>
      </c>
      <c r="FUR33" s="86"/>
      <c r="FUS33" s="62" t="s">
        <v>510</v>
      </c>
      <c r="FUT33" s="86"/>
      <c r="FUU33" s="86">
        <v>0</v>
      </c>
      <c r="FUV33" s="86"/>
      <c r="FUW33" s="86">
        <v>0</v>
      </c>
      <c r="FUX33" s="67">
        <v>4</v>
      </c>
      <c r="FUY33" s="67">
        <v>0</v>
      </c>
      <c r="FUZ33" s="67">
        <v>8.8888888888888893</v>
      </c>
      <c r="FVA33" s="86" t="s">
        <v>582</v>
      </c>
      <c r="FVF33" s="86"/>
      <c r="FVG33" s="62" t="s">
        <v>510</v>
      </c>
      <c r="FVH33" s="86"/>
      <c r="FVI33" s="86">
        <v>0</v>
      </c>
      <c r="FVJ33" s="86"/>
      <c r="FVK33" s="86">
        <v>0</v>
      </c>
      <c r="FVL33" s="67">
        <v>4</v>
      </c>
      <c r="FVM33" s="67">
        <v>0</v>
      </c>
      <c r="FVN33" s="67">
        <v>8.8888888888888893</v>
      </c>
      <c r="FVO33" s="86" t="s">
        <v>582</v>
      </c>
      <c r="FVT33" s="86"/>
      <c r="FVU33" s="62" t="s">
        <v>510</v>
      </c>
      <c r="FVV33" s="86"/>
      <c r="FVW33" s="86">
        <v>1</v>
      </c>
      <c r="FVX33" s="86"/>
      <c r="FVY33" s="86">
        <v>1</v>
      </c>
      <c r="FVZ33" s="67">
        <v>5</v>
      </c>
      <c r="FWA33" s="67">
        <v>2.2222222222222223</v>
      </c>
      <c r="FWB33" s="67">
        <v>11.111111111111111</v>
      </c>
      <c r="FWC33" s="86">
        <v>100</v>
      </c>
      <c r="FWH33" s="86"/>
      <c r="FWI33" s="62" t="s">
        <v>510</v>
      </c>
      <c r="FWJ33" s="86"/>
      <c r="FWK33" s="86">
        <v>0</v>
      </c>
      <c r="FWL33" s="86"/>
      <c r="FWM33" s="86">
        <v>1</v>
      </c>
      <c r="FWN33" s="67">
        <v>5</v>
      </c>
      <c r="FWO33" s="67">
        <v>2.2222222222222223</v>
      </c>
      <c r="FWP33" s="67">
        <v>11.111111111111111</v>
      </c>
      <c r="FWQ33" s="86">
        <v>0</v>
      </c>
      <c r="FWV33" s="86"/>
      <c r="FWW33" s="62" t="s">
        <v>510</v>
      </c>
      <c r="FWX33" s="86"/>
      <c r="FWY33" s="86">
        <v>1</v>
      </c>
      <c r="FWZ33" s="86"/>
      <c r="FXA33" s="86">
        <v>1</v>
      </c>
      <c r="FXB33" s="67">
        <v>5</v>
      </c>
      <c r="FXC33" s="67">
        <v>2.2222222222222223</v>
      </c>
      <c r="FXD33" s="67">
        <v>11.111111111111111</v>
      </c>
      <c r="FXE33" s="86">
        <v>100</v>
      </c>
      <c r="FXJ33" s="86"/>
      <c r="FXK33" s="62" t="s">
        <v>510</v>
      </c>
      <c r="FXL33" s="86"/>
      <c r="FXM33" s="86">
        <v>1</v>
      </c>
      <c r="FXN33" s="86"/>
      <c r="FXO33" s="86">
        <v>1</v>
      </c>
      <c r="FXP33" s="67">
        <v>5</v>
      </c>
      <c r="FXQ33" s="67">
        <v>2.2222222222222223</v>
      </c>
      <c r="FXR33" s="67">
        <v>11.111111111111111</v>
      </c>
      <c r="FXS33" s="86">
        <v>100</v>
      </c>
      <c r="FXX33" s="86"/>
      <c r="FXY33" s="62" t="s">
        <v>510</v>
      </c>
      <c r="FXZ33" s="86"/>
      <c r="FYA33" s="86">
        <v>0</v>
      </c>
      <c r="FYB33" s="86"/>
      <c r="FYC33" s="86">
        <v>1</v>
      </c>
      <c r="FYD33" s="67">
        <v>5</v>
      </c>
      <c r="FYE33" s="67">
        <v>2.2222222222222223</v>
      </c>
      <c r="FYF33" s="67">
        <v>11.111111111111111</v>
      </c>
      <c r="FYG33" s="86">
        <v>0</v>
      </c>
      <c r="FYL33" s="86"/>
      <c r="FYM33" s="62" t="s">
        <v>510</v>
      </c>
      <c r="FYN33" s="86"/>
      <c r="FYO33" s="86">
        <v>1</v>
      </c>
      <c r="FYP33" s="86"/>
      <c r="FYQ33" s="86">
        <v>1</v>
      </c>
      <c r="FYR33" s="67">
        <v>5</v>
      </c>
      <c r="FYS33" s="67">
        <v>2.2222222222222223</v>
      </c>
      <c r="FYT33" s="67">
        <v>11.111111111111111</v>
      </c>
      <c r="FYU33" s="86">
        <v>100</v>
      </c>
      <c r="FYZ33" s="86"/>
      <c r="FZA33" s="62" t="s">
        <v>510</v>
      </c>
      <c r="FZB33" s="86"/>
      <c r="FZC33" s="86">
        <v>1</v>
      </c>
      <c r="FZD33" s="86"/>
      <c r="FZE33" s="86">
        <v>1</v>
      </c>
      <c r="FZF33" s="67">
        <v>5</v>
      </c>
      <c r="FZG33" s="67">
        <v>2.2222222222222223</v>
      </c>
      <c r="FZH33" s="67">
        <v>11.111111111111111</v>
      </c>
      <c r="FZI33" s="86">
        <v>100</v>
      </c>
      <c r="FZN33" s="86"/>
      <c r="FZO33" s="62" t="s">
        <v>510</v>
      </c>
      <c r="FZP33" s="86"/>
      <c r="FZQ33" s="86">
        <v>0</v>
      </c>
      <c r="FZR33" s="86"/>
      <c r="FZS33" s="86">
        <v>1</v>
      </c>
      <c r="FZT33" s="67">
        <v>5</v>
      </c>
      <c r="FZU33" s="67">
        <v>2.2222222222222223</v>
      </c>
      <c r="FZV33" s="67">
        <v>11.111111111111111</v>
      </c>
      <c r="FZW33" s="86">
        <v>0</v>
      </c>
      <c r="GAB33" s="86"/>
      <c r="GAC33" s="62" t="s">
        <v>510</v>
      </c>
      <c r="GAD33" s="86"/>
      <c r="GAE33" s="86">
        <v>0</v>
      </c>
      <c r="GAF33" s="86"/>
      <c r="GAG33" s="86">
        <v>1</v>
      </c>
      <c r="GAH33" s="67">
        <v>5</v>
      </c>
      <c r="GAI33" s="67">
        <v>2.2222222222222223</v>
      </c>
      <c r="GAJ33" s="67">
        <v>11.111111111111111</v>
      </c>
      <c r="GAK33" s="86">
        <v>0</v>
      </c>
      <c r="GAP33" s="86"/>
      <c r="GAQ33" s="62" t="s">
        <v>510</v>
      </c>
      <c r="GAR33" s="86"/>
      <c r="GAS33" s="86">
        <v>1</v>
      </c>
      <c r="GAT33" s="86"/>
      <c r="GAU33" s="86">
        <v>1</v>
      </c>
      <c r="GAV33" s="67">
        <v>5</v>
      </c>
      <c r="GAW33" s="67">
        <v>2.2222222222222223</v>
      </c>
      <c r="GAX33" s="67">
        <v>11.111111111111111</v>
      </c>
      <c r="GAY33" s="86">
        <v>100</v>
      </c>
      <c r="GBD33" s="86"/>
      <c r="GBE33" s="62" t="s">
        <v>510</v>
      </c>
      <c r="GBF33" s="86"/>
      <c r="GBG33" s="86">
        <v>0</v>
      </c>
      <c r="GBH33" s="86"/>
      <c r="GBI33" s="86">
        <v>1</v>
      </c>
      <c r="GBJ33" s="67">
        <v>5</v>
      </c>
      <c r="GBK33" s="67">
        <v>2.2222222222222223</v>
      </c>
      <c r="GBL33" s="67">
        <v>11.111111111111111</v>
      </c>
      <c r="GBM33" s="86">
        <v>0</v>
      </c>
      <c r="GBR33" s="86"/>
      <c r="GBS33" s="62" t="s">
        <v>510</v>
      </c>
      <c r="GBT33" s="86"/>
      <c r="GBU33" s="86">
        <v>0</v>
      </c>
      <c r="GBV33" s="86"/>
      <c r="GBW33" s="86">
        <v>1</v>
      </c>
      <c r="GBX33" s="67">
        <v>5</v>
      </c>
      <c r="GBY33" s="67">
        <v>2.2222222222222223</v>
      </c>
      <c r="GBZ33" s="67">
        <v>11.111111111111111</v>
      </c>
      <c r="GCA33" s="86">
        <v>0</v>
      </c>
      <c r="GCF33" s="86"/>
      <c r="GCG33" s="62" t="s">
        <v>510</v>
      </c>
      <c r="GCH33" s="86"/>
      <c r="GCI33" s="86">
        <v>1</v>
      </c>
      <c r="GCJ33" s="86"/>
      <c r="GCK33" s="86">
        <v>1</v>
      </c>
      <c r="GCL33" s="67">
        <v>5</v>
      </c>
      <c r="GCM33" s="67">
        <v>2.2222222222222223</v>
      </c>
      <c r="GCN33" s="67">
        <v>11.111111111111111</v>
      </c>
      <c r="GCO33" s="86">
        <v>100</v>
      </c>
      <c r="GCT33" s="86"/>
      <c r="GCU33" s="62" t="s">
        <v>510</v>
      </c>
      <c r="GCV33" s="86"/>
      <c r="GCW33" s="86">
        <v>1</v>
      </c>
      <c r="GCX33" s="86"/>
      <c r="GCY33" s="86">
        <v>1</v>
      </c>
      <c r="GCZ33" s="67">
        <v>5</v>
      </c>
      <c r="GDA33" s="67">
        <v>2.2222222222222223</v>
      </c>
      <c r="GDB33" s="67">
        <v>11.111111111111111</v>
      </c>
      <c r="GDC33" s="86">
        <v>100</v>
      </c>
      <c r="GDH33" s="86"/>
      <c r="GDI33" s="62" t="s">
        <v>510</v>
      </c>
      <c r="GDJ33" s="86"/>
      <c r="GDK33" s="86">
        <v>0</v>
      </c>
      <c r="GDL33" s="86"/>
      <c r="GDM33" s="86">
        <v>1</v>
      </c>
      <c r="GDN33" s="67">
        <v>5</v>
      </c>
      <c r="GDO33" s="67">
        <v>2.2222222222222223</v>
      </c>
      <c r="GDP33" s="67">
        <v>11.111111111111111</v>
      </c>
      <c r="GDQ33" s="86">
        <v>0</v>
      </c>
      <c r="GDV33" s="86"/>
      <c r="GDW33" s="62" t="s">
        <v>510</v>
      </c>
      <c r="GDX33" s="86"/>
      <c r="GDY33" s="86">
        <v>1</v>
      </c>
      <c r="GDZ33" s="86"/>
      <c r="GEA33" s="86">
        <v>1</v>
      </c>
      <c r="GEB33" s="67">
        <v>5</v>
      </c>
      <c r="GEC33" s="67">
        <v>2.2222222222222223</v>
      </c>
      <c r="GED33" s="67">
        <v>11.111111111111111</v>
      </c>
      <c r="GEE33" s="86">
        <v>100</v>
      </c>
      <c r="GEJ33" s="86"/>
      <c r="GEK33" s="62" t="s">
        <v>510</v>
      </c>
      <c r="GEL33" s="86"/>
      <c r="GEM33" s="86">
        <v>1</v>
      </c>
      <c r="GEN33" s="86"/>
      <c r="GEO33" s="86">
        <v>1</v>
      </c>
      <c r="GEP33" s="67">
        <v>5</v>
      </c>
      <c r="GEQ33" s="67">
        <v>2.2222222222222223</v>
      </c>
      <c r="GER33" s="67">
        <v>11.111111111111111</v>
      </c>
      <c r="GES33" s="86">
        <v>100</v>
      </c>
      <c r="GEX33" s="86"/>
      <c r="GEY33" s="62" t="s">
        <v>510</v>
      </c>
      <c r="GEZ33" s="86"/>
      <c r="GFA33" s="86">
        <v>1</v>
      </c>
      <c r="GFB33" s="86"/>
      <c r="GFC33" s="86">
        <v>1</v>
      </c>
      <c r="GFD33" s="67">
        <v>5</v>
      </c>
      <c r="GFE33" s="67">
        <v>2.2222222222222223</v>
      </c>
      <c r="GFF33" s="67">
        <v>11.111111111111111</v>
      </c>
      <c r="GFG33" s="86">
        <v>100</v>
      </c>
      <c r="GFL33" s="86"/>
      <c r="GFM33" s="62" t="s">
        <v>510</v>
      </c>
      <c r="GFN33" s="86"/>
      <c r="GFO33" s="86">
        <v>1</v>
      </c>
      <c r="GFP33" s="86"/>
      <c r="GFQ33" s="86">
        <v>1</v>
      </c>
      <c r="GFR33" s="67">
        <v>5</v>
      </c>
      <c r="GFS33" s="67">
        <v>2.2222222222222223</v>
      </c>
      <c r="GFT33" s="67">
        <v>11.111111111111111</v>
      </c>
      <c r="GFU33" s="86">
        <v>100</v>
      </c>
      <c r="GFZ33" s="86"/>
      <c r="GGA33" s="62" t="s">
        <v>510</v>
      </c>
      <c r="GGB33" s="86"/>
      <c r="GGC33" s="86">
        <v>0</v>
      </c>
      <c r="GGD33" s="86"/>
      <c r="GGE33" s="86">
        <v>1</v>
      </c>
      <c r="GGF33" s="67">
        <v>5</v>
      </c>
      <c r="GGG33" s="67">
        <v>2.2222222222222223</v>
      </c>
      <c r="GGH33" s="67">
        <v>11.111111111111111</v>
      </c>
      <c r="GGI33" s="86">
        <v>0</v>
      </c>
      <c r="GGN33" s="86"/>
      <c r="GGO33" s="62" t="s">
        <v>510</v>
      </c>
      <c r="GGP33" s="86"/>
      <c r="GGQ33" s="86">
        <v>1</v>
      </c>
      <c r="GGR33" s="86"/>
      <c r="GGS33" s="86">
        <v>1</v>
      </c>
      <c r="GGT33" s="67">
        <v>5</v>
      </c>
      <c r="GGU33" s="67">
        <v>2.2222222222222223</v>
      </c>
      <c r="GGV33" s="67">
        <v>11.111111111111111</v>
      </c>
      <c r="GGW33" s="86">
        <v>100</v>
      </c>
      <c r="GHB33" s="86"/>
      <c r="GHC33" s="62" t="s">
        <v>510</v>
      </c>
      <c r="GHD33" s="86"/>
      <c r="GHE33" s="86">
        <v>1</v>
      </c>
      <c r="GHF33" s="86"/>
      <c r="GHG33" s="86">
        <v>1</v>
      </c>
      <c r="GHH33" s="67">
        <v>5</v>
      </c>
      <c r="GHI33" s="67">
        <v>2.2222222222222223</v>
      </c>
      <c r="GHJ33" s="67">
        <v>11.111111111111111</v>
      </c>
      <c r="GHK33" s="86">
        <v>100</v>
      </c>
      <c r="GHP33" s="86"/>
      <c r="GHQ33" s="62" t="s">
        <v>510</v>
      </c>
      <c r="GHR33" s="86"/>
      <c r="GHS33" s="86">
        <v>1</v>
      </c>
      <c r="GHT33" s="86"/>
      <c r="GHU33" s="86">
        <v>1</v>
      </c>
      <c r="GHV33" s="67">
        <v>4</v>
      </c>
      <c r="GHW33" s="67">
        <v>2.2222222222222223</v>
      </c>
      <c r="GHX33" s="67">
        <v>8.8888888888888893</v>
      </c>
      <c r="GHY33" s="86">
        <v>100</v>
      </c>
      <c r="GID33" s="86"/>
      <c r="GIE33" s="62" t="s">
        <v>510</v>
      </c>
      <c r="GIF33" s="86"/>
      <c r="GIG33" s="86">
        <v>1</v>
      </c>
      <c r="GIH33" s="86"/>
      <c r="GII33" s="86">
        <v>1</v>
      </c>
      <c r="GIJ33" s="67">
        <v>4</v>
      </c>
      <c r="GIK33" s="67">
        <v>2.2222222222222223</v>
      </c>
      <c r="GIL33" s="67">
        <v>8.8888888888888893</v>
      </c>
      <c r="GIM33" s="86">
        <v>100</v>
      </c>
      <c r="GIR33" s="86"/>
      <c r="GIS33" s="62" t="s">
        <v>510</v>
      </c>
      <c r="GIT33" s="86"/>
      <c r="GIU33" s="86">
        <v>1</v>
      </c>
      <c r="GIV33" s="86"/>
      <c r="GIW33" s="86">
        <v>1</v>
      </c>
      <c r="GIX33" s="67">
        <v>4</v>
      </c>
      <c r="GIY33" s="67">
        <v>2.2222222222222223</v>
      </c>
      <c r="GIZ33" s="67">
        <v>8.8888888888888893</v>
      </c>
      <c r="GJA33" s="86">
        <v>100</v>
      </c>
      <c r="GJF33" s="86"/>
      <c r="GJG33" s="62" t="s">
        <v>510</v>
      </c>
      <c r="GJH33" s="86"/>
      <c r="GJI33" s="86">
        <v>0</v>
      </c>
      <c r="GJJ33" s="86"/>
      <c r="GJK33" s="86">
        <v>1</v>
      </c>
      <c r="GJL33" s="67">
        <v>4</v>
      </c>
      <c r="GJM33" s="67">
        <v>2.2222222222222223</v>
      </c>
      <c r="GJN33" s="67">
        <v>8.8888888888888893</v>
      </c>
      <c r="GJO33" s="86">
        <v>0</v>
      </c>
      <c r="GJT33" s="86"/>
      <c r="GJU33" s="62" t="s">
        <v>510</v>
      </c>
      <c r="GJV33" s="86"/>
      <c r="GJW33" s="86">
        <v>1</v>
      </c>
      <c r="GJX33" s="86"/>
      <c r="GJY33" s="86">
        <v>1</v>
      </c>
      <c r="GJZ33" s="67">
        <v>4</v>
      </c>
      <c r="GKA33" s="67">
        <v>2.2222222222222223</v>
      </c>
      <c r="GKB33" s="67">
        <v>8.8888888888888893</v>
      </c>
      <c r="GKC33" s="86">
        <v>100</v>
      </c>
      <c r="GKH33" s="86"/>
      <c r="GKI33" s="62" t="s">
        <v>510</v>
      </c>
      <c r="GKJ33" s="86"/>
      <c r="GKK33" s="86">
        <v>1</v>
      </c>
      <c r="GKL33" s="86"/>
      <c r="GKM33" s="86">
        <v>1</v>
      </c>
      <c r="GKN33" s="67">
        <v>4</v>
      </c>
      <c r="GKO33" s="67">
        <v>2.2222222222222223</v>
      </c>
      <c r="GKP33" s="67">
        <v>8.8888888888888893</v>
      </c>
      <c r="GKQ33" s="86">
        <v>100</v>
      </c>
      <c r="GKV33" s="86"/>
      <c r="GKW33" s="62" t="s">
        <v>510</v>
      </c>
      <c r="GKX33" s="86"/>
      <c r="GKY33" s="86">
        <v>1</v>
      </c>
      <c r="GKZ33" s="86"/>
      <c r="GLA33" s="86">
        <v>1</v>
      </c>
      <c r="GLB33" s="67">
        <v>4</v>
      </c>
      <c r="GLC33" s="67">
        <v>2.2222222222222223</v>
      </c>
      <c r="GLD33" s="67">
        <v>8.8888888888888893</v>
      </c>
      <c r="GLE33" s="86">
        <v>100</v>
      </c>
      <c r="GLJ33" s="86"/>
      <c r="GLK33" s="62" t="s">
        <v>510</v>
      </c>
      <c r="GLL33" s="86"/>
      <c r="GLM33" s="86">
        <v>1</v>
      </c>
      <c r="GLN33" s="86"/>
      <c r="GLO33" s="86">
        <v>1</v>
      </c>
      <c r="GLP33" s="67">
        <v>4</v>
      </c>
      <c r="GLQ33" s="67">
        <v>2.2222222222222223</v>
      </c>
      <c r="GLR33" s="67">
        <v>8.8888888888888893</v>
      </c>
      <c r="GLS33" s="86">
        <v>100</v>
      </c>
      <c r="GLX33" s="86"/>
      <c r="GLY33" s="62" t="s">
        <v>510</v>
      </c>
      <c r="GLZ33" s="86"/>
      <c r="GMA33" s="86">
        <v>1</v>
      </c>
      <c r="GMB33" s="86"/>
      <c r="GMC33" s="86">
        <v>1</v>
      </c>
      <c r="GMD33" s="67">
        <v>4</v>
      </c>
      <c r="GME33" s="67">
        <v>2.2222222222222223</v>
      </c>
      <c r="GMF33" s="67">
        <v>8.8888888888888893</v>
      </c>
      <c r="GMG33" s="86">
        <v>100</v>
      </c>
      <c r="GML33" s="86"/>
      <c r="GMM33" s="62" t="s">
        <v>510</v>
      </c>
      <c r="GMN33" s="86"/>
      <c r="GMO33" s="86">
        <v>1</v>
      </c>
      <c r="GMP33" s="86"/>
      <c r="GMQ33" s="86">
        <v>1</v>
      </c>
      <c r="GMR33" s="67">
        <v>4</v>
      </c>
      <c r="GMS33" s="67">
        <v>2.2222222222222223</v>
      </c>
      <c r="GMT33" s="67">
        <v>8.8888888888888893</v>
      </c>
      <c r="GMU33" s="86">
        <v>100</v>
      </c>
      <c r="GMZ33" s="86"/>
      <c r="GNA33" s="62" t="s">
        <v>510</v>
      </c>
      <c r="GNB33" s="86"/>
      <c r="GNC33" s="86">
        <v>1</v>
      </c>
      <c r="GND33" s="86"/>
      <c r="GNE33" s="86">
        <v>1</v>
      </c>
      <c r="GNF33" s="67">
        <v>4</v>
      </c>
      <c r="GNG33" s="67">
        <v>2.2222222222222223</v>
      </c>
      <c r="GNH33" s="67">
        <v>8.8888888888888893</v>
      </c>
      <c r="GNI33" s="86">
        <v>100</v>
      </c>
      <c r="GNN33" s="86"/>
      <c r="GNO33" s="62" t="s">
        <v>510</v>
      </c>
      <c r="GNP33" s="86"/>
      <c r="GNQ33" s="86">
        <v>1</v>
      </c>
      <c r="GNR33" s="86"/>
      <c r="GNS33" s="86">
        <v>1</v>
      </c>
      <c r="GNT33" s="67">
        <v>4</v>
      </c>
      <c r="GNU33" s="67">
        <v>2.2222222222222223</v>
      </c>
      <c r="GNV33" s="67">
        <v>8.8888888888888893</v>
      </c>
      <c r="GNW33" s="86">
        <v>100</v>
      </c>
      <c r="GOB33" s="86"/>
      <c r="GOC33" s="62" t="s">
        <v>510</v>
      </c>
      <c r="GOD33" s="86"/>
      <c r="GOE33" s="86">
        <v>0</v>
      </c>
      <c r="GOF33" s="86"/>
      <c r="GOG33" s="86">
        <v>1</v>
      </c>
      <c r="GOH33" s="67">
        <v>4</v>
      </c>
      <c r="GOI33" s="67">
        <v>2.2222222222222223</v>
      </c>
      <c r="GOJ33" s="67">
        <v>8.8888888888888893</v>
      </c>
      <c r="GOK33" s="86">
        <v>0</v>
      </c>
      <c r="GOP33" s="86"/>
      <c r="GOQ33" s="62" t="s">
        <v>510</v>
      </c>
      <c r="GOR33" s="86"/>
      <c r="GOS33" s="86">
        <v>1</v>
      </c>
      <c r="GOT33" s="86"/>
      <c r="GOU33" s="86">
        <v>1</v>
      </c>
      <c r="GOV33" s="67">
        <v>4</v>
      </c>
      <c r="GOW33" s="67">
        <v>2.2222222222222223</v>
      </c>
      <c r="GOX33" s="67">
        <v>8.8888888888888893</v>
      </c>
      <c r="GOY33" s="86">
        <v>100</v>
      </c>
      <c r="GPD33" s="86"/>
      <c r="GPE33" s="62" t="s">
        <v>510</v>
      </c>
      <c r="GPF33" s="86"/>
      <c r="GPG33" s="86">
        <v>0</v>
      </c>
      <c r="GPH33" s="86"/>
      <c r="GPI33" s="86">
        <v>1</v>
      </c>
      <c r="GPJ33" s="67">
        <v>4</v>
      </c>
      <c r="GPK33" s="67">
        <v>2.2222222222222223</v>
      </c>
      <c r="GPL33" s="67">
        <v>8.8888888888888893</v>
      </c>
      <c r="GPM33" s="86">
        <v>0</v>
      </c>
      <c r="GPR33" s="86"/>
      <c r="GPS33" s="62" t="s">
        <v>510</v>
      </c>
      <c r="GPT33" s="86"/>
      <c r="GPU33" s="86">
        <v>1</v>
      </c>
      <c r="GPV33" s="86"/>
      <c r="GPW33" s="86">
        <v>1</v>
      </c>
      <c r="GPX33" s="67">
        <v>4</v>
      </c>
      <c r="GPY33" s="67">
        <v>2.2222222222222223</v>
      </c>
      <c r="GPZ33" s="67">
        <v>8.8888888888888893</v>
      </c>
      <c r="GQA33" s="86">
        <v>100</v>
      </c>
      <c r="GQF33" s="86"/>
      <c r="GQG33" s="62" t="s">
        <v>510</v>
      </c>
      <c r="GQH33" s="86"/>
      <c r="GQI33" s="86">
        <v>0</v>
      </c>
      <c r="GQJ33" s="86"/>
      <c r="GQK33" s="86">
        <v>1</v>
      </c>
      <c r="GQL33" s="67">
        <v>4</v>
      </c>
      <c r="GQM33" s="67">
        <v>2.2222222222222223</v>
      </c>
      <c r="GQN33" s="67">
        <v>8.8888888888888893</v>
      </c>
      <c r="GQO33" s="86">
        <v>0</v>
      </c>
      <c r="GQT33" s="86"/>
      <c r="GQU33" s="62" t="s">
        <v>510</v>
      </c>
      <c r="GQV33" s="86"/>
      <c r="GQW33" s="86">
        <v>1</v>
      </c>
      <c r="GQX33" s="86"/>
      <c r="GQY33" s="86">
        <v>1</v>
      </c>
      <c r="GQZ33" s="67">
        <v>4</v>
      </c>
      <c r="GRA33" s="67">
        <v>2.2222222222222223</v>
      </c>
      <c r="GRB33" s="67">
        <v>8.8888888888888893</v>
      </c>
      <c r="GRC33" s="86">
        <v>100</v>
      </c>
      <c r="GRH33" s="86"/>
      <c r="GRI33" s="62" t="s">
        <v>510</v>
      </c>
      <c r="GRJ33" s="86"/>
      <c r="GRK33" s="86">
        <v>1</v>
      </c>
      <c r="GRL33" s="86"/>
      <c r="GRM33" s="86">
        <v>1</v>
      </c>
      <c r="GRN33" s="67">
        <v>4</v>
      </c>
      <c r="GRO33" s="67">
        <v>2.2222222222222223</v>
      </c>
      <c r="GRP33" s="67">
        <v>8.8888888888888893</v>
      </c>
      <c r="GRQ33" s="86">
        <v>100</v>
      </c>
      <c r="GRV33" s="86"/>
      <c r="GRW33" s="62" t="s">
        <v>510</v>
      </c>
      <c r="GRX33" s="86"/>
      <c r="GRY33" s="86">
        <v>1</v>
      </c>
      <c r="GRZ33" s="86"/>
      <c r="GSA33" s="86">
        <v>1</v>
      </c>
      <c r="GSB33" s="67">
        <v>4</v>
      </c>
      <c r="GSC33" s="67">
        <v>2.2222222222222223</v>
      </c>
      <c r="GSD33" s="67">
        <v>8.8888888888888893</v>
      </c>
      <c r="GSE33" s="86">
        <v>100</v>
      </c>
      <c r="GSJ33" s="86"/>
      <c r="GSK33" s="62" t="s">
        <v>510</v>
      </c>
      <c r="GSL33" s="86"/>
      <c r="GSM33" s="86">
        <v>1</v>
      </c>
      <c r="GSN33" s="86"/>
      <c r="GSO33" s="86">
        <v>1</v>
      </c>
      <c r="GSP33" s="67">
        <v>4</v>
      </c>
      <c r="GSQ33" s="67">
        <v>2.2222222222222223</v>
      </c>
      <c r="GSR33" s="67">
        <v>8.8888888888888893</v>
      </c>
      <c r="GSS33" s="86">
        <v>100</v>
      </c>
      <c r="GSX33" s="86"/>
      <c r="GSY33" s="62" t="s">
        <v>510</v>
      </c>
      <c r="GSZ33" s="86"/>
      <c r="GTA33" s="86">
        <v>0</v>
      </c>
      <c r="GTB33" s="86"/>
      <c r="GTC33" s="86">
        <v>1</v>
      </c>
      <c r="GTD33" s="67">
        <v>4</v>
      </c>
      <c r="GTE33" s="67">
        <v>2.2222222222222223</v>
      </c>
      <c r="GTF33" s="67">
        <v>8.8888888888888893</v>
      </c>
      <c r="GTG33" s="86">
        <v>0</v>
      </c>
      <c r="GTL33" s="86"/>
      <c r="GTM33" s="62" t="s">
        <v>510</v>
      </c>
      <c r="GTN33" s="86"/>
      <c r="GTO33" s="86">
        <v>1</v>
      </c>
      <c r="GTP33" s="86"/>
      <c r="GTQ33" s="86">
        <v>1</v>
      </c>
      <c r="GTR33" s="67">
        <v>4</v>
      </c>
      <c r="GTS33" s="67">
        <v>2.2222222222222223</v>
      </c>
      <c r="GTT33" s="67">
        <v>8.8888888888888893</v>
      </c>
      <c r="GTU33" s="86">
        <v>100</v>
      </c>
      <c r="GTZ33" s="86"/>
      <c r="GUA33" s="62" t="s">
        <v>510</v>
      </c>
      <c r="GUB33" s="86"/>
      <c r="GUC33" s="86">
        <v>1</v>
      </c>
      <c r="GUD33" s="86"/>
      <c r="GUE33" s="86">
        <v>1</v>
      </c>
      <c r="GUF33" s="67">
        <v>4</v>
      </c>
      <c r="GUG33" s="67">
        <v>2.2222222222222223</v>
      </c>
      <c r="GUH33" s="67">
        <v>8.8888888888888893</v>
      </c>
      <c r="GUI33" s="86">
        <v>100</v>
      </c>
      <c r="GUN33" s="86"/>
      <c r="GUO33" s="62" t="s">
        <v>510</v>
      </c>
      <c r="GUP33" s="86"/>
      <c r="GUQ33" s="86">
        <v>0</v>
      </c>
      <c r="GUR33" s="86"/>
      <c r="GUS33" s="86">
        <v>1</v>
      </c>
      <c r="GUT33" s="67">
        <v>4</v>
      </c>
      <c r="GUU33" s="67">
        <v>2.2222222222222223</v>
      </c>
      <c r="GUV33" s="67">
        <v>8.8888888888888893</v>
      </c>
      <c r="GUW33" s="86">
        <v>0</v>
      </c>
      <c r="GVB33" s="86"/>
      <c r="GVC33" s="62" t="s">
        <v>510</v>
      </c>
      <c r="GVD33" s="86"/>
      <c r="GVE33" s="86">
        <v>0</v>
      </c>
      <c r="GVF33" s="86"/>
      <c r="GVG33" s="86">
        <v>1</v>
      </c>
      <c r="GVH33" s="67">
        <v>4</v>
      </c>
      <c r="GVI33" s="67">
        <v>2.2222222222222223</v>
      </c>
      <c r="GVJ33" s="67">
        <v>8.8888888888888893</v>
      </c>
      <c r="GVK33" s="86">
        <v>0</v>
      </c>
      <c r="GVP33" s="86"/>
      <c r="GVQ33" s="62" t="s">
        <v>510</v>
      </c>
      <c r="GVR33" s="86"/>
      <c r="GVS33" s="86">
        <v>1</v>
      </c>
      <c r="GVT33" s="86"/>
      <c r="GVU33" s="86">
        <v>1</v>
      </c>
      <c r="GVV33" s="67">
        <v>3</v>
      </c>
      <c r="GVW33" s="67">
        <v>2.2222222222222223</v>
      </c>
      <c r="GVX33" s="67">
        <v>6.666666666666667</v>
      </c>
      <c r="GVY33" s="86">
        <v>100</v>
      </c>
      <c r="GWD33" s="86"/>
      <c r="GWE33" s="62" t="s">
        <v>510</v>
      </c>
      <c r="GWF33" s="86"/>
      <c r="GWG33" s="86">
        <v>1</v>
      </c>
      <c r="GWH33" s="86"/>
      <c r="GWI33" s="86">
        <v>1</v>
      </c>
      <c r="GWJ33" s="67">
        <v>3</v>
      </c>
      <c r="GWK33" s="67">
        <v>2.2222222222222223</v>
      </c>
      <c r="GWL33" s="67">
        <v>6.666666666666667</v>
      </c>
      <c r="GWM33" s="86">
        <v>100</v>
      </c>
      <c r="GWR33" s="86"/>
      <c r="GWS33" s="62" t="s">
        <v>510</v>
      </c>
      <c r="GWT33" s="86"/>
      <c r="GWU33" s="86">
        <v>1</v>
      </c>
      <c r="GWV33" s="86"/>
      <c r="GWW33" s="86">
        <v>1</v>
      </c>
      <c r="GWX33" s="67">
        <v>3</v>
      </c>
      <c r="GWY33" s="67">
        <v>2.2222222222222223</v>
      </c>
      <c r="GWZ33" s="67">
        <v>6.666666666666667</v>
      </c>
      <c r="GXA33" s="86">
        <v>100</v>
      </c>
      <c r="GXF33" s="86"/>
      <c r="GXG33" s="62" t="s">
        <v>510</v>
      </c>
      <c r="GXH33" s="86"/>
      <c r="GXI33" s="86">
        <v>1</v>
      </c>
      <c r="GXJ33" s="86"/>
      <c r="GXK33" s="86">
        <v>1</v>
      </c>
      <c r="GXL33" s="67">
        <v>3</v>
      </c>
      <c r="GXM33" s="67">
        <v>2.2222222222222223</v>
      </c>
      <c r="GXN33" s="67">
        <v>6.666666666666667</v>
      </c>
      <c r="GXO33" s="86">
        <v>100</v>
      </c>
      <c r="GXT33" s="86"/>
      <c r="GXU33" s="62" t="s">
        <v>510</v>
      </c>
      <c r="GXV33" s="86"/>
      <c r="GXW33" s="86">
        <v>1</v>
      </c>
      <c r="GXX33" s="86"/>
      <c r="GXY33" s="86">
        <v>1</v>
      </c>
      <c r="GXZ33" s="67">
        <v>3</v>
      </c>
      <c r="GYA33" s="67">
        <v>2.2222222222222223</v>
      </c>
      <c r="GYB33" s="67">
        <v>6.666666666666667</v>
      </c>
      <c r="GYC33" s="86">
        <v>100</v>
      </c>
      <c r="GYH33" s="86"/>
      <c r="GYI33" s="62" t="s">
        <v>510</v>
      </c>
      <c r="GYJ33" s="86"/>
      <c r="GYK33" s="86">
        <v>1</v>
      </c>
      <c r="GYL33" s="86"/>
      <c r="GYM33" s="86">
        <v>1</v>
      </c>
      <c r="GYN33" s="67">
        <v>3</v>
      </c>
      <c r="GYO33" s="67">
        <v>2.2222222222222223</v>
      </c>
      <c r="GYP33" s="67">
        <v>6.666666666666667</v>
      </c>
      <c r="GYQ33" s="86">
        <v>100</v>
      </c>
      <c r="GYV33" s="86"/>
      <c r="GYW33" s="62" t="s">
        <v>510</v>
      </c>
      <c r="GYX33" s="86"/>
      <c r="GYY33" s="86">
        <v>1</v>
      </c>
      <c r="GYZ33" s="86"/>
      <c r="GZA33" s="86">
        <v>1</v>
      </c>
      <c r="GZB33" s="67">
        <v>3</v>
      </c>
      <c r="GZC33" s="67">
        <v>2.2222222222222223</v>
      </c>
      <c r="GZD33" s="67">
        <v>6.666666666666667</v>
      </c>
      <c r="GZE33" s="86">
        <v>100</v>
      </c>
      <c r="GZJ33" s="86"/>
      <c r="GZK33" s="62" t="s">
        <v>510</v>
      </c>
      <c r="GZL33" s="86"/>
      <c r="GZM33" s="86">
        <v>1</v>
      </c>
      <c r="GZN33" s="86"/>
      <c r="GZO33" s="86">
        <v>1</v>
      </c>
      <c r="GZP33" s="67">
        <v>3</v>
      </c>
      <c r="GZQ33" s="67">
        <v>2.2222222222222223</v>
      </c>
      <c r="GZR33" s="67">
        <v>6.666666666666667</v>
      </c>
      <c r="GZS33" s="86">
        <v>100</v>
      </c>
      <c r="GZX33" s="86"/>
      <c r="GZY33" s="62" t="s">
        <v>510</v>
      </c>
      <c r="GZZ33" s="86"/>
      <c r="HAA33" s="86">
        <v>0</v>
      </c>
      <c r="HAB33" s="86"/>
      <c r="HAC33" s="86">
        <v>1</v>
      </c>
      <c r="HAD33" s="67">
        <v>3</v>
      </c>
      <c r="HAE33" s="67">
        <v>2.2222222222222223</v>
      </c>
      <c r="HAF33" s="67">
        <v>6.666666666666667</v>
      </c>
      <c r="HAG33" s="86">
        <v>0</v>
      </c>
      <c r="HAL33" s="86"/>
      <c r="HAM33" s="62" t="s">
        <v>510</v>
      </c>
      <c r="HAN33" s="86"/>
      <c r="HAO33" s="86">
        <v>0</v>
      </c>
      <c r="HAP33" s="86"/>
      <c r="HAQ33" s="86">
        <v>1</v>
      </c>
      <c r="HAR33" s="67">
        <v>3</v>
      </c>
      <c r="HAS33" s="67">
        <v>2.2222222222222223</v>
      </c>
      <c r="HAT33" s="67">
        <v>6.666666666666667</v>
      </c>
      <c r="HAU33" s="86">
        <v>0</v>
      </c>
      <c r="HAZ33" s="86"/>
      <c r="HBA33" s="62" t="s">
        <v>510</v>
      </c>
      <c r="HBB33" s="86"/>
      <c r="HBC33" s="86">
        <v>0</v>
      </c>
      <c r="HBD33" s="86"/>
      <c r="HBE33" s="86">
        <v>1</v>
      </c>
      <c r="HBF33" s="67">
        <v>3</v>
      </c>
      <c r="HBG33" s="67">
        <v>2.2222222222222223</v>
      </c>
      <c r="HBH33" s="67">
        <v>6.666666666666667</v>
      </c>
      <c r="HBI33" s="86">
        <v>0</v>
      </c>
      <c r="HBN33" s="86"/>
      <c r="HBO33" s="62" t="s">
        <v>510</v>
      </c>
      <c r="HBP33" s="86"/>
      <c r="HBQ33" s="86">
        <v>1</v>
      </c>
      <c r="HBR33" s="86"/>
      <c r="HBS33" s="86">
        <v>1</v>
      </c>
      <c r="HBT33" s="67">
        <v>3</v>
      </c>
      <c r="HBU33" s="67">
        <v>2.2222222222222223</v>
      </c>
      <c r="HBV33" s="67">
        <v>6.666666666666667</v>
      </c>
      <c r="HBW33" s="86">
        <v>100</v>
      </c>
      <c r="HCB33" s="86"/>
      <c r="HCC33" s="62" t="s">
        <v>510</v>
      </c>
      <c r="HCD33" s="86"/>
      <c r="HCE33" s="86">
        <v>1</v>
      </c>
      <c r="HCF33" s="86"/>
      <c r="HCG33" s="86">
        <v>1</v>
      </c>
      <c r="HCH33" s="67">
        <v>3</v>
      </c>
      <c r="HCI33" s="67">
        <v>2.2222222222222223</v>
      </c>
      <c r="HCJ33" s="67">
        <v>6.666666666666667</v>
      </c>
      <c r="HCK33" s="86">
        <v>100</v>
      </c>
      <c r="HCP33" s="86"/>
      <c r="HCQ33" s="62" t="s">
        <v>510</v>
      </c>
      <c r="HCR33" s="86"/>
      <c r="HCS33" s="86">
        <v>0</v>
      </c>
      <c r="HCT33" s="86"/>
      <c r="HCU33" s="86">
        <v>1</v>
      </c>
      <c r="HCV33" s="67">
        <v>3</v>
      </c>
      <c r="HCW33" s="67">
        <v>2.2222222222222223</v>
      </c>
      <c r="HCX33" s="67">
        <v>6.666666666666667</v>
      </c>
      <c r="HCY33" s="86">
        <v>0</v>
      </c>
      <c r="HDD33" s="86"/>
      <c r="HDE33" s="62" t="s">
        <v>510</v>
      </c>
      <c r="HDF33" s="86"/>
      <c r="HDG33" s="86">
        <v>1</v>
      </c>
      <c r="HDH33" s="86"/>
      <c r="HDI33" s="86">
        <v>1</v>
      </c>
      <c r="HDJ33" s="67">
        <v>3</v>
      </c>
      <c r="HDK33" s="67">
        <v>2.2222222222222223</v>
      </c>
      <c r="HDL33" s="67">
        <v>6.666666666666667</v>
      </c>
      <c r="HDM33" s="86">
        <v>100</v>
      </c>
      <c r="HDR33" s="86"/>
      <c r="HDS33" s="62" t="s">
        <v>510</v>
      </c>
      <c r="HDT33" s="86"/>
      <c r="HDU33" s="86">
        <v>0</v>
      </c>
      <c r="HDV33" s="86"/>
      <c r="HDW33" s="86">
        <v>1</v>
      </c>
      <c r="HDX33" s="67">
        <v>3</v>
      </c>
      <c r="HDY33" s="67">
        <v>2.2222222222222223</v>
      </c>
      <c r="HDZ33" s="67">
        <v>6.666666666666667</v>
      </c>
      <c r="HEA33" s="86">
        <v>0</v>
      </c>
      <c r="HEF33" s="86"/>
      <c r="HEG33" s="62" t="s">
        <v>510</v>
      </c>
      <c r="HEH33" s="86"/>
      <c r="HEI33" s="86">
        <v>1</v>
      </c>
      <c r="HEJ33" s="86"/>
      <c r="HEK33" s="86">
        <v>1</v>
      </c>
      <c r="HEL33" s="67">
        <v>3</v>
      </c>
      <c r="HEM33" s="67">
        <v>2.2222222222222223</v>
      </c>
      <c r="HEN33" s="67">
        <v>6.666666666666667</v>
      </c>
      <c r="HEO33" s="86">
        <v>100</v>
      </c>
      <c r="HET33" s="86"/>
      <c r="HEU33" s="62" t="s">
        <v>510</v>
      </c>
      <c r="HEV33" s="86"/>
      <c r="HEW33" s="86">
        <v>0</v>
      </c>
      <c r="HEX33" s="86"/>
      <c r="HEY33" s="86">
        <v>1</v>
      </c>
      <c r="HEZ33" s="67">
        <v>3</v>
      </c>
      <c r="HFA33" s="67">
        <v>2.2222222222222223</v>
      </c>
      <c r="HFB33" s="67">
        <v>6.666666666666667</v>
      </c>
      <c r="HFC33" s="86">
        <v>0</v>
      </c>
      <c r="HFH33" s="86"/>
      <c r="HFI33" s="62" t="s">
        <v>510</v>
      </c>
      <c r="HFJ33" s="86"/>
      <c r="HFK33" s="86">
        <v>0</v>
      </c>
      <c r="HFL33" s="86"/>
      <c r="HFM33" s="86">
        <v>1</v>
      </c>
      <c r="HFN33" s="67">
        <v>3</v>
      </c>
      <c r="HFO33" s="67">
        <v>2.2222222222222223</v>
      </c>
      <c r="HFP33" s="67">
        <v>6.666666666666667</v>
      </c>
      <c r="HFQ33" s="86">
        <v>0</v>
      </c>
      <c r="HFV33" s="86"/>
      <c r="HFW33" s="62" t="s">
        <v>510</v>
      </c>
      <c r="HFX33" s="86"/>
      <c r="HFY33" s="86">
        <v>1</v>
      </c>
      <c r="HFZ33" s="86"/>
      <c r="HGA33" s="86">
        <v>1</v>
      </c>
      <c r="HGB33" s="67">
        <v>3</v>
      </c>
      <c r="HGC33" s="67">
        <v>2.2222222222222223</v>
      </c>
      <c r="HGD33" s="67">
        <v>6.666666666666667</v>
      </c>
      <c r="HGE33" s="86">
        <v>100</v>
      </c>
      <c r="HGJ33" s="86"/>
      <c r="HGK33" s="62" t="s">
        <v>510</v>
      </c>
      <c r="HGL33" s="86"/>
      <c r="HGM33" s="86">
        <v>0</v>
      </c>
      <c r="HGN33" s="86"/>
      <c r="HGO33" s="86">
        <v>1</v>
      </c>
      <c r="HGP33" s="67">
        <v>3</v>
      </c>
      <c r="HGQ33" s="67">
        <v>2.2222222222222223</v>
      </c>
      <c r="HGR33" s="67">
        <v>6.666666666666667</v>
      </c>
      <c r="HGS33" s="86">
        <v>0</v>
      </c>
      <c r="HGX33" s="86"/>
      <c r="HGY33" s="62" t="s">
        <v>510</v>
      </c>
      <c r="HGZ33" s="86"/>
      <c r="HHA33" s="86">
        <v>0</v>
      </c>
      <c r="HHB33" s="86"/>
      <c r="HHC33" s="86">
        <v>1</v>
      </c>
      <c r="HHD33" s="67">
        <v>3</v>
      </c>
      <c r="HHE33" s="67">
        <v>2.2222222222222223</v>
      </c>
      <c r="HHF33" s="67">
        <v>6.666666666666667</v>
      </c>
      <c r="HHG33" s="86">
        <v>0</v>
      </c>
      <c r="HHL33" s="86"/>
      <c r="HHM33" s="62" t="s">
        <v>510</v>
      </c>
      <c r="HHN33" s="86"/>
      <c r="HHO33" s="86">
        <v>1</v>
      </c>
      <c r="HHP33" s="86"/>
      <c r="HHQ33" s="86">
        <v>1</v>
      </c>
      <c r="HHR33" s="67">
        <v>3</v>
      </c>
      <c r="HHS33" s="67">
        <v>2.2222222222222223</v>
      </c>
      <c r="HHT33" s="67">
        <v>6.666666666666667</v>
      </c>
      <c r="HHU33" s="86">
        <v>100</v>
      </c>
      <c r="HHZ33" s="86"/>
      <c r="HIA33" s="62" t="s">
        <v>510</v>
      </c>
      <c r="HIB33" s="86"/>
      <c r="HIC33" s="86">
        <v>1</v>
      </c>
      <c r="HID33" s="86"/>
      <c r="HIE33" s="86">
        <v>1</v>
      </c>
      <c r="HIF33" s="67">
        <v>3</v>
      </c>
      <c r="HIG33" s="67">
        <v>2.2222222222222223</v>
      </c>
      <c r="HIH33" s="67">
        <v>6.666666666666667</v>
      </c>
      <c r="HII33" s="86">
        <v>100</v>
      </c>
      <c r="HIN33" s="86"/>
      <c r="HIO33" s="62" t="s">
        <v>510</v>
      </c>
      <c r="HIP33" s="86"/>
      <c r="HIQ33" s="86">
        <v>1</v>
      </c>
      <c r="HIR33" s="86"/>
      <c r="HIS33" s="86">
        <v>1</v>
      </c>
      <c r="HIT33" s="67">
        <v>3</v>
      </c>
      <c r="HIU33" s="67">
        <v>1.8867924528301887</v>
      </c>
      <c r="HIV33" s="67">
        <v>5.6603773584905657</v>
      </c>
      <c r="HIW33" s="86">
        <v>100</v>
      </c>
    </row>
    <row r="34" spans="14:5119 5124:5665" x14ac:dyDescent="0.25">
      <c r="N34" s="86">
        <v>1.19</v>
      </c>
      <c r="O34" s="62" t="s">
        <v>511</v>
      </c>
      <c r="P34" s="86">
        <v>1.19</v>
      </c>
      <c r="Q34" s="86">
        <v>2</v>
      </c>
      <c r="R34" s="86"/>
      <c r="S34" s="86">
        <v>2</v>
      </c>
      <c r="T34" s="67"/>
      <c r="U34" s="67">
        <v>3.7735849056603774</v>
      </c>
      <c r="V34" s="67"/>
      <c r="W34" s="86">
        <v>100</v>
      </c>
      <c r="AB34" s="86">
        <v>6.19</v>
      </c>
      <c r="AC34" s="62" t="s">
        <v>511</v>
      </c>
      <c r="AD34" s="86">
        <v>6.19</v>
      </c>
      <c r="AE34" s="86">
        <v>1</v>
      </c>
      <c r="AF34" s="86"/>
      <c r="AG34" s="86">
        <v>2</v>
      </c>
      <c r="AH34" s="67"/>
      <c r="AI34" s="67">
        <v>3.7735849056603774</v>
      </c>
      <c r="AJ34" s="67"/>
      <c r="AK34" s="86">
        <v>50</v>
      </c>
      <c r="AP34" s="86">
        <v>1.19</v>
      </c>
      <c r="AQ34" s="62" t="s">
        <v>511</v>
      </c>
      <c r="AR34" s="86">
        <v>1.19</v>
      </c>
      <c r="AS34" s="86">
        <v>2</v>
      </c>
      <c r="AT34" s="86"/>
      <c r="AU34" s="86">
        <v>2</v>
      </c>
      <c r="AV34" s="67"/>
      <c r="AW34" s="67">
        <v>3.7735849056603774</v>
      </c>
      <c r="AX34" s="67"/>
      <c r="AY34" s="86">
        <v>100</v>
      </c>
      <c r="BD34" s="86">
        <v>3.19</v>
      </c>
      <c r="BE34" s="62" t="s">
        <v>511</v>
      </c>
      <c r="BF34" s="86">
        <v>3.19</v>
      </c>
      <c r="BG34" s="86">
        <v>1</v>
      </c>
      <c r="BH34" s="86"/>
      <c r="BI34" s="86">
        <v>2</v>
      </c>
      <c r="BJ34" s="67"/>
      <c r="BK34" s="67">
        <v>3.7735849056603774</v>
      </c>
      <c r="BL34" s="67"/>
      <c r="BM34" s="86">
        <v>50</v>
      </c>
      <c r="BN34" s="86"/>
      <c r="BO34" s="86"/>
      <c r="BP34" s="86"/>
      <c r="BQ34" s="86"/>
      <c r="BR34" s="86">
        <v>1.19</v>
      </c>
      <c r="BS34" s="62" t="s">
        <v>511</v>
      </c>
      <c r="BT34" s="86">
        <v>1.19</v>
      </c>
      <c r="BU34" s="86">
        <v>2</v>
      </c>
      <c r="BV34" s="86"/>
      <c r="BW34" s="86">
        <v>2</v>
      </c>
      <c r="BX34" s="67"/>
      <c r="BY34" s="67">
        <v>3.7735849056603774</v>
      </c>
      <c r="BZ34" s="67"/>
      <c r="CA34" s="86">
        <v>100</v>
      </c>
      <c r="CB34" s="86"/>
      <c r="CC34" s="86"/>
      <c r="CD34" s="86"/>
      <c r="CE34" s="86"/>
      <c r="CF34" s="86">
        <v>12.19</v>
      </c>
      <c r="CG34" s="62" t="s">
        <v>511</v>
      </c>
      <c r="CH34" s="86">
        <v>12.19</v>
      </c>
      <c r="CI34" s="86">
        <v>0</v>
      </c>
      <c r="CJ34" s="86"/>
      <c r="CK34" s="86">
        <v>2</v>
      </c>
      <c r="CL34" s="67"/>
      <c r="CM34" s="67">
        <v>3.7735849056603774</v>
      </c>
      <c r="CN34" s="67"/>
      <c r="CO34" s="86">
        <v>0</v>
      </c>
      <c r="CP34" s="86"/>
      <c r="CQ34" s="86"/>
      <c r="CR34" s="86"/>
      <c r="CS34" s="86"/>
      <c r="CT34" s="86">
        <v>2.19</v>
      </c>
      <c r="CU34" s="62" t="s">
        <v>511</v>
      </c>
      <c r="CV34" s="86">
        <v>2.19</v>
      </c>
      <c r="CW34" s="86">
        <v>1</v>
      </c>
      <c r="CX34" s="86"/>
      <c r="CY34" s="86">
        <v>2</v>
      </c>
      <c r="CZ34" s="67"/>
      <c r="DA34" s="67">
        <v>3.7735849056603774</v>
      </c>
      <c r="DB34" s="67"/>
      <c r="DC34" s="86">
        <v>50</v>
      </c>
      <c r="DD34" s="86"/>
      <c r="DE34" s="86"/>
      <c r="DH34" s="86">
        <v>11.19</v>
      </c>
      <c r="DI34" s="62" t="s">
        <v>511</v>
      </c>
      <c r="DJ34" s="86">
        <v>11.19</v>
      </c>
      <c r="DK34" s="86">
        <v>0</v>
      </c>
      <c r="DL34" s="86"/>
      <c r="DM34" s="86">
        <v>2</v>
      </c>
      <c r="DN34" s="67"/>
      <c r="DO34" s="67">
        <v>3.7735849056603774</v>
      </c>
      <c r="DP34" s="67"/>
      <c r="DQ34" s="86">
        <v>0</v>
      </c>
      <c r="DV34" s="86">
        <v>1.19</v>
      </c>
      <c r="DW34" s="62" t="s">
        <v>511</v>
      </c>
      <c r="DX34" s="86">
        <v>1.19</v>
      </c>
      <c r="DY34" s="86">
        <v>2</v>
      </c>
      <c r="DZ34" s="86"/>
      <c r="EA34" s="86">
        <v>2</v>
      </c>
      <c r="EB34" s="67"/>
      <c r="EC34" s="67">
        <v>3.7735849056603774</v>
      </c>
      <c r="ED34" s="67"/>
      <c r="EE34" s="86">
        <v>100</v>
      </c>
      <c r="EJ34" s="86">
        <v>3.19</v>
      </c>
      <c r="EK34" s="62" t="s">
        <v>511</v>
      </c>
      <c r="EL34" s="86">
        <v>3.19</v>
      </c>
      <c r="EM34" s="86">
        <v>1</v>
      </c>
      <c r="EN34" s="86"/>
      <c r="EO34" s="86">
        <v>2</v>
      </c>
      <c r="EP34" s="67"/>
      <c r="EQ34" s="67">
        <v>3.7735849056603774</v>
      </c>
      <c r="ER34" s="67"/>
      <c r="ES34" s="86">
        <v>50</v>
      </c>
      <c r="EX34" s="86">
        <v>2.19</v>
      </c>
      <c r="EY34" s="62" t="s">
        <v>511</v>
      </c>
      <c r="EZ34" s="86">
        <v>2.19</v>
      </c>
      <c r="FA34" s="86">
        <v>1</v>
      </c>
      <c r="FB34" s="86"/>
      <c r="FC34" s="86">
        <v>2</v>
      </c>
      <c r="FD34" s="67"/>
      <c r="FE34" s="67">
        <v>3.7735849056603774</v>
      </c>
      <c r="FF34" s="67"/>
      <c r="FG34" s="86">
        <v>50</v>
      </c>
      <c r="FL34" s="86">
        <v>2.19</v>
      </c>
      <c r="FM34" s="62" t="s">
        <v>511</v>
      </c>
      <c r="FN34" s="86">
        <v>2.19</v>
      </c>
      <c r="FO34" s="86">
        <v>1</v>
      </c>
      <c r="FP34" s="86"/>
      <c r="FQ34" s="86">
        <v>2</v>
      </c>
      <c r="FR34" s="67"/>
      <c r="FS34" s="67">
        <v>3.7735849056603774</v>
      </c>
      <c r="FT34" s="67"/>
      <c r="FU34" s="86">
        <v>50</v>
      </c>
      <c r="FZ34" s="86">
        <v>1.19</v>
      </c>
      <c r="GA34" s="62" t="s">
        <v>511</v>
      </c>
      <c r="GB34" s="86">
        <v>1.19</v>
      </c>
      <c r="GC34" s="86">
        <v>2</v>
      </c>
      <c r="GD34" s="86"/>
      <c r="GE34" s="86">
        <v>2</v>
      </c>
      <c r="GF34" s="67"/>
      <c r="GG34" s="67">
        <v>3.7735849056603774</v>
      </c>
      <c r="GH34" s="67"/>
      <c r="GI34" s="86">
        <v>100</v>
      </c>
      <c r="GN34" s="86">
        <v>4.1900000000000004</v>
      </c>
      <c r="GO34" s="62" t="s">
        <v>511</v>
      </c>
      <c r="GP34" s="86">
        <v>4.1900000000000004</v>
      </c>
      <c r="GQ34" s="86">
        <v>1</v>
      </c>
      <c r="GR34" s="86"/>
      <c r="GS34" s="86">
        <v>2</v>
      </c>
      <c r="GT34" s="67"/>
      <c r="GU34" s="67">
        <v>3.7735849056603774</v>
      </c>
      <c r="GV34" s="67"/>
      <c r="GW34" s="86">
        <v>50</v>
      </c>
      <c r="HB34" s="86">
        <v>11.19</v>
      </c>
      <c r="HC34" s="62" t="s">
        <v>511</v>
      </c>
      <c r="HD34" s="86">
        <v>11.19</v>
      </c>
      <c r="HE34" s="86">
        <v>0</v>
      </c>
      <c r="HF34" s="86"/>
      <c r="HG34" s="86">
        <v>2</v>
      </c>
      <c r="HH34" s="67"/>
      <c r="HI34" s="67">
        <v>3.7735849056603774</v>
      </c>
      <c r="HJ34" s="67"/>
      <c r="HK34" s="86">
        <v>0</v>
      </c>
      <c r="HP34" s="86">
        <v>3.19</v>
      </c>
      <c r="HQ34" s="62" t="s">
        <v>511</v>
      </c>
      <c r="HR34" s="86">
        <v>3.19</v>
      </c>
      <c r="HS34" s="86">
        <v>1</v>
      </c>
      <c r="HT34" s="86"/>
      <c r="HU34" s="86">
        <v>2</v>
      </c>
      <c r="HV34" s="67"/>
      <c r="HW34" s="67">
        <v>3.7735849056603774</v>
      </c>
      <c r="HX34" s="67"/>
      <c r="HY34" s="86">
        <v>50</v>
      </c>
      <c r="ID34" s="86">
        <v>4.1900000000000004</v>
      </c>
      <c r="IE34" s="62" t="s">
        <v>511</v>
      </c>
      <c r="IF34" s="86">
        <v>4.1900000000000004</v>
      </c>
      <c r="IG34" s="86">
        <v>1</v>
      </c>
      <c r="IH34" s="86"/>
      <c r="II34" s="86">
        <v>2</v>
      </c>
      <c r="IJ34" s="67"/>
      <c r="IK34" s="67">
        <v>3.7735849056603774</v>
      </c>
      <c r="IL34" s="67"/>
      <c r="IM34" s="86">
        <v>50</v>
      </c>
      <c r="IR34" s="86">
        <v>1.19</v>
      </c>
      <c r="IS34" s="62" t="s">
        <v>511</v>
      </c>
      <c r="IT34" s="86">
        <v>1.19</v>
      </c>
      <c r="IU34" s="86">
        <v>2</v>
      </c>
      <c r="IV34" s="86"/>
      <c r="IW34" s="86">
        <v>2</v>
      </c>
      <c r="IX34" s="67"/>
      <c r="IY34" s="67">
        <v>3.7735849056603774</v>
      </c>
      <c r="IZ34" s="67"/>
      <c r="JA34" s="86">
        <v>100</v>
      </c>
      <c r="JF34" s="86">
        <v>5.19</v>
      </c>
      <c r="JG34" s="62" t="s">
        <v>511</v>
      </c>
      <c r="JH34" s="86">
        <v>5.19</v>
      </c>
      <c r="JI34" s="86">
        <v>1</v>
      </c>
      <c r="JJ34" s="86"/>
      <c r="JK34" s="86">
        <v>2</v>
      </c>
      <c r="JL34" s="67"/>
      <c r="JM34" s="67">
        <v>3.7735849056603774</v>
      </c>
      <c r="JN34" s="67"/>
      <c r="JO34" s="86">
        <v>50</v>
      </c>
      <c r="JT34" s="86">
        <v>1.19</v>
      </c>
      <c r="JU34" s="62" t="s">
        <v>511</v>
      </c>
      <c r="JV34" s="86">
        <v>1.19</v>
      </c>
      <c r="JW34" s="86">
        <v>2</v>
      </c>
      <c r="JX34" s="86"/>
      <c r="JY34" s="86">
        <v>2</v>
      </c>
      <c r="JZ34" s="67"/>
      <c r="KA34" s="67">
        <v>3.7735849056603774</v>
      </c>
      <c r="KB34" s="67"/>
      <c r="KC34" s="86">
        <v>100</v>
      </c>
      <c r="KH34" s="86">
        <v>1.19</v>
      </c>
      <c r="KI34" s="62" t="s">
        <v>511</v>
      </c>
      <c r="KJ34" s="86">
        <v>1.19</v>
      </c>
      <c r="KK34" s="86">
        <v>2</v>
      </c>
      <c r="KL34" s="86"/>
      <c r="KM34" s="86">
        <v>2</v>
      </c>
      <c r="KN34" s="67"/>
      <c r="KO34" s="67">
        <v>3.7735849056603774</v>
      </c>
      <c r="KP34" s="67"/>
      <c r="KQ34" s="86">
        <v>100</v>
      </c>
      <c r="KV34" s="86">
        <v>3.19</v>
      </c>
      <c r="KW34" s="62" t="s">
        <v>511</v>
      </c>
      <c r="KX34" s="86">
        <v>3.19</v>
      </c>
      <c r="KY34" s="86">
        <v>1</v>
      </c>
      <c r="KZ34" s="86"/>
      <c r="LA34" s="86">
        <v>2</v>
      </c>
      <c r="LB34" s="67"/>
      <c r="LC34" s="67">
        <v>3.7735849056603774</v>
      </c>
      <c r="LD34" s="67"/>
      <c r="LE34" s="86">
        <v>50</v>
      </c>
      <c r="LJ34" s="86">
        <v>4.1900000000000004</v>
      </c>
      <c r="LK34" s="62" t="s">
        <v>511</v>
      </c>
      <c r="LL34" s="86">
        <v>4.1900000000000004</v>
      </c>
      <c r="LM34" s="86">
        <v>1</v>
      </c>
      <c r="LN34" s="86"/>
      <c r="LO34" s="86">
        <v>2</v>
      </c>
      <c r="LP34" s="67"/>
      <c r="LQ34" s="67">
        <v>3.7735849056603774</v>
      </c>
      <c r="LR34" s="67"/>
      <c r="LS34" s="86">
        <v>50</v>
      </c>
      <c r="LX34" s="86">
        <v>1.19</v>
      </c>
      <c r="LY34" s="62" t="s">
        <v>511</v>
      </c>
      <c r="LZ34" s="86">
        <v>1.19</v>
      </c>
      <c r="MA34" s="86">
        <v>1</v>
      </c>
      <c r="MB34" s="86"/>
      <c r="MC34" s="86">
        <v>2</v>
      </c>
      <c r="MD34" s="67"/>
      <c r="ME34" s="67">
        <v>3.7735849056603774</v>
      </c>
      <c r="MF34" s="67"/>
      <c r="MG34" s="86">
        <v>50</v>
      </c>
      <c r="ML34" s="86">
        <v>3.19</v>
      </c>
      <c r="MM34" s="62" t="s">
        <v>511</v>
      </c>
      <c r="MN34" s="86">
        <v>3.19</v>
      </c>
      <c r="MO34" s="86">
        <v>1</v>
      </c>
      <c r="MP34" s="86"/>
      <c r="MQ34" s="86">
        <v>2</v>
      </c>
      <c r="MR34" s="67"/>
      <c r="MS34" s="67">
        <v>3.7735849056603774</v>
      </c>
      <c r="MT34" s="67"/>
      <c r="MU34" s="86">
        <v>50</v>
      </c>
      <c r="MZ34" s="86">
        <v>3.19</v>
      </c>
      <c r="NA34" s="62" t="s">
        <v>511</v>
      </c>
      <c r="NB34" s="86">
        <v>3.19</v>
      </c>
      <c r="NC34" s="86">
        <v>1</v>
      </c>
      <c r="ND34" s="86"/>
      <c r="NE34" s="86">
        <v>2</v>
      </c>
      <c r="NF34" s="67"/>
      <c r="NG34" s="67">
        <v>3.7735849056603774</v>
      </c>
      <c r="NH34" s="67"/>
      <c r="NI34" s="86">
        <v>50</v>
      </c>
      <c r="NN34" s="86">
        <v>7.19</v>
      </c>
      <c r="NO34" s="62" t="s">
        <v>511</v>
      </c>
      <c r="NP34" s="86">
        <v>7.19</v>
      </c>
      <c r="NQ34" s="86">
        <v>1</v>
      </c>
      <c r="NR34" s="86"/>
      <c r="NS34" s="86">
        <v>2</v>
      </c>
      <c r="NT34" s="67"/>
      <c r="NU34" s="67">
        <v>3.8461538461538463</v>
      </c>
      <c r="NV34" s="67"/>
      <c r="NW34" s="86">
        <v>50</v>
      </c>
      <c r="OB34" s="86">
        <v>6.19</v>
      </c>
      <c r="OC34" s="62" t="s">
        <v>511</v>
      </c>
      <c r="OD34" s="86">
        <v>6.19</v>
      </c>
      <c r="OE34" s="86">
        <v>1</v>
      </c>
      <c r="OF34" s="86"/>
      <c r="OG34" s="86">
        <v>2</v>
      </c>
      <c r="OH34" s="67"/>
      <c r="OI34" s="67">
        <v>3.8461538461538463</v>
      </c>
      <c r="OJ34" s="67"/>
      <c r="OK34" s="86">
        <v>50</v>
      </c>
      <c r="OP34" s="86">
        <v>2.19</v>
      </c>
      <c r="OQ34" s="62" t="s">
        <v>511</v>
      </c>
      <c r="OR34" s="86">
        <v>2.19</v>
      </c>
      <c r="OS34" s="86">
        <v>1</v>
      </c>
      <c r="OT34" s="86"/>
      <c r="OU34" s="86">
        <v>2</v>
      </c>
      <c r="OV34" s="67"/>
      <c r="OW34" s="67">
        <v>3.8461538461538463</v>
      </c>
      <c r="OX34" s="67"/>
      <c r="OY34" s="86">
        <v>50</v>
      </c>
      <c r="PD34" s="86">
        <v>5.19</v>
      </c>
      <c r="PE34" s="62" t="s">
        <v>511</v>
      </c>
      <c r="PF34" s="86">
        <v>5.19</v>
      </c>
      <c r="PG34" s="86">
        <v>1</v>
      </c>
      <c r="PH34" s="86"/>
      <c r="PI34" s="86">
        <v>2</v>
      </c>
      <c r="PJ34" s="67"/>
      <c r="PK34" s="67">
        <v>3.8461538461538463</v>
      </c>
      <c r="PL34" s="67"/>
      <c r="PM34" s="86">
        <v>50</v>
      </c>
      <c r="PR34" s="86">
        <v>1.19</v>
      </c>
      <c r="PS34" s="62" t="s">
        <v>511</v>
      </c>
      <c r="PT34" s="86">
        <v>1.19</v>
      </c>
      <c r="PU34" s="86">
        <v>2</v>
      </c>
      <c r="PV34" s="86"/>
      <c r="PW34" s="86">
        <v>2</v>
      </c>
      <c r="PX34" s="67"/>
      <c r="PY34" s="67">
        <v>3.8461538461538463</v>
      </c>
      <c r="PZ34" s="67"/>
      <c r="QA34" s="86">
        <v>100</v>
      </c>
      <c r="QF34" s="86">
        <v>1.19</v>
      </c>
      <c r="QG34" s="62" t="s">
        <v>511</v>
      </c>
      <c r="QH34" s="86">
        <v>1.19</v>
      </c>
      <c r="QI34" s="86">
        <v>2</v>
      </c>
      <c r="QJ34" s="86"/>
      <c r="QK34" s="86">
        <v>2</v>
      </c>
      <c r="QL34" s="67"/>
      <c r="QM34" s="67">
        <v>3.8461538461538463</v>
      </c>
      <c r="QN34" s="67"/>
      <c r="QO34" s="86">
        <v>100</v>
      </c>
      <c r="QT34" s="86">
        <v>6.19</v>
      </c>
      <c r="QU34" s="62" t="s">
        <v>511</v>
      </c>
      <c r="QV34" s="86">
        <v>6.19</v>
      </c>
      <c r="QW34" s="86">
        <v>1</v>
      </c>
      <c r="QX34" s="86"/>
      <c r="QY34" s="86">
        <v>2</v>
      </c>
      <c r="QZ34" s="67"/>
      <c r="RA34" s="67">
        <v>3.8461538461538463</v>
      </c>
      <c r="RB34" s="67"/>
      <c r="RC34" s="86">
        <v>50</v>
      </c>
      <c r="RH34" s="86">
        <v>5.19</v>
      </c>
      <c r="RI34" s="62" t="s">
        <v>511</v>
      </c>
      <c r="RJ34" s="86">
        <v>5.19</v>
      </c>
      <c r="RK34" s="86">
        <v>1</v>
      </c>
      <c r="RL34" s="86"/>
      <c r="RM34" s="86">
        <v>2</v>
      </c>
      <c r="RN34" s="67"/>
      <c r="RO34" s="67">
        <v>3.8461538461538463</v>
      </c>
      <c r="RP34" s="67"/>
      <c r="RQ34" s="86">
        <v>50</v>
      </c>
      <c r="RV34" s="86">
        <v>1.19</v>
      </c>
      <c r="RW34" s="62" t="s">
        <v>511</v>
      </c>
      <c r="RX34" s="86">
        <v>1.19</v>
      </c>
      <c r="RY34" s="86">
        <v>2</v>
      </c>
      <c r="RZ34" s="86"/>
      <c r="SA34" s="86">
        <v>2</v>
      </c>
      <c r="SB34" s="67"/>
      <c r="SC34" s="67">
        <v>3.8461538461538463</v>
      </c>
      <c r="SD34" s="67"/>
      <c r="SE34" s="86">
        <v>100</v>
      </c>
      <c r="SJ34" s="86">
        <v>4.1900000000000004</v>
      </c>
      <c r="SK34" s="62" t="s">
        <v>511</v>
      </c>
      <c r="SL34" s="86">
        <v>4.1900000000000004</v>
      </c>
      <c r="SM34" s="86">
        <v>1</v>
      </c>
      <c r="SN34" s="86"/>
      <c r="SO34" s="86">
        <v>2</v>
      </c>
      <c r="SP34" s="67"/>
      <c r="SQ34" s="67">
        <v>3.8461538461538463</v>
      </c>
      <c r="SR34" s="67"/>
      <c r="SS34" s="86">
        <v>50</v>
      </c>
      <c r="SX34" s="86">
        <v>4.1900000000000004</v>
      </c>
      <c r="SY34" s="62" t="s">
        <v>511</v>
      </c>
      <c r="SZ34" s="86">
        <v>4.1900000000000004</v>
      </c>
      <c r="TA34" s="86">
        <v>1</v>
      </c>
      <c r="TB34" s="86"/>
      <c r="TC34" s="86">
        <v>2</v>
      </c>
      <c r="TD34" s="67"/>
      <c r="TE34" s="67">
        <v>3.8461538461538463</v>
      </c>
      <c r="TF34" s="67"/>
      <c r="TG34" s="86">
        <v>50</v>
      </c>
      <c r="TL34" s="86">
        <v>5.19</v>
      </c>
      <c r="TM34" s="62" t="s">
        <v>511</v>
      </c>
      <c r="TN34" s="86">
        <v>5.19</v>
      </c>
      <c r="TO34" s="86">
        <v>1</v>
      </c>
      <c r="TP34" s="86"/>
      <c r="TQ34" s="86">
        <v>2</v>
      </c>
      <c r="TR34" s="67"/>
      <c r="TS34" s="67">
        <v>3.8461538461538463</v>
      </c>
      <c r="TT34" s="67"/>
      <c r="TU34" s="86">
        <v>50</v>
      </c>
      <c r="TZ34" s="86">
        <v>7.19</v>
      </c>
      <c r="UA34" s="62" t="s">
        <v>511</v>
      </c>
      <c r="UB34" s="86">
        <v>7.19</v>
      </c>
      <c r="UC34" s="86">
        <v>1</v>
      </c>
      <c r="UD34" s="86"/>
      <c r="UE34" s="86">
        <v>2</v>
      </c>
      <c r="UF34" s="67"/>
      <c r="UG34" s="67">
        <v>3.8461538461538463</v>
      </c>
      <c r="UH34" s="67"/>
      <c r="UI34" s="86">
        <v>50</v>
      </c>
      <c r="UN34" s="86">
        <v>4.1900000000000004</v>
      </c>
      <c r="UO34" s="62" t="s">
        <v>511</v>
      </c>
      <c r="UP34" s="86">
        <v>4.1900000000000004</v>
      </c>
      <c r="UQ34" s="86">
        <v>1</v>
      </c>
      <c r="UR34" s="86"/>
      <c r="US34" s="86">
        <v>2</v>
      </c>
      <c r="UT34" s="67"/>
      <c r="UU34" s="67">
        <v>3.8461538461538463</v>
      </c>
      <c r="UV34" s="67"/>
      <c r="UW34" s="86">
        <v>50</v>
      </c>
      <c r="VB34" s="86">
        <v>4.1900000000000004</v>
      </c>
      <c r="VC34" s="62" t="s">
        <v>511</v>
      </c>
      <c r="VD34" s="86">
        <v>4.1900000000000004</v>
      </c>
      <c r="VE34" s="86">
        <v>1</v>
      </c>
      <c r="VF34" s="86"/>
      <c r="VG34" s="86">
        <v>2</v>
      </c>
      <c r="VH34" s="67"/>
      <c r="VI34" s="67">
        <v>3.8461538461538463</v>
      </c>
      <c r="VJ34" s="67"/>
      <c r="VK34" s="86">
        <v>50</v>
      </c>
      <c r="VP34" s="86">
        <v>3.19</v>
      </c>
      <c r="VQ34" s="62" t="s">
        <v>511</v>
      </c>
      <c r="VR34" s="86">
        <v>3.19</v>
      </c>
      <c r="VS34" s="86">
        <v>1</v>
      </c>
      <c r="VT34" s="86"/>
      <c r="VU34" s="86">
        <v>2</v>
      </c>
      <c r="VV34" s="67"/>
      <c r="VW34" s="67">
        <v>3.8461538461538463</v>
      </c>
      <c r="VX34" s="67"/>
      <c r="VY34" s="86">
        <v>50</v>
      </c>
      <c r="WD34" s="86">
        <v>6.19</v>
      </c>
      <c r="WE34" s="62" t="s">
        <v>511</v>
      </c>
      <c r="WF34" s="86">
        <v>6.19</v>
      </c>
      <c r="WG34" s="86">
        <v>1</v>
      </c>
      <c r="WH34" s="86"/>
      <c r="WI34" s="86">
        <v>2</v>
      </c>
      <c r="WJ34" s="67"/>
      <c r="WK34" s="67">
        <v>3.8461538461538463</v>
      </c>
      <c r="WL34" s="67"/>
      <c r="WM34" s="86">
        <v>50</v>
      </c>
      <c r="WR34" s="86">
        <v>6.19</v>
      </c>
      <c r="WS34" s="62" t="s">
        <v>511</v>
      </c>
      <c r="WT34" s="86">
        <v>6.19</v>
      </c>
      <c r="WU34" s="86">
        <v>1</v>
      </c>
      <c r="WV34" s="86"/>
      <c r="WW34" s="86">
        <v>2</v>
      </c>
      <c r="WX34" s="67"/>
      <c r="WY34" s="67">
        <v>3.8461538461538463</v>
      </c>
      <c r="WZ34" s="67"/>
      <c r="XA34" s="86">
        <v>50</v>
      </c>
      <c r="XF34" s="86">
        <v>10.19</v>
      </c>
      <c r="XG34" s="62" t="s">
        <v>511</v>
      </c>
      <c r="XH34" s="86">
        <v>10.19</v>
      </c>
      <c r="XI34" s="86">
        <v>0</v>
      </c>
      <c r="XJ34" s="86"/>
      <c r="XK34" s="86">
        <v>2</v>
      </c>
      <c r="XL34" s="67"/>
      <c r="XM34" s="67">
        <v>3.8461538461538463</v>
      </c>
      <c r="XN34" s="67"/>
      <c r="XO34" s="86">
        <v>0</v>
      </c>
      <c r="XT34" s="86">
        <v>10.19</v>
      </c>
      <c r="XU34" s="62" t="s">
        <v>511</v>
      </c>
      <c r="XV34" s="86">
        <v>10.19</v>
      </c>
      <c r="XW34" s="86">
        <v>0</v>
      </c>
      <c r="XX34" s="86"/>
      <c r="XY34" s="86">
        <v>2</v>
      </c>
      <c r="XZ34" s="67"/>
      <c r="YA34" s="67">
        <v>3.8461538461538463</v>
      </c>
      <c r="YB34" s="67"/>
      <c r="YC34" s="86">
        <v>0</v>
      </c>
      <c r="YH34" s="86">
        <v>5.19</v>
      </c>
      <c r="YI34" s="62" t="s">
        <v>511</v>
      </c>
      <c r="YJ34" s="86">
        <v>5.19</v>
      </c>
      <c r="YK34" s="86">
        <v>1</v>
      </c>
      <c r="YL34" s="86"/>
      <c r="YM34" s="86">
        <v>2</v>
      </c>
      <c r="YN34" s="67"/>
      <c r="YO34" s="67">
        <v>3.8461538461538463</v>
      </c>
      <c r="YP34" s="67"/>
      <c r="YQ34" s="86">
        <v>50</v>
      </c>
      <c r="YV34" s="86">
        <v>3.19</v>
      </c>
      <c r="YW34" s="62" t="s">
        <v>511</v>
      </c>
      <c r="YX34" s="86">
        <v>3.19</v>
      </c>
      <c r="YY34" s="86">
        <v>1</v>
      </c>
      <c r="YZ34" s="86"/>
      <c r="ZA34" s="86">
        <v>2</v>
      </c>
      <c r="ZB34" s="67"/>
      <c r="ZC34" s="67">
        <v>3.8461538461538463</v>
      </c>
      <c r="ZD34" s="67"/>
      <c r="ZE34" s="86">
        <v>50</v>
      </c>
      <c r="ZJ34" s="86">
        <v>5.19</v>
      </c>
      <c r="ZK34" s="62" t="s">
        <v>511</v>
      </c>
      <c r="ZL34" s="86">
        <v>5.19</v>
      </c>
      <c r="ZM34" s="86">
        <v>1</v>
      </c>
      <c r="ZN34" s="86"/>
      <c r="ZO34" s="86">
        <v>2</v>
      </c>
      <c r="ZP34" s="67"/>
      <c r="ZQ34" s="67">
        <v>3.8461538461538463</v>
      </c>
      <c r="ZR34" s="67"/>
      <c r="ZS34" s="86">
        <v>50</v>
      </c>
      <c r="ZX34" s="86">
        <v>3.19</v>
      </c>
      <c r="ZY34" s="62" t="s">
        <v>511</v>
      </c>
      <c r="ZZ34" s="86">
        <v>3.19</v>
      </c>
      <c r="AAA34" s="86">
        <v>1</v>
      </c>
      <c r="AAB34" s="86"/>
      <c r="AAC34" s="86">
        <v>2</v>
      </c>
      <c r="AAD34" s="67"/>
      <c r="AAE34" s="67">
        <v>3.8461538461538463</v>
      </c>
      <c r="AAF34" s="67"/>
      <c r="AAG34" s="86">
        <v>50</v>
      </c>
      <c r="AAL34" s="86">
        <v>1.19</v>
      </c>
      <c r="AAM34" s="62" t="s">
        <v>511</v>
      </c>
      <c r="AAN34" s="86">
        <v>1.19</v>
      </c>
      <c r="AAO34" s="86">
        <v>2</v>
      </c>
      <c r="AAP34" s="86"/>
      <c r="AAQ34" s="86">
        <v>2</v>
      </c>
      <c r="AAR34" s="67"/>
      <c r="AAS34" s="67">
        <v>3.8461538461538463</v>
      </c>
      <c r="AAT34" s="67"/>
      <c r="AAU34" s="86">
        <v>100</v>
      </c>
      <c r="AAZ34" s="86">
        <v>4.1900000000000004</v>
      </c>
      <c r="ABA34" s="62" t="s">
        <v>511</v>
      </c>
      <c r="ABB34" s="86">
        <v>4.1900000000000004</v>
      </c>
      <c r="ABC34" s="86">
        <v>1</v>
      </c>
      <c r="ABD34" s="86"/>
      <c r="ABE34" s="86">
        <v>2</v>
      </c>
      <c r="ABF34" s="67"/>
      <c r="ABG34" s="67">
        <v>3.8461538461538463</v>
      </c>
      <c r="ABH34" s="67"/>
      <c r="ABI34" s="86">
        <v>50</v>
      </c>
      <c r="ABN34" s="86">
        <v>4.1900000000000004</v>
      </c>
      <c r="ABO34" s="62" t="s">
        <v>511</v>
      </c>
      <c r="ABP34" s="86">
        <v>4.1900000000000004</v>
      </c>
      <c r="ABQ34" s="86">
        <v>1</v>
      </c>
      <c r="ABR34" s="86"/>
      <c r="ABS34" s="86">
        <v>2</v>
      </c>
      <c r="ABT34" s="67"/>
      <c r="ABU34" s="67">
        <v>3.8461538461538463</v>
      </c>
      <c r="ABV34" s="67"/>
      <c r="ABW34" s="86">
        <v>50</v>
      </c>
      <c r="ACB34" s="86">
        <v>1.19</v>
      </c>
      <c r="ACC34" s="62" t="s">
        <v>511</v>
      </c>
      <c r="ACD34" s="86">
        <v>1.19</v>
      </c>
      <c r="ACE34" s="86">
        <v>1</v>
      </c>
      <c r="ACF34" s="86"/>
      <c r="ACG34" s="86">
        <v>1</v>
      </c>
      <c r="ACH34" s="67"/>
      <c r="ACI34" s="67">
        <v>1.8518518518518516</v>
      </c>
      <c r="ACJ34" s="67"/>
      <c r="ACK34" s="86">
        <v>100</v>
      </c>
      <c r="ACP34" s="86">
        <v>1.19</v>
      </c>
      <c r="ACQ34" s="62" t="s">
        <v>511</v>
      </c>
      <c r="ACR34" s="86">
        <v>1.19</v>
      </c>
      <c r="ACS34" s="86">
        <v>1</v>
      </c>
      <c r="ACT34" s="86"/>
      <c r="ACU34" s="86">
        <v>1</v>
      </c>
      <c r="ACV34" s="67"/>
      <c r="ACW34" s="67">
        <v>1.8518518518518516</v>
      </c>
      <c r="ACX34" s="67"/>
      <c r="ACY34" s="86">
        <v>100</v>
      </c>
      <c r="ADD34" s="86">
        <v>1.19</v>
      </c>
      <c r="ADE34" s="62" t="s">
        <v>511</v>
      </c>
      <c r="ADF34" s="86">
        <v>1.19</v>
      </c>
      <c r="ADG34" s="86">
        <v>1</v>
      </c>
      <c r="ADH34" s="86"/>
      <c r="ADI34" s="86">
        <v>1</v>
      </c>
      <c r="ADJ34" s="67"/>
      <c r="ADK34" s="67">
        <v>1.8518518518518516</v>
      </c>
      <c r="ADL34" s="67"/>
      <c r="ADM34" s="86">
        <v>100</v>
      </c>
      <c r="ADR34" s="86">
        <v>1.19</v>
      </c>
      <c r="ADS34" s="62" t="s">
        <v>511</v>
      </c>
      <c r="ADT34" s="86">
        <v>1.19</v>
      </c>
      <c r="ADU34" s="86">
        <v>1</v>
      </c>
      <c r="ADV34" s="86"/>
      <c r="ADW34" s="86">
        <v>1</v>
      </c>
      <c r="ADX34" s="67"/>
      <c r="ADY34" s="67">
        <v>1.8518518518518516</v>
      </c>
      <c r="ADZ34" s="67"/>
      <c r="AEA34" s="86">
        <v>100</v>
      </c>
      <c r="AEF34" s="86">
        <v>11.19</v>
      </c>
      <c r="AEG34" s="62" t="s">
        <v>511</v>
      </c>
      <c r="AEH34" s="86">
        <v>11.19</v>
      </c>
      <c r="AEI34" s="86">
        <v>0</v>
      </c>
      <c r="AEJ34" s="86"/>
      <c r="AEK34" s="86">
        <v>1</v>
      </c>
      <c r="AEL34" s="67"/>
      <c r="AEM34" s="67">
        <v>1.8518518518518516</v>
      </c>
      <c r="AEN34" s="67"/>
      <c r="AEO34" s="86">
        <v>0</v>
      </c>
      <c r="AET34" s="86">
        <v>1.19</v>
      </c>
      <c r="AEU34" s="62" t="s">
        <v>511</v>
      </c>
      <c r="AEV34" s="86">
        <v>1.19</v>
      </c>
      <c r="AEW34" s="86">
        <v>1</v>
      </c>
      <c r="AEX34" s="86"/>
      <c r="AEY34" s="86">
        <v>1</v>
      </c>
      <c r="AEZ34" s="67"/>
      <c r="AFA34" s="67">
        <v>1.8518518518518516</v>
      </c>
      <c r="AFB34" s="67"/>
      <c r="AFC34" s="86">
        <v>100</v>
      </c>
      <c r="AFH34" s="86">
        <v>1.19</v>
      </c>
      <c r="AFI34" s="62" t="s">
        <v>511</v>
      </c>
      <c r="AFJ34" s="86">
        <v>1.19</v>
      </c>
      <c r="AFK34" s="86">
        <v>1</v>
      </c>
      <c r="AFL34" s="86"/>
      <c r="AFM34" s="86">
        <v>1</v>
      </c>
      <c r="AFN34" s="67"/>
      <c r="AFO34" s="67">
        <v>1.8518518518518516</v>
      </c>
      <c r="AFP34" s="67"/>
      <c r="AFQ34" s="86">
        <v>100</v>
      </c>
      <c r="AFV34" s="86">
        <v>11.19</v>
      </c>
      <c r="AFW34" s="62" t="s">
        <v>511</v>
      </c>
      <c r="AFX34" s="86">
        <v>11.19</v>
      </c>
      <c r="AFY34" s="86">
        <v>0</v>
      </c>
      <c r="AFZ34" s="86"/>
      <c r="AGA34" s="86">
        <v>1</v>
      </c>
      <c r="AGB34" s="67"/>
      <c r="AGC34" s="67">
        <v>1.8518518518518516</v>
      </c>
      <c r="AGD34" s="67"/>
      <c r="AGE34" s="86">
        <v>0</v>
      </c>
      <c r="AGJ34" s="86">
        <v>1.19</v>
      </c>
      <c r="AGK34" s="62" t="s">
        <v>511</v>
      </c>
      <c r="AGL34" s="86">
        <v>1.19</v>
      </c>
      <c r="AGM34" s="86">
        <v>1</v>
      </c>
      <c r="AGN34" s="86"/>
      <c r="AGO34" s="86">
        <v>1</v>
      </c>
      <c r="AGP34" s="67"/>
      <c r="AGQ34" s="67">
        <v>1.8518518518518516</v>
      </c>
      <c r="AGR34" s="67"/>
      <c r="AGS34" s="86">
        <v>100</v>
      </c>
      <c r="AGX34" s="86">
        <v>11.19</v>
      </c>
      <c r="AGY34" s="62" t="s">
        <v>511</v>
      </c>
      <c r="AGZ34" s="86">
        <v>11.19</v>
      </c>
      <c r="AHA34" s="86">
        <v>0</v>
      </c>
      <c r="AHB34" s="86"/>
      <c r="AHC34" s="86">
        <v>1</v>
      </c>
      <c r="AHD34" s="67"/>
      <c r="AHE34" s="67">
        <v>1.8518518518518516</v>
      </c>
      <c r="AHF34" s="67"/>
      <c r="AHG34" s="86">
        <v>0</v>
      </c>
      <c r="AHL34" s="86">
        <v>1.19</v>
      </c>
      <c r="AHM34" s="62" t="s">
        <v>511</v>
      </c>
      <c r="AHN34" s="86">
        <v>1.19</v>
      </c>
      <c r="AHO34" s="86">
        <v>1</v>
      </c>
      <c r="AHP34" s="86"/>
      <c r="AHQ34" s="86">
        <v>1</v>
      </c>
      <c r="AHR34" s="67"/>
      <c r="AHS34" s="67">
        <v>1.8518518518518516</v>
      </c>
      <c r="AHT34" s="67"/>
      <c r="AHU34" s="86">
        <v>100</v>
      </c>
      <c r="AHZ34" s="86">
        <v>11.19</v>
      </c>
      <c r="AIA34" s="62" t="s">
        <v>511</v>
      </c>
      <c r="AIB34" s="86">
        <v>11.19</v>
      </c>
      <c r="AIC34" s="86">
        <v>0</v>
      </c>
      <c r="AID34" s="86"/>
      <c r="AIE34" s="86">
        <v>1</v>
      </c>
      <c r="AIF34" s="67"/>
      <c r="AIG34" s="67">
        <v>1.8518518518518516</v>
      </c>
      <c r="AIH34" s="67"/>
      <c r="AII34" s="86">
        <v>0</v>
      </c>
      <c r="AIN34" s="86">
        <v>12.19</v>
      </c>
      <c r="AIO34" s="62" t="s">
        <v>511</v>
      </c>
      <c r="AIP34" s="86">
        <v>12.19</v>
      </c>
      <c r="AIQ34" s="86">
        <v>0</v>
      </c>
      <c r="AIR34" s="86"/>
      <c r="AIS34" s="86">
        <v>1</v>
      </c>
      <c r="AIT34" s="67"/>
      <c r="AIU34" s="67">
        <v>1.8518518518518516</v>
      </c>
      <c r="AIV34" s="67"/>
      <c r="AIW34" s="86">
        <v>0</v>
      </c>
      <c r="AJB34" s="86">
        <v>1.19</v>
      </c>
      <c r="AJC34" s="62" t="s">
        <v>511</v>
      </c>
      <c r="AJD34" s="86">
        <v>1.19</v>
      </c>
      <c r="AJE34" s="86">
        <v>1</v>
      </c>
      <c r="AJF34" s="86"/>
      <c r="AJG34" s="86">
        <v>1</v>
      </c>
      <c r="AJH34" s="67"/>
      <c r="AJI34" s="67">
        <v>1.8518518518518516</v>
      </c>
      <c r="AJJ34" s="67"/>
      <c r="AJK34" s="86">
        <v>100</v>
      </c>
      <c r="AJP34" s="86">
        <v>1.19</v>
      </c>
      <c r="AJQ34" s="62" t="s">
        <v>511</v>
      </c>
      <c r="AJR34" s="86">
        <v>1.19</v>
      </c>
      <c r="AJS34" s="86">
        <v>1</v>
      </c>
      <c r="AJT34" s="86"/>
      <c r="AJU34" s="86">
        <v>1</v>
      </c>
      <c r="AJV34" s="67"/>
      <c r="AJW34" s="67">
        <v>1.8518518518518516</v>
      </c>
      <c r="AJX34" s="67"/>
      <c r="AJY34" s="86">
        <v>100</v>
      </c>
      <c r="AKD34" s="86">
        <v>1.19</v>
      </c>
      <c r="AKE34" s="62" t="s">
        <v>511</v>
      </c>
      <c r="AKF34" s="86">
        <v>1.19</v>
      </c>
      <c r="AKG34" s="86">
        <v>1</v>
      </c>
      <c r="AKH34" s="86"/>
      <c r="AKI34" s="86">
        <v>1</v>
      </c>
      <c r="AKJ34" s="67"/>
      <c r="AKK34" s="67">
        <v>1.8518518518518516</v>
      </c>
      <c r="AKL34" s="67"/>
      <c r="AKM34" s="86">
        <v>100</v>
      </c>
      <c r="AKR34" s="86">
        <v>11.19</v>
      </c>
      <c r="AKS34" s="62" t="s">
        <v>511</v>
      </c>
      <c r="AKT34" s="86">
        <v>11.19</v>
      </c>
      <c r="AKU34" s="86">
        <v>0</v>
      </c>
      <c r="AKV34" s="86"/>
      <c r="AKW34" s="86">
        <v>1</v>
      </c>
      <c r="AKX34" s="67"/>
      <c r="AKY34" s="67">
        <v>1.8518518518518516</v>
      </c>
      <c r="AKZ34" s="67"/>
      <c r="ALA34" s="86">
        <v>0</v>
      </c>
      <c r="ALF34" s="86">
        <v>12.19</v>
      </c>
      <c r="ALG34" s="62" t="s">
        <v>511</v>
      </c>
      <c r="ALH34" s="86">
        <v>12.19</v>
      </c>
      <c r="ALI34" s="86">
        <v>0</v>
      </c>
      <c r="ALJ34" s="86"/>
      <c r="ALK34" s="86">
        <v>1</v>
      </c>
      <c r="ALL34" s="67"/>
      <c r="ALM34" s="67">
        <v>1.8518518518518516</v>
      </c>
      <c r="ALN34" s="67"/>
      <c r="ALO34" s="86">
        <v>0</v>
      </c>
      <c r="ALT34" s="86">
        <v>1.19</v>
      </c>
      <c r="ALU34" s="62" t="s">
        <v>511</v>
      </c>
      <c r="ALV34" s="86">
        <v>1.19</v>
      </c>
      <c r="ALW34" s="86">
        <v>1</v>
      </c>
      <c r="ALX34" s="86"/>
      <c r="ALY34" s="86">
        <v>1</v>
      </c>
      <c r="ALZ34" s="67"/>
      <c r="AMA34" s="67">
        <v>1.8518518518518516</v>
      </c>
      <c r="AMB34" s="67"/>
      <c r="AMC34" s="86">
        <v>100</v>
      </c>
      <c r="AMH34" s="86">
        <v>1.19</v>
      </c>
      <c r="AMI34" s="62" t="s">
        <v>511</v>
      </c>
      <c r="AMJ34" s="86">
        <v>1.19</v>
      </c>
      <c r="AMK34" s="86">
        <v>1</v>
      </c>
      <c r="AML34" s="86"/>
      <c r="AMM34" s="86">
        <v>1</v>
      </c>
      <c r="AMN34" s="67"/>
      <c r="AMO34" s="67">
        <v>1.8518518518518516</v>
      </c>
      <c r="AMP34" s="67"/>
      <c r="AMQ34" s="86">
        <v>100</v>
      </c>
      <c r="AMV34" s="86">
        <v>11.19</v>
      </c>
      <c r="AMW34" s="62" t="s">
        <v>511</v>
      </c>
      <c r="AMX34" s="86">
        <v>11.19</v>
      </c>
      <c r="AMY34" s="86">
        <v>0</v>
      </c>
      <c r="AMZ34" s="86"/>
      <c r="ANA34" s="86">
        <v>1</v>
      </c>
      <c r="ANB34" s="67"/>
      <c r="ANC34" s="67">
        <v>1.8518518518518516</v>
      </c>
      <c r="AND34" s="67"/>
      <c r="ANE34" s="86">
        <v>0</v>
      </c>
      <c r="ANJ34" s="86">
        <v>1.19</v>
      </c>
      <c r="ANK34" s="62" t="s">
        <v>511</v>
      </c>
      <c r="ANL34" s="86">
        <v>1.19</v>
      </c>
      <c r="ANM34" s="86">
        <v>1</v>
      </c>
      <c r="ANN34" s="86"/>
      <c r="ANO34" s="86">
        <v>1</v>
      </c>
      <c r="ANP34" s="67"/>
      <c r="ANQ34" s="67">
        <v>1.8518518518518516</v>
      </c>
      <c r="ANR34" s="67"/>
      <c r="ANS34" s="86">
        <v>100</v>
      </c>
      <c r="ANX34" s="86">
        <v>13.19</v>
      </c>
      <c r="ANY34" s="62" t="s">
        <v>511</v>
      </c>
      <c r="ANZ34" s="86">
        <v>13.19</v>
      </c>
      <c r="AOA34" s="86">
        <v>0</v>
      </c>
      <c r="AOB34" s="86"/>
      <c r="AOC34" s="86">
        <v>1</v>
      </c>
      <c r="AOD34" s="67"/>
      <c r="AOE34" s="67">
        <v>1.8518518518518516</v>
      </c>
      <c r="AOF34" s="67"/>
      <c r="AOG34" s="86">
        <v>0</v>
      </c>
      <c r="AOL34" s="86">
        <v>11.19</v>
      </c>
      <c r="AOM34" s="62" t="s">
        <v>511</v>
      </c>
      <c r="AON34" s="86">
        <v>11.19</v>
      </c>
      <c r="AOO34" s="86">
        <v>0</v>
      </c>
      <c r="AOP34" s="86"/>
      <c r="AOQ34" s="86">
        <v>1</v>
      </c>
      <c r="AOR34" s="67"/>
      <c r="AOS34" s="67">
        <v>1.8518518518518516</v>
      </c>
      <c r="AOT34" s="67"/>
      <c r="AOU34" s="86">
        <v>0</v>
      </c>
      <c r="AOZ34" s="86">
        <v>1.19</v>
      </c>
      <c r="APA34" s="62" t="s">
        <v>511</v>
      </c>
      <c r="APB34" s="86">
        <v>1.19</v>
      </c>
      <c r="APC34" s="86">
        <v>1</v>
      </c>
      <c r="APD34" s="86"/>
      <c r="APE34" s="86">
        <v>1</v>
      </c>
      <c r="APF34" s="67"/>
      <c r="APG34" s="67">
        <v>1.8518518518518516</v>
      </c>
      <c r="APH34" s="67"/>
      <c r="API34" s="86">
        <v>100</v>
      </c>
      <c r="APN34" s="86">
        <v>1.19</v>
      </c>
      <c r="APO34" s="62" t="s">
        <v>511</v>
      </c>
      <c r="APP34" s="86">
        <v>1.19</v>
      </c>
      <c r="APQ34" s="86">
        <v>1</v>
      </c>
      <c r="APR34" s="86"/>
      <c r="APS34" s="86">
        <v>1</v>
      </c>
      <c r="APT34" s="67"/>
      <c r="APU34" s="67">
        <v>1.8518518518518516</v>
      </c>
      <c r="APV34" s="67"/>
      <c r="APW34" s="86">
        <v>100</v>
      </c>
      <c r="AQB34" s="86">
        <v>1.19</v>
      </c>
      <c r="AQC34" s="62" t="s">
        <v>511</v>
      </c>
      <c r="AQD34" s="86">
        <v>1.19</v>
      </c>
      <c r="AQE34" s="86">
        <v>1</v>
      </c>
      <c r="AQF34" s="86"/>
      <c r="AQG34" s="86">
        <v>1</v>
      </c>
      <c r="AQH34" s="67"/>
      <c r="AQI34" s="67">
        <v>1.8518518518518516</v>
      </c>
      <c r="AQJ34" s="67"/>
      <c r="AQK34" s="86">
        <v>100</v>
      </c>
      <c r="AQP34" s="86">
        <v>12.19</v>
      </c>
      <c r="AQQ34" s="62" t="s">
        <v>511</v>
      </c>
      <c r="AQR34" s="86">
        <v>12.19</v>
      </c>
      <c r="AQS34" s="86">
        <v>0</v>
      </c>
      <c r="AQT34" s="86"/>
      <c r="AQU34" s="86">
        <v>1</v>
      </c>
      <c r="AQV34" s="67"/>
      <c r="AQW34" s="67">
        <v>2.2222222222222223</v>
      </c>
      <c r="AQX34" s="67"/>
      <c r="AQY34" s="86">
        <v>0</v>
      </c>
      <c r="ARD34" s="86">
        <v>11.19</v>
      </c>
      <c r="ARE34" s="62" t="s">
        <v>511</v>
      </c>
      <c r="ARF34" s="86">
        <v>11.19</v>
      </c>
      <c r="ARG34" s="86">
        <v>0</v>
      </c>
      <c r="ARH34" s="86"/>
      <c r="ARI34" s="86">
        <v>1</v>
      </c>
      <c r="ARJ34" s="67"/>
      <c r="ARK34" s="67">
        <v>2.2222222222222223</v>
      </c>
      <c r="ARL34" s="67"/>
      <c r="ARM34" s="86">
        <v>0</v>
      </c>
      <c r="ARR34" s="86">
        <v>10.19</v>
      </c>
      <c r="ARS34" s="62" t="s">
        <v>511</v>
      </c>
      <c r="ART34" s="86">
        <v>10.19</v>
      </c>
      <c r="ARU34" s="86">
        <v>0</v>
      </c>
      <c r="ARV34" s="86"/>
      <c r="ARW34" s="86">
        <v>1</v>
      </c>
      <c r="ARX34" s="67"/>
      <c r="ARY34" s="67">
        <v>2.2222222222222223</v>
      </c>
      <c r="ARZ34" s="67"/>
      <c r="ASA34" s="86">
        <v>0</v>
      </c>
      <c r="ASF34" s="86">
        <v>11.19</v>
      </c>
      <c r="ASG34" s="62" t="s">
        <v>511</v>
      </c>
      <c r="ASH34" s="86">
        <v>11.19</v>
      </c>
      <c r="ASI34" s="86">
        <v>0</v>
      </c>
      <c r="ASJ34" s="86"/>
      <c r="ASK34" s="86">
        <v>1</v>
      </c>
      <c r="ASL34" s="67"/>
      <c r="ASM34" s="67">
        <v>2.2222222222222223</v>
      </c>
      <c r="ASN34" s="67"/>
      <c r="ASO34" s="86">
        <v>0</v>
      </c>
      <c r="AST34" s="86">
        <v>12.19</v>
      </c>
      <c r="ASU34" s="62" t="s">
        <v>511</v>
      </c>
      <c r="ASV34" s="86">
        <v>12.19</v>
      </c>
      <c r="ASW34" s="86">
        <v>0</v>
      </c>
      <c r="ASX34" s="86"/>
      <c r="ASY34" s="86">
        <v>1</v>
      </c>
      <c r="ASZ34" s="67"/>
      <c r="ATA34" s="67">
        <v>2.2222222222222223</v>
      </c>
      <c r="ATB34" s="67"/>
      <c r="ATC34" s="86">
        <v>0</v>
      </c>
      <c r="ATH34" s="86">
        <v>10.19</v>
      </c>
      <c r="ATI34" s="62" t="s">
        <v>511</v>
      </c>
      <c r="ATJ34" s="86">
        <v>10.19</v>
      </c>
      <c r="ATK34" s="86">
        <v>0</v>
      </c>
      <c r="ATL34" s="86"/>
      <c r="ATM34" s="86">
        <v>1</v>
      </c>
      <c r="ATN34" s="67"/>
      <c r="ATO34" s="67">
        <v>2.2222222222222223</v>
      </c>
      <c r="ATP34" s="67"/>
      <c r="ATQ34" s="86">
        <v>0</v>
      </c>
      <c r="ATV34" s="86">
        <v>10.19</v>
      </c>
      <c r="ATW34" s="62" t="s">
        <v>511</v>
      </c>
      <c r="ATX34" s="86">
        <v>10.19</v>
      </c>
      <c r="ATY34" s="86">
        <v>0</v>
      </c>
      <c r="ATZ34" s="86"/>
      <c r="AUA34" s="86">
        <v>1</v>
      </c>
      <c r="AUB34" s="67"/>
      <c r="AUC34" s="67">
        <v>2.2222222222222223</v>
      </c>
      <c r="AUD34" s="67"/>
      <c r="AUE34" s="86">
        <v>0</v>
      </c>
      <c r="AUJ34" s="86">
        <v>9.19</v>
      </c>
      <c r="AUK34" s="62" t="s">
        <v>511</v>
      </c>
      <c r="AUL34" s="86">
        <v>9.19</v>
      </c>
      <c r="AUM34" s="86">
        <v>0</v>
      </c>
      <c r="AUN34" s="86"/>
      <c r="AUO34" s="86">
        <v>1</v>
      </c>
      <c r="AUP34" s="67"/>
      <c r="AUQ34" s="67">
        <v>2.2222222222222223</v>
      </c>
      <c r="AUR34" s="67"/>
      <c r="AUS34" s="86">
        <v>0</v>
      </c>
      <c r="AUX34" s="86">
        <v>1.19</v>
      </c>
      <c r="AUY34" s="62" t="s">
        <v>511</v>
      </c>
      <c r="AUZ34" s="86">
        <v>1.19</v>
      </c>
      <c r="AVA34" s="86">
        <v>1</v>
      </c>
      <c r="AVB34" s="86"/>
      <c r="AVC34" s="86">
        <v>1</v>
      </c>
      <c r="AVD34" s="67"/>
      <c r="AVE34" s="67">
        <v>2.2222222222222223</v>
      </c>
      <c r="AVF34" s="67"/>
      <c r="AVG34" s="86">
        <v>100</v>
      </c>
      <c r="AVL34" s="86">
        <v>10.19</v>
      </c>
      <c r="AVM34" s="62" t="s">
        <v>511</v>
      </c>
      <c r="AVN34" s="86">
        <v>10.19</v>
      </c>
      <c r="AVO34" s="86">
        <v>0</v>
      </c>
      <c r="AVP34" s="86"/>
      <c r="AVQ34" s="86">
        <v>1</v>
      </c>
      <c r="AVR34" s="67"/>
      <c r="AVS34" s="67">
        <v>2.2222222222222223</v>
      </c>
      <c r="AVT34" s="67"/>
      <c r="AVU34" s="86">
        <v>0</v>
      </c>
      <c r="AVZ34" s="86">
        <v>12.19</v>
      </c>
      <c r="AWA34" s="62" t="s">
        <v>511</v>
      </c>
      <c r="AWB34" s="86">
        <v>12.19</v>
      </c>
      <c r="AWC34" s="86">
        <v>0</v>
      </c>
      <c r="AWD34" s="86"/>
      <c r="AWE34" s="86">
        <v>1</v>
      </c>
      <c r="AWF34" s="67"/>
      <c r="AWG34" s="67">
        <v>2.2222222222222223</v>
      </c>
      <c r="AWH34" s="67"/>
      <c r="AWI34" s="86">
        <v>0</v>
      </c>
      <c r="AWN34" s="86">
        <v>8.19</v>
      </c>
      <c r="AWO34" s="62" t="s">
        <v>511</v>
      </c>
      <c r="AWP34" s="86">
        <v>8.19</v>
      </c>
      <c r="AWQ34" s="86">
        <v>0</v>
      </c>
      <c r="AWR34" s="86"/>
      <c r="AWS34" s="86">
        <v>1</v>
      </c>
      <c r="AWT34" s="67"/>
      <c r="AWU34" s="67">
        <v>2.2222222222222223</v>
      </c>
      <c r="AWV34" s="67"/>
      <c r="AWW34" s="86">
        <v>0</v>
      </c>
      <c r="AXB34" s="86">
        <v>11.19</v>
      </c>
      <c r="AXC34" s="62" t="s">
        <v>511</v>
      </c>
      <c r="AXD34" s="86">
        <v>11.19</v>
      </c>
      <c r="AXE34" s="86">
        <v>0</v>
      </c>
      <c r="AXF34" s="86"/>
      <c r="AXG34" s="86">
        <v>1</v>
      </c>
      <c r="AXH34" s="67"/>
      <c r="AXI34" s="67">
        <v>2.2222222222222223</v>
      </c>
      <c r="AXJ34" s="67"/>
      <c r="AXK34" s="86">
        <v>0</v>
      </c>
      <c r="AXP34" s="86">
        <v>10.19</v>
      </c>
      <c r="AXQ34" s="62" t="s">
        <v>511</v>
      </c>
      <c r="AXR34" s="86">
        <v>10.19</v>
      </c>
      <c r="AXS34" s="86">
        <v>0</v>
      </c>
      <c r="AXT34" s="86"/>
      <c r="AXU34" s="86">
        <v>1</v>
      </c>
      <c r="AXV34" s="67"/>
      <c r="AXW34" s="67">
        <v>2.2222222222222223</v>
      </c>
      <c r="AXX34" s="67"/>
      <c r="AXY34" s="86">
        <v>0</v>
      </c>
      <c r="AYD34" s="86">
        <v>1.19</v>
      </c>
      <c r="AYE34" s="62" t="s">
        <v>511</v>
      </c>
      <c r="AYF34" s="86">
        <v>1.19</v>
      </c>
      <c r="AYG34" s="86">
        <v>1</v>
      </c>
      <c r="AYH34" s="86"/>
      <c r="AYI34" s="86">
        <v>1</v>
      </c>
      <c r="AYJ34" s="67"/>
      <c r="AYK34" s="67">
        <v>2.2222222222222223</v>
      </c>
      <c r="AYL34" s="67"/>
      <c r="AYM34" s="86">
        <v>100</v>
      </c>
      <c r="AYR34" s="86">
        <v>9.19</v>
      </c>
      <c r="AYS34" s="62" t="s">
        <v>511</v>
      </c>
      <c r="AYT34" s="86">
        <v>9.19</v>
      </c>
      <c r="AYU34" s="86">
        <v>0</v>
      </c>
      <c r="AYV34" s="86"/>
      <c r="AYW34" s="86">
        <v>1</v>
      </c>
      <c r="AYX34" s="67"/>
      <c r="AYY34" s="67">
        <v>2.2222222222222223</v>
      </c>
      <c r="AYZ34" s="67"/>
      <c r="AZA34" s="86">
        <v>0</v>
      </c>
      <c r="AZF34" s="86">
        <v>9.19</v>
      </c>
      <c r="AZG34" s="62" t="s">
        <v>511</v>
      </c>
      <c r="AZH34" s="86">
        <v>9.19</v>
      </c>
      <c r="AZI34" s="86">
        <v>0</v>
      </c>
      <c r="AZJ34" s="86"/>
      <c r="AZK34" s="86">
        <v>1</v>
      </c>
      <c r="AZL34" s="67"/>
      <c r="AZM34" s="67">
        <v>2.2222222222222223</v>
      </c>
      <c r="AZN34" s="67"/>
      <c r="AZO34" s="86">
        <v>0</v>
      </c>
      <c r="AZT34" s="86">
        <v>1.19</v>
      </c>
      <c r="AZU34" s="62" t="s">
        <v>511</v>
      </c>
      <c r="AZV34" s="86">
        <v>1.19</v>
      </c>
      <c r="AZW34" s="86">
        <v>1</v>
      </c>
      <c r="AZX34" s="86"/>
      <c r="AZY34" s="86">
        <v>1</v>
      </c>
      <c r="AZZ34" s="67"/>
      <c r="BAA34" s="67">
        <v>2.2222222222222223</v>
      </c>
      <c r="BAB34" s="67"/>
      <c r="BAC34" s="86">
        <v>100</v>
      </c>
      <c r="BAH34" s="86">
        <v>10.19</v>
      </c>
      <c r="BAI34" s="62" t="s">
        <v>511</v>
      </c>
      <c r="BAJ34" s="86">
        <v>10.19</v>
      </c>
      <c r="BAK34" s="86">
        <v>0</v>
      </c>
      <c r="BAL34" s="86"/>
      <c r="BAM34" s="86">
        <v>1</v>
      </c>
      <c r="BAN34" s="67"/>
      <c r="BAO34" s="67">
        <v>2.2222222222222223</v>
      </c>
      <c r="BAP34" s="67"/>
      <c r="BAQ34" s="86">
        <v>0</v>
      </c>
      <c r="BAV34" s="86">
        <v>1.19</v>
      </c>
      <c r="BAW34" s="62" t="s">
        <v>511</v>
      </c>
      <c r="BAX34" s="86">
        <v>1.19</v>
      </c>
      <c r="BAY34" s="86">
        <v>1</v>
      </c>
      <c r="BAZ34" s="86"/>
      <c r="BBA34" s="86">
        <v>1</v>
      </c>
      <c r="BBB34" s="67"/>
      <c r="BBC34" s="67">
        <v>2.2222222222222223</v>
      </c>
      <c r="BBD34" s="67"/>
      <c r="BBE34" s="86">
        <v>100</v>
      </c>
      <c r="BBJ34" s="86">
        <v>12.19</v>
      </c>
      <c r="BBK34" s="62" t="s">
        <v>511</v>
      </c>
      <c r="BBL34" s="86">
        <v>12.19</v>
      </c>
      <c r="BBM34" s="86">
        <v>0</v>
      </c>
      <c r="BBN34" s="86"/>
      <c r="BBO34" s="86">
        <v>1</v>
      </c>
      <c r="BBP34" s="67"/>
      <c r="BBQ34" s="67">
        <v>2.2222222222222223</v>
      </c>
      <c r="BBR34" s="67"/>
      <c r="BBS34" s="86">
        <v>0</v>
      </c>
      <c r="BBX34" s="86">
        <v>11.19</v>
      </c>
      <c r="BBY34" s="62" t="s">
        <v>511</v>
      </c>
      <c r="BBZ34" s="86">
        <v>11.19</v>
      </c>
      <c r="BCA34" s="86">
        <v>0</v>
      </c>
      <c r="BCB34" s="86"/>
      <c r="BCC34" s="86">
        <v>1</v>
      </c>
      <c r="BCD34" s="67"/>
      <c r="BCE34" s="67">
        <v>2.2222222222222223</v>
      </c>
      <c r="BCF34" s="67"/>
      <c r="BCG34" s="86">
        <v>0</v>
      </c>
      <c r="BCL34" s="86">
        <v>11.19</v>
      </c>
      <c r="BCM34" s="62" t="s">
        <v>511</v>
      </c>
      <c r="BCN34" s="86">
        <v>11.19</v>
      </c>
      <c r="BCO34" s="86">
        <v>0</v>
      </c>
      <c r="BCP34" s="86"/>
      <c r="BCQ34" s="86">
        <v>1</v>
      </c>
      <c r="BCR34" s="67"/>
      <c r="BCS34" s="67">
        <v>2.2222222222222223</v>
      </c>
      <c r="BCT34" s="67"/>
      <c r="BCU34" s="86">
        <v>0</v>
      </c>
      <c r="BCZ34" s="86">
        <v>9.19</v>
      </c>
      <c r="BDA34" s="62" t="s">
        <v>511</v>
      </c>
      <c r="BDB34" s="86">
        <v>9.19</v>
      </c>
      <c r="BDC34" s="86">
        <v>0</v>
      </c>
      <c r="BDD34" s="86"/>
      <c r="BDE34" s="86">
        <v>1</v>
      </c>
      <c r="BDF34" s="67"/>
      <c r="BDG34" s="67">
        <v>2.2222222222222223</v>
      </c>
      <c r="BDH34" s="67"/>
      <c r="BDI34" s="86">
        <v>0</v>
      </c>
      <c r="BDN34" s="86">
        <v>11.19</v>
      </c>
      <c r="BDO34" s="62" t="s">
        <v>511</v>
      </c>
      <c r="BDP34" s="86">
        <v>11.19</v>
      </c>
      <c r="BDQ34" s="86">
        <v>0</v>
      </c>
      <c r="BDR34" s="86"/>
      <c r="BDS34" s="86">
        <v>1</v>
      </c>
      <c r="BDT34" s="67"/>
      <c r="BDU34" s="67">
        <v>2.2222222222222223</v>
      </c>
      <c r="BDV34" s="67"/>
      <c r="BDW34" s="86">
        <v>0</v>
      </c>
      <c r="BEB34" s="86">
        <v>12.19</v>
      </c>
      <c r="BEC34" s="62" t="s">
        <v>511</v>
      </c>
      <c r="BED34" s="86">
        <v>12.19</v>
      </c>
      <c r="BEE34" s="86">
        <v>0</v>
      </c>
      <c r="BEF34" s="86"/>
      <c r="BEG34" s="86">
        <v>1</v>
      </c>
      <c r="BEH34" s="67"/>
      <c r="BEI34" s="67">
        <v>2.2222222222222223</v>
      </c>
      <c r="BEJ34" s="67"/>
      <c r="BEK34" s="86">
        <v>0</v>
      </c>
      <c r="BEP34" s="86">
        <v>11.19</v>
      </c>
      <c r="BEQ34" s="62" t="s">
        <v>511</v>
      </c>
      <c r="BER34" s="86">
        <v>11.19</v>
      </c>
      <c r="BES34" s="86">
        <v>0</v>
      </c>
      <c r="BET34" s="86"/>
      <c r="BEU34" s="86">
        <v>1</v>
      </c>
      <c r="BEV34" s="67"/>
      <c r="BEW34" s="67">
        <v>2.2222222222222223</v>
      </c>
      <c r="BEX34" s="67"/>
      <c r="BEY34" s="86">
        <v>0</v>
      </c>
      <c r="BFD34" s="86">
        <v>10.19</v>
      </c>
      <c r="BFE34" s="62" t="s">
        <v>511</v>
      </c>
      <c r="BFF34" s="86">
        <v>10.19</v>
      </c>
      <c r="BFG34" s="86">
        <v>0</v>
      </c>
      <c r="BFH34" s="86"/>
      <c r="BFI34" s="86">
        <v>1</v>
      </c>
      <c r="BFJ34" s="67"/>
      <c r="BFK34" s="67">
        <v>2.2222222222222223</v>
      </c>
      <c r="BFL34" s="67"/>
      <c r="BFM34" s="86">
        <v>0</v>
      </c>
      <c r="BFR34" s="86">
        <v>1.19</v>
      </c>
      <c r="BFS34" s="62" t="s">
        <v>511</v>
      </c>
      <c r="BFT34" s="86">
        <v>1.19</v>
      </c>
      <c r="BFU34" s="86">
        <v>1</v>
      </c>
      <c r="BFV34" s="86"/>
      <c r="BFW34" s="86">
        <v>1</v>
      </c>
      <c r="BFX34" s="67"/>
      <c r="BFY34" s="67">
        <v>2.2222222222222223</v>
      </c>
      <c r="BFZ34" s="67"/>
      <c r="BGA34" s="86">
        <v>100</v>
      </c>
      <c r="BGF34" s="86">
        <v>11.19</v>
      </c>
      <c r="BGG34" s="62" t="s">
        <v>511</v>
      </c>
      <c r="BGH34" s="86">
        <v>11.19</v>
      </c>
      <c r="BGI34" s="86">
        <v>0</v>
      </c>
      <c r="BGJ34" s="86"/>
      <c r="BGK34" s="86">
        <v>1</v>
      </c>
      <c r="BGL34" s="67"/>
      <c r="BGM34" s="67">
        <v>2.2222222222222223</v>
      </c>
      <c r="BGN34" s="67"/>
      <c r="BGO34" s="86">
        <v>0</v>
      </c>
      <c r="BGT34" s="86">
        <v>1.19</v>
      </c>
      <c r="BGU34" s="62" t="s">
        <v>511</v>
      </c>
      <c r="BGV34" s="86">
        <v>1.19</v>
      </c>
      <c r="BGW34" s="86">
        <v>1</v>
      </c>
      <c r="BGX34" s="86"/>
      <c r="BGY34" s="86">
        <v>1</v>
      </c>
      <c r="BGZ34" s="67"/>
      <c r="BHA34" s="67">
        <v>2.2222222222222223</v>
      </c>
      <c r="BHB34" s="67"/>
      <c r="BHC34" s="86">
        <v>100</v>
      </c>
      <c r="BHH34" s="86">
        <v>1.19</v>
      </c>
      <c r="BHI34" s="62" t="s">
        <v>511</v>
      </c>
      <c r="BHJ34" s="86">
        <v>1.19</v>
      </c>
      <c r="BHK34" s="86">
        <v>1</v>
      </c>
      <c r="BHL34" s="86"/>
      <c r="BHM34" s="86">
        <v>1</v>
      </c>
      <c r="BHN34" s="67"/>
      <c r="BHO34" s="67">
        <v>2.2222222222222223</v>
      </c>
      <c r="BHP34" s="67"/>
      <c r="BHQ34" s="86">
        <v>100</v>
      </c>
      <c r="BHV34" s="86">
        <v>1.19</v>
      </c>
      <c r="BHW34" s="62" t="s">
        <v>511</v>
      </c>
      <c r="BHX34" s="86">
        <v>1.19</v>
      </c>
      <c r="BHY34" s="86">
        <v>1</v>
      </c>
      <c r="BHZ34" s="86"/>
      <c r="BIA34" s="86">
        <v>1</v>
      </c>
      <c r="BIB34" s="67"/>
      <c r="BIC34" s="67">
        <v>2.2222222222222223</v>
      </c>
      <c r="BID34" s="67"/>
      <c r="BIE34" s="86">
        <v>100</v>
      </c>
      <c r="BIJ34" s="86">
        <v>11.19</v>
      </c>
      <c r="BIK34" s="62" t="s">
        <v>511</v>
      </c>
      <c r="BIL34" s="86">
        <v>11.19</v>
      </c>
      <c r="BIM34" s="86">
        <v>0</v>
      </c>
      <c r="BIN34" s="86"/>
      <c r="BIO34" s="86">
        <v>1</v>
      </c>
      <c r="BIP34" s="67"/>
      <c r="BIQ34" s="67">
        <v>2.2222222222222223</v>
      </c>
      <c r="BIR34" s="67"/>
      <c r="BIS34" s="86">
        <v>0</v>
      </c>
      <c r="BIX34" s="86">
        <v>10.19</v>
      </c>
      <c r="BIY34" s="62" t="s">
        <v>511</v>
      </c>
      <c r="BIZ34" s="86">
        <v>10.19</v>
      </c>
      <c r="BJA34" s="86">
        <v>0</v>
      </c>
      <c r="BJB34" s="86"/>
      <c r="BJC34" s="86">
        <v>1</v>
      </c>
      <c r="BJD34" s="67"/>
      <c r="BJE34" s="67">
        <v>2.2222222222222223</v>
      </c>
      <c r="BJF34" s="67"/>
      <c r="BJG34" s="86">
        <v>0</v>
      </c>
      <c r="BJL34" s="86">
        <v>10.19</v>
      </c>
      <c r="BJM34" s="62" t="s">
        <v>511</v>
      </c>
      <c r="BJN34" s="86">
        <v>10.19</v>
      </c>
      <c r="BJO34" s="86">
        <v>0</v>
      </c>
      <c r="BJP34" s="86"/>
      <c r="BJQ34" s="86">
        <v>1</v>
      </c>
      <c r="BJR34" s="67"/>
      <c r="BJS34" s="67">
        <v>2.2222222222222223</v>
      </c>
      <c r="BJT34" s="67"/>
      <c r="BJU34" s="86">
        <v>0</v>
      </c>
      <c r="BJZ34" s="86">
        <v>1.19</v>
      </c>
      <c r="BKA34" s="62" t="s">
        <v>511</v>
      </c>
      <c r="BKB34" s="86">
        <v>1.19</v>
      </c>
      <c r="BKC34" s="86">
        <v>1</v>
      </c>
      <c r="BKD34" s="86"/>
      <c r="BKE34" s="86">
        <v>1</v>
      </c>
      <c r="BKF34" s="67"/>
      <c r="BKG34" s="67">
        <v>2.2222222222222223</v>
      </c>
      <c r="BKH34" s="67"/>
      <c r="BKI34" s="86">
        <v>100</v>
      </c>
      <c r="BKN34" s="86">
        <v>1.19</v>
      </c>
      <c r="BKO34" s="62" t="s">
        <v>511</v>
      </c>
      <c r="BKP34" s="86">
        <v>1.19</v>
      </c>
      <c r="BKQ34" s="86">
        <v>1</v>
      </c>
      <c r="BKR34" s="86"/>
      <c r="BKS34" s="86">
        <v>1</v>
      </c>
      <c r="BKT34" s="67"/>
      <c r="BKU34" s="67">
        <v>2.2222222222222223</v>
      </c>
      <c r="BKV34" s="67"/>
      <c r="BKW34" s="86">
        <v>100</v>
      </c>
      <c r="BLB34" s="86">
        <v>10.19</v>
      </c>
      <c r="BLC34" s="62" t="s">
        <v>511</v>
      </c>
      <c r="BLD34" s="86">
        <v>10.19</v>
      </c>
      <c r="BLE34" s="86">
        <v>0</v>
      </c>
      <c r="BLF34" s="86"/>
      <c r="BLG34" s="86">
        <v>1</v>
      </c>
      <c r="BLH34" s="67"/>
      <c r="BLI34" s="67">
        <v>2.2222222222222223</v>
      </c>
      <c r="BLJ34" s="67"/>
      <c r="BLK34" s="86">
        <v>0</v>
      </c>
      <c r="BLP34" s="86">
        <v>1.19</v>
      </c>
      <c r="BLQ34" s="62" t="s">
        <v>511</v>
      </c>
      <c r="BLR34" s="86">
        <v>1.19</v>
      </c>
      <c r="BLS34" s="86">
        <v>1</v>
      </c>
      <c r="BLT34" s="86"/>
      <c r="BLU34" s="86">
        <v>1</v>
      </c>
      <c r="BLV34" s="67"/>
      <c r="BLW34" s="67">
        <v>2.2222222222222223</v>
      </c>
      <c r="BLX34" s="67"/>
      <c r="BLY34" s="86">
        <v>100</v>
      </c>
      <c r="BMD34" s="86">
        <v>1.19</v>
      </c>
      <c r="BME34" s="62" t="s">
        <v>511</v>
      </c>
      <c r="BMF34" s="86">
        <v>1.19</v>
      </c>
      <c r="BMG34" s="86">
        <v>1</v>
      </c>
      <c r="BMH34" s="86"/>
      <c r="BMI34" s="86">
        <v>1</v>
      </c>
      <c r="BMJ34" s="67"/>
      <c r="BMK34" s="67">
        <v>2.2222222222222223</v>
      </c>
      <c r="BML34" s="67"/>
      <c r="BMM34" s="86">
        <v>100</v>
      </c>
      <c r="BMR34" s="86">
        <v>1.19</v>
      </c>
      <c r="BMS34" s="62" t="s">
        <v>511</v>
      </c>
      <c r="BMT34" s="86">
        <v>1.19</v>
      </c>
      <c r="BMU34" s="86">
        <v>1</v>
      </c>
      <c r="BMV34" s="86"/>
      <c r="BMW34" s="86">
        <v>1</v>
      </c>
      <c r="BMX34" s="67"/>
      <c r="BMY34" s="67">
        <v>2.2222222222222223</v>
      </c>
      <c r="BMZ34" s="67"/>
      <c r="BNA34" s="86">
        <v>100</v>
      </c>
      <c r="BNF34" s="86">
        <v>1.19</v>
      </c>
      <c r="BNG34" s="62" t="s">
        <v>511</v>
      </c>
      <c r="BNH34" s="86">
        <v>1.19</v>
      </c>
      <c r="BNI34" s="86">
        <v>1</v>
      </c>
      <c r="BNJ34" s="86"/>
      <c r="BNK34" s="86">
        <v>1</v>
      </c>
      <c r="BNL34" s="67"/>
      <c r="BNM34" s="67">
        <v>2.2222222222222223</v>
      </c>
      <c r="BNN34" s="67"/>
      <c r="BNO34" s="86">
        <v>100</v>
      </c>
      <c r="BNT34" s="86">
        <v>1.19</v>
      </c>
      <c r="BNU34" s="62" t="s">
        <v>511</v>
      </c>
      <c r="BNV34" s="86">
        <v>1.19</v>
      </c>
      <c r="BNW34" s="86">
        <v>1</v>
      </c>
      <c r="BNX34" s="86"/>
      <c r="BNY34" s="86">
        <v>1</v>
      </c>
      <c r="BNZ34" s="67"/>
      <c r="BOA34" s="67">
        <v>2.2222222222222223</v>
      </c>
      <c r="BOB34" s="67"/>
      <c r="BOC34" s="86">
        <v>100</v>
      </c>
      <c r="BOH34" s="86">
        <v>1.19</v>
      </c>
      <c r="BOI34" s="62" t="s">
        <v>511</v>
      </c>
      <c r="BOJ34" s="86">
        <v>1.19</v>
      </c>
      <c r="BOK34" s="86">
        <v>1</v>
      </c>
      <c r="BOL34" s="86"/>
      <c r="BOM34" s="86">
        <v>1</v>
      </c>
      <c r="BON34" s="67"/>
      <c r="BOO34" s="67">
        <v>2.2222222222222223</v>
      </c>
      <c r="BOP34" s="67"/>
      <c r="BOQ34" s="86">
        <v>100</v>
      </c>
      <c r="BOV34" s="86">
        <v>1.19</v>
      </c>
      <c r="BOW34" s="62" t="s">
        <v>511</v>
      </c>
      <c r="BOX34" s="86">
        <v>1.19</v>
      </c>
      <c r="BOY34" s="86">
        <v>1</v>
      </c>
      <c r="BOZ34" s="86"/>
      <c r="BPA34" s="86">
        <v>1</v>
      </c>
      <c r="BPB34" s="67"/>
      <c r="BPC34" s="67">
        <v>2.2222222222222223</v>
      </c>
      <c r="BPD34" s="67"/>
      <c r="BPE34" s="86">
        <v>100</v>
      </c>
      <c r="BPJ34" s="86">
        <v>1.19</v>
      </c>
      <c r="BPK34" s="62" t="s">
        <v>511</v>
      </c>
      <c r="BPL34" s="86">
        <v>1.19</v>
      </c>
      <c r="BPM34" s="86">
        <v>1</v>
      </c>
      <c r="BPN34" s="86"/>
      <c r="BPO34" s="86">
        <v>1</v>
      </c>
      <c r="BPP34" s="67"/>
      <c r="BPQ34" s="67">
        <v>2.2222222222222223</v>
      </c>
      <c r="BPR34" s="67"/>
      <c r="BPS34" s="86">
        <v>100</v>
      </c>
      <c r="BPX34" s="86">
        <v>11.19</v>
      </c>
      <c r="BPY34" s="62" t="s">
        <v>511</v>
      </c>
      <c r="BPZ34" s="86">
        <v>11.19</v>
      </c>
      <c r="BQA34" s="86">
        <v>0</v>
      </c>
      <c r="BQB34" s="86"/>
      <c r="BQC34" s="86">
        <v>1</v>
      </c>
      <c r="BQD34" s="67"/>
      <c r="BQE34" s="67">
        <v>2.2222222222222223</v>
      </c>
      <c r="BQF34" s="67"/>
      <c r="BQG34" s="86">
        <v>0</v>
      </c>
      <c r="BQL34" s="86">
        <v>11.19</v>
      </c>
      <c r="BQM34" s="62" t="s">
        <v>511</v>
      </c>
      <c r="BQN34" s="86">
        <v>11.19</v>
      </c>
      <c r="BQO34" s="86">
        <v>0</v>
      </c>
      <c r="BQP34" s="86"/>
      <c r="BQQ34" s="86">
        <v>1</v>
      </c>
      <c r="BQR34" s="67"/>
      <c r="BQS34" s="67">
        <v>2.2222222222222223</v>
      </c>
      <c r="BQT34" s="67"/>
      <c r="BQU34" s="86">
        <v>0</v>
      </c>
      <c r="BQZ34" s="86">
        <v>1.19</v>
      </c>
      <c r="BRA34" s="62" t="s">
        <v>511</v>
      </c>
      <c r="BRB34" s="86">
        <v>1.19</v>
      </c>
      <c r="BRC34" s="86">
        <v>1</v>
      </c>
      <c r="BRD34" s="86"/>
      <c r="BRE34" s="86">
        <v>1</v>
      </c>
      <c r="BRF34" s="67"/>
      <c r="BRG34" s="67">
        <v>2.2222222222222223</v>
      </c>
      <c r="BRH34" s="67"/>
      <c r="BRI34" s="86">
        <v>100</v>
      </c>
      <c r="BRN34" s="86">
        <v>1.19</v>
      </c>
      <c r="BRO34" s="62" t="s">
        <v>511</v>
      </c>
      <c r="BRP34" s="86">
        <v>1.19</v>
      </c>
      <c r="BRQ34" s="86">
        <v>1</v>
      </c>
      <c r="BRR34" s="86"/>
      <c r="BRS34" s="86">
        <v>1</v>
      </c>
      <c r="BRT34" s="67"/>
      <c r="BRU34" s="67">
        <v>2.2222222222222223</v>
      </c>
      <c r="BRV34" s="67"/>
      <c r="BRW34" s="86">
        <v>100</v>
      </c>
      <c r="BSB34" s="86">
        <v>1.19</v>
      </c>
      <c r="BSC34" s="62" t="s">
        <v>511</v>
      </c>
      <c r="BSD34" s="86">
        <v>1.19</v>
      </c>
      <c r="BSE34" s="86">
        <v>1</v>
      </c>
      <c r="BSF34" s="86"/>
      <c r="BSG34" s="86">
        <v>1</v>
      </c>
      <c r="BSH34" s="67"/>
      <c r="BSI34" s="67">
        <v>2.2222222222222223</v>
      </c>
      <c r="BSJ34" s="67"/>
      <c r="BSK34" s="86">
        <v>100</v>
      </c>
      <c r="BSP34" s="86">
        <v>1.19</v>
      </c>
      <c r="BSQ34" s="62" t="s">
        <v>511</v>
      </c>
      <c r="BSR34" s="86">
        <v>1.19</v>
      </c>
      <c r="BSS34" s="86">
        <v>1</v>
      </c>
      <c r="BST34" s="86"/>
      <c r="BSU34" s="86">
        <v>1</v>
      </c>
      <c r="BSV34" s="67"/>
      <c r="BSW34" s="67">
        <v>2.2222222222222223</v>
      </c>
      <c r="BSX34" s="67"/>
      <c r="BSY34" s="86">
        <v>100</v>
      </c>
      <c r="BTD34" s="86">
        <v>1.19</v>
      </c>
      <c r="BTE34" s="62" t="s">
        <v>511</v>
      </c>
      <c r="BTF34" s="86">
        <v>1.19</v>
      </c>
      <c r="BTG34" s="86">
        <v>1</v>
      </c>
      <c r="BTH34" s="86"/>
      <c r="BTI34" s="86">
        <v>1</v>
      </c>
      <c r="BTJ34" s="67"/>
      <c r="BTK34" s="67">
        <v>2.2222222222222223</v>
      </c>
      <c r="BTL34" s="67"/>
      <c r="BTM34" s="86">
        <v>100</v>
      </c>
      <c r="BTR34" s="86">
        <v>1.19</v>
      </c>
      <c r="BTS34" s="62" t="s">
        <v>511</v>
      </c>
      <c r="BTT34" s="86">
        <v>1.19</v>
      </c>
      <c r="BTU34" s="86">
        <v>4</v>
      </c>
      <c r="BTV34" s="86"/>
      <c r="BTW34" s="86">
        <v>4</v>
      </c>
      <c r="BTX34" s="67"/>
      <c r="BTY34" s="67">
        <v>7.4074074074074066</v>
      </c>
      <c r="BTZ34" s="67"/>
      <c r="BUA34" s="86">
        <v>100</v>
      </c>
      <c r="BUF34" s="86">
        <v>1.19</v>
      </c>
      <c r="BUG34" s="62" t="s">
        <v>511</v>
      </c>
      <c r="BUH34" s="86">
        <v>1.19</v>
      </c>
      <c r="BUI34" s="86">
        <v>4</v>
      </c>
      <c r="BUJ34" s="86"/>
      <c r="BUK34" s="86">
        <v>4</v>
      </c>
      <c r="BUL34" s="67"/>
      <c r="BUM34" s="67">
        <v>7.4074074074074066</v>
      </c>
      <c r="BUN34" s="67"/>
      <c r="BUO34" s="86">
        <v>100</v>
      </c>
      <c r="BUT34" s="86">
        <v>1.19</v>
      </c>
      <c r="BUU34" s="62" t="s">
        <v>511</v>
      </c>
      <c r="BUV34" s="86">
        <v>1.19</v>
      </c>
      <c r="BUW34" s="86">
        <v>4</v>
      </c>
      <c r="BUX34" s="86"/>
      <c r="BUY34" s="86">
        <v>4</v>
      </c>
      <c r="BUZ34" s="67"/>
      <c r="BVA34" s="67">
        <v>7.4074074074074066</v>
      </c>
      <c r="BVB34" s="67"/>
      <c r="BVC34" s="86">
        <v>100</v>
      </c>
      <c r="BVH34" s="86">
        <v>1.19</v>
      </c>
      <c r="BVI34" s="62" t="s">
        <v>511</v>
      </c>
      <c r="BVJ34" s="86">
        <v>1.19</v>
      </c>
      <c r="BVK34" s="86">
        <v>4</v>
      </c>
      <c r="BVL34" s="86"/>
      <c r="BVM34" s="86">
        <v>4</v>
      </c>
      <c r="BVN34" s="67"/>
      <c r="BVO34" s="67">
        <v>7.4074074074074066</v>
      </c>
      <c r="BVP34" s="67"/>
      <c r="BVQ34" s="86">
        <v>100</v>
      </c>
      <c r="BVV34" s="86">
        <v>1.19</v>
      </c>
      <c r="BVW34" s="62" t="s">
        <v>511</v>
      </c>
      <c r="BVX34" s="86">
        <v>1.19</v>
      </c>
      <c r="BVY34" s="86">
        <v>4</v>
      </c>
      <c r="BVZ34" s="86"/>
      <c r="BWA34" s="86">
        <v>4</v>
      </c>
      <c r="BWB34" s="67"/>
      <c r="BWC34" s="67">
        <v>7.4074074074074066</v>
      </c>
      <c r="BWD34" s="67"/>
      <c r="BWE34" s="86">
        <v>100</v>
      </c>
      <c r="BWJ34" s="86">
        <v>1.19</v>
      </c>
      <c r="BWK34" s="62" t="s">
        <v>511</v>
      </c>
      <c r="BWL34" s="86">
        <v>1.19</v>
      </c>
      <c r="BWM34" s="86">
        <v>4</v>
      </c>
      <c r="BWN34" s="86"/>
      <c r="BWO34" s="86">
        <v>4</v>
      </c>
      <c r="BWP34" s="67"/>
      <c r="BWQ34" s="67">
        <v>7.4074074074074066</v>
      </c>
      <c r="BWR34" s="67"/>
      <c r="BWS34" s="86">
        <v>100</v>
      </c>
      <c r="BWX34" s="86">
        <v>4.1900000000000004</v>
      </c>
      <c r="BWY34" s="62" t="s">
        <v>511</v>
      </c>
      <c r="BWZ34" s="86">
        <v>4.1900000000000004</v>
      </c>
      <c r="BXA34" s="86">
        <v>2</v>
      </c>
      <c r="BXB34" s="86"/>
      <c r="BXC34" s="86">
        <v>4</v>
      </c>
      <c r="BXD34" s="67"/>
      <c r="BXE34" s="67">
        <v>7.4074074074074066</v>
      </c>
      <c r="BXF34" s="67"/>
      <c r="BXG34" s="86">
        <v>50</v>
      </c>
      <c r="BXL34" s="86">
        <v>1.19</v>
      </c>
      <c r="BXM34" s="62" t="s">
        <v>511</v>
      </c>
      <c r="BXN34" s="86">
        <v>1.19</v>
      </c>
      <c r="BXO34" s="86">
        <v>4</v>
      </c>
      <c r="BXP34" s="86"/>
      <c r="BXQ34" s="86">
        <v>4</v>
      </c>
      <c r="BXR34" s="67"/>
      <c r="BXS34" s="67">
        <v>7.4074074074074066</v>
      </c>
      <c r="BXT34" s="67"/>
      <c r="BXU34" s="86">
        <v>100</v>
      </c>
      <c r="BXZ34" s="86">
        <v>9.19</v>
      </c>
      <c r="BYA34" s="62" t="s">
        <v>511</v>
      </c>
      <c r="BYB34" s="86">
        <v>9.19</v>
      </c>
      <c r="BYC34" s="86">
        <v>2</v>
      </c>
      <c r="BYD34" s="86"/>
      <c r="BYE34" s="86">
        <v>4</v>
      </c>
      <c r="BYF34" s="67"/>
      <c r="BYG34" s="67">
        <v>7.4074074074074066</v>
      </c>
      <c r="BYH34" s="67"/>
      <c r="BYI34" s="86">
        <v>50</v>
      </c>
      <c r="BYN34" s="86">
        <v>1.19</v>
      </c>
      <c r="BYO34" s="62" t="s">
        <v>511</v>
      </c>
      <c r="BYP34" s="86">
        <v>1.19</v>
      </c>
      <c r="BYQ34" s="86">
        <v>4</v>
      </c>
      <c r="BYR34" s="86"/>
      <c r="BYS34" s="86">
        <v>4</v>
      </c>
      <c r="BYT34" s="67"/>
      <c r="BYU34" s="67">
        <v>7.4074074074074066</v>
      </c>
      <c r="BYV34" s="67"/>
      <c r="BYW34" s="86">
        <v>100</v>
      </c>
      <c r="BZB34" s="86">
        <v>1.19</v>
      </c>
      <c r="BZC34" s="62" t="s">
        <v>511</v>
      </c>
      <c r="BZD34" s="86">
        <v>1.19</v>
      </c>
      <c r="BZE34" s="86">
        <v>4</v>
      </c>
      <c r="BZF34" s="86"/>
      <c r="BZG34" s="86">
        <v>4</v>
      </c>
      <c r="BZH34" s="67"/>
      <c r="BZI34" s="67">
        <v>7.4074074074074066</v>
      </c>
      <c r="BZJ34" s="67"/>
      <c r="BZK34" s="86">
        <v>100</v>
      </c>
      <c r="BZP34" s="86">
        <v>11.19</v>
      </c>
      <c r="BZQ34" s="62" t="s">
        <v>511</v>
      </c>
      <c r="BZR34" s="86">
        <v>11.19</v>
      </c>
      <c r="BZS34" s="86">
        <v>2</v>
      </c>
      <c r="BZT34" s="86"/>
      <c r="BZU34" s="86">
        <v>4</v>
      </c>
      <c r="BZV34" s="67"/>
      <c r="BZW34" s="67">
        <v>7.4074074074074066</v>
      </c>
      <c r="BZX34" s="67"/>
      <c r="BZY34" s="86">
        <v>50</v>
      </c>
      <c r="CAD34" s="86">
        <v>1.19</v>
      </c>
      <c r="CAE34" s="62" t="s">
        <v>511</v>
      </c>
      <c r="CAF34" s="86">
        <v>1.19</v>
      </c>
      <c r="CAG34" s="86">
        <v>4</v>
      </c>
      <c r="CAH34" s="86"/>
      <c r="CAI34" s="86">
        <v>4</v>
      </c>
      <c r="CAJ34" s="67"/>
      <c r="CAK34" s="67">
        <v>7.4074074074074066</v>
      </c>
      <c r="CAL34" s="67"/>
      <c r="CAM34" s="86">
        <v>100</v>
      </c>
      <c r="CAR34" s="86">
        <v>5.19</v>
      </c>
      <c r="CAS34" s="62" t="s">
        <v>511</v>
      </c>
      <c r="CAT34" s="86">
        <v>5.19</v>
      </c>
      <c r="CAU34" s="86">
        <v>3</v>
      </c>
      <c r="CAV34" s="86"/>
      <c r="CAW34" s="86">
        <v>4</v>
      </c>
      <c r="CAX34" s="67"/>
      <c r="CAY34" s="67">
        <v>7.4074074074074066</v>
      </c>
      <c r="CAZ34" s="67"/>
      <c r="CBA34" s="86">
        <v>75</v>
      </c>
      <c r="CBF34" s="86">
        <v>1.19</v>
      </c>
      <c r="CBG34" s="62" t="s">
        <v>511</v>
      </c>
      <c r="CBH34" s="86">
        <v>1.19</v>
      </c>
      <c r="CBI34" s="86">
        <v>3</v>
      </c>
      <c r="CBJ34" s="86"/>
      <c r="CBK34" s="86">
        <v>3</v>
      </c>
      <c r="CBL34" s="67"/>
      <c r="CBM34" s="67">
        <v>5.5555555555555554</v>
      </c>
      <c r="CBN34" s="67"/>
      <c r="CBO34" s="86">
        <v>100</v>
      </c>
      <c r="CBT34" s="86">
        <v>7.19</v>
      </c>
      <c r="CBU34" s="62" t="s">
        <v>511</v>
      </c>
      <c r="CBV34" s="86">
        <v>7.19</v>
      </c>
      <c r="CBW34" s="86">
        <v>2</v>
      </c>
      <c r="CBX34" s="86"/>
      <c r="CBY34" s="86">
        <v>3</v>
      </c>
      <c r="CBZ34" s="67"/>
      <c r="CCA34" s="67">
        <v>5.5555555555555554</v>
      </c>
      <c r="CCB34" s="67"/>
      <c r="CCC34" s="86">
        <v>66.666666666666657</v>
      </c>
      <c r="CCH34" s="86">
        <v>1.19</v>
      </c>
      <c r="CCI34" s="62" t="s">
        <v>511</v>
      </c>
      <c r="CCJ34" s="86">
        <v>1.19</v>
      </c>
      <c r="CCK34" s="86">
        <v>3</v>
      </c>
      <c r="CCL34" s="86"/>
      <c r="CCM34" s="86">
        <v>3</v>
      </c>
      <c r="CCN34" s="67"/>
      <c r="CCO34" s="67">
        <v>5.5555555555555554</v>
      </c>
      <c r="CCP34" s="67"/>
      <c r="CCQ34" s="86">
        <v>100</v>
      </c>
      <c r="CCV34" s="86">
        <v>4.1900000000000004</v>
      </c>
      <c r="CCW34" s="62" t="s">
        <v>511</v>
      </c>
      <c r="CCX34" s="86">
        <v>4.1900000000000004</v>
      </c>
      <c r="CCY34" s="86">
        <v>2</v>
      </c>
      <c r="CCZ34" s="86"/>
      <c r="CDA34" s="86">
        <v>3</v>
      </c>
      <c r="CDB34" s="67"/>
      <c r="CDC34" s="67">
        <v>5.5555555555555554</v>
      </c>
      <c r="CDD34" s="67"/>
      <c r="CDE34" s="86">
        <v>66.666666666666657</v>
      </c>
      <c r="CDJ34" s="86">
        <v>7.19</v>
      </c>
      <c r="CDK34" s="62" t="s">
        <v>511</v>
      </c>
      <c r="CDL34" s="86">
        <v>7.19</v>
      </c>
      <c r="CDM34" s="86">
        <v>2</v>
      </c>
      <c r="CDN34" s="86"/>
      <c r="CDO34" s="86">
        <v>3</v>
      </c>
      <c r="CDP34" s="67"/>
      <c r="CDQ34" s="67">
        <v>5.5555555555555554</v>
      </c>
      <c r="CDR34" s="67"/>
      <c r="CDS34" s="86">
        <v>66.666666666666657</v>
      </c>
      <c r="CDX34" s="86">
        <v>11.19</v>
      </c>
      <c r="CDY34" s="62" t="s">
        <v>511</v>
      </c>
      <c r="CDZ34" s="86">
        <v>11.19</v>
      </c>
      <c r="CEA34" s="86">
        <v>2</v>
      </c>
      <c r="CEB34" s="86"/>
      <c r="CEC34" s="86">
        <v>3</v>
      </c>
      <c r="CED34" s="67"/>
      <c r="CEE34" s="67">
        <v>5.5555555555555554</v>
      </c>
      <c r="CEF34" s="67"/>
      <c r="CEG34" s="86">
        <v>66.666666666666657</v>
      </c>
      <c r="CEL34" s="86">
        <v>12.19</v>
      </c>
      <c r="CEM34" s="62" t="s">
        <v>511</v>
      </c>
      <c r="CEN34" s="86">
        <v>12.19</v>
      </c>
      <c r="CEO34" s="86">
        <v>1</v>
      </c>
      <c r="CEP34" s="86"/>
      <c r="CEQ34" s="86">
        <v>3</v>
      </c>
      <c r="CER34" s="67"/>
      <c r="CES34" s="67">
        <v>5.5555555555555554</v>
      </c>
      <c r="CET34" s="67"/>
      <c r="CEU34" s="86">
        <v>33.333333333333329</v>
      </c>
      <c r="CEZ34" s="86">
        <v>9.19</v>
      </c>
      <c r="CFA34" s="62" t="s">
        <v>511</v>
      </c>
      <c r="CFB34" s="86">
        <v>9.19</v>
      </c>
      <c r="CFC34" s="86">
        <v>2</v>
      </c>
      <c r="CFD34" s="86"/>
      <c r="CFE34" s="86">
        <v>3</v>
      </c>
      <c r="CFF34" s="67"/>
      <c r="CFG34" s="67">
        <v>5.5555555555555554</v>
      </c>
      <c r="CFH34" s="67"/>
      <c r="CFI34" s="86">
        <v>66.666666666666657</v>
      </c>
      <c r="CFN34" s="86">
        <v>10.19</v>
      </c>
      <c r="CFO34" s="62" t="s">
        <v>511</v>
      </c>
      <c r="CFP34" s="86">
        <v>10.19</v>
      </c>
      <c r="CFQ34" s="86">
        <v>2</v>
      </c>
      <c r="CFR34" s="86"/>
      <c r="CFS34" s="86">
        <v>3</v>
      </c>
      <c r="CFT34" s="67"/>
      <c r="CFU34" s="67">
        <v>5.5555555555555554</v>
      </c>
      <c r="CFV34" s="67"/>
      <c r="CFW34" s="86">
        <v>66.666666666666657</v>
      </c>
      <c r="CGB34" s="86">
        <v>1.19</v>
      </c>
      <c r="CGC34" s="62" t="s">
        <v>511</v>
      </c>
      <c r="CGD34" s="86">
        <v>1.19</v>
      </c>
      <c r="CGE34" s="86">
        <v>2</v>
      </c>
      <c r="CGF34" s="86"/>
      <c r="CGG34" s="86">
        <v>2</v>
      </c>
      <c r="CGH34" s="67"/>
      <c r="CGI34" s="67">
        <v>4.4444444444444446</v>
      </c>
      <c r="CGJ34" s="67"/>
      <c r="CGK34" s="86">
        <v>100</v>
      </c>
      <c r="CGP34" s="86">
        <v>7.19</v>
      </c>
      <c r="CGQ34" s="62" t="s">
        <v>511</v>
      </c>
      <c r="CGR34" s="86">
        <v>7.19</v>
      </c>
      <c r="CGS34" s="86">
        <v>1</v>
      </c>
      <c r="CGT34" s="86"/>
      <c r="CGU34" s="86">
        <v>2</v>
      </c>
      <c r="CGV34" s="67"/>
      <c r="CGW34" s="67">
        <v>4.4444444444444446</v>
      </c>
      <c r="CGX34" s="67"/>
      <c r="CGY34" s="86">
        <v>50</v>
      </c>
      <c r="CHD34" s="86">
        <v>1.19</v>
      </c>
      <c r="CHE34" s="62" t="s">
        <v>511</v>
      </c>
      <c r="CHF34" s="86">
        <v>1.19</v>
      </c>
      <c r="CHG34" s="86">
        <v>2</v>
      </c>
      <c r="CHH34" s="86"/>
      <c r="CHI34" s="86">
        <v>2</v>
      </c>
      <c r="CHJ34" s="67"/>
      <c r="CHK34" s="67">
        <v>4.4444444444444446</v>
      </c>
      <c r="CHL34" s="67"/>
      <c r="CHM34" s="86">
        <v>100</v>
      </c>
      <c r="CHR34" s="86">
        <v>10.19</v>
      </c>
      <c r="CHS34" s="62" t="s">
        <v>511</v>
      </c>
      <c r="CHT34" s="86">
        <v>10.19</v>
      </c>
      <c r="CHU34" s="86">
        <v>0</v>
      </c>
      <c r="CHV34" s="86"/>
      <c r="CHW34" s="86">
        <v>2</v>
      </c>
      <c r="CHX34" s="67"/>
      <c r="CHY34" s="67">
        <v>4.4444444444444446</v>
      </c>
      <c r="CHZ34" s="67"/>
      <c r="CIA34" s="86">
        <v>0</v>
      </c>
      <c r="CIF34" s="86">
        <v>9.19</v>
      </c>
      <c r="CIG34" s="62" t="s">
        <v>511</v>
      </c>
      <c r="CIH34" s="86">
        <v>9.19</v>
      </c>
      <c r="CII34" s="86">
        <v>0</v>
      </c>
      <c r="CIJ34" s="86"/>
      <c r="CIK34" s="86">
        <v>2</v>
      </c>
      <c r="CIL34" s="67"/>
      <c r="CIM34" s="67">
        <v>4.4444444444444446</v>
      </c>
      <c r="CIN34" s="67"/>
      <c r="CIO34" s="86">
        <v>0</v>
      </c>
      <c r="CIT34" s="86">
        <v>1.19</v>
      </c>
      <c r="CIU34" s="62" t="s">
        <v>511</v>
      </c>
      <c r="CIV34" s="86">
        <v>1.19</v>
      </c>
      <c r="CIW34" s="86">
        <v>2</v>
      </c>
      <c r="CIX34" s="86"/>
      <c r="CIY34" s="86">
        <v>2</v>
      </c>
      <c r="CIZ34" s="67"/>
      <c r="CJA34" s="67">
        <v>4.4444444444444446</v>
      </c>
      <c r="CJB34" s="67"/>
      <c r="CJC34" s="86">
        <v>100</v>
      </c>
      <c r="CJH34" s="86">
        <v>1.19</v>
      </c>
      <c r="CJI34" s="62" t="s">
        <v>511</v>
      </c>
      <c r="CJJ34" s="86">
        <v>1.19</v>
      </c>
      <c r="CJK34" s="86">
        <v>2</v>
      </c>
      <c r="CJL34" s="86"/>
      <c r="CJM34" s="86">
        <v>2</v>
      </c>
      <c r="CJN34" s="67"/>
      <c r="CJO34" s="67">
        <v>4.4444444444444446</v>
      </c>
      <c r="CJP34" s="67"/>
      <c r="CJQ34" s="86">
        <v>100</v>
      </c>
      <c r="CJV34" s="86">
        <v>10.19</v>
      </c>
      <c r="CJW34" s="62" t="s">
        <v>511</v>
      </c>
      <c r="CJX34" s="86">
        <v>10.19</v>
      </c>
      <c r="CJY34" s="86">
        <v>0</v>
      </c>
      <c r="CJZ34" s="86"/>
      <c r="CKA34" s="86">
        <v>2</v>
      </c>
      <c r="CKB34" s="67"/>
      <c r="CKC34" s="67">
        <v>4.4444444444444446</v>
      </c>
      <c r="CKD34" s="67"/>
      <c r="CKE34" s="86">
        <v>0</v>
      </c>
      <c r="CKJ34" s="86">
        <v>9.19</v>
      </c>
      <c r="CKK34" s="62" t="s">
        <v>511</v>
      </c>
      <c r="CKL34" s="86">
        <v>9.19</v>
      </c>
      <c r="CKM34" s="86">
        <v>1</v>
      </c>
      <c r="CKN34" s="86"/>
      <c r="CKO34" s="86">
        <v>2</v>
      </c>
      <c r="CKP34" s="67"/>
      <c r="CKQ34" s="67">
        <v>4.4444444444444446</v>
      </c>
      <c r="CKR34" s="67"/>
      <c r="CKS34" s="86">
        <v>50</v>
      </c>
      <c r="CKX34" s="86">
        <v>10.19</v>
      </c>
      <c r="CKY34" s="62" t="s">
        <v>511</v>
      </c>
      <c r="CKZ34" s="86">
        <v>10.19</v>
      </c>
      <c r="CLA34" s="86">
        <v>0</v>
      </c>
      <c r="CLB34" s="86"/>
      <c r="CLC34" s="86">
        <v>2</v>
      </c>
      <c r="CLD34" s="67"/>
      <c r="CLE34" s="67">
        <v>4.4444444444444446</v>
      </c>
      <c r="CLF34" s="67"/>
      <c r="CLG34" s="86">
        <v>0</v>
      </c>
      <c r="CLL34" s="86">
        <v>1.19</v>
      </c>
      <c r="CLM34" s="62" t="s">
        <v>511</v>
      </c>
      <c r="CLN34" s="86">
        <v>1.19</v>
      </c>
      <c r="CLO34" s="86">
        <v>2</v>
      </c>
      <c r="CLP34" s="86"/>
      <c r="CLQ34" s="86">
        <v>2</v>
      </c>
      <c r="CLR34" s="67"/>
      <c r="CLS34" s="67">
        <v>4.4444444444444446</v>
      </c>
      <c r="CLT34" s="67"/>
      <c r="CLU34" s="86">
        <v>100</v>
      </c>
      <c r="CLZ34" s="86">
        <v>1.19</v>
      </c>
      <c r="CMA34" s="62" t="s">
        <v>511</v>
      </c>
      <c r="CMB34" s="86">
        <v>1.19</v>
      </c>
      <c r="CMC34" s="86">
        <v>2</v>
      </c>
      <c r="CMD34" s="86"/>
      <c r="CME34" s="86">
        <v>2</v>
      </c>
      <c r="CMF34" s="67"/>
      <c r="CMG34" s="67">
        <v>4.4444444444444446</v>
      </c>
      <c r="CMH34" s="67"/>
      <c r="CMI34" s="86">
        <v>100</v>
      </c>
      <c r="CMN34" s="86">
        <v>1.19</v>
      </c>
      <c r="CMO34" s="62" t="s">
        <v>511</v>
      </c>
      <c r="CMP34" s="86">
        <v>1.19</v>
      </c>
      <c r="CMQ34" s="86">
        <v>2</v>
      </c>
      <c r="CMR34" s="86"/>
      <c r="CMS34" s="86">
        <v>2</v>
      </c>
      <c r="CMT34" s="67"/>
      <c r="CMU34" s="67">
        <v>4.4444444444444446</v>
      </c>
      <c r="CMV34" s="67"/>
      <c r="CMW34" s="86">
        <v>100</v>
      </c>
      <c r="CNB34" s="86">
        <v>1.19</v>
      </c>
      <c r="CNC34" s="62" t="s">
        <v>511</v>
      </c>
      <c r="CND34" s="86">
        <v>1.19</v>
      </c>
      <c r="CNE34" s="86">
        <v>2</v>
      </c>
      <c r="CNF34" s="86"/>
      <c r="CNG34" s="86">
        <v>2</v>
      </c>
      <c r="CNH34" s="67"/>
      <c r="CNI34" s="67">
        <v>4.4444444444444446</v>
      </c>
      <c r="CNJ34" s="67"/>
      <c r="CNK34" s="86">
        <v>100</v>
      </c>
      <c r="CNP34" s="86">
        <v>1.19</v>
      </c>
      <c r="CNQ34" s="62" t="s">
        <v>511</v>
      </c>
      <c r="CNR34" s="86">
        <v>1.19</v>
      </c>
      <c r="CNS34" s="86">
        <v>2</v>
      </c>
      <c r="CNT34" s="86"/>
      <c r="CNU34" s="86">
        <v>2</v>
      </c>
      <c r="CNV34" s="67"/>
      <c r="CNW34" s="67">
        <v>4.4444444444444446</v>
      </c>
      <c r="CNX34" s="67"/>
      <c r="CNY34" s="86">
        <v>100</v>
      </c>
      <c r="COD34" s="86">
        <v>1.19</v>
      </c>
      <c r="COE34" s="62" t="s">
        <v>511</v>
      </c>
      <c r="COF34" s="86">
        <v>1.19</v>
      </c>
      <c r="COG34" s="86">
        <v>2</v>
      </c>
      <c r="COH34" s="86"/>
      <c r="COI34" s="86">
        <v>2</v>
      </c>
      <c r="COJ34" s="67"/>
      <c r="COK34" s="67">
        <v>4.4444444444444446</v>
      </c>
      <c r="COL34" s="67"/>
      <c r="COM34" s="86">
        <v>100</v>
      </c>
      <c r="COR34" s="86">
        <v>1.19</v>
      </c>
      <c r="COS34" s="62" t="s">
        <v>511</v>
      </c>
      <c r="COT34" s="86">
        <v>1.19</v>
      </c>
      <c r="COU34" s="86">
        <v>2</v>
      </c>
      <c r="COV34" s="86"/>
      <c r="COW34" s="86">
        <v>2</v>
      </c>
      <c r="COX34" s="67"/>
      <c r="COY34" s="67">
        <v>4.4444444444444446</v>
      </c>
      <c r="COZ34" s="67"/>
      <c r="CPA34" s="86">
        <v>100</v>
      </c>
      <c r="CPF34" s="86">
        <v>1.19</v>
      </c>
      <c r="CPG34" s="62" t="s">
        <v>511</v>
      </c>
      <c r="CPH34" s="86">
        <v>1.19</v>
      </c>
      <c r="CPI34" s="86">
        <v>2</v>
      </c>
      <c r="CPJ34" s="86"/>
      <c r="CPK34" s="86">
        <v>2</v>
      </c>
      <c r="CPL34" s="67"/>
      <c r="CPM34" s="67">
        <v>4.4444444444444446</v>
      </c>
      <c r="CPN34" s="67"/>
      <c r="CPO34" s="86">
        <v>100</v>
      </c>
      <c r="CPT34" s="86">
        <v>1.19</v>
      </c>
      <c r="CPU34" s="62" t="s">
        <v>511</v>
      </c>
      <c r="CPV34" s="86">
        <v>1.19</v>
      </c>
      <c r="CPW34" s="86">
        <v>2</v>
      </c>
      <c r="CPX34" s="86"/>
      <c r="CPY34" s="86">
        <v>2</v>
      </c>
      <c r="CPZ34" s="67"/>
      <c r="CQA34" s="67">
        <v>4.4444444444444446</v>
      </c>
      <c r="CQB34" s="67"/>
      <c r="CQC34" s="86">
        <v>100</v>
      </c>
      <c r="CQH34" s="86">
        <v>1.19</v>
      </c>
      <c r="CQI34" s="62" t="s">
        <v>511</v>
      </c>
      <c r="CQJ34" s="86">
        <v>1.19</v>
      </c>
      <c r="CQK34" s="86">
        <v>2</v>
      </c>
      <c r="CQL34" s="86"/>
      <c r="CQM34" s="86">
        <v>2</v>
      </c>
      <c r="CQN34" s="67"/>
      <c r="CQO34" s="67">
        <v>4.4444444444444446</v>
      </c>
      <c r="CQP34" s="67"/>
      <c r="CQQ34" s="86">
        <v>100</v>
      </c>
      <c r="CQV34" s="86">
        <v>7.19</v>
      </c>
      <c r="CQW34" s="62" t="s">
        <v>511</v>
      </c>
      <c r="CQX34" s="86">
        <v>7.19</v>
      </c>
      <c r="CQY34" s="86">
        <v>1</v>
      </c>
      <c r="CQZ34" s="86"/>
      <c r="CRA34" s="86">
        <v>2</v>
      </c>
      <c r="CRB34" s="67"/>
      <c r="CRC34" s="67">
        <v>4.4444444444444446</v>
      </c>
      <c r="CRD34" s="67"/>
      <c r="CRE34" s="86">
        <v>50</v>
      </c>
      <c r="CRJ34" s="86">
        <v>7.19</v>
      </c>
      <c r="CRK34" s="62" t="s">
        <v>511</v>
      </c>
      <c r="CRL34" s="86">
        <v>7.19</v>
      </c>
      <c r="CRM34" s="86">
        <v>1</v>
      </c>
      <c r="CRN34" s="86"/>
      <c r="CRO34" s="86">
        <v>2</v>
      </c>
      <c r="CRP34" s="67"/>
      <c r="CRQ34" s="67">
        <v>4.4444444444444446</v>
      </c>
      <c r="CRR34" s="67"/>
      <c r="CRS34" s="86">
        <v>50</v>
      </c>
      <c r="CRX34" s="86">
        <v>1.19</v>
      </c>
      <c r="CRY34" s="62" t="s">
        <v>511</v>
      </c>
      <c r="CRZ34" s="86">
        <v>1.19</v>
      </c>
      <c r="CSA34" s="86">
        <v>2</v>
      </c>
      <c r="CSB34" s="86"/>
      <c r="CSC34" s="86">
        <v>2</v>
      </c>
      <c r="CSD34" s="67"/>
      <c r="CSE34" s="67">
        <v>4.4444444444444446</v>
      </c>
      <c r="CSF34" s="67"/>
      <c r="CSG34" s="86">
        <v>100</v>
      </c>
      <c r="CSL34" s="86">
        <v>1.19</v>
      </c>
      <c r="CSM34" s="62" t="s">
        <v>511</v>
      </c>
      <c r="CSN34" s="86">
        <v>1.19</v>
      </c>
      <c r="CSO34" s="86">
        <v>2</v>
      </c>
      <c r="CSP34" s="86"/>
      <c r="CSQ34" s="86">
        <v>2</v>
      </c>
      <c r="CSR34" s="67"/>
      <c r="CSS34" s="67">
        <v>4.4444444444444446</v>
      </c>
      <c r="CST34" s="67"/>
      <c r="CSU34" s="86">
        <v>100</v>
      </c>
      <c r="CSZ34" s="86">
        <v>4.1900000000000004</v>
      </c>
      <c r="CTA34" s="62" t="s">
        <v>511</v>
      </c>
      <c r="CTB34" s="86">
        <v>4.1900000000000004</v>
      </c>
      <c r="CTC34" s="86">
        <v>1</v>
      </c>
      <c r="CTD34" s="86"/>
      <c r="CTE34" s="86">
        <v>2</v>
      </c>
      <c r="CTF34" s="67"/>
      <c r="CTG34" s="67">
        <v>4.4444444444444446</v>
      </c>
      <c r="CTH34" s="67"/>
      <c r="CTI34" s="86">
        <v>50</v>
      </c>
      <c r="CTN34" s="86">
        <v>1.19</v>
      </c>
      <c r="CTO34" s="62" t="s">
        <v>511</v>
      </c>
      <c r="CTP34" s="86">
        <v>1.19</v>
      </c>
      <c r="CTQ34" s="86">
        <v>2</v>
      </c>
      <c r="CTR34" s="86"/>
      <c r="CTS34" s="86">
        <v>2</v>
      </c>
      <c r="CTT34" s="67"/>
      <c r="CTU34" s="67">
        <v>4.4444444444444446</v>
      </c>
      <c r="CTV34" s="67"/>
      <c r="CTW34" s="86">
        <v>100</v>
      </c>
      <c r="CUB34" s="86">
        <v>6.19</v>
      </c>
      <c r="CUC34" s="62" t="s">
        <v>511</v>
      </c>
      <c r="CUD34" s="86">
        <v>6.19</v>
      </c>
      <c r="CUE34" s="86">
        <v>1</v>
      </c>
      <c r="CUF34" s="86"/>
      <c r="CUG34" s="86">
        <v>2</v>
      </c>
      <c r="CUH34" s="67"/>
      <c r="CUI34" s="67">
        <v>4.4444444444444446</v>
      </c>
      <c r="CUJ34" s="67"/>
      <c r="CUK34" s="86">
        <v>50</v>
      </c>
      <c r="CUP34" s="86">
        <v>1.19</v>
      </c>
      <c r="CUQ34" s="62" t="s">
        <v>511</v>
      </c>
      <c r="CUR34" s="86">
        <v>1.19</v>
      </c>
      <c r="CUS34" s="86">
        <v>1</v>
      </c>
      <c r="CUT34" s="86"/>
      <c r="CUU34" s="86">
        <v>2</v>
      </c>
      <c r="CUV34" s="67"/>
      <c r="CUW34" s="67">
        <v>4.4444444444444446</v>
      </c>
      <c r="CUX34" s="67"/>
      <c r="CUY34" s="86">
        <v>50</v>
      </c>
      <c r="CVD34" s="86">
        <v>5.19</v>
      </c>
      <c r="CVE34" s="62" t="s">
        <v>511</v>
      </c>
      <c r="CVF34" s="86">
        <v>5.19</v>
      </c>
      <c r="CVG34" s="86">
        <v>1</v>
      </c>
      <c r="CVH34" s="86"/>
      <c r="CVI34" s="86">
        <v>2</v>
      </c>
      <c r="CVJ34" s="67"/>
      <c r="CVK34" s="67">
        <v>4.4444444444444446</v>
      </c>
      <c r="CVL34" s="67"/>
      <c r="CVM34" s="86">
        <v>50</v>
      </c>
      <c r="CVR34" s="86" t="s">
        <v>944</v>
      </c>
      <c r="CVS34" s="62" t="s">
        <v>511</v>
      </c>
      <c r="CVT34" s="86" t="s">
        <v>944</v>
      </c>
      <c r="CVU34" s="86">
        <v>0</v>
      </c>
      <c r="CVV34" s="86"/>
      <c r="CVW34" s="86">
        <v>0</v>
      </c>
      <c r="CVX34" s="67"/>
      <c r="CVY34" s="67">
        <v>0</v>
      </c>
      <c r="CVZ34" s="67"/>
      <c r="CWA34" s="86" t="s">
        <v>582</v>
      </c>
      <c r="CWF34" s="86" t="s">
        <v>944</v>
      </c>
      <c r="CWG34" s="62" t="s">
        <v>511</v>
      </c>
      <c r="CWH34" s="86" t="s">
        <v>944</v>
      </c>
      <c r="CWI34" s="86">
        <v>0</v>
      </c>
      <c r="CWJ34" s="86"/>
      <c r="CWK34" s="86">
        <v>0</v>
      </c>
      <c r="CWL34" s="67"/>
      <c r="CWM34" s="67">
        <v>0</v>
      </c>
      <c r="CWN34" s="67"/>
      <c r="CWO34" s="86" t="s">
        <v>582</v>
      </c>
      <c r="CWT34" s="86" t="s">
        <v>944</v>
      </c>
      <c r="CWU34" s="62" t="s">
        <v>511</v>
      </c>
      <c r="CWV34" s="86" t="s">
        <v>944</v>
      </c>
      <c r="CWW34" s="86">
        <v>0</v>
      </c>
      <c r="CWX34" s="86"/>
      <c r="CWY34" s="86">
        <v>0</v>
      </c>
      <c r="CWZ34" s="67"/>
      <c r="CXA34" s="67">
        <v>0</v>
      </c>
      <c r="CXB34" s="67"/>
      <c r="CXC34" s="86" t="s">
        <v>582</v>
      </c>
      <c r="CXH34" s="86" t="s">
        <v>944</v>
      </c>
      <c r="CXI34" s="62" t="s">
        <v>511</v>
      </c>
      <c r="CXJ34" s="86" t="s">
        <v>944</v>
      </c>
      <c r="CXK34" s="86">
        <v>0</v>
      </c>
      <c r="CXL34" s="86"/>
      <c r="CXM34" s="86">
        <v>0</v>
      </c>
      <c r="CXN34" s="67"/>
      <c r="CXO34" s="67">
        <v>0</v>
      </c>
      <c r="CXP34" s="67"/>
      <c r="CXQ34" s="86" t="s">
        <v>582</v>
      </c>
      <c r="CXV34" s="86" t="s">
        <v>944</v>
      </c>
      <c r="CXW34" s="62" t="s">
        <v>511</v>
      </c>
      <c r="CXX34" s="86" t="s">
        <v>944</v>
      </c>
      <c r="CXY34" s="86">
        <v>0</v>
      </c>
      <c r="CXZ34" s="86"/>
      <c r="CYA34" s="86">
        <v>0</v>
      </c>
      <c r="CYB34" s="67"/>
      <c r="CYC34" s="67">
        <v>0</v>
      </c>
      <c r="CYD34" s="67"/>
      <c r="CYE34" s="86" t="s">
        <v>582</v>
      </c>
      <c r="CYJ34" s="86" t="s">
        <v>944</v>
      </c>
      <c r="CYK34" s="62" t="s">
        <v>511</v>
      </c>
      <c r="CYL34" s="86" t="s">
        <v>944</v>
      </c>
      <c r="CYM34" s="86">
        <v>0</v>
      </c>
      <c r="CYN34" s="86"/>
      <c r="CYO34" s="86">
        <v>0</v>
      </c>
      <c r="CYP34" s="67"/>
      <c r="CYQ34" s="67">
        <v>0</v>
      </c>
      <c r="CYR34" s="67"/>
      <c r="CYS34" s="86" t="s">
        <v>582</v>
      </c>
      <c r="CYX34" s="86" t="s">
        <v>944</v>
      </c>
      <c r="CYY34" s="62" t="s">
        <v>511</v>
      </c>
      <c r="CYZ34" s="86" t="s">
        <v>944</v>
      </c>
      <c r="CZA34" s="86">
        <v>0</v>
      </c>
      <c r="CZB34" s="86"/>
      <c r="CZC34" s="86">
        <v>0</v>
      </c>
      <c r="CZD34" s="67"/>
      <c r="CZE34" s="67">
        <v>0</v>
      </c>
      <c r="CZF34" s="67"/>
      <c r="CZG34" s="86" t="s">
        <v>582</v>
      </c>
      <c r="CZL34" s="86" t="s">
        <v>944</v>
      </c>
      <c r="CZM34" s="62" t="s">
        <v>511</v>
      </c>
      <c r="CZN34" s="86" t="s">
        <v>944</v>
      </c>
      <c r="CZO34" s="86">
        <v>0</v>
      </c>
      <c r="CZP34" s="86"/>
      <c r="CZQ34" s="86">
        <v>0</v>
      </c>
      <c r="CZR34" s="67"/>
      <c r="CZS34" s="67">
        <v>0</v>
      </c>
      <c r="CZT34" s="67"/>
      <c r="CZU34" s="86" t="s">
        <v>582</v>
      </c>
      <c r="CZZ34" s="86" t="s">
        <v>944</v>
      </c>
      <c r="DAA34" s="62" t="s">
        <v>511</v>
      </c>
      <c r="DAB34" s="86" t="s">
        <v>944</v>
      </c>
      <c r="DAC34" s="86">
        <v>0</v>
      </c>
      <c r="DAD34" s="86"/>
      <c r="DAE34" s="86">
        <v>0</v>
      </c>
      <c r="DAF34" s="67"/>
      <c r="DAG34" s="67">
        <v>0</v>
      </c>
      <c r="DAH34" s="67"/>
      <c r="DAI34" s="86" t="s">
        <v>582</v>
      </c>
      <c r="DAN34" s="86" t="s">
        <v>944</v>
      </c>
      <c r="DAO34" s="62" t="s">
        <v>511</v>
      </c>
      <c r="DAP34" s="86" t="s">
        <v>944</v>
      </c>
      <c r="DAQ34" s="86">
        <v>0</v>
      </c>
      <c r="DAR34" s="86"/>
      <c r="DAS34" s="86">
        <v>0</v>
      </c>
      <c r="DAT34" s="67"/>
      <c r="DAU34" s="67">
        <v>0</v>
      </c>
      <c r="DAV34" s="67"/>
      <c r="DAW34" s="86" t="s">
        <v>582</v>
      </c>
      <c r="DBB34" s="86">
        <v>1.19</v>
      </c>
      <c r="DBC34" s="62" t="s">
        <v>511</v>
      </c>
      <c r="DBD34" s="86">
        <v>1.19</v>
      </c>
      <c r="DBE34" s="86">
        <v>1</v>
      </c>
      <c r="DBF34" s="86"/>
      <c r="DBG34" s="86">
        <v>1</v>
      </c>
      <c r="DBH34" s="67"/>
      <c r="DBI34" s="67">
        <v>2.2222222222222223</v>
      </c>
      <c r="DBJ34" s="67"/>
      <c r="DBK34" s="86">
        <v>100</v>
      </c>
      <c r="DBP34" s="86">
        <v>12.19</v>
      </c>
      <c r="DBQ34" s="62" t="s">
        <v>511</v>
      </c>
      <c r="DBR34" s="86">
        <v>12.19</v>
      </c>
      <c r="DBS34" s="86">
        <v>0</v>
      </c>
      <c r="DBT34" s="86"/>
      <c r="DBU34" s="86">
        <v>1</v>
      </c>
      <c r="DBV34" s="67"/>
      <c r="DBW34" s="67">
        <v>2.2727272727272729</v>
      </c>
      <c r="DBX34" s="67"/>
      <c r="DBY34" s="86">
        <v>0</v>
      </c>
      <c r="DCD34" s="86"/>
      <c r="DCE34" s="62" t="s">
        <v>511</v>
      </c>
      <c r="DCF34" s="86"/>
      <c r="DCG34" s="86">
        <v>2</v>
      </c>
      <c r="DCH34" s="86"/>
      <c r="DCI34" s="86">
        <v>2</v>
      </c>
      <c r="DCJ34" s="67"/>
      <c r="DCK34" s="67">
        <v>4.4444444444444446</v>
      </c>
      <c r="DCL34" s="67"/>
      <c r="DCM34" s="86">
        <v>100</v>
      </c>
      <c r="DCR34" s="86"/>
      <c r="DCS34" s="62" t="s">
        <v>511</v>
      </c>
      <c r="DCT34" s="86"/>
      <c r="DCU34" s="86">
        <v>2</v>
      </c>
      <c r="DCV34" s="86"/>
      <c r="DCW34" s="86">
        <v>2</v>
      </c>
      <c r="DCX34" s="67"/>
      <c r="DCY34" s="67">
        <v>4.4444444444444446</v>
      </c>
      <c r="DCZ34" s="67"/>
      <c r="DDA34" s="86">
        <v>100</v>
      </c>
      <c r="DDF34" s="86"/>
      <c r="DDG34" s="62" t="s">
        <v>511</v>
      </c>
      <c r="DDH34" s="86"/>
      <c r="DDI34" s="86">
        <v>2</v>
      </c>
      <c r="DDJ34" s="86"/>
      <c r="DDK34" s="86">
        <v>2</v>
      </c>
      <c r="DDL34" s="67"/>
      <c r="DDM34" s="67">
        <v>4.4444444444444446</v>
      </c>
      <c r="DDN34" s="67"/>
      <c r="DDO34" s="86">
        <v>100</v>
      </c>
      <c r="DDT34" s="86"/>
      <c r="DDU34" s="62" t="s">
        <v>511</v>
      </c>
      <c r="DDV34" s="86"/>
      <c r="DDW34" s="86">
        <v>0</v>
      </c>
      <c r="DDX34" s="86"/>
      <c r="DDY34" s="86">
        <v>2</v>
      </c>
      <c r="DDZ34" s="67"/>
      <c r="DEA34" s="67">
        <v>4.4444444444444446</v>
      </c>
      <c r="DEB34" s="67"/>
      <c r="DEC34" s="86">
        <v>0</v>
      </c>
      <c r="DEH34" s="86"/>
      <c r="DEI34" s="62" t="s">
        <v>511</v>
      </c>
      <c r="DEJ34" s="86"/>
      <c r="DEK34" s="86">
        <v>2</v>
      </c>
      <c r="DEL34" s="86"/>
      <c r="DEM34" s="86">
        <v>2</v>
      </c>
      <c r="DEN34" s="67"/>
      <c r="DEO34" s="67">
        <v>4.4444444444444446</v>
      </c>
      <c r="DEP34" s="67"/>
      <c r="DEQ34" s="86">
        <v>100</v>
      </c>
      <c r="DEV34" s="86"/>
      <c r="DEW34" s="62" t="s">
        <v>511</v>
      </c>
      <c r="DEX34" s="86"/>
      <c r="DEY34" s="86">
        <v>0</v>
      </c>
      <c r="DEZ34" s="86"/>
      <c r="DFA34" s="86">
        <v>2</v>
      </c>
      <c r="DFB34" s="67"/>
      <c r="DFC34" s="67">
        <v>4.4444444444444446</v>
      </c>
      <c r="DFD34" s="67"/>
      <c r="DFE34" s="86">
        <v>0</v>
      </c>
      <c r="DFJ34" s="86"/>
      <c r="DFK34" s="62" t="s">
        <v>511</v>
      </c>
      <c r="DFL34" s="86"/>
      <c r="DFM34" s="86">
        <v>2</v>
      </c>
      <c r="DFN34" s="86"/>
      <c r="DFO34" s="86">
        <v>2</v>
      </c>
      <c r="DFP34" s="67"/>
      <c r="DFQ34" s="67">
        <v>4.4444444444444446</v>
      </c>
      <c r="DFR34" s="67"/>
      <c r="DFS34" s="86">
        <v>100</v>
      </c>
      <c r="DFX34" s="86"/>
      <c r="DFY34" s="62" t="s">
        <v>511</v>
      </c>
      <c r="DFZ34" s="86"/>
      <c r="DGA34" s="86">
        <v>2</v>
      </c>
      <c r="DGB34" s="86"/>
      <c r="DGC34" s="86">
        <v>2</v>
      </c>
      <c r="DGD34" s="67"/>
      <c r="DGE34" s="67">
        <v>4.4444444444444446</v>
      </c>
      <c r="DGF34" s="67"/>
      <c r="DGG34" s="86">
        <v>100</v>
      </c>
      <c r="DGL34" s="86"/>
      <c r="DGM34" s="62" t="s">
        <v>511</v>
      </c>
      <c r="DGN34" s="86"/>
      <c r="DGO34" s="86">
        <v>2</v>
      </c>
      <c r="DGP34" s="86"/>
      <c r="DGQ34" s="86">
        <v>2</v>
      </c>
      <c r="DGR34" s="67"/>
      <c r="DGS34" s="67">
        <v>4.4444444444444446</v>
      </c>
      <c r="DGT34" s="67"/>
      <c r="DGU34" s="86">
        <v>100</v>
      </c>
      <c r="DGZ34" s="86"/>
      <c r="DHA34" s="62" t="s">
        <v>511</v>
      </c>
      <c r="DHB34" s="86"/>
      <c r="DHC34" s="86">
        <v>1</v>
      </c>
      <c r="DHD34" s="86"/>
      <c r="DHE34" s="86">
        <v>2</v>
      </c>
      <c r="DHF34" s="67"/>
      <c r="DHG34" s="67">
        <v>4.4444444444444446</v>
      </c>
      <c r="DHH34" s="67"/>
      <c r="DHI34" s="86">
        <v>50</v>
      </c>
      <c r="DHN34" s="86"/>
      <c r="DHO34" s="62" t="s">
        <v>511</v>
      </c>
      <c r="DHP34" s="86"/>
      <c r="DHQ34" s="86">
        <v>2</v>
      </c>
      <c r="DHR34" s="86"/>
      <c r="DHS34" s="86">
        <v>2</v>
      </c>
      <c r="DHT34" s="67"/>
      <c r="DHU34" s="67">
        <v>4.4444444444444446</v>
      </c>
      <c r="DHV34" s="67"/>
      <c r="DHW34" s="86">
        <v>100</v>
      </c>
      <c r="DIB34" s="86"/>
      <c r="DIC34" s="62" t="s">
        <v>511</v>
      </c>
      <c r="DID34" s="86"/>
      <c r="DIE34" s="86">
        <v>2</v>
      </c>
      <c r="DIF34" s="86"/>
      <c r="DIG34" s="86">
        <v>2</v>
      </c>
      <c r="DIH34" s="67"/>
      <c r="DII34" s="67">
        <v>4.4444444444444446</v>
      </c>
      <c r="DIJ34" s="67"/>
      <c r="DIK34" s="86">
        <v>100</v>
      </c>
      <c r="DIP34" s="86"/>
      <c r="DIQ34" s="62" t="s">
        <v>511</v>
      </c>
      <c r="DIR34" s="86"/>
      <c r="DIS34" s="86">
        <v>1</v>
      </c>
      <c r="DIT34" s="86"/>
      <c r="DIU34" s="86">
        <v>2</v>
      </c>
      <c r="DIV34" s="67"/>
      <c r="DIW34" s="67">
        <v>4.4444444444444446</v>
      </c>
      <c r="DIX34" s="67"/>
      <c r="DIY34" s="86">
        <v>50</v>
      </c>
      <c r="DJD34" s="86"/>
      <c r="DJE34" s="62" t="s">
        <v>511</v>
      </c>
      <c r="DJF34" s="86"/>
      <c r="DJG34" s="86">
        <v>1</v>
      </c>
      <c r="DJH34" s="86"/>
      <c r="DJI34" s="86">
        <v>2</v>
      </c>
      <c r="DJJ34" s="67"/>
      <c r="DJK34" s="67">
        <v>4.4444444444444446</v>
      </c>
      <c r="DJL34" s="67"/>
      <c r="DJM34" s="86">
        <v>50</v>
      </c>
      <c r="DJR34" s="86"/>
      <c r="DJS34" s="62" t="s">
        <v>511</v>
      </c>
      <c r="DJT34" s="86"/>
      <c r="DJU34" s="86">
        <v>1</v>
      </c>
      <c r="DJV34" s="86"/>
      <c r="DJW34" s="86">
        <v>2</v>
      </c>
      <c r="DJX34" s="67"/>
      <c r="DJY34" s="67">
        <v>4.4444444444444446</v>
      </c>
      <c r="DJZ34" s="67"/>
      <c r="DKA34" s="86">
        <v>50</v>
      </c>
      <c r="DKF34" s="86"/>
      <c r="DKG34" s="62" t="s">
        <v>511</v>
      </c>
      <c r="DKH34" s="86"/>
      <c r="DKI34" s="86">
        <v>2</v>
      </c>
      <c r="DKJ34" s="86"/>
      <c r="DKK34" s="86">
        <v>2</v>
      </c>
      <c r="DKL34" s="67"/>
      <c r="DKM34" s="67">
        <v>4.4444444444444446</v>
      </c>
      <c r="DKN34" s="67"/>
      <c r="DKO34" s="86">
        <v>100</v>
      </c>
      <c r="DKT34" s="86"/>
      <c r="DKU34" s="62" t="s">
        <v>511</v>
      </c>
      <c r="DKV34" s="86"/>
      <c r="DKW34" s="86">
        <v>0</v>
      </c>
      <c r="DKX34" s="86"/>
      <c r="DKY34" s="86">
        <v>2</v>
      </c>
      <c r="DKZ34" s="67"/>
      <c r="DLA34" s="67">
        <v>4.4444444444444446</v>
      </c>
      <c r="DLB34" s="67"/>
      <c r="DLC34" s="86">
        <v>0</v>
      </c>
      <c r="DLH34" s="86"/>
      <c r="DLI34" s="62" t="s">
        <v>511</v>
      </c>
      <c r="DLJ34" s="86"/>
      <c r="DLK34" s="86">
        <v>2</v>
      </c>
      <c r="DLL34" s="86"/>
      <c r="DLM34" s="86">
        <v>2</v>
      </c>
      <c r="DLN34" s="67"/>
      <c r="DLO34" s="67">
        <v>4.4444444444444446</v>
      </c>
      <c r="DLP34" s="67"/>
      <c r="DLQ34" s="86">
        <v>100</v>
      </c>
      <c r="DLV34" s="86"/>
      <c r="DLW34" s="62" t="s">
        <v>511</v>
      </c>
      <c r="DLX34" s="86"/>
      <c r="DLY34" s="86">
        <v>1</v>
      </c>
      <c r="DLZ34" s="86"/>
      <c r="DMA34" s="86">
        <v>2</v>
      </c>
      <c r="DMB34" s="67"/>
      <c r="DMC34" s="67">
        <v>4.4444444444444446</v>
      </c>
      <c r="DMD34" s="67"/>
      <c r="DME34" s="86">
        <v>50</v>
      </c>
      <c r="DMJ34" s="86"/>
      <c r="DMK34" s="62" t="s">
        <v>511</v>
      </c>
      <c r="DML34" s="86"/>
      <c r="DMM34" s="86">
        <v>2</v>
      </c>
      <c r="DMN34" s="86"/>
      <c r="DMO34" s="86">
        <v>2</v>
      </c>
      <c r="DMP34" s="67"/>
      <c r="DMQ34" s="67">
        <v>4.4444444444444446</v>
      </c>
      <c r="DMR34" s="67"/>
      <c r="DMS34" s="86">
        <v>100</v>
      </c>
      <c r="DMX34" s="86"/>
      <c r="DMY34" s="62" t="s">
        <v>511</v>
      </c>
      <c r="DMZ34" s="86"/>
      <c r="DNA34" s="86">
        <v>1</v>
      </c>
      <c r="DNB34" s="86"/>
      <c r="DNC34" s="86">
        <v>2</v>
      </c>
      <c r="DND34" s="67"/>
      <c r="DNE34" s="67">
        <v>4.4444444444444446</v>
      </c>
      <c r="DNF34" s="67"/>
      <c r="DNG34" s="86">
        <v>50</v>
      </c>
      <c r="DNL34" s="86"/>
      <c r="DNM34" s="62" t="s">
        <v>511</v>
      </c>
      <c r="DNN34" s="86"/>
      <c r="DNO34" s="86">
        <v>1</v>
      </c>
      <c r="DNP34" s="86"/>
      <c r="DNQ34" s="86">
        <v>2</v>
      </c>
      <c r="DNR34" s="67"/>
      <c r="DNS34" s="67">
        <v>4.4444444444444446</v>
      </c>
      <c r="DNT34" s="67"/>
      <c r="DNU34" s="86">
        <v>50</v>
      </c>
      <c r="DNZ34" s="86"/>
      <c r="DOA34" s="62" t="s">
        <v>511</v>
      </c>
      <c r="DOB34" s="86"/>
      <c r="DOC34" s="86">
        <v>1</v>
      </c>
      <c r="DOD34" s="86"/>
      <c r="DOE34" s="86">
        <v>2</v>
      </c>
      <c r="DOF34" s="67"/>
      <c r="DOG34" s="67">
        <v>4.4444444444444446</v>
      </c>
      <c r="DOH34" s="67"/>
      <c r="DOI34" s="86">
        <v>50</v>
      </c>
      <c r="DON34" s="86"/>
      <c r="DOO34" s="62" t="s">
        <v>511</v>
      </c>
      <c r="DOP34" s="86"/>
      <c r="DOQ34" s="86">
        <v>1</v>
      </c>
      <c r="DOR34" s="86"/>
      <c r="DOS34" s="86">
        <v>2</v>
      </c>
      <c r="DOT34" s="67"/>
      <c r="DOU34" s="67">
        <v>4.4444444444444446</v>
      </c>
      <c r="DOV34" s="67"/>
      <c r="DOW34" s="86">
        <v>50</v>
      </c>
      <c r="DPB34" s="86"/>
      <c r="DPC34" s="62" t="s">
        <v>511</v>
      </c>
      <c r="DPD34" s="86"/>
      <c r="DPE34" s="86">
        <v>1</v>
      </c>
      <c r="DPF34" s="86"/>
      <c r="DPG34" s="86">
        <v>2</v>
      </c>
      <c r="DPH34" s="67"/>
      <c r="DPI34" s="67">
        <v>4.4444444444444446</v>
      </c>
      <c r="DPJ34" s="67"/>
      <c r="DPK34" s="86">
        <v>50</v>
      </c>
      <c r="DPP34" s="86"/>
      <c r="DPQ34" s="62" t="s">
        <v>511</v>
      </c>
      <c r="DPR34" s="86"/>
      <c r="DPS34" s="86">
        <v>1</v>
      </c>
      <c r="DPT34" s="86"/>
      <c r="DPU34" s="86">
        <v>2</v>
      </c>
      <c r="DPV34" s="67"/>
      <c r="DPW34" s="67">
        <v>4.4444444444444446</v>
      </c>
      <c r="DPX34" s="67"/>
      <c r="DPY34" s="86">
        <v>50</v>
      </c>
      <c r="DQD34" s="86"/>
      <c r="DQE34" s="62" t="s">
        <v>511</v>
      </c>
      <c r="DQF34" s="86"/>
      <c r="DQG34" s="86">
        <v>2</v>
      </c>
      <c r="DQH34" s="86"/>
      <c r="DQI34" s="86">
        <v>2</v>
      </c>
      <c r="DQJ34" s="67"/>
      <c r="DQK34" s="67">
        <v>4.4444444444444446</v>
      </c>
      <c r="DQL34" s="67"/>
      <c r="DQM34" s="86">
        <v>100</v>
      </c>
      <c r="DQR34" s="86"/>
      <c r="DQS34" s="62" t="s">
        <v>511</v>
      </c>
      <c r="DQT34" s="86"/>
      <c r="DQU34" s="86">
        <v>2</v>
      </c>
      <c r="DQV34" s="86"/>
      <c r="DQW34" s="86">
        <v>2</v>
      </c>
      <c r="DQX34" s="67"/>
      <c r="DQY34" s="67">
        <v>4.4444444444444446</v>
      </c>
      <c r="DQZ34" s="67"/>
      <c r="DRA34" s="86">
        <v>100</v>
      </c>
      <c r="DRF34" s="86"/>
      <c r="DRG34" s="62" t="s">
        <v>511</v>
      </c>
      <c r="DRH34" s="86"/>
      <c r="DRI34" s="86">
        <v>0</v>
      </c>
      <c r="DRJ34" s="86"/>
      <c r="DRK34" s="86">
        <v>2</v>
      </c>
      <c r="DRL34" s="67"/>
      <c r="DRM34" s="67">
        <v>4.4444444444444446</v>
      </c>
      <c r="DRN34" s="67"/>
      <c r="DRO34" s="86">
        <v>0</v>
      </c>
      <c r="DRT34" s="86"/>
      <c r="DRU34" s="62" t="s">
        <v>511</v>
      </c>
      <c r="DRV34" s="86"/>
      <c r="DRW34" s="86">
        <v>1</v>
      </c>
      <c r="DRX34" s="86"/>
      <c r="DRY34" s="86">
        <v>2</v>
      </c>
      <c r="DRZ34" s="67"/>
      <c r="DSA34" s="67">
        <v>4.4444444444444446</v>
      </c>
      <c r="DSB34" s="67"/>
      <c r="DSC34" s="86">
        <v>50</v>
      </c>
      <c r="DSH34" s="86"/>
      <c r="DSI34" s="62" t="s">
        <v>511</v>
      </c>
      <c r="DSJ34" s="86"/>
      <c r="DSK34" s="86">
        <v>1</v>
      </c>
      <c r="DSL34" s="86"/>
      <c r="DSM34" s="86">
        <v>2</v>
      </c>
      <c r="DSN34" s="67"/>
      <c r="DSO34" s="67">
        <v>4.4444444444444446</v>
      </c>
      <c r="DSP34" s="67"/>
      <c r="DSQ34" s="86">
        <v>50</v>
      </c>
      <c r="DSV34" s="86"/>
      <c r="DSW34" s="62" t="s">
        <v>511</v>
      </c>
      <c r="DSX34" s="86"/>
      <c r="DSY34" s="86">
        <v>1</v>
      </c>
      <c r="DSZ34" s="86"/>
      <c r="DTA34" s="86">
        <v>2</v>
      </c>
      <c r="DTB34" s="67"/>
      <c r="DTC34" s="67">
        <v>4.4444444444444446</v>
      </c>
      <c r="DTD34" s="67"/>
      <c r="DTE34" s="86">
        <v>50</v>
      </c>
      <c r="DTJ34" s="86"/>
      <c r="DTK34" s="62" t="s">
        <v>511</v>
      </c>
      <c r="DTL34" s="86"/>
      <c r="DTM34" s="86">
        <v>3</v>
      </c>
      <c r="DTN34" s="86"/>
      <c r="DTO34" s="86">
        <v>3</v>
      </c>
      <c r="DTP34" s="67"/>
      <c r="DTQ34" s="67">
        <v>5.5555555555555554</v>
      </c>
      <c r="DTR34" s="67"/>
      <c r="DTS34" s="86">
        <v>100</v>
      </c>
      <c r="DTX34" s="86"/>
      <c r="DTY34" s="62" t="s">
        <v>511</v>
      </c>
      <c r="DTZ34" s="86"/>
      <c r="DUA34" s="86">
        <v>2</v>
      </c>
      <c r="DUB34" s="86"/>
      <c r="DUC34" s="86">
        <v>3</v>
      </c>
      <c r="DUD34" s="67"/>
      <c r="DUE34" s="67">
        <v>5.5555555555555554</v>
      </c>
      <c r="DUF34" s="67"/>
      <c r="DUG34" s="86">
        <v>66.666666666666657</v>
      </c>
      <c r="DUL34" s="86"/>
      <c r="DUM34" s="62" t="s">
        <v>511</v>
      </c>
      <c r="DUN34" s="86"/>
      <c r="DUO34" s="86">
        <v>2</v>
      </c>
      <c r="DUP34" s="86"/>
      <c r="DUQ34" s="86">
        <v>3</v>
      </c>
      <c r="DUR34" s="67"/>
      <c r="DUS34" s="67">
        <v>5.5555555555555554</v>
      </c>
      <c r="DUT34" s="67"/>
      <c r="DUU34" s="86">
        <v>66.666666666666657</v>
      </c>
      <c r="DUZ34" s="86"/>
      <c r="DVA34" s="62" t="s">
        <v>511</v>
      </c>
      <c r="DVB34" s="86"/>
      <c r="DVC34" s="86">
        <v>1</v>
      </c>
      <c r="DVD34" s="86"/>
      <c r="DVE34" s="86">
        <v>3</v>
      </c>
      <c r="DVF34" s="67"/>
      <c r="DVG34" s="67">
        <v>5.5555555555555554</v>
      </c>
      <c r="DVH34" s="67"/>
      <c r="DVI34" s="86">
        <v>33.333333333333329</v>
      </c>
      <c r="DVN34" s="86"/>
      <c r="DVO34" s="62" t="s">
        <v>511</v>
      </c>
      <c r="DVP34" s="86"/>
      <c r="DVQ34" s="86">
        <v>3</v>
      </c>
      <c r="DVR34" s="86"/>
      <c r="DVS34" s="86">
        <v>3</v>
      </c>
      <c r="DVT34" s="67"/>
      <c r="DVU34" s="67">
        <v>5.5555555555555554</v>
      </c>
      <c r="DVV34" s="67"/>
      <c r="DVW34" s="86">
        <v>100</v>
      </c>
      <c r="DWB34" s="86"/>
      <c r="DWC34" s="62" t="s">
        <v>511</v>
      </c>
      <c r="DWD34" s="86"/>
      <c r="DWE34" s="86">
        <v>2</v>
      </c>
      <c r="DWF34" s="86"/>
      <c r="DWG34" s="86">
        <v>3</v>
      </c>
      <c r="DWH34" s="67"/>
      <c r="DWI34" s="67">
        <v>5.5555555555555554</v>
      </c>
      <c r="DWJ34" s="67"/>
      <c r="DWK34" s="86">
        <v>66.666666666666657</v>
      </c>
      <c r="DWP34" s="86"/>
      <c r="DWQ34" s="62" t="s">
        <v>511</v>
      </c>
      <c r="DWR34" s="86"/>
      <c r="DWS34" s="86">
        <v>3</v>
      </c>
      <c r="DWT34" s="86"/>
      <c r="DWU34" s="86">
        <v>3</v>
      </c>
      <c r="DWV34" s="67"/>
      <c r="DWW34" s="67">
        <v>5.5555555555555554</v>
      </c>
      <c r="DWX34" s="67"/>
      <c r="DWY34" s="86">
        <v>100</v>
      </c>
      <c r="DXD34" s="86"/>
      <c r="DXE34" s="62" t="s">
        <v>511</v>
      </c>
      <c r="DXF34" s="86"/>
      <c r="DXG34" s="86">
        <v>2</v>
      </c>
      <c r="DXH34" s="86"/>
      <c r="DXI34" s="86">
        <v>3</v>
      </c>
      <c r="DXJ34" s="67"/>
      <c r="DXK34" s="67">
        <v>5.5555555555555554</v>
      </c>
      <c r="DXL34" s="67"/>
      <c r="DXM34" s="86">
        <v>66.666666666666657</v>
      </c>
      <c r="DXR34" s="86"/>
      <c r="DXS34" s="62" t="s">
        <v>511</v>
      </c>
      <c r="DXT34" s="86"/>
      <c r="DXU34" s="86">
        <v>2</v>
      </c>
      <c r="DXV34" s="86"/>
      <c r="DXW34" s="86">
        <v>3</v>
      </c>
      <c r="DXX34" s="67"/>
      <c r="DXY34" s="67">
        <v>5.5555555555555554</v>
      </c>
      <c r="DXZ34" s="67"/>
      <c r="DYA34" s="86">
        <v>66.666666666666657</v>
      </c>
      <c r="DYF34" s="86"/>
      <c r="DYG34" s="62" t="s">
        <v>511</v>
      </c>
      <c r="DYH34" s="86"/>
      <c r="DYI34" s="86">
        <v>2</v>
      </c>
      <c r="DYJ34" s="86"/>
      <c r="DYK34" s="86">
        <v>3</v>
      </c>
      <c r="DYL34" s="67"/>
      <c r="DYM34" s="67">
        <v>5.5555555555555554</v>
      </c>
      <c r="DYN34" s="67"/>
      <c r="DYO34" s="86">
        <v>66.666666666666657</v>
      </c>
      <c r="DYT34" s="86"/>
      <c r="DYU34" s="62" t="s">
        <v>511</v>
      </c>
      <c r="DYV34" s="86"/>
      <c r="DYW34" s="86">
        <v>0</v>
      </c>
      <c r="DYX34" s="86"/>
      <c r="DYY34" s="86">
        <v>3</v>
      </c>
      <c r="DYZ34" s="67"/>
      <c r="DZA34" s="67">
        <v>5.5555555555555554</v>
      </c>
      <c r="DZB34" s="67"/>
      <c r="DZC34" s="86">
        <v>0</v>
      </c>
      <c r="DZH34" s="86"/>
      <c r="DZI34" s="62" t="s">
        <v>511</v>
      </c>
      <c r="DZJ34" s="86"/>
      <c r="DZK34" s="86">
        <v>2</v>
      </c>
      <c r="DZL34" s="86"/>
      <c r="DZM34" s="86">
        <v>3</v>
      </c>
      <c r="DZN34" s="67"/>
      <c r="DZO34" s="67">
        <v>5.5555555555555554</v>
      </c>
      <c r="DZP34" s="67"/>
      <c r="DZQ34" s="86">
        <v>66.666666666666657</v>
      </c>
      <c r="DZV34" s="86"/>
      <c r="DZW34" s="62" t="s">
        <v>511</v>
      </c>
      <c r="DZX34" s="86"/>
      <c r="DZY34" s="86">
        <v>0</v>
      </c>
      <c r="DZZ34" s="86"/>
      <c r="EAA34" s="86">
        <v>3</v>
      </c>
      <c r="EAB34" s="67"/>
      <c r="EAC34" s="67">
        <v>5.5555555555555554</v>
      </c>
      <c r="EAD34" s="67"/>
      <c r="EAE34" s="86">
        <v>0</v>
      </c>
      <c r="EAJ34" s="86"/>
      <c r="EAK34" s="62" t="s">
        <v>511</v>
      </c>
      <c r="EAL34" s="86"/>
      <c r="EAM34" s="86">
        <v>0</v>
      </c>
      <c r="EAN34" s="86"/>
      <c r="EAO34" s="86">
        <v>3</v>
      </c>
      <c r="EAP34" s="67"/>
      <c r="EAQ34" s="67">
        <v>5.5555555555555554</v>
      </c>
      <c r="EAR34" s="67"/>
      <c r="EAS34" s="86">
        <v>0</v>
      </c>
      <c r="EAX34" s="86"/>
      <c r="EAY34" s="62" t="s">
        <v>511</v>
      </c>
      <c r="EAZ34" s="86"/>
      <c r="EBA34" s="86">
        <v>1</v>
      </c>
      <c r="EBB34" s="86"/>
      <c r="EBC34" s="86">
        <v>3</v>
      </c>
      <c r="EBD34" s="67"/>
      <c r="EBE34" s="67">
        <v>5.5555555555555554</v>
      </c>
      <c r="EBF34" s="67"/>
      <c r="EBG34" s="86">
        <v>33.333333333333329</v>
      </c>
      <c r="EBL34" s="86"/>
      <c r="EBM34" s="62" t="s">
        <v>511</v>
      </c>
      <c r="EBN34" s="86"/>
      <c r="EBO34" s="86">
        <v>1</v>
      </c>
      <c r="EBP34" s="86"/>
      <c r="EBQ34" s="86">
        <v>3</v>
      </c>
      <c r="EBR34" s="67"/>
      <c r="EBS34" s="67">
        <v>5.5555555555555554</v>
      </c>
      <c r="EBT34" s="67"/>
      <c r="EBU34" s="86">
        <v>33.333333333333329</v>
      </c>
      <c r="EBZ34" s="86"/>
      <c r="ECA34" s="62" t="s">
        <v>511</v>
      </c>
      <c r="ECB34" s="86"/>
      <c r="ECC34" s="86">
        <v>2</v>
      </c>
      <c r="ECD34" s="86"/>
      <c r="ECE34" s="86">
        <v>3</v>
      </c>
      <c r="ECF34" s="67"/>
      <c r="ECG34" s="67">
        <v>5.5555555555555554</v>
      </c>
      <c r="ECH34" s="67"/>
      <c r="ECI34" s="86">
        <v>66.666666666666657</v>
      </c>
      <c r="ECN34" s="86"/>
      <c r="ECO34" s="62" t="s">
        <v>511</v>
      </c>
      <c r="ECP34" s="86"/>
      <c r="ECQ34" s="86">
        <v>2</v>
      </c>
      <c r="ECR34" s="86"/>
      <c r="ECS34" s="86">
        <v>3</v>
      </c>
      <c r="ECT34" s="67"/>
      <c r="ECU34" s="67">
        <v>5.5555555555555554</v>
      </c>
      <c r="ECV34" s="67"/>
      <c r="ECW34" s="86">
        <v>66.666666666666657</v>
      </c>
      <c r="EDB34" s="86"/>
      <c r="EDC34" s="62" t="s">
        <v>511</v>
      </c>
      <c r="EDD34" s="86"/>
      <c r="EDE34" s="86">
        <v>2</v>
      </c>
      <c r="EDF34" s="86"/>
      <c r="EDG34" s="86">
        <v>3</v>
      </c>
      <c r="EDH34" s="67"/>
      <c r="EDI34" s="67">
        <v>5.5555555555555554</v>
      </c>
      <c r="EDJ34" s="67"/>
      <c r="EDK34" s="86">
        <v>66.666666666666657</v>
      </c>
      <c r="EDP34" s="86"/>
      <c r="EDQ34" s="62" t="s">
        <v>511</v>
      </c>
      <c r="EDR34" s="86"/>
      <c r="EDS34" s="86">
        <v>2</v>
      </c>
      <c r="EDT34" s="86"/>
      <c r="EDU34" s="86">
        <v>3</v>
      </c>
      <c r="EDV34" s="67"/>
      <c r="EDW34" s="67">
        <v>5.5555555555555554</v>
      </c>
      <c r="EDX34" s="67"/>
      <c r="EDY34" s="86">
        <v>66.666666666666657</v>
      </c>
      <c r="EED34" s="86"/>
      <c r="EEE34" s="62" t="s">
        <v>511</v>
      </c>
      <c r="EEF34" s="86"/>
      <c r="EEG34" s="86">
        <v>2</v>
      </c>
      <c r="EEH34" s="86"/>
      <c r="EEI34" s="86">
        <v>3</v>
      </c>
      <c r="EEJ34" s="67"/>
      <c r="EEK34" s="67">
        <v>5.5555555555555554</v>
      </c>
      <c r="EEL34" s="67"/>
      <c r="EEM34" s="86">
        <v>66.666666666666657</v>
      </c>
      <c r="EER34" s="86"/>
      <c r="EES34" s="62" t="s">
        <v>511</v>
      </c>
      <c r="EET34" s="86"/>
      <c r="EEU34" s="86">
        <v>2</v>
      </c>
      <c r="EEV34" s="86"/>
      <c r="EEW34" s="86">
        <v>3</v>
      </c>
      <c r="EEX34" s="67"/>
      <c r="EEY34" s="67">
        <v>5.5555555555555554</v>
      </c>
      <c r="EEZ34" s="67"/>
      <c r="EFA34" s="86">
        <v>66.666666666666657</v>
      </c>
      <c r="EFF34" s="86"/>
      <c r="EFG34" s="62" t="s">
        <v>511</v>
      </c>
      <c r="EFH34" s="86"/>
      <c r="EFI34" s="86">
        <v>2</v>
      </c>
      <c r="EFJ34" s="86"/>
      <c r="EFK34" s="86">
        <v>3</v>
      </c>
      <c r="EFL34" s="67"/>
      <c r="EFM34" s="67">
        <v>5.5555555555555554</v>
      </c>
      <c r="EFN34" s="67"/>
      <c r="EFO34" s="86">
        <v>66.666666666666657</v>
      </c>
      <c r="EFT34" s="86"/>
      <c r="EFU34" s="62" t="s">
        <v>511</v>
      </c>
      <c r="EFV34" s="86"/>
      <c r="EFW34" s="86">
        <v>1</v>
      </c>
      <c r="EFX34" s="86"/>
      <c r="EFY34" s="86">
        <v>3</v>
      </c>
      <c r="EFZ34" s="67"/>
      <c r="EGA34" s="67">
        <v>5.5555555555555554</v>
      </c>
      <c r="EGB34" s="67"/>
      <c r="EGC34" s="86">
        <v>33.333333333333329</v>
      </c>
      <c r="EGH34" s="86"/>
      <c r="EGI34" s="62" t="s">
        <v>511</v>
      </c>
      <c r="EGJ34" s="86"/>
      <c r="EGK34" s="86">
        <v>1</v>
      </c>
      <c r="EGL34" s="86"/>
      <c r="EGM34" s="86">
        <v>3</v>
      </c>
      <c r="EGN34" s="67"/>
      <c r="EGO34" s="67">
        <v>5.5555555555555554</v>
      </c>
      <c r="EGP34" s="67"/>
      <c r="EGQ34" s="86">
        <v>33.333333333333329</v>
      </c>
      <c r="EGV34" s="86"/>
      <c r="EGW34" s="62" t="s">
        <v>511</v>
      </c>
      <c r="EGX34" s="86"/>
      <c r="EGY34" s="86">
        <v>2</v>
      </c>
      <c r="EGZ34" s="86"/>
      <c r="EHA34" s="86">
        <v>3</v>
      </c>
      <c r="EHB34" s="67"/>
      <c r="EHC34" s="67">
        <v>5.5555555555555554</v>
      </c>
      <c r="EHD34" s="67"/>
      <c r="EHE34" s="86">
        <v>66.666666666666657</v>
      </c>
      <c r="EHJ34" s="86"/>
      <c r="EHK34" s="62" t="s">
        <v>511</v>
      </c>
      <c r="EHL34" s="86"/>
      <c r="EHM34" s="86">
        <v>2</v>
      </c>
      <c r="EHN34" s="86"/>
      <c r="EHO34" s="86">
        <v>3</v>
      </c>
      <c r="EHP34" s="67"/>
      <c r="EHQ34" s="67">
        <v>5.5555555555555554</v>
      </c>
      <c r="EHR34" s="67"/>
      <c r="EHS34" s="86">
        <v>66.666666666666657</v>
      </c>
      <c r="EHX34" s="86"/>
      <c r="EHY34" s="62" t="s">
        <v>511</v>
      </c>
      <c r="EHZ34" s="86"/>
      <c r="EIA34" s="86">
        <v>1</v>
      </c>
      <c r="EIB34" s="86"/>
      <c r="EIC34" s="86">
        <v>3</v>
      </c>
      <c r="EID34" s="67"/>
      <c r="EIE34" s="67">
        <v>5.5555555555555554</v>
      </c>
      <c r="EIF34" s="67"/>
      <c r="EIG34" s="86">
        <v>33.333333333333329</v>
      </c>
      <c r="EIL34" s="86"/>
      <c r="EIM34" s="62" t="s">
        <v>511</v>
      </c>
      <c r="EIN34" s="86"/>
      <c r="EIO34" s="86">
        <v>2</v>
      </c>
      <c r="EIP34" s="86"/>
      <c r="EIQ34" s="86">
        <v>3</v>
      </c>
      <c r="EIR34" s="67"/>
      <c r="EIS34" s="67">
        <v>5.5555555555555554</v>
      </c>
      <c r="EIT34" s="67"/>
      <c r="EIU34" s="86">
        <v>66.666666666666657</v>
      </c>
      <c r="EIZ34" s="86"/>
      <c r="EJA34" s="62" t="s">
        <v>511</v>
      </c>
      <c r="EJB34" s="86"/>
      <c r="EJC34" s="86">
        <v>0</v>
      </c>
      <c r="EJD34" s="86"/>
      <c r="EJE34" s="86">
        <v>3</v>
      </c>
      <c r="EJF34" s="67"/>
      <c r="EJG34" s="67">
        <v>5.5555555555555554</v>
      </c>
      <c r="EJH34" s="67"/>
      <c r="EJI34" s="86">
        <v>0</v>
      </c>
      <c r="EJN34" s="86"/>
      <c r="EJO34" s="62" t="s">
        <v>511</v>
      </c>
      <c r="EJP34" s="86"/>
      <c r="EJQ34" s="86">
        <v>2</v>
      </c>
      <c r="EJR34" s="86"/>
      <c r="EJS34" s="86">
        <v>2</v>
      </c>
      <c r="EJT34" s="67"/>
      <c r="EJU34" s="67">
        <v>4.4444444444444446</v>
      </c>
      <c r="EJV34" s="67"/>
      <c r="EJW34" s="86">
        <v>100</v>
      </c>
      <c r="EKB34" s="86"/>
      <c r="EKC34" s="62" t="s">
        <v>511</v>
      </c>
      <c r="EKD34" s="86"/>
      <c r="EKE34" s="86">
        <v>2</v>
      </c>
      <c r="EKF34" s="86"/>
      <c r="EKG34" s="86">
        <v>2</v>
      </c>
      <c r="EKH34" s="67"/>
      <c r="EKI34" s="67">
        <v>4.4444444444444446</v>
      </c>
      <c r="EKJ34" s="67"/>
      <c r="EKK34" s="86">
        <v>100</v>
      </c>
      <c r="EKP34" s="86"/>
      <c r="EKQ34" s="62" t="s">
        <v>511</v>
      </c>
      <c r="EKR34" s="86"/>
      <c r="EKS34" s="86">
        <v>0</v>
      </c>
      <c r="EKT34" s="86"/>
      <c r="EKU34" s="86">
        <v>2</v>
      </c>
      <c r="EKV34" s="67"/>
      <c r="EKW34" s="67">
        <v>4.4444444444444446</v>
      </c>
      <c r="EKX34" s="67"/>
      <c r="EKY34" s="86">
        <v>0</v>
      </c>
      <c r="ELD34" s="86"/>
      <c r="ELE34" s="62" t="s">
        <v>511</v>
      </c>
      <c r="ELF34" s="86"/>
      <c r="ELG34" s="86">
        <v>2</v>
      </c>
      <c r="ELH34" s="86"/>
      <c r="ELI34" s="86">
        <v>2</v>
      </c>
      <c r="ELJ34" s="67"/>
      <c r="ELK34" s="67">
        <v>4.4444444444444446</v>
      </c>
      <c r="ELL34" s="67"/>
      <c r="ELM34" s="86">
        <v>100</v>
      </c>
      <c r="ELR34" s="86"/>
      <c r="ELS34" s="62" t="s">
        <v>511</v>
      </c>
      <c r="ELT34" s="86"/>
      <c r="ELU34" s="86">
        <v>1</v>
      </c>
      <c r="ELV34" s="86"/>
      <c r="ELW34" s="86">
        <v>2</v>
      </c>
      <c r="ELX34" s="67"/>
      <c r="ELY34" s="67">
        <v>4.4444444444444446</v>
      </c>
      <c r="ELZ34" s="67"/>
      <c r="EMA34" s="86">
        <v>50</v>
      </c>
      <c r="EMF34" s="86"/>
      <c r="EMG34" s="62" t="s">
        <v>511</v>
      </c>
      <c r="EMH34" s="86"/>
      <c r="EMI34" s="86">
        <v>1</v>
      </c>
      <c r="EMJ34" s="86"/>
      <c r="EMK34" s="86">
        <v>2</v>
      </c>
      <c r="EML34" s="67"/>
      <c r="EMM34" s="67">
        <v>4.4444444444444446</v>
      </c>
      <c r="EMN34" s="67"/>
      <c r="EMO34" s="86">
        <v>50</v>
      </c>
      <c r="EMT34" s="86"/>
      <c r="EMU34" s="62" t="s">
        <v>511</v>
      </c>
      <c r="EMV34" s="86"/>
      <c r="EMW34" s="86">
        <v>1</v>
      </c>
      <c r="EMX34" s="86"/>
      <c r="EMY34" s="86">
        <v>2</v>
      </c>
      <c r="EMZ34" s="67"/>
      <c r="ENA34" s="67">
        <v>4.4444444444444446</v>
      </c>
      <c r="ENB34" s="67"/>
      <c r="ENC34" s="86">
        <v>50</v>
      </c>
      <c r="ENH34" s="86"/>
      <c r="ENI34" s="62" t="s">
        <v>511</v>
      </c>
      <c r="ENJ34" s="86"/>
      <c r="ENK34" s="86">
        <v>2</v>
      </c>
      <c r="ENL34" s="86"/>
      <c r="ENM34" s="86">
        <v>2</v>
      </c>
      <c r="ENN34" s="67"/>
      <c r="ENO34" s="67">
        <v>4.4444444444444446</v>
      </c>
      <c r="ENP34" s="67"/>
      <c r="ENQ34" s="86">
        <v>100</v>
      </c>
      <c r="ENV34" s="86"/>
      <c r="ENW34" s="62" t="s">
        <v>511</v>
      </c>
      <c r="ENX34" s="86"/>
      <c r="ENY34" s="86">
        <v>0</v>
      </c>
      <c r="ENZ34" s="86"/>
      <c r="EOA34" s="86">
        <v>2</v>
      </c>
      <c r="EOB34" s="67"/>
      <c r="EOC34" s="67">
        <v>4.4444444444444446</v>
      </c>
      <c r="EOD34" s="67"/>
      <c r="EOE34" s="86">
        <v>0</v>
      </c>
      <c r="EOJ34" s="86"/>
      <c r="EOK34" s="62" t="s">
        <v>511</v>
      </c>
      <c r="EOL34" s="86"/>
      <c r="EOM34" s="86">
        <v>0</v>
      </c>
      <c r="EON34" s="86"/>
      <c r="EOO34" s="86">
        <v>2</v>
      </c>
      <c r="EOP34" s="67"/>
      <c r="EOQ34" s="67">
        <v>4.4444444444444446</v>
      </c>
      <c r="EOR34" s="67"/>
      <c r="EOS34" s="86">
        <v>0</v>
      </c>
      <c r="EOX34" s="86"/>
      <c r="EOY34" s="62" t="s">
        <v>511</v>
      </c>
      <c r="EOZ34" s="86"/>
      <c r="EPA34" s="86">
        <v>0</v>
      </c>
      <c r="EPB34" s="86"/>
      <c r="EPC34" s="86">
        <v>2</v>
      </c>
      <c r="EPD34" s="67"/>
      <c r="EPE34" s="67">
        <v>4.4444444444444446</v>
      </c>
      <c r="EPF34" s="67"/>
      <c r="EPG34" s="86">
        <v>0</v>
      </c>
      <c r="EPL34" s="86"/>
      <c r="EPM34" s="62" t="s">
        <v>511</v>
      </c>
      <c r="EPN34" s="86"/>
      <c r="EPO34" s="86">
        <v>2</v>
      </c>
      <c r="EPP34" s="86"/>
      <c r="EPQ34" s="86">
        <v>2</v>
      </c>
      <c r="EPR34" s="67"/>
      <c r="EPS34" s="67">
        <v>4.4444444444444446</v>
      </c>
      <c r="EPT34" s="67"/>
      <c r="EPU34" s="86">
        <v>100</v>
      </c>
      <c r="EPZ34" s="86"/>
      <c r="EQA34" s="62" t="s">
        <v>511</v>
      </c>
      <c r="EQB34" s="86"/>
      <c r="EQC34" s="86">
        <v>2</v>
      </c>
      <c r="EQD34" s="86"/>
      <c r="EQE34" s="86">
        <v>2</v>
      </c>
      <c r="EQF34" s="67"/>
      <c r="EQG34" s="67">
        <v>4.4444444444444446</v>
      </c>
      <c r="EQH34" s="67"/>
      <c r="EQI34" s="86">
        <v>100</v>
      </c>
      <c r="EQN34" s="86"/>
      <c r="EQO34" s="62" t="s">
        <v>511</v>
      </c>
      <c r="EQP34" s="86"/>
      <c r="EQQ34" s="86">
        <v>0</v>
      </c>
      <c r="EQR34" s="86"/>
      <c r="EQS34" s="86">
        <v>2</v>
      </c>
      <c r="EQT34" s="67"/>
      <c r="EQU34" s="67">
        <v>4.4444444444444446</v>
      </c>
      <c r="EQV34" s="67"/>
      <c r="EQW34" s="86">
        <v>0</v>
      </c>
      <c r="ERB34" s="86"/>
      <c r="ERC34" s="62" t="s">
        <v>511</v>
      </c>
      <c r="ERD34" s="86"/>
      <c r="ERE34" s="86">
        <v>0</v>
      </c>
      <c r="ERF34" s="86"/>
      <c r="ERG34" s="86">
        <v>2</v>
      </c>
      <c r="ERH34" s="67"/>
      <c r="ERI34" s="67">
        <v>4.4444444444444446</v>
      </c>
      <c r="ERJ34" s="67"/>
      <c r="ERK34" s="86">
        <v>0</v>
      </c>
      <c r="ERP34" s="86"/>
      <c r="ERQ34" s="62" t="s">
        <v>511</v>
      </c>
      <c r="ERR34" s="86"/>
      <c r="ERS34" s="86">
        <v>0</v>
      </c>
      <c r="ERT34" s="86"/>
      <c r="ERU34" s="86">
        <v>2</v>
      </c>
      <c r="ERV34" s="67"/>
      <c r="ERW34" s="67">
        <v>4.4444444444444446</v>
      </c>
      <c r="ERX34" s="67"/>
      <c r="ERY34" s="86">
        <v>0</v>
      </c>
      <c r="ESD34" s="86"/>
      <c r="ESE34" s="62" t="s">
        <v>511</v>
      </c>
      <c r="ESF34" s="86"/>
      <c r="ESG34" s="86">
        <v>1</v>
      </c>
      <c r="ESH34" s="86"/>
      <c r="ESI34" s="86">
        <v>2</v>
      </c>
      <c r="ESJ34" s="67"/>
      <c r="ESK34" s="67">
        <v>4.4444444444444446</v>
      </c>
      <c r="ESL34" s="67"/>
      <c r="ESM34" s="86">
        <v>50</v>
      </c>
      <c r="ESR34" s="86"/>
      <c r="ESS34" s="62" t="s">
        <v>511</v>
      </c>
      <c r="EST34" s="86"/>
      <c r="ESU34" s="86">
        <v>1</v>
      </c>
      <c r="ESV34" s="86"/>
      <c r="ESW34" s="86">
        <v>2</v>
      </c>
      <c r="ESX34" s="67"/>
      <c r="ESY34" s="67">
        <v>4.4444444444444446</v>
      </c>
      <c r="ESZ34" s="67"/>
      <c r="ETA34" s="86">
        <v>50</v>
      </c>
      <c r="ETF34" s="86"/>
      <c r="ETG34" s="62" t="s">
        <v>511</v>
      </c>
      <c r="ETH34" s="86"/>
      <c r="ETI34" s="86">
        <v>0</v>
      </c>
      <c r="ETJ34" s="86"/>
      <c r="ETK34" s="86">
        <v>2</v>
      </c>
      <c r="ETL34" s="67"/>
      <c r="ETM34" s="67">
        <v>4.4444444444444446</v>
      </c>
      <c r="ETN34" s="67"/>
      <c r="ETO34" s="86">
        <v>0</v>
      </c>
      <c r="ETT34" s="86"/>
      <c r="ETU34" s="62" t="s">
        <v>511</v>
      </c>
      <c r="ETV34" s="86"/>
      <c r="ETW34" s="86">
        <v>1</v>
      </c>
      <c r="ETX34" s="86"/>
      <c r="ETY34" s="86">
        <v>2</v>
      </c>
      <c r="ETZ34" s="67"/>
      <c r="EUA34" s="67">
        <v>4.4444444444444446</v>
      </c>
      <c r="EUB34" s="67"/>
      <c r="EUC34" s="86">
        <v>50</v>
      </c>
      <c r="EUH34" s="86"/>
      <c r="EUI34" s="62" t="s">
        <v>511</v>
      </c>
      <c r="EUJ34" s="86"/>
      <c r="EUK34" s="86">
        <v>0</v>
      </c>
      <c r="EUL34" s="86"/>
      <c r="EUM34" s="86">
        <v>2</v>
      </c>
      <c r="EUN34" s="67"/>
      <c r="EUO34" s="67">
        <v>4.4444444444444446</v>
      </c>
      <c r="EUP34" s="67"/>
      <c r="EUQ34" s="86">
        <v>0</v>
      </c>
      <c r="EUV34" s="86"/>
      <c r="EUW34" s="62" t="s">
        <v>511</v>
      </c>
      <c r="EUX34" s="86"/>
      <c r="EUY34" s="86">
        <v>1</v>
      </c>
      <c r="EUZ34" s="86"/>
      <c r="EVA34" s="86">
        <v>2</v>
      </c>
      <c r="EVB34" s="67"/>
      <c r="EVC34" s="67">
        <v>4.4444444444444446</v>
      </c>
      <c r="EVD34" s="67"/>
      <c r="EVE34" s="86">
        <v>50</v>
      </c>
      <c r="EVJ34" s="86"/>
      <c r="EVK34" s="62" t="s">
        <v>511</v>
      </c>
      <c r="EVL34" s="86"/>
      <c r="EVM34" s="86">
        <v>1</v>
      </c>
      <c r="EVN34" s="86"/>
      <c r="EVO34" s="86">
        <v>2</v>
      </c>
      <c r="EVP34" s="67"/>
      <c r="EVQ34" s="67">
        <v>4.4444444444444446</v>
      </c>
      <c r="EVR34" s="67"/>
      <c r="EVS34" s="86">
        <v>50</v>
      </c>
      <c r="EVX34" s="86"/>
      <c r="EVY34" s="62" t="s">
        <v>511</v>
      </c>
      <c r="EVZ34" s="86"/>
      <c r="EWA34" s="86">
        <v>2</v>
      </c>
      <c r="EWB34" s="86"/>
      <c r="EWC34" s="86">
        <v>2</v>
      </c>
      <c r="EWD34" s="67"/>
      <c r="EWE34" s="67">
        <v>4.4444444444444446</v>
      </c>
      <c r="EWF34" s="67"/>
      <c r="EWG34" s="86">
        <v>100</v>
      </c>
      <c r="EWL34" s="86"/>
      <c r="EWM34" s="62" t="s">
        <v>511</v>
      </c>
      <c r="EWN34" s="86"/>
      <c r="EWO34" s="86">
        <v>1</v>
      </c>
      <c r="EWP34" s="86"/>
      <c r="EWQ34" s="86">
        <v>2</v>
      </c>
      <c r="EWR34" s="67"/>
      <c r="EWS34" s="67">
        <v>4.4444444444444446</v>
      </c>
      <c r="EWT34" s="67"/>
      <c r="EWU34" s="86">
        <v>50</v>
      </c>
      <c r="EWZ34" s="86"/>
      <c r="EXA34" s="62" t="s">
        <v>511</v>
      </c>
      <c r="EXB34" s="86"/>
      <c r="EXC34" s="86">
        <v>3</v>
      </c>
      <c r="EXD34" s="86"/>
      <c r="EXE34" s="86">
        <v>5</v>
      </c>
      <c r="EXF34" s="67"/>
      <c r="EXG34" s="67">
        <v>9.2592592592592595</v>
      </c>
      <c r="EXH34" s="67"/>
      <c r="EXI34" s="86">
        <v>60</v>
      </c>
      <c r="EXN34" s="86"/>
      <c r="EXO34" s="62" t="s">
        <v>511</v>
      </c>
      <c r="EXP34" s="86"/>
      <c r="EXQ34" s="86">
        <v>1</v>
      </c>
      <c r="EXR34" s="86"/>
      <c r="EXS34" s="86">
        <v>5</v>
      </c>
      <c r="EXT34" s="67"/>
      <c r="EXU34" s="67">
        <v>9.2592592592592595</v>
      </c>
      <c r="EXV34" s="67"/>
      <c r="EXW34" s="86">
        <v>20</v>
      </c>
      <c r="EYB34" s="86"/>
      <c r="EYC34" s="62" t="s">
        <v>511</v>
      </c>
      <c r="EYD34" s="86"/>
      <c r="EYE34" s="86">
        <v>3</v>
      </c>
      <c r="EYF34" s="86"/>
      <c r="EYG34" s="86">
        <v>5</v>
      </c>
      <c r="EYH34" s="67"/>
      <c r="EYI34" s="67">
        <v>9.2592592592592595</v>
      </c>
      <c r="EYJ34" s="67"/>
      <c r="EYK34" s="86">
        <v>60</v>
      </c>
      <c r="EYP34" s="86"/>
      <c r="EYQ34" s="62" t="s">
        <v>511</v>
      </c>
      <c r="EYR34" s="86"/>
      <c r="EYS34" s="86">
        <v>5</v>
      </c>
      <c r="EYT34" s="86"/>
      <c r="EYU34" s="86">
        <v>5</v>
      </c>
      <c r="EYV34" s="67"/>
      <c r="EYW34" s="67">
        <v>9.2592592592592595</v>
      </c>
      <c r="EYX34" s="67"/>
      <c r="EYY34" s="86">
        <v>100</v>
      </c>
      <c r="EZD34" s="86"/>
      <c r="EZE34" s="62" t="s">
        <v>511</v>
      </c>
      <c r="EZF34" s="86"/>
      <c r="EZG34" s="86">
        <v>4</v>
      </c>
      <c r="EZH34" s="86"/>
      <c r="EZI34" s="86">
        <v>5</v>
      </c>
      <c r="EZJ34" s="67"/>
      <c r="EZK34" s="67">
        <v>9.2592592592592595</v>
      </c>
      <c r="EZL34" s="67"/>
      <c r="EZM34" s="86">
        <v>80</v>
      </c>
      <c r="EZR34" s="86"/>
      <c r="EZS34" s="62" t="s">
        <v>511</v>
      </c>
      <c r="EZT34" s="86"/>
      <c r="EZU34" s="86">
        <v>5</v>
      </c>
      <c r="EZV34" s="86"/>
      <c r="EZW34" s="86">
        <v>5</v>
      </c>
      <c r="EZX34" s="67"/>
      <c r="EZY34" s="67">
        <v>9.2592592592592595</v>
      </c>
      <c r="EZZ34" s="67"/>
      <c r="FAA34" s="86">
        <v>100</v>
      </c>
      <c r="FAF34" s="86"/>
      <c r="FAG34" s="62" t="s">
        <v>511</v>
      </c>
      <c r="FAH34" s="86"/>
      <c r="FAI34" s="86">
        <v>3</v>
      </c>
      <c r="FAJ34" s="86"/>
      <c r="FAK34" s="86">
        <v>5</v>
      </c>
      <c r="FAL34" s="67"/>
      <c r="FAM34" s="67">
        <v>9.2592592592592595</v>
      </c>
      <c r="FAN34" s="67"/>
      <c r="FAO34" s="86">
        <v>60</v>
      </c>
      <c r="FAT34" s="86"/>
      <c r="FAU34" s="62" t="s">
        <v>511</v>
      </c>
      <c r="FAV34" s="86"/>
      <c r="FAW34" s="86">
        <v>2</v>
      </c>
      <c r="FAX34" s="86"/>
      <c r="FAY34" s="86">
        <v>5</v>
      </c>
      <c r="FAZ34" s="67"/>
      <c r="FBA34" s="67">
        <v>9.2592592592592595</v>
      </c>
      <c r="FBB34" s="67"/>
      <c r="FBC34" s="86">
        <v>40</v>
      </c>
      <c r="FBH34" s="86"/>
      <c r="FBI34" s="62" t="s">
        <v>511</v>
      </c>
      <c r="FBJ34" s="86"/>
      <c r="FBK34" s="86">
        <v>1</v>
      </c>
      <c r="FBL34" s="86"/>
      <c r="FBM34" s="86">
        <v>5</v>
      </c>
      <c r="FBN34" s="67"/>
      <c r="FBO34" s="67">
        <v>9.2592592592592595</v>
      </c>
      <c r="FBP34" s="67"/>
      <c r="FBQ34" s="86">
        <v>20</v>
      </c>
      <c r="FBV34" s="86"/>
      <c r="FBW34" s="62" t="s">
        <v>511</v>
      </c>
      <c r="FBX34" s="86"/>
      <c r="FBY34" s="86">
        <v>2</v>
      </c>
      <c r="FBZ34" s="86"/>
      <c r="FCA34" s="86">
        <v>5</v>
      </c>
      <c r="FCB34" s="67"/>
      <c r="FCC34" s="67">
        <v>9.2592592592592595</v>
      </c>
      <c r="FCD34" s="67"/>
      <c r="FCE34" s="86">
        <v>40</v>
      </c>
      <c r="FCJ34" s="86"/>
      <c r="FCK34" s="62" t="s">
        <v>511</v>
      </c>
      <c r="FCL34" s="86"/>
      <c r="FCM34" s="86">
        <v>4</v>
      </c>
      <c r="FCN34" s="86"/>
      <c r="FCO34" s="86">
        <v>5</v>
      </c>
      <c r="FCP34" s="67"/>
      <c r="FCQ34" s="67">
        <v>9.2592592592592595</v>
      </c>
      <c r="FCR34" s="67"/>
      <c r="FCS34" s="86">
        <v>80</v>
      </c>
      <c r="FCX34" s="86"/>
      <c r="FCY34" s="62" t="s">
        <v>511</v>
      </c>
      <c r="FCZ34" s="86"/>
      <c r="FDA34" s="86">
        <v>0</v>
      </c>
      <c r="FDB34" s="86"/>
      <c r="FDC34" s="86">
        <v>5</v>
      </c>
      <c r="FDD34" s="67"/>
      <c r="FDE34" s="67">
        <v>9.2592592592592595</v>
      </c>
      <c r="FDF34" s="67"/>
      <c r="FDG34" s="86">
        <v>0</v>
      </c>
      <c r="FDL34" s="86"/>
      <c r="FDM34" s="62" t="s">
        <v>511</v>
      </c>
      <c r="FDN34" s="86"/>
      <c r="FDO34" s="86">
        <v>0</v>
      </c>
      <c r="FDP34" s="86"/>
      <c r="FDQ34" s="86">
        <v>5</v>
      </c>
      <c r="FDR34" s="67"/>
      <c r="FDS34" s="67">
        <v>9.2592592592592595</v>
      </c>
      <c r="FDT34" s="67"/>
      <c r="FDU34" s="86">
        <v>0</v>
      </c>
      <c r="FDZ34" s="86"/>
      <c r="FEA34" s="62" t="s">
        <v>511</v>
      </c>
      <c r="FEB34" s="86"/>
      <c r="FEC34" s="86">
        <v>5</v>
      </c>
      <c r="FED34" s="86"/>
      <c r="FEE34" s="86">
        <v>5</v>
      </c>
      <c r="FEF34" s="67"/>
      <c r="FEG34" s="67">
        <v>9.2592592592592595</v>
      </c>
      <c r="FEH34" s="67"/>
      <c r="FEI34" s="86">
        <v>100</v>
      </c>
      <c r="FEN34" s="86"/>
      <c r="FEO34" s="62" t="s">
        <v>511</v>
      </c>
      <c r="FEP34" s="86"/>
      <c r="FEQ34" s="86">
        <v>2</v>
      </c>
      <c r="FER34" s="86"/>
      <c r="FES34" s="86">
        <v>5</v>
      </c>
      <c r="FET34" s="67"/>
      <c r="FEU34" s="67">
        <v>9.2592592592592595</v>
      </c>
      <c r="FEV34" s="67"/>
      <c r="FEW34" s="86">
        <v>40</v>
      </c>
      <c r="FFB34" s="86"/>
      <c r="FFC34" s="62" t="s">
        <v>511</v>
      </c>
      <c r="FFD34" s="86"/>
      <c r="FFE34" s="86">
        <v>1</v>
      </c>
      <c r="FFF34" s="86"/>
      <c r="FFG34" s="86">
        <v>5</v>
      </c>
      <c r="FFH34" s="67"/>
      <c r="FFI34" s="67">
        <v>9.2592592592592595</v>
      </c>
      <c r="FFJ34" s="67"/>
      <c r="FFK34" s="86">
        <v>20</v>
      </c>
      <c r="FFP34" s="86"/>
      <c r="FFQ34" s="62" t="s">
        <v>511</v>
      </c>
      <c r="FFR34" s="86"/>
      <c r="FFS34" s="86">
        <v>0</v>
      </c>
      <c r="FFT34" s="86"/>
      <c r="FFU34" s="86">
        <v>5</v>
      </c>
      <c r="FFV34" s="67"/>
      <c r="FFW34" s="67">
        <v>9.2592592592592595</v>
      </c>
      <c r="FFX34" s="67"/>
      <c r="FFY34" s="86">
        <v>0</v>
      </c>
      <c r="FGD34" s="86"/>
      <c r="FGE34" s="62" t="s">
        <v>511</v>
      </c>
      <c r="FGF34" s="86"/>
      <c r="FGG34" s="86">
        <v>0</v>
      </c>
      <c r="FGH34" s="86"/>
      <c r="FGI34" s="86">
        <v>5</v>
      </c>
      <c r="FGJ34" s="67"/>
      <c r="FGK34" s="67">
        <v>9.2592592592592595</v>
      </c>
      <c r="FGL34" s="67"/>
      <c r="FGM34" s="86">
        <v>0</v>
      </c>
      <c r="FGR34" s="86"/>
      <c r="FGS34" s="62" t="s">
        <v>511</v>
      </c>
      <c r="FGT34" s="86"/>
      <c r="FGU34" s="86">
        <v>2</v>
      </c>
      <c r="FGV34" s="86"/>
      <c r="FGW34" s="86">
        <v>5</v>
      </c>
      <c r="FGX34" s="67"/>
      <c r="FGY34" s="67">
        <v>9.2592592592592595</v>
      </c>
      <c r="FGZ34" s="67"/>
      <c r="FHA34" s="86">
        <v>40</v>
      </c>
      <c r="FHF34" s="86"/>
      <c r="FHG34" s="62" t="s">
        <v>511</v>
      </c>
      <c r="FHH34" s="86"/>
      <c r="FHI34" s="86">
        <v>4</v>
      </c>
      <c r="FHJ34" s="86"/>
      <c r="FHK34" s="86">
        <v>5</v>
      </c>
      <c r="FHL34" s="67"/>
      <c r="FHM34" s="67">
        <v>9.2592592592592595</v>
      </c>
      <c r="FHN34" s="67"/>
      <c r="FHO34" s="86">
        <v>80</v>
      </c>
      <c r="FHT34" s="86"/>
      <c r="FHU34" s="62" t="s">
        <v>511</v>
      </c>
      <c r="FHV34" s="86"/>
      <c r="FHW34" s="86">
        <v>2</v>
      </c>
      <c r="FHX34" s="86"/>
      <c r="FHY34" s="86">
        <v>5</v>
      </c>
      <c r="FHZ34" s="67"/>
      <c r="FIA34" s="67">
        <v>9.2592592592592595</v>
      </c>
      <c r="FIB34" s="67"/>
      <c r="FIC34" s="86">
        <v>40</v>
      </c>
      <c r="FIH34" s="86"/>
      <c r="FII34" s="62" t="s">
        <v>511</v>
      </c>
      <c r="FIJ34" s="86"/>
      <c r="FIK34" s="86">
        <v>0</v>
      </c>
      <c r="FIL34" s="86"/>
      <c r="FIM34" s="86">
        <v>5</v>
      </c>
      <c r="FIN34" s="67"/>
      <c r="FIO34" s="67">
        <v>9.2592592592592595</v>
      </c>
      <c r="FIP34" s="67"/>
      <c r="FIQ34" s="86">
        <v>0</v>
      </c>
      <c r="FIV34" s="86"/>
      <c r="FIW34" s="62" t="s">
        <v>511</v>
      </c>
      <c r="FIX34" s="86"/>
      <c r="FIY34" s="86">
        <v>2</v>
      </c>
      <c r="FIZ34" s="86"/>
      <c r="FJA34" s="86">
        <v>5</v>
      </c>
      <c r="FJB34" s="67"/>
      <c r="FJC34" s="67">
        <v>9.2592592592592595</v>
      </c>
      <c r="FJD34" s="67"/>
      <c r="FJE34" s="86">
        <v>40</v>
      </c>
      <c r="FJJ34" s="86"/>
      <c r="FJK34" s="62" t="s">
        <v>511</v>
      </c>
      <c r="FJL34" s="86"/>
      <c r="FJM34" s="86">
        <v>1</v>
      </c>
      <c r="FJN34" s="86"/>
      <c r="FJO34" s="86">
        <v>5</v>
      </c>
      <c r="FJP34" s="67"/>
      <c r="FJQ34" s="67">
        <v>9.2592592592592595</v>
      </c>
      <c r="FJR34" s="67"/>
      <c r="FJS34" s="86">
        <v>20</v>
      </c>
      <c r="FJX34" s="86"/>
      <c r="FJY34" s="62" t="s">
        <v>511</v>
      </c>
      <c r="FJZ34" s="86"/>
      <c r="FKA34" s="86">
        <v>4</v>
      </c>
      <c r="FKB34" s="86"/>
      <c r="FKC34" s="86">
        <v>5</v>
      </c>
      <c r="FKD34" s="67"/>
      <c r="FKE34" s="67">
        <v>9.2592592592592595</v>
      </c>
      <c r="FKF34" s="67"/>
      <c r="FKG34" s="86">
        <v>80</v>
      </c>
      <c r="FKL34" s="86"/>
      <c r="FKM34" s="62" t="s">
        <v>511</v>
      </c>
      <c r="FKN34" s="86"/>
      <c r="FKO34" s="86">
        <v>3</v>
      </c>
      <c r="FKP34" s="86"/>
      <c r="FKQ34" s="86">
        <v>5</v>
      </c>
      <c r="FKR34" s="67"/>
      <c r="FKS34" s="67">
        <v>9.2592592592592595</v>
      </c>
      <c r="FKT34" s="67"/>
      <c r="FKU34" s="86">
        <v>60</v>
      </c>
      <c r="FKZ34" s="86"/>
      <c r="FLA34" s="62" t="s">
        <v>511</v>
      </c>
      <c r="FLB34" s="86"/>
      <c r="FLC34" s="86">
        <v>2</v>
      </c>
      <c r="FLD34" s="86"/>
      <c r="FLE34" s="86">
        <v>5</v>
      </c>
      <c r="FLF34" s="67"/>
      <c r="FLG34" s="67">
        <v>9.2592592592592595</v>
      </c>
      <c r="FLH34" s="67"/>
      <c r="FLI34" s="86">
        <v>40</v>
      </c>
      <c r="FLN34" s="86"/>
      <c r="FLO34" s="62" t="s">
        <v>511</v>
      </c>
      <c r="FLP34" s="86"/>
      <c r="FLQ34" s="86">
        <v>2</v>
      </c>
      <c r="FLR34" s="86"/>
      <c r="FLS34" s="86">
        <v>5</v>
      </c>
      <c r="FLT34" s="67"/>
      <c r="FLU34" s="67">
        <v>9.2592592592592595</v>
      </c>
      <c r="FLV34" s="67"/>
      <c r="FLW34" s="86">
        <v>40</v>
      </c>
      <c r="FMB34" s="86"/>
      <c r="FMC34" s="62" t="s">
        <v>511</v>
      </c>
      <c r="FMD34" s="86"/>
      <c r="FME34" s="86">
        <v>1</v>
      </c>
      <c r="FMF34" s="86"/>
      <c r="FMG34" s="86">
        <v>1</v>
      </c>
      <c r="FMH34" s="67"/>
      <c r="FMI34" s="67">
        <v>2.2222222222222223</v>
      </c>
      <c r="FMJ34" s="67"/>
      <c r="FMK34" s="86">
        <v>100</v>
      </c>
      <c r="FMP34" s="86"/>
      <c r="FMQ34" s="62" t="s">
        <v>511</v>
      </c>
      <c r="FMR34" s="86"/>
      <c r="FMS34" s="86">
        <v>1</v>
      </c>
      <c r="FMT34" s="86"/>
      <c r="FMU34" s="86">
        <v>1</v>
      </c>
      <c r="FMV34" s="67"/>
      <c r="FMW34" s="67">
        <v>2.2222222222222223</v>
      </c>
      <c r="FMX34" s="67"/>
      <c r="FMY34" s="86">
        <v>100</v>
      </c>
      <c r="FND34" s="86"/>
      <c r="FNE34" s="62" t="s">
        <v>511</v>
      </c>
      <c r="FNF34" s="86"/>
      <c r="FNG34" s="86">
        <v>1</v>
      </c>
      <c r="FNH34" s="86"/>
      <c r="FNI34" s="86">
        <v>1</v>
      </c>
      <c r="FNJ34" s="67"/>
      <c r="FNK34" s="67">
        <v>2.2222222222222223</v>
      </c>
      <c r="FNL34" s="67"/>
      <c r="FNM34" s="86">
        <v>100</v>
      </c>
      <c r="FNR34" s="86"/>
      <c r="FNS34" s="62" t="s">
        <v>511</v>
      </c>
      <c r="FNT34" s="86"/>
      <c r="FNU34" s="86">
        <v>0</v>
      </c>
      <c r="FNV34" s="86"/>
      <c r="FNW34" s="86">
        <v>1</v>
      </c>
      <c r="FNX34" s="67"/>
      <c r="FNY34" s="67">
        <v>2.2222222222222223</v>
      </c>
      <c r="FNZ34" s="67"/>
      <c r="FOA34" s="86">
        <v>0</v>
      </c>
      <c r="FOF34" s="86"/>
      <c r="FOG34" s="62" t="s">
        <v>511</v>
      </c>
      <c r="FOH34" s="86"/>
      <c r="FOI34" s="86">
        <v>1</v>
      </c>
      <c r="FOJ34" s="86"/>
      <c r="FOK34" s="86">
        <v>1</v>
      </c>
      <c r="FOL34" s="67"/>
      <c r="FOM34" s="67">
        <v>2.2222222222222223</v>
      </c>
      <c r="FON34" s="67"/>
      <c r="FOO34" s="86">
        <v>100</v>
      </c>
      <c r="FOT34" s="86"/>
      <c r="FOU34" s="62" t="s">
        <v>511</v>
      </c>
      <c r="FOV34" s="86"/>
      <c r="FOW34" s="86">
        <v>0</v>
      </c>
      <c r="FOX34" s="86"/>
      <c r="FOY34" s="86">
        <v>1</v>
      </c>
      <c r="FOZ34" s="67"/>
      <c r="FPA34" s="67">
        <v>2.2222222222222223</v>
      </c>
      <c r="FPB34" s="67"/>
      <c r="FPC34" s="86">
        <v>0</v>
      </c>
      <c r="FPH34" s="86"/>
      <c r="FPI34" s="62" t="s">
        <v>511</v>
      </c>
      <c r="FPJ34" s="86"/>
      <c r="FPK34" s="86">
        <v>1</v>
      </c>
      <c r="FPL34" s="86"/>
      <c r="FPM34" s="86">
        <v>1</v>
      </c>
      <c r="FPN34" s="67"/>
      <c r="FPO34" s="67">
        <v>2.2222222222222223</v>
      </c>
      <c r="FPP34" s="67"/>
      <c r="FPQ34" s="86">
        <v>100</v>
      </c>
      <c r="FPV34" s="86"/>
      <c r="FPW34" s="62" t="s">
        <v>511</v>
      </c>
      <c r="FPX34" s="86"/>
      <c r="FPY34" s="86">
        <v>1</v>
      </c>
      <c r="FPZ34" s="86"/>
      <c r="FQA34" s="86">
        <v>1</v>
      </c>
      <c r="FQB34" s="67"/>
      <c r="FQC34" s="67">
        <v>2.2222222222222223</v>
      </c>
      <c r="FQD34" s="67"/>
      <c r="FQE34" s="86">
        <v>100</v>
      </c>
      <c r="FQJ34" s="86"/>
      <c r="FQK34" s="62" t="s">
        <v>511</v>
      </c>
      <c r="FQL34" s="86"/>
      <c r="FQM34" s="86">
        <v>1</v>
      </c>
      <c r="FQN34" s="86"/>
      <c r="FQO34" s="86">
        <v>1</v>
      </c>
      <c r="FQP34" s="67"/>
      <c r="FQQ34" s="67">
        <v>2.2222222222222223</v>
      </c>
      <c r="FQR34" s="67"/>
      <c r="FQS34" s="86">
        <v>100</v>
      </c>
      <c r="FQX34" s="86"/>
      <c r="FQY34" s="62" t="s">
        <v>511</v>
      </c>
      <c r="FQZ34" s="86"/>
      <c r="FRA34" s="86">
        <v>1</v>
      </c>
      <c r="FRB34" s="86"/>
      <c r="FRC34" s="86">
        <v>1</v>
      </c>
      <c r="FRD34" s="67"/>
      <c r="FRE34" s="67">
        <v>2.2222222222222223</v>
      </c>
      <c r="FRF34" s="67"/>
      <c r="FRG34" s="86">
        <v>100</v>
      </c>
      <c r="FRL34" s="86"/>
      <c r="FRM34" s="62" t="s">
        <v>511</v>
      </c>
      <c r="FRN34" s="86"/>
      <c r="FRO34" s="86">
        <v>1</v>
      </c>
      <c r="FRP34" s="86"/>
      <c r="FRQ34" s="86">
        <v>1</v>
      </c>
      <c r="FRR34" s="67"/>
      <c r="FRS34" s="67">
        <v>2.2222222222222223</v>
      </c>
      <c r="FRT34" s="67"/>
      <c r="FRU34" s="86">
        <v>100</v>
      </c>
      <c r="FRZ34" s="86"/>
      <c r="FSA34" s="62" t="s">
        <v>511</v>
      </c>
      <c r="FSB34" s="86"/>
      <c r="FSC34" s="86">
        <v>1</v>
      </c>
      <c r="FSD34" s="86"/>
      <c r="FSE34" s="86">
        <v>1</v>
      </c>
      <c r="FSF34" s="67"/>
      <c r="FSG34" s="67">
        <v>2.2222222222222223</v>
      </c>
      <c r="FSH34" s="67"/>
      <c r="FSI34" s="86">
        <v>100</v>
      </c>
      <c r="FSN34" s="86"/>
      <c r="FSO34" s="62" t="s">
        <v>511</v>
      </c>
      <c r="FSP34" s="86"/>
      <c r="FSQ34" s="86">
        <v>1</v>
      </c>
      <c r="FSR34" s="86"/>
      <c r="FSS34" s="86">
        <v>1</v>
      </c>
      <c r="FST34" s="67"/>
      <c r="FSU34" s="67">
        <v>2.2222222222222223</v>
      </c>
      <c r="FSV34" s="67"/>
      <c r="FSW34" s="86">
        <v>100</v>
      </c>
      <c r="FTB34" s="86"/>
      <c r="FTC34" s="62" t="s">
        <v>511</v>
      </c>
      <c r="FTD34" s="86"/>
      <c r="FTE34" s="86">
        <v>0</v>
      </c>
      <c r="FTF34" s="86"/>
      <c r="FTG34" s="86">
        <v>1</v>
      </c>
      <c r="FTH34" s="67"/>
      <c r="FTI34" s="67">
        <v>2.2222222222222223</v>
      </c>
      <c r="FTJ34" s="67"/>
      <c r="FTK34" s="86">
        <v>0</v>
      </c>
      <c r="FTP34" s="86"/>
      <c r="FTQ34" s="62" t="s">
        <v>511</v>
      </c>
      <c r="FTR34" s="86"/>
      <c r="FTS34" s="86">
        <v>1</v>
      </c>
      <c r="FTT34" s="86"/>
      <c r="FTU34" s="86">
        <v>1</v>
      </c>
      <c r="FTV34" s="67"/>
      <c r="FTW34" s="67">
        <v>2.2222222222222223</v>
      </c>
      <c r="FTX34" s="67"/>
      <c r="FTY34" s="86">
        <v>100</v>
      </c>
      <c r="FUD34" s="86"/>
      <c r="FUE34" s="62" t="s">
        <v>511</v>
      </c>
      <c r="FUF34" s="86"/>
      <c r="FUG34" s="86">
        <v>1</v>
      </c>
      <c r="FUH34" s="86"/>
      <c r="FUI34" s="86">
        <v>1</v>
      </c>
      <c r="FUJ34" s="67"/>
      <c r="FUK34" s="67">
        <v>2.2222222222222223</v>
      </c>
      <c r="FUL34" s="67"/>
      <c r="FUM34" s="86">
        <v>100</v>
      </c>
      <c r="FUR34" s="86"/>
      <c r="FUS34" s="62" t="s">
        <v>511</v>
      </c>
      <c r="FUT34" s="86"/>
      <c r="FUU34" s="86">
        <v>1</v>
      </c>
      <c r="FUV34" s="86"/>
      <c r="FUW34" s="86">
        <v>1</v>
      </c>
      <c r="FUX34" s="67"/>
      <c r="FUY34" s="67">
        <v>2.2222222222222223</v>
      </c>
      <c r="FUZ34" s="67"/>
      <c r="FVA34" s="86">
        <v>100</v>
      </c>
      <c r="FVF34" s="86"/>
      <c r="FVG34" s="62" t="s">
        <v>511</v>
      </c>
      <c r="FVH34" s="86"/>
      <c r="FVI34" s="86">
        <v>1</v>
      </c>
      <c r="FVJ34" s="86"/>
      <c r="FVK34" s="86">
        <v>1</v>
      </c>
      <c r="FVL34" s="67"/>
      <c r="FVM34" s="67">
        <v>2.2222222222222223</v>
      </c>
      <c r="FVN34" s="67"/>
      <c r="FVO34" s="86">
        <v>100</v>
      </c>
      <c r="FVT34" s="86"/>
      <c r="FVU34" s="62" t="s">
        <v>511</v>
      </c>
      <c r="FVV34" s="86"/>
      <c r="FVW34" s="86">
        <v>2</v>
      </c>
      <c r="FVX34" s="86"/>
      <c r="FVY34" s="86">
        <v>2</v>
      </c>
      <c r="FVZ34" s="67"/>
      <c r="FWA34" s="67">
        <v>4.4444444444444446</v>
      </c>
      <c r="FWB34" s="67"/>
      <c r="FWC34" s="86">
        <v>100</v>
      </c>
      <c r="FWH34" s="86"/>
      <c r="FWI34" s="62" t="s">
        <v>511</v>
      </c>
      <c r="FWJ34" s="86"/>
      <c r="FWK34" s="86">
        <v>2</v>
      </c>
      <c r="FWL34" s="86"/>
      <c r="FWM34" s="86">
        <v>2</v>
      </c>
      <c r="FWN34" s="67"/>
      <c r="FWO34" s="67">
        <v>4.4444444444444446</v>
      </c>
      <c r="FWP34" s="67"/>
      <c r="FWQ34" s="86">
        <v>100</v>
      </c>
      <c r="FWV34" s="86"/>
      <c r="FWW34" s="62" t="s">
        <v>511</v>
      </c>
      <c r="FWX34" s="86"/>
      <c r="FWY34" s="86">
        <v>1</v>
      </c>
      <c r="FWZ34" s="86"/>
      <c r="FXA34" s="86">
        <v>2</v>
      </c>
      <c r="FXB34" s="67"/>
      <c r="FXC34" s="67">
        <v>4.4444444444444446</v>
      </c>
      <c r="FXD34" s="67"/>
      <c r="FXE34" s="86">
        <v>50</v>
      </c>
      <c r="FXJ34" s="86"/>
      <c r="FXK34" s="62" t="s">
        <v>511</v>
      </c>
      <c r="FXL34" s="86"/>
      <c r="FXM34" s="86">
        <v>1</v>
      </c>
      <c r="FXN34" s="86"/>
      <c r="FXO34" s="86">
        <v>2</v>
      </c>
      <c r="FXP34" s="67"/>
      <c r="FXQ34" s="67">
        <v>4.4444444444444446</v>
      </c>
      <c r="FXR34" s="67"/>
      <c r="FXS34" s="86">
        <v>50</v>
      </c>
      <c r="FXX34" s="86"/>
      <c r="FXY34" s="62" t="s">
        <v>511</v>
      </c>
      <c r="FXZ34" s="86"/>
      <c r="FYA34" s="86">
        <v>2</v>
      </c>
      <c r="FYB34" s="86"/>
      <c r="FYC34" s="86">
        <v>2</v>
      </c>
      <c r="FYD34" s="67"/>
      <c r="FYE34" s="67">
        <v>4.4444444444444446</v>
      </c>
      <c r="FYF34" s="67"/>
      <c r="FYG34" s="86">
        <v>100</v>
      </c>
      <c r="FYL34" s="86"/>
      <c r="FYM34" s="62" t="s">
        <v>511</v>
      </c>
      <c r="FYN34" s="86"/>
      <c r="FYO34" s="86">
        <v>1</v>
      </c>
      <c r="FYP34" s="86"/>
      <c r="FYQ34" s="86">
        <v>2</v>
      </c>
      <c r="FYR34" s="67"/>
      <c r="FYS34" s="67">
        <v>4.4444444444444446</v>
      </c>
      <c r="FYT34" s="67"/>
      <c r="FYU34" s="86">
        <v>50</v>
      </c>
      <c r="FYZ34" s="86"/>
      <c r="FZA34" s="62" t="s">
        <v>511</v>
      </c>
      <c r="FZB34" s="86"/>
      <c r="FZC34" s="86">
        <v>2</v>
      </c>
      <c r="FZD34" s="86"/>
      <c r="FZE34" s="86">
        <v>2</v>
      </c>
      <c r="FZF34" s="67"/>
      <c r="FZG34" s="67">
        <v>4.4444444444444446</v>
      </c>
      <c r="FZH34" s="67"/>
      <c r="FZI34" s="86">
        <v>100</v>
      </c>
      <c r="FZN34" s="86"/>
      <c r="FZO34" s="62" t="s">
        <v>511</v>
      </c>
      <c r="FZP34" s="86"/>
      <c r="FZQ34" s="86">
        <v>1</v>
      </c>
      <c r="FZR34" s="86"/>
      <c r="FZS34" s="86">
        <v>2</v>
      </c>
      <c r="FZT34" s="67"/>
      <c r="FZU34" s="67">
        <v>4.4444444444444446</v>
      </c>
      <c r="FZV34" s="67"/>
      <c r="FZW34" s="86">
        <v>50</v>
      </c>
      <c r="GAB34" s="86"/>
      <c r="GAC34" s="62" t="s">
        <v>511</v>
      </c>
      <c r="GAD34" s="86"/>
      <c r="GAE34" s="86">
        <v>0</v>
      </c>
      <c r="GAF34" s="86"/>
      <c r="GAG34" s="86">
        <v>2</v>
      </c>
      <c r="GAH34" s="67"/>
      <c r="GAI34" s="67">
        <v>4.4444444444444446</v>
      </c>
      <c r="GAJ34" s="67"/>
      <c r="GAK34" s="86">
        <v>0</v>
      </c>
      <c r="GAP34" s="86"/>
      <c r="GAQ34" s="62" t="s">
        <v>511</v>
      </c>
      <c r="GAR34" s="86"/>
      <c r="GAS34" s="86">
        <v>0</v>
      </c>
      <c r="GAT34" s="86"/>
      <c r="GAU34" s="86">
        <v>2</v>
      </c>
      <c r="GAV34" s="67"/>
      <c r="GAW34" s="67">
        <v>4.4444444444444446</v>
      </c>
      <c r="GAX34" s="67"/>
      <c r="GAY34" s="86">
        <v>0</v>
      </c>
      <c r="GBD34" s="86"/>
      <c r="GBE34" s="62" t="s">
        <v>511</v>
      </c>
      <c r="GBF34" s="86"/>
      <c r="GBG34" s="86">
        <v>2</v>
      </c>
      <c r="GBH34" s="86"/>
      <c r="GBI34" s="86">
        <v>2</v>
      </c>
      <c r="GBJ34" s="67"/>
      <c r="GBK34" s="67">
        <v>4.4444444444444446</v>
      </c>
      <c r="GBL34" s="67"/>
      <c r="GBM34" s="86">
        <v>100</v>
      </c>
      <c r="GBR34" s="86"/>
      <c r="GBS34" s="62" t="s">
        <v>511</v>
      </c>
      <c r="GBT34" s="86"/>
      <c r="GBU34" s="86">
        <v>1</v>
      </c>
      <c r="GBV34" s="86"/>
      <c r="GBW34" s="86">
        <v>2</v>
      </c>
      <c r="GBX34" s="67"/>
      <c r="GBY34" s="67">
        <v>4.4444444444444446</v>
      </c>
      <c r="GBZ34" s="67"/>
      <c r="GCA34" s="86">
        <v>50</v>
      </c>
      <c r="GCF34" s="86"/>
      <c r="GCG34" s="62" t="s">
        <v>511</v>
      </c>
      <c r="GCH34" s="86"/>
      <c r="GCI34" s="86">
        <v>0</v>
      </c>
      <c r="GCJ34" s="86"/>
      <c r="GCK34" s="86">
        <v>2</v>
      </c>
      <c r="GCL34" s="67"/>
      <c r="GCM34" s="67">
        <v>4.4444444444444446</v>
      </c>
      <c r="GCN34" s="67"/>
      <c r="GCO34" s="86">
        <v>0</v>
      </c>
      <c r="GCT34" s="86"/>
      <c r="GCU34" s="62" t="s">
        <v>511</v>
      </c>
      <c r="GCV34" s="86"/>
      <c r="GCW34" s="86">
        <v>2</v>
      </c>
      <c r="GCX34" s="86"/>
      <c r="GCY34" s="86">
        <v>2</v>
      </c>
      <c r="GCZ34" s="67"/>
      <c r="GDA34" s="67">
        <v>4.4444444444444446</v>
      </c>
      <c r="GDB34" s="67"/>
      <c r="GDC34" s="86">
        <v>100</v>
      </c>
      <c r="GDH34" s="86"/>
      <c r="GDI34" s="62" t="s">
        <v>511</v>
      </c>
      <c r="GDJ34" s="86"/>
      <c r="GDK34" s="86">
        <v>1</v>
      </c>
      <c r="GDL34" s="86"/>
      <c r="GDM34" s="86">
        <v>2</v>
      </c>
      <c r="GDN34" s="67"/>
      <c r="GDO34" s="67">
        <v>4.4444444444444446</v>
      </c>
      <c r="GDP34" s="67"/>
      <c r="GDQ34" s="86">
        <v>50</v>
      </c>
      <c r="GDV34" s="86"/>
      <c r="GDW34" s="62" t="s">
        <v>511</v>
      </c>
      <c r="GDX34" s="86"/>
      <c r="GDY34" s="86">
        <v>2</v>
      </c>
      <c r="GDZ34" s="86"/>
      <c r="GEA34" s="86">
        <v>2</v>
      </c>
      <c r="GEB34" s="67"/>
      <c r="GEC34" s="67">
        <v>4.4444444444444446</v>
      </c>
      <c r="GED34" s="67"/>
      <c r="GEE34" s="86">
        <v>100</v>
      </c>
      <c r="GEJ34" s="86"/>
      <c r="GEK34" s="62" t="s">
        <v>511</v>
      </c>
      <c r="GEL34" s="86"/>
      <c r="GEM34" s="86">
        <v>1</v>
      </c>
      <c r="GEN34" s="86"/>
      <c r="GEO34" s="86">
        <v>2</v>
      </c>
      <c r="GEP34" s="67"/>
      <c r="GEQ34" s="67">
        <v>4.4444444444444446</v>
      </c>
      <c r="GER34" s="67"/>
      <c r="GES34" s="86">
        <v>50</v>
      </c>
      <c r="GEX34" s="86"/>
      <c r="GEY34" s="62" t="s">
        <v>511</v>
      </c>
      <c r="GEZ34" s="86"/>
      <c r="GFA34" s="86">
        <v>2</v>
      </c>
      <c r="GFB34" s="86"/>
      <c r="GFC34" s="86">
        <v>2</v>
      </c>
      <c r="GFD34" s="67"/>
      <c r="GFE34" s="67">
        <v>4.4444444444444446</v>
      </c>
      <c r="GFF34" s="67"/>
      <c r="GFG34" s="86">
        <v>100</v>
      </c>
      <c r="GFL34" s="86"/>
      <c r="GFM34" s="62" t="s">
        <v>511</v>
      </c>
      <c r="GFN34" s="86"/>
      <c r="GFO34" s="86">
        <v>2</v>
      </c>
      <c r="GFP34" s="86"/>
      <c r="GFQ34" s="86">
        <v>2</v>
      </c>
      <c r="GFR34" s="67"/>
      <c r="GFS34" s="67">
        <v>4.4444444444444446</v>
      </c>
      <c r="GFT34" s="67"/>
      <c r="GFU34" s="86">
        <v>100</v>
      </c>
      <c r="GFZ34" s="86"/>
      <c r="GGA34" s="62" t="s">
        <v>511</v>
      </c>
      <c r="GGB34" s="86"/>
      <c r="GGC34" s="86">
        <v>2</v>
      </c>
      <c r="GGD34" s="86"/>
      <c r="GGE34" s="86">
        <v>2</v>
      </c>
      <c r="GGF34" s="67"/>
      <c r="GGG34" s="67">
        <v>4.4444444444444446</v>
      </c>
      <c r="GGH34" s="67"/>
      <c r="GGI34" s="86">
        <v>100</v>
      </c>
      <c r="GGN34" s="86"/>
      <c r="GGO34" s="62" t="s">
        <v>511</v>
      </c>
      <c r="GGP34" s="86"/>
      <c r="GGQ34" s="86">
        <v>2</v>
      </c>
      <c r="GGR34" s="86"/>
      <c r="GGS34" s="86">
        <v>2</v>
      </c>
      <c r="GGT34" s="67"/>
      <c r="GGU34" s="67">
        <v>4.4444444444444446</v>
      </c>
      <c r="GGV34" s="67"/>
      <c r="GGW34" s="86">
        <v>100</v>
      </c>
      <c r="GHB34" s="86"/>
      <c r="GHC34" s="62" t="s">
        <v>511</v>
      </c>
      <c r="GHD34" s="86"/>
      <c r="GHE34" s="86">
        <v>2</v>
      </c>
      <c r="GHF34" s="86"/>
      <c r="GHG34" s="86">
        <v>2</v>
      </c>
      <c r="GHH34" s="67"/>
      <c r="GHI34" s="67">
        <v>4.4444444444444446</v>
      </c>
      <c r="GHJ34" s="67"/>
      <c r="GHK34" s="86">
        <v>100</v>
      </c>
      <c r="GHP34" s="86"/>
      <c r="GHQ34" s="62" t="s">
        <v>511</v>
      </c>
      <c r="GHR34" s="86"/>
      <c r="GHS34" s="86">
        <v>1</v>
      </c>
      <c r="GHT34" s="86"/>
      <c r="GHU34" s="86">
        <v>1</v>
      </c>
      <c r="GHV34" s="67"/>
      <c r="GHW34" s="67">
        <v>2.2222222222222223</v>
      </c>
      <c r="GHX34" s="67"/>
      <c r="GHY34" s="86">
        <v>100</v>
      </c>
      <c r="GID34" s="86"/>
      <c r="GIE34" s="62" t="s">
        <v>511</v>
      </c>
      <c r="GIF34" s="86"/>
      <c r="GIG34" s="86">
        <v>1</v>
      </c>
      <c r="GIH34" s="86"/>
      <c r="GII34" s="86">
        <v>1</v>
      </c>
      <c r="GIJ34" s="67"/>
      <c r="GIK34" s="67">
        <v>2.2222222222222223</v>
      </c>
      <c r="GIL34" s="67"/>
      <c r="GIM34" s="86">
        <v>100</v>
      </c>
      <c r="GIR34" s="86"/>
      <c r="GIS34" s="62" t="s">
        <v>511</v>
      </c>
      <c r="GIT34" s="86"/>
      <c r="GIU34" s="86">
        <v>1</v>
      </c>
      <c r="GIV34" s="86"/>
      <c r="GIW34" s="86">
        <v>1</v>
      </c>
      <c r="GIX34" s="67"/>
      <c r="GIY34" s="67">
        <v>2.2222222222222223</v>
      </c>
      <c r="GIZ34" s="67"/>
      <c r="GJA34" s="86">
        <v>100</v>
      </c>
      <c r="GJF34" s="86"/>
      <c r="GJG34" s="62" t="s">
        <v>511</v>
      </c>
      <c r="GJH34" s="86"/>
      <c r="GJI34" s="86">
        <v>0</v>
      </c>
      <c r="GJJ34" s="86"/>
      <c r="GJK34" s="86">
        <v>1</v>
      </c>
      <c r="GJL34" s="67"/>
      <c r="GJM34" s="67">
        <v>2.2222222222222223</v>
      </c>
      <c r="GJN34" s="67"/>
      <c r="GJO34" s="86">
        <v>0</v>
      </c>
      <c r="GJT34" s="86"/>
      <c r="GJU34" s="62" t="s">
        <v>511</v>
      </c>
      <c r="GJV34" s="86"/>
      <c r="GJW34" s="86">
        <v>1</v>
      </c>
      <c r="GJX34" s="86"/>
      <c r="GJY34" s="86">
        <v>1</v>
      </c>
      <c r="GJZ34" s="67"/>
      <c r="GKA34" s="67">
        <v>2.2222222222222223</v>
      </c>
      <c r="GKB34" s="67"/>
      <c r="GKC34" s="86">
        <v>100</v>
      </c>
      <c r="GKH34" s="86"/>
      <c r="GKI34" s="62" t="s">
        <v>511</v>
      </c>
      <c r="GKJ34" s="86"/>
      <c r="GKK34" s="86">
        <v>1</v>
      </c>
      <c r="GKL34" s="86"/>
      <c r="GKM34" s="86">
        <v>1</v>
      </c>
      <c r="GKN34" s="67"/>
      <c r="GKO34" s="67">
        <v>2.2222222222222223</v>
      </c>
      <c r="GKP34" s="67"/>
      <c r="GKQ34" s="86">
        <v>100</v>
      </c>
      <c r="GKV34" s="86"/>
      <c r="GKW34" s="62" t="s">
        <v>511</v>
      </c>
      <c r="GKX34" s="86"/>
      <c r="GKY34" s="86">
        <v>1</v>
      </c>
      <c r="GKZ34" s="86"/>
      <c r="GLA34" s="86">
        <v>1</v>
      </c>
      <c r="GLB34" s="67"/>
      <c r="GLC34" s="67">
        <v>2.2222222222222223</v>
      </c>
      <c r="GLD34" s="67"/>
      <c r="GLE34" s="86">
        <v>100</v>
      </c>
      <c r="GLJ34" s="86"/>
      <c r="GLK34" s="62" t="s">
        <v>511</v>
      </c>
      <c r="GLL34" s="86"/>
      <c r="GLM34" s="86">
        <v>1</v>
      </c>
      <c r="GLN34" s="86"/>
      <c r="GLO34" s="86">
        <v>1</v>
      </c>
      <c r="GLP34" s="67"/>
      <c r="GLQ34" s="67">
        <v>2.2222222222222223</v>
      </c>
      <c r="GLR34" s="67"/>
      <c r="GLS34" s="86">
        <v>100</v>
      </c>
      <c r="GLX34" s="86"/>
      <c r="GLY34" s="62" t="s">
        <v>511</v>
      </c>
      <c r="GLZ34" s="86"/>
      <c r="GMA34" s="86">
        <v>1</v>
      </c>
      <c r="GMB34" s="86"/>
      <c r="GMC34" s="86">
        <v>1</v>
      </c>
      <c r="GMD34" s="67"/>
      <c r="GME34" s="67">
        <v>2.2222222222222223</v>
      </c>
      <c r="GMF34" s="67"/>
      <c r="GMG34" s="86">
        <v>100</v>
      </c>
      <c r="GML34" s="86"/>
      <c r="GMM34" s="62" t="s">
        <v>511</v>
      </c>
      <c r="GMN34" s="86"/>
      <c r="GMO34" s="86">
        <v>1</v>
      </c>
      <c r="GMP34" s="86"/>
      <c r="GMQ34" s="86">
        <v>1</v>
      </c>
      <c r="GMR34" s="67"/>
      <c r="GMS34" s="67">
        <v>2.2222222222222223</v>
      </c>
      <c r="GMT34" s="67"/>
      <c r="GMU34" s="86">
        <v>100</v>
      </c>
      <c r="GMZ34" s="86"/>
      <c r="GNA34" s="62" t="s">
        <v>511</v>
      </c>
      <c r="GNB34" s="86"/>
      <c r="GNC34" s="86">
        <v>1</v>
      </c>
      <c r="GND34" s="86"/>
      <c r="GNE34" s="86">
        <v>1</v>
      </c>
      <c r="GNF34" s="67"/>
      <c r="GNG34" s="67">
        <v>2.2222222222222223</v>
      </c>
      <c r="GNH34" s="67"/>
      <c r="GNI34" s="86">
        <v>100</v>
      </c>
      <c r="GNN34" s="86"/>
      <c r="GNO34" s="62" t="s">
        <v>511</v>
      </c>
      <c r="GNP34" s="86"/>
      <c r="GNQ34" s="86">
        <v>1</v>
      </c>
      <c r="GNR34" s="86"/>
      <c r="GNS34" s="86">
        <v>1</v>
      </c>
      <c r="GNT34" s="67"/>
      <c r="GNU34" s="67">
        <v>2.2222222222222223</v>
      </c>
      <c r="GNV34" s="67"/>
      <c r="GNW34" s="86">
        <v>100</v>
      </c>
      <c r="GOB34" s="86"/>
      <c r="GOC34" s="62" t="s">
        <v>511</v>
      </c>
      <c r="GOD34" s="86"/>
      <c r="GOE34" s="86">
        <v>1</v>
      </c>
      <c r="GOF34" s="86"/>
      <c r="GOG34" s="86">
        <v>1</v>
      </c>
      <c r="GOH34" s="67"/>
      <c r="GOI34" s="67">
        <v>2.2222222222222223</v>
      </c>
      <c r="GOJ34" s="67"/>
      <c r="GOK34" s="86">
        <v>100</v>
      </c>
      <c r="GOP34" s="86"/>
      <c r="GOQ34" s="62" t="s">
        <v>511</v>
      </c>
      <c r="GOR34" s="86"/>
      <c r="GOS34" s="86">
        <v>1</v>
      </c>
      <c r="GOT34" s="86"/>
      <c r="GOU34" s="86">
        <v>1</v>
      </c>
      <c r="GOV34" s="67"/>
      <c r="GOW34" s="67">
        <v>2.2222222222222223</v>
      </c>
      <c r="GOX34" s="67"/>
      <c r="GOY34" s="86">
        <v>100</v>
      </c>
      <c r="GPD34" s="86"/>
      <c r="GPE34" s="62" t="s">
        <v>511</v>
      </c>
      <c r="GPF34" s="86"/>
      <c r="GPG34" s="86">
        <v>1</v>
      </c>
      <c r="GPH34" s="86"/>
      <c r="GPI34" s="86">
        <v>1</v>
      </c>
      <c r="GPJ34" s="67"/>
      <c r="GPK34" s="67">
        <v>2.2222222222222223</v>
      </c>
      <c r="GPL34" s="67"/>
      <c r="GPM34" s="86">
        <v>100</v>
      </c>
      <c r="GPR34" s="86"/>
      <c r="GPS34" s="62" t="s">
        <v>511</v>
      </c>
      <c r="GPT34" s="86"/>
      <c r="GPU34" s="86">
        <v>1</v>
      </c>
      <c r="GPV34" s="86"/>
      <c r="GPW34" s="86">
        <v>1</v>
      </c>
      <c r="GPX34" s="67"/>
      <c r="GPY34" s="67">
        <v>2.2222222222222223</v>
      </c>
      <c r="GPZ34" s="67"/>
      <c r="GQA34" s="86">
        <v>100</v>
      </c>
      <c r="GQF34" s="86"/>
      <c r="GQG34" s="62" t="s">
        <v>511</v>
      </c>
      <c r="GQH34" s="86"/>
      <c r="GQI34" s="86">
        <v>1</v>
      </c>
      <c r="GQJ34" s="86"/>
      <c r="GQK34" s="86">
        <v>1</v>
      </c>
      <c r="GQL34" s="67"/>
      <c r="GQM34" s="67">
        <v>2.2222222222222223</v>
      </c>
      <c r="GQN34" s="67"/>
      <c r="GQO34" s="86">
        <v>100</v>
      </c>
      <c r="GQT34" s="86"/>
      <c r="GQU34" s="62" t="s">
        <v>511</v>
      </c>
      <c r="GQV34" s="86"/>
      <c r="GQW34" s="86">
        <v>1</v>
      </c>
      <c r="GQX34" s="86"/>
      <c r="GQY34" s="86">
        <v>1</v>
      </c>
      <c r="GQZ34" s="67"/>
      <c r="GRA34" s="67">
        <v>2.2222222222222223</v>
      </c>
      <c r="GRB34" s="67"/>
      <c r="GRC34" s="86">
        <v>100</v>
      </c>
      <c r="GRH34" s="86"/>
      <c r="GRI34" s="62" t="s">
        <v>511</v>
      </c>
      <c r="GRJ34" s="86"/>
      <c r="GRK34" s="86">
        <v>1</v>
      </c>
      <c r="GRL34" s="86"/>
      <c r="GRM34" s="86">
        <v>1</v>
      </c>
      <c r="GRN34" s="67"/>
      <c r="GRO34" s="67">
        <v>2.2222222222222223</v>
      </c>
      <c r="GRP34" s="67"/>
      <c r="GRQ34" s="86">
        <v>100</v>
      </c>
      <c r="GRV34" s="86"/>
      <c r="GRW34" s="62" t="s">
        <v>511</v>
      </c>
      <c r="GRX34" s="86"/>
      <c r="GRY34" s="86">
        <v>1</v>
      </c>
      <c r="GRZ34" s="86"/>
      <c r="GSA34" s="86">
        <v>1</v>
      </c>
      <c r="GSB34" s="67"/>
      <c r="GSC34" s="67">
        <v>2.2222222222222223</v>
      </c>
      <c r="GSD34" s="67"/>
      <c r="GSE34" s="86">
        <v>100</v>
      </c>
      <c r="GSJ34" s="86"/>
      <c r="GSK34" s="62" t="s">
        <v>511</v>
      </c>
      <c r="GSL34" s="86"/>
      <c r="GSM34" s="86">
        <v>1</v>
      </c>
      <c r="GSN34" s="86"/>
      <c r="GSO34" s="86">
        <v>1</v>
      </c>
      <c r="GSP34" s="67"/>
      <c r="GSQ34" s="67">
        <v>2.2222222222222223</v>
      </c>
      <c r="GSR34" s="67"/>
      <c r="GSS34" s="86">
        <v>100</v>
      </c>
      <c r="GSX34" s="86"/>
      <c r="GSY34" s="62" t="s">
        <v>511</v>
      </c>
      <c r="GSZ34" s="86"/>
      <c r="GTA34" s="86">
        <v>1</v>
      </c>
      <c r="GTB34" s="86"/>
      <c r="GTC34" s="86">
        <v>1</v>
      </c>
      <c r="GTD34" s="67"/>
      <c r="GTE34" s="67">
        <v>2.2222222222222223</v>
      </c>
      <c r="GTF34" s="67"/>
      <c r="GTG34" s="86">
        <v>100</v>
      </c>
      <c r="GTL34" s="86"/>
      <c r="GTM34" s="62" t="s">
        <v>511</v>
      </c>
      <c r="GTN34" s="86"/>
      <c r="GTO34" s="86">
        <v>1</v>
      </c>
      <c r="GTP34" s="86"/>
      <c r="GTQ34" s="86">
        <v>1</v>
      </c>
      <c r="GTR34" s="67"/>
      <c r="GTS34" s="67">
        <v>2.2222222222222223</v>
      </c>
      <c r="GTT34" s="67"/>
      <c r="GTU34" s="86">
        <v>100</v>
      </c>
      <c r="GTZ34" s="86"/>
      <c r="GUA34" s="62" t="s">
        <v>511</v>
      </c>
      <c r="GUB34" s="86"/>
      <c r="GUC34" s="86">
        <v>1</v>
      </c>
      <c r="GUD34" s="86"/>
      <c r="GUE34" s="86">
        <v>1</v>
      </c>
      <c r="GUF34" s="67"/>
      <c r="GUG34" s="67">
        <v>2.2222222222222223</v>
      </c>
      <c r="GUH34" s="67"/>
      <c r="GUI34" s="86">
        <v>100</v>
      </c>
      <c r="GUN34" s="86"/>
      <c r="GUO34" s="62" t="s">
        <v>511</v>
      </c>
      <c r="GUP34" s="86"/>
      <c r="GUQ34" s="86">
        <v>1</v>
      </c>
      <c r="GUR34" s="86"/>
      <c r="GUS34" s="86">
        <v>1</v>
      </c>
      <c r="GUT34" s="67"/>
      <c r="GUU34" s="67">
        <v>2.2222222222222223</v>
      </c>
      <c r="GUV34" s="67"/>
      <c r="GUW34" s="86">
        <v>100</v>
      </c>
      <c r="GVB34" s="86"/>
      <c r="GVC34" s="62" t="s">
        <v>511</v>
      </c>
      <c r="GVD34" s="86"/>
      <c r="GVE34" s="86">
        <v>1</v>
      </c>
      <c r="GVF34" s="86"/>
      <c r="GVG34" s="86">
        <v>1</v>
      </c>
      <c r="GVH34" s="67"/>
      <c r="GVI34" s="67">
        <v>2.2222222222222223</v>
      </c>
      <c r="GVJ34" s="67"/>
      <c r="GVK34" s="86">
        <v>100</v>
      </c>
      <c r="GVP34" s="86"/>
      <c r="GVQ34" s="62" t="s">
        <v>511</v>
      </c>
      <c r="GVR34" s="86"/>
      <c r="GVS34" s="86">
        <v>0</v>
      </c>
      <c r="GVT34" s="86"/>
      <c r="GVU34" s="86">
        <v>0</v>
      </c>
      <c r="GVV34" s="67"/>
      <c r="GVW34" s="67">
        <v>0</v>
      </c>
      <c r="GVX34" s="67"/>
      <c r="GVY34" s="86" t="s">
        <v>582</v>
      </c>
      <c r="GWD34" s="86"/>
      <c r="GWE34" s="62" t="s">
        <v>511</v>
      </c>
      <c r="GWF34" s="86"/>
      <c r="GWG34" s="86">
        <v>0</v>
      </c>
      <c r="GWH34" s="86"/>
      <c r="GWI34" s="86">
        <v>0</v>
      </c>
      <c r="GWJ34" s="67"/>
      <c r="GWK34" s="67">
        <v>0</v>
      </c>
      <c r="GWL34" s="67"/>
      <c r="GWM34" s="86" t="s">
        <v>582</v>
      </c>
      <c r="GWR34" s="86"/>
      <c r="GWS34" s="62" t="s">
        <v>511</v>
      </c>
      <c r="GWT34" s="86"/>
      <c r="GWU34" s="86">
        <v>0</v>
      </c>
      <c r="GWV34" s="86"/>
      <c r="GWW34" s="86">
        <v>0</v>
      </c>
      <c r="GWX34" s="67"/>
      <c r="GWY34" s="67">
        <v>0</v>
      </c>
      <c r="GWZ34" s="67"/>
      <c r="GXA34" s="86" t="s">
        <v>582</v>
      </c>
      <c r="GXF34" s="86"/>
      <c r="GXG34" s="62" t="s">
        <v>511</v>
      </c>
      <c r="GXH34" s="86"/>
      <c r="GXI34" s="86">
        <v>0</v>
      </c>
      <c r="GXJ34" s="86"/>
      <c r="GXK34" s="86">
        <v>0</v>
      </c>
      <c r="GXL34" s="67"/>
      <c r="GXM34" s="67">
        <v>0</v>
      </c>
      <c r="GXN34" s="67"/>
      <c r="GXO34" s="86" t="s">
        <v>582</v>
      </c>
      <c r="GXT34" s="86"/>
      <c r="GXU34" s="62" t="s">
        <v>511</v>
      </c>
      <c r="GXV34" s="86"/>
      <c r="GXW34" s="86">
        <v>0</v>
      </c>
      <c r="GXX34" s="86"/>
      <c r="GXY34" s="86">
        <v>0</v>
      </c>
      <c r="GXZ34" s="67"/>
      <c r="GYA34" s="67">
        <v>0</v>
      </c>
      <c r="GYB34" s="67"/>
      <c r="GYC34" s="86" t="s">
        <v>582</v>
      </c>
      <c r="GYH34" s="86"/>
      <c r="GYI34" s="62" t="s">
        <v>511</v>
      </c>
      <c r="GYJ34" s="86"/>
      <c r="GYK34" s="86">
        <v>0</v>
      </c>
      <c r="GYL34" s="86"/>
      <c r="GYM34" s="86">
        <v>0</v>
      </c>
      <c r="GYN34" s="67"/>
      <c r="GYO34" s="67">
        <v>0</v>
      </c>
      <c r="GYP34" s="67"/>
      <c r="GYQ34" s="86" t="s">
        <v>582</v>
      </c>
      <c r="GYV34" s="86"/>
      <c r="GYW34" s="62" t="s">
        <v>511</v>
      </c>
      <c r="GYX34" s="86"/>
      <c r="GYY34" s="86">
        <v>0</v>
      </c>
      <c r="GYZ34" s="86"/>
      <c r="GZA34" s="86">
        <v>0</v>
      </c>
      <c r="GZB34" s="67"/>
      <c r="GZC34" s="67">
        <v>0</v>
      </c>
      <c r="GZD34" s="67"/>
      <c r="GZE34" s="86" t="s">
        <v>582</v>
      </c>
      <c r="GZJ34" s="86"/>
      <c r="GZK34" s="62" t="s">
        <v>511</v>
      </c>
      <c r="GZL34" s="86"/>
      <c r="GZM34" s="86">
        <v>0</v>
      </c>
      <c r="GZN34" s="86"/>
      <c r="GZO34" s="86">
        <v>0</v>
      </c>
      <c r="GZP34" s="67"/>
      <c r="GZQ34" s="67">
        <v>0</v>
      </c>
      <c r="GZR34" s="67"/>
      <c r="GZS34" s="86" t="s">
        <v>582</v>
      </c>
      <c r="GZX34" s="86"/>
      <c r="GZY34" s="62" t="s">
        <v>511</v>
      </c>
      <c r="GZZ34" s="86"/>
      <c r="HAA34" s="86">
        <v>0</v>
      </c>
      <c r="HAB34" s="86"/>
      <c r="HAC34" s="86">
        <v>0</v>
      </c>
      <c r="HAD34" s="67"/>
      <c r="HAE34" s="67">
        <v>0</v>
      </c>
      <c r="HAF34" s="67"/>
      <c r="HAG34" s="86" t="s">
        <v>582</v>
      </c>
      <c r="HAL34" s="86"/>
      <c r="HAM34" s="62" t="s">
        <v>511</v>
      </c>
      <c r="HAN34" s="86"/>
      <c r="HAO34" s="86">
        <v>0</v>
      </c>
      <c r="HAP34" s="86"/>
      <c r="HAQ34" s="86">
        <v>0</v>
      </c>
      <c r="HAR34" s="67"/>
      <c r="HAS34" s="67">
        <v>0</v>
      </c>
      <c r="HAT34" s="67"/>
      <c r="HAU34" s="86" t="s">
        <v>582</v>
      </c>
      <c r="HAZ34" s="86"/>
      <c r="HBA34" s="62" t="s">
        <v>511</v>
      </c>
      <c r="HBB34" s="86"/>
      <c r="HBC34" s="86">
        <v>0</v>
      </c>
      <c r="HBD34" s="86"/>
      <c r="HBE34" s="86">
        <v>0</v>
      </c>
      <c r="HBF34" s="67"/>
      <c r="HBG34" s="67">
        <v>0</v>
      </c>
      <c r="HBH34" s="67"/>
      <c r="HBI34" s="86" t="s">
        <v>582</v>
      </c>
      <c r="HBN34" s="86"/>
      <c r="HBO34" s="62" t="s">
        <v>511</v>
      </c>
      <c r="HBP34" s="86"/>
      <c r="HBQ34" s="86">
        <v>0</v>
      </c>
      <c r="HBR34" s="86"/>
      <c r="HBS34" s="86">
        <v>0</v>
      </c>
      <c r="HBT34" s="67"/>
      <c r="HBU34" s="67">
        <v>0</v>
      </c>
      <c r="HBV34" s="67"/>
      <c r="HBW34" s="86" t="s">
        <v>582</v>
      </c>
      <c r="HCB34" s="86"/>
      <c r="HCC34" s="62" t="s">
        <v>511</v>
      </c>
      <c r="HCD34" s="86"/>
      <c r="HCE34" s="86">
        <v>0</v>
      </c>
      <c r="HCF34" s="86"/>
      <c r="HCG34" s="86">
        <v>0</v>
      </c>
      <c r="HCH34" s="67"/>
      <c r="HCI34" s="67">
        <v>0</v>
      </c>
      <c r="HCJ34" s="67"/>
      <c r="HCK34" s="86" t="s">
        <v>582</v>
      </c>
      <c r="HCP34" s="86"/>
      <c r="HCQ34" s="62" t="s">
        <v>511</v>
      </c>
      <c r="HCR34" s="86"/>
      <c r="HCS34" s="86">
        <v>0</v>
      </c>
      <c r="HCT34" s="86"/>
      <c r="HCU34" s="86">
        <v>0</v>
      </c>
      <c r="HCV34" s="67"/>
      <c r="HCW34" s="67">
        <v>0</v>
      </c>
      <c r="HCX34" s="67"/>
      <c r="HCY34" s="86" t="s">
        <v>582</v>
      </c>
      <c r="HDD34" s="86"/>
      <c r="HDE34" s="62" t="s">
        <v>511</v>
      </c>
      <c r="HDF34" s="86"/>
      <c r="HDG34" s="86">
        <v>0</v>
      </c>
      <c r="HDH34" s="86"/>
      <c r="HDI34" s="86">
        <v>0</v>
      </c>
      <c r="HDJ34" s="67"/>
      <c r="HDK34" s="67">
        <v>0</v>
      </c>
      <c r="HDL34" s="67"/>
      <c r="HDM34" s="86" t="s">
        <v>582</v>
      </c>
      <c r="HDR34" s="86"/>
      <c r="HDS34" s="62" t="s">
        <v>511</v>
      </c>
      <c r="HDT34" s="86"/>
      <c r="HDU34" s="86">
        <v>0</v>
      </c>
      <c r="HDV34" s="86"/>
      <c r="HDW34" s="86">
        <v>0</v>
      </c>
      <c r="HDX34" s="67"/>
      <c r="HDY34" s="67">
        <v>0</v>
      </c>
      <c r="HDZ34" s="67"/>
      <c r="HEA34" s="86" t="s">
        <v>582</v>
      </c>
      <c r="HEF34" s="86"/>
      <c r="HEG34" s="62" t="s">
        <v>511</v>
      </c>
      <c r="HEH34" s="86"/>
      <c r="HEI34" s="86">
        <v>0</v>
      </c>
      <c r="HEJ34" s="86"/>
      <c r="HEK34" s="86">
        <v>0</v>
      </c>
      <c r="HEL34" s="67"/>
      <c r="HEM34" s="67">
        <v>0</v>
      </c>
      <c r="HEN34" s="67"/>
      <c r="HEO34" s="86" t="s">
        <v>582</v>
      </c>
      <c r="HET34" s="86"/>
      <c r="HEU34" s="62" t="s">
        <v>511</v>
      </c>
      <c r="HEV34" s="86"/>
      <c r="HEW34" s="86">
        <v>0</v>
      </c>
      <c r="HEX34" s="86"/>
      <c r="HEY34" s="86">
        <v>0</v>
      </c>
      <c r="HEZ34" s="67"/>
      <c r="HFA34" s="67">
        <v>0</v>
      </c>
      <c r="HFB34" s="67"/>
      <c r="HFC34" s="86" t="s">
        <v>582</v>
      </c>
      <c r="HFH34" s="86"/>
      <c r="HFI34" s="62" t="s">
        <v>511</v>
      </c>
      <c r="HFJ34" s="86"/>
      <c r="HFK34" s="86">
        <v>0</v>
      </c>
      <c r="HFL34" s="86"/>
      <c r="HFM34" s="86">
        <v>0</v>
      </c>
      <c r="HFN34" s="67"/>
      <c r="HFO34" s="67">
        <v>0</v>
      </c>
      <c r="HFP34" s="67"/>
      <c r="HFQ34" s="86" t="s">
        <v>582</v>
      </c>
      <c r="HFV34" s="86"/>
      <c r="HFW34" s="62" t="s">
        <v>511</v>
      </c>
      <c r="HFX34" s="86"/>
      <c r="HFY34" s="86">
        <v>0</v>
      </c>
      <c r="HFZ34" s="86"/>
      <c r="HGA34" s="86">
        <v>0</v>
      </c>
      <c r="HGB34" s="67"/>
      <c r="HGC34" s="67">
        <v>0</v>
      </c>
      <c r="HGD34" s="67"/>
      <c r="HGE34" s="86" t="s">
        <v>582</v>
      </c>
      <c r="HGJ34" s="86"/>
      <c r="HGK34" s="62" t="s">
        <v>511</v>
      </c>
      <c r="HGL34" s="86"/>
      <c r="HGM34" s="86">
        <v>0</v>
      </c>
      <c r="HGN34" s="86"/>
      <c r="HGO34" s="86">
        <v>0</v>
      </c>
      <c r="HGP34" s="67"/>
      <c r="HGQ34" s="67">
        <v>0</v>
      </c>
      <c r="HGR34" s="67"/>
      <c r="HGS34" s="86" t="s">
        <v>582</v>
      </c>
      <c r="HGX34" s="86"/>
      <c r="HGY34" s="62" t="s">
        <v>511</v>
      </c>
      <c r="HGZ34" s="86"/>
      <c r="HHA34" s="86">
        <v>0</v>
      </c>
      <c r="HHB34" s="86"/>
      <c r="HHC34" s="86">
        <v>0</v>
      </c>
      <c r="HHD34" s="67"/>
      <c r="HHE34" s="67">
        <v>0</v>
      </c>
      <c r="HHF34" s="67"/>
      <c r="HHG34" s="86" t="s">
        <v>582</v>
      </c>
      <c r="HHL34" s="86"/>
      <c r="HHM34" s="62" t="s">
        <v>511</v>
      </c>
      <c r="HHN34" s="86"/>
      <c r="HHO34" s="86">
        <v>0</v>
      </c>
      <c r="HHP34" s="86"/>
      <c r="HHQ34" s="86">
        <v>0</v>
      </c>
      <c r="HHR34" s="67"/>
      <c r="HHS34" s="67">
        <v>0</v>
      </c>
      <c r="HHT34" s="67"/>
      <c r="HHU34" s="86" t="s">
        <v>582</v>
      </c>
      <c r="HHZ34" s="86"/>
      <c r="HIA34" s="62" t="s">
        <v>511</v>
      </c>
      <c r="HIB34" s="86"/>
      <c r="HIC34" s="86">
        <v>0</v>
      </c>
      <c r="HID34" s="86"/>
      <c r="HIE34" s="86">
        <v>0</v>
      </c>
      <c r="HIF34" s="67"/>
      <c r="HIG34" s="67">
        <v>0</v>
      </c>
      <c r="HIH34" s="67"/>
      <c r="HII34" s="86" t="s">
        <v>582</v>
      </c>
      <c r="HIN34" s="86"/>
      <c r="HIO34" s="62" t="s">
        <v>511</v>
      </c>
      <c r="HIP34" s="86"/>
      <c r="HIQ34" s="86">
        <v>2</v>
      </c>
      <c r="HIR34" s="86"/>
      <c r="HIS34" s="86">
        <v>2</v>
      </c>
      <c r="HIT34" s="67"/>
      <c r="HIU34" s="67">
        <v>3.7735849056603774</v>
      </c>
      <c r="HIV34" s="67"/>
      <c r="HIW34" s="86">
        <v>100</v>
      </c>
    </row>
    <row r="35" spans="14:5119 5124:5665" x14ac:dyDescent="0.25">
      <c r="N35" s="86">
        <v>6.2</v>
      </c>
      <c r="O35" s="62" t="s">
        <v>512</v>
      </c>
      <c r="P35" s="86">
        <v>6.2</v>
      </c>
      <c r="Q35" s="86">
        <v>2</v>
      </c>
      <c r="R35" s="86"/>
      <c r="S35" s="86">
        <v>6</v>
      </c>
      <c r="T35" s="67">
        <v>8</v>
      </c>
      <c r="U35" s="67">
        <v>11.320754716981133</v>
      </c>
      <c r="V35" s="67">
        <v>15.09433962264151</v>
      </c>
      <c r="W35" s="86">
        <v>33.333333333333329</v>
      </c>
      <c r="AB35" s="86">
        <v>11.2</v>
      </c>
      <c r="AC35" s="62" t="s">
        <v>512</v>
      </c>
      <c r="AD35" s="86">
        <v>11.2</v>
      </c>
      <c r="AE35" s="86">
        <v>1</v>
      </c>
      <c r="AF35" s="86"/>
      <c r="AG35" s="86">
        <v>6</v>
      </c>
      <c r="AH35" s="67">
        <v>8</v>
      </c>
      <c r="AI35" s="67">
        <v>11.320754716981133</v>
      </c>
      <c r="AJ35" s="67">
        <v>15.09433962264151</v>
      </c>
      <c r="AK35" s="86">
        <v>16.666666666666664</v>
      </c>
      <c r="AP35" s="86">
        <v>4.2</v>
      </c>
      <c r="AQ35" s="62" t="s">
        <v>512</v>
      </c>
      <c r="AR35" s="86">
        <v>4.2</v>
      </c>
      <c r="AS35" s="86">
        <v>3</v>
      </c>
      <c r="AT35" s="86"/>
      <c r="AU35" s="86">
        <v>6</v>
      </c>
      <c r="AV35" s="67">
        <v>8</v>
      </c>
      <c r="AW35" s="67">
        <v>11.320754716981133</v>
      </c>
      <c r="AX35" s="67">
        <v>15.09433962264151</v>
      </c>
      <c r="AY35" s="86">
        <v>50</v>
      </c>
      <c r="BD35" s="86">
        <v>7.2</v>
      </c>
      <c r="BE35" s="62" t="s">
        <v>512</v>
      </c>
      <c r="BF35" s="86">
        <v>7.2</v>
      </c>
      <c r="BG35" s="86">
        <v>2</v>
      </c>
      <c r="BH35" s="86"/>
      <c r="BI35" s="86">
        <v>6</v>
      </c>
      <c r="BJ35" s="67">
        <v>8</v>
      </c>
      <c r="BK35" s="67">
        <v>11.320754716981133</v>
      </c>
      <c r="BL35" s="67">
        <v>15.09433962264151</v>
      </c>
      <c r="BM35" s="86">
        <v>33.333333333333329</v>
      </c>
      <c r="BN35" s="86"/>
      <c r="BO35" s="86"/>
      <c r="BP35" s="86"/>
      <c r="BQ35" s="86"/>
      <c r="BR35" s="86">
        <v>9.1999999999999993</v>
      </c>
      <c r="BS35" s="62" t="s">
        <v>512</v>
      </c>
      <c r="BT35" s="86">
        <v>9.1999999999999993</v>
      </c>
      <c r="BU35" s="86">
        <v>2</v>
      </c>
      <c r="BV35" s="86"/>
      <c r="BW35" s="86">
        <v>6</v>
      </c>
      <c r="BX35" s="67">
        <v>8</v>
      </c>
      <c r="BY35" s="67">
        <v>11.320754716981133</v>
      </c>
      <c r="BZ35" s="67">
        <v>15.09433962264151</v>
      </c>
      <c r="CA35" s="86">
        <v>33.333333333333329</v>
      </c>
      <c r="CB35" s="86"/>
      <c r="CC35" s="86"/>
      <c r="CD35" s="86"/>
      <c r="CE35" s="86"/>
      <c r="CF35" s="86">
        <v>8.1999999999999993</v>
      </c>
      <c r="CG35" s="62" t="s">
        <v>512</v>
      </c>
      <c r="CH35" s="86">
        <v>8.1999999999999993</v>
      </c>
      <c r="CI35" s="86">
        <v>1</v>
      </c>
      <c r="CJ35" s="86"/>
      <c r="CK35" s="86">
        <v>6</v>
      </c>
      <c r="CL35" s="67">
        <v>8</v>
      </c>
      <c r="CM35" s="67">
        <v>11.320754716981133</v>
      </c>
      <c r="CN35" s="67">
        <v>15.09433962264151</v>
      </c>
      <c r="CO35" s="86">
        <v>16.666666666666664</v>
      </c>
      <c r="CP35" s="86"/>
      <c r="CQ35" s="86"/>
      <c r="CR35" s="86"/>
      <c r="CS35" s="86"/>
      <c r="CT35" s="86">
        <v>4.2</v>
      </c>
      <c r="CU35" s="62" t="s">
        <v>512</v>
      </c>
      <c r="CV35" s="86">
        <v>4.2</v>
      </c>
      <c r="CW35" s="86">
        <v>2</v>
      </c>
      <c r="CX35" s="86"/>
      <c r="CY35" s="86">
        <v>6</v>
      </c>
      <c r="CZ35" s="67">
        <v>8</v>
      </c>
      <c r="DA35" s="67">
        <v>11.320754716981133</v>
      </c>
      <c r="DB35" s="67">
        <v>15.09433962264151</v>
      </c>
      <c r="DC35" s="86">
        <v>33.333333333333329</v>
      </c>
      <c r="DD35" s="86"/>
      <c r="DE35" s="86"/>
      <c r="DH35" s="86">
        <v>6.2</v>
      </c>
      <c r="DI35" s="62" t="s">
        <v>512</v>
      </c>
      <c r="DJ35" s="86">
        <v>6.2</v>
      </c>
      <c r="DK35" s="86">
        <v>2</v>
      </c>
      <c r="DL35" s="86"/>
      <c r="DM35" s="86">
        <v>6</v>
      </c>
      <c r="DN35" s="67">
        <v>8</v>
      </c>
      <c r="DO35" s="67">
        <v>11.320754716981133</v>
      </c>
      <c r="DP35" s="67">
        <v>15.09433962264151</v>
      </c>
      <c r="DQ35" s="86">
        <v>33.333333333333329</v>
      </c>
      <c r="DV35" s="86">
        <v>4.2</v>
      </c>
      <c r="DW35" s="62" t="s">
        <v>512</v>
      </c>
      <c r="DX35" s="86">
        <v>4.2</v>
      </c>
      <c r="DY35" s="86">
        <v>3</v>
      </c>
      <c r="DZ35" s="86"/>
      <c r="EA35" s="86">
        <v>6</v>
      </c>
      <c r="EB35" s="67">
        <v>8</v>
      </c>
      <c r="EC35" s="67">
        <v>11.320754716981133</v>
      </c>
      <c r="ED35" s="67">
        <v>15.09433962264151</v>
      </c>
      <c r="EE35" s="86">
        <v>50</v>
      </c>
      <c r="EJ35" s="86">
        <v>5.2</v>
      </c>
      <c r="EK35" s="62" t="s">
        <v>512</v>
      </c>
      <c r="EL35" s="86">
        <v>5.2</v>
      </c>
      <c r="EM35" s="86">
        <v>2</v>
      </c>
      <c r="EN35" s="86"/>
      <c r="EO35" s="86">
        <v>6</v>
      </c>
      <c r="EP35" s="67">
        <v>8</v>
      </c>
      <c r="EQ35" s="67">
        <v>11.320754716981133</v>
      </c>
      <c r="ER35" s="67">
        <v>15.09433962264151</v>
      </c>
      <c r="ES35" s="86">
        <v>33.333333333333329</v>
      </c>
      <c r="EX35" s="86">
        <v>9.1999999999999993</v>
      </c>
      <c r="EY35" s="62" t="s">
        <v>512</v>
      </c>
      <c r="EZ35" s="86">
        <v>9.1999999999999993</v>
      </c>
      <c r="FA35" s="86">
        <v>1</v>
      </c>
      <c r="FB35" s="86"/>
      <c r="FC35" s="86">
        <v>6</v>
      </c>
      <c r="FD35" s="67">
        <v>8</v>
      </c>
      <c r="FE35" s="67">
        <v>11.320754716981133</v>
      </c>
      <c r="FF35" s="67">
        <v>15.09433962264151</v>
      </c>
      <c r="FG35" s="86">
        <v>16.666666666666664</v>
      </c>
      <c r="FL35" s="86">
        <v>11.2</v>
      </c>
      <c r="FM35" s="62" t="s">
        <v>512</v>
      </c>
      <c r="FN35" s="86">
        <v>11.2</v>
      </c>
      <c r="FO35" s="86">
        <v>1</v>
      </c>
      <c r="FP35" s="86"/>
      <c r="FQ35" s="86">
        <v>6</v>
      </c>
      <c r="FR35" s="67">
        <v>8</v>
      </c>
      <c r="FS35" s="67">
        <v>11.320754716981133</v>
      </c>
      <c r="FT35" s="67">
        <v>15.09433962264151</v>
      </c>
      <c r="FU35" s="86">
        <v>16.666666666666664</v>
      </c>
      <c r="FZ35" s="86">
        <v>7.2</v>
      </c>
      <c r="GA35" s="62" t="s">
        <v>512</v>
      </c>
      <c r="GB35" s="86">
        <v>7.2</v>
      </c>
      <c r="GC35" s="86">
        <v>2</v>
      </c>
      <c r="GD35" s="86"/>
      <c r="GE35" s="86">
        <v>6</v>
      </c>
      <c r="GF35" s="67">
        <v>8</v>
      </c>
      <c r="GG35" s="67">
        <v>11.320754716981133</v>
      </c>
      <c r="GH35" s="67">
        <v>15.09433962264151</v>
      </c>
      <c r="GI35" s="86">
        <v>33.333333333333329</v>
      </c>
      <c r="GN35" s="86">
        <v>7.2</v>
      </c>
      <c r="GO35" s="62" t="s">
        <v>512</v>
      </c>
      <c r="GP35" s="86">
        <v>7.2</v>
      </c>
      <c r="GQ35" s="86">
        <v>2</v>
      </c>
      <c r="GR35" s="86"/>
      <c r="GS35" s="86">
        <v>6</v>
      </c>
      <c r="GT35" s="67">
        <v>8</v>
      </c>
      <c r="GU35" s="67">
        <v>11.320754716981133</v>
      </c>
      <c r="GV35" s="67">
        <v>15.09433962264151</v>
      </c>
      <c r="GW35" s="86">
        <v>33.333333333333329</v>
      </c>
      <c r="HB35" s="86">
        <v>11.2</v>
      </c>
      <c r="HC35" s="62" t="s">
        <v>512</v>
      </c>
      <c r="HD35" s="86">
        <v>11.2</v>
      </c>
      <c r="HE35" s="86">
        <v>0</v>
      </c>
      <c r="HF35" s="86"/>
      <c r="HG35" s="86">
        <v>6</v>
      </c>
      <c r="HH35" s="67">
        <v>8</v>
      </c>
      <c r="HI35" s="67">
        <v>11.320754716981133</v>
      </c>
      <c r="HJ35" s="67">
        <v>15.09433962264151</v>
      </c>
      <c r="HK35" s="86">
        <v>0</v>
      </c>
      <c r="HP35" s="86">
        <v>10.199999999999999</v>
      </c>
      <c r="HQ35" s="62" t="s">
        <v>512</v>
      </c>
      <c r="HR35" s="86">
        <v>10.199999999999999</v>
      </c>
      <c r="HS35" s="86">
        <v>1</v>
      </c>
      <c r="HT35" s="86"/>
      <c r="HU35" s="86">
        <v>6</v>
      </c>
      <c r="HV35" s="67">
        <v>8</v>
      </c>
      <c r="HW35" s="67">
        <v>11.320754716981133</v>
      </c>
      <c r="HX35" s="67">
        <v>15.09433962264151</v>
      </c>
      <c r="HY35" s="86">
        <v>16.666666666666664</v>
      </c>
      <c r="ID35" s="86">
        <v>6.2</v>
      </c>
      <c r="IE35" s="62" t="s">
        <v>512</v>
      </c>
      <c r="IF35" s="86">
        <v>6.2</v>
      </c>
      <c r="IG35" s="86">
        <v>2</v>
      </c>
      <c r="IH35" s="86"/>
      <c r="II35" s="86">
        <v>6</v>
      </c>
      <c r="IJ35" s="67">
        <v>8</v>
      </c>
      <c r="IK35" s="67">
        <v>11.320754716981133</v>
      </c>
      <c r="IL35" s="67">
        <v>15.09433962264151</v>
      </c>
      <c r="IM35" s="86">
        <v>33.333333333333329</v>
      </c>
      <c r="IR35" s="86">
        <v>9.1999999999999993</v>
      </c>
      <c r="IS35" s="62" t="s">
        <v>512</v>
      </c>
      <c r="IT35" s="86">
        <v>9.1999999999999993</v>
      </c>
      <c r="IU35" s="86">
        <v>1</v>
      </c>
      <c r="IV35" s="86"/>
      <c r="IW35" s="86">
        <v>6</v>
      </c>
      <c r="IX35" s="67">
        <v>8</v>
      </c>
      <c r="IY35" s="67">
        <v>11.320754716981133</v>
      </c>
      <c r="IZ35" s="67">
        <v>15.09433962264151</v>
      </c>
      <c r="JA35" s="86">
        <v>16.666666666666664</v>
      </c>
      <c r="JF35" s="86">
        <v>2.2000000000000002</v>
      </c>
      <c r="JG35" s="62" t="s">
        <v>512</v>
      </c>
      <c r="JH35" s="86">
        <v>2.2000000000000002</v>
      </c>
      <c r="JI35" s="86">
        <v>4</v>
      </c>
      <c r="JJ35" s="86"/>
      <c r="JK35" s="86">
        <v>6</v>
      </c>
      <c r="JL35" s="67">
        <v>8</v>
      </c>
      <c r="JM35" s="67">
        <v>11.320754716981133</v>
      </c>
      <c r="JN35" s="67">
        <v>15.09433962264151</v>
      </c>
      <c r="JO35" s="86">
        <v>66.666666666666657</v>
      </c>
      <c r="JT35" s="86">
        <v>5.2</v>
      </c>
      <c r="JU35" s="62" t="s">
        <v>512</v>
      </c>
      <c r="JV35" s="86">
        <v>5.2</v>
      </c>
      <c r="JW35" s="86">
        <v>2</v>
      </c>
      <c r="JX35" s="86"/>
      <c r="JY35" s="86">
        <v>6</v>
      </c>
      <c r="JZ35" s="67">
        <v>8</v>
      </c>
      <c r="KA35" s="67">
        <v>11.320754716981133</v>
      </c>
      <c r="KB35" s="67">
        <v>15.09433962264151</v>
      </c>
      <c r="KC35" s="86">
        <v>33.333333333333329</v>
      </c>
      <c r="KH35" s="86">
        <v>6.2</v>
      </c>
      <c r="KI35" s="62" t="s">
        <v>512</v>
      </c>
      <c r="KJ35" s="86">
        <v>6.2</v>
      </c>
      <c r="KK35" s="86">
        <v>2</v>
      </c>
      <c r="KL35" s="86"/>
      <c r="KM35" s="86">
        <v>6</v>
      </c>
      <c r="KN35" s="67">
        <v>8</v>
      </c>
      <c r="KO35" s="67">
        <v>11.320754716981133</v>
      </c>
      <c r="KP35" s="67">
        <v>15.09433962264151</v>
      </c>
      <c r="KQ35" s="86">
        <v>33.333333333333329</v>
      </c>
      <c r="KV35" s="86">
        <v>8.1999999999999993</v>
      </c>
      <c r="KW35" s="62" t="s">
        <v>512</v>
      </c>
      <c r="KX35" s="86">
        <v>8.1999999999999993</v>
      </c>
      <c r="KY35" s="86">
        <v>1</v>
      </c>
      <c r="KZ35" s="86"/>
      <c r="LA35" s="86">
        <v>6</v>
      </c>
      <c r="LB35" s="67">
        <v>8</v>
      </c>
      <c r="LC35" s="67">
        <v>11.320754716981133</v>
      </c>
      <c r="LD35" s="67">
        <v>15.09433962264151</v>
      </c>
      <c r="LE35" s="86">
        <v>16.666666666666664</v>
      </c>
      <c r="LJ35" s="86">
        <v>4.2</v>
      </c>
      <c r="LK35" s="62" t="s">
        <v>512</v>
      </c>
      <c r="LL35" s="86">
        <v>4.2</v>
      </c>
      <c r="LM35" s="86">
        <v>3</v>
      </c>
      <c r="LN35" s="86"/>
      <c r="LO35" s="86">
        <v>6</v>
      </c>
      <c r="LP35" s="67">
        <v>8</v>
      </c>
      <c r="LQ35" s="67">
        <v>11.320754716981133</v>
      </c>
      <c r="LR35" s="67">
        <v>15.09433962264151</v>
      </c>
      <c r="LS35" s="86">
        <v>50</v>
      </c>
      <c r="LX35" s="86">
        <v>7.2</v>
      </c>
      <c r="LY35" s="62" t="s">
        <v>512</v>
      </c>
      <c r="LZ35" s="86">
        <v>7.2</v>
      </c>
      <c r="MA35" s="86">
        <v>1</v>
      </c>
      <c r="MB35" s="86"/>
      <c r="MC35" s="86">
        <v>6</v>
      </c>
      <c r="MD35" s="67">
        <v>8</v>
      </c>
      <c r="ME35" s="67">
        <v>11.320754716981133</v>
      </c>
      <c r="MF35" s="67">
        <v>15.09433962264151</v>
      </c>
      <c r="MG35" s="86">
        <v>16.666666666666664</v>
      </c>
      <c r="ML35" s="86">
        <v>7.2</v>
      </c>
      <c r="MM35" s="62" t="s">
        <v>512</v>
      </c>
      <c r="MN35" s="86">
        <v>7.2</v>
      </c>
      <c r="MO35" s="86">
        <v>2</v>
      </c>
      <c r="MP35" s="86"/>
      <c r="MQ35" s="86">
        <v>6</v>
      </c>
      <c r="MR35" s="67">
        <v>8</v>
      </c>
      <c r="MS35" s="67">
        <v>11.320754716981133</v>
      </c>
      <c r="MT35" s="67">
        <v>15.09433962264151</v>
      </c>
      <c r="MU35" s="86">
        <v>33.333333333333329</v>
      </c>
      <c r="MZ35" s="86">
        <v>7.2</v>
      </c>
      <c r="NA35" s="62" t="s">
        <v>512</v>
      </c>
      <c r="NB35" s="86">
        <v>7.2</v>
      </c>
      <c r="NC35" s="86">
        <v>2</v>
      </c>
      <c r="ND35" s="86"/>
      <c r="NE35" s="86">
        <v>6</v>
      </c>
      <c r="NF35" s="67">
        <v>8</v>
      </c>
      <c r="NG35" s="67">
        <v>11.320754716981133</v>
      </c>
      <c r="NH35" s="67">
        <v>15.09433962264151</v>
      </c>
      <c r="NI35" s="86">
        <v>33.333333333333329</v>
      </c>
      <c r="NN35" s="86">
        <v>1.2</v>
      </c>
      <c r="NO35" s="62" t="s">
        <v>512</v>
      </c>
      <c r="NP35" s="86">
        <v>1.2</v>
      </c>
      <c r="NQ35" s="86">
        <v>4</v>
      </c>
      <c r="NR35" s="86"/>
      <c r="NS35" s="86">
        <v>4</v>
      </c>
      <c r="NT35" s="67">
        <v>6</v>
      </c>
      <c r="NU35" s="67">
        <v>7.6923076923076925</v>
      </c>
      <c r="NV35" s="67">
        <v>11.538461538461538</v>
      </c>
      <c r="NW35" s="86">
        <v>100</v>
      </c>
      <c r="OB35" s="86">
        <v>2.2000000000000002</v>
      </c>
      <c r="OC35" s="62" t="s">
        <v>512</v>
      </c>
      <c r="OD35" s="86">
        <v>2.2000000000000002</v>
      </c>
      <c r="OE35" s="86">
        <v>3</v>
      </c>
      <c r="OF35" s="86"/>
      <c r="OG35" s="86">
        <v>4</v>
      </c>
      <c r="OH35" s="67">
        <v>6</v>
      </c>
      <c r="OI35" s="67">
        <v>7.6923076923076925</v>
      </c>
      <c r="OJ35" s="67">
        <v>11.538461538461538</v>
      </c>
      <c r="OK35" s="86">
        <v>75</v>
      </c>
      <c r="OP35" s="86">
        <v>9.1999999999999993</v>
      </c>
      <c r="OQ35" s="62" t="s">
        <v>512</v>
      </c>
      <c r="OR35" s="86">
        <v>9.1999999999999993</v>
      </c>
      <c r="OS35" s="86">
        <v>1</v>
      </c>
      <c r="OT35" s="86"/>
      <c r="OU35" s="86">
        <v>4</v>
      </c>
      <c r="OV35" s="67">
        <v>6</v>
      </c>
      <c r="OW35" s="67">
        <v>7.6923076923076925</v>
      </c>
      <c r="OX35" s="67">
        <v>11.538461538461538</v>
      </c>
      <c r="OY35" s="86">
        <v>25</v>
      </c>
      <c r="PD35" s="86">
        <v>5.2</v>
      </c>
      <c r="PE35" s="62" t="s">
        <v>512</v>
      </c>
      <c r="PF35" s="86">
        <v>5.2</v>
      </c>
      <c r="PG35" s="86">
        <v>2</v>
      </c>
      <c r="PH35" s="86"/>
      <c r="PI35" s="86">
        <v>4</v>
      </c>
      <c r="PJ35" s="67">
        <v>6</v>
      </c>
      <c r="PK35" s="67">
        <v>7.6923076923076925</v>
      </c>
      <c r="PL35" s="67">
        <v>11.538461538461538</v>
      </c>
      <c r="PM35" s="86">
        <v>50</v>
      </c>
      <c r="PR35" s="86">
        <v>2.2000000000000002</v>
      </c>
      <c r="PS35" s="62" t="s">
        <v>512</v>
      </c>
      <c r="PT35" s="86">
        <v>2.2000000000000002</v>
      </c>
      <c r="PU35" s="86">
        <v>3</v>
      </c>
      <c r="PV35" s="86"/>
      <c r="PW35" s="86">
        <v>4</v>
      </c>
      <c r="PX35" s="67">
        <v>6</v>
      </c>
      <c r="PY35" s="67">
        <v>7.6923076923076925</v>
      </c>
      <c r="PZ35" s="67">
        <v>11.538461538461538</v>
      </c>
      <c r="QA35" s="86">
        <v>75</v>
      </c>
      <c r="QF35" s="86">
        <v>6.2</v>
      </c>
      <c r="QG35" s="62" t="s">
        <v>512</v>
      </c>
      <c r="QH35" s="86">
        <v>6.2</v>
      </c>
      <c r="QI35" s="86">
        <v>3</v>
      </c>
      <c r="QJ35" s="86"/>
      <c r="QK35" s="86">
        <v>4</v>
      </c>
      <c r="QL35" s="67">
        <v>6</v>
      </c>
      <c r="QM35" s="67">
        <v>7.6923076923076925</v>
      </c>
      <c r="QN35" s="67">
        <v>11.538461538461538</v>
      </c>
      <c r="QO35" s="86">
        <v>75</v>
      </c>
      <c r="QT35" s="86">
        <v>2.2000000000000002</v>
      </c>
      <c r="QU35" s="62" t="s">
        <v>512</v>
      </c>
      <c r="QV35" s="86">
        <v>2.2000000000000002</v>
      </c>
      <c r="QW35" s="86">
        <v>3</v>
      </c>
      <c r="QX35" s="86"/>
      <c r="QY35" s="86">
        <v>4</v>
      </c>
      <c r="QZ35" s="67">
        <v>6</v>
      </c>
      <c r="RA35" s="67">
        <v>7.6923076923076925</v>
      </c>
      <c r="RB35" s="67">
        <v>11.538461538461538</v>
      </c>
      <c r="RC35" s="86">
        <v>75</v>
      </c>
      <c r="RH35" s="86">
        <v>5.2</v>
      </c>
      <c r="RI35" s="62" t="s">
        <v>512</v>
      </c>
      <c r="RJ35" s="86">
        <v>5.2</v>
      </c>
      <c r="RK35" s="86">
        <v>2</v>
      </c>
      <c r="RL35" s="86"/>
      <c r="RM35" s="86">
        <v>4</v>
      </c>
      <c r="RN35" s="67">
        <v>6</v>
      </c>
      <c r="RO35" s="67">
        <v>7.6923076923076925</v>
      </c>
      <c r="RP35" s="67">
        <v>11.538461538461538</v>
      </c>
      <c r="RQ35" s="86">
        <v>50</v>
      </c>
      <c r="RV35" s="86">
        <v>3.2</v>
      </c>
      <c r="RW35" s="62" t="s">
        <v>512</v>
      </c>
      <c r="RX35" s="86">
        <v>3.2</v>
      </c>
      <c r="RY35" s="86">
        <v>2</v>
      </c>
      <c r="RZ35" s="86"/>
      <c r="SA35" s="86">
        <v>4</v>
      </c>
      <c r="SB35" s="67">
        <v>6</v>
      </c>
      <c r="SC35" s="67">
        <v>7.6923076923076925</v>
      </c>
      <c r="SD35" s="67">
        <v>11.538461538461538</v>
      </c>
      <c r="SE35" s="86">
        <v>50</v>
      </c>
      <c r="SJ35" s="86">
        <v>2.2000000000000002</v>
      </c>
      <c r="SK35" s="62" t="s">
        <v>512</v>
      </c>
      <c r="SL35" s="86">
        <v>2.2000000000000002</v>
      </c>
      <c r="SM35" s="86">
        <v>3</v>
      </c>
      <c r="SN35" s="86"/>
      <c r="SO35" s="86">
        <v>4</v>
      </c>
      <c r="SP35" s="67">
        <v>6</v>
      </c>
      <c r="SQ35" s="67">
        <v>7.6923076923076925</v>
      </c>
      <c r="SR35" s="67">
        <v>11.538461538461538</v>
      </c>
      <c r="SS35" s="86">
        <v>75</v>
      </c>
      <c r="SX35" s="86">
        <v>1.2</v>
      </c>
      <c r="SY35" s="62" t="s">
        <v>512</v>
      </c>
      <c r="SZ35" s="86">
        <v>1.2</v>
      </c>
      <c r="TA35" s="86">
        <v>3</v>
      </c>
      <c r="TB35" s="86"/>
      <c r="TC35" s="86">
        <v>4</v>
      </c>
      <c r="TD35" s="67">
        <v>6</v>
      </c>
      <c r="TE35" s="67">
        <v>7.6923076923076925</v>
      </c>
      <c r="TF35" s="67">
        <v>11.538461538461538</v>
      </c>
      <c r="TG35" s="86">
        <v>75</v>
      </c>
      <c r="TL35" s="86">
        <v>7.2</v>
      </c>
      <c r="TM35" s="62" t="s">
        <v>512</v>
      </c>
      <c r="TN35" s="86">
        <v>7.2</v>
      </c>
      <c r="TO35" s="86">
        <v>1</v>
      </c>
      <c r="TP35" s="86"/>
      <c r="TQ35" s="86">
        <v>4</v>
      </c>
      <c r="TR35" s="67">
        <v>6</v>
      </c>
      <c r="TS35" s="67">
        <v>7.6923076923076925</v>
      </c>
      <c r="TT35" s="67">
        <v>11.538461538461538</v>
      </c>
      <c r="TU35" s="86">
        <v>25</v>
      </c>
      <c r="TZ35" s="86">
        <v>2.2000000000000002</v>
      </c>
      <c r="UA35" s="62" t="s">
        <v>512</v>
      </c>
      <c r="UB35" s="86">
        <v>2.2000000000000002</v>
      </c>
      <c r="UC35" s="86">
        <v>3</v>
      </c>
      <c r="UD35" s="86"/>
      <c r="UE35" s="86">
        <v>4</v>
      </c>
      <c r="UF35" s="67">
        <v>6</v>
      </c>
      <c r="UG35" s="67">
        <v>7.6923076923076925</v>
      </c>
      <c r="UH35" s="67">
        <v>11.538461538461538</v>
      </c>
      <c r="UI35" s="86">
        <v>75</v>
      </c>
      <c r="UN35" s="86">
        <v>1.2</v>
      </c>
      <c r="UO35" s="62" t="s">
        <v>512</v>
      </c>
      <c r="UP35" s="86">
        <v>1.2</v>
      </c>
      <c r="UQ35" s="86">
        <v>4</v>
      </c>
      <c r="UR35" s="86"/>
      <c r="US35" s="86">
        <v>4</v>
      </c>
      <c r="UT35" s="67">
        <v>6</v>
      </c>
      <c r="UU35" s="67">
        <v>7.6923076923076925</v>
      </c>
      <c r="UV35" s="67">
        <v>11.538461538461538</v>
      </c>
      <c r="UW35" s="86">
        <v>100</v>
      </c>
      <c r="VB35" s="86">
        <v>4.2</v>
      </c>
      <c r="VC35" s="62" t="s">
        <v>512</v>
      </c>
      <c r="VD35" s="86">
        <v>4.2</v>
      </c>
      <c r="VE35" s="86">
        <v>2</v>
      </c>
      <c r="VF35" s="86"/>
      <c r="VG35" s="86">
        <v>4</v>
      </c>
      <c r="VH35" s="67">
        <v>6</v>
      </c>
      <c r="VI35" s="67">
        <v>7.6923076923076925</v>
      </c>
      <c r="VJ35" s="67">
        <v>11.538461538461538</v>
      </c>
      <c r="VK35" s="86">
        <v>50</v>
      </c>
      <c r="VP35" s="86">
        <v>3.2</v>
      </c>
      <c r="VQ35" s="62" t="s">
        <v>512</v>
      </c>
      <c r="VR35" s="86">
        <v>3.2</v>
      </c>
      <c r="VS35" s="86">
        <v>2</v>
      </c>
      <c r="VT35" s="86"/>
      <c r="VU35" s="86">
        <v>4</v>
      </c>
      <c r="VV35" s="67">
        <v>6</v>
      </c>
      <c r="VW35" s="67">
        <v>7.6923076923076925</v>
      </c>
      <c r="VX35" s="67">
        <v>11.538461538461538</v>
      </c>
      <c r="VY35" s="86">
        <v>50</v>
      </c>
      <c r="WD35" s="86">
        <v>2.2000000000000002</v>
      </c>
      <c r="WE35" s="62" t="s">
        <v>512</v>
      </c>
      <c r="WF35" s="86">
        <v>2.2000000000000002</v>
      </c>
      <c r="WG35" s="86">
        <v>3</v>
      </c>
      <c r="WH35" s="86"/>
      <c r="WI35" s="86">
        <v>4</v>
      </c>
      <c r="WJ35" s="67">
        <v>6</v>
      </c>
      <c r="WK35" s="67">
        <v>7.6923076923076925</v>
      </c>
      <c r="WL35" s="67">
        <v>11.538461538461538</v>
      </c>
      <c r="WM35" s="86">
        <v>75</v>
      </c>
      <c r="WR35" s="86">
        <v>2.2000000000000002</v>
      </c>
      <c r="WS35" s="62" t="s">
        <v>512</v>
      </c>
      <c r="WT35" s="86">
        <v>2.2000000000000002</v>
      </c>
      <c r="WU35" s="86">
        <v>3</v>
      </c>
      <c r="WV35" s="86"/>
      <c r="WW35" s="86">
        <v>4</v>
      </c>
      <c r="WX35" s="67">
        <v>6</v>
      </c>
      <c r="WY35" s="67">
        <v>7.6923076923076925</v>
      </c>
      <c r="WZ35" s="67">
        <v>11.538461538461538</v>
      </c>
      <c r="XA35" s="86">
        <v>75</v>
      </c>
      <c r="XF35" s="86">
        <v>1.2</v>
      </c>
      <c r="XG35" s="62" t="s">
        <v>512</v>
      </c>
      <c r="XH35" s="86">
        <v>1.2</v>
      </c>
      <c r="XI35" s="86">
        <v>3</v>
      </c>
      <c r="XJ35" s="86"/>
      <c r="XK35" s="86">
        <v>4</v>
      </c>
      <c r="XL35" s="67">
        <v>6</v>
      </c>
      <c r="XM35" s="67">
        <v>7.6923076923076925</v>
      </c>
      <c r="XN35" s="67">
        <v>11.538461538461538</v>
      </c>
      <c r="XO35" s="86">
        <v>75</v>
      </c>
      <c r="XT35" s="86">
        <v>1.2</v>
      </c>
      <c r="XU35" s="62" t="s">
        <v>512</v>
      </c>
      <c r="XV35" s="86">
        <v>1.2</v>
      </c>
      <c r="XW35" s="86">
        <v>3</v>
      </c>
      <c r="XX35" s="86"/>
      <c r="XY35" s="86">
        <v>4</v>
      </c>
      <c r="XZ35" s="67">
        <v>6</v>
      </c>
      <c r="YA35" s="67">
        <v>7.6923076923076925</v>
      </c>
      <c r="YB35" s="67">
        <v>11.538461538461538</v>
      </c>
      <c r="YC35" s="86">
        <v>75</v>
      </c>
      <c r="YH35" s="86">
        <v>2.2000000000000002</v>
      </c>
      <c r="YI35" s="62" t="s">
        <v>512</v>
      </c>
      <c r="YJ35" s="86">
        <v>2.2000000000000002</v>
      </c>
      <c r="YK35" s="86">
        <v>3</v>
      </c>
      <c r="YL35" s="86"/>
      <c r="YM35" s="86">
        <v>4</v>
      </c>
      <c r="YN35" s="67">
        <v>6</v>
      </c>
      <c r="YO35" s="67">
        <v>7.6923076923076925</v>
      </c>
      <c r="YP35" s="67">
        <v>11.538461538461538</v>
      </c>
      <c r="YQ35" s="86">
        <v>75</v>
      </c>
      <c r="YV35" s="86">
        <v>3.2</v>
      </c>
      <c r="YW35" s="62" t="s">
        <v>512</v>
      </c>
      <c r="YX35" s="86">
        <v>3.2</v>
      </c>
      <c r="YY35" s="86">
        <v>2</v>
      </c>
      <c r="YZ35" s="86"/>
      <c r="ZA35" s="86">
        <v>4</v>
      </c>
      <c r="ZB35" s="67">
        <v>6</v>
      </c>
      <c r="ZC35" s="67">
        <v>7.6923076923076925</v>
      </c>
      <c r="ZD35" s="67">
        <v>11.538461538461538</v>
      </c>
      <c r="ZE35" s="86">
        <v>50</v>
      </c>
      <c r="ZJ35" s="86">
        <v>5.2</v>
      </c>
      <c r="ZK35" s="62" t="s">
        <v>512</v>
      </c>
      <c r="ZL35" s="86">
        <v>5.2</v>
      </c>
      <c r="ZM35" s="86">
        <v>2</v>
      </c>
      <c r="ZN35" s="86"/>
      <c r="ZO35" s="86">
        <v>4</v>
      </c>
      <c r="ZP35" s="67">
        <v>6</v>
      </c>
      <c r="ZQ35" s="67">
        <v>7.6923076923076925</v>
      </c>
      <c r="ZR35" s="67">
        <v>11.538461538461538</v>
      </c>
      <c r="ZS35" s="86">
        <v>50</v>
      </c>
      <c r="ZX35" s="86">
        <v>1.2</v>
      </c>
      <c r="ZY35" s="62" t="s">
        <v>512</v>
      </c>
      <c r="ZZ35" s="86">
        <v>1.2</v>
      </c>
      <c r="AAA35" s="86">
        <v>3</v>
      </c>
      <c r="AAB35" s="86"/>
      <c r="AAC35" s="86">
        <v>4</v>
      </c>
      <c r="AAD35" s="67">
        <v>6</v>
      </c>
      <c r="AAE35" s="67">
        <v>7.6923076923076925</v>
      </c>
      <c r="AAF35" s="67">
        <v>11.538461538461538</v>
      </c>
      <c r="AAG35" s="86">
        <v>75</v>
      </c>
      <c r="AAL35" s="86">
        <v>4.2</v>
      </c>
      <c r="AAM35" s="62" t="s">
        <v>512</v>
      </c>
      <c r="AAN35" s="86">
        <v>4.2</v>
      </c>
      <c r="AAO35" s="86">
        <v>3</v>
      </c>
      <c r="AAP35" s="86"/>
      <c r="AAQ35" s="86">
        <v>4</v>
      </c>
      <c r="AAR35" s="67">
        <v>6</v>
      </c>
      <c r="AAS35" s="67">
        <v>7.6923076923076925</v>
      </c>
      <c r="AAT35" s="67">
        <v>11.538461538461538</v>
      </c>
      <c r="AAU35" s="86">
        <v>75</v>
      </c>
      <c r="AAZ35" s="86">
        <v>4.2</v>
      </c>
      <c r="ABA35" s="62" t="s">
        <v>512</v>
      </c>
      <c r="ABB35" s="86">
        <v>4.2</v>
      </c>
      <c r="ABC35" s="86">
        <v>2</v>
      </c>
      <c r="ABD35" s="86"/>
      <c r="ABE35" s="86">
        <v>4</v>
      </c>
      <c r="ABF35" s="67">
        <v>6</v>
      </c>
      <c r="ABG35" s="67">
        <v>7.6923076923076925</v>
      </c>
      <c r="ABH35" s="67">
        <v>11.538461538461538</v>
      </c>
      <c r="ABI35" s="86">
        <v>50</v>
      </c>
      <c r="ABN35" s="86">
        <v>1.2</v>
      </c>
      <c r="ABO35" s="62" t="s">
        <v>512</v>
      </c>
      <c r="ABP35" s="86">
        <v>1.2</v>
      </c>
      <c r="ABQ35" s="86">
        <v>3</v>
      </c>
      <c r="ABR35" s="86"/>
      <c r="ABS35" s="86">
        <v>4</v>
      </c>
      <c r="ABT35" s="67">
        <v>6</v>
      </c>
      <c r="ABU35" s="67">
        <v>7.6923076923076925</v>
      </c>
      <c r="ABV35" s="67">
        <v>11.538461538461538</v>
      </c>
      <c r="ABW35" s="86">
        <v>75</v>
      </c>
      <c r="ACB35" s="86">
        <v>4.2</v>
      </c>
      <c r="ACC35" s="62" t="s">
        <v>512</v>
      </c>
      <c r="ACD35" s="86">
        <v>4.2</v>
      </c>
      <c r="ACE35" s="86">
        <v>5</v>
      </c>
      <c r="ACF35" s="86"/>
      <c r="ACG35" s="86">
        <v>9</v>
      </c>
      <c r="ACH35" s="67">
        <v>10</v>
      </c>
      <c r="ACI35" s="67">
        <v>16.666666666666664</v>
      </c>
      <c r="ACJ35" s="67">
        <v>18.518518518518515</v>
      </c>
      <c r="ACK35" s="86">
        <v>55.555555555555557</v>
      </c>
      <c r="ACP35" s="86">
        <v>3.2</v>
      </c>
      <c r="ACQ35" s="62" t="s">
        <v>512</v>
      </c>
      <c r="ACR35" s="86">
        <v>3.2</v>
      </c>
      <c r="ACS35" s="86">
        <v>6</v>
      </c>
      <c r="ACT35" s="86"/>
      <c r="ACU35" s="86">
        <v>9</v>
      </c>
      <c r="ACV35" s="67">
        <v>10</v>
      </c>
      <c r="ACW35" s="67">
        <v>16.666666666666664</v>
      </c>
      <c r="ACX35" s="67">
        <v>18.518518518518515</v>
      </c>
      <c r="ACY35" s="86">
        <v>66.666666666666657</v>
      </c>
      <c r="ADD35" s="86">
        <v>6.2</v>
      </c>
      <c r="ADE35" s="62" t="s">
        <v>512</v>
      </c>
      <c r="ADF35" s="86">
        <v>6.2</v>
      </c>
      <c r="ADG35" s="86">
        <v>6</v>
      </c>
      <c r="ADH35" s="86"/>
      <c r="ADI35" s="86">
        <v>9</v>
      </c>
      <c r="ADJ35" s="67">
        <v>10</v>
      </c>
      <c r="ADK35" s="67">
        <v>16.666666666666664</v>
      </c>
      <c r="ADL35" s="67">
        <v>18.518518518518515</v>
      </c>
      <c r="ADM35" s="86">
        <v>66.666666666666657</v>
      </c>
      <c r="ADR35" s="86">
        <v>2.2000000000000002</v>
      </c>
      <c r="ADS35" s="62" t="s">
        <v>512</v>
      </c>
      <c r="ADT35" s="86">
        <v>2.2000000000000002</v>
      </c>
      <c r="ADU35" s="86">
        <v>6</v>
      </c>
      <c r="ADV35" s="86"/>
      <c r="ADW35" s="86">
        <v>9</v>
      </c>
      <c r="ADX35" s="67">
        <v>10</v>
      </c>
      <c r="ADY35" s="67">
        <v>16.666666666666664</v>
      </c>
      <c r="ADZ35" s="67">
        <v>18.518518518518515</v>
      </c>
      <c r="AEA35" s="86">
        <v>66.666666666666657</v>
      </c>
      <c r="AEF35" s="86">
        <v>2.2000000000000002</v>
      </c>
      <c r="AEG35" s="62" t="s">
        <v>512</v>
      </c>
      <c r="AEH35" s="86">
        <v>2.2000000000000002</v>
      </c>
      <c r="AEI35" s="86">
        <v>6</v>
      </c>
      <c r="AEJ35" s="86"/>
      <c r="AEK35" s="86">
        <v>9</v>
      </c>
      <c r="AEL35" s="67">
        <v>10</v>
      </c>
      <c r="AEM35" s="67">
        <v>16.666666666666664</v>
      </c>
      <c r="AEN35" s="67">
        <v>18.518518518518515</v>
      </c>
      <c r="AEO35" s="86">
        <v>66.666666666666657</v>
      </c>
      <c r="AET35" s="86">
        <v>1.2</v>
      </c>
      <c r="AEU35" s="62" t="s">
        <v>512</v>
      </c>
      <c r="AEV35" s="86">
        <v>1.2</v>
      </c>
      <c r="AEW35" s="86">
        <v>9</v>
      </c>
      <c r="AEX35" s="86"/>
      <c r="AEY35" s="86">
        <v>9</v>
      </c>
      <c r="AEZ35" s="67">
        <v>10</v>
      </c>
      <c r="AFA35" s="67">
        <v>16.666666666666664</v>
      </c>
      <c r="AFB35" s="67">
        <v>18.518518518518515</v>
      </c>
      <c r="AFC35" s="86">
        <v>100</v>
      </c>
      <c r="AFH35" s="86">
        <v>4.2</v>
      </c>
      <c r="AFI35" s="62" t="s">
        <v>512</v>
      </c>
      <c r="AFJ35" s="86">
        <v>4.2</v>
      </c>
      <c r="AFK35" s="86">
        <v>3</v>
      </c>
      <c r="AFL35" s="86"/>
      <c r="AFM35" s="86">
        <v>9</v>
      </c>
      <c r="AFN35" s="67">
        <v>10</v>
      </c>
      <c r="AFO35" s="67">
        <v>16.666666666666664</v>
      </c>
      <c r="AFP35" s="67">
        <v>18.518518518518515</v>
      </c>
      <c r="AFQ35" s="86">
        <v>33.333333333333329</v>
      </c>
      <c r="AFV35" s="86">
        <v>7.2</v>
      </c>
      <c r="AFW35" s="62" t="s">
        <v>512</v>
      </c>
      <c r="AFX35" s="86">
        <v>7.2</v>
      </c>
      <c r="AFY35" s="86">
        <v>3</v>
      </c>
      <c r="AFZ35" s="86"/>
      <c r="AGA35" s="86">
        <v>9</v>
      </c>
      <c r="AGB35" s="67">
        <v>10</v>
      </c>
      <c r="AGC35" s="67">
        <v>16.666666666666664</v>
      </c>
      <c r="AGD35" s="67">
        <v>18.518518518518515</v>
      </c>
      <c r="AGE35" s="86">
        <v>33.333333333333329</v>
      </c>
      <c r="AGJ35" s="86">
        <v>8.1999999999999993</v>
      </c>
      <c r="AGK35" s="62" t="s">
        <v>512</v>
      </c>
      <c r="AGL35" s="86">
        <v>8.1999999999999993</v>
      </c>
      <c r="AGM35" s="86">
        <v>4</v>
      </c>
      <c r="AGN35" s="86"/>
      <c r="AGO35" s="86">
        <v>9</v>
      </c>
      <c r="AGP35" s="67">
        <v>10</v>
      </c>
      <c r="AGQ35" s="67">
        <v>16.666666666666664</v>
      </c>
      <c r="AGR35" s="67">
        <v>18.518518518518515</v>
      </c>
      <c r="AGS35" s="86">
        <v>44.444444444444443</v>
      </c>
      <c r="AGX35" s="86">
        <v>3.2</v>
      </c>
      <c r="AGY35" s="62" t="s">
        <v>512</v>
      </c>
      <c r="AGZ35" s="86">
        <v>3.2</v>
      </c>
      <c r="AHA35" s="86">
        <v>6</v>
      </c>
      <c r="AHB35" s="86"/>
      <c r="AHC35" s="86">
        <v>9</v>
      </c>
      <c r="AHD35" s="67">
        <v>10</v>
      </c>
      <c r="AHE35" s="67">
        <v>16.666666666666664</v>
      </c>
      <c r="AHF35" s="67">
        <v>18.518518518518515</v>
      </c>
      <c r="AHG35" s="86">
        <v>66.666666666666657</v>
      </c>
      <c r="AHL35" s="86">
        <v>3.2</v>
      </c>
      <c r="AHM35" s="62" t="s">
        <v>512</v>
      </c>
      <c r="AHN35" s="86">
        <v>3.2</v>
      </c>
      <c r="AHO35" s="86">
        <v>6</v>
      </c>
      <c r="AHP35" s="86"/>
      <c r="AHQ35" s="86">
        <v>9</v>
      </c>
      <c r="AHR35" s="67">
        <v>10</v>
      </c>
      <c r="AHS35" s="67">
        <v>16.666666666666664</v>
      </c>
      <c r="AHT35" s="67">
        <v>18.518518518518515</v>
      </c>
      <c r="AHU35" s="86">
        <v>66.666666666666657</v>
      </c>
      <c r="AHZ35" s="86">
        <v>3.2</v>
      </c>
      <c r="AIA35" s="62" t="s">
        <v>512</v>
      </c>
      <c r="AIB35" s="86">
        <v>3.2</v>
      </c>
      <c r="AIC35" s="86">
        <v>5</v>
      </c>
      <c r="AID35" s="86"/>
      <c r="AIE35" s="86">
        <v>9</v>
      </c>
      <c r="AIF35" s="67">
        <v>10</v>
      </c>
      <c r="AIG35" s="67">
        <v>16.666666666666664</v>
      </c>
      <c r="AIH35" s="67">
        <v>18.518518518518515</v>
      </c>
      <c r="AII35" s="86">
        <v>55.555555555555557</v>
      </c>
      <c r="AIN35" s="86">
        <v>3.2</v>
      </c>
      <c r="AIO35" s="62" t="s">
        <v>512</v>
      </c>
      <c r="AIP35" s="86">
        <v>3.2</v>
      </c>
      <c r="AIQ35" s="86">
        <v>7</v>
      </c>
      <c r="AIR35" s="86"/>
      <c r="AIS35" s="86">
        <v>9</v>
      </c>
      <c r="AIT35" s="67">
        <v>10</v>
      </c>
      <c r="AIU35" s="67">
        <v>16.666666666666664</v>
      </c>
      <c r="AIV35" s="67">
        <v>18.518518518518515</v>
      </c>
      <c r="AIW35" s="86">
        <v>77.777777777777786</v>
      </c>
      <c r="AJB35" s="86">
        <v>3.2</v>
      </c>
      <c r="AJC35" s="62" t="s">
        <v>512</v>
      </c>
      <c r="AJD35" s="86">
        <v>3.2</v>
      </c>
      <c r="AJE35" s="86">
        <v>5</v>
      </c>
      <c r="AJF35" s="86"/>
      <c r="AJG35" s="86">
        <v>9</v>
      </c>
      <c r="AJH35" s="67">
        <v>10</v>
      </c>
      <c r="AJI35" s="67">
        <v>16.666666666666664</v>
      </c>
      <c r="AJJ35" s="67">
        <v>18.518518518518515</v>
      </c>
      <c r="AJK35" s="86">
        <v>55.555555555555557</v>
      </c>
      <c r="AJP35" s="86">
        <v>3.2</v>
      </c>
      <c r="AJQ35" s="62" t="s">
        <v>512</v>
      </c>
      <c r="AJR35" s="86">
        <v>3.2</v>
      </c>
      <c r="AJS35" s="86">
        <v>6</v>
      </c>
      <c r="AJT35" s="86"/>
      <c r="AJU35" s="86">
        <v>9</v>
      </c>
      <c r="AJV35" s="67">
        <v>10</v>
      </c>
      <c r="AJW35" s="67">
        <v>16.666666666666664</v>
      </c>
      <c r="AJX35" s="67">
        <v>18.518518518518515</v>
      </c>
      <c r="AJY35" s="86">
        <v>66.666666666666657</v>
      </c>
      <c r="AKD35" s="86">
        <v>3.2</v>
      </c>
      <c r="AKE35" s="62" t="s">
        <v>512</v>
      </c>
      <c r="AKF35" s="86">
        <v>3.2</v>
      </c>
      <c r="AKG35" s="86">
        <v>5</v>
      </c>
      <c r="AKH35" s="86"/>
      <c r="AKI35" s="86">
        <v>9</v>
      </c>
      <c r="AKJ35" s="67">
        <v>10</v>
      </c>
      <c r="AKK35" s="67">
        <v>16.666666666666664</v>
      </c>
      <c r="AKL35" s="67">
        <v>18.518518518518515</v>
      </c>
      <c r="AKM35" s="86">
        <v>55.555555555555557</v>
      </c>
      <c r="AKR35" s="86">
        <v>2.2000000000000002</v>
      </c>
      <c r="AKS35" s="62" t="s">
        <v>512</v>
      </c>
      <c r="AKT35" s="86">
        <v>2.2000000000000002</v>
      </c>
      <c r="AKU35" s="86">
        <v>6</v>
      </c>
      <c r="AKV35" s="86"/>
      <c r="AKW35" s="86">
        <v>9</v>
      </c>
      <c r="AKX35" s="67">
        <v>10</v>
      </c>
      <c r="AKY35" s="67">
        <v>16.666666666666664</v>
      </c>
      <c r="AKZ35" s="67">
        <v>18.518518518518515</v>
      </c>
      <c r="ALA35" s="86">
        <v>66.666666666666657</v>
      </c>
      <c r="ALF35" s="86">
        <v>4.2</v>
      </c>
      <c r="ALG35" s="62" t="s">
        <v>512</v>
      </c>
      <c r="ALH35" s="86">
        <v>4.2</v>
      </c>
      <c r="ALI35" s="86">
        <v>8</v>
      </c>
      <c r="ALJ35" s="86"/>
      <c r="ALK35" s="86">
        <v>9</v>
      </c>
      <c r="ALL35" s="67">
        <v>10</v>
      </c>
      <c r="ALM35" s="67">
        <v>16.666666666666664</v>
      </c>
      <c r="ALN35" s="67">
        <v>18.518518518518515</v>
      </c>
      <c r="ALO35" s="86">
        <v>88.888888888888886</v>
      </c>
      <c r="ALT35" s="86">
        <v>3.2</v>
      </c>
      <c r="ALU35" s="62" t="s">
        <v>512</v>
      </c>
      <c r="ALV35" s="86">
        <v>3.2</v>
      </c>
      <c r="ALW35" s="86">
        <v>6</v>
      </c>
      <c r="ALX35" s="86"/>
      <c r="ALY35" s="86">
        <v>9</v>
      </c>
      <c r="ALZ35" s="67">
        <v>10</v>
      </c>
      <c r="AMA35" s="67">
        <v>16.666666666666664</v>
      </c>
      <c r="AMB35" s="67">
        <v>18.518518518518515</v>
      </c>
      <c r="AMC35" s="86">
        <v>66.666666666666657</v>
      </c>
      <c r="AMH35" s="86">
        <v>3.2</v>
      </c>
      <c r="AMI35" s="62" t="s">
        <v>512</v>
      </c>
      <c r="AMJ35" s="86">
        <v>3.2</v>
      </c>
      <c r="AMK35" s="86">
        <v>5</v>
      </c>
      <c r="AML35" s="86"/>
      <c r="AMM35" s="86">
        <v>9</v>
      </c>
      <c r="AMN35" s="67">
        <v>10</v>
      </c>
      <c r="AMO35" s="67">
        <v>16.666666666666664</v>
      </c>
      <c r="AMP35" s="67">
        <v>18.518518518518515</v>
      </c>
      <c r="AMQ35" s="86">
        <v>55.555555555555557</v>
      </c>
      <c r="AMV35" s="86">
        <v>3.2</v>
      </c>
      <c r="AMW35" s="62" t="s">
        <v>512</v>
      </c>
      <c r="AMX35" s="86">
        <v>3.2</v>
      </c>
      <c r="AMY35" s="86">
        <v>6</v>
      </c>
      <c r="AMZ35" s="86"/>
      <c r="ANA35" s="86">
        <v>9</v>
      </c>
      <c r="ANB35" s="67">
        <v>10</v>
      </c>
      <c r="ANC35" s="67">
        <v>16.666666666666664</v>
      </c>
      <c r="AND35" s="67">
        <v>18.518518518518515</v>
      </c>
      <c r="ANE35" s="86">
        <v>66.666666666666657</v>
      </c>
      <c r="ANJ35" s="86">
        <v>8.1999999999999993</v>
      </c>
      <c r="ANK35" s="62" t="s">
        <v>512</v>
      </c>
      <c r="ANL35" s="86">
        <v>8.1999999999999993</v>
      </c>
      <c r="ANM35" s="86">
        <v>4</v>
      </c>
      <c r="ANN35" s="86"/>
      <c r="ANO35" s="86">
        <v>9</v>
      </c>
      <c r="ANP35" s="67">
        <v>10</v>
      </c>
      <c r="ANQ35" s="67">
        <v>16.666666666666664</v>
      </c>
      <c r="ANR35" s="67">
        <v>18.518518518518515</v>
      </c>
      <c r="ANS35" s="86">
        <v>44.444444444444443</v>
      </c>
      <c r="ANX35" s="86">
        <v>4.2</v>
      </c>
      <c r="ANY35" s="62" t="s">
        <v>512</v>
      </c>
      <c r="ANZ35" s="86">
        <v>4.2</v>
      </c>
      <c r="AOA35" s="86">
        <v>8</v>
      </c>
      <c r="AOB35" s="86"/>
      <c r="AOC35" s="86">
        <v>9</v>
      </c>
      <c r="AOD35" s="67">
        <v>10</v>
      </c>
      <c r="AOE35" s="67">
        <v>16.666666666666664</v>
      </c>
      <c r="AOF35" s="67">
        <v>18.518518518518515</v>
      </c>
      <c r="AOG35" s="86">
        <v>88.888888888888886</v>
      </c>
      <c r="AOL35" s="86">
        <v>5.2</v>
      </c>
      <c r="AOM35" s="62" t="s">
        <v>512</v>
      </c>
      <c r="AON35" s="86">
        <v>5.2</v>
      </c>
      <c r="AOO35" s="86">
        <v>4</v>
      </c>
      <c r="AOP35" s="86"/>
      <c r="AOQ35" s="86">
        <v>9</v>
      </c>
      <c r="AOR35" s="67">
        <v>10</v>
      </c>
      <c r="AOS35" s="67">
        <v>16.666666666666664</v>
      </c>
      <c r="AOT35" s="67">
        <v>18.518518518518515</v>
      </c>
      <c r="AOU35" s="86">
        <v>44.444444444444443</v>
      </c>
      <c r="AOZ35" s="86">
        <v>4.2</v>
      </c>
      <c r="APA35" s="62" t="s">
        <v>512</v>
      </c>
      <c r="APB35" s="86">
        <v>4.2</v>
      </c>
      <c r="APC35" s="86">
        <v>5</v>
      </c>
      <c r="APD35" s="86"/>
      <c r="APE35" s="86">
        <v>9</v>
      </c>
      <c r="APF35" s="67">
        <v>10</v>
      </c>
      <c r="APG35" s="67">
        <v>16.666666666666664</v>
      </c>
      <c r="APH35" s="67">
        <v>18.518518518518515</v>
      </c>
      <c r="API35" s="86">
        <v>55.555555555555557</v>
      </c>
      <c r="APN35" s="86">
        <v>6.2</v>
      </c>
      <c r="APO35" s="62" t="s">
        <v>512</v>
      </c>
      <c r="APP35" s="86">
        <v>6.2</v>
      </c>
      <c r="APQ35" s="86">
        <v>5</v>
      </c>
      <c r="APR35" s="86"/>
      <c r="APS35" s="86">
        <v>9</v>
      </c>
      <c r="APT35" s="67">
        <v>10</v>
      </c>
      <c r="APU35" s="67">
        <v>16.666666666666664</v>
      </c>
      <c r="APV35" s="67">
        <v>18.518518518518515</v>
      </c>
      <c r="APW35" s="86">
        <v>55.555555555555557</v>
      </c>
      <c r="AQB35" s="86">
        <v>3.2</v>
      </c>
      <c r="AQC35" s="62" t="s">
        <v>512</v>
      </c>
      <c r="AQD35" s="86">
        <v>3.2</v>
      </c>
      <c r="AQE35" s="86">
        <v>6</v>
      </c>
      <c r="AQF35" s="86"/>
      <c r="AQG35" s="86">
        <v>9</v>
      </c>
      <c r="AQH35" s="67">
        <v>10</v>
      </c>
      <c r="AQI35" s="67">
        <v>16.666666666666664</v>
      </c>
      <c r="AQJ35" s="67">
        <v>18.518518518518515</v>
      </c>
      <c r="AQK35" s="86">
        <v>66.666666666666657</v>
      </c>
      <c r="AQP35" s="86">
        <v>1.2</v>
      </c>
      <c r="AQQ35" s="62" t="s">
        <v>512</v>
      </c>
      <c r="AQR35" s="86">
        <v>1.2</v>
      </c>
      <c r="AQS35" s="86">
        <v>1</v>
      </c>
      <c r="AQT35" s="86"/>
      <c r="AQU35" s="86">
        <v>1</v>
      </c>
      <c r="AQV35" s="67">
        <v>2</v>
      </c>
      <c r="AQW35" s="67">
        <v>2.2222222222222223</v>
      </c>
      <c r="AQX35" s="67">
        <v>4.4444444444444446</v>
      </c>
      <c r="AQY35" s="86">
        <v>100</v>
      </c>
      <c r="ARD35" s="86">
        <v>11.2</v>
      </c>
      <c r="ARE35" s="62" t="s">
        <v>512</v>
      </c>
      <c r="ARF35" s="86">
        <v>11.2</v>
      </c>
      <c r="ARG35" s="86">
        <v>0</v>
      </c>
      <c r="ARH35" s="86"/>
      <c r="ARI35" s="86">
        <v>1</v>
      </c>
      <c r="ARJ35" s="67">
        <v>2</v>
      </c>
      <c r="ARK35" s="67">
        <v>2.2222222222222223</v>
      </c>
      <c r="ARL35" s="67">
        <v>4.4444444444444446</v>
      </c>
      <c r="ARM35" s="86">
        <v>0</v>
      </c>
      <c r="ARR35" s="86">
        <v>10.199999999999999</v>
      </c>
      <c r="ARS35" s="62" t="s">
        <v>512</v>
      </c>
      <c r="ART35" s="86">
        <v>10.199999999999999</v>
      </c>
      <c r="ARU35" s="86">
        <v>0</v>
      </c>
      <c r="ARV35" s="86"/>
      <c r="ARW35" s="86">
        <v>1</v>
      </c>
      <c r="ARX35" s="67">
        <v>2</v>
      </c>
      <c r="ARY35" s="67">
        <v>2.2222222222222223</v>
      </c>
      <c r="ARZ35" s="67">
        <v>4.4444444444444446</v>
      </c>
      <c r="ASA35" s="86">
        <v>0</v>
      </c>
      <c r="ASF35" s="86">
        <v>1.2</v>
      </c>
      <c r="ASG35" s="62" t="s">
        <v>512</v>
      </c>
      <c r="ASH35" s="86">
        <v>1.2</v>
      </c>
      <c r="ASI35" s="86">
        <v>1</v>
      </c>
      <c r="ASJ35" s="86"/>
      <c r="ASK35" s="86">
        <v>1</v>
      </c>
      <c r="ASL35" s="67">
        <v>2</v>
      </c>
      <c r="ASM35" s="67">
        <v>2.2222222222222223</v>
      </c>
      <c r="ASN35" s="67">
        <v>4.4444444444444446</v>
      </c>
      <c r="ASO35" s="86">
        <v>100</v>
      </c>
      <c r="AST35" s="86">
        <v>1.2</v>
      </c>
      <c r="ASU35" s="62" t="s">
        <v>512</v>
      </c>
      <c r="ASV35" s="86">
        <v>1.2</v>
      </c>
      <c r="ASW35" s="86">
        <v>1</v>
      </c>
      <c r="ASX35" s="86"/>
      <c r="ASY35" s="86">
        <v>1</v>
      </c>
      <c r="ASZ35" s="67">
        <v>2</v>
      </c>
      <c r="ATA35" s="67">
        <v>2.2222222222222223</v>
      </c>
      <c r="ATB35" s="67">
        <v>4.4444444444444446</v>
      </c>
      <c r="ATC35" s="86">
        <v>100</v>
      </c>
      <c r="ATH35" s="86">
        <v>10.199999999999999</v>
      </c>
      <c r="ATI35" s="62" t="s">
        <v>512</v>
      </c>
      <c r="ATJ35" s="86">
        <v>10.199999999999999</v>
      </c>
      <c r="ATK35" s="86">
        <v>0</v>
      </c>
      <c r="ATL35" s="86"/>
      <c r="ATM35" s="86">
        <v>1</v>
      </c>
      <c r="ATN35" s="67">
        <v>2</v>
      </c>
      <c r="ATO35" s="67">
        <v>2.2222222222222223</v>
      </c>
      <c r="ATP35" s="67">
        <v>4.4444444444444446</v>
      </c>
      <c r="ATQ35" s="86">
        <v>0</v>
      </c>
      <c r="ATV35" s="86">
        <v>10.199999999999999</v>
      </c>
      <c r="ATW35" s="62" t="s">
        <v>512</v>
      </c>
      <c r="ATX35" s="86">
        <v>10.199999999999999</v>
      </c>
      <c r="ATY35" s="86">
        <v>0</v>
      </c>
      <c r="ATZ35" s="86"/>
      <c r="AUA35" s="86">
        <v>1</v>
      </c>
      <c r="AUB35" s="67">
        <v>2</v>
      </c>
      <c r="AUC35" s="67">
        <v>2.2222222222222223</v>
      </c>
      <c r="AUD35" s="67">
        <v>4.4444444444444446</v>
      </c>
      <c r="AUE35" s="86">
        <v>0</v>
      </c>
      <c r="AUJ35" s="86">
        <v>9.1999999999999993</v>
      </c>
      <c r="AUK35" s="62" t="s">
        <v>512</v>
      </c>
      <c r="AUL35" s="86">
        <v>9.1999999999999993</v>
      </c>
      <c r="AUM35" s="86">
        <v>0</v>
      </c>
      <c r="AUN35" s="86"/>
      <c r="AUO35" s="86">
        <v>1</v>
      </c>
      <c r="AUP35" s="67">
        <v>2</v>
      </c>
      <c r="AUQ35" s="67">
        <v>2.2222222222222223</v>
      </c>
      <c r="AUR35" s="67">
        <v>4.4444444444444446</v>
      </c>
      <c r="AUS35" s="86">
        <v>0</v>
      </c>
      <c r="AUX35" s="86">
        <v>1.2</v>
      </c>
      <c r="AUY35" s="62" t="s">
        <v>512</v>
      </c>
      <c r="AUZ35" s="86">
        <v>1.2</v>
      </c>
      <c r="AVA35" s="86">
        <v>1</v>
      </c>
      <c r="AVB35" s="86"/>
      <c r="AVC35" s="86">
        <v>1</v>
      </c>
      <c r="AVD35" s="67">
        <v>2</v>
      </c>
      <c r="AVE35" s="67">
        <v>2.2222222222222223</v>
      </c>
      <c r="AVF35" s="67">
        <v>4.4444444444444446</v>
      </c>
      <c r="AVG35" s="86">
        <v>100</v>
      </c>
      <c r="AVL35" s="86">
        <v>1.2</v>
      </c>
      <c r="AVM35" s="62" t="s">
        <v>512</v>
      </c>
      <c r="AVN35" s="86">
        <v>1.2</v>
      </c>
      <c r="AVO35" s="86">
        <v>1</v>
      </c>
      <c r="AVP35" s="86"/>
      <c r="AVQ35" s="86">
        <v>1</v>
      </c>
      <c r="AVR35" s="67">
        <v>2</v>
      </c>
      <c r="AVS35" s="67">
        <v>2.2222222222222223</v>
      </c>
      <c r="AVT35" s="67">
        <v>4.4444444444444446</v>
      </c>
      <c r="AVU35" s="86">
        <v>100</v>
      </c>
      <c r="AVZ35" s="86">
        <v>1.2</v>
      </c>
      <c r="AWA35" s="62" t="s">
        <v>512</v>
      </c>
      <c r="AWB35" s="86">
        <v>1.2</v>
      </c>
      <c r="AWC35" s="86">
        <v>1</v>
      </c>
      <c r="AWD35" s="86"/>
      <c r="AWE35" s="86">
        <v>1</v>
      </c>
      <c r="AWF35" s="67">
        <v>2</v>
      </c>
      <c r="AWG35" s="67">
        <v>2.2222222222222223</v>
      </c>
      <c r="AWH35" s="67">
        <v>4.4444444444444446</v>
      </c>
      <c r="AWI35" s="86">
        <v>100</v>
      </c>
      <c r="AWN35" s="86">
        <v>8.1999999999999993</v>
      </c>
      <c r="AWO35" s="62" t="s">
        <v>512</v>
      </c>
      <c r="AWP35" s="86">
        <v>8.1999999999999993</v>
      </c>
      <c r="AWQ35" s="86">
        <v>0</v>
      </c>
      <c r="AWR35" s="86"/>
      <c r="AWS35" s="86">
        <v>1</v>
      </c>
      <c r="AWT35" s="67">
        <v>2</v>
      </c>
      <c r="AWU35" s="67">
        <v>2.2222222222222223</v>
      </c>
      <c r="AWV35" s="67">
        <v>4.4444444444444446</v>
      </c>
      <c r="AWW35" s="86">
        <v>0</v>
      </c>
      <c r="AXB35" s="86">
        <v>1.2</v>
      </c>
      <c r="AXC35" s="62" t="s">
        <v>512</v>
      </c>
      <c r="AXD35" s="86">
        <v>1.2</v>
      </c>
      <c r="AXE35" s="86">
        <v>1</v>
      </c>
      <c r="AXF35" s="86"/>
      <c r="AXG35" s="86">
        <v>1</v>
      </c>
      <c r="AXH35" s="67">
        <v>2</v>
      </c>
      <c r="AXI35" s="67">
        <v>2.2222222222222223</v>
      </c>
      <c r="AXJ35" s="67">
        <v>4.4444444444444446</v>
      </c>
      <c r="AXK35" s="86">
        <v>100</v>
      </c>
      <c r="AXP35" s="86">
        <v>10.199999999999999</v>
      </c>
      <c r="AXQ35" s="62" t="s">
        <v>512</v>
      </c>
      <c r="AXR35" s="86">
        <v>10.199999999999999</v>
      </c>
      <c r="AXS35" s="86">
        <v>0</v>
      </c>
      <c r="AXT35" s="86"/>
      <c r="AXU35" s="86">
        <v>1</v>
      </c>
      <c r="AXV35" s="67">
        <v>2</v>
      </c>
      <c r="AXW35" s="67">
        <v>2.2222222222222223</v>
      </c>
      <c r="AXX35" s="67">
        <v>4.4444444444444446</v>
      </c>
      <c r="AXY35" s="86">
        <v>0</v>
      </c>
      <c r="AYD35" s="86">
        <v>10.199999999999999</v>
      </c>
      <c r="AYE35" s="62" t="s">
        <v>512</v>
      </c>
      <c r="AYF35" s="86">
        <v>10.199999999999999</v>
      </c>
      <c r="AYG35" s="86">
        <v>0</v>
      </c>
      <c r="AYH35" s="86"/>
      <c r="AYI35" s="86">
        <v>1</v>
      </c>
      <c r="AYJ35" s="67">
        <v>2</v>
      </c>
      <c r="AYK35" s="67">
        <v>2.2222222222222223</v>
      </c>
      <c r="AYL35" s="67">
        <v>4.4444444444444446</v>
      </c>
      <c r="AYM35" s="86">
        <v>0</v>
      </c>
      <c r="AYR35" s="86">
        <v>9.1999999999999993</v>
      </c>
      <c r="AYS35" s="62" t="s">
        <v>512</v>
      </c>
      <c r="AYT35" s="86">
        <v>9.1999999999999993</v>
      </c>
      <c r="AYU35" s="86">
        <v>0</v>
      </c>
      <c r="AYV35" s="86"/>
      <c r="AYW35" s="86">
        <v>1</v>
      </c>
      <c r="AYX35" s="67">
        <v>2</v>
      </c>
      <c r="AYY35" s="67">
        <v>2.2222222222222223</v>
      </c>
      <c r="AYZ35" s="67">
        <v>4.4444444444444446</v>
      </c>
      <c r="AZA35" s="86">
        <v>0</v>
      </c>
      <c r="AZF35" s="86">
        <v>1.2</v>
      </c>
      <c r="AZG35" s="62" t="s">
        <v>512</v>
      </c>
      <c r="AZH35" s="86">
        <v>1.2</v>
      </c>
      <c r="AZI35" s="86">
        <v>1</v>
      </c>
      <c r="AZJ35" s="86"/>
      <c r="AZK35" s="86">
        <v>1</v>
      </c>
      <c r="AZL35" s="67">
        <v>2</v>
      </c>
      <c r="AZM35" s="67">
        <v>2.2222222222222223</v>
      </c>
      <c r="AZN35" s="67">
        <v>4.4444444444444446</v>
      </c>
      <c r="AZO35" s="86">
        <v>100</v>
      </c>
      <c r="AZT35" s="86">
        <v>1.2</v>
      </c>
      <c r="AZU35" s="62" t="s">
        <v>512</v>
      </c>
      <c r="AZV35" s="86">
        <v>1.2</v>
      </c>
      <c r="AZW35" s="86">
        <v>1</v>
      </c>
      <c r="AZX35" s="86"/>
      <c r="AZY35" s="86">
        <v>1</v>
      </c>
      <c r="AZZ35" s="67">
        <v>2</v>
      </c>
      <c r="BAA35" s="67">
        <v>2.2222222222222223</v>
      </c>
      <c r="BAB35" s="67">
        <v>4.4444444444444446</v>
      </c>
      <c r="BAC35" s="86">
        <v>100</v>
      </c>
      <c r="BAH35" s="86">
        <v>10.199999999999999</v>
      </c>
      <c r="BAI35" s="62" t="s">
        <v>512</v>
      </c>
      <c r="BAJ35" s="86">
        <v>10.199999999999999</v>
      </c>
      <c r="BAK35" s="86">
        <v>0</v>
      </c>
      <c r="BAL35" s="86"/>
      <c r="BAM35" s="86">
        <v>1</v>
      </c>
      <c r="BAN35" s="67">
        <v>2</v>
      </c>
      <c r="BAO35" s="67">
        <v>2.2222222222222223</v>
      </c>
      <c r="BAP35" s="67">
        <v>4.4444444444444446</v>
      </c>
      <c r="BAQ35" s="86">
        <v>0</v>
      </c>
      <c r="BAV35" s="86">
        <v>1.2</v>
      </c>
      <c r="BAW35" s="62" t="s">
        <v>512</v>
      </c>
      <c r="BAX35" s="86">
        <v>1.2</v>
      </c>
      <c r="BAY35" s="86">
        <v>1</v>
      </c>
      <c r="BAZ35" s="86"/>
      <c r="BBA35" s="86">
        <v>1</v>
      </c>
      <c r="BBB35" s="67">
        <v>2</v>
      </c>
      <c r="BBC35" s="67">
        <v>2.2222222222222223</v>
      </c>
      <c r="BBD35" s="67">
        <v>4.4444444444444446</v>
      </c>
      <c r="BBE35" s="86">
        <v>100</v>
      </c>
      <c r="BBJ35" s="86">
        <v>1.2</v>
      </c>
      <c r="BBK35" s="62" t="s">
        <v>512</v>
      </c>
      <c r="BBL35" s="86">
        <v>1.2</v>
      </c>
      <c r="BBM35" s="86">
        <v>1</v>
      </c>
      <c r="BBN35" s="86"/>
      <c r="BBO35" s="86">
        <v>1</v>
      </c>
      <c r="BBP35" s="67">
        <v>2</v>
      </c>
      <c r="BBQ35" s="67">
        <v>2.2222222222222223</v>
      </c>
      <c r="BBR35" s="67">
        <v>4.4444444444444446</v>
      </c>
      <c r="BBS35" s="86">
        <v>100</v>
      </c>
      <c r="BBX35" s="86">
        <v>11.2</v>
      </c>
      <c r="BBY35" s="62" t="s">
        <v>512</v>
      </c>
      <c r="BBZ35" s="86">
        <v>11.2</v>
      </c>
      <c r="BCA35" s="86">
        <v>0</v>
      </c>
      <c r="BCB35" s="86"/>
      <c r="BCC35" s="86">
        <v>1</v>
      </c>
      <c r="BCD35" s="67">
        <v>2</v>
      </c>
      <c r="BCE35" s="67">
        <v>2.2222222222222223</v>
      </c>
      <c r="BCF35" s="67">
        <v>4.4444444444444446</v>
      </c>
      <c r="BCG35" s="86">
        <v>0</v>
      </c>
      <c r="BCL35" s="86">
        <v>1.2</v>
      </c>
      <c r="BCM35" s="62" t="s">
        <v>512</v>
      </c>
      <c r="BCN35" s="86">
        <v>1.2</v>
      </c>
      <c r="BCO35" s="86">
        <v>1</v>
      </c>
      <c r="BCP35" s="86"/>
      <c r="BCQ35" s="86">
        <v>1</v>
      </c>
      <c r="BCR35" s="67">
        <v>2</v>
      </c>
      <c r="BCS35" s="67">
        <v>2.2222222222222223</v>
      </c>
      <c r="BCT35" s="67">
        <v>4.4444444444444446</v>
      </c>
      <c r="BCU35" s="86">
        <v>100</v>
      </c>
      <c r="BCZ35" s="86">
        <v>9.1999999999999993</v>
      </c>
      <c r="BDA35" s="62" t="s">
        <v>512</v>
      </c>
      <c r="BDB35" s="86">
        <v>9.1999999999999993</v>
      </c>
      <c r="BDC35" s="86">
        <v>0</v>
      </c>
      <c r="BDD35" s="86"/>
      <c r="BDE35" s="86">
        <v>1</v>
      </c>
      <c r="BDF35" s="67">
        <v>2</v>
      </c>
      <c r="BDG35" s="67">
        <v>2.2222222222222223</v>
      </c>
      <c r="BDH35" s="67">
        <v>4.4444444444444446</v>
      </c>
      <c r="BDI35" s="86">
        <v>0</v>
      </c>
      <c r="BDN35" s="86">
        <v>11.2</v>
      </c>
      <c r="BDO35" s="62" t="s">
        <v>512</v>
      </c>
      <c r="BDP35" s="86">
        <v>11.2</v>
      </c>
      <c r="BDQ35" s="86">
        <v>0</v>
      </c>
      <c r="BDR35" s="86"/>
      <c r="BDS35" s="86">
        <v>1</v>
      </c>
      <c r="BDT35" s="67">
        <v>2</v>
      </c>
      <c r="BDU35" s="67">
        <v>2.2222222222222223</v>
      </c>
      <c r="BDV35" s="67">
        <v>4.4444444444444446</v>
      </c>
      <c r="BDW35" s="86">
        <v>0</v>
      </c>
      <c r="BEB35" s="86">
        <v>1.2</v>
      </c>
      <c r="BEC35" s="62" t="s">
        <v>512</v>
      </c>
      <c r="BED35" s="86">
        <v>1.2</v>
      </c>
      <c r="BEE35" s="86">
        <v>1</v>
      </c>
      <c r="BEF35" s="86"/>
      <c r="BEG35" s="86">
        <v>1</v>
      </c>
      <c r="BEH35" s="67">
        <v>2</v>
      </c>
      <c r="BEI35" s="67">
        <v>2.2222222222222223</v>
      </c>
      <c r="BEJ35" s="67">
        <v>4.4444444444444446</v>
      </c>
      <c r="BEK35" s="86">
        <v>100</v>
      </c>
      <c r="BEP35" s="86">
        <v>1.2</v>
      </c>
      <c r="BEQ35" s="62" t="s">
        <v>512</v>
      </c>
      <c r="BER35" s="86">
        <v>1.2</v>
      </c>
      <c r="BES35" s="86">
        <v>3</v>
      </c>
      <c r="BET35" s="86"/>
      <c r="BEU35" s="86">
        <v>3</v>
      </c>
      <c r="BEV35" s="67">
        <v>4</v>
      </c>
      <c r="BEW35" s="67">
        <v>6.666666666666667</v>
      </c>
      <c r="BEX35" s="67">
        <v>8.8888888888888893</v>
      </c>
      <c r="BEY35" s="86">
        <v>100</v>
      </c>
      <c r="BFD35" s="86">
        <v>7.2</v>
      </c>
      <c r="BFE35" s="62" t="s">
        <v>512</v>
      </c>
      <c r="BFF35" s="86">
        <v>7.2</v>
      </c>
      <c r="BFG35" s="86">
        <v>1</v>
      </c>
      <c r="BFH35" s="86"/>
      <c r="BFI35" s="86">
        <v>3</v>
      </c>
      <c r="BFJ35" s="67">
        <v>4</v>
      </c>
      <c r="BFK35" s="67">
        <v>6.666666666666667</v>
      </c>
      <c r="BFL35" s="67">
        <v>8.8888888888888893</v>
      </c>
      <c r="BFM35" s="86">
        <v>33.333333333333329</v>
      </c>
      <c r="BFR35" s="86">
        <v>8.1999999999999993</v>
      </c>
      <c r="BFS35" s="62" t="s">
        <v>512</v>
      </c>
      <c r="BFT35" s="86">
        <v>8.1999999999999993</v>
      </c>
      <c r="BFU35" s="86">
        <v>1</v>
      </c>
      <c r="BFV35" s="86"/>
      <c r="BFW35" s="86">
        <v>3</v>
      </c>
      <c r="BFX35" s="67">
        <v>4</v>
      </c>
      <c r="BFY35" s="67">
        <v>6.666666666666667</v>
      </c>
      <c r="BFZ35" s="67">
        <v>8.8888888888888893</v>
      </c>
      <c r="BGA35" s="86">
        <v>33.333333333333329</v>
      </c>
      <c r="BGF35" s="86">
        <v>8.1999999999999993</v>
      </c>
      <c r="BGG35" s="62" t="s">
        <v>512</v>
      </c>
      <c r="BGH35" s="86">
        <v>8.1999999999999993</v>
      </c>
      <c r="BGI35" s="86">
        <v>1</v>
      </c>
      <c r="BGJ35" s="86"/>
      <c r="BGK35" s="86">
        <v>3</v>
      </c>
      <c r="BGL35" s="67">
        <v>4</v>
      </c>
      <c r="BGM35" s="67">
        <v>6.666666666666667</v>
      </c>
      <c r="BGN35" s="67">
        <v>8.8888888888888893</v>
      </c>
      <c r="BGO35" s="86">
        <v>33.333333333333329</v>
      </c>
      <c r="BGT35" s="86">
        <v>5.2</v>
      </c>
      <c r="BGU35" s="62" t="s">
        <v>512</v>
      </c>
      <c r="BGV35" s="86">
        <v>5.2</v>
      </c>
      <c r="BGW35" s="86">
        <v>1</v>
      </c>
      <c r="BGX35" s="86"/>
      <c r="BGY35" s="86">
        <v>3</v>
      </c>
      <c r="BGZ35" s="67">
        <v>4</v>
      </c>
      <c r="BHA35" s="67">
        <v>6.666666666666667</v>
      </c>
      <c r="BHB35" s="67">
        <v>8.8888888888888893</v>
      </c>
      <c r="BHC35" s="86">
        <v>33.333333333333329</v>
      </c>
      <c r="BHH35" s="86">
        <v>1.2</v>
      </c>
      <c r="BHI35" s="62" t="s">
        <v>512</v>
      </c>
      <c r="BHJ35" s="86">
        <v>1.2</v>
      </c>
      <c r="BHK35" s="86">
        <v>3</v>
      </c>
      <c r="BHL35" s="86"/>
      <c r="BHM35" s="86">
        <v>3</v>
      </c>
      <c r="BHN35" s="67">
        <v>4</v>
      </c>
      <c r="BHO35" s="67">
        <v>6.666666666666667</v>
      </c>
      <c r="BHP35" s="67">
        <v>8.8888888888888893</v>
      </c>
      <c r="BHQ35" s="86">
        <v>100</v>
      </c>
      <c r="BHV35" s="86">
        <v>1.2</v>
      </c>
      <c r="BHW35" s="62" t="s">
        <v>512</v>
      </c>
      <c r="BHX35" s="86">
        <v>1.2</v>
      </c>
      <c r="BHY35" s="86">
        <v>3</v>
      </c>
      <c r="BHZ35" s="86"/>
      <c r="BIA35" s="86">
        <v>3</v>
      </c>
      <c r="BIB35" s="67">
        <v>4</v>
      </c>
      <c r="BIC35" s="67">
        <v>6.666666666666667</v>
      </c>
      <c r="BID35" s="67">
        <v>8.8888888888888893</v>
      </c>
      <c r="BIE35" s="86">
        <v>100</v>
      </c>
      <c r="BIJ35" s="86">
        <v>2.2000000000000002</v>
      </c>
      <c r="BIK35" s="62" t="s">
        <v>512</v>
      </c>
      <c r="BIL35" s="86">
        <v>2.2000000000000002</v>
      </c>
      <c r="BIM35" s="86">
        <v>2</v>
      </c>
      <c r="BIN35" s="86"/>
      <c r="BIO35" s="86">
        <v>3</v>
      </c>
      <c r="BIP35" s="67">
        <v>4</v>
      </c>
      <c r="BIQ35" s="67">
        <v>6.666666666666667</v>
      </c>
      <c r="BIR35" s="67">
        <v>8.8888888888888893</v>
      </c>
      <c r="BIS35" s="86">
        <v>66.666666666666657</v>
      </c>
      <c r="BIX35" s="86">
        <v>4.2</v>
      </c>
      <c r="BIY35" s="62" t="s">
        <v>512</v>
      </c>
      <c r="BIZ35" s="86">
        <v>4.2</v>
      </c>
      <c r="BJA35" s="86">
        <v>1</v>
      </c>
      <c r="BJB35" s="86"/>
      <c r="BJC35" s="86">
        <v>3</v>
      </c>
      <c r="BJD35" s="67">
        <v>4</v>
      </c>
      <c r="BJE35" s="67">
        <v>6.666666666666667</v>
      </c>
      <c r="BJF35" s="67">
        <v>8.8888888888888893</v>
      </c>
      <c r="BJG35" s="86">
        <v>33.333333333333329</v>
      </c>
      <c r="BJL35" s="86">
        <v>3.2</v>
      </c>
      <c r="BJM35" s="62" t="s">
        <v>512</v>
      </c>
      <c r="BJN35" s="86">
        <v>3.2</v>
      </c>
      <c r="BJO35" s="86">
        <v>2</v>
      </c>
      <c r="BJP35" s="86"/>
      <c r="BJQ35" s="86">
        <v>3</v>
      </c>
      <c r="BJR35" s="67">
        <v>4</v>
      </c>
      <c r="BJS35" s="67">
        <v>6.666666666666667</v>
      </c>
      <c r="BJT35" s="67">
        <v>8.8888888888888893</v>
      </c>
      <c r="BJU35" s="86">
        <v>66.666666666666657</v>
      </c>
      <c r="BJZ35" s="86">
        <v>1.2</v>
      </c>
      <c r="BKA35" s="62" t="s">
        <v>512</v>
      </c>
      <c r="BKB35" s="86">
        <v>1.2</v>
      </c>
      <c r="BKC35" s="86">
        <v>3</v>
      </c>
      <c r="BKD35" s="86"/>
      <c r="BKE35" s="86">
        <v>3</v>
      </c>
      <c r="BKF35" s="67">
        <v>4</v>
      </c>
      <c r="BKG35" s="67">
        <v>6.666666666666667</v>
      </c>
      <c r="BKH35" s="67">
        <v>8.8888888888888893</v>
      </c>
      <c r="BKI35" s="86">
        <v>100</v>
      </c>
      <c r="BKN35" s="86">
        <v>1.2</v>
      </c>
      <c r="BKO35" s="62" t="s">
        <v>512</v>
      </c>
      <c r="BKP35" s="86">
        <v>1.2</v>
      </c>
      <c r="BKQ35" s="86">
        <v>3</v>
      </c>
      <c r="BKR35" s="86"/>
      <c r="BKS35" s="86">
        <v>3</v>
      </c>
      <c r="BKT35" s="67">
        <v>4</v>
      </c>
      <c r="BKU35" s="67">
        <v>6.666666666666667</v>
      </c>
      <c r="BKV35" s="67">
        <v>8.8888888888888893</v>
      </c>
      <c r="BKW35" s="86">
        <v>100</v>
      </c>
      <c r="BLB35" s="86">
        <v>10.199999999999999</v>
      </c>
      <c r="BLC35" s="62" t="s">
        <v>512</v>
      </c>
      <c r="BLD35" s="86">
        <v>10.199999999999999</v>
      </c>
      <c r="BLE35" s="86">
        <v>0</v>
      </c>
      <c r="BLF35" s="86"/>
      <c r="BLG35" s="86">
        <v>3</v>
      </c>
      <c r="BLH35" s="67">
        <v>4</v>
      </c>
      <c r="BLI35" s="67">
        <v>6.666666666666667</v>
      </c>
      <c r="BLJ35" s="67">
        <v>8.8888888888888893</v>
      </c>
      <c r="BLK35" s="86">
        <v>0</v>
      </c>
      <c r="BLP35" s="86">
        <v>3.2</v>
      </c>
      <c r="BLQ35" s="62" t="s">
        <v>512</v>
      </c>
      <c r="BLR35" s="86">
        <v>3.2</v>
      </c>
      <c r="BLS35" s="86">
        <v>2</v>
      </c>
      <c r="BLT35" s="86"/>
      <c r="BLU35" s="86">
        <v>3</v>
      </c>
      <c r="BLV35" s="67">
        <v>4</v>
      </c>
      <c r="BLW35" s="67">
        <v>6.666666666666667</v>
      </c>
      <c r="BLX35" s="67">
        <v>8.8888888888888893</v>
      </c>
      <c r="BLY35" s="86">
        <v>66.666666666666657</v>
      </c>
      <c r="BMD35" s="86">
        <v>1.2</v>
      </c>
      <c r="BME35" s="62" t="s">
        <v>512</v>
      </c>
      <c r="BMF35" s="86">
        <v>1.2</v>
      </c>
      <c r="BMG35" s="86">
        <v>3</v>
      </c>
      <c r="BMH35" s="86"/>
      <c r="BMI35" s="86">
        <v>3</v>
      </c>
      <c r="BMJ35" s="67">
        <v>4</v>
      </c>
      <c r="BMK35" s="67">
        <v>6.666666666666667</v>
      </c>
      <c r="BML35" s="67">
        <v>8.8888888888888893</v>
      </c>
      <c r="BMM35" s="86">
        <v>100</v>
      </c>
      <c r="BMR35" s="86">
        <v>1.2</v>
      </c>
      <c r="BMS35" s="62" t="s">
        <v>512</v>
      </c>
      <c r="BMT35" s="86">
        <v>1.2</v>
      </c>
      <c r="BMU35" s="86">
        <v>3</v>
      </c>
      <c r="BMV35" s="86"/>
      <c r="BMW35" s="86">
        <v>3</v>
      </c>
      <c r="BMX35" s="67">
        <v>4</v>
      </c>
      <c r="BMY35" s="67">
        <v>6.666666666666667</v>
      </c>
      <c r="BMZ35" s="67">
        <v>8.8888888888888893</v>
      </c>
      <c r="BNA35" s="86">
        <v>100</v>
      </c>
      <c r="BNF35" s="86">
        <v>1.2</v>
      </c>
      <c r="BNG35" s="62" t="s">
        <v>512</v>
      </c>
      <c r="BNH35" s="86">
        <v>1.2</v>
      </c>
      <c r="BNI35" s="86">
        <v>3</v>
      </c>
      <c r="BNJ35" s="86"/>
      <c r="BNK35" s="86">
        <v>3</v>
      </c>
      <c r="BNL35" s="67">
        <v>4</v>
      </c>
      <c r="BNM35" s="67">
        <v>6.666666666666667</v>
      </c>
      <c r="BNN35" s="67">
        <v>8.8888888888888893</v>
      </c>
      <c r="BNO35" s="86">
        <v>100</v>
      </c>
      <c r="BNT35" s="86">
        <v>6.2</v>
      </c>
      <c r="BNU35" s="62" t="s">
        <v>512</v>
      </c>
      <c r="BNV35" s="86">
        <v>6.2</v>
      </c>
      <c r="BNW35" s="86">
        <v>2</v>
      </c>
      <c r="BNX35" s="86"/>
      <c r="BNY35" s="86">
        <v>3</v>
      </c>
      <c r="BNZ35" s="67">
        <v>4</v>
      </c>
      <c r="BOA35" s="67">
        <v>6.666666666666667</v>
      </c>
      <c r="BOB35" s="67">
        <v>8.8888888888888893</v>
      </c>
      <c r="BOC35" s="86">
        <v>66.666666666666657</v>
      </c>
      <c r="BOH35" s="86">
        <v>1.2</v>
      </c>
      <c r="BOI35" s="62" t="s">
        <v>512</v>
      </c>
      <c r="BOJ35" s="86">
        <v>1.2</v>
      </c>
      <c r="BOK35" s="86">
        <v>3</v>
      </c>
      <c r="BOL35" s="86"/>
      <c r="BOM35" s="86">
        <v>3</v>
      </c>
      <c r="BON35" s="67">
        <v>4</v>
      </c>
      <c r="BOO35" s="67">
        <v>6.666666666666667</v>
      </c>
      <c r="BOP35" s="67">
        <v>8.8888888888888893</v>
      </c>
      <c r="BOQ35" s="86">
        <v>100</v>
      </c>
      <c r="BOV35" s="86">
        <v>4.2</v>
      </c>
      <c r="BOW35" s="62" t="s">
        <v>512</v>
      </c>
      <c r="BOX35" s="86">
        <v>4.2</v>
      </c>
      <c r="BOY35" s="86">
        <v>2</v>
      </c>
      <c r="BOZ35" s="86"/>
      <c r="BPA35" s="86">
        <v>3</v>
      </c>
      <c r="BPB35" s="67">
        <v>4</v>
      </c>
      <c r="BPC35" s="67">
        <v>6.666666666666667</v>
      </c>
      <c r="BPD35" s="67">
        <v>8.8888888888888893</v>
      </c>
      <c r="BPE35" s="86">
        <v>66.666666666666657</v>
      </c>
      <c r="BPJ35" s="86">
        <v>1.2</v>
      </c>
      <c r="BPK35" s="62" t="s">
        <v>512</v>
      </c>
      <c r="BPL35" s="86">
        <v>1.2</v>
      </c>
      <c r="BPM35" s="86">
        <v>2</v>
      </c>
      <c r="BPN35" s="86"/>
      <c r="BPO35" s="86">
        <v>3</v>
      </c>
      <c r="BPP35" s="67">
        <v>4</v>
      </c>
      <c r="BPQ35" s="67">
        <v>6.666666666666667</v>
      </c>
      <c r="BPR35" s="67">
        <v>8.8888888888888893</v>
      </c>
      <c r="BPS35" s="86">
        <v>66.666666666666657</v>
      </c>
      <c r="BPX35" s="86">
        <v>3.2</v>
      </c>
      <c r="BPY35" s="62" t="s">
        <v>512</v>
      </c>
      <c r="BPZ35" s="86">
        <v>3.2</v>
      </c>
      <c r="BQA35" s="86">
        <v>2</v>
      </c>
      <c r="BQB35" s="86"/>
      <c r="BQC35" s="86">
        <v>3</v>
      </c>
      <c r="BQD35" s="67">
        <v>4</v>
      </c>
      <c r="BQE35" s="67">
        <v>6.666666666666667</v>
      </c>
      <c r="BQF35" s="67">
        <v>8.8888888888888893</v>
      </c>
      <c r="BQG35" s="86">
        <v>66.666666666666657</v>
      </c>
      <c r="BQL35" s="86">
        <v>2.2000000000000002</v>
      </c>
      <c r="BQM35" s="62" t="s">
        <v>512</v>
      </c>
      <c r="BQN35" s="86">
        <v>2.2000000000000002</v>
      </c>
      <c r="BQO35" s="86">
        <v>2</v>
      </c>
      <c r="BQP35" s="86"/>
      <c r="BQQ35" s="86">
        <v>3</v>
      </c>
      <c r="BQR35" s="67">
        <v>4</v>
      </c>
      <c r="BQS35" s="67">
        <v>6.666666666666667</v>
      </c>
      <c r="BQT35" s="67">
        <v>8.8888888888888893</v>
      </c>
      <c r="BQU35" s="86">
        <v>66.666666666666657</v>
      </c>
      <c r="BQZ35" s="86">
        <v>6.2</v>
      </c>
      <c r="BRA35" s="62" t="s">
        <v>512</v>
      </c>
      <c r="BRB35" s="86">
        <v>6.2</v>
      </c>
      <c r="BRC35" s="86">
        <v>2</v>
      </c>
      <c r="BRD35" s="86"/>
      <c r="BRE35" s="86">
        <v>3</v>
      </c>
      <c r="BRF35" s="67">
        <v>4</v>
      </c>
      <c r="BRG35" s="67">
        <v>6.666666666666667</v>
      </c>
      <c r="BRH35" s="67">
        <v>8.8888888888888893</v>
      </c>
      <c r="BRI35" s="86">
        <v>66.666666666666657</v>
      </c>
      <c r="BRN35" s="86">
        <v>9.1999999999999993</v>
      </c>
      <c r="BRO35" s="62" t="s">
        <v>512</v>
      </c>
      <c r="BRP35" s="86">
        <v>9.1999999999999993</v>
      </c>
      <c r="BRQ35" s="86">
        <v>2</v>
      </c>
      <c r="BRR35" s="86"/>
      <c r="BRS35" s="86">
        <v>3</v>
      </c>
      <c r="BRT35" s="67">
        <v>4</v>
      </c>
      <c r="BRU35" s="67">
        <v>6.666666666666667</v>
      </c>
      <c r="BRV35" s="67">
        <v>8.8888888888888893</v>
      </c>
      <c r="BRW35" s="86">
        <v>66.666666666666657</v>
      </c>
      <c r="BSB35" s="86">
        <v>4.2</v>
      </c>
      <c r="BSC35" s="62" t="s">
        <v>512</v>
      </c>
      <c r="BSD35" s="86">
        <v>4.2</v>
      </c>
      <c r="BSE35" s="86">
        <v>2</v>
      </c>
      <c r="BSF35" s="86"/>
      <c r="BSG35" s="86">
        <v>3</v>
      </c>
      <c r="BSH35" s="67">
        <v>4</v>
      </c>
      <c r="BSI35" s="67">
        <v>6.666666666666667</v>
      </c>
      <c r="BSJ35" s="67">
        <v>8.8888888888888893</v>
      </c>
      <c r="BSK35" s="86">
        <v>66.666666666666657</v>
      </c>
      <c r="BSP35" s="86">
        <v>1.2</v>
      </c>
      <c r="BSQ35" s="62" t="s">
        <v>512</v>
      </c>
      <c r="BSR35" s="86">
        <v>1.2</v>
      </c>
      <c r="BSS35" s="86">
        <v>3</v>
      </c>
      <c r="BST35" s="86"/>
      <c r="BSU35" s="86">
        <v>3</v>
      </c>
      <c r="BSV35" s="67">
        <v>4</v>
      </c>
      <c r="BSW35" s="67">
        <v>6.666666666666667</v>
      </c>
      <c r="BSX35" s="67">
        <v>8.8888888888888893</v>
      </c>
      <c r="BSY35" s="86">
        <v>100</v>
      </c>
      <c r="BTD35" s="86">
        <v>4.2</v>
      </c>
      <c r="BTE35" s="62" t="s">
        <v>512</v>
      </c>
      <c r="BTF35" s="86">
        <v>4.2</v>
      </c>
      <c r="BTG35" s="86">
        <v>1</v>
      </c>
      <c r="BTH35" s="86"/>
      <c r="BTI35" s="86">
        <v>3</v>
      </c>
      <c r="BTJ35" s="67">
        <v>4</v>
      </c>
      <c r="BTK35" s="67">
        <v>6.666666666666667</v>
      </c>
      <c r="BTL35" s="67">
        <v>8.8888888888888893</v>
      </c>
      <c r="BTM35" s="86">
        <v>33.333333333333329</v>
      </c>
      <c r="BTR35" s="86">
        <v>1.2</v>
      </c>
      <c r="BTS35" s="62" t="s">
        <v>512</v>
      </c>
      <c r="BTT35" s="86">
        <v>1.2</v>
      </c>
      <c r="BTU35" s="86">
        <v>1</v>
      </c>
      <c r="BTV35" s="86"/>
      <c r="BTW35" s="86">
        <v>1</v>
      </c>
      <c r="BTX35" s="67">
        <v>5</v>
      </c>
      <c r="BTY35" s="67">
        <v>1.8518518518518516</v>
      </c>
      <c r="BTZ35" s="67">
        <v>9.2592592592592577</v>
      </c>
      <c r="BUA35" s="86">
        <v>100</v>
      </c>
      <c r="BUF35" s="86">
        <v>11.2</v>
      </c>
      <c r="BUG35" s="62" t="s">
        <v>512</v>
      </c>
      <c r="BUH35" s="86">
        <v>11.2</v>
      </c>
      <c r="BUI35" s="86">
        <v>0</v>
      </c>
      <c r="BUJ35" s="86"/>
      <c r="BUK35" s="86">
        <v>1</v>
      </c>
      <c r="BUL35" s="67">
        <v>5</v>
      </c>
      <c r="BUM35" s="67">
        <v>1.8518518518518516</v>
      </c>
      <c r="BUN35" s="67">
        <v>9.2592592592592577</v>
      </c>
      <c r="BUO35" s="86">
        <v>0</v>
      </c>
      <c r="BUT35" s="86">
        <v>1.2</v>
      </c>
      <c r="BUU35" s="62" t="s">
        <v>512</v>
      </c>
      <c r="BUV35" s="86">
        <v>1.2</v>
      </c>
      <c r="BUW35" s="86">
        <v>1</v>
      </c>
      <c r="BUX35" s="86"/>
      <c r="BUY35" s="86">
        <v>1</v>
      </c>
      <c r="BUZ35" s="67">
        <v>5</v>
      </c>
      <c r="BVA35" s="67">
        <v>1.8518518518518516</v>
      </c>
      <c r="BVB35" s="67">
        <v>9.2592592592592577</v>
      </c>
      <c r="BVC35" s="86">
        <v>100</v>
      </c>
      <c r="BVH35" s="86">
        <v>11.2</v>
      </c>
      <c r="BVI35" s="62" t="s">
        <v>512</v>
      </c>
      <c r="BVJ35" s="86">
        <v>11.2</v>
      </c>
      <c r="BVK35" s="86">
        <v>0</v>
      </c>
      <c r="BVL35" s="86"/>
      <c r="BVM35" s="86">
        <v>1</v>
      </c>
      <c r="BVN35" s="67">
        <v>5</v>
      </c>
      <c r="BVO35" s="67">
        <v>1.8518518518518516</v>
      </c>
      <c r="BVP35" s="67">
        <v>9.2592592592592577</v>
      </c>
      <c r="BVQ35" s="86">
        <v>0</v>
      </c>
      <c r="BVV35" s="86">
        <v>1.2</v>
      </c>
      <c r="BVW35" s="62" t="s">
        <v>512</v>
      </c>
      <c r="BVX35" s="86">
        <v>1.2</v>
      </c>
      <c r="BVY35" s="86">
        <v>1</v>
      </c>
      <c r="BVZ35" s="86"/>
      <c r="BWA35" s="86">
        <v>1</v>
      </c>
      <c r="BWB35" s="67">
        <v>5</v>
      </c>
      <c r="BWC35" s="67">
        <v>1.8518518518518516</v>
      </c>
      <c r="BWD35" s="67">
        <v>9.2592592592592577</v>
      </c>
      <c r="BWE35" s="86">
        <v>100</v>
      </c>
      <c r="BWJ35" s="86">
        <v>1.2</v>
      </c>
      <c r="BWK35" s="62" t="s">
        <v>512</v>
      </c>
      <c r="BWL35" s="86">
        <v>1.2</v>
      </c>
      <c r="BWM35" s="86">
        <v>1</v>
      </c>
      <c r="BWN35" s="86"/>
      <c r="BWO35" s="86">
        <v>1</v>
      </c>
      <c r="BWP35" s="67">
        <v>5</v>
      </c>
      <c r="BWQ35" s="67">
        <v>1.8518518518518516</v>
      </c>
      <c r="BWR35" s="67">
        <v>9.2592592592592577</v>
      </c>
      <c r="BWS35" s="86">
        <v>100</v>
      </c>
      <c r="BWX35" s="86">
        <v>11.2</v>
      </c>
      <c r="BWY35" s="62" t="s">
        <v>512</v>
      </c>
      <c r="BWZ35" s="86">
        <v>11.2</v>
      </c>
      <c r="BXA35" s="86">
        <v>0</v>
      </c>
      <c r="BXB35" s="86"/>
      <c r="BXC35" s="86">
        <v>1</v>
      </c>
      <c r="BXD35" s="67">
        <v>5</v>
      </c>
      <c r="BXE35" s="67">
        <v>1.8518518518518516</v>
      </c>
      <c r="BXF35" s="67">
        <v>9.2592592592592577</v>
      </c>
      <c r="BXG35" s="86">
        <v>0</v>
      </c>
      <c r="BXL35" s="86">
        <v>1.2</v>
      </c>
      <c r="BXM35" s="62" t="s">
        <v>512</v>
      </c>
      <c r="BXN35" s="86">
        <v>1.2</v>
      </c>
      <c r="BXO35" s="86">
        <v>1</v>
      </c>
      <c r="BXP35" s="86"/>
      <c r="BXQ35" s="86">
        <v>1</v>
      </c>
      <c r="BXR35" s="67">
        <v>5</v>
      </c>
      <c r="BXS35" s="67">
        <v>1.8518518518518516</v>
      </c>
      <c r="BXT35" s="67">
        <v>9.2592592592592577</v>
      </c>
      <c r="BXU35" s="86">
        <v>100</v>
      </c>
      <c r="BXZ35" s="86">
        <v>1.2</v>
      </c>
      <c r="BYA35" s="62" t="s">
        <v>512</v>
      </c>
      <c r="BYB35" s="86">
        <v>1.2</v>
      </c>
      <c r="BYC35" s="86">
        <v>1</v>
      </c>
      <c r="BYD35" s="86"/>
      <c r="BYE35" s="86">
        <v>1</v>
      </c>
      <c r="BYF35" s="67">
        <v>5</v>
      </c>
      <c r="BYG35" s="67">
        <v>1.8518518518518516</v>
      </c>
      <c r="BYH35" s="67">
        <v>9.2592592592592577</v>
      </c>
      <c r="BYI35" s="86">
        <v>100</v>
      </c>
      <c r="BYN35" s="86">
        <v>1.2</v>
      </c>
      <c r="BYO35" s="62" t="s">
        <v>512</v>
      </c>
      <c r="BYP35" s="86">
        <v>1.2</v>
      </c>
      <c r="BYQ35" s="86">
        <v>1</v>
      </c>
      <c r="BYR35" s="86"/>
      <c r="BYS35" s="86">
        <v>1</v>
      </c>
      <c r="BYT35" s="67">
        <v>5</v>
      </c>
      <c r="BYU35" s="67">
        <v>1.8518518518518516</v>
      </c>
      <c r="BYV35" s="67">
        <v>9.2592592592592577</v>
      </c>
      <c r="BYW35" s="86">
        <v>100</v>
      </c>
      <c r="BZB35" s="86">
        <v>1.2</v>
      </c>
      <c r="BZC35" s="62" t="s">
        <v>512</v>
      </c>
      <c r="BZD35" s="86">
        <v>1.2</v>
      </c>
      <c r="BZE35" s="86">
        <v>1</v>
      </c>
      <c r="BZF35" s="86"/>
      <c r="BZG35" s="86">
        <v>1</v>
      </c>
      <c r="BZH35" s="67">
        <v>5</v>
      </c>
      <c r="BZI35" s="67">
        <v>1.8518518518518516</v>
      </c>
      <c r="BZJ35" s="67">
        <v>9.2592592592592577</v>
      </c>
      <c r="BZK35" s="86">
        <v>100</v>
      </c>
      <c r="BZP35" s="86">
        <v>1.2</v>
      </c>
      <c r="BZQ35" s="62" t="s">
        <v>512</v>
      </c>
      <c r="BZR35" s="86">
        <v>1.2</v>
      </c>
      <c r="BZS35" s="86">
        <v>1</v>
      </c>
      <c r="BZT35" s="86"/>
      <c r="BZU35" s="86">
        <v>1</v>
      </c>
      <c r="BZV35" s="67">
        <v>5</v>
      </c>
      <c r="BZW35" s="67">
        <v>1.8518518518518516</v>
      </c>
      <c r="BZX35" s="67">
        <v>9.2592592592592577</v>
      </c>
      <c r="BZY35" s="86">
        <v>100</v>
      </c>
      <c r="CAD35" s="86">
        <v>1.2</v>
      </c>
      <c r="CAE35" s="62" t="s">
        <v>512</v>
      </c>
      <c r="CAF35" s="86">
        <v>1.2</v>
      </c>
      <c r="CAG35" s="86">
        <v>1</v>
      </c>
      <c r="CAH35" s="86"/>
      <c r="CAI35" s="86">
        <v>1</v>
      </c>
      <c r="CAJ35" s="67">
        <v>5</v>
      </c>
      <c r="CAK35" s="67">
        <v>1.8518518518518516</v>
      </c>
      <c r="CAL35" s="67">
        <v>9.2592592592592577</v>
      </c>
      <c r="CAM35" s="86">
        <v>100</v>
      </c>
      <c r="CAR35" s="86">
        <v>1.2</v>
      </c>
      <c r="CAS35" s="62" t="s">
        <v>512</v>
      </c>
      <c r="CAT35" s="86">
        <v>1.2</v>
      </c>
      <c r="CAU35" s="86">
        <v>1</v>
      </c>
      <c r="CAV35" s="86"/>
      <c r="CAW35" s="86">
        <v>1</v>
      </c>
      <c r="CAX35" s="67">
        <v>5</v>
      </c>
      <c r="CAY35" s="67">
        <v>1.8518518518518516</v>
      </c>
      <c r="CAZ35" s="67">
        <v>9.2592592592592577</v>
      </c>
      <c r="CBA35" s="86">
        <v>100</v>
      </c>
      <c r="CBF35" s="86">
        <v>8.1999999999999993</v>
      </c>
      <c r="CBG35" s="62" t="s">
        <v>512</v>
      </c>
      <c r="CBH35" s="86">
        <v>8.1999999999999993</v>
      </c>
      <c r="CBI35" s="86">
        <v>1</v>
      </c>
      <c r="CBJ35" s="86"/>
      <c r="CBK35" s="86">
        <v>3</v>
      </c>
      <c r="CBL35" s="67">
        <v>6</v>
      </c>
      <c r="CBM35" s="67">
        <v>5.5555555555555554</v>
      </c>
      <c r="CBN35" s="67">
        <v>11.111111111111111</v>
      </c>
      <c r="CBO35" s="86">
        <v>33.333333333333329</v>
      </c>
      <c r="CBT35" s="86">
        <v>1.2</v>
      </c>
      <c r="CBU35" s="62" t="s">
        <v>512</v>
      </c>
      <c r="CBV35" s="86">
        <v>1.2</v>
      </c>
      <c r="CBW35" s="86">
        <v>3</v>
      </c>
      <c r="CBX35" s="86"/>
      <c r="CBY35" s="86">
        <v>3</v>
      </c>
      <c r="CBZ35" s="67">
        <v>6</v>
      </c>
      <c r="CCA35" s="67">
        <v>5.5555555555555554</v>
      </c>
      <c r="CCB35" s="67">
        <v>11.111111111111111</v>
      </c>
      <c r="CCC35" s="86">
        <v>100</v>
      </c>
      <c r="CCH35" s="86">
        <v>4.2</v>
      </c>
      <c r="CCI35" s="62" t="s">
        <v>512</v>
      </c>
      <c r="CCJ35" s="86">
        <v>4.2</v>
      </c>
      <c r="CCK35" s="86">
        <v>2</v>
      </c>
      <c r="CCL35" s="86"/>
      <c r="CCM35" s="86">
        <v>3</v>
      </c>
      <c r="CCN35" s="67">
        <v>6</v>
      </c>
      <c r="CCO35" s="67">
        <v>5.5555555555555554</v>
      </c>
      <c r="CCP35" s="67">
        <v>11.111111111111111</v>
      </c>
      <c r="CCQ35" s="86">
        <v>66.666666666666657</v>
      </c>
      <c r="CCV35" s="86">
        <v>1.2</v>
      </c>
      <c r="CCW35" s="62" t="s">
        <v>512</v>
      </c>
      <c r="CCX35" s="86">
        <v>1.2</v>
      </c>
      <c r="CCY35" s="86">
        <v>3</v>
      </c>
      <c r="CCZ35" s="86"/>
      <c r="CDA35" s="86">
        <v>3</v>
      </c>
      <c r="CDB35" s="67">
        <v>6</v>
      </c>
      <c r="CDC35" s="67">
        <v>5.5555555555555554</v>
      </c>
      <c r="CDD35" s="67">
        <v>11.111111111111111</v>
      </c>
      <c r="CDE35" s="86">
        <v>100</v>
      </c>
      <c r="CDJ35" s="86">
        <v>7.2</v>
      </c>
      <c r="CDK35" s="62" t="s">
        <v>512</v>
      </c>
      <c r="CDL35" s="86">
        <v>7.2</v>
      </c>
      <c r="CDM35" s="86">
        <v>2</v>
      </c>
      <c r="CDN35" s="86"/>
      <c r="CDO35" s="86">
        <v>3</v>
      </c>
      <c r="CDP35" s="67">
        <v>6</v>
      </c>
      <c r="CDQ35" s="67">
        <v>5.5555555555555554</v>
      </c>
      <c r="CDR35" s="67">
        <v>11.111111111111111</v>
      </c>
      <c r="CDS35" s="86">
        <v>66.666666666666657</v>
      </c>
      <c r="CDX35" s="86">
        <v>1.2</v>
      </c>
      <c r="CDY35" s="62" t="s">
        <v>512</v>
      </c>
      <c r="CDZ35" s="86">
        <v>1.2</v>
      </c>
      <c r="CEA35" s="86">
        <v>3</v>
      </c>
      <c r="CEB35" s="86"/>
      <c r="CEC35" s="86">
        <v>3</v>
      </c>
      <c r="CED35" s="67">
        <v>6</v>
      </c>
      <c r="CEE35" s="67">
        <v>5.5555555555555554</v>
      </c>
      <c r="CEF35" s="67">
        <v>11.111111111111111</v>
      </c>
      <c r="CEG35" s="86">
        <v>100</v>
      </c>
      <c r="CEL35" s="86">
        <v>1.2</v>
      </c>
      <c r="CEM35" s="62" t="s">
        <v>512</v>
      </c>
      <c r="CEN35" s="86">
        <v>1.2</v>
      </c>
      <c r="CEO35" s="86">
        <v>3</v>
      </c>
      <c r="CEP35" s="86"/>
      <c r="CEQ35" s="86">
        <v>3</v>
      </c>
      <c r="CER35" s="67">
        <v>6</v>
      </c>
      <c r="CES35" s="67">
        <v>5.5555555555555554</v>
      </c>
      <c r="CET35" s="67">
        <v>11.111111111111111</v>
      </c>
      <c r="CEU35" s="86">
        <v>100</v>
      </c>
      <c r="CEZ35" s="86">
        <v>1.2</v>
      </c>
      <c r="CFA35" s="62" t="s">
        <v>512</v>
      </c>
      <c r="CFB35" s="86">
        <v>1.2</v>
      </c>
      <c r="CFC35" s="86">
        <v>3</v>
      </c>
      <c r="CFD35" s="86"/>
      <c r="CFE35" s="86">
        <v>3</v>
      </c>
      <c r="CFF35" s="67">
        <v>6</v>
      </c>
      <c r="CFG35" s="67">
        <v>5.5555555555555554</v>
      </c>
      <c r="CFH35" s="67">
        <v>11.111111111111111</v>
      </c>
      <c r="CFI35" s="86">
        <v>100</v>
      </c>
      <c r="CFN35" s="86">
        <v>10.199999999999999</v>
      </c>
      <c r="CFO35" s="62" t="s">
        <v>512</v>
      </c>
      <c r="CFP35" s="86">
        <v>10.199999999999999</v>
      </c>
      <c r="CFQ35" s="86">
        <v>2</v>
      </c>
      <c r="CFR35" s="86"/>
      <c r="CFS35" s="86">
        <v>3</v>
      </c>
      <c r="CFT35" s="67">
        <v>6</v>
      </c>
      <c r="CFU35" s="67">
        <v>5.5555555555555554</v>
      </c>
      <c r="CFV35" s="67">
        <v>11.111111111111111</v>
      </c>
      <c r="CFW35" s="86">
        <v>66.666666666666657</v>
      </c>
      <c r="CGB35" s="86">
        <v>3.2</v>
      </c>
      <c r="CGC35" s="62" t="s">
        <v>512</v>
      </c>
      <c r="CGD35" s="86">
        <v>3.2</v>
      </c>
      <c r="CGE35" s="86">
        <v>2</v>
      </c>
      <c r="CGF35" s="86"/>
      <c r="CGG35" s="86">
        <v>3</v>
      </c>
      <c r="CGH35" s="67">
        <v>5</v>
      </c>
      <c r="CGI35" s="67">
        <v>6.666666666666667</v>
      </c>
      <c r="CGJ35" s="67">
        <v>11.111111111111111</v>
      </c>
      <c r="CGK35" s="86">
        <v>66.666666666666657</v>
      </c>
      <c r="CGP35" s="86">
        <v>3.2</v>
      </c>
      <c r="CGQ35" s="62" t="s">
        <v>512</v>
      </c>
      <c r="CGR35" s="86">
        <v>3.2</v>
      </c>
      <c r="CGS35" s="86">
        <v>2</v>
      </c>
      <c r="CGT35" s="86"/>
      <c r="CGU35" s="86">
        <v>3</v>
      </c>
      <c r="CGV35" s="67">
        <v>5</v>
      </c>
      <c r="CGW35" s="67">
        <v>6.666666666666667</v>
      </c>
      <c r="CGX35" s="67">
        <v>11.111111111111111</v>
      </c>
      <c r="CGY35" s="86">
        <v>66.666666666666657</v>
      </c>
      <c r="CHD35" s="86">
        <v>1.2</v>
      </c>
      <c r="CHE35" s="62" t="s">
        <v>512</v>
      </c>
      <c r="CHF35" s="86">
        <v>1.2</v>
      </c>
      <c r="CHG35" s="86">
        <v>3</v>
      </c>
      <c r="CHH35" s="86"/>
      <c r="CHI35" s="86">
        <v>3</v>
      </c>
      <c r="CHJ35" s="67">
        <v>5</v>
      </c>
      <c r="CHK35" s="67">
        <v>6.666666666666667</v>
      </c>
      <c r="CHL35" s="67">
        <v>11.111111111111111</v>
      </c>
      <c r="CHM35" s="86">
        <v>100</v>
      </c>
      <c r="CHR35" s="86">
        <v>4.2</v>
      </c>
      <c r="CHS35" s="62" t="s">
        <v>512</v>
      </c>
      <c r="CHT35" s="86">
        <v>4.2</v>
      </c>
      <c r="CHU35" s="86">
        <v>1</v>
      </c>
      <c r="CHV35" s="86"/>
      <c r="CHW35" s="86">
        <v>3</v>
      </c>
      <c r="CHX35" s="67">
        <v>5</v>
      </c>
      <c r="CHY35" s="67">
        <v>6.666666666666667</v>
      </c>
      <c r="CHZ35" s="67">
        <v>11.111111111111111</v>
      </c>
      <c r="CIA35" s="86">
        <v>33.333333333333329</v>
      </c>
      <c r="CIF35" s="86">
        <v>2.2000000000000002</v>
      </c>
      <c r="CIG35" s="62" t="s">
        <v>512</v>
      </c>
      <c r="CIH35" s="86">
        <v>2.2000000000000002</v>
      </c>
      <c r="CII35" s="86">
        <v>2</v>
      </c>
      <c r="CIJ35" s="86"/>
      <c r="CIK35" s="86">
        <v>3</v>
      </c>
      <c r="CIL35" s="67">
        <v>5</v>
      </c>
      <c r="CIM35" s="67">
        <v>6.666666666666667</v>
      </c>
      <c r="CIN35" s="67">
        <v>11.111111111111111</v>
      </c>
      <c r="CIO35" s="86">
        <v>66.666666666666657</v>
      </c>
      <c r="CIT35" s="86">
        <v>6.2</v>
      </c>
      <c r="CIU35" s="62" t="s">
        <v>512</v>
      </c>
      <c r="CIV35" s="86">
        <v>6.2</v>
      </c>
      <c r="CIW35" s="86">
        <v>2</v>
      </c>
      <c r="CIX35" s="86"/>
      <c r="CIY35" s="86">
        <v>3</v>
      </c>
      <c r="CIZ35" s="67">
        <v>5</v>
      </c>
      <c r="CJA35" s="67">
        <v>6.666666666666667</v>
      </c>
      <c r="CJB35" s="67">
        <v>11.111111111111111</v>
      </c>
      <c r="CJC35" s="86">
        <v>66.666666666666657</v>
      </c>
      <c r="CJH35" s="86">
        <v>6.2</v>
      </c>
      <c r="CJI35" s="62" t="s">
        <v>512</v>
      </c>
      <c r="CJJ35" s="86">
        <v>6.2</v>
      </c>
      <c r="CJK35" s="86">
        <v>2</v>
      </c>
      <c r="CJL35" s="86"/>
      <c r="CJM35" s="86">
        <v>3</v>
      </c>
      <c r="CJN35" s="67">
        <v>5</v>
      </c>
      <c r="CJO35" s="67">
        <v>6.666666666666667</v>
      </c>
      <c r="CJP35" s="67">
        <v>11.111111111111111</v>
      </c>
      <c r="CJQ35" s="86">
        <v>66.666666666666657</v>
      </c>
      <c r="CJV35" s="86">
        <v>3.2</v>
      </c>
      <c r="CJW35" s="62" t="s">
        <v>512</v>
      </c>
      <c r="CJX35" s="86">
        <v>3.2</v>
      </c>
      <c r="CJY35" s="86">
        <v>2</v>
      </c>
      <c r="CJZ35" s="86"/>
      <c r="CKA35" s="86">
        <v>3</v>
      </c>
      <c r="CKB35" s="67">
        <v>5</v>
      </c>
      <c r="CKC35" s="67">
        <v>6.666666666666667</v>
      </c>
      <c r="CKD35" s="67">
        <v>11.111111111111111</v>
      </c>
      <c r="CKE35" s="86">
        <v>66.666666666666657</v>
      </c>
      <c r="CKJ35" s="86">
        <v>7.2</v>
      </c>
      <c r="CKK35" s="62" t="s">
        <v>512</v>
      </c>
      <c r="CKL35" s="86">
        <v>7.2</v>
      </c>
      <c r="CKM35" s="86">
        <v>2</v>
      </c>
      <c r="CKN35" s="86"/>
      <c r="CKO35" s="86">
        <v>3</v>
      </c>
      <c r="CKP35" s="67">
        <v>5</v>
      </c>
      <c r="CKQ35" s="67">
        <v>6.666666666666667</v>
      </c>
      <c r="CKR35" s="67">
        <v>11.111111111111111</v>
      </c>
      <c r="CKS35" s="86">
        <v>66.666666666666657</v>
      </c>
      <c r="CKX35" s="86">
        <v>2.2000000000000002</v>
      </c>
      <c r="CKY35" s="62" t="s">
        <v>512</v>
      </c>
      <c r="CKZ35" s="86">
        <v>2.2000000000000002</v>
      </c>
      <c r="CLA35" s="86">
        <v>2</v>
      </c>
      <c r="CLB35" s="86"/>
      <c r="CLC35" s="86">
        <v>3</v>
      </c>
      <c r="CLD35" s="67">
        <v>5</v>
      </c>
      <c r="CLE35" s="67">
        <v>6.666666666666667</v>
      </c>
      <c r="CLF35" s="67">
        <v>11.111111111111111</v>
      </c>
      <c r="CLG35" s="86">
        <v>66.666666666666657</v>
      </c>
      <c r="CLL35" s="86">
        <v>6.2</v>
      </c>
      <c r="CLM35" s="62" t="s">
        <v>512</v>
      </c>
      <c r="CLN35" s="86">
        <v>6.2</v>
      </c>
      <c r="CLO35" s="86">
        <v>2</v>
      </c>
      <c r="CLP35" s="86"/>
      <c r="CLQ35" s="86">
        <v>3</v>
      </c>
      <c r="CLR35" s="67">
        <v>5</v>
      </c>
      <c r="CLS35" s="67">
        <v>6.666666666666667</v>
      </c>
      <c r="CLT35" s="67">
        <v>11.111111111111111</v>
      </c>
      <c r="CLU35" s="86">
        <v>66.666666666666657</v>
      </c>
      <c r="CLZ35" s="86">
        <v>7.2</v>
      </c>
      <c r="CMA35" s="62" t="s">
        <v>512</v>
      </c>
      <c r="CMB35" s="86">
        <v>7.2</v>
      </c>
      <c r="CMC35" s="86">
        <v>1</v>
      </c>
      <c r="CMD35" s="86"/>
      <c r="CME35" s="86">
        <v>3</v>
      </c>
      <c r="CMF35" s="67">
        <v>5</v>
      </c>
      <c r="CMG35" s="67">
        <v>6.666666666666667</v>
      </c>
      <c r="CMH35" s="67">
        <v>11.111111111111111</v>
      </c>
      <c r="CMI35" s="86">
        <v>33.333333333333329</v>
      </c>
      <c r="CMN35" s="86">
        <v>9.1999999999999993</v>
      </c>
      <c r="CMO35" s="62" t="s">
        <v>512</v>
      </c>
      <c r="CMP35" s="86">
        <v>9.1999999999999993</v>
      </c>
      <c r="CMQ35" s="86">
        <v>2</v>
      </c>
      <c r="CMR35" s="86"/>
      <c r="CMS35" s="86">
        <v>3</v>
      </c>
      <c r="CMT35" s="67">
        <v>5</v>
      </c>
      <c r="CMU35" s="67">
        <v>6.666666666666667</v>
      </c>
      <c r="CMV35" s="67">
        <v>11.111111111111111</v>
      </c>
      <c r="CMW35" s="86">
        <v>66.666666666666657</v>
      </c>
      <c r="CNB35" s="86">
        <v>3.2</v>
      </c>
      <c r="CNC35" s="62" t="s">
        <v>512</v>
      </c>
      <c r="CND35" s="86">
        <v>3.2</v>
      </c>
      <c r="CNE35" s="86">
        <v>2</v>
      </c>
      <c r="CNF35" s="86"/>
      <c r="CNG35" s="86">
        <v>3</v>
      </c>
      <c r="CNH35" s="67">
        <v>5</v>
      </c>
      <c r="CNI35" s="67">
        <v>6.666666666666667</v>
      </c>
      <c r="CNJ35" s="67">
        <v>11.111111111111111</v>
      </c>
      <c r="CNK35" s="86">
        <v>66.666666666666657</v>
      </c>
      <c r="CNP35" s="86">
        <v>1.2</v>
      </c>
      <c r="CNQ35" s="62" t="s">
        <v>512</v>
      </c>
      <c r="CNR35" s="86">
        <v>1.2</v>
      </c>
      <c r="CNS35" s="86">
        <v>3</v>
      </c>
      <c r="CNT35" s="86"/>
      <c r="CNU35" s="86">
        <v>3</v>
      </c>
      <c r="CNV35" s="67">
        <v>5</v>
      </c>
      <c r="CNW35" s="67">
        <v>6.666666666666667</v>
      </c>
      <c r="CNX35" s="67">
        <v>11.111111111111111</v>
      </c>
      <c r="CNY35" s="86">
        <v>100</v>
      </c>
      <c r="COD35" s="86">
        <v>7.2</v>
      </c>
      <c r="COE35" s="62" t="s">
        <v>512</v>
      </c>
      <c r="COF35" s="86">
        <v>7.2</v>
      </c>
      <c r="COG35" s="86">
        <v>1</v>
      </c>
      <c r="COH35" s="86"/>
      <c r="COI35" s="86">
        <v>2</v>
      </c>
      <c r="COJ35" s="67">
        <v>4</v>
      </c>
      <c r="COK35" s="67">
        <v>4.4444444444444446</v>
      </c>
      <c r="COL35" s="67">
        <v>8.8888888888888893</v>
      </c>
      <c r="COM35" s="86">
        <v>50</v>
      </c>
      <c r="COR35" s="86">
        <v>7.2</v>
      </c>
      <c r="COS35" s="62" t="s">
        <v>512</v>
      </c>
      <c r="COT35" s="86">
        <v>7.2</v>
      </c>
      <c r="COU35" s="86">
        <v>1</v>
      </c>
      <c r="COV35" s="86"/>
      <c r="COW35" s="86">
        <v>2</v>
      </c>
      <c r="COX35" s="67">
        <v>4</v>
      </c>
      <c r="COY35" s="67">
        <v>4.4444444444444446</v>
      </c>
      <c r="COZ35" s="67">
        <v>8.8888888888888893</v>
      </c>
      <c r="CPA35" s="86">
        <v>50</v>
      </c>
      <c r="CPF35" s="86">
        <v>6.2</v>
      </c>
      <c r="CPG35" s="62" t="s">
        <v>512</v>
      </c>
      <c r="CPH35" s="86">
        <v>6.2</v>
      </c>
      <c r="CPI35" s="86">
        <v>1</v>
      </c>
      <c r="CPJ35" s="86"/>
      <c r="CPK35" s="86">
        <v>2</v>
      </c>
      <c r="CPL35" s="67">
        <v>4</v>
      </c>
      <c r="CPM35" s="67">
        <v>4.4444444444444446</v>
      </c>
      <c r="CPN35" s="67">
        <v>8.8888888888888893</v>
      </c>
      <c r="CPO35" s="86">
        <v>50</v>
      </c>
      <c r="CPT35" s="86">
        <v>1.2</v>
      </c>
      <c r="CPU35" s="62" t="s">
        <v>512</v>
      </c>
      <c r="CPV35" s="86">
        <v>1.2</v>
      </c>
      <c r="CPW35" s="86">
        <v>2</v>
      </c>
      <c r="CPX35" s="86"/>
      <c r="CPY35" s="86">
        <v>2</v>
      </c>
      <c r="CPZ35" s="67">
        <v>4</v>
      </c>
      <c r="CQA35" s="67">
        <v>4.4444444444444446</v>
      </c>
      <c r="CQB35" s="67">
        <v>8.8888888888888893</v>
      </c>
      <c r="CQC35" s="86">
        <v>100</v>
      </c>
      <c r="CQH35" s="86">
        <v>7.2</v>
      </c>
      <c r="CQI35" s="62" t="s">
        <v>512</v>
      </c>
      <c r="CQJ35" s="86">
        <v>7.2</v>
      </c>
      <c r="CQK35" s="86">
        <v>1</v>
      </c>
      <c r="CQL35" s="86"/>
      <c r="CQM35" s="86">
        <v>2</v>
      </c>
      <c r="CQN35" s="67">
        <v>4</v>
      </c>
      <c r="CQO35" s="67">
        <v>4.4444444444444446</v>
      </c>
      <c r="CQP35" s="67">
        <v>8.8888888888888893</v>
      </c>
      <c r="CQQ35" s="86">
        <v>50</v>
      </c>
      <c r="CQV35" s="86">
        <v>1.2</v>
      </c>
      <c r="CQW35" s="62" t="s">
        <v>512</v>
      </c>
      <c r="CQX35" s="86">
        <v>1.2</v>
      </c>
      <c r="CQY35" s="86">
        <v>2</v>
      </c>
      <c r="CQZ35" s="86"/>
      <c r="CRA35" s="86">
        <v>2</v>
      </c>
      <c r="CRB35" s="67">
        <v>4</v>
      </c>
      <c r="CRC35" s="67">
        <v>4.4444444444444446</v>
      </c>
      <c r="CRD35" s="67">
        <v>8.8888888888888893</v>
      </c>
      <c r="CRE35" s="86">
        <v>100</v>
      </c>
      <c r="CRJ35" s="86">
        <v>7.2</v>
      </c>
      <c r="CRK35" s="62" t="s">
        <v>512</v>
      </c>
      <c r="CRL35" s="86">
        <v>7.2</v>
      </c>
      <c r="CRM35" s="86">
        <v>1</v>
      </c>
      <c r="CRN35" s="86"/>
      <c r="CRO35" s="86">
        <v>2</v>
      </c>
      <c r="CRP35" s="67">
        <v>4</v>
      </c>
      <c r="CRQ35" s="67">
        <v>4.4444444444444446</v>
      </c>
      <c r="CRR35" s="67">
        <v>8.8888888888888893</v>
      </c>
      <c r="CRS35" s="86">
        <v>50</v>
      </c>
      <c r="CRX35" s="86">
        <v>1.2</v>
      </c>
      <c r="CRY35" s="62" t="s">
        <v>512</v>
      </c>
      <c r="CRZ35" s="86">
        <v>1.2</v>
      </c>
      <c r="CSA35" s="86">
        <v>2</v>
      </c>
      <c r="CSB35" s="86"/>
      <c r="CSC35" s="86">
        <v>2</v>
      </c>
      <c r="CSD35" s="67">
        <v>4</v>
      </c>
      <c r="CSE35" s="67">
        <v>4.4444444444444446</v>
      </c>
      <c r="CSF35" s="67">
        <v>8.8888888888888893</v>
      </c>
      <c r="CSG35" s="86">
        <v>100</v>
      </c>
      <c r="CSL35" s="86">
        <v>8.1999999999999993</v>
      </c>
      <c r="CSM35" s="62" t="s">
        <v>512</v>
      </c>
      <c r="CSN35" s="86">
        <v>8.1999999999999993</v>
      </c>
      <c r="CSO35" s="86">
        <v>1</v>
      </c>
      <c r="CSP35" s="86"/>
      <c r="CSQ35" s="86">
        <v>2</v>
      </c>
      <c r="CSR35" s="67">
        <v>4</v>
      </c>
      <c r="CSS35" s="67">
        <v>4.4444444444444446</v>
      </c>
      <c r="CST35" s="67">
        <v>8.8888888888888893</v>
      </c>
      <c r="CSU35" s="86">
        <v>50</v>
      </c>
      <c r="CSZ35" s="86">
        <v>4.2</v>
      </c>
      <c r="CTA35" s="62" t="s">
        <v>512</v>
      </c>
      <c r="CTB35" s="86">
        <v>4.2</v>
      </c>
      <c r="CTC35" s="86">
        <v>1</v>
      </c>
      <c r="CTD35" s="86"/>
      <c r="CTE35" s="86">
        <v>2</v>
      </c>
      <c r="CTF35" s="67">
        <v>4</v>
      </c>
      <c r="CTG35" s="67">
        <v>4.4444444444444446</v>
      </c>
      <c r="CTH35" s="67">
        <v>8.8888888888888893</v>
      </c>
      <c r="CTI35" s="86">
        <v>50</v>
      </c>
      <c r="CTN35" s="86">
        <v>1.2</v>
      </c>
      <c r="CTO35" s="62" t="s">
        <v>512</v>
      </c>
      <c r="CTP35" s="86">
        <v>1.2</v>
      </c>
      <c r="CTQ35" s="86">
        <v>2</v>
      </c>
      <c r="CTR35" s="86"/>
      <c r="CTS35" s="86">
        <v>2</v>
      </c>
      <c r="CTT35" s="67">
        <v>4</v>
      </c>
      <c r="CTU35" s="67">
        <v>4.4444444444444446</v>
      </c>
      <c r="CTV35" s="67">
        <v>8.8888888888888893</v>
      </c>
      <c r="CTW35" s="86">
        <v>100</v>
      </c>
      <c r="CUB35" s="86">
        <v>10.199999999999999</v>
      </c>
      <c r="CUC35" s="62" t="s">
        <v>512</v>
      </c>
      <c r="CUD35" s="86">
        <v>10.199999999999999</v>
      </c>
      <c r="CUE35" s="86">
        <v>0</v>
      </c>
      <c r="CUF35" s="86"/>
      <c r="CUG35" s="86">
        <v>2</v>
      </c>
      <c r="CUH35" s="67">
        <v>4</v>
      </c>
      <c r="CUI35" s="67">
        <v>4.4444444444444446</v>
      </c>
      <c r="CUJ35" s="67">
        <v>8.8888888888888893</v>
      </c>
      <c r="CUK35" s="86">
        <v>0</v>
      </c>
      <c r="CUP35" s="86">
        <v>1.2</v>
      </c>
      <c r="CUQ35" s="62" t="s">
        <v>512</v>
      </c>
      <c r="CUR35" s="86">
        <v>1.2</v>
      </c>
      <c r="CUS35" s="86">
        <v>1</v>
      </c>
      <c r="CUT35" s="86"/>
      <c r="CUU35" s="86">
        <v>2</v>
      </c>
      <c r="CUV35" s="67">
        <v>4</v>
      </c>
      <c r="CUW35" s="67">
        <v>4.4444444444444446</v>
      </c>
      <c r="CUX35" s="67">
        <v>8.8888888888888893</v>
      </c>
      <c r="CUY35" s="86">
        <v>50</v>
      </c>
      <c r="CVD35" s="86">
        <v>10.199999999999999</v>
      </c>
      <c r="CVE35" s="62" t="s">
        <v>512</v>
      </c>
      <c r="CVF35" s="86">
        <v>10.199999999999999</v>
      </c>
      <c r="CVG35" s="86">
        <v>0</v>
      </c>
      <c r="CVH35" s="86"/>
      <c r="CVI35" s="86">
        <v>2</v>
      </c>
      <c r="CVJ35" s="67">
        <v>4</v>
      </c>
      <c r="CVK35" s="67">
        <v>4.4444444444444446</v>
      </c>
      <c r="CVL35" s="67">
        <v>8.8888888888888893</v>
      </c>
      <c r="CVM35" s="86">
        <v>0</v>
      </c>
      <c r="CVR35" s="86">
        <v>1.2</v>
      </c>
      <c r="CVS35" s="62" t="s">
        <v>512</v>
      </c>
      <c r="CVT35" s="86">
        <v>1.2</v>
      </c>
      <c r="CVU35" s="86">
        <v>2</v>
      </c>
      <c r="CVV35" s="86"/>
      <c r="CVW35" s="86">
        <v>2</v>
      </c>
      <c r="CVX35" s="67">
        <v>2</v>
      </c>
      <c r="CVY35" s="67">
        <v>4.4444444444444446</v>
      </c>
      <c r="CVZ35" s="67">
        <v>4.4444444444444446</v>
      </c>
      <c r="CWA35" s="86">
        <v>100</v>
      </c>
      <c r="CWF35" s="86">
        <v>2.2000000000000002</v>
      </c>
      <c r="CWG35" s="62" t="s">
        <v>512</v>
      </c>
      <c r="CWH35" s="86">
        <v>2.2000000000000002</v>
      </c>
      <c r="CWI35" s="86">
        <v>1</v>
      </c>
      <c r="CWJ35" s="86"/>
      <c r="CWK35" s="86">
        <v>2</v>
      </c>
      <c r="CWL35" s="67">
        <v>2</v>
      </c>
      <c r="CWM35" s="67">
        <v>4.4444444444444446</v>
      </c>
      <c r="CWN35" s="67">
        <v>4.4444444444444446</v>
      </c>
      <c r="CWO35" s="86">
        <v>50</v>
      </c>
      <c r="CWT35" s="86">
        <v>1.2</v>
      </c>
      <c r="CWU35" s="62" t="s">
        <v>512</v>
      </c>
      <c r="CWV35" s="86">
        <v>1.2</v>
      </c>
      <c r="CWW35" s="86">
        <v>2</v>
      </c>
      <c r="CWX35" s="86"/>
      <c r="CWY35" s="86">
        <v>2</v>
      </c>
      <c r="CWZ35" s="67">
        <v>2</v>
      </c>
      <c r="CXA35" s="67">
        <v>4.4444444444444446</v>
      </c>
      <c r="CXB35" s="67">
        <v>4.4444444444444446</v>
      </c>
      <c r="CXC35" s="86">
        <v>100</v>
      </c>
      <c r="CXH35" s="86">
        <v>7.2</v>
      </c>
      <c r="CXI35" s="62" t="s">
        <v>512</v>
      </c>
      <c r="CXJ35" s="86">
        <v>7.2</v>
      </c>
      <c r="CXK35" s="86">
        <v>1</v>
      </c>
      <c r="CXL35" s="86"/>
      <c r="CXM35" s="86">
        <v>2</v>
      </c>
      <c r="CXN35" s="67">
        <v>2</v>
      </c>
      <c r="CXO35" s="67">
        <v>4.4444444444444446</v>
      </c>
      <c r="CXP35" s="67">
        <v>4.4444444444444446</v>
      </c>
      <c r="CXQ35" s="86">
        <v>50</v>
      </c>
      <c r="CXV35" s="86">
        <v>1.2</v>
      </c>
      <c r="CXW35" s="62" t="s">
        <v>512</v>
      </c>
      <c r="CXX35" s="86">
        <v>1.2</v>
      </c>
      <c r="CXY35" s="86">
        <v>2</v>
      </c>
      <c r="CXZ35" s="86"/>
      <c r="CYA35" s="86">
        <v>2</v>
      </c>
      <c r="CYB35" s="67">
        <v>2</v>
      </c>
      <c r="CYC35" s="67">
        <v>4.4444444444444446</v>
      </c>
      <c r="CYD35" s="67">
        <v>4.4444444444444446</v>
      </c>
      <c r="CYE35" s="86">
        <v>100</v>
      </c>
      <c r="CYJ35" s="86">
        <v>1.2</v>
      </c>
      <c r="CYK35" s="62" t="s">
        <v>512</v>
      </c>
      <c r="CYL35" s="86">
        <v>1.2</v>
      </c>
      <c r="CYM35" s="86">
        <v>2</v>
      </c>
      <c r="CYN35" s="86"/>
      <c r="CYO35" s="86">
        <v>2</v>
      </c>
      <c r="CYP35" s="67">
        <v>2</v>
      </c>
      <c r="CYQ35" s="67">
        <v>4.4444444444444446</v>
      </c>
      <c r="CYR35" s="67">
        <v>4.4444444444444446</v>
      </c>
      <c r="CYS35" s="86">
        <v>100</v>
      </c>
      <c r="CYX35" s="86">
        <v>1.2</v>
      </c>
      <c r="CYY35" s="62" t="s">
        <v>512</v>
      </c>
      <c r="CYZ35" s="86">
        <v>1.2</v>
      </c>
      <c r="CZA35" s="86">
        <v>2</v>
      </c>
      <c r="CZB35" s="86"/>
      <c r="CZC35" s="86">
        <v>2</v>
      </c>
      <c r="CZD35" s="67">
        <v>2</v>
      </c>
      <c r="CZE35" s="67">
        <v>4.4444444444444446</v>
      </c>
      <c r="CZF35" s="67">
        <v>4.4444444444444446</v>
      </c>
      <c r="CZG35" s="86">
        <v>100</v>
      </c>
      <c r="CZL35" s="86">
        <v>1.2</v>
      </c>
      <c r="CZM35" s="62" t="s">
        <v>512</v>
      </c>
      <c r="CZN35" s="86">
        <v>1.2</v>
      </c>
      <c r="CZO35" s="86">
        <v>2</v>
      </c>
      <c r="CZP35" s="86"/>
      <c r="CZQ35" s="86">
        <v>2</v>
      </c>
      <c r="CZR35" s="67">
        <v>2</v>
      </c>
      <c r="CZS35" s="67">
        <v>4.4444444444444446</v>
      </c>
      <c r="CZT35" s="67">
        <v>4.4444444444444446</v>
      </c>
      <c r="CZU35" s="86">
        <v>100</v>
      </c>
      <c r="CZZ35" s="86">
        <v>7.2</v>
      </c>
      <c r="DAA35" s="62" t="s">
        <v>512</v>
      </c>
      <c r="DAB35" s="86">
        <v>7.2</v>
      </c>
      <c r="DAC35" s="86">
        <v>1</v>
      </c>
      <c r="DAD35" s="86"/>
      <c r="DAE35" s="86">
        <v>2</v>
      </c>
      <c r="DAF35" s="67">
        <v>2</v>
      </c>
      <c r="DAG35" s="67">
        <v>4.4444444444444446</v>
      </c>
      <c r="DAH35" s="67">
        <v>4.4444444444444446</v>
      </c>
      <c r="DAI35" s="86">
        <v>50</v>
      </c>
      <c r="DAN35" s="86">
        <v>1.2</v>
      </c>
      <c r="DAO35" s="62" t="s">
        <v>512</v>
      </c>
      <c r="DAP35" s="86">
        <v>1.2</v>
      </c>
      <c r="DAQ35" s="86">
        <v>2</v>
      </c>
      <c r="DAR35" s="86"/>
      <c r="DAS35" s="86">
        <v>2</v>
      </c>
      <c r="DAT35" s="67">
        <v>2</v>
      </c>
      <c r="DAU35" s="67">
        <v>4.4444444444444446</v>
      </c>
      <c r="DAV35" s="67">
        <v>4.4444444444444446</v>
      </c>
      <c r="DAW35" s="86">
        <v>100</v>
      </c>
      <c r="DBB35" s="86">
        <v>1.2</v>
      </c>
      <c r="DBC35" s="62" t="s">
        <v>512</v>
      </c>
      <c r="DBD35" s="86">
        <v>1.2</v>
      </c>
      <c r="DBE35" s="86">
        <v>1</v>
      </c>
      <c r="DBF35" s="86"/>
      <c r="DBG35" s="86">
        <v>1</v>
      </c>
      <c r="DBH35" s="67">
        <v>2</v>
      </c>
      <c r="DBI35" s="67">
        <v>2.2222222222222223</v>
      </c>
      <c r="DBJ35" s="67">
        <v>4.4444444444444446</v>
      </c>
      <c r="DBK35" s="86">
        <v>100</v>
      </c>
      <c r="DBP35" s="86">
        <v>7.2</v>
      </c>
      <c r="DBQ35" s="62" t="s">
        <v>512</v>
      </c>
      <c r="DBR35" s="86">
        <v>7.2</v>
      </c>
      <c r="DBS35" s="86">
        <v>1</v>
      </c>
      <c r="DBT35" s="86"/>
      <c r="DBU35" s="86">
        <v>2</v>
      </c>
      <c r="DBV35" s="67">
        <v>3</v>
      </c>
      <c r="DBW35" s="67">
        <v>4.5454545454545459</v>
      </c>
      <c r="DBX35" s="67">
        <v>6.8181818181818183</v>
      </c>
      <c r="DBY35" s="86">
        <v>50</v>
      </c>
      <c r="DCD35" s="86"/>
      <c r="DCE35" s="62" t="s">
        <v>512</v>
      </c>
      <c r="DCF35" s="86"/>
      <c r="DCG35" s="86">
        <v>2</v>
      </c>
      <c r="DCH35" s="86"/>
      <c r="DCI35" s="86">
        <v>2</v>
      </c>
      <c r="DCJ35" s="67">
        <v>4</v>
      </c>
      <c r="DCK35" s="67">
        <v>4.4444444444444446</v>
      </c>
      <c r="DCL35" s="67">
        <v>8.8888888888888893</v>
      </c>
      <c r="DCM35" s="86">
        <v>100</v>
      </c>
      <c r="DCR35" s="86"/>
      <c r="DCS35" s="62" t="s">
        <v>512</v>
      </c>
      <c r="DCT35" s="86"/>
      <c r="DCU35" s="86">
        <v>1</v>
      </c>
      <c r="DCV35" s="86"/>
      <c r="DCW35" s="86">
        <v>2</v>
      </c>
      <c r="DCX35" s="67">
        <v>4</v>
      </c>
      <c r="DCY35" s="67">
        <v>4.4444444444444446</v>
      </c>
      <c r="DCZ35" s="67">
        <v>8.8888888888888893</v>
      </c>
      <c r="DDA35" s="86">
        <v>50</v>
      </c>
      <c r="DDF35" s="86"/>
      <c r="DDG35" s="62" t="s">
        <v>512</v>
      </c>
      <c r="DDH35" s="86"/>
      <c r="DDI35" s="86">
        <v>2</v>
      </c>
      <c r="DDJ35" s="86"/>
      <c r="DDK35" s="86">
        <v>2</v>
      </c>
      <c r="DDL35" s="67">
        <v>4</v>
      </c>
      <c r="DDM35" s="67">
        <v>4.4444444444444446</v>
      </c>
      <c r="DDN35" s="67">
        <v>8.8888888888888893</v>
      </c>
      <c r="DDO35" s="86">
        <v>100</v>
      </c>
      <c r="DDT35" s="86"/>
      <c r="DDU35" s="62" t="s">
        <v>512</v>
      </c>
      <c r="DDV35" s="86"/>
      <c r="DDW35" s="86">
        <v>0</v>
      </c>
      <c r="DDX35" s="86"/>
      <c r="DDY35" s="86">
        <v>2</v>
      </c>
      <c r="DDZ35" s="67">
        <v>4</v>
      </c>
      <c r="DEA35" s="67">
        <v>4.4444444444444446</v>
      </c>
      <c r="DEB35" s="67">
        <v>8.8888888888888893</v>
      </c>
      <c r="DEC35" s="86">
        <v>0</v>
      </c>
      <c r="DEH35" s="86"/>
      <c r="DEI35" s="62" t="s">
        <v>512</v>
      </c>
      <c r="DEJ35" s="86"/>
      <c r="DEK35" s="86">
        <v>2</v>
      </c>
      <c r="DEL35" s="86"/>
      <c r="DEM35" s="86">
        <v>2</v>
      </c>
      <c r="DEN35" s="67">
        <v>4</v>
      </c>
      <c r="DEO35" s="67">
        <v>4.4444444444444446</v>
      </c>
      <c r="DEP35" s="67">
        <v>8.8888888888888893</v>
      </c>
      <c r="DEQ35" s="86">
        <v>100</v>
      </c>
      <c r="DEV35" s="86"/>
      <c r="DEW35" s="62" t="s">
        <v>512</v>
      </c>
      <c r="DEX35" s="86"/>
      <c r="DEY35" s="86">
        <v>0</v>
      </c>
      <c r="DEZ35" s="86"/>
      <c r="DFA35" s="86">
        <v>2</v>
      </c>
      <c r="DFB35" s="67">
        <v>4</v>
      </c>
      <c r="DFC35" s="67">
        <v>4.4444444444444446</v>
      </c>
      <c r="DFD35" s="67">
        <v>8.8888888888888893</v>
      </c>
      <c r="DFE35" s="86">
        <v>0</v>
      </c>
      <c r="DFJ35" s="86"/>
      <c r="DFK35" s="62" t="s">
        <v>512</v>
      </c>
      <c r="DFL35" s="86"/>
      <c r="DFM35" s="86">
        <v>2</v>
      </c>
      <c r="DFN35" s="86"/>
      <c r="DFO35" s="86">
        <v>2</v>
      </c>
      <c r="DFP35" s="67">
        <v>4</v>
      </c>
      <c r="DFQ35" s="67">
        <v>4.4444444444444446</v>
      </c>
      <c r="DFR35" s="67">
        <v>8.8888888888888893</v>
      </c>
      <c r="DFS35" s="86">
        <v>100</v>
      </c>
      <c r="DFX35" s="86"/>
      <c r="DFY35" s="62" t="s">
        <v>512</v>
      </c>
      <c r="DFZ35" s="86"/>
      <c r="DGA35" s="86">
        <v>0</v>
      </c>
      <c r="DGB35" s="86"/>
      <c r="DGC35" s="86">
        <v>2</v>
      </c>
      <c r="DGD35" s="67">
        <v>4</v>
      </c>
      <c r="DGE35" s="67">
        <v>4.4444444444444446</v>
      </c>
      <c r="DGF35" s="67">
        <v>8.8888888888888893</v>
      </c>
      <c r="DGG35" s="86">
        <v>0</v>
      </c>
      <c r="DGL35" s="86"/>
      <c r="DGM35" s="62" t="s">
        <v>512</v>
      </c>
      <c r="DGN35" s="86"/>
      <c r="DGO35" s="86">
        <v>2</v>
      </c>
      <c r="DGP35" s="86"/>
      <c r="DGQ35" s="86">
        <v>2</v>
      </c>
      <c r="DGR35" s="67">
        <v>4</v>
      </c>
      <c r="DGS35" s="67">
        <v>4.4444444444444446</v>
      </c>
      <c r="DGT35" s="67">
        <v>8.8888888888888893</v>
      </c>
      <c r="DGU35" s="86">
        <v>100</v>
      </c>
      <c r="DGZ35" s="86"/>
      <c r="DHA35" s="62" t="s">
        <v>512</v>
      </c>
      <c r="DHB35" s="86"/>
      <c r="DHC35" s="86">
        <v>1</v>
      </c>
      <c r="DHD35" s="86"/>
      <c r="DHE35" s="86">
        <v>2</v>
      </c>
      <c r="DHF35" s="67">
        <v>4</v>
      </c>
      <c r="DHG35" s="67">
        <v>4.4444444444444446</v>
      </c>
      <c r="DHH35" s="67">
        <v>8.8888888888888893</v>
      </c>
      <c r="DHI35" s="86">
        <v>50</v>
      </c>
      <c r="DHN35" s="86"/>
      <c r="DHO35" s="62" t="s">
        <v>512</v>
      </c>
      <c r="DHP35" s="86"/>
      <c r="DHQ35" s="86">
        <v>2</v>
      </c>
      <c r="DHR35" s="86"/>
      <c r="DHS35" s="86">
        <v>2</v>
      </c>
      <c r="DHT35" s="67">
        <v>4</v>
      </c>
      <c r="DHU35" s="67">
        <v>4.4444444444444446</v>
      </c>
      <c r="DHV35" s="67">
        <v>8.8888888888888893</v>
      </c>
      <c r="DHW35" s="86">
        <v>100</v>
      </c>
      <c r="DIB35" s="86"/>
      <c r="DIC35" s="62" t="s">
        <v>512</v>
      </c>
      <c r="DID35" s="86"/>
      <c r="DIE35" s="86">
        <v>2</v>
      </c>
      <c r="DIF35" s="86"/>
      <c r="DIG35" s="86">
        <v>2</v>
      </c>
      <c r="DIH35" s="67">
        <v>4</v>
      </c>
      <c r="DII35" s="67">
        <v>4.4444444444444446</v>
      </c>
      <c r="DIJ35" s="67">
        <v>8.8888888888888893</v>
      </c>
      <c r="DIK35" s="86">
        <v>100</v>
      </c>
      <c r="DIP35" s="86"/>
      <c r="DIQ35" s="62" t="s">
        <v>512</v>
      </c>
      <c r="DIR35" s="86"/>
      <c r="DIS35" s="86">
        <v>0</v>
      </c>
      <c r="DIT35" s="86"/>
      <c r="DIU35" s="86">
        <v>2</v>
      </c>
      <c r="DIV35" s="67">
        <v>4</v>
      </c>
      <c r="DIW35" s="67">
        <v>4.4444444444444446</v>
      </c>
      <c r="DIX35" s="67">
        <v>8.8888888888888893</v>
      </c>
      <c r="DIY35" s="86">
        <v>0</v>
      </c>
      <c r="DJD35" s="86"/>
      <c r="DJE35" s="62" t="s">
        <v>512</v>
      </c>
      <c r="DJF35" s="86"/>
      <c r="DJG35" s="86">
        <v>0</v>
      </c>
      <c r="DJH35" s="86"/>
      <c r="DJI35" s="86">
        <v>2</v>
      </c>
      <c r="DJJ35" s="67">
        <v>4</v>
      </c>
      <c r="DJK35" s="67">
        <v>4.4444444444444446</v>
      </c>
      <c r="DJL35" s="67">
        <v>8.8888888888888893</v>
      </c>
      <c r="DJM35" s="86">
        <v>0</v>
      </c>
      <c r="DJR35" s="86"/>
      <c r="DJS35" s="62" t="s">
        <v>512</v>
      </c>
      <c r="DJT35" s="86"/>
      <c r="DJU35" s="86">
        <v>0</v>
      </c>
      <c r="DJV35" s="86"/>
      <c r="DJW35" s="86">
        <v>2</v>
      </c>
      <c r="DJX35" s="67">
        <v>4</v>
      </c>
      <c r="DJY35" s="67">
        <v>4.4444444444444446</v>
      </c>
      <c r="DJZ35" s="67">
        <v>8.8888888888888893</v>
      </c>
      <c r="DKA35" s="86">
        <v>0</v>
      </c>
      <c r="DKF35" s="86"/>
      <c r="DKG35" s="62" t="s">
        <v>512</v>
      </c>
      <c r="DKH35" s="86"/>
      <c r="DKI35" s="86">
        <v>0</v>
      </c>
      <c r="DKJ35" s="86"/>
      <c r="DKK35" s="86">
        <v>2</v>
      </c>
      <c r="DKL35" s="67">
        <v>4</v>
      </c>
      <c r="DKM35" s="67">
        <v>4.4444444444444446</v>
      </c>
      <c r="DKN35" s="67">
        <v>8.8888888888888893</v>
      </c>
      <c r="DKO35" s="86">
        <v>0</v>
      </c>
      <c r="DKT35" s="86"/>
      <c r="DKU35" s="62" t="s">
        <v>512</v>
      </c>
      <c r="DKV35" s="86"/>
      <c r="DKW35" s="86">
        <v>1</v>
      </c>
      <c r="DKX35" s="86"/>
      <c r="DKY35" s="86">
        <v>2</v>
      </c>
      <c r="DKZ35" s="67">
        <v>4</v>
      </c>
      <c r="DLA35" s="67">
        <v>4.4444444444444446</v>
      </c>
      <c r="DLB35" s="67">
        <v>8.8888888888888893</v>
      </c>
      <c r="DLC35" s="86">
        <v>50</v>
      </c>
      <c r="DLH35" s="86"/>
      <c r="DLI35" s="62" t="s">
        <v>512</v>
      </c>
      <c r="DLJ35" s="86"/>
      <c r="DLK35" s="86">
        <v>0</v>
      </c>
      <c r="DLL35" s="86"/>
      <c r="DLM35" s="86">
        <v>2</v>
      </c>
      <c r="DLN35" s="67">
        <v>4</v>
      </c>
      <c r="DLO35" s="67">
        <v>4.4444444444444446</v>
      </c>
      <c r="DLP35" s="67">
        <v>8.8888888888888893</v>
      </c>
      <c r="DLQ35" s="86">
        <v>0</v>
      </c>
      <c r="DLV35" s="86"/>
      <c r="DLW35" s="62" t="s">
        <v>512</v>
      </c>
      <c r="DLX35" s="86"/>
      <c r="DLY35" s="86">
        <v>0</v>
      </c>
      <c r="DLZ35" s="86"/>
      <c r="DMA35" s="86">
        <v>2</v>
      </c>
      <c r="DMB35" s="67">
        <v>4</v>
      </c>
      <c r="DMC35" s="67">
        <v>4.4444444444444446</v>
      </c>
      <c r="DMD35" s="67">
        <v>8.8888888888888893</v>
      </c>
      <c r="DME35" s="86">
        <v>0</v>
      </c>
      <c r="DMJ35" s="86"/>
      <c r="DMK35" s="62" t="s">
        <v>512</v>
      </c>
      <c r="DML35" s="86"/>
      <c r="DMM35" s="86">
        <v>1</v>
      </c>
      <c r="DMN35" s="86"/>
      <c r="DMO35" s="86">
        <v>2</v>
      </c>
      <c r="DMP35" s="67">
        <v>4</v>
      </c>
      <c r="DMQ35" s="67">
        <v>4.4444444444444446</v>
      </c>
      <c r="DMR35" s="67">
        <v>8.8888888888888893</v>
      </c>
      <c r="DMS35" s="86">
        <v>50</v>
      </c>
      <c r="DMX35" s="86"/>
      <c r="DMY35" s="62" t="s">
        <v>512</v>
      </c>
      <c r="DMZ35" s="86"/>
      <c r="DNA35" s="86">
        <v>1</v>
      </c>
      <c r="DNB35" s="86"/>
      <c r="DNC35" s="86">
        <v>2</v>
      </c>
      <c r="DND35" s="67">
        <v>4</v>
      </c>
      <c r="DNE35" s="67">
        <v>4.4444444444444446</v>
      </c>
      <c r="DNF35" s="67">
        <v>8.8888888888888893</v>
      </c>
      <c r="DNG35" s="86">
        <v>50</v>
      </c>
      <c r="DNL35" s="86"/>
      <c r="DNM35" s="62" t="s">
        <v>512</v>
      </c>
      <c r="DNN35" s="86"/>
      <c r="DNO35" s="86">
        <v>1</v>
      </c>
      <c r="DNP35" s="86"/>
      <c r="DNQ35" s="86">
        <v>2</v>
      </c>
      <c r="DNR35" s="67">
        <v>4</v>
      </c>
      <c r="DNS35" s="67">
        <v>4.4444444444444446</v>
      </c>
      <c r="DNT35" s="67">
        <v>8.8888888888888893</v>
      </c>
      <c r="DNU35" s="86">
        <v>50</v>
      </c>
      <c r="DNZ35" s="86"/>
      <c r="DOA35" s="62" t="s">
        <v>512</v>
      </c>
      <c r="DOB35" s="86"/>
      <c r="DOC35" s="86">
        <v>1</v>
      </c>
      <c r="DOD35" s="86"/>
      <c r="DOE35" s="86">
        <v>2</v>
      </c>
      <c r="DOF35" s="67">
        <v>4</v>
      </c>
      <c r="DOG35" s="67">
        <v>4.4444444444444446</v>
      </c>
      <c r="DOH35" s="67">
        <v>8.8888888888888893</v>
      </c>
      <c r="DOI35" s="86">
        <v>50</v>
      </c>
      <c r="DON35" s="86"/>
      <c r="DOO35" s="62" t="s">
        <v>512</v>
      </c>
      <c r="DOP35" s="86"/>
      <c r="DOQ35" s="86">
        <v>1</v>
      </c>
      <c r="DOR35" s="86"/>
      <c r="DOS35" s="86">
        <v>2</v>
      </c>
      <c r="DOT35" s="67">
        <v>4</v>
      </c>
      <c r="DOU35" s="67">
        <v>4.4444444444444446</v>
      </c>
      <c r="DOV35" s="67">
        <v>8.8888888888888893</v>
      </c>
      <c r="DOW35" s="86">
        <v>50</v>
      </c>
      <c r="DPB35" s="86"/>
      <c r="DPC35" s="62" t="s">
        <v>512</v>
      </c>
      <c r="DPD35" s="86"/>
      <c r="DPE35" s="86">
        <v>1</v>
      </c>
      <c r="DPF35" s="86"/>
      <c r="DPG35" s="86">
        <v>2</v>
      </c>
      <c r="DPH35" s="67">
        <v>4</v>
      </c>
      <c r="DPI35" s="67">
        <v>4.4444444444444446</v>
      </c>
      <c r="DPJ35" s="67">
        <v>8.8888888888888893</v>
      </c>
      <c r="DPK35" s="86">
        <v>50</v>
      </c>
      <c r="DPP35" s="86"/>
      <c r="DPQ35" s="62" t="s">
        <v>512</v>
      </c>
      <c r="DPR35" s="86"/>
      <c r="DPS35" s="86">
        <v>1</v>
      </c>
      <c r="DPT35" s="86"/>
      <c r="DPU35" s="86">
        <v>2</v>
      </c>
      <c r="DPV35" s="67">
        <v>4</v>
      </c>
      <c r="DPW35" s="67">
        <v>4.4444444444444446</v>
      </c>
      <c r="DPX35" s="67">
        <v>8.8888888888888893</v>
      </c>
      <c r="DPY35" s="86">
        <v>50</v>
      </c>
      <c r="DQD35" s="86"/>
      <c r="DQE35" s="62" t="s">
        <v>512</v>
      </c>
      <c r="DQF35" s="86"/>
      <c r="DQG35" s="86">
        <v>1</v>
      </c>
      <c r="DQH35" s="86"/>
      <c r="DQI35" s="86">
        <v>2</v>
      </c>
      <c r="DQJ35" s="67">
        <v>4</v>
      </c>
      <c r="DQK35" s="67">
        <v>4.4444444444444446</v>
      </c>
      <c r="DQL35" s="67">
        <v>8.8888888888888893</v>
      </c>
      <c r="DQM35" s="86">
        <v>50</v>
      </c>
      <c r="DQR35" s="86"/>
      <c r="DQS35" s="62" t="s">
        <v>512</v>
      </c>
      <c r="DQT35" s="86"/>
      <c r="DQU35" s="86">
        <v>0</v>
      </c>
      <c r="DQV35" s="86"/>
      <c r="DQW35" s="86">
        <v>2</v>
      </c>
      <c r="DQX35" s="67">
        <v>4</v>
      </c>
      <c r="DQY35" s="67">
        <v>4.4444444444444446</v>
      </c>
      <c r="DQZ35" s="67">
        <v>8.8888888888888893</v>
      </c>
      <c r="DRA35" s="86">
        <v>0</v>
      </c>
      <c r="DRF35" s="86"/>
      <c r="DRG35" s="62" t="s">
        <v>512</v>
      </c>
      <c r="DRH35" s="86"/>
      <c r="DRI35" s="86">
        <v>0</v>
      </c>
      <c r="DRJ35" s="86"/>
      <c r="DRK35" s="86">
        <v>2</v>
      </c>
      <c r="DRL35" s="67">
        <v>4</v>
      </c>
      <c r="DRM35" s="67">
        <v>4.4444444444444446</v>
      </c>
      <c r="DRN35" s="67">
        <v>8.8888888888888893</v>
      </c>
      <c r="DRO35" s="86">
        <v>0</v>
      </c>
      <c r="DRT35" s="86"/>
      <c r="DRU35" s="62" t="s">
        <v>512</v>
      </c>
      <c r="DRV35" s="86"/>
      <c r="DRW35" s="86">
        <v>0</v>
      </c>
      <c r="DRX35" s="86"/>
      <c r="DRY35" s="86">
        <v>2</v>
      </c>
      <c r="DRZ35" s="67">
        <v>4</v>
      </c>
      <c r="DSA35" s="67">
        <v>4.4444444444444446</v>
      </c>
      <c r="DSB35" s="67">
        <v>8.8888888888888893</v>
      </c>
      <c r="DSC35" s="86">
        <v>0</v>
      </c>
      <c r="DSH35" s="86"/>
      <c r="DSI35" s="62" t="s">
        <v>512</v>
      </c>
      <c r="DSJ35" s="86"/>
      <c r="DSK35" s="86">
        <v>0</v>
      </c>
      <c r="DSL35" s="86"/>
      <c r="DSM35" s="86">
        <v>2</v>
      </c>
      <c r="DSN35" s="67">
        <v>4</v>
      </c>
      <c r="DSO35" s="67">
        <v>4.4444444444444446</v>
      </c>
      <c r="DSP35" s="67">
        <v>8.8888888888888893</v>
      </c>
      <c r="DSQ35" s="86">
        <v>0</v>
      </c>
      <c r="DSV35" s="86"/>
      <c r="DSW35" s="62" t="s">
        <v>512</v>
      </c>
      <c r="DSX35" s="86"/>
      <c r="DSY35" s="86">
        <v>1</v>
      </c>
      <c r="DSZ35" s="86"/>
      <c r="DTA35" s="86">
        <v>2</v>
      </c>
      <c r="DTB35" s="67">
        <v>4</v>
      </c>
      <c r="DTC35" s="67">
        <v>4.4444444444444446</v>
      </c>
      <c r="DTD35" s="67">
        <v>8.8888888888888893</v>
      </c>
      <c r="DTE35" s="86">
        <v>50</v>
      </c>
      <c r="DTJ35" s="86"/>
      <c r="DTK35" s="62" t="s">
        <v>512</v>
      </c>
      <c r="DTL35" s="86"/>
      <c r="DTM35" s="86">
        <v>2</v>
      </c>
      <c r="DTN35" s="86"/>
      <c r="DTO35" s="86">
        <v>2</v>
      </c>
      <c r="DTP35" s="67">
        <v>5</v>
      </c>
      <c r="DTQ35" s="67">
        <v>3.7037037037037033</v>
      </c>
      <c r="DTR35" s="67">
        <v>9.2592592592592595</v>
      </c>
      <c r="DTS35" s="86">
        <v>100</v>
      </c>
      <c r="DTX35" s="86"/>
      <c r="DTY35" s="62" t="s">
        <v>512</v>
      </c>
      <c r="DTZ35" s="86"/>
      <c r="DUA35" s="86">
        <v>1</v>
      </c>
      <c r="DUB35" s="86"/>
      <c r="DUC35" s="86">
        <v>2</v>
      </c>
      <c r="DUD35" s="67">
        <v>5</v>
      </c>
      <c r="DUE35" s="67">
        <v>3.7037037037037033</v>
      </c>
      <c r="DUF35" s="67">
        <v>9.2592592592592595</v>
      </c>
      <c r="DUG35" s="86">
        <v>50</v>
      </c>
      <c r="DUL35" s="86"/>
      <c r="DUM35" s="62" t="s">
        <v>512</v>
      </c>
      <c r="DUN35" s="86"/>
      <c r="DUO35" s="86">
        <v>2</v>
      </c>
      <c r="DUP35" s="86"/>
      <c r="DUQ35" s="86">
        <v>2</v>
      </c>
      <c r="DUR35" s="67">
        <v>5</v>
      </c>
      <c r="DUS35" s="67">
        <v>3.7037037037037033</v>
      </c>
      <c r="DUT35" s="67">
        <v>9.2592592592592595</v>
      </c>
      <c r="DUU35" s="86">
        <v>100</v>
      </c>
      <c r="DUZ35" s="86"/>
      <c r="DVA35" s="62" t="s">
        <v>512</v>
      </c>
      <c r="DVB35" s="86"/>
      <c r="DVC35" s="86">
        <v>0</v>
      </c>
      <c r="DVD35" s="86"/>
      <c r="DVE35" s="86">
        <v>2</v>
      </c>
      <c r="DVF35" s="67">
        <v>5</v>
      </c>
      <c r="DVG35" s="67">
        <v>3.7037037037037033</v>
      </c>
      <c r="DVH35" s="67">
        <v>9.2592592592592595</v>
      </c>
      <c r="DVI35" s="86">
        <v>0</v>
      </c>
      <c r="DVN35" s="86"/>
      <c r="DVO35" s="62" t="s">
        <v>512</v>
      </c>
      <c r="DVP35" s="86"/>
      <c r="DVQ35" s="86">
        <v>2</v>
      </c>
      <c r="DVR35" s="86"/>
      <c r="DVS35" s="86">
        <v>2</v>
      </c>
      <c r="DVT35" s="67">
        <v>5</v>
      </c>
      <c r="DVU35" s="67">
        <v>3.7037037037037033</v>
      </c>
      <c r="DVV35" s="67">
        <v>9.2592592592592595</v>
      </c>
      <c r="DVW35" s="86">
        <v>100</v>
      </c>
      <c r="DWB35" s="86"/>
      <c r="DWC35" s="62" t="s">
        <v>512</v>
      </c>
      <c r="DWD35" s="86"/>
      <c r="DWE35" s="86">
        <v>1</v>
      </c>
      <c r="DWF35" s="86"/>
      <c r="DWG35" s="86">
        <v>2</v>
      </c>
      <c r="DWH35" s="67">
        <v>5</v>
      </c>
      <c r="DWI35" s="67">
        <v>3.7037037037037033</v>
      </c>
      <c r="DWJ35" s="67">
        <v>9.2592592592592595</v>
      </c>
      <c r="DWK35" s="86">
        <v>50</v>
      </c>
      <c r="DWP35" s="86"/>
      <c r="DWQ35" s="62" t="s">
        <v>512</v>
      </c>
      <c r="DWR35" s="86"/>
      <c r="DWS35" s="86">
        <v>2</v>
      </c>
      <c r="DWT35" s="86"/>
      <c r="DWU35" s="86">
        <v>2</v>
      </c>
      <c r="DWV35" s="67">
        <v>5</v>
      </c>
      <c r="DWW35" s="67">
        <v>3.7037037037037033</v>
      </c>
      <c r="DWX35" s="67">
        <v>9.2592592592592595</v>
      </c>
      <c r="DWY35" s="86">
        <v>100</v>
      </c>
      <c r="DXD35" s="86"/>
      <c r="DXE35" s="62" t="s">
        <v>512</v>
      </c>
      <c r="DXF35" s="86"/>
      <c r="DXG35" s="86">
        <v>1</v>
      </c>
      <c r="DXH35" s="86"/>
      <c r="DXI35" s="86">
        <v>2</v>
      </c>
      <c r="DXJ35" s="67">
        <v>5</v>
      </c>
      <c r="DXK35" s="67">
        <v>3.7037037037037033</v>
      </c>
      <c r="DXL35" s="67">
        <v>9.2592592592592595</v>
      </c>
      <c r="DXM35" s="86">
        <v>50</v>
      </c>
      <c r="DXR35" s="86"/>
      <c r="DXS35" s="62" t="s">
        <v>512</v>
      </c>
      <c r="DXT35" s="86"/>
      <c r="DXU35" s="86">
        <v>1</v>
      </c>
      <c r="DXV35" s="86"/>
      <c r="DXW35" s="86">
        <v>2</v>
      </c>
      <c r="DXX35" s="67">
        <v>5</v>
      </c>
      <c r="DXY35" s="67">
        <v>3.7037037037037033</v>
      </c>
      <c r="DXZ35" s="67">
        <v>9.2592592592592595</v>
      </c>
      <c r="DYA35" s="86">
        <v>50</v>
      </c>
      <c r="DYF35" s="86"/>
      <c r="DYG35" s="62" t="s">
        <v>512</v>
      </c>
      <c r="DYH35" s="86"/>
      <c r="DYI35" s="86">
        <v>1</v>
      </c>
      <c r="DYJ35" s="86"/>
      <c r="DYK35" s="86">
        <v>2</v>
      </c>
      <c r="DYL35" s="67">
        <v>5</v>
      </c>
      <c r="DYM35" s="67">
        <v>3.7037037037037033</v>
      </c>
      <c r="DYN35" s="67">
        <v>9.2592592592592595</v>
      </c>
      <c r="DYO35" s="86">
        <v>50</v>
      </c>
      <c r="DYT35" s="86"/>
      <c r="DYU35" s="62" t="s">
        <v>512</v>
      </c>
      <c r="DYV35" s="86"/>
      <c r="DYW35" s="86">
        <v>1</v>
      </c>
      <c r="DYX35" s="86"/>
      <c r="DYY35" s="86">
        <v>2</v>
      </c>
      <c r="DYZ35" s="67">
        <v>5</v>
      </c>
      <c r="DZA35" s="67">
        <v>3.7037037037037033</v>
      </c>
      <c r="DZB35" s="67">
        <v>9.2592592592592595</v>
      </c>
      <c r="DZC35" s="86">
        <v>50</v>
      </c>
      <c r="DZH35" s="86"/>
      <c r="DZI35" s="62" t="s">
        <v>512</v>
      </c>
      <c r="DZJ35" s="86"/>
      <c r="DZK35" s="86">
        <v>0</v>
      </c>
      <c r="DZL35" s="86"/>
      <c r="DZM35" s="86">
        <v>2</v>
      </c>
      <c r="DZN35" s="67">
        <v>5</v>
      </c>
      <c r="DZO35" s="67">
        <v>3.7037037037037033</v>
      </c>
      <c r="DZP35" s="67">
        <v>9.2592592592592595</v>
      </c>
      <c r="DZQ35" s="86">
        <v>0</v>
      </c>
      <c r="DZV35" s="86"/>
      <c r="DZW35" s="62" t="s">
        <v>512</v>
      </c>
      <c r="DZX35" s="86"/>
      <c r="DZY35" s="86">
        <v>1</v>
      </c>
      <c r="DZZ35" s="86"/>
      <c r="EAA35" s="86">
        <v>2</v>
      </c>
      <c r="EAB35" s="67">
        <v>5</v>
      </c>
      <c r="EAC35" s="67">
        <v>3.7037037037037033</v>
      </c>
      <c r="EAD35" s="67">
        <v>9.2592592592592595</v>
      </c>
      <c r="EAE35" s="86">
        <v>50</v>
      </c>
      <c r="EAJ35" s="86"/>
      <c r="EAK35" s="62" t="s">
        <v>512</v>
      </c>
      <c r="EAL35" s="86"/>
      <c r="EAM35" s="86">
        <v>1</v>
      </c>
      <c r="EAN35" s="86"/>
      <c r="EAO35" s="86">
        <v>2</v>
      </c>
      <c r="EAP35" s="67">
        <v>5</v>
      </c>
      <c r="EAQ35" s="67">
        <v>3.7037037037037033</v>
      </c>
      <c r="EAR35" s="67">
        <v>9.2592592592592595</v>
      </c>
      <c r="EAS35" s="86">
        <v>50</v>
      </c>
      <c r="EAX35" s="86"/>
      <c r="EAY35" s="62" t="s">
        <v>512</v>
      </c>
      <c r="EAZ35" s="86"/>
      <c r="EBA35" s="86">
        <v>1</v>
      </c>
      <c r="EBB35" s="86"/>
      <c r="EBC35" s="86">
        <v>2</v>
      </c>
      <c r="EBD35" s="67">
        <v>5</v>
      </c>
      <c r="EBE35" s="67">
        <v>3.7037037037037033</v>
      </c>
      <c r="EBF35" s="67">
        <v>9.2592592592592595</v>
      </c>
      <c r="EBG35" s="86">
        <v>50</v>
      </c>
      <c r="EBL35" s="86"/>
      <c r="EBM35" s="62" t="s">
        <v>512</v>
      </c>
      <c r="EBN35" s="86"/>
      <c r="EBO35" s="86">
        <v>1</v>
      </c>
      <c r="EBP35" s="86"/>
      <c r="EBQ35" s="86">
        <v>2</v>
      </c>
      <c r="EBR35" s="67">
        <v>5</v>
      </c>
      <c r="EBS35" s="67">
        <v>3.7037037037037033</v>
      </c>
      <c r="EBT35" s="67">
        <v>9.2592592592592595</v>
      </c>
      <c r="EBU35" s="86">
        <v>50</v>
      </c>
      <c r="EBZ35" s="86"/>
      <c r="ECA35" s="62" t="s">
        <v>512</v>
      </c>
      <c r="ECB35" s="86"/>
      <c r="ECC35" s="86">
        <v>1</v>
      </c>
      <c r="ECD35" s="86"/>
      <c r="ECE35" s="86">
        <v>2</v>
      </c>
      <c r="ECF35" s="67">
        <v>5</v>
      </c>
      <c r="ECG35" s="67">
        <v>3.7037037037037033</v>
      </c>
      <c r="ECH35" s="67">
        <v>9.2592592592592595</v>
      </c>
      <c r="ECI35" s="86">
        <v>50</v>
      </c>
      <c r="ECN35" s="86"/>
      <c r="ECO35" s="62" t="s">
        <v>512</v>
      </c>
      <c r="ECP35" s="86"/>
      <c r="ECQ35" s="86">
        <v>0</v>
      </c>
      <c r="ECR35" s="86"/>
      <c r="ECS35" s="86">
        <v>2</v>
      </c>
      <c r="ECT35" s="67">
        <v>5</v>
      </c>
      <c r="ECU35" s="67">
        <v>3.7037037037037033</v>
      </c>
      <c r="ECV35" s="67">
        <v>9.2592592592592595</v>
      </c>
      <c r="ECW35" s="86">
        <v>0</v>
      </c>
      <c r="EDB35" s="86"/>
      <c r="EDC35" s="62" t="s">
        <v>512</v>
      </c>
      <c r="EDD35" s="86"/>
      <c r="EDE35" s="86">
        <v>2</v>
      </c>
      <c r="EDF35" s="86"/>
      <c r="EDG35" s="86">
        <v>2</v>
      </c>
      <c r="EDH35" s="67">
        <v>5</v>
      </c>
      <c r="EDI35" s="67">
        <v>3.7037037037037033</v>
      </c>
      <c r="EDJ35" s="67">
        <v>9.2592592592592595</v>
      </c>
      <c r="EDK35" s="86">
        <v>100</v>
      </c>
      <c r="EDP35" s="86"/>
      <c r="EDQ35" s="62" t="s">
        <v>512</v>
      </c>
      <c r="EDR35" s="86"/>
      <c r="EDS35" s="86">
        <v>0</v>
      </c>
      <c r="EDT35" s="86"/>
      <c r="EDU35" s="86">
        <v>2</v>
      </c>
      <c r="EDV35" s="67">
        <v>5</v>
      </c>
      <c r="EDW35" s="67">
        <v>3.7037037037037033</v>
      </c>
      <c r="EDX35" s="67">
        <v>9.2592592592592595</v>
      </c>
      <c r="EDY35" s="86">
        <v>0</v>
      </c>
      <c r="EED35" s="86"/>
      <c r="EEE35" s="62" t="s">
        <v>512</v>
      </c>
      <c r="EEF35" s="86"/>
      <c r="EEG35" s="86">
        <v>1</v>
      </c>
      <c r="EEH35" s="86"/>
      <c r="EEI35" s="86">
        <v>2</v>
      </c>
      <c r="EEJ35" s="67">
        <v>5</v>
      </c>
      <c r="EEK35" s="67">
        <v>3.7037037037037033</v>
      </c>
      <c r="EEL35" s="67">
        <v>9.2592592592592595</v>
      </c>
      <c r="EEM35" s="86">
        <v>50</v>
      </c>
      <c r="EER35" s="86"/>
      <c r="EES35" s="62" t="s">
        <v>512</v>
      </c>
      <c r="EET35" s="86"/>
      <c r="EEU35" s="86">
        <v>1</v>
      </c>
      <c r="EEV35" s="86"/>
      <c r="EEW35" s="86">
        <v>2</v>
      </c>
      <c r="EEX35" s="67">
        <v>5</v>
      </c>
      <c r="EEY35" s="67">
        <v>3.7037037037037033</v>
      </c>
      <c r="EEZ35" s="67">
        <v>9.2592592592592595</v>
      </c>
      <c r="EFA35" s="86">
        <v>50</v>
      </c>
      <c r="EFF35" s="86"/>
      <c r="EFG35" s="62" t="s">
        <v>512</v>
      </c>
      <c r="EFH35" s="86"/>
      <c r="EFI35" s="86">
        <v>0</v>
      </c>
      <c r="EFJ35" s="86"/>
      <c r="EFK35" s="86">
        <v>2</v>
      </c>
      <c r="EFL35" s="67">
        <v>5</v>
      </c>
      <c r="EFM35" s="67">
        <v>3.7037037037037033</v>
      </c>
      <c r="EFN35" s="67">
        <v>9.2592592592592595</v>
      </c>
      <c r="EFO35" s="86">
        <v>0</v>
      </c>
      <c r="EFT35" s="86"/>
      <c r="EFU35" s="62" t="s">
        <v>512</v>
      </c>
      <c r="EFV35" s="86"/>
      <c r="EFW35" s="86">
        <v>0</v>
      </c>
      <c r="EFX35" s="86"/>
      <c r="EFY35" s="86">
        <v>2</v>
      </c>
      <c r="EFZ35" s="67">
        <v>5</v>
      </c>
      <c r="EGA35" s="67">
        <v>3.7037037037037033</v>
      </c>
      <c r="EGB35" s="67">
        <v>9.2592592592592595</v>
      </c>
      <c r="EGC35" s="86">
        <v>0</v>
      </c>
      <c r="EGH35" s="86"/>
      <c r="EGI35" s="62" t="s">
        <v>512</v>
      </c>
      <c r="EGJ35" s="86"/>
      <c r="EGK35" s="86">
        <v>2</v>
      </c>
      <c r="EGL35" s="86"/>
      <c r="EGM35" s="86">
        <v>2</v>
      </c>
      <c r="EGN35" s="67">
        <v>5</v>
      </c>
      <c r="EGO35" s="67">
        <v>3.7037037037037033</v>
      </c>
      <c r="EGP35" s="67">
        <v>9.2592592592592595</v>
      </c>
      <c r="EGQ35" s="86">
        <v>100</v>
      </c>
      <c r="EGV35" s="86"/>
      <c r="EGW35" s="62" t="s">
        <v>512</v>
      </c>
      <c r="EGX35" s="86"/>
      <c r="EGY35" s="86">
        <v>1</v>
      </c>
      <c r="EGZ35" s="86"/>
      <c r="EHA35" s="86">
        <v>2</v>
      </c>
      <c r="EHB35" s="67">
        <v>5</v>
      </c>
      <c r="EHC35" s="67">
        <v>3.7037037037037033</v>
      </c>
      <c r="EHD35" s="67">
        <v>9.2592592592592595</v>
      </c>
      <c r="EHE35" s="86">
        <v>50</v>
      </c>
      <c r="EHJ35" s="86"/>
      <c r="EHK35" s="62" t="s">
        <v>512</v>
      </c>
      <c r="EHL35" s="86"/>
      <c r="EHM35" s="86">
        <v>0</v>
      </c>
      <c r="EHN35" s="86"/>
      <c r="EHO35" s="86">
        <v>2</v>
      </c>
      <c r="EHP35" s="67">
        <v>5</v>
      </c>
      <c r="EHQ35" s="67">
        <v>3.7037037037037033</v>
      </c>
      <c r="EHR35" s="67">
        <v>9.2592592592592595</v>
      </c>
      <c r="EHS35" s="86">
        <v>0</v>
      </c>
      <c r="EHX35" s="86"/>
      <c r="EHY35" s="62" t="s">
        <v>512</v>
      </c>
      <c r="EHZ35" s="86"/>
      <c r="EIA35" s="86">
        <v>0</v>
      </c>
      <c r="EIB35" s="86"/>
      <c r="EIC35" s="86">
        <v>2</v>
      </c>
      <c r="EID35" s="67">
        <v>5</v>
      </c>
      <c r="EIE35" s="67">
        <v>3.7037037037037033</v>
      </c>
      <c r="EIF35" s="67">
        <v>9.2592592592592595</v>
      </c>
      <c r="EIG35" s="86">
        <v>0</v>
      </c>
      <c r="EIL35" s="86"/>
      <c r="EIM35" s="62" t="s">
        <v>512</v>
      </c>
      <c r="EIN35" s="86"/>
      <c r="EIO35" s="86">
        <v>0</v>
      </c>
      <c r="EIP35" s="86"/>
      <c r="EIQ35" s="86">
        <v>2</v>
      </c>
      <c r="EIR35" s="67">
        <v>5</v>
      </c>
      <c r="EIS35" s="67">
        <v>3.7037037037037033</v>
      </c>
      <c r="EIT35" s="67">
        <v>9.2592592592592595</v>
      </c>
      <c r="EIU35" s="86">
        <v>0</v>
      </c>
      <c r="EIZ35" s="86"/>
      <c r="EJA35" s="62" t="s">
        <v>512</v>
      </c>
      <c r="EJB35" s="86"/>
      <c r="EJC35" s="86">
        <v>1</v>
      </c>
      <c r="EJD35" s="86"/>
      <c r="EJE35" s="86">
        <v>2</v>
      </c>
      <c r="EJF35" s="67">
        <v>5</v>
      </c>
      <c r="EJG35" s="67">
        <v>3.7037037037037033</v>
      </c>
      <c r="EJH35" s="67">
        <v>9.2592592592592595</v>
      </c>
      <c r="EJI35" s="86">
        <v>50</v>
      </c>
      <c r="EJN35" s="86"/>
      <c r="EJO35" s="62" t="s">
        <v>512</v>
      </c>
      <c r="EJP35" s="86"/>
      <c r="EJQ35" s="86">
        <v>3</v>
      </c>
      <c r="EJR35" s="86"/>
      <c r="EJS35" s="86">
        <v>3</v>
      </c>
      <c r="EJT35" s="67">
        <v>5</v>
      </c>
      <c r="EJU35" s="67">
        <v>6.666666666666667</v>
      </c>
      <c r="EJV35" s="67">
        <v>11.111111111111111</v>
      </c>
      <c r="EJW35" s="86">
        <v>100</v>
      </c>
      <c r="EKB35" s="86"/>
      <c r="EKC35" s="62" t="s">
        <v>512</v>
      </c>
      <c r="EKD35" s="86"/>
      <c r="EKE35" s="86">
        <v>1</v>
      </c>
      <c r="EKF35" s="86"/>
      <c r="EKG35" s="86">
        <v>3</v>
      </c>
      <c r="EKH35" s="67">
        <v>5</v>
      </c>
      <c r="EKI35" s="67">
        <v>6.666666666666667</v>
      </c>
      <c r="EKJ35" s="67">
        <v>11.111111111111111</v>
      </c>
      <c r="EKK35" s="86">
        <v>33.333333333333329</v>
      </c>
      <c r="EKP35" s="86"/>
      <c r="EKQ35" s="62" t="s">
        <v>512</v>
      </c>
      <c r="EKR35" s="86"/>
      <c r="EKS35" s="86">
        <v>1</v>
      </c>
      <c r="EKT35" s="86"/>
      <c r="EKU35" s="86">
        <v>3</v>
      </c>
      <c r="EKV35" s="67">
        <v>5</v>
      </c>
      <c r="EKW35" s="67">
        <v>6.666666666666667</v>
      </c>
      <c r="EKX35" s="67">
        <v>11.111111111111111</v>
      </c>
      <c r="EKY35" s="86">
        <v>33.333333333333329</v>
      </c>
      <c r="ELD35" s="86"/>
      <c r="ELE35" s="62" t="s">
        <v>512</v>
      </c>
      <c r="ELF35" s="86"/>
      <c r="ELG35" s="86">
        <v>3</v>
      </c>
      <c r="ELH35" s="86"/>
      <c r="ELI35" s="86">
        <v>3</v>
      </c>
      <c r="ELJ35" s="67">
        <v>5</v>
      </c>
      <c r="ELK35" s="67">
        <v>6.666666666666667</v>
      </c>
      <c r="ELL35" s="67">
        <v>11.111111111111111</v>
      </c>
      <c r="ELM35" s="86">
        <v>100</v>
      </c>
      <c r="ELR35" s="86"/>
      <c r="ELS35" s="62" t="s">
        <v>512</v>
      </c>
      <c r="ELT35" s="86"/>
      <c r="ELU35" s="86">
        <v>2</v>
      </c>
      <c r="ELV35" s="86"/>
      <c r="ELW35" s="86">
        <v>3</v>
      </c>
      <c r="ELX35" s="67">
        <v>5</v>
      </c>
      <c r="ELY35" s="67">
        <v>6.666666666666667</v>
      </c>
      <c r="ELZ35" s="67">
        <v>11.111111111111111</v>
      </c>
      <c r="EMA35" s="86">
        <v>66.666666666666657</v>
      </c>
      <c r="EMF35" s="86"/>
      <c r="EMG35" s="62" t="s">
        <v>512</v>
      </c>
      <c r="EMH35" s="86"/>
      <c r="EMI35" s="86">
        <v>0</v>
      </c>
      <c r="EMJ35" s="86"/>
      <c r="EMK35" s="86">
        <v>3</v>
      </c>
      <c r="EML35" s="67">
        <v>5</v>
      </c>
      <c r="EMM35" s="67">
        <v>6.666666666666667</v>
      </c>
      <c r="EMN35" s="67">
        <v>11.111111111111111</v>
      </c>
      <c r="EMO35" s="86">
        <v>0</v>
      </c>
      <c r="EMT35" s="86"/>
      <c r="EMU35" s="62" t="s">
        <v>512</v>
      </c>
      <c r="EMV35" s="86"/>
      <c r="EMW35" s="86">
        <v>3</v>
      </c>
      <c r="EMX35" s="86"/>
      <c r="EMY35" s="86">
        <v>3</v>
      </c>
      <c r="EMZ35" s="67">
        <v>5</v>
      </c>
      <c r="ENA35" s="67">
        <v>6.666666666666667</v>
      </c>
      <c r="ENB35" s="67">
        <v>11.111111111111111</v>
      </c>
      <c r="ENC35" s="86">
        <v>100</v>
      </c>
      <c r="ENH35" s="86"/>
      <c r="ENI35" s="62" t="s">
        <v>512</v>
      </c>
      <c r="ENJ35" s="86"/>
      <c r="ENK35" s="86">
        <v>2</v>
      </c>
      <c r="ENL35" s="86"/>
      <c r="ENM35" s="86">
        <v>3</v>
      </c>
      <c r="ENN35" s="67">
        <v>5</v>
      </c>
      <c r="ENO35" s="67">
        <v>6.666666666666667</v>
      </c>
      <c r="ENP35" s="67">
        <v>11.111111111111111</v>
      </c>
      <c r="ENQ35" s="86">
        <v>66.666666666666657</v>
      </c>
      <c r="ENV35" s="86"/>
      <c r="ENW35" s="62" t="s">
        <v>512</v>
      </c>
      <c r="ENX35" s="86"/>
      <c r="ENY35" s="86">
        <v>2</v>
      </c>
      <c r="ENZ35" s="86"/>
      <c r="EOA35" s="86">
        <v>3</v>
      </c>
      <c r="EOB35" s="67">
        <v>5</v>
      </c>
      <c r="EOC35" s="67">
        <v>6.666666666666667</v>
      </c>
      <c r="EOD35" s="67">
        <v>11.111111111111111</v>
      </c>
      <c r="EOE35" s="86">
        <v>66.666666666666657</v>
      </c>
      <c r="EOJ35" s="86"/>
      <c r="EOK35" s="62" t="s">
        <v>512</v>
      </c>
      <c r="EOL35" s="86"/>
      <c r="EOM35" s="86">
        <v>1</v>
      </c>
      <c r="EON35" s="86"/>
      <c r="EOO35" s="86">
        <v>3</v>
      </c>
      <c r="EOP35" s="67">
        <v>5</v>
      </c>
      <c r="EOQ35" s="67">
        <v>6.666666666666667</v>
      </c>
      <c r="EOR35" s="67">
        <v>11.111111111111111</v>
      </c>
      <c r="EOS35" s="86">
        <v>33.333333333333329</v>
      </c>
      <c r="EOX35" s="86"/>
      <c r="EOY35" s="62" t="s">
        <v>512</v>
      </c>
      <c r="EOZ35" s="86"/>
      <c r="EPA35" s="86">
        <v>2</v>
      </c>
      <c r="EPB35" s="86"/>
      <c r="EPC35" s="86">
        <v>3</v>
      </c>
      <c r="EPD35" s="67">
        <v>5</v>
      </c>
      <c r="EPE35" s="67">
        <v>6.666666666666667</v>
      </c>
      <c r="EPF35" s="67">
        <v>11.111111111111111</v>
      </c>
      <c r="EPG35" s="86">
        <v>66.666666666666657</v>
      </c>
      <c r="EPL35" s="86"/>
      <c r="EPM35" s="62" t="s">
        <v>512</v>
      </c>
      <c r="EPN35" s="86"/>
      <c r="EPO35" s="86">
        <v>2</v>
      </c>
      <c r="EPP35" s="86"/>
      <c r="EPQ35" s="86">
        <v>3</v>
      </c>
      <c r="EPR35" s="67">
        <v>5</v>
      </c>
      <c r="EPS35" s="67">
        <v>6.666666666666667</v>
      </c>
      <c r="EPT35" s="67">
        <v>11.111111111111111</v>
      </c>
      <c r="EPU35" s="86">
        <v>66.666666666666657</v>
      </c>
      <c r="EPZ35" s="86"/>
      <c r="EQA35" s="62" t="s">
        <v>512</v>
      </c>
      <c r="EQB35" s="86"/>
      <c r="EQC35" s="86">
        <v>3</v>
      </c>
      <c r="EQD35" s="86"/>
      <c r="EQE35" s="86">
        <v>3</v>
      </c>
      <c r="EQF35" s="67">
        <v>5</v>
      </c>
      <c r="EQG35" s="67">
        <v>6.666666666666667</v>
      </c>
      <c r="EQH35" s="67">
        <v>11.111111111111111</v>
      </c>
      <c r="EQI35" s="86">
        <v>100</v>
      </c>
      <c r="EQN35" s="86"/>
      <c r="EQO35" s="62" t="s">
        <v>512</v>
      </c>
      <c r="EQP35" s="86"/>
      <c r="EQQ35" s="86">
        <v>2</v>
      </c>
      <c r="EQR35" s="86"/>
      <c r="EQS35" s="86">
        <v>3</v>
      </c>
      <c r="EQT35" s="67">
        <v>5</v>
      </c>
      <c r="EQU35" s="67">
        <v>6.666666666666667</v>
      </c>
      <c r="EQV35" s="67">
        <v>11.111111111111111</v>
      </c>
      <c r="EQW35" s="86">
        <v>66.666666666666657</v>
      </c>
      <c r="ERB35" s="86"/>
      <c r="ERC35" s="62" t="s">
        <v>512</v>
      </c>
      <c r="ERD35" s="86"/>
      <c r="ERE35" s="86">
        <v>1</v>
      </c>
      <c r="ERF35" s="86"/>
      <c r="ERG35" s="86">
        <v>3</v>
      </c>
      <c r="ERH35" s="67">
        <v>5</v>
      </c>
      <c r="ERI35" s="67">
        <v>6.666666666666667</v>
      </c>
      <c r="ERJ35" s="67">
        <v>11.111111111111111</v>
      </c>
      <c r="ERK35" s="86">
        <v>33.333333333333329</v>
      </c>
      <c r="ERP35" s="86"/>
      <c r="ERQ35" s="62" t="s">
        <v>512</v>
      </c>
      <c r="ERR35" s="86"/>
      <c r="ERS35" s="86">
        <v>2</v>
      </c>
      <c r="ERT35" s="86"/>
      <c r="ERU35" s="86">
        <v>3</v>
      </c>
      <c r="ERV35" s="67">
        <v>5</v>
      </c>
      <c r="ERW35" s="67">
        <v>6.666666666666667</v>
      </c>
      <c r="ERX35" s="67">
        <v>11.111111111111111</v>
      </c>
      <c r="ERY35" s="86">
        <v>66.666666666666657</v>
      </c>
      <c r="ESD35" s="86"/>
      <c r="ESE35" s="62" t="s">
        <v>512</v>
      </c>
      <c r="ESF35" s="86"/>
      <c r="ESG35" s="86">
        <v>1</v>
      </c>
      <c r="ESH35" s="86"/>
      <c r="ESI35" s="86">
        <v>3</v>
      </c>
      <c r="ESJ35" s="67">
        <v>5</v>
      </c>
      <c r="ESK35" s="67">
        <v>6.666666666666667</v>
      </c>
      <c r="ESL35" s="67">
        <v>11.111111111111111</v>
      </c>
      <c r="ESM35" s="86">
        <v>33.333333333333329</v>
      </c>
      <c r="ESR35" s="86"/>
      <c r="ESS35" s="62" t="s">
        <v>512</v>
      </c>
      <c r="EST35" s="86"/>
      <c r="ESU35" s="86">
        <v>3</v>
      </c>
      <c r="ESV35" s="86"/>
      <c r="ESW35" s="86">
        <v>3</v>
      </c>
      <c r="ESX35" s="67">
        <v>5</v>
      </c>
      <c r="ESY35" s="67">
        <v>6.666666666666667</v>
      </c>
      <c r="ESZ35" s="67">
        <v>11.111111111111111</v>
      </c>
      <c r="ETA35" s="86">
        <v>100</v>
      </c>
      <c r="ETF35" s="86"/>
      <c r="ETG35" s="62" t="s">
        <v>512</v>
      </c>
      <c r="ETH35" s="86"/>
      <c r="ETI35" s="86">
        <v>1</v>
      </c>
      <c r="ETJ35" s="86"/>
      <c r="ETK35" s="86">
        <v>3</v>
      </c>
      <c r="ETL35" s="67">
        <v>5</v>
      </c>
      <c r="ETM35" s="67">
        <v>6.666666666666667</v>
      </c>
      <c r="ETN35" s="67">
        <v>11.111111111111111</v>
      </c>
      <c r="ETO35" s="86">
        <v>33.333333333333329</v>
      </c>
      <c r="ETT35" s="86"/>
      <c r="ETU35" s="62" t="s">
        <v>512</v>
      </c>
      <c r="ETV35" s="86"/>
      <c r="ETW35" s="86">
        <v>2</v>
      </c>
      <c r="ETX35" s="86"/>
      <c r="ETY35" s="86">
        <v>3</v>
      </c>
      <c r="ETZ35" s="67">
        <v>5</v>
      </c>
      <c r="EUA35" s="67">
        <v>6.666666666666667</v>
      </c>
      <c r="EUB35" s="67">
        <v>11.111111111111111</v>
      </c>
      <c r="EUC35" s="86">
        <v>66.666666666666657</v>
      </c>
      <c r="EUH35" s="86"/>
      <c r="EUI35" s="62" t="s">
        <v>512</v>
      </c>
      <c r="EUJ35" s="86"/>
      <c r="EUK35" s="86">
        <v>1</v>
      </c>
      <c r="EUL35" s="86"/>
      <c r="EUM35" s="86">
        <v>3</v>
      </c>
      <c r="EUN35" s="67">
        <v>5</v>
      </c>
      <c r="EUO35" s="67">
        <v>6.666666666666667</v>
      </c>
      <c r="EUP35" s="67">
        <v>11.111111111111111</v>
      </c>
      <c r="EUQ35" s="86">
        <v>33.333333333333329</v>
      </c>
      <c r="EUV35" s="86"/>
      <c r="EUW35" s="62" t="s">
        <v>512</v>
      </c>
      <c r="EUX35" s="86"/>
      <c r="EUY35" s="86">
        <v>1</v>
      </c>
      <c r="EUZ35" s="86"/>
      <c r="EVA35" s="86">
        <v>3</v>
      </c>
      <c r="EVB35" s="67">
        <v>5</v>
      </c>
      <c r="EVC35" s="67">
        <v>6.666666666666667</v>
      </c>
      <c r="EVD35" s="67">
        <v>11.111111111111111</v>
      </c>
      <c r="EVE35" s="86">
        <v>33.333333333333329</v>
      </c>
      <c r="EVJ35" s="86"/>
      <c r="EVK35" s="62" t="s">
        <v>512</v>
      </c>
      <c r="EVL35" s="86"/>
      <c r="EVM35" s="86">
        <v>1</v>
      </c>
      <c r="EVN35" s="86"/>
      <c r="EVO35" s="86">
        <v>3</v>
      </c>
      <c r="EVP35" s="67">
        <v>5</v>
      </c>
      <c r="EVQ35" s="67">
        <v>6.666666666666667</v>
      </c>
      <c r="EVR35" s="67">
        <v>11.111111111111111</v>
      </c>
      <c r="EVS35" s="86">
        <v>33.333333333333329</v>
      </c>
      <c r="EVX35" s="86"/>
      <c r="EVY35" s="62" t="s">
        <v>512</v>
      </c>
      <c r="EVZ35" s="86"/>
      <c r="EWA35" s="86">
        <v>1</v>
      </c>
      <c r="EWB35" s="86"/>
      <c r="EWC35" s="86">
        <v>3</v>
      </c>
      <c r="EWD35" s="67">
        <v>5</v>
      </c>
      <c r="EWE35" s="67">
        <v>6.666666666666667</v>
      </c>
      <c r="EWF35" s="67">
        <v>11.111111111111111</v>
      </c>
      <c r="EWG35" s="86">
        <v>33.333333333333329</v>
      </c>
      <c r="EWL35" s="86"/>
      <c r="EWM35" s="62" t="s">
        <v>512</v>
      </c>
      <c r="EWN35" s="86"/>
      <c r="EWO35" s="86">
        <v>1</v>
      </c>
      <c r="EWP35" s="86"/>
      <c r="EWQ35" s="86">
        <v>3</v>
      </c>
      <c r="EWR35" s="67">
        <v>5</v>
      </c>
      <c r="EWS35" s="67">
        <v>6.666666666666667</v>
      </c>
      <c r="EWT35" s="67">
        <v>11.111111111111111</v>
      </c>
      <c r="EWU35" s="86">
        <v>33.333333333333329</v>
      </c>
      <c r="EWZ35" s="86"/>
      <c r="EXA35" s="62" t="s">
        <v>512</v>
      </c>
      <c r="EXB35" s="86"/>
      <c r="EXC35" s="86">
        <v>2</v>
      </c>
      <c r="EXD35" s="86"/>
      <c r="EXE35" s="86">
        <v>3</v>
      </c>
      <c r="EXF35" s="67">
        <v>8</v>
      </c>
      <c r="EXG35" s="67">
        <v>5.5555555555555554</v>
      </c>
      <c r="EXH35" s="67">
        <v>14.814814814814815</v>
      </c>
      <c r="EXI35" s="86">
        <v>66.666666666666657</v>
      </c>
      <c r="EXN35" s="86"/>
      <c r="EXO35" s="62" t="s">
        <v>512</v>
      </c>
      <c r="EXP35" s="86"/>
      <c r="EXQ35" s="86">
        <v>0</v>
      </c>
      <c r="EXR35" s="86"/>
      <c r="EXS35" s="86">
        <v>3</v>
      </c>
      <c r="EXT35" s="67">
        <v>8</v>
      </c>
      <c r="EXU35" s="67">
        <v>5.5555555555555554</v>
      </c>
      <c r="EXV35" s="67">
        <v>14.814814814814815</v>
      </c>
      <c r="EXW35" s="86">
        <v>0</v>
      </c>
      <c r="EYB35" s="86"/>
      <c r="EYC35" s="62" t="s">
        <v>512</v>
      </c>
      <c r="EYD35" s="86"/>
      <c r="EYE35" s="86">
        <v>3</v>
      </c>
      <c r="EYF35" s="86"/>
      <c r="EYG35" s="86">
        <v>3</v>
      </c>
      <c r="EYH35" s="67">
        <v>8</v>
      </c>
      <c r="EYI35" s="67">
        <v>5.5555555555555554</v>
      </c>
      <c r="EYJ35" s="67">
        <v>14.814814814814815</v>
      </c>
      <c r="EYK35" s="86">
        <v>100</v>
      </c>
      <c r="EYP35" s="86"/>
      <c r="EYQ35" s="62" t="s">
        <v>512</v>
      </c>
      <c r="EYR35" s="86"/>
      <c r="EYS35" s="86">
        <v>3</v>
      </c>
      <c r="EYT35" s="86"/>
      <c r="EYU35" s="86">
        <v>3</v>
      </c>
      <c r="EYV35" s="67">
        <v>8</v>
      </c>
      <c r="EYW35" s="67">
        <v>5.5555555555555554</v>
      </c>
      <c r="EYX35" s="67">
        <v>14.814814814814815</v>
      </c>
      <c r="EYY35" s="86">
        <v>100</v>
      </c>
      <c r="EZD35" s="86"/>
      <c r="EZE35" s="62" t="s">
        <v>512</v>
      </c>
      <c r="EZF35" s="86"/>
      <c r="EZG35" s="86">
        <v>1</v>
      </c>
      <c r="EZH35" s="86"/>
      <c r="EZI35" s="86">
        <v>3</v>
      </c>
      <c r="EZJ35" s="67">
        <v>8</v>
      </c>
      <c r="EZK35" s="67">
        <v>5.5555555555555554</v>
      </c>
      <c r="EZL35" s="67">
        <v>14.814814814814815</v>
      </c>
      <c r="EZM35" s="86">
        <v>33.333333333333329</v>
      </c>
      <c r="EZR35" s="86"/>
      <c r="EZS35" s="62" t="s">
        <v>512</v>
      </c>
      <c r="EZT35" s="86"/>
      <c r="EZU35" s="86">
        <v>2</v>
      </c>
      <c r="EZV35" s="86"/>
      <c r="EZW35" s="86">
        <v>3</v>
      </c>
      <c r="EZX35" s="67">
        <v>8</v>
      </c>
      <c r="EZY35" s="67">
        <v>5.5555555555555554</v>
      </c>
      <c r="EZZ35" s="67">
        <v>14.814814814814815</v>
      </c>
      <c r="FAA35" s="86">
        <v>66.666666666666657</v>
      </c>
      <c r="FAF35" s="86"/>
      <c r="FAG35" s="62" t="s">
        <v>512</v>
      </c>
      <c r="FAH35" s="86"/>
      <c r="FAI35" s="86">
        <v>0</v>
      </c>
      <c r="FAJ35" s="86"/>
      <c r="FAK35" s="86">
        <v>3</v>
      </c>
      <c r="FAL35" s="67">
        <v>8</v>
      </c>
      <c r="FAM35" s="67">
        <v>5.5555555555555554</v>
      </c>
      <c r="FAN35" s="67">
        <v>14.814814814814815</v>
      </c>
      <c r="FAO35" s="86">
        <v>0</v>
      </c>
      <c r="FAT35" s="86"/>
      <c r="FAU35" s="62" t="s">
        <v>512</v>
      </c>
      <c r="FAV35" s="86"/>
      <c r="FAW35" s="86">
        <v>1</v>
      </c>
      <c r="FAX35" s="86"/>
      <c r="FAY35" s="86">
        <v>3</v>
      </c>
      <c r="FAZ35" s="67">
        <v>8</v>
      </c>
      <c r="FBA35" s="67">
        <v>5.5555555555555554</v>
      </c>
      <c r="FBB35" s="67">
        <v>14.814814814814815</v>
      </c>
      <c r="FBC35" s="86">
        <v>33.333333333333329</v>
      </c>
      <c r="FBH35" s="86"/>
      <c r="FBI35" s="62" t="s">
        <v>512</v>
      </c>
      <c r="FBJ35" s="86"/>
      <c r="FBK35" s="86">
        <v>0</v>
      </c>
      <c r="FBL35" s="86"/>
      <c r="FBM35" s="86">
        <v>3</v>
      </c>
      <c r="FBN35" s="67">
        <v>8</v>
      </c>
      <c r="FBO35" s="67">
        <v>5.5555555555555554</v>
      </c>
      <c r="FBP35" s="67">
        <v>14.814814814814815</v>
      </c>
      <c r="FBQ35" s="86">
        <v>0</v>
      </c>
      <c r="FBV35" s="86"/>
      <c r="FBW35" s="62" t="s">
        <v>512</v>
      </c>
      <c r="FBX35" s="86"/>
      <c r="FBY35" s="86">
        <v>1</v>
      </c>
      <c r="FBZ35" s="86"/>
      <c r="FCA35" s="86">
        <v>3</v>
      </c>
      <c r="FCB35" s="67">
        <v>8</v>
      </c>
      <c r="FCC35" s="67">
        <v>5.5555555555555554</v>
      </c>
      <c r="FCD35" s="67">
        <v>14.814814814814815</v>
      </c>
      <c r="FCE35" s="86">
        <v>33.333333333333329</v>
      </c>
      <c r="FCJ35" s="86"/>
      <c r="FCK35" s="62" t="s">
        <v>512</v>
      </c>
      <c r="FCL35" s="86"/>
      <c r="FCM35" s="86">
        <v>2</v>
      </c>
      <c r="FCN35" s="86"/>
      <c r="FCO35" s="86">
        <v>3</v>
      </c>
      <c r="FCP35" s="67">
        <v>8</v>
      </c>
      <c r="FCQ35" s="67">
        <v>5.5555555555555554</v>
      </c>
      <c r="FCR35" s="67">
        <v>14.814814814814815</v>
      </c>
      <c r="FCS35" s="86">
        <v>66.666666666666657</v>
      </c>
      <c r="FCX35" s="86"/>
      <c r="FCY35" s="62" t="s">
        <v>512</v>
      </c>
      <c r="FCZ35" s="86"/>
      <c r="FDA35" s="86">
        <v>0</v>
      </c>
      <c r="FDB35" s="86"/>
      <c r="FDC35" s="86">
        <v>3</v>
      </c>
      <c r="FDD35" s="67">
        <v>8</v>
      </c>
      <c r="FDE35" s="67">
        <v>5.5555555555555554</v>
      </c>
      <c r="FDF35" s="67">
        <v>14.814814814814815</v>
      </c>
      <c r="FDG35" s="86">
        <v>0</v>
      </c>
      <c r="FDL35" s="86"/>
      <c r="FDM35" s="62" t="s">
        <v>512</v>
      </c>
      <c r="FDN35" s="86"/>
      <c r="FDO35" s="86">
        <v>0</v>
      </c>
      <c r="FDP35" s="86"/>
      <c r="FDQ35" s="86">
        <v>3</v>
      </c>
      <c r="FDR35" s="67">
        <v>8</v>
      </c>
      <c r="FDS35" s="67">
        <v>5.5555555555555554</v>
      </c>
      <c r="FDT35" s="67">
        <v>14.814814814814815</v>
      </c>
      <c r="FDU35" s="86">
        <v>0</v>
      </c>
      <c r="FDZ35" s="86"/>
      <c r="FEA35" s="62" t="s">
        <v>512</v>
      </c>
      <c r="FEB35" s="86"/>
      <c r="FEC35" s="86">
        <v>2</v>
      </c>
      <c r="FED35" s="86"/>
      <c r="FEE35" s="86">
        <v>3</v>
      </c>
      <c r="FEF35" s="67">
        <v>8</v>
      </c>
      <c r="FEG35" s="67">
        <v>5.5555555555555554</v>
      </c>
      <c r="FEH35" s="67">
        <v>14.814814814814815</v>
      </c>
      <c r="FEI35" s="86">
        <v>66.666666666666657</v>
      </c>
      <c r="FEN35" s="86"/>
      <c r="FEO35" s="62" t="s">
        <v>512</v>
      </c>
      <c r="FEP35" s="86"/>
      <c r="FEQ35" s="86">
        <v>0</v>
      </c>
      <c r="FER35" s="86"/>
      <c r="FES35" s="86">
        <v>3</v>
      </c>
      <c r="FET35" s="67">
        <v>8</v>
      </c>
      <c r="FEU35" s="67">
        <v>5.5555555555555554</v>
      </c>
      <c r="FEV35" s="67">
        <v>14.814814814814815</v>
      </c>
      <c r="FEW35" s="86">
        <v>0</v>
      </c>
      <c r="FFB35" s="86"/>
      <c r="FFC35" s="62" t="s">
        <v>512</v>
      </c>
      <c r="FFD35" s="86"/>
      <c r="FFE35" s="86">
        <v>0</v>
      </c>
      <c r="FFF35" s="86"/>
      <c r="FFG35" s="86">
        <v>3</v>
      </c>
      <c r="FFH35" s="67">
        <v>8</v>
      </c>
      <c r="FFI35" s="67">
        <v>5.5555555555555554</v>
      </c>
      <c r="FFJ35" s="67">
        <v>14.814814814814815</v>
      </c>
      <c r="FFK35" s="86">
        <v>0</v>
      </c>
      <c r="FFP35" s="86"/>
      <c r="FFQ35" s="62" t="s">
        <v>512</v>
      </c>
      <c r="FFR35" s="86"/>
      <c r="FFS35" s="86">
        <v>0</v>
      </c>
      <c r="FFT35" s="86"/>
      <c r="FFU35" s="86">
        <v>3</v>
      </c>
      <c r="FFV35" s="67">
        <v>8</v>
      </c>
      <c r="FFW35" s="67">
        <v>5.5555555555555554</v>
      </c>
      <c r="FFX35" s="67">
        <v>14.814814814814815</v>
      </c>
      <c r="FFY35" s="86">
        <v>0</v>
      </c>
      <c r="FGD35" s="86"/>
      <c r="FGE35" s="62" t="s">
        <v>512</v>
      </c>
      <c r="FGF35" s="86"/>
      <c r="FGG35" s="86">
        <v>0</v>
      </c>
      <c r="FGH35" s="86"/>
      <c r="FGI35" s="86">
        <v>3</v>
      </c>
      <c r="FGJ35" s="67">
        <v>8</v>
      </c>
      <c r="FGK35" s="67">
        <v>5.5555555555555554</v>
      </c>
      <c r="FGL35" s="67">
        <v>14.814814814814815</v>
      </c>
      <c r="FGM35" s="86">
        <v>0</v>
      </c>
      <c r="FGR35" s="86"/>
      <c r="FGS35" s="62" t="s">
        <v>512</v>
      </c>
      <c r="FGT35" s="86"/>
      <c r="FGU35" s="86">
        <v>1</v>
      </c>
      <c r="FGV35" s="86"/>
      <c r="FGW35" s="86">
        <v>3</v>
      </c>
      <c r="FGX35" s="67">
        <v>8</v>
      </c>
      <c r="FGY35" s="67">
        <v>5.5555555555555554</v>
      </c>
      <c r="FGZ35" s="67">
        <v>14.814814814814815</v>
      </c>
      <c r="FHA35" s="86">
        <v>33.333333333333329</v>
      </c>
      <c r="FHF35" s="86"/>
      <c r="FHG35" s="62" t="s">
        <v>512</v>
      </c>
      <c r="FHH35" s="86"/>
      <c r="FHI35" s="86">
        <v>3</v>
      </c>
      <c r="FHJ35" s="86"/>
      <c r="FHK35" s="86">
        <v>3</v>
      </c>
      <c r="FHL35" s="67">
        <v>8</v>
      </c>
      <c r="FHM35" s="67">
        <v>5.5555555555555554</v>
      </c>
      <c r="FHN35" s="67">
        <v>14.814814814814815</v>
      </c>
      <c r="FHO35" s="86">
        <v>100</v>
      </c>
      <c r="FHT35" s="86"/>
      <c r="FHU35" s="62" t="s">
        <v>512</v>
      </c>
      <c r="FHV35" s="86"/>
      <c r="FHW35" s="86">
        <v>1</v>
      </c>
      <c r="FHX35" s="86"/>
      <c r="FHY35" s="86">
        <v>3</v>
      </c>
      <c r="FHZ35" s="67">
        <v>8</v>
      </c>
      <c r="FIA35" s="67">
        <v>5.5555555555555554</v>
      </c>
      <c r="FIB35" s="67">
        <v>14.814814814814815</v>
      </c>
      <c r="FIC35" s="86">
        <v>33.333333333333329</v>
      </c>
      <c r="FIH35" s="86"/>
      <c r="FII35" s="62" t="s">
        <v>512</v>
      </c>
      <c r="FIJ35" s="86"/>
      <c r="FIK35" s="86">
        <v>0</v>
      </c>
      <c r="FIL35" s="86"/>
      <c r="FIM35" s="86">
        <v>3</v>
      </c>
      <c r="FIN35" s="67">
        <v>8</v>
      </c>
      <c r="FIO35" s="67">
        <v>5.5555555555555554</v>
      </c>
      <c r="FIP35" s="67">
        <v>14.814814814814815</v>
      </c>
      <c r="FIQ35" s="86">
        <v>0</v>
      </c>
      <c r="FIV35" s="86"/>
      <c r="FIW35" s="62" t="s">
        <v>512</v>
      </c>
      <c r="FIX35" s="86"/>
      <c r="FIY35" s="86">
        <v>0</v>
      </c>
      <c r="FIZ35" s="86"/>
      <c r="FJA35" s="86">
        <v>3</v>
      </c>
      <c r="FJB35" s="67">
        <v>8</v>
      </c>
      <c r="FJC35" s="67">
        <v>5.5555555555555554</v>
      </c>
      <c r="FJD35" s="67">
        <v>14.814814814814815</v>
      </c>
      <c r="FJE35" s="86">
        <v>0</v>
      </c>
      <c r="FJJ35" s="86"/>
      <c r="FJK35" s="62" t="s">
        <v>512</v>
      </c>
      <c r="FJL35" s="86"/>
      <c r="FJM35" s="86">
        <v>2</v>
      </c>
      <c r="FJN35" s="86"/>
      <c r="FJO35" s="86">
        <v>3</v>
      </c>
      <c r="FJP35" s="67">
        <v>8</v>
      </c>
      <c r="FJQ35" s="67">
        <v>5.5555555555555554</v>
      </c>
      <c r="FJR35" s="67">
        <v>14.814814814814815</v>
      </c>
      <c r="FJS35" s="86">
        <v>66.666666666666657</v>
      </c>
      <c r="FJX35" s="86"/>
      <c r="FJY35" s="62" t="s">
        <v>512</v>
      </c>
      <c r="FJZ35" s="86"/>
      <c r="FKA35" s="86">
        <v>0</v>
      </c>
      <c r="FKB35" s="86"/>
      <c r="FKC35" s="86">
        <v>3</v>
      </c>
      <c r="FKD35" s="67">
        <v>8</v>
      </c>
      <c r="FKE35" s="67">
        <v>5.5555555555555554</v>
      </c>
      <c r="FKF35" s="67">
        <v>14.814814814814815</v>
      </c>
      <c r="FKG35" s="86">
        <v>0</v>
      </c>
      <c r="FKL35" s="86"/>
      <c r="FKM35" s="62" t="s">
        <v>512</v>
      </c>
      <c r="FKN35" s="86"/>
      <c r="FKO35" s="86">
        <v>1</v>
      </c>
      <c r="FKP35" s="86"/>
      <c r="FKQ35" s="86">
        <v>3</v>
      </c>
      <c r="FKR35" s="67">
        <v>8</v>
      </c>
      <c r="FKS35" s="67">
        <v>5.5555555555555554</v>
      </c>
      <c r="FKT35" s="67">
        <v>14.814814814814815</v>
      </c>
      <c r="FKU35" s="86">
        <v>33.333333333333329</v>
      </c>
      <c r="FKZ35" s="86"/>
      <c r="FLA35" s="62" t="s">
        <v>512</v>
      </c>
      <c r="FLB35" s="86"/>
      <c r="FLC35" s="86">
        <v>1</v>
      </c>
      <c r="FLD35" s="86"/>
      <c r="FLE35" s="86">
        <v>3</v>
      </c>
      <c r="FLF35" s="67">
        <v>8</v>
      </c>
      <c r="FLG35" s="67">
        <v>5.5555555555555554</v>
      </c>
      <c r="FLH35" s="67">
        <v>14.814814814814815</v>
      </c>
      <c r="FLI35" s="86">
        <v>33.333333333333329</v>
      </c>
      <c r="FLN35" s="86"/>
      <c r="FLO35" s="62" t="s">
        <v>512</v>
      </c>
      <c r="FLP35" s="86"/>
      <c r="FLQ35" s="86">
        <v>1</v>
      </c>
      <c r="FLR35" s="86"/>
      <c r="FLS35" s="86">
        <v>3</v>
      </c>
      <c r="FLT35" s="67">
        <v>8</v>
      </c>
      <c r="FLU35" s="67">
        <v>5.5555555555555554</v>
      </c>
      <c r="FLV35" s="67">
        <v>14.814814814814815</v>
      </c>
      <c r="FLW35" s="86">
        <v>33.333333333333329</v>
      </c>
      <c r="FMB35" s="86"/>
      <c r="FMC35" s="62" t="s">
        <v>512</v>
      </c>
      <c r="FMD35" s="86"/>
      <c r="FME35" s="86">
        <v>1</v>
      </c>
      <c r="FMF35" s="86"/>
      <c r="FMG35" s="86">
        <v>1</v>
      </c>
      <c r="FMH35" s="67">
        <v>2</v>
      </c>
      <c r="FMI35" s="67">
        <v>2.2222222222222223</v>
      </c>
      <c r="FMJ35" s="67">
        <v>4.4444444444444446</v>
      </c>
      <c r="FMK35" s="86">
        <v>100</v>
      </c>
      <c r="FMP35" s="86"/>
      <c r="FMQ35" s="62" t="s">
        <v>512</v>
      </c>
      <c r="FMR35" s="86"/>
      <c r="FMS35" s="86">
        <v>1</v>
      </c>
      <c r="FMT35" s="86"/>
      <c r="FMU35" s="86">
        <v>1</v>
      </c>
      <c r="FMV35" s="67">
        <v>2</v>
      </c>
      <c r="FMW35" s="67">
        <v>2.2222222222222223</v>
      </c>
      <c r="FMX35" s="67">
        <v>4.4444444444444446</v>
      </c>
      <c r="FMY35" s="86">
        <v>100</v>
      </c>
      <c r="FND35" s="86"/>
      <c r="FNE35" s="62" t="s">
        <v>512</v>
      </c>
      <c r="FNF35" s="86"/>
      <c r="FNG35" s="86">
        <v>1</v>
      </c>
      <c r="FNH35" s="86"/>
      <c r="FNI35" s="86">
        <v>1</v>
      </c>
      <c r="FNJ35" s="67">
        <v>2</v>
      </c>
      <c r="FNK35" s="67">
        <v>2.2222222222222223</v>
      </c>
      <c r="FNL35" s="67">
        <v>4.4444444444444446</v>
      </c>
      <c r="FNM35" s="86">
        <v>100</v>
      </c>
      <c r="FNR35" s="86"/>
      <c r="FNS35" s="62" t="s">
        <v>512</v>
      </c>
      <c r="FNT35" s="86"/>
      <c r="FNU35" s="86">
        <v>1</v>
      </c>
      <c r="FNV35" s="86"/>
      <c r="FNW35" s="86">
        <v>1</v>
      </c>
      <c r="FNX35" s="67">
        <v>2</v>
      </c>
      <c r="FNY35" s="67">
        <v>2.2222222222222223</v>
      </c>
      <c r="FNZ35" s="67">
        <v>4.4444444444444446</v>
      </c>
      <c r="FOA35" s="86">
        <v>100</v>
      </c>
      <c r="FOF35" s="86"/>
      <c r="FOG35" s="62" t="s">
        <v>512</v>
      </c>
      <c r="FOH35" s="86"/>
      <c r="FOI35" s="86">
        <v>1</v>
      </c>
      <c r="FOJ35" s="86"/>
      <c r="FOK35" s="86">
        <v>1</v>
      </c>
      <c r="FOL35" s="67">
        <v>2</v>
      </c>
      <c r="FOM35" s="67">
        <v>2.2222222222222223</v>
      </c>
      <c r="FON35" s="67">
        <v>4.4444444444444446</v>
      </c>
      <c r="FOO35" s="86">
        <v>100</v>
      </c>
      <c r="FOT35" s="86"/>
      <c r="FOU35" s="62" t="s">
        <v>512</v>
      </c>
      <c r="FOV35" s="86"/>
      <c r="FOW35" s="86">
        <v>1</v>
      </c>
      <c r="FOX35" s="86"/>
      <c r="FOY35" s="86">
        <v>1</v>
      </c>
      <c r="FOZ35" s="67">
        <v>2</v>
      </c>
      <c r="FPA35" s="67">
        <v>2.2222222222222223</v>
      </c>
      <c r="FPB35" s="67">
        <v>4.4444444444444446</v>
      </c>
      <c r="FPC35" s="86">
        <v>100</v>
      </c>
      <c r="FPH35" s="86"/>
      <c r="FPI35" s="62" t="s">
        <v>512</v>
      </c>
      <c r="FPJ35" s="86"/>
      <c r="FPK35" s="86">
        <v>1</v>
      </c>
      <c r="FPL35" s="86"/>
      <c r="FPM35" s="86">
        <v>1</v>
      </c>
      <c r="FPN35" s="67">
        <v>2</v>
      </c>
      <c r="FPO35" s="67">
        <v>2.2222222222222223</v>
      </c>
      <c r="FPP35" s="67">
        <v>4.4444444444444446</v>
      </c>
      <c r="FPQ35" s="86">
        <v>100</v>
      </c>
      <c r="FPV35" s="86"/>
      <c r="FPW35" s="62" t="s">
        <v>512</v>
      </c>
      <c r="FPX35" s="86"/>
      <c r="FPY35" s="86">
        <v>0</v>
      </c>
      <c r="FPZ35" s="86"/>
      <c r="FQA35" s="86">
        <v>1</v>
      </c>
      <c r="FQB35" s="67">
        <v>2</v>
      </c>
      <c r="FQC35" s="67">
        <v>2.2222222222222223</v>
      </c>
      <c r="FQD35" s="67">
        <v>4.4444444444444446</v>
      </c>
      <c r="FQE35" s="86">
        <v>0</v>
      </c>
      <c r="FQJ35" s="86"/>
      <c r="FQK35" s="62" t="s">
        <v>512</v>
      </c>
      <c r="FQL35" s="86"/>
      <c r="FQM35" s="86">
        <v>0</v>
      </c>
      <c r="FQN35" s="86"/>
      <c r="FQO35" s="86">
        <v>1</v>
      </c>
      <c r="FQP35" s="67">
        <v>2</v>
      </c>
      <c r="FQQ35" s="67">
        <v>2.2222222222222223</v>
      </c>
      <c r="FQR35" s="67">
        <v>4.4444444444444446</v>
      </c>
      <c r="FQS35" s="86">
        <v>0</v>
      </c>
      <c r="FQX35" s="86"/>
      <c r="FQY35" s="62" t="s">
        <v>512</v>
      </c>
      <c r="FQZ35" s="86"/>
      <c r="FRA35" s="86">
        <v>0</v>
      </c>
      <c r="FRB35" s="86"/>
      <c r="FRC35" s="86">
        <v>1</v>
      </c>
      <c r="FRD35" s="67">
        <v>2</v>
      </c>
      <c r="FRE35" s="67">
        <v>2.2222222222222223</v>
      </c>
      <c r="FRF35" s="67">
        <v>4.4444444444444446</v>
      </c>
      <c r="FRG35" s="86">
        <v>0</v>
      </c>
      <c r="FRL35" s="86"/>
      <c r="FRM35" s="62" t="s">
        <v>512</v>
      </c>
      <c r="FRN35" s="86"/>
      <c r="FRO35" s="86">
        <v>0</v>
      </c>
      <c r="FRP35" s="86"/>
      <c r="FRQ35" s="86">
        <v>1</v>
      </c>
      <c r="FRR35" s="67">
        <v>2</v>
      </c>
      <c r="FRS35" s="67">
        <v>2.2222222222222223</v>
      </c>
      <c r="FRT35" s="67">
        <v>4.4444444444444446</v>
      </c>
      <c r="FRU35" s="86">
        <v>0</v>
      </c>
      <c r="FRZ35" s="86"/>
      <c r="FSA35" s="62" t="s">
        <v>512</v>
      </c>
      <c r="FSB35" s="86"/>
      <c r="FSC35" s="86">
        <v>1</v>
      </c>
      <c r="FSD35" s="86"/>
      <c r="FSE35" s="86">
        <v>1</v>
      </c>
      <c r="FSF35" s="67">
        <v>2</v>
      </c>
      <c r="FSG35" s="67">
        <v>2.2222222222222223</v>
      </c>
      <c r="FSH35" s="67">
        <v>4.4444444444444446</v>
      </c>
      <c r="FSI35" s="86">
        <v>100</v>
      </c>
      <c r="FSN35" s="86"/>
      <c r="FSO35" s="62" t="s">
        <v>512</v>
      </c>
      <c r="FSP35" s="86"/>
      <c r="FSQ35" s="86">
        <v>1</v>
      </c>
      <c r="FSR35" s="86"/>
      <c r="FSS35" s="86">
        <v>1</v>
      </c>
      <c r="FST35" s="67">
        <v>2</v>
      </c>
      <c r="FSU35" s="67">
        <v>2.2222222222222223</v>
      </c>
      <c r="FSV35" s="67">
        <v>4.4444444444444446</v>
      </c>
      <c r="FSW35" s="86">
        <v>100</v>
      </c>
      <c r="FTB35" s="86"/>
      <c r="FTC35" s="62" t="s">
        <v>512</v>
      </c>
      <c r="FTD35" s="86"/>
      <c r="FTE35" s="86">
        <v>1</v>
      </c>
      <c r="FTF35" s="86"/>
      <c r="FTG35" s="86">
        <v>1</v>
      </c>
      <c r="FTH35" s="67">
        <v>2</v>
      </c>
      <c r="FTI35" s="67">
        <v>2.2222222222222223</v>
      </c>
      <c r="FTJ35" s="67">
        <v>4.4444444444444446</v>
      </c>
      <c r="FTK35" s="86">
        <v>100</v>
      </c>
      <c r="FTP35" s="86"/>
      <c r="FTQ35" s="62" t="s">
        <v>512</v>
      </c>
      <c r="FTR35" s="86"/>
      <c r="FTS35" s="86">
        <v>1</v>
      </c>
      <c r="FTT35" s="86"/>
      <c r="FTU35" s="86">
        <v>1</v>
      </c>
      <c r="FTV35" s="67">
        <v>2</v>
      </c>
      <c r="FTW35" s="67">
        <v>2.2222222222222223</v>
      </c>
      <c r="FTX35" s="67">
        <v>4.4444444444444446</v>
      </c>
      <c r="FTY35" s="86">
        <v>100</v>
      </c>
      <c r="FUD35" s="86"/>
      <c r="FUE35" s="62" t="s">
        <v>512</v>
      </c>
      <c r="FUF35" s="86"/>
      <c r="FUG35" s="86">
        <v>1</v>
      </c>
      <c r="FUH35" s="86"/>
      <c r="FUI35" s="86">
        <v>1</v>
      </c>
      <c r="FUJ35" s="67">
        <v>2</v>
      </c>
      <c r="FUK35" s="67">
        <v>2.2222222222222223</v>
      </c>
      <c r="FUL35" s="67">
        <v>4.4444444444444446</v>
      </c>
      <c r="FUM35" s="86">
        <v>100</v>
      </c>
      <c r="FUR35" s="86"/>
      <c r="FUS35" s="62" t="s">
        <v>512</v>
      </c>
      <c r="FUT35" s="86"/>
      <c r="FUU35" s="86">
        <v>0</v>
      </c>
      <c r="FUV35" s="86"/>
      <c r="FUW35" s="86">
        <v>1</v>
      </c>
      <c r="FUX35" s="67">
        <v>2</v>
      </c>
      <c r="FUY35" s="67">
        <v>2.2222222222222223</v>
      </c>
      <c r="FUZ35" s="67">
        <v>4.4444444444444446</v>
      </c>
      <c r="FVA35" s="86">
        <v>0</v>
      </c>
      <c r="FVF35" s="86"/>
      <c r="FVG35" s="62" t="s">
        <v>512</v>
      </c>
      <c r="FVH35" s="86"/>
      <c r="FVI35" s="86">
        <v>1</v>
      </c>
      <c r="FVJ35" s="86"/>
      <c r="FVK35" s="86">
        <v>1</v>
      </c>
      <c r="FVL35" s="67">
        <v>2</v>
      </c>
      <c r="FVM35" s="67">
        <v>2.2222222222222223</v>
      </c>
      <c r="FVN35" s="67">
        <v>4.4444444444444446</v>
      </c>
      <c r="FVO35" s="86">
        <v>100</v>
      </c>
      <c r="FVT35" s="86"/>
      <c r="FVU35" s="62" t="s">
        <v>512</v>
      </c>
      <c r="FVV35" s="86"/>
      <c r="FVW35" s="86">
        <v>1</v>
      </c>
      <c r="FVX35" s="86"/>
      <c r="FVY35" s="86">
        <v>3</v>
      </c>
      <c r="FVZ35" s="67">
        <v>5</v>
      </c>
      <c r="FWA35" s="67">
        <v>6.666666666666667</v>
      </c>
      <c r="FWB35" s="67">
        <v>11.111111111111111</v>
      </c>
      <c r="FWC35" s="86">
        <v>33.333333333333329</v>
      </c>
      <c r="FWH35" s="86"/>
      <c r="FWI35" s="62" t="s">
        <v>512</v>
      </c>
      <c r="FWJ35" s="86"/>
      <c r="FWK35" s="86">
        <v>2</v>
      </c>
      <c r="FWL35" s="86"/>
      <c r="FWM35" s="86">
        <v>3</v>
      </c>
      <c r="FWN35" s="67">
        <v>5</v>
      </c>
      <c r="FWO35" s="67">
        <v>6.666666666666667</v>
      </c>
      <c r="FWP35" s="67">
        <v>11.111111111111111</v>
      </c>
      <c r="FWQ35" s="86">
        <v>66.666666666666657</v>
      </c>
      <c r="FWV35" s="86"/>
      <c r="FWW35" s="62" t="s">
        <v>512</v>
      </c>
      <c r="FWX35" s="86"/>
      <c r="FWY35" s="86">
        <v>3</v>
      </c>
      <c r="FWZ35" s="86"/>
      <c r="FXA35" s="86">
        <v>3</v>
      </c>
      <c r="FXB35" s="67">
        <v>5</v>
      </c>
      <c r="FXC35" s="67">
        <v>6.666666666666667</v>
      </c>
      <c r="FXD35" s="67">
        <v>11.111111111111111</v>
      </c>
      <c r="FXE35" s="86">
        <v>100</v>
      </c>
      <c r="FXJ35" s="86"/>
      <c r="FXK35" s="62" t="s">
        <v>512</v>
      </c>
      <c r="FXL35" s="86"/>
      <c r="FXM35" s="86">
        <v>3</v>
      </c>
      <c r="FXN35" s="86"/>
      <c r="FXO35" s="86">
        <v>3</v>
      </c>
      <c r="FXP35" s="67">
        <v>5</v>
      </c>
      <c r="FXQ35" s="67">
        <v>6.666666666666667</v>
      </c>
      <c r="FXR35" s="67">
        <v>11.111111111111111</v>
      </c>
      <c r="FXS35" s="86">
        <v>100</v>
      </c>
      <c r="FXX35" s="86"/>
      <c r="FXY35" s="62" t="s">
        <v>512</v>
      </c>
      <c r="FXZ35" s="86"/>
      <c r="FYA35" s="86">
        <v>2</v>
      </c>
      <c r="FYB35" s="86"/>
      <c r="FYC35" s="86">
        <v>3</v>
      </c>
      <c r="FYD35" s="67">
        <v>5</v>
      </c>
      <c r="FYE35" s="67">
        <v>6.666666666666667</v>
      </c>
      <c r="FYF35" s="67">
        <v>11.111111111111111</v>
      </c>
      <c r="FYG35" s="86">
        <v>66.666666666666657</v>
      </c>
      <c r="FYL35" s="86"/>
      <c r="FYM35" s="62" t="s">
        <v>512</v>
      </c>
      <c r="FYN35" s="86"/>
      <c r="FYO35" s="86">
        <v>3</v>
      </c>
      <c r="FYP35" s="86"/>
      <c r="FYQ35" s="86">
        <v>3</v>
      </c>
      <c r="FYR35" s="67">
        <v>5</v>
      </c>
      <c r="FYS35" s="67">
        <v>6.666666666666667</v>
      </c>
      <c r="FYT35" s="67">
        <v>11.111111111111111</v>
      </c>
      <c r="FYU35" s="86">
        <v>100</v>
      </c>
      <c r="FYZ35" s="86"/>
      <c r="FZA35" s="62" t="s">
        <v>512</v>
      </c>
      <c r="FZB35" s="86"/>
      <c r="FZC35" s="86">
        <v>3</v>
      </c>
      <c r="FZD35" s="86"/>
      <c r="FZE35" s="86">
        <v>3</v>
      </c>
      <c r="FZF35" s="67">
        <v>5</v>
      </c>
      <c r="FZG35" s="67">
        <v>6.666666666666667</v>
      </c>
      <c r="FZH35" s="67">
        <v>11.111111111111111</v>
      </c>
      <c r="FZI35" s="86">
        <v>100</v>
      </c>
      <c r="FZN35" s="86"/>
      <c r="FZO35" s="62" t="s">
        <v>512</v>
      </c>
      <c r="FZP35" s="86"/>
      <c r="FZQ35" s="86">
        <v>1</v>
      </c>
      <c r="FZR35" s="86"/>
      <c r="FZS35" s="86">
        <v>3</v>
      </c>
      <c r="FZT35" s="67">
        <v>5</v>
      </c>
      <c r="FZU35" s="67">
        <v>6.666666666666667</v>
      </c>
      <c r="FZV35" s="67">
        <v>11.111111111111111</v>
      </c>
      <c r="FZW35" s="86">
        <v>33.333333333333329</v>
      </c>
      <c r="GAB35" s="86"/>
      <c r="GAC35" s="62" t="s">
        <v>512</v>
      </c>
      <c r="GAD35" s="86"/>
      <c r="GAE35" s="86">
        <v>3</v>
      </c>
      <c r="GAF35" s="86"/>
      <c r="GAG35" s="86">
        <v>3</v>
      </c>
      <c r="GAH35" s="67">
        <v>5</v>
      </c>
      <c r="GAI35" s="67">
        <v>6.666666666666667</v>
      </c>
      <c r="GAJ35" s="67">
        <v>11.111111111111111</v>
      </c>
      <c r="GAK35" s="86">
        <v>100</v>
      </c>
      <c r="GAP35" s="86"/>
      <c r="GAQ35" s="62" t="s">
        <v>512</v>
      </c>
      <c r="GAR35" s="86"/>
      <c r="GAS35" s="86">
        <v>2</v>
      </c>
      <c r="GAT35" s="86"/>
      <c r="GAU35" s="86">
        <v>3</v>
      </c>
      <c r="GAV35" s="67">
        <v>5</v>
      </c>
      <c r="GAW35" s="67">
        <v>6.666666666666667</v>
      </c>
      <c r="GAX35" s="67">
        <v>11.111111111111111</v>
      </c>
      <c r="GAY35" s="86">
        <v>66.666666666666657</v>
      </c>
      <c r="GBD35" s="86"/>
      <c r="GBE35" s="62" t="s">
        <v>512</v>
      </c>
      <c r="GBF35" s="86"/>
      <c r="GBG35" s="86">
        <v>2</v>
      </c>
      <c r="GBH35" s="86"/>
      <c r="GBI35" s="86">
        <v>3</v>
      </c>
      <c r="GBJ35" s="67">
        <v>5</v>
      </c>
      <c r="GBK35" s="67">
        <v>6.666666666666667</v>
      </c>
      <c r="GBL35" s="67">
        <v>11.111111111111111</v>
      </c>
      <c r="GBM35" s="86">
        <v>66.666666666666657</v>
      </c>
      <c r="GBR35" s="86"/>
      <c r="GBS35" s="62" t="s">
        <v>512</v>
      </c>
      <c r="GBT35" s="86"/>
      <c r="GBU35" s="86">
        <v>2</v>
      </c>
      <c r="GBV35" s="86"/>
      <c r="GBW35" s="86">
        <v>3</v>
      </c>
      <c r="GBX35" s="67">
        <v>5</v>
      </c>
      <c r="GBY35" s="67">
        <v>6.666666666666667</v>
      </c>
      <c r="GBZ35" s="67">
        <v>11.111111111111111</v>
      </c>
      <c r="GCA35" s="86">
        <v>66.666666666666657</v>
      </c>
      <c r="GCF35" s="86"/>
      <c r="GCG35" s="62" t="s">
        <v>512</v>
      </c>
      <c r="GCH35" s="86"/>
      <c r="GCI35" s="86">
        <v>2</v>
      </c>
      <c r="GCJ35" s="86"/>
      <c r="GCK35" s="86">
        <v>3</v>
      </c>
      <c r="GCL35" s="67">
        <v>5</v>
      </c>
      <c r="GCM35" s="67">
        <v>6.666666666666667</v>
      </c>
      <c r="GCN35" s="67">
        <v>11.111111111111111</v>
      </c>
      <c r="GCO35" s="86">
        <v>66.666666666666657</v>
      </c>
      <c r="GCT35" s="86"/>
      <c r="GCU35" s="62" t="s">
        <v>512</v>
      </c>
      <c r="GCV35" s="86"/>
      <c r="GCW35" s="86">
        <v>3</v>
      </c>
      <c r="GCX35" s="86"/>
      <c r="GCY35" s="86">
        <v>3</v>
      </c>
      <c r="GCZ35" s="67">
        <v>5</v>
      </c>
      <c r="GDA35" s="67">
        <v>6.666666666666667</v>
      </c>
      <c r="GDB35" s="67">
        <v>11.111111111111111</v>
      </c>
      <c r="GDC35" s="86">
        <v>100</v>
      </c>
      <c r="GDH35" s="86"/>
      <c r="GDI35" s="62" t="s">
        <v>512</v>
      </c>
      <c r="GDJ35" s="86"/>
      <c r="GDK35" s="86">
        <v>2</v>
      </c>
      <c r="GDL35" s="86"/>
      <c r="GDM35" s="86">
        <v>3</v>
      </c>
      <c r="GDN35" s="67">
        <v>5</v>
      </c>
      <c r="GDO35" s="67">
        <v>6.666666666666667</v>
      </c>
      <c r="GDP35" s="67">
        <v>11.111111111111111</v>
      </c>
      <c r="GDQ35" s="86">
        <v>66.666666666666657</v>
      </c>
      <c r="GDV35" s="86"/>
      <c r="GDW35" s="62" t="s">
        <v>512</v>
      </c>
      <c r="GDX35" s="86"/>
      <c r="GDY35" s="86">
        <v>2</v>
      </c>
      <c r="GDZ35" s="86"/>
      <c r="GEA35" s="86">
        <v>3</v>
      </c>
      <c r="GEB35" s="67">
        <v>5</v>
      </c>
      <c r="GEC35" s="67">
        <v>6.666666666666667</v>
      </c>
      <c r="GED35" s="67">
        <v>11.111111111111111</v>
      </c>
      <c r="GEE35" s="86">
        <v>66.666666666666657</v>
      </c>
      <c r="GEJ35" s="86"/>
      <c r="GEK35" s="62" t="s">
        <v>512</v>
      </c>
      <c r="GEL35" s="86"/>
      <c r="GEM35" s="86">
        <v>3</v>
      </c>
      <c r="GEN35" s="86"/>
      <c r="GEO35" s="86">
        <v>3</v>
      </c>
      <c r="GEP35" s="67">
        <v>5</v>
      </c>
      <c r="GEQ35" s="67">
        <v>6.666666666666667</v>
      </c>
      <c r="GER35" s="67">
        <v>11.111111111111111</v>
      </c>
      <c r="GES35" s="86">
        <v>100</v>
      </c>
      <c r="GEX35" s="86"/>
      <c r="GEY35" s="62" t="s">
        <v>512</v>
      </c>
      <c r="GEZ35" s="86"/>
      <c r="GFA35" s="86">
        <v>3</v>
      </c>
      <c r="GFB35" s="86"/>
      <c r="GFC35" s="86">
        <v>3</v>
      </c>
      <c r="GFD35" s="67">
        <v>5</v>
      </c>
      <c r="GFE35" s="67">
        <v>6.666666666666667</v>
      </c>
      <c r="GFF35" s="67">
        <v>11.111111111111111</v>
      </c>
      <c r="GFG35" s="86">
        <v>100</v>
      </c>
      <c r="GFL35" s="86"/>
      <c r="GFM35" s="62" t="s">
        <v>512</v>
      </c>
      <c r="GFN35" s="86"/>
      <c r="GFO35" s="86">
        <v>3</v>
      </c>
      <c r="GFP35" s="86"/>
      <c r="GFQ35" s="86">
        <v>3</v>
      </c>
      <c r="GFR35" s="67">
        <v>5</v>
      </c>
      <c r="GFS35" s="67">
        <v>6.666666666666667</v>
      </c>
      <c r="GFT35" s="67">
        <v>11.111111111111111</v>
      </c>
      <c r="GFU35" s="86">
        <v>100</v>
      </c>
      <c r="GFZ35" s="86"/>
      <c r="GGA35" s="62" t="s">
        <v>512</v>
      </c>
      <c r="GGB35" s="86"/>
      <c r="GGC35" s="86">
        <v>2</v>
      </c>
      <c r="GGD35" s="86"/>
      <c r="GGE35" s="86">
        <v>3</v>
      </c>
      <c r="GGF35" s="67">
        <v>5</v>
      </c>
      <c r="GGG35" s="67">
        <v>6.666666666666667</v>
      </c>
      <c r="GGH35" s="67">
        <v>11.111111111111111</v>
      </c>
      <c r="GGI35" s="86">
        <v>66.666666666666657</v>
      </c>
      <c r="GGN35" s="86"/>
      <c r="GGO35" s="62" t="s">
        <v>512</v>
      </c>
      <c r="GGP35" s="86"/>
      <c r="GGQ35" s="86">
        <v>2</v>
      </c>
      <c r="GGR35" s="86"/>
      <c r="GGS35" s="86">
        <v>3</v>
      </c>
      <c r="GGT35" s="67">
        <v>5</v>
      </c>
      <c r="GGU35" s="67">
        <v>6.666666666666667</v>
      </c>
      <c r="GGV35" s="67">
        <v>11.111111111111111</v>
      </c>
      <c r="GGW35" s="86">
        <v>66.666666666666657</v>
      </c>
      <c r="GHB35" s="86"/>
      <c r="GHC35" s="62" t="s">
        <v>512</v>
      </c>
      <c r="GHD35" s="86"/>
      <c r="GHE35" s="86">
        <v>3</v>
      </c>
      <c r="GHF35" s="86"/>
      <c r="GHG35" s="86">
        <v>3</v>
      </c>
      <c r="GHH35" s="67">
        <v>5</v>
      </c>
      <c r="GHI35" s="67">
        <v>6.666666666666667</v>
      </c>
      <c r="GHJ35" s="67">
        <v>11.111111111111111</v>
      </c>
      <c r="GHK35" s="86">
        <v>100</v>
      </c>
      <c r="GHP35" s="86"/>
      <c r="GHQ35" s="62" t="s">
        <v>512</v>
      </c>
      <c r="GHR35" s="86"/>
      <c r="GHS35" s="86">
        <v>0</v>
      </c>
      <c r="GHT35" s="86"/>
      <c r="GHU35" s="86">
        <v>1</v>
      </c>
      <c r="GHV35" s="67">
        <v>2</v>
      </c>
      <c r="GHW35" s="67">
        <v>2.2222222222222223</v>
      </c>
      <c r="GHX35" s="67">
        <v>4.4444444444444446</v>
      </c>
      <c r="GHY35" s="86">
        <v>0</v>
      </c>
      <c r="GID35" s="86"/>
      <c r="GIE35" s="62" t="s">
        <v>512</v>
      </c>
      <c r="GIF35" s="86"/>
      <c r="GIG35" s="86">
        <v>0</v>
      </c>
      <c r="GIH35" s="86"/>
      <c r="GII35" s="86">
        <v>1</v>
      </c>
      <c r="GIJ35" s="67">
        <v>2</v>
      </c>
      <c r="GIK35" s="67">
        <v>2.2222222222222223</v>
      </c>
      <c r="GIL35" s="67">
        <v>4.4444444444444446</v>
      </c>
      <c r="GIM35" s="86">
        <v>0</v>
      </c>
      <c r="GIR35" s="86"/>
      <c r="GIS35" s="62" t="s">
        <v>512</v>
      </c>
      <c r="GIT35" s="86"/>
      <c r="GIU35" s="86">
        <v>0</v>
      </c>
      <c r="GIV35" s="86"/>
      <c r="GIW35" s="86">
        <v>1</v>
      </c>
      <c r="GIX35" s="67">
        <v>2</v>
      </c>
      <c r="GIY35" s="67">
        <v>2.2222222222222223</v>
      </c>
      <c r="GIZ35" s="67">
        <v>4.4444444444444446</v>
      </c>
      <c r="GJA35" s="86">
        <v>0</v>
      </c>
      <c r="GJF35" s="86"/>
      <c r="GJG35" s="62" t="s">
        <v>512</v>
      </c>
      <c r="GJH35" s="86"/>
      <c r="GJI35" s="86">
        <v>0</v>
      </c>
      <c r="GJJ35" s="86"/>
      <c r="GJK35" s="86">
        <v>1</v>
      </c>
      <c r="GJL35" s="67">
        <v>2</v>
      </c>
      <c r="GJM35" s="67">
        <v>2.2222222222222223</v>
      </c>
      <c r="GJN35" s="67">
        <v>4.4444444444444446</v>
      </c>
      <c r="GJO35" s="86">
        <v>0</v>
      </c>
      <c r="GJT35" s="86"/>
      <c r="GJU35" s="62" t="s">
        <v>512</v>
      </c>
      <c r="GJV35" s="86"/>
      <c r="GJW35" s="86">
        <v>1</v>
      </c>
      <c r="GJX35" s="86"/>
      <c r="GJY35" s="86">
        <v>1</v>
      </c>
      <c r="GJZ35" s="67">
        <v>2</v>
      </c>
      <c r="GKA35" s="67">
        <v>2.2222222222222223</v>
      </c>
      <c r="GKB35" s="67">
        <v>4.4444444444444446</v>
      </c>
      <c r="GKC35" s="86">
        <v>100</v>
      </c>
      <c r="GKH35" s="86"/>
      <c r="GKI35" s="62" t="s">
        <v>512</v>
      </c>
      <c r="GKJ35" s="86"/>
      <c r="GKK35" s="86">
        <v>1</v>
      </c>
      <c r="GKL35" s="86"/>
      <c r="GKM35" s="86">
        <v>1</v>
      </c>
      <c r="GKN35" s="67">
        <v>2</v>
      </c>
      <c r="GKO35" s="67">
        <v>2.2222222222222223</v>
      </c>
      <c r="GKP35" s="67">
        <v>4.4444444444444446</v>
      </c>
      <c r="GKQ35" s="86">
        <v>100</v>
      </c>
      <c r="GKV35" s="86"/>
      <c r="GKW35" s="62" t="s">
        <v>512</v>
      </c>
      <c r="GKX35" s="86"/>
      <c r="GKY35" s="86">
        <v>1</v>
      </c>
      <c r="GKZ35" s="86"/>
      <c r="GLA35" s="86">
        <v>1</v>
      </c>
      <c r="GLB35" s="67">
        <v>2</v>
      </c>
      <c r="GLC35" s="67">
        <v>2.2222222222222223</v>
      </c>
      <c r="GLD35" s="67">
        <v>4.4444444444444446</v>
      </c>
      <c r="GLE35" s="86">
        <v>100</v>
      </c>
      <c r="GLJ35" s="86"/>
      <c r="GLK35" s="62" t="s">
        <v>512</v>
      </c>
      <c r="GLL35" s="86"/>
      <c r="GLM35" s="86">
        <v>1</v>
      </c>
      <c r="GLN35" s="86"/>
      <c r="GLO35" s="86">
        <v>1</v>
      </c>
      <c r="GLP35" s="67">
        <v>2</v>
      </c>
      <c r="GLQ35" s="67">
        <v>2.2222222222222223</v>
      </c>
      <c r="GLR35" s="67">
        <v>4.4444444444444446</v>
      </c>
      <c r="GLS35" s="86">
        <v>100</v>
      </c>
      <c r="GLX35" s="86"/>
      <c r="GLY35" s="62" t="s">
        <v>512</v>
      </c>
      <c r="GLZ35" s="86"/>
      <c r="GMA35" s="86">
        <v>1</v>
      </c>
      <c r="GMB35" s="86"/>
      <c r="GMC35" s="86">
        <v>1</v>
      </c>
      <c r="GMD35" s="67">
        <v>2</v>
      </c>
      <c r="GME35" s="67">
        <v>2.2222222222222223</v>
      </c>
      <c r="GMF35" s="67">
        <v>4.4444444444444446</v>
      </c>
      <c r="GMG35" s="86">
        <v>100</v>
      </c>
      <c r="GML35" s="86"/>
      <c r="GMM35" s="62" t="s">
        <v>512</v>
      </c>
      <c r="GMN35" s="86"/>
      <c r="GMO35" s="86">
        <v>1</v>
      </c>
      <c r="GMP35" s="86"/>
      <c r="GMQ35" s="86">
        <v>1</v>
      </c>
      <c r="GMR35" s="67">
        <v>2</v>
      </c>
      <c r="GMS35" s="67">
        <v>2.2222222222222223</v>
      </c>
      <c r="GMT35" s="67">
        <v>4.4444444444444446</v>
      </c>
      <c r="GMU35" s="86">
        <v>100</v>
      </c>
      <c r="GMZ35" s="86"/>
      <c r="GNA35" s="62" t="s">
        <v>512</v>
      </c>
      <c r="GNB35" s="86"/>
      <c r="GNC35" s="86">
        <v>1</v>
      </c>
      <c r="GND35" s="86"/>
      <c r="GNE35" s="86">
        <v>1</v>
      </c>
      <c r="GNF35" s="67">
        <v>2</v>
      </c>
      <c r="GNG35" s="67">
        <v>2.2222222222222223</v>
      </c>
      <c r="GNH35" s="67">
        <v>4.4444444444444446</v>
      </c>
      <c r="GNI35" s="86">
        <v>100</v>
      </c>
      <c r="GNN35" s="86"/>
      <c r="GNO35" s="62" t="s">
        <v>512</v>
      </c>
      <c r="GNP35" s="86"/>
      <c r="GNQ35" s="86">
        <v>0</v>
      </c>
      <c r="GNR35" s="86"/>
      <c r="GNS35" s="86">
        <v>1</v>
      </c>
      <c r="GNT35" s="67">
        <v>2</v>
      </c>
      <c r="GNU35" s="67">
        <v>2.2222222222222223</v>
      </c>
      <c r="GNV35" s="67">
        <v>4.4444444444444446</v>
      </c>
      <c r="GNW35" s="86">
        <v>0</v>
      </c>
      <c r="GOB35" s="86"/>
      <c r="GOC35" s="62" t="s">
        <v>512</v>
      </c>
      <c r="GOD35" s="86"/>
      <c r="GOE35" s="86">
        <v>0</v>
      </c>
      <c r="GOF35" s="86"/>
      <c r="GOG35" s="86">
        <v>1</v>
      </c>
      <c r="GOH35" s="67">
        <v>2</v>
      </c>
      <c r="GOI35" s="67">
        <v>2.2222222222222223</v>
      </c>
      <c r="GOJ35" s="67">
        <v>4.4444444444444446</v>
      </c>
      <c r="GOK35" s="86">
        <v>0</v>
      </c>
      <c r="GOP35" s="86"/>
      <c r="GOQ35" s="62" t="s">
        <v>512</v>
      </c>
      <c r="GOR35" s="86"/>
      <c r="GOS35" s="86">
        <v>1</v>
      </c>
      <c r="GOT35" s="86"/>
      <c r="GOU35" s="86">
        <v>1</v>
      </c>
      <c r="GOV35" s="67">
        <v>2</v>
      </c>
      <c r="GOW35" s="67">
        <v>2.2222222222222223</v>
      </c>
      <c r="GOX35" s="67">
        <v>4.4444444444444446</v>
      </c>
      <c r="GOY35" s="86">
        <v>100</v>
      </c>
      <c r="GPD35" s="86"/>
      <c r="GPE35" s="62" t="s">
        <v>512</v>
      </c>
      <c r="GPF35" s="86"/>
      <c r="GPG35" s="86">
        <v>0</v>
      </c>
      <c r="GPH35" s="86"/>
      <c r="GPI35" s="86">
        <v>1</v>
      </c>
      <c r="GPJ35" s="67">
        <v>2</v>
      </c>
      <c r="GPK35" s="67">
        <v>2.2222222222222223</v>
      </c>
      <c r="GPL35" s="67">
        <v>4.4444444444444446</v>
      </c>
      <c r="GPM35" s="86">
        <v>0</v>
      </c>
      <c r="GPR35" s="86"/>
      <c r="GPS35" s="62" t="s">
        <v>512</v>
      </c>
      <c r="GPT35" s="86"/>
      <c r="GPU35" s="86">
        <v>0</v>
      </c>
      <c r="GPV35" s="86"/>
      <c r="GPW35" s="86">
        <v>1</v>
      </c>
      <c r="GPX35" s="67">
        <v>2</v>
      </c>
      <c r="GPY35" s="67">
        <v>2.2222222222222223</v>
      </c>
      <c r="GPZ35" s="67">
        <v>4.4444444444444446</v>
      </c>
      <c r="GQA35" s="86">
        <v>0</v>
      </c>
      <c r="GQF35" s="86"/>
      <c r="GQG35" s="62" t="s">
        <v>512</v>
      </c>
      <c r="GQH35" s="86"/>
      <c r="GQI35" s="86">
        <v>0</v>
      </c>
      <c r="GQJ35" s="86"/>
      <c r="GQK35" s="86">
        <v>1</v>
      </c>
      <c r="GQL35" s="67">
        <v>2</v>
      </c>
      <c r="GQM35" s="67">
        <v>2.2222222222222223</v>
      </c>
      <c r="GQN35" s="67">
        <v>4.4444444444444446</v>
      </c>
      <c r="GQO35" s="86">
        <v>0</v>
      </c>
      <c r="GQT35" s="86"/>
      <c r="GQU35" s="62" t="s">
        <v>512</v>
      </c>
      <c r="GQV35" s="86"/>
      <c r="GQW35" s="86">
        <v>1</v>
      </c>
      <c r="GQX35" s="86"/>
      <c r="GQY35" s="86">
        <v>1</v>
      </c>
      <c r="GQZ35" s="67">
        <v>2</v>
      </c>
      <c r="GRA35" s="67">
        <v>2.2222222222222223</v>
      </c>
      <c r="GRB35" s="67">
        <v>4.4444444444444446</v>
      </c>
      <c r="GRC35" s="86">
        <v>100</v>
      </c>
      <c r="GRH35" s="86"/>
      <c r="GRI35" s="62" t="s">
        <v>512</v>
      </c>
      <c r="GRJ35" s="86"/>
      <c r="GRK35" s="86">
        <v>1</v>
      </c>
      <c r="GRL35" s="86"/>
      <c r="GRM35" s="86">
        <v>1</v>
      </c>
      <c r="GRN35" s="67">
        <v>2</v>
      </c>
      <c r="GRO35" s="67">
        <v>2.2222222222222223</v>
      </c>
      <c r="GRP35" s="67">
        <v>4.4444444444444446</v>
      </c>
      <c r="GRQ35" s="86">
        <v>100</v>
      </c>
      <c r="GRV35" s="86"/>
      <c r="GRW35" s="62" t="s">
        <v>512</v>
      </c>
      <c r="GRX35" s="86"/>
      <c r="GRY35" s="86">
        <v>0</v>
      </c>
      <c r="GRZ35" s="86"/>
      <c r="GSA35" s="86">
        <v>1</v>
      </c>
      <c r="GSB35" s="67">
        <v>2</v>
      </c>
      <c r="GSC35" s="67">
        <v>2.2222222222222223</v>
      </c>
      <c r="GSD35" s="67">
        <v>4.4444444444444446</v>
      </c>
      <c r="GSE35" s="86">
        <v>0</v>
      </c>
      <c r="GSJ35" s="86"/>
      <c r="GSK35" s="62" t="s">
        <v>512</v>
      </c>
      <c r="GSL35" s="86"/>
      <c r="GSM35" s="86">
        <v>0</v>
      </c>
      <c r="GSN35" s="86"/>
      <c r="GSO35" s="86">
        <v>1</v>
      </c>
      <c r="GSP35" s="67">
        <v>2</v>
      </c>
      <c r="GSQ35" s="67">
        <v>2.2222222222222223</v>
      </c>
      <c r="GSR35" s="67">
        <v>4.4444444444444446</v>
      </c>
      <c r="GSS35" s="86">
        <v>0</v>
      </c>
      <c r="GSX35" s="86"/>
      <c r="GSY35" s="62" t="s">
        <v>512</v>
      </c>
      <c r="GSZ35" s="86"/>
      <c r="GTA35" s="86">
        <v>0</v>
      </c>
      <c r="GTB35" s="86"/>
      <c r="GTC35" s="86">
        <v>1</v>
      </c>
      <c r="GTD35" s="67">
        <v>2</v>
      </c>
      <c r="GTE35" s="67">
        <v>2.2222222222222223</v>
      </c>
      <c r="GTF35" s="67">
        <v>4.4444444444444446</v>
      </c>
      <c r="GTG35" s="86">
        <v>0</v>
      </c>
      <c r="GTL35" s="86"/>
      <c r="GTM35" s="62" t="s">
        <v>512</v>
      </c>
      <c r="GTN35" s="86"/>
      <c r="GTO35" s="86">
        <v>1</v>
      </c>
      <c r="GTP35" s="86"/>
      <c r="GTQ35" s="86">
        <v>1</v>
      </c>
      <c r="GTR35" s="67">
        <v>2</v>
      </c>
      <c r="GTS35" s="67">
        <v>2.2222222222222223</v>
      </c>
      <c r="GTT35" s="67">
        <v>4.4444444444444446</v>
      </c>
      <c r="GTU35" s="86">
        <v>100</v>
      </c>
      <c r="GTZ35" s="86"/>
      <c r="GUA35" s="62" t="s">
        <v>512</v>
      </c>
      <c r="GUB35" s="86"/>
      <c r="GUC35" s="86">
        <v>1</v>
      </c>
      <c r="GUD35" s="86"/>
      <c r="GUE35" s="86">
        <v>1</v>
      </c>
      <c r="GUF35" s="67">
        <v>2</v>
      </c>
      <c r="GUG35" s="67">
        <v>2.2222222222222223</v>
      </c>
      <c r="GUH35" s="67">
        <v>4.4444444444444446</v>
      </c>
      <c r="GUI35" s="86">
        <v>100</v>
      </c>
      <c r="GUN35" s="86"/>
      <c r="GUO35" s="62" t="s">
        <v>512</v>
      </c>
      <c r="GUP35" s="86"/>
      <c r="GUQ35" s="86">
        <v>0</v>
      </c>
      <c r="GUR35" s="86"/>
      <c r="GUS35" s="86">
        <v>1</v>
      </c>
      <c r="GUT35" s="67">
        <v>2</v>
      </c>
      <c r="GUU35" s="67">
        <v>2.2222222222222223</v>
      </c>
      <c r="GUV35" s="67">
        <v>4.4444444444444446</v>
      </c>
      <c r="GUW35" s="86">
        <v>0</v>
      </c>
      <c r="GVB35" s="86"/>
      <c r="GVC35" s="62" t="s">
        <v>512</v>
      </c>
      <c r="GVD35" s="86"/>
      <c r="GVE35" s="86">
        <v>0</v>
      </c>
      <c r="GVF35" s="86"/>
      <c r="GVG35" s="86">
        <v>1</v>
      </c>
      <c r="GVH35" s="67">
        <v>2</v>
      </c>
      <c r="GVI35" s="67">
        <v>2.2222222222222223</v>
      </c>
      <c r="GVJ35" s="67">
        <v>4.4444444444444446</v>
      </c>
      <c r="GVK35" s="86">
        <v>0</v>
      </c>
      <c r="GVP35" s="86"/>
      <c r="GVQ35" s="62" t="s">
        <v>512</v>
      </c>
      <c r="GVR35" s="86"/>
      <c r="GVS35" s="86">
        <v>2</v>
      </c>
      <c r="GVT35" s="86"/>
      <c r="GVU35" s="86">
        <v>2</v>
      </c>
      <c r="GVV35" s="67">
        <v>2</v>
      </c>
      <c r="GVW35" s="67">
        <v>4.4444444444444446</v>
      </c>
      <c r="GVX35" s="67">
        <v>4.4444444444444446</v>
      </c>
      <c r="GVY35" s="86">
        <v>100</v>
      </c>
      <c r="GWD35" s="86"/>
      <c r="GWE35" s="62" t="s">
        <v>512</v>
      </c>
      <c r="GWF35" s="86"/>
      <c r="GWG35" s="86">
        <v>1</v>
      </c>
      <c r="GWH35" s="86"/>
      <c r="GWI35" s="86">
        <v>2</v>
      </c>
      <c r="GWJ35" s="67">
        <v>2</v>
      </c>
      <c r="GWK35" s="67">
        <v>4.4444444444444446</v>
      </c>
      <c r="GWL35" s="67">
        <v>4.4444444444444446</v>
      </c>
      <c r="GWM35" s="86">
        <v>50</v>
      </c>
      <c r="GWR35" s="86"/>
      <c r="GWS35" s="62" t="s">
        <v>512</v>
      </c>
      <c r="GWT35" s="86"/>
      <c r="GWU35" s="86">
        <v>2</v>
      </c>
      <c r="GWV35" s="86"/>
      <c r="GWW35" s="86">
        <v>2</v>
      </c>
      <c r="GWX35" s="67">
        <v>2</v>
      </c>
      <c r="GWY35" s="67">
        <v>4.4444444444444446</v>
      </c>
      <c r="GWZ35" s="67">
        <v>4.4444444444444446</v>
      </c>
      <c r="GXA35" s="86">
        <v>100</v>
      </c>
      <c r="GXF35" s="86"/>
      <c r="GXG35" s="62" t="s">
        <v>512</v>
      </c>
      <c r="GXH35" s="86"/>
      <c r="GXI35" s="86">
        <v>2</v>
      </c>
      <c r="GXJ35" s="86"/>
      <c r="GXK35" s="86">
        <v>2</v>
      </c>
      <c r="GXL35" s="67">
        <v>2</v>
      </c>
      <c r="GXM35" s="67">
        <v>4.4444444444444446</v>
      </c>
      <c r="GXN35" s="67">
        <v>4.4444444444444446</v>
      </c>
      <c r="GXO35" s="86">
        <v>100</v>
      </c>
      <c r="GXT35" s="86"/>
      <c r="GXU35" s="62" t="s">
        <v>512</v>
      </c>
      <c r="GXV35" s="86"/>
      <c r="GXW35" s="86">
        <v>1</v>
      </c>
      <c r="GXX35" s="86"/>
      <c r="GXY35" s="86">
        <v>2</v>
      </c>
      <c r="GXZ35" s="67">
        <v>2</v>
      </c>
      <c r="GYA35" s="67">
        <v>4.4444444444444446</v>
      </c>
      <c r="GYB35" s="67">
        <v>4.4444444444444446</v>
      </c>
      <c r="GYC35" s="86">
        <v>50</v>
      </c>
      <c r="GYH35" s="86"/>
      <c r="GYI35" s="62" t="s">
        <v>512</v>
      </c>
      <c r="GYJ35" s="86"/>
      <c r="GYK35" s="86">
        <v>2</v>
      </c>
      <c r="GYL35" s="86"/>
      <c r="GYM35" s="86">
        <v>2</v>
      </c>
      <c r="GYN35" s="67">
        <v>2</v>
      </c>
      <c r="GYO35" s="67">
        <v>4.4444444444444446</v>
      </c>
      <c r="GYP35" s="67">
        <v>4.4444444444444446</v>
      </c>
      <c r="GYQ35" s="86">
        <v>100</v>
      </c>
      <c r="GYV35" s="86"/>
      <c r="GYW35" s="62" t="s">
        <v>512</v>
      </c>
      <c r="GYX35" s="86"/>
      <c r="GYY35" s="86">
        <v>2</v>
      </c>
      <c r="GYZ35" s="86"/>
      <c r="GZA35" s="86">
        <v>2</v>
      </c>
      <c r="GZB35" s="67">
        <v>2</v>
      </c>
      <c r="GZC35" s="67">
        <v>4.4444444444444446</v>
      </c>
      <c r="GZD35" s="67">
        <v>4.4444444444444446</v>
      </c>
      <c r="GZE35" s="86">
        <v>100</v>
      </c>
      <c r="GZJ35" s="86"/>
      <c r="GZK35" s="62" t="s">
        <v>512</v>
      </c>
      <c r="GZL35" s="86"/>
      <c r="GZM35" s="86">
        <v>2</v>
      </c>
      <c r="GZN35" s="86"/>
      <c r="GZO35" s="86">
        <v>2</v>
      </c>
      <c r="GZP35" s="67">
        <v>2</v>
      </c>
      <c r="GZQ35" s="67">
        <v>4.4444444444444446</v>
      </c>
      <c r="GZR35" s="67">
        <v>4.4444444444444446</v>
      </c>
      <c r="GZS35" s="86">
        <v>100</v>
      </c>
      <c r="GZX35" s="86"/>
      <c r="GZY35" s="62" t="s">
        <v>512</v>
      </c>
      <c r="GZZ35" s="86"/>
      <c r="HAA35" s="86">
        <v>2</v>
      </c>
      <c r="HAB35" s="86"/>
      <c r="HAC35" s="86">
        <v>2</v>
      </c>
      <c r="HAD35" s="67">
        <v>2</v>
      </c>
      <c r="HAE35" s="67">
        <v>4.4444444444444446</v>
      </c>
      <c r="HAF35" s="67">
        <v>4.4444444444444446</v>
      </c>
      <c r="HAG35" s="86">
        <v>100</v>
      </c>
      <c r="HAL35" s="86"/>
      <c r="HAM35" s="62" t="s">
        <v>512</v>
      </c>
      <c r="HAN35" s="86"/>
      <c r="HAO35" s="86">
        <v>2</v>
      </c>
      <c r="HAP35" s="86"/>
      <c r="HAQ35" s="86">
        <v>2</v>
      </c>
      <c r="HAR35" s="67">
        <v>2</v>
      </c>
      <c r="HAS35" s="67">
        <v>4.4444444444444446</v>
      </c>
      <c r="HAT35" s="67">
        <v>4.4444444444444446</v>
      </c>
      <c r="HAU35" s="86">
        <v>100</v>
      </c>
      <c r="HAZ35" s="86"/>
      <c r="HBA35" s="62" t="s">
        <v>512</v>
      </c>
      <c r="HBB35" s="86"/>
      <c r="HBC35" s="86">
        <v>2</v>
      </c>
      <c r="HBD35" s="86"/>
      <c r="HBE35" s="86">
        <v>2</v>
      </c>
      <c r="HBF35" s="67">
        <v>2</v>
      </c>
      <c r="HBG35" s="67">
        <v>4.4444444444444446</v>
      </c>
      <c r="HBH35" s="67">
        <v>4.4444444444444446</v>
      </c>
      <c r="HBI35" s="86">
        <v>100</v>
      </c>
      <c r="HBN35" s="86"/>
      <c r="HBO35" s="62" t="s">
        <v>512</v>
      </c>
      <c r="HBP35" s="86"/>
      <c r="HBQ35" s="86">
        <v>1</v>
      </c>
      <c r="HBR35" s="86"/>
      <c r="HBS35" s="86">
        <v>2</v>
      </c>
      <c r="HBT35" s="67">
        <v>2</v>
      </c>
      <c r="HBU35" s="67">
        <v>4.4444444444444446</v>
      </c>
      <c r="HBV35" s="67">
        <v>4.4444444444444446</v>
      </c>
      <c r="HBW35" s="86">
        <v>50</v>
      </c>
      <c r="HCB35" s="86"/>
      <c r="HCC35" s="62" t="s">
        <v>512</v>
      </c>
      <c r="HCD35" s="86"/>
      <c r="HCE35" s="86">
        <v>1</v>
      </c>
      <c r="HCF35" s="86"/>
      <c r="HCG35" s="86">
        <v>2</v>
      </c>
      <c r="HCH35" s="67">
        <v>2</v>
      </c>
      <c r="HCI35" s="67">
        <v>4.4444444444444446</v>
      </c>
      <c r="HCJ35" s="67">
        <v>4.4444444444444446</v>
      </c>
      <c r="HCK35" s="86">
        <v>50</v>
      </c>
      <c r="HCP35" s="86"/>
      <c r="HCQ35" s="62" t="s">
        <v>512</v>
      </c>
      <c r="HCR35" s="86"/>
      <c r="HCS35" s="86">
        <v>2</v>
      </c>
      <c r="HCT35" s="86"/>
      <c r="HCU35" s="86">
        <v>2</v>
      </c>
      <c r="HCV35" s="67">
        <v>2</v>
      </c>
      <c r="HCW35" s="67">
        <v>4.4444444444444446</v>
      </c>
      <c r="HCX35" s="67">
        <v>4.4444444444444446</v>
      </c>
      <c r="HCY35" s="86">
        <v>100</v>
      </c>
      <c r="HDD35" s="86"/>
      <c r="HDE35" s="62" t="s">
        <v>512</v>
      </c>
      <c r="HDF35" s="86"/>
      <c r="HDG35" s="86">
        <v>1</v>
      </c>
      <c r="HDH35" s="86"/>
      <c r="HDI35" s="86">
        <v>2</v>
      </c>
      <c r="HDJ35" s="67">
        <v>2</v>
      </c>
      <c r="HDK35" s="67">
        <v>4.4444444444444446</v>
      </c>
      <c r="HDL35" s="67">
        <v>4.4444444444444446</v>
      </c>
      <c r="HDM35" s="86">
        <v>50</v>
      </c>
      <c r="HDR35" s="86"/>
      <c r="HDS35" s="62" t="s">
        <v>512</v>
      </c>
      <c r="HDT35" s="86"/>
      <c r="HDU35" s="86">
        <v>2</v>
      </c>
      <c r="HDV35" s="86"/>
      <c r="HDW35" s="86">
        <v>2</v>
      </c>
      <c r="HDX35" s="67">
        <v>2</v>
      </c>
      <c r="HDY35" s="67">
        <v>4.4444444444444446</v>
      </c>
      <c r="HDZ35" s="67">
        <v>4.4444444444444446</v>
      </c>
      <c r="HEA35" s="86">
        <v>100</v>
      </c>
      <c r="HEF35" s="86"/>
      <c r="HEG35" s="62" t="s">
        <v>512</v>
      </c>
      <c r="HEH35" s="86"/>
      <c r="HEI35" s="86">
        <v>2</v>
      </c>
      <c r="HEJ35" s="86"/>
      <c r="HEK35" s="86">
        <v>2</v>
      </c>
      <c r="HEL35" s="67">
        <v>2</v>
      </c>
      <c r="HEM35" s="67">
        <v>4.4444444444444446</v>
      </c>
      <c r="HEN35" s="67">
        <v>4.4444444444444446</v>
      </c>
      <c r="HEO35" s="86">
        <v>100</v>
      </c>
      <c r="HET35" s="86"/>
      <c r="HEU35" s="62" t="s">
        <v>512</v>
      </c>
      <c r="HEV35" s="86"/>
      <c r="HEW35" s="86">
        <v>2</v>
      </c>
      <c r="HEX35" s="86"/>
      <c r="HEY35" s="86">
        <v>2</v>
      </c>
      <c r="HEZ35" s="67">
        <v>2</v>
      </c>
      <c r="HFA35" s="67">
        <v>4.4444444444444446</v>
      </c>
      <c r="HFB35" s="67">
        <v>4.4444444444444446</v>
      </c>
      <c r="HFC35" s="86">
        <v>100</v>
      </c>
      <c r="HFH35" s="86"/>
      <c r="HFI35" s="62" t="s">
        <v>512</v>
      </c>
      <c r="HFJ35" s="86"/>
      <c r="HFK35" s="86">
        <v>1</v>
      </c>
      <c r="HFL35" s="86"/>
      <c r="HFM35" s="86">
        <v>2</v>
      </c>
      <c r="HFN35" s="67">
        <v>2</v>
      </c>
      <c r="HFO35" s="67">
        <v>4.4444444444444446</v>
      </c>
      <c r="HFP35" s="67">
        <v>4.4444444444444446</v>
      </c>
      <c r="HFQ35" s="86">
        <v>50</v>
      </c>
      <c r="HFV35" s="86"/>
      <c r="HFW35" s="62" t="s">
        <v>512</v>
      </c>
      <c r="HFX35" s="86"/>
      <c r="HFY35" s="86">
        <v>2</v>
      </c>
      <c r="HFZ35" s="86"/>
      <c r="HGA35" s="86">
        <v>2</v>
      </c>
      <c r="HGB35" s="67">
        <v>2</v>
      </c>
      <c r="HGC35" s="67">
        <v>4.4444444444444446</v>
      </c>
      <c r="HGD35" s="67">
        <v>4.4444444444444446</v>
      </c>
      <c r="HGE35" s="86">
        <v>100</v>
      </c>
      <c r="HGJ35" s="86"/>
      <c r="HGK35" s="62" t="s">
        <v>512</v>
      </c>
      <c r="HGL35" s="86"/>
      <c r="HGM35" s="86">
        <v>2</v>
      </c>
      <c r="HGN35" s="86"/>
      <c r="HGO35" s="86">
        <v>2</v>
      </c>
      <c r="HGP35" s="67">
        <v>2</v>
      </c>
      <c r="HGQ35" s="67">
        <v>4.4444444444444446</v>
      </c>
      <c r="HGR35" s="67">
        <v>4.4444444444444446</v>
      </c>
      <c r="HGS35" s="86">
        <v>100</v>
      </c>
      <c r="HGX35" s="86"/>
      <c r="HGY35" s="62" t="s">
        <v>512</v>
      </c>
      <c r="HGZ35" s="86"/>
      <c r="HHA35" s="86">
        <v>2</v>
      </c>
      <c r="HHB35" s="86"/>
      <c r="HHC35" s="86">
        <v>2</v>
      </c>
      <c r="HHD35" s="67">
        <v>2</v>
      </c>
      <c r="HHE35" s="67">
        <v>4.4444444444444446</v>
      </c>
      <c r="HHF35" s="67">
        <v>4.4444444444444446</v>
      </c>
      <c r="HHG35" s="86">
        <v>100</v>
      </c>
      <c r="HHL35" s="86"/>
      <c r="HHM35" s="62" t="s">
        <v>512</v>
      </c>
      <c r="HHN35" s="86"/>
      <c r="HHO35" s="86">
        <v>2</v>
      </c>
      <c r="HHP35" s="86"/>
      <c r="HHQ35" s="86">
        <v>2</v>
      </c>
      <c r="HHR35" s="67">
        <v>2</v>
      </c>
      <c r="HHS35" s="67">
        <v>4.4444444444444446</v>
      </c>
      <c r="HHT35" s="67">
        <v>4.4444444444444446</v>
      </c>
      <c r="HHU35" s="86">
        <v>100</v>
      </c>
      <c r="HHZ35" s="86"/>
      <c r="HIA35" s="62" t="s">
        <v>512</v>
      </c>
      <c r="HIB35" s="86"/>
      <c r="HIC35" s="86">
        <v>2</v>
      </c>
      <c r="HID35" s="86"/>
      <c r="HIE35" s="86">
        <v>2</v>
      </c>
      <c r="HIF35" s="67">
        <v>2</v>
      </c>
      <c r="HIG35" s="67">
        <v>4.4444444444444446</v>
      </c>
      <c r="HIH35" s="67">
        <v>4.4444444444444446</v>
      </c>
      <c r="HII35" s="86">
        <v>100</v>
      </c>
      <c r="HIN35" s="86"/>
      <c r="HIO35" s="62" t="s">
        <v>512</v>
      </c>
      <c r="HIP35" s="86"/>
      <c r="HIQ35" s="86">
        <v>4</v>
      </c>
      <c r="HIR35" s="86"/>
      <c r="HIS35" s="86">
        <v>6</v>
      </c>
      <c r="HIT35" s="67">
        <v>8</v>
      </c>
      <c r="HIU35" s="67">
        <v>11.320754716981133</v>
      </c>
      <c r="HIV35" s="67">
        <v>15.09433962264151</v>
      </c>
      <c r="HIW35" s="86">
        <v>66.666666666666657</v>
      </c>
    </row>
    <row r="36" spans="14:5119 5124:5665" x14ac:dyDescent="0.25">
      <c r="N36" s="86">
        <v>1.21</v>
      </c>
      <c r="O36" s="62" t="s">
        <v>513</v>
      </c>
      <c r="P36" s="86">
        <v>1.21</v>
      </c>
      <c r="Q36" s="86">
        <v>1</v>
      </c>
      <c r="R36" s="86"/>
      <c r="S36" s="86">
        <v>1</v>
      </c>
      <c r="T36" s="67"/>
      <c r="U36" s="67">
        <v>1.8867924528301887</v>
      </c>
      <c r="V36" s="67"/>
      <c r="W36" s="86">
        <v>100</v>
      </c>
      <c r="AB36" s="86">
        <v>1.21</v>
      </c>
      <c r="AC36" s="62" t="s">
        <v>513</v>
      </c>
      <c r="AD36" s="86">
        <v>1.21</v>
      </c>
      <c r="AE36" s="86">
        <v>1</v>
      </c>
      <c r="AF36" s="86"/>
      <c r="AG36" s="86">
        <v>1</v>
      </c>
      <c r="AH36" s="67"/>
      <c r="AI36" s="67">
        <v>1.8867924528301887</v>
      </c>
      <c r="AJ36" s="67"/>
      <c r="AK36" s="86">
        <v>100</v>
      </c>
      <c r="AP36" s="86">
        <v>1.21</v>
      </c>
      <c r="AQ36" s="62" t="s">
        <v>513</v>
      </c>
      <c r="AR36" s="86">
        <v>1.21</v>
      </c>
      <c r="AS36" s="86">
        <v>1</v>
      </c>
      <c r="AT36" s="86"/>
      <c r="AU36" s="86">
        <v>1</v>
      </c>
      <c r="AV36" s="67"/>
      <c r="AW36" s="67">
        <v>1.8867924528301887</v>
      </c>
      <c r="AX36" s="67"/>
      <c r="AY36" s="86">
        <v>100</v>
      </c>
      <c r="BD36" s="86">
        <v>1.21</v>
      </c>
      <c r="BE36" s="62" t="s">
        <v>513</v>
      </c>
      <c r="BF36" s="86">
        <v>1.21</v>
      </c>
      <c r="BG36" s="86">
        <v>1</v>
      </c>
      <c r="BH36" s="86"/>
      <c r="BI36" s="86">
        <v>1</v>
      </c>
      <c r="BJ36" s="67"/>
      <c r="BK36" s="67">
        <v>1.8867924528301887</v>
      </c>
      <c r="BL36" s="67"/>
      <c r="BM36" s="86">
        <v>100</v>
      </c>
      <c r="BN36" s="86"/>
      <c r="BO36" s="86"/>
      <c r="BP36" s="86"/>
      <c r="BQ36" s="86"/>
      <c r="BR36" s="86">
        <v>1.21</v>
      </c>
      <c r="BS36" s="62" t="s">
        <v>513</v>
      </c>
      <c r="BT36" s="86">
        <v>1.21</v>
      </c>
      <c r="BU36" s="86">
        <v>1</v>
      </c>
      <c r="BV36" s="86"/>
      <c r="BW36" s="86">
        <v>1</v>
      </c>
      <c r="BX36" s="67"/>
      <c r="BY36" s="67">
        <v>1.8867924528301887</v>
      </c>
      <c r="BZ36" s="67"/>
      <c r="CA36" s="86">
        <v>100</v>
      </c>
      <c r="CB36" s="86"/>
      <c r="CC36" s="86"/>
      <c r="CD36" s="86"/>
      <c r="CE36" s="86"/>
      <c r="CF36" s="86">
        <v>1.21</v>
      </c>
      <c r="CG36" s="62" t="s">
        <v>513</v>
      </c>
      <c r="CH36" s="86">
        <v>1.21</v>
      </c>
      <c r="CI36" s="86">
        <v>1</v>
      </c>
      <c r="CJ36" s="86"/>
      <c r="CK36" s="86">
        <v>1</v>
      </c>
      <c r="CL36" s="67"/>
      <c r="CM36" s="67">
        <v>1.8867924528301887</v>
      </c>
      <c r="CN36" s="67"/>
      <c r="CO36" s="86">
        <v>100</v>
      </c>
      <c r="CP36" s="86"/>
      <c r="CQ36" s="86"/>
      <c r="CR36" s="86"/>
      <c r="CS36" s="86"/>
      <c r="CT36" s="86">
        <v>9.2100000000000009</v>
      </c>
      <c r="CU36" s="62" t="s">
        <v>513</v>
      </c>
      <c r="CV36" s="86">
        <v>9.2100000000000009</v>
      </c>
      <c r="CW36" s="86">
        <v>0</v>
      </c>
      <c r="CX36" s="86"/>
      <c r="CY36" s="86">
        <v>1</v>
      </c>
      <c r="CZ36" s="67"/>
      <c r="DA36" s="67">
        <v>1.8867924528301887</v>
      </c>
      <c r="DB36" s="67"/>
      <c r="DC36" s="86">
        <v>0</v>
      </c>
      <c r="DD36" s="86"/>
      <c r="DE36" s="86"/>
      <c r="DH36" s="86">
        <v>1.21</v>
      </c>
      <c r="DI36" s="62" t="s">
        <v>513</v>
      </c>
      <c r="DJ36" s="86">
        <v>1.21</v>
      </c>
      <c r="DK36" s="86">
        <v>1</v>
      </c>
      <c r="DL36" s="86"/>
      <c r="DM36" s="86">
        <v>1</v>
      </c>
      <c r="DN36" s="67"/>
      <c r="DO36" s="67">
        <v>1.8867924528301887</v>
      </c>
      <c r="DP36" s="67"/>
      <c r="DQ36" s="86">
        <v>100</v>
      </c>
      <c r="DV36" s="86">
        <v>1.21</v>
      </c>
      <c r="DW36" s="62" t="s">
        <v>513</v>
      </c>
      <c r="DX36" s="86">
        <v>1.21</v>
      </c>
      <c r="DY36" s="86">
        <v>1</v>
      </c>
      <c r="DZ36" s="86"/>
      <c r="EA36" s="86">
        <v>1</v>
      </c>
      <c r="EB36" s="67"/>
      <c r="EC36" s="67">
        <v>1.8867924528301887</v>
      </c>
      <c r="ED36" s="67"/>
      <c r="EE36" s="86">
        <v>100</v>
      </c>
      <c r="EJ36" s="86">
        <v>1.21</v>
      </c>
      <c r="EK36" s="62" t="s">
        <v>513</v>
      </c>
      <c r="EL36" s="86">
        <v>1.21</v>
      </c>
      <c r="EM36" s="86">
        <v>1</v>
      </c>
      <c r="EN36" s="86"/>
      <c r="EO36" s="86">
        <v>1</v>
      </c>
      <c r="EP36" s="67"/>
      <c r="EQ36" s="67">
        <v>1.8867924528301887</v>
      </c>
      <c r="ER36" s="67"/>
      <c r="ES36" s="86">
        <v>100</v>
      </c>
      <c r="EX36" s="86">
        <v>1.21</v>
      </c>
      <c r="EY36" s="62" t="s">
        <v>513</v>
      </c>
      <c r="EZ36" s="86">
        <v>1.21</v>
      </c>
      <c r="FA36" s="86">
        <v>1</v>
      </c>
      <c r="FB36" s="86"/>
      <c r="FC36" s="86">
        <v>1</v>
      </c>
      <c r="FD36" s="67"/>
      <c r="FE36" s="67">
        <v>1.8867924528301887</v>
      </c>
      <c r="FF36" s="67"/>
      <c r="FG36" s="86">
        <v>100</v>
      </c>
      <c r="FL36" s="86">
        <v>1.21</v>
      </c>
      <c r="FM36" s="62" t="s">
        <v>513</v>
      </c>
      <c r="FN36" s="86">
        <v>1.21</v>
      </c>
      <c r="FO36" s="86">
        <v>1</v>
      </c>
      <c r="FP36" s="86"/>
      <c r="FQ36" s="86">
        <v>1</v>
      </c>
      <c r="FR36" s="67"/>
      <c r="FS36" s="67">
        <v>1.8867924528301887</v>
      </c>
      <c r="FT36" s="67"/>
      <c r="FU36" s="86">
        <v>100</v>
      </c>
      <c r="FZ36" s="86">
        <v>10.210000000000001</v>
      </c>
      <c r="GA36" s="62" t="s">
        <v>513</v>
      </c>
      <c r="GB36" s="86">
        <v>10.210000000000001</v>
      </c>
      <c r="GC36" s="86">
        <v>0</v>
      </c>
      <c r="GD36" s="86"/>
      <c r="GE36" s="86">
        <v>1</v>
      </c>
      <c r="GF36" s="67"/>
      <c r="GG36" s="67">
        <v>1.8867924528301887</v>
      </c>
      <c r="GH36" s="67"/>
      <c r="GI36" s="86">
        <v>0</v>
      </c>
      <c r="GN36" s="86">
        <v>1.21</v>
      </c>
      <c r="GO36" s="62" t="s">
        <v>513</v>
      </c>
      <c r="GP36" s="86">
        <v>1.21</v>
      </c>
      <c r="GQ36" s="86">
        <v>1</v>
      </c>
      <c r="GR36" s="86"/>
      <c r="GS36" s="86">
        <v>1</v>
      </c>
      <c r="GT36" s="67"/>
      <c r="GU36" s="67">
        <v>1.8867924528301887</v>
      </c>
      <c r="GV36" s="67"/>
      <c r="GW36" s="86">
        <v>100</v>
      </c>
      <c r="HB36" s="86">
        <v>1.21</v>
      </c>
      <c r="HC36" s="62" t="s">
        <v>513</v>
      </c>
      <c r="HD36" s="86">
        <v>1.21</v>
      </c>
      <c r="HE36" s="86">
        <v>1</v>
      </c>
      <c r="HF36" s="86"/>
      <c r="HG36" s="86">
        <v>1</v>
      </c>
      <c r="HH36" s="67"/>
      <c r="HI36" s="67">
        <v>1.8867924528301887</v>
      </c>
      <c r="HJ36" s="67"/>
      <c r="HK36" s="86">
        <v>100</v>
      </c>
      <c r="HP36" s="86">
        <v>1.21</v>
      </c>
      <c r="HQ36" s="62" t="s">
        <v>513</v>
      </c>
      <c r="HR36" s="86">
        <v>1.21</v>
      </c>
      <c r="HS36" s="86">
        <v>1</v>
      </c>
      <c r="HT36" s="86"/>
      <c r="HU36" s="86">
        <v>1</v>
      </c>
      <c r="HV36" s="67"/>
      <c r="HW36" s="67">
        <v>1.8867924528301887</v>
      </c>
      <c r="HX36" s="67"/>
      <c r="HY36" s="86">
        <v>100</v>
      </c>
      <c r="ID36" s="86">
        <v>1.21</v>
      </c>
      <c r="IE36" s="62" t="s">
        <v>513</v>
      </c>
      <c r="IF36" s="86">
        <v>1.21</v>
      </c>
      <c r="IG36" s="86">
        <v>1</v>
      </c>
      <c r="IH36" s="86"/>
      <c r="II36" s="86">
        <v>1</v>
      </c>
      <c r="IJ36" s="67"/>
      <c r="IK36" s="67">
        <v>1.8867924528301887</v>
      </c>
      <c r="IL36" s="67"/>
      <c r="IM36" s="86">
        <v>100</v>
      </c>
      <c r="IR36" s="86">
        <v>1.21</v>
      </c>
      <c r="IS36" s="62" t="s">
        <v>513</v>
      </c>
      <c r="IT36" s="86">
        <v>1.21</v>
      </c>
      <c r="IU36" s="86">
        <v>1</v>
      </c>
      <c r="IV36" s="86"/>
      <c r="IW36" s="86">
        <v>1</v>
      </c>
      <c r="IX36" s="67"/>
      <c r="IY36" s="67">
        <v>1.8867924528301887</v>
      </c>
      <c r="IZ36" s="67"/>
      <c r="JA36" s="86">
        <v>100</v>
      </c>
      <c r="JF36" s="86">
        <v>10.210000000000001</v>
      </c>
      <c r="JG36" s="62" t="s">
        <v>513</v>
      </c>
      <c r="JH36" s="86">
        <v>10.210000000000001</v>
      </c>
      <c r="JI36" s="86">
        <v>0</v>
      </c>
      <c r="JJ36" s="86"/>
      <c r="JK36" s="86">
        <v>1</v>
      </c>
      <c r="JL36" s="67"/>
      <c r="JM36" s="67">
        <v>1.8867924528301887</v>
      </c>
      <c r="JN36" s="67"/>
      <c r="JO36" s="86">
        <v>0</v>
      </c>
      <c r="JT36" s="86">
        <v>1.21</v>
      </c>
      <c r="JU36" s="62" t="s">
        <v>513</v>
      </c>
      <c r="JV36" s="86">
        <v>1.21</v>
      </c>
      <c r="JW36" s="86">
        <v>1</v>
      </c>
      <c r="JX36" s="86"/>
      <c r="JY36" s="86">
        <v>1</v>
      </c>
      <c r="JZ36" s="67"/>
      <c r="KA36" s="67">
        <v>1.8867924528301887</v>
      </c>
      <c r="KB36" s="67"/>
      <c r="KC36" s="86">
        <v>100</v>
      </c>
      <c r="KH36" s="86">
        <v>10.210000000000001</v>
      </c>
      <c r="KI36" s="62" t="s">
        <v>513</v>
      </c>
      <c r="KJ36" s="86">
        <v>10.210000000000001</v>
      </c>
      <c r="KK36" s="86">
        <v>0</v>
      </c>
      <c r="KL36" s="86"/>
      <c r="KM36" s="86">
        <v>1</v>
      </c>
      <c r="KN36" s="67"/>
      <c r="KO36" s="67">
        <v>1.8867924528301887</v>
      </c>
      <c r="KP36" s="67"/>
      <c r="KQ36" s="86">
        <v>0</v>
      </c>
      <c r="KV36" s="86">
        <v>1.21</v>
      </c>
      <c r="KW36" s="62" t="s">
        <v>513</v>
      </c>
      <c r="KX36" s="86">
        <v>1.21</v>
      </c>
      <c r="KY36" s="86">
        <v>1</v>
      </c>
      <c r="KZ36" s="86"/>
      <c r="LA36" s="86">
        <v>1</v>
      </c>
      <c r="LB36" s="67"/>
      <c r="LC36" s="67">
        <v>1.8867924528301887</v>
      </c>
      <c r="LD36" s="67"/>
      <c r="LE36" s="86">
        <v>100</v>
      </c>
      <c r="LJ36" s="86">
        <v>10.210000000000001</v>
      </c>
      <c r="LK36" s="62" t="s">
        <v>513</v>
      </c>
      <c r="LL36" s="86">
        <v>10.210000000000001</v>
      </c>
      <c r="LM36" s="86">
        <v>0</v>
      </c>
      <c r="LN36" s="86"/>
      <c r="LO36" s="86">
        <v>1</v>
      </c>
      <c r="LP36" s="67"/>
      <c r="LQ36" s="67">
        <v>1.8867924528301887</v>
      </c>
      <c r="LR36" s="67"/>
      <c r="LS36" s="86">
        <v>0</v>
      </c>
      <c r="LX36" s="86">
        <v>8.2100000000000009</v>
      </c>
      <c r="LY36" s="62" t="s">
        <v>513</v>
      </c>
      <c r="LZ36" s="86">
        <v>8.2100000000000009</v>
      </c>
      <c r="MA36" s="86">
        <v>0</v>
      </c>
      <c r="MB36" s="86"/>
      <c r="MC36" s="86">
        <v>1</v>
      </c>
      <c r="MD36" s="67"/>
      <c r="ME36" s="67">
        <v>1.8867924528301887</v>
      </c>
      <c r="MF36" s="67"/>
      <c r="MG36" s="86">
        <v>0</v>
      </c>
      <c r="ML36" s="86">
        <v>1.21</v>
      </c>
      <c r="MM36" s="62" t="s">
        <v>513</v>
      </c>
      <c r="MN36" s="86">
        <v>1.21</v>
      </c>
      <c r="MO36" s="86">
        <v>1</v>
      </c>
      <c r="MP36" s="86"/>
      <c r="MQ36" s="86">
        <v>1</v>
      </c>
      <c r="MR36" s="67"/>
      <c r="MS36" s="67">
        <v>1.8867924528301887</v>
      </c>
      <c r="MT36" s="67"/>
      <c r="MU36" s="86">
        <v>100</v>
      </c>
      <c r="MZ36" s="86">
        <v>1.21</v>
      </c>
      <c r="NA36" s="62" t="s">
        <v>513</v>
      </c>
      <c r="NB36" s="86">
        <v>1.21</v>
      </c>
      <c r="NC36" s="86">
        <v>1</v>
      </c>
      <c r="ND36" s="86"/>
      <c r="NE36" s="86">
        <v>1</v>
      </c>
      <c r="NF36" s="67"/>
      <c r="NG36" s="67">
        <v>1.8867924528301887</v>
      </c>
      <c r="NH36" s="67"/>
      <c r="NI36" s="86">
        <v>100</v>
      </c>
      <c r="NN36" s="86">
        <v>9.2100000000000009</v>
      </c>
      <c r="NO36" s="62" t="s">
        <v>513</v>
      </c>
      <c r="NP36" s="86">
        <v>9.2100000000000009</v>
      </c>
      <c r="NQ36" s="86">
        <v>0</v>
      </c>
      <c r="NR36" s="86"/>
      <c r="NS36" s="86">
        <v>1</v>
      </c>
      <c r="NT36" s="67"/>
      <c r="NU36" s="67">
        <v>1.9230769230769231</v>
      </c>
      <c r="NV36" s="67"/>
      <c r="NW36" s="86">
        <v>0</v>
      </c>
      <c r="OB36" s="86">
        <v>9.2100000000000009</v>
      </c>
      <c r="OC36" s="62" t="s">
        <v>513</v>
      </c>
      <c r="OD36" s="86">
        <v>9.2100000000000009</v>
      </c>
      <c r="OE36" s="86">
        <v>0</v>
      </c>
      <c r="OF36" s="86"/>
      <c r="OG36" s="86">
        <v>1</v>
      </c>
      <c r="OH36" s="67"/>
      <c r="OI36" s="67">
        <v>1.9230769230769231</v>
      </c>
      <c r="OJ36" s="67"/>
      <c r="OK36" s="86">
        <v>0</v>
      </c>
      <c r="OP36" s="86">
        <v>9.2100000000000009</v>
      </c>
      <c r="OQ36" s="62" t="s">
        <v>513</v>
      </c>
      <c r="OR36" s="86">
        <v>9.2100000000000009</v>
      </c>
      <c r="OS36" s="86">
        <v>0</v>
      </c>
      <c r="OT36" s="86"/>
      <c r="OU36" s="86">
        <v>1</v>
      </c>
      <c r="OV36" s="67"/>
      <c r="OW36" s="67">
        <v>1.9230769230769231</v>
      </c>
      <c r="OX36" s="67"/>
      <c r="OY36" s="86">
        <v>0</v>
      </c>
      <c r="PD36" s="86">
        <v>9.2100000000000009</v>
      </c>
      <c r="PE36" s="62" t="s">
        <v>513</v>
      </c>
      <c r="PF36" s="86">
        <v>9.2100000000000009</v>
      </c>
      <c r="PG36" s="86">
        <v>0</v>
      </c>
      <c r="PH36" s="86"/>
      <c r="PI36" s="86">
        <v>1</v>
      </c>
      <c r="PJ36" s="67"/>
      <c r="PK36" s="67">
        <v>1.9230769230769231</v>
      </c>
      <c r="PL36" s="67"/>
      <c r="PM36" s="86">
        <v>0</v>
      </c>
      <c r="PR36" s="86">
        <v>9.2100000000000009</v>
      </c>
      <c r="PS36" s="62" t="s">
        <v>513</v>
      </c>
      <c r="PT36" s="86">
        <v>9.2100000000000009</v>
      </c>
      <c r="PU36" s="86">
        <v>0</v>
      </c>
      <c r="PV36" s="86"/>
      <c r="PW36" s="86">
        <v>1</v>
      </c>
      <c r="PX36" s="67"/>
      <c r="PY36" s="67">
        <v>1.9230769230769231</v>
      </c>
      <c r="PZ36" s="67"/>
      <c r="QA36" s="86">
        <v>0</v>
      </c>
      <c r="QF36" s="86">
        <v>1.21</v>
      </c>
      <c r="QG36" s="62" t="s">
        <v>513</v>
      </c>
      <c r="QH36" s="86">
        <v>1.21</v>
      </c>
      <c r="QI36" s="86">
        <v>1</v>
      </c>
      <c r="QJ36" s="86"/>
      <c r="QK36" s="86">
        <v>1</v>
      </c>
      <c r="QL36" s="67"/>
      <c r="QM36" s="67">
        <v>1.9230769230769231</v>
      </c>
      <c r="QN36" s="67"/>
      <c r="QO36" s="86">
        <v>100</v>
      </c>
      <c r="QT36" s="86">
        <v>9.2100000000000009</v>
      </c>
      <c r="QU36" s="62" t="s">
        <v>513</v>
      </c>
      <c r="QV36" s="86">
        <v>9.2100000000000009</v>
      </c>
      <c r="QW36" s="86">
        <v>0</v>
      </c>
      <c r="QX36" s="86"/>
      <c r="QY36" s="86">
        <v>1</v>
      </c>
      <c r="QZ36" s="67"/>
      <c r="RA36" s="67">
        <v>1.9230769230769231</v>
      </c>
      <c r="RB36" s="67"/>
      <c r="RC36" s="86">
        <v>0</v>
      </c>
      <c r="RH36" s="86">
        <v>9.2100000000000009</v>
      </c>
      <c r="RI36" s="62" t="s">
        <v>513</v>
      </c>
      <c r="RJ36" s="86">
        <v>9.2100000000000009</v>
      </c>
      <c r="RK36" s="86">
        <v>0</v>
      </c>
      <c r="RL36" s="86"/>
      <c r="RM36" s="86">
        <v>1</v>
      </c>
      <c r="RN36" s="67"/>
      <c r="RO36" s="67">
        <v>1.9230769230769231</v>
      </c>
      <c r="RP36" s="67"/>
      <c r="RQ36" s="86">
        <v>0</v>
      </c>
      <c r="RV36" s="86">
        <v>9.2100000000000009</v>
      </c>
      <c r="RW36" s="62" t="s">
        <v>513</v>
      </c>
      <c r="RX36" s="86">
        <v>9.2100000000000009</v>
      </c>
      <c r="RY36" s="86">
        <v>0</v>
      </c>
      <c r="RZ36" s="86"/>
      <c r="SA36" s="86">
        <v>1</v>
      </c>
      <c r="SB36" s="67"/>
      <c r="SC36" s="67">
        <v>1.9230769230769231</v>
      </c>
      <c r="SD36" s="67"/>
      <c r="SE36" s="86">
        <v>0</v>
      </c>
      <c r="SJ36" s="86">
        <v>9.2100000000000009</v>
      </c>
      <c r="SK36" s="62" t="s">
        <v>513</v>
      </c>
      <c r="SL36" s="86">
        <v>9.2100000000000009</v>
      </c>
      <c r="SM36" s="86">
        <v>0</v>
      </c>
      <c r="SN36" s="86"/>
      <c r="SO36" s="86">
        <v>1</v>
      </c>
      <c r="SP36" s="67"/>
      <c r="SQ36" s="67">
        <v>1.9230769230769231</v>
      </c>
      <c r="SR36" s="67"/>
      <c r="SS36" s="86">
        <v>0</v>
      </c>
      <c r="SX36" s="86">
        <v>9.2100000000000009</v>
      </c>
      <c r="SY36" s="62" t="s">
        <v>513</v>
      </c>
      <c r="SZ36" s="86">
        <v>9.2100000000000009</v>
      </c>
      <c r="TA36" s="86">
        <v>0</v>
      </c>
      <c r="TB36" s="86"/>
      <c r="TC36" s="86">
        <v>1</v>
      </c>
      <c r="TD36" s="67"/>
      <c r="TE36" s="67">
        <v>1.9230769230769231</v>
      </c>
      <c r="TF36" s="67"/>
      <c r="TG36" s="86">
        <v>0</v>
      </c>
      <c r="TL36" s="86">
        <v>9.2100000000000009</v>
      </c>
      <c r="TM36" s="62" t="s">
        <v>513</v>
      </c>
      <c r="TN36" s="86">
        <v>9.2100000000000009</v>
      </c>
      <c r="TO36" s="86">
        <v>0</v>
      </c>
      <c r="TP36" s="86"/>
      <c r="TQ36" s="86">
        <v>1</v>
      </c>
      <c r="TR36" s="67"/>
      <c r="TS36" s="67">
        <v>1.9230769230769231</v>
      </c>
      <c r="TT36" s="67"/>
      <c r="TU36" s="86">
        <v>0</v>
      </c>
      <c r="TZ36" s="86">
        <v>9.2100000000000009</v>
      </c>
      <c r="UA36" s="62" t="s">
        <v>513</v>
      </c>
      <c r="UB36" s="86">
        <v>9.2100000000000009</v>
      </c>
      <c r="UC36" s="86">
        <v>0</v>
      </c>
      <c r="UD36" s="86"/>
      <c r="UE36" s="86">
        <v>1</v>
      </c>
      <c r="UF36" s="67"/>
      <c r="UG36" s="67">
        <v>1.9230769230769231</v>
      </c>
      <c r="UH36" s="67"/>
      <c r="UI36" s="86">
        <v>0</v>
      </c>
      <c r="UN36" s="86">
        <v>9.2100000000000009</v>
      </c>
      <c r="UO36" s="62" t="s">
        <v>513</v>
      </c>
      <c r="UP36" s="86">
        <v>9.2100000000000009</v>
      </c>
      <c r="UQ36" s="86">
        <v>0</v>
      </c>
      <c r="UR36" s="86"/>
      <c r="US36" s="86">
        <v>1</v>
      </c>
      <c r="UT36" s="67"/>
      <c r="UU36" s="67">
        <v>1.9230769230769231</v>
      </c>
      <c r="UV36" s="67"/>
      <c r="UW36" s="86">
        <v>0</v>
      </c>
      <c r="VB36" s="86">
        <v>10.210000000000001</v>
      </c>
      <c r="VC36" s="62" t="s">
        <v>513</v>
      </c>
      <c r="VD36" s="86">
        <v>10.210000000000001</v>
      </c>
      <c r="VE36" s="86">
        <v>0</v>
      </c>
      <c r="VF36" s="86"/>
      <c r="VG36" s="86">
        <v>1</v>
      </c>
      <c r="VH36" s="67"/>
      <c r="VI36" s="67">
        <v>1.9230769230769231</v>
      </c>
      <c r="VJ36" s="67"/>
      <c r="VK36" s="86">
        <v>0</v>
      </c>
      <c r="VP36" s="86">
        <v>9.2100000000000009</v>
      </c>
      <c r="VQ36" s="62" t="s">
        <v>513</v>
      </c>
      <c r="VR36" s="86">
        <v>9.2100000000000009</v>
      </c>
      <c r="VS36" s="86">
        <v>0</v>
      </c>
      <c r="VT36" s="86"/>
      <c r="VU36" s="86">
        <v>1</v>
      </c>
      <c r="VV36" s="67"/>
      <c r="VW36" s="67">
        <v>1.9230769230769231</v>
      </c>
      <c r="VX36" s="67"/>
      <c r="VY36" s="86">
        <v>0</v>
      </c>
      <c r="WD36" s="86">
        <v>9.2100000000000009</v>
      </c>
      <c r="WE36" s="62" t="s">
        <v>513</v>
      </c>
      <c r="WF36" s="86">
        <v>9.2100000000000009</v>
      </c>
      <c r="WG36" s="86">
        <v>0</v>
      </c>
      <c r="WH36" s="86"/>
      <c r="WI36" s="86">
        <v>1</v>
      </c>
      <c r="WJ36" s="67"/>
      <c r="WK36" s="67">
        <v>1.9230769230769231</v>
      </c>
      <c r="WL36" s="67"/>
      <c r="WM36" s="86">
        <v>0</v>
      </c>
      <c r="WR36" s="86">
        <v>9.2100000000000009</v>
      </c>
      <c r="WS36" s="62" t="s">
        <v>513</v>
      </c>
      <c r="WT36" s="86">
        <v>9.2100000000000009</v>
      </c>
      <c r="WU36" s="86">
        <v>0</v>
      </c>
      <c r="WV36" s="86"/>
      <c r="WW36" s="86">
        <v>1</v>
      </c>
      <c r="WX36" s="67"/>
      <c r="WY36" s="67">
        <v>1.9230769230769231</v>
      </c>
      <c r="WZ36" s="67"/>
      <c r="XA36" s="86">
        <v>0</v>
      </c>
      <c r="XF36" s="86">
        <v>9.2100000000000009</v>
      </c>
      <c r="XG36" s="62" t="s">
        <v>513</v>
      </c>
      <c r="XH36" s="86">
        <v>9.2100000000000009</v>
      </c>
      <c r="XI36" s="86">
        <v>0</v>
      </c>
      <c r="XJ36" s="86"/>
      <c r="XK36" s="86">
        <v>1</v>
      </c>
      <c r="XL36" s="67"/>
      <c r="XM36" s="67">
        <v>1.9230769230769231</v>
      </c>
      <c r="XN36" s="67"/>
      <c r="XO36" s="86">
        <v>0</v>
      </c>
      <c r="XT36" s="86">
        <v>9.2100000000000009</v>
      </c>
      <c r="XU36" s="62" t="s">
        <v>513</v>
      </c>
      <c r="XV36" s="86">
        <v>9.2100000000000009</v>
      </c>
      <c r="XW36" s="86">
        <v>0</v>
      </c>
      <c r="XX36" s="86"/>
      <c r="XY36" s="86">
        <v>1</v>
      </c>
      <c r="XZ36" s="67"/>
      <c r="YA36" s="67">
        <v>1.9230769230769231</v>
      </c>
      <c r="YB36" s="67"/>
      <c r="YC36" s="86">
        <v>0</v>
      </c>
      <c r="YH36" s="86">
        <v>9.2100000000000009</v>
      </c>
      <c r="YI36" s="62" t="s">
        <v>513</v>
      </c>
      <c r="YJ36" s="86">
        <v>9.2100000000000009</v>
      </c>
      <c r="YK36" s="86">
        <v>0</v>
      </c>
      <c r="YL36" s="86"/>
      <c r="YM36" s="86">
        <v>1</v>
      </c>
      <c r="YN36" s="67"/>
      <c r="YO36" s="67">
        <v>1.9230769230769231</v>
      </c>
      <c r="YP36" s="67"/>
      <c r="YQ36" s="86">
        <v>0</v>
      </c>
      <c r="YV36" s="86">
        <v>9.2100000000000009</v>
      </c>
      <c r="YW36" s="62" t="s">
        <v>513</v>
      </c>
      <c r="YX36" s="86">
        <v>9.2100000000000009</v>
      </c>
      <c r="YY36" s="86">
        <v>0</v>
      </c>
      <c r="YZ36" s="86"/>
      <c r="ZA36" s="86">
        <v>1</v>
      </c>
      <c r="ZB36" s="67"/>
      <c r="ZC36" s="67">
        <v>1.9230769230769231</v>
      </c>
      <c r="ZD36" s="67"/>
      <c r="ZE36" s="86">
        <v>0</v>
      </c>
      <c r="ZJ36" s="86">
        <v>9.2100000000000009</v>
      </c>
      <c r="ZK36" s="62" t="s">
        <v>513</v>
      </c>
      <c r="ZL36" s="86">
        <v>9.2100000000000009</v>
      </c>
      <c r="ZM36" s="86">
        <v>0</v>
      </c>
      <c r="ZN36" s="86"/>
      <c r="ZO36" s="86">
        <v>1</v>
      </c>
      <c r="ZP36" s="67"/>
      <c r="ZQ36" s="67">
        <v>1.9230769230769231</v>
      </c>
      <c r="ZR36" s="67"/>
      <c r="ZS36" s="86">
        <v>0</v>
      </c>
      <c r="ZX36" s="86">
        <v>9.2100000000000009</v>
      </c>
      <c r="ZY36" s="62" t="s">
        <v>513</v>
      </c>
      <c r="ZZ36" s="86">
        <v>9.2100000000000009</v>
      </c>
      <c r="AAA36" s="86">
        <v>0</v>
      </c>
      <c r="AAB36" s="86"/>
      <c r="AAC36" s="86">
        <v>1</v>
      </c>
      <c r="AAD36" s="67"/>
      <c r="AAE36" s="67">
        <v>1.9230769230769231</v>
      </c>
      <c r="AAF36" s="67"/>
      <c r="AAG36" s="86">
        <v>0</v>
      </c>
      <c r="AAL36" s="86">
        <v>10.210000000000001</v>
      </c>
      <c r="AAM36" s="62" t="s">
        <v>513</v>
      </c>
      <c r="AAN36" s="86">
        <v>10.210000000000001</v>
      </c>
      <c r="AAO36" s="86">
        <v>0</v>
      </c>
      <c r="AAP36" s="86"/>
      <c r="AAQ36" s="86">
        <v>1</v>
      </c>
      <c r="AAR36" s="67"/>
      <c r="AAS36" s="67">
        <v>1.9230769230769231</v>
      </c>
      <c r="AAT36" s="67"/>
      <c r="AAU36" s="86">
        <v>0</v>
      </c>
      <c r="AAZ36" s="86">
        <v>9.2100000000000009</v>
      </c>
      <c r="ABA36" s="62" t="s">
        <v>513</v>
      </c>
      <c r="ABB36" s="86">
        <v>9.2100000000000009</v>
      </c>
      <c r="ABC36" s="86">
        <v>0</v>
      </c>
      <c r="ABD36" s="86"/>
      <c r="ABE36" s="86">
        <v>1</v>
      </c>
      <c r="ABF36" s="67"/>
      <c r="ABG36" s="67">
        <v>1.9230769230769231</v>
      </c>
      <c r="ABH36" s="67"/>
      <c r="ABI36" s="86">
        <v>0</v>
      </c>
      <c r="ABN36" s="86">
        <v>9.2100000000000009</v>
      </c>
      <c r="ABO36" s="62" t="s">
        <v>513</v>
      </c>
      <c r="ABP36" s="86">
        <v>9.2100000000000009</v>
      </c>
      <c r="ABQ36" s="86">
        <v>0</v>
      </c>
      <c r="ABR36" s="86"/>
      <c r="ABS36" s="86">
        <v>1</v>
      </c>
      <c r="ABT36" s="67"/>
      <c r="ABU36" s="67">
        <v>1.9230769230769231</v>
      </c>
      <c r="ABV36" s="67"/>
      <c r="ABW36" s="86">
        <v>0</v>
      </c>
      <c r="ACB36" s="86">
        <v>1.21</v>
      </c>
      <c r="ACC36" s="62" t="s">
        <v>513</v>
      </c>
      <c r="ACD36" s="86">
        <v>1.21</v>
      </c>
      <c r="ACE36" s="86">
        <v>1</v>
      </c>
      <c r="ACF36" s="86"/>
      <c r="ACG36" s="86">
        <v>1</v>
      </c>
      <c r="ACH36" s="67"/>
      <c r="ACI36" s="67">
        <v>1.8518518518518516</v>
      </c>
      <c r="ACJ36" s="67"/>
      <c r="ACK36" s="86">
        <v>100</v>
      </c>
      <c r="ACP36" s="86">
        <v>1.21</v>
      </c>
      <c r="ACQ36" s="62" t="s">
        <v>513</v>
      </c>
      <c r="ACR36" s="86">
        <v>1.21</v>
      </c>
      <c r="ACS36" s="86">
        <v>1</v>
      </c>
      <c r="ACT36" s="86"/>
      <c r="ACU36" s="86">
        <v>1</v>
      </c>
      <c r="ACV36" s="67"/>
      <c r="ACW36" s="67">
        <v>1.8518518518518516</v>
      </c>
      <c r="ACX36" s="67"/>
      <c r="ACY36" s="86">
        <v>100</v>
      </c>
      <c r="ADD36" s="86">
        <v>1.21</v>
      </c>
      <c r="ADE36" s="62" t="s">
        <v>513</v>
      </c>
      <c r="ADF36" s="86">
        <v>1.21</v>
      </c>
      <c r="ADG36" s="86">
        <v>1</v>
      </c>
      <c r="ADH36" s="86"/>
      <c r="ADI36" s="86">
        <v>1</v>
      </c>
      <c r="ADJ36" s="67"/>
      <c r="ADK36" s="67">
        <v>1.8518518518518516</v>
      </c>
      <c r="ADL36" s="67"/>
      <c r="ADM36" s="86">
        <v>100</v>
      </c>
      <c r="ADR36" s="86">
        <v>10.210000000000001</v>
      </c>
      <c r="ADS36" s="62" t="s">
        <v>513</v>
      </c>
      <c r="ADT36" s="86">
        <v>10.210000000000001</v>
      </c>
      <c r="ADU36" s="86">
        <v>0</v>
      </c>
      <c r="ADV36" s="86"/>
      <c r="ADW36" s="86">
        <v>1</v>
      </c>
      <c r="ADX36" s="67"/>
      <c r="ADY36" s="67">
        <v>1.8518518518518516</v>
      </c>
      <c r="ADZ36" s="67"/>
      <c r="AEA36" s="86">
        <v>0</v>
      </c>
      <c r="AEF36" s="86">
        <v>10.210000000000001</v>
      </c>
      <c r="AEG36" s="62" t="s">
        <v>513</v>
      </c>
      <c r="AEH36" s="86">
        <v>10.210000000000001</v>
      </c>
      <c r="AEI36" s="86">
        <v>0</v>
      </c>
      <c r="AEJ36" s="86"/>
      <c r="AEK36" s="86">
        <v>1</v>
      </c>
      <c r="AEL36" s="67"/>
      <c r="AEM36" s="67">
        <v>1.8518518518518516</v>
      </c>
      <c r="AEN36" s="67"/>
      <c r="AEO36" s="86">
        <v>0</v>
      </c>
      <c r="AET36" s="86">
        <v>1.21</v>
      </c>
      <c r="AEU36" s="62" t="s">
        <v>513</v>
      </c>
      <c r="AEV36" s="86">
        <v>1.21</v>
      </c>
      <c r="AEW36" s="86">
        <v>1</v>
      </c>
      <c r="AEX36" s="86"/>
      <c r="AEY36" s="86">
        <v>1</v>
      </c>
      <c r="AEZ36" s="67"/>
      <c r="AFA36" s="67">
        <v>1.8518518518518516</v>
      </c>
      <c r="AFB36" s="67"/>
      <c r="AFC36" s="86">
        <v>100</v>
      </c>
      <c r="AFH36" s="86">
        <v>1.21</v>
      </c>
      <c r="AFI36" s="62" t="s">
        <v>513</v>
      </c>
      <c r="AFJ36" s="86">
        <v>1.21</v>
      </c>
      <c r="AFK36" s="86">
        <v>1</v>
      </c>
      <c r="AFL36" s="86"/>
      <c r="AFM36" s="86">
        <v>1</v>
      </c>
      <c r="AFN36" s="67"/>
      <c r="AFO36" s="67">
        <v>1.8518518518518516</v>
      </c>
      <c r="AFP36" s="67"/>
      <c r="AFQ36" s="86">
        <v>100</v>
      </c>
      <c r="AFV36" s="86">
        <v>10.210000000000001</v>
      </c>
      <c r="AFW36" s="62" t="s">
        <v>513</v>
      </c>
      <c r="AFX36" s="86">
        <v>10.210000000000001</v>
      </c>
      <c r="AFY36" s="86">
        <v>0</v>
      </c>
      <c r="AFZ36" s="86"/>
      <c r="AGA36" s="86">
        <v>1</v>
      </c>
      <c r="AGB36" s="67"/>
      <c r="AGC36" s="67">
        <v>1.8518518518518516</v>
      </c>
      <c r="AGD36" s="67"/>
      <c r="AGE36" s="86">
        <v>0</v>
      </c>
      <c r="AGJ36" s="86">
        <v>1.21</v>
      </c>
      <c r="AGK36" s="62" t="s">
        <v>513</v>
      </c>
      <c r="AGL36" s="86">
        <v>1.21</v>
      </c>
      <c r="AGM36" s="86">
        <v>1</v>
      </c>
      <c r="AGN36" s="86"/>
      <c r="AGO36" s="86">
        <v>1</v>
      </c>
      <c r="AGP36" s="67"/>
      <c r="AGQ36" s="67">
        <v>1.8518518518518516</v>
      </c>
      <c r="AGR36" s="67"/>
      <c r="AGS36" s="86">
        <v>100</v>
      </c>
      <c r="AGX36" s="86">
        <v>1.21</v>
      </c>
      <c r="AGY36" s="62" t="s">
        <v>513</v>
      </c>
      <c r="AGZ36" s="86">
        <v>1.21</v>
      </c>
      <c r="AHA36" s="86">
        <v>1</v>
      </c>
      <c r="AHB36" s="86"/>
      <c r="AHC36" s="86">
        <v>1</v>
      </c>
      <c r="AHD36" s="67"/>
      <c r="AHE36" s="67">
        <v>1.8518518518518516</v>
      </c>
      <c r="AHF36" s="67"/>
      <c r="AHG36" s="86">
        <v>100</v>
      </c>
      <c r="AHL36" s="86">
        <v>1.21</v>
      </c>
      <c r="AHM36" s="62" t="s">
        <v>513</v>
      </c>
      <c r="AHN36" s="86">
        <v>1.21</v>
      </c>
      <c r="AHO36" s="86">
        <v>1</v>
      </c>
      <c r="AHP36" s="86"/>
      <c r="AHQ36" s="86">
        <v>1</v>
      </c>
      <c r="AHR36" s="67"/>
      <c r="AHS36" s="67">
        <v>1.8518518518518516</v>
      </c>
      <c r="AHT36" s="67"/>
      <c r="AHU36" s="86">
        <v>100</v>
      </c>
      <c r="AHZ36" s="86">
        <v>1.21</v>
      </c>
      <c r="AIA36" s="62" t="s">
        <v>513</v>
      </c>
      <c r="AIB36" s="86">
        <v>1.21</v>
      </c>
      <c r="AIC36" s="86">
        <v>1</v>
      </c>
      <c r="AID36" s="86"/>
      <c r="AIE36" s="86">
        <v>1</v>
      </c>
      <c r="AIF36" s="67"/>
      <c r="AIG36" s="67">
        <v>1.8518518518518516</v>
      </c>
      <c r="AIH36" s="67"/>
      <c r="AII36" s="86">
        <v>100</v>
      </c>
      <c r="AIN36" s="86">
        <v>1.21</v>
      </c>
      <c r="AIO36" s="62" t="s">
        <v>513</v>
      </c>
      <c r="AIP36" s="86">
        <v>1.21</v>
      </c>
      <c r="AIQ36" s="86">
        <v>1</v>
      </c>
      <c r="AIR36" s="86"/>
      <c r="AIS36" s="86">
        <v>1</v>
      </c>
      <c r="AIT36" s="67"/>
      <c r="AIU36" s="67">
        <v>1.8518518518518516</v>
      </c>
      <c r="AIV36" s="67"/>
      <c r="AIW36" s="86">
        <v>100</v>
      </c>
      <c r="AJB36" s="86">
        <v>1.21</v>
      </c>
      <c r="AJC36" s="62" t="s">
        <v>513</v>
      </c>
      <c r="AJD36" s="86">
        <v>1.21</v>
      </c>
      <c r="AJE36" s="86">
        <v>1</v>
      </c>
      <c r="AJF36" s="86"/>
      <c r="AJG36" s="86">
        <v>1</v>
      </c>
      <c r="AJH36" s="67"/>
      <c r="AJI36" s="67">
        <v>1.8518518518518516</v>
      </c>
      <c r="AJJ36" s="67"/>
      <c r="AJK36" s="86">
        <v>100</v>
      </c>
      <c r="AJP36" s="86">
        <v>1.21</v>
      </c>
      <c r="AJQ36" s="62" t="s">
        <v>513</v>
      </c>
      <c r="AJR36" s="86">
        <v>1.21</v>
      </c>
      <c r="AJS36" s="86">
        <v>1</v>
      </c>
      <c r="AJT36" s="86"/>
      <c r="AJU36" s="86">
        <v>1</v>
      </c>
      <c r="AJV36" s="67"/>
      <c r="AJW36" s="67">
        <v>1.8518518518518516</v>
      </c>
      <c r="AJX36" s="67"/>
      <c r="AJY36" s="86">
        <v>100</v>
      </c>
      <c r="AKD36" s="86">
        <v>1.21</v>
      </c>
      <c r="AKE36" s="62" t="s">
        <v>513</v>
      </c>
      <c r="AKF36" s="86">
        <v>1.21</v>
      </c>
      <c r="AKG36" s="86">
        <v>1</v>
      </c>
      <c r="AKH36" s="86"/>
      <c r="AKI36" s="86">
        <v>1</v>
      </c>
      <c r="AKJ36" s="67"/>
      <c r="AKK36" s="67">
        <v>1.8518518518518516</v>
      </c>
      <c r="AKL36" s="67"/>
      <c r="AKM36" s="86">
        <v>100</v>
      </c>
      <c r="AKR36" s="86">
        <v>10.210000000000001</v>
      </c>
      <c r="AKS36" s="62" t="s">
        <v>513</v>
      </c>
      <c r="AKT36" s="86">
        <v>10.210000000000001</v>
      </c>
      <c r="AKU36" s="86">
        <v>0</v>
      </c>
      <c r="AKV36" s="86"/>
      <c r="AKW36" s="86">
        <v>1</v>
      </c>
      <c r="AKX36" s="67"/>
      <c r="AKY36" s="67">
        <v>1.8518518518518516</v>
      </c>
      <c r="AKZ36" s="67"/>
      <c r="ALA36" s="86">
        <v>0</v>
      </c>
      <c r="ALF36" s="86">
        <v>1.21</v>
      </c>
      <c r="ALG36" s="62" t="s">
        <v>513</v>
      </c>
      <c r="ALH36" s="86">
        <v>1.21</v>
      </c>
      <c r="ALI36" s="86">
        <v>1</v>
      </c>
      <c r="ALJ36" s="86"/>
      <c r="ALK36" s="86">
        <v>1</v>
      </c>
      <c r="ALL36" s="67"/>
      <c r="ALM36" s="67">
        <v>1.8518518518518516</v>
      </c>
      <c r="ALN36" s="67"/>
      <c r="ALO36" s="86">
        <v>100</v>
      </c>
      <c r="ALT36" s="86">
        <v>1.21</v>
      </c>
      <c r="ALU36" s="62" t="s">
        <v>513</v>
      </c>
      <c r="ALV36" s="86">
        <v>1.21</v>
      </c>
      <c r="ALW36" s="86">
        <v>1</v>
      </c>
      <c r="ALX36" s="86"/>
      <c r="ALY36" s="86">
        <v>1</v>
      </c>
      <c r="ALZ36" s="67"/>
      <c r="AMA36" s="67">
        <v>1.8518518518518516</v>
      </c>
      <c r="AMB36" s="67"/>
      <c r="AMC36" s="86">
        <v>100</v>
      </c>
      <c r="AMH36" s="86">
        <v>1.21</v>
      </c>
      <c r="AMI36" s="62" t="s">
        <v>513</v>
      </c>
      <c r="AMJ36" s="86">
        <v>1.21</v>
      </c>
      <c r="AMK36" s="86">
        <v>1</v>
      </c>
      <c r="AML36" s="86"/>
      <c r="AMM36" s="86">
        <v>1</v>
      </c>
      <c r="AMN36" s="67"/>
      <c r="AMO36" s="67">
        <v>1.8518518518518516</v>
      </c>
      <c r="AMP36" s="67"/>
      <c r="AMQ36" s="86">
        <v>100</v>
      </c>
      <c r="AMV36" s="86">
        <v>1.21</v>
      </c>
      <c r="AMW36" s="62" t="s">
        <v>513</v>
      </c>
      <c r="AMX36" s="86">
        <v>1.21</v>
      </c>
      <c r="AMY36" s="86">
        <v>1</v>
      </c>
      <c r="AMZ36" s="86"/>
      <c r="ANA36" s="86">
        <v>1</v>
      </c>
      <c r="ANB36" s="67"/>
      <c r="ANC36" s="67">
        <v>1.8518518518518516</v>
      </c>
      <c r="AND36" s="67"/>
      <c r="ANE36" s="86">
        <v>100</v>
      </c>
      <c r="ANJ36" s="86">
        <v>1.21</v>
      </c>
      <c r="ANK36" s="62" t="s">
        <v>513</v>
      </c>
      <c r="ANL36" s="86">
        <v>1.21</v>
      </c>
      <c r="ANM36" s="86">
        <v>1</v>
      </c>
      <c r="ANN36" s="86"/>
      <c r="ANO36" s="86">
        <v>1</v>
      </c>
      <c r="ANP36" s="67"/>
      <c r="ANQ36" s="67">
        <v>1.8518518518518516</v>
      </c>
      <c r="ANR36" s="67"/>
      <c r="ANS36" s="86">
        <v>100</v>
      </c>
      <c r="ANX36" s="86">
        <v>1.21</v>
      </c>
      <c r="ANY36" s="62" t="s">
        <v>513</v>
      </c>
      <c r="ANZ36" s="86">
        <v>1.21</v>
      </c>
      <c r="AOA36" s="86">
        <v>1</v>
      </c>
      <c r="AOB36" s="86"/>
      <c r="AOC36" s="86">
        <v>1</v>
      </c>
      <c r="AOD36" s="67"/>
      <c r="AOE36" s="67">
        <v>1.8518518518518516</v>
      </c>
      <c r="AOF36" s="67"/>
      <c r="AOG36" s="86">
        <v>100</v>
      </c>
      <c r="AOL36" s="86">
        <v>1.21</v>
      </c>
      <c r="AOM36" s="62" t="s">
        <v>513</v>
      </c>
      <c r="AON36" s="86">
        <v>1.21</v>
      </c>
      <c r="AOO36" s="86">
        <v>1</v>
      </c>
      <c r="AOP36" s="86"/>
      <c r="AOQ36" s="86">
        <v>1</v>
      </c>
      <c r="AOR36" s="67"/>
      <c r="AOS36" s="67">
        <v>1.8518518518518516</v>
      </c>
      <c r="AOT36" s="67"/>
      <c r="AOU36" s="86">
        <v>100</v>
      </c>
      <c r="AOZ36" s="86">
        <v>9.2100000000000009</v>
      </c>
      <c r="APA36" s="62" t="s">
        <v>513</v>
      </c>
      <c r="APB36" s="86">
        <v>9.2100000000000009</v>
      </c>
      <c r="APC36" s="86">
        <v>0</v>
      </c>
      <c r="APD36" s="86"/>
      <c r="APE36" s="86">
        <v>1</v>
      </c>
      <c r="APF36" s="67"/>
      <c r="APG36" s="67">
        <v>1.8518518518518516</v>
      </c>
      <c r="APH36" s="67"/>
      <c r="API36" s="86">
        <v>0</v>
      </c>
      <c r="APN36" s="86">
        <v>1.21</v>
      </c>
      <c r="APO36" s="62" t="s">
        <v>513</v>
      </c>
      <c r="APP36" s="86">
        <v>1.21</v>
      </c>
      <c r="APQ36" s="86">
        <v>1</v>
      </c>
      <c r="APR36" s="86"/>
      <c r="APS36" s="86">
        <v>1</v>
      </c>
      <c r="APT36" s="67"/>
      <c r="APU36" s="67">
        <v>1.8518518518518516</v>
      </c>
      <c r="APV36" s="67"/>
      <c r="APW36" s="86">
        <v>100</v>
      </c>
      <c r="AQB36" s="86">
        <v>1.21</v>
      </c>
      <c r="AQC36" s="62" t="s">
        <v>513</v>
      </c>
      <c r="AQD36" s="86">
        <v>1.21</v>
      </c>
      <c r="AQE36" s="86">
        <v>1</v>
      </c>
      <c r="AQF36" s="86"/>
      <c r="AQG36" s="86">
        <v>1</v>
      </c>
      <c r="AQH36" s="67"/>
      <c r="AQI36" s="67">
        <v>1.8518518518518516</v>
      </c>
      <c r="AQJ36" s="67"/>
      <c r="AQK36" s="86">
        <v>100</v>
      </c>
      <c r="AQP36" s="86">
        <v>3.21</v>
      </c>
      <c r="AQQ36" s="62" t="s">
        <v>513</v>
      </c>
      <c r="AQR36" s="86">
        <v>3.21</v>
      </c>
      <c r="AQS36" s="86">
        <v>1</v>
      </c>
      <c r="AQT36" s="86"/>
      <c r="AQU36" s="86">
        <v>2</v>
      </c>
      <c r="AQV36" s="67"/>
      <c r="AQW36" s="67">
        <v>4.4444444444444446</v>
      </c>
      <c r="AQX36" s="67"/>
      <c r="AQY36" s="86">
        <v>50</v>
      </c>
      <c r="ARD36" s="86">
        <v>6.21</v>
      </c>
      <c r="ARE36" s="62" t="s">
        <v>513</v>
      </c>
      <c r="ARF36" s="86">
        <v>6.21</v>
      </c>
      <c r="ARG36" s="86">
        <v>1</v>
      </c>
      <c r="ARH36" s="86"/>
      <c r="ARI36" s="86">
        <v>2</v>
      </c>
      <c r="ARJ36" s="67"/>
      <c r="ARK36" s="67">
        <v>4.4444444444444446</v>
      </c>
      <c r="ARL36" s="67"/>
      <c r="ARM36" s="86">
        <v>50</v>
      </c>
      <c r="ARR36" s="86">
        <v>1.21</v>
      </c>
      <c r="ARS36" s="62" t="s">
        <v>513</v>
      </c>
      <c r="ART36" s="86">
        <v>1.21</v>
      </c>
      <c r="ARU36" s="86">
        <v>2</v>
      </c>
      <c r="ARV36" s="86"/>
      <c r="ARW36" s="86">
        <v>2</v>
      </c>
      <c r="ARX36" s="67"/>
      <c r="ARY36" s="67">
        <v>4.4444444444444446</v>
      </c>
      <c r="ARZ36" s="67"/>
      <c r="ASA36" s="86">
        <v>100</v>
      </c>
      <c r="ASF36" s="86">
        <v>5.21</v>
      </c>
      <c r="ASG36" s="62" t="s">
        <v>513</v>
      </c>
      <c r="ASH36" s="86">
        <v>5.21</v>
      </c>
      <c r="ASI36" s="86">
        <v>1</v>
      </c>
      <c r="ASJ36" s="86"/>
      <c r="ASK36" s="86">
        <v>2</v>
      </c>
      <c r="ASL36" s="67"/>
      <c r="ASM36" s="67">
        <v>4.4444444444444446</v>
      </c>
      <c r="ASN36" s="67"/>
      <c r="ASO36" s="86">
        <v>50</v>
      </c>
      <c r="AST36" s="86">
        <v>4.21</v>
      </c>
      <c r="ASU36" s="62" t="s">
        <v>513</v>
      </c>
      <c r="ASV36" s="86">
        <v>4.21</v>
      </c>
      <c r="ASW36" s="86">
        <v>1</v>
      </c>
      <c r="ASX36" s="86"/>
      <c r="ASY36" s="86">
        <v>2</v>
      </c>
      <c r="ASZ36" s="67"/>
      <c r="ATA36" s="67">
        <v>4.4444444444444446</v>
      </c>
      <c r="ATB36" s="67"/>
      <c r="ATC36" s="86">
        <v>50</v>
      </c>
      <c r="ATH36" s="86">
        <v>10.210000000000001</v>
      </c>
      <c r="ATI36" s="62" t="s">
        <v>513</v>
      </c>
      <c r="ATJ36" s="86">
        <v>10.210000000000001</v>
      </c>
      <c r="ATK36" s="86">
        <v>0</v>
      </c>
      <c r="ATL36" s="86"/>
      <c r="ATM36" s="86">
        <v>2</v>
      </c>
      <c r="ATN36" s="67"/>
      <c r="ATO36" s="67">
        <v>4.4444444444444446</v>
      </c>
      <c r="ATP36" s="67"/>
      <c r="ATQ36" s="86">
        <v>0</v>
      </c>
      <c r="ATV36" s="86">
        <v>5.21</v>
      </c>
      <c r="ATW36" s="62" t="s">
        <v>513</v>
      </c>
      <c r="ATX36" s="86">
        <v>5.21</v>
      </c>
      <c r="ATY36" s="86">
        <v>1</v>
      </c>
      <c r="ATZ36" s="86"/>
      <c r="AUA36" s="86">
        <v>2</v>
      </c>
      <c r="AUB36" s="67"/>
      <c r="AUC36" s="67">
        <v>4.4444444444444446</v>
      </c>
      <c r="AUD36" s="67"/>
      <c r="AUE36" s="86">
        <v>50</v>
      </c>
      <c r="AUJ36" s="86">
        <v>9.2100000000000009</v>
      </c>
      <c r="AUK36" s="62" t="s">
        <v>513</v>
      </c>
      <c r="AUL36" s="86">
        <v>9.2100000000000009</v>
      </c>
      <c r="AUM36" s="86">
        <v>0</v>
      </c>
      <c r="AUN36" s="86"/>
      <c r="AUO36" s="86">
        <v>2</v>
      </c>
      <c r="AUP36" s="67"/>
      <c r="AUQ36" s="67">
        <v>4.4444444444444446</v>
      </c>
      <c r="AUR36" s="67"/>
      <c r="AUS36" s="86">
        <v>0</v>
      </c>
      <c r="AUX36" s="86">
        <v>2.21</v>
      </c>
      <c r="AUY36" s="62" t="s">
        <v>513</v>
      </c>
      <c r="AUZ36" s="86">
        <v>2.21</v>
      </c>
      <c r="AVA36" s="86">
        <v>1</v>
      </c>
      <c r="AVB36" s="86"/>
      <c r="AVC36" s="86">
        <v>2</v>
      </c>
      <c r="AVD36" s="67"/>
      <c r="AVE36" s="67">
        <v>4.4444444444444446</v>
      </c>
      <c r="AVF36" s="67"/>
      <c r="AVG36" s="86">
        <v>50</v>
      </c>
      <c r="AVL36" s="86">
        <v>2.21</v>
      </c>
      <c r="AVM36" s="62" t="s">
        <v>513</v>
      </c>
      <c r="AVN36" s="86">
        <v>2.21</v>
      </c>
      <c r="AVO36" s="86">
        <v>1</v>
      </c>
      <c r="AVP36" s="86"/>
      <c r="AVQ36" s="86">
        <v>2</v>
      </c>
      <c r="AVR36" s="67"/>
      <c r="AVS36" s="67">
        <v>4.4444444444444446</v>
      </c>
      <c r="AVT36" s="67"/>
      <c r="AVU36" s="86">
        <v>50</v>
      </c>
      <c r="AVZ36" s="86">
        <v>6.21</v>
      </c>
      <c r="AWA36" s="62" t="s">
        <v>513</v>
      </c>
      <c r="AWB36" s="86">
        <v>6.21</v>
      </c>
      <c r="AWC36" s="86">
        <v>1</v>
      </c>
      <c r="AWD36" s="86"/>
      <c r="AWE36" s="86">
        <v>2</v>
      </c>
      <c r="AWF36" s="67"/>
      <c r="AWG36" s="67">
        <v>4.4444444444444446</v>
      </c>
      <c r="AWH36" s="67"/>
      <c r="AWI36" s="86">
        <v>50</v>
      </c>
      <c r="AWN36" s="86">
        <v>2.21</v>
      </c>
      <c r="AWO36" s="62" t="s">
        <v>513</v>
      </c>
      <c r="AWP36" s="86">
        <v>2.21</v>
      </c>
      <c r="AWQ36" s="86">
        <v>1</v>
      </c>
      <c r="AWR36" s="86"/>
      <c r="AWS36" s="86">
        <v>2</v>
      </c>
      <c r="AWT36" s="67"/>
      <c r="AWU36" s="67">
        <v>4.4444444444444446</v>
      </c>
      <c r="AWV36" s="67"/>
      <c r="AWW36" s="86">
        <v>50</v>
      </c>
      <c r="AXB36" s="86">
        <v>4.21</v>
      </c>
      <c r="AXC36" s="62" t="s">
        <v>513</v>
      </c>
      <c r="AXD36" s="86">
        <v>4.21</v>
      </c>
      <c r="AXE36" s="86">
        <v>1</v>
      </c>
      <c r="AXF36" s="86"/>
      <c r="AXG36" s="86">
        <v>2</v>
      </c>
      <c r="AXH36" s="67"/>
      <c r="AXI36" s="67">
        <v>4.4444444444444446</v>
      </c>
      <c r="AXJ36" s="67"/>
      <c r="AXK36" s="86">
        <v>50</v>
      </c>
      <c r="AXP36" s="86">
        <v>1.21</v>
      </c>
      <c r="AXQ36" s="62" t="s">
        <v>513</v>
      </c>
      <c r="AXR36" s="86">
        <v>1.21</v>
      </c>
      <c r="AXS36" s="86">
        <v>2</v>
      </c>
      <c r="AXT36" s="86"/>
      <c r="AXU36" s="86">
        <v>2</v>
      </c>
      <c r="AXV36" s="67"/>
      <c r="AXW36" s="67">
        <v>4.4444444444444446</v>
      </c>
      <c r="AXX36" s="67"/>
      <c r="AXY36" s="86">
        <v>100</v>
      </c>
      <c r="AYD36" s="86">
        <v>5.21</v>
      </c>
      <c r="AYE36" s="62" t="s">
        <v>513</v>
      </c>
      <c r="AYF36" s="86">
        <v>5.21</v>
      </c>
      <c r="AYG36" s="86">
        <v>1</v>
      </c>
      <c r="AYH36" s="86"/>
      <c r="AYI36" s="86">
        <v>2</v>
      </c>
      <c r="AYJ36" s="67"/>
      <c r="AYK36" s="67">
        <v>4.4444444444444446</v>
      </c>
      <c r="AYL36" s="67"/>
      <c r="AYM36" s="86">
        <v>50</v>
      </c>
      <c r="AYR36" s="86">
        <v>2.21</v>
      </c>
      <c r="AYS36" s="62" t="s">
        <v>513</v>
      </c>
      <c r="AYT36" s="86">
        <v>2.21</v>
      </c>
      <c r="AYU36" s="86">
        <v>1</v>
      </c>
      <c r="AYV36" s="86"/>
      <c r="AYW36" s="86">
        <v>2</v>
      </c>
      <c r="AYX36" s="67"/>
      <c r="AYY36" s="67">
        <v>4.4444444444444446</v>
      </c>
      <c r="AYZ36" s="67"/>
      <c r="AZA36" s="86">
        <v>50</v>
      </c>
      <c r="AZF36" s="86">
        <v>2.21</v>
      </c>
      <c r="AZG36" s="62" t="s">
        <v>513</v>
      </c>
      <c r="AZH36" s="86">
        <v>2.21</v>
      </c>
      <c r="AZI36" s="86">
        <v>1</v>
      </c>
      <c r="AZJ36" s="86"/>
      <c r="AZK36" s="86">
        <v>2</v>
      </c>
      <c r="AZL36" s="67"/>
      <c r="AZM36" s="67">
        <v>4.4444444444444446</v>
      </c>
      <c r="AZN36" s="67"/>
      <c r="AZO36" s="86">
        <v>50</v>
      </c>
      <c r="AZT36" s="86">
        <v>2.21</v>
      </c>
      <c r="AZU36" s="62" t="s">
        <v>513</v>
      </c>
      <c r="AZV36" s="86">
        <v>2.21</v>
      </c>
      <c r="AZW36" s="86">
        <v>1</v>
      </c>
      <c r="AZX36" s="86"/>
      <c r="AZY36" s="86">
        <v>2</v>
      </c>
      <c r="AZZ36" s="67"/>
      <c r="BAA36" s="67">
        <v>4.4444444444444446</v>
      </c>
      <c r="BAB36" s="67"/>
      <c r="BAC36" s="86">
        <v>50</v>
      </c>
      <c r="BAH36" s="86">
        <v>2.21</v>
      </c>
      <c r="BAI36" s="62" t="s">
        <v>513</v>
      </c>
      <c r="BAJ36" s="86">
        <v>2.21</v>
      </c>
      <c r="BAK36" s="86">
        <v>1</v>
      </c>
      <c r="BAL36" s="86"/>
      <c r="BAM36" s="86">
        <v>2</v>
      </c>
      <c r="BAN36" s="67"/>
      <c r="BAO36" s="67">
        <v>4.4444444444444446</v>
      </c>
      <c r="BAP36" s="67"/>
      <c r="BAQ36" s="86">
        <v>50</v>
      </c>
      <c r="BAV36" s="86">
        <v>6.21</v>
      </c>
      <c r="BAW36" s="62" t="s">
        <v>513</v>
      </c>
      <c r="BAX36" s="86">
        <v>6.21</v>
      </c>
      <c r="BAY36" s="86">
        <v>1</v>
      </c>
      <c r="BAZ36" s="86"/>
      <c r="BBA36" s="86">
        <v>2</v>
      </c>
      <c r="BBB36" s="67"/>
      <c r="BBC36" s="67">
        <v>4.4444444444444446</v>
      </c>
      <c r="BBD36" s="67"/>
      <c r="BBE36" s="86">
        <v>50</v>
      </c>
      <c r="BBJ36" s="86">
        <v>5.21</v>
      </c>
      <c r="BBK36" s="62" t="s">
        <v>513</v>
      </c>
      <c r="BBL36" s="86">
        <v>5.21</v>
      </c>
      <c r="BBM36" s="86">
        <v>1</v>
      </c>
      <c r="BBN36" s="86"/>
      <c r="BBO36" s="86">
        <v>2</v>
      </c>
      <c r="BBP36" s="67"/>
      <c r="BBQ36" s="67">
        <v>4.4444444444444446</v>
      </c>
      <c r="BBR36" s="67"/>
      <c r="BBS36" s="86">
        <v>50</v>
      </c>
      <c r="BBX36" s="86">
        <v>6.21</v>
      </c>
      <c r="BBY36" s="62" t="s">
        <v>513</v>
      </c>
      <c r="BBZ36" s="86">
        <v>6.21</v>
      </c>
      <c r="BCA36" s="86">
        <v>1</v>
      </c>
      <c r="BCB36" s="86"/>
      <c r="BCC36" s="86">
        <v>2</v>
      </c>
      <c r="BCD36" s="67"/>
      <c r="BCE36" s="67">
        <v>4.4444444444444446</v>
      </c>
      <c r="BCF36" s="67"/>
      <c r="BCG36" s="86">
        <v>50</v>
      </c>
      <c r="BCL36" s="86">
        <v>6.21</v>
      </c>
      <c r="BCM36" s="62" t="s">
        <v>513</v>
      </c>
      <c r="BCN36" s="86">
        <v>6.21</v>
      </c>
      <c r="BCO36" s="86">
        <v>1</v>
      </c>
      <c r="BCP36" s="86"/>
      <c r="BCQ36" s="86">
        <v>2</v>
      </c>
      <c r="BCR36" s="67"/>
      <c r="BCS36" s="67">
        <v>4.4444444444444446</v>
      </c>
      <c r="BCT36" s="67"/>
      <c r="BCU36" s="86">
        <v>50</v>
      </c>
      <c r="BCZ36" s="86">
        <v>2.21</v>
      </c>
      <c r="BDA36" s="62" t="s">
        <v>513</v>
      </c>
      <c r="BDB36" s="86">
        <v>2.21</v>
      </c>
      <c r="BDC36" s="86">
        <v>1</v>
      </c>
      <c r="BDD36" s="86"/>
      <c r="BDE36" s="86">
        <v>2</v>
      </c>
      <c r="BDF36" s="67"/>
      <c r="BDG36" s="67">
        <v>4.4444444444444446</v>
      </c>
      <c r="BDH36" s="67"/>
      <c r="BDI36" s="86">
        <v>50</v>
      </c>
      <c r="BDN36" s="86">
        <v>6.21</v>
      </c>
      <c r="BDO36" s="62" t="s">
        <v>513</v>
      </c>
      <c r="BDP36" s="86">
        <v>6.21</v>
      </c>
      <c r="BDQ36" s="86">
        <v>1</v>
      </c>
      <c r="BDR36" s="86"/>
      <c r="BDS36" s="86">
        <v>2</v>
      </c>
      <c r="BDT36" s="67"/>
      <c r="BDU36" s="67">
        <v>4.4444444444444446</v>
      </c>
      <c r="BDV36" s="67"/>
      <c r="BDW36" s="86">
        <v>50</v>
      </c>
      <c r="BEB36" s="86">
        <v>3.21</v>
      </c>
      <c r="BEC36" s="62" t="s">
        <v>513</v>
      </c>
      <c r="BED36" s="86">
        <v>3.21</v>
      </c>
      <c r="BEE36" s="86">
        <v>1</v>
      </c>
      <c r="BEF36" s="86"/>
      <c r="BEG36" s="86">
        <v>2</v>
      </c>
      <c r="BEH36" s="67"/>
      <c r="BEI36" s="67">
        <v>4.4444444444444446</v>
      </c>
      <c r="BEJ36" s="67"/>
      <c r="BEK36" s="86">
        <v>50</v>
      </c>
      <c r="BEP36" s="86" t="s">
        <v>944</v>
      </c>
      <c r="BEQ36" s="62" t="s">
        <v>513</v>
      </c>
      <c r="BER36" s="86" t="s">
        <v>944</v>
      </c>
      <c r="BES36" s="86">
        <v>0</v>
      </c>
      <c r="BET36" s="86"/>
      <c r="BEU36" s="86">
        <v>0</v>
      </c>
      <c r="BEV36" s="67"/>
      <c r="BEW36" s="67">
        <v>0</v>
      </c>
      <c r="BEX36" s="67"/>
      <c r="BEY36" s="86" t="s">
        <v>582</v>
      </c>
      <c r="BFD36" s="86" t="s">
        <v>944</v>
      </c>
      <c r="BFE36" s="62" t="s">
        <v>513</v>
      </c>
      <c r="BFF36" s="86" t="s">
        <v>944</v>
      </c>
      <c r="BFG36" s="86">
        <v>0</v>
      </c>
      <c r="BFH36" s="86"/>
      <c r="BFI36" s="86">
        <v>0</v>
      </c>
      <c r="BFJ36" s="67"/>
      <c r="BFK36" s="67">
        <v>0</v>
      </c>
      <c r="BFL36" s="67"/>
      <c r="BFM36" s="86" t="s">
        <v>582</v>
      </c>
      <c r="BFR36" s="86" t="s">
        <v>944</v>
      </c>
      <c r="BFS36" s="62" t="s">
        <v>513</v>
      </c>
      <c r="BFT36" s="86" t="s">
        <v>944</v>
      </c>
      <c r="BFU36" s="86">
        <v>0</v>
      </c>
      <c r="BFV36" s="86"/>
      <c r="BFW36" s="86">
        <v>0</v>
      </c>
      <c r="BFX36" s="67"/>
      <c r="BFY36" s="67">
        <v>0</v>
      </c>
      <c r="BFZ36" s="67"/>
      <c r="BGA36" s="86" t="s">
        <v>582</v>
      </c>
      <c r="BGF36" s="86" t="s">
        <v>944</v>
      </c>
      <c r="BGG36" s="62" t="s">
        <v>513</v>
      </c>
      <c r="BGH36" s="86" t="s">
        <v>944</v>
      </c>
      <c r="BGI36" s="86">
        <v>0</v>
      </c>
      <c r="BGJ36" s="86"/>
      <c r="BGK36" s="86">
        <v>0</v>
      </c>
      <c r="BGL36" s="67"/>
      <c r="BGM36" s="67">
        <v>0</v>
      </c>
      <c r="BGN36" s="67"/>
      <c r="BGO36" s="86" t="s">
        <v>582</v>
      </c>
      <c r="BGT36" s="86" t="s">
        <v>944</v>
      </c>
      <c r="BGU36" s="62" t="s">
        <v>513</v>
      </c>
      <c r="BGV36" s="86" t="s">
        <v>944</v>
      </c>
      <c r="BGW36" s="86">
        <v>0</v>
      </c>
      <c r="BGX36" s="86"/>
      <c r="BGY36" s="86">
        <v>0</v>
      </c>
      <c r="BGZ36" s="67"/>
      <c r="BHA36" s="67">
        <v>0</v>
      </c>
      <c r="BHB36" s="67"/>
      <c r="BHC36" s="86" t="s">
        <v>582</v>
      </c>
      <c r="BHH36" s="86" t="s">
        <v>944</v>
      </c>
      <c r="BHI36" s="62" t="s">
        <v>513</v>
      </c>
      <c r="BHJ36" s="86" t="s">
        <v>944</v>
      </c>
      <c r="BHK36" s="86">
        <v>0</v>
      </c>
      <c r="BHL36" s="86"/>
      <c r="BHM36" s="86">
        <v>0</v>
      </c>
      <c r="BHN36" s="67"/>
      <c r="BHO36" s="67">
        <v>0</v>
      </c>
      <c r="BHP36" s="67"/>
      <c r="BHQ36" s="86" t="s">
        <v>582</v>
      </c>
      <c r="BHV36" s="86" t="s">
        <v>944</v>
      </c>
      <c r="BHW36" s="62" t="s">
        <v>513</v>
      </c>
      <c r="BHX36" s="86" t="s">
        <v>944</v>
      </c>
      <c r="BHY36" s="86">
        <v>0</v>
      </c>
      <c r="BHZ36" s="86"/>
      <c r="BIA36" s="86">
        <v>0</v>
      </c>
      <c r="BIB36" s="67"/>
      <c r="BIC36" s="67">
        <v>0</v>
      </c>
      <c r="BID36" s="67"/>
      <c r="BIE36" s="86" t="s">
        <v>582</v>
      </c>
      <c r="BIJ36" s="86" t="s">
        <v>944</v>
      </c>
      <c r="BIK36" s="62" t="s">
        <v>513</v>
      </c>
      <c r="BIL36" s="86" t="s">
        <v>944</v>
      </c>
      <c r="BIM36" s="86">
        <v>0</v>
      </c>
      <c r="BIN36" s="86"/>
      <c r="BIO36" s="86">
        <v>0</v>
      </c>
      <c r="BIP36" s="67"/>
      <c r="BIQ36" s="67">
        <v>0</v>
      </c>
      <c r="BIR36" s="67"/>
      <c r="BIS36" s="86" t="s">
        <v>582</v>
      </c>
      <c r="BIX36" s="86" t="s">
        <v>944</v>
      </c>
      <c r="BIY36" s="62" t="s">
        <v>513</v>
      </c>
      <c r="BIZ36" s="86" t="s">
        <v>944</v>
      </c>
      <c r="BJA36" s="86">
        <v>0</v>
      </c>
      <c r="BJB36" s="86"/>
      <c r="BJC36" s="86">
        <v>0</v>
      </c>
      <c r="BJD36" s="67"/>
      <c r="BJE36" s="67">
        <v>0</v>
      </c>
      <c r="BJF36" s="67"/>
      <c r="BJG36" s="86" t="s">
        <v>582</v>
      </c>
      <c r="BJL36" s="86" t="s">
        <v>944</v>
      </c>
      <c r="BJM36" s="62" t="s">
        <v>513</v>
      </c>
      <c r="BJN36" s="86" t="s">
        <v>944</v>
      </c>
      <c r="BJO36" s="86">
        <v>0</v>
      </c>
      <c r="BJP36" s="86"/>
      <c r="BJQ36" s="86">
        <v>0</v>
      </c>
      <c r="BJR36" s="67"/>
      <c r="BJS36" s="67">
        <v>0</v>
      </c>
      <c r="BJT36" s="67"/>
      <c r="BJU36" s="86" t="s">
        <v>582</v>
      </c>
      <c r="BJZ36" s="86" t="s">
        <v>944</v>
      </c>
      <c r="BKA36" s="62" t="s">
        <v>513</v>
      </c>
      <c r="BKB36" s="86" t="s">
        <v>944</v>
      </c>
      <c r="BKC36" s="86">
        <v>0</v>
      </c>
      <c r="BKD36" s="86"/>
      <c r="BKE36" s="86">
        <v>0</v>
      </c>
      <c r="BKF36" s="67"/>
      <c r="BKG36" s="67">
        <v>0</v>
      </c>
      <c r="BKH36" s="67"/>
      <c r="BKI36" s="86" t="s">
        <v>582</v>
      </c>
      <c r="BKN36" s="86" t="s">
        <v>944</v>
      </c>
      <c r="BKO36" s="62" t="s">
        <v>513</v>
      </c>
      <c r="BKP36" s="86" t="s">
        <v>944</v>
      </c>
      <c r="BKQ36" s="86">
        <v>0</v>
      </c>
      <c r="BKR36" s="86"/>
      <c r="BKS36" s="86">
        <v>0</v>
      </c>
      <c r="BKT36" s="67"/>
      <c r="BKU36" s="67">
        <v>0</v>
      </c>
      <c r="BKV36" s="67"/>
      <c r="BKW36" s="86" t="s">
        <v>582</v>
      </c>
      <c r="BLB36" s="86" t="s">
        <v>944</v>
      </c>
      <c r="BLC36" s="62" t="s">
        <v>513</v>
      </c>
      <c r="BLD36" s="86" t="s">
        <v>944</v>
      </c>
      <c r="BLE36" s="86">
        <v>0</v>
      </c>
      <c r="BLF36" s="86"/>
      <c r="BLG36" s="86">
        <v>0</v>
      </c>
      <c r="BLH36" s="67"/>
      <c r="BLI36" s="67">
        <v>0</v>
      </c>
      <c r="BLJ36" s="67"/>
      <c r="BLK36" s="86" t="s">
        <v>582</v>
      </c>
      <c r="BLP36" s="86" t="s">
        <v>944</v>
      </c>
      <c r="BLQ36" s="62" t="s">
        <v>513</v>
      </c>
      <c r="BLR36" s="86" t="s">
        <v>944</v>
      </c>
      <c r="BLS36" s="86">
        <v>0</v>
      </c>
      <c r="BLT36" s="86"/>
      <c r="BLU36" s="86">
        <v>0</v>
      </c>
      <c r="BLV36" s="67"/>
      <c r="BLW36" s="67">
        <v>0</v>
      </c>
      <c r="BLX36" s="67"/>
      <c r="BLY36" s="86" t="s">
        <v>582</v>
      </c>
      <c r="BMD36" s="86" t="s">
        <v>944</v>
      </c>
      <c r="BME36" s="62" t="s">
        <v>513</v>
      </c>
      <c r="BMF36" s="86" t="s">
        <v>944</v>
      </c>
      <c r="BMG36" s="86">
        <v>0</v>
      </c>
      <c r="BMH36" s="86"/>
      <c r="BMI36" s="86">
        <v>0</v>
      </c>
      <c r="BMJ36" s="67"/>
      <c r="BMK36" s="67">
        <v>0</v>
      </c>
      <c r="BML36" s="67"/>
      <c r="BMM36" s="86" t="s">
        <v>582</v>
      </c>
      <c r="BMR36" s="86" t="s">
        <v>944</v>
      </c>
      <c r="BMS36" s="62" t="s">
        <v>513</v>
      </c>
      <c r="BMT36" s="86" t="s">
        <v>944</v>
      </c>
      <c r="BMU36" s="86">
        <v>0</v>
      </c>
      <c r="BMV36" s="86"/>
      <c r="BMW36" s="86">
        <v>0</v>
      </c>
      <c r="BMX36" s="67"/>
      <c r="BMY36" s="67">
        <v>0</v>
      </c>
      <c r="BMZ36" s="67"/>
      <c r="BNA36" s="86" t="s">
        <v>582</v>
      </c>
      <c r="BNF36" s="86" t="s">
        <v>944</v>
      </c>
      <c r="BNG36" s="62" t="s">
        <v>513</v>
      </c>
      <c r="BNH36" s="86" t="s">
        <v>944</v>
      </c>
      <c r="BNI36" s="86">
        <v>0</v>
      </c>
      <c r="BNJ36" s="86"/>
      <c r="BNK36" s="86">
        <v>0</v>
      </c>
      <c r="BNL36" s="67"/>
      <c r="BNM36" s="67">
        <v>0</v>
      </c>
      <c r="BNN36" s="67"/>
      <c r="BNO36" s="86" t="s">
        <v>582</v>
      </c>
      <c r="BNT36" s="86" t="s">
        <v>944</v>
      </c>
      <c r="BNU36" s="62" t="s">
        <v>513</v>
      </c>
      <c r="BNV36" s="86" t="s">
        <v>944</v>
      </c>
      <c r="BNW36" s="86">
        <v>0</v>
      </c>
      <c r="BNX36" s="86"/>
      <c r="BNY36" s="86">
        <v>0</v>
      </c>
      <c r="BNZ36" s="67"/>
      <c r="BOA36" s="67">
        <v>0</v>
      </c>
      <c r="BOB36" s="67"/>
      <c r="BOC36" s="86" t="s">
        <v>582</v>
      </c>
      <c r="BOH36" s="86" t="s">
        <v>944</v>
      </c>
      <c r="BOI36" s="62" t="s">
        <v>513</v>
      </c>
      <c r="BOJ36" s="86" t="s">
        <v>944</v>
      </c>
      <c r="BOK36" s="86">
        <v>0</v>
      </c>
      <c r="BOL36" s="86"/>
      <c r="BOM36" s="86">
        <v>0</v>
      </c>
      <c r="BON36" s="67"/>
      <c r="BOO36" s="67">
        <v>0</v>
      </c>
      <c r="BOP36" s="67"/>
      <c r="BOQ36" s="86" t="s">
        <v>582</v>
      </c>
      <c r="BOV36" s="86" t="s">
        <v>944</v>
      </c>
      <c r="BOW36" s="62" t="s">
        <v>513</v>
      </c>
      <c r="BOX36" s="86" t="s">
        <v>944</v>
      </c>
      <c r="BOY36" s="86">
        <v>0</v>
      </c>
      <c r="BOZ36" s="86"/>
      <c r="BPA36" s="86">
        <v>0</v>
      </c>
      <c r="BPB36" s="67"/>
      <c r="BPC36" s="67">
        <v>0</v>
      </c>
      <c r="BPD36" s="67"/>
      <c r="BPE36" s="86" t="s">
        <v>582</v>
      </c>
      <c r="BPJ36" s="86" t="s">
        <v>944</v>
      </c>
      <c r="BPK36" s="62" t="s">
        <v>513</v>
      </c>
      <c r="BPL36" s="86" t="s">
        <v>944</v>
      </c>
      <c r="BPM36" s="86">
        <v>0</v>
      </c>
      <c r="BPN36" s="86"/>
      <c r="BPO36" s="86">
        <v>0</v>
      </c>
      <c r="BPP36" s="67"/>
      <c r="BPQ36" s="67">
        <v>0</v>
      </c>
      <c r="BPR36" s="67"/>
      <c r="BPS36" s="86" t="s">
        <v>582</v>
      </c>
      <c r="BPX36" s="86" t="s">
        <v>944</v>
      </c>
      <c r="BPY36" s="62" t="s">
        <v>513</v>
      </c>
      <c r="BPZ36" s="86" t="s">
        <v>944</v>
      </c>
      <c r="BQA36" s="86">
        <v>0</v>
      </c>
      <c r="BQB36" s="86"/>
      <c r="BQC36" s="86">
        <v>0</v>
      </c>
      <c r="BQD36" s="67"/>
      <c r="BQE36" s="67">
        <v>0</v>
      </c>
      <c r="BQF36" s="67"/>
      <c r="BQG36" s="86" t="s">
        <v>582</v>
      </c>
      <c r="BQL36" s="86" t="s">
        <v>944</v>
      </c>
      <c r="BQM36" s="62" t="s">
        <v>513</v>
      </c>
      <c r="BQN36" s="86" t="s">
        <v>944</v>
      </c>
      <c r="BQO36" s="86">
        <v>0</v>
      </c>
      <c r="BQP36" s="86"/>
      <c r="BQQ36" s="86">
        <v>0</v>
      </c>
      <c r="BQR36" s="67"/>
      <c r="BQS36" s="67">
        <v>0</v>
      </c>
      <c r="BQT36" s="67"/>
      <c r="BQU36" s="86" t="s">
        <v>582</v>
      </c>
      <c r="BQZ36" s="86" t="s">
        <v>944</v>
      </c>
      <c r="BRA36" s="62" t="s">
        <v>513</v>
      </c>
      <c r="BRB36" s="86" t="s">
        <v>944</v>
      </c>
      <c r="BRC36" s="86">
        <v>0</v>
      </c>
      <c r="BRD36" s="86"/>
      <c r="BRE36" s="86">
        <v>0</v>
      </c>
      <c r="BRF36" s="67"/>
      <c r="BRG36" s="67">
        <v>0</v>
      </c>
      <c r="BRH36" s="67"/>
      <c r="BRI36" s="86" t="s">
        <v>582</v>
      </c>
      <c r="BRN36" s="86" t="s">
        <v>944</v>
      </c>
      <c r="BRO36" s="62" t="s">
        <v>513</v>
      </c>
      <c r="BRP36" s="86" t="s">
        <v>944</v>
      </c>
      <c r="BRQ36" s="86">
        <v>0</v>
      </c>
      <c r="BRR36" s="86"/>
      <c r="BRS36" s="86">
        <v>0</v>
      </c>
      <c r="BRT36" s="67"/>
      <c r="BRU36" s="67">
        <v>0</v>
      </c>
      <c r="BRV36" s="67"/>
      <c r="BRW36" s="86" t="s">
        <v>582</v>
      </c>
      <c r="BSB36" s="86" t="s">
        <v>944</v>
      </c>
      <c r="BSC36" s="62" t="s">
        <v>513</v>
      </c>
      <c r="BSD36" s="86" t="s">
        <v>944</v>
      </c>
      <c r="BSE36" s="86">
        <v>0</v>
      </c>
      <c r="BSF36" s="86"/>
      <c r="BSG36" s="86">
        <v>0</v>
      </c>
      <c r="BSH36" s="67"/>
      <c r="BSI36" s="67">
        <v>0</v>
      </c>
      <c r="BSJ36" s="67"/>
      <c r="BSK36" s="86" t="s">
        <v>582</v>
      </c>
      <c r="BSP36" s="86" t="s">
        <v>944</v>
      </c>
      <c r="BSQ36" s="62" t="s">
        <v>513</v>
      </c>
      <c r="BSR36" s="86" t="s">
        <v>944</v>
      </c>
      <c r="BSS36" s="86">
        <v>0</v>
      </c>
      <c r="BST36" s="86"/>
      <c r="BSU36" s="86">
        <v>0</v>
      </c>
      <c r="BSV36" s="67"/>
      <c r="BSW36" s="67">
        <v>0</v>
      </c>
      <c r="BSX36" s="67"/>
      <c r="BSY36" s="86" t="s">
        <v>582</v>
      </c>
      <c r="BTD36" s="86" t="s">
        <v>944</v>
      </c>
      <c r="BTE36" s="62" t="s">
        <v>513</v>
      </c>
      <c r="BTF36" s="86" t="s">
        <v>944</v>
      </c>
      <c r="BTG36" s="86">
        <v>0</v>
      </c>
      <c r="BTH36" s="86"/>
      <c r="BTI36" s="86">
        <v>0</v>
      </c>
      <c r="BTJ36" s="67"/>
      <c r="BTK36" s="67">
        <v>0</v>
      </c>
      <c r="BTL36" s="67"/>
      <c r="BTM36" s="86" t="s">
        <v>582</v>
      </c>
      <c r="BTR36" s="86">
        <v>1.21</v>
      </c>
      <c r="BTS36" s="62" t="s">
        <v>513</v>
      </c>
      <c r="BTT36" s="86">
        <v>1.21</v>
      </c>
      <c r="BTU36" s="86">
        <v>1</v>
      </c>
      <c r="BTV36" s="86"/>
      <c r="BTW36" s="86">
        <v>1</v>
      </c>
      <c r="BTX36" s="67"/>
      <c r="BTY36" s="67">
        <v>1.8518518518518516</v>
      </c>
      <c r="BTZ36" s="67"/>
      <c r="BUA36" s="86">
        <v>100</v>
      </c>
      <c r="BUF36" s="86">
        <v>11.21</v>
      </c>
      <c r="BUG36" s="62" t="s">
        <v>513</v>
      </c>
      <c r="BUH36" s="86">
        <v>11.21</v>
      </c>
      <c r="BUI36" s="86">
        <v>0</v>
      </c>
      <c r="BUJ36" s="86"/>
      <c r="BUK36" s="86">
        <v>1</v>
      </c>
      <c r="BUL36" s="67"/>
      <c r="BUM36" s="67">
        <v>1.8518518518518516</v>
      </c>
      <c r="BUN36" s="67"/>
      <c r="BUO36" s="86">
        <v>0</v>
      </c>
      <c r="BUT36" s="86">
        <v>1.21</v>
      </c>
      <c r="BUU36" s="62" t="s">
        <v>513</v>
      </c>
      <c r="BUV36" s="86">
        <v>1.21</v>
      </c>
      <c r="BUW36" s="86">
        <v>1</v>
      </c>
      <c r="BUX36" s="86"/>
      <c r="BUY36" s="86">
        <v>1</v>
      </c>
      <c r="BUZ36" s="67"/>
      <c r="BVA36" s="67">
        <v>1.8518518518518516</v>
      </c>
      <c r="BVB36" s="67"/>
      <c r="BVC36" s="86">
        <v>100</v>
      </c>
      <c r="BVH36" s="86">
        <v>11.21</v>
      </c>
      <c r="BVI36" s="62" t="s">
        <v>513</v>
      </c>
      <c r="BVJ36" s="86">
        <v>11.21</v>
      </c>
      <c r="BVK36" s="86">
        <v>0</v>
      </c>
      <c r="BVL36" s="86"/>
      <c r="BVM36" s="86">
        <v>1</v>
      </c>
      <c r="BVN36" s="67"/>
      <c r="BVO36" s="67">
        <v>1.8518518518518516</v>
      </c>
      <c r="BVP36" s="67"/>
      <c r="BVQ36" s="86">
        <v>0</v>
      </c>
      <c r="BVV36" s="86">
        <v>1.21</v>
      </c>
      <c r="BVW36" s="62" t="s">
        <v>513</v>
      </c>
      <c r="BVX36" s="86">
        <v>1.21</v>
      </c>
      <c r="BVY36" s="86">
        <v>1</v>
      </c>
      <c r="BVZ36" s="86"/>
      <c r="BWA36" s="86">
        <v>1</v>
      </c>
      <c r="BWB36" s="67"/>
      <c r="BWC36" s="67">
        <v>1.8518518518518516</v>
      </c>
      <c r="BWD36" s="67"/>
      <c r="BWE36" s="86">
        <v>100</v>
      </c>
      <c r="BWJ36" s="86">
        <v>1.21</v>
      </c>
      <c r="BWK36" s="62" t="s">
        <v>513</v>
      </c>
      <c r="BWL36" s="86">
        <v>1.21</v>
      </c>
      <c r="BWM36" s="86">
        <v>1</v>
      </c>
      <c r="BWN36" s="86"/>
      <c r="BWO36" s="86">
        <v>1</v>
      </c>
      <c r="BWP36" s="67"/>
      <c r="BWQ36" s="67">
        <v>1.8518518518518516</v>
      </c>
      <c r="BWR36" s="67"/>
      <c r="BWS36" s="86">
        <v>100</v>
      </c>
      <c r="BWX36" s="86">
        <v>1.21</v>
      </c>
      <c r="BWY36" s="62" t="s">
        <v>513</v>
      </c>
      <c r="BWZ36" s="86">
        <v>1.21</v>
      </c>
      <c r="BXA36" s="86">
        <v>1</v>
      </c>
      <c r="BXB36" s="86"/>
      <c r="BXC36" s="86">
        <v>1</v>
      </c>
      <c r="BXD36" s="67"/>
      <c r="BXE36" s="67">
        <v>1.8518518518518516</v>
      </c>
      <c r="BXF36" s="67"/>
      <c r="BXG36" s="86">
        <v>100</v>
      </c>
      <c r="BXL36" s="86">
        <v>1.21</v>
      </c>
      <c r="BXM36" s="62" t="s">
        <v>513</v>
      </c>
      <c r="BXN36" s="86">
        <v>1.21</v>
      </c>
      <c r="BXO36" s="86">
        <v>1</v>
      </c>
      <c r="BXP36" s="86"/>
      <c r="BXQ36" s="86">
        <v>1</v>
      </c>
      <c r="BXR36" s="67"/>
      <c r="BXS36" s="67">
        <v>1.8518518518518516</v>
      </c>
      <c r="BXT36" s="67"/>
      <c r="BXU36" s="86">
        <v>100</v>
      </c>
      <c r="BXZ36" s="86">
        <v>1.21</v>
      </c>
      <c r="BYA36" s="62" t="s">
        <v>513</v>
      </c>
      <c r="BYB36" s="86">
        <v>1.21</v>
      </c>
      <c r="BYC36" s="86">
        <v>1</v>
      </c>
      <c r="BYD36" s="86"/>
      <c r="BYE36" s="86">
        <v>1</v>
      </c>
      <c r="BYF36" s="67"/>
      <c r="BYG36" s="67">
        <v>1.8518518518518516</v>
      </c>
      <c r="BYH36" s="67"/>
      <c r="BYI36" s="86">
        <v>100</v>
      </c>
      <c r="BYN36" s="86">
        <v>1.21</v>
      </c>
      <c r="BYO36" s="62" t="s">
        <v>513</v>
      </c>
      <c r="BYP36" s="86">
        <v>1.21</v>
      </c>
      <c r="BYQ36" s="86">
        <v>1</v>
      </c>
      <c r="BYR36" s="86"/>
      <c r="BYS36" s="86">
        <v>1</v>
      </c>
      <c r="BYT36" s="67"/>
      <c r="BYU36" s="67">
        <v>1.8518518518518516</v>
      </c>
      <c r="BYV36" s="67"/>
      <c r="BYW36" s="86">
        <v>100</v>
      </c>
      <c r="BZB36" s="86">
        <v>1.21</v>
      </c>
      <c r="BZC36" s="62" t="s">
        <v>513</v>
      </c>
      <c r="BZD36" s="86">
        <v>1.21</v>
      </c>
      <c r="BZE36" s="86">
        <v>1</v>
      </c>
      <c r="BZF36" s="86"/>
      <c r="BZG36" s="86">
        <v>1</v>
      </c>
      <c r="BZH36" s="67"/>
      <c r="BZI36" s="67">
        <v>1.8518518518518516</v>
      </c>
      <c r="BZJ36" s="67"/>
      <c r="BZK36" s="86">
        <v>100</v>
      </c>
      <c r="BZP36" s="86">
        <v>1.21</v>
      </c>
      <c r="BZQ36" s="62" t="s">
        <v>513</v>
      </c>
      <c r="BZR36" s="86">
        <v>1.21</v>
      </c>
      <c r="BZS36" s="86">
        <v>1</v>
      </c>
      <c r="BZT36" s="86"/>
      <c r="BZU36" s="86">
        <v>1</v>
      </c>
      <c r="BZV36" s="67"/>
      <c r="BZW36" s="67">
        <v>1.8518518518518516</v>
      </c>
      <c r="BZX36" s="67"/>
      <c r="BZY36" s="86">
        <v>100</v>
      </c>
      <c r="CAD36" s="86">
        <v>1.21</v>
      </c>
      <c r="CAE36" s="62" t="s">
        <v>513</v>
      </c>
      <c r="CAF36" s="86">
        <v>1.21</v>
      </c>
      <c r="CAG36" s="86">
        <v>1</v>
      </c>
      <c r="CAH36" s="86"/>
      <c r="CAI36" s="86">
        <v>1</v>
      </c>
      <c r="CAJ36" s="67"/>
      <c r="CAK36" s="67">
        <v>1.8518518518518516</v>
      </c>
      <c r="CAL36" s="67"/>
      <c r="CAM36" s="86">
        <v>100</v>
      </c>
      <c r="CAR36" s="86">
        <v>10.210000000000001</v>
      </c>
      <c r="CAS36" s="62" t="s">
        <v>513</v>
      </c>
      <c r="CAT36" s="86">
        <v>10.210000000000001</v>
      </c>
      <c r="CAU36" s="86">
        <v>0</v>
      </c>
      <c r="CAV36" s="86"/>
      <c r="CAW36" s="86">
        <v>1</v>
      </c>
      <c r="CAX36" s="67"/>
      <c r="CAY36" s="67">
        <v>1.8518518518518516</v>
      </c>
      <c r="CAZ36" s="67"/>
      <c r="CBA36" s="86">
        <v>0</v>
      </c>
      <c r="CBF36" s="86">
        <v>1.21</v>
      </c>
      <c r="CBG36" s="62" t="s">
        <v>513</v>
      </c>
      <c r="CBH36" s="86">
        <v>1.21</v>
      </c>
      <c r="CBI36" s="86">
        <v>2</v>
      </c>
      <c r="CBJ36" s="86"/>
      <c r="CBK36" s="86">
        <v>2</v>
      </c>
      <c r="CBL36" s="67"/>
      <c r="CBM36" s="67">
        <v>3.7037037037037033</v>
      </c>
      <c r="CBN36" s="67"/>
      <c r="CBO36" s="86">
        <v>100</v>
      </c>
      <c r="CBT36" s="86">
        <v>6.21</v>
      </c>
      <c r="CBU36" s="62" t="s">
        <v>513</v>
      </c>
      <c r="CBV36" s="86">
        <v>6.21</v>
      </c>
      <c r="CBW36" s="86">
        <v>1</v>
      </c>
      <c r="CBX36" s="86"/>
      <c r="CBY36" s="86">
        <v>2</v>
      </c>
      <c r="CBZ36" s="67"/>
      <c r="CCA36" s="67">
        <v>3.7037037037037033</v>
      </c>
      <c r="CCB36" s="67"/>
      <c r="CCC36" s="86">
        <v>50</v>
      </c>
      <c r="CCH36" s="86">
        <v>1.21</v>
      </c>
      <c r="CCI36" s="62" t="s">
        <v>513</v>
      </c>
      <c r="CCJ36" s="86">
        <v>1.21</v>
      </c>
      <c r="CCK36" s="86">
        <v>2</v>
      </c>
      <c r="CCL36" s="86"/>
      <c r="CCM36" s="86">
        <v>2</v>
      </c>
      <c r="CCN36" s="67"/>
      <c r="CCO36" s="67">
        <v>3.7037037037037033</v>
      </c>
      <c r="CCP36" s="67"/>
      <c r="CCQ36" s="86">
        <v>100</v>
      </c>
      <c r="CCV36" s="86">
        <v>7.21</v>
      </c>
      <c r="CCW36" s="62" t="s">
        <v>513</v>
      </c>
      <c r="CCX36" s="86">
        <v>7.21</v>
      </c>
      <c r="CCY36" s="86">
        <v>1</v>
      </c>
      <c r="CCZ36" s="86"/>
      <c r="CDA36" s="86">
        <v>2</v>
      </c>
      <c r="CDB36" s="67"/>
      <c r="CDC36" s="67">
        <v>3.7037037037037033</v>
      </c>
      <c r="CDD36" s="67"/>
      <c r="CDE36" s="86">
        <v>50</v>
      </c>
      <c r="CDJ36" s="86">
        <v>7.21</v>
      </c>
      <c r="CDK36" s="62" t="s">
        <v>513</v>
      </c>
      <c r="CDL36" s="86">
        <v>7.21</v>
      </c>
      <c r="CDM36" s="86">
        <v>1</v>
      </c>
      <c r="CDN36" s="86"/>
      <c r="CDO36" s="86">
        <v>2</v>
      </c>
      <c r="CDP36" s="67"/>
      <c r="CDQ36" s="67">
        <v>3.7037037037037033</v>
      </c>
      <c r="CDR36" s="67"/>
      <c r="CDS36" s="86">
        <v>50</v>
      </c>
      <c r="CDX36" s="86">
        <v>1.21</v>
      </c>
      <c r="CDY36" s="62" t="s">
        <v>513</v>
      </c>
      <c r="CDZ36" s="86">
        <v>1.21</v>
      </c>
      <c r="CEA36" s="86">
        <v>2</v>
      </c>
      <c r="CEB36" s="86"/>
      <c r="CEC36" s="86">
        <v>2</v>
      </c>
      <c r="CED36" s="67"/>
      <c r="CEE36" s="67">
        <v>3.7037037037037033</v>
      </c>
      <c r="CEF36" s="67"/>
      <c r="CEG36" s="86">
        <v>100</v>
      </c>
      <c r="CEL36" s="86">
        <v>9.2100000000000009</v>
      </c>
      <c r="CEM36" s="62" t="s">
        <v>513</v>
      </c>
      <c r="CEN36" s="86">
        <v>9.2100000000000009</v>
      </c>
      <c r="CEO36" s="86">
        <v>1</v>
      </c>
      <c r="CEP36" s="86"/>
      <c r="CEQ36" s="86">
        <v>2</v>
      </c>
      <c r="CER36" s="67"/>
      <c r="CES36" s="67">
        <v>3.7037037037037033</v>
      </c>
      <c r="CET36" s="67"/>
      <c r="CEU36" s="86">
        <v>50</v>
      </c>
      <c r="CEZ36" s="86">
        <v>1.21</v>
      </c>
      <c r="CFA36" s="62" t="s">
        <v>513</v>
      </c>
      <c r="CFB36" s="86">
        <v>1.21</v>
      </c>
      <c r="CFC36" s="86">
        <v>2</v>
      </c>
      <c r="CFD36" s="86"/>
      <c r="CFE36" s="86">
        <v>2</v>
      </c>
      <c r="CFF36" s="67"/>
      <c r="CFG36" s="67">
        <v>3.7037037037037033</v>
      </c>
      <c r="CFH36" s="67"/>
      <c r="CFI36" s="86">
        <v>100</v>
      </c>
      <c r="CFN36" s="86">
        <v>1.21</v>
      </c>
      <c r="CFO36" s="62" t="s">
        <v>513</v>
      </c>
      <c r="CFP36" s="86">
        <v>1.21</v>
      </c>
      <c r="CFQ36" s="86">
        <v>2</v>
      </c>
      <c r="CFR36" s="86"/>
      <c r="CFS36" s="86">
        <v>2</v>
      </c>
      <c r="CFT36" s="67"/>
      <c r="CFU36" s="67">
        <v>3.7037037037037033</v>
      </c>
      <c r="CFV36" s="67"/>
      <c r="CFW36" s="86">
        <v>100</v>
      </c>
      <c r="CGB36" s="86" t="s">
        <v>944</v>
      </c>
      <c r="CGC36" s="62" t="s">
        <v>513</v>
      </c>
      <c r="CGD36" s="86" t="s">
        <v>944</v>
      </c>
      <c r="CGE36" s="86">
        <v>0</v>
      </c>
      <c r="CGF36" s="86"/>
      <c r="CGG36" s="86">
        <v>0</v>
      </c>
      <c r="CGH36" s="67"/>
      <c r="CGI36" s="67">
        <v>0</v>
      </c>
      <c r="CGJ36" s="67"/>
      <c r="CGK36" s="86" t="s">
        <v>582</v>
      </c>
      <c r="CGP36" s="86" t="s">
        <v>944</v>
      </c>
      <c r="CGQ36" s="62" t="s">
        <v>513</v>
      </c>
      <c r="CGR36" s="86" t="s">
        <v>944</v>
      </c>
      <c r="CGS36" s="86">
        <v>0</v>
      </c>
      <c r="CGT36" s="86"/>
      <c r="CGU36" s="86">
        <v>0</v>
      </c>
      <c r="CGV36" s="67"/>
      <c r="CGW36" s="67">
        <v>0</v>
      </c>
      <c r="CGX36" s="67"/>
      <c r="CGY36" s="86" t="s">
        <v>582</v>
      </c>
      <c r="CHD36" s="86" t="s">
        <v>944</v>
      </c>
      <c r="CHE36" s="62" t="s">
        <v>513</v>
      </c>
      <c r="CHF36" s="86" t="s">
        <v>944</v>
      </c>
      <c r="CHG36" s="86">
        <v>0</v>
      </c>
      <c r="CHH36" s="86"/>
      <c r="CHI36" s="86">
        <v>0</v>
      </c>
      <c r="CHJ36" s="67"/>
      <c r="CHK36" s="67">
        <v>0</v>
      </c>
      <c r="CHL36" s="67"/>
      <c r="CHM36" s="86" t="s">
        <v>582</v>
      </c>
      <c r="CHR36" s="86" t="s">
        <v>944</v>
      </c>
      <c r="CHS36" s="62" t="s">
        <v>513</v>
      </c>
      <c r="CHT36" s="86" t="s">
        <v>944</v>
      </c>
      <c r="CHU36" s="86">
        <v>0</v>
      </c>
      <c r="CHV36" s="86"/>
      <c r="CHW36" s="86">
        <v>0</v>
      </c>
      <c r="CHX36" s="67"/>
      <c r="CHY36" s="67">
        <v>0</v>
      </c>
      <c r="CHZ36" s="67"/>
      <c r="CIA36" s="86" t="s">
        <v>582</v>
      </c>
      <c r="CIF36" s="86" t="s">
        <v>944</v>
      </c>
      <c r="CIG36" s="62" t="s">
        <v>513</v>
      </c>
      <c r="CIH36" s="86" t="s">
        <v>944</v>
      </c>
      <c r="CII36" s="86">
        <v>0</v>
      </c>
      <c r="CIJ36" s="86"/>
      <c r="CIK36" s="86">
        <v>0</v>
      </c>
      <c r="CIL36" s="67"/>
      <c r="CIM36" s="67">
        <v>0</v>
      </c>
      <c r="CIN36" s="67"/>
      <c r="CIO36" s="86" t="s">
        <v>582</v>
      </c>
      <c r="CIT36" s="86" t="s">
        <v>944</v>
      </c>
      <c r="CIU36" s="62" t="s">
        <v>513</v>
      </c>
      <c r="CIV36" s="86" t="s">
        <v>944</v>
      </c>
      <c r="CIW36" s="86">
        <v>0</v>
      </c>
      <c r="CIX36" s="86"/>
      <c r="CIY36" s="86">
        <v>0</v>
      </c>
      <c r="CIZ36" s="67"/>
      <c r="CJA36" s="67">
        <v>0</v>
      </c>
      <c r="CJB36" s="67"/>
      <c r="CJC36" s="86" t="s">
        <v>582</v>
      </c>
      <c r="CJH36" s="86" t="s">
        <v>944</v>
      </c>
      <c r="CJI36" s="62" t="s">
        <v>513</v>
      </c>
      <c r="CJJ36" s="86" t="s">
        <v>944</v>
      </c>
      <c r="CJK36" s="86">
        <v>0</v>
      </c>
      <c r="CJL36" s="86"/>
      <c r="CJM36" s="86">
        <v>0</v>
      </c>
      <c r="CJN36" s="67"/>
      <c r="CJO36" s="67">
        <v>0</v>
      </c>
      <c r="CJP36" s="67"/>
      <c r="CJQ36" s="86" t="s">
        <v>582</v>
      </c>
      <c r="CJV36" s="86" t="s">
        <v>944</v>
      </c>
      <c r="CJW36" s="62" t="s">
        <v>513</v>
      </c>
      <c r="CJX36" s="86" t="s">
        <v>944</v>
      </c>
      <c r="CJY36" s="86">
        <v>0</v>
      </c>
      <c r="CJZ36" s="86"/>
      <c r="CKA36" s="86">
        <v>0</v>
      </c>
      <c r="CKB36" s="67"/>
      <c r="CKC36" s="67">
        <v>0</v>
      </c>
      <c r="CKD36" s="67"/>
      <c r="CKE36" s="86" t="s">
        <v>582</v>
      </c>
      <c r="CKJ36" s="86" t="s">
        <v>944</v>
      </c>
      <c r="CKK36" s="62" t="s">
        <v>513</v>
      </c>
      <c r="CKL36" s="86" t="s">
        <v>944</v>
      </c>
      <c r="CKM36" s="86">
        <v>0</v>
      </c>
      <c r="CKN36" s="86"/>
      <c r="CKO36" s="86">
        <v>0</v>
      </c>
      <c r="CKP36" s="67"/>
      <c r="CKQ36" s="67">
        <v>0</v>
      </c>
      <c r="CKR36" s="67"/>
      <c r="CKS36" s="86" t="s">
        <v>582</v>
      </c>
      <c r="CKX36" s="86" t="s">
        <v>944</v>
      </c>
      <c r="CKY36" s="62" t="s">
        <v>513</v>
      </c>
      <c r="CKZ36" s="86" t="s">
        <v>944</v>
      </c>
      <c r="CLA36" s="86">
        <v>0</v>
      </c>
      <c r="CLB36" s="86"/>
      <c r="CLC36" s="86">
        <v>0</v>
      </c>
      <c r="CLD36" s="67"/>
      <c r="CLE36" s="67">
        <v>0</v>
      </c>
      <c r="CLF36" s="67"/>
      <c r="CLG36" s="86" t="s">
        <v>582</v>
      </c>
      <c r="CLL36" s="86" t="s">
        <v>944</v>
      </c>
      <c r="CLM36" s="62" t="s">
        <v>513</v>
      </c>
      <c r="CLN36" s="86" t="s">
        <v>944</v>
      </c>
      <c r="CLO36" s="86">
        <v>0</v>
      </c>
      <c r="CLP36" s="86"/>
      <c r="CLQ36" s="86">
        <v>0</v>
      </c>
      <c r="CLR36" s="67"/>
      <c r="CLS36" s="67">
        <v>0</v>
      </c>
      <c r="CLT36" s="67"/>
      <c r="CLU36" s="86" t="s">
        <v>582</v>
      </c>
      <c r="CLZ36" s="86" t="s">
        <v>944</v>
      </c>
      <c r="CMA36" s="62" t="s">
        <v>513</v>
      </c>
      <c r="CMB36" s="86" t="s">
        <v>944</v>
      </c>
      <c r="CMC36" s="86">
        <v>0</v>
      </c>
      <c r="CMD36" s="86"/>
      <c r="CME36" s="86">
        <v>0</v>
      </c>
      <c r="CMF36" s="67"/>
      <c r="CMG36" s="67">
        <v>0</v>
      </c>
      <c r="CMH36" s="67"/>
      <c r="CMI36" s="86" t="s">
        <v>582</v>
      </c>
      <c r="CMN36" s="86" t="s">
        <v>944</v>
      </c>
      <c r="CMO36" s="62" t="s">
        <v>513</v>
      </c>
      <c r="CMP36" s="86" t="s">
        <v>944</v>
      </c>
      <c r="CMQ36" s="86">
        <v>0</v>
      </c>
      <c r="CMR36" s="86"/>
      <c r="CMS36" s="86">
        <v>0</v>
      </c>
      <c r="CMT36" s="67"/>
      <c r="CMU36" s="67">
        <v>0</v>
      </c>
      <c r="CMV36" s="67"/>
      <c r="CMW36" s="86" t="s">
        <v>582</v>
      </c>
      <c r="CNB36" s="86" t="s">
        <v>944</v>
      </c>
      <c r="CNC36" s="62" t="s">
        <v>513</v>
      </c>
      <c r="CND36" s="86" t="s">
        <v>944</v>
      </c>
      <c r="CNE36" s="86">
        <v>0</v>
      </c>
      <c r="CNF36" s="86"/>
      <c r="CNG36" s="86">
        <v>0</v>
      </c>
      <c r="CNH36" s="67"/>
      <c r="CNI36" s="67">
        <v>0</v>
      </c>
      <c r="CNJ36" s="67"/>
      <c r="CNK36" s="86" t="s">
        <v>582</v>
      </c>
      <c r="CNP36" s="86" t="s">
        <v>944</v>
      </c>
      <c r="CNQ36" s="62" t="s">
        <v>513</v>
      </c>
      <c r="CNR36" s="86" t="s">
        <v>944</v>
      </c>
      <c r="CNS36" s="86">
        <v>0</v>
      </c>
      <c r="CNT36" s="86"/>
      <c r="CNU36" s="86">
        <v>0</v>
      </c>
      <c r="CNV36" s="67"/>
      <c r="CNW36" s="67">
        <v>0</v>
      </c>
      <c r="CNX36" s="67"/>
      <c r="CNY36" s="86" t="s">
        <v>582</v>
      </c>
      <c r="COD36" s="86" t="s">
        <v>944</v>
      </c>
      <c r="COE36" s="62" t="s">
        <v>513</v>
      </c>
      <c r="COF36" s="86" t="s">
        <v>944</v>
      </c>
      <c r="COG36" s="86">
        <v>0</v>
      </c>
      <c r="COH36" s="86"/>
      <c r="COI36" s="86">
        <v>0</v>
      </c>
      <c r="COJ36" s="67"/>
      <c r="COK36" s="67">
        <v>0</v>
      </c>
      <c r="COL36" s="67"/>
      <c r="COM36" s="86" t="s">
        <v>582</v>
      </c>
      <c r="COR36" s="86" t="s">
        <v>944</v>
      </c>
      <c r="COS36" s="62" t="s">
        <v>513</v>
      </c>
      <c r="COT36" s="86" t="s">
        <v>944</v>
      </c>
      <c r="COU36" s="86">
        <v>0</v>
      </c>
      <c r="COV36" s="86"/>
      <c r="COW36" s="86">
        <v>0</v>
      </c>
      <c r="COX36" s="67"/>
      <c r="COY36" s="67">
        <v>0</v>
      </c>
      <c r="COZ36" s="67"/>
      <c r="CPA36" s="86" t="s">
        <v>582</v>
      </c>
      <c r="CPF36" s="86" t="s">
        <v>944</v>
      </c>
      <c r="CPG36" s="62" t="s">
        <v>513</v>
      </c>
      <c r="CPH36" s="86" t="s">
        <v>944</v>
      </c>
      <c r="CPI36" s="86">
        <v>0</v>
      </c>
      <c r="CPJ36" s="86"/>
      <c r="CPK36" s="86">
        <v>0</v>
      </c>
      <c r="CPL36" s="67"/>
      <c r="CPM36" s="67">
        <v>0</v>
      </c>
      <c r="CPN36" s="67"/>
      <c r="CPO36" s="86" t="s">
        <v>582</v>
      </c>
      <c r="CPT36" s="86" t="s">
        <v>944</v>
      </c>
      <c r="CPU36" s="62" t="s">
        <v>513</v>
      </c>
      <c r="CPV36" s="86" t="s">
        <v>944</v>
      </c>
      <c r="CPW36" s="86">
        <v>0</v>
      </c>
      <c r="CPX36" s="86"/>
      <c r="CPY36" s="86">
        <v>0</v>
      </c>
      <c r="CPZ36" s="67"/>
      <c r="CQA36" s="67">
        <v>0</v>
      </c>
      <c r="CQB36" s="67"/>
      <c r="CQC36" s="86" t="s">
        <v>582</v>
      </c>
      <c r="CQH36" s="86" t="s">
        <v>944</v>
      </c>
      <c r="CQI36" s="62" t="s">
        <v>513</v>
      </c>
      <c r="CQJ36" s="86" t="s">
        <v>944</v>
      </c>
      <c r="CQK36" s="86">
        <v>0</v>
      </c>
      <c r="CQL36" s="86"/>
      <c r="CQM36" s="86">
        <v>0</v>
      </c>
      <c r="CQN36" s="67"/>
      <c r="CQO36" s="67">
        <v>0</v>
      </c>
      <c r="CQP36" s="67"/>
      <c r="CQQ36" s="86" t="s">
        <v>582</v>
      </c>
      <c r="CQV36" s="86" t="s">
        <v>944</v>
      </c>
      <c r="CQW36" s="62" t="s">
        <v>513</v>
      </c>
      <c r="CQX36" s="86" t="s">
        <v>944</v>
      </c>
      <c r="CQY36" s="86">
        <v>0</v>
      </c>
      <c r="CQZ36" s="86"/>
      <c r="CRA36" s="86">
        <v>0</v>
      </c>
      <c r="CRB36" s="67"/>
      <c r="CRC36" s="67">
        <v>0</v>
      </c>
      <c r="CRD36" s="67"/>
      <c r="CRE36" s="86" t="s">
        <v>582</v>
      </c>
      <c r="CRJ36" s="86" t="s">
        <v>944</v>
      </c>
      <c r="CRK36" s="62" t="s">
        <v>513</v>
      </c>
      <c r="CRL36" s="86" t="s">
        <v>944</v>
      </c>
      <c r="CRM36" s="86">
        <v>0</v>
      </c>
      <c r="CRN36" s="86"/>
      <c r="CRO36" s="86">
        <v>0</v>
      </c>
      <c r="CRP36" s="67"/>
      <c r="CRQ36" s="67">
        <v>0</v>
      </c>
      <c r="CRR36" s="67"/>
      <c r="CRS36" s="86" t="s">
        <v>582</v>
      </c>
      <c r="CRX36" s="86" t="s">
        <v>944</v>
      </c>
      <c r="CRY36" s="62" t="s">
        <v>513</v>
      </c>
      <c r="CRZ36" s="86" t="s">
        <v>944</v>
      </c>
      <c r="CSA36" s="86">
        <v>0</v>
      </c>
      <c r="CSB36" s="86"/>
      <c r="CSC36" s="86">
        <v>0</v>
      </c>
      <c r="CSD36" s="67"/>
      <c r="CSE36" s="67">
        <v>0</v>
      </c>
      <c r="CSF36" s="67"/>
      <c r="CSG36" s="86" t="s">
        <v>582</v>
      </c>
      <c r="CSL36" s="86" t="s">
        <v>944</v>
      </c>
      <c r="CSM36" s="62" t="s">
        <v>513</v>
      </c>
      <c r="CSN36" s="86" t="s">
        <v>944</v>
      </c>
      <c r="CSO36" s="86">
        <v>0</v>
      </c>
      <c r="CSP36" s="86"/>
      <c r="CSQ36" s="86">
        <v>0</v>
      </c>
      <c r="CSR36" s="67"/>
      <c r="CSS36" s="67">
        <v>0</v>
      </c>
      <c r="CST36" s="67"/>
      <c r="CSU36" s="86" t="s">
        <v>582</v>
      </c>
      <c r="CSZ36" s="86" t="s">
        <v>944</v>
      </c>
      <c r="CTA36" s="62" t="s">
        <v>513</v>
      </c>
      <c r="CTB36" s="86" t="s">
        <v>944</v>
      </c>
      <c r="CTC36" s="86">
        <v>0</v>
      </c>
      <c r="CTD36" s="86"/>
      <c r="CTE36" s="86">
        <v>0</v>
      </c>
      <c r="CTF36" s="67"/>
      <c r="CTG36" s="67">
        <v>0</v>
      </c>
      <c r="CTH36" s="67"/>
      <c r="CTI36" s="86" t="s">
        <v>582</v>
      </c>
      <c r="CTN36" s="86" t="s">
        <v>944</v>
      </c>
      <c r="CTO36" s="62" t="s">
        <v>513</v>
      </c>
      <c r="CTP36" s="86" t="s">
        <v>944</v>
      </c>
      <c r="CTQ36" s="86">
        <v>0</v>
      </c>
      <c r="CTR36" s="86"/>
      <c r="CTS36" s="86">
        <v>0</v>
      </c>
      <c r="CTT36" s="67"/>
      <c r="CTU36" s="67">
        <v>0</v>
      </c>
      <c r="CTV36" s="67"/>
      <c r="CTW36" s="86" t="s">
        <v>582</v>
      </c>
      <c r="CUB36" s="86" t="s">
        <v>944</v>
      </c>
      <c r="CUC36" s="62" t="s">
        <v>513</v>
      </c>
      <c r="CUD36" s="86" t="s">
        <v>944</v>
      </c>
      <c r="CUE36" s="86">
        <v>0</v>
      </c>
      <c r="CUF36" s="86"/>
      <c r="CUG36" s="86">
        <v>0</v>
      </c>
      <c r="CUH36" s="67"/>
      <c r="CUI36" s="67">
        <v>0</v>
      </c>
      <c r="CUJ36" s="67"/>
      <c r="CUK36" s="86" t="s">
        <v>582</v>
      </c>
      <c r="CUP36" s="86" t="s">
        <v>944</v>
      </c>
      <c r="CUQ36" s="62" t="s">
        <v>513</v>
      </c>
      <c r="CUR36" s="86" t="s">
        <v>944</v>
      </c>
      <c r="CUS36" s="86">
        <v>0</v>
      </c>
      <c r="CUT36" s="86"/>
      <c r="CUU36" s="86">
        <v>0</v>
      </c>
      <c r="CUV36" s="67"/>
      <c r="CUW36" s="67">
        <v>0</v>
      </c>
      <c r="CUX36" s="67"/>
      <c r="CUY36" s="86" t="s">
        <v>582</v>
      </c>
      <c r="CVD36" s="86" t="s">
        <v>944</v>
      </c>
      <c r="CVE36" s="62" t="s">
        <v>513</v>
      </c>
      <c r="CVF36" s="86" t="s">
        <v>944</v>
      </c>
      <c r="CVG36" s="86">
        <v>0</v>
      </c>
      <c r="CVH36" s="86"/>
      <c r="CVI36" s="86">
        <v>0</v>
      </c>
      <c r="CVJ36" s="67"/>
      <c r="CVK36" s="67">
        <v>0</v>
      </c>
      <c r="CVL36" s="67"/>
      <c r="CVM36" s="86" t="s">
        <v>582</v>
      </c>
      <c r="CVR36" s="86">
        <v>1.21</v>
      </c>
      <c r="CVS36" s="62" t="s">
        <v>513</v>
      </c>
      <c r="CVT36" s="86">
        <v>1.21</v>
      </c>
      <c r="CVU36" s="86">
        <v>2</v>
      </c>
      <c r="CVV36" s="86"/>
      <c r="CVW36" s="86">
        <v>2</v>
      </c>
      <c r="CVX36" s="67"/>
      <c r="CVY36" s="67">
        <v>4.4444444444444446</v>
      </c>
      <c r="CVZ36" s="67"/>
      <c r="CWA36" s="86">
        <v>100</v>
      </c>
      <c r="CWF36" s="86">
        <v>2.21</v>
      </c>
      <c r="CWG36" s="62" t="s">
        <v>513</v>
      </c>
      <c r="CWH36" s="86">
        <v>2.21</v>
      </c>
      <c r="CWI36" s="86">
        <v>1</v>
      </c>
      <c r="CWJ36" s="86"/>
      <c r="CWK36" s="86">
        <v>2</v>
      </c>
      <c r="CWL36" s="67"/>
      <c r="CWM36" s="67">
        <v>4.4444444444444446</v>
      </c>
      <c r="CWN36" s="67"/>
      <c r="CWO36" s="86">
        <v>50</v>
      </c>
      <c r="CWT36" s="86">
        <v>7.21</v>
      </c>
      <c r="CWU36" s="62" t="s">
        <v>513</v>
      </c>
      <c r="CWV36" s="86">
        <v>7.21</v>
      </c>
      <c r="CWW36" s="86">
        <v>1</v>
      </c>
      <c r="CWX36" s="86"/>
      <c r="CWY36" s="86">
        <v>2</v>
      </c>
      <c r="CWZ36" s="67"/>
      <c r="CXA36" s="67">
        <v>4.4444444444444446</v>
      </c>
      <c r="CXB36" s="67"/>
      <c r="CXC36" s="86">
        <v>50</v>
      </c>
      <c r="CXH36" s="86">
        <v>1.21</v>
      </c>
      <c r="CXI36" s="62" t="s">
        <v>513</v>
      </c>
      <c r="CXJ36" s="86">
        <v>1.21</v>
      </c>
      <c r="CXK36" s="86">
        <v>2</v>
      </c>
      <c r="CXL36" s="86"/>
      <c r="CXM36" s="86">
        <v>2</v>
      </c>
      <c r="CXN36" s="67"/>
      <c r="CXO36" s="67">
        <v>4.4444444444444446</v>
      </c>
      <c r="CXP36" s="67"/>
      <c r="CXQ36" s="86">
        <v>100</v>
      </c>
      <c r="CXV36" s="86">
        <v>7.21</v>
      </c>
      <c r="CXW36" s="62" t="s">
        <v>513</v>
      </c>
      <c r="CXX36" s="86">
        <v>7.21</v>
      </c>
      <c r="CXY36" s="86">
        <v>1</v>
      </c>
      <c r="CXZ36" s="86"/>
      <c r="CYA36" s="86">
        <v>2</v>
      </c>
      <c r="CYB36" s="67"/>
      <c r="CYC36" s="67">
        <v>4.4444444444444446</v>
      </c>
      <c r="CYD36" s="67"/>
      <c r="CYE36" s="86">
        <v>50</v>
      </c>
      <c r="CYJ36" s="86">
        <v>1.21</v>
      </c>
      <c r="CYK36" s="62" t="s">
        <v>513</v>
      </c>
      <c r="CYL36" s="86">
        <v>1.21</v>
      </c>
      <c r="CYM36" s="86">
        <v>2</v>
      </c>
      <c r="CYN36" s="86"/>
      <c r="CYO36" s="86">
        <v>2</v>
      </c>
      <c r="CYP36" s="67"/>
      <c r="CYQ36" s="67">
        <v>4.4444444444444446</v>
      </c>
      <c r="CYR36" s="67"/>
      <c r="CYS36" s="86">
        <v>100</v>
      </c>
      <c r="CYX36" s="86">
        <v>6.21</v>
      </c>
      <c r="CYY36" s="62" t="s">
        <v>513</v>
      </c>
      <c r="CYZ36" s="86">
        <v>6.21</v>
      </c>
      <c r="CZA36" s="86">
        <v>1</v>
      </c>
      <c r="CZB36" s="86"/>
      <c r="CZC36" s="86">
        <v>2</v>
      </c>
      <c r="CZD36" s="67"/>
      <c r="CZE36" s="67">
        <v>4.4444444444444446</v>
      </c>
      <c r="CZF36" s="67"/>
      <c r="CZG36" s="86">
        <v>50</v>
      </c>
      <c r="CZL36" s="86">
        <v>9.2100000000000009</v>
      </c>
      <c r="CZM36" s="62" t="s">
        <v>513</v>
      </c>
      <c r="CZN36" s="86">
        <v>9.2100000000000009</v>
      </c>
      <c r="CZO36" s="86">
        <v>1</v>
      </c>
      <c r="CZP36" s="86"/>
      <c r="CZQ36" s="86">
        <v>2</v>
      </c>
      <c r="CZR36" s="67"/>
      <c r="CZS36" s="67">
        <v>4.4444444444444446</v>
      </c>
      <c r="CZT36" s="67"/>
      <c r="CZU36" s="86">
        <v>50</v>
      </c>
      <c r="CZZ36" s="86">
        <v>1.21</v>
      </c>
      <c r="DAA36" s="62" t="s">
        <v>513</v>
      </c>
      <c r="DAB36" s="86">
        <v>1.21</v>
      </c>
      <c r="DAC36" s="86">
        <v>2</v>
      </c>
      <c r="DAD36" s="86"/>
      <c r="DAE36" s="86">
        <v>2</v>
      </c>
      <c r="DAF36" s="67"/>
      <c r="DAG36" s="67">
        <v>4.4444444444444446</v>
      </c>
      <c r="DAH36" s="67"/>
      <c r="DAI36" s="86">
        <v>100</v>
      </c>
      <c r="DAN36" s="86">
        <v>1.21</v>
      </c>
      <c r="DAO36" s="62" t="s">
        <v>513</v>
      </c>
      <c r="DAP36" s="86">
        <v>1.21</v>
      </c>
      <c r="DAQ36" s="86">
        <v>2</v>
      </c>
      <c r="DAR36" s="86"/>
      <c r="DAS36" s="86">
        <v>2</v>
      </c>
      <c r="DAT36" s="67"/>
      <c r="DAU36" s="67">
        <v>4.4444444444444446</v>
      </c>
      <c r="DAV36" s="67"/>
      <c r="DAW36" s="86">
        <v>100</v>
      </c>
      <c r="DBB36" s="86" t="s">
        <v>944</v>
      </c>
      <c r="DBC36" s="62" t="s">
        <v>513</v>
      </c>
      <c r="DBD36" s="86" t="s">
        <v>944</v>
      </c>
      <c r="DBE36" s="86">
        <v>0</v>
      </c>
      <c r="DBF36" s="86"/>
      <c r="DBG36" s="86">
        <v>0</v>
      </c>
      <c r="DBH36" s="67"/>
      <c r="DBI36" s="67">
        <v>0</v>
      </c>
      <c r="DBJ36" s="67"/>
      <c r="DBK36" s="86" t="s">
        <v>582</v>
      </c>
      <c r="DBP36" s="86" t="s">
        <v>944</v>
      </c>
      <c r="DBQ36" s="62" t="s">
        <v>513</v>
      </c>
      <c r="DBR36" s="86" t="s">
        <v>944</v>
      </c>
      <c r="DBS36" s="86">
        <v>0</v>
      </c>
      <c r="DBT36" s="86"/>
      <c r="DBU36" s="86">
        <v>0</v>
      </c>
      <c r="DBV36" s="67"/>
      <c r="DBW36" s="67">
        <v>0</v>
      </c>
      <c r="DBX36" s="67"/>
      <c r="DBY36" s="86" t="s">
        <v>582</v>
      </c>
      <c r="DCD36" s="86"/>
      <c r="DCE36" s="62" t="s">
        <v>513</v>
      </c>
      <c r="DCF36" s="86"/>
      <c r="DCG36" s="86">
        <v>0</v>
      </c>
      <c r="DCH36" s="86"/>
      <c r="DCI36" s="86">
        <v>0</v>
      </c>
      <c r="DCJ36" s="67"/>
      <c r="DCK36" s="67">
        <v>0</v>
      </c>
      <c r="DCL36" s="67"/>
      <c r="DCM36" s="86" t="s">
        <v>582</v>
      </c>
      <c r="DCR36" s="86"/>
      <c r="DCS36" s="62" t="s">
        <v>513</v>
      </c>
      <c r="DCT36" s="86"/>
      <c r="DCU36" s="86">
        <v>0</v>
      </c>
      <c r="DCV36" s="86"/>
      <c r="DCW36" s="86">
        <v>0</v>
      </c>
      <c r="DCX36" s="67"/>
      <c r="DCY36" s="67">
        <v>0</v>
      </c>
      <c r="DCZ36" s="67"/>
      <c r="DDA36" s="86" t="s">
        <v>582</v>
      </c>
      <c r="DDF36" s="86"/>
      <c r="DDG36" s="62" t="s">
        <v>513</v>
      </c>
      <c r="DDH36" s="86"/>
      <c r="DDI36" s="86">
        <v>0</v>
      </c>
      <c r="DDJ36" s="86"/>
      <c r="DDK36" s="86">
        <v>0</v>
      </c>
      <c r="DDL36" s="67"/>
      <c r="DDM36" s="67">
        <v>0</v>
      </c>
      <c r="DDN36" s="67"/>
      <c r="DDO36" s="86" t="s">
        <v>582</v>
      </c>
      <c r="DDT36" s="86"/>
      <c r="DDU36" s="62" t="s">
        <v>513</v>
      </c>
      <c r="DDV36" s="86"/>
      <c r="DDW36" s="86">
        <v>0</v>
      </c>
      <c r="DDX36" s="86"/>
      <c r="DDY36" s="86">
        <v>0</v>
      </c>
      <c r="DDZ36" s="67"/>
      <c r="DEA36" s="67">
        <v>0</v>
      </c>
      <c r="DEB36" s="67"/>
      <c r="DEC36" s="86" t="s">
        <v>582</v>
      </c>
      <c r="DEH36" s="86"/>
      <c r="DEI36" s="62" t="s">
        <v>513</v>
      </c>
      <c r="DEJ36" s="86"/>
      <c r="DEK36" s="86">
        <v>0</v>
      </c>
      <c r="DEL36" s="86"/>
      <c r="DEM36" s="86">
        <v>0</v>
      </c>
      <c r="DEN36" s="67"/>
      <c r="DEO36" s="67">
        <v>0</v>
      </c>
      <c r="DEP36" s="67"/>
      <c r="DEQ36" s="86" t="s">
        <v>582</v>
      </c>
      <c r="DEV36" s="86"/>
      <c r="DEW36" s="62" t="s">
        <v>513</v>
      </c>
      <c r="DEX36" s="86"/>
      <c r="DEY36" s="86">
        <v>0</v>
      </c>
      <c r="DEZ36" s="86"/>
      <c r="DFA36" s="86">
        <v>0</v>
      </c>
      <c r="DFB36" s="67"/>
      <c r="DFC36" s="67">
        <v>0</v>
      </c>
      <c r="DFD36" s="67"/>
      <c r="DFE36" s="86" t="s">
        <v>582</v>
      </c>
      <c r="DFJ36" s="86"/>
      <c r="DFK36" s="62" t="s">
        <v>513</v>
      </c>
      <c r="DFL36" s="86"/>
      <c r="DFM36" s="86">
        <v>0</v>
      </c>
      <c r="DFN36" s="86"/>
      <c r="DFO36" s="86">
        <v>0</v>
      </c>
      <c r="DFP36" s="67"/>
      <c r="DFQ36" s="67">
        <v>0</v>
      </c>
      <c r="DFR36" s="67"/>
      <c r="DFS36" s="86" t="s">
        <v>582</v>
      </c>
      <c r="DFX36" s="86"/>
      <c r="DFY36" s="62" t="s">
        <v>513</v>
      </c>
      <c r="DFZ36" s="86"/>
      <c r="DGA36" s="86">
        <v>0</v>
      </c>
      <c r="DGB36" s="86"/>
      <c r="DGC36" s="86">
        <v>0</v>
      </c>
      <c r="DGD36" s="67"/>
      <c r="DGE36" s="67">
        <v>0</v>
      </c>
      <c r="DGF36" s="67"/>
      <c r="DGG36" s="86" t="s">
        <v>582</v>
      </c>
      <c r="DGL36" s="86"/>
      <c r="DGM36" s="62" t="s">
        <v>513</v>
      </c>
      <c r="DGN36" s="86"/>
      <c r="DGO36" s="86">
        <v>0</v>
      </c>
      <c r="DGP36" s="86"/>
      <c r="DGQ36" s="86">
        <v>0</v>
      </c>
      <c r="DGR36" s="67"/>
      <c r="DGS36" s="67">
        <v>0</v>
      </c>
      <c r="DGT36" s="67"/>
      <c r="DGU36" s="86" t="s">
        <v>582</v>
      </c>
      <c r="DGZ36" s="86"/>
      <c r="DHA36" s="62" t="s">
        <v>513</v>
      </c>
      <c r="DHB36" s="86"/>
      <c r="DHC36" s="86">
        <v>0</v>
      </c>
      <c r="DHD36" s="86"/>
      <c r="DHE36" s="86">
        <v>0</v>
      </c>
      <c r="DHF36" s="67"/>
      <c r="DHG36" s="67">
        <v>0</v>
      </c>
      <c r="DHH36" s="67"/>
      <c r="DHI36" s="86" t="s">
        <v>582</v>
      </c>
      <c r="DHN36" s="86"/>
      <c r="DHO36" s="62" t="s">
        <v>513</v>
      </c>
      <c r="DHP36" s="86"/>
      <c r="DHQ36" s="86">
        <v>0</v>
      </c>
      <c r="DHR36" s="86"/>
      <c r="DHS36" s="86">
        <v>0</v>
      </c>
      <c r="DHT36" s="67"/>
      <c r="DHU36" s="67">
        <v>0</v>
      </c>
      <c r="DHV36" s="67"/>
      <c r="DHW36" s="86" t="s">
        <v>582</v>
      </c>
      <c r="DIB36" s="86"/>
      <c r="DIC36" s="62" t="s">
        <v>513</v>
      </c>
      <c r="DID36" s="86"/>
      <c r="DIE36" s="86">
        <v>0</v>
      </c>
      <c r="DIF36" s="86"/>
      <c r="DIG36" s="86">
        <v>0</v>
      </c>
      <c r="DIH36" s="67"/>
      <c r="DII36" s="67">
        <v>0</v>
      </c>
      <c r="DIJ36" s="67"/>
      <c r="DIK36" s="86" t="s">
        <v>582</v>
      </c>
      <c r="DIP36" s="86"/>
      <c r="DIQ36" s="62" t="s">
        <v>513</v>
      </c>
      <c r="DIR36" s="86"/>
      <c r="DIS36" s="86">
        <v>0</v>
      </c>
      <c r="DIT36" s="86"/>
      <c r="DIU36" s="86">
        <v>0</v>
      </c>
      <c r="DIV36" s="67"/>
      <c r="DIW36" s="67">
        <v>0</v>
      </c>
      <c r="DIX36" s="67"/>
      <c r="DIY36" s="86" t="s">
        <v>582</v>
      </c>
      <c r="DJD36" s="86"/>
      <c r="DJE36" s="62" t="s">
        <v>513</v>
      </c>
      <c r="DJF36" s="86"/>
      <c r="DJG36" s="86">
        <v>0</v>
      </c>
      <c r="DJH36" s="86"/>
      <c r="DJI36" s="86">
        <v>0</v>
      </c>
      <c r="DJJ36" s="67"/>
      <c r="DJK36" s="67">
        <v>0</v>
      </c>
      <c r="DJL36" s="67"/>
      <c r="DJM36" s="86" t="s">
        <v>582</v>
      </c>
      <c r="DJR36" s="86"/>
      <c r="DJS36" s="62" t="s">
        <v>513</v>
      </c>
      <c r="DJT36" s="86"/>
      <c r="DJU36" s="86">
        <v>0</v>
      </c>
      <c r="DJV36" s="86"/>
      <c r="DJW36" s="86">
        <v>0</v>
      </c>
      <c r="DJX36" s="67"/>
      <c r="DJY36" s="67">
        <v>0</v>
      </c>
      <c r="DJZ36" s="67"/>
      <c r="DKA36" s="86" t="s">
        <v>582</v>
      </c>
      <c r="DKF36" s="86"/>
      <c r="DKG36" s="62" t="s">
        <v>513</v>
      </c>
      <c r="DKH36" s="86"/>
      <c r="DKI36" s="86">
        <v>0</v>
      </c>
      <c r="DKJ36" s="86"/>
      <c r="DKK36" s="86">
        <v>0</v>
      </c>
      <c r="DKL36" s="67"/>
      <c r="DKM36" s="67">
        <v>0</v>
      </c>
      <c r="DKN36" s="67"/>
      <c r="DKO36" s="86" t="s">
        <v>582</v>
      </c>
      <c r="DKT36" s="86"/>
      <c r="DKU36" s="62" t="s">
        <v>513</v>
      </c>
      <c r="DKV36" s="86"/>
      <c r="DKW36" s="86">
        <v>0</v>
      </c>
      <c r="DKX36" s="86"/>
      <c r="DKY36" s="86">
        <v>0</v>
      </c>
      <c r="DKZ36" s="67"/>
      <c r="DLA36" s="67">
        <v>0</v>
      </c>
      <c r="DLB36" s="67"/>
      <c r="DLC36" s="86" t="s">
        <v>582</v>
      </c>
      <c r="DLH36" s="86"/>
      <c r="DLI36" s="62" t="s">
        <v>513</v>
      </c>
      <c r="DLJ36" s="86"/>
      <c r="DLK36" s="86">
        <v>0</v>
      </c>
      <c r="DLL36" s="86"/>
      <c r="DLM36" s="86">
        <v>0</v>
      </c>
      <c r="DLN36" s="67"/>
      <c r="DLO36" s="67">
        <v>0</v>
      </c>
      <c r="DLP36" s="67"/>
      <c r="DLQ36" s="86" t="s">
        <v>582</v>
      </c>
      <c r="DLV36" s="86"/>
      <c r="DLW36" s="62" t="s">
        <v>513</v>
      </c>
      <c r="DLX36" s="86"/>
      <c r="DLY36" s="86">
        <v>0</v>
      </c>
      <c r="DLZ36" s="86"/>
      <c r="DMA36" s="86">
        <v>0</v>
      </c>
      <c r="DMB36" s="67"/>
      <c r="DMC36" s="67">
        <v>0</v>
      </c>
      <c r="DMD36" s="67"/>
      <c r="DME36" s="86" t="s">
        <v>582</v>
      </c>
      <c r="DMJ36" s="86"/>
      <c r="DMK36" s="62" t="s">
        <v>513</v>
      </c>
      <c r="DML36" s="86"/>
      <c r="DMM36" s="86">
        <v>0</v>
      </c>
      <c r="DMN36" s="86"/>
      <c r="DMO36" s="86">
        <v>0</v>
      </c>
      <c r="DMP36" s="67"/>
      <c r="DMQ36" s="67">
        <v>0</v>
      </c>
      <c r="DMR36" s="67"/>
      <c r="DMS36" s="86" t="s">
        <v>582</v>
      </c>
      <c r="DMX36" s="86"/>
      <c r="DMY36" s="62" t="s">
        <v>513</v>
      </c>
      <c r="DMZ36" s="86"/>
      <c r="DNA36" s="86">
        <v>0</v>
      </c>
      <c r="DNB36" s="86"/>
      <c r="DNC36" s="86">
        <v>0</v>
      </c>
      <c r="DND36" s="67"/>
      <c r="DNE36" s="67">
        <v>0</v>
      </c>
      <c r="DNF36" s="67"/>
      <c r="DNG36" s="86" t="s">
        <v>582</v>
      </c>
      <c r="DNL36" s="86"/>
      <c r="DNM36" s="62" t="s">
        <v>513</v>
      </c>
      <c r="DNN36" s="86"/>
      <c r="DNO36" s="86">
        <v>0</v>
      </c>
      <c r="DNP36" s="86"/>
      <c r="DNQ36" s="86">
        <v>0</v>
      </c>
      <c r="DNR36" s="67"/>
      <c r="DNS36" s="67">
        <v>0</v>
      </c>
      <c r="DNT36" s="67"/>
      <c r="DNU36" s="86" t="s">
        <v>582</v>
      </c>
      <c r="DNZ36" s="86"/>
      <c r="DOA36" s="62" t="s">
        <v>513</v>
      </c>
      <c r="DOB36" s="86"/>
      <c r="DOC36" s="86">
        <v>0</v>
      </c>
      <c r="DOD36" s="86"/>
      <c r="DOE36" s="86">
        <v>0</v>
      </c>
      <c r="DOF36" s="67"/>
      <c r="DOG36" s="67">
        <v>0</v>
      </c>
      <c r="DOH36" s="67"/>
      <c r="DOI36" s="86" t="s">
        <v>582</v>
      </c>
      <c r="DON36" s="86"/>
      <c r="DOO36" s="62" t="s">
        <v>513</v>
      </c>
      <c r="DOP36" s="86"/>
      <c r="DOQ36" s="86">
        <v>0</v>
      </c>
      <c r="DOR36" s="86"/>
      <c r="DOS36" s="86">
        <v>0</v>
      </c>
      <c r="DOT36" s="67"/>
      <c r="DOU36" s="67">
        <v>0</v>
      </c>
      <c r="DOV36" s="67"/>
      <c r="DOW36" s="86" t="s">
        <v>582</v>
      </c>
      <c r="DPB36" s="86"/>
      <c r="DPC36" s="62" t="s">
        <v>513</v>
      </c>
      <c r="DPD36" s="86"/>
      <c r="DPE36" s="86">
        <v>0</v>
      </c>
      <c r="DPF36" s="86"/>
      <c r="DPG36" s="86">
        <v>0</v>
      </c>
      <c r="DPH36" s="67"/>
      <c r="DPI36" s="67">
        <v>0</v>
      </c>
      <c r="DPJ36" s="67"/>
      <c r="DPK36" s="86" t="s">
        <v>582</v>
      </c>
      <c r="DPP36" s="86"/>
      <c r="DPQ36" s="62" t="s">
        <v>513</v>
      </c>
      <c r="DPR36" s="86"/>
      <c r="DPS36" s="86">
        <v>0</v>
      </c>
      <c r="DPT36" s="86"/>
      <c r="DPU36" s="86">
        <v>0</v>
      </c>
      <c r="DPV36" s="67"/>
      <c r="DPW36" s="67">
        <v>0</v>
      </c>
      <c r="DPX36" s="67"/>
      <c r="DPY36" s="86" t="s">
        <v>582</v>
      </c>
      <c r="DQD36" s="86"/>
      <c r="DQE36" s="62" t="s">
        <v>513</v>
      </c>
      <c r="DQF36" s="86"/>
      <c r="DQG36" s="86">
        <v>0</v>
      </c>
      <c r="DQH36" s="86"/>
      <c r="DQI36" s="86">
        <v>0</v>
      </c>
      <c r="DQJ36" s="67"/>
      <c r="DQK36" s="67">
        <v>0</v>
      </c>
      <c r="DQL36" s="67"/>
      <c r="DQM36" s="86" t="s">
        <v>582</v>
      </c>
      <c r="DQR36" s="86"/>
      <c r="DQS36" s="62" t="s">
        <v>513</v>
      </c>
      <c r="DQT36" s="86"/>
      <c r="DQU36" s="86">
        <v>0</v>
      </c>
      <c r="DQV36" s="86"/>
      <c r="DQW36" s="86">
        <v>0</v>
      </c>
      <c r="DQX36" s="67"/>
      <c r="DQY36" s="67">
        <v>0</v>
      </c>
      <c r="DQZ36" s="67"/>
      <c r="DRA36" s="86" t="s">
        <v>582</v>
      </c>
      <c r="DRF36" s="86"/>
      <c r="DRG36" s="62" t="s">
        <v>513</v>
      </c>
      <c r="DRH36" s="86"/>
      <c r="DRI36" s="86">
        <v>0</v>
      </c>
      <c r="DRJ36" s="86"/>
      <c r="DRK36" s="86">
        <v>0</v>
      </c>
      <c r="DRL36" s="67"/>
      <c r="DRM36" s="67">
        <v>0</v>
      </c>
      <c r="DRN36" s="67"/>
      <c r="DRO36" s="86" t="s">
        <v>582</v>
      </c>
      <c r="DRT36" s="86"/>
      <c r="DRU36" s="62" t="s">
        <v>513</v>
      </c>
      <c r="DRV36" s="86"/>
      <c r="DRW36" s="86">
        <v>0</v>
      </c>
      <c r="DRX36" s="86"/>
      <c r="DRY36" s="86">
        <v>0</v>
      </c>
      <c r="DRZ36" s="67"/>
      <c r="DSA36" s="67">
        <v>0</v>
      </c>
      <c r="DSB36" s="67"/>
      <c r="DSC36" s="86" t="s">
        <v>582</v>
      </c>
      <c r="DSH36" s="86"/>
      <c r="DSI36" s="62" t="s">
        <v>513</v>
      </c>
      <c r="DSJ36" s="86"/>
      <c r="DSK36" s="86">
        <v>0</v>
      </c>
      <c r="DSL36" s="86"/>
      <c r="DSM36" s="86">
        <v>0</v>
      </c>
      <c r="DSN36" s="67"/>
      <c r="DSO36" s="67">
        <v>0</v>
      </c>
      <c r="DSP36" s="67"/>
      <c r="DSQ36" s="86" t="s">
        <v>582</v>
      </c>
      <c r="DSV36" s="86"/>
      <c r="DSW36" s="62" t="s">
        <v>513</v>
      </c>
      <c r="DSX36" s="86"/>
      <c r="DSY36" s="86">
        <v>0</v>
      </c>
      <c r="DSZ36" s="86"/>
      <c r="DTA36" s="86">
        <v>0</v>
      </c>
      <c r="DTB36" s="67"/>
      <c r="DTC36" s="67">
        <v>0</v>
      </c>
      <c r="DTD36" s="67"/>
      <c r="DTE36" s="86" t="s">
        <v>582</v>
      </c>
      <c r="DTJ36" s="86"/>
      <c r="DTK36" s="62" t="s">
        <v>513</v>
      </c>
      <c r="DTL36" s="86"/>
      <c r="DTM36" s="86">
        <v>0</v>
      </c>
      <c r="DTN36" s="86"/>
      <c r="DTO36" s="86">
        <v>0</v>
      </c>
      <c r="DTP36" s="67"/>
      <c r="DTQ36" s="67">
        <v>0</v>
      </c>
      <c r="DTR36" s="67"/>
      <c r="DTS36" s="86" t="s">
        <v>582</v>
      </c>
      <c r="DTX36" s="86"/>
      <c r="DTY36" s="62" t="s">
        <v>513</v>
      </c>
      <c r="DTZ36" s="86"/>
      <c r="DUA36" s="86">
        <v>0</v>
      </c>
      <c r="DUB36" s="86"/>
      <c r="DUC36" s="86">
        <v>0</v>
      </c>
      <c r="DUD36" s="67"/>
      <c r="DUE36" s="67">
        <v>0</v>
      </c>
      <c r="DUF36" s="67"/>
      <c r="DUG36" s="86" t="s">
        <v>582</v>
      </c>
      <c r="DUL36" s="86"/>
      <c r="DUM36" s="62" t="s">
        <v>513</v>
      </c>
      <c r="DUN36" s="86"/>
      <c r="DUO36" s="86">
        <v>0</v>
      </c>
      <c r="DUP36" s="86"/>
      <c r="DUQ36" s="86">
        <v>0</v>
      </c>
      <c r="DUR36" s="67"/>
      <c r="DUS36" s="67">
        <v>0</v>
      </c>
      <c r="DUT36" s="67"/>
      <c r="DUU36" s="86" t="s">
        <v>582</v>
      </c>
      <c r="DUZ36" s="86"/>
      <c r="DVA36" s="62" t="s">
        <v>513</v>
      </c>
      <c r="DVB36" s="86"/>
      <c r="DVC36" s="86">
        <v>0</v>
      </c>
      <c r="DVD36" s="86"/>
      <c r="DVE36" s="86">
        <v>0</v>
      </c>
      <c r="DVF36" s="67"/>
      <c r="DVG36" s="67">
        <v>0</v>
      </c>
      <c r="DVH36" s="67"/>
      <c r="DVI36" s="86" t="s">
        <v>582</v>
      </c>
      <c r="DVN36" s="86"/>
      <c r="DVO36" s="62" t="s">
        <v>513</v>
      </c>
      <c r="DVP36" s="86"/>
      <c r="DVQ36" s="86">
        <v>0</v>
      </c>
      <c r="DVR36" s="86"/>
      <c r="DVS36" s="86">
        <v>0</v>
      </c>
      <c r="DVT36" s="67"/>
      <c r="DVU36" s="67">
        <v>0</v>
      </c>
      <c r="DVV36" s="67"/>
      <c r="DVW36" s="86" t="s">
        <v>582</v>
      </c>
      <c r="DWB36" s="86"/>
      <c r="DWC36" s="62" t="s">
        <v>513</v>
      </c>
      <c r="DWD36" s="86"/>
      <c r="DWE36" s="86">
        <v>0</v>
      </c>
      <c r="DWF36" s="86"/>
      <c r="DWG36" s="86">
        <v>0</v>
      </c>
      <c r="DWH36" s="67"/>
      <c r="DWI36" s="67">
        <v>0</v>
      </c>
      <c r="DWJ36" s="67"/>
      <c r="DWK36" s="86" t="s">
        <v>582</v>
      </c>
      <c r="DWP36" s="86"/>
      <c r="DWQ36" s="62" t="s">
        <v>513</v>
      </c>
      <c r="DWR36" s="86"/>
      <c r="DWS36" s="86">
        <v>0</v>
      </c>
      <c r="DWT36" s="86"/>
      <c r="DWU36" s="86">
        <v>0</v>
      </c>
      <c r="DWV36" s="67"/>
      <c r="DWW36" s="67">
        <v>0</v>
      </c>
      <c r="DWX36" s="67"/>
      <c r="DWY36" s="86" t="s">
        <v>582</v>
      </c>
      <c r="DXD36" s="86"/>
      <c r="DXE36" s="62" t="s">
        <v>513</v>
      </c>
      <c r="DXF36" s="86"/>
      <c r="DXG36" s="86">
        <v>0</v>
      </c>
      <c r="DXH36" s="86"/>
      <c r="DXI36" s="86">
        <v>0</v>
      </c>
      <c r="DXJ36" s="67"/>
      <c r="DXK36" s="67">
        <v>0</v>
      </c>
      <c r="DXL36" s="67"/>
      <c r="DXM36" s="86" t="s">
        <v>582</v>
      </c>
      <c r="DXR36" s="86"/>
      <c r="DXS36" s="62" t="s">
        <v>513</v>
      </c>
      <c r="DXT36" s="86"/>
      <c r="DXU36" s="86">
        <v>0</v>
      </c>
      <c r="DXV36" s="86"/>
      <c r="DXW36" s="86">
        <v>0</v>
      </c>
      <c r="DXX36" s="67"/>
      <c r="DXY36" s="67">
        <v>0</v>
      </c>
      <c r="DXZ36" s="67"/>
      <c r="DYA36" s="86" t="s">
        <v>582</v>
      </c>
      <c r="DYF36" s="86"/>
      <c r="DYG36" s="62" t="s">
        <v>513</v>
      </c>
      <c r="DYH36" s="86"/>
      <c r="DYI36" s="86">
        <v>0</v>
      </c>
      <c r="DYJ36" s="86"/>
      <c r="DYK36" s="86">
        <v>0</v>
      </c>
      <c r="DYL36" s="67"/>
      <c r="DYM36" s="67">
        <v>0</v>
      </c>
      <c r="DYN36" s="67"/>
      <c r="DYO36" s="86" t="s">
        <v>582</v>
      </c>
      <c r="DYT36" s="86"/>
      <c r="DYU36" s="62" t="s">
        <v>513</v>
      </c>
      <c r="DYV36" s="86"/>
      <c r="DYW36" s="86">
        <v>0</v>
      </c>
      <c r="DYX36" s="86"/>
      <c r="DYY36" s="86">
        <v>0</v>
      </c>
      <c r="DYZ36" s="67"/>
      <c r="DZA36" s="67">
        <v>0</v>
      </c>
      <c r="DZB36" s="67"/>
      <c r="DZC36" s="86" t="s">
        <v>582</v>
      </c>
      <c r="DZH36" s="86"/>
      <c r="DZI36" s="62" t="s">
        <v>513</v>
      </c>
      <c r="DZJ36" s="86"/>
      <c r="DZK36" s="86">
        <v>0</v>
      </c>
      <c r="DZL36" s="86"/>
      <c r="DZM36" s="86">
        <v>0</v>
      </c>
      <c r="DZN36" s="67"/>
      <c r="DZO36" s="67">
        <v>0</v>
      </c>
      <c r="DZP36" s="67"/>
      <c r="DZQ36" s="86" t="s">
        <v>582</v>
      </c>
      <c r="DZV36" s="86"/>
      <c r="DZW36" s="62" t="s">
        <v>513</v>
      </c>
      <c r="DZX36" s="86"/>
      <c r="DZY36" s="86">
        <v>0</v>
      </c>
      <c r="DZZ36" s="86"/>
      <c r="EAA36" s="86">
        <v>0</v>
      </c>
      <c r="EAB36" s="67"/>
      <c r="EAC36" s="67">
        <v>0</v>
      </c>
      <c r="EAD36" s="67"/>
      <c r="EAE36" s="86" t="s">
        <v>582</v>
      </c>
      <c r="EAJ36" s="86"/>
      <c r="EAK36" s="62" t="s">
        <v>513</v>
      </c>
      <c r="EAL36" s="86"/>
      <c r="EAM36" s="86">
        <v>0</v>
      </c>
      <c r="EAN36" s="86"/>
      <c r="EAO36" s="86">
        <v>0</v>
      </c>
      <c r="EAP36" s="67"/>
      <c r="EAQ36" s="67">
        <v>0</v>
      </c>
      <c r="EAR36" s="67"/>
      <c r="EAS36" s="86" t="s">
        <v>582</v>
      </c>
      <c r="EAX36" s="86"/>
      <c r="EAY36" s="62" t="s">
        <v>513</v>
      </c>
      <c r="EAZ36" s="86"/>
      <c r="EBA36" s="86">
        <v>0</v>
      </c>
      <c r="EBB36" s="86"/>
      <c r="EBC36" s="86">
        <v>0</v>
      </c>
      <c r="EBD36" s="67"/>
      <c r="EBE36" s="67">
        <v>0</v>
      </c>
      <c r="EBF36" s="67"/>
      <c r="EBG36" s="86" t="s">
        <v>582</v>
      </c>
      <c r="EBL36" s="86"/>
      <c r="EBM36" s="62" t="s">
        <v>513</v>
      </c>
      <c r="EBN36" s="86"/>
      <c r="EBO36" s="86">
        <v>0</v>
      </c>
      <c r="EBP36" s="86"/>
      <c r="EBQ36" s="86">
        <v>0</v>
      </c>
      <c r="EBR36" s="67"/>
      <c r="EBS36" s="67">
        <v>0</v>
      </c>
      <c r="EBT36" s="67"/>
      <c r="EBU36" s="86" t="s">
        <v>582</v>
      </c>
      <c r="EBZ36" s="86"/>
      <c r="ECA36" s="62" t="s">
        <v>513</v>
      </c>
      <c r="ECB36" s="86"/>
      <c r="ECC36" s="86">
        <v>0</v>
      </c>
      <c r="ECD36" s="86"/>
      <c r="ECE36" s="86">
        <v>0</v>
      </c>
      <c r="ECF36" s="67"/>
      <c r="ECG36" s="67">
        <v>0</v>
      </c>
      <c r="ECH36" s="67"/>
      <c r="ECI36" s="86" t="s">
        <v>582</v>
      </c>
      <c r="ECN36" s="86"/>
      <c r="ECO36" s="62" t="s">
        <v>513</v>
      </c>
      <c r="ECP36" s="86"/>
      <c r="ECQ36" s="86">
        <v>0</v>
      </c>
      <c r="ECR36" s="86"/>
      <c r="ECS36" s="86">
        <v>0</v>
      </c>
      <c r="ECT36" s="67"/>
      <c r="ECU36" s="67">
        <v>0</v>
      </c>
      <c r="ECV36" s="67"/>
      <c r="ECW36" s="86" t="s">
        <v>582</v>
      </c>
      <c r="EDB36" s="86"/>
      <c r="EDC36" s="62" t="s">
        <v>513</v>
      </c>
      <c r="EDD36" s="86"/>
      <c r="EDE36" s="86">
        <v>0</v>
      </c>
      <c r="EDF36" s="86"/>
      <c r="EDG36" s="86">
        <v>0</v>
      </c>
      <c r="EDH36" s="67"/>
      <c r="EDI36" s="67">
        <v>0</v>
      </c>
      <c r="EDJ36" s="67"/>
      <c r="EDK36" s="86" t="s">
        <v>582</v>
      </c>
      <c r="EDP36" s="86"/>
      <c r="EDQ36" s="62" t="s">
        <v>513</v>
      </c>
      <c r="EDR36" s="86"/>
      <c r="EDS36" s="86">
        <v>0</v>
      </c>
      <c r="EDT36" s="86"/>
      <c r="EDU36" s="86">
        <v>0</v>
      </c>
      <c r="EDV36" s="67"/>
      <c r="EDW36" s="67">
        <v>0</v>
      </c>
      <c r="EDX36" s="67"/>
      <c r="EDY36" s="86" t="s">
        <v>582</v>
      </c>
      <c r="EED36" s="86"/>
      <c r="EEE36" s="62" t="s">
        <v>513</v>
      </c>
      <c r="EEF36" s="86"/>
      <c r="EEG36" s="86">
        <v>0</v>
      </c>
      <c r="EEH36" s="86"/>
      <c r="EEI36" s="86">
        <v>0</v>
      </c>
      <c r="EEJ36" s="67"/>
      <c r="EEK36" s="67">
        <v>0</v>
      </c>
      <c r="EEL36" s="67"/>
      <c r="EEM36" s="86" t="s">
        <v>582</v>
      </c>
      <c r="EER36" s="86"/>
      <c r="EES36" s="62" t="s">
        <v>513</v>
      </c>
      <c r="EET36" s="86"/>
      <c r="EEU36" s="86">
        <v>0</v>
      </c>
      <c r="EEV36" s="86"/>
      <c r="EEW36" s="86">
        <v>0</v>
      </c>
      <c r="EEX36" s="67"/>
      <c r="EEY36" s="67">
        <v>0</v>
      </c>
      <c r="EEZ36" s="67"/>
      <c r="EFA36" s="86" t="s">
        <v>582</v>
      </c>
      <c r="EFF36" s="86"/>
      <c r="EFG36" s="62" t="s">
        <v>513</v>
      </c>
      <c r="EFH36" s="86"/>
      <c r="EFI36" s="86">
        <v>0</v>
      </c>
      <c r="EFJ36" s="86"/>
      <c r="EFK36" s="86">
        <v>0</v>
      </c>
      <c r="EFL36" s="67"/>
      <c r="EFM36" s="67">
        <v>0</v>
      </c>
      <c r="EFN36" s="67"/>
      <c r="EFO36" s="86" t="s">
        <v>582</v>
      </c>
      <c r="EFT36" s="86"/>
      <c r="EFU36" s="62" t="s">
        <v>513</v>
      </c>
      <c r="EFV36" s="86"/>
      <c r="EFW36" s="86">
        <v>0</v>
      </c>
      <c r="EFX36" s="86"/>
      <c r="EFY36" s="86">
        <v>0</v>
      </c>
      <c r="EFZ36" s="67"/>
      <c r="EGA36" s="67">
        <v>0</v>
      </c>
      <c r="EGB36" s="67"/>
      <c r="EGC36" s="86" t="s">
        <v>582</v>
      </c>
      <c r="EGH36" s="86"/>
      <c r="EGI36" s="62" t="s">
        <v>513</v>
      </c>
      <c r="EGJ36" s="86"/>
      <c r="EGK36" s="86">
        <v>0</v>
      </c>
      <c r="EGL36" s="86"/>
      <c r="EGM36" s="86">
        <v>0</v>
      </c>
      <c r="EGN36" s="67"/>
      <c r="EGO36" s="67">
        <v>0</v>
      </c>
      <c r="EGP36" s="67"/>
      <c r="EGQ36" s="86" t="s">
        <v>582</v>
      </c>
      <c r="EGV36" s="86"/>
      <c r="EGW36" s="62" t="s">
        <v>513</v>
      </c>
      <c r="EGX36" s="86"/>
      <c r="EGY36" s="86">
        <v>0</v>
      </c>
      <c r="EGZ36" s="86"/>
      <c r="EHA36" s="86">
        <v>0</v>
      </c>
      <c r="EHB36" s="67"/>
      <c r="EHC36" s="67">
        <v>0</v>
      </c>
      <c r="EHD36" s="67"/>
      <c r="EHE36" s="86" t="s">
        <v>582</v>
      </c>
      <c r="EHJ36" s="86"/>
      <c r="EHK36" s="62" t="s">
        <v>513</v>
      </c>
      <c r="EHL36" s="86"/>
      <c r="EHM36" s="86">
        <v>0</v>
      </c>
      <c r="EHN36" s="86"/>
      <c r="EHO36" s="86">
        <v>0</v>
      </c>
      <c r="EHP36" s="67"/>
      <c r="EHQ36" s="67">
        <v>0</v>
      </c>
      <c r="EHR36" s="67"/>
      <c r="EHS36" s="86" t="s">
        <v>582</v>
      </c>
      <c r="EHX36" s="86"/>
      <c r="EHY36" s="62" t="s">
        <v>513</v>
      </c>
      <c r="EHZ36" s="86"/>
      <c r="EIA36" s="86">
        <v>0</v>
      </c>
      <c r="EIB36" s="86"/>
      <c r="EIC36" s="86">
        <v>0</v>
      </c>
      <c r="EID36" s="67"/>
      <c r="EIE36" s="67">
        <v>0</v>
      </c>
      <c r="EIF36" s="67"/>
      <c r="EIG36" s="86" t="s">
        <v>582</v>
      </c>
      <c r="EIL36" s="86"/>
      <c r="EIM36" s="62" t="s">
        <v>513</v>
      </c>
      <c r="EIN36" s="86"/>
      <c r="EIO36" s="86">
        <v>0</v>
      </c>
      <c r="EIP36" s="86"/>
      <c r="EIQ36" s="86">
        <v>0</v>
      </c>
      <c r="EIR36" s="67"/>
      <c r="EIS36" s="67">
        <v>0</v>
      </c>
      <c r="EIT36" s="67"/>
      <c r="EIU36" s="86" t="s">
        <v>582</v>
      </c>
      <c r="EIZ36" s="86"/>
      <c r="EJA36" s="62" t="s">
        <v>513</v>
      </c>
      <c r="EJB36" s="86"/>
      <c r="EJC36" s="86">
        <v>0</v>
      </c>
      <c r="EJD36" s="86"/>
      <c r="EJE36" s="86">
        <v>0</v>
      </c>
      <c r="EJF36" s="67"/>
      <c r="EJG36" s="67">
        <v>0</v>
      </c>
      <c r="EJH36" s="67"/>
      <c r="EJI36" s="86" t="s">
        <v>582</v>
      </c>
      <c r="EJN36" s="86"/>
      <c r="EJO36" s="62" t="s">
        <v>513</v>
      </c>
      <c r="EJP36" s="86"/>
      <c r="EJQ36" s="86">
        <v>0</v>
      </c>
      <c r="EJR36" s="86"/>
      <c r="EJS36" s="86">
        <v>0</v>
      </c>
      <c r="EJT36" s="67"/>
      <c r="EJU36" s="67">
        <v>0</v>
      </c>
      <c r="EJV36" s="67"/>
      <c r="EJW36" s="86" t="s">
        <v>582</v>
      </c>
      <c r="EKB36" s="86"/>
      <c r="EKC36" s="62" t="s">
        <v>513</v>
      </c>
      <c r="EKD36" s="86"/>
      <c r="EKE36" s="86">
        <v>0</v>
      </c>
      <c r="EKF36" s="86"/>
      <c r="EKG36" s="86">
        <v>0</v>
      </c>
      <c r="EKH36" s="67"/>
      <c r="EKI36" s="67">
        <v>0</v>
      </c>
      <c r="EKJ36" s="67"/>
      <c r="EKK36" s="86" t="s">
        <v>582</v>
      </c>
      <c r="EKP36" s="86"/>
      <c r="EKQ36" s="62" t="s">
        <v>513</v>
      </c>
      <c r="EKR36" s="86"/>
      <c r="EKS36" s="86">
        <v>0</v>
      </c>
      <c r="EKT36" s="86"/>
      <c r="EKU36" s="86">
        <v>0</v>
      </c>
      <c r="EKV36" s="67"/>
      <c r="EKW36" s="67">
        <v>0</v>
      </c>
      <c r="EKX36" s="67"/>
      <c r="EKY36" s="86" t="s">
        <v>582</v>
      </c>
      <c r="ELD36" s="86"/>
      <c r="ELE36" s="62" t="s">
        <v>513</v>
      </c>
      <c r="ELF36" s="86"/>
      <c r="ELG36" s="86">
        <v>0</v>
      </c>
      <c r="ELH36" s="86"/>
      <c r="ELI36" s="86">
        <v>0</v>
      </c>
      <c r="ELJ36" s="67"/>
      <c r="ELK36" s="67">
        <v>0</v>
      </c>
      <c r="ELL36" s="67"/>
      <c r="ELM36" s="86" t="s">
        <v>582</v>
      </c>
      <c r="ELR36" s="86"/>
      <c r="ELS36" s="62" t="s">
        <v>513</v>
      </c>
      <c r="ELT36" s="86"/>
      <c r="ELU36" s="86">
        <v>0</v>
      </c>
      <c r="ELV36" s="86"/>
      <c r="ELW36" s="86">
        <v>0</v>
      </c>
      <c r="ELX36" s="67"/>
      <c r="ELY36" s="67">
        <v>0</v>
      </c>
      <c r="ELZ36" s="67"/>
      <c r="EMA36" s="86" t="s">
        <v>582</v>
      </c>
      <c r="EMF36" s="86"/>
      <c r="EMG36" s="62" t="s">
        <v>513</v>
      </c>
      <c r="EMH36" s="86"/>
      <c r="EMI36" s="86">
        <v>0</v>
      </c>
      <c r="EMJ36" s="86"/>
      <c r="EMK36" s="86">
        <v>0</v>
      </c>
      <c r="EML36" s="67"/>
      <c r="EMM36" s="67">
        <v>0</v>
      </c>
      <c r="EMN36" s="67"/>
      <c r="EMO36" s="86" t="s">
        <v>582</v>
      </c>
      <c r="EMT36" s="86"/>
      <c r="EMU36" s="62" t="s">
        <v>513</v>
      </c>
      <c r="EMV36" s="86"/>
      <c r="EMW36" s="86">
        <v>0</v>
      </c>
      <c r="EMX36" s="86"/>
      <c r="EMY36" s="86">
        <v>0</v>
      </c>
      <c r="EMZ36" s="67"/>
      <c r="ENA36" s="67">
        <v>0</v>
      </c>
      <c r="ENB36" s="67"/>
      <c r="ENC36" s="86" t="s">
        <v>582</v>
      </c>
      <c r="ENH36" s="86"/>
      <c r="ENI36" s="62" t="s">
        <v>513</v>
      </c>
      <c r="ENJ36" s="86"/>
      <c r="ENK36" s="86">
        <v>0</v>
      </c>
      <c r="ENL36" s="86"/>
      <c r="ENM36" s="86">
        <v>0</v>
      </c>
      <c r="ENN36" s="67"/>
      <c r="ENO36" s="67">
        <v>0</v>
      </c>
      <c r="ENP36" s="67"/>
      <c r="ENQ36" s="86" t="s">
        <v>582</v>
      </c>
      <c r="ENV36" s="86"/>
      <c r="ENW36" s="62" t="s">
        <v>513</v>
      </c>
      <c r="ENX36" s="86"/>
      <c r="ENY36" s="86">
        <v>0</v>
      </c>
      <c r="ENZ36" s="86"/>
      <c r="EOA36" s="86">
        <v>0</v>
      </c>
      <c r="EOB36" s="67"/>
      <c r="EOC36" s="67">
        <v>0</v>
      </c>
      <c r="EOD36" s="67"/>
      <c r="EOE36" s="86" t="s">
        <v>582</v>
      </c>
      <c r="EOJ36" s="86"/>
      <c r="EOK36" s="62" t="s">
        <v>513</v>
      </c>
      <c r="EOL36" s="86"/>
      <c r="EOM36" s="86">
        <v>0</v>
      </c>
      <c r="EON36" s="86"/>
      <c r="EOO36" s="86">
        <v>0</v>
      </c>
      <c r="EOP36" s="67"/>
      <c r="EOQ36" s="67">
        <v>0</v>
      </c>
      <c r="EOR36" s="67"/>
      <c r="EOS36" s="86" t="s">
        <v>582</v>
      </c>
      <c r="EOX36" s="86"/>
      <c r="EOY36" s="62" t="s">
        <v>513</v>
      </c>
      <c r="EOZ36" s="86"/>
      <c r="EPA36" s="86">
        <v>0</v>
      </c>
      <c r="EPB36" s="86"/>
      <c r="EPC36" s="86">
        <v>0</v>
      </c>
      <c r="EPD36" s="67"/>
      <c r="EPE36" s="67">
        <v>0</v>
      </c>
      <c r="EPF36" s="67"/>
      <c r="EPG36" s="86" t="s">
        <v>582</v>
      </c>
      <c r="EPL36" s="86"/>
      <c r="EPM36" s="62" t="s">
        <v>513</v>
      </c>
      <c r="EPN36" s="86"/>
      <c r="EPO36" s="86">
        <v>0</v>
      </c>
      <c r="EPP36" s="86"/>
      <c r="EPQ36" s="86">
        <v>0</v>
      </c>
      <c r="EPR36" s="67"/>
      <c r="EPS36" s="67">
        <v>0</v>
      </c>
      <c r="EPT36" s="67"/>
      <c r="EPU36" s="86" t="s">
        <v>582</v>
      </c>
      <c r="EPZ36" s="86"/>
      <c r="EQA36" s="62" t="s">
        <v>513</v>
      </c>
      <c r="EQB36" s="86"/>
      <c r="EQC36" s="86">
        <v>0</v>
      </c>
      <c r="EQD36" s="86"/>
      <c r="EQE36" s="86">
        <v>0</v>
      </c>
      <c r="EQF36" s="67"/>
      <c r="EQG36" s="67">
        <v>0</v>
      </c>
      <c r="EQH36" s="67"/>
      <c r="EQI36" s="86" t="s">
        <v>582</v>
      </c>
      <c r="EQN36" s="86"/>
      <c r="EQO36" s="62" t="s">
        <v>513</v>
      </c>
      <c r="EQP36" s="86"/>
      <c r="EQQ36" s="86">
        <v>0</v>
      </c>
      <c r="EQR36" s="86"/>
      <c r="EQS36" s="86">
        <v>0</v>
      </c>
      <c r="EQT36" s="67"/>
      <c r="EQU36" s="67">
        <v>0</v>
      </c>
      <c r="EQV36" s="67"/>
      <c r="EQW36" s="86" t="s">
        <v>582</v>
      </c>
      <c r="ERB36" s="86"/>
      <c r="ERC36" s="62" t="s">
        <v>513</v>
      </c>
      <c r="ERD36" s="86"/>
      <c r="ERE36" s="86">
        <v>0</v>
      </c>
      <c r="ERF36" s="86"/>
      <c r="ERG36" s="86">
        <v>0</v>
      </c>
      <c r="ERH36" s="67"/>
      <c r="ERI36" s="67">
        <v>0</v>
      </c>
      <c r="ERJ36" s="67"/>
      <c r="ERK36" s="86" t="s">
        <v>582</v>
      </c>
      <c r="ERP36" s="86"/>
      <c r="ERQ36" s="62" t="s">
        <v>513</v>
      </c>
      <c r="ERR36" s="86"/>
      <c r="ERS36" s="86">
        <v>0</v>
      </c>
      <c r="ERT36" s="86"/>
      <c r="ERU36" s="86">
        <v>0</v>
      </c>
      <c r="ERV36" s="67"/>
      <c r="ERW36" s="67">
        <v>0</v>
      </c>
      <c r="ERX36" s="67"/>
      <c r="ERY36" s="86" t="s">
        <v>582</v>
      </c>
      <c r="ESD36" s="86"/>
      <c r="ESE36" s="62" t="s">
        <v>513</v>
      </c>
      <c r="ESF36" s="86"/>
      <c r="ESG36" s="86">
        <v>0</v>
      </c>
      <c r="ESH36" s="86"/>
      <c r="ESI36" s="86">
        <v>0</v>
      </c>
      <c r="ESJ36" s="67"/>
      <c r="ESK36" s="67">
        <v>0</v>
      </c>
      <c r="ESL36" s="67"/>
      <c r="ESM36" s="86" t="s">
        <v>582</v>
      </c>
      <c r="ESR36" s="86"/>
      <c r="ESS36" s="62" t="s">
        <v>513</v>
      </c>
      <c r="EST36" s="86"/>
      <c r="ESU36" s="86">
        <v>0</v>
      </c>
      <c r="ESV36" s="86"/>
      <c r="ESW36" s="86">
        <v>0</v>
      </c>
      <c r="ESX36" s="67"/>
      <c r="ESY36" s="67">
        <v>0</v>
      </c>
      <c r="ESZ36" s="67"/>
      <c r="ETA36" s="86" t="s">
        <v>582</v>
      </c>
      <c r="ETF36" s="86"/>
      <c r="ETG36" s="62" t="s">
        <v>513</v>
      </c>
      <c r="ETH36" s="86"/>
      <c r="ETI36" s="86">
        <v>0</v>
      </c>
      <c r="ETJ36" s="86"/>
      <c r="ETK36" s="86">
        <v>0</v>
      </c>
      <c r="ETL36" s="67"/>
      <c r="ETM36" s="67">
        <v>0</v>
      </c>
      <c r="ETN36" s="67"/>
      <c r="ETO36" s="86" t="s">
        <v>582</v>
      </c>
      <c r="ETT36" s="86"/>
      <c r="ETU36" s="62" t="s">
        <v>513</v>
      </c>
      <c r="ETV36" s="86"/>
      <c r="ETW36" s="86">
        <v>0</v>
      </c>
      <c r="ETX36" s="86"/>
      <c r="ETY36" s="86">
        <v>0</v>
      </c>
      <c r="ETZ36" s="67"/>
      <c r="EUA36" s="67">
        <v>0</v>
      </c>
      <c r="EUB36" s="67"/>
      <c r="EUC36" s="86" t="s">
        <v>582</v>
      </c>
      <c r="EUH36" s="86"/>
      <c r="EUI36" s="62" t="s">
        <v>513</v>
      </c>
      <c r="EUJ36" s="86"/>
      <c r="EUK36" s="86">
        <v>0</v>
      </c>
      <c r="EUL36" s="86"/>
      <c r="EUM36" s="86">
        <v>0</v>
      </c>
      <c r="EUN36" s="67"/>
      <c r="EUO36" s="67">
        <v>0</v>
      </c>
      <c r="EUP36" s="67"/>
      <c r="EUQ36" s="86" t="s">
        <v>582</v>
      </c>
      <c r="EUV36" s="86"/>
      <c r="EUW36" s="62" t="s">
        <v>513</v>
      </c>
      <c r="EUX36" s="86"/>
      <c r="EUY36" s="86">
        <v>0</v>
      </c>
      <c r="EUZ36" s="86"/>
      <c r="EVA36" s="86">
        <v>0</v>
      </c>
      <c r="EVB36" s="67"/>
      <c r="EVC36" s="67">
        <v>0</v>
      </c>
      <c r="EVD36" s="67"/>
      <c r="EVE36" s="86" t="s">
        <v>582</v>
      </c>
      <c r="EVJ36" s="86"/>
      <c r="EVK36" s="62" t="s">
        <v>513</v>
      </c>
      <c r="EVL36" s="86"/>
      <c r="EVM36" s="86">
        <v>0</v>
      </c>
      <c r="EVN36" s="86"/>
      <c r="EVO36" s="86">
        <v>0</v>
      </c>
      <c r="EVP36" s="67"/>
      <c r="EVQ36" s="67">
        <v>0</v>
      </c>
      <c r="EVR36" s="67"/>
      <c r="EVS36" s="86" t="s">
        <v>582</v>
      </c>
      <c r="EVX36" s="86"/>
      <c r="EVY36" s="62" t="s">
        <v>513</v>
      </c>
      <c r="EVZ36" s="86"/>
      <c r="EWA36" s="86">
        <v>0</v>
      </c>
      <c r="EWB36" s="86"/>
      <c r="EWC36" s="86">
        <v>0</v>
      </c>
      <c r="EWD36" s="67"/>
      <c r="EWE36" s="67">
        <v>0</v>
      </c>
      <c r="EWF36" s="67"/>
      <c r="EWG36" s="86" t="s">
        <v>582</v>
      </c>
      <c r="EWL36" s="86"/>
      <c r="EWM36" s="62" t="s">
        <v>513</v>
      </c>
      <c r="EWN36" s="86"/>
      <c r="EWO36" s="86">
        <v>0</v>
      </c>
      <c r="EWP36" s="86"/>
      <c r="EWQ36" s="86">
        <v>0</v>
      </c>
      <c r="EWR36" s="67"/>
      <c r="EWS36" s="67">
        <v>0</v>
      </c>
      <c r="EWT36" s="67"/>
      <c r="EWU36" s="86" t="s">
        <v>582</v>
      </c>
      <c r="EWZ36" s="86"/>
      <c r="EXA36" s="62" t="s">
        <v>513</v>
      </c>
      <c r="EXB36" s="86"/>
      <c r="EXC36" s="86">
        <v>1</v>
      </c>
      <c r="EXD36" s="86"/>
      <c r="EXE36" s="86">
        <v>1</v>
      </c>
      <c r="EXF36" s="67"/>
      <c r="EXG36" s="67">
        <v>1.8518518518518516</v>
      </c>
      <c r="EXH36" s="67"/>
      <c r="EXI36" s="86">
        <v>100</v>
      </c>
      <c r="EXN36" s="86"/>
      <c r="EXO36" s="62" t="s">
        <v>513</v>
      </c>
      <c r="EXP36" s="86"/>
      <c r="EXQ36" s="86">
        <v>0</v>
      </c>
      <c r="EXR36" s="86"/>
      <c r="EXS36" s="86">
        <v>1</v>
      </c>
      <c r="EXT36" s="67"/>
      <c r="EXU36" s="67">
        <v>1.8518518518518516</v>
      </c>
      <c r="EXV36" s="67"/>
      <c r="EXW36" s="86">
        <v>0</v>
      </c>
      <c r="EYB36" s="86"/>
      <c r="EYC36" s="62" t="s">
        <v>513</v>
      </c>
      <c r="EYD36" s="86"/>
      <c r="EYE36" s="86">
        <v>1</v>
      </c>
      <c r="EYF36" s="86"/>
      <c r="EYG36" s="86">
        <v>1</v>
      </c>
      <c r="EYH36" s="67"/>
      <c r="EYI36" s="67">
        <v>1.8518518518518516</v>
      </c>
      <c r="EYJ36" s="67"/>
      <c r="EYK36" s="86">
        <v>100</v>
      </c>
      <c r="EYP36" s="86"/>
      <c r="EYQ36" s="62" t="s">
        <v>513</v>
      </c>
      <c r="EYR36" s="86"/>
      <c r="EYS36" s="86">
        <v>1</v>
      </c>
      <c r="EYT36" s="86"/>
      <c r="EYU36" s="86">
        <v>1</v>
      </c>
      <c r="EYV36" s="67"/>
      <c r="EYW36" s="67">
        <v>1.8518518518518516</v>
      </c>
      <c r="EYX36" s="67"/>
      <c r="EYY36" s="86">
        <v>100</v>
      </c>
      <c r="EZD36" s="86"/>
      <c r="EZE36" s="62" t="s">
        <v>513</v>
      </c>
      <c r="EZF36" s="86"/>
      <c r="EZG36" s="86">
        <v>1</v>
      </c>
      <c r="EZH36" s="86"/>
      <c r="EZI36" s="86">
        <v>1</v>
      </c>
      <c r="EZJ36" s="67"/>
      <c r="EZK36" s="67">
        <v>1.8518518518518516</v>
      </c>
      <c r="EZL36" s="67"/>
      <c r="EZM36" s="86">
        <v>100</v>
      </c>
      <c r="EZR36" s="86"/>
      <c r="EZS36" s="62" t="s">
        <v>513</v>
      </c>
      <c r="EZT36" s="86"/>
      <c r="EZU36" s="86">
        <v>1</v>
      </c>
      <c r="EZV36" s="86"/>
      <c r="EZW36" s="86">
        <v>1</v>
      </c>
      <c r="EZX36" s="67"/>
      <c r="EZY36" s="67">
        <v>1.8518518518518516</v>
      </c>
      <c r="EZZ36" s="67"/>
      <c r="FAA36" s="86">
        <v>100</v>
      </c>
      <c r="FAF36" s="86"/>
      <c r="FAG36" s="62" t="s">
        <v>513</v>
      </c>
      <c r="FAH36" s="86"/>
      <c r="FAI36" s="86">
        <v>1</v>
      </c>
      <c r="FAJ36" s="86"/>
      <c r="FAK36" s="86">
        <v>1</v>
      </c>
      <c r="FAL36" s="67"/>
      <c r="FAM36" s="67">
        <v>1.8518518518518516</v>
      </c>
      <c r="FAN36" s="67"/>
      <c r="FAO36" s="86">
        <v>100</v>
      </c>
      <c r="FAT36" s="86"/>
      <c r="FAU36" s="62" t="s">
        <v>513</v>
      </c>
      <c r="FAV36" s="86"/>
      <c r="FAW36" s="86">
        <v>1</v>
      </c>
      <c r="FAX36" s="86"/>
      <c r="FAY36" s="86">
        <v>1</v>
      </c>
      <c r="FAZ36" s="67"/>
      <c r="FBA36" s="67">
        <v>1.8518518518518516</v>
      </c>
      <c r="FBB36" s="67"/>
      <c r="FBC36" s="86">
        <v>100</v>
      </c>
      <c r="FBH36" s="86"/>
      <c r="FBI36" s="62" t="s">
        <v>513</v>
      </c>
      <c r="FBJ36" s="86"/>
      <c r="FBK36" s="86">
        <v>1</v>
      </c>
      <c r="FBL36" s="86"/>
      <c r="FBM36" s="86">
        <v>1</v>
      </c>
      <c r="FBN36" s="67"/>
      <c r="FBO36" s="67">
        <v>1.8518518518518516</v>
      </c>
      <c r="FBP36" s="67"/>
      <c r="FBQ36" s="86">
        <v>100</v>
      </c>
      <c r="FBV36" s="86"/>
      <c r="FBW36" s="62" t="s">
        <v>513</v>
      </c>
      <c r="FBX36" s="86"/>
      <c r="FBY36" s="86">
        <v>1</v>
      </c>
      <c r="FBZ36" s="86"/>
      <c r="FCA36" s="86">
        <v>1</v>
      </c>
      <c r="FCB36" s="67"/>
      <c r="FCC36" s="67">
        <v>1.8518518518518516</v>
      </c>
      <c r="FCD36" s="67"/>
      <c r="FCE36" s="86">
        <v>100</v>
      </c>
      <c r="FCJ36" s="86"/>
      <c r="FCK36" s="62" t="s">
        <v>513</v>
      </c>
      <c r="FCL36" s="86"/>
      <c r="FCM36" s="86">
        <v>1</v>
      </c>
      <c r="FCN36" s="86"/>
      <c r="FCO36" s="86">
        <v>1</v>
      </c>
      <c r="FCP36" s="67"/>
      <c r="FCQ36" s="67">
        <v>1.8518518518518516</v>
      </c>
      <c r="FCR36" s="67"/>
      <c r="FCS36" s="86">
        <v>100</v>
      </c>
      <c r="FCX36" s="86"/>
      <c r="FCY36" s="62" t="s">
        <v>513</v>
      </c>
      <c r="FCZ36" s="86"/>
      <c r="FDA36" s="86">
        <v>0</v>
      </c>
      <c r="FDB36" s="86"/>
      <c r="FDC36" s="86">
        <v>1</v>
      </c>
      <c r="FDD36" s="67"/>
      <c r="FDE36" s="67">
        <v>1.8518518518518516</v>
      </c>
      <c r="FDF36" s="67"/>
      <c r="FDG36" s="86">
        <v>0</v>
      </c>
      <c r="FDL36" s="86"/>
      <c r="FDM36" s="62" t="s">
        <v>513</v>
      </c>
      <c r="FDN36" s="86"/>
      <c r="FDO36" s="86">
        <v>1</v>
      </c>
      <c r="FDP36" s="86"/>
      <c r="FDQ36" s="86">
        <v>1</v>
      </c>
      <c r="FDR36" s="67"/>
      <c r="FDS36" s="67">
        <v>1.8518518518518516</v>
      </c>
      <c r="FDT36" s="67"/>
      <c r="FDU36" s="86">
        <v>100</v>
      </c>
      <c r="FDZ36" s="86"/>
      <c r="FEA36" s="62" t="s">
        <v>513</v>
      </c>
      <c r="FEB36" s="86"/>
      <c r="FEC36" s="86">
        <v>1</v>
      </c>
      <c r="FED36" s="86"/>
      <c r="FEE36" s="86">
        <v>1</v>
      </c>
      <c r="FEF36" s="67"/>
      <c r="FEG36" s="67">
        <v>1.8518518518518516</v>
      </c>
      <c r="FEH36" s="67"/>
      <c r="FEI36" s="86">
        <v>100</v>
      </c>
      <c r="FEN36" s="86"/>
      <c r="FEO36" s="62" t="s">
        <v>513</v>
      </c>
      <c r="FEP36" s="86"/>
      <c r="FEQ36" s="86">
        <v>0</v>
      </c>
      <c r="FER36" s="86"/>
      <c r="FES36" s="86">
        <v>1</v>
      </c>
      <c r="FET36" s="67"/>
      <c r="FEU36" s="67">
        <v>1.8518518518518516</v>
      </c>
      <c r="FEV36" s="67"/>
      <c r="FEW36" s="86">
        <v>0</v>
      </c>
      <c r="FFB36" s="86"/>
      <c r="FFC36" s="62" t="s">
        <v>513</v>
      </c>
      <c r="FFD36" s="86"/>
      <c r="FFE36" s="86">
        <v>1</v>
      </c>
      <c r="FFF36" s="86"/>
      <c r="FFG36" s="86">
        <v>1</v>
      </c>
      <c r="FFH36" s="67"/>
      <c r="FFI36" s="67">
        <v>1.8518518518518516</v>
      </c>
      <c r="FFJ36" s="67"/>
      <c r="FFK36" s="86">
        <v>100</v>
      </c>
      <c r="FFP36" s="86"/>
      <c r="FFQ36" s="62" t="s">
        <v>513</v>
      </c>
      <c r="FFR36" s="86"/>
      <c r="FFS36" s="86">
        <v>0</v>
      </c>
      <c r="FFT36" s="86"/>
      <c r="FFU36" s="86">
        <v>1</v>
      </c>
      <c r="FFV36" s="67"/>
      <c r="FFW36" s="67">
        <v>1.8518518518518516</v>
      </c>
      <c r="FFX36" s="67"/>
      <c r="FFY36" s="86">
        <v>0</v>
      </c>
      <c r="FGD36" s="86"/>
      <c r="FGE36" s="62" t="s">
        <v>513</v>
      </c>
      <c r="FGF36" s="86"/>
      <c r="FGG36" s="86">
        <v>1</v>
      </c>
      <c r="FGH36" s="86"/>
      <c r="FGI36" s="86">
        <v>1</v>
      </c>
      <c r="FGJ36" s="67"/>
      <c r="FGK36" s="67">
        <v>1.8518518518518516</v>
      </c>
      <c r="FGL36" s="67"/>
      <c r="FGM36" s="86">
        <v>100</v>
      </c>
      <c r="FGR36" s="86"/>
      <c r="FGS36" s="62" t="s">
        <v>513</v>
      </c>
      <c r="FGT36" s="86"/>
      <c r="FGU36" s="86">
        <v>1</v>
      </c>
      <c r="FGV36" s="86"/>
      <c r="FGW36" s="86">
        <v>1</v>
      </c>
      <c r="FGX36" s="67"/>
      <c r="FGY36" s="67">
        <v>1.8518518518518516</v>
      </c>
      <c r="FGZ36" s="67"/>
      <c r="FHA36" s="86">
        <v>100</v>
      </c>
      <c r="FHF36" s="86"/>
      <c r="FHG36" s="62" t="s">
        <v>513</v>
      </c>
      <c r="FHH36" s="86"/>
      <c r="FHI36" s="86">
        <v>1</v>
      </c>
      <c r="FHJ36" s="86"/>
      <c r="FHK36" s="86">
        <v>1</v>
      </c>
      <c r="FHL36" s="67"/>
      <c r="FHM36" s="67">
        <v>1.8518518518518516</v>
      </c>
      <c r="FHN36" s="67"/>
      <c r="FHO36" s="86">
        <v>100</v>
      </c>
      <c r="FHT36" s="86"/>
      <c r="FHU36" s="62" t="s">
        <v>513</v>
      </c>
      <c r="FHV36" s="86"/>
      <c r="FHW36" s="86">
        <v>1</v>
      </c>
      <c r="FHX36" s="86"/>
      <c r="FHY36" s="86">
        <v>1</v>
      </c>
      <c r="FHZ36" s="67"/>
      <c r="FIA36" s="67">
        <v>1.8518518518518516</v>
      </c>
      <c r="FIB36" s="67"/>
      <c r="FIC36" s="86">
        <v>100</v>
      </c>
      <c r="FIH36" s="86"/>
      <c r="FII36" s="62" t="s">
        <v>513</v>
      </c>
      <c r="FIJ36" s="86"/>
      <c r="FIK36" s="86">
        <v>1</v>
      </c>
      <c r="FIL36" s="86"/>
      <c r="FIM36" s="86">
        <v>1</v>
      </c>
      <c r="FIN36" s="67"/>
      <c r="FIO36" s="67">
        <v>1.8518518518518516</v>
      </c>
      <c r="FIP36" s="67"/>
      <c r="FIQ36" s="86">
        <v>100</v>
      </c>
      <c r="FIV36" s="86"/>
      <c r="FIW36" s="62" t="s">
        <v>513</v>
      </c>
      <c r="FIX36" s="86"/>
      <c r="FIY36" s="86">
        <v>1</v>
      </c>
      <c r="FIZ36" s="86"/>
      <c r="FJA36" s="86">
        <v>1</v>
      </c>
      <c r="FJB36" s="67"/>
      <c r="FJC36" s="67">
        <v>1.8518518518518516</v>
      </c>
      <c r="FJD36" s="67"/>
      <c r="FJE36" s="86">
        <v>100</v>
      </c>
      <c r="FJJ36" s="86"/>
      <c r="FJK36" s="62" t="s">
        <v>513</v>
      </c>
      <c r="FJL36" s="86"/>
      <c r="FJM36" s="86">
        <v>1</v>
      </c>
      <c r="FJN36" s="86"/>
      <c r="FJO36" s="86">
        <v>1</v>
      </c>
      <c r="FJP36" s="67"/>
      <c r="FJQ36" s="67">
        <v>1.8518518518518516</v>
      </c>
      <c r="FJR36" s="67"/>
      <c r="FJS36" s="86">
        <v>100</v>
      </c>
      <c r="FJX36" s="86"/>
      <c r="FJY36" s="62" t="s">
        <v>513</v>
      </c>
      <c r="FJZ36" s="86"/>
      <c r="FKA36" s="86">
        <v>1</v>
      </c>
      <c r="FKB36" s="86"/>
      <c r="FKC36" s="86">
        <v>1</v>
      </c>
      <c r="FKD36" s="67"/>
      <c r="FKE36" s="67">
        <v>1.8518518518518516</v>
      </c>
      <c r="FKF36" s="67"/>
      <c r="FKG36" s="86">
        <v>100</v>
      </c>
      <c r="FKL36" s="86"/>
      <c r="FKM36" s="62" t="s">
        <v>513</v>
      </c>
      <c r="FKN36" s="86"/>
      <c r="FKO36" s="86">
        <v>1</v>
      </c>
      <c r="FKP36" s="86"/>
      <c r="FKQ36" s="86">
        <v>1</v>
      </c>
      <c r="FKR36" s="67"/>
      <c r="FKS36" s="67">
        <v>1.8518518518518516</v>
      </c>
      <c r="FKT36" s="67"/>
      <c r="FKU36" s="86">
        <v>100</v>
      </c>
      <c r="FKZ36" s="86"/>
      <c r="FLA36" s="62" t="s">
        <v>513</v>
      </c>
      <c r="FLB36" s="86"/>
      <c r="FLC36" s="86">
        <v>1</v>
      </c>
      <c r="FLD36" s="86"/>
      <c r="FLE36" s="86">
        <v>1</v>
      </c>
      <c r="FLF36" s="67"/>
      <c r="FLG36" s="67">
        <v>1.8518518518518516</v>
      </c>
      <c r="FLH36" s="67"/>
      <c r="FLI36" s="86">
        <v>100</v>
      </c>
      <c r="FLN36" s="86"/>
      <c r="FLO36" s="62" t="s">
        <v>513</v>
      </c>
      <c r="FLP36" s="86"/>
      <c r="FLQ36" s="86">
        <v>1</v>
      </c>
      <c r="FLR36" s="86"/>
      <c r="FLS36" s="86">
        <v>1</v>
      </c>
      <c r="FLT36" s="67"/>
      <c r="FLU36" s="67">
        <v>1.8518518518518516</v>
      </c>
      <c r="FLV36" s="67"/>
      <c r="FLW36" s="86">
        <v>100</v>
      </c>
      <c r="FMB36" s="86"/>
      <c r="FMC36" s="62" t="s">
        <v>513</v>
      </c>
      <c r="FMD36" s="86"/>
      <c r="FME36" s="86">
        <v>2</v>
      </c>
      <c r="FMF36" s="86"/>
      <c r="FMG36" s="86">
        <v>2</v>
      </c>
      <c r="FMH36" s="67"/>
      <c r="FMI36" s="67">
        <v>4.4444444444444446</v>
      </c>
      <c r="FMJ36" s="67"/>
      <c r="FMK36" s="86">
        <v>100</v>
      </c>
      <c r="FMP36" s="86"/>
      <c r="FMQ36" s="62" t="s">
        <v>513</v>
      </c>
      <c r="FMR36" s="86"/>
      <c r="FMS36" s="86">
        <v>1</v>
      </c>
      <c r="FMT36" s="86"/>
      <c r="FMU36" s="86">
        <v>2</v>
      </c>
      <c r="FMV36" s="67"/>
      <c r="FMW36" s="67">
        <v>4.4444444444444446</v>
      </c>
      <c r="FMX36" s="67"/>
      <c r="FMY36" s="86">
        <v>50</v>
      </c>
      <c r="FND36" s="86"/>
      <c r="FNE36" s="62" t="s">
        <v>513</v>
      </c>
      <c r="FNF36" s="86"/>
      <c r="FNG36" s="86">
        <v>1</v>
      </c>
      <c r="FNH36" s="86"/>
      <c r="FNI36" s="86">
        <v>2</v>
      </c>
      <c r="FNJ36" s="67"/>
      <c r="FNK36" s="67">
        <v>4.4444444444444446</v>
      </c>
      <c r="FNL36" s="67"/>
      <c r="FNM36" s="86">
        <v>50</v>
      </c>
      <c r="FNR36" s="86"/>
      <c r="FNS36" s="62" t="s">
        <v>513</v>
      </c>
      <c r="FNT36" s="86"/>
      <c r="FNU36" s="86">
        <v>1</v>
      </c>
      <c r="FNV36" s="86"/>
      <c r="FNW36" s="86">
        <v>2</v>
      </c>
      <c r="FNX36" s="67"/>
      <c r="FNY36" s="67">
        <v>4.4444444444444446</v>
      </c>
      <c r="FNZ36" s="67"/>
      <c r="FOA36" s="86">
        <v>50</v>
      </c>
      <c r="FOF36" s="86"/>
      <c r="FOG36" s="62" t="s">
        <v>513</v>
      </c>
      <c r="FOH36" s="86"/>
      <c r="FOI36" s="86">
        <v>2</v>
      </c>
      <c r="FOJ36" s="86"/>
      <c r="FOK36" s="86">
        <v>2</v>
      </c>
      <c r="FOL36" s="67"/>
      <c r="FOM36" s="67">
        <v>4.4444444444444446</v>
      </c>
      <c r="FON36" s="67"/>
      <c r="FOO36" s="86">
        <v>100</v>
      </c>
      <c r="FOT36" s="86"/>
      <c r="FOU36" s="62" t="s">
        <v>513</v>
      </c>
      <c r="FOV36" s="86"/>
      <c r="FOW36" s="86">
        <v>1</v>
      </c>
      <c r="FOX36" s="86"/>
      <c r="FOY36" s="86">
        <v>2</v>
      </c>
      <c r="FOZ36" s="67"/>
      <c r="FPA36" s="67">
        <v>4.4444444444444446</v>
      </c>
      <c r="FPB36" s="67"/>
      <c r="FPC36" s="86">
        <v>50</v>
      </c>
      <c r="FPH36" s="86"/>
      <c r="FPI36" s="62" t="s">
        <v>513</v>
      </c>
      <c r="FPJ36" s="86"/>
      <c r="FPK36" s="86">
        <v>2</v>
      </c>
      <c r="FPL36" s="86"/>
      <c r="FPM36" s="86">
        <v>2</v>
      </c>
      <c r="FPN36" s="67"/>
      <c r="FPO36" s="67">
        <v>4.4444444444444446</v>
      </c>
      <c r="FPP36" s="67"/>
      <c r="FPQ36" s="86">
        <v>100</v>
      </c>
      <c r="FPV36" s="86"/>
      <c r="FPW36" s="62" t="s">
        <v>513</v>
      </c>
      <c r="FPX36" s="86"/>
      <c r="FPY36" s="86">
        <v>2</v>
      </c>
      <c r="FPZ36" s="86"/>
      <c r="FQA36" s="86">
        <v>2</v>
      </c>
      <c r="FQB36" s="67"/>
      <c r="FQC36" s="67">
        <v>4.4444444444444446</v>
      </c>
      <c r="FQD36" s="67"/>
      <c r="FQE36" s="86">
        <v>100</v>
      </c>
      <c r="FQJ36" s="86"/>
      <c r="FQK36" s="62" t="s">
        <v>513</v>
      </c>
      <c r="FQL36" s="86"/>
      <c r="FQM36" s="86">
        <v>1</v>
      </c>
      <c r="FQN36" s="86"/>
      <c r="FQO36" s="86">
        <v>2</v>
      </c>
      <c r="FQP36" s="67"/>
      <c r="FQQ36" s="67">
        <v>4.4444444444444446</v>
      </c>
      <c r="FQR36" s="67"/>
      <c r="FQS36" s="86">
        <v>50</v>
      </c>
      <c r="FQX36" s="86"/>
      <c r="FQY36" s="62" t="s">
        <v>513</v>
      </c>
      <c r="FQZ36" s="86"/>
      <c r="FRA36" s="86">
        <v>2</v>
      </c>
      <c r="FRB36" s="86"/>
      <c r="FRC36" s="86">
        <v>2</v>
      </c>
      <c r="FRD36" s="67"/>
      <c r="FRE36" s="67">
        <v>4.4444444444444446</v>
      </c>
      <c r="FRF36" s="67"/>
      <c r="FRG36" s="86">
        <v>100</v>
      </c>
      <c r="FRL36" s="86"/>
      <c r="FRM36" s="62" t="s">
        <v>513</v>
      </c>
      <c r="FRN36" s="86"/>
      <c r="FRO36" s="86">
        <v>2</v>
      </c>
      <c r="FRP36" s="86"/>
      <c r="FRQ36" s="86">
        <v>2</v>
      </c>
      <c r="FRR36" s="67"/>
      <c r="FRS36" s="67">
        <v>4.4444444444444446</v>
      </c>
      <c r="FRT36" s="67"/>
      <c r="FRU36" s="86">
        <v>100</v>
      </c>
      <c r="FRZ36" s="86"/>
      <c r="FSA36" s="62" t="s">
        <v>513</v>
      </c>
      <c r="FSB36" s="86"/>
      <c r="FSC36" s="86">
        <v>2</v>
      </c>
      <c r="FSD36" s="86"/>
      <c r="FSE36" s="86">
        <v>2</v>
      </c>
      <c r="FSF36" s="67"/>
      <c r="FSG36" s="67">
        <v>4.4444444444444446</v>
      </c>
      <c r="FSH36" s="67"/>
      <c r="FSI36" s="86">
        <v>100</v>
      </c>
      <c r="FSN36" s="86"/>
      <c r="FSO36" s="62" t="s">
        <v>513</v>
      </c>
      <c r="FSP36" s="86"/>
      <c r="FSQ36" s="86">
        <v>0</v>
      </c>
      <c r="FSR36" s="86"/>
      <c r="FSS36" s="86">
        <v>2</v>
      </c>
      <c r="FST36" s="67"/>
      <c r="FSU36" s="67">
        <v>4.4444444444444446</v>
      </c>
      <c r="FSV36" s="67"/>
      <c r="FSW36" s="86">
        <v>0</v>
      </c>
      <c r="FTB36" s="86"/>
      <c r="FTC36" s="62" t="s">
        <v>513</v>
      </c>
      <c r="FTD36" s="86"/>
      <c r="FTE36" s="86">
        <v>2</v>
      </c>
      <c r="FTF36" s="86"/>
      <c r="FTG36" s="86">
        <v>2</v>
      </c>
      <c r="FTH36" s="67"/>
      <c r="FTI36" s="67">
        <v>4.4444444444444446</v>
      </c>
      <c r="FTJ36" s="67"/>
      <c r="FTK36" s="86">
        <v>100</v>
      </c>
      <c r="FTP36" s="86"/>
      <c r="FTQ36" s="62" t="s">
        <v>513</v>
      </c>
      <c r="FTR36" s="86"/>
      <c r="FTS36" s="86">
        <v>2</v>
      </c>
      <c r="FTT36" s="86"/>
      <c r="FTU36" s="86">
        <v>2</v>
      </c>
      <c r="FTV36" s="67"/>
      <c r="FTW36" s="67">
        <v>4.4444444444444446</v>
      </c>
      <c r="FTX36" s="67"/>
      <c r="FTY36" s="86">
        <v>100</v>
      </c>
      <c r="FUD36" s="86"/>
      <c r="FUE36" s="62" t="s">
        <v>513</v>
      </c>
      <c r="FUF36" s="86"/>
      <c r="FUG36" s="86">
        <v>1</v>
      </c>
      <c r="FUH36" s="86"/>
      <c r="FUI36" s="86">
        <v>2</v>
      </c>
      <c r="FUJ36" s="67"/>
      <c r="FUK36" s="67">
        <v>4.4444444444444446</v>
      </c>
      <c r="FUL36" s="67"/>
      <c r="FUM36" s="86">
        <v>50</v>
      </c>
      <c r="FUR36" s="86"/>
      <c r="FUS36" s="62" t="s">
        <v>513</v>
      </c>
      <c r="FUT36" s="86"/>
      <c r="FUU36" s="86">
        <v>2</v>
      </c>
      <c r="FUV36" s="86"/>
      <c r="FUW36" s="86">
        <v>2</v>
      </c>
      <c r="FUX36" s="67"/>
      <c r="FUY36" s="67">
        <v>4.4444444444444446</v>
      </c>
      <c r="FUZ36" s="67"/>
      <c r="FVA36" s="86">
        <v>100</v>
      </c>
      <c r="FVF36" s="86"/>
      <c r="FVG36" s="62" t="s">
        <v>513</v>
      </c>
      <c r="FVH36" s="86"/>
      <c r="FVI36" s="86">
        <v>2</v>
      </c>
      <c r="FVJ36" s="86"/>
      <c r="FVK36" s="86">
        <v>2</v>
      </c>
      <c r="FVL36" s="67"/>
      <c r="FVM36" s="67">
        <v>4.4444444444444446</v>
      </c>
      <c r="FVN36" s="67"/>
      <c r="FVO36" s="86">
        <v>100</v>
      </c>
      <c r="FVT36" s="86"/>
      <c r="FVU36" s="62" t="s">
        <v>513</v>
      </c>
      <c r="FVV36" s="86"/>
      <c r="FVW36" s="86">
        <v>0</v>
      </c>
      <c r="FVX36" s="86"/>
      <c r="FVY36" s="86">
        <v>0</v>
      </c>
      <c r="FVZ36" s="67"/>
      <c r="FWA36" s="67">
        <v>0</v>
      </c>
      <c r="FWB36" s="67"/>
      <c r="FWC36" s="86" t="s">
        <v>582</v>
      </c>
      <c r="FWH36" s="86"/>
      <c r="FWI36" s="62" t="s">
        <v>513</v>
      </c>
      <c r="FWJ36" s="86"/>
      <c r="FWK36" s="86">
        <v>0</v>
      </c>
      <c r="FWL36" s="86"/>
      <c r="FWM36" s="86">
        <v>0</v>
      </c>
      <c r="FWN36" s="67"/>
      <c r="FWO36" s="67">
        <v>0</v>
      </c>
      <c r="FWP36" s="67"/>
      <c r="FWQ36" s="86" t="s">
        <v>582</v>
      </c>
      <c r="FWV36" s="86"/>
      <c r="FWW36" s="62" t="s">
        <v>513</v>
      </c>
      <c r="FWX36" s="86"/>
      <c r="FWY36" s="86">
        <v>0</v>
      </c>
      <c r="FWZ36" s="86"/>
      <c r="FXA36" s="86">
        <v>0</v>
      </c>
      <c r="FXB36" s="67"/>
      <c r="FXC36" s="67">
        <v>0</v>
      </c>
      <c r="FXD36" s="67"/>
      <c r="FXE36" s="86" t="s">
        <v>582</v>
      </c>
      <c r="FXJ36" s="86"/>
      <c r="FXK36" s="62" t="s">
        <v>513</v>
      </c>
      <c r="FXL36" s="86"/>
      <c r="FXM36" s="86">
        <v>0</v>
      </c>
      <c r="FXN36" s="86"/>
      <c r="FXO36" s="86">
        <v>0</v>
      </c>
      <c r="FXP36" s="67"/>
      <c r="FXQ36" s="67">
        <v>0</v>
      </c>
      <c r="FXR36" s="67"/>
      <c r="FXS36" s="86" t="s">
        <v>582</v>
      </c>
      <c r="FXX36" s="86"/>
      <c r="FXY36" s="62" t="s">
        <v>513</v>
      </c>
      <c r="FXZ36" s="86"/>
      <c r="FYA36" s="86">
        <v>0</v>
      </c>
      <c r="FYB36" s="86"/>
      <c r="FYC36" s="86">
        <v>0</v>
      </c>
      <c r="FYD36" s="67"/>
      <c r="FYE36" s="67">
        <v>0</v>
      </c>
      <c r="FYF36" s="67"/>
      <c r="FYG36" s="86" t="s">
        <v>582</v>
      </c>
      <c r="FYL36" s="86"/>
      <c r="FYM36" s="62" t="s">
        <v>513</v>
      </c>
      <c r="FYN36" s="86"/>
      <c r="FYO36" s="86">
        <v>0</v>
      </c>
      <c r="FYP36" s="86"/>
      <c r="FYQ36" s="86">
        <v>0</v>
      </c>
      <c r="FYR36" s="67"/>
      <c r="FYS36" s="67">
        <v>0</v>
      </c>
      <c r="FYT36" s="67"/>
      <c r="FYU36" s="86" t="s">
        <v>582</v>
      </c>
      <c r="FYZ36" s="86"/>
      <c r="FZA36" s="62" t="s">
        <v>513</v>
      </c>
      <c r="FZB36" s="86"/>
      <c r="FZC36" s="86">
        <v>0</v>
      </c>
      <c r="FZD36" s="86"/>
      <c r="FZE36" s="86">
        <v>0</v>
      </c>
      <c r="FZF36" s="67"/>
      <c r="FZG36" s="67">
        <v>0</v>
      </c>
      <c r="FZH36" s="67"/>
      <c r="FZI36" s="86" t="s">
        <v>582</v>
      </c>
      <c r="FZN36" s="86"/>
      <c r="FZO36" s="62" t="s">
        <v>513</v>
      </c>
      <c r="FZP36" s="86"/>
      <c r="FZQ36" s="86">
        <v>0</v>
      </c>
      <c r="FZR36" s="86"/>
      <c r="FZS36" s="86">
        <v>0</v>
      </c>
      <c r="FZT36" s="67"/>
      <c r="FZU36" s="67">
        <v>0</v>
      </c>
      <c r="FZV36" s="67"/>
      <c r="FZW36" s="86" t="s">
        <v>582</v>
      </c>
      <c r="GAB36" s="86"/>
      <c r="GAC36" s="62" t="s">
        <v>513</v>
      </c>
      <c r="GAD36" s="86"/>
      <c r="GAE36" s="86">
        <v>0</v>
      </c>
      <c r="GAF36" s="86"/>
      <c r="GAG36" s="86">
        <v>0</v>
      </c>
      <c r="GAH36" s="67"/>
      <c r="GAI36" s="67">
        <v>0</v>
      </c>
      <c r="GAJ36" s="67"/>
      <c r="GAK36" s="86" t="s">
        <v>582</v>
      </c>
      <c r="GAP36" s="86"/>
      <c r="GAQ36" s="62" t="s">
        <v>513</v>
      </c>
      <c r="GAR36" s="86"/>
      <c r="GAS36" s="86">
        <v>0</v>
      </c>
      <c r="GAT36" s="86"/>
      <c r="GAU36" s="86">
        <v>0</v>
      </c>
      <c r="GAV36" s="67"/>
      <c r="GAW36" s="67">
        <v>0</v>
      </c>
      <c r="GAX36" s="67"/>
      <c r="GAY36" s="86" t="s">
        <v>582</v>
      </c>
      <c r="GBD36" s="86"/>
      <c r="GBE36" s="62" t="s">
        <v>513</v>
      </c>
      <c r="GBF36" s="86"/>
      <c r="GBG36" s="86">
        <v>0</v>
      </c>
      <c r="GBH36" s="86"/>
      <c r="GBI36" s="86">
        <v>0</v>
      </c>
      <c r="GBJ36" s="67"/>
      <c r="GBK36" s="67">
        <v>0</v>
      </c>
      <c r="GBL36" s="67"/>
      <c r="GBM36" s="86" t="s">
        <v>582</v>
      </c>
      <c r="GBR36" s="86"/>
      <c r="GBS36" s="62" t="s">
        <v>513</v>
      </c>
      <c r="GBT36" s="86"/>
      <c r="GBU36" s="86">
        <v>0</v>
      </c>
      <c r="GBV36" s="86"/>
      <c r="GBW36" s="86">
        <v>0</v>
      </c>
      <c r="GBX36" s="67"/>
      <c r="GBY36" s="67">
        <v>0</v>
      </c>
      <c r="GBZ36" s="67"/>
      <c r="GCA36" s="86" t="s">
        <v>582</v>
      </c>
      <c r="GCF36" s="86"/>
      <c r="GCG36" s="62" t="s">
        <v>513</v>
      </c>
      <c r="GCH36" s="86"/>
      <c r="GCI36" s="86">
        <v>0</v>
      </c>
      <c r="GCJ36" s="86"/>
      <c r="GCK36" s="86">
        <v>0</v>
      </c>
      <c r="GCL36" s="67"/>
      <c r="GCM36" s="67">
        <v>0</v>
      </c>
      <c r="GCN36" s="67"/>
      <c r="GCO36" s="86" t="s">
        <v>582</v>
      </c>
      <c r="GCT36" s="86"/>
      <c r="GCU36" s="62" t="s">
        <v>513</v>
      </c>
      <c r="GCV36" s="86"/>
      <c r="GCW36" s="86">
        <v>0</v>
      </c>
      <c r="GCX36" s="86"/>
      <c r="GCY36" s="86">
        <v>0</v>
      </c>
      <c r="GCZ36" s="67"/>
      <c r="GDA36" s="67">
        <v>0</v>
      </c>
      <c r="GDB36" s="67"/>
      <c r="GDC36" s="86" t="s">
        <v>582</v>
      </c>
      <c r="GDH36" s="86"/>
      <c r="GDI36" s="62" t="s">
        <v>513</v>
      </c>
      <c r="GDJ36" s="86"/>
      <c r="GDK36" s="86">
        <v>0</v>
      </c>
      <c r="GDL36" s="86"/>
      <c r="GDM36" s="86">
        <v>0</v>
      </c>
      <c r="GDN36" s="67"/>
      <c r="GDO36" s="67">
        <v>0</v>
      </c>
      <c r="GDP36" s="67"/>
      <c r="GDQ36" s="86" t="s">
        <v>582</v>
      </c>
      <c r="GDV36" s="86"/>
      <c r="GDW36" s="62" t="s">
        <v>513</v>
      </c>
      <c r="GDX36" s="86"/>
      <c r="GDY36" s="86">
        <v>0</v>
      </c>
      <c r="GDZ36" s="86"/>
      <c r="GEA36" s="86">
        <v>0</v>
      </c>
      <c r="GEB36" s="67"/>
      <c r="GEC36" s="67">
        <v>0</v>
      </c>
      <c r="GED36" s="67"/>
      <c r="GEE36" s="86" t="s">
        <v>582</v>
      </c>
      <c r="GEJ36" s="86"/>
      <c r="GEK36" s="62" t="s">
        <v>513</v>
      </c>
      <c r="GEL36" s="86"/>
      <c r="GEM36" s="86">
        <v>0</v>
      </c>
      <c r="GEN36" s="86"/>
      <c r="GEO36" s="86">
        <v>0</v>
      </c>
      <c r="GEP36" s="67"/>
      <c r="GEQ36" s="67">
        <v>0</v>
      </c>
      <c r="GER36" s="67"/>
      <c r="GES36" s="86" t="s">
        <v>582</v>
      </c>
      <c r="GEX36" s="86"/>
      <c r="GEY36" s="62" t="s">
        <v>513</v>
      </c>
      <c r="GEZ36" s="86"/>
      <c r="GFA36" s="86">
        <v>0</v>
      </c>
      <c r="GFB36" s="86"/>
      <c r="GFC36" s="86">
        <v>0</v>
      </c>
      <c r="GFD36" s="67"/>
      <c r="GFE36" s="67">
        <v>0</v>
      </c>
      <c r="GFF36" s="67"/>
      <c r="GFG36" s="86" t="s">
        <v>582</v>
      </c>
      <c r="GFL36" s="86"/>
      <c r="GFM36" s="62" t="s">
        <v>513</v>
      </c>
      <c r="GFN36" s="86"/>
      <c r="GFO36" s="86">
        <v>0</v>
      </c>
      <c r="GFP36" s="86"/>
      <c r="GFQ36" s="86">
        <v>0</v>
      </c>
      <c r="GFR36" s="67"/>
      <c r="GFS36" s="67">
        <v>0</v>
      </c>
      <c r="GFT36" s="67"/>
      <c r="GFU36" s="86" t="s">
        <v>582</v>
      </c>
      <c r="GFZ36" s="86"/>
      <c r="GGA36" s="62" t="s">
        <v>513</v>
      </c>
      <c r="GGB36" s="86"/>
      <c r="GGC36" s="86">
        <v>0</v>
      </c>
      <c r="GGD36" s="86"/>
      <c r="GGE36" s="86">
        <v>0</v>
      </c>
      <c r="GGF36" s="67"/>
      <c r="GGG36" s="67">
        <v>0</v>
      </c>
      <c r="GGH36" s="67"/>
      <c r="GGI36" s="86" t="s">
        <v>582</v>
      </c>
      <c r="GGN36" s="86"/>
      <c r="GGO36" s="62" t="s">
        <v>513</v>
      </c>
      <c r="GGP36" s="86"/>
      <c r="GGQ36" s="86">
        <v>0</v>
      </c>
      <c r="GGR36" s="86"/>
      <c r="GGS36" s="86">
        <v>0</v>
      </c>
      <c r="GGT36" s="67"/>
      <c r="GGU36" s="67">
        <v>0</v>
      </c>
      <c r="GGV36" s="67"/>
      <c r="GGW36" s="86" t="s">
        <v>582</v>
      </c>
      <c r="GHB36" s="86"/>
      <c r="GHC36" s="62" t="s">
        <v>513</v>
      </c>
      <c r="GHD36" s="86"/>
      <c r="GHE36" s="86">
        <v>0</v>
      </c>
      <c r="GHF36" s="86"/>
      <c r="GHG36" s="86">
        <v>0</v>
      </c>
      <c r="GHH36" s="67"/>
      <c r="GHI36" s="67">
        <v>0</v>
      </c>
      <c r="GHJ36" s="67"/>
      <c r="GHK36" s="86" t="s">
        <v>582</v>
      </c>
      <c r="GHP36" s="86"/>
      <c r="GHQ36" s="62" t="s">
        <v>513</v>
      </c>
      <c r="GHR36" s="86"/>
      <c r="GHS36" s="86">
        <v>0</v>
      </c>
      <c r="GHT36" s="86"/>
      <c r="GHU36" s="86">
        <v>0</v>
      </c>
      <c r="GHV36" s="67"/>
      <c r="GHW36" s="67">
        <v>0</v>
      </c>
      <c r="GHX36" s="67"/>
      <c r="GHY36" s="86" t="s">
        <v>582</v>
      </c>
      <c r="GID36" s="86"/>
      <c r="GIE36" s="62" t="s">
        <v>513</v>
      </c>
      <c r="GIF36" s="86"/>
      <c r="GIG36" s="86">
        <v>0</v>
      </c>
      <c r="GIH36" s="86"/>
      <c r="GII36" s="86">
        <v>0</v>
      </c>
      <c r="GIJ36" s="67"/>
      <c r="GIK36" s="67">
        <v>0</v>
      </c>
      <c r="GIL36" s="67"/>
      <c r="GIM36" s="86" t="s">
        <v>582</v>
      </c>
      <c r="GIR36" s="86"/>
      <c r="GIS36" s="62" t="s">
        <v>513</v>
      </c>
      <c r="GIT36" s="86"/>
      <c r="GIU36" s="86">
        <v>0</v>
      </c>
      <c r="GIV36" s="86"/>
      <c r="GIW36" s="86">
        <v>0</v>
      </c>
      <c r="GIX36" s="67"/>
      <c r="GIY36" s="67">
        <v>0</v>
      </c>
      <c r="GIZ36" s="67"/>
      <c r="GJA36" s="86" t="s">
        <v>582</v>
      </c>
      <c r="GJF36" s="86"/>
      <c r="GJG36" s="62" t="s">
        <v>513</v>
      </c>
      <c r="GJH36" s="86"/>
      <c r="GJI36" s="86">
        <v>0</v>
      </c>
      <c r="GJJ36" s="86"/>
      <c r="GJK36" s="86">
        <v>0</v>
      </c>
      <c r="GJL36" s="67"/>
      <c r="GJM36" s="67">
        <v>0</v>
      </c>
      <c r="GJN36" s="67"/>
      <c r="GJO36" s="86" t="s">
        <v>582</v>
      </c>
      <c r="GJT36" s="86"/>
      <c r="GJU36" s="62" t="s">
        <v>513</v>
      </c>
      <c r="GJV36" s="86"/>
      <c r="GJW36" s="86">
        <v>0</v>
      </c>
      <c r="GJX36" s="86"/>
      <c r="GJY36" s="86">
        <v>0</v>
      </c>
      <c r="GJZ36" s="67"/>
      <c r="GKA36" s="67">
        <v>0</v>
      </c>
      <c r="GKB36" s="67"/>
      <c r="GKC36" s="86" t="s">
        <v>582</v>
      </c>
      <c r="GKH36" s="86"/>
      <c r="GKI36" s="62" t="s">
        <v>513</v>
      </c>
      <c r="GKJ36" s="86"/>
      <c r="GKK36" s="86">
        <v>0</v>
      </c>
      <c r="GKL36" s="86"/>
      <c r="GKM36" s="86">
        <v>0</v>
      </c>
      <c r="GKN36" s="67"/>
      <c r="GKO36" s="67">
        <v>0</v>
      </c>
      <c r="GKP36" s="67"/>
      <c r="GKQ36" s="86" t="s">
        <v>582</v>
      </c>
      <c r="GKV36" s="86"/>
      <c r="GKW36" s="62" t="s">
        <v>513</v>
      </c>
      <c r="GKX36" s="86"/>
      <c r="GKY36" s="86">
        <v>0</v>
      </c>
      <c r="GKZ36" s="86"/>
      <c r="GLA36" s="86">
        <v>0</v>
      </c>
      <c r="GLB36" s="67"/>
      <c r="GLC36" s="67">
        <v>0</v>
      </c>
      <c r="GLD36" s="67"/>
      <c r="GLE36" s="86" t="s">
        <v>582</v>
      </c>
      <c r="GLJ36" s="86"/>
      <c r="GLK36" s="62" t="s">
        <v>513</v>
      </c>
      <c r="GLL36" s="86"/>
      <c r="GLM36" s="86">
        <v>0</v>
      </c>
      <c r="GLN36" s="86"/>
      <c r="GLO36" s="86">
        <v>0</v>
      </c>
      <c r="GLP36" s="67"/>
      <c r="GLQ36" s="67">
        <v>0</v>
      </c>
      <c r="GLR36" s="67"/>
      <c r="GLS36" s="86" t="s">
        <v>582</v>
      </c>
      <c r="GLX36" s="86"/>
      <c r="GLY36" s="62" t="s">
        <v>513</v>
      </c>
      <c r="GLZ36" s="86"/>
      <c r="GMA36" s="86">
        <v>0</v>
      </c>
      <c r="GMB36" s="86"/>
      <c r="GMC36" s="86">
        <v>0</v>
      </c>
      <c r="GMD36" s="67"/>
      <c r="GME36" s="67">
        <v>0</v>
      </c>
      <c r="GMF36" s="67"/>
      <c r="GMG36" s="86" t="s">
        <v>582</v>
      </c>
      <c r="GML36" s="86"/>
      <c r="GMM36" s="62" t="s">
        <v>513</v>
      </c>
      <c r="GMN36" s="86"/>
      <c r="GMO36" s="86">
        <v>0</v>
      </c>
      <c r="GMP36" s="86"/>
      <c r="GMQ36" s="86">
        <v>0</v>
      </c>
      <c r="GMR36" s="67"/>
      <c r="GMS36" s="67">
        <v>0</v>
      </c>
      <c r="GMT36" s="67"/>
      <c r="GMU36" s="86" t="s">
        <v>582</v>
      </c>
      <c r="GMZ36" s="86"/>
      <c r="GNA36" s="62" t="s">
        <v>513</v>
      </c>
      <c r="GNB36" s="86"/>
      <c r="GNC36" s="86">
        <v>0</v>
      </c>
      <c r="GND36" s="86"/>
      <c r="GNE36" s="86">
        <v>0</v>
      </c>
      <c r="GNF36" s="67"/>
      <c r="GNG36" s="67">
        <v>0</v>
      </c>
      <c r="GNH36" s="67"/>
      <c r="GNI36" s="86" t="s">
        <v>582</v>
      </c>
      <c r="GNN36" s="86"/>
      <c r="GNO36" s="62" t="s">
        <v>513</v>
      </c>
      <c r="GNP36" s="86"/>
      <c r="GNQ36" s="86">
        <v>0</v>
      </c>
      <c r="GNR36" s="86"/>
      <c r="GNS36" s="86">
        <v>0</v>
      </c>
      <c r="GNT36" s="67"/>
      <c r="GNU36" s="67">
        <v>0</v>
      </c>
      <c r="GNV36" s="67"/>
      <c r="GNW36" s="86" t="s">
        <v>582</v>
      </c>
      <c r="GOB36" s="86"/>
      <c r="GOC36" s="62" t="s">
        <v>513</v>
      </c>
      <c r="GOD36" s="86"/>
      <c r="GOE36" s="86">
        <v>0</v>
      </c>
      <c r="GOF36" s="86"/>
      <c r="GOG36" s="86">
        <v>0</v>
      </c>
      <c r="GOH36" s="67"/>
      <c r="GOI36" s="67">
        <v>0</v>
      </c>
      <c r="GOJ36" s="67"/>
      <c r="GOK36" s="86" t="s">
        <v>582</v>
      </c>
      <c r="GOP36" s="86"/>
      <c r="GOQ36" s="62" t="s">
        <v>513</v>
      </c>
      <c r="GOR36" s="86"/>
      <c r="GOS36" s="86">
        <v>0</v>
      </c>
      <c r="GOT36" s="86"/>
      <c r="GOU36" s="86">
        <v>0</v>
      </c>
      <c r="GOV36" s="67"/>
      <c r="GOW36" s="67">
        <v>0</v>
      </c>
      <c r="GOX36" s="67"/>
      <c r="GOY36" s="86" t="s">
        <v>582</v>
      </c>
      <c r="GPD36" s="86"/>
      <c r="GPE36" s="62" t="s">
        <v>513</v>
      </c>
      <c r="GPF36" s="86"/>
      <c r="GPG36" s="86">
        <v>0</v>
      </c>
      <c r="GPH36" s="86"/>
      <c r="GPI36" s="86">
        <v>0</v>
      </c>
      <c r="GPJ36" s="67"/>
      <c r="GPK36" s="67">
        <v>0</v>
      </c>
      <c r="GPL36" s="67"/>
      <c r="GPM36" s="86" t="s">
        <v>582</v>
      </c>
      <c r="GPR36" s="86"/>
      <c r="GPS36" s="62" t="s">
        <v>513</v>
      </c>
      <c r="GPT36" s="86"/>
      <c r="GPU36" s="86">
        <v>0</v>
      </c>
      <c r="GPV36" s="86"/>
      <c r="GPW36" s="86">
        <v>0</v>
      </c>
      <c r="GPX36" s="67"/>
      <c r="GPY36" s="67">
        <v>0</v>
      </c>
      <c r="GPZ36" s="67"/>
      <c r="GQA36" s="86" t="s">
        <v>582</v>
      </c>
      <c r="GQF36" s="86"/>
      <c r="GQG36" s="62" t="s">
        <v>513</v>
      </c>
      <c r="GQH36" s="86"/>
      <c r="GQI36" s="86">
        <v>0</v>
      </c>
      <c r="GQJ36" s="86"/>
      <c r="GQK36" s="86">
        <v>0</v>
      </c>
      <c r="GQL36" s="67"/>
      <c r="GQM36" s="67">
        <v>0</v>
      </c>
      <c r="GQN36" s="67"/>
      <c r="GQO36" s="86" t="s">
        <v>582</v>
      </c>
      <c r="GQT36" s="86"/>
      <c r="GQU36" s="62" t="s">
        <v>513</v>
      </c>
      <c r="GQV36" s="86"/>
      <c r="GQW36" s="86">
        <v>0</v>
      </c>
      <c r="GQX36" s="86"/>
      <c r="GQY36" s="86">
        <v>0</v>
      </c>
      <c r="GQZ36" s="67"/>
      <c r="GRA36" s="67">
        <v>0</v>
      </c>
      <c r="GRB36" s="67"/>
      <c r="GRC36" s="86" t="s">
        <v>582</v>
      </c>
      <c r="GRH36" s="86"/>
      <c r="GRI36" s="62" t="s">
        <v>513</v>
      </c>
      <c r="GRJ36" s="86"/>
      <c r="GRK36" s="86">
        <v>0</v>
      </c>
      <c r="GRL36" s="86"/>
      <c r="GRM36" s="86">
        <v>0</v>
      </c>
      <c r="GRN36" s="67"/>
      <c r="GRO36" s="67">
        <v>0</v>
      </c>
      <c r="GRP36" s="67"/>
      <c r="GRQ36" s="86" t="s">
        <v>582</v>
      </c>
      <c r="GRV36" s="86"/>
      <c r="GRW36" s="62" t="s">
        <v>513</v>
      </c>
      <c r="GRX36" s="86"/>
      <c r="GRY36" s="86">
        <v>0</v>
      </c>
      <c r="GRZ36" s="86"/>
      <c r="GSA36" s="86">
        <v>0</v>
      </c>
      <c r="GSB36" s="67"/>
      <c r="GSC36" s="67">
        <v>0</v>
      </c>
      <c r="GSD36" s="67"/>
      <c r="GSE36" s="86" t="s">
        <v>582</v>
      </c>
      <c r="GSJ36" s="86"/>
      <c r="GSK36" s="62" t="s">
        <v>513</v>
      </c>
      <c r="GSL36" s="86"/>
      <c r="GSM36" s="86">
        <v>0</v>
      </c>
      <c r="GSN36" s="86"/>
      <c r="GSO36" s="86">
        <v>0</v>
      </c>
      <c r="GSP36" s="67"/>
      <c r="GSQ36" s="67">
        <v>0</v>
      </c>
      <c r="GSR36" s="67"/>
      <c r="GSS36" s="86" t="s">
        <v>582</v>
      </c>
      <c r="GSX36" s="86"/>
      <c r="GSY36" s="62" t="s">
        <v>513</v>
      </c>
      <c r="GSZ36" s="86"/>
      <c r="GTA36" s="86">
        <v>0</v>
      </c>
      <c r="GTB36" s="86"/>
      <c r="GTC36" s="86">
        <v>0</v>
      </c>
      <c r="GTD36" s="67"/>
      <c r="GTE36" s="67">
        <v>0</v>
      </c>
      <c r="GTF36" s="67"/>
      <c r="GTG36" s="86" t="s">
        <v>582</v>
      </c>
      <c r="GTL36" s="86"/>
      <c r="GTM36" s="62" t="s">
        <v>513</v>
      </c>
      <c r="GTN36" s="86"/>
      <c r="GTO36" s="86">
        <v>0</v>
      </c>
      <c r="GTP36" s="86"/>
      <c r="GTQ36" s="86">
        <v>0</v>
      </c>
      <c r="GTR36" s="67"/>
      <c r="GTS36" s="67">
        <v>0</v>
      </c>
      <c r="GTT36" s="67"/>
      <c r="GTU36" s="86" t="s">
        <v>582</v>
      </c>
      <c r="GTZ36" s="86"/>
      <c r="GUA36" s="62" t="s">
        <v>513</v>
      </c>
      <c r="GUB36" s="86"/>
      <c r="GUC36" s="86">
        <v>0</v>
      </c>
      <c r="GUD36" s="86"/>
      <c r="GUE36" s="86">
        <v>0</v>
      </c>
      <c r="GUF36" s="67"/>
      <c r="GUG36" s="67">
        <v>0</v>
      </c>
      <c r="GUH36" s="67"/>
      <c r="GUI36" s="86" t="s">
        <v>582</v>
      </c>
      <c r="GUN36" s="86"/>
      <c r="GUO36" s="62" t="s">
        <v>513</v>
      </c>
      <c r="GUP36" s="86"/>
      <c r="GUQ36" s="86">
        <v>0</v>
      </c>
      <c r="GUR36" s="86"/>
      <c r="GUS36" s="86">
        <v>0</v>
      </c>
      <c r="GUT36" s="67"/>
      <c r="GUU36" s="67">
        <v>0</v>
      </c>
      <c r="GUV36" s="67"/>
      <c r="GUW36" s="86" t="s">
        <v>582</v>
      </c>
      <c r="GVB36" s="86"/>
      <c r="GVC36" s="62" t="s">
        <v>513</v>
      </c>
      <c r="GVD36" s="86"/>
      <c r="GVE36" s="86">
        <v>0</v>
      </c>
      <c r="GVF36" s="86"/>
      <c r="GVG36" s="86">
        <v>0</v>
      </c>
      <c r="GVH36" s="67"/>
      <c r="GVI36" s="67">
        <v>0</v>
      </c>
      <c r="GVJ36" s="67"/>
      <c r="GVK36" s="86" t="s">
        <v>582</v>
      </c>
      <c r="GVP36" s="86"/>
      <c r="GVQ36" s="62" t="s">
        <v>513</v>
      </c>
      <c r="GVR36" s="86"/>
      <c r="GVS36" s="86">
        <v>1</v>
      </c>
      <c r="GVT36" s="86"/>
      <c r="GVU36" s="86">
        <v>2</v>
      </c>
      <c r="GVV36" s="67"/>
      <c r="GVW36" s="67">
        <v>4.4444444444444446</v>
      </c>
      <c r="GVX36" s="67"/>
      <c r="GVY36" s="86">
        <v>50</v>
      </c>
      <c r="GWD36" s="86"/>
      <c r="GWE36" s="62" t="s">
        <v>513</v>
      </c>
      <c r="GWF36" s="86"/>
      <c r="GWG36" s="86">
        <v>2</v>
      </c>
      <c r="GWH36" s="86"/>
      <c r="GWI36" s="86">
        <v>2</v>
      </c>
      <c r="GWJ36" s="67"/>
      <c r="GWK36" s="67">
        <v>4.4444444444444446</v>
      </c>
      <c r="GWL36" s="67"/>
      <c r="GWM36" s="86">
        <v>100</v>
      </c>
      <c r="GWR36" s="86"/>
      <c r="GWS36" s="62" t="s">
        <v>513</v>
      </c>
      <c r="GWT36" s="86"/>
      <c r="GWU36" s="86">
        <v>1</v>
      </c>
      <c r="GWV36" s="86"/>
      <c r="GWW36" s="86">
        <v>2</v>
      </c>
      <c r="GWX36" s="67"/>
      <c r="GWY36" s="67">
        <v>4.4444444444444446</v>
      </c>
      <c r="GWZ36" s="67"/>
      <c r="GXA36" s="86">
        <v>50</v>
      </c>
      <c r="GXF36" s="86"/>
      <c r="GXG36" s="62" t="s">
        <v>513</v>
      </c>
      <c r="GXH36" s="86"/>
      <c r="GXI36" s="86">
        <v>2</v>
      </c>
      <c r="GXJ36" s="86"/>
      <c r="GXK36" s="86">
        <v>2</v>
      </c>
      <c r="GXL36" s="67"/>
      <c r="GXM36" s="67">
        <v>4.4444444444444446</v>
      </c>
      <c r="GXN36" s="67"/>
      <c r="GXO36" s="86">
        <v>100</v>
      </c>
      <c r="GXT36" s="86"/>
      <c r="GXU36" s="62" t="s">
        <v>513</v>
      </c>
      <c r="GXV36" s="86"/>
      <c r="GXW36" s="86">
        <v>1</v>
      </c>
      <c r="GXX36" s="86"/>
      <c r="GXY36" s="86">
        <v>2</v>
      </c>
      <c r="GXZ36" s="67"/>
      <c r="GYA36" s="67">
        <v>4.4444444444444446</v>
      </c>
      <c r="GYB36" s="67"/>
      <c r="GYC36" s="86">
        <v>50</v>
      </c>
      <c r="GYH36" s="86"/>
      <c r="GYI36" s="62" t="s">
        <v>513</v>
      </c>
      <c r="GYJ36" s="86"/>
      <c r="GYK36" s="86">
        <v>2</v>
      </c>
      <c r="GYL36" s="86"/>
      <c r="GYM36" s="86">
        <v>2</v>
      </c>
      <c r="GYN36" s="67"/>
      <c r="GYO36" s="67">
        <v>4.4444444444444446</v>
      </c>
      <c r="GYP36" s="67"/>
      <c r="GYQ36" s="86">
        <v>100</v>
      </c>
      <c r="GYV36" s="86"/>
      <c r="GYW36" s="62" t="s">
        <v>513</v>
      </c>
      <c r="GYX36" s="86"/>
      <c r="GYY36" s="86">
        <v>2</v>
      </c>
      <c r="GYZ36" s="86"/>
      <c r="GZA36" s="86">
        <v>2</v>
      </c>
      <c r="GZB36" s="67"/>
      <c r="GZC36" s="67">
        <v>4.4444444444444446</v>
      </c>
      <c r="GZD36" s="67"/>
      <c r="GZE36" s="86">
        <v>100</v>
      </c>
      <c r="GZJ36" s="86"/>
      <c r="GZK36" s="62" t="s">
        <v>513</v>
      </c>
      <c r="GZL36" s="86"/>
      <c r="GZM36" s="86">
        <v>1</v>
      </c>
      <c r="GZN36" s="86"/>
      <c r="GZO36" s="86">
        <v>2</v>
      </c>
      <c r="GZP36" s="67"/>
      <c r="GZQ36" s="67">
        <v>4.4444444444444446</v>
      </c>
      <c r="GZR36" s="67"/>
      <c r="GZS36" s="86">
        <v>50</v>
      </c>
      <c r="GZX36" s="86"/>
      <c r="GZY36" s="62" t="s">
        <v>513</v>
      </c>
      <c r="GZZ36" s="86"/>
      <c r="HAA36" s="86">
        <v>1</v>
      </c>
      <c r="HAB36" s="86"/>
      <c r="HAC36" s="86">
        <v>2</v>
      </c>
      <c r="HAD36" s="67"/>
      <c r="HAE36" s="67">
        <v>4.4444444444444446</v>
      </c>
      <c r="HAF36" s="67"/>
      <c r="HAG36" s="86">
        <v>50</v>
      </c>
      <c r="HAL36" s="86"/>
      <c r="HAM36" s="62" t="s">
        <v>513</v>
      </c>
      <c r="HAN36" s="86"/>
      <c r="HAO36" s="86">
        <v>2</v>
      </c>
      <c r="HAP36" s="86"/>
      <c r="HAQ36" s="86">
        <v>2</v>
      </c>
      <c r="HAR36" s="67"/>
      <c r="HAS36" s="67">
        <v>4.4444444444444446</v>
      </c>
      <c r="HAT36" s="67"/>
      <c r="HAU36" s="86">
        <v>100</v>
      </c>
      <c r="HAZ36" s="86"/>
      <c r="HBA36" s="62" t="s">
        <v>513</v>
      </c>
      <c r="HBB36" s="86"/>
      <c r="HBC36" s="86">
        <v>1</v>
      </c>
      <c r="HBD36" s="86"/>
      <c r="HBE36" s="86">
        <v>2</v>
      </c>
      <c r="HBF36" s="67"/>
      <c r="HBG36" s="67">
        <v>4.4444444444444446</v>
      </c>
      <c r="HBH36" s="67"/>
      <c r="HBI36" s="86">
        <v>50</v>
      </c>
      <c r="HBN36" s="86"/>
      <c r="HBO36" s="62" t="s">
        <v>513</v>
      </c>
      <c r="HBP36" s="86"/>
      <c r="HBQ36" s="86">
        <v>1</v>
      </c>
      <c r="HBR36" s="86"/>
      <c r="HBS36" s="86">
        <v>2</v>
      </c>
      <c r="HBT36" s="67"/>
      <c r="HBU36" s="67">
        <v>4.4444444444444446</v>
      </c>
      <c r="HBV36" s="67"/>
      <c r="HBW36" s="86">
        <v>50</v>
      </c>
      <c r="HCB36" s="86"/>
      <c r="HCC36" s="62" t="s">
        <v>513</v>
      </c>
      <c r="HCD36" s="86"/>
      <c r="HCE36" s="86">
        <v>2</v>
      </c>
      <c r="HCF36" s="86"/>
      <c r="HCG36" s="86">
        <v>2</v>
      </c>
      <c r="HCH36" s="67"/>
      <c r="HCI36" s="67">
        <v>4.4444444444444446</v>
      </c>
      <c r="HCJ36" s="67"/>
      <c r="HCK36" s="86">
        <v>100</v>
      </c>
      <c r="HCP36" s="86"/>
      <c r="HCQ36" s="62" t="s">
        <v>513</v>
      </c>
      <c r="HCR36" s="86"/>
      <c r="HCS36" s="86">
        <v>2</v>
      </c>
      <c r="HCT36" s="86"/>
      <c r="HCU36" s="86">
        <v>2</v>
      </c>
      <c r="HCV36" s="67"/>
      <c r="HCW36" s="67">
        <v>4.4444444444444446</v>
      </c>
      <c r="HCX36" s="67"/>
      <c r="HCY36" s="86">
        <v>100</v>
      </c>
      <c r="HDD36" s="86"/>
      <c r="HDE36" s="62" t="s">
        <v>513</v>
      </c>
      <c r="HDF36" s="86"/>
      <c r="HDG36" s="86">
        <v>1</v>
      </c>
      <c r="HDH36" s="86"/>
      <c r="HDI36" s="86">
        <v>2</v>
      </c>
      <c r="HDJ36" s="67"/>
      <c r="HDK36" s="67">
        <v>4.4444444444444446</v>
      </c>
      <c r="HDL36" s="67"/>
      <c r="HDM36" s="86">
        <v>50</v>
      </c>
      <c r="HDR36" s="86"/>
      <c r="HDS36" s="62" t="s">
        <v>513</v>
      </c>
      <c r="HDT36" s="86"/>
      <c r="HDU36" s="86">
        <v>2</v>
      </c>
      <c r="HDV36" s="86"/>
      <c r="HDW36" s="86">
        <v>2</v>
      </c>
      <c r="HDX36" s="67"/>
      <c r="HDY36" s="67">
        <v>4.4444444444444446</v>
      </c>
      <c r="HDZ36" s="67"/>
      <c r="HEA36" s="86">
        <v>100</v>
      </c>
      <c r="HEF36" s="86"/>
      <c r="HEG36" s="62" t="s">
        <v>513</v>
      </c>
      <c r="HEH36" s="86"/>
      <c r="HEI36" s="86">
        <v>2</v>
      </c>
      <c r="HEJ36" s="86"/>
      <c r="HEK36" s="86">
        <v>2</v>
      </c>
      <c r="HEL36" s="67"/>
      <c r="HEM36" s="67">
        <v>4.4444444444444446</v>
      </c>
      <c r="HEN36" s="67"/>
      <c r="HEO36" s="86">
        <v>100</v>
      </c>
      <c r="HET36" s="86"/>
      <c r="HEU36" s="62" t="s">
        <v>513</v>
      </c>
      <c r="HEV36" s="86"/>
      <c r="HEW36" s="86">
        <v>1</v>
      </c>
      <c r="HEX36" s="86"/>
      <c r="HEY36" s="86">
        <v>2</v>
      </c>
      <c r="HEZ36" s="67"/>
      <c r="HFA36" s="67">
        <v>4.4444444444444446</v>
      </c>
      <c r="HFB36" s="67"/>
      <c r="HFC36" s="86">
        <v>50</v>
      </c>
      <c r="HFH36" s="86"/>
      <c r="HFI36" s="62" t="s">
        <v>513</v>
      </c>
      <c r="HFJ36" s="86"/>
      <c r="HFK36" s="86">
        <v>1</v>
      </c>
      <c r="HFL36" s="86"/>
      <c r="HFM36" s="86">
        <v>2</v>
      </c>
      <c r="HFN36" s="67"/>
      <c r="HFO36" s="67">
        <v>4.4444444444444446</v>
      </c>
      <c r="HFP36" s="67"/>
      <c r="HFQ36" s="86">
        <v>50</v>
      </c>
      <c r="HFV36" s="86"/>
      <c r="HFW36" s="62" t="s">
        <v>513</v>
      </c>
      <c r="HFX36" s="86"/>
      <c r="HFY36" s="86">
        <v>1</v>
      </c>
      <c r="HFZ36" s="86"/>
      <c r="HGA36" s="86">
        <v>2</v>
      </c>
      <c r="HGB36" s="67"/>
      <c r="HGC36" s="67">
        <v>4.4444444444444446</v>
      </c>
      <c r="HGD36" s="67"/>
      <c r="HGE36" s="86">
        <v>50</v>
      </c>
      <c r="HGJ36" s="86"/>
      <c r="HGK36" s="62" t="s">
        <v>513</v>
      </c>
      <c r="HGL36" s="86"/>
      <c r="HGM36" s="86">
        <v>1</v>
      </c>
      <c r="HGN36" s="86"/>
      <c r="HGO36" s="86">
        <v>2</v>
      </c>
      <c r="HGP36" s="67"/>
      <c r="HGQ36" s="67">
        <v>4.4444444444444446</v>
      </c>
      <c r="HGR36" s="67"/>
      <c r="HGS36" s="86">
        <v>50</v>
      </c>
      <c r="HGX36" s="86"/>
      <c r="HGY36" s="62" t="s">
        <v>513</v>
      </c>
      <c r="HGZ36" s="86"/>
      <c r="HHA36" s="86">
        <v>2</v>
      </c>
      <c r="HHB36" s="86"/>
      <c r="HHC36" s="86">
        <v>2</v>
      </c>
      <c r="HHD36" s="67"/>
      <c r="HHE36" s="67">
        <v>4.4444444444444446</v>
      </c>
      <c r="HHF36" s="67"/>
      <c r="HHG36" s="86">
        <v>100</v>
      </c>
      <c r="HHL36" s="86"/>
      <c r="HHM36" s="62" t="s">
        <v>513</v>
      </c>
      <c r="HHN36" s="86"/>
      <c r="HHO36" s="86">
        <v>1</v>
      </c>
      <c r="HHP36" s="86"/>
      <c r="HHQ36" s="86">
        <v>2</v>
      </c>
      <c r="HHR36" s="67"/>
      <c r="HHS36" s="67">
        <v>4.4444444444444446</v>
      </c>
      <c r="HHT36" s="67"/>
      <c r="HHU36" s="86">
        <v>50</v>
      </c>
      <c r="HHZ36" s="86"/>
      <c r="HIA36" s="62" t="s">
        <v>513</v>
      </c>
      <c r="HIB36" s="86"/>
      <c r="HIC36" s="86">
        <v>2</v>
      </c>
      <c r="HID36" s="86"/>
      <c r="HIE36" s="86">
        <v>2</v>
      </c>
      <c r="HIF36" s="67"/>
      <c r="HIG36" s="67">
        <v>4.4444444444444446</v>
      </c>
      <c r="HIH36" s="67"/>
      <c r="HII36" s="86">
        <v>100</v>
      </c>
      <c r="HIN36" s="86"/>
      <c r="HIO36" s="62" t="s">
        <v>513</v>
      </c>
      <c r="HIP36" s="86"/>
      <c r="HIQ36" s="86">
        <v>0</v>
      </c>
      <c r="HIR36" s="86"/>
      <c r="HIS36" s="86">
        <v>1</v>
      </c>
      <c r="HIT36" s="67"/>
      <c r="HIU36" s="67">
        <v>1.8867924528301887</v>
      </c>
      <c r="HIV36" s="67"/>
      <c r="HIW36" s="86">
        <v>0</v>
      </c>
    </row>
    <row r="37" spans="14:5119 5124:5665" x14ac:dyDescent="0.25">
      <c r="N37" s="86">
        <v>5.22</v>
      </c>
      <c r="O37" s="62" t="s">
        <v>514</v>
      </c>
      <c r="P37" s="86">
        <v>5.22</v>
      </c>
      <c r="Q37" s="86">
        <v>1</v>
      </c>
      <c r="R37" s="86"/>
      <c r="S37" s="86">
        <v>4</v>
      </c>
      <c r="T37" s="67">
        <v>5</v>
      </c>
      <c r="U37" s="67">
        <v>7.5471698113207548</v>
      </c>
      <c r="V37" s="67">
        <v>9.433962264150944</v>
      </c>
      <c r="W37" s="86">
        <v>25</v>
      </c>
      <c r="AB37" s="86">
        <v>5.22</v>
      </c>
      <c r="AC37" s="62" t="s">
        <v>514</v>
      </c>
      <c r="AD37" s="86">
        <v>5.22</v>
      </c>
      <c r="AE37" s="86">
        <v>2</v>
      </c>
      <c r="AF37" s="86"/>
      <c r="AG37" s="86">
        <v>4</v>
      </c>
      <c r="AH37" s="67">
        <v>5</v>
      </c>
      <c r="AI37" s="67">
        <v>7.5471698113207548</v>
      </c>
      <c r="AJ37" s="67">
        <v>9.433962264150944</v>
      </c>
      <c r="AK37" s="86">
        <v>50</v>
      </c>
      <c r="AP37" s="86">
        <v>3.22</v>
      </c>
      <c r="AQ37" s="62" t="s">
        <v>514</v>
      </c>
      <c r="AR37" s="86">
        <v>3.22</v>
      </c>
      <c r="AS37" s="86">
        <v>2</v>
      </c>
      <c r="AT37" s="86"/>
      <c r="AU37" s="86">
        <v>4</v>
      </c>
      <c r="AV37" s="67">
        <v>5</v>
      </c>
      <c r="AW37" s="67">
        <v>7.5471698113207548</v>
      </c>
      <c r="AX37" s="67">
        <v>9.433962264150944</v>
      </c>
      <c r="AY37" s="86">
        <v>50</v>
      </c>
      <c r="BD37" s="86">
        <v>2.2200000000000002</v>
      </c>
      <c r="BE37" s="62" t="s">
        <v>514</v>
      </c>
      <c r="BF37" s="86">
        <v>2.2200000000000002</v>
      </c>
      <c r="BG37" s="86">
        <v>2</v>
      </c>
      <c r="BH37" s="86"/>
      <c r="BI37" s="86">
        <v>4</v>
      </c>
      <c r="BJ37" s="67">
        <v>5</v>
      </c>
      <c r="BK37" s="67">
        <v>7.5471698113207548</v>
      </c>
      <c r="BL37" s="67">
        <v>9.433962264150944</v>
      </c>
      <c r="BM37" s="86">
        <v>50</v>
      </c>
      <c r="BN37" s="86"/>
      <c r="BO37" s="86"/>
      <c r="BP37" s="86"/>
      <c r="BQ37" s="86"/>
      <c r="BR37" s="86">
        <v>5.22</v>
      </c>
      <c r="BS37" s="62" t="s">
        <v>514</v>
      </c>
      <c r="BT37" s="86">
        <v>5.22</v>
      </c>
      <c r="BU37" s="86">
        <v>2</v>
      </c>
      <c r="BV37" s="86"/>
      <c r="BW37" s="86">
        <v>4</v>
      </c>
      <c r="BX37" s="67">
        <v>5</v>
      </c>
      <c r="BY37" s="67">
        <v>7.5471698113207548</v>
      </c>
      <c r="BZ37" s="67">
        <v>9.433962264150944</v>
      </c>
      <c r="CA37" s="86">
        <v>50</v>
      </c>
      <c r="CB37" s="86"/>
      <c r="CC37" s="86"/>
      <c r="CD37" s="86"/>
      <c r="CE37" s="86"/>
      <c r="CF37" s="86">
        <v>1.22</v>
      </c>
      <c r="CG37" s="62" t="s">
        <v>514</v>
      </c>
      <c r="CH37" s="86">
        <v>1.22</v>
      </c>
      <c r="CI37" s="86">
        <v>2</v>
      </c>
      <c r="CJ37" s="86"/>
      <c r="CK37" s="86">
        <v>4</v>
      </c>
      <c r="CL37" s="67">
        <v>5</v>
      </c>
      <c r="CM37" s="67">
        <v>7.5471698113207548</v>
      </c>
      <c r="CN37" s="67">
        <v>9.433962264150944</v>
      </c>
      <c r="CO37" s="86">
        <v>50</v>
      </c>
      <c r="CP37" s="86"/>
      <c r="CQ37" s="86"/>
      <c r="CR37" s="86"/>
      <c r="CS37" s="86"/>
      <c r="CT37" s="86">
        <v>9.2200000000000006</v>
      </c>
      <c r="CU37" s="62" t="s">
        <v>514</v>
      </c>
      <c r="CV37" s="86">
        <v>9.2200000000000006</v>
      </c>
      <c r="CW37" s="86">
        <v>0</v>
      </c>
      <c r="CX37" s="86"/>
      <c r="CY37" s="86">
        <v>4</v>
      </c>
      <c r="CZ37" s="67">
        <v>5</v>
      </c>
      <c r="DA37" s="67">
        <v>7.5471698113207548</v>
      </c>
      <c r="DB37" s="67">
        <v>9.433962264150944</v>
      </c>
      <c r="DC37" s="86">
        <v>0</v>
      </c>
      <c r="DD37" s="86"/>
      <c r="DE37" s="86"/>
      <c r="DH37" s="86">
        <v>2.2200000000000002</v>
      </c>
      <c r="DI37" s="62" t="s">
        <v>514</v>
      </c>
      <c r="DJ37" s="86">
        <v>2.2200000000000002</v>
      </c>
      <c r="DK37" s="86">
        <v>2</v>
      </c>
      <c r="DL37" s="86"/>
      <c r="DM37" s="86">
        <v>4</v>
      </c>
      <c r="DN37" s="67">
        <v>5</v>
      </c>
      <c r="DO37" s="67">
        <v>7.5471698113207548</v>
      </c>
      <c r="DP37" s="67">
        <v>9.433962264150944</v>
      </c>
      <c r="DQ37" s="86">
        <v>50</v>
      </c>
      <c r="DV37" s="86">
        <v>3.22</v>
      </c>
      <c r="DW37" s="62" t="s">
        <v>514</v>
      </c>
      <c r="DX37" s="86">
        <v>3.22</v>
      </c>
      <c r="DY37" s="86">
        <v>2</v>
      </c>
      <c r="DZ37" s="86"/>
      <c r="EA37" s="86">
        <v>4</v>
      </c>
      <c r="EB37" s="67">
        <v>5</v>
      </c>
      <c r="EC37" s="67">
        <v>7.5471698113207548</v>
      </c>
      <c r="ED37" s="67">
        <v>9.433962264150944</v>
      </c>
      <c r="EE37" s="86">
        <v>50</v>
      </c>
      <c r="EJ37" s="86">
        <v>6.22</v>
      </c>
      <c r="EK37" s="62" t="s">
        <v>514</v>
      </c>
      <c r="EL37" s="86">
        <v>6.22</v>
      </c>
      <c r="EM37" s="86">
        <v>1</v>
      </c>
      <c r="EN37" s="86"/>
      <c r="EO37" s="86">
        <v>4</v>
      </c>
      <c r="EP37" s="67">
        <v>5</v>
      </c>
      <c r="EQ37" s="67">
        <v>7.5471698113207548</v>
      </c>
      <c r="ER37" s="67">
        <v>9.433962264150944</v>
      </c>
      <c r="ES37" s="86">
        <v>25</v>
      </c>
      <c r="EX37" s="86">
        <v>9.2200000000000006</v>
      </c>
      <c r="EY37" s="62" t="s">
        <v>514</v>
      </c>
      <c r="EZ37" s="86">
        <v>9.2200000000000006</v>
      </c>
      <c r="FA37" s="86">
        <v>0</v>
      </c>
      <c r="FB37" s="86"/>
      <c r="FC37" s="86">
        <v>4</v>
      </c>
      <c r="FD37" s="67">
        <v>5</v>
      </c>
      <c r="FE37" s="67">
        <v>7.5471698113207548</v>
      </c>
      <c r="FF37" s="67">
        <v>9.433962264150944</v>
      </c>
      <c r="FG37" s="86">
        <v>0</v>
      </c>
      <c r="FL37" s="86">
        <v>6.22</v>
      </c>
      <c r="FM37" s="62" t="s">
        <v>514</v>
      </c>
      <c r="FN37" s="86">
        <v>6.22</v>
      </c>
      <c r="FO37" s="86">
        <v>1</v>
      </c>
      <c r="FP37" s="86"/>
      <c r="FQ37" s="86">
        <v>4</v>
      </c>
      <c r="FR37" s="67">
        <v>5</v>
      </c>
      <c r="FS37" s="67">
        <v>7.5471698113207548</v>
      </c>
      <c r="FT37" s="67">
        <v>9.433962264150944</v>
      </c>
      <c r="FU37" s="86">
        <v>25</v>
      </c>
      <c r="FZ37" s="86">
        <v>2.2200000000000002</v>
      </c>
      <c r="GA37" s="62" t="s">
        <v>514</v>
      </c>
      <c r="GB37" s="86">
        <v>2.2200000000000002</v>
      </c>
      <c r="GC37" s="86">
        <v>2</v>
      </c>
      <c r="GD37" s="86"/>
      <c r="GE37" s="86">
        <v>4</v>
      </c>
      <c r="GF37" s="67">
        <v>5</v>
      </c>
      <c r="GG37" s="67">
        <v>7.5471698113207548</v>
      </c>
      <c r="GH37" s="67">
        <v>9.433962264150944</v>
      </c>
      <c r="GI37" s="86">
        <v>50</v>
      </c>
      <c r="GN37" s="86">
        <v>3.22</v>
      </c>
      <c r="GO37" s="62" t="s">
        <v>514</v>
      </c>
      <c r="GP37" s="86">
        <v>3.22</v>
      </c>
      <c r="GQ37" s="86">
        <v>2</v>
      </c>
      <c r="GR37" s="86"/>
      <c r="GS37" s="86">
        <v>4</v>
      </c>
      <c r="GT37" s="67">
        <v>5</v>
      </c>
      <c r="GU37" s="67">
        <v>7.5471698113207548</v>
      </c>
      <c r="GV37" s="67">
        <v>9.433962264150944</v>
      </c>
      <c r="GW37" s="86">
        <v>50</v>
      </c>
      <c r="HB37" s="86">
        <v>6.22</v>
      </c>
      <c r="HC37" s="62" t="s">
        <v>514</v>
      </c>
      <c r="HD37" s="86">
        <v>6.22</v>
      </c>
      <c r="HE37" s="86">
        <v>1</v>
      </c>
      <c r="HF37" s="86"/>
      <c r="HG37" s="86">
        <v>4</v>
      </c>
      <c r="HH37" s="67">
        <v>5</v>
      </c>
      <c r="HI37" s="67">
        <v>7.5471698113207548</v>
      </c>
      <c r="HJ37" s="67">
        <v>9.433962264150944</v>
      </c>
      <c r="HK37" s="86">
        <v>25</v>
      </c>
      <c r="HP37" s="86">
        <v>7.22</v>
      </c>
      <c r="HQ37" s="62" t="s">
        <v>514</v>
      </c>
      <c r="HR37" s="86">
        <v>7.22</v>
      </c>
      <c r="HS37" s="86">
        <v>1</v>
      </c>
      <c r="HT37" s="86"/>
      <c r="HU37" s="86">
        <v>4</v>
      </c>
      <c r="HV37" s="67">
        <v>5</v>
      </c>
      <c r="HW37" s="67">
        <v>7.5471698113207548</v>
      </c>
      <c r="HX37" s="67">
        <v>9.433962264150944</v>
      </c>
      <c r="HY37" s="86">
        <v>25</v>
      </c>
      <c r="ID37" s="86">
        <v>7.22</v>
      </c>
      <c r="IE37" s="62" t="s">
        <v>514</v>
      </c>
      <c r="IF37" s="86">
        <v>7.22</v>
      </c>
      <c r="IG37" s="86">
        <v>1</v>
      </c>
      <c r="IH37" s="86"/>
      <c r="II37" s="86">
        <v>4</v>
      </c>
      <c r="IJ37" s="67">
        <v>5</v>
      </c>
      <c r="IK37" s="67">
        <v>7.5471698113207548</v>
      </c>
      <c r="IL37" s="67">
        <v>9.433962264150944</v>
      </c>
      <c r="IM37" s="86">
        <v>25</v>
      </c>
      <c r="IR37" s="86">
        <v>3.22</v>
      </c>
      <c r="IS37" s="62" t="s">
        <v>514</v>
      </c>
      <c r="IT37" s="86">
        <v>3.22</v>
      </c>
      <c r="IU37" s="86">
        <v>2</v>
      </c>
      <c r="IV37" s="86"/>
      <c r="IW37" s="86">
        <v>4</v>
      </c>
      <c r="IX37" s="67">
        <v>5</v>
      </c>
      <c r="IY37" s="67">
        <v>7.5471698113207548</v>
      </c>
      <c r="IZ37" s="67">
        <v>9.433962264150944</v>
      </c>
      <c r="JA37" s="86">
        <v>50</v>
      </c>
      <c r="JF37" s="86">
        <v>9.2200000000000006</v>
      </c>
      <c r="JG37" s="62" t="s">
        <v>514</v>
      </c>
      <c r="JH37" s="86">
        <v>9.2200000000000006</v>
      </c>
      <c r="JI37" s="86">
        <v>1</v>
      </c>
      <c r="JJ37" s="86"/>
      <c r="JK37" s="86">
        <v>4</v>
      </c>
      <c r="JL37" s="67">
        <v>5</v>
      </c>
      <c r="JM37" s="67">
        <v>7.5471698113207548</v>
      </c>
      <c r="JN37" s="67">
        <v>9.433962264150944</v>
      </c>
      <c r="JO37" s="86">
        <v>25</v>
      </c>
      <c r="JT37" s="86">
        <v>6.22</v>
      </c>
      <c r="JU37" s="62" t="s">
        <v>514</v>
      </c>
      <c r="JV37" s="86">
        <v>6.22</v>
      </c>
      <c r="JW37" s="86">
        <v>1</v>
      </c>
      <c r="JX37" s="86"/>
      <c r="JY37" s="86">
        <v>4</v>
      </c>
      <c r="JZ37" s="67">
        <v>5</v>
      </c>
      <c r="KA37" s="67">
        <v>7.5471698113207548</v>
      </c>
      <c r="KB37" s="67">
        <v>9.433962264150944</v>
      </c>
      <c r="KC37" s="86">
        <v>25</v>
      </c>
      <c r="KH37" s="86">
        <v>6.22</v>
      </c>
      <c r="KI37" s="62" t="s">
        <v>514</v>
      </c>
      <c r="KJ37" s="86">
        <v>6.22</v>
      </c>
      <c r="KK37" s="86">
        <v>1</v>
      </c>
      <c r="KL37" s="86"/>
      <c r="KM37" s="86">
        <v>4</v>
      </c>
      <c r="KN37" s="67">
        <v>5</v>
      </c>
      <c r="KO37" s="67">
        <v>7.5471698113207548</v>
      </c>
      <c r="KP37" s="67">
        <v>9.433962264150944</v>
      </c>
      <c r="KQ37" s="86">
        <v>25</v>
      </c>
      <c r="KV37" s="86">
        <v>2.2200000000000002</v>
      </c>
      <c r="KW37" s="62" t="s">
        <v>514</v>
      </c>
      <c r="KX37" s="86">
        <v>2.2200000000000002</v>
      </c>
      <c r="KY37" s="86">
        <v>2</v>
      </c>
      <c r="KZ37" s="86"/>
      <c r="LA37" s="86">
        <v>4</v>
      </c>
      <c r="LB37" s="67">
        <v>5</v>
      </c>
      <c r="LC37" s="67">
        <v>7.5471698113207548</v>
      </c>
      <c r="LD37" s="67">
        <v>9.433962264150944</v>
      </c>
      <c r="LE37" s="86">
        <v>50</v>
      </c>
      <c r="LJ37" s="86">
        <v>4.22</v>
      </c>
      <c r="LK37" s="62" t="s">
        <v>514</v>
      </c>
      <c r="LL37" s="86">
        <v>4.22</v>
      </c>
      <c r="LM37" s="86">
        <v>2</v>
      </c>
      <c r="LN37" s="86"/>
      <c r="LO37" s="86">
        <v>4</v>
      </c>
      <c r="LP37" s="67">
        <v>5</v>
      </c>
      <c r="LQ37" s="67">
        <v>7.5471698113207548</v>
      </c>
      <c r="LR37" s="67">
        <v>9.433962264150944</v>
      </c>
      <c r="LS37" s="86">
        <v>50</v>
      </c>
      <c r="LX37" s="86">
        <v>3.22</v>
      </c>
      <c r="LY37" s="62" t="s">
        <v>514</v>
      </c>
      <c r="LZ37" s="86">
        <v>3.22</v>
      </c>
      <c r="MA37" s="86">
        <v>1</v>
      </c>
      <c r="MB37" s="86"/>
      <c r="MC37" s="86">
        <v>4</v>
      </c>
      <c r="MD37" s="67">
        <v>5</v>
      </c>
      <c r="ME37" s="67">
        <v>7.5471698113207548</v>
      </c>
      <c r="MF37" s="67">
        <v>9.433962264150944</v>
      </c>
      <c r="MG37" s="86">
        <v>25</v>
      </c>
      <c r="ML37" s="86">
        <v>8.2200000000000006</v>
      </c>
      <c r="MM37" s="62" t="s">
        <v>514</v>
      </c>
      <c r="MN37" s="86">
        <v>8.2200000000000006</v>
      </c>
      <c r="MO37" s="86">
        <v>0</v>
      </c>
      <c r="MP37" s="86"/>
      <c r="MQ37" s="86">
        <v>4</v>
      </c>
      <c r="MR37" s="67">
        <v>5</v>
      </c>
      <c r="MS37" s="67">
        <v>7.5471698113207548</v>
      </c>
      <c r="MT37" s="67">
        <v>9.433962264150944</v>
      </c>
      <c r="MU37" s="86">
        <v>0</v>
      </c>
      <c r="MZ37" s="86">
        <v>2.2200000000000002</v>
      </c>
      <c r="NA37" s="62" t="s">
        <v>514</v>
      </c>
      <c r="NB37" s="86">
        <v>2.2200000000000002</v>
      </c>
      <c r="NC37" s="86">
        <v>2</v>
      </c>
      <c r="ND37" s="86"/>
      <c r="NE37" s="86">
        <v>4</v>
      </c>
      <c r="NF37" s="67">
        <v>5</v>
      </c>
      <c r="NG37" s="67">
        <v>7.5471698113207548</v>
      </c>
      <c r="NH37" s="67">
        <v>9.433962264150944</v>
      </c>
      <c r="NI37" s="86">
        <v>50</v>
      </c>
      <c r="NN37" s="86" t="s">
        <v>944</v>
      </c>
      <c r="NO37" s="62" t="s">
        <v>514</v>
      </c>
      <c r="NP37" s="86" t="s">
        <v>944</v>
      </c>
      <c r="NQ37" s="86">
        <v>0</v>
      </c>
      <c r="NR37" s="86"/>
      <c r="NS37" s="86">
        <v>0</v>
      </c>
      <c r="NT37" s="67">
        <v>1</v>
      </c>
      <c r="NU37" s="67">
        <v>0</v>
      </c>
      <c r="NV37" s="67">
        <v>1.9230769230769231</v>
      </c>
      <c r="NW37" s="86" t="s">
        <v>582</v>
      </c>
      <c r="OB37" s="86" t="s">
        <v>944</v>
      </c>
      <c r="OC37" s="62" t="s">
        <v>514</v>
      </c>
      <c r="OD37" s="86" t="s">
        <v>944</v>
      </c>
      <c r="OE37" s="86">
        <v>0</v>
      </c>
      <c r="OF37" s="86"/>
      <c r="OG37" s="86">
        <v>0</v>
      </c>
      <c r="OH37" s="67">
        <v>1</v>
      </c>
      <c r="OI37" s="67">
        <v>0</v>
      </c>
      <c r="OJ37" s="67">
        <v>1.9230769230769231</v>
      </c>
      <c r="OK37" s="86" t="s">
        <v>582</v>
      </c>
      <c r="OP37" s="86" t="s">
        <v>944</v>
      </c>
      <c r="OQ37" s="62" t="s">
        <v>514</v>
      </c>
      <c r="OR37" s="86" t="s">
        <v>944</v>
      </c>
      <c r="OS37" s="86">
        <v>0</v>
      </c>
      <c r="OT37" s="86"/>
      <c r="OU37" s="86">
        <v>0</v>
      </c>
      <c r="OV37" s="67">
        <v>1</v>
      </c>
      <c r="OW37" s="67">
        <v>0</v>
      </c>
      <c r="OX37" s="67">
        <v>1.9230769230769231</v>
      </c>
      <c r="OY37" s="86" t="s">
        <v>582</v>
      </c>
      <c r="PD37" s="86" t="s">
        <v>944</v>
      </c>
      <c r="PE37" s="62" t="s">
        <v>514</v>
      </c>
      <c r="PF37" s="86" t="s">
        <v>944</v>
      </c>
      <c r="PG37" s="86">
        <v>0</v>
      </c>
      <c r="PH37" s="86"/>
      <c r="PI37" s="86">
        <v>0</v>
      </c>
      <c r="PJ37" s="67">
        <v>1</v>
      </c>
      <c r="PK37" s="67">
        <v>0</v>
      </c>
      <c r="PL37" s="67">
        <v>1.9230769230769231</v>
      </c>
      <c r="PM37" s="86" t="s">
        <v>582</v>
      </c>
      <c r="PR37" s="86" t="s">
        <v>944</v>
      </c>
      <c r="PS37" s="62" t="s">
        <v>514</v>
      </c>
      <c r="PT37" s="86" t="s">
        <v>944</v>
      </c>
      <c r="PU37" s="86">
        <v>0</v>
      </c>
      <c r="PV37" s="86"/>
      <c r="PW37" s="86">
        <v>0</v>
      </c>
      <c r="PX37" s="67">
        <v>1</v>
      </c>
      <c r="PY37" s="67">
        <v>0</v>
      </c>
      <c r="PZ37" s="67">
        <v>1.9230769230769231</v>
      </c>
      <c r="QA37" s="86" t="s">
        <v>582</v>
      </c>
      <c r="QF37" s="86" t="s">
        <v>944</v>
      </c>
      <c r="QG37" s="62" t="s">
        <v>514</v>
      </c>
      <c r="QH37" s="86" t="s">
        <v>944</v>
      </c>
      <c r="QI37" s="86">
        <v>0</v>
      </c>
      <c r="QJ37" s="86"/>
      <c r="QK37" s="86">
        <v>0</v>
      </c>
      <c r="QL37" s="67">
        <v>1</v>
      </c>
      <c r="QM37" s="67">
        <v>0</v>
      </c>
      <c r="QN37" s="67">
        <v>1.9230769230769231</v>
      </c>
      <c r="QO37" s="86" t="s">
        <v>582</v>
      </c>
      <c r="QT37" s="86" t="s">
        <v>944</v>
      </c>
      <c r="QU37" s="62" t="s">
        <v>514</v>
      </c>
      <c r="QV37" s="86" t="s">
        <v>944</v>
      </c>
      <c r="QW37" s="86">
        <v>0</v>
      </c>
      <c r="QX37" s="86"/>
      <c r="QY37" s="86">
        <v>0</v>
      </c>
      <c r="QZ37" s="67">
        <v>1</v>
      </c>
      <c r="RA37" s="67">
        <v>0</v>
      </c>
      <c r="RB37" s="67">
        <v>1.9230769230769231</v>
      </c>
      <c r="RC37" s="86" t="s">
        <v>582</v>
      </c>
      <c r="RH37" s="86" t="s">
        <v>944</v>
      </c>
      <c r="RI37" s="62" t="s">
        <v>514</v>
      </c>
      <c r="RJ37" s="86" t="s">
        <v>944</v>
      </c>
      <c r="RK37" s="86">
        <v>0</v>
      </c>
      <c r="RL37" s="86"/>
      <c r="RM37" s="86">
        <v>0</v>
      </c>
      <c r="RN37" s="67">
        <v>1</v>
      </c>
      <c r="RO37" s="67">
        <v>0</v>
      </c>
      <c r="RP37" s="67">
        <v>1.9230769230769231</v>
      </c>
      <c r="RQ37" s="86" t="s">
        <v>582</v>
      </c>
      <c r="RV37" s="86" t="s">
        <v>944</v>
      </c>
      <c r="RW37" s="62" t="s">
        <v>514</v>
      </c>
      <c r="RX37" s="86" t="s">
        <v>944</v>
      </c>
      <c r="RY37" s="86">
        <v>0</v>
      </c>
      <c r="RZ37" s="86"/>
      <c r="SA37" s="86">
        <v>0</v>
      </c>
      <c r="SB37" s="67">
        <v>1</v>
      </c>
      <c r="SC37" s="67">
        <v>0</v>
      </c>
      <c r="SD37" s="67">
        <v>1.9230769230769231</v>
      </c>
      <c r="SE37" s="86" t="s">
        <v>582</v>
      </c>
      <c r="SJ37" s="86" t="s">
        <v>944</v>
      </c>
      <c r="SK37" s="62" t="s">
        <v>514</v>
      </c>
      <c r="SL37" s="86" t="s">
        <v>944</v>
      </c>
      <c r="SM37" s="86">
        <v>0</v>
      </c>
      <c r="SN37" s="86"/>
      <c r="SO37" s="86">
        <v>0</v>
      </c>
      <c r="SP37" s="67">
        <v>1</v>
      </c>
      <c r="SQ37" s="67">
        <v>0</v>
      </c>
      <c r="SR37" s="67">
        <v>1.9230769230769231</v>
      </c>
      <c r="SS37" s="86" t="s">
        <v>582</v>
      </c>
      <c r="SX37" s="86" t="s">
        <v>944</v>
      </c>
      <c r="SY37" s="62" t="s">
        <v>514</v>
      </c>
      <c r="SZ37" s="86" t="s">
        <v>944</v>
      </c>
      <c r="TA37" s="86">
        <v>0</v>
      </c>
      <c r="TB37" s="86"/>
      <c r="TC37" s="86">
        <v>0</v>
      </c>
      <c r="TD37" s="67">
        <v>1</v>
      </c>
      <c r="TE37" s="67">
        <v>0</v>
      </c>
      <c r="TF37" s="67">
        <v>1.9230769230769231</v>
      </c>
      <c r="TG37" s="86" t="s">
        <v>582</v>
      </c>
      <c r="TL37" s="86" t="s">
        <v>944</v>
      </c>
      <c r="TM37" s="62" t="s">
        <v>514</v>
      </c>
      <c r="TN37" s="86" t="s">
        <v>944</v>
      </c>
      <c r="TO37" s="86">
        <v>0</v>
      </c>
      <c r="TP37" s="86"/>
      <c r="TQ37" s="86">
        <v>0</v>
      </c>
      <c r="TR37" s="67">
        <v>1</v>
      </c>
      <c r="TS37" s="67">
        <v>0</v>
      </c>
      <c r="TT37" s="67">
        <v>1.9230769230769231</v>
      </c>
      <c r="TU37" s="86" t="s">
        <v>582</v>
      </c>
      <c r="TZ37" s="86" t="s">
        <v>944</v>
      </c>
      <c r="UA37" s="62" t="s">
        <v>514</v>
      </c>
      <c r="UB37" s="86" t="s">
        <v>944</v>
      </c>
      <c r="UC37" s="86">
        <v>0</v>
      </c>
      <c r="UD37" s="86"/>
      <c r="UE37" s="86">
        <v>0</v>
      </c>
      <c r="UF37" s="67">
        <v>1</v>
      </c>
      <c r="UG37" s="67">
        <v>0</v>
      </c>
      <c r="UH37" s="67">
        <v>1.9230769230769231</v>
      </c>
      <c r="UI37" s="86" t="s">
        <v>582</v>
      </c>
      <c r="UN37" s="86" t="s">
        <v>944</v>
      </c>
      <c r="UO37" s="62" t="s">
        <v>514</v>
      </c>
      <c r="UP37" s="86" t="s">
        <v>944</v>
      </c>
      <c r="UQ37" s="86">
        <v>0</v>
      </c>
      <c r="UR37" s="86"/>
      <c r="US37" s="86">
        <v>0</v>
      </c>
      <c r="UT37" s="67">
        <v>1</v>
      </c>
      <c r="UU37" s="67">
        <v>0</v>
      </c>
      <c r="UV37" s="67">
        <v>1.9230769230769231</v>
      </c>
      <c r="UW37" s="86" t="s">
        <v>582</v>
      </c>
      <c r="VB37" s="86" t="s">
        <v>944</v>
      </c>
      <c r="VC37" s="62" t="s">
        <v>514</v>
      </c>
      <c r="VD37" s="86" t="s">
        <v>944</v>
      </c>
      <c r="VE37" s="86">
        <v>0</v>
      </c>
      <c r="VF37" s="86"/>
      <c r="VG37" s="86">
        <v>0</v>
      </c>
      <c r="VH37" s="67">
        <v>1</v>
      </c>
      <c r="VI37" s="67">
        <v>0</v>
      </c>
      <c r="VJ37" s="67">
        <v>1.9230769230769231</v>
      </c>
      <c r="VK37" s="86" t="s">
        <v>582</v>
      </c>
      <c r="VP37" s="86" t="s">
        <v>944</v>
      </c>
      <c r="VQ37" s="62" t="s">
        <v>514</v>
      </c>
      <c r="VR37" s="86" t="s">
        <v>944</v>
      </c>
      <c r="VS37" s="86">
        <v>0</v>
      </c>
      <c r="VT37" s="86"/>
      <c r="VU37" s="86">
        <v>0</v>
      </c>
      <c r="VV37" s="67">
        <v>1</v>
      </c>
      <c r="VW37" s="67">
        <v>0</v>
      </c>
      <c r="VX37" s="67">
        <v>1.9230769230769231</v>
      </c>
      <c r="VY37" s="86" t="s">
        <v>582</v>
      </c>
      <c r="WD37" s="86" t="s">
        <v>944</v>
      </c>
      <c r="WE37" s="62" t="s">
        <v>514</v>
      </c>
      <c r="WF37" s="86" t="s">
        <v>944</v>
      </c>
      <c r="WG37" s="86">
        <v>0</v>
      </c>
      <c r="WH37" s="86"/>
      <c r="WI37" s="86">
        <v>0</v>
      </c>
      <c r="WJ37" s="67">
        <v>1</v>
      </c>
      <c r="WK37" s="67">
        <v>0</v>
      </c>
      <c r="WL37" s="67">
        <v>1.9230769230769231</v>
      </c>
      <c r="WM37" s="86" t="s">
        <v>582</v>
      </c>
      <c r="WR37" s="86" t="s">
        <v>944</v>
      </c>
      <c r="WS37" s="62" t="s">
        <v>514</v>
      </c>
      <c r="WT37" s="86" t="s">
        <v>944</v>
      </c>
      <c r="WU37" s="86">
        <v>0</v>
      </c>
      <c r="WV37" s="86"/>
      <c r="WW37" s="86">
        <v>0</v>
      </c>
      <c r="WX37" s="67">
        <v>1</v>
      </c>
      <c r="WY37" s="67">
        <v>0</v>
      </c>
      <c r="WZ37" s="67">
        <v>1.9230769230769231</v>
      </c>
      <c r="XA37" s="86" t="s">
        <v>582</v>
      </c>
      <c r="XF37" s="86" t="s">
        <v>944</v>
      </c>
      <c r="XG37" s="62" t="s">
        <v>514</v>
      </c>
      <c r="XH37" s="86" t="s">
        <v>944</v>
      </c>
      <c r="XI37" s="86">
        <v>0</v>
      </c>
      <c r="XJ37" s="86"/>
      <c r="XK37" s="86">
        <v>0</v>
      </c>
      <c r="XL37" s="67">
        <v>1</v>
      </c>
      <c r="XM37" s="67">
        <v>0</v>
      </c>
      <c r="XN37" s="67">
        <v>1.9230769230769231</v>
      </c>
      <c r="XO37" s="86" t="s">
        <v>582</v>
      </c>
      <c r="XT37" s="86" t="s">
        <v>944</v>
      </c>
      <c r="XU37" s="62" t="s">
        <v>514</v>
      </c>
      <c r="XV37" s="86" t="s">
        <v>944</v>
      </c>
      <c r="XW37" s="86">
        <v>0</v>
      </c>
      <c r="XX37" s="86"/>
      <c r="XY37" s="86">
        <v>0</v>
      </c>
      <c r="XZ37" s="67">
        <v>1</v>
      </c>
      <c r="YA37" s="67">
        <v>0</v>
      </c>
      <c r="YB37" s="67">
        <v>1.9230769230769231</v>
      </c>
      <c r="YC37" s="86" t="s">
        <v>582</v>
      </c>
      <c r="YH37" s="86" t="s">
        <v>944</v>
      </c>
      <c r="YI37" s="62" t="s">
        <v>514</v>
      </c>
      <c r="YJ37" s="86" t="s">
        <v>944</v>
      </c>
      <c r="YK37" s="86">
        <v>0</v>
      </c>
      <c r="YL37" s="86"/>
      <c r="YM37" s="86">
        <v>0</v>
      </c>
      <c r="YN37" s="67">
        <v>1</v>
      </c>
      <c r="YO37" s="67">
        <v>0</v>
      </c>
      <c r="YP37" s="67">
        <v>1.9230769230769231</v>
      </c>
      <c r="YQ37" s="86" t="s">
        <v>582</v>
      </c>
      <c r="YV37" s="86" t="s">
        <v>944</v>
      </c>
      <c r="YW37" s="62" t="s">
        <v>514</v>
      </c>
      <c r="YX37" s="86" t="s">
        <v>944</v>
      </c>
      <c r="YY37" s="86">
        <v>0</v>
      </c>
      <c r="YZ37" s="86"/>
      <c r="ZA37" s="86">
        <v>0</v>
      </c>
      <c r="ZB37" s="67">
        <v>1</v>
      </c>
      <c r="ZC37" s="67">
        <v>0</v>
      </c>
      <c r="ZD37" s="67">
        <v>1.9230769230769231</v>
      </c>
      <c r="ZE37" s="86" t="s">
        <v>582</v>
      </c>
      <c r="ZJ37" s="86" t="s">
        <v>944</v>
      </c>
      <c r="ZK37" s="62" t="s">
        <v>514</v>
      </c>
      <c r="ZL37" s="86" t="s">
        <v>944</v>
      </c>
      <c r="ZM37" s="86">
        <v>0</v>
      </c>
      <c r="ZN37" s="86"/>
      <c r="ZO37" s="86">
        <v>0</v>
      </c>
      <c r="ZP37" s="67">
        <v>1</v>
      </c>
      <c r="ZQ37" s="67">
        <v>0</v>
      </c>
      <c r="ZR37" s="67">
        <v>1.9230769230769231</v>
      </c>
      <c r="ZS37" s="86" t="s">
        <v>582</v>
      </c>
      <c r="ZX37" s="86" t="s">
        <v>944</v>
      </c>
      <c r="ZY37" s="62" t="s">
        <v>514</v>
      </c>
      <c r="ZZ37" s="86" t="s">
        <v>944</v>
      </c>
      <c r="AAA37" s="86">
        <v>0</v>
      </c>
      <c r="AAB37" s="86"/>
      <c r="AAC37" s="86">
        <v>0</v>
      </c>
      <c r="AAD37" s="67">
        <v>1</v>
      </c>
      <c r="AAE37" s="67">
        <v>0</v>
      </c>
      <c r="AAF37" s="67">
        <v>1.9230769230769231</v>
      </c>
      <c r="AAG37" s="86" t="s">
        <v>582</v>
      </c>
      <c r="AAL37" s="86" t="s">
        <v>944</v>
      </c>
      <c r="AAM37" s="62" t="s">
        <v>514</v>
      </c>
      <c r="AAN37" s="86" t="s">
        <v>944</v>
      </c>
      <c r="AAO37" s="86">
        <v>0</v>
      </c>
      <c r="AAP37" s="86"/>
      <c r="AAQ37" s="86">
        <v>0</v>
      </c>
      <c r="AAR37" s="67">
        <v>1</v>
      </c>
      <c r="AAS37" s="67">
        <v>0</v>
      </c>
      <c r="AAT37" s="67">
        <v>1.9230769230769231</v>
      </c>
      <c r="AAU37" s="86" t="s">
        <v>582</v>
      </c>
      <c r="AAZ37" s="86" t="s">
        <v>944</v>
      </c>
      <c r="ABA37" s="62" t="s">
        <v>514</v>
      </c>
      <c r="ABB37" s="86" t="s">
        <v>944</v>
      </c>
      <c r="ABC37" s="86">
        <v>0</v>
      </c>
      <c r="ABD37" s="86"/>
      <c r="ABE37" s="86">
        <v>0</v>
      </c>
      <c r="ABF37" s="67">
        <v>1</v>
      </c>
      <c r="ABG37" s="67">
        <v>0</v>
      </c>
      <c r="ABH37" s="67">
        <v>1.9230769230769231</v>
      </c>
      <c r="ABI37" s="86" t="s">
        <v>582</v>
      </c>
      <c r="ABN37" s="86" t="s">
        <v>944</v>
      </c>
      <c r="ABO37" s="62" t="s">
        <v>514</v>
      </c>
      <c r="ABP37" s="86" t="s">
        <v>944</v>
      </c>
      <c r="ABQ37" s="86">
        <v>0</v>
      </c>
      <c r="ABR37" s="86"/>
      <c r="ABS37" s="86">
        <v>0</v>
      </c>
      <c r="ABT37" s="67">
        <v>1</v>
      </c>
      <c r="ABU37" s="67">
        <v>0</v>
      </c>
      <c r="ABV37" s="67">
        <v>1.9230769230769231</v>
      </c>
      <c r="ABW37" s="86" t="s">
        <v>582</v>
      </c>
      <c r="ACB37" s="86">
        <v>3.22</v>
      </c>
      <c r="ACC37" s="62" t="s">
        <v>514</v>
      </c>
      <c r="ACD37" s="86">
        <v>3.22</v>
      </c>
      <c r="ACE37" s="86">
        <v>1</v>
      </c>
      <c r="ACF37" s="86"/>
      <c r="ACG37" s="86">
        <v>2</v>
      </c>
      <c r="ACH37" s="67">
        <v>3</v>
      </c>
      <c r="ACI37" s="67">
        <v>3.7037037037037033</v>
      </c>
      <c r="ACJ37" s="67">
        <v>5.5555555555555554</v>
      </c>
      <c r="ACK37" s="86">
        <v>50</v>
      </c>
      <c r="ACP37" s="86">
        <v>5.22</v>
      </c>
      <c r="ACQ37" s="62" t="s">
        <v>514</v>
      </c>
      <c r="ACR37" s="86">
        <v>5.22</v>
      </c>
      <c r="ACS37" s="86">
        <v>1</v>
      </c>
      <c r="ACT37" s="86"/>
      <c r="ACU37" s="86">
        <v>2</v>
      </c>
      <c r="ACV37" s="67">
        <v>3</v>
      </c>
      <c r="ACW37" s="67">
        <v>3.7037037037037033</v>
      </c>
      <c r="ACX37" s="67">
        <v>5.5555555555555554</v>
      </c>
      <c r="ACY37" s="86">
        <v>50</v>
      </c>
      <c r="ADD37" s="86">
        <v>6.22</v>
      </c>
      <c r="ADE37" s="62" t="s">
        <v>514</v>
      </c>
      <c r="ADF37" s="86">
        <v>6.22</v>
      </c>
      <c r="ADG37" s="86">
        <v>1</v>
      </c>
      <c r="ADH37" s="86"/>
      <c r="ADI37" s="86">
        <v>2</v>
      </c>
      <c r="ADJ37" s="67">
        <v>3</v>
      </c>
      <c r="ADK37" s="67">
        <v>3.7037037037037033</v>
      </c>
      <c r="ADL37" s="67">
        <v>5.5555555555555554</v>
      </c>
      <c r="ADM37" s="86">
        <v>50</v>
      </c>
      <c r="ADR37" s="86">
        <v>6.22</v>
      </c>
      <c r="ADS37" s="62" t="s">
        <v>514</v>
      </c>
      <c r="ADT37" s="86">
        <v>6.22</v>
      </c>
      <c r="ADU37" s="86">
        <v>1</v>
      </c>
      <c r="ADV37" s="86"/>
      <c r="ADW37" s="86">
        <v>2</v>
      </c>
      <c r="ADX37" s="67">
        <v>3</v>
      </c>
      <c r="ADY37" s="67">
        <v>3.7037037037037033</v>
      </c>
      <c r="ADZ37" s="67">
        <v>5.5555555555555554</v>
      </c>
      <c r="AEA37" s="86">
        <v>50</v>
      </c>
      <c r="AEF37" s="86">
        <v>2.2200000000000002</v>
      </c>
      <c r="AEG37" s="62" t="s">
        <v>514</v>
      </c>
      <c r="AEH37" s="86">
        <v>2.2200000000000002</v>
      </c>
      <c r="AEI37" s="86">
        <v>1</v>
      </c>
      <c r="AEJ37" s="86"/>
      <c r="AEK37" s="86">
        <v>2</v>
      </c>
      <c r="AEL37" s="67">
        <v>3</v>
      </c>
      <c r="AEM37" s="67">
        <v>3.7037037037037033</v>
      </c>
      <c r="AEN37" s="67">
        <v>5.5555555555555554</v>
      </c>
      <c r="AEO37" s="86">
        <v>50</v>
      </c>
      <c r="AET37" s="86">
        <v>9.2200000000000006</v>
      </c>
      <c r="AEU37" s="62" t="s">
        <v>514</v>
      </c>
      <c r="AEV37" s="86">
        <v>9.2200000000000006</v>
      </c>
      <c r="AEW37" s="86">
        <v>1</v>
      </c>
      <c r="AEX37" s="86"/>
      <c r="AEY37" s="86">
        <v>2</v>
      </c>
      <c r="AEZ37" s="67">
        <v>3</v>
      </c>
      <c r="AFA37" s="67">
        <v>3.7037037037037033</v>
      </c>
      <c r="AFB37" s="67">
        <v>5.5555555555555554</v>
      </c>
      <c r="AFC37" s="86">
        <v>50</v>
      </c>
      <c r="AFH37" s="86">
        <v>2.2200000000000002</v>
      </c>
      <c r="AFI37" s="62" t="s">
        <v>514</v>
      </c>
      <c r="AFJ37" s="86">
        <v>2.2200000000000002</v>
      </c>
      <c r="AFK37" s="86">
        <v>1</v>
      </c>
      <c r="AFL37" s="86"/>
      <c r="AFM37" s="86">
        <v>2</v>
      </c>
      <c r="AFN37" s="67">
        <v>3</v>
      </c>
      <c r="AFO37" s="67">
        <v>3.7037037037037033</v>
      </c>
      <c r="AFP37" s="67">
        <v>5.5555555555555554</v>
      </c>
      <c r="AFQ37" s="86">
        <v>50</v>
      </c>
      <c r="AFV37" s="86">
        <v>10.220000000000001</v>
      </c>
      <c r="AFW37" s="62" t="s">
        <v>514</v>
      </c>
      <c r="AFX37" s="86">
        <v>10.220000000000001</v>
      </c>
      <c r="AFY37" s="86">
        <v>0</v>
      </c>
      <c r="AFZ37" s="86"/>
      <c r="AGA37" s="86">
        <v>2</v>
      </c>
      <c r="AGB37" s="67">
        <v>3</v>
      </c>
      <c r="AGC37" s="67">
        <v>3.7037037037037033</v>
      </c>
      <c r="AGD37" s="67">
        <v>5.5555555555555554</v>
      </c>
      <c r="AGE37" s="86">
        <v>0</v>
      </c>
      <c r="AGJ37" s="86">
        <v>6.22</v>
      </c>
      <c r="AGK37" s="62" t="s">
        <v>514</v>
      </c>
      <c r="AGL37" s="86">
        <v>6.22</v>
      </c>
      <c r="AGM37" s="86">
        <v>1</v>
      </c>
      <c r="AGN37" s="86"/>
      <c r="AGO37" s="86">
        <v>2</v>
      </c>
      <c r="AGP37" s="67">
        <v>3</v>
      </c>
      <c r="AGQ37" s="67">
        <v>3.7037037037037033</v>
      </c>
      <c r="AGR37" s="67">
        <v>5.5555555555555554</v>
      </c>
      <c r="AGS37" s="86">
        <v>50</v>
      </c>
      <c r="AGX37" s="86">
        <v>2.2200000000000002</v>
      </c>
      <c r="AGY37" s="62" t="s">
        <v>514</v>
      </c>
      <c r="AGZ37" s="86">
        <v>2.2200000000000002</v>
      </c>
      <c r="AHA37" s="86">
        <v>1</v>
      </c>
      <c r="AHB37" s="86"/>
      <c r="AHC37" s="86">
        <v>2</v>
      </c>
      <c r="AHD37" s="67">
        <v>3</v>
      </c>
      <c r="AHE37" s="67">
        <v>3.7037037037037033</v>
      </c>
      <c r="AHF37" s="67">
        <v>5.5555555555555554</v>
      </c>
      <c r="AHG37" s="86">
        <v>50</v>
      </c>
      <c r="AHL37" s="86">
        <v>2.2200000000000002</v>
      </c>
      <c r="AHM37" s="62" t="s">
        <v>514</v>
      </c>
      <c r="AHN37" s="86">
        <v>2.2200000000000002</v>
      </c>
      <c r="AHO37" s="86">
        <v>1</v>
      </c>
      <c r="AHP37" s="86"/>
      <c r="AHQ37" s="86">
        <v>2</v>
      </c>
      <c r="AHR37" s="67">
        <v>3</v>
      </c>
      <c r="AHS37" s="67">
        <v>3.7037037037037033</v>
      </c>
      <c r="AHT37" s="67">
        <v>5.5555555555555554</v>
      </c>
      <c r="AHU37" s="86">
        <v>50</v>
      </c>
      <c r="AHZ37" s="86">
        <v>9.2200000000000006</v>
      </c>
      <c r="AIA37" s="62" t="s">
        <v>514</v>
      </c>
      <c r="AIB37" s="86">
        <v>9.2200000000000006</v>
      </c>
      <c r="AIC37" s="86">
        <v>0</v>
      </c>
      <c r="AID37" s="86"/>
      <c r="AIE37" s="86">
        <v>2</v>
      </c>
      <c r="AIF37" s="67">
        <v>3</v>
      </c>
      <c r="AIG37" s="67">
        <v>3.7037037037037033</v>
      </c>
      <c r="AIH37" s="67">
        <v>5.5555555555555554</v>
      </c>
      <c r="AII37" s="86">
        <v>0</v>
      </c>
      <c r="AIN37" s="86">
        <v>6.22</v>
      </c>
      <c r="AIO37" s="62" t="s">
        <v>514</v>
      </c>
      <c r="AIP37" s="86">
        <v>6.22</v>
      </c>
      <c r="AIQ37" s="86">
        <v>1</v>
      </c>
      <c r="AIR37" s="86"/>
      <c r="AIS37" s="86">
        <v>2</v>
      </c>
      <c r="AIT37" s="67">
        <v>3</v>
      </c>
      <c r="AIU37" s="67">
        <v>3.7037037037037033</v>
      </c>
      <c r="AIV37" s="67">
        <v>5.5555555555555554</v>
      </c>
      <c r="AIW37" s="86">
        <v>50</v>
      </c>
      <c r="AJB37" s="86">
        <v>2.2200000000000002</v>
      </c>
      <c r="AJC37" s="62" t="s">
        <v>514</v>
      </c>
      <c r="AJD37" s="86">
        <v>2.2200000000000002</v>
      </c>
      <c r="AJE37" s="86">
        <v>1</v>
      </c>
      <c r="AJF37" s="86"/>
      <c r="AJG37" s="86">
        <v>2</v>
      </c>
      <c r="AJH37" s="67">
        <v>3</v>
      </c>
      <c r="AJI37" s="67">
        <v>3.7037037037037033</v>
      </c>
      <c r="AJJ37" s="67">
        <v>5.5555555555555554</v>
      </c>
      <c r="AJK37" s="86">
        <v>50</v>
      </c>
      <c r="AJP37" s="86">
        <v>5.22</v>
      </c>
      <c r="AJQ37" s="62" t="s">
        <v>514</v>
      </c>
      <c r="AJR37" s="86">
        <v>5.22</v>
      </c>
      <c r="AJS37" s="86">
        <v>1</v>
      </c>
      <c r="AJT37" s="86"/>
      <c r="AJU37" s="86">
        <v>2</v>
      </c>
      <c r="AJV37" s="67">
        <v>3</v>
      </c>
      <c r="AJW37" s="67">
        <v>3.7037037037037033</v>
      </c>
      <c r="AJX37" s="67">
        <v>5.5555555555555554</v>
      </c>
      <c r="AJY37" s="86">
        <v>50</v>
      </c>
      <c r="AKD37" s="86">
        <v>2.2200000000000002</v>
      </c>
      <c r="AKE37" s="62" t="s">
        <v>514</v>
      </c>
      <c r="AKF37" s="86">
        <v>2.2200000000000002</v>
      </c>
      <c r="AKG37" s="86">
        <v>1</v>
      </c>
      <c r="AKH37" s="86"/>
      <c r="AKI37" s="86">
        <v>2</v>
      </c>
      <c r="AKJ37" s="67">
        <v>3</v>
      </c>
      <c r="AKK37" s="67">
        <v>3.7037037037037033</v>
      </c>
      <c r="AKL37" s="67">
        <v>5.5555555555555554</v>
      </c>
      <c r="AKM37" s="86">
        <v>50</v>
      </c>
      <c r="AKR37" s="86">
        <v>5.22</v>
      </c>
      <c r="AKS37" s="62" t="s">
        <v>514</v>
      </c>
      <c r="AKT37" s="86">
        <v>5.22</v>
      </c>
      <c r="AKU37" s="86">
        <v>1</v>
      </c>
      <c r="AKV37" s="86"/>
      <c r="AKW37" s="86">
        <v>2</v>
      </c>
      <c r="AKX37" s="67">
        <v>3</v>
      </c>
      <c r="AKY37" s="67">
        <v>3.7037037037037033</v>
      </c>
      <c r="AKZ37" s="67">
        <v>5.5555555555555554</v>
      </c>
      <c r="ALA37" s="86">
        <v>50</v>
      </c>
      <c r="ALF37" s="86">
        <v>1.22</v>
      </c>
      <c r="ALG37" s="62" t="s">
        <v>514</v>
      </c>
      <c r="ALH37" s="86">
        <v>1.22</v>
      </c>
      <c r="ALI37" s="86">
        <v>2</v>
      </c>
      <c r="ALJ37" s="86"/>
      <c r="ALK37" s="86">
        <v>2</v>
      </c>
      <c r="ALL37" s="67">
        <v>3</v>
      </c>
      <c r="ALM37" s="67">
        <v>3.7037037037037033</v>
      </c>
      <c r="ALN37" s="67">
        <v>5.5555555555555554</v>
      </c>
      <c r="ALO37" s="86">
        <v>100</v>
      </c>
      <c r="ALT37" s="86">
        <v>5.22</v>
      </c>
      <c r="ALU37" s="62" t="s">
        <v>514</v>
      </c>
      <c r="ALV37" s="86">
        <v>5.22</v>
      </c>
      <c r="ALW37" s="86">
        <v>1</v>
      </c>
      <c r="ALX37" s="86"/>
      <c r="ALY37" s="86">
        <v>2</v>
      </c>
      <c r="ALZ37" s="67">
        <v>3</v>
      </c>
      <c r="AMA37" s="67">
        <v>3.7037037037037033</v>
      </c>
      <c r="AMB37" s="67">
        <v>5.5555555555555554</v>
      </c>
      <c r="AMC37" s="86">
        <v>50</v>
      </c>
      <c r="AMH37" s="86">
        <v>4.22</v>
      </c>
      <c r="AMI37" s="62" t="s">
        <v>514</v>
      </c>
      <c r="AMJ37" s="86">
        <v>4.22</v>
      </c>
      <c r="AMK37" s="86">
        <v>1</v>
      </c>
      <c r="AML37" s="86"/>
      <c r="AMM37" s="86">
        <v>2</v>
      </c>
      <c r="AMN37" s="67">
        <v>3</v>
      </c>
      <c r="AMO37" s="67">
        <v>3.7037037037037033</v>
      </c>
      <c r="AMP37" s="67">
        <v>5.5555555555555554</v>
      </c>
      <c r="AMQ37" s="86">
        <v>50</v>
      </c>
      <c r="AMV37" s="86">
        <v>3.22</v>
      </c>
      <c r="AMW37" s="62" t="s">
        <v>514</v>
      </c>
      <c r="AMX37" s="86">
        <v>3.22</v>
      </c>
      <c r="AMY37" s="86">
        <v>1</v>
      </c>
      <c r="AMZ37" s="86"/>
      <c r="ANA37" s="86">
        <v>2</v>
      </c>
      <c r="ANB37" s="67">
        <v>3</v>
      </c>
      <c r="ANC37" s="67">
        <v>3.7037037037037033</v>
      </c>
      <c r="AND37" s="67">
        <v>5.5555555555555554</v>
      </c>
      <c r="ANE37" s="86">
        <v>50</v>
      </c>
      <c r="ANJ37" s="86">
        <v>5.22</v>
      </c>
      <c r="ANK37" s="62" t="s">
        <v>514</v>
      </c>
      <c r="ANL37" s="86">
        <v>5.22</v>
      </c>
      <c r="ANM37" s="86">
        <v>1</v>
      </c>
      <c r="ANN37" s="86"/>
      <c r="ANO37" s="86">
        <v>2</v>
      </c>
      <c r="ANP37" s="67">
        <v>3</v>
      </c>
      <c r="ANQ37" s="67">
        <v>3.7037037037037033</v>
      </c>
      <c r="ANR37" s="67">
        <v>5.5555555555555554</v>
      </c>
      <c r="ANS37" s="86">
        <v>50</v>
      </c>
      <c r="ANX37" s="86">
        <v>7.22</v>
      </c>
      <c r="ANY37" s="62" t="s">
        <v>514</v>
      </c>
      <c r="ANZ37" s="86">
        <v>7.22</v>
      </c>
      <c r="AOA37" s="86">
        <v>1</v>
      </c>
      <c r="AOB37" s="86"/>
      <c r="AOC37" s="86">
        <v>2</v>
      </c>
      <c r="AOD37" s="67">
        <v>3</v>
      </c>
      <c r="AOE37" s="67">
        <v>3.7037037037037033</v>
      </c>
      <c r="AOF37" s="67">
        <v>5.5555555555555554</v>
      </c>
      <c r="AOG37" s="86">
        <v>50</v>
      </c>
      <c r="AOL37" s="86">
        <v>9.2200000000000006</v>
      </c>
      <c r="AOM37" s="62" t="s">
        <v>514</v>
      </c>
      <c r="AON37" s="86">
        <v>9.2200000000000006</v>
      </c>
      <c r="AOO37" s="86">
        <v>0</v>
      </c>
      <c r="AOP37" s="86"/>
      <c r="AOQ37" s="86">
        <v>2</v>
      </c>
      <c r="AOR37" s="67">
        <v>3</v>
      </c>
      <c r="AOS37" s="67">
        <v>3.7037037037037033</v>
      </c>
      <c r="AOT37" s="67">
        <v>5.5555555555555554</v>
      </c>
      <c r="AOU37" s="86">
        <v>0</v>
      </c>
      <c r="AOZ37" s="86">
        <v>9.2200000000000006</v>
      </c>
      <c r="APA37" s="62" t="s">
        <v>514</v>
      </c>
      <c r="APB37" s="86">
        <v>9.2200000000000006</v>
      </c>
      <c r="APC37" s="86">
        <v>0</v>
      </c>
      <c r="APD37" s="86"/>
      <c r="APE37" s="86">
        <v>2</v>
      </c>
      <c r="APF37" s="67">
        <v>3</v>
      </c>
      <c r="APG37" s="67">
        <v>3.7037037037037033</v>
      </c>
      <c r="APH37" s="67">
        <v>5.5555555555555554</v>
      </c>
      <c r="API37" s="86">
        <v>0</v>
      </c>
      <c r="APN37" s="86">
        <v>5.22</v>
      </c>
      <c r="APO37" s="62" t="s">
        <v>514</v>
      </c>
      <c r="APP37" s="86">
        <v>5.22</v>
      </c>
      <c r="APQ37" s="86">
        <v>1</v>
      </c>
      <c r="APR37" s="86"/>
      <c r="APS37" s="86">
        <v>2</v>
      </c>
      <c r="APT37" s="67">
        <v>3</v>
      </c>
      <c r="APU37" s="67">
        <v>3.7037037037037033</v>
      </c>
      <c r="APV37" s="67">
        <v>5.5555555555555554</v>
      </c>
      <c r="APW37" s="86">
        <v>50</v>
      </c>
      <c r="AQB37" s="86">
        <v>5.22</v>
      </c>
      <c r="AQC37" s="62" t="s">
        <v>514</v>
      </c>
      <c r="AQD37" s="86">
        <v>5.22</v>
      </c>
      <c r="AQE37" s="86">
        <v>1</v>
      </c>
      <c r="AQF37" s="86"/>
      <c r="AQG37" s="86">
        <v>2</v>
      </c>
      <c r="AQH37" s="67">
        <v>3</v>
      </c>
      <c r="AQI37" s="67">
        <v>3.7037037037037033</v>
      </c>
      <c r="AQJ37" s="67">
        <v>5.5555555555555554</v>
      </c>
      <c r="AQK37" s="86">
        <v>50</v>
      </c>
      <c r="AQP37" s="86">
        <v>1.22</v>
      </c>
      <c r="AQQ37" s="62" t="s">
        <v>514</v>
      </c>
      <c r="AQR37" s="86">
        <v>1.22</v>
      </c>
      <c r="AQS37" s="86">
        <v>1</v>
      </c>
      <c r="AQT37" s="86"/>
      <c r="AQU37" s="86">
        <v>1</v>
      </c>
      <c r="AQV37" s="67">
        <v>3</v>
      </c>
      <c r="AQW37" s="67">
        <v>2.2222222222222223</v>
      </c>
      <c r="AQX37" s="67">
        <v>6.666666666666667</v>
      </c>
      <c r="AQY37" s="86">
        <v>100</v>
      </c>
      <c r="ARD37" s="86">
        <v>1.22</v>
      </c>
      <c r="ARE37" s="62" t="s">
        <v>514</v>
      </c>
      <c r="ARF37" s="86">
        <v>1.22</v>
      </c>
      <c r="ARG37" s="86">
        <v>1</v>
      </c>
      <c r="ARH37" s="86"/>
      <c r="ARI37" s="86">
        <v>1</v>
      </c>
      <c r="ARJ37" s="67">
        <v>3</v>
      </c>
      <c r="ARK37" s="67">
        <v>2.2222222222222223</v>
      </c>
      <c r="ARL37" s="67">
        <v>6.666666666666667</v>
      </c>
      <c r="ARM37" s="86">
        <v>100</v>
      </c>
      <c r="ARR37" s="86">
        <v>9.2200000000000006</v>
      </c>
      <c r="ARS37" s="62" t="s">
        <v>514</v>
      </c>
      <c r="ART37" s="86">
        <v>9.2200000000000006</v>
      </c>
      <c r="ARU37" s="86">
        <v>0</v>
      </c>
      <c r="ARV37" s="86"/>
      <c r="ARW37" s="86">
        <v>1</v>
      </c>
      <c r="ARX37" s="67">
        <v>3</v>
      </c>
      <c r="ARY37" s="67">
        <v>2.2222222222222223</v>
      </c>
      <c r="ARZ37" s="67">
        <v>6.666666666666667</v>
      </c>
      <c r="ASA37" s="86">
        <v>0</v>
      </c>
      <c r="ASF37" s="86">
        <v>9.2200000000000006</v>
      </c>
      <c r="ASG37" s="62" t="s">
        <v>514</v>
      </c>
      <c r="ASH37" s="86">
        <v>9.2200000000000006</v>
      </c>
      <c r="ASI37" s="86">
        <v>0</v>
      </c>
      <c r="ASJ37" s="86"/>
      <c r="ASK37" s="86">
        <v>1</v>
      </c>
      <c r="ASL37" s="67">
        <v>3</v>
      </c>
      <c r="ASM37" s="67">
        <v>2.2222222222222223</v>
      </c>
      <c r="ASN37" s="67">
        <v>6.666666666666667</v>
      </c>
      <c r="ASO37" s="86">
        <v>0</v>
      </c>
      <c r="AST37" s="86">
        <v>1.22</v>
      </c>
      <c r="ASU37" s="62" t="s">
        <v>514</v>
      </c>
      <c r="ASV37" s="86">
        <v>1.22</v>
      </c>
      <c r="ASW37" s="86">
        <v>1</v>
      </c>
      <c r="ASX37" s="86"/>
      <c r="ASY37" s="86">
        <v>1</v>
      </c>
      <c r="ASZ37" s="67">
        <v>3</v>
      </c>
      <c r="ATA37" s="67">
        <v>2.2222222222222223</v>
      </c>
      <c r="ATB37" s="67">
        <v>6.666666666666667</v>
      </c>
      <c r="ATC37" s="86">
        <v>100</v>
      </c>
      <c r="ATH37" s="86">
        <v>1.22</v>
      </c>
      <c r="ATI37" s="62" t="s">
        <v>514</v>
      </c>
      <c r="ATJ37" s="86">
        <v>1.22</v>
      </c>
      <c r="ATK37" s="86">
        <v>1</v>
      </c>
      <c r="ATL37" s="86"/>
      <c r="ATM37" s="86">
        <v>1</v>
      </c>
      <c r="ATN37" s="67">
        <v>3</v>
      </c>
      <c r="ATO37" s="67">
        <v>2.2222222222222223</v>
      </c>
      <c r="ATP37" s="67">
        <v>6.666666666666667</v>
      </c>
      <c r="ATQ37" s="86">
        <v>100</v>
      </c>
      <c r="ATV37" s="86">
        <v>9.2200000000000006</v>
      </c>
      <c r="ATW37" s="62" t="s">
        <v>514</v>
      </c>
      <c r="ATX37" s="86">
        <v>9.2200000000000006</v>
      </c>
      <c r="ATY37" s="86">
        <v>0</v>
      </c>
      <c r="ATZ37" s="86"/>
      <c r="AUA37" s="86">
        <v>1</v>
      </c>
      <c r="AUB37" s="67">
        <v>3</v>
      </c>
      <c r="AUC37" s="67">
        <v>2.2222222222222223</v>
      </c>
      <c r="AUD37" s="67">
        <v>6.666666666666667</v>
      </c>
      <c r="AUE37" s="86">
        <v>0</v>
      </c>
      <c r="AUJ37" s="86">
        <v>9.2200000000000006</v>
      </c>
      <c r="AUK37" s="62" t="s">
        <v>514</v>
      </c>
      <c r="AUL37" s="86">
        <v>9.2200000000000006</v>
      </c>
      <c r="AUM37" s="86">
        <v>0</v>
      </c>
      <c r="AUN37" s="86"/>
      <c r="AUO37" s="86">
        <v>1</v>
      </c>
      <c r="AUP37" s="67">
        <v>3</v>
      </c>
      <c r="AUQ37" s="67">
        <v>2.2222222222222223</v>
      </c>
      <c r="AUR37" s="67">
        <v>6.666666666666667</v>
      </c>
      <c r="AUS37" s="86">
        <v>0</v>
      </c>
      <c r="AUX37" s="86">
        <v>9.2200000000000006</v>
      </c>
      <c r="AUY37" s="62" t="s">
        <v>514</v>
      </c>
      <c r="AUZ37" s="86">
        <v>9.2200000000000006</v>
      </c>
      <c r="AVA37" s="86">
        <v>0</v>
      </c>
      <c r="AVB37" s="86"/>
      <c r="AVC37" s="86">
        <v>1</v>
      </c>
      <c r="AVD37" s="67">
        <v>3</v>
      </c>
      <c r="AVE37" s="67">
        <v>2.2222222222222223</v>
      </c>
      <c r="AVF37" s="67">
        <v>6.666666666666667</v>
      </c>
      <c r="AVG37" s="86">
        <v>0</v>
      </c>
      <c r="AVL37" s="86">
        <v>8.2200000000000006</v>
      </c>
      <c r="AVM37" s="62" t="s">
        <v>514</v>
      </c>
      <c r="AVN37" s="86">
        <v>8.2200000000000006</v>
      </c>
      <c r="AVO37" s="86">
        <v>0</v>
      </c>
      <c r="AVP37" s="86"/>
      <c r="AVQ37" s="86">
        <v>1</v>
      </c>
      <c r="AVR37" s="67">
        <v>3</v>
      </c>
      <c r="AVS37" s="67">
        <v>2.2222222222222223</v>
      </c>
      <c r="AVT37" s="67">
        <v>6.666666666666667</v>
      </c>
      <c r="AVU37" s="86">
        <v>0</v>
      </c>
      <c r="AVZ37" s="86">
        <v>1.22</v>
      </c>
      <c r="AWA37" s="62" t="s">
        <v>514</v>
      </c>
      <c r="AWB37" s="86">
        <v>1.22</v>
      </c>
      <c r="AWC37" s="86">
        <v>1</v>
      </c>
      <c r="AWD37" s="86"/>
      <c r="AWE37" s="86">
        <v>1</v>
      </c>
      <c r="AWF37" s="67">
        <v>3</v>
      </c>
      <c r="AWG37" s="67">
        <v>2.2222222222222223</v>
      </c>
      <c r="AWH37" s="67">
        <v>6.666666666666667</v>
      </c>
      <c r="AWI37" s="86">
        <v>100</v>
      </c>
      <c r="AWN37" s="86">
        <v>7.22</v>
      </c>
      <c r="AWO37" s="62" t="s">
        <v>514</v>
      </c>
      <c r="AWP37" s="86">
        <v>7.22</v>
      </c>
      <c r="AWQ37" s="86">
        <v>0</v>
      </c>
      <c r="AWR37" s="86"/>
      <c r="AWS37" s="86">
        <v>1</v>
      </c>
      <c r="AWT37" s="67">
        <v>3</v>
      </c>
      <c r="AWU37" s="67">
        <v>2.2222222222222223</v>
      </c>
      <c r="AWV37" s="67">
        <v>6.666666666666667</v>
      </c>
      <c r="AWW37" s="86">
        <v>0</v>
      </c>
      <c r="AXB37" s="86">
        <v>9.2200000000000006</v>
      </c>
      <c r="AXC37" s="62" t="s">
        <v>514</v>
      </c>
      <c r="AXD37" s="86">
        <v>9.2200000000000006</v>
      </c>
      <c r="AXE37" s="86">
        <v>0</v>
      </c>
      <c r="AXF37" s="86"/>
      <c r="AXG37" s="86">
        <v>1</v>
      </c>
      <c r="AXH37" s="67">
        <v>3</v>
      </c>
      <c r="AXI37" s="67">
        <v>2.2222222222222223</v>
      </c>
      <c r="AXJ37" s="67">
        <v>6.666666666666667</v>
      </c>
      <c r="AXK37" s="86">
        <v>0</v>
      </c>
      <c r="AXP37" s="86">
        <v>9.2200000000000006</v>
      </c>
      <c r="AXQ37" s="62" t="s">
        <v>514</v>
      </c>
      <c r="AXR37" s="86">
        <v>9.2200000000000006</v>
      </c>
      <c r="AXS37" s="86">
        <v>0</v>
      </c>
      <c r="AXT37" s="86"/>
      <c r="AXU37" s="86">
        <v>1</v>
      </c>
      <c r="AXV37" s="67">
        <v>3</v>
      </c>
      <c r="AXW37" s="67">
        <v>2.2222222222222223</v>
      </c>
      <c r="AXX37" s="67">
        <v>6.666666666666667</v>
      </c>
      <c r="AXY37" s="86">
        <v>0</v>
      </c>
      <c r="AYD37" s="86">
        <v>9.2200000000000006</v>
      </c>
      <c r="AYE37" s="62" t="s">
        <v>514</v>
      </c>
      <c r="AYF37" s="86">
        <v>9.2200000000000006</v>
      </c>
      <c r="AYG37" s="86">
        <v>0</v>
      </c>
      <c r="AYH37" s="86"/>
      <c r="AYI37" s="86">
        <v>1</v>
      </c>
      <c r="AYJ37" s="67">
        <v>3</v>
      </c>
      <c r="AYK37" s="67">
        <v>2.2222222222222223</v>
      </c>
      <c r="AYL37" s="67">
        <v>6.666666666666667</v>
      </c>
      <c r="AYM37" s="86">
        <v>0</v>
      </c>
      <c r="AYR37" s="86">
        <v>8.2200000000000006</v>
      </c>
      <c r="AYS37" s="62" t="s">
        <v>514</v>
      </c>
      <c r="AYT37" s="86">
        <v>8.2200000000000006</v>
      </c>
      <c r="AYU37" s="86">
        <v>0</v>
      </c>
      <c r="AYV37" s="86"/>
      <c r="AYW37" s="86">
        <v>1</v>
      </c>
      <c r="AYX37" s="67">
        <v>3</v>
      </c>
      <c r="AYY37" s="67">
        <v>2.2222222222222223</v>
      </c>
      <c r="AYZ37" s="67">
        <v>6.666666666666667</v>
      </c>
      <c r="AZA37" s="86">
        <v>0</v>
      </c>
      <c r="AZF37" s="86">
        <v>7.22</v>
      </c>
      <c r="AZG37" s="62" t="s">
        <v>514</v>
      </c>
      <c r="AZH37" s="86">
        <v>7.22</v>
      </c>
      <c r="AZI37" s="86">
        <v>0</v>
      </c>
      <c r="AZJ37" s="86"/>
      <c r="AZK37" s="86">
        <v>1</v>
      </c>
      <c r="AZL37" s="67">
        <v>3</v>
      </c>
      <c r="AZM37" s="67">
        <v>2.2222222222222223</v>
      </c>
      <c r="AZN37" s="67">
        <v>6.666666666666667</v>
      </c>
      <c r="AZO37" s="86">
        <v>0</v>
      </c>
      <c r="AZT37" s="86">
        <v>9.2200000000000006</v>
      </c>
      <c r="AZU37" s="62" t="s">
        <v>514</v>
      </c>
      <c r="AZV37" s="86">
        <v>9.2200000000000006</v>
      </c>
      <c r="AZW37" s="86">
        <v>0</v>
      </c>
      <c r="AZX37" s="86"/>
      <c r="AZY37" s="86">
        <v>1</v>
      </c>
      <c r="AZZ37" s="67">
        <v>3</v>
      </c>
      <c r="BAA37" s="67">
        <v>2.2222222222222223</v>
      </c>
      <c r="BAB37" s="67">
        <v>6.666666666666667</v>
      </c>
      <c r="BAC37" s="86">
        <v>0</v>
      </c>
      <c r="BAH37" s="86">
        <v>9.2200000000000006</v>
      </c>
      <c r="BAI37" s="62" t="s">
        <v>514</v>
      </c>
      <c r="BAJ37" s="86">
        <v>9.2200000000000006</v>
      </c>
      <c r="BAK37" s="86">
        <v>0</v>
      </c>
      <c r="BAL37" s="86"/>
      <c r="BAM37" s="86">
        <v>1</v>
      </c>
      <c r="BAN37" s="67">
        <v>3</v>
      </c>
      <c r="BAO37" s="67">
        <v>2.2222222222222223</v>
      </c>
      <c r="BAP37" s="67">
        <v>6.666666666666667</v>
      </c>
      <c r="BAQ37" s="86">
        <v>0</v>
      </c>
      <c r="BAV37" s="86">
        <v>9.2200000000000006</v>
      </c>
      <c r="BAW37" s="62" t="s">
        <v>514</v>
      </c>
      <c r="BAX37" s="86">
        <v>9.2200000000000006</v>
      </c>
      <c r="BAY37" s="86">
        <v>0</v>
      </c>
      <c r="BAZ37" s="86"/>
      <c r="BBA37" s="86">
        <v>1</v>
      </c>
      <c r="BBB37" s="67">
        <v>3</v>
      </c>
      <c r="BBC37" s="67">
        <v>2.2222222222222223</v>
      </c>
      <c r="BBD37" s="67">
        <v>6.666666666666667</v>
      </c>
      <c r="BBE37" s="86">
        <v>0</v>
      </c>
      <c r="BBJ37" s="86">
        <v>1.22</v>
      </c>
      <c r="BBK37" s="62" t="s">
        <v>514</v>
      </c>
      <c r="BBL37" s="86">
        <v>1.22</v>
      </c>
      <c r="BBM37" s="86">
        <v>1</v>
      </c>
      <c r="BBN37" s="86"/>
      <c r="BBO37" s="86">
        <v>1</v>
      </c>
      <c r="BBP37" s="67">
        <v>3</v>
      </c>
      <c r="BBQ37" s="67">
        <v>2.2222222222222223</v>
      </c>
      <c r="BBR37" s="67">
        <v>6.666666666666667</v>
      </c>
      <c r="BBS37" s="86">
        <v>100</v>
      </c>
      <c r="BBX37" s="86">
        <v>1.22</v>
      </c>
      <c r="BBY37" s="62" t="s">
        <v>514</v>
      </c>
      <c r="BBZ37" s="86">
        <v>1.22</v>
      </c>
      <c r="BCA37" s="86">
        <v>1</v>
      </c>
      <c r="BCB37" s="86"/>
      <c r="BCC37" s="86">
        <v>1</v>
      </c>
      <c r="BCD37" s="67">
        <v>3</v>
      </c>
      <c r="BCE37" s="67">
        <v>2.2222222222222223</v>
      </c>
      <c r="BCF37" s="67">
        <v>6.666666666666667</v>
      </c>
      <c r="BCG37" s="86">
        <v>100</v>
      </c>
      <c r="BCL37" s="86">
        <v>9.2200000000000006</v>
      </c>
      <c r="BCM37" s="62" t="s">
        <v>514</v>
      </c>
      <c r="BCN37" s="86">
        <v>9.2200000000000006</v>
      </c>
      <c r="BCO37" s="86">
        <v>0</v>
      </c>
      <c r="BCP37" s="86"/>
      <c r="BCQ37" s="86">
        <v>1</v>
      </c>
      <c r="BCR37" s="67">
        <v>3</v>
      </c>
      <c r="BCS37" s="67">
        <v>2.2222222222222223</v>
      </c>
      <c r="BCT37" s="67">
        <v>6.666666666666667</v>
      </c>
      <c r="BCU37" s="86">
        <v>0</v>
      </c>
      <c r="BCZ37" s="86">
        <v>8.2200000000000006</v>
      </c>
      <c r="BDA37" s="62" t="s">
        <v>514</v>
      </c>
      <c r="BDB37" s="86">
        <v>8.2200000000000006</v>
      </c>
      <c r="BDC37" s="86">
        <v>0</v>
      </c>
      <c r="BDD37" s="86"/>
      <c r="BDE37" s="86">
        <v>1</v>
      </c>
      <c r="BDF37" s="67">
        <v>3</v>
      </c>
      <c r="BDG37" s="67">
        <v>2.2222222222222223</v>
      </c>
      <c r="BDH37" s="67">
        <v>6.666666666666667</v>
      </c>
      <c r="BDI37" s="86">
        <v>0</v>
      </c>
      <c r="BDN37" s="86">
        <v>1.22</v>
      </c>
      <c r="BDO37" s="62" t="s">
        <v>514</v>
      </c>
      <c r="BDP37" s="86">
        <v>1.22</v>
      </c>
      <c r="BDQ37" s="86">
        <v>1</v>
      </c>
      <c r="BDR37" s="86"/>
      <c r="BDS37" s="86">
        <v>1</v>
      </c>
      <c r="BDT37" s="67">
        <v>3</v>
      </c>
      <c r="BDU37" s="67">
        <v>2.2222222222222223</v>
      </c>
      <c r="BDV37" s="67">
        <v>6.666666666666667</v>
      </c>
      <c r="BDW37" s="86">
        <v>100</v>
      </c>
      <c r="BEB37" s="86">
        <v>1.22</v>
      </c>
      <c r="BEC37" s="62" t="s">
        <v>514</v>
      </c>
      <c r="BED37" s="86">
        <v>1.22</v>
      </c>
      <c r="BEE37" s="86">
        <v>1</v>
      </c>
      <c r="BEF37" s="86"/>
      <c r="BEG37" s="86">
        <v>1</v>
      </c>
      <c r="BEH37" s="67">
        <v>3</v>
      </c>
      <c r="BEI37" s="67">
        <v>2.2222222222222223</v>
      </c>
      <c r="BEJ37" s="67">
        <v>6.666666666666667</v>
      </c>
      <c r="BEK37" s="86">
        <v>100</v>
      </c>
      <c r="BEP37" s="86">
        <v>1.22</v>
      </c>
      <c r="BEQ37" s="62" t="s">
        <v>514</v>
      </c>
      <c r="BER37" s="86">
        <v>1.22</v>
      </c>
      <c r="BES37" s="86">
        <v>1</v>
      </c>
      <c r="BET37" s="86"/>
      <c r="BEU37" s="86">
        <v>2</v>
      </c>
      <c r="BEV37" s="67">
        <v>2</v>
      </c>
      <c r="BEW37" s="67">
        <v>4.4444444444444446</v>
      </c>
      <c r="BEX37" s="67">
        <v>4.4444444444444446</v>
      </c>
      <c r="BEY37" s="86">
        <v>50</v>
      </c>
      <c r="BFD37" s="86">
        <v>2.2200000000000002</v>
      </c>
      <c r="BFE37" s="62" t="s">
        <v>514</v>
      </c>
      <c r="BFF37" s="86">
        <v>2.2200000000000002</v>
      </c>
      <c r="BFG37" s="86">
        <v>1</v>
      </c>
      <c r="BFH37" s="86"/>
      <c r="BFI37" s="86">
        <v>2</v>
      </c>
      <c r="BFJ37" s="67">
        <v>2</v>
      </c>
      <c r="BFK37" s="67">
        <v>4.4444444444444446</v>
      </c>
      <c r="BFL37" s="67">
        <v>4.4444444444444446</v>
      </c>
      <c r="BFM37" s="86">
        <v>50</v>
      </c>
      <c r="BFR37" s="86">
        <v>1.22</v>
      </c>
      <c r="BFS37" s="62" t="s">
        <v>514</v>
      </c>
      <c r="BFT37" s="86">
        <v>1.22</v>
      </c>
      <c r="BFU37" s="86">
        <v>2</v>
      </c>
      <c r="BFV37" s="86"/>
      <c r="BFW37" s="86">
        <v>2</v>
      </c>
      <c r="BFX37" s="67">
        <v>2</v>
      </c>
      <c r="BFY37" s="67">
        <v>4.4444444444444446</v>
      </c>
      <c r="BFZ37" s="67">
        <v>4.4444444444444446</v>
      </c>
      <c r="BGA37" s="86">
        <v>100</v>
      </c>
      <c r="BGF37" s="86">
        <v>5.22</v>
      </c>
      <c r="BGG37" s="62" t="s">
        <v>514</v>
      </c>
      <c r="BGH37" s="86">
        <v>5.22</v>
      </c>
      <c r="BGI37" s="86">
        <v>1</v>
      </c>
      <c r="BGJ37" s="86"/>
      <c r="BGK37" s="86">
        <v>2</v>
      </c>
      <c r="BGL37" s="67">
        <v>2</v>
      </c>
      <c r="BGM37" s="67">
        <v>4.4444444444444446</v>
      </c>
      <c r="BGN37" s="67">
        <v>4.4444444444444446</v>
      </c>
      <c r="BGO37" s="86">
        <v>50</v>
      </c>
      <c r="BGT37" s="86">
        <v>9.2200000000000006</v>
      </c>
      <c r="BGU37" s="62" t="s">
        <v>514</v>
      </c>
      <c r="BGV37" s="86">
        <v>9.2200000000000006</v>
      </c>
      <c r="BGW37" s="86">
        <v>0</v>
      </c>
      <c r="BGX37" s="86"/>
      <c r="BGY37" s="86">
        <v>2</v>
      </c>
      <c r="BGZ37" s="67">
        <v>2</v>
      </c>
      <c r="BHA37" s="67">
        <v>4.4444444444444446</v>
      </c>
      <c r="BHB37" s="67">
        <v>4.4444444444444446</v>
      </c>
      <c r="BHC37" s="86">
        <v>0</v>
      </c>
      <c r="BHH37" s="86">
        <v>1.22</v>
      </c>
      <c r="BHI37" s="62" t="s">
        <v>514</v>
      </c>
      <c r="BHJ37" s="86">
        <v>1.22</v>
      </c>
      <c r="BHK37" s="86">
        <v>2</v>
      </c>
      <c r="BHL37" s="86"/>
      <c r="BHM37" s="86">
        <v>2</v>
      </c>
      <c r="BHN37" s="67">
        <v>2</v>
      </c>
      <c r="BHO37" s="67">
        <v>4.4444444444444446</v>
      </c>
      <c r="BHP37" s="67">
        <v>4.4444444444444446</v>
      </c>
      <c r="BHQ37" s="86">
        <v>100</v>
      </c>
      <c r="BHV37" s="86">
        <v>5.22</v>
      </c>
      <c r="BHW37" s="62" t="s">
        <v>514</v>
      </c>
      <c r="BHX37" s="86">
        <v>5.22</v>
      </c>
      <c r="BHY37" s="86">
        <v>1</v>
      </c>
      <c r="BHZ37" s="86"/>
      <c r="BIA37" s="86">
        <v>2</v>
      </c>
      <c r="BIB37" s="67">
        <v>2</v>
      </c>
      <c r="BIC37" s="67">
        <v>4.4444444444444446</v>
      </c>
      <c r="BID37" s="67">
        <v>4.4444444444444446</v>
      </c>
      <c r="BIE37" s="86">
        <v>50</v>
      </c>
      <c r="BIJ37" s="86">
        <v>2.2200000000000002</v>
      </c>
      <c r="BIK37" s="62" t="s">
        <v>514</v>
      </c>
      <c r="BIL37" s="86">
        <v>2.2200000000000002</v>
      </c>
      <c r="BIM37" s="86">
        <v>1</v>
      </c>
      <c r="BIN37" s="86"/>
      <c r="BIO37" s="86">
        <v>2</v>
      </c>
      <c r="BIP37" s="67">
        <v>2</v>
      </c>
      <c r="BIQ37" s="67">
        <v>4.4444444444444446</v>
      </c>
      <c r="BIR37" s="67">
        <v>4.4444444444444446</v>
      </c>
      <c r="BIS37" s="86">
        <v>50</v>
      </c>
      <c r="BIX37" s="86">
        <v>2.2200000000000002</v>
      </c>
      <c r="BIY37" s="62" t="s">
        <v>514</v>
      </c>
      <c r="BIZ37" s="86">
        <v>2.2200000000000002</v>
      </c>
      <c r="BJA37" s="86">
        <v>1</v>
      </c>
      <c r="BJB37" s="86"/>
      <c r="BJC37" s="86">
        <v>2</v>
      </c>
      <c r="BJD37" s="67">
        <v>2</v>
      </c>
      <c r="BJE37" s="67">
        <v>4.4444444444444446</v>
      </c>
      <c r="BJF37" s="67">
        <v>4.4444444444444446</v>
      </c>
      <c r="BJG37" s="86">
        <v>50</v>
      </c>
      <c r="BJL37" s="86">
        <v>1.22</v>
      </c>
      <c r="BJM37" s="62" t="s">
        <v>514</v>
      </c>
      <c r="BJN37" s="86">
        <v>1.22</v>
      </c>
      <c r="BJO37" s="86">
        <v>2</v>
      </c>
      <c r="BJP37" s="86"/>
      <c r="BJQ37" s="86">
        <v>2</v>
      </c>
      <c r="BJR37" s="67">
        <v>2</v>
      </c>
      <c r="BJS37" s="67">
        <v>4.4444444444444446</v>
      </c>
      <c r="BJT37" s="67">
        <v>4.4444444444444446</v>
      </c>
      <c r="BJU37" s="86">
        <v>100</v>
      </c>
      <c r="BJZ37" s="86">
        <v>1.22</v>
      </c>
      <c r="BKA37" s="62" t="s">
        <v>514</v>
      </c>
      <c r="BKB37" s="86">
        <v>1.22</v>
      </c>
      <c r="BKC37" s="86">
        <v>2</v>
      </c>
      <c r="BKD37" s="86"/>
      <c r="BKE37" s="86">
        <v>2</v>
      </c>
      <c r="BKF37" s="67">
        <v>2</v>
      </c>
      <c r="BKG37" s="67">
        <v>4.4444444444444446</v>
      </c>
      <c r="BKH37" s="67">
        <v>4.4444444444444446</v>
      </c>
      <c r="BKI37" s="86">
        <v>100</v>
      </c>
      <c r="BKN37" s="86">
        <v>6.22</v>
      </c>
      <c r="BKO37" s="62" t="s">
        <v>514</v>
      </c>
      <c r="BKP37" s="86">
        <v>6.22</v>
      </c>
      <c r="BKQ37" s="86">
        <v>1</v>
      </c>
      <c r="BKR37" s="86"/>
      <c r="BKS37" s="86">
        <v>2</v>
      </c>
      <c r="BKT37" s="67">
        <v>2</v>
      </c>
      <c r="BKU37" s="67">
        <v>4.4444444444444446</v>
      </c>
      <c r="BKV37" s="67">
        <v>4.4444444444444446</v>
      </c>
      <c r="BKW37" s="86">
        <v>50</v>
      </c>
      <c r="BLB37" s="86">
        <v>2.2200000000000002</v>
      </c>
      <c r="BLC37" s="62" t="s">
        <v>514</v>
      </c>
      <c r="BLD37" s="86">
        <v>2.2200000000000002</v>
      </c>
      <c r="BLE37" s="86">
        <v>1</v>
      </c>
      <c r="BLF37" s="86"/>
      <c r="BLG37" s="86">
        <v>2</v>
      </c>
      <c r="BLH37" s="67">
        <v>2</v>
      </c>
      <c r="BLI37" s="67">
        <v>4.4444444444444446</v>
      </c>
      <c r="BLJ37" s="67">
        <v>4.4444444444444446</v>
      </c>
      <c r="BLK37" s="86">
        <v>50</v>
      </c>
      <c r="BLP37" s="86">
        <v>9.2200000000000006</v>
      </c>
      <c r="BLQ37" s="62" t="s">
        <v>514</v>
      </c>
      <c r="BLR37" s="86">
        <v>9.2200000000000006</v>
      </c>
      <c r="BLS37" s="86">
        <v>0</v>
      </c>
      <c r="BLT37" s="86"/>
      <c r="BLU37" s="86">
        <v>2</v>
      </c>
      <c r="BLV37" s="67">
        <v>2</v>
      </c>
      <c r="BLW37" s="67">
        <v>4.4444444444444446</v>
      </c>
      <c r="BLX37" s="67">
        <v>4.4444444444444446</v>
      </c>
      <c r="BLY37" s="86">
        <v>0</v>
      </c>
      <c r="BMD37" s="86">
        <v>1.22</v>
      </c>
      <c r="BME37" s="62" t="s">
        <v>514</v>
      </c>
      <c r="BMF37" s="86">
        <v>1.22</v>
      </c>
      <c r="BMG37" s="86">
        <v>2</v>
      </c>
      <c r="BMH37" s="86"/>
      <c r="BMI37" s="86">
        <v>2</v>
      </c>
      <c r="BMJ37" s="67">
        <v>2</v>
      </c>
      <c r="BMK37" s="67">
        <v>4.4444444444444446</v>
      </c>
      <c r="BML37" s="67">
        <v>4.4444444444444446</v>
      </c>
      <c r="BMM37" s="86">
        <v>100</v>
      </c>
      <c r="BMR37" s="86">
        <v>1.22</v>
      </c>
      <c r="BMS37" s="62" t="s">
        <v>514</v>
      </c>
      <c r="BMT37" s="86">
        <v>1.22</v>
      </c>
      <c r="BMU37" s="86">
        <v>2</v>
      </c>
      <c r="BMV37" s="86"/>
      <c r="BMW37" s="86">
        <v>2</v>
      </c>
      <c r="BMX37" s="67">
        <v>2</v>
      </c>
      <c r="BMY37" s="67">
        <v>4.4444444444444446</v>
      </c>
      <c r="BMZ37" s="67">
        <v>4.4444444444444446</v>
      </c>
      <c r="BNA37" s="86">
        <v>100</v>
      </c>
      <c r="BNF37" s="86">
        <v>1.22</v>
      </c>
      <c r="BNG37" s="62" t="s">
        <v>514</v>
      </c>
      <c r="BNH37" s="86">
        <v>1.22</v>
      </c>
      <c r="BNI37" s="86">
        <v>2</v>
      </c>
      <c r="BNJ37" s="86"/>
      <c r="BNK37" s="86">
        <v>2</v>
      </c>
      <c r="BNL37" s="67">
        <v>2</v>
      </c>
      <c r="BNM37" s="67">
        <v>4.4444444444444446</v>
      </c>
      <c r="BNN37" s="67">
        <v>4.4444444444444446</v>
      </c>
      <c r="BNO37" s="86">
        <v>100</v>
      </c>
      <c r="BNT37" s="86">
        <v>6.22</v>
      </c>
      <c r="BNU37" s="62" t="s">
        <v>514</v>
      </c>
      <c r="BNV37" s="86">
        <v>6.22</v>
      </c>
      <c r="BNW37" s="86">
        <v>1</v>
      </c>
      <c r="BNX37" s="86"/>
      <c r="BNY37" s="86">
        <v>2</v>
      </c>
      <c r="BNZ37" s="67">
        <v>2</v>
      </c>
      <c r="BOA37" s="67">
        <v>4.4444444444444446</v>
      </c>
      <c r="BOB37" s="67">
        <v>4.4444444444444446</v>
      </c>
      <c r="BOC37" s="86">
        <v>50</v>
      </c>
      <c r="BOH37" s="86">
        <v>6.22</v>
      </c>
      <c r="BOI37" s="62" t="s">
        <v>514</v>
      </c>
      <c r="BOJ37" s="86">
        <v>6.22</v>
      </c>
      <c r="BOK37" s="86">
        <v>1</v>
      </c>
      <c r="BOL37" s="86"/>
      <c r="BOM37" s="86">
        <v>2</v>
      </c>
      <c r="BON37" s="67">
        <v>2</v>
      </c>
      <c r="BOO37" s="67">
        <v>4.4444444444444446</v>
      </c>
      <c r="BOP37" s="67">
        <v>4.4444444444444446</v>
      </c>
      <c r="BOQ37" s="86">
        <v>50</v>
      </c>
      <c r="BOV37" s="86">
        <v>1.22</v>
      </c>
      <c r="BOW37" s="62" t="s">
        <v>514</v>
      </c>
      <c r="BOX37" s="86">
        <v>1.22</v>
      </c>
      <c r="BOY37" s="86">
        <v>2</v>
      </c>
      <c r="BOZ37" s="86"/>
      <c r="BPA37" s="86">
        <v>2</v>
      </c>
      <c r="BPB37" s="67">
        <v>2</v>
      </c>
      <c r="BPC37" s="67">
        <v>4.4444444444444446</v>
      </c>
      <c r="BPD37" s="67">
        <v>4.4444444444444446</v>
      </c>
      <c r="BPE37" s="86">
        <v>100</v>
      </c>
      <c r="BPJ37" s="86">
        <v>2.2200000000000002</v>
      </c>
      <c r="BPK37" s="62" t="s">
        <v>514</v>
      </c>
      <c r="BPL37" s="86">
        <v>2.2200000000000002</v>
      </c>
      <c r="BPM37" s="86">
        <v>1</v>
      </c>
      <c r="BPN37" s="86"/>
      <c r="BPO37" s="86">
        <v>2</v>
      </c>
      <c r="BPP37" s="67">
        <v>2</v>
      </c>
      <c r="BPQ37" s="67">
        <v>4.4444444444444446</v>
      </c>
      <c r="BPR37" s="67">
        <v>4.4444444444444446</v>
      </c>
      <c r="BPS37" s="86">
        <v>50</v>
      </c>
      <c r="BPX37" s="86">
        <v>5.22</v>
      </c>
      <c r="BPY37" s="62" t="s">
        <v>514</v>
      </c>
      <c r="BPZ37" s="86">
        <v>5.22</v>
      </c>
      <c r="BQA37" s="86">
        <v>1</v>
      </c>
      <c r="BQB37" s="86"/>
      <c r="BQC37" s="86">
        <v>2</v>
      </c>
      <c r="BQD37" s="67">
        <v>2</v>
      </c>
      <c r="BQE37" s="67">
        <v>4.4444444444444446</v>
      </c>
      <c r="BQF37" s="67">
        <v>4.4444444444444446</v>
      </c>
      <c r="BQG37" s="86">
        <v>50</v>
      </c>
      <c r="BQL37" s="86">
        <v>1.22</v>
      </c>
      <c r="BQM37" s="62" t="s">
        <v>514</v>
      </c>
      <c r="BQN37" s="86">
        <v>1.22</v>
      </c>
      <c r="BQO37" s="86">
        <v>2</v>
      </c>
      <c r="BQP37" s="86"/>
      <c r="BQQ37" s="86">
        <v>2</v>
      </c>
      <c r="BQR37" s="67">
        <v>2</v>
      </c>
      <c r="BQS37" s="67">
        <v>4.4444444444444446</v>
      </c>
      <c r="BQT37" s="67">
        <v>4.4444444444444446</v>
      </c>
      <c r="BQU37" s="86">
        <v>100</v>
      </c>
      <c r="BQZ37" s="86">
        <v>6.22</v>
      </c>
      <c r="BRA37" s="62" t="s">
        <v>514</v>
      </c>
      <c r="BRB37" s="86">
        <v>6.22</v>
      </c>
      <c r="BRC37" s="86">
        <v>1</v>
      </c>
      <c r="BRD37" s="86"/>
      <c r="BRE37" s="86">
        <v>2</v>
      </c>
      <c r="BRF37" s="67">
        <v>2</v>
      </c>
      <c r="BRG37" s="67">
        <v>4.4444444444444446</v>
      </c>
      <c r="BRH37" s="67">
        <v>4.4444444444444446</v>
      </c>
      <c r="BRI37" s="86">
        <v>50</v>
      </c>
      <c r="BRN37" s="86">
        <v>1.22</v>
      </c>
      <c r="BRO37" s="62" t="s">
        <v>514</v>
      </c>
      <c r="BRP37" s="86">
        <v>1.22</v>
      </c>
      <c r="BRQ37" s="86">
        <v>2</v>
      </c>
      <c r="BRR37" s="86"/>
      <c r="BRS37" s="86">
        <v>2</v>
      </c>
      <c r="BRT37" s="67">
        <v>2</v>
      </c>
      <c r="BRU37" s="67">
        <v>4.4444444444444446</v>
      </c>
      <c r="BRV37" s="67">
        <v>4.4444444444444446</v>
      </c>
      <c r="BRW37" s="86">
        <v>100</v>
      </c>
      <c r="BSB37" s="86">
        <v>1.22</v>
      </c>
      <c r="BSC37" s="62" t="s">
        <v>514</v>
      </c>
      <c r="BSD37" s="86">
        <v>1.22</v>
      </c>
      <c r="BSE37" s="86">
        <v>2</v>
      </c>
      <c r="BSF37" s="86"/>
      <c r="BSG37" s="86">
        <v>2</v>
      </c>
      <c r="BSH37" s="67">
        <v>2</v>
      </c>
      <c r="BSI37" s="67">
        <v>4.4444444444444446</v>
      </c>
      <c r="BSJ37" s="67">
        <v>4.4444444444444446</v>
      </c>
      <c r="BSK37" s="86">
        <v>100</v>
      </c>
      <c r="BSP37" s="86">
        <v>5.22</v>
      </c>
      <c r="BSQ37" s="62" t="s">
        <v>514</v>
      </c>
      <c r="BSR37" s="86">
        <v>5.22</v>
      </c>
      <c r="BSS37" s="86">
        <v>1</v>
      </c>
      <c r="BST37" s="86"/>
      <c r="BSU37" s="86">
        <v>2</v>
      </c>
      <c r="BSV37" s="67">
        <v>2</v>
      </c>
      <c r="BSW37" s="67">
        <v>4.4444444444444446</v>
      </c>
      <c r="BSX37" s="67">
        <v>4.4444444444444446</v>
      </c>
      <c r="BSY37" s="86">
        <v>50</v>
      </c>
      <c r="BTD37" s="86">
        <v>9.2200000000000006</v>
      </c>
      <c r="BTE37" s="62" t="s">
        <v>514</v>
      </c>
      <c r="BTF37" s="86">
        <v>9.2200000000000006</v>
      </c>
      <c r="BTG37" s="86">
        <v>0</v>
      </c>
      <c r="BTH37" s="86"/>
      <c r="BTI37" s="86">
        <v>2</v>
      </c>
      <c r="BTJ37" s="67">
        <v>2</v>
      </c>
      <c r="BTK37" s="67">
        <v>4.4444444444444446</v>
      </c>
      <c r="BTL37" s="67">
        <v>4.4444444444444446</v>
      </c>
      <c r="BTM37" s="86">
        <v>0</v>
      </c>
      <c r="BTR37" s="86">
        <v>1.22</v>
      </c>
      <c r="BTS37" s="62" t="s">
        <v>514</v>
      </c>
      <c r="BTT37" s="86">
        <v>1.22</v>
      </c>
      <c r="BTU37" s="86">
        <v>1</v>
      </c>
      <c r="BTV37" s="86"/>
      <c r="BTW37" s="86">
        <v>1</v>
      </c>
      <c r="BTX37" s="67">
        <v>2</v>
      </c>
      <c r="BTY37" s="67">
        <v>1.8518518518518516</v>
      </c>
      <c r="BTZ37" s="67">
        <v>3.7037037037037033</v>
      </c>
      <c r="BUA37" s="86">
        <v>100</v>
      </c>
      <c r="BUF37" s="86">
        <v>1.22</v>
      </c>
      <c r="BUG37" s="62" t="s">
        <v>514</v>
      </c>
      <c r="BUH37" s="86">
        <v>1.22</v>
      </c>
      <c r="BUI37" s="86">
        <v>1</v>
      </c>
      <c r="BUJ37" s="86"/>
      <c r="BUK37" s="86">
        <v>1</v>
      </c>
      <c r="BUL37" s="67">
        <v>2</v>
      </c>
      <c r="BUM37" s="67">
        <v>1.8518518518518516</v>
      </c>
      <c r="BUN37" s="67">
        <v>3.7037037037037033</v>
      </c>
      <c r="BUO37" s="86">
        <v>100</v>
      </c>
      <c r="BUT37" s="86">
        <v>10.220000000000001</v>
      </c>
      <c r="BUU37" s="62" t="s">
        <v>514</v>
      </c>
      <c r="BUV37" s="86">
        <v>10.220000000000001</v>
      </c>
      <c r="BUW37" s="86">
        <v>0</v>
      </c>
      <c r="BUX37" s="86"/>
      <c r="BUY37" s="86">
        <v>1</v>
      </c>
      <c r="BUZ37" s="67">
        <v>2</v>
      </c>
      <c r="BVA37" s="67">
        <v>1.8518518518518516</v>
      </c>
      <c r="BVB37" s="67">
        <v>3.7037037037037033</v>
      </c>
      <c r="BVC37" s="86">
        <v>0</v>
      </c>
      <c r="BVH37" s="86">
        <v>1.22</v>
      </c>
      <c r="BVI37" s="62" t="s">
        <v>514</v>
      </c>
      <c r="BVJ37" s="86">
        <v>1.22</v>
      </c>
      <c r="BVK37" s="86">
        <v>1</v>
      </c>
      <c r="BVL37" s="86"/>
      <c r="BVM37" s="86">
        <v>1</v>
      </c>
      <c r="BVN37" s="67">
        <v>2</v>
      </c>
      <c r="BVO37" s="67">
        <v>1.8518518518518516</v>
      </c>
      <c r="BVP37" s="67">
        <v>3.7037037037037033</v>
      </c>
      <c r="BVQ37" s="86">
        <v>100</v>
      </c>
      <c r="BVV37" s="86">
        <v>1.22</v>
      </c>
      <c r="BVW37" s="62" t="s">
        <v>514</v>
      </c>
      <c r="BVX37" s="86">
        <v>1.22</v>
      </c>
      <c r="BVY37" s="86">
        <v>1</v>
      </c>
      <c r="BVZ37" s="86"/>
      <c r="BWA37" s="86">
        <v>1</v>
      </c>
      <c r="BWB37" s="67">
        <v>2</v>
      </c>
      <c r="BWC37" s="67">
        <v>1.8518518518518516</v>
      </c>
      <c r="BWD37" s="67">
        <v>3.7037037037037033</v>
      </c>
      <c r="BWE37" s="86">
        <v>100</v>
      </c>
      <c r="BWJ37" s="86">
        <v>1.22</v>
      </c>
      <c r="BWK37" s="62" t="s">
        <v>514</v>
      </c>
      <c r="BWL37" s="86">
        <v>1.22</v>
      </c>
      <c r="BWM37" s="86">
        <v>1</v>
      </c>
      <c r="BWN37" s="86"/>
      <c r="BWO37" s="86">
        <v>1</v>
      </c>
      <c r="BWP37" s="67">
        <v>2</v>
      </c>
      <c r="BWQ37" s="67">
        <v>1.8518518518518516</v>
      </c>
      <c r="BWR37" s="67">
        <v>3.7037037037037033</v>
      </c>
      <c r="BWS37" s="86">
        <v>100</v>
      </c>
      <c r="BWX37" s="86">
        <v>1.22</v>
      </c>
      <c r="BWY37" s="62" t="s">
        <v>514</v>
      </c>
      <c r="BWZ37" s="86">
        <v>1.22</v>
      </c>
      <c r="BXA37" s="86">
        <v>1</v>
      </c>
      <c r="BXB37" s="86"/>
      <c r="BXC37" s="86">
        <v>1</v>
      </c>
      <c r="BXD37" s="67">
        <v>2</v>
      </c>
      <c r="BXE37" s="67">
        <v>1.8518518518518516</v>
      </c>
      <c r="BXF37" s="67">
        <v>3.7037037037037033</v>
      </c>
      <c r="BXG37" s="86">
        <v>100</v>
      </c>
      <c r="BXL37" s="86">
        <v>1.22</v>
      </c>
      <c r="BXM37" s="62" t="s">
        <v>514</v>
      </c>
      <c r="BXN37" s="86">
        <v>1.22</v>
      </c>
      <c r="BXO37" s="86">
        <v>1</v>
      </c>
      <c r="BXP37" s="86"/>
      <c r="BXQ37" s="86">
        <v>1</v>
      </c>
      <c r="BXR37" s="67">
        <v>2</v>
      </c>
      <c r="BXS37" s="67">
        <v>1.8518518518518516</v>
      </c>
      <c r="BXT37" s="67">
        <v>3.7037037037037033</v>
      </c>
      <c r="BXU37" s="86">
        <v>100</v>
      </c>
      <c r="BXZ37" s="86">
        <v>1.22</v>
      </c>
      <c r="BYA37" s="62" t="s">
        <v>514</v>
      </c>
      <c r="BYB37" s="86">
        <v>1.22</v>
      </c>
      <c r="BYC37" s="86">
        <v>1</v>
      </c>
      <c r="BYD37" s="86"/>
      <c r="BYE37" s="86">
        <v>1</v>
      </c>
      <c r="BYF37" s="67">
        <v>2</v>
      </c>
      <c r="BYG37" s="67">
        <v>1.8518518518518516</v>
      </c>
      <c r="BYH37" s="67">
        <v>3.7037037037037033</v>
      </c>
      <c r="BYI37" s="86">
        <v>100</v>
      </c>
      <c r="BYN37" s="86">
        <v>1.22</v>
      </c>
      <c r="BYO37" s="62" t="s">
        <v>514</v>
      </c>
      <c r="BYP37" s="86">
        <v>1.22</v>
      </c>
      <c r="BYQ37" s="86">
        <v>1</v>
      </c>
      <c r="BYR37" s="86"/>
      <c r="BYS37" s="86">
        <v>1</v>
      </c>
      <c r="BYT37" s="67">
        <v>2</v>
      </c>
      <c r="BYU37" s="67">
        <v>1.8518518518518516</v>
      </c>
      <c r="BYV37" s="67">
        <v>3.7037037037037033</v>
      </c>
      <c r="BYW37" s="86">
        <v>100</v>
      </c>
      <c r="BZB37" s="86">
        <v>1.22</v>
      </c>
      <c r="BZC37" s="62" t="s">
        <v>514</v>
      </c>
      <c r="BZD37" s="86">
        <v>1.22</v>
      </c>
      <c r="BZE37" s="86">
        <v>1</v>
      </c>
      <c r="BZF37" s="86"/>
      <c r="BZG37" s="86">
        <v>1</v>
      </c>
      <c r="BZH37" s="67">
        <v>2</v>
      </c>
      <c r="BZI37" s="67">
        <v>1.8518518518518516</v>
      </c>
      <c r="BZJ37" s="67">
        <v>3.7037037037037033</v>
      </c>
      <c r="BZK37" s="86">
        <v>100</v>
      </c>
      <c r="BZP37" s="86">
        <v>1.22</v>
      </c>
      <c r="BZQ37" s="62" t="s">
        <v>514</v>
      </c>
      <c r="BZR37" s="86">
        <v>1.22</v>
      </c>
      <c r="BZS37" s="86">
        <v>1</v>
      </c>
      <c r="BZT37" s="86"/>
      <c r="BZU37" s="86">
        <v>1</v>
      </c>
      <c r="BZV37" s="67">
        <v>2</v>
      </c>
      <c r="BZW37" s="67">
        <v>1.8518518518518516</v>
      </c>
      <c r="BZX37" s="67">
        <v>3.7037037037037033</v>
      </c>
      <c r="BZY37" s="86">
        <v>100</v>
      </c>
      <c r="CAD37" s="86">
        <v>1.22</v>
      </c>
      <c r="CAE37" s="62" t="s">
        <v>514</v>
      </c>
      <c r="CAF37" s="86">
        <v>1.22</v>
      </c>
      <c r="CAG37" s="86">
        <v>1</v>
      </c>
      <c r="CAH37" s="86"/>
      <c r="CAI37" s="86">
        <v>1</v>
      </c>
      <c r="CAJ37" s="67">
        <v>2</v>
      </c>
      <c r="CAK37" s="67">
        <v>1.8518518518518516</v>
      </c>
      <c r="CAL37" s="67">
        <v>3.7037037037037033</v>
      </c>
      <c r="CAM37" s="86">
        <v>100</v>
      </c>
      <c r="CAR37" s="86">
        <v>1.22</v>
      </c>
      <c r="CAS37" s="62" t="s">
        <v>514</v>
      </c>
      <c r="CAT37" s="86">
        <v>1.22</v>
      </c>
      <c r="CAU37" s="86">
        <v>1</v>
      </c>
      <c r="CAV37" s="86"/>
      <c r="CAW37" s="86">
        <v>1</v>
      </c>
      <c r="CAX37" s="67">
        <v>2</v>
      </c>
      <c r="CAY37" s="67">
        <v>1.8518518518518516</v>
      </c>
      <c r="CAZ37" s="67">
        <v>3.7037037037037033</v>
      </c>
      <c r="CBA37" s="86">
        <v>100</v>
      </c>
      <c r="CBF37" s="86">
        <v>10.220000000000001</v>
      </c>
      <c r="CBG37" s="62" t="s">
        <v>514</v>
      </c>
      <c r="CBH37" s="86">
        <v>10.220000000000001</v>
      </c>
      <c r="CBI37" s="86">
        <v>0</v>
      </c>
      <c r="CBJ37" s="86"/>
      <c r="CBK37" s="86">
        <v>2</v>
      </c>
      <c r="CBL37" s="67">
        <v>4</v>
      </c>
      <c r="CBM37" s="67">
        <v>3.7037037037037033</v>
      </c>
      <c r="CBN37" s="67">
        <v>7.4074074074074066</v>
      </c>
      <c r="CBO37" s="86">
        <v>0</v>
      </c>
      <c r="CBT37" s="86">
        <v>10.220000000000001</v>
      </c>
      <c r="CBU37" s="62" t="s">
        <v>514</v>
      </c>
      <c r="CBV37" s="86">
        <v>10.220000000000001</v>
      </c>
      <c r="CBW37" s="86">
        <v>0</v>
      </c>
      <c r="CBX37" s="86"/>
      <c r="CBY37" s="86">
        <v>2</v>
      </c>
      <c r="CBZ37" s="67">
        <v>4</v>
      </c>
      <c r="CCA37" s="67">
        <v>3.7037037037037033</v>
      </c>
      <c r="CCB37" s="67">
        <v>7.4074074074074066</v>
      </c>
      <c r="CCC37" s="86">
        <v>0</v>
      </c>
      <c r="CCH37" s="86">
        <v>10.220000000000001</v>
      </c>
      <c r="CCI37" s="62" t="s">
        <v>514</v>
      </c>
      <c r="CCJ37" s="86">
        <v>10.220000000000001</v>
      </c>
      <c r="CCK37" s="86">
        <v>0</v>
      </c>
      <c r="CCL37" s="86"/>
      <c r="CCM37" s="86">
        <v>2</v>
      </c>
      <c r="CCN37" s="67">
        <v>4</v>
      </c>
      <c r="CCO37" s="67">
        <v>3.7037037037037033</v>
      </c>
      <c r="CCP37" s="67">
        <v>7.4074074074074066</v>
      </c>
      <c r="CCQ37" s="86">
        <v>0</v>
      </c>
      <c r="CCV37" s="86">
        <v>10.220000000000001</v>
      </c>
      <c r="CCW37" s="62" t="s">
        <v>514</v>
      </c>
      <c r="CCX37" s="86">
        <v>10.220000000000001</v>
      </c>
      <c r="CCY37" s="86">
        <v>0</v>
      </c>
      <c r="CCZ37" s="86"/>
      <c r="CDA37" s="86">
        <v>2</v>
      </c>
      <c r="CDB37" s="67">
        <v>4</v>
      </c>
      <c r="CDC37" s="67">
        <v>3.7037037037037033</v>
      </c>
      <c r="CDD37" s="67">
        <v>7.4074074074074066</v>
      </c>
      <c r="CDE37" s="86">
        <v>0</v>
      </c>
      <c r="CDJ37" s="86">
        <v>7.22</v>
      </c>
      <c r="CDK37" s="62" t="s">
        <v>514</v>
      </c>
      <c r="CDL37" s="86">
        <v>7.22</v>
      </c>
      <c r="CDM37" s="86">
        <v>1</v>
      </c>
      <c r="CDN37" s="86"/>
      <c r="CDO37" s="86">
        <v>2</v>
      </c>
      <c r="CDP37" s="67">
        <v>4</v>
      </c>
      <c r="CDQ37" s="67">
        <v>3.7037037037037033</v>
      </c>
      <c r="CDR37" s="67">
        <v>7.4074074074074066</v>
      </c>
      <c r="CDS37" s="86">
        <v>50</v>
      </c>
      <c r="CDX37" s="86">
        <v>1.22</v>
      </c>
      <c r="CDY37" s="62" t="s">
        <v>514</v>
      </c>
      <c r="CDZ37" s="86">
        <v>1.22</v>
      </c>
      <c r="CEA37" s="86">
        <v>2</v>
      </c>
      <c r="CEB37" s="86"/>
      <c r="CEC37" s="86">
        <v>2</v>
      </c>
      <c r="CED37" s="67">
        <v>4</v>
      </c>
      <c r="CEE37" s="67">
        <v>3.7037037037037033</v>
      </c>
      <c r="CEF37" s="67">
        <v>7.4074074074074066</v>
      </c>
      <c r="CEG37" s="86">
        <v>100</v>
      </c>
      <c r="CEL37" s="86">
        <v>10.220000000000001</v>
      </c>
      <c r="CEM37" s="62" t="s">
        <v>514</v>
      </c>
      <c r="CEN37" s="86">
        <v>10.220000000000001</v>
      </c>
      <c r="CEO37" s="86">
        <v>0</v>
      </c>
      <c r="CEP37" s="86"/>
      <c r="CEQ37" s="86">
        <v>2</v>
      </c>
      <c r="CER37" s="67">
        <v>4</v>
      </c>
      <c r="CES37" s="67">
        <v>3.7037037037037033</v>
      </c>
      <c r="CET37" s="67">
        <v>7.4074074074074066</v>
      </c>
      <c r="CEU37" s="86">
        <v>0</v>
      </c>
      <c r="CEZ37" s="86">
        <v>9.2200000000000006</v>
      </c>
      <c r="CFA37" s="62" t="s">
        <v>514</v>
      </c>
      <c r="CFB37" s="86">
        <v>9.2200000000000006</v>
      </c>
      <c r="CFC37" s="86">
        <v>1</v>
      </c>
      <c r="CFD37" s="86"/>
      <c r="CFE37" s="86">
        <v>2</v>
      </c>
      <c r="CFF37" s="67">
        <v>4</v>
      </c>
      <c r="CFG37" s="67">
        <v>3.7037037037037033</v>
      </c>
      <c r="CFH37" s="67">
        <v>7.4074074074074066</v>
      </c>
      <c r="CFI37" s="86">
        <v>50</v>
      </c>
      <c r="CFN37" s="86">
        <v>1.22</v>
      </c>
      <c r="CFO37" s="62" t="s">
        <v>514</v>
      </c>
      <c r="CFP37" s="86">
        <v>1.22</v>
      </c>
      <c r="CFQ37" s="86">
        <v>2</v>
      </c>
      <c r="CFR37" s="86"/>
      <c r="CFS37" s="86">
        <v>2</v>
      </c>
      <c r="CFT37" s="67">
        <v>4</v>
      </c>
      <c r="CFU37" s="67">
        <v>3.7037037037037033</v>
      </c>
      <c r="CFV37" s="67">
        <v>7.4074074074074066</v>
      </c>
      <c r="CFW37" s="86">
        <v>100</v>
      </c>
      <c r="CGB37" s="86">
        <v>1.22</v>
      </c>
      <c r="CGC37" s="62" t="s">
        <v>514</v>
      </c>
      <c r="CGD37" s="86">
        <v>1.22</v>
      </c>
      <c r="CGE37" s="86">
        <v>1</v>
      </c>
      <c r="CGF37" s="86"/>
      <c r="CGG37" s="86">
        <v>1</v>
      </c>
      <c r="CGH37" s="67">
        <v>1</v>
      </c>
      <c r="CGI37" s="67">
        <v>2.2222222222222223</v>
      </c>
      <c r="CGJ37" s="67">
        <v>2.2222222222222223</v>
      </c>
      <c r="CGK37" s="86">
        <v>100</v>
      </c>
      <c r="CGP37" s="86">
        <v>1.22</v>
      </c>
      <c r="CGQ37" s="62" t="s">
        <v>514</v>
      </c>
      <c r="CGR37" s="86">
        <v>1.22</v>
      </c>
      <c r="CGS37" s="86">
        <v>1</v>
      </c>
      <c r="CGT37" s="86"/>
      <c r="CGU37" s="86">
        <v>1</v>
      </c>
      <c r="CGV37" s="67">
        <v>1</v>
      </c>
      <c r="CGW37" s="67">
        <v>2.2222222222222223</v>
      </c>
      <c r="CGX37" s="67">
        <v>2.2222222222222223</v>
      </c>
      <c r="CGY37" s="86">
        <v>100</v>
      </c>
      <c r="CHD37" s="86">
        <v>1.22</v>
      </c>
      <c r="CHE37" s="62" t="s">
        <v>514</v>
      </c>
      <c r="CHF37" s="86">
        <v>1.22</v>
      </c>
      <c r="CHG37" s="86">
        <v>1</v>
      </c>
      <c r="CHH37" s="86"/>
      <c r="CHI37" s="86">
        <v>1</v>
      </c>
      <c r="CHJ37" s="67">
        <v>1</v>
      </c>
      <c r="CHK37" s="67">
        <v>2.2222222222222223</v>
      </c>
      <c r="CHL37" s="67">
        <v>2.2222222222222223</v>
      </c>
      <c r="CHM37" s="86">
        <v>100</v>
      </c>
      <c r="CHR37" s="86">
        <v>9.2200000000000006</v>
      </c>
      <c r="CHS37" s="62" t="s">
        <v>514</v>
      </c>
      <c r="CHT37" s="86">
        <v>9.2200000000000006</v>
      </c>
      <c r="CHU37" s="86">
        <v>0</v>
      </c>
      <c r="CHV37" s="86"/>
      <c r="CHW37" s="86">
        <v>1</v>
      </c>
      <c r="CHX37" s="67">
        <v>1</v>
      </c>
      <c r="CHY37" s="67">
        <v>2.2222222222222223</v>
      </c>
      <c r="CHZ37" s="67">
        <v>2.2222222222222223</v>
      </c>
      <c r="CIA37" s="86">
        <v>0</v>
      </c>
      <c r="CIF37" s="86">
        <v>8.2200000000000006</v>
      </c>
      <c r="CIG37" s="62" t="s">
        <v>514</v>
      </c>
      <c r="CIH37" s="86">
        <v>8.2200000000000006</v>
      </c>
      <c r="CII37" s="86">
        <v>0</v>
      </c>
      <c r="CIJ37" s="86"/>
      <c r="CIK37" s="86">
        <v>1</v>
      </c>
      <c r="CIL37" s="67">
        <v>1</v>
      </c>
      <c r="CIM37" s="67">
        <v>2.2222222222222223</v>
      </c>
      <c r="CIN37" s="67">
        <v>2.2222222222222223</v>
      </c>
      <c r="CIO37" s="86">
        <v>0</v>
      </c>
      <c r="CIT37" s="86">
        <v>1.22</v>
      </c>
      <c r="CIU37" s="62" t="s">
        <v>514</v>
      </c>
      <c r="CIV37" s="86">
        <v>1.22</v>
      </c>
      <c r="CIW37" s="86">
        <v>1</v>
      </c>
      <c r="CIX37" s="86"/>
      <c r="CIY37" s="86">
        <v>1</v>
      </c>
      <c r="CIZ37" s="67">
        <v>1</v>
      </c>
      <c r="CJA37" s="67">
        <v>2.2222222222222223</v>
      </c>
      <c r="CJB37" s="67">
        <v>2.2222222222222223</v>
      </c>
      <c r="CJC37" s="86">
        <v>100</v>
      </c>
      <c r="CJH37" s="86">
        <v>1.22</v>
      </c>
      <c r="CJI37" s="62" t="s">
        <v>514</v>
      </c>
      <c r="CJJ37" s="86">
        <v>1.22</v>
      </c>
      <c r="CJK37" s="86">
        <v>1</v>
      </c>
      <c r="CJL37" s="86"/>
      <c r="CJM37" s="86">
        <v>1</v>
      </c>
      <c r="CJN37" s="67">
        <v>1</v>
      </c>
      <c r="CJO37" s="67">
        <v>2.2222222222222223</v>
      </c>
      <c r="CJP37" s="67">
        <v>2.2222222222222223</v>
      </c>
      <c r="CJQ37" s="86">
        <v>100</v>
      </c>
      <c r="CJV37" s="86">
        <v>9.2200000000000006</v>
      </c>
      <c r="CJW37" s="62" t="s">
        <v>514</v>
      </c>
      <c r="CJX37" s="86">
        <v>9.2200000000000006</v>
      </c>
      <c r="CJY37" s="86">
        <v>0</v>
      </c>
      <c r="CJZ37" s="86"/>
      <c r="CKA37" s="86">
        <v>1</v>
      </c>
      <c r="CKB37" s="67">
        <v>1</v>
      </c>
      <c r="CKC37" s="67">
        <v>2.2222222222222223</v>
      </c>
      <c r="CKD37" s="67">
        <v>2.2222222222222223</v>
      </c>
      <c r="CKE37" s="86">
        <v>0</v>
      </c>
      <c r="CKJ37" s="86">
        <v>1.22</v>
      </c>
      <c r="CKK37" s="62" t="s">
        <v>514</v>
      </c>
      <c r="CKL37" s="86">
        <v>1.22</v>
      </c>
      <c r="CKM37" s="86">
        <v>1</v>
      </c>
      <c r="CKN37" s="86"/>
      <c r="CKO37" s="86">
        <v>1</v>
      </c>
      <c r="CKP37" s="67">
        <v>1</v>
      </c>
      <c r="CKQ37" s="67">
        <v>2.2222222222222223</v>
      </c>
      <c r="CKR37" s="67">
        <v>2.2222222222222223</v>
      </c>
      <c r="CKS37" s="86">
        <v>100</v>
      </c>
      <c r="CKX37" s="86">
        <v>9.2200000000000006</v>
      </c>
      <c r="CKY37" s="62" t="s">
        <v>514</v>
      </c>
      <c r="CKZ37" s="86">
        <v>9.2200000000000006</v>
      </c>
      <c r="CLA37" s="86">
        <v>0</v>
      </c>
      <c r="CLB37" s="86"/>
      <c r="CLC37" s="86">
        <v>1</v>
      </c>
      <c r="CLD37" s="67">
        <v>1</v>
      </c>
      <c r="CLE37" s="67">
        <v>2.2222222222222223</v>
      </c>
      <c r="CLF37" s="67">
        <v>2.2222222222222223</v>
      </c>
      <c r="CLG37" s="86">
        <v>0</v>
      </c>
      <c r="CLL37" s="86">
        <v>10.220000000000001</v>
      </c>
      <c r="CLM37" s="62" t="s">
        <v>514</v>
      </c>
      <c r="CLN37" s="86">
        <v>10.220000000000001</v>
      </c>
      <c r="CLO37" s="86">
        <v>0</v>
      </c>
      <c r="CLP37" s="86"/>
      <c r="CLQ37" s="86">
        <v>1</v>
      </c>
      <c r="CLR37" s="67">
        <v>1</v>
      </c>
      <c r="CLS37" s="67">
        <v>2.2222222222222223</v>
      </c>
      <c r="CLT37" s="67">
        <v>2.2222222222222223</v>
      </c>
      <c r="CLU37" s="86">
        <v>0</v>
      </c>
      <c r="CLZ37" s="86">
        <v>9.2200000000000006</v>
      </c>
      <c r="CMA37" s="62" t="s">
        <v>514</v>
      </c>
      <c r="CMB37" s="86">
        <v>9.2200000000000006</v>
      </c>
      <c r="CMC37" s="86">
        <v>0</v>
      </c>
      <c r="CMD37" s="86"/>
      <c r="CME37" s="86">
        <v>1</v>
      </c>
      <c r="CMF37" s="67">
        <v>1</v>
      </c>
      <c r="CMG37" s="67">
        <v>2.2222222222222223</v>
      </c>
      <c r="CMH37" s="67">
        <v>2.2222222222222223</v>
      </c>
      <c r="CMI37" s="86">
        <v>0</v>
      </c>
      <c r="CMN37" s="86">
        <v>1.22</v>
      </c>
      <c r="CMO37" s="62" t="s">
        <v>514</v>
      </c>
      <c r="CMP37" s="86">
        <v>1.22</v>
      </c>
      <c r="CMQ37" s="86">
        <v>1</v>
      </c>
      <c r="CMR37" s="86"/>
      <c r="CMS37" s="86">
        <v>1</v>
      </c>
      <c r="CMT37" s="67">
        <v>1</v>
      </c>
      <c r="CMU37" s="67">
        <v>2.2222222222222223</v>
      </c>
      <c r="CMV37" s="67">
        <v>2.2222222222222223</v>
      </c>
      <c r="CMW37" s="86">
        <v>100</v>
      </c>
      <c r="CNB37" s="86">
        <v>1.22</v>
      </c>
      <c r="CNC37" s="62" t="s">
        <v>514</v>
      </c>
      <c r="CND37" s="86">
        <v>1.22</v>
      </c>
      <c r="CNE37" s="86">
        <v>1</v>
      </c>
      <c r="CNF37" s="86"/>
      <c r="CNG37" s="86">
        <v>1</v>
      </c>
      <c r="CNH37" s="67">
        <v>1</v>
      </c>
      <c r="CNI37" s="67">
        <v>2.2222222222222223</v>
      </c>
      <c r="CNJ37" s="67">
        <v>2.2222222222222223</v>
      </c>
      <c r="CNK37" s="86">
        <v>100</v>
      </c>
      <c r="CNP37" s="86">
        <v>9.2200000000000006</v>
      </c>
      <c r="CNQ37" s="62" t="s">
        <v>514</v>
      </c>
      <c r="CNR37" s="86">
        <v>9.2200000000000006</v>
      </c>
      <c r="CNS37" s="86">
        <v>0</v>
      </c>
      <c r="CNT37" s="86"/>
      <c r="CNU37" s="86">
        <v>1</v>
      </c>
      <c r="CNV37" s="67">
        <v>1</v>
      </c>
      <c r="CNW37" s="67">
        <v>2.2222222222222223</v>
      </c>
      <c r="CNX37" s="67">
        <v>2.2222222222222223</v>
      </c>
      <c r="CNY37" s="86">
        <v>0</v>
      </c>
      <c r="COD37" s="86">
        <v>1.22</v>
      </c>
      <c r="COE37" s="62" t="s">
        <v>514</v>
      </c>
      <c r="COF37" s="86">
        <v>1.22</v>
      </c>
      <c r="COG37" s="86">
        <v>2</v>
      </c>
      <c r="COH37" s="86"/>
      <c r="COI37" s="86">
        <v>2</v>
      </c>
      <c r="COJ37" s="67">
        <v>2</v>
      </c>
      <c r="COK37" s="67">
        <v>4.4444444444444446</v>
      </c>
      <c r="COL37" s="67">
        <v>4.4444444444444446</v>
      </c>
      <c r="COM37" s="86">
        <v>100</v>
      </c>
      <c r="COR37" s="86">
        <v>1.22</v>
      </c>
      <c r="COS37" s="62" t="s">
        <v>514</v>
      </c>
      <c r="COT37" s="86">
        <v>1.22</v>
      </c>
      <c r="COU37" s="86">
        <v>2</v>
      </c>
      <c r="COV37" s="86"/>
      <c r="COW37" s="86">
        <v>2</v>
      </c>
      <c r="COX37" s="67">
        <v>2</v>
      </c>
      <c r="COY37" s="67">
        <v>4.4444444444444446</v>
      </c>
      <c r="COZ37" s="67">
        <v>4.4444444444444446</v>
      </c>
      <c r="CPA37" s="86">
        <v>100</v>
      </c>
      <c r="CPF37" s="86">
        <v>6.22</v>
      </c>
      <c r="CPG37" s="62" t="s">
        <v>514</v>
      </c>
      <c r="CPH37" s="86">
        <v>6.22</v>
      </c>
      <c r="CPI37" s="86">
        <v>1</v>
      </c>
      <c r="CPJ37" s="86"/>
      <c r="CPK37" s="86">
        <v>2</v>
      </c>
      <c r="CPL37" s="67">
        <v>2</v>
      </c>
      <c r="CPM37" s="67">
        <v>4.4444444444444446</v>
      </c>
      <c r="CPN37" s="67">
        <v>4.4444444444444446</v>
      </c>
      <c r="CPO37" s="86">
        <v>50</v>
      </c>
      <c r="CPT37" s="86">
        <v>1.22</v>
      </c>
      <c r="CPU37" s="62" t="s">
        <v>514</v>
      </c>
      <c r="CPV37" s="86">
        <v>1.22</v>
      </c>
      <c r="CPW37" s="86">
        <v>2</v>
      </c>
      <c r="CPX37" s="86"/>
      <c r="CPY37" s="86">
        <v>2</v>
      </c>
      <c r="CPZ37" s="67">
        <v>2</v>
      </c>
      <c r="CQA37" s="67">
        <v>4.4444444444444446</v>
      </c>
      <c r="CQB37" s="67">
        <v>4.4444444444444446</v>
      </c>
      <c r="CQC37" s="86">
        <v>100</v>
      </c>
      <c r="CQH37" s="86">
        <v>1.22</v>
      </c>
      <c r="CQI37" s="62" t="s">
        <v>514</v>
      </c>
      <c r="CQJ37" s="86">
        <v>1.22</v>
      </c>
      <c r="CQK37" s="86">
        <v>2</v>
      </c>
      <c r="CQL37" s="86"/>
      <c r="CQM37" s="86">
        <v>2</v>
      </c>
      <c r="CQN37" s="67">
        <v>2</v>
      </c>
      <c r="CQO37" s="67">
        <v>4.4444444444444446</v>
      </c>
      <c r="CQP37" s="67">
        <v>4.4444444444444446</v>
      </c>
      <c r="CQQ37" s="86">
        <v>100</v>
      </c>
      <c r="CQV37" s="86">
        <v>6.22</v>
      </c>
      <c r="CQW37" s="62" t="s">
        <v>514</v>
      </c>
      <c r="CQX37" s="86">
        <v>6.22</v>
      </c>
      <c r="CQY37" s="86">
        <v>1</v>
      </c>
      <c r="CQZ37" s="86"/>
      <c r="CRA37" s="86">
        <v>2</v>
      </c>
      <c r="CRB37" s="67">
        <v>2</v>
      </c>
      <c r="CRC37" s="67">
        <v>4.4444444444444446</v>
      </c>
      <c r="CRD37" s="67">
        <v>4.4444444444444446</v>
      </c>
      <c r="CRE37" s="86">
        <v>50</v>
      </c>
      <c r="CRJ37" s="86">
        <v>7.22</v>
      </c>
      <c r="CRK37" s="62" t="s">
        <v>514</v>
      </c>
      <c r="CRL37" s="86">
        <v>7.22</v>
      </c>
      <c r="CRM37" s="86">
        <v>1</v>
      </c>
      <c r="CRN37" s="86"/>
      <c r="CRO37" s="86">
        <v>2</v>
      </c>
      <c r="CRP37" s="67">
        <v>2</v>
      </c>
      <c r="CRQ37" s="67">
        <v>4.4444444444444446</v>
      </c>
      <c r="CRR37" s="67">
        <v>4.4444444444444446</v>
      </c>
      <c r="CRS37" s="86">
        <v>50</v>
      </c>
      <c r="CRX37" s="86">
        <v>6.22</v>
      </c>
      <c r="CRY37" s="62" t="s">
        <v>514</v>
      </c>
      <c r="CRZ37" s="86">
        <v>6.22</v>
      </c>
      <c r="CSA37" s="86">
        <v>1</v>
      </c>
      <c r="CSB37" s="86"/>
      <c r="CSC37" s="86">
        <v>2</v>
      </c>
      <c r="CSD37" s="67">
        <v>2</v>
      </c>
      <c r="CSE37" s="67">
        <v>4.4444444444444446</v>
      </c>
      <c r="CSF37" s="67">
        <v>4.4444444444444446</v>
      </c>
      <c r="CSG37" s="86">
        <v>50</v>
      </c>
      <c r="CSL37" s="86">
        <v>1.22</v>
      </c>
      <c r="CSM37" s="62" t="s">
        <v>514</v>
      </c>
      <c r="CSN37" s="86">
        <v>1.22</v>
      </c>
      <c r="CSO37" s="86">
        <v>2</v>
      </c>
      <c r="CSP37" s="86"/>
      <c r="CSQ37" s="86">
        <v>2</v>
      </c>
      <c r="CSR37" s="67">
        <v>2</v>
      </c>
      <c r="CSS37" s="67">
        <v>4.4444444444444446</v>
      </c>
      <c r="CST37" s="67">
        <v>4.4444444444444446</v>
      </c>
      <c r="CSU37" s="86">
        <v>100</v>
      </c>
      <c r="CSZ37" s="86">
        <v>4.22</v>
      </c>
      <c r="CTA37" s="62" t="s">
        <v>514</v>
      </c>
      <c r="CTB37" s="86">
        <v>4.22</v>
      </c>
      <c r="CTC37" s="86">
        <v>1</v>
      </c>
      <c r="CTD37" s="86"/>
      <c r="CTE37" s="86">
        <v>2</v>
      </c>
      <c r="CTF37" s="67">
        <v>2</v>
      </c>
      <c r="CTG37" s="67">
        <v>4.4444444444444446</v>
      </c>
      <c r="CTH37" s="67">
        <v>4.4444444444444446</v>
      </c>
      <c r="CTI37" s="86">
        <v>50</v>
      </c>
      <c r="CTN37" s="86">
        <v>1.22</v>
      </c>
      <c r="CTO37" s="62" t="s">
        <v>514</v>
      </c>
      <c r="CTP37" s="86">
        <v>1.22</v>
      </c>
      <c r="CTQ37" s="86">
        <v>2</v>
      </c>
      <c r="CTR37" s="86"/>
      <c r="CTS37" s="86">
        <v>2</v>
      </c>
      <c r="CTT37" s="67">
        <v>2</v>
      </c>
      <c r="CTU37" s="67">
        <v>4.4444444444444446</v>
      </c>
      <c r="CTV37" s="67">
        <v>4.4444444444444446</v>
      </c>
      <c r="CTW37" s="86">
        <v>100</v>
      </c>
      <c r="CUB37" s="86">
        <v>6.22</v>
      </c>
      <c r="CUC37" s="62" t="s">
        <v>514</v>
      </c>
      <c r="CUD37" s="86">
        <v>6.22</v>
      </c>
      <c r="CUE37" s="86">
        <v>1</v>
      </c>
      <c r="CUF37" s="86"/>
      <c r="CUG37" s="86">
        <v>2</v>
      </c>
      <c r="CUH37" s="67">
        <v>2</v>
      </c>
      <c r="CUI37" s="67">
        <v>4.4444444444444446</v>
      </c>
      <c r="CUJ37" s="67">
        <v>4.4444444444444446</v>
      </c>
      <c r="CUK37" s="86">
        <v>50</v>
      </c>
      <c r="CUP37" s="86">
        <v>1.22</v>
      </c>
      <c r="CUQ37" s="62" t="s">
        <v>514</v>
      </c>
      <c r="CUR37" s="86">
        <v>1.22</v>
      </c>
      <c r="CUS37" s="86">
        <v>1</v>
      </c>
      <c r="CUT37" s="86"/>
      <c r="CUU37" s="86">
        <v>2</v>
      </c>
      <c r="CUV37" s="67">
        <v>2</v>
      </c>
      <c r="CUW37" s="67">
        <v>4.4444444444444446</v>
      </c>
      <c r="CUX37" s="67">
        <v>4.4444444444444446</v>
      </c>
      <c r="CUY37" s="86">
        <v>50</v>
      </c>
      <c r="CVD37" s="86">
        <v>5.22</v>
      </c>
      <c r="CVE37" s="62" t="s">
        <v>514</v>
      </c>
      <c r="CVF37" s="86">
        <v>5.22</v>
      </c>
      <c r="CVG37" s="86">
        <v>1</v>
      </c>
      <c r="CVH37" s="86"/>
      <c r="CVI37" s="86">
        <v>2</v>
      </c>
      <c r="CVJ37" s="67">
        <v>2</v>
      </c>
      <c r="CVK37" s="67">
        <v>4.4444444444444446</v>
      </c>
      <c r="CVL37" s="67">
        <v>4.4444444444444446</v>
      </c>
      <c r="CVM37" s="86">
        <v>50</v>
      </c>
      <c r="CVR37" s="86">
        <v>11.22</v>
      </c>
      <c r="CVS37" s="62" t="s">
        <v>514</v>
      </c>
      <c r="CVT37" s="86">
        <v>11.22</v>
      </c>
      <c r="CVU37" s="86">
        <v>0</v>
      </c>
      <c r="CVV37" s="86"/>
      <c r="CVW37" s="86">
        <v>1</v>
      </c>
      <c r="CVX37" s="67">
        <v>3</v>
      </c>
      <c r="CVY37" s="67">
        <v>2.2222222222222223</v>
      </c>
      <c r="CVZ37" s="67">
        <v>6.666666666666667</v>
      </c>
      <c r="CWA37" s="86">
        <v>0</v>
      </c>
      <c r="CWF37" s="86">
        <v>10.220000000000001</v>
      </c>
      <c r="CWG37" s="62" t="s">
        <v>514</v>
      </c>
      <c r="CWH37" s="86">
        <v>10.220000000000001</v>
      </c>
      <c r="CWI37" s="86">
        <v>0</v>
      </c>
      <c r="CWJ37" s="86"/>
      <c r="CWK37" s="86">
        <v>1</v>
      </c>
      <c r="CWL37" s="67">
        <v>3</v>
      </c>
      <c r="CWM37" s="67">
        <v>2.2222222222222223</v>
      </c>
      <c r="CWN37" s="67">
        <v>6.666666666666667</v>
      </c>
      <c r="CWO37" s="86">
        <v>0</v>
      </c>
      <c r="CWT37" s="86">
        <v>10.220000000000001</v>
      </c>
      <c r="CWU37" s="62" t="s">
        <v>514</v>
      </c>
      <c r="CWV37" s="86">
        <v>10.220000000000001</v>
      </c>
      <c r="CWW37" s="86">
        <v>0</v>
      </c>
      <c r="CWX37" s="86"/>
      <c r="CWY37" s="86">
        <v>1</v>
      </c>
      <c r="CWZ37" s="67">
        <v>3</v>
      </c>
      <c r="CXA37" s="67">
        <v>2.2222222222222223</v>
      </c>
      <c r="CXB37" s="67">
        <v>6.666666666666667</v>
      </c>
      <c r="CXC37" s="86">
        <v>0</v>
      </c>
      <c r="CXH37" s="86">
        <v>10.220000000000001</v>
      </c>
      <c r="CXI37" s="62" t="s">
        <v>514</v>
      </c>
      <c r="CXJ37" s="86">
        <v>10.220000000000001</v>
      </c>
      <c r="CXK37" s="86">
        <v>0</v>
      </c>
      <c r="CXL37" s="86"/>
      <c r="CXM37" s="86">
        <v>1</v>
      </c>
      <c r="CXN37" s="67">
        <v>3</v>
      </c>
      <c r="CXO37" s="67">
        <v>2.2222222222222223</v>
      </c>
      <c r="CXP37" s="67">
        <v>6.666666666666667</v>
      </c>
      <c r="CXQ37" s="86">
        <v>0</v>
      </c>
      <c r="CXV37" s="86">
        <v>1.22</v>
      </c>
      <c r="CXW37" s="62" t="s">
        <v>514</v>
      </c>
      <c r="CXX37" s="86">
        <v>1.22</v>
      </c>
      <c r="CXY37" s="86">
        <v>1</v>
      </c>
      <c r="CXZ37" s="86"/>
      <c r="CYA37" s="86">
        <v>1</v>
      </c>
      <c r="CYB37" s="67">
        <v>3</v>
      </c>
      <c r="CYC37" s="67">
        <v>2.2222222222222223</v>
      </c>
      <c r="CYD37" s="67">
        <v>6.666666666666667</v>
      </c>
      <c r="CYE37" s="86">
        <v>100</v>
      </c>
      <c r="CYJ37" s="86">
        <v>1.22</v>
      </c>
      <c r="CYK37" s="62" t="s">
        <v>514</v>
      </c>
      <c r="CYL37" s="86">
        <v>1.22</v>
      </c>
      <c r="CYM37" s="86">
        <v>1</v>
      </c>
      <c r="CYN37" s="86"/>
      <c r="CYO37" s="86">
        <v>1</v>
      </c>
      <c r="CYP37" s="67">
        <v>3</v>
      </c>
      <c r="CYQ37" s="67">
        <v>2.2222222222222223</v>
      </c>
      <c r="CYR37" s="67">
        <v>6.666666666666667</v>
      </c>
      <c r="CYS37" s="86">
        <v>100</v>
      </c>
      <c r="CYX37" s="86">
        <v>1.22</v>
      </c>
      <c r="CYY37" s="62" t="s">
        <v>514</v>
      </c>
      <c r="CYZ37" s="86">
        <v>1.22</v>
      </c>
      <c r="CZA37" s="86">
        <v>1</v>
      </c>
      <c r="CZB37" s="86"/>
      <c r="CZC37" s="86">
        <v>1</v>
      </c>
      <c r="CZD37" s="67">
        <v>3</v>
      </c>
      <c r="CZE37" s="67">
        <v>2.2222222222222223</v>
      </c>
      <c r="CZF37" s="67">
        <v>6.666666666666667</v>
      </c>
      <c r="CZG37" s="86">
        <v>100</v>
      </c>
      <c r="CZL37" s="86">
        <v>1.22</v>
      </c>
      <c r="CZM37" s="62" t="s">
        <v>514</v>
      </c>
      <c r="CZN37" s="86">
        <v>1.22</v>
      </c>
      <c r="CZO37" s="86">
        <v>1</v>
      </c>
      <c r="CZP37" s="86"/>
      <c r="CZQ37" s="86">
        <v>1</v>
      </c>
      <c r="CZR37" s="67">
        <v>3</v>
      </c>
      <c r="CZS37" s="67">
        <v>2.2222222222222223</v>
      </c>
      <c r="CZT37" s="67">
        <v>6.666666666666667</v>
      </c>
      <c r="CZU37" s="86">
        <v>100</v>
      </c>
      <c r="CZZ37" s="86">
        <v>10.220000000000001</v>
      </c>
      <c r="DAA37" s="62" t="s">
        <v>514</v>
      </c>
      <c r="DAB37" s="86">
        <v>10.220000000000001</v>
      </c>
      <c r="DAC37" s="86">
        <v>0</v>
      </c>
      <c r="DAD37" s="86"/>
      <c r="DAE37" s="86">
        <v>1</v>
      </c>
      <c r="DAF37" s="67">
        <v>3</v>
      </c>
      <c r="DAG37" s="67">
        <v>2.2222222222222223</v>
      </c>
      <c r="DAH37" s="67">
        <v>6.666666666666667</v>
      </c>
      <c r="DAI37" s="86">
        <v>0</v>
      </c>
      <c r="DAN37" s="86">
        <v>1.22</v>
      </c>
      <c r="DAO37" s="62" t="s">
        <v>514</v>
      </c>
      <c r="DAP37" s="86">
        <v>1.22</v>
      </c>
      <c r="DAQ37" s="86">
        <v>1</v>
      </c>
      <c r="DAR37" s="86"/>
      <c r="DAS37" s="86">
        <v>1</v>
      </c>
      <c r="DAT37" s="67">
        <v>3</v>
      </c>
      <c r="DAU37" s="67">
        <v>2.2222222222222223</v>
      </c>
      <c r="DAV37" s="67">
        <v>6.666666666666667</v>
      </c>
      <c r="DAW37" s="86">
        <v>100</v>
      </c>
      <c r="DBB37" s="86">
        <v>10.220000000000001</v>
      </c>
      <c r="DBC37" s="62" t="s">
        <v>514</v>
      </c>
      <c r="DBD37" s="86">
        <v>10.220000000000001</v>
      </c>
      <c r="DBE37" s="86">
        <v>0</v>
      </c>
      <c r="DBF37" s="86"/>
      <c r="DBG37" s="86">
        <v>1</v>
      </c>
      <c r="DBH37" s="67">
        <v>1</v>
      </c>
      <c r="DBI37" s="67">
        <v>2.2222222222222223</v>
      </c>
      <c r="DBJ37" s="67">
        <v>2.2222222222222223</v>
      </c>
      <c r="DBK37" s="86">
        <v>0</v>
      </c>
      <c r="DBP37" s="86" t="s">
        <v>944</v>
      </c>
      <c r="DBQ37" s="62" t="s">
        <v>514</v>
      </c>
      <c r="DBR37" s="86" t="s">
        <v>944</v>
      </c>
      <c r="DBS37" s="86">
        <v>0</v>
      </c>
      <c r="DBT37" s="86"/>
      <c r="DBU37" s="86">
        <v>0</v>
      </c>
      <c r="DBV37" s="67">
        <v>0</v>
      </c>
      <c r="DBW37" s="67">
        <v>0</v>
      </c>
      <c r="DBX37" s="67">
        <v>0</v>
      </c>
      <c r="DBY37" s="86" t="s">
        <v>582</v>
      </c>
      <c r="DCD37" s="86"/>
      <c r="DCE37" s="62" t="s">
        <v>514</v>
      </c>
      <c r="DCF37" s="86"/>
      <c r="DCG37" s="86">
        <v>2</v>
      </c>
      <c r="DCH37" s="86"/>
      <c r="DCI37" s="86">
        <v>2</v>
      </c>
      <c r="DCJ37" s="67">
        <v>2</v>
      </c>
      <c r="DCK37" s="67">
        <v>4.4444444444444446</v>
      </c>
      <c r="DCL37" s="67">
        <v>4.4444444444444446</v>
      </c>
      <c r="DCM37" s="86">
        <v>100</v>
      </c>
      <c r="DCR37" s="86"/>
      <c r="DCS37" s="62" t="s">
        <v>514</v>
      </c>
      <c r="DCT37" s="86"/>
      <c r="DCU37" s="86">
        <v>2</v>
      </c>
      <c r="DCV37" s="86"/>
      <c r="DCW37" s="86">
        <v>2</v>
      </c>
      <c r="DCX37" s="67">
        <v>2</v>
      </c>
      <c r="DCY37" s="67">
        <v>4.4444444444444446</v>
      </c>
      <c r="DCZ37" s="67">
        <v>4.4444444444444446</v>
      </c>
      <c r="DDA37" s="86">
        <v>100</v>
      </c>
      <c r="DDF37" s="86"/>
      <c r="DDG37" s="62" t="s">
        <v>514</v>
      </c>
      <c r="DDH37" s="86"/>
      <c r="DDI37" s="86">
        <v>2</v>
      </c>
      <c r="DDJ37" s="86"/>
      <c r="DDK37" s="86">
        <v>2</v>
      </c>
      <c r="DDL37" s="67">
        <v>2</v>
      </c>
      <c r="DDM37" s="67">
        <v>4.4444444444444446</v>
      </c>
      <c r="DDN37" s="67">
        <v>4.4444444444444446</v>
      </c>
      <c r="DDO37" s="86">
        <v>100</v>
      </c>
      <c r="DDT37" s="86"/>
      <c r="DDU37" s="62" t="s">
        <v>514</v>
      </c>
      <c r="DDV37" s="86"/>
      <c r="DDW37" s="86">
        <v>2</v>
      </c>
      <c r="DDX37" s="86"/>
      <c r="DDY37" s="86">
        <v>2</v>
      </c>
      <c r="DDZ37" s="67">
        <v>2</v>
      </c>
      <c r="DEA37" s="67">
        <v>4.4444444444444446</v>
      </c>
      <c r="DEB37" s="67">
        <v>4.4444444444444446</v>
      </c>
      <c r="DEC37" s="86">
        <v>100</v>
      </c>
      <c r="DEH37" s="86"/>
      <c r="DEI37" s="62" t="s">
        <v>514</v>
      </c>
      <c r="DEJ37" s="86"/>
      <c r="DEK37" s="86">
        <v>2</v>
      </c>
      <c r="DEL37" s="86"/>
      <c r="DEM37" s="86">
        <v>2</v>
      </c>
      <c r="DEN37" s="67">
        <v>2</v>
      </c>
      <c r="DEO37" s="67">
        <v>4.4444444444444446</v>
      </c>
      <c r="DEP37" s="67">
        <v>4.4444444444444446</v>
      </c>
      <c r="DEQ37" s="86">
        <v>100</v>
      </c>
      <c r="DEV37" s="86"/>
      <c r="DEW37" s="62" t="s">
        <v>514</v>
      </c>
      <c r="DEX37" s="86"/>
      <c r="DEY37" s="86">
        <v>0</v>
      </c>
      <c r="DEZ37" s="86"/>
      <c r="DFA37" s="86">
        <v>2</v>
      </c>
      <c r="DFB37" s="67">
        <v>2</v>
      </c>
      <c r="DFC37" s="67">
        <v>4.4444444444444446</v>
      </c>
      <c r="DFD37" s="67">
        <v>4.4444444444444446</v>
      </c>
      <c r="DFE37" s="86">
        <v>0</v>
      </c>
      <c r="DFJ37" s="86"/>
      <c r="DFK37" s="62" t="s">
        <v>514</v>
      </c>
      <c r="DFL37" s="86"/>
      <c r="DFM37" s="86">
        <v>2</v>
      </c>
      <c r="DFN37" s="86"/>
      <c r="DFO37" s="86">
        <v>2</v>
      </c>
      <c r="DFP37" s="67">
        <v>2</v>
      </c>
      <c r="DFQ37" s="67">
        <v>4.4444444444444446</v>
      </c>
      <c r="DFR37" s="67">
        <v>4.4444444444444446</v>
      </c>
      <c r="DFS37" s="86">
        <v>100</v>
      </c>
      <c r="DFX37" s="86"/>
      <c r="DFY37" s="62" t="s">
        <v>514</v>
      </c>
      <c r="DFZ37" s="86"/>
      <c r="DGA37" s="86">
        <v>1</v>
      </c>
      <c r="DGB37" s="86"/>
      <c r="DGC37" s="86">
        <v>2</v>
      </c>
      <c r="DGD37" s="67">
        <v>2</v>
      </c>
      <c r="DGE37" s="67">
        <v>4.4444444444444446</v>
      </c>
      <c r="DGF37" s="67">
        <v>4.4444444444444446</v>
      </c>
      <c r="DGG37" s="86">
        <v>50</v>
      </c>
      <c r="DGL37" s="86"/>
      <c r="DGM37" s="62" t="s">
        <v>514</v>
      </c>
      <c r="DGN37" s="86"/>
      <c r="DGO37" s="86">
        <v>1</v>
      </c>
      <c r="DGP37" s="86"/>
      <c r="DGQ37" s="86">
        <v>2</v>
      </c>
      <c r="DGR37" s="67">
        <v>2</v>
      </c>
      <c r="DGS37" s="67">
        <v>4.4444444444444446</v>
      </c>
      <c r="DGT37" s="67">
        <v>4.4444444444444446</v>
      </c>
      <c r="DGU37" s="86">
        <v>50</v>
      </c>
      <c r="DGZ37" s="86"/>
      <c r="DHA37" s="62" t="s">
        <v>514</v>
      </c>
      <c r="DHB37" s="86"/>
      <c r="DHC37" s="86">
        <v>2</v>
      </c>
      <c r="DHD37" s="86"/>
      <c r="DHE37" s="86">
        <v>2</v>
      </c>
      <c r="DHF37" s="67">
        <v>2</v>
      </c>
      <c r="DHG37" s="67">
        <v>4.4444444444444446</v>
      </c>
      <c r="DHH37" s="67">
        <v>4.4444444444444446</v>
      </c>
      <c r="DHI37" s="86">
        <v>100</v>
      </c>
      <c r="DHN37" s="86"/>
      <c r="DHO37" s="62" t="s">
        <v>514</v>
      </c>
      <c r="DHP37" s="86"/>
      <c r="DHQ37" s="86">
        <v>2</v>
      </c>
      <c r="DHR37" s="86"/>
      <c r="DHS37" s="86">
        <v>2</v>
      </c>
      <c r="DHT37" s="67">
        <v>2</v>
      </c>
      <c r="DHU37" s="67">
        <v>4.4444444444444446</v>
      </c>
      <c r="DHV37" s="67">
        <v>4.4444444444444446</v>
      </c>
      <c r="DHW37" s="86">
        <v>100</v>
      </c>
      <c r="DIB37" s="86"/>
      <c r="DIC37" s="62" t="s">
        <v>514</v>
      </c>
      <c r="DID37" s="86"/>
      <c r="DIE37" s="86">
        <v>1</v>
      </c>
      <c r="DIF37" s="86"/>
      <c r="DIG37" s="86">
        <v>2</v>
      </c>
      <c r="DIH37" s="67">
        <v>2</v>
      </c>
      <c r="DII37" s="67">
        <v>4.4444444444444446</v>
      </c>
      <c r="DIJ37" s="67">
        <v>4.4444444444444446</v>
      </c>
      <c r="DIK37" s="86">
        <v>50</v>
      </c>
      <c r="DIP37" s="86"/>
      <c r="DIQ37" s="62" t="s">
        <v>514</v>
      </c>
      <c r="DIR37" s="86"/>
      <c r="DIS37" s="86">
        <v>0</v>
      </c>
      <c r="DIT37" s="86"/>
      <c r="DIU37" s="86">
        <v>2</v>
      </c>
      <c r="DIV37" s="67">
        <v>2</v>
      </c>
      <c r="DIW37" s="67">
        <v>4.4444444444444446</v>
      </c>
      <c r="DIX37" s="67">
        <v>4.4444444444444446</v>
      </c>
      <c r="DIY37" s="86">
        <v>0</v>
      </c>
      <c r="DJD37" s="86"/>
      <c r="DJE37" s="62" t="s">
        <v>514</v>
      </c>
      <c r="DJF37" s="86"/>
      <c r="DJG37" s="86">
        <v>2</v>
      </c>
      <c r="DJH37" s="86"/>
      <c r="DJI37" s="86">
        <v>2</v>
      </c>
      <c r="DJJ37" s="67">
        <v>2</v>
      </c>
      <c r="DJK37" s="67">
        <v>4.4444444444444446</v>
      </c>
      <c r="DJL37" s="67">
        <v>4.4444444444444446</v>
      </c>
      <c r="DJM37" s="86">
        <v>100</v>
      </c>
      <c r="DJR37" s="86"/>
      <c r="DJS37" s="62" t="s">
        <v>514</v>
      </c>
      <c r="DJT37" s="86"/>
      <c r="DJU37" s="86">
        <v>1</v>
      </c>
      <c r="DJV37" s="86"/>
      <c r="DJW37" s="86">
        <v>2</v>
      </c>
      <c r="DJX37" s="67">
        <v>2</v>
      </c>
      <c r="DJY37" s="67">
        <v>4.4444444444444446</v>
      </c>
      <c r="DJZ37" s="67">
        <v>4.4444444444444446</v>
      </c>
      <c r="DKA37" s="86">
        <v>50</v>
      </c>
      <c r="DKF37" s="86"/>
      <c r="DKG37" s="62" t="s">
        <v>514</v>
      </c>
      <c r="DKH37" s="86"/>
      <c r="DKI37" s="86">
        <v>2</v>
      </c>
      <c r="DKJ37" s="86"/>
      <c r="DKK37" s="86">
        <v>2</v>
      </c>
      <c r="DKL37" s="67">
        <v>2</v>
      </c>
      <c r="DKM37" s="67">
        <v>4.4444444444444446</v>
      </c>
      <c r="DKN37" s="67">
        <v>4.4444444444444446</v>
      </c>
      <c r="DKO37" s="86">
        <v>100</v>
      </c>
      <c r="DKT37" s="86"/>
      <c r="DKU37" s="62" t="s">
        <v>514</v>
      </c>
      <c r="DKV37" s="86"/>
      <c r="DKW37" s="86">
        <v>0</v>
      </c>
      <c r="DKX37" s="86"/>
      <c r="DKY37" s="86">
        <v>2</v>
      </c>
      <c r="DKZ37" s="67">
        <v>2</v>
      </c>
      <c r="DLA37" s="67">
        <v>4.4444444444444446</v>
      </c>
      <c r="DLB37" s="67">
        <v>4.4444444444444446</v>
      </c>
      <c r="DLC37" s="86">
        <v>0</v>
      </c>
      <c r="DLH37" s="86"/>
      <c r="DLI37" s="62" t="s">
        <v>514</v>
      </c>
      <c r="DLJ37" s="86"/>
      <c r="DLK37" s="86">
        <v>1</v>
      </c>
      <c r="DLL37" s="86"/>
      <c r="DLM37" s="86">
        <v>2</v>
      </c>
      <c r="DLN37" s="67">
        <v>2</v>
      </c>
      <c r="DLO37" s="67">
        <v>4.4444444444444446</v>
      </c>
      <c r="DLP37" s="67">
        <v>4.4444444444444446</v>
      </c>
      <c r="DLQ37" s="86">
        <v>50</v>
      </c>
      <c r="DLV37" s="86"/>
      <c r="DLW37" s="62" t="s">
        <v>514</v>
      </c>
      <c r="DLX37" s="86"/>
      <c r="DLY37" s="86">
        <v>1</v>
      </c>
      <c r="DLZ37" s="86"/>
      <c r="DMA37" s="86">
        <v>2</v>
      </c>
      <c r="DMB37" s="67">
        <v>2</v>
      </c>
      <c r="DMC37" s="67">
        <v>4.4444444444444446</v>
      </c>
      <c r="DMD37" s="67">
        <v>4.4444444444444446</v>
      </c>
      <c r="DME37" s="86">
        <v>50</v>
      </c>
      <c r="DMJ37" s="86"/>
      <c r="DMK37" s="62" t="s">
        <v>514</v>
      </c>
      <c r="DML37" s="86"/>
      <c r="DMM37" s="86">
        <v>0</v>
      </c>
      <c r="DMN37" s="86"/>
      <c r="DMO37" s="86">
        <v>2</v>
      </c>
      <c r="DMP37" s="67">
        <v>2</v>
      </c>
      <c r="DMQ37" s="67">
        <v>4.4444444444444446</v>
      </c>
      <c r="DMR37" s="67">
        <v>4.4444444444444446</v>
      </c>
      <c r="DMS37" s="86">
        <v>0</v>
      </c>
      <c r="DMX37" s="86"/>
      <c r="DMY37" s="62" t="s">
        <v>514</v>
      </c>
      <c r="DMZ37" s="86"/>
      <c r="DNA37" s="86">
        <v>1</v>
      </c>
      <c r="DNB37" s="86"/>
      <c r="DNC37" s="86">
        <v>2</v>
      </c>
      <c r="DND37" s="67">
        <v>2</v>
      </c>
      <c r="DNE37" s="67">
        <v>4.4444444444444446</v>
      </c>
      <c r="DNF37" s="67">
        <v>4.4444444444444446</v>
      </c>
      <c r="DNG37" s="86">
        <v>50</v>
      </c>
      <c r="DNL37" s="86"/>
      <c r="DNM37" s="62" t="s">
        <v>514</v>
      </c>
      <c r="DNN37" s="86"/>
      <c r="DNO37" s="86">
        <v>1</v>
      </c>
      <c r="DNP37" s="86"/>
      <c r="DNQ37" s="86">
        <v>2</v>
      </c>
      <c r="DNR37" s="67">
        <v>2</v>
      </c>
      <c r="DNS37" s="67">
        <v>4.4444444444444446</v>
      </c>
      <c r="DNT37" s="67">
        <v>4.4444444444444446</v>
      </c>
      <c r="DNU37" s="86">
        <v>50</v>
      </c>
      <c r="DNZ37" s="86"/>
      <c r="DOA37" s="62" t="s">
        <v>514</v>
      </c>
      <c r="DOB37" s="86"/>
      <c r="DOC37" s="86">
        <v>1</v>
      </c>
      <c r="DOD37" s="86"/>
      <c r="DOE37" s="86">
        <v>2</v>
      </c>
      <c r="DOF37" s="67">
        <v>2</v>
      </c>
      <c r="DOG37" s="67">
        <v>4.4444444444444446</v>
      </c>
      <c r="DOH37" s="67">
        <v>4.4444444444444446</v>
      </c>
      <c r="DOI37" s="86">
        <v>50</v>
      </c>
      <c r="DON37" s="86"/>
      <c r="DOO37" s="62" t="s">
        <v>514</v>
      </c>
      <c r="DOP37" s="86"/>
      <c r="DOQ37" s="86">
        <v>0</v>
      </c>
      <c r="DOR37" s="86"/>
      <c r="DOS37" s="86">
        <v>2</v>
      </c>
      <c r="DOT37" s="67">
        <v>2</v>
      </c>
      <c r="DOU37" s="67">
        <v>4.4444444444444446</v>
      </c>
      <c r="DOV37" s="67">
        <v>4.4444444444444446</v>
      </c>
      <c r="DOW37" s="86">
        <v>0</v>
      </c>
      <c r="DPB37" s="86"/>
      <c r="DPC37" s="62" t="s">
        <v>514</v>
      </c>
      <c r="DPD37" s="86"/>
      <c r="DPE37" s="86">
        <v>1</v>
      </c>
      <c r="DPF37" s="86"/>
      <c r="DPG37" s="86">
        <v>2</v>
      </c>
      <c r="DPH37" s="67">
        <v>2</v>
      </c>
      <c r="DPI37" s="67">
        <v>4.4444444444444446</v>
      </c>
      <c r="DPJ37" s="67">
        <v>4.4444444444444446</v>
      </c>
      <c r="DPK37" s="86">
        <v>50</v>
      </c>
      <c r="DPP37" s="86"/>
      <c r="DPQ37" s="62" t="s">
        <v>514</v>
      </c>
      <c r="DPR37" s="86"/>
      <c r="DPS37" s="86">
        <v>0</v>
      </c>
      <c r="DPT37" s="86"/>
      <c r="DPU37" s="86">
        <v>2</v>
      </c>
      <c r="DPV37" s="67">
        <v>2</v>
      </c>
      <c r="DPW37" s="67">
        <v>4.4444444444444446</v>
      </c>
      <c r="DPX37" s="67">
        <v>4.4444444444444446</v>
      </c>
      <c r="DPY37" s="86">
        <v>0</v>
      </c>
      <c r="DQD37" s="86"/>
      <c r="DQE37" s="62" t="s">
        <v>514</v>
      </c>
      <c r="DQF37" s="86"/>
      <c r="DQG37" s="86">
        <v>1</v>
      </c>
      <c r="DQH37" s="86"/>
      <c r="DQI37" s="86">
        <v>2</v>
      </c>
      <c r="DQJ37" s="67">
        <v>2</v>
      </c>
      <c r="DQK37" s="67">
        <v>4.4444444444444446</v>
      </c>
      <c r="DQL37" s="67">
        <v>4.4444444444444446</v>
      </c>
      <c r="DQM37" s="86">
        <v>50</v>
      </c>
      <c r="DQR37" s="86"/>
      <c r="DQS37" s="62" t="s">
        <v>514</v>
      </c>
      <c r="DQT37" s="86"/>
      <c r="DQU37" s="86">
        <v>2</v>
      </c>
      <c r="DQV37" s="86"/>
      <c r="DQW37" s="86">
        <v>2</v>
      </c>
      <c r="DQX37" s="67">
        <v>2</v>
      </c>
      <c r="DQY37" s="67">
        <v>4.4444444444444446</v>
      </c>
      <c r="DQZ37" s="67">
        <v>4.4444444444444446</v>
      </c>
      <c r="DRA37" s="86">
        <v>100</v>
      </c>
      <c r="DRF37" s="86"/>
      <c r="DRG37" s="62" t="s">
        <v>514</v>
      </c>
      <c r="DRH37" s="86"/>
      <c r="DRI37" s="86">
        <v>0</v>
      </c>
      <c r="DRJ37" s="86"/>
      <c r="DRK37" s="86">
        <v>2</v>
      </c>
      <c r="DRL37" s="67">
        <v>2</v>
      </c>
      <c r="DRM37" s="67">
        <v>4.4444444444444446</v>
      </c>
      <c r="DRN37" s="67">
        <v>4.4444444444444446</v>
      </c>
      <c r="DRO37" s="86">
        <v>0</v>
      </c>
      <c r="DRT37" s="86"/>
      <c r="DRU37" s="62" t="s">
        <v>514</v>
      </c>
      <c r="DRV37" s="86"/>
      <c r="DRW37" s="86">
        <v>2</v>
      </c>
      <c r="DRX37" s="86"/>
      <c r="DRY37" s="86">
        <v>2</v>
      </c>
      <c r="DRZ37" s="67">
        <v>2</v>
      </c>
      <c r="DSA37" s="67">
        <v>4.4444444444444446</v>
      </c>
      <c r="DSB37" s="67">
        <v>4.4444444444444446</v>
      </c>
      <c r="DSC37" s="86">
        <v>100</v>
      </c>
      <c r="DSH37" s="86"/>
      <c r="DSI37" s="62" t="s">
        <v>514</v>
      </c>
      <c r="DSJ37" s="86"/>
      <c r="DSK37" s="86">
        <v>1</v>
      </c>
      <c r="DSL37" s="86"/>
      <c r="DSM37" s="86">
        <v>2</v>
      </c>
      <c r="DSN37" s="67">
        <v>2</v>
      </c>
      <c r="DSO37" s="67">
        <v>4.4444444444444446</v>
      </c>
      <c r="DSP37" s="67">
        <v>4.4444444444444446</v>
      </c>
      <c r="DSQ37" s="86">
        <v>50</v>
      </c>
      <c r="DSV37" s="86"/>
      <c r="DSW37" s="62" t="s">
        <v>514</v>
      </c>
      <c r="DSX37" s="86"/>
      <c r="DSY37" s="86">
        <v>1</v>
      </c>
      <c r="DSZ37" s="86"/>
      <c r="DTA37" s="86">
        <v>2</v>
      </c>
      <c r="DTB37" s="67">
        <v>2</v>
      </c>
      <c r="DTC37" s="67">
        <v>4.4444444444444446</v>
      </c>
      <c r="DTD37" s="67">
        <v>4.4444444444444446</v>
      </c>
      <c r="DTE37" s="86">
        <v>50</v>
      </c>
      <c r="DTJ37" s="86"/>
      <c r="DTK37" s="62" t="s">
        <v>514</v>
      </c>
      <c r="DTL37" s="86"/>
      <c r="DTM37" s="86">
        <v>1</v>
      </c>
      <c r="DTN37" s="86"/>
      <c r="DTO37" s="86">
        <v>1</v>
      </c>
      <c r="DTP37" s="67">
        <v>1</v>
      </c>
      <c r="DTQ37" s="67">
        <v>1.8518518518518516</v>
      </c>
      <c r="DTR37" s="67">
        <v>1.8518518518518516</v>
      </c>
      <c r="DTS37" s="86">
        <v>100</v>
      </c>
      <c r="DTX37" s="86"/>
      <c r="DTY37" s="62" t="s">
        <v>514</v>
      </c>
      <c r="DTZ37" s="86"/>
      <c r="DUA37" s="86">
        <v>0</v>
      </c>
      <c r="DUB37" s="86"/>
      <c r="DUC37" s="86">
        <v>1</v>
      </c>
      <c r="DUD37" s="67">
        <v>1</v>
      </c>
      <c r="DUE37" s="67">
        <v>1.8518518518518516</v>
      </c>
      <c r="DUF37" s="67">
        <v>1.8518518518518516</v>
      </c>
      <c r="DUG37" s="86">
        <v>0</v>
      </c>
      <c r="DUL37" s="86"/>
      <c r="DUM37" s="62" t="s">
        <v>514</v>
      </c>
      <c r="DUN37" s="86"/>
      <c r="DUO37" s="86">
        <v>1</v>
      </c>
      <c r="DUP37" s="86"/>
      <c r="DUQ37" s="86">
        <v>1</v>
      </c>
      <c r="DUR37" s="67">
        <v>1</v>
      </c>
      <c r="DUS37" s="67">
        <v>1.8518518518518516</v>
      </c>
      <c r="DUT37" s="67">
        <v>1.8518518518518516</v>
      </c>
      <c r="DUU37" s="86">
        <v>100</v>
      </c>
      <c r="DUZ37" s="86"/>
      <c r="DVA37" s="62" t="s">
        <v>514</v>
      </c>
      <c r="DVB37" s="86"/>
      <c r="DVC37" s="86">
        <v>0</v>
      </c>
      <c r="DVD37" s="86"/>
      <c r="DVE37" s="86">
        <v>1</v>
      </c>
      <c r="DVF37" s="67">
        <v>1</v>
      </c>
      <c r="DVG37" s="67">
        <v>1.8518518518518516</v>
      </c>
      <c r="DVH37" s="67">
        <v>1.8518518518518516</v>
      </c>
      <c r="DVI37" s="86">
        <v>0</v>
      </c>
      <c r="DVN37" s="86"/>
      <c r="DVO37" s="62" t="s">
        <v>514</v>
      </c>
      <c r="DVP37" s="86"/>
      <c r="DVQ37" s="86">
        <v>1</v>
      </c>
      <c r="DVR37" s="86"/>
      <c r="DVS37" s="86">
        <v>1</v>
      </c>
      <c r="DVT37" s="67">
        <v>1</v>
      </c>
      <c r="DVU37" s="67">
        <v>1.8518518518518516</v>
      </c>
      <c r="DVV37" s="67">
        <v>1.8518518518518516</v>
      </c>
      <c r="DVW37" s="86">
        <v>100</v>
      </c>
      <c r="DWB37" s="86"/>
      <c r="DWC37" s="62" t="s">
        <v>514</v>
      </c>
      <c r="DWD37" s="86"/>
      <c r="DWE37" s="86">
        <v>1</v>
      </c>
      <c r="DWF37" s="86"/>
      <c r="DWG37" s="86">
        <v>1</v>
      </c>
      <c r="DWH37" s="67">
        <v>1</v>
      </c>
      <c r="DWI37" s="67">
        <v>1.8518518518518516</v>
      </c>
      <c r="DWJ37" s="67">
        <v>1.8518518518518516</v>
      </c>
      <c r="DWK37" s="86">
        <v>100</v>
      </c>
      <c r="DWP37" s="86"/>
      <c r="DWQ37" s="62" t="s">
        <v>514</v>
      </c>
      <c r="DWR37" s="86"/>
      <c r="DWS37" s="86">
        <v>1</v>
      </c>
      <c r="DWT37" s="86"/>
      <c r="DWU37" s="86">
        <v>1</v>
      </c>
      <c r="DWV37" s="67">
        <v>1</v>
      </c>
      <c r="DWW37" s="67">
        <v>1.8518518518518516</v>
      </c>
      <c r="DWX37" s="67">
        <v>1.8518518518518516</v>
      </c>
      <c r="DWY37" s="86">
        <v>100</v>
      </c>
      <c r="DXD37" s="86"/>
      <c r="DXE37" s="62" t="s">
        <v>514</v>
      </c>
      <c r="DXF37" s="86"/>
      <c r="DXG37" s="86">
        <v>0</v>
      </c>
      <c r="DXH37" s="86"/>
      <c r="DXI37" s="86">
        <v>1</v>
      </c>
      <c r="DXJ37" s="67">
        <v>1</v>
      </c>
      <c r="DXK37" s="67">
        <v>1.8518518518518516</v>
      </c>
      <c r="DXL37" s="67">
        <v>1.8518518518518516</v>
      </c>
      <c r="DXM37" s="86">
        <v>0</v>
      </c>
      <c r="DXR37" s="86"/>
      <c r="DXS37" s="62" t="s">
        <v>514</v>
      </c>
      <c r="DXT37" s="86"/>
      <c r="DXU37" s="86">
        <v>0</v>
      </c>
      <c r="DXV37" s="86"/>
      <c r="DXW37" s="86">
        <v>1</v>
      </c>
      <c r="DXX37" s="67">
        <v>1</v>
      </c>
      <c r="DXY37" s="67">
        <v>1.8518518518518516</v>
      </c>
      <c r="DXZ37" s="67">
        <v>1.8518518518518516</v>
      </c>
      <c r="DYA37" s="86">
        <v>0</v>
      </c>
      <c r="DYF37" s="86"/>
      <c r="DYG37" s="62" t="s">
        <v>514</v>
      </c>
      <c r="DYH37" s="86"/>
      <c r="DYI37" s="86">
        <v>1</v>
      </c>
      <c r="DYJ37" s="86"/>
      <c r="DYK37" s="86">
        <v>1</v>
      </c>
      <c r="DYL37" s="67">
        <v>1</v>
      </c>
      <c r="DYM37" s="67">
        <v>1.8518518518518516</v>
      </c>
      <c r="DYN37" s="67">
        <v>1.8518518518518516</v>
      </c>
      <c r="DYO37" s="86">
        <v>100</v>
      </c>
      <c r="DYT37" s="86"/>
      <c r="DYU37" s="62" t="s">
        <v>514</v>
      </c>
      <c r="DYV37" s="86"/>
      <c r="DYW37" s="86">
        <v>1</v>
      </c>
      <c r="DYX37" s="86"/>
      <c r="DYY37" s="86">
        <v>1</v>
      </c>
      <c r="DYZ37" s="67">
        <v>1</v>
      </c>
      <c r="DZA37" s="67">
        <v>1.8518518518518516</v>
      </c>
      <c r="DZB37" s="67">
        <v>1.8518518518518516</v>
      </c>
      <c r="DZC37" s="86">
        <v>100</v>
      </c>
      <c r="DZH37" s="86"/>
      <c r="DZI37" s="62" t="s">
        <v>514</v>
      </c>
      <c r="DZJ37" s="86"/>
      <c r="DZK37" s="86">
        <v>0</v>
      </c>
      <c r="DZL37" s="86"/>
      <c r="DZM37" s="86">
        <v>1</v>
      </c>
      <c r="DZN37" s="67">
        <v>1</v>
      </c>
      <c r="DZO37" s="67">
        <v>1.8518518518518516</v>
      </c>
      <c r="DZP37" s="67">
        <v>1.8518518518518516</v>
      </c>
      <c r="DZQ37" s="86">
        <v>0</v>
      </c>
      <c r="DZV37" s="86"/>
      <c r="DZW37" s="62" t="s">
        <v>514</v>
      </c>
      <c r="DZX37" s="86"/>
      <c r="DZY37" s="86">
        <v>0</v>
      </c>
      <c r="DZZ37" s="86"/>
      <c r="EAA37" s="86">
        <v>1</v>
      </c>
      <c r="EAB37" s="67">
        <v>1</v>
      </c>
      <c r="EAC37" s="67">
        <v>1.8518518518518516</v>
      </c>
      <c r="EAD37" s="67">
        <v>1.8518518518518516</v>
      </c>
      <c r="EAE37" s="86">
        <v>0</v>
      </c>
      <c r="EAJ37" s="86"/>
      <c r="EAK37" s="62" t="s">
        <v>514</v>
      </c>
      <c r="EAL37" s="86"/>
      <c r="EAM37" s="86">
        <v>0</v>
      </c>
      <c r="EAN37" s="86"/>
      <c r="EAO37" s="86">
        <v>1</v>
      </c>
      <c r="EAP37" s="67">
        <v>1</v>
      </c>
      <c r="EAQ37" s="67">
        <v>1.8518518518518516</v>
      </c>
      <c r="EAR37" s="67">
        <v>1.8518518518518516</v>
      </c>
      <c r="EAS37" s="86">
        <v>0</v>
      </c>
      <c r="EAX37" s="86"/>
      <c r="EAY37" s="62" t="s">
        <v>514</v>
      </c>
      <c r="EAZ37" s="86"/>
      <c r="EBA37" s="86">
        <v>1</v>
      </c>
      <c r="EBB37" s="86"/>
      <c r="EBC37" s="86">
        <v>1</v>
      </c>
      <c r="EBD37" s="67">
        <v>1</v>
      </c>
      <c r="EBE37" s="67">
        <v>1.8518518518518516</v>
      </c>
      <c r="EBF37" s="67">
        <v>1.8518518518518516</v>
      </c>
      <c r="EBG37" s="86">
        <v>100</v>
      </c>
      <c r="EBL37" s="86"/>
      <c r="EBM37" s="62" t="s">
        <v>514</v>
      </c>
      <c r="EBN37" s="86"/>
      <c r="EBO37" s="86">
        <v>0</v>
      </c>
      <c r="EBP37" s="86"/>
      <c r="EBQ37" s="86">
        <v>1</v>
      </c>
      <c r="EBR37" s="67">
        <v>1</v>
      </c>
      <c r="EBS37" s="67">
        <v>1.8518518518518516</v>
      </c>
      <c r="EBT37" s="67">
        <v>1.8518518518518516</v>
      </c>
      <c r="EBU37" s="86">
        <v>0</v>
      </c>
      <c r="EBZ37" s="86"/>
      <c r="ECA37" s="62" t="s">
        <v>514</v>
      </c>
      <c r="ECB37" s="86"/>
      <c r="ECC37" s="86">
        <v>1</v>
      </c>
      <c r="ECD37" s="86"/>
      <c r="ECE37" s="86">
        <v>1</v>
      </c>
      <c r="ECF37" s="67">
        <v>1</v>
      </c>
      <c r="ECG37" s="67">
        <v>1.8518518518518516</v>
      </c>
      <c r="ECH37" s="67">
        <v>1.8518518518518516</v>
      </c>
      <c r="ECI37" s="86">
        <v>100</v>
      </c>
      <c r="ECN37" s="86"/>
      <c r="ECO37" s="62" t="s">
        <v>514</v>
      </c>
      <c r="ECP37" s="86"/>
      <c r="ECQ37" s="86">
        <v>0</v>
      </c>
      <c r="ECR37" s="86"/>
      <c r="ECS37" s="86">
        <v>1</v>
      </c>
      <c r="ECT37" s="67">
        <v>1</v>
      </c>
      <c r="ECU37" s="67">
        <v>1.8518518518518516</v>
      </c>
      <c r="ECV37" s="67">
        <v>1.8518518518518516</v>
      </c>
      <c r="ECW37" s="86">
        <v>0</v>
      </c>
      <c r="EDB37" s="86"/>
      <c r="EDC37" s="62" t="s">
        <v>514</v>
      </c>
      <c r="EDD37" s="86"/>
      <c r="EDE37" s="86">
        <v>0</v>
      </c>
      <c r="EDF37" s="86"/>
      <c r="EDG37" s="86">
        <v>1</v>
      </c>
      <c r="EDH37" s="67">
        <v>1</v>
      </c>
      <c r="EDI37" s="67">
        <v>1.8518518518518516</v>
      </c>
      <c r="EDJ37" s="67">
        <v>1.8518518518518516</v>
      </c>
      <c r="EDK37" s="86">
        <v>0</v>
      </c>
      <c r="EDP37" s="86"/>
      <c r="EDQ37" s="62" t="s">
        <v>514</v>
      </c>
      <c r="EDR37" s="86"/>
      <c r="EDS37" s="86">
        <v>1</v>
      </c>
      <c r="EDT37" s="86"/>
      <c r="EDU37" s="86">
        <v>1</v>
      </c>
      <c r="EDV37" s="67">
        <v>1</v>
      </c>
      <c r="EDW37" s="67">
        <v>1.8518518518518516</v>
      </c>
      <c r="EDX37" s="67">
        <v>1.8518518518518516</v>
      </c>
      <c r="EDY37" s="86">
        <v>100</v>
      </c>
      <c r="EED37" s="86"/>
      <c r="EEE37" s="62" t="s">
        <v>514</v>
      </c>
      <c r="EEF37" s="86"/>
      <c r="EEG37" s="86">
        <v>1</v>
      </c>
      <c r="EEH37" s="86"/>
      <c r="EEI37" s="86">
        <v>1</v>
      </c>
      <c r="EEJ37" s="67">
        <v>1</v>
      </c>
      <c r="EEK37" s="67">
        <v>1.8518518518518516</v>
      </c>
      <c r="EEL37" s="67">
        <v>1.8518518518518516</v>
      </c>
      <c r="EEM37" s="86">
        <v>100</v>
      </c>
      <c r="EER37" s="86"/>
      <c r="EES37" s="62" t="s">
        <v>514</v>
      </c>
      <c r="EET37" s="86"/>
      <c r="EEU37" s="86">
        <v>1</v>
      </c>
      <c r="EEV37" s="86"/>
      <c r="EEW37" s="86">
        <v>1</v>
      </c>
      <c r="EEX37" s="67">
        <v>1</v>
      </c>
      <c r="EEY37" s="67">
        <v>1.8518518518518516</v>
      </c>
      <c r="EEZ37" s="67">
        <v>1.8518518518518516</v>
      </c>
      <c r="EFA37" s="86">
        <v>100</v>
      </c>
      <c r="EFF37" s="86"/>
      <c r="EFG37" s="62" t="s">
        <v>514</v>
      </c>
      <c r="EFH37" s="86"/>
      <c r="EFI37" s="86">
        <v>0</v>
      </c>
      <c r="EFJ37" s="86"/>
      <c r="EFK37" s="86">
        <v>1</v>
      </c>
      <c r="EFL37" s="67">
        <v>1</v>
      </c>
      <c r="EFM37" s="67">
        <v>1.8518518518518516</v>
      </c>
      <c r="EFN37" s="67">
        <v>1.8518518518518516</v>
      </c>
      <c r="EFO37" s="86">
        <v>0</v>
      </c>
      <c r="EFT37" s="86"/>
      <c r="EFU37" s="62" t="s">
        <v>514</v>
      </c>
      <c r="EFV37" s="86"/>
      <c r="EFW37" s="86">
        <v>0</v>
      </c>
      <c r="EFX37" s="86"/>
      <c r="EFY37" s="86">
        <v>1</v>
      </c>
      <c r="EFZ37" s="67">
        <v>1</v>
      </c>
      <c r="EGA37" s="67">
        <v>1.8518518518518516</v>
      </c>
      <c r="EGB37" s="67">
        <v>1.8518518518518516</v>
      </c>
      <c r="EGC37" s="86">
        <v>0</v>
      </c>
      <c r="EGH37" s="86"/>
      <c r="EGI37" s="62" t="s">
        <v>514</v>
      </c>
      <c r="EGJ37" s="86"/>
      <c r="EGK37" s="86">
        <v>1</v>
      </c>
      <c r="EGL37" s="86"/>
      <c r="EGM37" s="86">
        <v>1</v>
      </c>
      <c r="EGN37" s="67">
        <v>1</v>
      </c>
      <c r="EGO37" s="67">
        <v>1.8518518518518516</v>
      </c>
      <c r="EGP37" s="67">
        <v>1.8518518518518516</v>
      </c>
      <c r="EGQ37" s="86">
        <v>100</v>
      </c>
      <c r="EGV37" s="86"/>
      <c r="EGW37" s="62" t="s">
        <v>514</v>
      </c>
      <c r="EGX37" s="86"/>
      <c r="EGY37" s="86">
        <v>1</v>
      </c>
      <c r="EGZ37" s="86"/>
      <c r="EHA37" s="86">
        <v>1</v>
      </c>
      <c r="EHB37" s="67">
        <v>1</v>
      </c>
      <c r="EHC37" s="67">
        <v>1.8518518518518516</v>
      </c>
      <c r="EHD37" s="67">
        <v>1.8518518518518516</v>
      </c>
      <c r="EHE37" s="86">
        <v>100</v>
      </c>
      <c r="EHJ37" s="86"/>
      <c r="EHK37" s="62" t="s">
        <v>514</v>
      </c>
      <c r="EHL37" s="86"/>
      <c r="EHM37" s="86">
        <v>1</v>
      </c>
      <c r="EHN37" s="86"/>
      <c r="EHO37" s="86">
        <v>1</v>
      </c>
      <c r="EHP37" s="67">
        <v>1</v>
      </c>
      <c r="EHQ37" s="67">
        <v>1.8518518518518516</v>
      </c>
      <c r="EHR37" s="67">
        <v>1.8518518518518516</v>
      </c>
      <c r="EHS37" s="86">
        <v>100</v>
      </c>
      <c r="EHX37" s="86"/>
      <c r="EHY37" s="62" t="s">
        <v>514</v>
      </c>
      <c r="EHZ37" s="86"/>
      <c r="EIA37" s="86">
        <v>0</v>
      </c>
      <c r="EIB37" s="86"/>
      <c r="EIC37" s="86">
        <v>1</v>
      </c>
      <c r="EID37" s="67">
        <v>1</v>
      </c>
      <c r="EIE37" s="67">
        <v>1.8518518518518516</v>
      </c>
      <c r="EIF37" s="67">
        <v>1.8518518518518516</v>
      </c>
      <c r="EIG37" s="86">
        <v>0</v>
      </c>
      <c r="EIL37" s="86"/>
      <c r="EIM37" s="62" t="s">
        <v>514</v>
      </c>
      <c r="EIN37" s="86"/>
      <c r="EIO37" s="86">
        <v>0</v>
      </c>
      <c r="EIP37" s="86"/>
      <c r="EIQ37" s="86">
        <v>1</v>
      </c>
      <c r="EIR37" s="67">
        <v>1</v>
      </c>
      <c r="EIS37" s="67">
        <v>1.8518518518518516</v>
      </c>
      <c r="EIT37" s="67">
        <v>1.8518518518518516</v>
      </c>
      <c r="EIU37" s="86">
        <v>0</v>
      </c>
      <c r="EIZ37" s="86"/>
      <c r="EJA37" s="62" t="s">
        <v>514</v>
      </c>
      <c r="EJB37" s="86"/>
      <c r="EJC37" s="86">
        <v>1</v>
      </c>
      <c r="EJD37" s="86"/>
      <c r="EJE37" s="86">
        <v>1</v>
      </c>
      <c r="EJF37" s="67">
        <v>1</v>
      </c>
      <c r="EJG37" s="67">
        <v>1.8518518518518516</v>
      </c>
      <c r="EJH37" s="67">
        <v>1.8518518518518516</v>
      </c>
      <c r="EJI37" s="86">
        <v>100</v>
      </c>
      <c r="EJN37" s="86"/>
      <c r="EJO37" s="62" t="s">
        <v>514</v>
      </c>
      <c r="EJP37" s="86"/>
      <c r="EJQ37" s="86">
        <v>1</v>
      </c>
      <c r="EJR37" s="86"/>
      <c r="EJS37" s="86">
        <v>1</v>
      </c>
      <c r="EJT37" s="67">
        <v>1</v>
      </c>
      <c r="EJU37" s="67">
        <v>2.2222222222222223</v>
      </c>
      <c r="EJV37" s="67">
        <v>2.2222222222222223</v>
      </c>
      <c r="EJW37" s="86">
        <v>100</v>
      </c>
      <c r="EKB37" s="86"/>
      <c r="EKC37" s="62" t="s">
        <v>514</v>
      </c>
      <c r="EKD37" s="86"/>
      <c r="EKE37" s="86">
        <v>0</v>
      </c>
      <c r="EKF37" s="86"/>
      <c r="EKG37" s="86">
        <v>1</v>
      </c>
      <c r="EKH37" s="67">
        <v>1</v>
      </c>
      <c r="EKI37" s="67">
        <v>2.2222222222222223</v>
      </c>
      <c r="EKJ37" s="67">
        <v>2.2222222222222223</v>
      </c>
      <c r="EKK37" s="86">
        <v>0</v>
      </c>
      <c r="EKP37" s="86"/>
      <c r="EKQ37" s="62" t="s">
        <v>514</v>
      </c>
      <c r="EKR37" s="86"/>
      <c r="EKS37" s="86">
        <v>0</v>
      </c>
      <c r="EKT37" s="86"/>
      <c r="EKU37" s="86">
        <v>1</v>
      </c>
      <c r="EKV37" s="67">
        <v>1</v>
      </c>
      <c r="EKW37" s="67">
        <v>2.2222222222222223</v>
      </c>
      <c r="EKX37" s="67">
        <v>2.2222222222222223</v>
      </c>
      <c r="EKY37" s="86">
        <v>0</v>
      </c>
      <c r="ELD37" s="86"/>
      <c r="ELE37" s="62" t="s">
        <v>514</v>
      </c>
      <c r="ELF37" s="86"/>
      <c r="ELG37" s="86">
        <v>0</v>
      </c>
      <c r="ELH37" s="86"/>
      <c r="ELI37" s="86">
        <v>1</v>
      </c>
      <c r="ELJ37" s="67">
        <v>1</v>
      </c>
      <c r="ELK37" s="67">
        <v>2.2222222222222223</v>
      </c>
      <c r="ELL37" s="67">
        <v>2.2222222222222223</v>
      </c>
      <c r="ELM37" s="86">
        <v>0</v>
      </c>
      <c r="ELR37" s="86"/>
      <c r="ELS37" s="62" t="s">
        <v>514</v>
      </c>
      <c r="ELT37" s="86"/>
      <c r="ELU37" s="86">
        <v>0</v>
      </c>
      <c r="ELV37" s="86"/>
      <c r="ELW37" s="86">
        <v>1</v>
      </c>
      <c r="ELX37" s="67">
        <v>1</v>
      </c>
      <c r="ELY37" s="67">
        <v>2.2222222222222223</v>
      </c>
      <c r="ELZ37" s="67">
        <v>2.2222222222222223</v>
      </c>
      <c r="EMA37" s="86">
        <v>0</v>
      </c>
      <c r="EMF37" s="86"/>
      <c r="EMG37" s="62" t="s">
        <v>514</v>
      </c>
      <c r="EMH37" s="86"/>
      <c r="EMI37" s="86">
        <v>0</v>
      </c>
      <c r="EMJ37" s="86"/>
      <c r="EMK37" s="86">
        <v>1</v>
      </c>
      <c r="EML37" s="67">
        <v>1</v>
      </c>
      <c r="EMM37" s="67">
        <v>2.2222222222222223</v>
      </c>
      <c r="EMN37" s="67">
        <v>2.2222222222222223</v>
      </c>
      <c r="EMO37" s="86">
        <v>0</v>
      </c>
      <c r="EMT37" s="86"/>
      <c r="EMU37" s="62" t="s">
        <v>514</v>
      </c>
      <c r="EMV37" s="86"/>
      <c r="EMW37" s="86">
        <v>1</v>
      </c>
      <c r="EMX37" s="86"/>
      <c r="EMY37" s="86">
        <v>1</v>
      </c>
      <c r="EMZ37" s="67">
        <v>1</v>
      </c>
      <c r="ENA37" s="67">
        <v>2.2222222222222223</v>
      </c>
      <c r="ENB37" s="67">
        <v>2.2222222222222223</v>
      </c>
      <c r="ENC37" s="86">
        <v>100</v>
      </c>
      <c r="ENH37" s="86"/>
      <c r="ENI37" s="62" t="s">
        <v>514</v>
      </c>
      <c r="ENJ37" s="86"/>
      <c r="ENK37" s="86">
        <v>0</v>
      </c>
      <c r="ENL37" s="86"/>
      <c r="ENM37" s="86">
        <v>1</v>
      </c>
      <c r="ENN37" s="67">
        <v>1</v>
      </c>
      <c r="ENO37" s="67">
        <v>2.2222222222222223</v>
      </c>
      <c r="ENP37" s="67">
        <v>2.2222222222222223</v>
      </c>
      <c r="ENQ37" s="86">
        <v>0</v>
      </c>
      <c r="ENV37" s="86"/>
      <c r="ENW37" s="62" t="s">
        <v>514</v>
      </c>
      <c r="ENX37" s="86"/>
      <c r="ENY37" s="86">
        <v>0</v>
      </c>
      <c r="ENZ37" s="86"/>
      <c r="EOA37" s="86">
        <v>1</v>
      </c>
      <c r="EOB37" s="67">
        <v>1</v>
      </c>
      <c r="EOC37" s="67">
        <v>2.2222222222222223</v>
      </c>
      <c r="EOD37" s="67">
        <v>2.2222222222222223</v>
      </c>
      <c r="EOE37" s="86">
        <v>0</v>
      </c>
      <c r="EOJ37" s="86"/>
      <c r="EOK37" s="62" t="s">
        <v>514</v>
      </c>
      <c r="EOL37" s="86"/>
      <c r="EOM37" s="86">
        <v>0</v>
      </c>
      <c r="EON37" s="86"/>
      <c r="EOO37" s="86">
        <v>1</v>
      </c>
      <c r="EOP37" s="67">
        <v>1</v>
      </c>
      <c r="EOQ37" s="67">
        <v>2.2222222222222223</v>
      </c>
      <c r="EOR37" s="67">
        <v>2.2222222222222223</v>
      </c>
      <c r="EOS37" s="86">
        <v>0</v>
      </c>
      <c r="EOX37" s="86"/>
      <c r="EOY37" s="62" t="s">
        <v>514</v>
      </c>
      <c r="EOZ37" s="86"/>
      <c r="EPA37" s="86">
        <v>0</v>
      </c>
      <c r="EPB37" s="86"/>
      <c r="EPC37" s="86">
        <v>1</v>
      </c>
      <c r="EPD37" s="67">
        <v>1</v>
      </c>
      <c r="EPE37" s="67">
        <v>2.2222222222222223</v>
      </c>
      <c r="EPF37" s="67">
        <v>2.2222222222222223</v>
      </c>
      <c r="EPG37" s="86">
        <v>0</v>
      </c>
      <c r="EPL37" s="86"/>
      <c r="EPM37" s="62" t="s">
        <v>514</v>
      </c>
      <c r="EPN37" s="86"/>
      <c r="EPO37" s="86">
        <v>0</v>
      </c>
      <c r="EPP37" s="86"/>
      <c r="EPQ37" s="86">
        <v>1</v>
      </c>
      <c r="EPR37" s="67">
        <v>1</v>
      </c>
      <c r="EPS37" s="67">
        <v>2.2222222222222223</v>
      </c>
      <c r="EPT37" s="67">
        <v>2.2222222222222223</v>
      </c>
      <c r="EPU37" s="86">
        <v>0</v>
      </c>
      <c r="EPZ37" s="86"/>
      <c r="EQA37" s="62" t="s">
        <v>514</v>
      </c>
      <c r="EQB37" s="86"/>
      <c r="EQC37" s="86">
        <v>1</v>
      </c>
      <c r="EQD37" s="86"/>
      <c r="EQE37" s="86">
        <v>1</v>
      </c>
      <c r="EQF37" s="67">
        <v>1</v>
      </c>
      <c r="EQG37" s="67">
        <v>2.2222222222222223</v>
      </c>
      <c r="EQH37" s="67">
        <v>2.2222222222222223</v>
      </c>
      <c r="EQI37" s="86">
        <v>100</v>
      </c>
      <c r="EQN37" s="86"/>
      <c r="EQO37" s="62" t="s">
        <v>514</v>
      </c>
      <c r="EQP37" s="86"/>
      <c r="EQQ37" s="86">
        <v>0</v>
      </c>
      <c r="EQR37" s="86"/>
      <c r="EQS37" s="86">
        <v>1</v>
      </c>
      <c r="EQT37" s="67">
        <v>1</v>
      </c>
      <c r="EQU37" s="67">
        <v>2.2222222222222223</v>
      </c>
      <c r="EQV37" s="67">
        <v>2.2222222222222223</v>
      </c>
      <c r="EQW37" s="86">
        <v>0</v>
      </c>
      <c r="ERB37" s="86"/>
      <c r="ERC37" s="62" t="s">
        <v>514</v>
      </c>
      <c r="ERD37" s="86"/>
      <c r="ERE37" s="86">
        <v>0</v>
      </c>
      <c r="ERF37" s="86"/>
      <c r="ERG37" s="86">
        <v>1</v>
      </c>
      <c r="ERH37" s="67">
        <v>1</v>
      </c>
      <c r="ERI37" s="67">
        <v>2.2222222222222223</v>
      </c>
      <c r="ERJ37" s="67">
        <v>2.2222222222222223</v>
      </c>
      <c r="ERK37" s="86">
        <v>0</v>
      </c>
      <c r="ERP37" s="86"/>
      <c r="ERQ37" s="62" t="s">
        <v>514</v>
      </c>
      <c r="ERR37" s="86"/>
      <c r="ERS37" s="86">
        <v>0</v>
      </c>
      <c r="ERT37" s="86"/>
      <c r="ERU37" s="86">
        <v>1</v>
      </c>
      <c r="ERV37" s="67">
        <v>1</v>
      </c>
      <c r="ERW37" s="67">
        <v>2.2222222222222223</v>
      </c>
      <c r="ERX37" s="67">
        <v>2.2222222222222223</v>
      </c>
      <c r="ERY37" s="86">
        <v>0</v>
      </c>
      <c r="ESD37" s="86"/>
      <c r="ESE37" s="62" t="s">
        <v>514</v>
      </c>
      <c r="ESF37" s="86"/>
      <c r="ESG37" s="86">
        <v>0</v>
      </c>
      <c r="ESH37" s="86"/>
      <c r="ESI37" s="86">
        <v>1</v>
      </c>
      <c r="ESJ37" s="67">
        <v>1</v>
      </c>
      <c r="ESK37" s="67">
        <v>2.2222222222222223</v>
      </c>
      <c r="ESL37" s="67">
        <v>2.2222222222222223</v>
      </c>
      <c r="ESM37" s="86">
        <v>0</v>
      </c>
      <c r="ESR37" s="86"/>
      <c r="ESS37" s="62" t="s">
        <v>514</v>
      </c>
      <c r="EST37" s="86"/>
      <c r="ESU37" s="86">
        <v>0</v>
      </c>
      <c r="ESV37" s="86"/>
      <c r="ESW37" s="86">
        <v>1</v>
      </c>
      <c r="ESX37" s="67">
        <v>1</v>
      </c>
      <c r="ESY37" s="67">
        <v>2.2222222222222223</v>
      </c>
      <c r="ESZ37" s="67">
        <v>2.2222222222222223</v>
      </c>
      <c r="ETA37" s="86">
        <v>0</v>
      </c>
      <c r="ETF37" s="86"/>
      <c r="ETG37" s="62" t="s">
        <v>514</v>
      </c>
      <c r="ETH37" s="86"/>
      <c r="ETI37" s="86">
        <v>0</v>
      </c>
      <c r="ETJ37" s="86"/>
      <c r="ETK37" s="86">
        <v>1</v>
      </c>
      <c r="ETL37" s="67">
        <v>1</v>
      </c>
      <c r="ETM37" s="67">
        <v>2.2222222222222223</v>
      </c>
      <c r="ETN37" s="67">
        <v>2.2222222222222223</v>
      </c>
      <c r="ETO37" s="86">
        <v>0</v>
      </c>
      <c r="ETT37" s="86"/>
      <c r="ETU37" s="62" t="s">
        <v>514</v>
      </c>
      <c r="ETV37" s="86"/>
      <c r="ETW37" s="86">
        <v>0</v>
      </c>
      <c r="ETX37" s="86"/>
      <c r="ETY37" s="86">
        <v>1</v>
      </c>
      <c r="ETZ37" s="67">
        <v>1</v>
      </c>
      <c r="EUA37" s="67">
        <v>2.2222222222222223</v>
      </c>
      <c r="EUB37" s="67">
        <v>2.2222222222222223</v>
      </c>
      <c r="EUC37" s="86">
        <v>0</v>
      </c>
      <c r="EUH37" s="86"/>
      <c r="EUI37" s="62" t="s">
        <v>514</v>
      </c>
      <c r="EUJ37" s="86"/>
      <c r="EUK37" s="86">
        <v>0</v>
      </c>
      <c r="EUL37" s="86"/>
      <c r="EUM37" s="86">
        <v>1</v>
      </c>
      <c r="EUN37" s="67">
        <v>1</v>
      </c>
      <c r="EUO37" s="67">
        <v>2.2222222222222223</v>
      </c>
      <c r="EUP37" s="67">
        <v>2.2222222222222223</v>
      </c>
      <c r="EUQ37" s="86">
        <v>0</v>
      </c>
      <c r="EUV37" s="86"/>
      <c r="EUW37" s="62" t="s">
        <v>514</v>
      </c>
      <c r="EUX37" s="86"/>
      <c r="EUY37" s="86">
        <v>0</v>
      </c>
      <c r="EUZ37" s="86"/>
      <c r="EVA37" s="86">
        <v>1</v>
      </c>
      <c r="EVB37" s="67">
        <v>1</v>
      </c>
      <c r="EVC37" s="67">
        <v>2.2222222222222223</v>
      </c>
      <c r="EVD37" s="67">
        <v>2.2222222222222223</v>
      </c>
      <c r="EVE37" s="86">
        <v>0</v>
      </c>
      <c r="EVJ37" s="86"/>
      <c r="EVK37" s="62" t="s">
        <v>514</v>
      </c>
      <c r="EVL37" s="86"/>
      <c r="EVM37" s="86">
        <v>0</v>
      </c>
      <c r="EVN37" s="86"/>
      <c r="EVO37" s="86">
        <v>1</v>
      </c>
      <c r="EVP37" s="67">
        <v>1</v>
      </c>
      <c r="EVQ37" s="67">
        <v>2.2222222222222223</v>
      </c>
      <c r="EVR37" s="67">
        <v>2.2222222222222223</v>
      </c>
      <c r="EVS37" s="86">
        <v>0</v>
      </c>
      <c r="EVX37" s="86"/>
      <c r="EVY37" s="62" t="s">
        <v>514</v>
      </c>
      <c r="EVZ37" s="86"/>
      <c r="EWA37" s="86">
        <v>0</v>
      </c>
      <c r="EWB37" s="86"/>
      <c r="EWC37" s="86">
        <v>1</v>
      </c>
      <c r="EWD37" s="67">
        <v>1</v>
      </c>
      <c r="EWE37" s="67">
        <v>2.2222222222222223</v>
      </c>
      <c r="EWF37" s="67">
        <v>2.2222222222222223</v>
      </c>
      <c r="EWG37" s="86">
        <v>0</v>
      </c>
      <c r="EWL37" s="86"/>
      <c r="EWM37" s="62" t="s">
        <v>514</v>
      </c>
      <c r="EWN37" s="86"/>
      <c r="EWO37" s="86">
        <v>0</v>
      </c>
      <c r="EWP37" s="86"/>
      <c r="EWQ37" s="86">
        <v>1</v>
      </c>
      <c r="EWR37" s="67">
        <v>1</v>
      </c>
      <c r="EWS37" s="67">
        <v>2.2222222222222223</v>
      </c>
      <c r="EWT37" s="67">
        <v>2.2222222222222223</v>
      </c>
      <c r="EWU37" s="86">
        <v>0</v>
      </c>
      <c r="EWZ37" s="86"/>
      <c r="EXA37" s="62" t="s">
        <v>514</v>
      </c>
      <c r="EXB37" s="86"/>
      <c r="EXC37" s="86">
        <v>2</v>
      </c>
      <c r="EXD37" s="86"/>
      <c r="EXE37" s="86">
        <v>3</v>
      </c>
      <c r="EXF37" s="67">
        <v>4</v>
      </c>
      <c r="EXG37" s="67">
        <v>5.5555555555555554</v>
      </c>
      <c r="EXH37" s="67">
        <v>7.4074074074074066</v>
      </c>
      <c r="EXI37" s="86">
        <v>66.666666666666657</v>
      </c>
      <c r="EXN37" s="86"/>
      <c r="EXO37" s="62" t="s">
        <v>514</v>
      </c>
      <c r="EXP37" s="86"/>
      <c r="EXQ37" s="86">
        <v>1</v>
      </c>
      <c r="EXR37" s="86"/>
      <c r="EXS37" s="86">
        <v>3</v>
      </c>
      <c r="EXT37" s="67">
        <v>4</v>
      </c>
      <c r="EXU37" s="67">
        <v>5.5555555555555554</v>
      </c>
      <c r="EXV37" s="67">
        <v>7.4074074074074066</v>
      </c>
      <c r="EXW37" s="86">
        <v>33.333333333333329</v>
      </c>
      <c r="EYB37" s="86"/>
      <c r="EYC37" s="62" t="s">
        <v>514</v>
      </c>
      <c r="EYD37" s="86"/>
      <c r="EYE37" s="86">
        <v>2</v>
      </c>
      <c r="EYF37" s="86"/>
      <c r="EYG37" s="86">
        <v>3</v>
      </c>
      <c r="EYH37" s="67">
        <v>4</v>
      </c>
      <c r="EYI37" s="67">
        <v>5.5555555555555554</v>
      </c>
      <c r="EYJ37" s="67">
        <v>7.4074074074074066</v>
      </c>
      <c r="EYK37" s="86">
        <v>66.666666666666657</v>
      </c>
      <c r="EYP37" s="86"/>
      <c r="EYQ37" s="62" t="s">
        <v>514</v>
      </c>
      <c r="EYR37" s="86"/>
      <c r="EYS37" s="86">
        <v>3</v>
      </c>
      <c r="EYT37" s="86"/>
      <c r="EYU37" s="86">
        <v>3</v>
      </c>
      <c r="EYV37" s="67">
        <v>4</v>
      </c>
      <c r="EYW37" s="67">
        <v>5.5555555555555554</v>
      </c>
      <c r="EYX37" s="67">
        <v>7.4074074074074066</v>
      </c>
      <c r="EYY37" s="86">
        <v>100</v>
      </c>
      <c r="EZD37" s="86"/>
      <c r="EZE37" s="62" t="s">
        <v>514</v>
      </c>
      <c r="EZF37" s="86"/>
      <c r="EZG37" s="86">
        <v>1</v>
      </c>
      <c r="EZH37" s="86"/>
      <c r="EZI37" s="86">
        <v>3</v>
      </c>
      <c r="EZJ37" s="67">
        <v>4</v>
      </c>
      <c r="EZK37" s="67">
        <v>5.5555555555555554</v>
      </c>
      <c r="EZL37" s="67">
        <v>7.4074074074074066</v>
      </c>
      <c r="EZM37" s="86">
        <v>33.333333333333329</v>
      </c>
      <c r="EZR37" s="86"/>
      <c r="EZS37" s="62" t="s">
        <v>514</v>
      </c>
      <c r="EZT37" s="86"/>
      <c r="EZU37" s="86">
        <v>3</v>
      </c>
      <c r="EZV37" s="86"/>
      <c r="EZW37" s="86">
        <v>3</v>
      </c>
      <c r="EZX37" s="67">
        <v>4</v>
      </c>
      <c r="EZY37" s="67">
        <v>5.5555555555555554</v>
      </c>
      <c r="EZZ37" s="67">
        <v>7.4074074074074066</v>
      </c>
      <c r="FAA37" s="86">
        <v>100</v>
      </c>
      <c r="FAF37" s="86"/>
      <c r="FAG37" s="62" t="s">
        <v>514</v>
      </c>
      <c r="FAH37" s="86"/>
      <c r="FAI37" s="86">
        <v>1</v>
      </c>
      <c r="FAJ37" s="86"/>
      <c r="FAK37" s="86">
        <v>3</v>
      </c>
      <c r="FAL37" s="67">
        <v>4</v>
      </c>
      <c r="FAM37" s="67">
        <v>5.5555555555555554</v>
      </c>
      <c r="FAN37" s="67">
        <v>7.4074074074074066</v>
      </c>
      <c r="FAO37" s="86">
        <v>33.333333333333329</v>
      </c>
      <c r="FAT37" s="86"/>
      <c r="FAU37" s="62" t="s">
        <v>514</v>
      </c>
      <c r="FAV37" s="86"/>
      <c r="FAW37" s="86">
        <v>2</v>
      </c>
      <c r="FAX37" s="86"/>
      <c r="FAY37" s="86">
        <v>3</v>
      </c>
      <c r="FAZ37" s="67">
        <v>4</v>
      </c>
      <c r="FBA37" s="67">
        <v>5.5555555555555554</v>
      </c>
      <c r="FBB37" s="67">
        <v>7.4074074074074066</v>
      </c>
      <c r="FBC37" s="86">
        <v>66.666666666666657</v>
      </c>
      <c r="FBH37" s="86"/>
      <c r="FBI37" s="62" t="s">
        <v>514</v>
      </c>
      <c r="FBJ37" s="86"/>
      <c r="FBK37" s="86">
        <v>0</v>
      </c>
      <c r="FBL37" s="86"/>
      <c r="FBM37" s="86">
        <v>3</v>
      </c>
      <c r="FBN37" s="67">
        <v>4</v>
      </c>
      <c r="FBO37" s="67">
        <v>5.5555555555555554</v>
      </c>
      <c r="FBP37" s="67">
        <v>7.4074074074074066</v>
      </c>
      <c r="FBQ37" s="86">
        <v>0</v>
      </c>
      <c r="FBV37" s="86"/>
      <c r="FBW37" s="62" t="s">
        <v>514</v>
      </c>
      <c r="FBX37" s="86"/>
      <c r="FBY37" s="86">
        <v>1</v>
      </c>
      <c r="FBZ37" s="86"/>
      <c r="FCA37" s="86">
        <v>3</v>
      </c>
      <c r="FCB37" s="67">
        <v>4</v>
      </c>
      <c r="FCC37" s="67">
        <v>5.5555555555555554</v>
      </c>
      <c r="FCD37" s="67">
        <v>7.4074074074074066</v>
      </c>
      <c r="FCE37" s="86">
        <v>33.333333333333329</v>
      </c>
      <c r="FCJ37" s="86"/>
      <c r="FCK37" s="62" t="s">
        <v>514</v>
      </c>
      <c r="FCL37" s="86"/>
      <c r="FCM37" s="86">
        <v>3</v>
      </c>
      <c r="FCN37" s="86"/>
      <c r="FCO37" s="86">
        <v>3</v>
      </c>
      <c r="FCP37" s="67">
        <v>4</v>
      </c>
      <c r="FCQ37" s="67">
        <v>5.5555555555555554</v>
      </c>
      <c r="FCR37" s="67">
        <v>7.4074074074074066</v>
      </c>
      <c r="FCS37" s="86">
        <v>100</v>
      </c>
      <c r="FCX37" s="86"/>
      <c r="FCY37" s="62" t="s">
        <v>514</v>
      </c>
      <c r="FCZ37" s="86"/>
      <c r="FDA37" s="86">
        <v>0</v>
      </c>
      <c r="FDB37" s="86"/>
      <c r="FDC37" s="86">
        <v>3</v>
      </c>
      <c r="FDD37" s="67">
        <v>4</v>
      </c>
      <c r="FDE37" s="67">
        <v>5.5555555555555554</v>
      </c>
      <c r="FDF37" s="67">
        <v>7.4074074074074066</v>
      </c>
      <c r="FDG37" s="86">
        <v>0</v>
      </c>
      <c r="FDL37" s="86"/>
      <c r="FDM37" s="62" t="s">
        <v>514</v>
      </c>
      <c r="FDN37" s="86"/>
      <c r="FDO37" s="86">
        <v>1</v>
      </c>
      <c r="FDP37" s="86"/>
      <c r="FDQ37" s="86">
        <v>3</v>
      </c>
      <c r="FDR37" s="67">
        <v>4</v>
      </c>
      <c r="FDS37" s="67">
        <v>5.5555555555555554</v>
      </c>
      <c r="FDT37" s="67">
        <v>7.4074074074074066</v>
      </c>
      <c r="FDU37" s="86">
        <v>33.333333333333329</v>
      </c>
      <c r="FDZ37" s="86"/>
      <c r="FEA37" s="62" t="s">
        <v>514</v>
      </c>
      <c r="FEB37" s="86"/>
      <c r="FEC37" s="86">
        <v>3</v>
      </c>
      <c r="FED37" s="86"/>
      <c r="FEE37" s="86">
        <v>3</v>
      </c>
      <c r="FEF37" s="67">
        <v>4</v>
      </c>
      <c r="FEG37" s="67">
        <v>5.5555555555555554</v>
      </c>
      <c r="FEH37" s="67">
        <v>7.4074074074074066</v>
      </c>
      <c r="FEI37" s="86">
        <v>100</v>
      </c>
      <c r="FEN37" s="86"/>
      <c r="FEO37" s="62" t="s">
        <v>514</v>
      </c>
      <c r="FEP37" s="86"/>
      <c r="FEQ37" s="86">
        <v>1</v>
      </c>
      <c r="FER37" s="86"/>
      <c r="FES37" s="86">
        <v>3</v>
      </c>
      <c r="FET37" s="67">
        <v>4</v>
      </c>
      <c r="FEU37" s="67">
        <v>5.5555555555555554</v>
      </c>
      <c r="FEV37" s="67">
        <v>7.4074074074074066</v>
      </c>
      <c r="FEW37" s="86">
        <v>33.333333333333329</v>
      </c>
      <c r="FFB37" s="86"/>
      <c r="FFC37" s="62" t="s">
        <v>514</v>
      </c>
      <c r="FFD37" s="86"/>
      <c r="FFE37" s="86">
        <v>1</v>
      </c>
      <c r="FFF37" s="86"/>
      <c r="FFG37" s="86">
        <v>3</v>
      </c>
      <c r="FFH37" s="67">
        <v>4</v>
      </c>
      <c r="FFI37" s="67">
        <v>5.5555555555555554</v>
      </c>
      <c r="FFJ37" s="67">
        <v>7.4074074074074066</v>
      </c>
      <c r="FFK37" s="86">
        <v>33.333333333333329</v>
      </c>
      <c r="FFP37" s="86"/>
      <c r="FFQ37" s="62" t="s">
        <v>514</v>
      </c>
      <c r="FFR37" s="86"/>
      <c r="FFS37" s="86">
        <v>0</v>
      </c>
      <c r="FFT37" s="86"/>
      <c r="FFU37" s="86">
        <v>3</v>
      </c>
      <c r="FFV37" s="67">
        <v>4</v>
      </c>
      <c r="FFW37" s="67">
        <v>5.5555555555555554</v>
      </c>
      <c r="FFX37" s="67">
        <v>7.4074074074074066</v>
      </c>
      <c r="FFY37" s="86">
        <v>0</v>
      </c>
      <c r="FGD37" s="86"/>
      <c r="FGE37" s="62" t="s">
        <v>514</v>
      </c>
      <c r="FGF37" s="86"/>
      <c r="FGG37" s="86">
        <v>1</v>
      </c>
      <c r="FGH37" s="86"/>
      <c r="FGI37" s="86">
        <v>3</v>
      </c>
      <c r="FGJ37" s="67">
        <v>4</v>
      </c>
      <c r="FGK37" s="67">
        <v>5.5555555555555554</v>
      </c>
      <c r="FGL37" s="67">
        <v>7.4074074074074066</v>
      </c>
      <c r="FGM37" s="86">
        <v>33.333333333333329</v>
      </c>
      <c r="FGR37" s="86"/>
      <c r="FGS37" s="62" t="s">
        <v>514</v>
      </c>
      <c r="FGT37" s="86"/>
      <c r="FGU37" s="86">
        <v>1</v>
      </c>
      <c r="FGV37" s="86"/>
      <c r="FGW37" s="86">
        <v>3</v>
      </c>
      <c r="FGX37" s="67">
        <v>4</v>
      </c>
      <c r="FGY37" s="67">
        <v>5.5555555555555554</v>
      </c>
      <c r="FGZ37" s="67">
        <v>7.4074074074074066</v>
      </c>
      <c r="FHA37" s="86">
        <v>33.333333333333329</v>
      </c>
      <c r="FHF37" s="86"/>
      <c r="FHG37" s="62" t="s">
        <v>514</v>
      </c>
      <c r="FHH37" s="86"/>
      <c r="FHI37" s="86">
        <v>2</v>
      </c>
      <c r="FHJ37" s="86"/>
      <c r="FHK37" s="86">
        <v>3</v>
      </c>
      <c r="FHL37" s="67">
        <v>4</v>
      </c>
      <c r="FHM37" s="67">
        <v>5.5555555555555554</v>
      </c>
      <c r="FHN37" s="67">
        <v>7.4074074074074066</v>
      </c>
      <c r="FHO37" s="86">
        <v>66.666666666666657</v>
      </c>
      <c r="FHT37" s="86"/>
      <c r="FHU37" s="62" t="s">
        <v>514</v>
      </c>
      <c r="FHV37" s="86"/>
      <c r="FHW37" s="86">
        <v>2</v>
      </c>
      <c r="FHX37" s="86"/>
      <c r="FHY37" s="86">
        <v>3</v>
      </c>
      <c r="FHZ37" s="67">
        <v>4</v>
      </c>
      <c r="FIA37" s="67">
        <v>5.5555555555555554</v>
      </c>
      <c r="FIB37" s="67">
        <v>7.4074074074074066</v>
      </c>
      <c r="FIC37" s="86">
        <v>66.666666666666657</v>
      </c>
      <c r="FIH37" s="86"/>
      <c r="FII37" s="62" t="s">
        <v>514</v>
      </c>
      <c r="FIJ37" s="86"/>
      <c r="FIK37" s="86">
        <v>2</v>
      </c>
      <c r="FIL37" s="86"/>
      <c r="FIM37" s="86">
        <v>3</v>
      </c>
      <c r="FIN37" s="67">
        <v>4</v>
      </c>
      <c r="FIO37" s="67">
        <v>5.5555555555555554</v>
      </c>
      <c r="FIP37" s="67">
        <v>7.4074074074074066</v>
      </c>
      <c r="FIQ37" s="86">
        <v>66.666666666666657</v>
      </c>
      <c r="FIV37" s="86"/>
      <c r="FIW37" s="62" t="s">
        <v>514</v>
      </c>
      <c r="FIX37" s="86"/>
      <c r="FIY37" s="86">
        <v>3</v>
      </c>
      <c r="FIZ37" s="86"/>
      <c r="FJA37" s="86">
        <v>3</v>
      </c>
      <c r="FJB37" s="67">
        <v>4</v>
      </c>
      <c r="FJC37" s="67">
        <v>5.5555555555555554</v>
      </c>
      <c r="FJD37" s="67">
        <v>7.4074074074074066</v>
      </c>
      <c r="FJE37" s="86">
        <v>100</v>
      </c>
      <c r="FJJ37" s="86"/>
      <c r="FJK37" s="62" t="s">
        <v>514</v>
      </c>
      <c r="FJL37" s="86"/>
      <c r="FJM37" s="86">
        <v>3</v>
      </c>
      <c r="FJN37" s="86"/>
      <c r="FJO37" s="86">
        <v>3</v>
      </c>
      <c r="FJP37" s="67">
        <v>4</v>
      </c>
      <c r="FJQ37" s="67">
        <v>5.5555555555555554</v>
      </c>
      <c r="FJR37" s="67">
        <v>7.4074074074074066</v>
      </c>
      <c r="FJS37" s="86">
        <v>100</v>
      </c>
      <c r="FJX37" s="86"/>
      <c r="FJY37" s="62" t="s">
        <v>514</v>
      </c>
      <c r="FJZ37" s="86"/>
      <c r="FKA37" s="86">
        <v>2</v>
      </c>
      <c r="FKB37" s="86"/>
      <c r="FKC37" s="86">
        <v>3</v>
      </c>
      <c r="FKD37" s="67">
        <v>4</v>
      </c>
      <c r="FKE37" s="67">
        <v>5.5555555555555554</v>
      </c>
      <c r="FKF37" s="67">
        <v>7.4074074074074066</v>
      </c>
      <c r="FKG37" s="86">
        <v>66.666666666666657</v>
      </c>
      <c r="FKL37" s="86"/>
      <c r="FKM37" s="62" t="s">
        <v>514</v>
      </c>
      <c r="FKN37" s="86"/>
      <c r="FKO37" s="86">
        <v>3</v>
      </c>
      <c r="FKP37" s="86"/>
      <c r="FKQ37" s="86">
        <v>3</v>
      </c>
      <c r="FKR37" s="67">
        <v>4</v>
      </c>
      <c r="FKS37" s="67">
        <v>5.5555555555555554</v>
      </c>
      <c r="FKT37" s="67">
        <v>7.4074074074074066</v>
      </c>
      <c r="FKU37" s="86">
        <v>100</v>
      </c>
      <c r="FKZ37" s="86"/>
      <c r="FLA37" s="62" t="s">
        <v>514</v>
      </c>
      <c r="FLB37" s="86"/>
      <c r="FLC37" s="86">
        <v>2</v>
      </c>
      <c r="FLD37" s="86"/>
      <c r="FLE37" s="86">
        <v>3</v>
      </c>
      <c r="FLF37" s="67">
        <v>4</v>
      </c>
      <c r="FLG37" s="67">
        <v>5.5555555555555554</v>
      </c>
      <c r="FLH37" s="67">
        <v>7.4074074074074066</v>
      </c>
      <c r="FLI37" s="86">
        <v>66.666666666666657</v>
      </c>
      <c r="FLN37" s="86"/>
      <c r="FLO37" s="62" t="s">
        <v>514</v>
      </c>
      <c r="FLP37" s="86"/>
      <c r="FLQ37" s="86">
        <v>2</v>
      </c>
      <c r="FLR37" s="86"/>
      <c r="FLS37" s="86">
        <v>3</v>
      </c>
      <c r="FLT37" s="67">
        <v>4</v>
      </c>
      <c r="FLU37" s="67">
        <v>5.5555555555555554</v>
      </c>
      <c r="FLV37" s="67">
        <v>7.4074074074074066</v>
      </c>
      <c r="FLW37" s="86">
        <v>66.666666666666657</v>
      </c>
      <c r="FMB37" s="86"/>
      <c r="FMC37" s="62" t="s">
        <v>514</v>
      </c>
      <c r="FMD37" s="86"/>
      <c r="FME37" s="86">
        <v>1</v>
      </c>
      <c r="FMF37" s="86"/>
      <c r="FMG37" s="86">
        <v>1</v>
      </c>
      <c r="FMH37" s="67">
        <v>3</v>
      </c>
      <c r="FMI37" s="67">
        <v>2.2222222222222223</v>
      </c>
      <c r="FMJ37" s="67">
        <v>6.666666666666667</v>
      </c>
      <c r="FMK37" s="86">
        <v>100</v>
      </c>
      <c r="FMP37" s="86"/>
      <c r="FMQ37" s="62" t="s">
        <v>514</v>
      </c>
      <c r="FMR37" s="86"/>
      <c r="FMS37" s="86">
        <v>0</v>
      </c>
      <c r="FMT37" s="86"/>
      <c r="FMU37" s="86">
        <v>1</v>
      </c>
      <c r="FMV37" s="67">
        <v>3</v>
      </c>
      <c r="FMW37" s="67">
        <v>2.2222222222222223</v>
      </c>
      <c r="FMX37" s="67">
        <v>6.666666666666667</v>
      </c>
      <c r="FMY37" s="86">
        <v>0</v>
      </c>
      <c r="FND37" s="86"/>
      <c r="FNE37" s="62" t="s">
        <v>514</v>
      </c>
      <c r="FNF37" s="86"/>
      <c r="FNG37" s="86">
        <v>0</v>
      </c>
      <c r="FNH37" s="86"/>
      <c r="FNI37" s="86">
        <v>1</v>
      </c>
      <c r="FNJ37" s="67">
        <v>3</v>
      </c>
      <c r="FNK37" s="67">
        <v>2.2222222222222223</v>
      </c>
      <c r="FNL37" s="67">
        <v>6.666666666666667</v>
      </c>
      <c r="FNM37" s="86">
        <v>0</v>
      </c>
      <c r="FNR37" s="86"/>
      <c r="FNS37" s="62" t="s">
        <v>514</v>
      </c>
      <c r="FNT37" s="86"/>
      <c r="FNU37" s="86">
        <v>0</v>
      </c>
      <c r="FNV37" s="86"/>
      <c r="FNW37" s="86">
        <v>1</v>
      </c>
      <c r="FNX37" s="67">
        <v>3</v>
      </c>
      <c r="FNY37" s="67">
        <v>2.2222222222222223</v>
      </c>
      <c r="FNZ37" s="67">
        <v>6.666666666666667</v>
      </c>
      <c r="FOA37" s="86">
        <v>0</v>
      </c>
      <c r="FOF37" s="86"/>
      <c r="FOG37" s="62" t="s">
        <v>514</v>
      </c>
      <c r="FOH37" s="86"/>
      <c r="FOI37" s="86">
        <v>1</v>
      </c>
      <c r="FOJ37" s="86"/>
      <c r="FOK37" s="86">
        <v>1</v>
      </c>
      <c r="FOL37" s="67">
        <v>3</v>
      </c>
      <c r="FOM37" s="67">
        <v>2.2222222222222223</v>
      </c>
      <c r="FON37" s="67">
        <v>6.666666666666667</v>
      </c>
      <c r="FOO37" s="86">
        <v>100</v>
      </c>
      <c r="FOT37" s="86"/>
      <c r="FOU37" s="62" t="s">
        <v>514</v>
      </c>
      <c r="FOV37" s="86"/>
      <c r="FOW37" s="86">
        <v>0</v>
      </c>
      <c r="FOX37" s="86"/>
      <c r="FOY37" s="86">
        <v>1</v>
      </c>
      <c r="FOZ37" s="67">
        <v>3</v>
      </c>
      <c r="FPA37" s="67">
        <v>2.2222222222222223</v>
      </c>
      <c r="FPB37" s="67">
        <v>6.666666666666667</v>
      </c>
      <c r="FPC37" s="86">
        <v>0</v>
      </c>
      <c r="FPH37" s="86"/>
      <c r="FPI37" s="62" t="s">
        <v>514</v>
      </c>
      <c r="FPJ37" s="86"/>
      <c r="FPK37" s="86">
        <v>1</v>
      </c>
      <c r="FPL37" s="86"/>
      <c r="FPM37" s="86">
        <v>1</v>
      </c>
      <c r="FPN37" s="67">
        <v>3</v>
      </c>
      <c r="FPO37" s="67">
        <v>2.2222222222222223</v>
      </c>
      <c r="FPP37" s="67">
        <v>6.666666666666667</v>
      </c>
      <c r="FPQ37" s="86">
        <v>100</v>
      </c>
      <c r="FPV37" s="86"/>
      <c r="FPW37" s="62" t="s">
        <v>514</v>
      </c>
      <c r="FPX37" s="86"/>
      <c r="FPY37" s="86">
        <v>0</v>
      </c>
      <c r="FPZ37" s="86"/>
      <c r="FQA37" s="86">
        <v>1</v>
      </c>
      <c r="FQB37" s="67">
        <v>3</v>
      </c>
      <c r="FQC37" s="67">
        <v>2.2222222222222223</v>
      </c>
      <c r="FQD37" s="67">
        <v>6.666666666666667</v>
      </c>
      <c r="FQE37" s="86">
        <v>0</v>
      </c>
      <c r="FQJ37" s="86"/>
      <c r="FQK37" s="62" t="s">
        <v>514</v>
      </c>
      <c r="FQL37" s="86"/>
      <c r="FQM37" s="86">
        <v>1</v>
      </c>
      <c r="FQN37" s="86"/>
      <c r="FQO37" s="86">
        <v>1</v>
      </c>
      <c r="FQP37" s="67">
        <v>3</v>
      </c>
      <c r="FQQ37" s="67">
        <v>2.2222222222222223</v>
      </c>
      <c r="FQR37" s="67">
        <v>6.666666666666667</v>
      </c>
      <c r="FQS37" s="86">
        <v>100</v>
      </c>
      <c r="FQX37" s="86"/>
      <c r="FQY37" s="62" t="s">
        <v>514</v>
      </c>
      <c r="FQZ37" s="86"/>
      <c r="FRA37" s="86">
        <v>1</v>
      </c>
      <c r="FRB37" s="86"/>
      <c r="FRC37" s="86">
        <v>1</v>
      </c>
      <c r="FRD37" s="67">
        <v>3</v>
      </c>
      <c r="FRE37" s="67">
        <v>2.2222222222222223</v>
      </c>
      <c r="FRF37" s="67">
        <v>6.666666666666667</v>
      </c>
      <c r="FRG37" s="86">
        <v>100</v>
      </c>
      <c r="FRL37" s="86"/>
      <c r="FRM37" s="62" t="s">
        <v>514</v>
      </c>
      <c r="FRN37" s="86"/>
      <c r="FRO37" s="86">
        <v>0</v>
      </c>
      <c r="FRP37" s="86"/>
      <c r="FRQ37" s="86">
        <v>1</v>
      </c>
      <c r="FRR37" s="67">
        <v>3</v>
      </c>
      <c r="FRS37" s="67">
        <v>2.2222222222222223</v>
      </c>
      <c r="FRT37" s="67">
        <v>6.666666666666667</v>
      </c>
      <c r="FRU37" s="86">
        <v>0</v>
      </c>
      <c r="FRZ37" s="86"/>
      <c r="FSA37" s="62" t="s">
        <v>514</v>
      </c>
      <c r="FSB37" s="86"/>
      <c r="FSC37" s="86">
        <v>1</v>
      </c>
      <c r="FSD37" s="86"/>
      <c r="FSE37" s="86">
        <v>1</v>
      </c>
      <c r="FSF37" s="67">
        <v>3</v>
      </c>
      <c r="FSG37" s="67">
        <v>2.2222222222222223</v>
      </c>
      <c r="FSH37" s="67">
        <v>6.666666666666667</v>
      </c>
      <c r="FSI37" s="86">
        <v>100</v>
      </c>
      <c r="FSN37" s="86"/>
      <c r="FSO37" s="62" t="s">
        <v>514</v>
      </c>
      <c r="FSP37" s="86"/>
      <c r="FSQ37" s="86">
        <v>0</v>
      </c>
      <c r="FSR37" s="86"/>
      <c r="FSS37" s="86">
        <v>1</v>
      </c>
      <c r="FST37" s="67">
        <v>3</v>
      </c>
      <c r="FSU37" s="67">
        <v>2.2222222222222223</v>
      </c>
      <c r="FSV37" s="67">
        <v>6.666666666666667</v>
      </c>
      <c r="FSW37" s="86">
        <v>0</v>
      </c>
      <c r="FTB37" s="86"/>
      <c r="FTC37" s="62" t="s">
        <v>514</v>
      </c>
      <c r="FTD37" s="86"/>
      <c r="FTE37" s="86">
        <v>1</v>
      </c>
      <c r="FTF37" s="86"/>
      <c r="FTG37" s="86">
        <v>1</v>
      </c>
      <c r="FTH37" s="67">
        <v>3</v>
      </c>
      <c r="FTI37" s="67">
        <v>2.2222222222222223</v>
      </c>
      <c r="FTJ37" s="67">
        <v>6.666666666666667</v>
      </c>
      <c r="FTK37" s="86">
        <v>100</v>
      </c>
      <c r="FTP37" s="86"/>
      <c r="FTQ37" s="62" t="s">
        <v>514</v>
      </c>
      <c r="FTR37" s="86"/>
      <c r="FTS37" s="86">
        <v>0</v>
      </c>
      <c r="FTT37" s="86"/>
      <c r="FTU37" s="86">
        <v>1</v>
      </c>
      <c r="FTV37" s="67">
        <v>3</v>
      </c>
      <c r="FTW37" s="67">
        <v>2.2222222222222223</v>
      </c>
      <c r="FTX37" s="67">
        <v>6.666666666666667</v>
      </c>
      <c r="FTY37" s="86">
        <v>0</v>
      </c>
      <c r="FUD37" s="86"/>
      <c r="FUE37" s="62" t="s">
        <v>514</v>
      </c>
      <c r="FUF37" s="86"/>
      <c r="FUG37" s="86">
        <v>0</v>
      </c>
      <c r="FUH37" s="86"/>
      <c r="FUI37" s="86">
        <v>1</v>
      </c>
      <c r="FUJ37" s="67">
        <v>3</v>
      </c>
      <c r="FUK37" s="67">
        <v>2.2222222222222223</v>
      </c>
      <c r="FUL37" s="67">
        <v>6.666666666666667</v>
      </c>
      <c r="FUM37" s="86">
        <v>0</v>
      </c>
      <c r="FUR37" s="86"/>
      <c r="FUS37" s="62" t="s">
        <v>514</v>
      </c>
      <c r="FUT37" s="86"/>
      <c r="FUU37" s="86">
        <v>0</v>
      </c>
      <c r="FUV37" s="86"/>
      <c r="FUW37" s="86">
        <v>1</v>
      </c>
      <c r="FUX37" s="67">
        <v>3</v>
      </c>
      <c r="FUY37" s="67">
        <v>2.2222222222222223</v>
      </c>
      <c r="FUZ37" s="67">
        <v>6.666666666666667</v>
      </c>
      <c r="FVA37" s="86">
        <v>0</v>
      </c>
      <c r="FVF37" s="86"/>
      <c r="FVG37" s="62" t="s">
        <v>514</v>
      </c>
      <c r="FVH37" s="86"/>
      <c r="FVI37" s="86">
        <v>0</v>
      </c>
      <c r="FVJ37" s="86"/>
      <c r="FVK37" s="86">
        <v>1</v>
      </c>
      <c r="FVL37" s="67">
        <v>3</v>
      </c>
      <c r="FVM37" s="67">
        <v>2.2222222222222223</v>
      </c>
      <c r="FVN37" s="67">
        <v>6.666666666666667</v>
      </c>
      <c r="FVO37" s="86">
        <v>0</v>
      </c>
      <c r="FVT37" s="86"/>
      <c r="FVU37" s="62" t="s">
        <v>514</v>
      </c>
      <c r="FVV37" s="86"/>
      <c r="FVW37" s="86">
        <v>0</v>
      </c>
      <c r="FVX37" s="86"/>
      <c r="FVY37" s="86">
        <v>1</v>
      </c>
      <c r="FVZ37" s="67">
        <v>1</v>
      </c>
      <c r="FWA37" s="67">
        <v>2.2222222222222223</v>
      </c>
      <c r="FWB37" s="67">
        <v>2.2222222222222223</v>
      </c>
      <c r="FWC37" s="86">
        <v>0</v>
      </c>
      <c r="FWH37" s="86"/>
      <c r="FWI37" s="62" t="s">
        <v>514</v>
      </c>
      <c r="FWJ37" s="86"/>
      <c r="FWK37" s="86">
        <v>1</v>
      </c>
      <c r="FWL37" s="86"/>
      <c r="FWM37" s="86">
        <v>1</v>
      </c>
      <c r="FWN37" s="67">
        <v>1</v>
      </c>
      <c r="FWO37" s="67">
        <v>2.2222222222222223</v>
      </c>
      <c r="FWP37" s="67">
        <v>2.2222222222222223</v>
      </c>
      <c r="FWQ37" s="86">
        <v>100</v>
      </c>
      <c r="FWV37" s="86"/>
      <c r="FWW37" s="62" t="s">
        <v>514</v>
      </c>
      <c r="FWX37" s="86"/>
      <c r="FWY37" s="86">
        <v>0</v>
      </c>
      <c r="FWZ37" s="86"/>
      <c r="FXA37" s="86">
        <v>1</v>
      </c>
      <c r="FXB37" s="67">
        <v>1</v>
      </c>
      <c r="FXC37" s="67">
        <v>2.2222222222222223</v>
      </c>
      <c r="FXD37" s="67">
        <v>2.2222222222222223</v>
      </c>
      <c r="FXE37" s="86">
        <v>0</v>
      </c>
      <c r="FXJ37" s="86"/>
      <c r="FXK37" s="62" t="s">
        <v>514</v>
      </c>
      <c r="FXL37" s="86"/>
      <c r="FXM37" s="86">
        <v>1</v>
      </c>
      <c r="FXN37" s="86"/>
      <c r="FXO37" s="86">
        <v>1</v>
      </c>
      <c r="FXP37" s="67">
        <v>1</v>
      </c>
      <c r="FXQ37" s="67">
        <v>2.2222222222222223</v>
      </c>
      <c r="FXR37" s="67">
        <v>2.2222222222222223</v>
      </c>
      <c r="FXS37" s="86">
        <v>100</v>
      </c>
      <c r="FXX37" s="86"/>
      <c r="FXY37" s="62" t="s">
        <v>514</v>
      </c>
      <c r="FXZ37" s="86"/>
      <c r="FYA37" s="86">
        <v>0</v>
      </c>
      <c r="FYB37" s="86"/>
      <c r="FYC37" s="86">
        <v>1</v>
      </c>
      <c r="FYD37" s="67">
        <v>1</v>
      </c>
      <c r="FYE37" s="67">
        <v>2.2222222222222223</v>
      </c>
      <c r="FYF37" s="67">
        <v>2.2222222222222223</v>
      </c>
      <c r="FYG37" s="86">
        <v>0</v>
      </c>
      <c r="FYL37" s="86"/>
      <c r="FYM37" s="62" t="s">
        <v>514</v>
      </c>
      <c r="FYN37" s="86"/>
      <c r="FYO37" s="86">
        <v>0</v>
      </c>
      <c r="FYP37" s="86"/>
      <c r="FYQ37" s="86">
        <v>1</v>
      </c>
      <c r="FYR37" s="67">
        <v>1</v>
      </c>
      <c r="FYS37" s="67">
        <v>2.2222222222222223</v>
      </c>
      <c r="FYT37" s="67">
        <v>2.2222222222222223</v>
      </c>
      <c r="FYU37" s="86">
        <v>0</v>
      </c>
      <c r="FYZ37" s="86"/>
      <c r="FZA37" s="62" t="s">
        <v>514</v>
      </c>
      <c r="FZB37" s="86"/>
      <c r="FZC37" s="86">
        <v>0</v>
      </c>
      <c r="FZD37" s="86"/>
      <c r="FZE37" s="86">
        <v>1</v>
      </c>
      <c r="FZF37" s="67">
        <v>1</v>
      </c>
      <c r="FZG37" s="67">
        <v>2.2222222222222223</v>
      </c>
      <c r="FZH37" s="67">
        <v>2.2222222222222223</v>
      </c>
      <c r="FZI37" s="86">
        <v>0</v>
      </c>
      <c r="FZN37" s="86"/>
      <c r="FZO37" s="62" t="s">
        <v>514</v>
      </c>
      <c r="FZP37" s="86"/>
      <c r="FZQ37" s="86">
        <v>0</v>
      </c>
      <c r="FZR37" s="86"/>
      <c r="FZS37" s="86">
        <v>1</v>
      </c>
      <c r="FZT37" s="67">
        <v>1</v>
      </c>
      <c r="FZU37" s="67">
        <v>2.2222222222222223</v>
      </c>
      <c r="FZV37" s="67">
        <v>2.2222222222222223</v>
      </c>
      <c r="FZW37" s="86">
        <v>0</v>
      </c>
      <c r="GAB37" s="86"/>
      <c r="GAC37" s="62" t="s">
        <v>514</v>
      </c>
      <c r="GAD37" s="86"/>
      <c r="GAE37" s="86">
        <v>0</v>
      </c>
      <c r="GAF37" s="86"/>
      <c r="GAG37" s="86">
        <v>1</v>
      </c>
      <c r="GAH37" s="67">
        <v>1</v>
      </c>
      <c r="GAI37" s="67">
        <v>2.2222222222222223</v>
      </c>
      <c r="GAJ37" s="67">
        <v>2.2222222222222223</v>
      </c>
      <c r="GAK37" s="86">
        <v>0</v>
      </c>
      <c r="GAP37" s="86"/>
      <c r="GAQ37" s="62" t="s">
        <v>514</v>
      </c>
      <c r="GAR37" s="86"/>
      <c r="GAS37" s="86">
        <v>0</v>
      </c>
      <c r="GAT37" s="86"/>
      <c r="GAU37" s="86">
        <v>1</v>
      </c>
      <c r="GAV37" s="67">
        <v>1</v>
      </c>
      <c r="GAW37" s="67">
        <v>2.2222222222222223</v>
      </c>
      <c r="GAX37" s="67">
        <v>2.2222222222222223</v>
      </c>
      <c r="GAY37" s="86">
        <v>0</v>
      </c>
      <c r="GBD37" s="86"/>
      <c r="GBE37" s="62" t="s">
        <v>514</v>
      </c>
      <c r="GBF37" s="86"/>
      <c r="GBG37" s="86">
        <v>0</v>
      </c>
      <c r="GBH37" s="86"/>
      <c r="GBI37" s="86">
        <v>1</v>
      </c>
      <c r="GBJ37" s="67">
        <v>1</v>
      </c>
      <c r="GBK37" s="67">
        <v>2.2222222222222223</v>
      </c>
      <c r="GBL37" s="67">
        <v>2.2222222222222223</v>
      </c>
      <c r="GBM37" s="86">
        <v>0</v>
      </c>
      <c r="GBR37" s="86"/>
      <c r="GBS37" s="62" t="s">
        <v>514</v>
      </c>
      <c r="GBT37" s="86"/>
      <c r="GBU37" s="86">
        <v>0</v>
      </c>
      <c r="GBV37" s="86"/>
      <c r="GBW37" s="86">
        <v>1</v>
      </c>
      <c r="GBX37" s="67">
        <v>1</v>
      </c>
      <c r="GBY37" s="67">
        <v>2.2222222222222223</v>
      </c>
      <c r="GBZ37" s="67">
        <v>2.2222222222222223</v>
      </c>
      <c r="GCA37" s="86">
        <v>0</v>
      </c>
      <c r="GCF37" s="86"/>
      <c r="GCG37" s="62" t="s">
        <v>514</v>
      </c>
      <c r="GCH37" s="86"/>
      <c r="GCI37" s="86">
        <v>0</v>
      </c>
      <c r="GCJ37" s="86"/>
      <c r="GCK37" s="86">
        <v>1</v>
      </c>
      <c r="GCL37" s="67">
        <v>1</v>
      </c>
      <c r="GCM37" s="67">
        <v>2.2222222222222223</v>
      </c>
      <c r="GCN37" s="67">
        <v>2.2222222222222223</v>
      </c>
      <c r="GCO37" s="86">
        <v>0</v>
      </c>
      <c r="GCT37" s="86"/>
      <c r="GCU37" s="62" t="s">
        <v>514</v>
      </c>
      <c r="GCV37" s="86"/>
      <c r="GCW37" s="86">
        <v>1</v>
      </c>
      <c r="GCX37" s="86"/>
      <c r="GCY37" s="86">
        <v>1</v>
      </c>
      <c r="GCZ37" s="67">
        <v>1</v>
      </c>
      <c r="GDA37" s="67">
        <v>2.2222222222222223</v>
      </c>
      <c r="GDB37" s="67">
        <v>2.2222222222222223</v>
      </c>
      <c r="GDC37" s="86">
        <v>100</v>
      </c>
      <c r="GDH37" s="86"/>
      <c r="GDI37" s="62" t="s">
        <v>514</v>
      </c>
      <c r="GDJ37" s="86"/>
      <c r="GDK37" s="86">
        <v>1</v>
      </c>
      <c r="GDL37" s="86"/>
      <c r="GDM37" s="86">
        <v>1</v>
      </c>
      <c r="GDN37" s="67">
        <v>1</v>
      </c>
      <c r="GDO37" s="67">
        <v>2.2222222222222223</v>
      </c>
      <c r="GDP37" s="67">
        <v>2.2222222222222223</v>
      </c>
      <c r="GDQ37" s="86">
        <v>100</v>
      </c>
      <c r="GDV37" s="86"/>
      <c r="GDW37" s="62" t="s">
        <v>514</v>
      </c>
      <c r="GDX37" s="86"/>
      <c r="GDY37" s="86">
        <v>0</v>
      </c>
      <c r="GDZ37" s="86"/>
      <c r="GEA37" s="86">
        <v>1</v>
      </c>
      <c r="GEB37" s="67">
        <v>1</v>
      </c>
      <c r="GEC37" s="67">
        <v>2.2222222222222223</v>
      </c>
      <c r="GED37" s="67">
        <v>2.2222222222222223</v>
      </c>
      <c r="GEE37" s="86">
        <v>0</v>
      </c>
      <c r="GEJ37" s="86"/>
      <c r="GEK37" s="62" t="s">
        <v>514</v>
      </c>
      <c r="GEL37" s="86"/>
      <c r="GEM37" s="86">
        <v>0</v>
      </c>
      <c r="GEN37" s="86"/>
      <c r="GEO37" s="86">
        <v>1</v>
      </c>
      <c r="GEP37" s="67">
        <v>1</v>
      </c>
      <c r="GEQ37" s="67">
        <v>2.2222222222222223</v>
      </c>
      <c r="GER37" s="67">
        <v>2.2222222222222223</v>
      </c>
      <c r="GES37" s="86">
        <v>0</v>
      </c>
      <c r="GEX37" s="86"/>
      <c r="GEY37" s="62" t="s">
        <v>514</v>
      </c>
      <c r="GEZ37" s="86"/>
      <c r="GFA37" s="86">
        <v>0</v>
      </c>
      <c r="GFB37" s="86"/>
      <c r="GFC37" s="86">
        <v>1</v>
      </c>
      <c r="GFD37" s="67">
        <v>1</v>
      </c>
      <c r="GFE37" s="67">
        <v>2.2222222222222223</v>
      </c>
      <c r="GFF37" s="67">
        <v>2.2222222222222223</v>
      </c>
      <c r="GFG37" s="86">
        <v>0</v>
      </c>
      <c r="GFL37" s="86"/>
      <c r="GFM37" s="62" t="s">
        <v>514</v>
      </c>
      <c r="GFN37" s="86"/>
      <c r="GFO37" s="86">
        <v>1</v>
      </c>
      <c r="GFP37" s="86"/>
      <c r="GFQ37" s="86">
        <v>1</v>
      </c>
      <c r="GFR37" s="67">
        <v>1</v>
      </c>
      <c r="GFS37" s="67">
        <v>2.2222222222222223</v>
      </c>
      <c r="GFT37" s="67">
        <v>2.2222222222222223</v>
      </c>
      <c r="GFU37" s="86">
        <v>100</v>
      </c>
      <c r="GFZ37" s="86"/>
      <c r="GGA37" s="62" t="s">
        <v>514</v>
      </c>
      <c r="GGB37" s="86"/>
      <c r="GGC37" s="86">
        <v>0</v>
      </c>
      <c r="GGD37" s="86"/>
      <c r="GGE37" s="86">
        <v>1</v>
      </c>
      <c r="GGF37" s="67">
        <v>1</v>
      </c>
      <c r="GGG37" s="67">
        <v>2.2222222222222223</v>
      </c>
      <c r="GGH37" s="67">
        <v>2.2222222222222223</v>
      </c>
      <c r="GGI37" s="86">
        <v>0</v>
      </c>
      <c r="GGN37" s="86"/>
      <c r="GGO37" s="62" t="s">
        <v>514</v>
      </c>
      <c r="GGP37" s="86"/>
      <c r="GGQ37" s="86">
        <v>0</v>
      </c>
      <c r="GGR37" s="86"/>
      <c r="GGS37" s="86">
        <v>1</v>
      </c>
      <c r="GGT37" s="67">
        <v>1</v>
      </c>
      <c r="GGU37" s="67">
        <v>2.2222222222222223</v>
      </c>
      <c r="GGV37" s="67">
        <v>2.2222222222222223</v>
      </c>
      <c r="GGW37" s="86">
        <v>0</v>
      </c>
      <c r="GHB37" s="86"/>
      <c r="GHC37" s="62" t="s">
        <v>514</v>
      </c>
      <c r="GHD37" s="86"/>
      <c r="GHE37" s="86">
        <v>0</v>
      </c>
      <c r="GHF37" s="86"/>
      <c r="GHG37" s="86">
        <v>1</v>
      </c>
      <c r="GHH37" s="67">
        <v>1</v>
      </c>
      <c r="GHI37" s="67">
        <v>2.2222222222222223</v>
      </c>
      <c r="GHJ37" s="67">
        <v>2.2222222222222223</v>
      </c>
      <c r="GHK37" s="86">
        <v>0</v>
      </c>
      <c r="GHP37" s="86"/>
      <c r="GHQ37" s="62" t="s">
        <v>514</v>
      </c>
      <c r="GHR37" s="86"/>
      <c r="GHS37" s="86">
        <v>1</v>
      </c>
      <c r="GHT37" s="86"/>
      <c r="GHU37" s="86">
        <v>1</v>
      </c>
      <c r="GHV37" s="67">
        <v>1</v>
      </c>
      <c r="GHW37" s="67">
        <v>2.2222222222222223</v>
      </c>
      <c r="GHX37" s="67">
        <v>2.2222222222222223</v>
      </c>
      <c r="GHY37" s="86">
        <v>100</v>
      </c>
      <c r="GID37" s="86"/>
      <c r="GIE37" s="62" t="s">
        <v>514</v>
      </c>
      <c r="GIF37" s="86"/>
      <c r="GIG37" s="86">
        <v>0</v>
      </c>
      <c r="GIH37" s="86"/>
      <c r="GII37" s="86">
        <v>1</v>
      </c>
      <c r="GIJ37" s="67">
        <v>1</v>
      </c>
      <c r="GIK37" s="67">
        <v>2.2222222222222223</v>
      </c>
      <c r="GIL37" s="67">
        <v>2.2222222222222223</v>
      </c>
      <c r="GIM37" s="86">
        <v>0</v>
      </c>
      <c r="GIR37" s="86"/>
      <c r="GIS37" s="62" t="s">
        <v>514</v>
      </c>
      <c r="GIT37" s="86"/>
      <c r="GIU37" s="86">
        <v>0</v>
      </c>
      <c r="GIV37" s="86"/>
      <c r="GIW37" s="86">
        <v>1</v>
      </c>
      <c r="GIX37" s="67">
        <v>1</v>
      </c>
      <c r="GIY37" s="67">
        <v>2.2222222222222223</v>
      </c>
      <c r="GIZ37" s="67">
        <v>2.2222222222222223</v>
      </c>
      <c r="GJA37" s="86">
        <v>0</v>
      </c>
      <c r="GJF37" s="86"/>
      <c r="GJG37" s="62" t="s">
        <v>514</v>
      </c>
      <c r="GJH37" s="86"/>
      <c r="GJI37" s="86">
        <v>1</v>
      </c>
      <c r="GJJ37" s="86"/>
      <c r="GJK37" s="86">
        <v>1</v>
      </c>
      <c r="GJL37" s="67">
        <v>1</v>
      </c>
      <c r="GJM37" s="67">
        <v>2.2222222222222223</v>
      </c>
      <c r="GJN37" s="67">
        <v>2.2222222222222223</v>
      </c>
      <c r="GJO37" s="86">
        <v>100</v>
      </c>
      <c r="GJT37" s="86"/>
      <c r="GJU37" s="62" t="s">
        <v>514</v>
      </c>
      <c r="GJV37" s="86"/>
      <c r="GJW37" s="86">
        <v>1</v>
      </c>
      <c r="GJX37" s="86"/>
      <c r="GJY37" s="86">
        <v>1</v>
      </c>
      <c r="GJZ37" s="67">
        <v>1</v>
      </c>
      <c r="GKA37" s="67">
        <v>2.2222222222222223</v>
      </c>
      <c r="GKB37" s="67">
        <v>2.2222222222222223</v>
      </c>
      <c r="GKC37" s="86">
        <v>100</v>
      </c>
      <c r="GKH37" s="86"/>
      <c r="GKI37" s="62" t="s">
        <v>514</v>
      </c>
      <c r="GKJ37" s="86"/>
      <c r="GKK37" s="86">
        <v>1</v>
      </c>
      <c r="GKL37" s="86"/>
      <c r="GKM37" s="86">
        <v>1</v>
      </c>
      <c r="GKN37" s="67">
        <v>1</v>
      </c>
      <c r="GKO37" s="67">
        <v>2.2222222222222223</v>
      </c>
      <c r="GKP37" s="67">
        <v>2.2222222222222223</v>
      </c>
      <c r="GKQ37" s="86">
        <v>100</v>
      </c>
      <c r="GKV37" s="86"/>
      <c r="GKW37" s="62" t="s">
        <v>514</v>
      </c>
      <c r="GKX37" s="86"/>
      <c r="GKY37" s="86">
        <v>0</v>
      </c>
      <c r="GKZ37" s="86"/>
      <c r="GLA37" s="86">
        <v>1</v>
      </c>
      <c r="GLB37" s="67">
        <v>1</v>
      </c>
      <c r="GLC37" s="67">
        <v>2.2222222222222223</v>
      </c>
      <c r="GLD37" s="67">
        <v>2.2222222222222223</v>
      </c>
      <c r="GLE37" s="86">
        <v>0</v>
      </c>
      <c r="GLJ37" s="86"/>
      <c r="GLK37" s="62" t="s">
        <v>514</v>
      </c>
      <c r="GLL37" s="86"/>
      <c r="GLM37" s="86">
        <v>1</v>
      </c>
      <c r="GLN37" s="86"/>
      <c r="GLO37" s="86">
        <v>1</v>
      </c>
      <c r="GLP37" s="67">
        <v>1</v>
      </c>
      <c r="GLQ37" s="67">
        <v>2.2222222222222223</v>
      </c>
      <c r="GLR37" s="67">
        <v>2.2222222222222223</v>
      </c>
      <c r="GLS37" s="86">
        <v>100</v>
      </c>
      <c r="GLX37" s="86"/>
      <c r="GLY37" s="62" t="s">
        <v>514</v>
      </c>
      <c r="GLZ37" s="86"/>
      <c r="GMA37" s="86">
        <v>0</v>
      </c>
      <c r="GMB37" s="86"/>
      <c r="GMC37" s="86">
        <v>1</v>
      </c>
      <c r="GMD37" s="67">
        <v>1</v>
      </c>
      <c r="GME37" s="67">
        <v>2.2222222222222223</v>
      </c>
      <c r="GMF37" s="67">
        <v>2.2222222222222223</v>
      </c>
      <c r="GMG37" s="86">
        <v>0</v>
      </c>
      <c r="GML37" s="86"/>
      <c r="GMM37" s="62" t="s">
        <v>514</v>
      </c>
      <c r="GMN37" s="86"/>
      <c r="GMO37" s="86">
        <v>1</v>
      </c>
      <c r="GMP37" s="86"/>
      <c r="GMQ37" s="86">
        <v>1</v>
      </c>
      <c r="GMR37" s="67">
        <v>1</v>
      </c>
      <c r="GMS37" s="67">
        <v>2.2222222222222223</v>
      </c>
      <c r="GMT37" s="67">
        <v>2.2222222222222223</v>
      </c>
      <c r="GMU37" s="86">
        <v>100</v>
      </c>
      <c r="GMZ37" s="86"/>
      <c r="GNA37" s="62" t="s">
        <v>514</v>
      </c>
      <c r="GNB37" s="86"/>
      <c r="GNC37" s="86">
        <v>1</v>
      </c>
      <c r="GND37" s="86"/>
      <c r="GNE37" s="86">
        <v>1</v>
      </c>
      <c r="GNF37" s="67">
        <v>1</v>
      </c>
      <c r="GNG37" s="67">
        <v>2.2222222222222223</v>
      </c>
      <c r="GNH37" s="67">
        <v>2.2222222222222223</v>
      </c>
      <c r="GNI37" s="86">
        <v>100</v>
      </c>
      <c r="GNN37" s="86"/>
      <c r="GNO37" s="62" t="s">
        <v>514</v>
      </c>
      <c r="GNP37" s="86"/>
      <c r="GNQ37" s="86">
        <v>0</v>
      </c>
      <c r="GNR37" s="86"/>
      <c r="GNS37" s="86">
        <v>1</v>
      </c>
      <c r="GNT37" s="67">
        <v>1</v>
      </c>
      <c r="GNU37" s="67">
        <v>2.2222222222222223</v>
      </c>
      <c r="GNV37" s="67">
        <v>2.2222222222222223</v>
      </c>
      <c r="GNW37" s="86">
        <v>0</v>
      </c>
      <c r="GOB37" s="86"/>
      <c r="GOC37" s="62" t="s">
        <v>514</v>
      </c>
      <c r="GOD37" s="86"/>
      <c r="GOE37" s="86">
        <v>1</v>
      </c>
      <c r="GOF37" s="86"/>
      <c r="GOG37" s="86">
        <v>1</v>
      </c>
      <c r="GOH37" s="67">
        <v>1</v>
      </c>
      <c r="GOI37" s="67">
        <v>2.2222222222222223</v>
      </c>
      <c r="GOJ37" s="67">
        <v>2.2222222222222223</v>
      </c>
      <c r="GOK37" s="86">
        <v>100</v>
      </c>
      <c r="GOP37" s="86"/>
      <c r="GOQ37" s="62" t="s">
        <v>514</v>
      </c>
      <c r="GOR37" s="86"/>
      <c r="GOS37" s="86">
        <v>1</v>
      </c>
      <c r="GOT37" s="86"/>
      <c r="GOU37" s="86">
        <v>1</v>
      </c>
      <c r="GOV37" s="67">
        <v>1</v>
      </c>
      <c r="GOW37" s="67">
        <v>2.2222222222222223</v>
      </c>
      <c r="GOX37" s="67">
        <v>2.2222222222222223</v>
      </c>
      <c r="GOY37" s="86">
        <v>100</v>
      </c>
      <c r="GPD37" s="86"/>
      <c r="GPE37" s="62" t="s">
        <v>514</v>
      </c>
      <c r="GPF37" s="86"/>
      <c r="GPG37" s="86">
        <v>1</v>
      </c>
      <c r="GPH37" s="86"/>
      <c r="GPI37" s="86">
        <v>1</v>
      </c>
      <c r="GPJ37" s="67">
        <v>1</v>
      </c>
      <c r="GPK37" s="67">
        <v>2.2222222222222223</v>
      </c>
      <c r="GPL37" s="67">
        <v>2.2222222222222223</v>
      </c>
      <c r="GPM37" s="86">
        <v>100</v>
      </c>
      <c r="GPR37" s="86"/>
      <c r="GPS37" s="62" t="s">
        <v>514</v>
      </c>
      <c r="GPT37" s="86"/>
      <c r="GPU37" s="86">
        <v>0</v>
      </c>
      <c r="GPV37" s="86"/>
      <c r="GPW37" s="86">
        <v>1</v>
      </c>
      <c r="GPX37" s="67">
        <v>1</v>
      </c>
      <c r="GPY37" s="67">
        <v>2.2222222222222223</v>
      </c>
      <c r="GPZ37" s="67">
        <v>2.2222222222222223</v>
      </c>
      <c r="GQA37" s="86">
        <v>0</v>
      </c>
      <c r="GQF37" s="86"/>
      <c r="GQG37" s="62" t="s">
        <v>514</v>
      </c>
      <c r="GQH37" s="86"/>
      <c r="GQI37" s="86">
        <v>1</v>
      </c>
      <c r="GQJ37" s="86"/>
      <c r="GQK37" s="86">
        <v>1</v>
      </c>
      <c r="GQL37" s="67">
        <v>1</v>
      </c>
      <c r="GQM37" s="67">
        <v>2.2222222222222223</v>
      </c>
      <c r="GQN37" s="67">
        <v>2.2222222222222223</v>
      </c>
      <c r="GQO37" s="86">
        <v>100</v>
      </c>
      <c r="GQT37" s="86"/>
      <c r="GQU37" s="62" t="s">
        <v>514</v>
      </c>
      <c r="GQV37" s="86"/>
      <c r="GQW37" s="86">
        <v>1</v>
      </c>
      <c r="GQX37" s="86"/>
      <c r="GQY37" s="86">
        <v>1</v>
      </c>
      <c r="GQZ37" s="67">
        <v>1</v>
      </c>
      <c r="GRA37" s="67">
        <v>2.2222222222222223</v>
      </c>
      <c r="GRB37" s="67">
        <v>2.2222222222222223</v>
      </c>
      <c r="GRC37" s="86">
        <v>100</v>
      </c>
      <c r="GRH37" s="86"/>
      <c r="GRI37" s="62" t="s">
        <v>514</v>
      </c>
      <c r="GRJ37" s="86"/>
      <c r="GRK37" s="86">
        <v>0</v>
      </c>
      <c r="GRL37" s="86"/>
      <c r="GRM37" s="86">
        <v>1</v>
      </c>
      <c r="GRN37" s="67">
        <v>1</v>
      </c>
      <c r="GRO37" s="67">
        <v>2.2222222222222223</v>
      </c>
      <c r="GRP37" s="67">
        <v>2.2222222222222223</v>
      </c>
      <c r="GRQ37" s="86">
        <v>0</v>
      </c>
      <c r="GRV37" s="86"/>
      <c r="GRW37" s="62" t="s">
        <v>514</v>
      </c>
      <c r="GRX37" s="86"/>
      <c r="GRY37" s="86">
        <v>1</v>
      </c>
      <c r="GRZ37" s="86"/>
      <c r="GSA37" s="86">
        <v>1</v>
      </c>
      <c r="GSB37" s="67">
        <v>1</v>
      </c>
      <c r="GSC37" s="67">
        <v>2.2222222222222223</v>
      </c>
      <c r="GSD37" s="67">
        <v>2.2222222222222223</v>
      </c>
      <c r="GSE37" s="86">
        <v>100</v>
      </c>
      <c r="GSJ37" s="86"/>
      <c r="GSK37" s="62" t="s">
        <v>514</v>
      </c>
      <c r="GSL37" s="86"/>
      <c r="GSM37" s="86">
        <v>1</v>
      </c>
      <c r="GSN37" s="86"/>
      <c r="GSO37" s="86">
        <v>1</v>
      </c>
      <c r="GSP37" s="67">
        <v>1</v>
      </c>
      <c r="GSQ37" s="67">
        <v>2.2222222222222223</v>
      </c>
      <c r="GSR37" s="67">
        <v>2.2222222222222223</v>
      </c>
      <c r="GSS37" s="86">
        <v>100</v>
      </c>
      <c r="GSX37" s="86"/>
      <c r="GSY37" s="62" t="s">
        <v>514</v>
      </c>
      <c r="GSZ37" s="86"/>
      <c r="GTA37" s="86">
        <v>0</v>
      </c>
      <c r="GTB37" s="86"/>
      <c r="GTC37" s="86">
        <v>1</v>
      </c>
      <c r="GTD37" s="67">
        <v>1</v>
      </c>
      <c r="GTE37" s="67">
        <v>2.2222222222222223</v>
      </c>
      <c r="GTF37" s="67">
        <v>2.2222222222222223</v>
      </c>
      <c r="GTG37" s="86">
        <v>0</v>
      </c>
      <c r="GTL37" s="86"/>
      <c r="GTM37" s="62" t="s">
        <v>514</v>
      </c>
      <c r="GTN37" s="86"/>
      <c r="GTO37" s="86">
        <v>1</v>
      </c>
      <c r="GTP37" s="86"/>
      <c r="GTQ37" s="86">
        <v>1</v>
      </c>
      <c r="GTR37" s="67">
        <v>1</v>
      </c>
      <c r="GTS37" s="67">
        <v>2.2222222222222223</v>
      </c>
      <c r="GTT37" s="67">
        <v>2.2222222222222223</v>
      </c>
      <c r="GTU37" s="86">
        <v>100</v>
      </c>
      <c r="GTZ37" s="86"/>
      <c r="GUA37" s="62" t="s">
        <v>514</v>
      </c>
      <c r="GUB37" s="86"/>
      <c r="GUC37" s="86">
        <v>1</v>
      </c>
      <c r="GUD37" s="86"/>
      <c r="GUE37" s="86">
        <v>1</v>
      </c>
      <c r="GUF37" s="67">
        <v>1</v>
      </c>
      <c r="GUG37" s="67">
        <v>2.2222222222222223</v>
      </c>
      <c r="GUH37" s="67">
        <v>2.2222222222222223</v>
      </c>
      <c r="GUI37" s="86">
        <v>100</v>
      </c>
      <c r="GUN37" s="86"/>
      <c r="GUO37" s="62" t="s">
        <v>514</v>
      </c>
      <c r="GUP37" s="86"/>
      <c r="GUQ37" s="86">
        <v>0</v>
      </c>
      <c r="GUR37" s="86"/>
      <c r="GUS37" s="86">
        <v>1</v>
      </c>
      <c r="GUT37" s="67">
        <v>1</v>
      </c>
      <c r="GUU37" s="67">
        <v>2.2222222222222223</v>
      </c>
      <c r="GUV37" s="67">
        <v>2.2222222222222223</v>
      </c>
      <c r="GUW37" s="86">
        <v>0</v>
      </c>
      <c r="GVB37" s="86"/>
      <c r="GVC37" s="62" t="s">
        <v>514</v>
      </c>
      <c r="GVD37" s="86"/>
      <c r="GVE37" s="86">
        <v>0</v>
      </c>
      <c r="GVF37" s="86"/>
      <c r="GVG37" s="86">
        <v>1</v>
      </c>
      <c r="GVH37" s="67">
        <v>1</v>
      </c>
      <c r="GVI37" s="67">
        <v>2.2222222222222223</v>
      </c>
      <c r="GVJ37" s="67">
        <v>2.2222222222222223</v>
      </c>
      <c r="GVK37" s="86">
        <v>0</v>
      </c>
      <c r="GVP37" s="86"/>
      <c r="GVQ37" s="62" t="s">
        <v>514</v>
      </c>
      <c r="GVR37" s="86"/>
      <c r="GVS37" s="86">
        <v>0</v>
      </c>
      <c r="GVT37" s="86"/>
      <c r="GVU37" s="86">
        <v>1</v>
      </c>
      <c r="GVV37" s="67">
        <v>3</v>
      </c>
      <c r="GVW37" s="67">
        <v>2.2222222222222223</v>
      </c>
      <c r="GVX37" s="67">
        <v>6.666666666666667</v>
      </c>
      <c r="GVY37" s="86">
        <v>0</v>
      </c>
      <c r="GWD37" s="86"/>
      <c r="GWE37" s="62" t="s">
        <v>514</v>
      </c>
      <c r="GWF37" s="86"/>
      <c r="GWG37" s="86">
        <v>1</v>
      </c>
      <c r="GWH37" s="86"/>
      <c r="GWI37" s="86">
        <v>1</v>
      </c>
      <c r="GWJ37" s="67">
        <v>3</v>
      </c>
      <c r="GWK37" s="67">
        <v>2.2222222222222223</v>
      </c>
      <c r="GWL37" s="67">
        <v>6.666666666666667</v>
      </c>
      <c r="GWM37" s="86">
        <v>100</v>
      </c>
      <c r="GWR37" s="86"/>
      <c r="GWS37" s="62" t="s">
        <v>514</v>
      </c>
      <c r="GWT37" s="86"/>
      <c r="GWU37" s="86">
        <v>1</v>
      </c>
      <c r="GWV37" s="86"/>
      <c r="GWW37" s="86">
        <v>1</v>
      </c>
      <c r="GWX37" s="67">
        <v>3</v>
      </c>
      <c r="GWY37" s="67">
        <v>2.2222222222222223</v>
      </c>
      <c r="GWZ37" s="67">
        <v>6.666666666666667</v>
      </c>
      <c r="GXA37" s="86">
        <v>100</v>
      </c>
      <c r="GXF37" s="86"/>
      <c r="GXG37" s="62" t="s">
        <v>514</v>
      </c>
      <c r="GXH37" s="86"/>
      <c r="GXI37" s="86">
        <v>1</v>
      </c>
      <c r="GXJ37" s="86"/>
      <c r="GXK37" s="86">
        <v>1</v>
      </c>
      <c r="GXL37" s="67">
        <v>3</v>
      </c>
      <c r="GXM37" s="67">
        <v>2.2222222222222223</v>
      </c>
      <c r="GXN37" s="67">
        <v>6.666666666666667</v>
      </c>
      <c r="GXO37" s="86">
        <v>100</v>
      </c>
      <c r="GXT37" s="86"/>
      <c r="GXU37" s="62" t="s">
        <v>514</v>
      </c>
      <c r="GXV37" s="86"/>
      <c r="GXW37" s="86">
        <v>1</v>
      </c>
      <c r="GXX37" s="86"/>
      <c r="GXY37" s="86">
        <v>1</v>
      </c>
      <c r="GXZ37" s="67">
        <v>3</v>
      </c>
      <c r="GYA37" s="67">
        <v>2.2222222222222223</v>
      </c>
      <c r="GYB37" s="67">
        <v>6.666666666666667</v>
      </c>
      <c r="GYC37" s="86">
        <v>100</v>
      </c>
      <c r="GYH37" s="86"/>
      <c r="GYI37" s="62" t="s">
        <v>514</v>
      </c>
      <c r="GYJ37" s="86"/>
      <c r="GYK37" s="86">
        <v>0</v>
      </c>
      <c r="GYL37" s="86"/>
      <c r="GYM37" s="86">
        <v>1</v>
      </c>
      <c r="GYN37" s="67">
        <v>3</v>
      </c>
      <c r="GYO37" s="67">
        <v>2.2222222222222223</v>
      </c>
      <c r="GYP37" s="67">
        <v>6.666666666666667</v>
      </c>
      <c r="GYQ37" s="86">
        <v>0</v>
      </c>
      <c r="GYV37" s="86"/>
      <c r="GYW37" s="62" t="s">
        <v>514</v>
      </c>
      <c r="GYX37" s="86"/>
      <c r="GYY37" s="86">
        <v>1</v>
      </c>
      <c r="GYZ37" s="86"/>
      <c r="GZA37" s="86">
        <v>1</v>
      </c>
      <c r="GZB37" s="67">
        <v>3</v>
      </c>
      <c r="GZC37" s="67">
        <v>2.2222222222222223</v>
      </c>
      <c r="GZD37" s="67">
        <v>6.666666666666667</v>
      </c>
      <c r="GZE37" s="86">
        <v>100</v>
      </c>
      <c r="GZJ37" s="86"/>
      <c r="GZK37" s="62" t="s">
        <v>514</v>
      </c>
      <c r="GZL37" s="86"/>
      <c r="GZM37" s="86">
        <v>0</v>
      </c>
      <c r="GZN37" s="86"/>
      <c r="GZO37" s="86">
        <v>1</v>
      </c>
      <c r="GZP37" s="67">
        <v>3</v>
      </c>
      <c r="GZQ37" s="67">
        <v>2.2222222222222223</v>
      </c>
      <c r="GZR37" s="67">
        <v>6.666666666666667</v>
      </c>
      <c r="GZS37" s="86">
        <v>0</v>
      </c>
      <c r="GZX37" s="86"/>
      <c r="GZY37" s="62" t="s">
        <v>514</v>
      </c>
      <c r="GZZ37" s="86"/>
      <c r="HAA37" s="86">
        <v>1</v>
      </c>
      <c r="HAB37" s="86"/>
      <c r="HAC37" s="86">
        <v>1</v>
      </c>
      <c r="HAD37" s="67">
        <v>3</v>
      </c>
      <c r="HAE37" s="67">
        <v>2.2222222222222223</v>
      </c>
      <c r="HAF37" s="67">
        <v>6.666666666666667</v>
      </c>
      <c r="HAG37" s="86">
        <v>100</v>
      </c>
      <c r="HAL37" s="86"/>
      <c r="HAM37" s="62" t="s">
        <v>514</v>
      </c>
      <c r="HAN37" s="86"/>
      <c r="HAO37" s="86">
        <v>0</v>
      </c>
      <c r="HAP37" s="86"/>
      <c r="HAQ37" s="86">
        <v>1</v>
      </c>
      <c r="HAR37" s="67">
        <v>3</v>
      </c>
      <c r="HAS37" s="67">
        <v>2.2222222222222223</v>
      </c>
      <c r="HAT37" s="67">
        <v>6.666666666666667</v>
      </c>
      <c r="HAU37" s="86">
        <v>0</v>
      </c>
      <c r="HAZ37" s="86"/>
      <c r="HBA37" s="62" t="s">
        <v>514</v>
      </c>
      <c r="HBB37" s="86"/>
      <c r="HBC37" s="86">
        <v>1</v>
      </c>
      <c r="HBD37" s="86"/>
      <c r="HBE37" s="86">
        <v>1</v>
      </c>
      <c r="HBF37" s="67">
        <v>3</v>
      </c>
      <c r="HBG37" s="67">
        <v>2.2222222222222223</v>
      </c>
      <c r="HBH37" s="67">
        <v>6.666666666666667</v>
      </c>
      <c r="HBI37" s="86">
        <v>100</v>
      </c>
      <c r="HBN37" s="86"/>
      <c r="HBO37" s="62" t="s">
        <v>514</v>
      </c>
      <c r="HBP37" s="86"/>
      <c r="HBQ37" s="86">
        <v>1</v>
      </c>
      <c r="HBR37" s="86"/>
      <c r="HBS37" s="86">
        <v>1</v>
      </c>
      <c r="HBT37" s="67">
        <v>3</v>
      </c>
      <c r="HBU37" s="67">
        <v>2.2222222222222223</v>
      </c>
      <c r="HBV37" s="67">
        <v>6.666666666666667</v>
      </c>
      <c r="HBW37" s="86">
        <v>100</v>
      </c>
      <c r="HCB37" s="86"/>
      <c r="HCC37" s="62" t="s">
        <v>514</v>
      </c>
      <c r="HCD37" s="86"/>
      <c r="HCE37" s="86">
        <v>1</v>
      </c>
      <c r="HCF37" s="86"/>
      <c r="HCG37" s="86">
        <v>1</v>
      </c>
      <c r="HCH37" s="67">
        <v>3</v>
      </c>
      <c r="HCI37" s="67">
        <v>2.2222222222222223</v>
      </c>
      <c r="HCJ37" s="67">
        <v>6.666666666666667</v>
      </c>
      <c r="HCK37" s="86">
        <v>100</v>
      </c>
      <c r="HCP37" s="86"/>
      <c r="HCQ37" s="62" t="s">
        <v>514</v>
      </c>
      <c r="HCR37" s="86"/>
      <c r="HCS37" s="86">
        <v>1</v>
      </c>
      <c r="HCT37" s="86"/>
      <c r="HCU37" s="86">
        <v>1</v>
      </c>
      <c r="HCV37" s="67">
        <v>3</v>
      </c>
      <c r="HCW37" s="67">
        <v>2.2222222222222223</v>
      </c>
      <c r="HCX37" s="67">
        <v>6.666666666666667</v>
      </c>
      <c r="HCY37" s="86">
        <v>100</v>
      </c>
      <c r="HDD37" s="86"/>
      <c r="HDE37" s="62" t="s">
        <v>514</v>
      </c>
      <c r="HDF37" s="86"/>
      <c r="HDG37" s="86">
        <v>0</v>
      </c>
      <c r="HDH37" s="86"/>
      <c r="HDI37" s="86">
        <v>1</v>
      </c>
      <c r="HDJ37" s="67">
        <v>3</v>
      </c>
      <c r="HDK37" s="67">
        <v>2.2222222222222223</v>
      </c>
      <c r="HDL37" s="67">
        <v>6.666666666666667</v>
      </c>
      <c r="HDM37" s="86">
        <v>0</v>
      </c>
      <c r="HDR37" s="86"/>
      <c r="HDS37" s="62" t="s">
        <v>514</v>
      </c>
      <c r="HDT37" s="86"/>
      <c r="HDU37" s="86">
        <v>0</v>
      </c>
      <c r="HDV37" s="86"/>
      <c r="HDW37" s="86">
        <v>1</v>
      </c>
      <c r="HDX37" s="67">
        <v>3</v>
      </c>
      <c r="HDY37" s="67">
        <v>2.2222222222222223</v>
      </c>
      <c r="HDZ37" s="67">
        <v>6.666666666666667</v>
      </c>
      <c r="HEA37" s="86">
        <v>0</v>
      </c>
      <c r="HEF37" s="86"/>
      <c r="HEG37" s="62" t="s">
        <v>514</v>
      </c>
      <c r="HEH37" s="86"/>
      <c r="HEI37" s="86">
        <v>1</v>
      </c>
      <c r="HEJ37" s="86"/>
      <c r="HEK37" s="86">
        <v>1</v>
      </c>
      <c r="HEL37" s="67">
        <v>3</v>
      </c>
      <c r="HEM37" s="67">
        <v>2.2222222222222223</v>
      </c>
      <c r="HEN37" s="67">
        <v>6.666666666666667</v>
      </c>
      <c r="HEO37" s="86">
        <v>100</v>
      </c>
      <c r="HET37" s="86"/>
      <c r="HEU37" s="62" t="s">
        <v>514</v>
      </c>
      <c r="HEV37" s="86"/>
      <c r="HEW37" s="86">
        <v>1</v>
      </c>
      <c r="HEX37" s="86"/>
      <c r="HEY37" s="86">
        <v>1</v>
      </c>
      <c r="HEZ37" s="67">
        <v>3</v>
      </c>
      <c r="HFA37" s="67">
        <v>2.2222222222222223</v>
      </c>
      <c r="HFB37" s="67">
        <v>6.666666666666667</v>
      </c>
      <c r="HFC37" s="86">
        <v>100</v>
      </c>
      <c r="HFH37" s="86"/>
      <c r="HFI37" s="62" t="s">
        <v>514</v>
      </c>
      <c r="HFJ37" s="86"/>
      <c r="HFK37" s="86">
        <v>0</v>
      </c>
      <c r="HFL37" s="86"/>
      <c r="HFM37" s="86">
        <v>1</v>
      </c>
      <c r="HFN37" s="67">
        <v>3</v>
      </c>
      <c r="HFO37" s="67">
        <v>2.2222222222222223</v>
      </c>
      <c r="HFP37" s="67">
        <v>6.666666666666667</v>
      </c>
      <c r="HFQ37" s="86">
        <v>0</v>
      </c>
      <c r="HFV37" s="86"/>
      <c r="HFW37" s="62" t="s">
        <v>514</v>
      </c>
      <c r="HFX37" s="86"/>
      <c r="HFY37" s="86">
        <v>1</v>
      </c>
      <c r="HFZ37" s="86"/>
      <c r="HGA37" s="86">
        <v>1</v>
      </c>
      <c r="HGB37" s="67">
        <v>3</v>
      </c>
      <c r="HGC37" s="67">
        <v>2.2222222222222223</v>
      </c>
      <c r="HGD37" s="67">
        <v>6.666666666666667</v>
      </c>
      <c r="HGE37" s="86">
        <v>100</v>
      </c>
      <c r="HGJ37" s="86"/>
      <c r="HGK37" s="62" t="s">
        <v>514</v>
      </c>
      <c r="HGL37" s="86"/>
      <c r="HGM37" s="86">
        <v>1</v>
      </c>
      <c r="HGN37" s="86"/>
      <c r="HGO37" s="86">
        <v>1</v>
      </c>
      <c r="HGP37" s="67">
        <v>3</v>
      </c>
      <c r="HGQ37" s="67">
        <v>2.2222222222222223</v>
      </c>
      <c r="HGR37" s="67">
        <v>6.666666666666667</v>
      </c>
      <c r="HGS37" s="86">
        <v>100</v>
      </c>
      <c r="HGX37" s="86"/>
      <c r="HGY37" s="62" t="s">
        <v>514</v>
      </c>
      <c r="HGZ37" s="86"/>
      <c r="HHA37" s="86">
        <v>1</v>
      </c>
      <c r="HHB37" s="86"/>
      <c r="HHC37" s="86">
        <v>1</v>
      </c>
      <c r="HHD37" s="67">
        <v>3</v>
      </c>
      <c r="HHE37" s="67">
        <v>2.2222222222222223</v>
      </c>
      <c r="HHF37" s="67">
        <v>6.666666666666667</v>
      </c>
      <c r="HHG37" s="86">
        <v>100</v>
      </c>
      <c r="HHL37" s="86"/>
      <c r="HHM37" s="62" t="s">
        <v>514</v>
      </c>
      <c r="HHN37" s="86"/>
      <c r="HHO37" s="86">
        <v>0</v>
      </c>
      <c r="HHP37" s="86"/>
      <c r="HHQ37" s="86">
        <v>1</v>
      </c>
      <c r="HHR37" s="67">
        <v>3</v>
      </c>
      <c r="HHS37" s="67">
        <v>2.2222222222222223</v>
      </c>
      <c r="HHT37" s="67">
        <v>6.666666666666667</v>
      </c>
      <c r="HHU37" s="86">
        <v>0</v>
      </c>
      <c r="HHZ37" s="86"/>
      <c r="HIA37" s="62" t="s">
        <v>514</v>
      </c>
      <c r="HIB37" s="86"/>
      <c r="HIC37" s="86">
        <v>0</v>
      </c>
      <c r="HID37" s="86"/>
      <c r="HIE37" s="86">
        <v>1</v>
      </c>
      <c r="HIF37" s="67">
        <v>3</v>
      </c>
      <c r="HIG37" s="67">
        <v>2.2222222222222223</v>
      </c>
      <c r="HIH37" s="67">
        <v>6.666666666666667</v>
      </c>
      <c r="HII37" s="86">
        <v>0</v>
      </c>
      <c r="HIN37" s="86"/>
      <c r="HIO37" s="62" t="s">
        <v>514</v>
      </c>
      <c r="HIP37" s="86"/>
      <c r="HIQ37" s="86">
        <v>1</v>
      </c>
      <c r="HIR37" s="86"/>
      <c r="HIS37" s="86">
        <v>4</v>
      </c>
      <c r="HIT37" s="67">
        <v>5</v>
      </c>
      <c r="HIU37" s="67">
        <v>7.5471698113207548</v>
      </c>
      <c r="HIV37" s="67">
        <v>9.433962264150944</v>
      </c>
      <c r="HIW37" s="86">
        <v>25</v>
      </c>
    </row>
    <row r="38" spans="14:5119 5124:5665" x14ac:dyDescent="0.25">
      <c r="N38" s="86">
        <v>8.23</v>
      </c>
      <c r="O38" s="62" t="s">
        <v>515</v>
      </c>
      <c r="P38" s="86">
        <v>8.23</v>
      </c>
      <c r="Q38" s="86">
        <v>0</v>
      </c>
      <c r="R38" s="86"/>
      <c r="S38" s="86">
        <v>1</v>
      </c>
      <c r="T38" s="67"/>
      <c r="U38" s="67">
        <v>1.8867924528301887</v>
      </c>
      <c r="V38" s="67"/>
      <c r="W38" s="86">
        <v>0</v>
      </c>
      <c r="AB38" s="86">
        <v>9.23</v>
      </c>
      <c r="AC38" s="62" t="s">
        <v>515</v>
      </c>
      <c r="AD38" s="86">
        <v>9.23</v>
      </c>
      <c r="AE38" s="86">
        <v>0</v>
      </c>
      <c r="AF38" s="86"/>
      <c r="AG38" s="86">
        <v>1</v>
      </c>
      <c r="AH38" s="67"/>
      <c r="AI38" s="67">
        <v>1.8867924528301887</v>
      </c>
      <c r="AJ38" s="67"/>
      <c r="AK38" s="86">
        <v>0</v>
      </c>
      <c r="AP38" s="86">
        <v>9.23</v>
      </c>
      <c r="AQ38" s="62" t="s">
        <v>515</v>
      </c>
      <c r="AR38" s="86">
        <v>9.23</v>
      </c>
      <c r="AS38" s="86">
        <v>0</v>
      </c>
      <c r="AT38" s="86"/>
      <c r="AU38" s="86">
        <v>1</v>
      </c>
      <c r="AV38" s="67"/>
      <c r="AW38" s="67">
        <v>1.8867924528301887</v>
      </c>
      <c r="AX38" s="67"/>
      <c r="AY38" s="86">
        <v>0</v>
      </c>
      <c r="BD38" s="86">
        <v>9.23</v>
      </c>
      <c r="BE38" s="62" t="s">
        <v>515</v>
      </c>
      <c r="BF38" s="86">
        <v>9.23</v>
      </c>
      <c r="BG38" s="86">
        <v>0</v>
      </c>
      <c r="BH38" s="86"/>
      <c r="BI38" s="86">
        <v>1</v>
      </c>
      <c r="BJ38" s="67"/>
      <c r="BK38" s="67">
        <v>1.8867924528301887</v>
      </c>
      <c r="BL38" s="67"/>
      <c r="BM38" s="86">
        <v>0</v>
      </c>
      <c r="BN38" s="86"/>
      <c r="BO38" s="86"/>
      <c r="BP38" s="86"/>
      <c r="BQ38" s="86"/>
      <c r="BR38" s="86">
        <v>9.23</v>
      </c>
      <c r="BS38" s="62" t="s">
        <v>515</v>
      </c>
      <c r="BT38" s="86">
        <v>9.23</v>
      </c>
      <c r="BU38" s="86">
        <v>0</v>
      </c>
      <c r="BV38" s="86"/>
      <c r="BW38" s="86">
        <v>1</v>
      </c>
      <c r="BX38" s="67"/>
      <c r="BY38" s="67">
        <v>1.8867924528301887</v>
      </c>
      <c r="BZ38" s="67"/>
      <c r="CA38" s="86">
        <v>0</v>
      </c>
      <c r="CB38" s="86"/>
      <c r="CC38" s="86"/>
      <c r="CD38" s="86"/>
      <c r="CE38" s="86"/>
      <c r="CF38" s="86">
        <v>9.23</v>
      </c>
      <c r="CG38" s="62" t="s">
        <v>515</v>
      </c>
      <c r="CH38" s="86">
        <v>9.23</v>
      </c>
      <c r="CI38" s="86">
        <v>0</v>
      </c>
      <c r="CJ38" s="86"/>
      <c r="CK38" s="86">
        <v>1</v>
      </c>
      <c r="CL38" s="67"/>
      <c r="CM38" s="67">
        <v>1.8867924528301887</v>
      </c>
      <c r="CN38" s="67"/>
      <c r="CO38" s="86">
        <v>0</v>
      </c>
      <c r="CP38" s="86"/>
      <c r="CQ38" s="86"/>
      <c r="CR38" s="86"/>
      <c r="CS38" s="86"/>
      <c r="CT38" s="86">
        <v>9.23</v>
      </c>
      <c r="CU38" s="62" t="s">
        <v>515</v>
      </c>
      <c r="CV38" s="86">
        <v>9.23</v>
      </c>
      <c r="CW38" s="86">
        <v>0</v>
      </c>
      <c r="CX38" s="86"/>
      <c r="CY38" s="86">
        <v>1</v>
      </c>
      <c r="CZ38" s="67"/>
      <c r="DA38" s="67">
        <v>1.8867924528301887</v>
      </c>
      <c r="DB38" s="67"/>
      <c r="DC38" s="86">
        <v>0</v>
      </c>
      <c r="DD38" s="86"/>
      <c r="DE38" s="86"/>
      <c r="DH38" s="86">
        <v>8.23</v>
      </c>
      <c r="DI38" s="62" t="s">
        <v>515</v>
      </c>
      <c r="DJ38" s="86">
        <v>8.23</v>
      </c>
      <c r="DK38" s="86">
        <v>0</v>
      </c>
      <c r="DL38" s="86"/>
      <c r="DM38" s="86">
        <v>1</v>
      </c>
      <c r="DN38" s="67"/>
      <c r="DO38" s="67">
        <v>1.8867924528301887</v>
      </c>
      <c r="DP38" s="67"/>
      <c r="DQ38" s="86">
        <v>0</v>
      </c>
      <c r="DV38" s="86">
        <v>9.23</v>
      </c>
      <c r="DW38" s="62" t="s">
        <v>515</v>
      </c>
      <c r="DX38" s="86">
        <v>9.23</v>
      </c>
      <c r="DY38" s="86">
        <v>0</v>
      </c>
      <c r="DZ38" s="86"/>
      <c r="EA38" s="86">
        <v>1</v>
      </c>
      <c r="EB38" s="67"/>
      <c r="EC38" s="67">
        <v>1.8867924528301887</v>
      </c>
      <c r="ED38" s="67"/>
      <c r="EE38" s="86">
        <v>0</v>
      </c>
      <c r="EJ38" s="86">
        <v>9.23</v>
      </c>
      <c r="EK38" s="62" t="s">
        <v>515</v>
      </c>
      <c r="EL38" s="86">
        <v>9.23</v>
      </c>
      <c r="EM38" s="86">
        <v>0</v>
      </c>
      <c r="EN38" s="86"/>
      <c r="EO38" s="86">
        <v>1</v>
      </c>
      <c r="EP38" s="67"/>
      <c r="EQ38" s="67">
        <v>1.8867924528301887</v>
      </c>
      <c r="ER38" s="67"/>
      <c r="ES38" s="86">
        <v>0</v>
      </c>
      <c r="EX38" s="86">
        <v>9.23</v>
      </c>
      <c r="EY38" s="62" t="s">
        <v>515</v>
      </c>
      <c r="EZ38" s="86">
        <v>9.23</v>
      </c>
      <c r="FA38" s="86">
        <v>0</v>
      </c>
      <c r="FB38" s="86"/>
      <c r="FC38" s="86">
        <v>1</v>
      </c>
      <c r="FD38" s="67"/>
      <c r="FE38" s="67">
        <v>1.8867924528301887</v>
      </c>
      <c r="FF38" s="67"/>
      <c r="FG38" s="86">
        <v>0</v>
      </c>
      <c r="FL38" s="86">
        <v>9.23</v>
      </c>
      <c r="FM38" s="62" t="s">
        <v>515</v>
      </c>
      <c r="FN38" s="86">
        <v>9.23</v>
      </c>
      <c r="FO38" s="86">
        <v>0</v>
      </c>
      <c r="FP38" s="86"/>
      <c r="FQ38" s="86">
        <v>1</v>
      </c>
      <c r="FR38" s="67"/>
      <c r="FS38" s="67">
        <v>1.8867924528301887</v>
      </c>
      <c r="FT38" s="67"/>
      <c r="FU38" s="86">
        <v>0</v>
      </c>
      <c r="FZ38" s="86">
        <v>9.23</v>
      </c>
      <c r="GA38" s="62" t="s">
        <v>515</v>
      </c>
      <c r="GB38" s="86">
        <v>9.23</v>
      </c>
      <c r="GC38" s="86">
        <v>0</v>
      </c>
      <c r="GD38" s="86"/>
      <c r="GE38" s="86">
        <v>1</v>
      </c>
      <c r="GF38" s="67"/>
      <c r="GG38" s="67">
        <v>1.8867924528301887</v>
      </c>
      <c r="GH38" s="67"/>
      <c r="GI38" s="86">
        <v>0</v>
      </c>
      <c r="GN38" s="86">
        <v>9.23</v>
      </c>
      <c r="GO38" s="62" t="s">
        <v>515</v>
      </c>
      <c r="GP38" s="86">
        <v>9.23</v>
      </c>
      <c r="GQ38" s="86">
        <v>0</v>
      </c>
      <c r="GR38" s="86"/>
      <c r="GS38" s="86">
        <v>1</v>
      </c>
      <c r="GT38" s="67"/>
      <c r="GU38" s="67">
        <v>1.8867924528301887</v>
      </c>
      <c r="GV38" s="67"/>
      <c r="GW38" s="86">
        <v>0</v>
      </c>
      <c r="HB38" s="86">
        <v>9.23</v>
      </c>
      <c r="HC38" s="62" t="s">
        <v>515</v>
      </c>
      <c r="HD38" s="86">
        <v>9.23</v>
      </c>
      <c r="HE38" s="86">
        <v>0</v>
      </c>
      <c r="HF38" s="86"/>
      <c r="HG38" s="86">
        <v>1</v>
      </c>
      <c r="HH38" s="67"/>
      <c r="HI38" s="67">
        <v>1.8867924528301887</v>
      </c>
      <c r="HJ38" s="67"/>
      <c r="HK38" s="86">
        <v>0</v>
      </c>
      <c r="HP38" s="86">
        <v>9.23</v>
      </c>
      <c r="HQ38" s="62" t="s">
        <v>515</v>
      </c>
      <c r="HR38" s="86">
        <v>9.23</v>
      </c>
      <c r="HS38" s="86">
        <v>0</v>
      </c>
      <c r="HT38" s="86"/>
      <c r="HU38" s="86">
        <v>1</v>
      </c>
      <c r="HV38" s="67"/>
      <c r="HW38" s="67">
        <v>1.8867924528301887</v>
      </c>
      <c r="HX38" s="67"/>
      <c r="HY38" s="86">
        <v>0</v>
      </c>
      <c r="ID38" s="86">
        <v>9.23</v>
      </c>
      <c r="IE38" s="62" t="s">
        <v>515</v>
      </c>
      <c r="IF38" s="86">
        <v>9.23</v>
      </c>
      <c r="IG38" s="86">
        <v>0</v>
      </c>
      <c r="IH38" s="86"/>
      <c r="II38" s="86">
        <v>1</v>
      </c>
      <c r="IJ38" s="67"/>
      <c r="IK38" s="67">
        <v>1.8867924528301887</v>
      </c>
      <c r="IL38" s="67"/>
      <c r="IM38" s="86">
        <v>0</v>
      </c>
      <c r="IR38" s="86">
        <v>8.23</v>
      </c>
      <c r="IS38" s="62" t="s">
        <v>515</v>
      </c>
      <c r="IT38" s="86">
        <v>8.23</v>
      </c>
      <c r="IU38" s="86">
        <v>0</v>
      </c>
      <c r="IV38" s="86"/>
      <c r="IW38" s="86">
        <v>1</v>
      </c>
      <c r="IX38" s="67"/>
      <c r="IY38" s="67">
        <v>1.8867924528301887</v>
      </c>
      <c r="IZ38" s="67"/>
      <c r="JA38" s="86">
        <v>0</v>
      </c>
      <c r="JF38" s="86">
        <v>9.23</v>
      </c>
      <c r="JG38" s="62" t="s">
        <v>515</v>
      </c>
      <c r="JH38" s="86">
        <v>9.23</v>
      </c>
      <c r="JI38" s="86">
        <v>0</v>
      </c>
      <c r="JJ38" s="86"/>
      <c r="JK38" s="86">
        <v>1</v>
      </c>
      <c r="JL38" s="67"/>
      <c r="JM38" s="67">
        <v>1.8867924528301887</v>
      </c>
      <c r="JN38" s="67"/>
      <c r="JO38" s="86">
        <v>0</v>
      </c>
      <c r="JT38" s="86">
        <v>9.23</v>
      </c>
      <c r="JU38" s="62" t="s">
        <v>515</v>
      </c>
      <c r="JV38" s="86">
        <v>9.23</v>
      </c>
      <c r="JW38" s="86">
        <v>0</v>
      </c>
      <c r="JX38" s="86"/>
      <c r="JY38" s="86">
        <v>1</v>
      </c>
      <c r="JZ38" s="67"/>
      <c r="KA38" s="67">
        <v>1.8867924528301887</v>
      </c>
      <c r="KB38" s="67"/>
      <c r="KC38" s="86">
        <v>0</v>
      </c>
      <c r="KH38" s="86">
        <v>9.23</v>
      </c>
      <c r="KI38" s="62" t="s">
        <v>515</v>
      </c>
      <c r="KJ38" s="86">
        <v>9.23</v>
      </c>
      <c r="KK38" s="86">
        <v>0</v>
      </c>
      <c r="KL38" s="86"/>
      <c r="KM38" s="86">
        <v>1</v>
      </c>
      <c r="KN38" s="67"/>
      <c r="KO38" s="67">
        <v>1.8867924528301887</v>
      </c>
      <c r="KP38" s="67"/>
      <c r="KQ38" s="86">
        <v>0</v>
      </c>
      <c r="KV38" s="86">
        <v>8.23</v>
      </c>
      <c r="KW38" s="62" t="s">
        <v>515</v>
      </c>
      <c r="KX38" s="86">
        <v>8.23</v>
      </c>
      <c r="KY38" s="86">
        <v>0</v>
      </c>
      <c r="KZ38" s="86"/>
      <c r="LA38" s="86">
        <v>1</v>
      </c>
      <c r="LB38" s="67"/>
      <c r="LC38" s="67">
        <v>1.8867924528301887</v>
      </c>
      <c r="LD38" s="67"/>
      <c r="LE38" s="86">
        <v>0</v>
      </c>
      <c r="LJ38" s="86">
        <v>9.23</v>
      </c>
      <c r="LK38" s="62" t="s">
        <v>515</v>
      </c>
      <c r="LL38" s="86">
        <v>9.23</v>
      </c>
      <c r="LM38" s="86">
        <v>0</v>
      </c>
      <c r="LN38" s="86"/>
      <c r="LO38" s="86">
        <v>1</v>
      </c>
      <c r="LP38" s="67"/>
      <c r="LQ38" s="67">
        <v>1.8867924528301887</v>
      </c>
      <c r="LR38" s="67"/>
      <c r="LS38" s="86">
        <v>0</v>
      </c>
      <c r="LX38" s="86">
        <v>7.23</v>
      </c>
      <c r="LY38" s="62" t="s">
        <v>515</v>
      </c>
      <c r="LZ38" s="86">
        <v>7.23</v>
      </c>
      <c r="MA38" s="86">
        <v>0</v>
      </c>
      <c r="MB38" s="86"/>
      <c r="MC38" s="86">
        <v>1</v>
      </c>
      <c r="MD38" s="67"/>
      <c r="ME38" s="67">
        <v>1.8867924528301887</v>
      </c>
      <c r="MF38" s="67"/>
      <c r="MG38" s="86">
        <v>0</v>
      </c>
      <c r="ML38" s="86">
        <v>8.23</v>
      </c>
      <c r="MM38" s="62" t="s">
        <v>515</v>
      </c>
      <c r="MN38" s="86">
        <v>8.23</v>
      </c>
      <c r="MO38" s="86">
        <v>0</v>
      </c>
      <c r="MP38" s="86"/>
      <c r="MQ38" s="86">
        <v>1</v>
      </c>
      <c r="MR38" s="67"/>
      <c r="MS38" s="67">
        <v>1.8867924528301887</v>
      </c>
      <c r="MT38" s="67"/>
      <c r="MU38" s="86">
        <v>0</v>
      </c>
      <c r="MZ38" s="86">
        <v>8.23</v>
      </c>
      <c r="NA38" s="62" t="s">
        <v>515</v>
      </c>
      <c r="NB38" s="86">
        <v>8.23</v>
      </c>
      <c r="NC38" s="86">
        <v>0</v>
      </c>
      <c r="ND38" s="86"/>
      <c r="NE38" s="86">
        <v>1</v>
      </c>
      <c r="NF38" s="67"/>
      <c r="NG38" s="67">
        <v>1.8867924528301887</v>
      </c>
      <c r="NH38" s="67"/>
      <c r="NI38" s="86">
        <v>0</v>
      </c>
      <c r="NN38" s="86" t="s">
        <v>944</v>
      </c>
      <c r="NO38" s="62" t="s">
        <v>515</v>
      </c>
      <c r="NP38" s="86" t="s">
        <v>944</v>
      </c>
      <c r="NQ38" s="86">
        <v>0</v>
      </c>
      <c r="NR38" s="86"/>
      <c r="NS38" s="86">
        <v>0</v>
      </c>
      <c r="NT38" s="67"/>
      <c r="NU38" s="67">
        <v>0</v>
      </c>
      <c r="NV38" s="67"/>
      <c r="NW38" s="86" t="s">
        <v>582</v>
      </c>
      <c r="OB38" s="86" t="s">
        <v>944</v>
      </c>
      <c r="OC38" s="62" t="s">
        <v>515</v>
      </c>
      <c r="OD38" s="86" t="s">
        <v>944</v>
      </c>
      <c r="OE38" s="86">
        <v>0</v>
      </c>
      <c r="OF38" s="86"/>
      <c r="OG38" s="86">
        <v>0</v>
      </c>
      <c r="OH38" s="67"/>
      <c r="OI38" s="67">
        <v>0</v>
      </c>
      <c r="OJ38" s="67"/>
      <c r="OK38" s="86" t="s">
        <v>582</v>
      </c>
      <c r="OP38" s="86" t="s">
        <v>944</v>
      </c>
      <c r="OQ38" s="62" t="s">
        <v>515</v>
      </c>
      <c r="OR38" s="86" t="s">
        <v>944</v>
      </c>
      <c r="OS38" s="86">
        <v>0</v>
      </c>
      <c r="OT38" s="86"/>
      <c r="OU38" s="86">
        <v>0</v>
      </c>
      <c r="OV38" s="67"/>
      <c r="OW38" s="67">
        <v>0</v>
      </c>
      <c r="OX38" s="67"/>
      <c r="OY38" s="86" t="s">
        <v>582</v>
      </c>
      <c r="PD38" s="86" t="s">
        <v>944</v>
      </c>
      <c r="PE38" s="62" t="s">
        <v>515</v>
      </c>
      <c r="PF38" s="86" t="s">
        <v>944</v>
      </c>
      <c r="PG38" s="86">
        <v>0</v>
      </c>
      <c r="PH38" s="86"/>
      <c r="PI38" s="86">
        <v>0</v>
      </c>
      <c r="PJ38" s="67"/>
      <c r="PK38" s="67">
        <v>0</v>
      </c>
      <c r="PL38" s="67"/>
      <c r="PM38" s="86" t="s">
        <v>582</v>
      </c>
      <c r="PR38" s="86" t="s">
        <v>944</v>
      </c>
      <c r="PS38" s="62" t="s">
        <v>515</v>
      </c>
      <c r="PT38" s="86" t="s">
        <v>944</v>
      </c>
      <c r="PU38" s="86">
        <v>0</v>
      </c>
      <c r="PV38" s="86"/>
      <c r="PW38" s="86">
        <v>0</v>
      </c>
      <c r="PX38" s="67"/>
      <c r="PY38" s="67">
        <v>0</v>
      </c>
      <c r="PZ38" s="67"/>
      <c r="QA38" s="86" t="s">
        <v>582</v>
      </c>
      <c r="QF38" s="86" t="s">
        <v>944</v>
      </c>
      <c r="QG38" s="62" t="s">
        <v>515</v>
      </c>
      <c r="QH38" s="86" t="s">
        <v>944</v>
      </c>
      <c r="QI38" s="86">
        <v>0</v>
      </c>
      <c r="QJ38" s="86"/>
      <c r="QK38" s="86">
        <v>0</v>
      </c>
      <c r="QL38" s="67"/>
      <c r="QM38" s="67">
        <v>0</v>
      </c>
      <c r="QN38" s="67"/>
      <c r="QO38" s="86" t="s">
        <v>582</v>
      </c>
      <c r="QT38" s="86" t="s">
        <v>944</v>
      </c>
      <c r="QU38" s="62" t="s">
        <v>515</v>
      </c>
      <c r="QV38" s="86" t="s">
        <v>944</v>
      </c>
      <c r="QW38" s="86">
        <v>0</v>
      </c>
      <c r="QX38" s="86"/>
      <c r="QY38" s="86">
        <v>0</v>
      </c>
      <c r="QZ38" s="67"/>
      <c r="RA38" s="67">
        <v>0</v>
      </c>
      <c r="RB38" s="67"/>
      <c r="RC38" s="86" t="s">
        <v>582</v>
      </c>
      <c r="RH38" s="86" t="s">
        <v>944</v>
      </c>
      <c r="RI38" s="62" t="s">
        <v>515</v>
      </c>
      <c r="RJ38" s="86" t="s">
        <v>944</v>
      </c>
      <c r="RK38" s="86">
        <v>0</v>
      </c>
      <c r="RL38" s="86"/>
      <c r="RM38" s="86">
        <v>0</v>
      </c>
      <c r="RN38" s="67"/>
      <c r="RO38" s="67">
        <v>0</v>
      </c>
      <c r="RP38" s="67"/>
      <c r="RQ38" s="86" t="s">
        <v>582</v>
      </c>
      <c r="RV38" s="86" t="s">
        <v>944</v>
      </c>
      <c r="RW38" s="62" t="s">
        <v>515</v>
      </c>
      <c r="RX38" s="86" t="s">
        <v>944</v>
      </c>
      <c r="RY38" s="86">
        <v>0</v>
      </c>
      <c r="RZ38" s="86"/>
      <c r="SA38" s="86">
        <v>0</v>
      </c>
      <c r="SB38" s="67"/>
      <c r="SC38" s="67">
        <v>0</v>
      </c>
      <c r="SD38" s="67"/>
      <c r="SE38" s="86" t="s">
        <v>582</v>
      </c>
      <c r="SJ38" s="86" t="s">
        <v>944</v>
      </c>
      <c r="SK38" s="62" t="s">
        <v>515</v>
      </c>
      <c r="SL38" s="86" t="s">
        <v>944</v>
      </c>
      <c r="SM38" s="86">
        <v>0</v>
      </c>
      <c r="SN38" s="86"/>
      <c r="SO38" s="86">
        <v>0</v>
      </c>
      <c r="SP38" s="67"/>
      <c r="SQ38" s="67">
        <v>0</v>
      </c>
      <c r="SR38" s="67"/>
      <c r="SS38" s="86" t="s">
        <v>582</v>
      </c>
      <c r="SX38" s="86" t="s">
        <v>944</v>
      </c>
      <c r="SY38" s="62" t="s">
        <v>515</v>
      </c>
      <c r="SZ38" s="86" t="s">
        <v>944</v>
      </c>
      <c r="TA38" s="86">
        <v>0</v>
      </c>
      <c r="TB38" s="86"/>
      <c r="TC38" s="86">
        <v>0</v>
      </c>
      <c r="TD38" s="67"/>
      <c r="TE38" s="67">
        <v>0</v>
      </c>
      <c r="TF38" s="67"/>
      <c r="TG38" s="86" t="s">
        <v>582</v>
      </c>
      <c r="TL38" s="86" t="s">
        <v>944</v>
      </c>
      <c r="TM38" s="62" t="s">
        <v>515</v>
      </c>
      <c r="TN38" s="86" t="s">
        <v>944</v>
      </c>
      <c r="TO38" s="86">
        <v>0</v>
      </c>
      <c r="TP38" s="86"/>
      <c r="TQ38" s="86">
        <v>0</v>
      </c>
      <c r="TR38" s="67"/>
      <c r="TS38" s="67">
        <v>0</v>
      </c>
      <c r="TT38" s="67"/>
      <c r="TU38" s="86" t="s">
        <v>582</v>
      </c>
      <c r="TZ38" s="86" t="s">
        <v>944</v>
      </c>
      <c r="UA38" s="62" t="s">
        <v>515</v>
      </c>
      <c r="UB38" s="86" t="s">
        <v>944</v>
      </c>
      <c r="UC38" s="86">
        <v>0</v>
      </c>
      <c r="UD38" s="86"/>
      <c r="UE38" s="86">
        <v>0</v>
      </c>
      <c r="UF38" s="67"/>
      <c r="UG38" s="67">
        <v>0</v>
      </c>
      <c r="UH38" s="67"/>
      <c r="UI38" s="86" t="s">
        <v>582</v>
      </c>
      <c r="UN38" s="86" t="s">
        <v>944</v>
      </c>
      <c r="UO38" s="62" t="s">
        <v>515</v>
      </c>
      <c r="UP38" s="86" t="s">
        <v>944</v>
      </c>
      <c r="UQ38" s="86">
        <v>0</v>
      </c>
      <c r="UR38" s="86"/>
      <c r="US38" s="86">
        <v>0</v>
      </c>
      <c r="UT38" s="67"/>
      <c r="UU38" s="67">
        <v>0</v>
      </c>
      <c r="UV38" s="67"/>
      <c r="UW38" s="86" t="s">
        <v>582</v>
      </c>
      <c r="VB38" s="86" t="s">
        <v>944</v>
      </c>
      <c r="VC38" s="62" t="s">
        <v>515</v>
      </c>
      <c r="VD38" s="86" t="s">
        <v>944</v>
      </c>
      <c r="VE38" s="86">
        <v>0</v>
      </c>
      <c r="VF38" s="86"/>
      <c r="VG38" s="86">
        <v>0</v>
      </c>
      <c r="VH38" s="67"/>
      <c r="VI38" s="67">
        <v>0</v>
      </c>
      <c r="VJ38" s="67"/>
      <c r="VK38" s="86" t="s">
        <v>582</v>
      </c>
      <c r="VP38" s="86" t="s">
        <v>944</v>
      </c>
      <c r="VQ38" s="62" t="s">
        <v>515</v>
      </c>
      <c r="VR38" s="86" t="s">
        <v>944</v>
      </c>
      <c r="VS38" s="86">
        <v>0</v>
      </c>
      <c r="VT38" s="86"/>
      <c r="VU38" s="86">
        <v>0</v>
      </c>
      <c r="VV38" s="67"/>
      <c r="VW38" s="67">
        <v>0</v>
      </c>
      <c r="VX38" s="67"/>
      <c r="VY38" s="86" t="s">
        <v>582</v>
      </c>
      <c r="WD38" s="86" t="s">
        <v>944</v>
      </c>
      <c r="WE38" s="62" t="s">
        <v>515</v>
      </c>
      <c r="WF38" s="86" t="s">
        <v>944</v>
      </c>
      <c r="WG38" s="86">
        <v>0</v>
      </c>
      <c r="WH38" s="86"/>
      <c r="WI38" s="86">
        <v>0</v>
      </c>
      <c r="WJ38" s="67"/>
      <c r="WK38" s="67">
        <v>0</v>
      </c>
      <c r="WL38" s="67"/>
      <c r="WM38" s="86" t="s">
        <v>582</v>
      </c>
      <c r="WR38" s="86" t="s">
        <v>944</v>
      </c>
      <c r="WS38" s="62" t="s">
        <v>515</v>
      </c>
      <c r="WT38" s="86" t="s">
        <v>944</v>
      </c>
      <c r="WU38" s="86">
        <v>0</v>
      </c>
      <c r="WV38" s="86"/>
      <c r="WW38" s="86">
        <v>0</v>
      </c>
      <c r="WX38" s="67"/>
      <c r="WY38" s="67">
        <v>0</v>
      </c>
      <c r="WZ38" s="67"/>
      <c r="XA38" s="86" t="s">
        <v>582</v>
      </c>
      <c r="XF38" s="86" t="s">
        <v>944</v>
      </c>
      <c r="XG38" s="62" t="s">
        <v>515</v>
      </c>
      <c r="XH38" s="86" t="s">
        <v>944</v>
      </c>
      <c r="XI38" s="86">
        <v>0</v>
      </c>
      <c r="XJ38" s="86"/>
      <c r="XK38" s="86">
        <v>0</v>
      </c>
      <c r="XL38" s="67"/>
      <c r="XM38" s="67">
        <v>0</v>
      </c>
      <c r="XN38" s="67"/>
      <c r="XO38" s="86" t="s">
        <v>582</v>
      </c>
      <c r="XT38" s="86" t="s">
        <v>944</v>
      </c>
      <c r="XU38" s="62" t="s">
        <v>515</v>
      </c>
      <c r="XV38" s="86" t="s">
        <v>944</v>
      </c>
      <c r="XW38" s="86">
        <v>0</v>
      </c>
      <c r="XX38" s="86"/>
      <c r="XY38" s="86">
        <v>0</v>
      </c>
      <c r="XZ38" s="67"/>
      <c r="YA38" s="67">
        <v>0</v>
      </c>
      <c r="YB38" s="67"/>
      <c r="YC38" s="86" t="s">
        <v>582</v>
      </c>
      <c r="YH38" s="86" t="s">
        <v>944</v>
      </c>
      <c r="YI38" s="62" t="s">
        <v>515</v>
      </c>
      <c r="YJ38" s="86" t="s">
        <v>944</v>
      </c>
      <c r="YK38" s="86">
        <v>0</v>
      </c>
      <c r="YL38" s="86"/>
      <c r="YM38" s="86">
        <v>0</v>
      </c>
      <c r="YN38" s="67"/>
      <c r="YO38" s="67">
        <v>0</v>
      </c>
      <c r="YP38" s="67"/>
      <c r="YQ38" s="86" t="s">
        <v>582</v>
      </c>
      <c r="YV38" s="86" t="s">
        <v>944</v>
      </c>
      <c r="YW38" s="62" t="s">
        <v>515</v>
      </c>
      <c r="YX38" s="86" t="s">
        <v>944</v>
      </c>
      <c r="YY38" s="86">
        <v>0</v>
      </c>
      <c r="YZ38" s="86"/>
      <c r="ZA38" s="86">
        <v>0</v>
      </c>
      <c r="ZB38" s="67"/>
      <c r="ZC38" s="67">
        <v>0</v>
      </c>
      <c r="ZD38" s="67"/>
      <c r="ZE38" s="86" t="s">
        <v>582</v>
      </c>
      <c r="ZJ38" s="86" t="s">
        <v>944</v>
      </c>
      <c r="ZK38" s="62" t="s">
        <v>515</v>
      </c>
      <c r="ZL38" s="86" t="s">
        <v>944</v>
      </c>
      <c r="ZM38" s="86">
        <v>0</v>
      </c>
      <c r="ZN38" s="86"/>
      <c r="ZO38" s="86">
        <v>0</v>
      </c>
      <c r="ZP38" s="67"/>
      <c r="ZQ38" s="67">
        <v>0</v>
      </c>
      <c r="ZR38" s="67"/>
      <c r="ZS38" s="86" t="s">
        <v>582</v>
      </c>
      <c r="ZX38" s="86" t="s">
        <v>944</v>
      </c>
      <c r="ZY38" s="62" t="s">
        <v>515</v>
      </c>
      <c r="ZZ38" s="86" t="s">
        <v>944</v>
      </c>
      <c r="AAA38" s="86">
        <v>0</v>
      </c>
      <c r="AAB38" s="86"/>
      <c r="AAC38" s="86">
        <v>0</v>
      </c>
      <c r="AAD38" s="67"/>
      <c r="AAE38" s="67">
        <v>0</v>
      </c>
      <c r="AAF38" s="67"/>
      <c r="AAG38" s="86" t="s">
        <v>582</v>
      </c>
      <c r="AAL38" s="86" t="s">
        <v>944</v>
      </c>
      <c r="AAM38" s="62" t="s">
        <v>515</v>
      </c>
      <c r="AAN38" s="86" t="s">
        <v>944</v>
      </c>
      <c r="AAO38" s="86">
        <v>0</v>
      </c>
      <c r="AAP38" s="86"/>
      <c r="AAQ38" s="86">
        <v>0</v>
      </c>
      <c r="AAR38" s="67"/>
      <c r="AAS38" s="67">
        <v>0</v>
      </c>
      <c r="AAT38" s="67"/>
      <c r="AAU38" s="86" t="s">
        <v>582</v>
      </c>
      <c r="AAZ38" s="86" t="s">
        <v>944</v>
      </c>
      <c r="ABA38" s="62" t="s">
        <v>515</v>
      </c>
      <c r="ABB38" s="86" t="s">
        <v>944</v>
      </c>
      <c r="ABC38" s="86">
        <v>0</v>
      </c>
      <c r="ABD38" s="86"/>
      <c r="ABE38" s="86">
        <v>0</v>
      </c>
      <c r="ABF38" s="67"/>
      <c r="ABG38" s="67">
        <v>0</v>
      </c>
      <c r="ABH38" s="67"/>
      <c r="ABI38" s="86" t="s">
        <v>582</v>
      </c>
      <c r="ABN38" s="86" t="s">
        <v>944</v>
      </c>
      <c r="ABO38" s="62" t="s">
        <v>515</v>
      </c>
      <c r="ABP38" s="86" t="s">
        <v>944</v>
      </c>
      <c r="ABQ38" s="86">
        <v>0</v>
      </c>
      <c r="ABR38" s="86"/>
      <c r="ABS38" s="86">
        <v>0</v>
      </c>
      <c r="ABT38" s="67"/>
      <c r="ABU38" s="67">
        <v>0</v>
      </c>
      <c r="ABV38" s="67"/>
      <c r="ABW38" s="86" t="s">
        <v>582</v>
      </c>
      <c r="ACB38" s="86" t="s">
        <v>944</v>
      </c>
      <c r="ACC38" s="62" t="s">
        <v>515</v>
      </c>
      <c r="ACD38" s="86" t="s">
        <v>944</v>
      </c>
      <c r="ACE38" s="86">
        <v>0</v>
      </c>
      <c r="ACF38" s="86"/>
      <c r="ACG38" s="86">
        <v>0</v>
      </c>
      <c r="ACH38" s="67"/>
      <c r="ACI38" s="67">
        <v>0</v>
      </c>
      <c r="ACJ38" s="67"/>
      <c r="ACK38" s="86" t="s">
        <v>582</v>
      </c>
      <c r="ACP38" s="86" t="s">
        <v>944</v>
      </c>
      <c r="ACQ38" s="62" t="s">
        <v>515</v>
      </c>
      <c r="ACR38" s="86" t="s">
        <v>944</v>
      </c>
      <c r="ACS38" s="86">
        <v>0</v>
      </c>
      <c r="ACT38" s="86"/>
      <c r="ACU38" s="86">
        <v>0</v>
      </c>
      <c r="ACV38" s="67"/>
      <c r="ACW38" s="67">
        <v>0</v>
      </c>
      <c r="ACX38" s="67"/>
      <c r="ACY38" s="86" t="s">
        <v>582</v>
      </c>
      <c r="ADD38" s="86" t="s">
        <v>944</v>
      </c>
      <c r="ADE38" s="62" t="s">
        <v>515</v>
      </c>
      <c r="ADF38" s="86" t="s">
        <v>944</v>
      </c>
      <c r="ADG38" s="86">
        <v>0</v>
      </c>
      <c r="ADH38" s="86"/>
      <c r="ADI38" s="86">
        <v>0</v>
      </c>
      <c r="ADJ38" s="67"/>
      <c r="ADK38" s="67">
        <v>0</v>
      </c>
      <c r="ADL38" s="67"/>
      <c r="ADM38" s="86" t="s">
        <v>582</v>
      </c>
      <c r="ADR38" s="86" t="s">
        <v>944</v>
      </c>
      <c r="ADS38" s="62" t="s">
        <v>515</v>
      </c>
      <c r="ADT38" s="86" t="s">
        <v>944</v>
      </c>
      <c r="ADU38" s="86">
        <v>0</v>
      </c>
      <c r="ADV38" s="86"/>
      <c r="ADW38" s="86">
        <v>0</v>
      </c>
      <c r="ADX38" s="67"/>
      <c r="ADY38" s="67">
        <v>0</v>
      </c>
      <c r="ADZ38" s="67"/>
      <c r="AEA38" s="86" t="s">
        <v>582</v>
      </c>
      <c r="AEF38" s="86" t="s">
        <v>944</v>
      </c>
      <c r="AEG38" s="62" t="s">
        <v>515</v>
      </c>
      <c r="AEH38" s="86" t="s">
        <v>944</v>
      </c>
      <c r="AEI38" s="86">
        <v>0</v>
      </c>
      <c r="AEJ38" s="86"/>
      <c r="AEK38" s="86">
        <v>0</v>
      </c>
      <c r="AEL38" s="67"/>
      <c r="AEM38" s="67">
        <v>0</v>
      </c>
      <c r="AEN38" s="67"/>
      <c r="AEO38" s="86" t="s">
        <v>582</v>
      </c>
      <c r="AET38" s="86" t="s">
        <v>944</v>
      </c>
      <c r="AEU38" s="62" t="s">
        <v>515</v>
      </c>
      <c r="AEV38" s="86" t="s">
        <v>944</v>
      </c>
      <c r="AEW38" s="86">
        <v>0</v>
      </c>
      <c r="AEX38" s="86"/>
      <c r="AEY38" s="86">
        <v>0</v>
      </c>
      <c r="AEZ38" s="67"/>
      <c r="AFA38" s="67">
        <v>0</v>
      </c>
      <c r="AFB38" s="67"/>
      <c r="AFC38" s="86" t="s">
        <v>582</v>
      </c>
      <c r="AFH38" s="86" t="s">
        <v>944</v>
      </c>
      <c r="AFI38" s="62" t="s">
        <v>515</v>
      </c>
      <c r="AFJ38" s="86" t="s">
        <v>944</v>
      </c>
      <c r="AFK38" s="86">
        <v>0</v>
      </c>
      <c r="AFL38" s="86"/>
      <c r="AFM38" s="86">
        <v>0</v>
      </c>
      <c r="AFN38" s="67"/>
      <c r="AFO38" s="67">
        <v>0</v>
      </c>
      <c r="AFP38" s="67"/>
      <c r="AFQ38" s="86" t="s">
        <v>582</v>
      </c>
      <c r="AFV38" s="86" t="s">
        <v>944</v>
      </c>
      <c r="AFW38" s="62" t="s">
        <v>515</v>
      </c>
      <c r="AFX38" s="86" t="s">
        <v>944</v>
      </c>
      <c r="AFY38" s="86">
        <v>0</v>
      </c>
      <c r="AFZ38" s="86"/>
      <c r="AGA38" s="86">
        <v>0</v>
      </c>
      <c r="AGB38" s="67"/>
      <c r="AGC38" s="67">
        <v>0</v>
      </c>
      <c r="AGD38" s="67"/>
      <c r="AGE38" s="86" t="s">
        <v>582</v>
      </c>
      <c r="AGJ38" s="86" t="s">
        <v>944</v>
      </c>
      <c r="AGK38" s="62" t="s">
        <v>515</v>
      </c>
      <c r="AGL38" s="86" t="s">
        <v>944</v>
      </c>
      <c r="AGM38" s="86">
        <v>0</v>
      </c>
      <c r="AGN38" s="86"/>
      <c r="AGO38" s="86">
        <v>0</v>
      </c>
      <c r="AGP38" s="67"/>
      <c r="AGQ38" s="67">
        <v>0</v>
      </c>
      <c r="AGR38" s="67"/>
      <c r="AGS38" s="86" t="s">
        <v>582</v>
      </c>
      <c r="AGX38" s="86" t="s">
        <v>944</v>
      </c>
      <c r="AGY38" s="62" t="s">
        <v>515</v>
      </c>
      <c r="AGZ38" s="86" t="s">
        <v>944</v>
      </c>
      <c r="AHA38" s="86">
        <v>0</v>
      </c>
      <c r="AHB38" s="86"/>
      <c r="AHC38" s="86">
        <v>0</v>
      </c>
      <c r="AHD38" s="67"/>
      <c r="AHE38" s="67">
        <v>0</v>
      </c>
      <c r="AHF38" s="67"/>
      <c r="AHG38" s="86" t="s">
        <v>582</v>
      </c>
      <c r="AHL38" s="86" t="s">
        <v>944</v>
      </c>
      <c r="AHM38" s="62" t="s">
        <v>515</v>
      </c>
      <c r="AHN38" s="86" t="s">
        <v>944</v>
      </c>
      <c r="AHO38" s="86">
        <v>0</v>
      </c>
      <c r="AHP38" s="86"/>
      <c r="AHQ38" s="86">
        <v>0</v>
      </c>
      <c r="AHR38" s="67"/>
      <c r="AHS38" s="67">
        <v>0</v>
      </c>
      <c r="AHT38" s="67"/>
      <c r="AHU38" s="86" t="s">
        <v>582</v>
      </c>
      <c r="AHZ38" s="86" t="s">
        <v>944</v>
      </c>
      <c r="AIA38" s="62" t="s">
        <v>515</v>
      </c>
      <c r="AIB38" s="86" t="s">
        <v>944</v>
      </c>
      <c r="AIC38" s="86">
        <v>0</v>
      </c>
      <c r="AID38" s="86"/>
      <c r="AIE38" s="86">
        <v>0</v>
      </c>
      <c r="AIF38" s="67"/>
      <c r="AIG38" s="67">
        <v>0</v>
      </c>
      <c r="AIH38" s="67"/>
      <c r="AII38" s="86" t="s">
        <v>582</v>
      </c>
      <c r="AIN38" s="86" t="s">
        <v>944</v>
      </c>
      <c r="AIO38" s="62" t="s">
        <v>515</v>
      </c>
      <c r="AIP38" s="86" t="s">
        <v>944</v>
      </c>
      <c r="AIQ38" s="86">
        <v>0</v>
      </c>
      <c r="AIR38" s="86"/>
      <c r="AIS38" s="86">
        <v>0</v>
      </c>
      <c r="AIT38" s="67"/>
      <c r="AIU38" s="67">
        <v>0</v>
      </c>
      <c r="AIV38" s="67"/>
      <c r="AIW38" s="86" t="s">
        <v>582</v>
      </c>
      <c r="AJB38" s="86" t="s">
        <v>944</v>
      </c>
      <c r="AJC38" s="62" t="s">
        <v>515</v>
      </c>
      <c r="AJD38" s="86" t="s">
        <v>944</v>
      </c>
      <c r="AJE38" s="86">
        <v>0</v>
      </c>
      <c r="AJF38" s="86"/>
      <c r="AJG38" s="86">
        <v>0</v>
      </c>
      <c r="AJH38" s="67"/>
      <c r="AJI38" s="67">
        <v>0</v>
      </c>
      <c r="AJJ38" s="67"/>
      <c r="AJK38" s="86" t="s">
        <v>582</v>
      </c>
      <c r="AJP38" s="86" t="s">
        <v>944</v>
      </c>
      <c r="AJQ38" s="62" t="s">
        <v>515</v>
      </c>
      <c r="AJR38" s="86" t="s">
        <v>944</v>
      </c>
      <c r="AJS38" s="86">
        <v>0</v>
      </c>
      <c r="AJT38" s="86"/>
      <c r="AJU38" s="86">
        <v>0</v>
      </c>
      <c r="AJV38" s="67"/>
      <c r="AJW38" s="67">
        <v>0</v>
      </c>
      <c r="AJX38" s="67"/>
      <c r="AJY38" s="86" t="s">
        <v>582</v>
      </c>
      <c r="AKD38" s="86" t="s">
        <v>944</v>
      </c>
      <c r="AKE38" s="62" t="s">
        <v>515</v>
      </c>
      <c r="AKF38" s="86" t="s">
        <v>944</v>
      </c>
      <c r="AKG38" s="86">
        <v>0</v>
      </c>
      <c r="AKH38" s="86"/>
      <c r="AKI38" s="86">
        <v>0</v>
      </c>
      <c r="AKJ38" s="67"/>
      <c r="AKK38" s="67">
        <v>0</v>
      </c>
      <c r="AKL38" s="67"/>
      <c r="AKM38" s="86" t="s">
        <v>582</v>
      </c>
      <c r="AKR38" s="86" t="s">
        <v>944</v>
      </c>
      <c r="AKS38" s="62" t="s">
        <v>515</v>
      </c>
      <c r="AKT38" s="86" t="s">
        <v>944</v>
      </c>
      <c r="AKU38" s="86">
        <v>0</v>
      </c>
      <c r="AKV38" s="86"/>
      <c r="AKW38" s="86">
        <v>0</v>
      </c>
      <c r="AKX38" s="67"/>
      <c r="AKY38" s="67">
        <v>0</v>
      </c>
      <c r="AKZ38" s="67"/>
      <c r="ALA38" s="86" t="s">
        <v>582</v>
      </c>
      <c r="ALF38" s="86" t="s">
        <v>944</v>
      </c>
      <c r="ALG38" s="62" t="s">
        <v>515</v>
      </c>
      <c r="ALH38" s="86" t="s">
        <v>944</v>
      </c>
      <c r="ALI38" s="86">
        <v>0</v>
      </c>
      <c r="ALJ38" s="86"/>
      <c r="ALK38" s="86">
        <v>0</v>
      </c>
      <c r="ALL38" s="67"/>
      <c r="ALM38" s="67">
        <v>0</v>
      </c>
      <c r="ALN38" s="67"/>
      <c r="ALO38" s="86" t="s">
        <v>582</v>
      </c>
      <c r="ALT38" s="86" t="s">
        <v>944</v>
      </c>
      <c r="ALU38" s="62" t="s">
        <v>515</v>
      </c>
      <c r="ALV38" s="86" t="s">
        <v>944</v>
      </c>
      <c r="ALW38" s="86">
        <v>0</v>
      </c>
      <c r="ALX38" s="86"/>
      <c r="ALY38" s="86">
        <v>0</v>
      </c>
      <c r="ALZ38" s="67"/>
      <c r="AMA38" s="67">
        <v>0</v>
      </c>
      <c r="AMB38" s="67"/>
      <c r="AMC38" s="86" t="s">
        <v>582</v>
      </c>
      <c r="AMH38" s="86" t="s">
        <v>944</v>
      </c>
      <c r="AMI38" s="62" t="s">
        <v>515</v>
      </c>
      <c r="AMJ38" s="86" t="s">
        <v>944</v>
      </c>
      <c r="AMK38" s="86">
        <v>0</v>
      </c>
      <c r="AML38" s="86"/>
      <c r="AMM38" s="86">
        <v>0</v>
      </c>
      <c r="AMN38" s="67"/>
      <c r="AMO38" s="67">
        <v>0</v>
      </c>
      <c r="AMP38" s="67"/>
      <c r="AMQ38" s="86" t="s">
        <v>582</v>
      </c>
      <c r="AMV38" s="86" t="s">
        <v>944</v>
      </c>
      <c r="AMW38" s="62" t="s">
        <v>515</v>
      </c>
      <c r="AMX38" s="86" t="s">
        <v>944</v>
      </c>
      <c r="AMY38" s="86">
        <v>0</v>
      </c>
      <c r="AMZ38" s="86"/>
      <c r="ANA38" s="86">
        <v>0</v>
      </c>
      <c r="ANB38" s="67"/>
      <c r="ANC38" s="67">
        <v>0</v>
      </c>
      <c r="AND38" s="67"/>
      <c r="ANE38" s="86" t="s">
        <v>582</v>
      </c>
      <c r="ANJ38" s="86" t="s">
        <v>944</v>
      </c>
      <c r="ANK38" s="62" t="s">
        <v>515</v>
      </c>
      <c r="ANL38" s="86" t="s">
        <v>944</v>
      </c>
      <c r="ANM38" s="86">
        <v>0</v>
      </c>
      <c r="ANN38" s="86"/>
      <c r="ANO38" s="86">
        <v>0</v>
      </c>
      <c r="ANP38" s="67"/>
      <c r="ANQ38" s="67">
        <v>0</v>
      </c>
      <c r="ANR38" s="67"/>
      <c r="ANS38" s="86" t="s">
        <v>582</v>
      </c>
      <c r="ANX38" s="86" t="s">
        <v>944</v>
      </c>
      <c r="ANY38" s="62" t="s">
        <v>515</v>
      </c>
      <c r="ANZ38" s="86" t="s">
        <v>944</v>
      </c>
      <c r="AOA38" s="86">
        <v>0</v>
      </c>
      <c r="AOB38" s="86"/>
      <c r="AOC38" s="86">
        <v>0</v>
      </c>
      <c r="AOD38" s="67"/>
      <c r="AOE38" s="67">
        <v>0</v>
      </c>
      <c r="AOF38" s="67"/>
      <c r="AOG38" s="86" t="s">
        <v>582</v>
      </c>
      <c r="AOL38" s="86" t="s">
        <v>944</v>
      </c>
      <c r="AOM38" s="62" t="s">
        <v>515</v>
      </c>
      <c r="AON38" s="86" t="s">
        <v>944</v>
      </c>
      <c r="AOO38" s="86">
        <v>0</v>
      </c>
      <c r="AOP38" s="86"/>
      <c r="AOQ38" s="86">
        <v>0</v>
      </c>
      <c r="AOR38" s="67"/>
      <c r="AOS38" s="67">
        <v>0</v>
      </c>
      <c r="AOT38" s="67"/>
      <c r="AOU38" s="86" t="s">
        <v>582</v>
      </c>
      <c r="AOZ38" s="86" t="s">
        <v>944</v>
      </c>
      <c r="APA38" s="62" t="s">
        <v>515</v>
      </c>
      <c r="APB38" s="86" t="s">
        <v>944</v>
      </c>
      <c r="APC38" s="86">
        <v>0</v>
      </c>
      <c r="APD38" s="86"/>
      <c r="APE38" s="86">
        <v>0</v>
      </c>
      <c r="APF38" s="67"/>
      <c r="APG38" s="67">
        <v>0</v>
      </c>
      <c r="APH38" s="67"/>
      <c r="API38" s="86" t="s">
        <v>582</v>
      </c>
      <c r="APN38" s="86" t="s">
        <v>944</v>
      </c>
      <c r="APO38" s="62" t="s">
        <v>515</v>
      </c>
      <c r="APP38" s="86" t="s">
        <v>944</v>
      </c>
      <c r="APQ38" s="86">
        <v>0</v>
      </c>
      <c r="APR38" s="86"/>
      <c r="APS38" s="86">
        <v>0</v>
      </c>
      <c r="APT38" s="67"/>
      <c r="APU38" s="67">
        <v>0</v>
      </c>
      <c r="APV38" s="67"/>
      <c r="APW38" s="86" t="s">
        <v>582</v>
      </c>
      <c r="AQB38" s="86" t="s">
        <v>944</v>
      </c>
      <c r="AQC38" s="62" t="s">
        <v>515</v>
      </c>
      <c r="AQD38" s="86" t="s">
        <v>944</v>
      </c>
      <c r="AQE38" s="86">
        <v>0</v>
      </c>
      <c r="AQF38" s="86"/>
      <c r="AQG38" s="86">
        <v>0</v>
      </c>
      <c r="AQH38" s="67"/>
      <c r="AQI38" s="67">
        <v>0</v>
      </c>
      <c r="AQJ38" s="67"/>
      <c r="AQK38" s="86" t="s">
        <v>582</v>
      </c>
      <c r="AQP38" s="86" t="s">
        <v>944</v>
      </c>
      <c r="AQQ38" s="62" t="s">
        <v>515</v>
      </c>
      <c r="AQR38" s="86" t="s">
        <v>944</v>
      </c>
      <c r="AQS38" s="86">
        <v>0</v>
      </c>
      <c r="AQT38" s="86"/>
      <c r="AQU38" s="86">
        <v>0</v>
      </c>
      <c r="AQV38" s="67"/>
      <c r="AQW38" s="67">
        <v>0</v>
      </c>
      <c r="AQX38" s="67"/>
      <c r="AQY38" s="86" t="s">
        <v>582</v>
      </c>
      <c r="ARD38" s="86" t="s">
        <v>944</v>
      </c>
      <c r="ARE38" s="62" t="s">
        <v>515</v>
      </c>
      <c r="ARF38" s="86" t="s">
        <v>944</v>
      </c>
      <c r="ARG38" s="86">
        <v>0</v>
      </c>
      <c r="ARH38" s="86"/>
      <c r="ARI38" s="86">
        <v>0</v>
      </c>
      <c r="ARJ38" s="67"/>
      <c r="ARK38" s="67">
        <v>0</v>
      </c>
      <c r="ARL38" s="67"/>
      <c r="ARM38" s="86" t="s">
        <v>582</v>
      </c>
      <c r="ARR38" s="86" t="s">
        <v>944</v>
      </c>
      <c r="ARS38" s="62" t="s">
        <v>515</v>
      </c>
      <c r="ART38" s="86" t="s">
        <v>944</v>
      </c>
      <c r="ARU38" s="86">
        <v>0</v>
      </c>
      <c r="ARV38" s="86"/>
      <c r="ARW38" s="86">
        <v>0</v>
      </c>
      <c r="ARX38" s="67"/>
      <c r="ARY38" s="67">
        <v>0</v>
      </c>
      <c r="ARZ38" s="67"/>
      <c r="ASA38" s="86" t="s">
        <v>582</v>
      </c>
      <c r="ASF38" s="86" t="s">
        <v>944</v>
      </c>
      <c r="ASG38" s="62" t="s">
        <v>515</v>
      </c>
      <c r="ASH38" s="86" t="s">
        <v>944</v>
      </c>
      <c r="ASI38" s="86">
        <v>0</v>
      </c>
      <c r="ASJ38" s="86"/>
      <c r="ASK38" s="86">
        <v>0</v>
      </c>
      <c r="ASL38" s="67"/>
      <c r="ASM38" s="67">
        <v>0</v>
      </c>
      <c r="ASN38" s="67"/>
      <c r="ASO38" s="86" t="s">
        <v>582</v>
      </c>
      <c r="AST38" s="86" t="s">
        <v>944</v>
      </c>
      <c r="ASU38" s="62" t="s">
        <v>515</v>
      </c>
      <c r="ASV38" s="86" t="s">
        <v>944</v>
      </c>
      <c r="ASW38" s="86">
        <v>0</v>
      </c>
      <c r="ASX38" s="86"/>
      <c r="ASY38" s="86">
        <v>0</v>
      </c>
      <c r="ASZ38" s="67"/>
      <c r="ATA38" s="67">
        <v>0</v>
      </c>
      <c r="ATB38" s="67"/>
      <c r="ATC38" s="86" t="s">
        <v>582</v>
      </c>
      <c r="ATH38" s="86" t="s">
        <v>944</v>
      </c>
      <c r="ATI38" s="62" t="s">
        <v>515</v>
      </c>
      <c r="ATJ38" s="86" t="s">
        <v>944</v>
      </c>
      <c r="ATK38" s="86">
        <v>0</v>
      </c>
      <c r="ATL38" s="86"/>
      <c r="ATM38" s="86">
        <v>0</v>
      </c>
      <c r="ATN38" s="67"/>
      <c r="ATO38" s="67">
        <v>0</v>
      </c>
      <c r="ATP38" s="67"/>
      <c r="ATQ38" s="86" t="s">
        <v>582</v>
      </c>
      <c r="ATV38" s="86" t="s">
        <v>944</v>
      </c>
      <c r="ATW38" s="62" t="s">
        <v>515</v>
      </c>
      <c r="ATX38" s="86" t="s">
        <v>944</v>
      </c>
      <c r="ATY38" s="86">
        <v>0</v>
      </c>
      <c r="ATZ38" s="86"/>
      <c r="AUA38" s="86">
        <v>0</v>
      </c>
      <c r="AUB38" s="67"/>
      <c r="AUC38" s="67">
        <v>0</v>
      </c>
      <c r="AUD38" s="67"/>
      <c r="AUE38" s="86" t="s">
        <v>582</v>
      </c>
      <c r="AUJ38" s="86" t="s">
        <v>944</v>
      </c>
      <c r="AUK38" s="62" t="s">
        <v>515</v>
      </c>
      <c r="AUL38" s="86" t="s">
        <v>944</v>
      </c>
      <c r="AUM38" s="86">
        <v>0</v>
      </c>
      <c r="AUN38" s="86"/>
      <c r="AUO38" s="86">
        <v>0</v>
      </c>
      <c r="AUP38" s="67"/>
      <c r="AUQ38" s="67">
        <v>0</v>
      </c>
      <c r="AUR38" s="67"/>
      <c r="AUS38" s="86" t="s">
        <v>582</v>
      </c>
      <c r="AUX38" s="86" t="s">
        <v>944</v>
      </c>
      <c r="AUY38" s="62" t="s">
        <v>515</v>
      </c>
      <c r="AUZ38" s="86" t="s">
        <v>944</v>
      </c>
      <c r="AVA38" s="86">
        <v>0</v>
      </c>
      <c r="AVB38" s="86"/>
      <c r="AVC38" s="86">
        <v>0</v>
      </c>
      <c r="AVD38" s="67"/>
      <c r="AVE38" s="67">
        <v>0</v>
      </c>
      <c r="AVF38" s="67"/>
      <c r="AVG38" s="86" t="s">
        <v>582</v>
      </c>
      <c r="AVL38" s="86" t="s">
        <v>944</v>
      </c>
      <c r="AVM38" s="62" t="s">
        <v>515</v>
      </c>
      <c r="AVN38" s="86" t="s">
        <v>944</v>
      </c>
      <c r="AVO38" s="86">
        <v>0</v>
      </c>
      <c r="AVP38" s="86"/>
      <c r="AVQ38" s="86">
        <v>0</v>
      </c>
      <c r="AVR38" s="67"/>
      <c r="AVS38" s="67">
        <v>0</v>
      </c>
      <c r="AVT38" s="67"/>
      <c r="AVU38" s="86" t="s">
        <v>582</v>
      </c>
      <c r="AVZ38" s="86" t="s">
        <v>944</v>
      </c>
      <c r="AWA38" s="62" t="s">
        <v>515</v>
      </c>
      <c r="AWB38" s="86" t="s">
        <v>944</v>
      </c>
      <c r="AWC38" s="86">
        <v>0</v>
      </c>
      <c r="AWD38" s="86"/>
      <c r="AWE38" s="86">
        <v>0</v>
      </c>
      <c r="AWF38" s="67"/>
      <c r="AWG38" s="67">
        <v>0</v>
      </c>
      <c r="AWH38" s="67"/>
      <c r="AWI38" s="86" t="s">
        <v>582</v>
      </c>
      <c r="AWN38" s="86" t="s">
        <v>944</v>
      </c>
      <c r="AWO38" s="62" t="s">
        <v>515</v>
      </c>
      <c r="AWP38" s="86" t="s">
        <v>944</v>
      </c>
      <c r="AWQ38" s="86">
        <v>0</v>
      </c>
      <c r="AWR38" s="86"/>
      <c r="AWS38" s="86">
        <v>0</v>
      </c>
      <c r="AWT38" s="67"/>
      <c r="AWU38" s="67">
        <v>0</v>
      </c>
      <c r="AWV38" s="67"/>
      <c r="AWW38" s="86" t="s">
        <v>582</v>
      </c>
      <c r="AXB38" s="86" t="s">
        <v>944</v>
      </c>
      <c r="AXC38" s="62" t="s">
        <v>515</v>
      </c>
      <c r="AXD38" s="86" t="s">
        <v>944</v>
      </c>
      <c r="AXE38" s="86">
        <v>0</v>
      </c>
      <c r="AXF38" s="86"/>
      <c r="AXG38" s="86">
        <v>0</v>
      </c>
      <c r="AXH38" s="67"/>
      <c r="AXI38" s="67">
        <v>0</v>
      </c>
      <c r="AXJ38" s="67"/>
      <c r="AXK38" s="86" t="s">
        <v>582</v>
      </c>
      <c r="AXP38" s="86" t="s">
        <v>944</v>
      </c>
      <c r="AXQ38" s="62" t="s">
        <v>515</v>
      </c>
      <c r="AXR38" s="86" t="s">
        <v>944</v>
      </c>
      <c r="AXS38" s="86">
        <v>0</v>
      </c>
      <c r="AXT38" s="86"/>
      <c r="AXU38" s="86">
        <v>0</v>
      </c>
      <c r="AXV38" s="67"/>
      <c r="AXW38" s="67">
        <v>0</v>
      </c>
      <c r="AXX38" s="67"/>
      <c r="AXY38" s="86" t="s">
        <v>582</v>
      </c>
      <c r="AYD38" s="86" t="s">
        <v>944</v>
      </c>
      <c r="AYE38" s="62" t="s">
        <v>515</v>
      </c>
      <c r="AYF38" s="86" t="s">
        <v>944</v>
      </c>
      <c r="AYG38" s="86">
        <v>0</v>
      </c>
      <c r="AYH38" s="86"/>
      <c r="AYI38" s="86">
        <v>0</v>
      </c>
      <c r="AYJ38" s="67"/>
      <c r="AYK38" s="67">
        <v>0</v>
      </c>
      <c r="AYL38" s="67"/>
      <c r="AYM38" s="86" t="s">
        <v>582</v>
      </c>
      <c r="AYR38" s="86" t="s">
        <v>944</v>
      </c>
      <c r="AYS38" s="62" t="s">
        <v>515</v>
      </c>
      <c r="AYT38" s="86" t="s">
        <v>944</v>
      </c>
      <c r="AYU38" s="86">
        <v>0</v>
      </c>
      <c r="AYV38" s="86"/>
      <c r="AYW38" s="86">
        <v>0</v>
      </c>
      <c r="AYX38" s="67"/>
      <c r="AYY38" s="67">
        <v>0</v>
      </c>
      <c r="AYZ38" s="67"/>
      <c r="AZA38" s="86" t="s">
        <v>582</v>
      </c>
      <c r="AZF38" s="86" t="s">
        <v>944</v>
      </c>
      <c r="AZG38" s="62" t="s">
        <v>515</v>
      </c>
      <c r="AZH38" s="86" t="s">
        <v>944</v>
      </c>
      <c r="AZI38" s="86">
        <v>0</v>
      </c>
      <c r="AZJ38" s="86"/>
      <c r="AZK38" s="86">
        <v>0</v>
      </c>
      <c r="AZL38" s="67"/>
      <c r="AZM38" s="67">
        <v>0</v>
      </c>
      <c r="AZN38" s="67"/>
      <c r="AZO38" s="86" t="s">
        <v>582</v>
      </c>
      <c r="AZT38" s="86" t="s">
        <v>944</v>
      </c>
      <c r="AZU38" s="62" t="s">
        <v>515</v>
      </c>
      <c r="AZV38" s="86" t="s">
        <v>944</v>
      </c>
      <c r="AZW38" s="86">
        <v>0</v>
      </c>
      <c r="AZX38" s="86"/>
      <c r="AZY38" s="86">
        <v>0</v>
      </c>
      <c r="AZZ38" s="67"/>
      <c r="BAA38" s="67">
        <v>0</v>
      </c>
      <c r="BAB38" s="67"/>
      <c r="BAC38" s="86" t="s">
        <v>582</v>
      </c>
      <c r="BAH38" s="86" t="s">
        <v>944</v>
      </c>
      <c r="BAI38" s="62" t="s">
        <v>515</v>
      </c>
      <c r="BAJ38" s="86" t="s">
        <v>944</v>
      </c>
      <c r="BAK38" s="86">
        <v>0</v>
      </c>
      <c r="BAL38" s="86"/>
      <c r="BAM38" s="86">
        <v>0</v>
      </c>
      <c r="BAN38" s="67"/>
      <c r="BAO38" s="67">
        <v>0</v>
      </c>
      <c r="BAP38" s="67"/>
      <c r="BAQ38" s="86" t="s">
        <v>582</v>
      </c>
      <c r="BAV38" s="86" t="s">
        <v>944</v>
      </c>
      <c r="BAW38" s="62" t="s">
        <v>515</v>
      </c>
      <c r="BAX38" s="86" t="s">
        <v>944</v>
      </c>
      <c r="BAY38" s="86">
        <v>0</v>
      </c>
      <c r="BAZ38" s="86"/>
      <c r="BBA38" s="86">
        <v>0</v>
      </c>
      <c r="BBB38" s="67"/>
      <c r="BBC38" s="67">
        <v>0</v>
      </c>
      <c r="BBD38" s="67"/>
      <c r="BBE38" s="86" t="s">
        <v>582</v>
      </c>
      <c r="BBJ38" s="86" t="s">
        <v>944</v>
      </c>
      <c r="BBK38" s="62" t="s">
        <v>515</v>
      </c>
      <c r="BBL38" s="86" t="s">
        <v>944</v>
      </c>
      <c r="BBM38" s="86">
        <v>0</v>
      </c>
      <c r="BBN38" s="86"/>
      <c r="BBO38" s="86">
        <v>0</v>
      </c>
      <c r="BBP38" s="67"/>
      <c r="BBQ38" s="67">
        <v>0</v>
      </c>
      <c r="BBR38" s="67"/>
      <c r="BBS38" s="86" t="s">
        <v>582</v>
      </c>
      <c r="BBX38" s="86" t="s">
        <v>944</v>
      </c>
      <c r="BBY38" s="62" t="s">
        <v>515</v>
      </c>
      <c r="BBZ38" s="86" t="s">
        <v>944</v>
      </c>
      <c r="BCA38" s="86">
        <v>0</v>
      </c>
      <c r="BCB38" s="86"/>
      <c r="BCC38" s="86">
        <v>0</v>
      </c>
      <c r="BCD38" s="67"/>
      <c r="BCE38" s="67">
        <v>0</v>
      </c>
      <c r="BCF38" s="67"/>
      <c r="BCG38" s="86" t="s">
        <v>582</v>
      </c>
      <c r="BCL38" s="86" t="s">
        <v>944</v>
      </c>
      <c r="BCM38" s="62" t="s">
        <v>515</v>
      </c>
      <c r="BCN38" s="86" t="s">
        <v>944</v>
      </c>
      <c r="BCO38" s="86">
        <v>0</v>
      </c>
      <c r="BCP38" s="86"/>
      <c r="BCQ38" s="86">
        <v>0</v>
      </c>
      <c r="BCR38" s="67"/>
      <c r="BCS38" s="67">
        <v>0</v>
      </c>
      <c r="BCT38" s="67"/>
      <c r="BCU38" s="86" t="s">
        <v>582</v>
      </c>
      <c r="BCZ38" s="86" t="s">
        <v>944</v>
      </c>
      <c r="BDA38" s="62" t="s">
        <v>515</v>
      </c>
      <c r="BDB38" s="86" t="s">
        <v>944</v>
      </c>
      <c r="BDC38" s="86">
        <v>0</v>
      </c>
      <c r="BDD38" s="86"/>
      <c r="BDE38" s="86">
        <v>0</v>
      </c>
      <c r="BDF38" s="67"/>
      <c r="BDG38" s="67">
        <v>0</v>
      </c>
      <c r="BDH38" s="67"/>
      <c r="BDI38" s="86" t="s">
        <v>582</v>
      </c>
      <c r="BDN38" s="86" t="s">
        <v>944</v>
      </c>
      <c r="BDO38" s="62" t="s">
        <v>515</v>
      </c>
      <c r="BDP38" s="86" t="s">
        <v>944</v>
      </c>
      <c r="BDQ38" s="86">
        <v>0</v>
      </c>
      <c r="BDR38" s="86"/>
      <c r="BDS38" s="86">
        <v>0</v>
      </c>
      <c r="BDT38" s="67"/>
      <c r="BDU38" s="67">
        <v>0</v>
      </c>
      <c r="BDV38" s="67"/>
      <c r="BDW38" s="86" t="s">
        <v>582</v>
      </c>
      <c r="BEB38" s="86" t="s">
        <v>944</v>
      </c>
      <c r="BEC38" s="62" t="s">
        <v>515</v>
      </c>
      <c r="BED38" s="86" t="s">
        <v>944</v>
      </c>
      <c r="BEE38" s="86">
        <v>0</v>
      </c>
      <c r="BEF38" s="86"/>
      <c r="BEG38" s="86">
        <v>0</v>
      </c>
      <c r="BEH38" s="67"/>
      <c r="BEI38" s="67">
        <v>0</v>
      </c>
      <c r="BEJ38" s="67"/>
      <c r="BEK38" s="86" t="s">
        <v>582</v>
      </c>
      <c r="BEP38" s="86" t="s">
        <v>944</v>
      </c>
      <c r="BEQ38" s="62" t="s">
        <v>515</v>
      </c>
      <c r="BER38" s="86" t="s">
        <v>944</v>
      </c>
      <c r="BES38" s="86">
        <v>0</v>
      </c>
      <c r="BET38" s="86"/>
      <c r="BEU38" s="86">
        <v>0</v>
      </c>
      <c r="BEV38" s="67"/>
      <c r="BEW38" s="67">
        <v>0</v>
      </c>
      <c r="BEX38" s="67"/>
      <c r="BEY38" s="86" t="s">
        <v>582</v>
      </c>
      <c r="BFD38" s="86" t="s">
        <v>944</v>
      </c>
      <c r="BFE38" s="62" t="s">
        <v>515</v>
      </c>
      <c r="BFF38" s="86" t="s">
        <v>944</v>
      </c>
      <c r="BFG38" s="86">
        <v>0</v>
      </c>
      <c r="BFH38" s="86"/>
      <c r="BFI38" s="86">
        <v>0</v>
      </c>
      <c r="BFJ38" s="67"/>
      <c r="BFK38" s="67">
        <v>0</v>
      </c>
      <c r="BFL38" s="67"/>
      <c r="BFM38" s="86" t="s">
        <v>582</v>
      </c>
      <c r="BFR38" s="86" t="s">
        <v>944</v>
      </c>
      <c r="BFS38" s="62" t="s">
        <v>515</v>
      </c>
      <c r="BFT38" s="86" t="s">
        <v>944</v>
      </c>
      <c r="BFU38" s="86">
        <v>0</v>
      </c>
      <c r="BFV38" s="86"/>
      <c r="BFW38" s="86">
        <v>0</v>
      </c>
      <c r="BFX38" s="67"/>
      <c r="BFY38" s="67">
        <v>0</v>
      </c>
      <c r="BFZ38" s="67"/>
      <c r="BGA38" s="86" t="s">
        <v>582</v>
      </c>
      <c r="BGF38" s="86" t="s">
        <v>944</v>
      </c>
      <c r="BGG38" s="62" t="s">
        <v>515</v>
      </c>
      <c r="BGH38" s="86" t="s">
        <v>944</v>
      </c>
      <c r="BGI38" s="86">
        <v>0</v>
      </c>
      <c r="BGJ38" s="86"/>
      <c r="BGK38" s="86">
        <v>0</v>
      </c>
      <c r="BGL38" s="67"/>
      <c r="BGM38" s="67">
        <v>0</v>
      </c>
      <c r="BGN38" s="67"/>
      <c r="BGO38" s="86" t="s">
        <v>582</v>
      </c>
      <c r="BGT38" s="86" t="s">
        <v>944</v>
      </c>
      <c r="BGU38" s="62" t="s">
        <v>515</v>
      </c>
      <c r="BGV38" s="86" t="s">
        <v>944</v>
      </c>
      <c r="BGW38" s="86">
        <v>0</v>
      </c>
      <c r="BGX38" s="86"/>
      <c r="BGY38" s="86">
        <v>0</v>
      </c>
      <c r="BGZ38" s="67"/>
      <c r="BHA38" s="67">
        <v>0</v>
      </c>
      <c r="BHB38" s="67"/>
      <c r="BHC38" s="86" t="s">
        <v>582</v>
      </c>
      <c r="BHH38" s="86" t="s">
        <v>944</v>
      </c>
      <c r="BHI38" s="62" t="s">
        <v>515</v>
      </c>
      <c r="BHJ38" s="86" t="s">
        <v>944</v>
      </c>
      <c r="BHK38" s="86">
        <v>0</v>
      </c>
      <c r="BHL38" s="86"/>
      <c r="BHM38" s="86">
        <v>0</v>
      </c>
      <c r="BHN38" s="67"/>
      <c r="BHO38" s="67">
        <v>0</v>
      </c>
      <c r="BHP38" s="67"/>
      <c r="BHQ38" s="86" t="s">
        <v>582</v>
      </c>
      <c r="BHV38" s="86" t="s">
        <v>944</v>
      </c>
      <c r="BHW38" s="62" t="s">
        <v>515</v>
      </c>
      <c r="BHX38" s="86" t="s">
        <v>944</v>
      </c>
      <c r="BHY38" s="86">
        <v>0</v>
      </c>
      <c r="BHZ38" s="86"/>
      <c r="BIA38" s="86">
        <v>0</v>
      </c>
      <c r="BIB38" s="67"/>
      <c r="BIC38" s="67">
        <v>0</v>
      </c>
      <c r="BID38" s="67"/>
      <c r="BIE38" s="86" t="s">
        <v>582</v>
      </c>
      <c r="BIJ38" s="86" t="s">
        <v>944</v>
      </c>
      <c r="BIK38" s="62" t="s">
        <v>515</v>
      </c>
      <c r="BIL38" s="86" t="s">
        <v>944</v>
      </c>
      <c r="BIM38" s="86">
        <v>0</v>
      </c>
      <c r="BIN38" s="86"/>
      <c r="BIO38" s="86">
        <v>0</v>
      </c>
      <c r="BIP38" s="67"/>
      <c r="BIQ38" s="67">
        <v>0</v>
      </c>
      <c r="BIR38" s="67"/>
      <c r="BIS38" s="86" t="s">
        <v>582</v>
      </c>
      <c r="BIX38" s="86" t="s">
        <v>944</v>
      </c>
      <c r="BIY38" s="62" t="s">
        <v>515</v>
      </c>
      <c r="BIZ38" s="86" t="s">
        <v>944</v>
      </c>
      <c r="BJA38" s="86">
        <v>0</v>
      </c>
      <c r="BJB38" s="86"/>
      <c r="BJC38" s="86">
        <v>0</v>
      </c>
      <c r="BJD38" s="67"/>
      <c r="BJE38" s="67">
        <v>0</v>
      </c>
      <c r="BJF38" s="67"/>
      <c r="BJG38" s="86" t="s">
        <v>582</v>
      </c>
      <c r="BJL38" s="86" t="s">
        <v>944</v>
      </c>
      <c r="BJM38" s="62" t="s">
        <v>515</v>
      </c>
      <c r="BJN38" s="86" t="s">
        <v>944</v>
      </c>
      <c r="BJO38" s="86">
        <v>0</v>
      </c>
      <c r="BJP38" s="86"/>
      <c r="BJQ38" s="86">
        <v>0</v>
      </c>
      <c r="BJR38" s="67"/>
      <c r="BJS38" s="67">
        <v>0</v>
      </c>
      <c r="BJT38" s="67"/>
      <c r="BJU38" s="86" t="s">
        <v>582</v>
      </c>
      <c r="BJZ38" s="86" t="s">
        <v>944</v>
      </c>
      <c r="BKA38" s="62" t="s">
        <v>515</v>
      </c>
      <c r="BKB38" s="86" t="s">
        <v>944</v>
      </c>
      <c r="BKC38" s="86">
        <v>0</v>
      </c>
      <c r="BKD38" s="86"/>
      <c r="BKE38" s="86">
        <v>0</v>
      </c>
      <c r="BKF38" s="67"/>
      <c r="BKG38" s="67">
        <v>0</v>
      </c>
      <c r="BKH38" s="67"/>
      <c r="BKI38" s="86" t="s">
        <v>582</v>
      </c>
      <c r="BKN38" s="86" t="s">
        <v>944</v>
      </c>
      <c r="BKO38" s="62" t="s">
        <v>515</v>
      </c>
      <c r="BKP38" s="86" t="s">
        <v>944</v>
      </c>
      <c r="BKQ38" s="86">
        <v>0</v>
      </c>
      <c r="BKR38" s="86"/>
      <c r="BKS38" s="86">
        <v>0</v>
      </c>
      <c r="BKT38" s="67"/>
      <c r="BKU38" s="67">
        <v>0</v>
      </c>
      <c r="BKV38" s="67"/>
      <c r="BKW38" s="86" t="s">
        <v>582</v>
      </c>
      <c r="BLB38" s="86" t="s">
        <v>944</v>
      </c>
      <c r="BLC38" s="62" t="s">
        <v>515</v>
      </c>
      <c r="BLD38" s="86" t="s">
        <v>944</v>
      </c>
      <c r="BLE38" s="86">
        <v>0</v>
      </c>
      <c r="BLF38" s="86"/>
      <c r="BLG38" s="86">
        <v>0</v>
      </c>
      <c r="BLH38" s="67"/>
      <c r="BLI38" s="67">
        <v>0</v>
      </c>
      <c r="BLJ38" s="67"/>
      <c r="BLK38" s="86" t="s">
        <v>582</v>
      </c>
      <c r="BLP38" s="86" t="s">
        <v>944</v>
      </c>
      <c r="BLQ38" s="62" t="s">
        <v>515</v>
      </c>
      <c r="BLR38" s="86" t="s">
        <v>944</v>
      </c>
      <c r="BLS38" s="86">
        <v>0</v>
      </c>
      <c r="BLT38" s="86"/>
      <c r="BLU38" s="86">
        <v>0</v>
      </c>
      <c r="BLV38" s="67"/>
      <c r="BLW38" s="67">
        <v>0</v>
      </c>
      <c r="BLX38" s="67"/>
      <c r="BLY38" s="86" t="s">
        <v>582</v>
      </c>
      <c r="BMD38" s="86" t="s">
        <v>944</v>
      </c>
      <c r="BME38" s="62" t="s">
        <v>515</v>
      </c>
      <c r="BMF38" s="86" t="s">
        <v>944</v>
      </c>
      <c r="BMG38" s="86">
        <v>0</v>
      </c>
      <c r="BMH38" s="86"/>
      <c r="BMI38" s="86">
        <v>0</v>
      </c>
      <c r="BMJ38" s="67"/>
      <c r="BMK38" s="67">
        <v>0</v>
      </c>
      <c r="BML38" s="67"/>
      <c r="BMM38" s="86" t="s">
        <v>582</v>
      </c>
      <c r="BMR38" s="86" t="s">
        <v>944</v>
      </c>
      <c r="BMS38" s="62" t="s">
        <v>515</v>
      </c>
      <c r="BMT38" s="86" t="s">
        <v>944</v>
      </c>
      <c r="BMU38" s="86">
        <v>0</v>
      </c>
      <c r="BMV38" s="86"/>
      <c r="BMW38" s="86">
        <v>0</v>
      </c>
      <c r="BMX38" s="67"/>
      <c r="BMY38" s="67">
        <v>0</v>
      </c>
      <c r="BMZ38" s="67"/>
      <c r="BNA38" s="86" t="s">
        <v>582</v>
      </c>
      <c r="BNF38" s="86" t="s">
        <v>944</v>
      </c>
      <c r="BNG38" s="62" t="s">
        <v>515</v>
      </c>
      <c r="BNH38" s="86" t="s">
        <v>944</v>
      </c>
      <c r="BNI38" s="86">
        <v>0</v>
      </c>
      <c r="BNJ38" s="86"/>
      <c r="BNK38" s="86">
        <v>0</v>
      </c>
      <c r="BNL38" s="67"/>
      <c r="BNM38" s="67">
        <v>0</v>
      </c>
      <c r="BNN38" s="67"/>
      <c r="BNO38" s="86" t="s">
        <v>582</v>
      </c>
      <c r="BNT38" s="86" t="s">
        <v>944</v>
      </c>
      <c r="BNU38" s="62" t="s">
        <v>515</v>
      </c>
      <c r="BNV38" s="86" t="s">
        <v>944</v>
      </c>
      <c r="BNW38" s="86">
        <v>0</v>
      </c>
      <c r="BNX38" s="86"/>
      <c r="BNY38" s="86">
        <v>0</v>
      </c>
      <c r="BNZ38" s="67"/>
      <c r="BOA38" s="67">
        <v>0</v>
      </c>
      <c r="BOB38" s="67"/>
      <c r="BOC38" s="86" t="s">
        <v>582</v>
      </c>
      <c r="BOH38" s="86" t="s">
        <v>944</v>
      </c>
      <c r="BOI38" s="62" t="s">
        <v>515</v>
      </c>
      <c r="BOJ38" s="86" t="s">
        <v>944</v>
      </c>
      <c r="BOK38" s="86">
        <v>0</v>
      </c>
      <c r="BOL38" s="86"/>
      <c r="BOM38" s="86">
        <v>0</v>
      </c>
      <c r="BON38" s="67"/>
      <c r="BOO38" s="67">
        <v>0</v>
      </c>
      <c r="BOP38" s="67"/>
      <c r="BOQ38" s="86" t="s">
        <v>582</v>
      </c>
      <c r="BOV38" s="86" t="s">
        <v>944</v>
      </c>
      <c r="BOW38" s="62" t="s">
        <v>515</v>
      </c>
      <c r="BOX38" s="86" t="s">
        <v>944</v>
      </c>
      <c r="BOY38" s="86">
        <v>0</v>
      </c>
      <c r="BOZ38" s="86"/>
      <c r="BPA38" s="86">
        <v>0</v>
      </c>
      <c r="BPB38" s="67"/>
      <c r="BPC38" s="67">
        <v>0</v>
      </c>
      <c r="BPD38" s="67"/>
      <c r="BPE38" s="86" t="s">
        <v>582</v>
      </c>
      <c r="BPJ38" s="86" t="s">
        <v>944</v>
      </c>
      <c r="BPK38" s="62" t="s">
        <v>515</v>
      </c>
      <c r="BPL38" s="86" t="s">
        <v>944</v>
      </c>
      <c r="BPM38" s="86">
        <v>0</v>
      </c>
      <c r="BPN38" s="86"/>
      <c r="BPO38" s="86">
        <v>0</v>
      </c>
      <c r="BPP38" s="67"/>
      <c r="BPQ38" s="67">
        <v>0</v>
      </c>
      <c r="BPR38" s="67"/>
      <c r="BPS38" s="86" t="s">
        <v>582</v>
      </c>
      <c r="BPX38" s="86" t="s">
        <v>944</v>
      </c>
      <c r="BPY38" s="62" t="s">
        <v>515</v>
      </c>
      <c r="BPZ38" s="86" t="s">
        <v>944</v>
      </c>
      <c r="BQA38" s="86">
        <v>0</v>
      </c>
      <c r="BQB38" s="86"/>
      <c r="BQC38" s="86">
        <v>0</v>
      </c>
      <c r="BQD38" s="67"/>
      <c r="BQE38" s="67">
        <v>0</v>
      </c>
      <c r="BQF38" s="67"/>
      <c r="BQG38" s="86" t="s">
        <v>582</v>
      </c>
      <c r="BQL38" s="86" t="s">
        <v>944</v>
      </c>
      <c r="BQM38" s="62" t="s">
        <v>515</v>
      </c>
      <c r="BQN38" s="86" t="s">
        <v>944</v>
      </c>
      <c r="BQO38" s="86">
        <v>0</v>
      </c>
      <c r="BQP38" s="86"/>
      <c r="BQQ38" s="86">
        <v>0</v>
      </c>
      <c r="BQR38" s="67"/>
      <c r="BQS38" s="67">
        <v>0</v>
      </c>
      <c r="BQT38" s="67"/>
      <c r="BQU38" s="86" t="s">
        <v>582</v>
      </c>
      <c r="BQZ38" s="86" t="s">
        <v>944</v>
      </c>
      <c r="BRA38" s="62" t="s">
        <v>515</v>
      </c>
      <c r="BRB38" s="86" t="s">
        <v>944</v>
      </c>
      <c r="BRC38" s="86">
        <v>0</v>
      </c>
      <c r="BRD38" s="86"/>
      <c r="BRE38" s="86">
        <v>0</v>
      </c>
      <c r="BRF38" s="67"/>
      <c r="BRG38" s="67">
        <v>0</v>
      </c>
      <c r="BRH38" s="67"/>
      <c r="BRI38" s="86" t="s">
        <v>582</v>
      </c>
      <c r="BRN38" s="86" t="s">
        <v>944</v>
      </c>
      <c r="BRO38" s="62" t="s">
        <v>515</v>
      </c>
      <c r="BRP38" s="86" t="s">
        <v>944</v>
      </c>
      <c r="BRQ38" s="86">
        <v>0</v>
      </c>
      <c r="BRR38" s="86"/>
      <c r="BRS38" s="86">
        <v>0</v>
      </c>
      <c r="BRT38" s="67"/>
      <c r="BRU38" s="67">
        <v>0</v>
      </c>
      <c r="BRV38" s="67"/>
      <c r="BRW38" s="86" t="s">
        <v>582</v>
      </c>
      <c r="BSB38" s="86" t="s">
        <v>944</v>
      </c>
      <c r="BSC38" s="62" t="s">
        <v>515</v>
      </c>
      <c r="BSD38" s="86" t="s">
        <v>944</v>
      </c>
      <c r="BSE38" s="86">
        <v>0</v>
      </c>
      <c r="BSF38" s="86"/>
      <c r="BSG38" s="86">
        <v>0</v>
      </c>
      <c r="BSH38" s="67"/>
      <c r="BSI38" s="67">
        <v>0</v>
      </c>
      <c r="BSJ38" s="67"/>
      <c r="BSK38" s="86" t="s">
        <v>582</v>
      </c>
      <c r="BSP38" s="86" t="s">
        <v>944</v>
      </c>
      <c r="BSQ38" s="62" t="s">
        <v>515</v>
      </c>
      <c r="BSR38" s="86" t="s">
        <v>944</v>
      </c>
      <c r="BSS38" s="86">
        <v>0</v>
      </c>
      <c r="BST38" s="86"/>
      <c r="BSU38" s="86">
        <v>0</v>
      </c>
      <c r="BSV38" s="67"/>
      <c r="BSW38" s="67">
        <v>0</v>
      </c>
      <c r="BSX38" s="67"/>
      <c r="BSY38" s="86" t="s">
        <v>582</v>
      </c>
      <c r="BTD38" s="86" t="s">
        <v>944</v>
      </c>
      <c r="BTE38" s="62" t="s">
        <v>515</v>
      </c>
      <c r="BTF38" s="86" t="s">
        <v>944</v>
      </c>
      <c r="BTG38" s="86">
        <v>0</v>
      </c>
      <c r="BTH38" s="86"/>
      <c r="BTI38" s="86">
        <v>0</v>
      </c>
      <c r="BTJ38" s="67"/>
      <c r="BTK38" s="67">
        <v>0</v>
      </c>
      <c r="BTL38" s="67"/>
      <c r="BTM38" s="86" t="s">
        <v>582</v>
      </c>
      <c r="BTR38" s="86" t="s">
        <v>944</v>
      </c>
      <c r="BTS38" s="62" t="s">
        <v>515</v>
      </c>
      <c r="BTT38" s="86" t="s">
        <v>944</v>
      </c>
      <c r="BTU38" s="86">
        <v>0</v>
      </c>
      <c r="BTV38" s="86"/>
      <c r="BTW38" s="86">
        <v>0</v>
      </c>
      <c r="BTX38" s="67"/>
      <c r="BTY38" s="67">
        <v>0</v>
      </c>
      <c r="BTZ38" s="67"/>
      <c r="BUA38" s="86" t="s">
        <v>582</v>
      </c>
      <c r="BUF38" s="86" t="s">
        <v>944</v>
      </c>
      <c r="BUG38" s="62" t="s">
        <v>515</v>
      </c>
      <c r="BUH38" s="86" t="s">
        <v>944</v>
      </c>
      <c r="BUI38" s="86">
        <v>0</v>
      </c>
      <c r="BUJ38" s="86"/>
      <c r="BUK38" s="86">
        <v>0</v>
      </c>
      <c r="BUL38" s="67"/>
      <c r="BUM38" s="67">
        <v>0</v>
      </c>
      <c r="BUN38" s="67"/>
      <c r="BUO38" s="86" t="s">
        <v>582</v>
      </c>
      <c r="BUT38" s="86" t="s">
        <v>944</v>
      </c>
      <c r="BUU38" s="62" t="s">
        <v>515</v>
      </c>
      <c r="BUV38" s="86" t="s">
        <v>944</v>
      </c>
      <c r="BUW38" s="86">
        <v>0</v>
      </c>
      <c r="BUX38" s="86"/>
      <c r="BUY38" s="86">
        <v>0</v>
      </c>
      <c r="BUZ38" s="67"/>
      <c r="BVA38" s="67">
        <v>0</v>
      </c>
      <c r="BVB38" s="67"/>
      <c r="BVC38" s="86" t="s">
        <v>582</v>
      </c>
      <c r="BVH38" s="86" t="s">
        <v>944</v>
      </c>
      <c r="BVI38" s="62" t="s">
        <v>515</v>
      </c>
      <c r="BVJ38" s="86" t="s">
        <v>944</v>
      </c>
      <c r="BVK38" s="86">
        <v>0</v>
      </c>
      <c r="BVL38" s="86"/>
      <c r="BVM38" s="86">
        <v>0</v>
      </c>
      <c r="BVN38" s="67"/>
      <c r="BVO38" s="67">
        <v>0</v>
      </c>
      <c r="BVP38" s="67"/>
      <c r="BVQ38" s="86" t="s">
        <v>582</v>
      </c>
      <c r="BVV38" s="86" t="s">
        <v>944</v>
      </c>
      <c r="BVW38" s="62" t="s">
        <v>515</v>
      </c>
      <c r="BVX38" s="86" t="s">
        <v>944</v>
      </c>
      <c r="BVY38" s="86">
        <v>0</v>
      </c>
      <c r="BVZ38" s="86"/>
      <c r="BWA38" s="86">
        <v>0</v>
      </c>
      <c r="BWB38" s="67"/>
      <c r="BWC38" s="67">
        <v>0</v>
      </c>
      <c r="BWD38" s="67"/>
      <c r="BWE38" s="86" t="s">
        <v>582</v>
      </c>
      <c r="BWJ38" s="86" t="s">
        <v>944</v>
      </c>
      <c r="BWK38" s="62" t="s">
        <v>515</v>
      </c>
      <c r="BWL38" s="86" t="s">
        <v>944</v>
      </c>
      <c r="BWM38" s="86">
        <v>0</v>
      </c>
      <c r="BWN38" s="86"/>
      <c r="BWO38" s="86">
        <v>0</v>
      </c>
      <c r="BWP38" s="67"/>
      <c r="BWQ38" s="67">
        <v>0</v>
      </c>
      <c r="BWR38" s="67"/>
      <c r="BWS38" s="86" t="s">
        <v>582</v>
      </c>
      <c r="BWX38" s="86" t="s">
        <v>944</v>
      </c>
      <c r="BWY38" s="62" t="s">
        <v>515</v>
      </c>
      <c r="BWZ38" s="86" t="s">
        <v>944</v>
      </c>
      <c r="BXA38" s="86">
        <v>0</v>
      </c>
      <c r="BXB38" s="86"/>
      <c r="BXC38" s="86">
        <v>0</v>
      </c>
      <c r="BXD38" s="67"/>
      <c r="BXE38" s="67">
        <v>0</v>
      </c>
      <c r="BXF38" s="67"/>
      <c r="BXG38" s="86" t="s">
        <v>582</v>
      </c>
      <c r="BXL38" s="86" t="s">
        <v>944</v>
      </c>
      <c r="BXM38" s="62" t="s">
        <v>515</v>
      </c>
      <c r="BXN38" s="86" t="s">
        <v>944</v>
      </c>
      <c r="BXO38" s="86">
        <v>0</v>
      </c>
      <c r="BXP38" s="86"/>
      <c r="BXQ38" s="86">
        <v>0</v>
      </c>
      <c r="BXR38" s="67"/>
      <c r="BXS38" s="67">
        <v>0</v>
      </c>
      <c r="BXT38" s="67"/>
      <c r="BXU38" s="86" t="s">
        <v>582</v>
      </c>
      <c r="BXZ38" s="86" t="s">
        <v>944</v>
      </c>
      <c r="BYA38" s="62" t="s">
        <v>515</v>
      </c>
      <c r="BYB38" s="86" t="s">
        <v>944</v>
      </c>
      <c r="BYC38" s="86">
        <v>0</v>
      </c>
      <c r="BYD38" s="86"/>
      <c r="BYE38" s="86">
        <v>0</v>
      </c>
      <c r="BYF38" s="67"/>
      <c r="BYG38" s="67">
        <v>0</v>
      </c>
      <c r="BYH38" s="67"/>
      <c r="BYI38" s="86" t="s">
        <v>582</v>
      </c>
      <c r="BYN38" s="86" t="s">
        <v>944</v>
      </c>
      <c r="BYO38" s="62" t="s">
        <v>515</v>
      </c>
      <c r="BYP38" s="86" t="s">
        <v>944</v>
      </c>
      <c r="BYQ38" s="86">
        <v>0</v>
      </c>
      <c r="BYR38" s="86"/>
      <c r="BYS38" s="86">
        <v>0</v>
      </c>
      <c r="BYT38" s="67"/>
      <c r="BYU38" s="67">
        <v>0</v>
      </c>
      <c r="BYV38" s="67"/>
      <c r="BYW38" s="86" t="s">
        <v>582</v>
      </c>
      <c r="BZB38" s="86" t="s">
        <v>944</v>
      </c>
      <c r="BZC38" s="62" t="s">
        <v>515</v>
      </c>
      <c r="BZD38" s="86" t="s">
        <v>944</v>
      </c>
      <c r="BZE38" s="86">
        <v>0</v>
      </c>
      <c r="BZF38" s="86"/>
      <c r="BZG38" s="86">
        <v>0</v>
      </c>
      <c r="BZH38" s="67"/>
      <c r="BZI38" s="67">
        <v>0</v>
      </c>
      <c r="BZJ38" s="67"/>
      <c r="BZK38" s="86" t="s">
        <v>582</v>
      </c>
      <c r="BZP38" s="86" t="s">
        <v>944</v>
      </c>
      <c r="BZQ38" s="62" t="s">
        <v>515</v>
      </c>
      <c r="BZR38" s="86" t="s">
        <v>944</v>
      </c>
      <c r="BZS38" s="86">
        <v>0</v>
      </c>
      <c r="BZT38" s="86"/>
      <c r="BZU38" s="86">
        <v>0</v>
      </c>
      <c r="BZV38" s="67"/>
      <c r="BZW38" s="67">
        <v>0</v>
      </c>
      <c r="BZX38" s="67"/>
      <c r="BZY38" s="86" t="s">
        <v>582</v>
      </c>
      <c r="CAD38" s="86" t="s">
        <v>944</v>
      </c>
      <c r="CAE38" s="62" t="s">
        <v>515</v>
      </c>
      <c r="CAF38" s="86" t="s">
        <v>944</v>
      </c>
      <c r="CAG38" s="86">
        <v>0</v>
      </c>
      <c r="CAH38" s="86"/>
      <c r="CAI38" s="86">
        <v>0</v>
      </c>
      <c r="CAJ38" s="67"/>
      <c r="CAK38" s="67">
        <v>0</v>
      </c>
      <c r="CAL38" s="67"/>
      <c r="CAM38" s="86" t="s">
        <v>582</v>
      </c>
      <c r="CAR38" s="86" t="s">
        <v>944</v>
      </c>
      <c r="CAS38" s="62" t="s">
        <v>515</v>
      </c>
      <c r="CAT38" s="86" t="s">
        <v>944</v>
      </c>
      <c r="CAU38" s="86">
        <v>0</v>
      </c>
      <c r="CAV38" s="86"/>
      <c r="CAW38" s="86">
        <v>0</v>
      </c>
      <c r="CAX38" s="67"/>
      <c r="CAY38" s="67">
        <v>0</v>
      </c>
      <c r="CAZ38" s="67"/>
      <c r="CBA38" s="86" t="s">
        <v>582</v>
      </c>
      <c r="CBF38" s="86">
        <v>1.23</v>
      </c>
      <c r="CBG38" s="62" t="s">
        <v>515</v>
      </c>
      <c r="CBH38" s="86">
        <v>1.23</v>
      </c>
      <c r="CBI38" s="86">
        <v>1</v>
      </c>
      <c r="CBJ38" s="86"/>
      <c r="CBK38" s="86">
        <v>1</v>
      </c>
      <c r="CBL38" s="67"/>
      <c r="CBM38" s="67">
        <v>1.8518518518518516</v>
      </c>
      <c r="CBN38" s="67"/>
      <c r="CBO38" s="86">
        <v>100</v>
      </c>
      <c r="CBT38" s="86">
        <v>1.23</v>
      </c>
      <c r="CBU38" s="62" t="s">
        <v>515</v>
      </c>
      <c r="CBV38" s="86">
        <v>1.23</v>
      </c>
      <c r="CBW38" s="86">
        <v>1</v>
      </c>
      <c r="CBX38" s="86"/>
      <c r="CBY38" s="86">
        <v>1</v>
      </c>
      <c r="CBZ38" s="67"/>
      <c r="CCA38" s="67">
        <v>1.8518518518518516</v>
      </c>
      <c r="CCB38" s="67"/>
      <c r="CCC38" s="86">
        <v>100</v>
      </c>
      <c r="CCH38" s="86">
        <v>1.23</v>
      </c>
      <c r="CCI38" s="62" t="s">
        <v>515</v>
      </c>
      <c r="CCJ38" s="86">
        <v>1.23</v>
      </c>
      <c r="CCK38" s="86">
        <v>1</v>
      </c>
      <c r="CCL38" s="86"/>
      <c r="CCM38" s="86">
        <v>1</v>
      </c>
      <c r="CCN38" s="67"/>
      <c r="CCO38" s="67">
        <v>1.8518518518518516</v>
      </c>
      <c r="CCP38" s="67"/>
      <c r="CCQ38" s="86">
        <v>100</v>
      </c>
      <c r="CCV38" s="86">
        <v>1.23</v>
      </c>
      <c r="CCW38" s="62" t="s">
        <v>515</v>
      </c>
      <c r="CCX38" s="86">
        <v>1.23</v>
      </c>
      <c r="CCY38" s="86">
        <v>1</v>
      </c>
      <c r="CCZ38" s="86"/>
      <c r="CDA38" s="86">
        <v>1</v>
      </c>
      <c r="CDB38" s="67"/>
      <c r="CDC38" s="67">
        <v>1.8518518518518516</v>
      </c>
      <c r="CDD38" s="67"/>
      <c r="CDE38" s="86">
        <v>100</v>
      </c>
      <c r="CDJ38" s="86">
        <v>1.23</v>
      </c>
      <c r="CDK38" s="62" t="s">
        <v>515</v>
      </c>
      <c r="CDL38" s="86">
        <v>1.23</v>
      </c>
      <c r="CDM38" s="86">
        <v>1</v>
      </c>
      <c r="CDN38" s="86"/>
      <c r="CDO38" s="86">
        <v>1</v>
      </c>
      <c r="CDP38" s="67"/>
      <c r="CDQ38" s="67">
        <v>1.8518518518518516</v>
      </c>
      <c r="CDR38" s="67"/>
      <c r="CDS38" s="86">
        <v>100</v>
      </c>
      <c r="CDX38" s="86">
        <v>1.23</v>
      </c>
      <c r="CDY38" s="62" t="s">
        <v>515</v>
      </c>
      <c r="CDZ38" s="86">
        <v>1.23</v>
      </c>
      <c r="CEA38" s="86">
        <v>1</v>
      </c>
      <c r="CEB38" s="86"/>
      <c r="CEC38" s="86">
        <v>1</v>
      </c>
      <c r="CED38" s="67"/>
      <c r="CEE38" s="67">
        <v>1.8518518518518516</v>
      </c>
      <c r="CEF38" s="67"/>
      <c r="CEG38" s="86">
        <v>100</v>
      </c>
      <c r="CEL38" s="86">
        <v>1.23</v>
      </c>
      <c r="CEM38" s="62" t="s">
        <v>515</v>
      </c>
      <c r="CEN38" s="86">
        <v>1.23</v>
      </c>
      <c r="CEO38" s="86">
        <v>1</v>
      </c>
      <c r="CEP38" s="86"/>
      <c r="CEQ38" s="86">
        <v>1</v>
      </c>
      <c r="CER38" s="67"/>
      <c r="CES38" s="67">
        <v>1.8518518518518516</v>
      </c>
      <c r="CET38" s="67"/>
      <c r="CEU38" s="86">
        <v>100</v>
      </c>
      <c r="CEZ38" s="86">
        <v>1.23</v>
      </c>
      <c r="CFA38" s="62" t="s">
        <v>515</v>
      </c>
      <c r="CFB38" s="86">
        <v>1.23</v>
      </c>
      <c r="CFC38" s="86">
        <v>1</v>
      </c>
      <c r="CFD38" s="86"/>
      <c r="CFE38" s="86">
        <v>1</v>
      </c>
      <c r="CFF38" s="67"/>
      <c r="CFG38" s="67">
        <v>1.8518518518518516</v>
      </c>
      <c r="CFH38" s="67"/>
      <c r="CFI38" s="86">
        <v>100</v>
      </c>
      <c r="CFN38" s="86">
        <v>1.23</v>
      </c>
      <c r="CFO38" s="62" t="s">
        <v>515</v>
      </c>
      <c r="CFP38" s="86">
        <v>1.23</v>
      </c>
      <c r="CFQ38" s="86">
        <v>1</v>
      </c>
      <c r="CFR38" s="86"/>
      <c r="CFS38" s="86">
        <v>1</v>
      </c>
      <c r="CFT38" s="67"/>
      <c r="CFU38" s="67">
        <v>1.8518518518518516</v>
      </c>
      <c r="CFV38" s="67"/>
      <c r="CFW38" s="86">
        <v>100</v>
      </c>
      <c r="CGB38" s="86" t="s">
        <v>944</v>
      </c>
      <c r="CGC38" s="62" t="s">
        <v>515</v>
      </c>
      <c r="CGD38" s="86" t="s">
        <v>944</v>
      </c>
      <c r="CGE38" s="86">
        <v>0</v>
      </c>
      <c r="CGF38" s="86"/>
      <c r="CGG38" s="86">
        <v>0</v>
      </c>
      <c r="CGH38" s="67"/>
      <c r="CGI38" s="67">
        <v>0</v>
      </c>
      <c r="CGJ38" s="67"/>
      <c r="CGK38" s="86" t="s">
        <v>582</v>
      </c>
      <c r="CGP38" s="86" t="s">
        <v>944</v>
      </c>
      <c r="CGQ38" s="62" t="s">
        <v>515</v>
      </c>
      <c r="CGR38" s="86" t="s">
        <v>944</v>
      </c>
      <c r="CGS38" s="86">
        <v>0</v>
      </c>
      <c r="CGT38" s="86"/>
      <c r="CGU38" s="86">
        <v>0</v>
      </c>
      <c r="CGV38" s="67"/>
      <c r="CGW38" s="67">
        <v>0</v>
      </c>
      <c r="CGX38" s="67"/>
      <c r="CGY38" s="86" t="s">
        <v>582</v>
      </c>
      <c r="CHD38" s="86" t="s">
        <v>944</v>
      </c>
      <c r="CHE38" s="62" t="s">
        <v>515</v>
      </c>
      <c r="CHF38" s="86" t="s">
        <v>944</v>
      </c>
      <c r="CHG38" s="86">
        <v>0</v>
      </c>
      <c r="CHH38" s="86"/>
      <c r="CHI38" s="86">
        <v>0</v>
      </c>
      <c r="CHJ38" s="67"/>
      <c r="CHK38" s="67">
        <v>0</v>
      </c>
      <c r="CHL38" s="67"/>
      <c r="CHM38" s="86" t="s">
        <v>582</v>
      </c>
      <c r="CHR38" s="86" t="s">
        <v>944</v>
      </c>
      <c r="CHS38" s="62" t="s">
        <v>515</v>
      </c>
      <c r="CHT38" s="86" t="s">
        <v>944</v>
      </c>
      <c r="CHU38" s="86">
        <v>0</v>
      </c>
      <c r="CHV38" s="86"/>
      <c r="CHW38" s="86">
        <v>0</v>
      </c>
      <c r="CHX38" s="67"/>
      <c r="CHY38" s="67">
        <v>0</v>
      </c>
      <c r="CHZ38" s="67"/>
      <c r="CIA38" s="86" t="s">
        <v>582</v>
      </c>
      <c r="CIF38" s="86" t="s">
        <v>944</v>
      </c>
      <c r="CIG38" s="62" t="s">
        <v>515</v>
      </c>
      <c r="CIH38" s="86" t="s">
        <v>944</v>
      </c>
      <c r="CII38" s="86">
        <v>0</v>
      </c>
      <c r="CIJ38" s="86"/>
      <c r="CIK38" s="86">
        <v>0</v>
      </c>
      <c r="CIL38" s="67"/>
      <c r="CIM38" s="67">
        <v>0</v>
      </c>
      <c r="CIN38" s="67"/>
      <c r="CIO38" s="86" t="s">
        <v>582</v>
      </c>
      <c r="CIT38" s="86" t="s">
        <v>944</v>
      </c>
      <c r="CIU38" s="62" t="s">
        <v>515</v>
      </c>
      <c r="CIV38" s="86" t="s">
        <v>944</v>
      </c>
      <c r="CIW38" s="86">
        <v>0</v>
      </c>
      <c r="CIX38" s="86"/>
      <c r="CIY38" s="86">
        <v>0</v>
      </c>
      <c r="CIZ38" s="67"/>
      <c r="CJA38" s="67">
        <v>0</v>
      </c>
      <c r="CJB38" s="67"/>
      <c r="CJC38" s="86" t="s">
        <v>582</v>
      </c>
      <c r="CJH38" s="86" t="s">
        <v>944</v>
      </c>
      <c r="CJI38" s="62" t="s">
        <v>515</v>
      </c>
      <c r="CJJ38" s="86" t="s">
        <v>944</v>
      </c>
      <c r="CJK38" s="86">
        <v>0</v>
      </c>
      <c r="CJL38" s="86"/>
      <c r="CJM38" s="86">
        <v>0</v>
      </c>
      <c r="CJN38" s="67"/>
      <c r="CJO38" s="67">
        <v>0</v>
      </c>
      <c r="CJP38" s="67"/>
      <c r="CJQ38" s="86" t="s">
        <v>582</v>
      </c>
      <c r="CJV38" s="86" t="s">
        <v>944</v>
      </c>
      <c r="CJW38" s="62" t="s">
        <v>515</v>
      </c>
      <c r="CJX38" s="86" t="s">
        <v>944</v>
      </c>
      <c r="CJY38" s="86">
        <v>0</v>
      </c>
      <c r="CJZ38" s="86"/>
      <c r="CKA38" s="86">
        <v>0</v>
      </c>
      <c r="CKB38" s="67"/>
      <c r="CKC38" s="67">
        <v>0</v>
      </c>
      <c r="CKD38" s="67"/>
      <c r="CKE38" s="86" t="s">
        <v>582</v>
      </c>
      <c r="CKJ38" s="86" t="s">
        <v>944</v>
      </c>
      <c r="CKK38" s="62" t="s">
        <v>515</v>
      </c>
      <c r="CKL38" s="86" t="s">
        <v>944</v>
      </c>
      <c r="CKM38" s="86">
        <v>0</v>
      </c>
      <c r="CKN38" s="86"/>
      <c r="CKO38" s="86">
        <v>0</v>
      </c>
      <c r="CKP38" s="67"/>
      <c r="CKQ38" s="67">
        <v>0</v>
      </c>
      <c r="CKR38" s="67"/>
      <c r="CKS38" s="86" t="s">
        <v>582</v>
      </c>
      <c r="CKX38" s="86" t="s">
        <v>944</v>
      </c>
      <c r="CKY38" s="62" t="s">
        <v>515</v>
      </c>
      <c r="CKZ38" s="86" t="s">
        <v>944</v>
      </c>
      <c r="CLA38" s="86">
        <v>0</v>
      </c>
      <c r="CLB38" s="86"/>
      <c r="CLC38" s="86">
        <v>0</v>
      </c>
      <c r="CLD38" s="67"/>
      <c r="CLE38" s="67">
        <v>0</v>
      </c>
      <c r="CLF38" s="67"/>
      <c r="CLG38" s="86" t="s">
        <v>582</v>
      </c>
      <c r="CLL38" s="86" t="s">
        <v>944</v>
      </c>
      <c r="CLM38" s="62" t="s">
        <v>515</v>
      </c>
      <c r="CLN38" s="86" t="s">
        <v>944</v>
      </c>
      <c r="CLO38" s="86">
        <v>0</v>
      </c>
      <c r="CLP38" s="86"/>
      <c r="CLQ38" s="86">
        <v>0</v>
      </c>
      <c r="CLR38" s="67"/>
      <c r="CLS38" s="67">
        <v>0</v>
      </c>
      <c r="CLT38" s="67"/>
      <c r="CLU38" s="86" t="s">
        <v>582</v>
      </c>
      <c r="CLZ38" s="86" t="s">
        <v>944</v>
      </c>
      <c r="CMA38" s="62" t="s">
        <v>515</v>
      </c>
      <c r="CMB38" s="86" t="s">
        <v>944</v>
      </c>
      <c r="CMC38" s="86">
        <v>0</v>
      </c>
      <c r="CMD38" s="86"/>
      <c r="CME38" s="86">
        <v>0</v>
      </c>
      <c r="CMF38" s="67"/>
      <c r="CMG38" s="67">
        <v>0</v>
      </c>
      <c r="CMH38" s="67"/>
      <c r="CMI38" s="86" t="s">
        <v>582</v>
      </c>
      <c r="CMN38" s="86" t="s">
        <v>944</v>
      </c>
      <c r="CMO38" s="62" t="s">
        <v>515</v>
      </c>
      <c r="CMP38" s="86" t="s">
        <v>944</v>
      </c>
      <c r="CMQ38" s="86">
        <v>0</v>
      </c>
      <c r="CMR38" s="86"/>
      <c r="CMS38" s="86">
        <v>0</v>
      </c>
      <c r="CMT38" s="67"/>
      <c r="CMU38" s="67">
        <v>0</v>
      </c>
      <c r="CMV38" s="67"/>
      <c r="CMW38" s="86" t="s">
        <v>582</v>
      </c>
      <c r="CNB38" s="86" t="s">
        <v>944</v>
      </c>
      <c r="CNC38" s="62" t="s">
        <v>515</v>
      </c>
      <c r="CND38" s="86" t="s">
        <v>944</v>
      </c>
      <c r="CNE38" s="86">
        <v>0</v>
      </c>
      <c r="CNF38" s="86"/>
      <c r="CNG38" s="86">
        <v>0</v>
      </c>
      <c r="CNH38" s="67"/>
      <c r="CNI38" s="67">
        <v>0</v>
      </c>
      <c r="CNJ38" s="67"/>
      <c r="CNK38" s="86" t="s">
        <v>582</v>
      </c>
      <c r="CNP38" s="86" t="s">
        <v>944</v>
      </c>
      <c r="CNQ38" s="62" t="s">
        <v>515</v>
      </c>
      <c r="CNR38" s="86" t="s">
        <v>944</v>
      </c>
      <c r="CNS38" s="86">
        <v>0</v>
      </c>
      <c r="CNT38" s="86"/>
      <c r="CNU38" s="86">
        <v>0</v>
      </c>
      <c r="CNV38" s="67"/>
      <c r="CNW38" s="67">
        <v>0</v>
      </c>
      <c r="CNX38" s="67"/>
      <c r="CNY38" s="86" t="s">
        <v>582</v>
      </c>
      <c r="COD38" s="86" t="s">
        <v>944</v>
      </c>
      <c r="COE38" s="62" t="s">
        <v>515</v>
      </c>
      <c r="COF38" s="86" t="s">
        <v>944</v>
      </c>
      <c r="COG38" s="86">
        <v>0</v>
      </c>
      <c r="COH38" s="86"/>
      <c r="COI38" s="86">
        <v>0</v>
      </c>
      <c r="COJ38" s="67"/>
      <c r="COK38" s="67">
        <v>0</v>
      </c>
      <c r="COL38" s="67"/>
      <c r="COM38" s="86" t="s">
        <v>582</v>
      </c>
      <c r="COR38" s="86" t="s">
        <v>944</v>
      </c>
      <c r="COS38" s="62" t="s">
        <v>515</v>
      </c>
      <c r="COT38" s="86" t="s">
        <v>944</v>
      </c>
      <c r="COU38" s="86">
        <v>0</v>
      </c>
      <c r="COV38" s="86"/>
      <c r="COW38" s="86">
        <v>0</v>
      </c>
      <c r="COX38" s="67"/>
      <c r="COY38" s="67">
        <v>0</v>
      </c>
      <c r="COZ38" s="67"/>
      <c r="CPA38" s="86" t="s">
        <v>582</v>
      </c>
      <c r="CPF38" s="86" t="s">
        <v>944</v>
      </c>
      <c r="CPG38" s="62" t="s">
        <v>515</v>
      </c>
      <c r="CPH38" s="86" t="s">
        <v>944</v>
      </c>
      <c r="CPI38" s="86">
        <v>0</v>
      </c>
      <c r="CPJ38" s="86"/>
      <c r="CPK38" s="86">
        <v>0</v>
      </c>
      <c r="CPL38" s="67"/>
      <c r="CPM38" s="67">
        <v>0</v>
      </c>
      <c r="CPN38" s="67"/>
      <c r="CPO38" s="86" t="s">
        <v>582</v>
      </c>
      <c r="CPT38" s="86" t="s">
        <v>944</v>
      </c>
      <c r="CPU38" s="62" t="s">
        <v>515</v>
      </c>
      <c r="CPV38" s="86" t="s">
        <v>944</v>
      </c>
      <c r="CPW38" s="86">
        <v>0</v>
      </c>
      <c r="CPX38" s="86"/>
      <c r="CPY38" s="86">
        <v>0</v>
      </c>
      <c r="CPZ38" s="67"/>
      <c r="CQA38" s="67">
        <v>0</v>
      </c>
      <c r="CQB38" s="67"/>
      <c r="CQC38" s="86" t="s">
        <v>582</v>
      </c>
      <c r="CQH38" s="86" t="s">
        <v>944</v>
      </c>
      <c r="CQI38" s="62" t="s">
        <v>515</v>
      </c>
      <c r="CQJ38" s="86" t="s">
        <v>944</v>
      </c>
      <c r="CQK38" s="86">
        <v>0</v>
      </c>
      <c r="CQL38" s="86"/>
      <c r="CQM38" s="86">
        <v>0</v>
      </c>
      <c r="CQN38" s="67"/>
      <c r="CQO38" s="67">
        <v>0</v>
      </c>
      <c r="CQP38" s="67"/>
      <c r="CQQ38" s="86" t="s">
        <v>582</v>
      </c>
      <c r="CQV38" s="86" t="s">
        <v>944</v>
      </c>
      <c r="CQW38" s="62" t="s">
        <v>515</v>
      </c>
      <c r="CQX38" s="86" t="s">
        <v>944</v>
      </c>
      <c r="CQY38" s="86">
        <v>0</v>
      </c>
      <c r="CQZ38" s="86"/>
      <c r="CRA38" s="86">
        <v>0</v>
      </c>
      <c r="CRB38" s="67"/>
      <c r="CRC38" s="67">
        <v>0</v>
      </c>
      <c r="CRD38" s="67"/>
      <c r="CRE38" s="86" t="s">
        <v>582</v>
      </c>
      <c r="CRJ38" s="86" t="s">
        <v>944</v>
      </c>
      <c r="CRK38" s="62" t="s">
        <v>515</v>
      </c>
      <c r="CRL38" s="86" t="s">
        <v>944</v>
      </c>
      <c r="CRM38" s="86">
        <v>0</v>
      </c>
      <c r="CRN38" s="86"/>
      <c r="CRO38" s="86">
        <v>0</v>
      </c>
      <c r="CRP38" s="67"/>
      <c r="CRQ38" s="67">
        <v>0</v>
      </c>
      <c r="CRR38" s="67"/>
      <c r="CRS38" s="86" t="s">
        <v>582</v>
      </c>
      <c r="CRX38" s="86" t="s">
        <v>944</v>
      </c>
      <c r="CRY38" s="62" t="s">
        <v>515</v>
      </c>
      <c r="CRZ38" s="86" t="s">
        <v>944</v>
      </c>
      <c r="CSA38" s="86">
        <v>0</v>
      </c>
      <c r="CSB38" s="86"/>
      <c r="CSC38" s="86">
        <v>0</v>
      </c>
      <c r="CSD38" s="67"/>
      <c r="CSE38" s="67">
        <v>0</v>
      </c>
      <c r="CSF38" s="67"/>
      <c r="CSG38" s="86" t="s">
        <v>582</v>
      </c>
      <c r="CSL38" s="86" t="s">
        <v>944</v>
      </c>
      <c r="CSM38" s="62" t="s">
        <v>515</v>
      </c>
      <c r="CSN38" s="86" t="s">
        <v>944</v>
      </c>
      <c r="CSO38" s="86">
        <v>0</v>
      </c>
      <c r="CSP38" s="86"/>
      <c r="CSQ38" s="86">
        <v>0</v>
      </c>
      <c r="CSR38" s="67"/>
      <c r="CSS38" s="67">
        <v>0</v>
      </c>
      <c r="CST38" s="67"/>
      <c r="CSU38" s="86" t="s">
        <v>582</v>
      </c>
      <c r="CSZ38" s="86" t="s">
        <v>944</v>
      </c>
      <c r="CTA38" s="62" t="s">
        <v>515</v>
      </c>
      <c r="CTB38" s="86" t="s">
        <v>944</v>
      </c>
      <c r="CTC38" s="86">
        <v>0</v>
      </c>
      <c r="CTD38" s="86"/>
      <c r="CTE38" s="86">
        <v>0</v>
      </c>
      <c r="CTF38" s="67"/>
      <c r="CTG38" s="67">
        <v>0</v>
      </c>
      <c r="CTH38" s="67"/>
      <c r="CTI38" s="86" t="s">
        <v>582</v>
      </c>
      <c r="CTN38" s="86" t="s">
        <v>944</v>
      </c>
      <c r="CTO38" s="62" t="s">
        <v>515</v>
      </c>
      <c r="CTP38" s="86" t="s">
        <v>944</v>
      </c>
      <c r="CTQ38" s="86">
        <v>0</v>
      </c>
      <c r="CTR38" s="86"/>
      <c r="CTS38" s="86">
        <v>0</v>
      </c>
      <c r="CTT38" s="67"/>
      <c r="CTU38" s="67">
        <v>0</v>
      </c>
      <c r="CTV38" s="67"/>
      <c r="CTW38" s="86" t="s">
        <v>582</v>
      </c>
      <c r="CUB38" s="86" t="s">
        <v>944</v>
      </c>
      <c r="CUC38" s="62" t="s">
        <v>515</v>
      </c>
      <c r="CUD38" s="86" t="s">
        <v>944</v>
      </c>
      <c r="CUE38" s="86">
        <v>0</v>
      </c>
      <c r="CUF38" s="86"/>
      <c r="CUG38" s="86">
        <v>0</v>
      </c>
      <c r="CUH38" s="67"/>
      <c r="CUI38" s="67">
        <v>0</v>
      </c>
      <c r="CUJ38" s="67"/>
      <c r="CUK38" s="86" t="s">
        <v>582</v>
      </c>
      <c r="CUP38" s="86" t="s">
        <v>944</v>
      </c>
      <c r="CUQ38" s="62" t="s">
        <v>515</v>
      </c>
      <c r="CUR38" s="86" t="s">
        <v>944</v>
      </c>
      <c r="CUS38" s="86">
        <v>0</v>
      </c>
      <c r="CUT38" s="86"/>
      <c r="CUU38" s="86">
        <v>0</v>
      </c>
      <c r="CUV38" s="67"/>
      <c r="CUW38" s="67">
        <v>0</v>
      </c>
      <c r="CUX38" s="67"/>
      <c r="CUY38" s="86" t="s">
        <v>582</v>
      </c>
      <c r="CVD38" s="86" t="s">
        <v>944</v>
      </c>
      <c r="CVE38" s="62" t="s">
        <v>515</v>
      </c>
      <c r="CVF38" s="86" t="s">
        <v>944</v>
      </c>
      <c r="CVG38" s="86">
        <v>0</v>
      </c>
      <c r="CVH38" s="86"/>
      <c r="CVI38" s="86">
        <v>0</v>
      </c>
      <c r="CVJ38" s="67"/>
      <c r="CVK38" s="67">
        <v>0</v>
      </c>
      <c r="CVL38" s="67"/>
      <c r="CVM38" s="86" t="s">
        <v>582</v>
      </c>
      <c r="CVR38" s="86" t="s">
        <v>944</v>
      </c>
      <c r="CVS38" s="62" t="s">
        <v>515</v>
      </c>
      <c r="CVT38" s="86" t="s">
        <v>944</v>
      </c>
      <c r="CVU38" s="86">
        <v>0</v>
      </c>
      <c r="CVV38" s="86"/>
      <c r="CVW38" s="86">
        <v>0</v>
      </c>
      <c r="CVX38" s="67"/>
      <c r="CVY38" s="67">
        <v>0</v>
      </c>
      <c r="CVZ38" s="67"/>
      <c r="CWA38" s="86" t="s">
        <v>582</v>
      </c>
      <c r="CWF38" s="86" t="s">
        <v>944</v>
      </c>
      <c r="CWG38" s="62" t="s">
        <v>515</v>
      </c>
      <c r="CWH38" s="86" t="s">
        <v>944</v>
      </c>
      <c r="CWI38" s="86">
        <v>0</v>
      </c>
      <c r="CWJ38" s="86"/>
      <c r="CWK38" s="86">
        <v>0</v>
      </c>
      <c r="CWL38" s="67"/>
      <c r="CWM38" s="67">
        <v>0</v>
      </c>
      <c r="CWN38" s="67"/>
      <c r="CWO38" s="86" t="s">
        <v>582</v>
      </c>
      <c r="CWT38" s="86" t="s">
        <v>944</v>
      </c>
      <c r="CWU38" s="62" t="s">
        <v>515</v>
      </c>
      <c r="CWV38" s="86" t="s">
        <v>944</v>
      </c>
      <c r="CWW38" s="86">
        <v>0</v>
      </c>
      <c r="CWX38" s="86"/>
      <c r="CWY38" s="86">
        <v>0</v>
      </c>
      <c r="CWZ38" s="67"/>
      <c r="CXA38" s="67">
        <v>0</v>
      </c>
      <c r="CXB38" s="67"/>
      <c r="CXC38" s="86" t="s">
        <v>582</v>
      </c>
      <c r="CXH38" s="86" t="s">
        <v>944</v>
      </c>
      <c r="CXI38" s="62" t="s">
        <v>515</v>
      </c>
      <c r="CXJ38" s="86" t="s">
        <v>944</v>
      </c>
      <c r="CXK38" s="86">
        <v>0</v>
      </c>
      <c r="CXL38" s="86"/>
      <c r="CXM38" s="86">
        <v>0</v>
      </c>
      <c r="CXN38" s="67"/>
      <c r="CXO38" s="67">
        <v>0</v>
      </c>
      <c r="CXP38" s="67"/>
      <c r="CXQ38" s="86" t="s">
        <v>582</v>
      </c>
      <c r="CXV38" s="86" t="s">
        <v>944</v>
      </c>
      <c r="CXW38" s="62" t="s">
        <v>515</v>
      </c>
      <c r="CXX38" s="86" t="s">
        <v>944</v>
      </c>
      <c r="CXY38" s="86">
        <v>0</v>
      </c>
      <c r="CXZ38" s="86"/>
      <c r="CYA38" s="86">
        <v>0</v>
      </c>
      <c r="CYB38" s="67"/>
      <c r="CYC38" s="67">
        <v>0</v>
      </c>
      <c r="CYD38" s="67"/>
      <c r="CYE38" s="86" t="s">
        <v>582</v>
      </c>
      <c r="CYJ38" s="86" t="s">
        <v>944</v>
      </c>
      <c r="CYK38" s="62" t="s">
        <v>515</v>
      </c>
      <c r="CYL38" s="86" t="s">
        <v>944</v>
      </c>
      <c r="CYM38" s="86">
        <v>0</v>
      </c>
      <c r="CYN38" s="86"/>
      <c r="CYO38" s="86">
        <v>0</v>
      </c>
      <c r="CYP38" s="67"/>
      <c r="CYQ38" s="67">
        <v>0</v>
      </c>
      <c r="CYR38" s="67"/>
      <c r="CYS38" s="86" t="s">
        <v>582</v>
      </c>
      <c r="CYX38" s="86" t="s">
        <v>944</v>
      </c>
      <c r="CYY38" s="62" t="s">
        <v>515</v>
      </c>
      <c r="CYZ38" s="86" t="s">
        <v>944</v>
      </c>
      <c r="CZA38" s="86">
        <v>0</v>
      </c>
      <c r="CZB38" s="86"/>
      <c r="CZC38" s="86">
        <v>0</v>
      </c>
      <c r="CZD38" s="67"/>
      <c r="CZE38" s="67">
        <v>0</v>
      </c>
      <c r="CZF38" s="67"/>
      <c r="CZG38" s="86" t="s">
        <v>582</v>
      </c>
      <c r="CZL38" s="86" t="s">
        <v>944</v>
      </c>
      <c r="CZM38" s="62" t="s">
        <v>515</v>
      </c>
      <c r="CZN38" s="86" t="s">
        <v>944</v>
      </c>
      <c r="CZO38" s="86">
        <v>0</v>
      </c>
      <c r="CZP38" s="86"/>
      <c r="CZQ38" s="86">
        <v>0</v>
      </c>
      <c r="CZR38" s="67"/>
      <c r="CZS38" s="67">
        <v>0</v>
      </c>
      <c r="CZT38" s="67"/>
      <c r="CZU38" s="86" t="s">
        <v>582</v>
      </c>
      <c r="CZZ38" s="86" t="s">
        <v>944</v>
      </c>
      <c r="DAA38" s="62" t="s">
        <v>515</v>
      </c>
      <c r="DAB38" s="86" t="s">
        <v>944</v>
      </c>
      <c r="DAC38" s="86">
        <v>0</v>
      </c>
      <c r="DAD38" s="86"/>
      <c r="DAE38" s="86">
        <v>0</v>
      </c>
      <c r="DAF38" s="67"/>
      <c r="DAG38" s="67">
        <v>0</v>
      </c>
      <c r="DAH38" s="67"/>
      <c r="DAI38" s="86" t="s">
        <v>582</v>
      </c>
      <c r="DAN38" s="86" t="s">
        <v>944</v>
      </c>
      <c r="DAO38" s="62" t="s">
        <v>515</v>
      </c>
      <c r="DAP38" s="86" t="s">
        <v>944</v>
      </c>
      <c r="DAQ38" s="86">
        <v>0</v>
      </c>
      <c r="DAR38" s="86"/>
      <c r="DAS38" s="86">
        <v>0</v>
      </c>
      <c r="DAT38" s="67"/>
      <c r="DAU38" s="67">
        <v>0</v>
      </c>
      <c r="DAV38" s="67"/>
      <c r="DAW38" s="86" t="s">
        <v>582</v>
      </c>
      <c r="DBB38" s="86" t="s">
        <v>944</v>
      </c>
      <c r="DBC38" s="62" t="s">
        <v>515</v>
      </c>
      <c r="DBD38" s="86" t="s">
        <v>944</v>
      </c>
      <c r="DBE38" s="86">
        <v>0</v>
      </c>
      <c r="DBF38" s="86"/>
      <c r="DBG38" s="86">
        <v>0</v>
      </c>
      <c r="DBH38" s="67"/>
      <c r="DBI38" s="67">
        <v>0</v>
      </c>
      <c r="DBJ38" s="67"/>
      <c r="DBK38" s="86" t="s">
        <v>582</v>
      </c>
      <c r="DBP38" s="86" t="s">
        <v>944</v>
      </c>
      <c r="DBQ38" s="62" t="s">
        <v>515</v>
      </c>
      <c r="DBR38" s="86" t="s">
        <v>944</v>
      </c>
      <c r="DBS38" s="86">
        <v>0</v>
      </c>
      <c r="DBT38" s="86"/>
      <c r="DBU38" s="86">
        <v>0</v>
      </c>
      <c r="DBV38" s="67"/>
      <c r="DBW38" s="67">
        <v>0</v>
      </c>
      <c r="DBX38" s="67"/>
      <c r="DBY38" s="86" t="s">
        <v>582</v>
      </c>
      <c r="DCD38" s="86"/>
      <c r="DCE38" s="62" t="s">
        <v>515</v>
      </c>
      <c r="DCF38" s="86"/>
      <c r="DCG38" s="86">
        <v>0</v>
      </c>
      <c r="DCH38" s="86"/>
      <c r="DCI38" s="86">
        <v>0</v>
      </c>
      <c r="DCJ38" s="67"/>
      <c r="DCK38" s="67">
        <v>0</v>
      </c>
      <c r="DCL38" s="67"/>
      <c r="DCM38" s="86" t="s">
        <v>582</v>
      </c>
      <c r="DCR38" s="86"/>
      <c r="DCS38" s="62" t="s">
        <v>515</v>
      </c>
      <c r="DCT38" s="86"/>
      <c r="DCU38" s="86">
        <v>0</v>
      </c>
      <c r="DCV38" s="86"/>
      <c r="DCW38" s="86">
        <v>0</v>
      </c>
      <c r="DCX38" s="67"/>
      <c r="DCY38" s="67">
        <v>0</v>
      </c>
      <c r="DCZ38" s="67"/>
      <c r="DDA38" s="86" t="s">
        <v>582</v>
      </c>
      <c r="DDF38" s="86"/>
      <c r="DDG38" s="62" t="s">
        <v>515</v>
      </c>
      <c r="DDH38" s="86"/>
      <c r="DDI38" s="86">
        <v>0</v>
      </c>
      <c r="DDJ38" s="86"/>
      <c r="DDK38" s="86">
        <v>0</v>
      </c>
      <c r="DDL38" s="67"/>
      <c r="DDM38" s="67">
        <v>0</v>
      </c>
      <c r="DDN38" s="67"/>
      <c r="DDO38" s="86" t="s">
        <v>582</v>
      </c>
      <c r="DDT38" s="86"/>
      <c r="DDU38" s="62" t="s">
        <v>515</v>
      </c>
      <c r="DDV38" s="86"/>
      <c r="DDW38" s="86">
        <v>0</v>
      </c>
      <c r="DDX38" s="86"/>
      <c r="DDY38" s="86">
        <v>0</v>
      </c>
      <c r="DDZ38" s="67"/>
      <c r="DEA38" s="67">
        <v>0</v>
      </c>
      <c r="DEB38" s="67"/>
      <c r="DEC38" s="86" t="s">
        <v>582</v>
      </c>
      <c r="DEH38" s="86"/>
      <c r="DEI38" s="62" t="s">
        <v>515</v>
      </c>
      <c r="DEJ38" s="86"/>
      <c r="DEK38" s="86">
        <v>0</v>
      </c>
      <c r="DEL38" s="86"/>
      <c r="DEM38" s="86">
        <v>0</v>
      </c>
      <c r="DEN38" s="67"/>
      <c r="DEO38" s="67">
        <v>0</v>
      </c>
      <c r="DEP38" s="67"/>
      <c r="DEQ38" s="86" t="s">
        <v>582</v>
      </c>
      <c r="DEV38" s="86"/>
      <c r="DEW38" s="62" t="s">
        <v>515</v>
      </c>
      <c r="DEX38" s="86"/>
      <c r="DEY38" s="86">
        <v>0</v>
      </c>
      <c r="DEZ38" s="86"/>
      <c r="DFA38" s="86">
        <v>0</v>
      </c>
      <c r="DFB38" s="67"/>
      <c r="DFC38" s="67">
        <v>0</v>
      </c>
      <c r="DFD38" s="67"/>
      <c r="DFE38" s="86" t="s">
        <v>582</v>
      </c>
      <c r="DFJ38" s="86"/>
      <c r="DFK38" s="62" t="s">
        <v>515</v>
      </c>
      <c r="DFL38" s="86"/>
      <c r="DFM38" s="86">
        <v>0</v>
      </c>
      <c r="DFN38" s="86"/>
      <c r="DFO38" s="86">
        <v>0</v>
      </c>
      <c r="DFP38" s="67"/>
      <c r="DFQ38" s="67">
        <v>0</v>
      </c>
      <c r="DFR38" s="67"/>
      <c r="DFS38" s="86" t="s">
        <v>582</v>
      </c>
      <c r="DFX38" s="86"/>
      <c r="DFY38" s="62" t="s">
        <v>515</v>
      </c>
      <c r="DFZ38" s="86"/>
      <c r="DGA38" s="86">
        <v>0</v>
      </c>
      <c r="DGB38" s="86"/>
      <c r="DGC38" s="86">
        <v>0</v>
      </c>
      <c r="DGD38" s="67"/>
      <c r="DGE38" s="67">
        <v>0</v>
      </c>
      <c r="DGF38" s="67"/>
      <c r="DGG38" s="86" t="s">
        <v>582</v>
      </c>
      <c r="DGL38" s="86"/>
      <c r="DGM38" s="62" t="s">
        <v>515</v>
      </c>
      <c r="DGN38" s="86"/>
      <c r="DGO38" s="86">
        <v>0</v>
      </c>
      <c r="DGP38" s="86"/>
      <c r="DGQ38" s="86">
        <v>0</v>
      </c>
      <c r="DGR38" s="67"/>
      <c r="DGS38" s="67">
        <v>0</v>
      </c>
      <c r="DGT38" s="67"/>
      <c r="DGU38" s="86" t="s">
        <v>582</v>
      </c>
      <c r="DGZ38" s="86"/>
      <c r="DHA38" s="62" t="s">
        <v>515</v>
      </c>
      <c r="DHB38" s="86"/>
      <c r="DHC38" s="86">
        <v>0</v>
      </c>
      <c r="DHD38" s="86"/>
      <c r="DHE38" s="86">
        <v>0</v>
      </c>
      <c r="DHF38" s="67"/>
      <c r="DHG38" s="67">
        <v>0</v>
      </c>
      <c r="DHH38" s="67"/>
      <c r="DHI38" s="86" t="s">
        <v>582</v>
      </c>
      <c r="DHN38" s="86"/>
      <c r="DHO38" s="62" t="s">
        <v>515</v>
      </c>
      <c r="DHP38" s="86"/>
      <c r="DHQ38" s="86">
        <v>0</v>
      </c>
      <c r="DHR38" s="86"/>
      <c r="DHS38" s="86">
        <v>0</v>
      </c>
      <c r="DHT38" s="67"/>
      <c r="DHU38" s="67">
        <v>0</v>
      </c>
      <c r="DHV38" s="67"/>
      <c r="DHW38" s="86" t="s">
        <v>582</v>
      </c>
      <c r="DIB38" s="86"/>
      <c r="DIC38" s="62" t="s">
        <v>515</v>
      </c>
      <c r="DID38" s="86"/>
      <c r="DIE38" s="86">
        <v>0</v>
      </c>
      <c r="DIF38" s="86"/>
      <c r="DIG38" s="86">
        <v>0</v>
      </c>
      <c r="DIH38" s="67"/>
      <c r="DII38" s="67">
        <v>0</v>
      </c>
      <c r="DIJ38" s="67"/>
      <c r="DIK38" s="86" t="s">
        <v>582</v>
      </c>
      <c r="DIP38" s="86"/>
      <c r="DIQ38" s="62" t="s">
        <v>515</v>
      </c>
      <c r="DIR38" s="86"/>
      <c r="DIS38" s="86">
        <v>0</v>
      </c>
      <c r="DIT38" s="86"/>
      <c r="DIU38" s="86">
        <v>0</v>
      </c>
      <c r="DIV38" s="67"/>
      <c r="DIW38" s="67">
        <v>0</v>
      </c>
      <c r="DIX38" s="67"/>
      <c r="DIY38" s="86" t="s">
        <v>582</v>
      </c>
      <c r="DJD38" s="86"/>
      <c r="DJE38" s="62" t="s">
        <v>515</v>
      </c>
      <c r="DJF38" s="86"/>
      <c r="DJG38" s="86">
        <v>0</v>
      </c>
      <c r="DJH38" s="86"/>
      <c r="DJI38" s="86">
        <v>0</v>
      </c>
      <c r="DJJ38" s="67"/>
      <c r="DJK38" s="67">
        <v>0</v>
      </c>
      <c r="DJL38" s="67"/>
      <c r="DJM38" s="86" t="s">
        <v>582</v>
      </c>
      <c r="DJR38" s="86"/>
      <c r="DJS38" s="62" t="s">
        <v>515</v>
      </c>
      <c r="DJT38" s="86"/>
      <c r="DJU38" s="86">
        <v>0</v>
      </c>
      <c r="DJV38" s="86"/>
      <c r="DJW38" s="86">
        <v>0</v>
      </c>
      <c r="DJX38" s="67"/>
      <c r="DJY38" s="67">
        <v>0</v>
      </c>
      <c r="DJZ38" s="67"/>
      <c r="DKA38" s="86" t="s">
        <v>582</v>
      </c>
      <c r="DKF38" s="86"/>
      <c r="DKG38" s="62" t="s">
        <v>515</v>
      </c>
      <c r="DKH38" s="86"/>
      <c r="DKI38" s="86">
        <v>0</v>
      </c>
      <c r="DKJ38" s="86"/>
      <c r="DKK38" s="86">
        <v>0</v>
      </c>
      <c r="DKL38" s="67"/>
      <c r="DKM38" s="67">
        <v>0</v>
      </c>
      <c r="DKN38" s="67"/>
      <c r="DKO38" s="86" t="s">
        <v>582</v>
      </c>
      <c r="DKT38" s="86"/>
      <c r="DKU38" s="62" t="s">
        <v>515</v>
      </c>
      <c r="DKV38" s="86"/>
      <c r="DKW38" s="86">
        <v>0</v>
      </c>
      <c r="DKX38" s="86"/>
      <c r="DKY38" s="86">
        <v>0</v>
      </c>
      <c r="DKZ38" s="67"/>
      <c r="DLA38" s="67">
        <v>0</v>
      </c>
      <c r="DLB38" s="67"/>
      <c r="DLC38" s="86" t="s">
        <v>582</v>
      </c>
      <c r="DLH38" s="86"/>
      <c r="DLI38" s="62" t="s">
        <v>515</v>
      </c>
      <c r="DLJ38" s="86"/>
      <c r="DLK38" s="86">
        <v>0</v>
      </c>
      <c r="DLL38" s="86"/>
      <c r="DLM38" s="86">
        <v>0</v>
      </c>
      <c r="DLN38" s="67"/>
      <c r="DLO38" s="67">
        <v>0</v>
      </c>
      <c r="DLP38" s="67"/>
      <c r="DLQ38" s="86" t="s">
        <v>582</v>
      </c>
      <c r="DLV38" s="86"/>
      <c r="DLW38" s="62" t="s">
        <v>515</v>
      </c>
      <c r="DLX38" s="86"/>
      <c r="DLY38" s="86">
        <v>0</v>
      </c>
      <c r="DLZ38" s="86"/>
      <c r="DMA38" s="86">
        <v>0</v>
      </c>
      <c r="DMB38" s="67"/>
      <c r="DMC38" s="67">
        <v>0</v>
      </c>
      <c r="DMD38" s="67"/>
      <c r="DME38" s="86" t="s">
        <v>582</v>
      </c>
      <c r="DMJ38" s="86"/>
      <c r="DMK38" s="62" t="s">
        <v>515</v>
      </c>
      <c r="DML38" s="86"/>
      <c r="DMM38" s="86">
        <v>0</v>
      </c>
      <c r="DMN38" s="86"/>
      <c r="DMO38" s="86">
        <v>0</v>
      </c>
      <c r="DMP38" s="67"/>
      <c r="DMQ38" s="67">
        <v>0</v>
      </c>
      <c r="DMR38" s="67"/>
      <c r="DMS38" s="86" t="s">
        <v>582</v>
      </c>
      <c r="DMX38" s="86"/>
      <c r="DMY38" s="62" t="s">
        <v>515</v>
      </c>
      <c r="DMZ38" s="86"/>
      <c r="DNA38" s="86">
        <v>0</v>
      </c>
      <c r="DNB38" s="86"/>
      <c r="DNC38" s="86">
        <v>0</v>
      </c>
      <c r="DND38" s="67"/>
      <c r="DNE38" s="67">
        <v>0</v>
      </c>
      <c r="DNF38" s="67"/>
      <c r="DNG38" s="86" t="s">
        <v>582</v>
      </c>
      <c r="DNL38" s="86"/>
      <c r="DNM38" s="62" t="s">
        <v>515</v>
      </c>
      <c r="DNN38" s="86"/>
      <c r="DNO38" s="86">
        <v>0</v>
      </c>
      <c r="DNP38" s="86"/>
      <c r="DNQ38" s="86">
        <v>0</v>
      </c>
      <c r="DNR38" s="67"/>
      <c r="DNS38" s="67">
        <v>0</v>
      </c>
      <c r="DNT38" s="67"/>
      <c r="DNU38" s="86" t="s">
        <v>582</v>
      </c>
      <c r="DNZ38" s="86"/>
      <c r="DOA38" s="62" t="s">
        <v>515</v>
      </c>
      <c r="DOB38" s="86"/>
      <c r="DOC38" s="86">
        <v>0</v>
      </c>
      <c r="DOD38" s="86"/>
      <c r="DOE38" s="86">
        <v>0</v>
      </c>
      <c r="DOF38" s="67"/>
      <c r="DOG38" s="67">
        <v>0</v>
      </c>
      <c r="DOH38" s="67"/>
      <c r="DOI38" s="86" t="s">
        <v>582</v>
      </c>
      <c r="DON38" s="86"/>
      <c r="DOO38" s="62" t="s">
        <v>515</v>
      </c>
      <c r="DOP38" s="86"/>
      <c r="DOQ38" s="86">
        <v>0</v>
      </c>
      <c r="DOR38" s="86"/>
      <c r="DOS38" s="86">
        <v>0</v>
      </c>
      <c r="DOT38" s="67"/>
      <c r="DOU38" s="67">
        <v>0</v>
      </c>
      <c r="DOV38" s="67"/>
      <c r="DOW38" s="86" t="s">
        <v>582</v>
      </c>
      <c r="DPB38" s="86"/>
      <c r="DPC38" s="62" t="s">
        <v>515</v>
      </c>
      <c r="DPD38" s="86"/>
      <c r="DPE38" s="86">
        <v>0</v>
      </c>
      <c r="DPF38" s="86"/>
      <c r="DPG38" s="86">
        <v>0</v>
      </c>
      <c r="DPH38" s="67"/>
      <c r="DPI38" s="67">
        <v>0</v>
      </c>
      <c r="DPJ38" s="67"/>
      <c r="DPK38" s="86" t="s">
        <v>582</v>
      </c>
      <c r="DPP38" s="86"/>
      <c r="DPQ38" s="62" t="s">
        <v>515</v>
      </c>
      <c r="DPR38" s="86"/>
      <c r="DPS38" s="86">
        <v>0</v>
      </c>
      <c r="DPT38" s="86"/>
      <c r="DPU38" s="86">
        <v>0</v>
      </c>
      <c r="DPV38" s="67"/>
      <c r="DPW38" s="67">
        <v>0</v>
      </c>
      <c r="DPX38" s="67"/>
      <c r="DPY38" s="86" t="s">
        <v>582</v>
      </c>
      <c r="DQD38" s="86"/>
      <c r="DQE38" s="62" t="s">
        <v>515</v>
      </c>
      <c r="DQF38" s="86"/>
      <c r="DQG38" s="86">
        <v>0</v>
      </c>
      <c r="DQH38" s="86"/>
      <c r="DQI38" s="86">
        <v>0</v>
      </c>
      <c r="DQJ38" s="67"/>
      <c r="DQK38" s="67">
        <v>0</v>
      </c>
      <c r="DQL38" s="67"/>
      <c r="DQM38" s="86" t="s">
        <v>582</v>
      </c>
      <c r="DQR38" s="86"/>
      <c r="DQS38" s="62" t="s">
        <v>515</v>
      </c>
      <c r="DQT38" s="86"/>
      <c r="DQU38" s="86">
        <v>0</v>
      </c>
      <c r="DQV38" s="86"/>
      <c r="DQW38" s="86">
        <v>0</v>
      </c>
      <c r="DQX38" s="67"/>
      <c r="DQY38" s="67">
        <v>0</v>
      </c>
      <c r="DQZ38" s="67"/>
      <c r="DRA38" s="86" t="s">
        <v>582</v>
      </c>
      <c r="DRF38" s="86"/>
      <c r="DRG38" s="62" t="s">
        <v>515</v>
      </c>
      <c r="DRH38" s="86"/>
      <c r="DRI38" s="86">
        <v>0</v>
      </c>
      <c r="DRJ38" s="86"/>
      <c r="DRK38" s="86">
        <v>0</v>
      </c>
      <c r="DRL38" s="67"/>
      <c r="DRM38" s="67">
        <v>0</v>
      </c>
      <c r="DRN38" s="67"/>
      <c r="DRO38" s="86" t="s">
        <v>582</v>
      </c>
      <c r="DRT38" s="86"/>
      <c r="DRU38" s="62" t="s">
        <v>515</v>
      </c>
      <c r="DRV38" s="86"/>
      <c r="DRW38" s="86">
        <v>0</v>
      </c>
      <c r="DRX38" s="86"/>
      <c r="DRY38" s="86">
        <v>0</v>
      </c>
      <c r="DRZ38" s="67"/>
      <c r="DSA38" s="67">
        <v>0</v>
      </c>
      <c r="DSB38" s="67"/>
      <c r="DSC38" s="86" t="s">
        <v>582</v>
      </c>
      <c r="DSH38" s="86"/>
      <c r="DSI38" s="62" t="s">
        <v>515</v>
      </c>
      <c r="DSJ38" s="86"/>
      <c r="DSK38" s="86">
        <v>0</v>
      </c>
      <c r="DSL38" s="86"/>
      <c r="DSM38" s="86">
        <v>0</v>
      </c>
      <c r="DSN38" s="67"/>
      <c r="DSO38" s="67">
        <v>0</v>
      </c>
      <c r="DSP38" s="67"/>
      <c r="DSQ38" s="86" t="s">
        <v>582</v>
      </c>
      <c r="DSV38" s="86"/>
      <c r="DSW38" s="62" t="s">
        <v>515</v>
      </c>
      <c r="DSX38" s="86"/>
      <c r="DSY38" s="86">
        <v>0</v>
      </c>
      <c r="DSZ38" s="86"/>
      <c r="DTA38" s="86">
        <v>0</v>
      </c>
      <c r="DTB38" s="67"/>
      <c r="DTC38" s="67">
        <v>0</v>
      </c>
      <c r="DTD38" s="67"/>
      <c r="DTE38" s="86" t="s">
        <v>582</v>
      </c>
      <c r="DTJ38" s="86"/>
      <c r="DTK38" s="62" t="s">
        <v>515</v>
      </c>
      <c r="DTL38" s="86"/>
      <c r="DTM38" s="86">
        <v>3</v>
      </c>
      <c r="DTN38" s="86"/>
      <c r="DTO38" s="86">
        <v>3</v>
      </c>
      <c r="DTP38" s="67"/>
      <c r="DTQ38" s="67">
        <v>5.5555555555555554</v>
      </c>
      <c r="DTR38" s="67"/>
      <c r="DTS38" s="86">
        <v>100</v>
      </c>
      <c r="DTX38" s="86"/>
      <c r="DTY38" s="62" t="s">
        <v>515</v>
      </c>
      <c r="DTZ38" s="86"/>
      <c r="DUA38" s="86">
        <v>2</v>
      </c>
      <c r="DUB38" s="86"/>
      <c r="DUC38" s="86">
        <v>3</v>
      </c>
      <c r="DUD38" s="67"/>
      <c r="DUE38" s="67">
        <v>5.5555555555555554</v>
      </c>
      <c r="DUF38" s="67"/>
      <c r="DUG38" s="86">
        <v>66.666666666666657</v>
      </c>
      <c r="DUL38" s="86"/>
      <c r="DUM38" s="62" t="s">
        <v>515</v>
      </c>
      <c r="DUN38" s="86"/>
      <c r="DUO38" s="86">
        <v>3</v>
      </c>
      <c r="DUP38" s="86"/>
      <c r="DUQ38" s="86">
        <v>3</v>
      </c>
      <c r="DUR38" s="67"/>
      <c r="DUS38" s="67">
        <v>5.5555555555555554</v>
      </c>
      <c r="DUT38" s="67"/>
      <c r="DUU38" s="86">
        <v>100</v>
      </c>
      <c r="DUZ38" s="86"/>
      <c r="DVA38" s="62" t="s">
        <v>515</v>
      </c>
      <c r="DVB38" s="86"/>
      <c r="DVC38" s="86">
        <v>2</v>
      </c>
      <c r="DVD38" s="86"/>
      <c r="DVE38" s="86">
        <v>3</v>
      </c>
      <c r="DVF38" s="67"/>
      <c r="DVG38" s="67">
        <v>5.5555555555555554</v>
      </c>
      <c r="DVH38" s="67"/>
      <c r="DVI38" s="86">
        <v>66.666666666666657</v>
      </c>
      <c r="DVN38" s="86"/>
      <c r="DVO38" s="62" t="s">
        <v>515</v>
      </c>
      <c r="DVP38" s="86"/>
      <c r="DVQ38" s="86">
        <v>3</v>
      </c>
      <c r="DVR38" s="86"/>
      <c r="DVS38" s="86">
        <v>3</v>
      </c>
      <c r="DVT38" s="67"/>
      <c r="DVU38" s="67">
        <v>5.5555555555555554</v>
      </c>
      <c r="DVV38" s="67"/>
      <c r="DVW38" s="86">
        <v>100</v>
      </c>
      <c r="DWB38" s="86"/>
      <c r="DWC38" s="62" t="s">
        <v>515</v>
      </c>
      <c r="DWD38" s="86"/>
      <c r="DWE38" s="86">
        <v>3</v>
      </c>
      <c r="DWF38" s="86"/>
      <c r="DWG38" s="86">
        <v>3</v>
      </c>
      <c r="DWH38" s="67"/>
      <c r="DWI38" s="67">
        <v>5.5555555555555554</v>
      </c>
      <c r="DWJ38" s="67"/>
      <c r="DWK38" s="86">
        <v>100</v>
      </c>
      <c r="DWP38" s="86"/>
      <c r="DWQ38" s="62" t="s">
        <v>515</v>
      </c>
      <c r="DWR38" s="86"/>
      <c r="DWS38" s="86">
        <v>2</v>
      </c>
      <c r="DWT38" s="86"/>
      <c r="DWU38" s="86">
        <v>3</v>
      </c>
      <c r="DWV38" s="67"/>
      <c r="DWW38" s="67">
        <v>5.5555555555555554</v>
      </c>
      <c r="DWX38" s="67"/>
      <c r="DWY38" s="86">
        <v>66.666666666666657</v>
      </c>
      <c r="DXD38" s="86"/>
      <c r="DXE38" s="62" t="s">
        <v>515</v>
      </c>
      <c r="DXF38" s="86"/>
      <c r="DXG38" s="86">
        <v>1</v>
      </c>
      <c r="DXH38" s="86"/>
      <c r="DXI38" s="86">
        <v>3</v>
      </c>
      <c r="DXJ38" s="67"/>
      <c r="DXK38" s="67">
        <v>5.5555555555555554</v>
      </c>
      <c r="DXL38" s="67"/>
      <c r="DXM38" s="86">
        <v>33.333333333333329</v>
      </c>
      <c r="DXR38" s="86"/>
      <c r="DXS38" s="62" t="s">
        <v>515</v>
      </c>
      <c r="DXT38" s="86"/>
      <c r="DXU38" s="86">
        <v>1</v>
      </c>
      <c r="DXV38" s="86"/>
      <c r="DXW38" s="86">
        <v>3</v>
      </c>
      <c r="DXX38" s="67"/>
      <c r="DXY38" s="67">
        <v>5.5555555555555554</v>
      </c>
      <c r="DXZ38" s="67"/>
      <c r="DYA38" s="86">
        <v>33.333333333333329</v>
      </c>
      <c r="DYF38" s="86"/>
      <c r="DYG38" s="62" t="s">
        <v>515</v>
      </c>
      <c r="DYH38" s="86"/>
      <c r="DYI38" s="86">
        <v>3</v>
      </c>
      <c r="DYJ38" s="86"/>
      <c r="DYK38" s="86">
        <v>3</v>
      </c>
      <c r="DYL38" s="67"/>
      <c r="DYM38" s="67">
        <v>5.5555555555555554</v>
      </c>
      <c r="DYN38" s="67"/>
      <c r="DYO38" s="86">
        <v>100</v>
      </c>
      <c r="DYT38" s="86"/>
      <c r="DYU38" s="62" t="s">
        <v>515</v>
      </c>
      <c r="DYV38" s="86"/>
      <c r="DYW38" s="86">
        <v>1</v>
      </c>
      <c r="DYX38" s="86"/>
      <c r="DYY38" s="86">
        <v>3</v>
      </c>
      <c r="DYZ38" s="67"/>
      <c r="DZA38" s="67">
        <v>5.5555555555555554</v>
      </c>
      <c r="DZB38" s="67"/>
      <c r="DZC38" s="86">
        <v>33.333333333333329</v>
      </c>
      <c r="DZH38" s="86"/>
      <c r="DZI38" s="62" t="s">
        <v>515</v>
      </c>
      <c r="DZJ38" s="86"/>
      <c r="DZK38" s="86">
        <v>0</v>
      </c>
      <c r="DZL38" s="86"/>
      <c r="DZM38" s="86">
        <v>3</v>
      </c>
      <c r="DZN38" s="67"/>
      <c r="DZO38" s="67">
        <v>5.5555555555555554</v>
      </c>
      <c r="DZP38" s="67"/>
      <c r="DZQ38" s="86">
        <v>0</v>
      </c>
      <c r="DZV38" s="86"/>
      <c r="DZW38" s="62" t="s">
        <v>515</v>
      </c>
      <c r="DZX38" s="86"/>
      <c r="DZY38" s="86">
        <v>1</v>
      </c>
      <c r="DZZ38" s="86"/>
      <c r="EAA38" s="86">
        <v>3</v>
      </c>
      <c r="EAB38" s="67"/>
      <c r="EAC38" s="67">
        <v>5.5555555555555554</v>
      </c>
      <c r="EAD38" s="67"/>
      <c r="EAE38" s="86">
        <v>33.333333333333329</v>
      </c>
      <c r="EAJ38" s="86"/>
      <c r="EAK38" s="62" t="s">
        <v>515</v>
      </c>
      <c r="EAL38" s="86"/>
      <c r="EAM38" s="86">
        <v>2</v>
      </c>
      <c r="EAN38" s="86"/>
      <c r="EAO38" s="86">
        <v>3</v>
      </c>
      <c r="EAP38" s="67"/>
      <c r="EAQ38" s="67">
        <v>5.5555555555555554</v>
      </c>
      <c r="EAR38" s="67"/>
      <c r="EAS38" s="86">
        <v>66.666666666666657</v>
      </c>
      <c r="EAX38" s="86"/>
      <c r="EAY38" s="62" t="s">
        <v>515</v>
      </c>
      <c r="EAZ38" s="86"/>
      <c r="EBA38" s="86">
        <v>2</v>
      </c>
      <c r="EBB38" s="86"/>
      <c r="EBC38" s="86">
        <v>3</v>
      </c>
      <c r="EBD38" s="67"/>
      <c r="EBE38" s="67">
        <v>5.5555555555555554</v>
      </c>
      <c r="EBF38" s="67"/>
      <c r="EBG38" s="86">
        <v>66.666666666666657</v>
      </c>
      <c r="EBL38" s="86"/>
      <c r="EBM38" s="62" t="s">
        <v>515</v>
      </c>
      <c r="EBN38" s="86"/>
      <c r="EBO38" s="86">
        <v>0</v>
      </c>
      <c r="EBP38" s="86"/>
      <c r="EBQ38" s="86">
        <v>3</v>
      </c>
      <c r="EBR38" s="67"/>
      <c r="EBS38" s="67">
        <v>5.5555555555555554</v>
      </c>
      <c r="EBT38" s="67"/>
      <c r="EBU38" s="86">
        <v>0</v>
      </c>
      <c r="EBZ38" s="86"/>
      <c r="ECA38" s="62" t="s">
        <v>515</v>
      </c>
      <c r="ECB38" s="86"/>
      <c r="ECC38" s="86">
        <v>3</v>
      </c>
      <c r="ECD38" s="86"/>
      <c r="ECE38" s="86">
        <v>3</v>
      </c>
      <c r="ECF38" s="67"/>
      <c r="ECG38" s="67">
        <v>5.5555555555555554</v>
      </c>
      <c r="ECH38" s="67"/>
      <c r="ECI38" s="86">
        <v>100</v>
      </c>
      <c r="ECN38" s="86"/>
      <c r="ECO38" s="62" t="s">
        <v>515</v>
      </c>
      <c r="ECP38" s="86"/>
      <c r="ECQ38" s="86">
        <v>2</v>
      </c>
      <c r="ECR38" s="86"/>
      <c r="ECS38" s="86">
        <v>3</v>
      </c>
      <c r="ECT38" s="67"/>
      <c r="ECU38" s="67">
        <v>5.5555555555555554</v>
      </c>
      <c r="ECV38" s="67"/>
      <c r="ECW38" s="86">
        <v>66.666666666666657</v>
      </c>
      <c r="EDB38" s="86"/>
      <c r="EDC38" s="62" t="s">
        <v>515</v>
      </c>
      <c r="EDD38" s="86"/>
      <c r="EDE38" s="86">
        <v>3</v>
      </c>
      <c r="EDF38" s="86"/>
      <c r="EDG38" s="86">
        <v>3</v>
      </c>
      <c r="EDH38" s="67"/>
      <c r="EDI38" s="67">
        <v>5.5555555555555554</v>
      </c>
      <c r="EDJ38" s="67"/>
      <c r="EDK38" s="86">
        <v>100</v>
      </c>
      <c r="EDP38" s="86"/>
      <c r="EDQ38" s="62" t="s">
        <v>515</v>
      </c>
      <c r="EDR38" s="86"/>
      <c r="EDS38" s="86">
        <v>3</v>
      </c>
      <c r="EDT38" s="86"/>
      <c r="EDU38" s="86">
        <v>3</v>
      </c>
      <c r="EDV38" s="67"/>
      <c r="EDW38" s="67">
        <v>5.5555555555555554</v>
      </c>
      <c r="EDX38" s="67"/>
      <c r="EDY38" s="86">
        <v>100</v>
      </c>
      <c r="EED38" s="86"/>
      <c r="EEE38" s="62" t="s">
        <v>515</v>
      </c>
      <c r="EEF38" s="86"/>
      <c r="EEG38" s="86">
        <v>3</v>
      </c>
      <c r="EEH38" s="86"/>
      <c r="EEI38" s="86">
        <v>3</v>
      </c>
      <c r="EEJ38" s="67"/>
      <c r="EEK38" s="67">
        <v>5.5555555555555554</v>
      </c>
      <c r="EEL38" s="67"/>
      <c r="EEM38" s="86">
        <v>100</v>
      </c>
      <c r="EER38" s="86"/>
      <c r="EES38" s="62" t="s">
        <v>515</v>
      </c>
      <c r="EET38" s="86"/>
      <c r="EEU38" s="86">
        <v>2</v>
      </c>
      <c r="EEV38" s="86"/>
      <c r="EEW38" s="86">
        <v>3</v>
      </c>
      <c r="EEX38" s="67"/>
      <c r="EEY38" s="67">
        <v>5.5555555555555554</v>
      </c>
      <c r="EEZ38" s="67"/>
      <c r="EFA38" s="86">
        <v>66.666666666666657</v>
      </c>
      <c r="EFF38" s="86"/>
      <c r="EFG38" s="62" t="s">
        <v>515</v>
      </c>
      <c r="EFH38" s="86"/>
      <c r="EFI38" s="86">
        <v>1</v>
      </c>
      <c r="EFJ38" s="86"/>
      <c r="EFK38" s="86">
        <v>3</v>
      </c>
      <c r="EFL38" s="67"/>
      <c r="EFM38" s="67">
        <v>5.5555555555555554</v>
      </c>
      <c r="EFN38" s="67"/>
      <c r="EFO38" s="86">
        <v>33.333333333333329</v>
      </c>
      <c r="EFT38" s="86"/>
      <c r="EFU38" s="62" t="s">
        <v>515</v>
      </c>
      <c r="EFV38" s="86"/>
      <c r="EFW38" s="86">
        <v>1</v>
      </c>
      <c r="EFX38" s="86"/>
      <c r="EFY38" s="86">
        <v>3</v>
      </c>
      <c r="EFZ38" s="67"/>
      <c r="EGA38" s="67">
        <v>5.5555555555555554</v>
      </c>
      <c r="EGB38" s="67"/>
      <c r="EGC38" s="86">
        <v>33.333333333333329</v>
      </c>
      <c r="EGH38" s="86"/>
      <c r="EGI38" s="62" t="s">
        <v>515</v>
      </c>
      <c r="EGJ38" s="86"/>
      <c r="EGK38" s="86">
        <v>2</v>
      </c>
      <c r="EGL38" s="86"/>
      <c r="EGM38" s="86">
        <v>3</v>
      </c>
      <c r="EGN38" s="67"/>
      <c r="EGO38" s="67">
        <v>5.5555555555555554</v>
      </c>
      <c r="EGP38" s="67"/>
      <c r="EGQ38" s="86">
        <v>66.666666666666657</v>
      </c>
      <c r="EGV38" s="86"/>
      <c r="EGW38" s="62" t="s">
        <v>515</v>
      </c>
      <c r="EGX38" s="86"/>
      <c r="EGY38" s="86">
        <v>3</v>
      </c>
      <c r="EGZ38" s="86"/>
      <c r="EHA38" s="86">
        <v>3</v>
      </c>
      <c r="EHB38" s="67"/>
      <c r="EHC38" s="67">
        <v>5.5555555555555554</v>
      </c>
      <c r="EHD38" s="67"/>
      <c r="EHE38" s="86">
        <v>100</v>
      </c>
      <c r="EHJ38" s="86"/>
      <c r="EHK38" s="62" t="s">
        <v>515</v>
      </c>
      <c r="EHL38" s="86"/>
      <c r="EHM38" s="86">
        <v>2</v>
      </c>
      <c r="EHN38" s="86"/>
      <c r="EHO38" s="86">
        <v>3</v>
      </c>
      <c r="EHP38" s="67"/>
      <c r="EHQ38" s="67">
        <v>5.5555555555555554</v>
      </c>
      <c r="EHR38" s="67"/>
      <c r="EHS38" s="86">
        <v>66.666666666666657</v>
      </c>
      <c r="EHX38" s="86"/>
      <c r="EHY38" s="62" t="s">
        <v>515</v>
      </c>
      <c r="EHZ38" s="86"/>
      <c r="EIA38" s="86">
        <v>1</v>
      </c>
      <c r="EIB38" s="86"/>
      <c r="EIC38" s="86">
        <v>3</v>
      </c>
      <c r="EID38" s="67"/>
      <c r="EIE38" s="67">
        <v>5.5555555555555554</v>
      </c>
      <c r="EIF38" s="67"/>
      <c r="EIG38" s="86">
        <v>33.333333333333329</v>
      </c>
      <c r="EIL38" s="86"/>
      <c r="EIM38" s="62" t="s">
        <v>515</v>
      </c>
      <c r="EIN38" s="86"/>
      <c r="EIO38" s="86">
        <v>1</v>
      </c>
      <c r="EIP38" s="86"/>
      <c r="EIQ38" s="86">
        <v>3</v>
      </c>
      <c r="EIR38" s="67"/>
      <c r="EIS38" s="67">
        <v>5.5555555555555554</v>
      </c>
      <c r="EIT38" s="67"/>
      <c r="EIU38" s="86">
        <v>33.333333333333329</v>
      </c>
      <c r="EIZ38" s="86"/>
      <c r="EJA38" s="62" t="s">
        <v>515</v>
      </c>
      <c r="EJB38" s="86"/>
      <c r="EJC38" s="86">
        <v>1</v>
      </c>
      <c r="EJD38" s="86"/>
      <c r="EJE38" s="86">
        <v>3</v>
      </c>
      <c r="EJF38" s="67"/>
      <c r="EJG38" s="67">
        <v>5.5555555555555554</v>
      </c>
      <c r="EJH38" s="67"/>
      <c r="EJI38" s="86">
        <v>33.333333333333329</v>
      </c>
      <c r="EJN38" s="86"/>
      <c r="EJO38" s="62" t="s">
        <v>515</v>
      </c>
      <c r="EJP38" s="86"/>
      <c r="EJQ38" s="86">
        <v>0</v>
      </c>
      <c r="EJR38" s="86"/>
      <c r="EJS38" s="86">
        <v>0</v>
      </c>
      <c r="EJT38" s="67"/>
      <c r="EJU38" s="67">
        <v>0</v>
      </c>
      <c r="EJV38" s="67"/>
      <c r="EJW38" s="86" t="s">
        <v>582</v>
      </c>
      <c r="EKB38" s="86"/>
      <c r="EKC38" s="62" t="s">
        <v>515</v>
      </c>
      <c r="EKD38" s="86"/>
      <c r="EKE38" s="86">
        <v>0</v>
      </c>
      <c r="EKF38" s="86"/>
      <c r="EKG38" s="86">
        <v>0</v>
      </c>
      <c r="EKH38" s="67"/>
      <c r="EKI38" s="67">
        <v>0</v>
      </c>
      <c r="EKJ38" s="67"/>
      <c r="EKK38" s="86" t="s">
        <v>582</v>
      </c>
      <c r="EKP38" s="86"/>
      <c r="EKQ38" s="62" t="s">
        <v>515</v>
      </c>
      <c r="EKR38" s="86"/>
      <c r="EKS38" s="86">
        <v>0</v>
      </c>
      <c r="EKT38" s="86"/>
      <c r="EKU38" s="86">
        <v>0</v>
      </c>
      <c r="EKV38" s="67"/>
      <c r="EKW38" s="67">
        <v>0</v>
      </c>
      <c r="EKX38" s="67"/>
      <c r="EKY38" s="86" t="s">
        <v>582</v>
      </c>
      <c r="ELD38" s="86"/>
      <c r="ELE38" s="62" t="s">
        <v>515</v>
      </c>
      <c r="ELF38" s="86"/>
      <c r="ELG38" s="86">
        <v>0</v>
      </c>
      <c r="ELH38" s="86"/>
      <c r="ELI38" s="86">
        <v>0</v>
      </c>
      <c r="ELJ38" s="67"/>
      <c r="ELK38" s="67">
        <v>0</v>
      </c>
      <c r="ELL38" s="67"/>
      <c r="ELM38" s="86" t="s">
        <v>582</v>
      </c>
      <c r="ELR38" s="86"/>
      <c r="ELS38" s="62" t="s">
        <v>515</v>
      </c>
      <c r="ELT38" s="86"/>
      <c r="ELU38" s="86">
        <v>0</v>
      </c>
      <c r="ELV38" s="86"/>
      <c r="ELW38" s="86">
        <v>0</v>
      </c>
      <c r="ELX38" s="67"/>
      <c r="ELY38" s="67">
        <v>0</v>
      </c>
      <c r="ELZ38" s="67"/>
      <c r="EMA38" s="86" t="s">
        <v>582</v>
      </c>
      <c r="EMF38" s="86"/>
      <c r="EMG38" s="62" t="s">
        <v>515</v>
      </c>
      <c r="EMH38" s="86"/>
      <c r="EMI38" s="86">
        <v>0</v>
      </c>
      <c r="EMJ38" s="86"/>
      <c r="EMK38" s="86">
        <v>0</v>
      </c>
      <c r="EML38" s="67"/>
      <c r="EMM38" s="67">
        <v>0</v>
      </c>
      <c r="EMN38" s="67"/>
      <c r="EMO38" s="86" t="s">
        <v>582</v>
      </c>
      <c r="EMT38" s="86"/>
      <c r="EMU38" s="62" t="s">
        <v>515</v>
      </c>
      <c r="EMV38" s="86"/>
      <c r="EMW38" s="86">
        <v>0</v>
      </c>
      <c r="EMX38" s="86"/>
      <c r="EMY38" s="86">
        <v>0</v>
      </c>
      <c r="EMZ38" s="67"/>
      <c r="ENA38" s="67">
        <v>0</v>
      </c>
      <c r="ENB38" s="67"/>
      <c r="ENC38" s="86" t="s">
        <v>582</v>
      </c>
      <c r="ENH38" s="86"/>
      <c r="ENI38" s="62" t="s">
        <v>515</v>
      </c>
      <c r="ENJ38" s="86"/>
      <c r="ENK38" s="86">
        <v>0</v>
      </c>
      <c r="ENL38" s="86"/>
      <c r="ENM38" s="86">
        <v>0</v>
      </c>
      <c r="ENN38" s="67"/>
      <c r="ENO38" s="67">
        <v>0</v>
      </c>
      <c r="ENP38" s="67"/>
      <c r="ENQ38" s="86" t="s">
        <v>582</v>
      </c>
      <c r="ENV38" s="86"/>
      <c r="ENW38" s="62" t="s">
        <v>515</v>
      </c>
      <c r="ENX38" s="86"/>
      <c r="ENY38" s="86">
        <v>0</v>
      </c>
      <c r="ENZ38" s="86"/>
      <c r="EOA38" s="86">
        <v>0</v>
      </c>
      <c r="EOB38" s="67"/>
      <c r="EOC38" s="67">
        <v>0</v>
      </c>
      <c r="EOD38" s="67"/>
      <c r="EOE38" s="86" t="s">
        <v>582</v>
      </c>
      <c r="EOJ38" s="86"/>
      <c r="EOK38" s="62" t="s">
        <v>515</v>
      </c>
      <c r="EOL38" s="86"/>
      <c r="EOM38" s="86">
        <v>0</v>
      </c>
      <c r="EON38" s="86"/>
      <c r="EOO38" s="86">
        <v>0</v>
      </c>
      <c r="EOP38" s="67"/>
      <c r="EOQ38" s="67">
        <v>0</v>
      </c>
      <c r="EOR38" s="67"/>
      <c r="EOS38" s="86" t="s">
        <v>582</v>
      </c>
      <c r="EOX38" s="86"/>
      <c r="EOY38" s="62" t="s">
        <v>515</v>
      </c>
      <c r="EOZ38" s="86"/>
      <c r="EPA38" s="86">
        <v>0</v>
      </c>
      <c r="EPB38" s="86"/>
      <c r="EPC38" s="86">
        <v>0</v>
      </c>
      <c r="EPD38" s="67"/>
      <c r="EPE38" s="67">
        <v>0</v>
      </c>
      <c r="EPF38" s="67"/>
      <c r="EPG38" s="86" t="s">
        <v>582</v>
      </c>
      <c r="EPL38" s="86"/>
      <c r="EPM38" s="62" t="s">
        <v>515</v>
      </c>
      <c r="EPN38" s="86"/>
      <c r="EPO38" s="86">
        <v>0</v>
      </c>
      <c r="EPP38" s="86"/>
      <c r="EPQ38" s="86">
        <v>0</v>
      </c>
      <c r="EPR38" s="67"/>
      <c r="EPS38" s="67">
        <v>0</v>
      </c>
      <c r="EPT38" s="67"/>
      <c r="EPU38" s="86" t="s">
        <v>582</v>
      </c>
      <c r="EPZ38" s="86"/>
      <c r="EQA38" s="62" t="s">
        <v>515</v>
      </c>
      <c r="EQB38" s="86"/>
      <c r="EQC38" s="86">
        <v>0</v>
      </c>
      <c r="EQD38" s="86"/>
      <c r="EQE38" s="86">
        <v>0</v>
      </c>
      <c r="EQF38" s="67"/>
      <c r="EQG38" s="67">
        <v>0</v>
      </c>
      <c r="EQH38" s="67"/>
      <c r="EQI38" s="86" t="s">
        <v>582</v>
      </c>
      <c r="EQN38" s="86"/>
      <c r="EQO38" s="62" t="s">
        <v>515</v>
      </c>
      <c r="EQP38" s="86"/>
      <c r="EQQ38" s="86">
        <v>0</v>
      </c>
      <c r="EQR38" s="86"/>
      <c r="EQS38" s="86">
        <v>0</v>
      </c>
      <c r="EQT38" s="67"/>
      <c r="EQU38" s="67">
        <v>0</v>
      </c>
      <c r="EQV38" s="67"/>
      <c r="EQW38" s="86" t="s">
        <v>582</v>
      </c>
      <c r="ERB38" s="86"/>
      <c r="ERC38" s="62" t="s">
        <v>515</v>
      </c>
      <c r="ERD38" s="86"/>
      <c r="ERE38" s="86">
        <v>0</v>
      </c>
      <c r="ERF38" s="86"/>
      <c r="ERG38" s="86">
        <v>0</v>
      </c>
      <c r="ERH38" s="67"/>
      <c r="ERI38" s="67">
        <v>0</v>
      </c>
      <c r="ERJ38" s="67"/>
      <c r="ERK38" s="86" t="s">
        <v>582</v>
      </c>
      <c r="ERP38" s="86"/>
      <c r="ERQ38" s="62" t="s">
        <v>515</v>
      </c>
      <c r="ERR38" s="86"/>
      <c r="ERS38" s="86">
        <v>0</v>
      </c>
      <c r="ERT38" s="86"/>
      <c r="ERU38" s="86">
        <v>0</v>
      </c>
      <c r="ERV38" s="67"/>
      <c r="ERW38" s="67">
        <v>0</v>
      </c>
      <c r="ERX38" s="67"/>
      <c r="ERY38" s="86" t="s">
        <v>582</v>
      </c>
      <c r="ESD38" s="86"/>
      <c r="ESE38" s="62" t="s">
        <v>515</v>
      </c>
      <c r="ESF38" s="86"/>
      <c r="ESG38" s="86">
        <v>0</v>
      </c>
      <c r="ESH38" s="86"/>
      <c r="ESI38" s="86">
        <v>0</v>
      </c>
      <c r="ESJ38" s="67"/>
      <c r="ESK38" s="67">
        <v>0</v>
      </c>
      <c r="ESL38" s="67"/>
      <c r="ESM38" s="86" t="s">
        <v>582</v>
      </c>
      <c r="ESR38" s="86"/>
      <c r="ESS38" s="62" t="s">
        <v>515</v>
      </c>
      <c r="EST38" s="86"/>
      <c r="ESU38" s="86">
        <v>0</v>
      </c>
      <c r="ESV38" s="86"/>
      <c r="ESW38" s="86">
        <v>0</v>
      </c>
      <c r="ESX38" s="67"/>
      <c r="ESY38" s="67">
        <v>0</v>
      </c>
      <c r="ESZ38" s="67"/>
      <c r="ETA38" s="86" t="s">
        <v>582</v>
      </c>
      <c r="ETF38" s="86"/>
      <c r="ETG38" s="62" t="s">
        <v>515</v>
      </c>
      <c r="ETH38" s="86"/>
      <c r="ETI38" s="86">
        <v>0</v>
      </c>
      <c r="ETJ38" s="86"/>
      <c r="ETK38" s="86">
        <v>0</v>
      </c>
      <c r="ETL38" s="67"/>
      <c r="ETM38" s="67">
        <v>0</v>
      </c>
      <c r="ETN38" s="67"/>
      <c r="ETO38" s="86" t="s">
        <v>582</v>
      </c>
      <c r="ETT38" s="86"/>
      <c r="ETU38" s="62" t="s">
        <v>515</v>
      </c>
      <c r="ETV38" s="86"/>
      <c r="ETW38" s="86">
        <v>0</v>
      </c>
      <c r="ETX38" s="86"/>
      <c r="ETY38" s="86">
        <v>0</v>
      </c>
      <c r="ETZ38" s="67"/>
      <c r="EUA38" s="67">
        <v>0</v>
      </c>
      <c r="EUB38" s="67"/>
      <c r="EUC38" s="86" t="s">
        <v>582</v>
      </c>
      <c r="EUH38" s="86"/>
      <c r="EUI38" s="62" t="s">
        <v>515</v>
      </c>
      <c r="EUJ38" s="86"/>
      <c r="EUK38" s="86">
        <v>0</v>
      </c>
      <c r="EUL38" s="86"/>
      <c r="EUM38" s="86">
        <v>0</v>
      </c>
      <c r="EUN38" s="67"/>
      <c r="EUO38" s="67">
        <v>0</v>
      </c>
      <c r="EUP38" s="67"/>
      <c r="EUQ38" s="86" t="s">
        <v>582</v>
      </c>
      <c r="EUV38" s="86"/>
      <c r="EUW38" s="62" t="s">
        <v>515</v>
      </c>
      <c r="EUX38" s="86"/>
      <c r="EUY38" s="86">
        <v>0</v>
      </c>
      <c r="EUZ38" s="86"/>
      <c r="EVA38" s="86">
        <v>0</v>
      </c>
      <c r="EVB38" s="67"/>
      <c r="EVC38" s="67">
        <v>0</v>
      </c>
      <c r="EVD38" s="67"/>
      <c r="EVE38" s="86" t="s">
        <v>582</v>
      </c>
      <c r="EVJ38" s="86"/>
      <c r="EVK38" s="62" t="s">
        <v>515</v>
      </c>
      <c r="EVL38" s="86"/>
      <c r="EVM38" s="86">
        <v>0</v>
      </c>
      <c r="EVN38" s="86"/>
      <c r="EVO38" s="86">
        <v>0</v>
      </c>
      <c r="EVP38" s="67"/>
      <c r="EVQ38" s="67">
        <v>0</v>
      </c>
      <c r="EVR38" s="67"/>
      <c r="EVS38" s="86" t="s">
        <v>582</v>
      </c>
      <c r="EVX38" s="86"/>
      <c r="EVY38" s="62" t="s">
        <v>515</v>
      </c>
      <c r="EVZ38" s="86"/>
      <c r="EWA38" s="86">
        <v>0</v>
      </c>
      <c r="EWB38" s="86"/>
      <c r="EWC38" s="86">
        <v>0</v>
      </c>
      <c r="EWD38" s="67"/>
      <c r="EWE38" s="67">
        <v>0</v>
      </c>
      <c r="EWF38" s="67"/>
      <c r="EWG38" s="86" t="s">
        <v>582</v>
      </c>
      <c r="EWL38" s="86"/>
      <c r="EWM38" s="62" t="s">
        <v>515</v>
      </c>
      <c r="EWN38" s="86"/>
      <c r="EWO38" s="86">
        <v>0</v>
      </c>
      <c r="EWP38" s="86"/>
      <c r="EWQ38" s="86">
        <v>0</v>
      </c>
      <c r="EWR38" s="67"/>
      <c r="EWS38" s="67">
        <v>0</v>
      </c>
      <c r="EWT38" s="67"/>
      <c r="EWU38" s="86" t="s">
        <v>582</v>
      </c>
      <c r="EWZ38" s="86"/>
      <c r="EXA38" s="62" t="s">
        <v>515</v>
      </c>
      <c r="EXB38" s="86"/>
      <c r="EXC38" s="86">
        <v>0</v>
      </c>
      <c r="EXD38" s="86"/>
      <c r="EXE38" s="86">
        <v>0</v>
      </c>
      <c r="EXF38" s="67"/>
      <c r="EXG38" s="67">
        <v>0</v>
      </c>
      <c r="EXH38" s="67"/>
      <c r="EXI38" s="86" t="s">
        <v>582</v>
      </c>
      <c r="EXN38" s="86"/>
      <c r="EXO38" s="62" t="s">
        <v>515</v>
      </c>
      <c r="EXP38" s="86"/>
      <c r="EXQ38" s="86">
        <v>0</v>
      </c>
      <c r="EXR38" s="86"/>
      <c r="EXS38" s="86">
        <v>0</v>
      </c>
      <c r="EXT38" s="67"/>
      <c r="EXU38" s="67">
        <v>0</v>
      </c>
      <c r="EXV38" s="67"/>
      <c r="EXW38" s="86" t="s">
        <v>582</v>
      </c>
      <c r="EYB38" s="86"/>
      <c r="EYC38" s="62" t="s">
        <v>515</v>
      </c>
      <c r="EYD38" s="86"/>
      <c r="EYE38" s="86">
        <v>0</v>
      </c>
      <c r="EYF38" s="86"/>
      <c r="EYG38" s="86">
        <v>0</v>
      </c>
      <c r="EYH38" s="67"/>
      <c r="EYI38" s="67">
        <v>0</v>
      </c>
      <c r="EYJ38" s="67"/>
      <c r="EYK38" s="86" t="s">
        <v>582</v>
      </c>
      <c r="EYP38" s="86"/>
      <c r="EYQ38" s="62" t="s">
        <v>515</v>
      </c>
      <c r="EYR38" s="86"/>
      <c r="EYS38" s="86">
        <v>0</v>
      </c>
      <c r="EYT38" s="86"/>
      <c r="EYU38" s="86">
        <v>0</v>
      </c>
      <c r="EYV38" s="67"/>
      <c r="EYW38" s="67">
        <v>0</v>
      </c>
      <c r="EYX38" s="67"/>
      <c r="EYY38" s="86" t="s">
        <v>582</v>
      </c>
      <c r="EZD38" s="86"/>
      <c r="EZE38" s="62" t="s">
        <v>515</v>
      </c>
      <c r="EZF38" s="86"/>
      <c r="EZG38" s="86">
        <v>0</v>
      </c>
      <c r="EZH38" s="86"/>
      <c r="EZI38" s="86">
        <v>0</v>
      </c>
      <c r="EZJ38" s="67"/>
      <c r="EZK38" s="67">
        <v>0</v>
      </c>
      <c r="EZL38" s="67"/>
      <c r="EZM38" s="86" t="s">
        <v>582</v>
      </c>
      <c r="EZR38" s="86"/>
      <c r="EZS38" s="62" t="s">
        <v>515</v>
      </c>
      <c r="EZT38" s="86"/>
      <c r="EZU38" s="86">
        <v>0</v>
      </c>
      <c r="EZV38" s="86"/>
      <c r="EZW38" s="86">
        <v>0</v>
      </c>
      <c r="EZX38" s="67"/>
      <c r="EZY38" s="67">
        <v>0</v>
      </c>
      <c r="EZZ38" s="67"/>
      <c r="FAA38" s="86" t="s">
        <v>582</v>
      </c>
      <c r="FAF38" s="86"/>
      <c r="FAG38" s="62" t="s">
        <v>515</v>
      </c>
      <c r="FAH38" s="86"/>
      <c r="FAI38" s="86">
        <v>0</v>
      </c>
      <c r="FAJ38" s="86"/>
      <c r="FAK38" s="86">
        <v>0</v>
      </c>
      <c r="FAL38" s="67"/>
      <c r="FAM38" s="67">
        <v>0</v>
      </c>
      <c r="FAN38" s="67"/>
      <c r="FAO38" s="86" t="s">
        <v>582</v>
      </c>
      <c r="FAT38" s="86"/>
      <c r="FAU38" s="62" t="s">
        <v>515</v>
      </c>
      <c r="FAV38" s="86"/>
      <c r="FAW38" s="86">
        <v>0</v>
      </c>
      <c r="FAX38" s="86"/>
      <c r="FAY38" s="86">
        <v>0</v>
      </c>
      <c r="FAZ38" s="67"/>
      <c r="FBA38" s="67">
        <v>0</v>
      </c>
      <c r="FBB38" s="67"/>
      <c r="FBC38" s="86" t="s">
        <v>582</v>
      </c>
      <c r="FBH38" s="86"/>
      <c r="FBI38" s="62" t="s">
        <v>515</v>
      </c>
      <c r="FBJ38" s="86"/>
      <c r="FBK38" s="86">
        <v>0</v>
      </c>
      <c r="FBL38" s="86"/>
      <c r="FBM38" s="86">
        <v>0</v>
      </c>
      <c r="FBN38" s="67"/>
      <c r="FBO38" s="67">
        <v>0</v>
      </c>
      <c r="FBP38" s="67"/>
      <c r="FBQ38" s="86" t="s">
        <v>582</v>
      </c>
      <c r="FBV38" s="86"/>
      <c r="FBW38" s="62" t="s">
        <v>515</v>
      </c>
      <c r="FBX38" s="86"/>
      <c r="FBY38" s="86">
        <v>0</v>
      </c>
      <c r="FBZ38" s="86"/>
      <c r="FCA38" s="86">
        <v>0</v>
      </c>
      <c r="FCB38" s="67"/>
      <c r="FCC38" s="67">
        <v>0</v>
      </c>
      <c r="FCD38" s="67"/>
      <c r="FCE38" s="86" t="s">
        <v>582</v>
      </c>
      <c r="FCJ38" s="86"/>
      <c r="FCK38" s="62" t="s">
        <v>515</v>
      </c>
      <c r="FCL38" s="86"/>
      <c r="FCM38" s="86">
        <v>0</v>
      </c>
      <c r="FCN38" s="86"/>
      <c r="FCO38" s="86">
        <v>0</v>
      </c>
      <c r="FCP38" s="67"/>
      <c r="FCQ38" s="67">
        <v>0</v>
      </c>
      <c r="FCR38" s="67"/>
      <c r="FCS38" s="86" t="s">
        <v>582</v>
      </c>
      <c r="FCX38" s="86"/>
      <c r="FCY38" s="62" t="s">
        <v>515</v>
      </c>
      <c r="FCZ38" s="86"/>
      <c r="FDA38" s="86">
        <v>0</v>
      </c>
      <c r="FDB38" s="86"/>
      <c r="FDC38" s="86">
        <v>0</v>
      </c>
      <c r="FDD38" s="67"/>
      <c r="FDE38" s="67">
        <v>0</v>
      </c>
      <c r="FDF38" s="67"/>
      <c r="FDG38" s="86" t="s">
        <v>582</v>
      </c>
      <c r="FDL38" s="86"/>
      <c r="FDM38" s="62" t="s">
        <v>515</v>
      </c>
      <c r="FDN38" s="86"/>
      <c r="FDO38" s="86">
        <v>0</v>
      </c>
      <c r="FDP38" s="86"/>
      <c r="FDQ38" s="86">
        <v>0</v>
      </c>
      <c r="FDR38" s="67"/>
      <c r="FDS38" s="67">
        <v>0</v>
      </c>
      <c r="FDT38" s="67"/>
      <c r="FDU38" s="86" t="s">
        <v>582</v>
      </c>
      <c r="FDZ38" s="86"/>
      <c r="FEA38" s="62" t="s">
        <v>515</v>
      </c>
      <c r="FEB38" s="86"/>
      <c r="FEC38" s="86">
        <v>0</v>
      </c>
      <c r="FED38" s="86"/>
      <c r="FEE38" s="86">
        <v>0</v>
      </c>
      <c r="FEF38" s="67"/>
      <c r="FEG38" s="67">
        <v>0</v>
      </c>
      <c r="FEH38" s="67"/>
      <c r="FEI38" s="86" t="s">
        <v>582</v>
      </c>
      <c r="FEN38" s="86"/>
      <c r="FEO38" s="62" t="s">
        <v>515</v>
      </c>
      <c r="FEP38" s="86"/>
      <c r="FEQ38" s="86">
        <v>0</v>
      </c>
      <c r="FER38" s="86"/>
      <c r="FES38" s="86">
        <v>0</v>
      </c>
      <c r="FET38" s="67"/>
      <c r="FEU38" s="67">
        <v>0</v>
      </c>
      <c r="FEV38" s="67"/>
      <c r="FEW38" s="86" t="s">
        <v>582</v>
      </c>
      <c r="FFB38" s="86"/>
      <c r="FFC38" s="62" t="s">
        <v>515</v>
      </c>
      <c r="FFD38" s="86"/>
      <c r="FFE38" s="86">
        <v>0</v>
      </c>
      <c r="FFF38" s="86"/>
      <c r="FFG38" s="86">
        <v>0</v>
      </c>
      <c r="FFH38" s="67"/>
      <c r="FFI38" s="67">
        <v>0</v>
      </c>
      <c r="FFJ38" s="67"/>
      <c r="FFK38" s="86" t="s">
        <v>582</v>
      </c>
      <c r="FFP38" s="86"/>
      <c r="FFQ38" s="62" t="s">
        <v>515</v>
      </c>
      <c r="FFR38" s="86"/>
      <c r="FFS38" s="86">
        <v>0</v>
      </c>
      <c r="FFT38" s="86"/>
      <c r="FFU38" s="86">
        <v>0</v>
      </c>
      <c r="FFV38" s="67"/>
      <c r="FFW38" s="67">
        <v>0</v>
      </c>
      <c r="FFX38" s="67"/>
      <c r="FFY38" s="86" t="s">
        <v>582</v>
      </c>
      <c r="FGD38" s="86"/>
      <c r="FGE38" s="62" t="s">
        <v>515</v>
      </c>
      <c r="FGF38" s="86"/>
      <c r="FGG38" s="86">
        <v>0</v>
      </c>
      <c r="FGH38" s="86"/>
      <c r="FGI38" s="86">
        <v>0</v>
      </c>
      <c r="FGJ38" s="67"/>
      <c r="FGK38" s="67">
        <v>0</v>
      </c>
      <c r="FGL38" s="67"/>
      <c r="FGM38" s="86" t="s">
        <v>582</v>
      </c>
      <c r="FGR38" s="86"/>
      <c r="FGS38" s="62" t="s">
        <v>515</v>
      </c>
      <c r="FGT38" s="86"/>
      <c r="FGU38" s="86">
        <v>0</v>
      </c>
      <c r="FGV38" s="86"/>
      <c r="FGW38" s="86">
        <v>0</v>
      </c>
      <c r="FGX38" s="67"/>
      <c r="FGY38" s="67">
        <v>0</v>
      </c>
      <c r="FGZ38" s="67"/>
      <c r="FHA38" s="86" t="s">
        <v>582</v>
      </c>
      <c r="FHF38" s="86"/>
      <c r="FHG38" s="62" t="s">
        <v>515</v>
      </c>
      <c r="FHH38" s="86"/>
      <c r="FHI38" s="86">
        <v>0</v>
      </c>
      <c r="FHJ38" s="86"/>
      <c r="FHK38" s="86">
        <v>0</v>
      </c>
      <c r="FHL38" s="67"/>
      <c r="FHM38" s="67">
        <v>0</v>
      </c>
      <c r="FHN38" s="67"/>
      <c r="FHO38" s="86" t="s">
        <v>582</v>
      </c>
      <c r="FHT38" s="86"/>
      <c r="FHU38" s="62" t="s">
        <v>515</v>
      </c>
      <c r="FHV38" s="86"/>
      <c r="FHW38" s="86">
        <v>0</v>
      </c>
      <c r="FHX38" s="86"/>
      <c r="FHY38" s="86">
        <v>0</v>
      </c>
      <c r="FHZ38" s="67"/>
      <c r="FIA38" s="67">
        <v>0</v>
      </c>
      <c r="FIB38" s="67"/>
      <c r="FIC38" s="86" t="s">
        <v>582</v>
      </c>
      <c r="FIH38" s="86"/>
      <c r="FII38" s="62" t="s">
        <v>515</v>
      </c>
      <c r="FIJ38" s="86"/>
      <c r="FIK38" s="86">
        <v>0</v>
      </c>
      <c r="FIL38" s="86"/>
      <c r="FIM38" s="86">
        <v>0</v>
      </c>
      <c r="FIN38" s="67"/>
      <c r="FIO38" s="67">
        <v>0</v>
      </c>
      <c r="FIP38" s="67"/>
      <c r="FIQ38" s="86" t="s">
        <v>582</v>
      </c>
      <c r="FIV38" s="86"/>
      <c r="FIW38" s="62" t="s">
        <v>515</v>
      </c>
      <c r="FIX38" s="86"/>
      <c r="FIY38" s="86">
        <v>0</v>
      </c>
      <c r="FIZ38" s="86"/>
      <c r="FJA38" s="86">
        <v>0</v>
      </c>
      <c r="FJB38" s="67"/>
      <c r="FJC38" s="67">
        <v>0</v>
      </c>
      <c r="FJD38" s="67"/>
      <c r="FJE38" s="86" t="s">
        <v>582</v>
      </c>
      <c r="FJJ38" s="86"/>
      <c r="FJK38" s="62" t="s">
        <v>515</v>
      </c>
      <c r="FJL38" s="86"/>
      <c r="FJM38" s="86">
        <v>0</v>
      </c>
      <c r="FJN38" s="86"/>
      <c r="FJO38" s="86">
        <v>0</v>
      </c>
      <c r="FJP38" s="67"/>
      <c r="FJQ38" s="67">
        <v>0</v>
      </c>
      <c r="FJR38" s="67"/>
      <c r="FJS38" s="86" t="s">
        <v>582</v>
      </c>
      <c r="FJX38" s="86"/>
      <c r="FJY38" s="62" t="s">
        <v>515</v>
      </c>
      <c r="FJZ38" s="86"/>
      <c r="FKA38" s="86">
        <v>0</v>
      </c>
      <c r="FKB38" s="86"/>
      <c r="FKC38" s="86">
        <v>0</v>
      </c>
      <c r="FKD38" s="67"/>
      <c r="FKE38" s="67">
        <v>0</v>
      </c>
      <c r="FKF38" s="67"/>
      <c r="FKG38" s="86" t="s">
        <v>582</v>
      </c>
      <c r="FKL38" s="86"/>
      <c r="FKM38" s="62" t="s">
        <v>515</v>
      </c>
      <c r="FKN38" s="86"/>
      <c r="FKO38" s="86">
        <v>0</v>
      </c>
      <c r="FKP38" s="86"/>
      <c r="FKQ38" s="86">
        <v>0</v>
      </c>
      <c r="FKR38" s="67"/>
      <c r="FKS38" s="67">
        <v>0</v>
      </c>
      <c r="FKT38" s="67"/>
      <c r="FKU38" s="86" t="s">
        <v>582</v>
      </c>
      <c r="FKZ38" s="86"/>
      <c r="FLA38" s="62" t="s">
        <v>515</v>
      </c>
      <c r="FLB38" s="86"/>
      <c r="FLC38" s="86">
        <v>0</v>
      </c>
      <c r="FLD38" s="86"/>
      <c r="FLE38" s="86">
        <v>0</v>
      </c>
      <c r="FLF38" s="67"/>
      <c r="FLG38" s="67">
        <v>0</v>
      </c>
      <c r="FLH38" s="67"/>
      <c r="FLI38" s="86" t="s">
        <v>582</v>
      </c>
      <c r="FLN38" s="86"/>
      <c r="FLO38" s="62" t="s">
        <v>515</v>
      </c>
      <c r="FLP38" s="86"/>
      <c r="FLQ38" s="86">
        <v>0</v>
      </c>
      <c r="FLR38" s="86"/>
      <c r="FLS38" s="86">
        <v>0</v>
      </c>
      <c r="FLT38" s="67"/>
      <c r="FLU38" s="67">
        <v>0</v>
      </c>
      <c r="FLV38" s="67"/>
      <c r="FLW38" s="86" t="s">
        <v>582</v>
      </c>
      <c r="FMB38" s="86"/>
      <c r="FMC38" s="62" t="s">
        <v>515</v>
      </c>
      <c r="FMD38" s="86"/>
      <c r="FME38" s="86">
        <v>0</v>
      </c>
      <c r="FMF38" s="86"/>
      <c r="FMG38" s="86">
        <v>0</v>
      </c>
      <c r="FMH38" s="67"/>
      <c r="FMI38" s="67">
        <v>0</v>
      </c>
      <c r="FMJ38" s="67"/>
      <c r="FMK38" s="86" t="s">
        <v>582</v>
      </c>
      <c r="FMP38" s="86"/>
      <c r="FMQ38" s="62" t="s">
        <v>515</v>
      </c>
      <c r="FMR38" s="86"/>
      <c r="FMS38" s="86">
        <v>0</v>
      </c>
      <c r="FMT38" s="86"/>
      <c r="FMU38" s="86">
        <v>0</v>
      </c>
      <c r="FMV38" s="67"/>
      <c r="FMW38" s="67">
        <v>0</v>
      </c>
      <c r="FMX38" s="67"/>
      <c r="FMY38" s="86" t="s">
        <v>582</v>
      </c>
      <c r="FND38" s="86"/>
      <c r="FNE38" s="62" t="s">
        <v>515</v>
      </c>
      <c r="FNF38" s="86"/>
      <c r="FNG38" s="86">
        <v>0</v>
      </c>
      <c r="FNH38" s="86"/>
      <c r="FNI38" s="86">
        <v>0</v>
      </c>
      <c r="FNJ38" s="67"/>
      <c r="FNK38" s="67">
        <v>0</v>
      </c>
      <c r="FNL38" s="67"/>
      <c r="FNM38" s="86" t="s">
        <v>582</v>
      </c>
      <c r="FNR38" s="86"/>
      <c r="FNS38" s="62" t="s">
        <v>515</v>
      </c>
      <c r="FNT38" s="86"/>
      <c r="FNU38" s="86">
        <v>0</v>
      </c>
      <c r="FNV38" s="86"/>
      <c r="FNW38" s="86">
        <v>0</v>
      </c>
      <c r="FNX38" s="67"/>
      <c r="FNY38" s="67">
        <v>0</v>
      </c>
      <c r="FNZ38" s="67"/>
      <c r="FOA38" s="86" t="s">
        <v>582</v>
      </c>
      <c r="FOF38" s="86"/>
      <c r="FOG38" s="62" t="s">
        <v>515</v>
      </c>
      <c r="FOH38" s="86"/>
      <c r="FOI38" s="86">
        <v>0</v>
      </c>
      <c r="FOJ38" s="86"/>
      <c r="FOK38" s="86">
        <v>0</v>
      </c>
      <c r="FOL38" s="67"/>
      <c r="FOM38" s="67">
        <v>0</v>
      </c>
      <c r="FON38" s="67"/>
      <c r="FOO38" s="86" t="s">
        <v>582</v>
      </c>
      <c r="FOT38" s="86"/>
      <c r="FOU38" s="62" t="s">
        <v>515</v>
      </c>
      <c r="FOV38" s="86"/>
      <c r="FOW38" s="86">
        <v>0</v>
      </c>
      <c r="FOX38" s="86"/>
      <c r="FOY38" s="86">
        <v>0</v>
      </c>
      <c r="FOZ38" s="67"/>
      <c r="FPA38" s="67">
        <v>0</v>
      </c>
      <c r="FPB38" s="67"/>
      <c r="FPC38" s="86" t="s">
        <v>582</v>
      </c>
      <c r="FPH38" s="86"/>
      <c r="FPI38" s="62" t="s">
        <v>515</v>
      </c>
      <c r="FPJ38" s="86"/>
      <c r="FPK38" s="86">
        <v>0</v>
      </c>
      <c r="FPL38" s="86"/>
      <c r="FPM38" s="86">
        <v>0</v>
      </c>
      <c r="FPN38" s="67"/>
      <c r="FPO38" s="67">
        <v>0</v>
      </c>
      <c r="FPP38" s="67"/>
      <c r="FPQ38" s="86" t="s">
        <v>582</v>
      </c>
      <c r="FPV38" s="86"/>
      <c r="FPW38" s="62" t="s">
        <v>515</v>
      </c>
      <c r="FPX38" s="86"/>
      <c r="FPY38" s="86">
        <v>0</v>
      </c>
      <c r="FPZ38" s="86"/>
      <c r="FQA38" s="86">
        <v>0</v>
      </c>
      <c r="FQB38" s="67"/>
      <c r="FQC38" s="67">
        <v>0</v>
      </c>
      <c r="FQD38" s="67"/>
      <c r="FQE38" s="86" t="s">
        <v>582</v>
      </c>
      <c r="FQJ38" s="86"/>
      <c r="FQK38" s="62" t="s">
        <v>515</v>
      </c>
      <c r="FQL38" s="86"/>
      <c r="FQM38" s="86">
        <v>0</v>
      </c>
      <c r="FQN38" s="86"/>
      <c r="FQO38" s="86">
        <v>0</v>
      </c>
      <c r="FQP38" s="67"/>
      <c r="FQQ38" s="67">
        <v>0</v>
      </c>
      <c r="FQR38" s="67"/>
      <c r="FQS38" s="86" t="s">
        <v>582</v>
      </c>
      <c r="FQX38" s="86"/>
      <c r="FQY38" s="62" t="s">
        <v>515</v>
      </c>
      <c r="FQZ38" s="86"/>
      <c r="FRA38" s="86">
        <v>0</v>
      </c>
      <c r="FRB38" s="86"/>
      <c r="FRC38" s="86">
        <v>0</v>
      </c>
      <c r="FRD38" s="67"/>
      <c r="FRE38" s="67">
        <v>0</v>
      </c>
      <c r="FRF38" s="67"/>
      <c r="FRG38" s="86" t="s">
        <v>582</v>
      </c>
      <c r="FRL38" s="86"/>
      <c r="FRM38" s="62" t="s">
        <v>515</v>
      </c>
      <c r="FRN38" s="86"/>
      <c r="FRO38" s="86">
        <v>0</v>
      </c>
      <c r="FRP38" s="86"/>
      <c r="FRQ38" s="86">
        <v>0</v>
      </c>
      <c r="FRR38" s="67"/>
      <c r="FRS38" s="67">
        <v>0</v>
      </c>
      <c r="FRT38" s="67"/>
      <c r="FRU38" s="86" t="s">
        <v>582</v>
      </c>
      <c r="FRZ38" s="86"/>
      <c r="FSA38" s="62" t="s">
        <v>515</v>
      </c>
      <c r="FSB38" s="86"/>
      <c r="FSC38" s="86">
        <v>0</v>
      </c>
      <c r="FSD38" s="86"/>
      <c r="FSE38" s="86">
        <v>0</v>
      </c>
      <c r="FSF38" s="67"/>
      <c r="FSG38" s="67">
        <v>0</v>
      </c>
      <c r="FSH38" s="67"/>
      <c r="FSI38" s="86" t="s">
        <v>582</v>
      </c>
      <c r="FSN38" s="86"/>
      <c r="FSO38" s="62" t="s">
        <v>515</v>
      </c>
      <c r="FSP38" s="86"/>
      <c r="FSQ38" s="86">
        <v>0</v>
      </c>
      <c r="FSR38" s="86"/>
      <c r="FSS38" s="86">
        <v>0</v>
      </c>
      <c r="FST38" s="67"/>
      <c r="FSU38" s="67">
        <v>0</v>
      </c>
      <c r="FSV38" s="67"/>
      <c r="FSW38" s="86" t="s">
        <v>582</v>
      </c>
      <c r="FTB38" s="86"/>
      <c r="FTC38" s="62" t="s">
        <v>515</v>
      </c>
      <c r="FTD38" s="86"/>
      <c r="FTE38" s="86">
        <v>0</v>
      </c>
      <c r="FTF38" s="86"/>
      <c r="FTG38" s="86">
        <v>0</v>
      </c>
      <c r="FTH38" s="67"/>
      <c r="FTI38" s="67">
        <v>0</v>
      </c>
      <c r="FTJ38" s="67"/>
      <c r="FTK38" s="86" t="s">
        <v>582</v>
      </c>
      <c r="FTP38" s="86"/>
      <c r="FTQ38" s="62" t="s">
        <v>515</v>
      </c>
      <c r="FTR38" s="86"/>
      <c r="FTS38" s="86">
        <v>0</v>
      </c>
      <c r="FTT38" s="86"/>
      <c r="FTU38" s="86">
        <v>0</v>
      </c>
      <c r="FTV38" s="67"/>
      <c r="FTW38" s="67">
        <v>0</v>
      </c>
      <c r="FTX38" s="67"/>
      <c r="FTY38" s="86" t="s">
        <v>582</v>
      </c>
      <c r="FUD38" s="86"/>
      <c r="FUE38" s="62" t="s">
        <v>515</v>
      </c>
      <c r="FUF38" s="86"/>
      <c r="FUG38" s="86">
        <v>0</v>
      </c>
      <c r="FUH38" s="86"/>
      <c r="FUI38" s="86">
        <v>0</v>
      </c>
      <c r="FUJ38" s="67"/>
      <c r="FUK38" s="67">
        <v>0</v>
      </c>
      <c r="FUL38" s="67"/>
      <c r="FUM38" s="86" t="s">
        <v>582</v>
      </c>
      <c r="FUR38" s="86"/>
      <c r="FUS38" s="62" t="s">
        <v>515</v>
      </c>
      <c r="FUT38" s="86"/>
      <c r="FUU38" s="86">
        <v>0</v>
      </c>
      <c r="FUV38" s="86"/>
      <c r="FUW38" s="86">
        <v>0</v>
      </c>
      <c r="FUX38" s="67"/>
      <c r="FUY38" s="67">
        <v>0</v>
      </c>
      <c r="FUZ38" s="67"/>
      <c r="FVA38" s="86" t="s">
        <v>582</v>
      </c>
      <c r="FVF38" s="86"/>
      <c r="FVG38" s="62" t="s">
        <v>515</v>
      </c>
      <c r="FVH38" s="86"/>
      <c r="FVI38" s="86">
        <v>0</v>
      </c>
      <c r="FVJ38" s="86"/>
      <c r="FVK38" s="86">
        <v>0</v>
      </c>
      <c r="FVL38" s="67"/>
      <c r="FVM38" s="67">
        <v>0</v>
      </c>
      <c r="FVN38" s="67"/>
      <c r="FVO38" s="86" t="s">
        <v>582</v>
      </c>
      <c r="FVT38" s="86"/>
      <c r="FVU38" s="62" t="s">
        <v>515</v>
      </c>
      <c r="FVV38" s="86"/>
      <c r="FVW38" s="86">
        <v>0</v>
      </c>
      <c r="FVX38" s="86"/>
      <c r="FVY38" s="86">
        <v>0</v>
      </c>
      <c r="FVZ38" s="67"/>
      <c r="FWA38" s="67">
        <v>0</v>
      </c>
      <c r="FWB38" s="67"/>
      <c r="FWC38" s="86" t="s">
        <v>582</v>
      </c>
      <c r="FWH38" s="86"/>
      <c r="FWI38" s="62" t="s">
        <v>515</v>
      </c>
      <c r="FWJ38" s="86"/>
      <c r="FWK38" s="86">
        <v>0</v>
      </c>
      <c r="FWL38" s="86"/>
      <c r="FWM38" s="86">
        <v>0</v>
      </c>
      <c r="FWN38" s="67"/>
      <c r="FWO38" s="67">
        <v>0</v>
      </c>
      <c r="FWP38" s="67"/>
      <c r="FWQ38" s="86" t="s">
        <v>582</v>
      </c>
      <c r="FWV38" s="86"/>
      <c r="FWW38" s="62" t="s">
        <v>515</v>
      </c>
      <c r="FWX38" s="86"/>
      <c r="FWY38" s="86">
        <v>0</v>
      </c>
      <c r="FWZ38" s="86"/>
      <c r="FXA38" s="86">
        <v>0</v>
      </c>
      <c r="FXB38" s="67"/>
      <c r="FXC38" s="67">
        <v>0</v>
      </c>
      <c r="FXD38" s="67"/>
      <c r="FXE38" s="86" t="s">
        <v>582</v>
      </c>
      <c r="FXJ38" s="86"/>
      <c r="FXK38" s="62" t="s">
        <v>515</v>
      </c>
      <c r="FXL38" s="86"/>
      <c r="FXM38" s="86">
        <v>0</v>
      </c>
      <c r="FXN38" s="86"/>
      <c r="FXO38" s="86">
        <v>0</v>
      </c>
      <c r="FXP38" s="67"/>
      <c r="FXQ38" s="67">
        <v>0</v>
      </c>
      <c r="FXR38" s="67"/>
      <c r="FXS38" s="86" t="s">
        <v>582</v>
      </c>
      <c r="FXX38" s="86"/>
      <c r="FXY38" s="62" t="s">
        <v>515</v>
      </c>
      <c r="FXZ38" s="86"/>
      <c r="FYA38" s="86">
        <v>0</v>
      </c>
      <c r="FYB38" s="86"/>
      <c r="FYC38" s="86">
        <v>0</v>
      </c>
      <c r="FYD38" s="67"/>
      <c r="FYE38" s="67">
        <v>0</v>
      </c>
      <c r="FYF38" s="67"/>
      <c r="FYG38" s="86" t="s">
        <v>582</v>
      </c>
      <c r="FYL38" s="86"/>
      <c r="FYM38" s="62" t="s">
        <v>515</v>
      </c>
      <c r="FYN38" s="86"/>
      <c r="FYO38" s="86">
        <v>0</v>
      </c>
      <c r="FYP38" s="86"/>
      <c r="FYQ38" s="86">
        <v>0</v>
      </c>
      <c r="FYR38" s="67"/>
      <c r="FYS38" s="67">
        <v>0</v>
      </c>
      <c r="FYT38" s="67"/>
      <c r="FYU38" s="86" t="s">
        <v>582</v>
      </c>
      <c r="FYZ38" s="86"/>
      <c r="FZA38" s="62" t="s">
        <v>515</v>
      </c>
      <c r="FZB38" s="86"/>
      <c r="FZC38" s="86">
        <v>0</v>
      </c>
      <c r="FZD38" s="86"/>
      <c r="FZE38" s="86">
        <v>0</v>
      </c>
      <c r="FZF38" s="67"/>
      <c r="FZG38" s="67">
        <v>0</v>
      </c>
      <c r="FZH38" s="67"/>
      <c r="FZI38" s="86" t="s">
        <v>582</v>
      </c>
      <c r="FZN38" s="86"/>
      <c r="FZO38" s="62" t="s">
        <v>515</v>
      </c>
      <c r="FZP38" s="86"/>
      <c r="FZQ38" s="86">
        <v>0</v>
      </c>
      <c r="FZR38" s="86"/>
      <c r="FZS38" s="86">
        <v>0</v>
      </c>
      <c r="FZT38" s="67"/>
      <c r="FZU38" s="67">
        <v>0</v>
      </c>
      <c r="FZV38" s="67"/>
      <c r="FZW38" s="86" t="s">
        <v>582</v>
      </c>
      <c r="GAB38" s="86"/>
      <c r="GAC38" s="62" t="s">
        <v>515</v>
      </c>
      <c r="GAD38" s="86"/>
      <c r="GAE38" s="86">
        <v>0</v>
      </c>
      <c r="GAF38" s="86"/>
      <c r="GAG38" s="86">
        <v>0</v>
      </c>
      <c r="GAH38" s="67"/>
      <c r="GAI38" s="67">
        <v>0</v>
      </c>
      <c r="GAJ38" s="67"/>
      <c r="GAK38" s="86" t="s">
        <v>582</v>
      </c>
      <c r="GAP38" s="86"/>
      <c r="GAQ38" s="62" t="s">
        <v>515</v>
      </c>
      <c r="GAR38" s="86"/>
      <c r="GAS38" s="86">
        <v>0</v>
      </c>
      <c r="GAT38" s="86"/>
      <c r="GAU38" s="86">
        <v>0</v>
      </c>
      <c r="GAV38" s="67"/>
      <c r="GAW38" s="67">
        <v>0</v>
      </c>
      <c r="GAX38" s="67"/>
      <c r="GAY38" s="86" t="s">
        <v>582</v>
      </c>
      <c r="GBD38" s="86"/>
      <c r="GBE38" s="62" t="s">
        <v>515</v>
      </c>
      <c r="GBF38" s="86"/>
      <c r="GBG38" s="86">
        <v>0</v>
      </c>
      <c r="GBH38" s="86"/>
      <c r="GBI38" s="86">
        <v>0</v>
      </c>
      <c r="GBJ38" s="67"/>
      <c r="GBK38" s="67">
        <v>0</v>
      </c>
      <c r="GBL38" s="67"/>
      <c r="GBM38" s="86" t="s">
        <v>582</v>
      </c>
      <c r="GBR38" s="86"/>
      <c r="GBS38" s="62" t="s">
        <v>515</v>
      </c>
      <c r="GBT38" s="86"/>
      <c r="GBU38" s="86">
        <v>0</v>
      </c>
      <c r="GBV38" s="86"/>
      <c r="GBW38" s="86">
        <v>0</v>
      </c>
      <c r="GBX38" s="67"/>
      <c r="GBY38" s="67">
        <v>0</v>
      </c>
      <c r="GBZ38" s="67"/>
      <c r="GCA38" s="86" t="s">
        <v>582</v>
      </c>
      <c r="GCF38" s="86"/>
      <c r="GCG38" s="62" t="s">
        <v>515</v>
      </c>
      <c r="GCH38" s="86"/>
      <c r="GCI38" s="86">
        <v>0</v>
      </c>
      <c r="GCJ38" s="86"/>
      <c r="GCK38" s="86">
        <v>0</v>
      </c>
      <c r="GCL38" s="67"/>
      <c r="GCM38" s="67">
        <v>0</v>
      </c>
      <c r="GCN38" s="67"/>
      <c r="GCO38" s="86" t="s">
        <v>582</v>
      </c>
      <c r="GCT38" s="86"/>
      <c r="GCU38" s="62" t="s">
        <v>515</v>
      </c>
      <c r="GCV38" s="86"/>
      <c r="GCW38" s="86">
        <v>0</v>
      </c>
      <c r="GCX38" s="86"/>
      <c r="GCY38" s="86">
        <v>0</v>
      </c>
      <c r="GCZ38" s="67"/>
      <c r="GDA38" s="67">
        <v>0</v>
      </c>
      <c r="GDB38" s="67"/>
      <c r="GDC38" s="86" t="s">
        <v>582</v>
      </c>
      <c r="GDH38" s="86"/>
      <c r="GDI38" s="62" t="s">
        <v>515</v>
      </c>
      <c r="GDJ38" s="86"/>
      <c r="GDK38" s="86">
        <v>0</v>
      </c>
      <c r="GDL38" s="86"/>
      <c r="GDM38" s="86">
        <v>0</v>
      </c>
      <c r="GDN38" s="67"/>
      <c r="GDO38" s="67">
        <v>0</v>
      </c>
      <c r="GDP38" s="67"/>
      <c r="GDQ38" s="86" t="s">
        <v>582</v>
      </c>
      <c r="GDV38" s="86"/>
      <c r="GDW38" s="62" t="s">
        <v>515</v>
      </c>
      <c r="GDX38" s="86"/>
      <c r="GDY38" s="86">
        <v>0</v>
      </c>
      <c r="GDZ38" s="86"/>
      <c r="GEA38" s="86">
        <v>0</v>
      </c>
      <c r="GEB38" s="67"/>
      <c r="GEC38" s="67">
        <v>0</v>
      </c>
      <c r="GED38" s="67"/>
      <c r="GEE38" s="86" t="s">
        <v>582</v>
      </c>
      <c r="GEJ38" s="86"/>
      <c r="GEK38" s="62" t="s">
        <v>515</v>
      </c>
      <c r="GEL38" s="86"/>
      <c r="GEM38" s="86">
        <v>0</v>
      </c>
      <c r="GEN38" s="86"/>
      <c r="GEO38" s="86">
        <v>0</v>
      </c>
      <c r="GEP38" s="67"/>
      <c r="GEQ38" s="67">
        <v>0</v>
      </c>
      <c r="GER38" s="67"/>
      <c r="GES38" s="86" t="s">
        <v>582</v>
      </c>
      <c r="GEX38" s="86"/>
      <c r="GEY38" s="62" t="s">
        <v>515</v>
      </c>
      <c r="GEZ38" s="86"/>
      <c r="GFA38" s="86">
        <v>0</v>
      </c>
      <c r="GFB38" s="86"/>
      <c r="GFC38" s="86">
        <v>0</v>
      </c>
      <c r="GFD38" s="67"/>
      <c r="GFE38" s="67">
        <v>0</v>
      </c>
      <c r="GFF38" s="67"/>
      <c r="GFG38" s="86" t="s">
        <v>582</v>
      </c>
      <c r="GFL38" s="86"/>
      <c r="GFM38" s="62" t="s">
        <v>515</v>
      </c>
      <c r="GFN38" s="86"/>
      <c r="GFO38" s="86">
        <v>0</v>
      </c>
      <c r="GFP38" s="86"/>
      <c r="GFQ38" s="86">
        <v>0</v>
      </c>
      <c r="GFR38" s="67"/>
      <c r="GFS38" s="67">
        <v>0</v>
      </c>
      <c r="GFT38" s="67"/>
      <c r="GFU38" s="86" t="s">
        <v>582</v>
      </c>
      <c r="GFZ38" s="86"/>
      <c r="GGA38" s="62" t="s">
        <v>515</v>
      </c>
      <c r="GGB38" s="86"/>
      <c r="GGC38" s="86">
        <v>0</v>
      </c>
      <c r="GGD38" s="86"/>
      <c r="GGE38" s="86">
        <v>0</v>
      </c>
      <c r="GGF38" s="67"/>
      <c r="GGG38" s="67">
        <v>0</v>
      </c>
      <c r="GGH38" s="67"/>
      <c r="GGI38" s="86" t="s">
        <v>582</v>
      </c>
      <c r="GGN38" s="86"/>
      <c r="GGO38" s="62" t="s">
        <v>515</v>
      </c>
      <c r="GGP38" s="86"/>
      <c r="GGQ38" s="86">
        <v>0</v>
      </c>
      <c r="GGR38" s="86"/>
      <c r="GGS38" s="86">
        <v>0</v>
      </c>
      <c r="GGT38" s="67"/>
      <c r="GGU38" s="67">
        <v>0</v>
      </c>
      <c r="GGV38" s="67"/>
      <c r="GGW38" s="86" t="s">
        <v>582</v>
      </c>
      <c r="GHB38" s="86"/>
      <c r="GHC38" s="62" t="s">
        <v>515</v>
      </c>
      <c r="GHD38" s="86"/>
      <c r="GHE38" s="86">
        <v>0</v>
      </c>
      <c r="GHF38" s="86"/>
      <c r="GHG38" s="86">
        <v>0</v>
      </c>
      <c r="GHH38" s="67"/>
      <c r="GHI38" s="67">
        <v>0</v>
      </c>
      <c r="GHJ38" s="67"/>
      <c r="GHK38" s="86" t="s">
        <v>582</v>
      </c>
      <c r="GHP38" s="86"/>
      <c r="GHQ38" s="62" t="s">
        <v>515</v>
      </c>
      <c r="GHR38" s="86"/>
      <c r="GHS38" s="86">
        <v>0</v>
      </c>
      <c r="GHT38" s="86"/>
      <c r="GHU38" s="86">
        <v>0</v>
      </c>
      <c r="GHV38" s="67"/>
      <c r="GHW38" s="67">
        <v>0</v>
      </c>
      <c r="GHX38" s="67"/>
      <c r="GHY38" s="86" t="s">
        <v>582</v>
      </c>
      <c r="GID38" s="86"/>
      <c r="GIE38" s="62" t="s">
        <v>515</v>
      </c>
      <c r="GIF38" s="86"/>
      <c r="GIG38" s="86">
        <v>0</v>
      </c>
      <c r="GIH38" s="86"/>
      <c r="GII38" s="86">
        <v>0</v>
      </c>
      <c r="GIJ38" s="67"/>
      <c r="GIK38" s="67">
        <v>0</v>
      </c>
      <c r="GIL38" s="67"/>
      <c r="GIM38" s="86" t="s">
        <v>582</v>
      </c>
      <c r="GIR38" s="86"/>
      <c r="GIS38" s="62" t="s">
        <v>515</v>
      </c>
      <c r="GIT38" s="86"/>
      <c r="GIU38" s="86">
        <v>0</v>
      </c>
      <c r="GIV38" s="86"/>
      <c r="GIW38" s="86">
        <v>0</v>
      </c>
      <c r="GIX38" s="67"/>
      <c r="GIY38" s="67">
        <v>0</v>
      </c>
      <c r="GIZ38" s="67"/>
      <c r="GJA38" s="86" t="s">
        <v>582</v>
      </c>
      <c r="GJF38" s="86"/>
      <c r="GJG38" s="62" t="s">
        <v>515</v>
      </c>
      <c r="GJH38" s="86"/>
      <c r="GJI38" s="86">
        <v>0</v>
      </c>
      <c r="GJJ38" s="86"/>
      <c r="GJK38" s="86">
        <v>0</v>
      </c>
      <c r="GJL38" s="67"/>
      <c r="GJM38" s="67">
        <v>0</v>
      </c>
      <c r="GJN38" s="67"/>
      <c r="GJO38" s="86" t="s">
        <v>582</v>
      </c>
      <c r="GJT38" s="86"/>
      <c r="GJU38" s="62" t="s">
        <v>515</v>
      </c>
      <c r="GJV38" s="86"/>
      <c r="GJW38" s="86">
        <v>0</v>
      </c>
      <c r="GJX38" s="86"/>
      <c r="GJY38" s="86">
        <v>0</v>
      </c>
      <c r="GJZ38" s="67"/>
      <c r="GKA38" s="67">
        <v>0</v>
      </c>
      <c r="GKB38" s="67"/>
      <c r="GKC38" s="86" t="s">
        <v>582</v>
      </c>
      <c r="GKH38" s="86"/>
      <c r="GKI38" s="62" t="s">
        <v>515</v>
      </c>
      <c r="GKJ38" s="86"/>
      <c r="GKK38" s="86">
        <v>0</v>
      </c>
      <c r="GKL38" s="86"/>
      <c r="GKM38" s="86">
        <v>0</v>
      </c>
      <c r="GKN38" s="67"/>
      <c r="GKO38" s="67">
        <v>0</v>
      </c>
      <c r="GKP38" s="67"/>
      <c r="GKQ38" s="86" t="s">
        <v>582</v>
      </c>
      <c r="GKV38" s="86"/>
      <c r="GKW38" s="62" t="s">
        <v>515</v>
      </c>
      <c r="GKX38" s="86"/>
      <c r="GKY38" s="86">
        <v>0</v>
      </c>
      <c r="GKZ38" s="86"/>
      <c r="GLA38" s="86">
        <v>0</v>
      </c>
      <c r="GLB38" s="67"/>
      <c r="GLC38" s="67">
        <v>0</v>
      </c>
      <c r="GLD38" s="67"/>
      <c r="GLE38" s="86" t="s">
        <v>582</v>
      </c>
      <c r="GLJ38" s="86"/>
      <c r="GLK38" s="62" t="s">
        <v>515</v>
      </c>
      <c r="GLL38" s="86"/>
      <c r="GLM38" s="86">
        <v>0</v>
      </c>
      <c r="GLN38" s="86"/>
      <c r="GLO38" s="86">
        <v>0</v>
      </c>
      <c r="GLP38" s="67"/>
      <c r="GLQ38" s="67">
        <v>0</v>
      </c>
      <c r="GLR38" s="67"/>
      <c r="GLS38" s="86" t="s">
        <v>582</v>
      </c>
      <c r="GLX38" s="86"/>
      <c r="GLY38" s="62" t="s">
        <v>515</v>
      </c>
      <c r="GLZ38" s="86"/>
      <c r="GMA38" s="86">
        <v>0</v>
      </c>
      <c r="GMB38" s="86"/>
      <c r="GMC38" s="86">
        <v>0</v>
      </c>
      <c r="GMD38" s="67"/>
      <c r="GME38" s="67">
        <v>0</v>
      </c>
      <c r="GMF38" s="67"/>
      <c r="GMG38" s="86" t="s">
        <v>582</v>
      </c>
      <c r="GML38" s="86"/>
      <c r="GMM38" s="62" t="s">
        <v>515</v>
      </c>
      <c r="GMN38" s="86"/>
      <c r="GMO38" s="86">
        <v>0</v>
      </c>
      <c r="GMP38" s="86"/>
      <c r="GMQ38" s="86">
        <v>0</v>
      </c>
      <c r="GMR38" s="67"/>
      <c r="GMS38" s="67">
        <v>0</v>
      </c>
      <c r="GMT38" s="67"/>
      <c r="GMU38" s="86" t="s">
        <v>582</v>
      </c>
      <c r="GMZ38" s="86"/>
      <c r="GNA38" s="62" t="s">
        <v>515</v>
      </c>
      <c r="GNB38" s="86"/>
      <c r="GNC38" s="86">
        <v>0</v>
      </c>
      <c r="GND38" s="86"/>
      <c r="GNE38" s="86">
        <v>0</v>
      </c>
      <c r="GNF38" s="67"/>
      <c r="GNG38" s="67">
        <v>0</v>
      </c>
      <c r="GNH38" s="67"/>
      <c r="GNI38" s="86" t="s">
        <v>582</v>
      </c>
      <c r="GNN38" s="86"/>
      <c r="GNO38" s="62" t="s">
        <v>515</v>
      </c>
      <c r="GNP38" s="86"/>
      <c r="GNQ38" s="86">
        <v>0</v>
      </c>
      <c r="GNR38" s="86"/>
      <c r="GNS38" s="86">
        <v>0</v>
      </c>
      <c r="GNT38" s="67"/>
      <c r="GNU38" s="67">
        <v>0</v>
      </c>
      <c r="GNV38" s="67"/>
      <c r="GNW38" s="86" t="s">
        <v>582</v>
      </c>
      <c r="GOB38" s="86"/>
      <c r="GOC38" s="62" t="s">
        <v>515</v>
      </c>
      <c r="GOD38" s="86"/>
      <c r="GOE38" s="86">
        <v>0</v>
      </c>
      <c r="GOF38" s="86"/>
      <c r="GOG38" s="86">
        <v>0</v>
      </c>
      <c r="GOH38" s="67"/>
      <c r="GOI38" s="67">
        <v>0</v>
      </c>
      <c r="GOJ38" s="67"/>
      <c r="GOK38" s="86" t="s">
        <v>582</v>
      </c>
      <c r="GOP38" s="86"/>
      <c r="GOQ38" s="62" t="s">
        <v>515</v>
      </c>
      <c r="GOR38" s="86"/>
      <c r="GOS38" s="86">
        <v>0</v>
      </c>
      <c r="GOT38" s="86"/>
      <c r="GOU38" s="86">
        <v>0</v>
      </c>
      <c r="GOV38" s="67"/>
      <c r="GOW38" s="67">
        <v>0</v>
      </c>
      <c r="GOX38" s="67"/>
      <c r="GOY38" s="86" t="s">
        <v>582</v>
      </c>
      <c r="GPD38" s="86"/>
      <c r="GPE38" s="62" t="s">
        <v>515</v>
      </c>
      <c r="GPF38" s="86"/>
      <c r="GPG38" s="86">
        <v>0</v>
      </c>
      <c r="GPH38" s="86"/>
      <c r="GPI38" s="86">
        <v>0</v>
      </c>
      <c r="GPJ38" s="67"/>
      <c r="GPK38" s="67">
        <v>0</v>
      </c>
      <c r="GPL38" s="67"/>
      <c r="GPM38" s="86" t="s">
        <v>582</v>
      </c>
      <c r="GPR38" s="86"/>
      <c r="GPS38" s="62" t="s">
        <v>515</v>
      </c>
      <c r="GPT38" s="86"/>
      <c r="GPU38" s="86">
        <v>0</v>
      </c>
      <c r="GPV38" s="86"/>
      <c r="GPW38" s="86">
        <v>0</v>
      </c>
      <c r="GPX38" s="67"/>
      <c r="GPY38" s="67">
        <v>0</v>
      </c>
      <c r="GPZ38" s="67"/>
      <c r="GQA38" s="86" t="s">
        <v>582</v>
      </c>
      <c r="GQF38" s="86"/>
      <c r="GQG38" s="62" t="s">
        <v>515</v>
      </c>
      <c r="GQH38" s="86"/>
      <c r="GQI38" s="86">
        <v>0</v>
      </c>
      <c r="GQJ38" s="86"/>
      <c r="GQK38" s="86">
        <v>0</v>
      </c>
      <c r="GQL38" s="67"/>
      <c r="GQM38" s="67">
        <v>0</v>
      </c>
      <c r="GQN38" s="67"/>
      <c r="GQO38" s="86" t="s">
        <v>582</v>
      </c>
      <c r="GQT38" s="86"/>
      <c r="GQU38" s="62" t="s">
        <v>515</v>
      </c>
      <c r="GQV38" s="86"/>
      <c r="GQW38" s="86">
        <v>0</v>
      </c>
      <c r="GQX38" s="86"/>
      <c r="GQY38" s="86">
        <v>0</v>
      </c>
      <c r="GQZ38" s="67"/>
      <c r="GRA38" s="67">
        <v>0</v>
      </c>
      <c r="GRB38" s="67"/>
      <c r="GRC38" s="86" t="s">
        <v>582</v>
      </c>
      <c r="GRH38" s="86"/>
      <c r="GRI38" s="62" t="s">
        <v>515</v>
      </c>
      <c r="GRJ38" s="86"/>
      <c r="GRK38" s="86">
        <v>0</v>
      </c>
      <c r="GRL38" s="86"/>
      <c r="GRM38" s="86">
        <v>0</v>
      </c>
      <c r="GRN38" s="67"/>
      <c r="GRO38" s="67">
        <v>0</v>
      </c>
      <c r="GRP38" s="67"/>
      <c r="GRQ38" s="86" t="s">
        <v>582</v>
      </c>
      <c r="GRV38" s="86"/>
      <c r="GRW38" s="62" t="s">
        <v>515</v>
      </c>
      <c r="GRX38" s="86"/>
      <c r="GRY38" s="86">
        <v>0</v>
      </c>
      <c r="GRZ38" s="86"/>
      <c r="GSA38" s="86">
        <v>0</v>
      </c>
      <c r="GSB38" s="67"/>
      <c r="GSC38" s="67">
        <v>0</v>
      </c>
      <c r="GSD38" s="67"/>
      <c r="GSE38" s="86" t="s">
        <v>582</v>
      </c>
      <c r="GSJ38" s="86"/>
      <c r="GSK38" s="62" t="s">
        <v>515</v>
      </c>
      <c r="GSL38" s="86"/>
      <c r="GSM38" s="86">
        <v>0</v>
      </c>
      <c r="GSN38" s="86"/>
      <c r="GSO38" s="86">
        <v>0</v>
      </c>
      <c r="GSP38" s="67"/>
      <c r="GSQ38" s="67">
        <v>0</v>
      </c>
      <c r="GSR38" s="67"/>
      <c r="GSS38" s="86" t="s">
        <v>582</v>
      </c>
      <c r="GSX38" s="86"/>
      <c r="GSY38" s="62" t="s">
        <v>515</v>
      </c>
      <c r="GSZ38" s="86"/>
      <c r="GTA38" s="86">
        <v>0</v>
      </c>
      <c r="GTB38" s="86"/>
      <c r="GTC38" s="86">
        <v>0</v>
      </c>
      <c r="GTD38" s="67"/>
      <c r="GTE38" s="67">
        <v>0</v>
      </c>
      <c r="GTF38" s="67"/>
      <c r="GTG38" s="86" t="s">
        <v>582</v>
      </c>
      <c r="GTL38" s="86"/>
      <c r="GTM38" s="62" t="s">
        <v>515</v>
      </c>
      <c r="GTN38" s="86"/>
      <c r="GTO38" s="86">
        <v>0</v>
      </c>
      <c r="GTP38" s="86"/>
      <c r="GTQ38" s="86">
        <v>0</v>
      </c>
      <c r="GTR38" s="67"/>
      <c r="GTS38" s="67">
        <v>0</v>
      </c>
      <c r="GTT38" s="67"/>
      <c r="GTU38" s="86" t="s">
        <v>582</v>
      </c>
      <c r="GTZ38" s="86"/>
      <c r="GUA38" s="62" t="s">
        <v>515</v>
      </c>
      <c r="GUB38" s="86"/>
      <c r="GUC38" s="86">
        <v>0</v>
      </c>
      <c r="GUD38" s="86"/>
      <c r="GUE38" s="86">
        <v>0</v>
      </c>
      <c r="GUF38" s="67"/>
      <c r="GUG38" s="67">
        <v>0</v>
      </c>
      <c r="GUH38" s="67"/>
      <c r="GUI38" s="86" t="s">
        <v>582</v>
      </c>
      <c r="GUN38" s="86"/>
      <c r="GUO38" s="62" t="s">
        <v>515</v>
      </c>
      <c r="GUP38" s="86"/>
      <c r="GUQ38" s="86">
        <v>0</v>
      </c>
      <c r="GUR38" s="86"/>
      <c r="GUS38" s="86">
        <v>0</v>
      </c>
      <c r="GUT38" s="67"/>
      <c r="GUU38" s="67">
        <v>0</v>
      </c>
      <c r="GUV38" s="67"/>
      <c r="GUW38" s="86" t="s">
        <v>582</v>
      </c>
      <c r="GVB38" s="86"/>
      <c r="GVC38" s="62" t="s">
        <v>515</v>
      </c>
      <c r="GVD38" s="86"/>
      <c r="GVE38" s="86">
        <v>0</v>
      </c>
      <c r="GVF38" s="86"/>
      <c r="GVG38" s="86">
        <v>0</v>
      </c>
      <c r="GVH38" s="67"/>
      <c r="GVI38" s="67">
        <v>0</v>
      </c>
      <c r="GVJ38" s="67"/>
      <c r="GVK38" s="86" t="s">
        <v>582</v>
      </c>
      <c r="GVP38" s="86"/>
      <c r="GVQ38" s="62" t="s">
        <v>515</v>
      </c>
      <c r="GVR38" s="86"/>
      <c r="GVS38" s="86">
        <v>0</v>
      </c>
      <c r="GVT38" s="86"/>
      <c r="GVU38" s="86">
        <v>0</v>
      </c>
      <c r="GVV38" s="67"/>
      <c r="GVW38" s="67">
        <v>0</v>
      </c>
      <c r="GVX38" s="67"/>
      <c r="GVY38" s="86" t="s">
        <v>582</v>
      </c>
      <c r="GWD38" s="86"/>
      <c r="GWE38" s="62" t="s">
        <v>515</v>
      </c>
      <c r="GWF38" s="86"/>
      <c r="GWG38" s="86">
        <v>0</v>
      </c>
      <c r="GWH38" s="86"/>
      <c r="GWI38" s="86">
        <v>0</v>
      </c>
      <c r="GWJ38" s="67"/>
      <c r="GWK38" s="67">
        <v>0</v>
      </c>
      <c r="GWL38" s="67"/>
      <c r="GWM38" s="86" t="s">
        <v>582</v>
      </c>
      <c r="GWR38" s="86"/>
      <c r="GWS38" s="62" t="s">
        <v>515</v>
      </c>
      <c r="GWT38" s="86"/>
      <c r="GWU38" s="86">
        <v>0</v>
      </c>
      <c r="GWV38" s="86"/>
      <c r="GWW38" s="86">
        <v>0</v>
      </c>
      <c r="GWX38" s="67"/>
      <c r="GWY38" s="67">
        <v>0</v>
      </c>
      <c r="GWZ38" s="67"/>
      <c r="GXA38" s="86" t="s">
        <v>582</v>
      </c>
      <c r="GXF38" s="86"/>
      <c r="GXG38" s="62" t="s">
        <v>515</v>
      </c>
      <c r="GXH38" s="86"/>
      <c r="GXI38" s="86">
        <v>0</v>
      </c>
      <c r="GXJ38" s="86"/>
      <c r="GXK38" s="86">
        <v>0</v>
      </c>
      <c r="GXL38" s="67"/>
      <c r="GXM38" s="67">
        <v>0</v>
      </c>
      <c r="GXN38" s="67"/>
      <c r="GXO38" s="86" t="s">
        <v>582</v>
      </c>
      <c r="GXT38" s="86"/>
      <c r="GXU38" s="62" t="s">
        <v>515</v>
      </c>
      <c r="GXV38" s="86"/>
      <c r="GXW38" s="86">
        <v>0</v>
      </c>
      <c r="GXX38" s="86"/>
      <c r="GXY38" s="86">
        <v>0</v>
      </c>
      <c r="GXZ38" s="67"/>
      <c r="GYA38" s="67">
        <v>0</v>
      </c>
      <c r="GYB38" s="67"/>
      <c r="GYC38" s="86" t="s">
        <v>582</v>
      </c>
      <c r="GYH38" s="86"/>
      <c r="GYI38" s="62" t="s">
        <v>515</v>
      </c>
      <c r="GYJ38" s="86"/>
      <c r="GYK38" s="86">
        <v>0</v>
      </c>
      <c r="GYL38" s="86"/>
      <c r="GYM38" s="86">
        <v>0</v>
      </c>
      <c r="GYN38" s="67"/>
      <c r="GYO38" s="67">
        <v>0</v>
      </c>
      <c r="GYP38" s="67"/>
      <c r="GYQ38" s="86" t="s">
        <v>582</v>
      </c>
      <c r="GYV38" s="86"/>
      <c r="GYW38" s="62" t="s">
        <v>515</v>
      </c>
      <c r="GYX38" s="86"/>
      <c r="GYY38" s="86">
        <v>0</v>
      </c>
      <c r="GYZ38" s="86"/>
      <c r="GZA38" s="86">
        <v>0</v>
      </c>
      <c r="GZB38" s="67"/>
      <c r="GZC38" s="67">
        <v>0</v>
      </c>
      <c r="GZD38" s="67"/>
      <c r="GZE38" s="86" t="s">
        <v>582</v>
      </c>
      <c r="GZJ38" s="86"/>
      <c r="GZK38" s="62" t="s">
        <v>515</v>
      </c>
      <c r="GZL38" s="86"/>
      <c r="GZM38" s="86">
        <v>0</v>
      </c>
      <c r="GZN38" s="86"/>
      <c r="GZO38" s="86">
        <v>0</v>
      </c>
      <c r="GZP38" s="67"/>
      <c r="GZQ38" s="67">
        <v>0</v>
      </c>
      <c r="GZR38" s="67"/>
      <c r="GZS38" s="86" t="s">
        <v>582</v>
      </c>
      <c r="GZX38" s="86"/>
      <c r="GZY38" s="62" t="s">
        <v>515</v>
      </c>
      <c r="GZZ38" s="86"/>
      <c r="HAA38" s="86">
        <v>0</v>
      </c>
      <c r="HAB38" s="86"/>
      <c r="HAC38" s="86">
        <v>0</v>
      </c>
      <c r="HAD38" s="67"/>
      <c r="HAE38" s="67">
        <v>0</v>
      </c>
      <c r="HAF38" s="67"/>
      <c r="HAG38" s="86" t="s">
        <v>582</v>
      </c>
      <c r="HAL38" s="86"/>
      <c r="HAM38" s="62" t="s">
        <v>515</v>
      </c>
      <c r="HAN38" s="86"/>
      <c r="HAO38" s="86">
        <v>0</v>
      </c>
      <c r="HAP38" s="86"/>
      <c r="HAQ38" s="86">
        <v>0</v>
      </c>
      <c r="HAR38" s="67"/>
      <c r="HAS38" s="67">
        <v>0</v>
      </c>
      <c r="HAT38" s="67"/>
      <c r="HAU38" s="86" t="s">
        <v>582</v>
      </c>
      <c r="HAZ38" s="86"/>
      <c r="HBA38" s="62" t="s">
        <v>515</v>
      </c>
      <c r="HBB38" s="86"/>
      <c r="HBC38" s="86">
        <v>0</v>
      </c>
      <c r="HBD38" s="86"/>
      <c r="HBE38" s="86">
        <v>0</v>
      </c>
      <c r="HBF38" s="67"/>
      <c r="HBG38" s="67">
        <v>0</v>
      </c>
      <c r="HBH38" s="67"/>
      <c r="HBI38" s="86" t="s">
        <v>582</v>
      </c>
      <c r="HBN38" s="86"/>
      <c r="HBO38" s="62" t="s">
        <v>515</v>
      </c>
      <c r="HBP38" s="86"/>
      <c r="HBQ38" s="86">
        <v>0</v>
      </c>
      <c r="HBR38" s="86"/>
      <c r="HBS38" s="86">
        <v>0</v>
      </c>
      <c r="HBT38" s="67"/>
      <c r="HBU38" s="67">
        <v>0</v>
      </c>
      <c r="HBV38" s="67"/>
      <c r="HBW38" s="86" t="s">
        <v>582</v>
      </c>
      <c r="HCB38" s="86"/>
      <c r="HCC38" s="62" t="s">
        <v>515</v>
      </c>
      <c r="HCD38" s="86"/>
      <c r="HCE38" s="86">
        <v>0</v>
      </c>
      <c r="HCF38" s="86"/>
      <c r="HCG38" s="86">
        <v>0</v>
      </c>
      <c r="HCH38" s="67"/>
      <c r="HCI38" s="67">
        <v>0</v>
      </c>
      <c r="HCJ38" s="67"/>
      <c r="HCK38" s="86" t="s">
        <v>582</v>
      </c>
      <c r="HCP38" s="86"/>
      <c r="HCQ38" s="62" t="s">
        <v>515</v>
      </c>
      <c r="HCR38" s="86"/>
      <c r="HCS38" s="86">
        <v>0</v>
      </c>
      <c r="HCT38" s="86"/>
      <c r="HCU38" s="86">
        <v>0</v>
      </c>
      <c r="HCV38" s="67"/>
      <c r="HCW38" s="67">
        <v>0</v>
      </c>
      <c r="HCX38" s="67"/>
      <c r="HCY38" s="86" t="s">
        <v>582</v>
      </c>
      <c r="HDD38" s="86"/>
      <c r="HDE38" s="62" t="s">
        <v>515</v>
      </c>
      <c r="HDF38" s="86"/>
      <c r="HDG38" s="86">
        <v>0</v>
      </c>
      <c r="HDH38" s="86"/>
      <c r="HDI38" s="86">
        <v>0</v>
      </c>
      <c r="HDJ38" s="67"/>
      <c r="HDK38" s="67">
        <v>0</v>
      </c>
      <c r="HDL38" s="67"/>
      <c r="HDM38" s="86" t="s">
        <v>582</v>
      </c>
      <c r="HDR38" s="86"/>
      <c r="HDS38" s="62" t="s">
        <v>515</v>
      </c>
      <c r="HDT38" s="86"/>
      <c r="HDU38" s="86">
        <v>0</v>
      </c>
      <c r="HDV38" s="86"/>
      <c r="HDW38" s="86">
        <v>0</v>
      </c>
      <c r="HDX38" s="67"/>
      <c r="HDY38" s="67">
        <v>0</v>
      </c>
      <c r="HDZ38" s="67"/>
      <c r="HEA38" s="86" t="s">
        <v>582</v>
      </c>
      <c r="HEF38" s="86"/>
      <c r="HEG38" s="62" t="s">
        <v>515</v>
      </c>
      <c r="HEH38" s="86"/>
      <c r="HEI38" s="86">
        <v>0</v>
      </c>
      <c r="HEJ38" s="86"/>
      <c r="HEK38" s="86">
        <v>0</v>
      </c>
      <c r="HEL38" s="67"/>
      <c r="HEM38" s="67">
        <v>0</v>
      </c>
      <c r="HEN38" s="67"/>
      <c r="HEO38" s="86" t="s">
        <v>582</v>
      </c>
      <c r="HET38" s="86"/>
      <c r="HEU38" s="62" t="s">
        <v>515</v>
      </c>
      <c r="HEV38" s="86"/>
      <c r="HEW38" s="86">
        <v>0</v>
      </c>
      <c r="HEX38" s="86"/>
      <c r="HEY38" s="86">
        <v>0</v>
      </c>
      <c r="HEZ38" s="67"/>
      <c r="HFA38" s="67">
        <v>0</v>
      </c>
      <c r="HFB38" s="67"/>
      <c r="HFC38" s="86" t="s">
        <v>582</v>
      </c>
      <c r="HFH38" s="86"/>
      <c r="HFI38" s="62" t="s">
        <v>515</v>
      </c>
      <c r="HFJ38" s="86"/>
      <c r="HFK38" s="86">
        <v>0</v>
      </c>
      <c r="HFL38" s="86"/>
      <c r="HFM38" s="86">
        <v>0</v>
      </c>
      <c r="HFN38" s="67"/>
      <c r="HFO38" s="67">
        <v>0</v>
      </c>
      <c r="HFP38" s="67"/>
      <c r="HFQ38" s="86" t="s">
        <v>582</v>
      </c>
      <c r="HFV38" s="86"/>
      <c r="HFW38" s="62" t="s">
        <v>515</v>
      </c>
      <c r="HFX38" s="86"/>
      <c r="HFY38" s="86">
        <v>0</v>
      </c>
      <c r="HFZ38" s="86"/>
      <c r="HGA38" s="86">
        <v>0</v>
      </c>
      <c r="HGB38" s="67"/>
      <c r="HGC38" s="67">
        <v>0</v>
      </c>
      <c r="HGD38" s="67"/>
      <c r="HGE38" s="86" t="s">
        <v>582</v>
      </c>
      <c r="HGJ38" s="86"/>
      <c r="HGK38" s="62" t="s">
        <v>515</v>
      </c>
      <c r="HGL38" s="86"/>
      <c r="HGM38" s="86">
        <v>0</v>
      </c>
      <c r="HGN38" s="86"/>
      <c r="HGO38" s="86">
        <v>0</v>
      </c>
      <c r="HGP38" s="67"/>
      <c r="HGQ38" s="67">
        <v>0</v>
      </c>
      <c r="HGR38" s="67"/>
      <c r="HGS38" s="86" t="s">
        <v>582</v>
      </c>
      <c r="HGX38" s="86"/>
      <c r="HGY38" s="62" t="s">
        <v>515</v>
      </c>
      <c r="HGZ38" s="86"/>
      <c r="HHA38" s="86">
        <v>0</v>
      </c>
      <c r="HHB38" s="86"/>
      <c r="HHC38" s="86">
        <v>0</v>
      </c>
      <c r="HHD38" s="67"/>
      <c r="HHE38" s="67">
        <v>0</v>
      </c>
      <c r="HHF38" s="67"/>
      <c r="HHG38" s="86" t="s">
        <v>582</v>
      </c>
      <c r="HHL38" s="86"/>
      <c r="HHM38" s="62" t="s">
        <v>515</v>
      </c>
      <c r="HHN38" s="86"/>
      <c r="HHO38" s="86">
        <v>0</v>
      </c>
      <c r="HHP38" s="86"/>
      <c r="HHQ38" s="86">
        <v>0</v>
      </c>
      <c r="HHR38" s="67"/>
      <c r="HHS38" s="67">
        <v>0</v>
      </c>
      <c r="HHT38" s="67"/>
      <c r="HHU38" s="86" t="s">
        <v>582</v>
      </c>
      <c r="HHZ38" s="86"/>
      <c r="HIA38" s="62" t="s">
        <v>515</v>
      </c>
      <c r="HIB38" s="86"/>
      <c r="HIC38" s="86">
        <v>0</v>
      </c>
      <c r="HID38" s="86"/>
      <c r="HIE38" s="86">
        <v>0</v>
      </c>
      <c r="HIF38" s="67"/>
      <c r="HIG38" s="67">
        <v>0</v>
      </c>
      <c r="HIH38" s="67"/>
      <c r="HII38" s="86" t="s">
        <v>582</v>
      </c>
      <c r="HIN38" s="86"/>
      <c r="HIO38" s="62" t="s">
        <v>515</v>
      </c>
      <c r="HIP38" s="86"/>
      <c r="HIQ38" s="86">
        <v>1</v>
      </c>
      <c r="HIR38" s="86"/>
      <c r="HIS38" s="86">
        <v>1</v>
      </c>
      <c r="HIT38" s="67"/>
      <c r="HIU38" s="67">
        <v>1.8867924528301887</v>
      </c>
      <c r="HIV38" s="67"/>
      <c r="HIW38" s="86">
        <v>100</v>
      </c>
    </row>
    <row r="39" spans="14:5119 5124:5665" x14ac:dyDescent="0.25">
      <c r="N39" s="86" t="s">
        <v>944</v>
      </c>
      <c r="O39" s="62" t="s">
        <v>516</v>
      </c>
      <c r="P39" s="86" t="s">
        <v>944</v>
      </c>
      <c r="Q39" s="86">
        <v>0</v>
      </c>
      <c r="R39" s="86"/>
      <c r="S39" s="86">
        <v>0</v>
      </c>
      <c r="T39" s="67">
        <v>1</v>
      </c>
      <c r="U39" s="67">
        <v>0</v>
      </c>
      <c r="V39" s="67">
        <v>1.8867924528301887</v>
      </c>
      <c r="W39" s="86" t="s">
        <v>582</v>
      </c>
      <c r="AB39" s="86" t="s">
        <v>944</v>
      </c>
      <c r="AC39" s="62" t="s">
        <v>516</v>
      </c>
      <c r="AD39" s="86" t="s">
        <v>944</v>
      </c>
      <c r="AE39" s="86">
        <v>0</v>
      </c>
      <c r="AF39" s="86"/>
      <c r="AG39" s="86">
        <v>0</v>
      </c>
      <c r="AH39" s="67">
        <v>1</v>
      </c>
      <c r="AI39" s="67">
        <v>0</v>
      </c>
      <c r="AJ39" s="67">
        <v>1.8867924528301887</v>
      </c>
      <c r="AK39" s="86" t="s">
        <v>582</v>
      </c>
      <c r="AP39" s="86" t="s">
        <v>944</v>
      </c>
      <c r="AQ39" s="62" t="s">
        <v>516</v>
      </c>
      <c r="AR39" s="86" t="s">
        <v>944</v>
      </c>
      <c r="AS39" s="86">
        <v>0</v>
      </c>
      <c r="AT39" s="86"/>
      <c r="AU39" s="86">
        <v>0</v>
      </c>
      <c r="AV39" s="67">
        <v>1</v>
      </c>
      <c r="AW39" s="67">
        <v>0</v>
      </c>
      <c r="AX39" s="67">
        <v>1.8867924528301887</v>
      </c>
      <c r="AY39" s="86" t="s">
        <v>582</v>
      </c>
      <c r="BD39" s="86" t="s">
        <v>944</v>
      </c>
      <c r="BE39" s="62" t="s">
        <v>516</v>
      </c>
      <c r="BF39" s="86" t="s">
        <v>944</v>
      </c>
      <c r="BG39" s="86">
        <v>0</v>
      </c>
      <c r="BH39" s="86"/>
      <c r="BI39" s="86">
        <v>0</v>
      </c>
      <c r="BJ39" s="67">
        <v>1</v>
      </c>
      <c r="BK39" s="67">
        <v>0</v>
      </c>
      <c r="BL39" s="67">
        <v>1.8867924528301887</v>
      </c>
      <c r="BM39" s="86" t="s">
        <v>582</v>
      </c>
      <c r="BN39" s="86"/>
      <c r="BO39" s="86"/>
      <c r="BP39" s="86"/>
      <c r="BQ39" s="86"/>
      <c r="BR39" s="86" t="s">
        <v>944</v>
      </c>
      <c r="BS39" s="62" t="s">
        <v>516</v>
      </c>
      <c r="BT39" s="86" t="s">
        <v>944</v>
      </c>
      <c r="BU39" s="86">
        <v>0</v>
      </c>
      <c r="BV39" s="86"/>
      <c r="BW39" s="86">
        <v>0</v>
      </c>
      <c r="BX39" s="67">
        <v>1</v>
      </c>
      <c r="BY39" s="67">
        <v>0</v>
      </c>
      <c r="BZ39" s="67">
        <v>1.8867924528301887</v>
      </c>
      <c r="CA39" s="86" t="s">
        <v>582</v>
      </c>
      <c r="CB39" s="86"/>
      <c r="CC39" s="86"/>
      <c r="CD39" s="86"/>
      <c r="CE39" s="86"/>
      <c r="CF39" s="86" t="s">
        <v>944</v>
      </c>
      <c r="CG39" s="62" t="s">
        <v>516</v>
      </c>
      <c r="CH39" s="86" t="s">
        <v>944</v>
      </c>
      <c r="CI39" s="86">
        <v>0</v>
      </c>
      <c r="CJ39" s="86"/>
      <c r="CK39" s="86">
        <v>0</v>
      </c>
      <c r="CL39" s="67">
        <v>1</v>
      </c>
      <c r="CM39" s="67">
        <v>0</v>
      </c>
      <c r="CN39" s="67">
        <v>1.8867924528301887</v>
      </c>
      <c r="CO39" s="86" t="s">
        <v>582</v>
      </c>
      <c r="CP39" s="86"/>
      <c r="CQ39" s="86"/>
      <c r="CR39" s="86"/>
      <c r="CS39" s="86"/>
      <c r="CT39" s="86" t="s">
        <v>944</v>
      </c>
      <c r="CU39" s="62" t="s">
        <v>516</v>
      </c>
      <c r="CV39" s="86" t="s">
        <v>944</v>
      </c>
      <c r="CW39" s="86">
        <v>0</v>
      </c>
      <c r="CX39" s="86"/>
      <c r="CY39" s="86">
        <v>0</v>
      </c>
      <c r="CZ39" s="67">
        <v>1</v>
      </c>
      <c r="DA39" s="67">
        <v>0</v>
      </c>
      <c r="DB39" s="67">
        <v>1.8867924528301887</v>
      </c>
      <c r="DC39" s="86" t="s">
        <v>582</v>
      </c>
      <c r="DD39" s="86"/>
      <c r="DE39" s="86"/>
      <c r="DH39" s="86" t="s">
        <v>944</v>
      </c>
      <c r="DI39" s="62" t="s">
        <v>516</v>
      </c>
      <c r="DJ39" s="86" t="s">
        <v>944</v>
      </c>
      <c r="DK39" s="86">
        <v>0</v>
      </c>
      <c r="DL39" s="86"/>
      <c r="DM39" s="86">
        <v>0</v>
      </c>
      <c r="DN39" s="67">
        <v>1</v>
      </c>
      <c r="DO39" s="67">
        <v>0</v>
      </c>
      <c r="DP39" s="67">
        <v>1.8867924528301887</v>
      </c>
      <c r="DQ39" s="86" t="s">
        <v>582</v>
      </c>
      <c r="DV39" s="86" t="s">
        <v>944</v>
      </c>
      <c r="DW39" s="62" t="s">
        <v>516</v>
      </c>
      <c r="DX39" s="86" t="s">
        <v>944</v>
      </c>
      <c r="DY39" s="86">
        <v>0</v>
      </c>
      <c r="DZ39" s="86"/>
      <c r="EA39" s="86">
        <v>0</v>
      </c>
      <c r="EB39" s="67">
        <v>1</v>
      </c>
      <c r="EC39" s="67">
        <v>0</v>
      </c>
      <c r="ED39" s="67">
        <v>1.8867924528301887</v>
      </c>
      <c r="EE39" s="86" t="s">
        <v>582</v>
      </c>
      <c r="EJ39" s="86" t="s">
        <v>944</v>
      </c>
      <c r="EK39" s="62" t="s">
        <v>516</v>
      </c>
      <c r="EL39" s="86" t="s">
        <v>944</v>
      </c>
      <c r="EM39" s="86">
        <v>0</v>
      </c>
      <c r="EN39" s="86"/>
      <c r="EO39" s="86">
        <v>0</v>
      </c>
      <c r="EP39" s="67">
        <v>1</v>
      </c>
      <c r="EQ39" s="67">
        <v>0</v>
      </c>
      <c r="ER39" s="67">
        <v>1.8867924528301887</v>
      </c>
      <c r="ES39" s="86" t="s">
        <v>582</v>
      </c>
      <c r="EX39" s="86" t="s">
        <v>944</v>
      </c>
      <c r="EY39" s="62" t="s">
        <v>516</v>
      </c>
      <c r="EZ39" s="86" t="s">
        <v>944</v>
      </c>
      <c r="FA39" s="86">
        <v>0</v>
      </c>
      <c r="FB39" s="86"/>
      <c r="FC39" s="86">
        <v>0</v>
      </c>
      <c r="FD39" s="67">
        <v>1</v>
      </c>
      <c r="FE39" s="67">
        <v>0</v>
      </c>
      <c r="FF39" s="67">
        <v>1.8867924528301887</v>
      </c>
      <c r="FG39" s="86" t="s">
        <v>582</v>
      </c>
      <c r="FL39" s="86" t="s">
        <v>944</v>
      </c>
      <c r="FM39" s="62" t="s">
        <v>516</v>
      </c>
      <c r="FN39" s="86" t="s">
        <v>944</v>
      </c>
      <c r="FO39" s="86">
        <v>0</v>
      </c>
      <c r="FP39" s="86"/>
      <c r="FQ39" s="86">
        <v>0</v>
      </c>
      <c r="FR39" s="67">
        <v>1</v>
      </c>
      <c r="FS39" s="67">
        <v>0</v>
      </c>
      <c r="FT39" s="67">
        <v>1.8867924528301887</v>
      </c>
      <c r="FU39" s="86" t="s">
        <v>582</v>
      </c>
      <c r="FZ39" s="86" t="s">
        <v>944</v>
      </c>
      <c r="GA39" s="62" t="s">
        <v>516</v>
      </c>
      <c r="GB39" s="86" t="s">
        <v>944</v>
      </c>
      <c r="GC39" s="86">
        <v>0</v>
      </c>
      <c r="GD39" s="86"/>
      <c r="GE39" s="86">
        <v>0</v>
      </c>
      <c r="GF39" s="67">
        <v>1</v>
      </c>
      <c r="GG39" s="67">
        <v>0</v>
      </c>
      <c r="GH39" s="67">
        <v>1.8867924528301887</v>
      </c>
      <c r="GI39" s="86" t="s">
        <v>582</v>
      </c>
      <c r="GN39" s="86" t="s">
        <v>944</v>
      </c>
      <c r="GO39" s="62" t="s">
        <v>516</v>
      </c>
      <c r="GP39" s="86" t="s">
        <v>944</v>
      </c>
      <c r="GQ39" s="86">
        <v>0</v>
      </c>
      <c r="GR39" s="86"/>
      <c r="GS39" s="86">
        <v>0</v>
      </c>
      <c r="GT39" s="67">
        <v>1</v>
      </c>
      <c r="GU39" s="67">
        <v>0</v>
      </c>
      <c r="GV39" s="67">
        <v>1.8867924528301887</v>
      </c>
      <c r="GW39" s="86" t="s">
        <v>582</v>
      </c>
      <c r="HB39" s="86" t="s">
        <v>944</v>
      </c>
      <c r="HC39" s="62" t="s">
        <v>516</v>
      </c>
      <c r="HD39" s="86" t="s">
        <v>944</v>
      </c>
      <c r="HE39" s="86">
        <v>0</v>
      </c>
      <c r="HF39" s="86"/>
      <c r="HG39" s="86">
        <v>0</v>
      </c>
      <c r="HH39" s="67">
        <v>1</v>
      </c>
      <c r="HI39" s="67">
        <v>0</v>
      </c>
      <c r="HJ39" s="67">
        <v>1.8867924528301887</v>
      </c>
      <c r="HK39" s="86" t="s">
        <v>582</v>
      </c>
      <c r="HP39" s="86" t="s">
        <v>944</v>
      </c>
      <c r="HQ39" s="62" t="s">
        <v>516</v>
      </c>
      <c r="HR39" s="86" t="s">
        <v>944</v>
      </c>
      <c r="HS39" s="86">
        <v>0</v>
      </c>
      <c r="HT39" s="86"/>
      <c r="HU39" s="86">
        <v>0</v>
      </c>
      <c r="HV39" s="67">
        <v>1</v>
      </c>
      <c r="HW39" s="67">
        <v>0</v>
      </c>
      <c r="HX39" s="67">
        <v>1.8867924528301887</v>
      </c>
      <c r="HY39" s="86" t="s">
        <v>582</v>
      </c>
      <c r="ID39" s="86" t="s">
        <v>944</v>
      </c>
      <c r="IE39" s="62" t="s">
        <v>516</v>
      </c>
      <c r="IF39" s="86" t="s">
        <v>944</v>
      </c>
      <c r="IG39" s="86">
        <v>0</v>
      </c>
      <c r="IH39" s="86"/>
      <c r="II39" s="86">
        <v>0</v>
      </c>
      <c r="IJ39" s="67">
        <v>1</v>
      </c>
      <c r="IK39" s="67">
        <v>0</v>
      </c>
      <c r="IL39" s="67">
        <v>1.8867924528301887</v>
      </c>
      <c r="IM39" s="86" t="s">
        <v>582</v>
      </c>
      <c r="IR39" s="86" t="s">
        <v>944</v>
      </c>
      <c r="IS39" s="62" t="s">
        <v>516</v>
      </c>
      <c r="IT39" s="86" t="s">
        <v>944</v>
      </c>
      <c r="IU39" s="86">
        <v>0</v>
      </c>
      <c r="IV39" s="86"/>
      <c r="IW39" s="86">
        <v>0</v>
      </c>
      <c r="IX39" s="67">
        <v>1</v>
      </c>
      <c r="IY39" s="67">
        <v>0</v>
      </c>
      <c r="IZ39" s="67">
        <v>1.8867924528301887</v>
      </c>
      <c r="JA39" s="86" t="s">
        <v>582</v>
      </c>
      <c r="JF39" s="86" t="s">
        <v>944</v>
      </c>
      <c r="JG39" s="62" t="s">
        <v>516</v>
      </c>
      <c r="JH39" s="86" t="s">
        <v>944</v>
      </c>
      <c r="JI39" s="86">
        <v>0</v>
      </c>
      <c r="JJ39" s="86"/>
      <c r="JK39" s="86">
        <v>0</v>
      </c>
      <c r="JL39" s="67">
        <v>1</v>
      </c>
      <c r="JM39" s="67">
        <v>0</v>
      </c>
      <c r="JN39" s="67">
        <v>1.8867924528301887</v>
      </c>
      <c r="JO39" s="86" t="s">
        <v>582</v>
      </c>
      <c r="JT39" s="86" t="s">
        <v>944</v>
      </c>
      <c r="JU39" s="62" t="s">
        <v>516</v>
      </c>
      <c r="JV39" s="86" t="s">
        <v>944</v>
      </c>
      <c r="JW39" s="86">
        <v>0</v>
      </c>
      <c r="JX39" s="86"/>
      <c r="JY39" s="86">
        <v>0</v>
      </c>
      <c r="JZ39" s="67">
        <v>1</v>
      </c>
      <c r="KA39" s="67">
        <v>0</v>
      </c>
      <c r="KB39" s="67">
        <v>1.8867924528301887</v>
      </c>
      <c r="KC39" s="86" t="s">
        <v>582</v>
      </c>
      <c r="KH39" s="86" t="s">
        <v>944</v>
      </c>
      <c r="KI39" s="62" t="s">
        <v>516</v>
      </c>
      <c r="KJ39" s="86" t="s">
        <v>944</v>
      </c>
      <c r="KK39" s="86">
        <v>0</v>
      </c>
      <c r="KL39" s="86"/>
      <c r="KM39" s="86">
        <v>0</v>
      </c>
      <c r="KN39" s="67">
        <v>1</v>
      </c>
      <c r="KO39" s="67">
        <v>0</v>
      </c>
      <c r="KP39" s="67">
        <v>1.8867924528301887</v>
      </c>
      <c r="KQ39" s="86" t="s">
        <v>582</v>
      </c>
      <c r="KV39" s="86" t="s">
        <v>944</v>
      </c>
      <c r="KW39" s="62" t="s">
        <v>516</v>
      </c>
      <c r="KX39" s="86" t="s">
        <v>944</v>
      </c>
      <c r="KY39" s="86">
        <v>0</v>
      </c>
      <c r="KZ39" s="86"/>
      <c r="LA39" s="86">
        <v>0</v>
      </c>
      <c r="LB39" s="67">
        <v>1</v>
      </c>
      <c r="LC39" s="67">
        <v>0</v>
      </c>
      <c r="LD39" s="67">
        <v>1.8867924528301887</v>
      </c>
      <c r="LE39" s="86" t="s">
        <v>582</v>
      </c>
      <c r="LJ39" s="86" t="s">
        <v>944</v>
      </c>
      <c r="LK39" s="62" t="s">
        <v>516</v>
      </c>
      <c r="LL39" s="86" t="s">
        <v>944</v>
      </c>
      <c r="LM39" s="86">
        <v>0</v>
      </c>
      <c r="LN39" s="86"/>
      <c r="LO39" s="86">
        <v>0</v>
      </c>
      <c r="LP39" s="67">
        <v>1</v>
      </c>
      <c r="LQ39" s="67">
        <v>0</v>
      </c>
      <c r="LR39" s="67">
        <v>1.8867924528301887</v>
      </c>
      <c r="LS39" s="86" t="s">
        <v>582</v>
      </c>
      <c r="LX39" s="86" t="s">
        <v>944</v>
      </c>
      <c r="LY39" s="62" t="s">
        <v>516</v>
      </c>
      <c r="LZ39" s="86" t="s">
        <v>944</v>
      </c>
      <c r="MA39" s="86">
        <v>0</v>
      </c>
      <c r="MB39" s="86"/>
      <c r="MC39" s="86">
        <v>0</v>
      </c>
      <c r="MD39" s="67">
        <v>1</v>
      </c>
      <c r="ME39" s="67">
        <v>0</v>
      </c>
      <c r="MF39" s="67">
        <v>1.8867924528301887</v>
      </c>
      <c r="MG39" s="86" t="s">
        <v>582</v>
      </c>
      <c r="ML39" s="86" t="s">
        <v>944</v>
      </c>
      <c r="MM39" s="62" t="s">
        <v>516</v>
      </c>
      <c r="MN39" s="86" t="s">
        <v>944</v>
      </c>
      <c r="MO39" s="86">
        <v>0</v>
      </c>
      <c r="MP39" s="86"/>
      <c r="MQ39" s="86">
        <v>0</v>
      </c>
      <c r="MR39" s="67">
        <v>1</v>
      </c>
      <c r="MS39" s="67">
        <v>0</v>
      </c>
      <c r="MT39" s="67">
        <v>1.8867924528301887</v>
      </c>
      <c r="MU39" s="86" t="s">
        <v>582</v>
      </c>
      <c r="MZ39" s="86" t="s">
        <v>944</v>
      </c>
      <c r="NA39" s="62" t="s">
        <v>516</v>
      </c>
      <c r="NB39" s="86" t="s">
        <v>944</v>
      </c>
      <c r="NC39" s="86">
        <v>0</v>
      </c>
      <c r="ND39" s="86"/>
      <c r="NE39" s="86">
        <v>0</v>
      </c>
      <c r="NF39" s="67">
        <v>1</v>
      </c>
      <c r="NG39" s="67">
        <v>0</v>
      </c>
      <c r="NH39" s="67">
        <v>1.8867924528301887</v>
      </c>
      <c r="NI39" s="86" t="s">
        <v>582</v>
      </c>
      <c r="NN39" s="86">
        <v>9.24</v>
      </c>
      <c r="NO39" s="62" t="s">
        <v>516</v>
      </c>
      <c r="NP39" s="86">
        <v>9.24</v>
      </c>
      <c r="NQ39" s="86">
        <v>0</v>
      </c>
      <c r="NR39" s="86"/>
      <c r="NS39" s="86">
        <v>2</v>
      </c>
      <c r="NT39" s="67">
        <v>2</v>
      </c>
      <c r="NU39" s="67">
        <v>3.8461538461538463</v>
      </c>
      <c r="NV39" s="67">
        <v>3.8461538461538463</v>
      </c>
      <c r="NW39" s="86">
        <v>0</v>
      </c>
      <c r="OB39" s="86">
        <v>9.24</v>
      </c>
      <c r="OC39" s="62" t="s">
        <v>516</v>
      </c>
      <c r="OD39" s="86">
        <v>9.24</v>
      </c>
      <c r="OE39" s="86">
        <v>0</v>
      </c>
      <c r="OF39" s="86"/>
      <c r="OG39" s="86">
        <v>2</v>
      </c>
      <c r="OH39" s="67">
        <v>2</v>
      </c>
      <c r="OI39" s="67">
        <v>3.8461538461538463</v>
      </c>
      <c r="OJ39" s="67">
        <v>3.8461538461538463</v>
      </c>
      <c r="OK39" s="86">
        <v>0</v>
      </c>
      <c r="OP39" s="86">
        <v>9.24</v>
      </c>
      <c r="OQ39" s="62" t="s">
        <v>516</v>
      </c>
      <c r="OR39" s="86">
        <v>9.24</v>
      </c>
      <c r="OS39" s="86">
        <v>0</v>
      </c>
      <c r="OT39" s="86"/>
      <c r="OU39" s="86">
        <v>2</v>
      </c>
      <c r="OV39" s="67">
        <v>2</v>
      </c>
      <c r="OW39" s="67">
        <v>3.8461538461538463</v>
      </c>
      <c r="OX39" s="67">
        <v>3.8461538461538463</v>
      </c>
      <c r="OY39" s="86">
        <v>0</v>
      </c>
      <c r="PD39" s="86">
        <v>9.24</v>
      </c>
      <c r="PE39" s="62" t="s">
        <v>516</v>
      </c>
      <c r="PF39" s="86">
        <v>9.24</v>
      </c>
      <c r="PG39" s="86">
        <v>0</v>
      </c>
      <c r="PH39" s="86"/>
      <c r="PI39" s="86">
        <v>2</v>
      </c>
      <c r="PJ39" s="67">
        <v>2</v>
      </c>
      <c r="PK39" s="67">
        <v>3.8461538461538463</v>
      </c>
      <c r="PL39" s="67">
        <v>3.8461538461538463</v>
      </c>
      <c r="PM39" s="86">
        <v>0</v>
      </c>
      <c r="PR39" s="86">
        <v>9.24</v>
      </c>
      <c r="PS39" s="62" t="s">
        <v>516</v>
      </c>
      <c r="PT39" s="86">
        <v>9.24</v>
      </c>
      <c r="PU39" s="86">
        <v>0</v>
      </c>
      <c r="PV39" s="86"/>
      <c r="PW39" s="86">
        <v>2</v>
      </c>
      <c r="PX39" s="67">
        <v>2</v>
      </c>
      <c r="PY39" s="67">
        <v>3.8461538461538463</v>
      </c>
      <c r="PZ39" s="67">
        <v>3.8461538461538463</v>
      </c>
      <c r="QA39" s="86">
        <v>0</v>
      </c>
      <c r="QF39" s="86">
        <v>7.24</v>
      </c>
      <c r="QG39" s="62" t="s">
        <v>516</v>
      </c>
      <c r="QH39" s="86">
        <v>7.24</v>
      </c>
      <c r="QI39" s="86">
        <v>1</v>
      </c>
      <c r="QJ39" s="86"/>
      <c r="QK39" s="86">
        <v>2</v>
      </c>
      <c r="QL39" s="67">
        <v>2</v>
      </c>
      <c r="QM39" s="67">
        <v>3.8461538461538463</v>
      </c>
      <c r="QN39" s="67">
        <v>3.8461538461538463</v>
      </c>
      <c r="QO39" s="86">
        <v>50</v>
      </c>
      <c r="QT39" s="86">
        <v>9.24</v>
      </c>
      <c r="QU39" s="62" t="s">
        <v>516</v>
      </c>
      <c r="QV39" s="86">
        <v>9.24</v>
      </c>
      <c r="QW39" s="86">
        <v>0</v>
      </c>
      <c r="QX39" s="86"/>
      <c r="QY39" s="86">
        <v>2</v>
      </c>
      <c r="QZ39" s="67">
        <v>2</v>
      </c>
      <c r="RA39" s="67">
        <v>3.8461538461538463</v>
      </c>
      <c r="RB39" s="67">
        <v>3.8461538461538463</v>
      </c>
      <c r="RC39" s="86">
        <v>0</v>
      </c>
      <c r="RH39" s="86">
        <v>9.24</v>
      </c>
      <c r="RI39" s="62" t="s">
        <v>516</v>
      </c>
      <c r="RJ39" s="86">
        <v>9.24</v>
      </c>
      <c r="RK39" s="86">
        <v>0</v>
      </c>
      <c r="RL39" s="86"/>
      <c r="RM39" s="86">
        <v>2</v>
      </c>
      <c r="RN39" s="67">
        <v>2</v>
      </c>
      <c r="RO39" s="67">
        <v>3.8461538461538463</v>
      </c>
      <c r="RP39" s="67">
        <v>3.8461538461538463</v>
      </c>
      <c r="RQ39" s="86">
        <v>0</v>
      </c>
      <c r="RV39" s="86">
        <v>9.24</v>
      </c>
      <c r="RW39" s="62" t="s">
        <v>516</v>
      </c>
      <c r="RX39" s="86">
        <v>9.24</v>
      </c>
      <c r="RY39" s="86">
        <v>0</v>
      </c>
      <c r="RZ39" s="86"/>
      <c r="SA39" s="86">
        <v>2</v>
      </c>
      <c r="SB39" s="67">
        <v>2</v>
      </c>
      <c r="SC39" s="67">
        <v>3.8461538461538463</v>
      </c>
      <c r="SD39" s="67">
        <v>3.8461538461538463</v>
      </c>
      <c r="SE39" s="86">
        <v>0</v>
      </c>
      <c r="SJ39" s="86">
        <v>9.24</v>
      </c>
      <c r="SK39" s="62" t="s">
        <v>516</v>
      </c>
      <c r="SL39" s="86">
        <v>9.24</v>
      </c>
      <c r="SM39" s="86">
        <v>0</v>
      </c>
      <c r="SN39" s="86"/>
      <c r="SO39" s="86">
        <v>2</v>
      </c>
      <c r="SP39" s="67">
        <v>2</v>
      </c>
      <c r="SQ39" s="67">
        <v>3.8461538461538463</v>
      </c>
      <c r="SR39" s="67">
        <v>3.8461538461538463</v>
      </c>
      <c r="SS39" s="86">
        <v>0</v>
      </c>
      <c r="SX39" s="86">
        <v>9.24</v>
      </c>
      <c r="SY39" s="62" t="s">
        <v>516</v>
      </c>
      <c r="SZ39" s="86">
        <v>9.24</v>
      </c>
      <c r="TA39" s="86">
        <v>0</v>
      </c>
      <c r="TB39" s="86"/>
      <c r="TC39" s="86">
        <v>2</v>
      </c>
      <c r="TD39" s="67">
        <v>2</v>
      </c>
      <c r="TE39" s="67">
        <v>3.8461538461538463</v>
      </c>
      <c r="TF39" s="67">
        <v>3.8461538461538463</v>
      </c>
      <c r="TG39" s="86">
        <v>0</v>
      </c>
      <c r="TL39" s="86">
        <v>9.24</v>
      </c>
      <c r="TM39" s="62" t="s">
        <v>516</v>
      </c>
      <c r="TN39" s="86">
        <v>9.24</v>
      </c>
      <c r="TO39" s="86">
        <v>0</v>
      </c>
      <c r="TP39" s="86"/>
      <c r="TQ39" s="86">
        <v>2</v>
      </c>
      <c r="TR39" s="67">
        <v>2</v>
      </c>
      <c r="TS39" s="67">
        <v>3.8461538461538463</v>
      </c>
      <c r="TT39" s="67">
        <v>3.8461538461538463</v>
      </c>
      <c r="TU39" s="86">
        <v>0</v>
      </c>
      <c r="TZ39" s="86">
        <v>9.24</v>
      </c>
      <c r="UA39" s="62" t="s">
        <v>516</v>
      </c>
      <c r="UB39" s="86">
        <v>9.24</v>
      </c>
      <c r="UC39" s="86">
        <v>0</v>
      </c>
      <c r="UD39" s="86"/>
      <c r="UE39" s="86">
        <v>2</v>
      </c>
      <c r="UF39" s="67">
        <v>2</v>
      </c>
      <c r="UG39" s="67">
        <v>3.8461538461538463</v>
      </c>
      <c r="UH39" s="67">
        <v>3.8461538461538463</v>
      </c>
      <c r="UI39" s="86">
        <v>0</v>
      </c>
      <c r="UN39" s="86">
        <v>9.24</v>
      </c>
      <c r="UO39" s="62" t="s">
        <v>516</v>
      </c>
      <c r="UP39" s="86">
        <v>9.24</v>
      </c>
      <c r="UQ39" s="86">
        <v>0</v>
      </c>
      <c r="UR39" s="86"/>
      <c r="US39" s="86">
        <v>2</v>
      </c>
      <c r="UT39" s="67">
        <v>2</v>
      </c>
      <c r="UU39" s="67">
        <v>3.8461538461538463</v>
      </c>
      <c r="UV39" s="67">
        <v>3.8461538461538463</v>
      </c>
      <c r="UW39" s="86">
        <v>0</v>
      </c>
      <c r="VB39" s="86">
        <v>4.24</v>
      </c>
      <c r="VC39" s="62" t="s">
        <v>516</v>
      </c>
      <c r="VD39" s="86">
        <v>4.24</v>
      </c>
      <c r="VE39" s="86">
        <v>1</v>
      </c>
      <c r="VF39" s="86"/>
      <c r="VG39" s="86">
        <v>2</v>
      </c>
      <c r="VH39" s="67">
        <v>2</v>
      </c>
      <c r="VI39" s="67">
        <v>3.8461538461538463</v>
      </c>
      <c r="VJ39" s="67">
        <v>3.8461538461538463</v>
      </c>
      <c r="VK39" s="86">
        <v>50</v>
      </c>
      <c r="VP39" s="86">
        <v>9.24</v>
      </c>
      <c r="VQ39" s="62" t="s">
        <v>516</v>
      </c>
      <c r="VR39" s="86">
        <v>9.24</v>
      </c>
      <c r="VS39" s="86">
        <v>0</v>
      </c>
      <c r="VT39" s="86"/>
      <c r="VU39" s="86">
        <v>2</v>
      </c>
      <c r="VV39" s="67">
        <v>2</v>
      </c>
      <c r="VW39" s="67">
        <v>3.8461538461538463</v>
      </c>
      <c r="VX39" s="67">
        <v>3.8461538461538463</v>
      </c>
      <c r="VY39" s="86">
        <v>0</v>
      </c>
      <c r="WD39" s="86">
        <v>9.24</v>
      </c>
      <c r="WE39" s="62" t="s">
        <v>516</v>
      </c>
      <c r="WF39" s="86">
        <v>9.24</v>
      </c>
      <c r="WG39" s="86">
        <v>0</v>
      </c>
      <c r="WH39" s="86"/>
      <c r="WI39" s="86">
        <v>2</v>
      </c>
      <c r="WJ39" s="67">
        <v>2</v>
      </c>
      <c r="WK39" s="67">
        <v>3.8461538461538463</v>
      </c>
      <c r="WL39" s="67">
        <v>3.8461538461538463</v>
      </c>
      <c r="WM39" s="86">
        <v>0</v>
      </c>
      <c r="WR39" s="86">
        <v>9.24</v>
      </c>
      <c r="WS39" s="62" t="s">
        <v>516</v>
      </c>
      <c r="WT39" s="86">
        <v>9.24</v>
      </c>
      <c r="WU39" s="86">
        <v>0</v>
      </c>
      <c r="WV39" s="86"/>
      <c r="WW39" s="86">
        <v>2</v>
      </c>
      <c r="WX39" s="67">
        <v>2</v>
      </c>
      <c r="WY39" s="67">
        <v>3.8461538461538463</v>
      </c>
      <c r="WZ39" s="67">
        <v>3.8461538461538463</v>
      </c>
      <c r="XA39" s="86">
        <v>0</v>
      </c>
      <c r="XF39" s="86">
        <v>9.24</v>
      </c>
      <c r="XG39" s="62" t="s">
        <v>516</v>
      </c>
      <c r="XH39" s="86">
        <v>9.24</v>
      </c>
      <c r="XI39" s="86">
        <v>0</v>
      </c>
      <c r="XJ39" s="86"/>
      <c r="XK39" s="86">
        <v>2</v>
      </c>
      <c r="XL39" s="67">
        <v>2</v>
      </c>
      <c r="XM39" s="67">
        <v>3.8461538461538463</v>
      </c>
      <c r="XN39" s="67">
        <v>3.8461538461538463</v>
      </c>
      <c r="XO39" s="86">
        <v>0</v>
      </c>
      <c r="XT39" s="86">
        <v>9.24</v>
      </c>
      <c r="XU39" s="62" t="s">
        <v>516</v>
      </c>
      <c r="XV39" s="86">
        <v>9.24</v>
      </c>
      <c r="XW39" s="86">
        <v>0</v>
      </c>
      <c r="XX39" s="86"/>
      <c r="XY39" s="86">
        <v>2</v>
      </c>
      <c r="XZ39" s="67">
        <v>2</v>
      </c>
      <c r="YA39" s="67">
        <v>3.8461538461538463</v>
      </c>
      <c r="YB39" s="67">
        <v>3.8461538461538463</v>
      </c>
      <c r="YC39" s="86">
        <v>0</v>
      </c>
      <c r="YH39" s="86">
        <v>9.24</v>
      </c>
      <c r="YI39" s="62" t="s">
        <v>516</v>
      </c>
      <c r="YJ39" s="86">
        <v>9.24</v>
      </c>
      <c r="YK39" s="86">
        <v>0</v>
      </c>
      <c r="YL39" s="86"/>
      <c r="YM39" s="86">
        <v>2</v>
      </c>
      <c r="YN39" s="67">
        <v>2</v>
      </c>
      <c r="YO39" s="67">
        <v>3.8461538461538463</v>
      </c>
      <c r="YP39" s="67">
        <v>3.8461538461538463</v>
      </c>
      <c r="YQ39" s="86">
        <v>0</v>
      </c>
      <c r="YV39" s="86">
        <v>9.24</v>
      </c>
      <c r="YW39" s="62" t="s">
        <v>516</v>
      </c>
      <c r="YX39" s="86">
        <v>9.24</v>
      </c>
      <c r="YY39" s="86">
        <v>0</v>
      </c>
      <c r="YZ39" s="86"/>
      <c r="ZA39" s="86">
        <v>2</v>
      </c>
      <c r="ZB39" s="67">
        <v>2</v>
      </c>
      <c r="ZC39" s="67">
        <v>3.8461538461538463</v>
      </c>
      <c r="ZD39" s="67">
        <v>3.8461538461538463</v>
      </c>
      <c r="ZE39" s="86">
        <v>0</v>
      </c>
      <c r="ZJ39" s="86">
        <v>9.24</v>
      </c>
      <c r="ZK39" s="62" t="s">
        <v>516</v>
      </c>
      <c r="ZL39" s="86">
        <v>9.24</v>
      </c>
      <c r="ZM39" s="86">
        <v>0</v>
      </c>
      <c r="ZN39" s="86"/>
      <c r="ZO39" s="86">
        <v>2</v>
      </c>
      <c r="ZP39" s="67">
        <v>2</v>
      </c>
      <c r="ZQ39" s="67">
        <v>3.8461538461538463</v>
      </c>
      <c r="ZR39" s="67">
        <v>3.8461538461538463</v>
      </c>
      <c r="ZS39" s="86">
        <v>0</v>
      </c>
      <c r="ZX39" s="86">
        <v>9.24</v>
      </c>
      <c r="ZY39" s="62" t="s">
        <v>516</v>
      </c>
      <c r="ZZ39" s="86">
        <v>9.24</v>
      </c>
      <c r="AAA39" s="86">
        <v>0</v>
      </c>
      <c r="AAB39" s="86"/>
      <c r="AAC39" s="86">
        <v>2</v>
      </c>
      <c r="AAD39" s="67">
        <v>2</v>
      </c>
      <c r="AAE39" s="67">
        <v>3.8461538461538463</v>
      </c>
      <c r="AAF39" s="67">
        <v>3.8461538461538463</v>
      </c>
      <c r="AAG39" s="86">
        <v>0</v>
      </c>
      <c r="AAL39" s="86">
        <v>1.24</v>
      </c>
      <c r="AAM39" s="62" t="s">
        <v>516</v>
      </c>
      <c r="AAN39" s="86">
        <v>1.24</v>
      </c>
      <c r="AAO39" s="86">
        <v>2</v>
      </c>
      <c r="AAP39" s="86"/>
      <c r="AAQ39" s="86">
        <v>2</v>
      </c>
      <c r="AAR39" s="67">
        <v>2</v>
      </c>
      <c r="AAS39" s="67">
        <v>3.8461538461538463</v>
      </c>
      <c r="AAT39" s="67">
        <v>3.8461538461538463</v>
      </c>
      <c r="AAU39" s="86">
        <v>100</v>
      </c>
      <c r="AAZ39" s="86">
        <v>9.24</v>
      </c>
      <c r="ABA39" s="62" t="s">
        <v>516</v>
      </c>
      <c r="ABB39" s="86">
        <v>9.24</v>
      </c>
      <c r="ABC39" s="86">
        <v>0</v>
      </c>
      <c r="ABD39" s="86"/>
      <c r="ABE39" s="86">
        <v>2</v>
      </c>
      <c r="ABF39" s="67">
        <v>2</v>
      </c>
      <c r="ABG39" s="67">
        <v>3.8461538461538463</v>
      </c>
      <c r="ABH39" s="67">
        <v>3.8461538461538463</v>
      </c>
      <c r="ABI39" s="86">
        <v>0</v>
      </c>
      <c r="ABN39" s="86">
        <v>9.24</v>
      </c>
      <c r="ABO39" s="62" t="s">
        <v>516</v>
      </c>
      <c r="ABP39" s="86">
        <v>9.24</v>
      </c>
      <c r="ABQ39" s="86">
        <v>0</v>
      </c>
      <c r="ABR39" s="86"/>
      <c r="ABS39" s="86">
        <v>2</v>
      </c>
      <c r="ABT39" s="67">
        <v>2</v>
      </c>
      <c r="ABU39" s="67">
        <v>3.8461538461538463</v>
      </c>
      <c r="ABV39" s="67">
        <v>3.8461538461538463</v>
      </c>
      <c r="ABW39" s="86">
        <v>0</v>
      </c>
      <c r="ACB39" s="86">
        <v>9.24</v>
      </c>
      <c r="ACC39" s="62" t="s">
        <v>516</v>
      </c>
      <c r="ACD39" s="86">
        <v>9.24</v>
      </c>
      <c r="ACE39" s="86">
        <v>0</v>
      </c>
      <c r="ACF39" s="86"/>
      <c r="ACG39" s="86">
        <v>2</v>
      </c>
      <c r="ACH39" s="67">
        <v>2</v>
      </c>
      <c r="ACI39" s="67">
        <v>3.7037037037037033</v>
      </c>
      <c r="ACJ39" s="67">
        <v>3.7037037037037033</v>
      </c>
      <c r="ACK39" s="86">
        <v>0</v>
      </c>
      <c r="ACP39" s="86">
        <v>9.24</v>
      </c>
      <c r="ACQ39" s="62" t="s">
        <v>516</v>
      </c>
      <c r="ACR39" s="86">
        <v>9.24</v>
      </c>
      <c r="ACS39" s="86">
        <v>0</v>
      </c>
      <c r="ACT39" s="86"/>
      <c r="ACU39" s="86">
        <v>2</v>
      </c>
      <c r="ACV39" s="67">
        <v>2</v>
      </c>
      <c r="ACW39" s="67">
        <v>3.7037037037037033</v>
      </c>
      <c r="ACX39" s="67">
        <v>3.7037037037037033</v>
      </c>
      <c r="ACY39" s="86">
        <v>0</v>
      </c>
      <c r="ADD39" s="86">
        <v>9.24</v>
      </c>
      <c r="ADE39" s="62" t="s">
        <v>516</v>
      </c>
      <c r="ADF39" s="86">
        <v>9.24</v>
      </c>
      <c r="ADG39" s="86">
        <v>0</v>
      </c>
      <c r="ADH39" s="86"/>
      <c r="ADI39" s="86">
        <v>2</v>
      </c>
      <c r="ADJ39" s="67">
        <v>2</v>
      </c>
      <c r="ADK39" s="67">
        <v>3.7037037037037033</v>
      </c>
      <c r="ADL39" s="67">
        <v>3.7037037037037033</v>
      </c>
      <c r="ADM39" s="86">
        <v>0</v>
      </c>
      <c r="ADR39" s="86">
        <v>9.24</v>
      </c>
      <c r="ADS39" s="62" t="s">
        <v>516</v>
      </c>
      <c r="ADT39" s="86">
        <v>9.24</v>
      </c>
      <c r="ADU39" s="86">
        <v>0</v>
      </c>
      <c r="ADV39" s="86"/>
      <c r="ADW39" s="86">
        <v>2</v>
      </c>
      <c r="ADX39" s="67">
        <v>2</v>
      </c>
      <c r="ADY39" s="67">
        <v>3.7037037037037033</v>
      </c>
      <c r="ADZ39" s="67">
        <v>3.7037037037037033</v>
      </c>
      <c r="AEA39" s="86">
        <v>0</v>
      </c>
      <c r="AEF39" s="86">
        <v>9.24</v>
      </c>
      <c r="AEG39" s="62" t="s">
        <v>516</v>
      </c>
      <c r="AEH39" s="86">
        <v>9.24</v>
      </c>
      <c r="AEI39" s="86">
        <v>0</v>
      </c>
      <c r="AEJ39" s="86"/>
      <c r="AEK39" s="86">
        <v>2</v>
      </c>
      <c r="AEL39" s="67">
        <v>2</v>
      </c>
      <c r="AEM39" s="67">
        <v>3.7037037037037033</v>
      </c>
      <c r="AEN39" s="67">
        <v>3.7037037037037033</v>
      </c>
      <c r="AEO39" s="86">
        <v>0</v>
      </c>
      <c r="AET39" s="86">
        <v>1.24</v>
      </c>
      <c r="AEU39" s="62" t="s">
        <v>516</v>
      </c>
      <c r="AEV39" s="86">
        <v>1.24</v>
      </c>
      <c r="AEW39" s="86">
        <v>2</v>
      </c>
      <c r="AEX39" s="86"/>
      <c r="AEY39" s="86">
        <v>2</v>
      </c>
      <c r="AEZ39" s="67">
        <v>2</v>
      </c>
      <c r="AFA39" s="67">
        <v>3.7037037037037033</v>
      </c>
      <c r="AFB39" s="67">
        <v>3.7037037037037033</v>
      </c>
      <c r="AFC39" s="86">
        <v>100</v>
      </c>
      <c r="AFH39" s="86">
        <v>8.24</v>
      </c>
      <c r="AFI39" s="62" t="s">
        <v>516</v>
      </c>
      <c r="AFJ39" s="86">
        <v>8.24</v>
      </c>
      <c r="AFK39" s="86">
        <v>0</v>
      </c>
      <c r="AFL39" s="86"/>
      <c r="AFM39" s="86">
        <v>2</v>
      </c>
      <c r="AFN39" s="67">
        <v>2</v>
      </c>
      <c r="AFO39" s="67">
        <v>3.7037037037037033</v>
      </c>
      <c r="AFP39" s="67">
        <v>3.7037037037037033</v>
      </c>
      <c r="AFQ39" s="86">
        <v>0</v>
      </c>
      <c r="AFV39" s="86">
        <v>2.2400000000000002</v>
      </c>
      <c r="AFW39" s="62" t="s">
        <v>516</v>
      </c>
      <c r="AFX39" s="86">
        <v>2.2400000000000002</v>
      </c>
      <c r="AFY39" s="86">
        <v>1</v>
      </c>
      <c r="AFZ39" s="86"/>
      <c r="AGA39" s="86">
        <v>2</v>
      </c>
      <c r="AGB39" s="67">
        <v>2</v>
      </c>
      <c r="AGC39" s="67">
        <v>3.7037037037037033</v>
      </c>
      <c r="AGD39" s="67">
        <v>3.7037037037037033</v>
      </c>
      <c r="AGE39" s="86">
        <v>50</v>
      </c>
      <c r="AGJ39" s="86">
        <v>9.24</v>
      </c>
      <c r="AGK39" s="62" t="s">
        <v>516</v>
      </c>
      <c r="AGL39" s="86">
        <v>9.24</v>
      </c>
      <c r="AGM39" s="86">
        <v>0</v>
      </c>
      <c r="AGN39" s="86"/>
      <c r="AGO39" s="86">
        <v>2</v>
      </c>
      <c r="AGP39" s="67">
        <v>2</v>
      </c>
      <c r="AGQ39" s="67">
        <v>3.7037037037037033</v>
      </c>
      <c r="AGR39" s="67">
        <v>3.7037037037037033</v>
      </c>
      <c r="AGS39" s="86">
        <v>0</v>
      </c>
      <c r="AGX39" s="86">
        <v>8.24</v>
      </c>
      <c r="AGY39" s="62" t="s">
        <v>516</v>
      </c>
      <c r="AGZ39" s="86">
        <v>8.24</v>
      </c>
      <c r="AHA39" s="86">
        <v>0</v>
      </c>
      <c r="AHB39" s="86"/>
      <c r="AHC39" s="86">
        <v>2</v>
      </c>
      <c r="AHD39" s="67">
        <v>2</v>
      </c>
      <c r="AHE39" s="67">
        <v>3.7037037037037033</v>
      </c>
      <c r="AHF39" s="67">
        <v>3.7037037037037033</v>
      </c>
      <c r="AHG39" s="86">
        <v>0</v>
      </c>
      <c r="AHL39" s="86">
        <v>8.24</v>
      </c>
      <c r="AHM39" s="62" t="s">
        <v>516</v>
      </c>
      <c r="AHN39" s="86">
        <v>8.24</v>
      </c>
      <c r="AHO39" s="86">
        <v>0</v>
      </c>
      <c r="AHP39" s="86"/>
      <c r="AHQ39" s="86">
        <v>2</v>
      </c>
      <c r="AHR39" s="67">
        <v>2</v>
      </c>
      <c r="AHS39" s="67">
        <v>3.7037037037037033</v>
      </c>
      <c r="AHT39" s="67">
        <v>3.7037037037037033</v>
      </c>
      <c r="AHU39" s="86">
        <v>0</v>
      </c>
      <c r="AHZ39" s="86">
        <v>9.24</v>
      </c>
      <c r="AIA39" s="62" t="s">
        <v>516</v>
      </c>
      <c r="AIB39" s="86">
        <v>9.24</v>
      </c>
      <c r="AIC39" s="86">
        <v>0</v>
      </c>
      <c r="AID39" s="86"/>
      <c r="AIE39" s="86">
        <v>2</v>
      </c>
      <c r="AIF39" s="67">
        <v>2</v>
      </c>
      <c r="AIG39" s="67">
        <v>3.7037037037037033</v>
      </c>
      <c r="AIH39" s="67">
        <v>3.7037037037037033</v>
      </c>
      <c r="AII39" s="86">
        <v>0</v>
      </c>
      <c r="AIN39" s="86">
        <v>9.24</v>
      </c>
      <c r="AIO39" s="62" t="s">
        <v>516</v>
      </c>
      <c r="AIP39" s="86">
        <v>9.24</v>
      </c>
      <c r="AIQ39" s="86">
        <v>0</v>
      </c>
      <c r="AIR39" s="86"/>
      <c r="AIS39" s="86">
        <v>2</v>
      </c>
      <c r="AIT39" s="67">
        <v>2</v>
      </c>
      <c r="AIU39" s="67">
        <v>3.7037037037037033</v>
      </c>
      <c r="AIV39" s="67">
        <v>3.7037037037037033</v>
      </c>
      <c r="AIW39" s="86">
        <v>0</v>
      </c>
      <c r="AJB39" s="86">
        <v>8.24</v>
      </c>
      <c r="AJC39" s="62" t="s">
        <v>516</v>
      </c>
      <c r="AJD39" s="86">
        <v>8.24</v>
      </c>
      <c r="AJE39" s="86">
        <v>0</v>
      </c>
      <c r="AJF39" s="86"/>
      <c r="AJG39" s="86">
        <v>2</v>
      </c>
      <c r="AJH39" s="67">
        <v>2</v>
      </c>
      <c r="AJI39" s="67">
        <v>3.7037037037037033</v>
      </c>
      <c r="AJJ39" s="67">
        <v>3.7037037037037033</v>
      </c>
      <c r="AJK39" s="86">
        <v>0</v>
      </c>
      <c r="AJP39" s="86">
        <v>9.24</v>
      </c>
      <c r="AJQ39" s="62" t="s">
        <v>516</v>
      </c>
      <c r="AJR39" s="86">
        <v>9.24</v>
      </c>
      <c r="AJS39" s="86">
        <v>0</v>
      </c>
      <c r="AJT39" s="86"/>
      <c r="AJU39" s="86">
        <v>2</v>
      </c>
      <c r="AJV39" s="67">
        <v>2</v>
      </c>
      <c r="AJW39" s="67">
        <v>3.7037037037037033</v>
      </c>
      <c r="AJX39" s="67">
        <v>3.7037037037037033</v>
      </c>
      <c r="AJY39" s="86">
        <v>0</v>
      </c>
      <c r="AKD39" s="86">
        <v>8.24</v>
      </c>
      <c r="AKE39" s="62" t="s">
        <v>516</v>
      </c>
      <c r="AKF39" s="86">
        <v>8.24</v>
      </c>
      <c r="AKG39" s="86">
        <v>0</v>
      </c>
      <c r="AKH39" s="86"/>
      <c r="AKI39" s="86">
        <v>2</v>
      </c>
      <c r="AKJ39" s="67">
        <v>2</v>
      </c>
      <c r="AKK39" s="67">
        <v>3.7037037037037033</v>
      </c>
      <c r="AKL39" s="67">
        <v>3.7037037037037033</v>
      </c>
      <c r="AKM39" s="86">
        <v>0</v>
      </c>
      <c r="AKR39" s="86">
        <v>9.24</v>
      </c>
      <c r="AKS39" s="62" t="s">
        <v>516</v>
      </c>
      <c r="AKT39" s="86">
        <v>9.24</v>
      </c>
      <c r="AKU39" s="86">
        <v>0</v>
      </c>
      <c r="AKV39" s="86"/>
      <c r="AKW39" s="86">
        <v>2</v>
      </c>
      <c r="AKX39" s="67">
        <v>2</v>
      </c>
      <c r="AKY39" s="67">
        <v>3.7037037037037033</v>
      </c>
      <c r="AKZ39" s="67">
        <v>3.7037037037037033</v>
      </c>
      <c r="ALA39" s="86">
        <v>0</v>
      </c>
      <c r="ALF39" s="86">
        <v>9.24</v>
      </c>
      <c r="ALG39" s="62" t="s">
        <v>516</v>
      </c>
      <c r="ALH39" s="86">
        <v>9.24</v>
      </c>
      <c r="ALI39" s="86">
        <v>0</v>
      </c>
      <c r="ALJ39" s="86"/>
      <c r="ALK39" s="86">
        <v>2</v>
      </c>
      <c r="ALL39" s="67">
        <v>2</v>
      </c>
      <c r="ALM39" s="67">
        <v>3.7037037037037033</v>
      </c>
      <c r="ALN39" s="67">
        <v>3.7037037037037033</v>
      </c>
      <c r="ALO39" s="86">
        <v>0</v>
      </c>
      <c r="ALT39" s="86">
        <v>9.24</v>
      </c>
      <c r="ALU39" s="62" t="s">
        <v>516</v>
      </c>
      <c r="ALV39" s="86">
        <v>9.24</v>
      </c>
      <c r="ALW39" s="86">
        <v>0</v>
      </c>
      <c r="ALX39" s="86"/>
      <c r="ALY39" s="86">
        <v>2</v>
      </c>
      <c r="ALZ39" s="67">
        <v>2</v>
      </c>
      <c r="AMA39" s="67">
        <v>3.7037037037037033</v>
      </c>
      <c r="AMB39" s="67">
        <v>3.7037037037037033</v>
      </c>
      <c r="AMC39" s="86">
        <v>0</v>
      </c>
      <c r="AMH39" s="86">
        <v>9.24</v>
      </c>
      <c r="AMI39" s="62" t="s">
        <v>516</v>
      </c>
      <c r="AMJ39" s="86">
        <v>9.24</v>
      </c>
      <c r="AMK39" s="86">
        <v>0</v>
      </c>
      <c r="AML39" s="86"/>
      <c r="AMM39" s="86">
        <v>2</v>
      </c>
      <c r="AMN39" s="67">
        <v>2</v>
      </c>
      <c r="AMO39" s="67">
        <v>3.7037037037037033</v>
      </c>
      <c r="AMP39" s="67">
        <v>3.7037037037037033</v>
      </c>
      <c r="AMQ39" s="86">
        <v>0</v>
      </c>
      <c r="AMV39" s="86">
        <v>8.24</v>
      </c>
      <c r="AMW39" s="62" t="s">
        <v>516</v>
      </c>
      <c r="AMX39" s="86">
        <v>8.24</v>
      </c>
      <c r="AMY39" s="86">
        <v>0</v>
      </c>
      <c r="AMZ39" s="86"/>
      <c r="ANA39" s="86">
        <v>2</v>
      </c>
      <c r="ANB39" s="67">
        <v>2</v>
      </c>
      <c r="ANC39" s="67">
        <v>3.7037037037037033</v>
      </c>
      <c r="AND39" s="67">
        <v>3.7037037037037033</v>
      </c>
      <c r="ANE39" s="86">
        <v>0</v>
      </c>
      <c r="ANJ39" s="86">
        <v>9.24</v>
      </c>
      <c r="ANK39" s="62" t="s">
        <v>516</v>
      </c>
      <c r="ANL39" s="86">
        <v>9.24</v>
      </c>
      <c r="ANM39" s="86">
        <v>0</v>
      </c>
      <c r="ANN39" s="86"/>
      <c r="ANO39" s="86">
        <v>2</v>
      </c>
      <c r="ANP39" s="67">
        <v>2</v>
      </c>
      <c r="ANQ39" s="67">
        <v>3.7037037037037033</v>
      </c>
      <c r="ANR39" s="67">
        <v>3.7037037037037033</v>
      </c>
      <c r="ANS39" s="86">
        <v>0</v>
      </c>
      <c r="ANX39" s="86">
        <v>1.24</v>
      </c>
      <c r="ANY39" s="62" t="s">
        <v>516</v>
      </c>
      <c r="ANZ39" s="86">
        <v>1.24</v>
      </c>
      <c r="AOA39" s="86">
        <v>2</v>
      </c>
      <c r="AOB39" s="86"/>
      <c r="AOC39" s="86">
        <v>2</v>
      </c>
      <c r="AOD39" s="67">
        <v>2</v>
      </c>
      <c r="AOE39" s="67">
        <v>3.7037037037037033</v>
      </c>
      <c r="AOF39" s="67">
        <v>3.7037037037037033</v>
      </c>
      <c r="AOG39" s="86">
        <v>100</v>
      </c>
      <c r="AOL39" s="86">
        <v>9.24</v>
      </c>
      <c r="AOM39" s="62" t="s">
        <v>516</v>
      </c>
      <c r="AON39" s="86">
        <v>9.24</v>
      </c>
      <c r="AOO39" s="86">
        <v>0</v>
      </c>
      <c r="AOP39" s="86"/>
      <c r="AOQ39" s="86">
        <v>2</v>
      </c>
      <c r="AOR39" s="67">
        <v>2</v>
      </c>
      <c r="AOS39" s="67">
        <v>3.7037037037037033</v>
      </c>
      <c r="AOT39" s="67">
        <v>3.7037037037037033</v>
      </c>
      <c r="AOU39" s="86">
        <v>0</v>
      </c>
      <c r="AOZ39" s="86">
        <v>9.24</v>
      </c>
      <c r="APA39" s="62" t="s">
        <v>516</v>
      </c>
      <c r="APB39" s="86">
        <v>9.24</v>
      </c>
      <c r="APC39" s="86">
        <v>0</v>
      </c>
      <c r="APD39" s="86"/>
      <c r="APE39" s="86">
        <v>2</v>
      </c>
      <c r="APF39" s="67">
        <v>2</v>
      </c>
      <c r="APG39" s="67">
        <v>3.7037037037037033</v>
      </c>
      <c r="APH39" s="67">
        <v>3.7037037037037033</v>
      </c>
      <c r="API39" s="86">
        <v>0</v>
      </c>
      <c r="APN39" s="86">
        <v>9.24</v>
      </c>
      <c r="APO39" s="62" t="s">
        <v>516</v>
      </c>
      <c r="APP39" s="86">
        <v>9.24</v>
      </c>
      <c r="APQ39" s="86">
        <v>0</v>
      </c>
      <c r="APR39" s="86"/>
      <c r="APS39" s="86">
        <v>2</v>
      </c>
      <c r="APT39" s="67">
        <v>2</v>
      </c>
      <c r="APU39" s="67">
        <v>3.7037037037037033</v>
      </c>
      <c r="APV39" s="67">
        <v>3.7037037037037033</v>
      </c>
      <c r="APW39" s="86">
        <v>0</v>
      </c>
      <c r="AQB39" s="86">
        <v>9.24</v>
      </c>
      <c r="AQC39" s="62" t="s">
        <v>516</v>
      </c>
      <c r="AQD39" s="86">
        <v>9.24</v>
      </c>
      <c r="AQE39" s="86">
        <v>0</v>
      </c>
      <c r="AQF39" s="86"/>
      <c r="AQG39" s="86">
        <v>2</v>
      </c>
      <c r="AQH39" s="67">
        <v>2</v>
      </c>
      <c r="AQI39" s="67">
        <v>3.7037037037037033</v>
      </c>
      <c r="AQJ39" s="67">
        <v>3.7037037037037033</v>
      </c>
      <c r="AQK39" s="86">
        <v>0</v>
      </c>
      <c r="AQP39" s="86">
        <v>9.24</v>
      </c>
      <c r="AQQ39" s="62" t="s">
        <v>516</v>
      </c>
      <c r="AQR39" s="86">
        <v>9.24</v>
      </c>
      <c r="AQS39" s="86">
        <v>0</v>
      </c>
      <c r="AQT39" s="86"/>
      <c r="AQU39" s="86">
        <v>1</v>
      </c>
      <c r="AQV39" s="67">
        <v>1</v>
      </c>
      <c r="AQW39" s="67">
        <v>2.2222222222222223</v>
      </c>
      <c r="AQX39" s="67">
        <v>2.2222222222222223</v>
      </c>
      <c r="AQY39" s="86">
        <v>0</v>
      </c>
      <c r="ARD39" s="86">
        <v>9.24</v>
      </c>
      <c r="ARE39" s="62" t="s">
        <v>516</v>
      </c>
      <c r="ARF39" s="86">
        <v>9.24</v>
      </c>
      <c r="ARG39" s="86">
        <v>0</v>
      </c>
      <c r="ARH39" s="86"/>
      <c r="ARI39" s="86">
        <v>1</v>
      </c>
      <c r="ARJ39" s="67">
        <v>1</v>
      </c>
      <c r="ARK39" s="67">
        <v>2.2222222222222223</v>
      </c>
      <c r="ARL39" s="67">
        <v>2.2222222222222223</v>
      </c>
      <c r="ARM39" s="86">
        <v>0</v>
      </c>
      <c r="ARR39" s="86">
        <v>9.24</v>
      </c>
      <c r="ARS39" s="62" t="s">
        <v>516</v>
      </c>
      <c r="ART39" s="86">
        <v>9.24</v>
      </c>
      <c r="ARU39" s="86">
        <v>0</v>
      </c>
      <c r="ARV39" s="86"/>
      <c r="ARW39" s="86">
        <v>1</v>
      </c>
      <c r="ARX39" s="67">
        <v>1</v>
      </c>
      <c r="ARY39" s="67">
        <v>2.2222222222222223</v>
      </c>
      <c r="ARZ39" s="67">
        <v>2.2222222222222223</v>
      </c>
      <c r="ASA39" s="86">
        <v>0</v>
      </c>
      <c r="ASF39" s="86">
        <v>9.24</v>
      </c>
      <c r="ASG39" s="62" t="s">
        <v>516</v>
      </c>
      <c r="ASH39" s="86">
        <v>9.24</v>
      </c>
      <c r="ASI39" s="86">
        <v>0</v>
      </c>
      <c r="ASJ39" s="86"/>
      <c r="ASK39" s="86">
        <v>1</v>
      </c>
      <c r="ASL39" s="67">
        <v>1</v>
      </c>
      <c r="ASM39" s="67">
        <v>2.2222222222222223</v>
      </c>
      <c r="ASN39" s="67">
        <v>2.2222222222222223</v>
      </c>
      <c r="ASO39" s="86">
        <v>0</v>
      </c>
      <c r="AST39" s="86">
        <v>9.24</v>
      </c>
      <c r="ASU39" s="62" t="s">
        <v>516</v>
      </c>
      <c r="ASV39" s="86">
        <v>9.24</v>
      </c>
      <c r="ASW39" s="86">
        <v>0</v>
      </c>
      <c r="ASX39" s="86"/>
      <c r="ASY39" s="86">
        <v>1</v>
      </c>
      <c r="ASZ39" s="67">
        <v>1</v>
      </c>
      <c r="ATA39" s="67">
        <v>2.2222222222222223</v>
      </c>
      <c r="ATB39" s="67">
        <v>2.2222222222222223</v>
      </c>
      <c r="ATC39" s="86">
        <v>0</v>
      </c>
      <c r="ATH39" s="86">
        <v>9.24</v>
      </c>
      <c r="ATI39" s="62" t="s">
        <v>516</v>
      </c>
      <c r="ATJ39" s="86">
        <v>9.24</v>
      </c>
      <c r="ATK39" s="86">
        <v>0</v>
      </c>
      <c r="ATL39" s="86"/>
      <c r="ATM39" s="86">
        <v>1</v>
      </c>
      <c r="ATN39" s="67">
        <v>1</v>
      </c>
      <c r="ATO39" s="67">
        <v>2.2222222222222223</v>
      </c>
      <c r="ATP39" s="67">
        <v>2.2222222222222223</v>
      </c>
      <c r="ATQ39" s="86">
        <v>0</v>
      </c>
      <c r="ATV39" s="86">
        <v>9.24</v>
      </c>
      <c r="ATW39" s="62" t="s">
        <v>516</v>
      </c>
      <c r="ATX39" s="86">
        <v>9.24</v>
      </c>
      <c r="ATY39" s="86">
        <v>0</v>
      </c>
      <c r="ATZ39" s="86"/>
      <c r="AUA39" s="86">
        <v>1</v>
      </c>
      <c r="AUB39" s="67">
        <v>1</v>
      </c>
      <c r="AUC39" s="67">
        <v>2.2222222222222223</v>
      </c>
      <c r="AUD39" s="67">
        <v>2.2222222222222223</v>
      </c>
      <c r="AUE39" s="86">
        <v>0</v>
      </c>
      <c r="AUJ39" s="86">
        <v>9.24</v>
      </c>
      <c r="AUK39" s="62" t="s">
        <v>516</v>
      </c>
      <c r="AUL39" s="86">
        <v>9.24</v>
      </c>
      <c r="AUM39" s="86">
        <v>0</v>
      </c>
      <c r="AUN39" s="86"/>
      <c r="AUO39" s="86">
        <v>1</v>
      </c>
      <c r="AUP39" s="67">
        <v>1</v>
      </c>
      <c r="AUQ39" s="67">
        <v>2.2222222222222223</v>
      </c>
      <c r="AUR39" s="67">
        <v>2.2222222222222223</v>
      </c>
      <c r="AUS39" s="86">
        <v>0</v>
      </c>
      <c r="AUX39" s="86">
        <v>9.24</v>
      </c>
      <c r="AUY39" s="62" t="s">
        <v>516</v>
      </c>
      <c r="AUZ39" s="86">
        <v>9.24</v>
      </c>
      <c r="AVA39" s="86">
        <v>0</v>
      </c>
      <c r="AVB39" s="86"/>
      <c r="AVC39" s="86">
        <v>1</v>
      </c>
      <c r="AVD39" s="67">
        <v>1</v>
      </c>
      <c r="AVE39" s="67">
        <v>2.2222222222222223</v>
      </c>
      <c r="AVF39" s="67">
        <v>2.2222222222222223</v>
      </c>
      <c r="AVG39" s="86">
        <v>0</v>
      </c>
      <c r="AVL39" s="86">
        <v>8.24</v>
      </c>
      <c r="AVM39" s="62" t="s">
        <v>516</v>
      </c>
      <c r="AVN39" s="86">
        <v>8.24</v>
      </c>
      <c r="AVO39" s="86">
        <v>0</v>
      </c>
      <c r="AVP39" s="86"/>
      <c r="AVQ39" s="86">
        <v>1</v>
      </c>
      <c r="AVR39" s="67">
        <v>1</v>
      </c>
      <c r="AVS39" s="67">
        <v>2.2222222222222223</v>
      </c>
      <c r="AVT39" s="67">
        <v>2.2222222222222223</v>
      </c>
      <c r="AVU39" s="86">
        <v>0</v>
      </c>
      <c r="AVZ39" s="86">
        <v>9.24</v>
      </c>
      <c r="AWA39" s="62" t="s">
        <v>516</v>
      </c>
      <c r="AWB39" s="86">
        <v>9.24</v>
      </c>
      <c r="AWC39" s="86">
        <v>0</v>
      </c>
      <c r="AWD39" s="86"/>
      <c r="AWE39" s="86">
        <v>1</v>
      </c>
      <c r="AWF39" s="67">
        <v>1</v>
      </c>
      <c r="AWG39" s="67">
        <v>2.2222222222222223</v>
      </c>
      <c r="AWH39" s="67">
        <v>2.2222222222222223</v>
      </c>
      <c r="AWI39" s="86">
        <v>0</v>
      </c>
      <c r="AWN39" s="86">
        <v>7.24</v>
      </c>
      <c r="AWO39" s="62" t="s">
        <v>516</v>
      </c>
      <c r="AWP39" s="86">
        <v>7.24</v>
      </c>
      <c r="AWQ39" s="86">
        <v>0</v>
      </c>
      <c r="AWR39" s="86"/>
      <c r="AWS39" s="86">
        <v>1</v>
      </c>
      <c r="AWT39" s="67">
        <v>1</v>
      </c>
      <c r="AWU39" s="67">
        <v>2.2222222222222223</v>
      </c>
      <c r="AWV39" s="67">
        <v>2.2222222222222223</v>
      </c>
      <c r="AWW39" s="86">
        <v>0</v>
      </c>
      <c r="AXB39" s="86">
        <v>9.24</v>
      </c>
      <c r="AXC39" s="62" t="s">
        <v>516</v>
      </c>
      <c r="AXD39" s="86">
        <v>9.24</v>
      </c>
      <c r="AXE39" s="86">
        <v>0</v>
      </c>
      <c r="AXF39" s="86"/>
      <c r="AXG39" s="86">
        <v>1</v>
      </c>
      <c r="AXH39" s="67">
        <v>1</v>
      </c>
      <c r="AXI39" s="67">
        <v>2.2222222222222223</v>
      </c>
      <c r="AXJ39" s="67">
        <v>2.2222222222222223</v>
      </c>
      <c r="AXK39" s="86">
        <v>0</v>
      </c>
      <c r="AXP39" s="86">
        <v>9.24</v>
      </c>
      <c r="AXQ39" s="62" t="s">
        <v>516</v>
      </c>
      <c r="AXR39" s="86">
        <v>9.24</v>
      </c>
      <c r="AXS39" s="86">
        <v>0</v>
      </c>
      <c r="AXT39" s="86"/>
      <c r="AXU39" s="86">
        <v>1</v>
      </c>
      <c r="AXV39" s="67">
        <v>1</v>
      </c>
      <c r="AXW39" s="67">
        <v>2.2222222222222223</v>
      </c>
      <c r="AXX39" s="67">
        <v>2.2222222222222223</v>
      </c>
      <c r="AXY39" s="86">
        <v>0</v>
      </c>
      <c r="AYD39" s="86">
        <v>9.24</v>
      </c>
      <c r="AYE39" s="62" t="s">
        <v>516</v>
      </c>
      <c r="AYF39" s="86">
        <v>9.24</v>
      </c>
      <c r="AYG39" s="86">
        <v>0</v>
      </c>
      <c r="AYH39" s="86"/>
      <c r="AYI39" s="86">
        <v>1</v>
      </c>
      <c r="AYJ39" s="67">
        <v>1</v>
      </c>
      <c r="AYK39" s="67">
        <v>2.2222222222222223</v>
      </c>
      <c r="AYL39" s="67">
        <v>2.2222222222222223</v>
      </c>
      <c r="AYM39" s="86">
        <v>0</v>
      </c>
      <c r="AYR39" s="86">
        <v>8.24</v>
      </c>
      <c r="AYS39" s="62" t="s">
        <v>516</v>
      </c>
      <c r="AYT39" s="86">
        <v>8.24</v>
      </c>
      <c r="AYU39" s="86">
        <v>0</v>
      </c>
      <c r="AYV39" s="86"/>
      <c r="AYW39" s="86">
        <v>1</v>
      </c>
      <c r="AYX39" s="67">
        <v>1</v>
      </c>
      <c r="AYY39" s="67">
        <v>2.2222222222222223</v>
      </c>
      <c r="AYZ39" s="67">
        <v>2.2222222222222223</v>
      </c>
      <c r="AZA39" s="86">
        <v>0</v>
      </c>
      <c r="AZF39" s="86">
        <v>7.24</v>
      </c>
      <c r="AZG39" s="62" t="s">
        <v>516</v>
      </c>
      <c r="AZH39" s="86">
        <v>7.24</v>
      </c>
      <c r="AZI39" s="86">
        <v>0</v>
      </c>
      <c r="AZJ39" s="86"/>
      <c r="AZK39" s="86">
        <v>1</v>
      </c>
      <c r="AZL39" s="67">
        <v>1</v>
      </c>
      <c r="AZM39" s="67">
        <v>2.2222222222222223</v>
      </c>
      <c r="AZN39" s="67">
        <v>2.2222222222222223</v>
      </c>
      <c r="AZO39" s="86">
        <v>0</v>
      </c>
      <c r="AZT39" s="86">
        <v>9.24</v>
      </c>
      <c r="AZU39" s="62" t="s">
        <v>516</v>
      </c>
      <c r="AZV39" s="86">
        <v>9.24</v>
      </c>
      <c r="AZW39" s="86">
        <v>0</v>
      </c>
      <c r="AZX39" s="86"/>
      <c r="AZY39" s="86">
        <v>1</v>
      </c>
      <c r="AZZ39" s="67">
        <v>1</v>
      </c>
      <c r="BAA39" s="67">
        <v>2.2222222222222223</v>
      </c>
      <c r="BAB39" s="67">
        <v>2.2222222222222223</v>
      </c>
      <c r="BAC39" s="86">
        <v>0</v>
      </c>
      <c r="BAH39" s="86">
        <v>9.24</v>
      </c>
      <c r="BAI39" s="62" t="s">
        <v>516</v>
      </c>
      <c r="BAJ39" s="86">
        <v>9.24</v>
      </c>
      <c r="BAK39" s="86">
        <v>0</v>
      </c>
      <c r="BAL39" s="86"/>
      <c r="BAM39" s="86">
        <v>1</v>
      </c>
      <c r="BAN39" s="67">
        <v>1</v>
      </c>
      <c r="BAO39" s="67">
        <v>2.2222222222222223</v>
      </c>
      <c r="BAP39" s="67">
        <v>2.2222222222222223</v>
      </c>
      <c r="BAQ39" s="86">
        <v>0</v>
      </c>
      <c r="BAV39" s="86">
        <v>9.24</v>
      </c>
      <c r="BAW39" s="62" t="s">
        <v>516</v>
      </c>
      <c r="BAX39" s="86">
        <v>9.24</v>
      </c>
      <c r="BAY39" s="86">
        <v>0</v>
      </c>
      <c r="BAZ39" s="86"/>
      <c r="BBA39" s="86">
        <v>1</v>
      </c>
      <c r="BBB39" s="67">
        <v>1</v>
      </c>
      <c r="BBC39" s="67">
        <v>2.2222222222222223</v>
      </c>
      <c r="BBD39" s="67">
        <v>2.2222222222222223</v>
      </c>
      <c r="BBE39" s="86">
        <v>0</v>
      </c>
      <c r="BBJ39" s="86">
        <v>9.24</v>
      </c>
      <c r="BBK39" s="62" t="s">
        <v>516</v>
      </c>
      <c r="BBL39" s="86">
        <v>9.24</v>
      </c>
      <c r="BBM39" s="86">
        <v>0</v>
      </c>
      <c r="BBN39" s="86"/>
      <c r="BBO39" s="86">
        <v>1</v>
      </c>
      <c r="BBP39" s="67">
        <v>1</v>
      </c>
      <c r="BBQ39" s="67">
        <v>2.2222222222222223</v>
      </c>
      <c r="BBR39" s="67">
        <v>2.2222222222222223</v>
      </c>
      <c r="BBS39" s="86">
        <v>0</v>
      </c>
      <c r="BBX39" s="86">
        <v>9.24</v>
      </c>
      <c r="BBY39" s="62" t="s">
        <v>516</v>
      </c>
      <c r="BBZ39" s="86">
        <v>9.24</v>
      </c>
      <c r="BCA39" s="86">
        <v>0</v>
      </c>
      <c r="BCB39" s="86"/>
      <c r="BCC39" s="86">
        <v>1</v>
      </c>
      <c r="BCD39" s="67">
        <v>1</v>
      </c>
      <c r="BCE39" s="67">
        <v>2.2222222222222223</v>
      </c>
      <c r="BCF39" s="67">
        <v>2.2222222222222223</v>
      </c>
      <c r="BCG39" s="86">
        <v>0</v>
      </c>
      <c r="BCL39" s="86">
        <v>9.24</v>
      </c>
      <c r="BCM39" s="62" t="s">
        <v>516</v>
      </c>
      <c r="BCN39" s="86">
        <v>9.24</v>
      </c>
      <c r="BCO39" s="86">
        <v>0</v>
      </c>
      <c r="BCP39" s="86"/>
      <c r="BCQ39" s="86">
        <v>1</v>
      </c>
      <c r="BCR39" s="67">
        <v>1</v>
      </c>
      <c r="BCS39" s="67">
        <v>2.2222222222222223</v>
      </c>
      <c r="BCT39" s="67">
        <v>2.2222222222222223</v>
      </c>
      <c r="BCU39" s="86">
        <v>0</v>
      </c>
      <c r="BCZ39" s="86">
        <v>8.24</v>
      </c>
      <c r="BDA39" s="62" t="s">
        <v>516</v>
      </c>
      <c r="BDB39" s="86">
        <v>8.24</v>
      </c>
      <c r="BDC39" s="86">
        <v>0</v>
      </c>
      <c r="BDD39" s="86"/>
      <c r="BDE39" s="86">
        <v>1</v>
      </c>
      <c r="BDF39" s="67">
        <v>1</v>
      </c>
      <c r="BDG39" s="67">
        <v>2.2222222222222223</v>
      </c>
      <c r="BDH39" s="67">
        <v>2.2222222222222223</v>
      </c>
      <c r="BDI39" s="86">
        <v>0</v>
      </c>
      <c r="BDN39" s="86">
        <v>9.24</v>
      </c>
      <c r="BDO39" s="62" t="s">
        <v>516</v>
      </c>
      <c r="BDP39" s="86">
        <v>9.24</v>
      </c>
      <c r="BDQ39" s="86">
        <v>0</v>
      </c>
      <c r="BDR39" s="86"/>
      <c r="BDS39" s="86">
        <v>1</v>
      </c>
      <c r="BDT39" s="67">
        <v>1</v>
      </c>
      <c r="BDU39" s="67">
        <v>2.2222222222222223</v>
      </c>
      <c r="BDV39" s="67">
        <v>2.2222222222222223</v>
      </c>
      <c r="BDW39" s="86">
        <v>0</v>
      </c>
      <c r="BEB39" s="86">
        <v>9.24</v>
      </c>
      <c r="BEC39" s="62" t="s">
        <v>516</v>
      </c>
      <c r="BED39" s="86">
        <v>9.24</v>
      </c>
      <c r="BEE39" s="86">
        <v>0</v>
      </c>
      <c r="BEF39" s="86"/>
      <c r="BEG39" s="86">
        <v>1</v>
      </c>
      <c r="BEH39" s="67">
        <v>1</v>
      </c>
      <c r="BEI39" s="67">
        <v>2.2222222222222223</v>
      </c>
      <c r="BEJ39" s="67">
        <v>2.2222222222222223</v>
      </c>
      <c r="BEK39" s="86">
        <v>0</v>
      </c>
      <c r="BEP39" s="86">
        <v>9.24</v>
      </c>
      <c r="BEQ39" s="62" t="s">
        <v>516</v>
      </c>
      <c r="BER39" s="86">
        <v>9.24</v>
      </c>
      <c r="BES39" s="86">
        <v>0</v>
      </c>
      <c r="BET39" s="86"/>
      <c r="BEU39" s="86">
        <v>1</v>
      </c>
      <c r="BEV39" s="67">
        <v>1</v>
      </c>
      <c r="BEW39" s="67">
        <v>2.2222222222222223</v>
      </c>
      <c r="BEX39" s="67">
        <v>2.2222222222222223</v>
      </c>
      <c r="BEY39" s="86">
        <v>0</v>
      </c>
      <c r="BFD39" s="86">
        <v>8.24</v>
      </c>
      <c r="BFE39" s="62" t="s">
        <v>516</v>
      </c>
      <c r="BFF39" s="86">
        <v>8.24</v>
      </c>
      <c r="BFG39" s="86">
        <v>0</v>
      </c>
      <c r="BFH39" s="86"/>
      <c r="BFI39" s="86">
        <v>1</v>
      </c>
      <c r="BFJ39" s="67">
        <v>1</v>
      </c>
      <c r="BFK39" s="67">
        <v>2.2222222222222223</v>
      </c>
      <c r="BFL39" s="67">
        <v>2.2222222222222223</v>
      </c>
      <c r="BFM39" s="86">
        <v>0</v>
      </c>
      <c r="BFR39" s="86">
        <v>9.24</v>
      </c>
      <c r="BFS39" s="62" t="s">
        <v>516</v>
      </c>
      <c r="BFT39" s="86">
        <v>9.24</v>
      </c>
      <c r="BFU39" s="86">
        <v>0</v>
      </c>
      <c r="BFV39" s="86"/>
      <c r="BFW39" s="86">
        <v>1</v>
      </c>
      <c r="BFX39" s="67">
        <v>1</v>
      </c>
      <c r="BFY39" s="67">
        <v>2.2222222222222223</v>
      </c>
      <c r="BFZ39" s="67">
        <v>2.2222222222222223</v>
      </c>
      <c r="BGA39" s="86">
        <v>0</v>
      </c>
      <c r="BGF39" s="86">
        <v>9.24</v>
      </c>
      <c r="BGG39" s="62" t="s">
        <v>516</v>
      </c>
      <c r="BGH39" s="86">
        <v>9.24</v>
      </c>
      <c r="BGI39" s="86">
        <v>0</v>
      </c>
      <c r="BGJ39" s="86"/>
      <c r="BGK39" s="86">
        <v>1</v>
      </c>
      <c r="BGL39" s="67">
        <v>1</v>
      </c>
      <c r="BGM39" s="67">
        <v>2.2222222222222223</v>
      </c>
      <c r="BGN39" s="67">
        <v>2.2222222222222223</v>
      </c>
      <c r="BGO39" s="86">
        <v>0</v>
      </c>
      <c r="BGT39" s="86">
        <v>9.24</v>
      </c>
      <c r="BGU39" s="62" t="s">
        <v>516</v>
      </c>
      <c r="BGV39" s="86">
        <v>9.24</v>
      </c>
      <c r="BGW39" s="86">
        <v>0</v>
      </c>
      <c r="BGX39" s="86"/>
      <c r="BGY39" s="86">
        <v>1</v>
      </c>
      <c r="BGZ39" s="67">
        <v>1</v>
      </c>
      <c r="BHA39" s="67">
        <v>2.2222222222222223</v>
      </c>
      <c r="BHB39" s="67">
        <v>2.2222222222222223</v>
      </c>
      <c r="BHC39" s="86">
        <v>0</v>
      </c>
      <c r="BHH39" s="86">
        <v>9.24</v>
      </c>
      <c r="BHI39" s="62" t="s">
        <v>516</v>
      </c>
      <c r="BHJ39" s="86">
        <v>9.24</v>
      </c>
      <c r="BHK39" s="86">
        <v>0</v>
      </c>
      <c r="BHL39" s="86"/>
      <c r="BHM39" s="86">
        <v>1</v>
      </c>
      <c r="BHN39" s="67">
        <v>1</v>
      </c>
      <c r="BHO39" s="67">
        <v>2.2222222222222223</v>
      </c>
      <c r="BHP39" s="67">
        <v>2.2222222222222223</v>
      </c>
      <c r="BHQ39" s="86">
        <v>0</v>
      </c>
      <c r="BHV39" s="86">
        <v>9.24</v>
      </c>
      <c r="BHW39" s="62" t="s">
        <v>516</v>
      </c>
      <c r="BHX39" s="86">
        <v>9.24</v>
      </c>
      <c r="BHY39" s="86">
        <v>0</v>
      </c>
      <c r="BHZ39" s="86"/>
      <c r="BIA39" s="86">
        <v>1</v>
      </c>
      <c r="BIB39" s="67">
        <v>1</v>
      </c>
      <c r="BIC39" s="67">
        <v>2.2222222222222223</v>
      </c>
      <c r="BID39" s="67">
        <v>2.2222222222222223</v>
      </c>
      <c r="BIE39" s="86">
        <v>0</v>
      </c>
      <c r="BIJ39" s="86">
        <v>9.24</v>
      </c>
      <c r="BIK39" s="62" t="s">
        <v>516</v>
      </c>
      <c r="BIL39" s="86">
        <v>9.24</v>
      </c>
      <c r="BIM39" s="86">
        <v>0</v>
      </c>
      <c r="BIN39" s="86"/>
      <c r="BIO39" s="86">
        <v>1</v>
      </c>
      <c r="BIP39" s="67">
        <v>1</v>
      </c>
      <c r="BIQ39" s="67">
        <v>2.2222222222222223</v>
      </c>
      <c r="BIR39" s="67">
        <v>2.2222222222222223</v>
      </c>
      <c r="BIS39" s="86">
        <v>0</v>
      </c>
      <c r="BIX39" s="86">
        <v>8.24</v>
      </c>
      <c r="BIY39" s="62" t="s">
        <v>516</v>
      </c>
      <c r="BIZ39" s="86">
        <v>8.24</v>
      </c>
      <c r="BJA39" s="86">
        <v>0</v>
      </c>
      <c r="BJB39" s="86"/>
      <c r="BJC39" s="86">
        <v>1</v>
      </c>
      <c r="BJD39" s="67">
        <v>1</v>
      </c>
      <c r="BJE39" s="67">
        <v>2.2222222222222223</v>
      </c>
      <c r="BJF39" s="67">
        <v>2.2222222222222223</v>
      </c>
      <c r="BJG39" s="86">
        <v>0</v>
      </c>
      <c r="BJL39" s="86">
        <v>8.24</v>
      </c>
      <c r="BJM39" s="62" t="s">
        <v>516</v>
      </c>
      <c r="BJN39" s="86">
        <v>8.24</v>
      </c>
      <c r="BJO39" s="86">
        <v>0</v>
      </c>
      <c r="BJP39" s="86"/>
      <c r="BJQ39" s="86">
        <v>1</v>
      </c>
      <c r="BJR39" s="67">
        <v>1</v>
      </c>
      <c r="BJS39" s="67">
        <v>2.2222222222222223</v>
      </c>
      <c r="BJT39" s="67">
        <v>2.2222222222222223</v>
      </c>
      <c r="BJU39" s="86">
        <v>0</v>
      </c>
      <c r="BJZ39" s="86">
        <v>9.24</v>
      </c>
      <c r="BKA39" s="62" t="s">
        <v>516</v>
      </c>
      <c r="BKB39" s="86">
        <v>9.24</v>
      </c>
      <c r="BKC39" s="86">
        <v>0</v>
      </c>
      <c r="BKD39" s="86"/>
      <c r="BKE39" s="86">
        <v>1</v>
      </c>
      <c r="BKF39" s="67">
        <v>1</v>
      </c>
      <c r="BKG39" s="67">
        <v>2.2222222222222223</v>
      </c>
      <c r="BKH39" s="67">
        <v>2.2222222222222223</v>
      </c>
      <c r="BKI39" s="86">
        <v>0</v>
      </c>
      <c r="BKN39" s="86">
        <v>9.24</v>
      </c>
      <c r="BKO39" s="62" t="s">
        <v>516</v>
      </c>
      <c r="BKP39" s="86">
        <v>9.24</v>
      </c>
      <c r="BKQ39" s="86">
        <v>0</v>
      </c>
      <c r="BKR39" s="86"/>
      <c r="BKS39" s="86">
        <v>1</v>
      </c>
      <c r="BKT39" s="67">
        <v>1</v>
      </c>
      <c r="BKU39" s="67">
        <v>2.2222222222222223</v>
      </c>
      <c r="BKV39" s="67">
        <v>2.2222222222222223</v>
      </c>
      <c r="BKW39" s="86">
        <v>0</v>
      </c>
      <c r="BLB39" s="86">
        <v>9.24</v>
      </c>
      <c r="BLC39" s="62" t="s">
        <v>516</v>
      </c>
      <c r="BLD39" s="86">
        <v>9.24</v>
      </c>
      <c r="BLE39" s="86">
        <v>0</v>
      </c>
      <c r="BLF39" s="86"/>
      <c r="BLG39" s="86">
        <v>1</v>
      </c>
      <c r="BLH39" s="67">
        <v>1</v>
      </c>
      <c r="BLI39" s="67">
        <v>2.2222222222222223</v>
      </c>
      <c r="BLJ39" s="67">
        <v>2.2222222222222223</v>
      </c>
      <c r="BLK39" s="86">
        <v>0</v>
      </c>
      <c r="BLP39" s="86">
        <v>9.24</v>
      </c>
      <c r="BLQ39" s="62" t="s">
        <v>516</v>
      </c>
      <c r="BLR39" s="86">
        <v>9.24</v>
      </c>
      <c r="BLS39" s="86">
        <v>0</v>
      </c>
      <c r="BLT39" s="86"/>
      <c r="BLU39" s="86">
        <v>1</v>
      </c>
      <c r="BLV39" s="67">
        <v>1</v>
      </c>
      <c r="BLW39" s="67">
        <v>2.2222222222222223</v>
      </c>
      <c r="BLX39" s="67">
        <v>2.2222222222222223</v>
      </c>
      <c r="BLY39" s="86">
        <v>0</v>
      </c>
      <c r="BMD39" s="86">
        <v>9.24</v>
      </c>
      <c r="BME39" s="62" t="s">
        <v>516</v>
      </c>
      <c r="BMF39" s="86">
        <v>9.24</v>
      </c>
      <c r="BMG39" s="86">
        <v>0</v>
      </c>
      <c r="BMH39" s="86"/>
      <c r="BMI39" s="86">
        <v>1</v>
      </c>
      <c r="BMJ39" s="67">
        <v>1</v>
      </c>
      <c r="BMK39" s="67">
        <v>2.2222222222222223</v>
      </c>
      <c r="BML39" s="67">
        <v>2.2222222222222223</v>
      </c>
      <c r="BMM39" s="86">
        <v>0</v>
      </c>
      <c r="BMR39" s="86">
        <v>9.24</v>
      </c>
      <c r="BMS39" s="62" t="s">
        <v>516</v>
      </c>
      <c r="BMT39" s="86">
        <v>9.24</v>
      </c>
      <c r="BMU39" s="86">
        <v>0</v>
      </c>
      <c r="BMV39" s="86"/>
      <c r="BMW39" s="86">
        <v>1</v>
      </c>
      <c r="BMX39" s="67">
        <v>1</v>
      </c>
      <c r="BMY39" s="67">
        <v>2.2222222222222223</v>
      </c>
      <c r="BMZ39" s="67">
        <v>2.2222222222222223</v>
      </c>
      <c r="BNA39" s="86">
        <v>0</v>
      </c>
      <c r="BNF39" s="86">
        <v>9.24</v>
      </c>
      <c r="BNG39" s="62" t="s">
        <v>516</v>
      </c>
      <c r="BNH39" s="86">
        <v>9.24</v>
      </c>
      <c r="BNI39" s="86">
        <v>0</v>
      </c>
      <c r="BNJ39" s="86"/>
      <c r="BNK39" s="86">
        <v>1</v>
      </c>
      <c r="BNL39" s="67">
        <v>1</v>
      </c>
      <c r="BNM39" s="67">
        <v>2.2222222222222223</v>
      </c>
      <c r="BNN39" s="67">
        <v>2.2222222222222223</v>
      </c>
      <c r="BNO39" s="86">
        <v>0</v>
      </c>
      <c r="BNT39" s="86">
        <v>9.24</v>
      </c>
      <c r="BNU39" s="62" t="s">
        <v>516</v>
      </c>
      <c r="BNV39" s="86">
        <v>9.24</v>
      </c>
      <c r="BNW39" s="86">
        <v>0</v>
      </c>
      <c r="BNX39" s="86"/>
      <c r="BNY39" s="86">
        <v>1</v>
      </c>
      <c r="BNZ39" s="67">
        <v>1</v>
      </c>
      <c r="BOA39" s="67">
        <v>2.2222222222222223</v>
      </c>
      <c r="BOB39" s="67">
        <v>2.2222222222222223</v>
      </c>
      <c r="BOC39" s="86">
        <v>0</v>
      </c>
      <c r="BOH39" s="86">
        <v>9.24</v>
      </c>
      <c r="BOI39" s="62" t="s">
        <v>516</v>
      </c>
      <c r="BOJ39" s="86">
        <v>9.24</v>
      </c>
      <c r="BOK39" s="86">
        <v>0</v>
      </c>
      <c r="BOL39" s="86"/>
      <c r="BOM39" s="86">
        <v>1</v>
      </c>
      <c r="BON39" s="67">
        <v>1</v>
      </c>
      <c r="BOO39" s="67">
        <v>2.2222222222222223</v>
      </c>
      <c r="BOP39" s="67">
        <v>2.2222222222222223</v>
      </c>
      <c r="BOQ39" s="86">
        <v>0</v>
      </c>
      <c r="BOV39" s="86">
        <v>9.24</v>
      </c>
      <c r="BOW39" s="62" t="s">
        <v>516</v>
      </c>
      <c r="BOX39" s="86">
        <v>9.24</v>
      </c>
      <c r="BOY39" s="86">
        <v>0</v>
      </c>
      <c r="BOZ39" s="86"/>
      <c r="BPA39" s="86">
        <v>1</v>
      </c>
      <c r="BPB39" s="67">
        <v>1</v>
      </c>
      <c r="BPC39" s="67">
        <v>2.2222222222222223</v>
      </c>
      <c r="BPD39" s="67">
        <v>2.2222222222222223</v>
      </c>
      <c r="BPE39" s="86">
        <v>0</v>
      </c>
      <c r="BPJ39" s="86">
        <v>9.24</v>
      </c>
      <c r="BPK39" s="62" t="s">
        <v>516</v>
      </c>
      <c r="BPL39" s="86">
        <v>9.24</v>
      </c>
      <c r="BPM39" s="86">
        <v>0</v>
      </c>
      <c r="BPN39" s="86"/>
      <c r="BPO39" s="86">
        <v>1</v>
      </c>
      <c r="BPP39" s="67">
        <v>1</v>
      </c>
      <c r="BPQ39" s="67">
        <v>2.2222222222222223</v>
      </c>
      <c r="BPR39" s="67">
        <v>2.2222222222222223</v>
      </c>
      <c r="BPS39" s="86">
        <v>0</v>
      </c>
      <c r="BPX39" s="86">
        <v>9.24</v>
      </c>
      <c r="BPY39" s="62" t="s">
        <v>516</v>
      </c>
      <c r="BPZ39" s="86">
        <v>9.24</v>
      </c>
      <c r="BQA39" s="86">
        <v>0</v>
      </c>
      <c r="BQB39" s="86"/>
      <c r="BQC39" s="86">
        <v>1</v>
      </c>
      <c r="BQD39" s="67">
        <v>1</v>
      </c>
      <c r="BQE39" s="67">
        <v>2.2222222222222223</v>
      </c>
      <c r="BQF39" s="67">
        <v>2.2222222222222223</v>
      </c>
      <c r="BQG39" s="86">
        <v>0</v>
      </c>
      <c r="BQL39" s="86">
        <v>9.24</v>
      </c>
      <c r="BQM39" s="62" t="s">
        <v>516</v>
      </c>
      <c r="BQN39" s="86">
        <v>9.24</v>
      </c>
      <c r="BQO39" s="86">
        <v>0</v>
      </c>
      <c r="BQP39" s="86"/>
      <c r="BQQ39" s="86">
        <v>1</v>
      </c>
      <c r="BQR39" s="67">
        <v>1</v>
      </c>
      <c r="BQS39" s="67">
        <v>2.2222222222222223</v>
      </c>
      <c r="BQT39" s="67">
        <v>2.2222222222222223</v>
      </c>
      <c r="BQU39" s="86">
        <v>0</v>
      </c>
      <c r="BQZ39" s="86">
        <v>9.24</v>
      </c>
      <c r="BRA39" s="62" t="s">
        <v>516</v>
      </c>
      <c r="BRB39" s="86">
        <v>9.24</v>
      </c>
      <c r="BRC39" s="86">
        <v>0</v>
      </c>
      <c r="BRD39" s="86"/>
      <c r="BRE39" s="86">
        <v>1</v>
      </c>
      <c r="BRF39" s="67">
        <v>1</v>
      </c>
      <c r="BRG39" s="67">
        <v>2.2222222222222223</v>
      </c>
      <c r="BRH39" s="67">
        <v>2.2222222222222223</v>
      </c>
      <c r="BRI39" s="86">
        <v>0</v>
      </c>
      <c r="BRN39" s="86">
        <v>1.24</v>
      </c>
      <c r="BRO39" s="62" t="s">
        <v>516</v>
      </c>
      <c r="BRP39" s="86">
        <v>1.24</v>
      </c>
      <c r="BRQ39" s="86">
        <v>1</v>
      </c>
      <c r="BRR39" s="86"/>
      <c r="BRS39" s="86">
        <v>1</v>
      </c>
      <c r="BRT39" s="67">
        <v>1</v>
      </c>
      <c r="BRU39" s="67">
        <v>2.2222222222222223</v>
      </c>
      <c r="BRV39" s="67">
        <v>2.2222222222222223</v>
      </c>
      <c r="BRW39" s="86">
        <v>100</v>
      </c>
      <c r="BSB39" s="86">
        <v>9.24</v>
      </c>
      <c r="BSC39" s="62" t="s">
        <v>516</v>
      </c>
      <c r="BSD39" s="86">
        <v>9.24</v>
      </c>
      <c r="BSE39" s="86">
        <v>0</v>
      </c>
      <c r="BSF39" s="86"/>
      <c r="BSG39" s="86">
        <v>1</v>
      </c>
      <c r="BSH39" s="67">
        <v>1</v>
      </c>
      <c r="BSI39" s="67">
        <v>2.2222222222222223</v>
      </c>
      <c r="BSJ39" s="67">
        <v>2.2222222222222223</v>
      </c>
      <c r="BSK39" s="86">
        <v>0</v>
      </c>
      <c r="BSP39" s="86">
        <v>9.24</v>
      </c>
      <c r="BSQ39" s="62" t="s">
        <v>516</v>
      </c>
      <c r="BSR39" s="86">
        <v>9.24</v>
      </c>
      <c r="BSS39" s="86">
        <v>0</v>
      </c>
      <c r="BST39" s="86"/>
      <c r="BSU39" s="86">
        <v>1</v>
      </c>
      <c r="BSV39" s="67">
        <v>1</v>
      </c>
      <c r="BSW39" s="67">
        <v>2.2222222222222223</v>
      </c>
      <c r="BSX39" s="67">
        <v>2.2222222222222223</v>
      </c>
      <c r="BSY39" s="86">
        <v>0</v>
      </c>
      <c r="BTD39" s="86">
        <v>9.24</v>
      </c>
      <c r="BTE39" s="62" t="s">
        <v>516</v>
      </c>
      <c r="BTF39" s="86">
        <v>9.24</v>
      </c>
      <c r="BTG39" s="86">
        <v>0</v>
      </c>
      <c r="BTH39" s="86"/>
      <c r="BTI39" s="86">
        <v>1</v>
      </c>
      <c r="BTJ39" s="67">
        <v>1</v>
      </c>
      <c r="BTK39" s="67">
        <v>2.2222222222222223</v>
      </c>
      <c r="BTL39" s="67">
        <v>2.2222222222222223</v>
      </c>
      <c r="BTM39" s="86">
        <v>0</v>
      </c>
      <c r="BTR39" s="86">
        <v>6.24</v>
      </c>
      <c r="BTS39" s="62" t="s">
        <v>516</v>
      </c>
      <c r="BTT39" s="86">
        <v>6.24</v>
      </c>
      <c r="BTU39" s="86">
        <v>1</v>
      </c>
      <c r="BTV39" s="86"/>
      <c r="BTW39" s="86">
        <v>2</v>
      </c>
      <c r="BTX39" s="67">
        <v>2</v>
      </c>
      <c r="BTY39" s="67">
        <v>3.7037037037037033</v>
      </c>
      <c r="BTZ39" s="67">
        <v>3.7037037037037033</v>
      </c>
      <c r="BUA39" s="86">
        <v>50</v>
      </c>
      <c r="BUF39" s="86">
        <v>6.24</v>
      </c>
      <c r="BUG39" s="62" t="s">
        <v>516</v>
      </c>
      <c r="BUH39" s="86">
        <v>6.24</v>
      </c>
      <c r="BUI39" s="86">
        <v>1</v>
      </c>
      <c r="BUJ39" s="86"/>
      <c r="BUK39" s="86">
        <v>2</v>
      </c>
      <c r="BUL39" s="67">
        <v>2</v>
      </c>
      <c r="BUM39" s="67">
        <v>3.7037037037037033</v>
      </c>
      <c r="BUN39" s="67">
        <v>3.7037037037037033</v>
      </c>
      <c r="BUO39" s="86">
        <v>50</v>
      </c>
      <c r="BUT39" s="86">
        <v>5.24</v>
      </c>
      <c r="BUU39" s="62" t="s">
        <v>516</v>
      </c>
      <c r="BUV39" s="86">
        <v>5.24</v>
      </c>
      <c r="BUW39" s="86">
        <v>1</v>
      </c>
      <c r="BUX39" s="86"/>
      <c r="BUY39" s="86">
        <v>2</v>
      </c>
      <c r="BUZ39" s="67">
        <v>2</v>
      </c>
      <c r="BVA39" s="67">
        <v>3.7037037037037033</v>
      </c>
      <c r="BVB39" s="67">
        <v>3.7037037037037033</v>
      </c>
      <c r="BVC39" s="86">
        <v>50</v>
      </c>
      <c r="BVH39" s="86">
        <v>5.24</v>
      </c>
      <c r="BVI39" s="62" t="s">
        <v>516</v>
      </c>
      <c r="BVJ39" s="86">
        <v>5.24</v>
      </c>
      <c r="BVK39" s="86">
        <v>1</v>
      </c>
      <c r="BVL39" s="86"/>
      <c r="BVM39" s="86">
        <v>2</v>
      </c>
      <c r="BVN39" s="67">
        <v>2</v>
      </c>
      <c r="BVO39" s="67">
        <v>3.7037037037037033</v>
      </c>
      <c r="BVP39" s="67">
        <v>3.7037037037037033</v>
      </c>
      <c r="BVQ39" s="86">
        <v>50</v>
      </c>
      <c r="BVV39" s="86">
        <v>6.24</v>
      </c>
      <c r="BVW39" s="62" t="s">
        <v>516</v>
      </c>
      <c r="BVX39" s="86">
        <v>6.24</v>
      </c>
      <c r="BVY39" s="86">
        <v>1</v>
      </c>
      <c r="BVZ39" s="86"/>
      <c r="BWA39" s="86">
        <v>2</v>
      </c>
      <c r="BWB39" s="67">
        <v>2</v>
      </c>
      <c r="BWC39" s="67">
        <v>3.7037037037037033</v>
      </c>
      <c r="BWD39" s="67">
        <v>3.7037037037037033</v>
      </c>
      <c r="BWE39" s="86">
        <v>50</v>
      </c>
      <c r="BWJ39" s="86">
        <v>3.24</v>
      </c>
      <c r="BWK39" s="62" t="s">
        <v>516</v>
      </c>
      <c r="BWL39" s="86">
        <v>3.24</v>
      </c>
      <c r="BWM39" s="86">
        <v>1</v>
      </c>
      <c r="BWN39" s="86"/>
      <c r="BWO39" s="86">
        <v>2</v>
      </c>
      <c r="BWP39" s="67">
        <v>2</v>
      </c>
      <c r="BWQ39" s="67">
        <v>3.7037037037037033</v>
      </c>
      <c r="BWR39" s="67">
        <v>3.7037037037037033</v>
      </c>
      <c r="BWS39" s="86">
        <v>50</v>
      </c>
      <c r="BWX39" s="86">
        <v>9.24</v>
      </c>
      <c r="BWY39" s="62" t="s">
        <v>516</v>
      </c>
      <c r="BWZ39" s="86">
        <v>9.24</v>
      </c>
      <c r="BXA39" s="86">
        <v>0</v>
      </c>
      <c r="BXB39" s="86"/>
      <c r="BXC39" s="86">
        <v>2</v>
      </c>
      <c r="BXD39" s="67">
        <v>2</v>
      </c>
      <c r="BXE39" s="67">
        <v>3.7037037037037033</v>
      </c>
      <c r="BXF39" s="67">
        <v>3.7037037037037033</v>
      </c>
      <c r="BXG39" s="86">
        <v>0</v>
      </c>
      <c r="BXL39" s="86">
        <v>7.24</v>
      </c>
      <c r="BXM39" s="62" t="s">
        <v>516</v>
      </c>
      <c r="BXN39" s="86">
        <v>7.24</v>
      </c>
      <c r="BXO39" s="86">
        <v>1</v>
      </c>
      <c r="BXP39" s="86"/>
      <c r="BXQ39" s="86">
        <v>2</v>
      </c>
      <c r="BXR39" s="67">
        <v>2</v>
      </c>
      <c r="BXS39" s="67">
        <v>3.7037037037037033</v>
      </c>
      <c r="BXT39" s="67">
        <v>3.7037037037037033</v>
      </c>
      <c r="BXU39" s="86">
        <v>50</v>
      </c>
      <c r="BXZ39" s="86">
        <v>6.24</v>
      </c>
      <c r="BYA39" s="62" t="s">
        <v>516</v>
      </c>
      <c r="BYB39" s="86">
        <v>6.24</v>
      </c>
      <c r="BYC39" s="86">
        <v>1</v>
      </c>
      <c r="BYD39" s="86"/>
      <c r="BYE39" s="86">
        <v>2</v>
      </c>
      <c r="BYF39" s="67">
        <v>2</v>
      </c>
      <c r="BYG39" s="67">
        <v>3.7037037037037033</v>
      </c>
      <c r="BYH39" s="67">
        <v>3.7037037037037033</v>
      </c>
      <c r="BYI39" s="86">
        <v>50</v>
      </c>
      <c r="BYN39" s="86">
        <v>9.24</v>
      </c>
      <c r="BYO39" s="62" t="s">
        <v>516</v>
      </c>
      <c r="BYP39" s="86">
        <v>9.24</v>
      </c>
      <c r="BYQ39" s="86">
        <v>1</v>
      </c>
      <c r="BYR39" s="86"/>
      <c r="BYS39" s="86">
        <v>2</v>
      </c>
      <c r="BYT39" s="67">
        <v>2</v>
      </c>
      <c r="BYU39" s="67">
        <v>3.7037037037037033</v>
      </c>
      <c r="BYV39" s="67">
        <v>3.7037037037037033</v>
      </c>
      <c r="BYW39" s="86">
        <v>50</v>
      </c>
      <c r="BZB39" s="86">
        <v>9.24</v>
      </c>
      <c r="BZC39" s="62" t="s">
        <v>516</v>
      </c>
      <c r="BZD39" s="86">
        <v>9.24</v>
      </c>
      <c r="BZE39" s="86">
        <v>0</v>
      </c>
      <c r="BZF39" s="86"/>
      <c r="BZG39" s="86">
        <v>2</v>
      </c>
      <c r="BZH39" s="67">
        <v>2</v>
      </c>
      <c r="BZI39" s="67">
        <v>3.7037037037037033</v>
      </c>
      <c r="BZJ39" s="67">
        <v>3.7037037037037033</v>
      </c>
      <c r="BZK39" s="86">
        <v>0</v>
      </c>
      <c r="BZP39" s="86">
        <v>8.24</v>
      </c>
      <c r="BZQ39" s="62" t="s">
        <v>516</v>
      </c>
      <c r="BZR39" s="86">
        <v>8.24</v>
      </c>
      <c r="BZS39" s="86">
        <v>1</v>
      </c>
      <c r="BZT39" s="86"/>
      <c r="BZU39" s="86">
        <v>2</v>
      </c>
      <c r="BZV39" s="67">
        <v>2</v>
      </c>
      <c r="BZW39" s="67">
        <v>3.7037037037037033</v>
      </c>
      <c r="BZX39" s="67">
        <v>3.7037037037037033</v>
      </c>
      <c r="BZY39" s="86">
        <v>50</v>
      </c>
      <c r="CAD39" s="86">
        <v>1.24</v>
      </c>
      <c r="CAE39" s="62" t="s">
        <v>516</v>
      </c>
      <c r="CAF39" s="86">
        <v>1.24</v>
      </c>
      <c r="CAG39" s="86">
        <v>2</v>
      </c>
      <c r="CAH39" s="86"/>
      <c r="CAI39" s="86">
        <v>2</v>
      </c>
      <c r="CAJ39" s="67">
        <v>2</v>
      </c>
      <c r="CAK39" s="67">
        <v>3.7037037037037033</v>
      </c>
      <c r="CAL39" s="67">
        <v>3.7037037037037033</v>
      </c>
      <c r="CAM39" s="86">
        <v>100</v>
      </c>
      <c r="CAR39" s="86">
        <v>9.24</v>
      </c>
      <c r="CAS39" s="62" t="s">
        <v>516</v>
      </c>
      <c r="CAT39" s="86">
        <v>9.24</v>
      </c>
      <c r="CAU39" s="86">
        <v>0</v>
      </c>
      <c r="CAV39" s="86"/>
      <c r="CAW39" s="86">
        <v>2</v>
      </c>
      <c r="CAX39" s="67">
        <v>2</v>
      </c>
      <c r="CAY39" s="67">
        <v>3.7037037037037033</v>
      </c>
      <c r="CAZ39" s="67">
        <v>3.7037037037037033</v>
      </c>
      <c r="CBA39" s="86">
        <v>0</v>
      </c>
      <c r="CBF39" s="86" t="s">
        <v>944</v>
      </c>
      <c r="CBG39" s="62" t="s">
        <v>516</v>
      </c>
      <c r="CBH39" s="86" t="s">
        <v>944</v>
      </c>
      <c r="CBI39" s="86">
        <v>0</v>
      </c>
      <c r="CBJ39" s="86"/>
      <c r="CBK39" s="86">
        <v>0</v>
      </c>
      <c r="CBL39" s="67">
        <v>1</v>
      </c>
      <c r="CBM39" s="67">
        <v>0</v>
      </c>
      <c r="CBN39" s="67">
        <v>1.8518518518518516</v>
      </c>
      <c r="CBO39" s="86" t="s">
        <v>582</v>
      </c>
      <c r="CBT39" s="86" t="s">
        <v>944</v>
      </c>
      <c r="CBU39" s="62" t="s">
        <v>516</v>
      </c>
      <c r="CBV39" s="86" t="s">
        <v>944</v>
      </c>
      <c r="CBW39" s="86">
        <v>0</v>
      </c>
      <c r="CBX39" s="86"/>
      <c r="CBY39" s="86">
        <v>0</v>
      </c>
      <c r="CBZ39" s="67">
        <v>1</v>
      </c>
      <c r="CCA39" s="67">
        <v>0</v>
      </c>
      <c r="CCB39" s="67">
        <v>1.8518518518518516</v>
      </c>
      <c r="CCC39" s="86" t="s">
        <v>582</v>
      </c>
      <c r="CCH39" s="86" t="s">
        <v>944</v>
      </c>
      <c r="CCI39" s="62" t="s">
        <v>516</v>
      </c>
      <c r="CCJ39" s="86" t="s">
        <v>944</v>
      </c>
      <c r="CCK39" s="86">
        <v>0</v>
      </c>
      <c r="CCL39" s="86"/>
      <c r="CCM39" s="86">
        <v>0</v>
      </c>
      <c r="CCN39" s="67">
        <v>1</v>
      </c>
      <c r="CCO39" s="67">
        <v>0</v>
      </c>
      <c r="CCP39" s="67">
        <v>1.8518518518518516</v>
      </c>
      <c r="CCQ39" s="86" t="s">
        <v>582</v>
      </c>
      <c r="CCV39" s="86" t="s">
        <v>944</v>
      </c>
      <c r="CCW39" s="62" t="s">
        <v>516</v>
      </c>
      <c r="CCX39" s="86" t="s">
        <v>944</v>
      </c>
      <c r="CCY39" s="86">
        <v>0</v>
      </c>
      <c r="CCZ39" s="86"/>
      <c r="CDA39" s="86">
        <v>0</v>
      </c>
      <c r="CDB39" s="67">
        <v>1</v>
      </c>
      <c r="CDC39" s="67">
        <v>0</v>
      </c>
      <c r="CDD39" s="67">
        <v>1.8518518518518516</v>
      </c>
      <c r="CDE39" s="86" t="s">
        <v>582</v>
      </c>
      <c r="CDJ39" s="86" t="s">
        <v>944</v>
      </c>
      <c r="CDK39" s="62" t="s">
        <v>516</v>
      </c>
      <c r="CDL39" s="86" t="s">
        <v>944</v>
      </c>
      <c r="CDM39" s="86">
        <v>0</v>
      </c>
      <c r="CDN39" s="86"/>
      <c r="CDO39" s="86">
        <v>0</v>
      </c>
      <c r="CDP39" s="67">
        <v>1</v>
      </c>
      <c r="CDQ39" s="67">
        <v>0</v>
      </c>
      <c r="CDR39" s="67">
        <v>1.8518518518518516</v>
      </c>
      <c r="CDS39" s="86" t="s">
        <v>582</v>
      </c>
      <c r="CDX39" s="86" t="s">
        <v>944</v>
      </c>
      <c r="CDY39" s="62" t="s">
        <v>516</v>
      </c>
      <c r="CDZ39" s="86" t="s">
        <v>944</v>
      </c>
      <c r="CEA39" s="86">
        <v>0</v>
      </c>
      <c r="CEB39" s="86"/>
      <c r="CEC39" s="86">
        <v>0</v>
      </c>
      <c r="CED39" s="67">
        <v>1</v>
      </c>
      <c r="CEE39" s="67">
        <v>0</v>
      </c>
      <c r="CEF39" s="67">
        <v>1.8518518518518516</v>
      </c>
      <c r="CEG39" s="86" t="s">
        <v>582</v>
      </c>
      <c r="CEL39" s="86" t="s">
        <v>944</v>
      </c>
      <c r="CEM39" s="62" t="s">
        <v>516</v>
      </c>
      <c r="CEN39" s="86" t="s">
        <v>944</v>
      </c>
      <c r="CEO39" s="86">
        <v>0</v>
      </c>
      <c r="CEP39" s="86"/>
      <c r="CEQ39" s="86">
        <v>0</v>
      </c>
      <c r="CER39" s="67">
        <v>1</v>
      </c>
      <c r="CES39" s="67">
        <v>0</v>
      </c>
      <c r="CET39" s="67">
        <v>1.8518518518518516</v>
      </c>
      <c r="CEU39" s="86" t="s">
        <v>582</v>
      </c>
      <c r="CEZ39" s="86" t="s">
        <v>944</v>
      </c>
      <c r="CFA39" s="62" t="s">
        <v>516</v>
      </c>
      <c r="CFB39" s="86" t="s">
        <v>944</v>
      </c>
      <c r="CFC39" s="86">
        <v>0</v>
      </c>
      <c r="CFD39" s="86"/>
      <c r="CFE39" s="86">
        <v>0</v>
      </c>
      <c r="CFF39" s="67">
        <v>1</v>
      </c>
      <c r="CFG39" s="67">
        <v>0</v>
      </c>
      <c r="CFH39" s="67">
        <v>1.8518518518518516</v>
      </c>
      <c r="CFI39" s="86" t="s">
        <v>582</v>
      </c>
      <c r="CFN39" s="86" t="s">
        <v>944</v>
      </c>
      <c r="CFO39" s="62" t="s">
        <v>516</v>
      </c>
      <c r="CFP39" s="86" t="s">
        <v>944</v>
      </c>
      <c r="CFQ39" s="86">
        <v>0</v>
      </c>
      <c r="CFR39" s="86"/>
      <c r="CFS39" s="86">
        <v>0</v>
      </c>
      <c r="CFT39" s="67">
        <v>1</v>
      </c>
      <c r="CFU39" s="67">
        <v>0</v>
      </c>
      <c r="CFV39" s="67">
        <v>1.8518518518518516</v>
      </c>
      <c r="CFW39" s="86" t="s">
        <v>582</v>
      </c>
      <c r="CGB39" s="86">
        <v>9.24</v>
      </c>
      <c r="CGC39" s="62" t="s">
        <v>516</v>
      </c>
      <c r="CGD39" s="86">
        <v>9.24</v>
      </c>
      <c r="CGE39" s="86">
        <v>0</v>
      </c>
      <c r="CGF39" s="86"/>
      <c r="CGG39" s="86">
        <v>1</v>
      </c>
      <c r="CGH39" s="67">
        <v>1</v>
      </c>
      <c r="CGI39" s="67">
        <v>2.2222222222222223</v>
      </c>
      <c r="CGJ39" s="67">
        <v>2.2222222222222223</v>
      </c>
      <c r="CGK39" s="86">
        <v>0</v>
      </c>
      <c r="CGP39" s="86">
        <v>9.24</v>
      </c>
      <c r="CGQ39" s="62" t="s">
        <v>516</v>
      </c>
      <c r="CGR39" s="86">
        <v>9.24</v>
      </c>
      <c r="CGS39" s="86">
        <v>0</v>
      </c>
      <c r="CGT39" s="86"/>
      <c r="CGU39" s="86">
        <v>1</v>
      </c>
      <c r="CGV39" s="67">
        <v>1</v>
      </c>
      <c r="CGW39" s="67">
        <v>2.2222222222222223</v>
      </c>
      <c r="CGX39" s="67">
        <v>2.2222222222222223</v>
      </c>
      <c r="CGY39" s="86">
        <v>0</v>
      </c>
      <c r="CHD39" s="86">
        <v>1.24</v>
      </c>
      <c r="CHE39" s="62" t="s">
        <v>516</v>
      </c>
      <c r="CHF39" s="86">
        <v>1.24</v>
      </c>
      <c r="CHG39" s="86">
        <v>1</v>
      </c>
      <c r="CHH39" s="86"/>
      <c r="CHI39" s="86">
        <v>1</v>
      </c>
      <c r="CHJ39" s="67">
        <v>1</v>
      </c>
      <c r="CHK39" s="67">
        <v>2.2222222222222223</v>
      </c>
      <c r="CHL39" s="67">
        <v>2.2222222222222223</v>
      </c>
      <c r="CHM39" s="86">
        <v>100</v>
      </c>
      <c r="CHR39" s="86">
        <v>9.24</v>
      </c>
      <c r="CHS39" s="62" t="s">
        <v>516</v>
      </c>
      <c r="CHT39" s="86">
        <v>9.24</v>
      </c>
      <c r="CHU39" s="86">
        <v>0</v>
      </c>
      <c r="CHV39" s="86"/>
      <c r="CHW39" s="86">
        <v>1</v>
      </c>
      <c r="CHX39" s="67">
        <v>1</v>
      </c>
      <c r="CHY39" s="67">
        <v>2.2222222222222223</v>
      </c>
      <c r="CHZ39" s="67">
        <v>2.2222222222222223</v>
      </c>
      <c r="CIA39" s="86">
        <v>0</v>
      </c>
      <c r="CIF39" s="86">
        <v>8.24</v>
      </c>
      <c r="CIG39" s="62" t="s">
        <v>516</v>
      </c>
      <c r="CIH39" s="86">
        <v>8.24</v>
      </c>
      <c r="CII39" s="86">
        <v>0</v>
      </c>
      <c r="CIJ39" s="86"/>
      <c r="CIK39" s="86">
        <v>1</v>
      </c>
      <c r="CIL39" s="67">
        <v>1</v>
      </c>
      <c r="CIM39" s="67">
        <v>2.2222222222222223</v>
      </c>
      <c r="CIN39" s="67">
        <v>2.2222222222222223</v>
      </c>
      <c r="CIO39" s="86">
        <v>0</v>
      </c>
      <c r="CIT39" s="86">
        <v>9.24</v>
      </c>
      <c r="CIU39" s="62" t="s">
        <v>516</v>
      </c>
      <c r="CIV39" s="86">
        <v>9.24</v>
      </c>
      <c r="CIW39" s="86">
        <v>0</v>
      </c>
      <c r="CIX39" s="86"/>
      <c r="CIY39" s="86">
        <v>1</v>
      </c>
      <c r="CIZ39" s="67">
        <v>1</v>
      </c>
      <c r="CJA39" s="67">
        <v>2.2222222222222223</v>
      </c>
      <c r="CJB39" s="67">
        <v>2.2222222222222223</v>
      </c>
      <c r="CJC39" s="86">
        <v>0</v>
      </c>
      <c r="CJH39" s="86">
        <v>9.24</v>
      </c>
      <c r="CJI39" s="62" t="s">
        <v>516</v>
      </c>
      <c r="CJJ39" s="86">
        <v>9.24</v>
      </c>
      <c r="CJK39" s="86">
        <v>0</v>
      </c>
      <c r="CJL39" s="86"/>
      <c r="CJM39" s="86">
        <v>1</v>
      </c>
      <c r="CJN39" s="67">
        <v>1</v>
      </c>
      <c r="CJO39" s="67">
        <v>2.2222222222222223</v>
      </c>
      <c r="CJP39" s="67">
        <v>2.2222222222222223</v>
      </c>
      <c r="CJQ39" s="86">
        <v>0</v>
      </c>
      <c r="CJV39" s="86">
        <v>9.24</v>
      </c>
      <c r="CJW39" s="62" t="s">
        <v>516</v>
      </c>
      <c r="CJX39" s="86">
        <v>9.24</v>
      </c>
      <c r="CJY39" s="86">
        <v>0</v>
      </c>
      <c r="CJZ39" s="86"/>
      <c r="CKA39" s="86">
        <v>1</v>
      </c>
      <c r="CKB39" s="67">
        <v>1</v>
      </c>
      <c r="CKC39" s="67">
        <v>2.2222222222222223</v>
      </c>
      <c r="CKD39" s="67">
        <v>2.2222222222222223</v>
      </c>
      <c r="CKE39" s="86">
        <v>0</v>
      </c>
      <c r="CKJ39" s="86">
        <v>1.24</v>
      </c>
      <c r="CKK39" s="62" t="s">
        <v>516</v>
      </c>
      <c r="CKL39" s="86">
        <v>1.24</v>
      </c>
      <c r="CKM39" s="86">
        <v>1</v>
      </c>
      <c r="CKN39" s="86"/>
      <c r="CKO39" s="86">
        <v>1</v>
      </c>
      <c r="CKP39" s="67">
        <v>1</v>
      </c>
      <c r="CKQ39" s="67">
        <v>2.2222222222222223</v>
      </c>
      <c r="CKR39" s="67">
        <v>2.2222222222222223</v>
      </c>
      <c r="CKS39" s="86">
        <v>100</v>
      </c>
      <c r="CKX39" s="86">
        <v>9.24</v>
      </c>
      <c r="CKY39" s="62" t="s">
        <v>516</v>
      </c>
      <c r="CKZ39" s="86">
        <v>9.24</v>
      </c>
      <c r="CLA39" s="86">
        <v>0</v>
      </c>
      <c r="CLB39" s="86"/>
      <c r="CLC39" s="86">
        <v>1</v>
      </c>
      <c r="CLD39" s="67">
        <v>1</v>
      </c>
      <c r="CLE39" s="67">
        <v>2.2222222222222223</v>
      </c>
      <c r="CLF39" s="67">
        <v>2.2222222222222223</v>
      </c>
      <c r="CLG39" s="86">
        <v>0</v>
      </c>
      <c r="CLL39" s="86">
        <v>1.24</v>
      </c>
      <c r="CLM39" s="62" t="s">
        <v>516</v>
      </c>
      <c r="CLN39" s="86">
        <v>1.24</v>
      </c>
      <c r="CLO39" s="86">
        <v>1</v>
      </c>
      <c r="CLP39" s="86"/>
      <c r="CLQ39" s="86">
        <v>1</v>
      </c>
      <c r="CLR39" s="67">
        <v>1</v>
      </c>
      <c r="CLS39" s="67">
        <v>2.2222222222222223</v>
      </c>
      <c r="CLT39" s="67">
        <v>2.2222222222222223</v>
      </c>
      <c r="CLU39" s="86">
        <v>100</v>
      </c>
      <c r="CLZ39" s="86">
        <v>9.24</v>
      </c>
      <c r="CMA39" s="62" t="s">
        <v>516</v>
      </c>
      <c r="CMB39" s="86">
        <v>9.24</v>
      </c>
      <c r="CMC39" s="86">
        <v>0</v>
      </c>
      <c r="CMD39" s="86"/>
      <c r="CME39" s="86">
        <v>1</v>
      </c>
      <c r="CMF39" s="67">
        <v>1</v>
      </c>
      <c r="CMG39" s="67">
        <v>2.2222222222222223</v>
      </c>
      <c r="CMH39" s="67">
        <v>2.2222222222222223</v>
      </c>
      <c r="CMI39" s="86">
        <v>0</v>
      </c>
      <c r="CMN39" s="86">
        <v>1.24</v>
      </c>
      <c r="CMO39" s="62" t="s">
        <v>516</v>
      </c>
      <c r="CMP39" s="86">
        <v>1.24</v>
      </c>
      <c r="CMQ39" s="86">
        <v>1</v>
      </c>
      <c r="CMR39" s="86"/>
      <c r="CMS39" s="86">
        <v>1</v>
      </c>
      <c r="CMT39" s="67">
        <v>1</v>
      </c>
      <c r="CMU39" s="67">
        <v>2.2222222222222223</v>
      </c>
      <c r="CMV39" s="67">
        <v>2.2222222222222223</v>
      </c>
      <c r="CMW39" s="86">
        <v>100</v>
      </c>
      <c r="CNB39" s="86">
        <v>9.24</v>
      </c>
      <c r="CNC39" s="62" t="s">
        <v>516</v>
      </c>
      <c r="CND39" s="86">
        <v>9.24</v>
      </c>
      <c r="CNE39" s="86">
        <v>0</v>
      </c>
      <c r="CNF39" s="86"/>
      <c r="CNG39" s="86">
        <v>1</v>
      </c>
      <c r="CNH39" s="67">
        <v>1</v>
      </c>
      <c r="CNI39" s="67">
        <v>2.2222222222222223</v>
      </c>
      <c r="CNJ39" s="67">
        <v>2.2222222222222223</v>
      </c>
      <c r="CNK39" s="86">
        <v>0</v>
      </c>
      <c r="CNP39" s="86">
        <v>9.24</v>
      </c>
      <c r="CNQ39" s="62" t="s">
        <v>516</v>
      </c>
      <c r="CNR39" s="86">
        <v>9.24</v>
      </c>
      <c r="CNS39" s="86">
        <v>0</v>
      </c>
      <c r="CNT39" s="86"/>
      <c r="CNU39" s="86">
        <v>1</v>
      </c>
      <c r="CNV39" s="67">
        <v>1</v>
      </c>
      <c r="CNW39" s="67">
        <v>2.2222222222222223</v>
      </c>
      <c r="CNX39" s="67">
        <v>2.2222222222222223</v>
      </c>
      <c r="CNY39" s="86">
        <v>0</v>
      </c>
      <c r="COD39" s="86" t="s">
        <v>944</v>
      </c>
      <c r="COE39" s="62" t="s">
        <v>516</v>
      </c>
      <c r="COF39" s="86" t="s">
        <v>944</v>
      </c>
      <c r="COG39" s="86">
        <v>0</v>
      </c>
      <c r="COH39" s="86"/>
      <c r="COI39" s="86">
        <v>0</v>
      </c>
      <c r="COJ39" s="67">
        <v>0</v>
      </c>
      <c r="COK39" s="67">
        <v>0</v>
      </c>
      <c r="COL39" s="67">
        <v>0</v>
      </c>
      <c r="COM39" s="86" t="s">
        <v>582</v>
      </c>
      <c r="COR39" s="86" t="s">
        <v>944</v>
      </c>
      <c r="COS39" s="62" t="s">
        <v>516</v>
      </c>
      <c r="COT39" s="86" t="s">
        <v>944</v>
      </c>
      <c r="COU39" s="86">
        <v>0</v>
      </c>
      <c r="COV39" s="86"/>
      <c r="COW39" s="86">
        <v>0</v>
      </c>
      <c r="COX39" s="67">
        <v>0</v>
      </c>
      <c r="COY39" s="67">
        <v>0</v>
      </c>
      <c r="COZ39" s="67">
        <v>0</v>
      </c>
      <c r="CPA39" s="86" t="s">
        <v>582</v>
      </c>
      <c r="CPF39" s="86" t="s">
        <v>944</v>
      </c>
      <c r="CPG39" s="62" t="s">
        <v>516</v>
      </c>
      <c r="CPH39" s="86" t="s">
        <v>944</v>
      </c>
      <c r="CPI39" s="86">
        <v>0</v>
      </c>
      <c r="CPJ39" s="86"/>
      <c r="CPK39" s="86">
        <v>0</v>
      </c>
      <c r="CPL39" s="67">
        <v>0</v>
      </c>
      <c r="CPM39" s="67">
        <v>0</v>
      </c>
      <c r="CPN39" s="67">
        <v>0</v>
      </c>
      <c r="CPO39" s="86" t="s">
        <v>582</v>
      </c>
      <c r="CPT39" s="86" t="s">
        <v>944</v>
      </c>
      <c r="CPU39" s="62" t="s">
        <v>516</v>
      </c>
      <c r="CPV39" s="86" t="s">
        <v>944</v>
      </c>
      <c r="CPW39" s="86">
        <v>0</v>
      </c>
      <c r="CPX39" s="86"/>
      <c r="CPY39" s="86">
        <v>0</v>
      </c>
      <c r="CPZ39" s="67">
        <v>0</v>
      </c>
      <c r="CQA39" s="67">
        <v>0</v>
      </c>
      <c r="CQB39" s="67">
        <v>0</v>
      </c>
      <c r="CQC39" s="86" t="s">
        <v>582</v>
      </c>
      <c r="CQH39" s="86" t="s">
        <v>944</v>
      </c>
      <c r="CQI39" s="62" t="s">
        <v>516</v>
      </c>
      <c r="CQJ39" s="86" t="s">
        <v>944</v>
      </c>
      <c r="CQK39" s="86">
        <v>0</v>
      </c>
      <c r="CQL39" s="86"/>
      <c r="CQM39" s="86">
        <v>0</v>
      </c>
      <c r="CQN39" s="67">
        <v>0</v>
      </c>
      <c r="CQO39" s="67">
        <v>0</v>
      </c>
      <c r="CQP39" s="67">
        <v>0</v>
      </c>
      <c r="CQQ39" s="86" t="s">
        <v>582</v>
      </c>
      <c r="CQV39" s="86" t="s">
        <v>944</v>
      </c>
      <c r="CQW39" s="62" t="s">
        <v>516</v>
      </c>
      <c r="CQX39" s="86" t="s">
        <v>944</v>
      </c>
      <c r="CQY39" s="86">
        <v>0</v>
      </c>
      <c r="CQZ39" s="86"/>
      <c r="CRA39" s="86">
        <v>0</v>
      </c>
      <c r="CRB39" s="67">
        <v>0</v>
      </c>
      <c r="CRC39" s="67">
        <v>0</v>
      </c>
      <c r="CRD39" s="67">
        <v>0</v>
      </c>
      <c r="CRE39" s="86" t="s">
        <v>582</v>
      </c>
      <c r="CRJ39" s="86" t="s">
        <v>944</v>
      </c>
      <c r="CRK39" s="62" t="s">
        <v>516</v>
      </c>
      <c r="CRL39" s="86" t="s">
        <v>944</v>
      </c>
      <c r="CRM39" s="86">
        <v>0</v>
      </c>
      <c r="CRN39" s="86"/>
      <c r="CRO39" s="86">
        <v>0</v>
      </c>
      <c r="CRP39" s="67">
        <v>0</v>
      </c>
      <c r="CRQ39" s="67">
        <v>0</v>
      </c>
      <c r="CRR39" s="67">
        <v>0</v>
      </c>
      <c r="CRS39" s="86" t="s">
        <v>582</v>
      </c>
      <c r="CRX39" s="86" t="s">
        <v>944</v>
      </c>
      <c r="CRY39" s="62" t="s">
        <v>516</v>
      </c>
      <c r="CRZ39" s="86" t="s">
        <v>944</v>
      </c>
      <c r="CSA39" s="86">
        <v>0</v>
      </c>
      <c r="CSB39" s="86"/>
      <c r="CSC39" s="86">
        <v>0</v>
      </c>
      <c r="CSD39" s="67">
        <v>0</v>
      </c>
      <c r="CSE39" s="67">
        <v>0</v>
      </c>
      <c r="CSF39" s="67">
        <v>0</v>
      </c>
      <c r="CSG39" s="86" t="s">
        <v>582</v>
      </c>
      <c r="CSL39" s="86" t="s">
        <v>944</v>
      </c>
      <c r="CSM39" s="62" t="s">
        <v>516</v>
      </c>
      <c r="CSN39" s="86" t="s">
        <v>944</v>
      </c>
      <c r="CSO39" s="86">
        <v>0</v>
      </c>
      <c r="CSP39" s="86"/>
      <c r="CSQ39" s="86">
        <v>0</v>
      </c>
      <c r="CSR39" s="67">
        <v>0</v>
      </c>
      <c r="CSS39" s="67">
        <v>0</v>
      </c>
      <c r="CST39" s="67">
        <v>0</v>
      </c>
      <c r="CSU39" s="86" t="s">
        <v>582</v>
      </c>
      <c r="CSZ39" s="86" t="s">
        <v>944</v>
      </c>
      <c r="CTA39" s="62" t="s">
        <v>516</v>
      </c>
      <c r="CTB39" s="86" t="s">
        <v>944</v>
      </c>
      <c r="CTC39" s="86">
        <v>0</v>
      </c>
      <c r="CTD39" s="86"/>
      <c r="CTE39" s="86">
        <v>0</v>
      </c>
      <c r="CTF39" s="67">
        <v>0</v>
      </c>
      <c r="CTG39" s="67">
        <v>0</v>
      </c>
      <c r="CTH39" s="67">
        <v>0</v>
      </c>
      <c r="CTI39" s="86" t="s">
        <v>582</v>
      </c>
      <c r="CTN39" s="86" t="s">
        <v>944</v>
      </c>
      <c r="CTO39" s="62" t="s">
        <v>516</v>
      </c>
      <c r="CTP39" s="86" t="s">
        <v>944</v>
      </c>
      <c r="CTQ39" s="86">
        <v>0</v>
      </c>
      <c r="CTR39" s="86"/>
      <c r="CTS39" s="86">
        <v>0</v>
      </c>
      <c r="CTT39" s="67">
        <v>0</v>
      </c>
      <c r="CTU39" s="67">
        <v>0</v>
      </c>
      <c r="CTV39" s="67">
        <v>0</v>
      </c>
      <c r="CTW39" s="86" t="s">
        <v>582</v>
      </c>
      <c r="CUB39" s="86" t="s">
        <v>944</v>
      </c>
      <c r="CUC39" s="62" t="s">
        <v>516</v>
      </c>
      <c r="CUD39" s="86" t="s">
        <v>944</v>
      </c>
      <c r="CUE39" s="86">
        <v>0</v>
      </c>
      <c r="CUF39" s="86"/>
      <c r="CUG39" s="86">
        <v>0</v>
      </c>
      <c r="CUH39" s="67">
        <v>0</v>
      </c>
      <c r="CUI39" s="67">
        <v>0</v>
      </c>
      <c r="CUJ39" s="67">
        <v>0</v>
      </c>
      <c r="CUK39" s="86" t="s">
        <v>582</v>
      </c>
      <c r="CUP39" s="86" t="s">
        <v>944</v>
      </c>
      <c r="CUQ39" s="62" t="s">
        <v>516</v>
      </c>
      <c r="CUR39" s="86" t="s">
        <v>944</v>
      </c>
      <c r="CUS39" s="86">
        <v>0</v>
      </c>
      <c r="CUT39" s="86"/>
      <c r="CUU39" s="86">
        <v>0</v>
      </c>
      <c r="CUV39" s="67">
        <v>0</v>
      </c>
      <c r="CUW39" s="67">
        <v>0</v>
      </c>
      <c r="CUX39" s="67">
        <v>0</v>
      </c>
      <c r="CUY39" s="86" t="s">
        <v>582</v>
      </c>
      <c r="CVD39" s="86" t="s">
        <v>944</v>
      </c>
      <c r="CVE39" s="62" t="s">
        <v>516</v>
      </c>
      <c r="CVF39" s="86" t="s">
        <v>944</v>
      </c>
      <c r="CVG39" s="86">
        <v>0</v>
      </c>
      <c r="CVH39" s="86"/>
      <c r="CVI39" s="86">
        <v>0</v>
      </c>
      <c r="CVJ39" s="67">
        <v>0</v>
      </c>
      <c r="CVK39" s="67">
        <v>0</v>
      </c>
      <c r="CVL39" s="67">
        <v>0</v>
      </c>
      <c r="CVM39" s="86" t="s">
        <v>582</v>
      </c>
      <c r="CVR39" s="86">
        <v>1.24</v>
      </c>
      <c r="CVS39" s="62" t="s">
        <v>516</v>
      </c>
      <c r="CVT39" s="86">
        <v>1.24</v>
      </c>
      <c r="CVU39" s="86">
        <v>1</v>
      </c>
      <c r="CVV39" s="86"/>
      <c r="CVW39" s="86">
        <v>1</v>
      </c>
      <c r="CVX39" s="67">
        <v>1</v>
      </c>
      <c r="CVY39" s="67">
        <v>2.2222222222222223</v>
      </c>
      <c r="CVZ39" s="67">
        <v>2.2222222222222223</v>
      </c>
      <c r="CWA39" s="86">
        <v>100</v>
      </c>
      <c r="CWF39" s="86">
        <v>10.24</v>
      </c>
      <c r="CWG39" s="62" t="s">
        <v>516</v>
      </c>
      <c r="CWH39" s="86">
        <v>10.24</v>
      </c>
      <c r="CWI39" s="86">
        <v>0</v>
      </c>
      <c r="CWJ39" s="86"/>
      <c r="CWK39" s="86">
        <v>1</v>
      </c>
      <c r="CWL39" s="67">
        <v>1</v>
      </c>
      <c r="CWM39" s="67">
        <v>2.2222222222222223</v>
      </c>
      <c r="CWN39" s="67">
        <v>2.2222222222222223</v>
      </c>
      <c r="CWO39" s="86">
        <v>0</v>
      </c>
      <c r="CWT39" s="86">
        <v>10.24</v>
      </c>
      <c r="CWU39" s="62" t="s">
        <v>516</v>
      </c>
      <c r="CWV39" s="86">
        <v>10.24</v>
      </c>
      <c r="CWW39" s="86">
        <v>0</v>
      </c>
      <c r="CWX39" s="86"/>
      <c r="CWY39" s="86">
        <v>1</v>
      </c>
      <c r="CWZ39" s="67">
        <v>1</v>
      </c>
      <c r="CXA39" s="67">
        <v>2.2222222222222223</v>
      </c>
      <c r="CXB39" s="67">
        <v>2.2222222222222223</v>
      </c>
      <c r="CXC39" s="86">
        <v>0</v>
      </c>
      <c r="CXH39" s="86">
        <v>10.24</v>
      </c>
      <c r="CXI39" s="62" t="s">
        <v>516</v>
      </c>
      <c r="CXJ39" s="86">
        <v>10.24</v>
      </c>
      <c r="CXK39" s="86">
        <v>0</v>
      </c>
      <c r="CXL39" s="86"/>
      <c r="CXM39" s="86">
        <v>1</v>
      </c>
      <c r="CXN39" s="67">
        <v>1</v>
      </c>
      <c r="CXO39" s="67">
        <v>2.2222222222222223</v>
      </c>
      <c r="CXP39" s="67">
        <v>2.2222222222222223</v>
      </c>
      <c r="CXQ39" s="86">
        <v>0</v>
      </c>
      <c r="CXV39" s="86">
        <v>10.24</v>
      </c>
      <c r="CXW39" s="62" t="s">
        <v>516</v>
      </c>
      <c r="CXX39" s="86">
        <v>10.24</v>
      </c>
      <c r="CXY39" s="86">
        <v>0</v>
      </c>
      <c r="CXZ39" s="86"/>
      <c r="CYA39" s="86">
        <v>1</v>
      </c>
      <c r="CYB39" s="67">
        <v>1</v>
      </c>
      <c r="CYC39" s="67">
        <v>2.2222222222222223</v>
      </c>
      <c r="CYD39" s="67">
        <v>2.2222222222222223</v>
      </c>
      <c r="CYE39" s="86">
        <v>0</v>
      </c>
      <c r="CYJ39" s="86">
        <v>10.24</v>
      </c>
      <c r="CYK39" s="62" t="s">
        <v>516</v>
      </c>
      <c r="CYL39" s="86">
        <v>10.24</v>
      </c>
      <c r="CYM39" s="86">
        <v>0</v>
      </c>
      <c r="CYN39" s="86"/>
      <c r="CYO39" s="86">
        <v>1</v>
      </c>
      <c r="CYP39" s="67">
        <v>1</v>
      </c>
      <c r="CYQ39" s="67">
        <v>2.2222222222222223</v>
      </c>
      <c r="CYR39" s="67">
        <v>2.2222222222222223</v>
      </c>
      <c r="CYS39" s="86">
        <v>0</v>
      </c>
      <c r="CYX39" s="86">
        <v>9.24</v>
      </c>
      <c r="CYY39" s="62" t="s">
        <v>516</v>
      </c>
      <c r="CYZ39" s="86">
        <v>9.24</v>
      </c>
      <c r="CZA39" s="86">
        <v>0</v>
      </c>
      <c r="CZB39" s="86"/>
      <c r="CZC39" s="86">
        <v>1</v>
      </c>
      <c r="CZD39" s="67">
        <v>1</v>
      </c>
      <c r="CZE39" s="67">
        <v>2.2222222222222223</v>
      </c>
      <c r="CZF39" s="67">
        <v>2.2222222222222223</v>
      </c>
      <c r="CZG39" s="86">
        <v>0</v>
      </c>
      <c r="CZL39" s="86">
        <v>1.24</v>
      </c>
      <c r="CZM39" s="62" t="s">
        <v>516</v>
      </c>
      <c r="CZN39" s="86">
        <v>1.24</v>
      </c>
      <c r="CZO39" s="86">
        <v>1</v>
      </c>
      <c r="CZP39" s="86"/>
      <c r="CZQ39" s="86">
        <v>1</v>
      </c>
      <c r="CZR39" s="67">
        <v>1</v>
      </c>
      <c r="CZS39" s="67">
        <v>2.2222222222222223</v>
      </c>
      <c r="CZT39" s="67">
        <v>2.2222222222222223</v>
      </c>
      <c r="CZU39" s="86">
        <v>100</v>
      </c>
      <c r="CZZ39" s="86">
        <v>10.24</v>
      </c>
      <c r="DAA39" s="62" t="s">
        <v>516</v>
      </c>
      <c r="DAB39" s="86">
        <v>10.24</v>
      </c>
      <c r="DAC39" s="86">
        <v>0</v>
      </c>
      <c r="DAD39" s="86"/>
      <c r="DAE39" s="86">
        <v>1</v>
      </c>
      <c r="DAF39" s="67">
        <v>1</v>
      </c>
      <c r="DAG39" s="67">
        <v>2.2222222222222223</v>
      </c>
      <c r="DAH39" s="67">
        <v>2.2222222222222223</v>
      </c>
      <c r="DAI39" s="86">
        <v>0</v>
      </c>
      <c r="DAN39" s="86">
        <v>10.24</v>
      </c>
      <c r="DAO39" s="62" t="s">
        <v>516</v>
      </c>
      <c r="DAP39" s="86">
        <v>10.24</v>
      </c>
      <c r="DAQ39" s="86">
        <v>0</v>
      </c>
      <c r="DAR39" s="86"/>
      <c r="DAS39" s="86">
        <v>1</v>
      </c>
      <c r="DAT39" s="67">
        <v>1</v>
      </c>
      <c r="DAU39" s="67">
        <v>2.2222222222222223</v>
      </c>
      <c r="DAV39" s="67">
        <v>2.2222222222222223</v>
      </c>
      <c r="DAW39" s="86">
        <v>0</v>
      </c>
      <c r="DBB39" s="86">
        <v>10.24</v>
      </c>
      <c r="DBC39" s="62" t="s">
        <v>516</v>
      </c>
      <c r="DBD39" s="86">
        <v>10.24</v>
      </c>
      <c r="DBE39" s="86">
        <v>0</v>
      </c>
      <c r="DBF39" s="86"/>
      <c r="DBG39" s="86">
        <v>1</v>
      </c>
      <c r="DBH39" s="67">
        <v>1</v>
      </c>
      <c r="DBI39" s="67">
        <v>2.2222222222222223</v>
      </c>
      <c r="DBJ39" s="67">
        <v>2.2222222222222223</v>
      </c>
      <c r="DBK39" s="86">
        <v>0</v>
      </c>
      <c r="DBP39" s="86">
        <v>11.24</v>
      </c>
      <c r="DBQ39" s="62" t="s">
        <v>516</v>
      </c>
      <c r="DBR39" s="86">
        <v>11.24</v>
      </c>
      <c r="DBS39" s="86">
        <v>0</v>
      </c>
      <c r="DBT39" s="86"/>
      <c r="DBU39" s="86">
        <v>1</v>
      </c>
      <c r="DBV39" s="67">
        <v>1</v>
      </c>
      <c r="DBW39" s="67">
        <v>2.2727272727272729</v>
      </c>
      <c r="DBX39" s="67">
        <v>2.2727272727272729</v>
      </c>
      <c r="DBY39" s="86">
        <v>0</v>
      </c>
      <c r="DCD39" s="86"/>
      <c r="DCE39" s="62" t="s">
        <v>516</v>
      </c>
      <c r="DCF39" s="86"/>
      <c r="DCG39" s="86">
        <v>0</v>
      </c>
      <c r="DCH39" s="86"/>
      <c r="DCI39" s="86">
        <v>0</v>
      </c>
      <c r="DCJ39" s="67">
        <v>0</v>
      </c>
      <c r="DCK39" s="67">
        <v>0</v>
      </c>
      <c r="DCL39" s="67">
        <v>0</v>
      </c>
      <c r="DCM39" s="86" t="s">
        <v>582</v>
      </c>
      <c r="DCR39" s="86"/>
      <c r="DCS39" s="62" t="s">
        <v>516</v>
      </c>
      <c r="DCT39" s="86"/>
      <c r="DCU39" s="86">
        <v>0</v>
      </c>
      <c r="DCV39" s="86"/>
      <c r="DCW39" s="86">
        <v>0</v>
      </c>
      <c r="DCX39" s="67">
        <v>0</v>
      </c>
      <c r="DCY39" s="67">
        <v>0</v>
      </c>
      <c r="DCZ39" s="67">
        <v>0</v>
      </c>
      <c r="DDA39" s="86" t="s">
        <v>582</v>
      </c>
      <c r="DDF39" s="86"/>
      <c r="DDG39" s="62" t="s">
        <v>516</v>
      </c>
      <c r="DDH39" s="86"/>
      <c r="DDI39" s="86">
        <v>0</v>
      </c>
      <c r="DDJ39" s="86"/>
      <c r="DDK39" s="86">
        <v>0</v>
      </c>
      <c r="DDL39" s="67">
        <v>0</v>
      </c>
      <c r="DDM39" s="67">
        <v>0</v>
      </c>
      <c r="DDN39" s="67">
        <v>0</v>
      </c>
      <c r="DDO39" s="86" t="s">
        <v>582</v>
      </c>
      <c r="DDT39" s="86"/>
      <c r="DDU39" s="62" t="s">
        <v>516</v>
      </c>
      <c r="DDV39" s="86"/>
      <c r="DDW39" s="86">
        <v>0</v>
      </c>
      <c r="DDX39" s="86"/>
      <c r="DDY39" s="86">
        <v>0</v>
      </c>
      <c r="DDZ39" s="67">
        <v>0</v>
      </c>
      <c r="DEA39" s="67">
        <v>0</v>
      </c>
      <c r="DEB39" s="67">
        <v>0</v>
      </c>
      <c r="DEC39" s="86" t="s">
        <v>582</v>
      </c>
      <c r="DEH39" s="86"/>
      <c r="DEI39" s="62" t="s">
        <v>516</v>
      </c>
      <c r="DEJ39" s="86"/>
      <c r="DEK39" s="86">
        <v>0</v>
      </c>
      <c r="DEL39" s="86"/>
      <c r="DEM39" s="86">
        <v>0</v>
      </c>
      <c r="DEN39" s="67">
        <v>0</v>
      </c>
      <c r="DEO39" s="67">
        <v>0</v>
      </c>
      <c r="DEP39" s="67">
        <v>0</v>
      </c>
      <c r="DEQ39" s="86" t="s">
        <v>582</v>
      </c>
      <c r="DEV39" s="86"/>
      <c r="DEW39" s="62" t="s">
        <v>516</v>
      </c>
      <c r="DEX39" s="86"/>
      <c r="DEY39" s="86">
        <v>0</v>
      </c>
      <c r="DEZ39" s="86"/>
      <c r="DFA39" s="86">
        <v>0</v>
      </c>
      <c r="DFB39" s="67">
        <v>0</v>
      </c>
      <c r="DFC39" s="67">
        <v>0</v>
      </c>
      <c r="DFD39" s="67">
        <v>0</v>
      </c>
      <c r="DFE39" s="86" t="s">
        <v>582</v>
      </c>
      <c r="DFJ39" s="86"/>
      <c r="DFK39" s="62" t="s">
        <v>516</v>
      </c>
      <c r="DFL39" s="86"/>
      <c r="DFM39" s="86">
        <v>0</v>
      </c>
      <c r="DFN39" s="86"/>
      <c r="DFO39" s="86">
        <v>0</v>
      </c>
      <c r="DFP39" s="67">
        <v>0</v>
      </c>
      <c r="DFQ39" s="67">
        <v>0</v>
      </c>
      <c r="DFR39" s="67">
        <v>0</v>
      </c>
      <c r="DFS39" s="86" t="s">
        <v>582</v>
      </c>
      <c r="DFX39" s="86"/>
      <c r="DFY39" s="62" t="s">
        <v>516</v>
      </c>
      <c r="DFZ39" s="86"/>
      <c r="DGA39" s="86">
        <v>0</v>
      </c>
      <c r="DGB39" s="86"/>
      <c r="DGC39" s="86">
        <v>0</v>
      </c>
      <c r="DGD39" s="67">
        <v>0</v>
      </c>
      <c r="DGE39" s="67">
        <v>0</v>
      </c>
      <c r="DGF39" s="67">
        <v>0</v>
      </c>
      <c r="DGG39" s="86" t="s">
        <v>582</v>
      </c>
      <c r="DGL39" s="86"/>
      <c r="DGM39" s="62" t="s">
        <v>516</v>
      </c>
      <c r="DGN39" s="86"/>
      <c r="DGO39" s="86">
        <v>0</v>
      </c>
      <c r="DGP39" s="86"/>
      <c r="DGQ39" s="86">
        <v>0</v>
      </c>
      <c r="DGR39" s="67">
        <v>0</v>
      </c>
      <c r="DGS39" s="67">
        <v>0</v>
      </c>
      <c r="DGT39" s="67">
        <v>0</v>
      </c>
      <c r="DGU39" s="86" t="s">
        <v>582</v>
      </c>
      <c r="DGZ39" s="86"/>
      <c r="DHA39" s="62" t="s">
        <v>516</v>
      </c>
      <c r="DHB39" s="86"/>
      <c r="DHC39" s="86">
        <v>0</v>
      </c>
      <c r="DHD39" s="86"/>
      <c r="DHE39" s="86">
        <v>0</v>
      </c>
      <c r="DHF39" s="67">
        <v>0</v>
      </c>
      <c r="DHG39" s="67">
        <v>0</v>
      </c>
      <c r="DHH39" s="67">
        <v>0</v>
      </c>
      <c r="DHI39" s="86" t="s">
        <v>582</v>
      </c>
      <c r="DHN39" s="86"/>
      <c r="DHO39" s="62" t="s">
        <v>516</v>
      </c>
      <c r="DHP39" s="86"/>
      <c r="DHQ39" s="86">
        <v>0</v>
      </c>
      <c r="DHR39" s="86"/>
      <c r="DHS39" s="86">
        <v>0</v>
      </c>
      <c r="DHT39" s="67">
        <v>0</v>
      </c>
      <c r="DHU39" s="67">
        <v>0</v>
      </c>
      <c r="DHV39" s="67">
        <v>0</v>
      </c>
      <c r="DHW39" s="86" t="s">
        <v>582</v>
      </c>
      <c r="DIB39" s="86"/>
      <c r="DIC39" s="62" t="s">
        <v>516</v>
      </c>
      <c r="DID39" s="86"/>
      <c r="DIE39" s="86">
        <v>0</v>
      </c>
      <c r="DIF39" s="86"/>
      <c r="DIG39" s="86">
        <v>0</v>
      </c>
      <c r="DIH39" s="67">
        <v>0</v>
      </c>
      <c r="DII39" s="67">
        <v>0</v>
      </c>
      <c r="DIJ39" s="67">
        <v>0</v>
      </c>
      <c r="DIK39" s="86" t="s">
        <v>582</v>
      </c>
      <c r="DIP39" s="86"/>
      <c r="DIQ39" s="62" t="s">
        <v>516</v>
      </c>
      <c r="DIR39" s="86"/>
      <c r="DIS39" s="86">
        <v>0</v>
      </c>
      <c r="DIT39" s="86"/>
      <c r="DIU39" s="86">
        <v>0</v>
      </c>
      <c r="DIV39" s="67">
        <v>0</v>
      </c>
      <c r="DIW39" s="67">
        <v>0</v>
      </c>
      <c r="DIX39" s="67">
        <v>0</v>
      </c>
      <c r="DIY39" s="86" t="s">
        <v>582</v>
      </c>
      <c r="DJD39" s="86"/>
      <c r="DJE39" s="62" t="s">
        <v>516</v>
      </c>
      <c r="DJF39" s="86"/>
      <c r="DJG39" s="86">
        <v>0</v>
      </c>
      <c r="DJH39" s="86"/>
      <c r="DJI39" s="86">
        <v>0</v>
      </c>
      <c r="DJJ39" s="67">
        <v>0</v>
      </c>
      <c r="DJK39" s="67">
        <v>0</v>
      </c>
      <c r="DJL39" s="67">
        <v>0</v>
      </c>
      <c r="DJM39" s="86" t="s">
        <v>582</v>
      </c>
      <c r="DJR39" s="86"/>
      <c r="DJS39" s="62" t="s">
        <v>516</v>
      </c>
      <c r="DJT39" s="86"/>
      <c r="DJU39" s="86">
        <v>0</v>
      </c>
      <c r="DJV39" s="86"/>
      <c r="DJW39" s="86">
        <v>0</v>
      </c>
      <c r="DJX39" s="67">
        <v>0</v>
      </c>
      <c r="DJY39" s="67">
        <v>0</v>
      </c>
      <c r="DJZ39" s="67">
        <v>0</v>
      </c>
      <c r="DKA39" s="86" t="s">
        <v>582</v>
      </c>
      <c r="DKF39" s="86"/>
      <c r="DKG39" s="62" t="s">
        <v>516</v>
      </c>
      <c r="DKH39" s="86"/>
      <c r="DKI39" s="86">
        <v>0</v>
      </c>
      <c r="DKJ39" s="86"/>
      <c r="DKK39" s="86">
        <v>0</v>
      </c>
      <c r="DKL39" s="67">
        <v>0</v>
      </c>
      <c r="DKM39" s="67">
        <v>0</v>
      </c>
      <c r="DKN39" s="67">
        <v>0</v>
      </c>
      <c r="DKO39" s="86" t="s">
        <v>582</v>
      </c>
      <c r="DKT39" s="86"/>
      <c r="DKU39" s="62" t="s">
        <v>516</v>
      </c>
      <c r="DKV39" s="86"/>
      <c r="DKW39" s="86">
        <v>0</v>
      </c>
      <c r="DKX39" s="86"/>
      <c r="DKY39" s="86">
        <v>0</v>
      </c>
      <c r="DKZ39" s="67">
        <v>0</v>
      </c>
      <c r="DLA39" s="67">
        <v>0</v>
      </c>
      <c r="DLB39" s="67">
        <v>0</v>
      </c>
      <c r="DLC39" s="86" t="s">
        <v>582</v>
      </c>
      <c r="DLH39" s="86"/>
      <c r="DLI39" s="62" t="s">
        <v>516</v>
      </c>
      <c r="DLJ39" s="86"/>
      <c r="DLK39" s="86">
        <v>0</v>
      </c>
      <c r="DLL39" s="86"/>
      <c r="DLM39" s="86">
        <v>0</v>
      </c>
      <c r="DLN39" s="67">
        <v>0</v>
      </c>
      <c r="DLO39" s="67">
        <v>0</v>
      </c>
      <c r="DLP39" s="67">
        <v>0</v>
      </c>
      <c r="DLQ39" s="86" t="s">
        <v>582</v>
      </c>
      <c r="DLV39" s="86"/>
      <c r="DLW39" s="62" t="s">
        <v>516</v>
      </c>
      <c r="DLX39" s="86"/>
      <c r="DLY39" s="86">
        <v>0</v>
      </c>
      <c r="DLZ39" s="86"/>
      <c r="DMA39" s="86">
        <v>0</v>
      </c>
      <c r="DMB39" s="67">
        <v>0</v>
      </c>
      <c r="DMC39" s="67">
        <v>0</v>
      </c>
      <c r="DMD39" s="67">
        <v>0</v>
      </c>
      <c r="DME39" s="86" t="s">
        <v>582</v>
      </c>
      <c r="DMJ39" s="86"/>
      <c r="DMK39" s="62" t="s">
        <v>516</v>
      </c>
      <c r="DML39" s="86"/>
      <c r="DMM39" s="86">
        <v>0</v>
      </c>
      <c r="DMN39" s="86"/>
      <c r="DMO39" s="86">
        <v>0</v>
      </c>
      <c r="DMP39" s="67">
        <v>0</v>
      </c>
      <c r="DMQ39" s="67">
        <v>0</v>
      </c>
      <c r="DMR39" s="67">
        <v>0</v>
      </c>
      <c r="DMS39" s="86" t="s">
        <v>582</v>
      </c>
      <c r="DMX39" s="86"/>
      <c r="DMY39" s="62" t="s">
        <v>516</v>
      </c>
      <c r="DMZ39" s="86"/>
      <c r="DNA39" s="86">
        <v>0</v>
      </c>
      <c r="DNB39" s="86"/>
      <c r="DNC39" s="86">
        <v>0</v>
      </c>
      <c r="DND39" s="67">
        <v>0</v>
      </c>
      <c r="DNE39" s="67">
        <v>0</v>
      </c>
      <c r="DNF39" s="67">
        <v>0</v>
      </c>
      <c r="DNG39" s="86" t="s">
        <v>582</v>
      </c>
      <c r="DNL39" s="86"/>
      <c r="DNM39" s="62" t="s">
        <v>516</v>
      </c>
      <c r="DNN39" s="86"/>
      <c r="DNO39" s="86">
        <v>0</v>
      </c>
      <c r="DNP39" s="86"/>
      <c r="DNQ39" s="86">
        <v>0</v>
      </c>
      <c r="DNR39" s="67">
        <v>0</v>
      </c>
      <c r="DNS39" s="67">
        <v>0</v>
      </c>
      <c r="DNT39" s="67">
        <v>0</v>
      </c>
      <c r="DNU39" s="86" t="s">
        <v>582</v>
      </c>
      <c r="DNZ39" s="86"/>
      <c r="DOA39" s="62" t="s">
        <v>516</v>
      </c>
      <c r="DOB39" s="86"/>
      <c r="DOC39" s="86">
        <v>0</v>
      </c>
      <c r="DOD39" s="86"/>
      <c r="DOE39" s="86">
        <v>0</v>
      </c>
      <c r="DOF39" s="67">
        <v>0</v>
      </c>
      <c r="DOG39" s="67">
        <v>0</v>
      </c>
      <c r="DOH39" s="67">
        <v>0</v>
      </c>
      <c r="DOI39" s="86" t="s">
        <v>582</v>
      </c>
      <c r="DON39" s="86"/>
      <c r="DOO39" s="62" t="s">
        <v>516</v>
      </c>
      <c r="DOP39" s="86"/>
      <c r="DOQ39" s="86">
        <v>0</v>
      </c>
      <c r="DOR39" s="86"/>
      <c r="DOS39" s="86">
        <v>0</v>
      </c>
      <c r="DOT39" s="67">
        <v>0</v>
      </c>
      <c r="DOU39" s="67">
        <v>0</v>
      </c>
      <c r="DOV39" s="67">
        <v>0</v>
      </c>
      <c r="DOW39" s="86" t="s">
        <v>582</v>
      </c>
      <c r="DPB39" s="86"/>
      <c r="DPC39" s="62" t="s">
        <v>516</v>
      </c>
      <c r="DPD39" s="86"/>
      <c r="DPE39" s="86">
        <v>0</v>
      </c>
      <c r="DPF39" s="86"/>
      <c r="DPG39" s="86">
        <v>0</v>
      </c>
      <c r="DPH39" s="67">
        <v>0</v>
      </c>
      <c r="DPI39" s="67">
        <v>0</v>
      </c>
      <c r="DPJ39" s="67">
        <v>0</v>
      </c>
      <c r="DPK39" s="86" t="s">
        <v>582</v>
      </c>
      <c r="DPP39" s="86"/>
      <c r="DPQ39" s="62" t="s">
        <v>516</v>
      </c>
      <c r="DPR39" s="86"/>
      <c r="DPS39" s="86">
        <v>0</v>
      </c>
      <c r="DPT39" s="86"/>
      <c r="DPU39" s="86">
        <v>0</v>
      </c>
      <c r="DPV39" s="67">
        <v>0</v>
      </c>
      <c r="DPW39" s="67">
        <v>0</v>
      </c>
      <c r="DPX39" s="67">
        <v>0</v>
      </c>
      <c r="DPY39" s="86" t="s">
        <v>582</v>
      </c>
      <c r="DQD39" s="86"/>
      <c r="DQE39" s="62" t="s">
        <v>516</v>
      </c>
      <c r="DQF39" s="86"/>
      <c r="DQG39" s="86">
        <v>0</v>
      </c>
      <c r="DQH39" s="86"/>
      <c r="DQI39" s="86">
        <v>0</v>
      </c>
      <c r="DQJ39" s="67">
        <v>0</v>
      </c>
      <c r="DQK39" s="67">
        <v>0</v>
      </c>
      <c r="DQL39" s="67">
        <v>0</v>
      </c>
      <c r="DQM39" s="86" t="s">
        <v>582</v>
      </c>
      <c r="DQR39" s="86"/>
      <c r="DQS39" s="62" t="s">
        <v>516</v>
      </c>
      <c r="DQT39" s="86"/>
      <c r="DQU39" s="86">
        <v>0</v>
      </c>
      <c r="DQV39" s="86"/>
      <c r="DQW39" s="86">
        <v>0</v>
      </c>
      <c r="DQX39" s="67">
        <v>0</v>
      </c>
      <c r="DQY39" s="67">
        <v>0</v>
      </c>
      <c r="DQZ39" s="67">
        <v>0</v>
      </c>
      <c r="DRA39" s="86" t="s">
        <v>582</v>
      </c>
      <c r="DRF39" s="86"/>
      <c r="DRG39" s="62" t="s">
        <v>516</v>
      </c>
      <c r="DRH39" s="86"/>
      <c r="DRI39" s="86">
        <v>0</v>
      </c>
      <c r="DRJ39" s="86"/>
      <c r="DRK39" s="86">
        <v>0</v>
      </c>
      <c r="DRL39" s="67">
        <v>0</v>
      </c>
      <c r="DRM39" s="67">
        <v>0</v>
      </c>
      <c r="DRN39" s="67">
        <v>0</v>
      </c>
      <c r="DRO39" s="86" t="s">
        <v>582</v>
      </c>
      <c r="DRT39" s="86"/>
      <c r="DRU39" s="62" t="s">
        <v>516</v>
      </c>
      <c r="DRV39" s="86"/>
      <c r="DRW39" s="86">
        <v>0</v>
      </c>
      <c r="DRX39" s="86"/>
      <c r="DRY39" s="86">
        <v>0</v>
      </c>
      <c r="DRZ39" s="67">
        <v>0</v>
      </c>
      <c r="DSA39" s="67">
        <v>0</v>
      </c>
      <c r="DSB39" s="67">
        <v>0</v>
      </c>
      <c r="DSC39" s="86" t="s">
        <v>582</v>
      </c>
      <c r="DSH39" s="86"/>
      <c r="DSI39" s="62" t="s">
        <v>516</v>
      </c>
      <c r="DSJ39" s="86"/>
      <c r="DSK39" s="86">
        <v>0</v>
      </c>
      <c r="DSL39" s="86"/>
      <c r="DSM39" s="86">
        <v>0</v>
      </c>
      <c r="DSN39" s="67">
        <v>0</v>
      </c>
      <c r="DSO39" s="67">
        <v>0</v>
      </c>
      <c r="DSP39" s="67">
        <v>0</v>
      </c>
      <c r="DSQ39" s="86" t="s">
        <v>582</v>
      </c>
      <c r="DSV39" s="86"/>
      <c r="DSW39" s="62" t="s">
        <v>516</v>
      </c>
      <c r="DSX39" s="86"/>
      <c r="DSY39" s="86">
        <v>0</v>
      </c>
      <c r="DSZ39" s="86"/>
      <c r="DTA39" s="86">
        <v>0</v>
      </c>
      <c r="DTB39" s="67">
        <v>0</v>
      </c>
      <c r="DTC39" s="67">
        <v>0</v>
      </c>
      <c r="DTD39" s="67">
        <v>0</v>
      </c>
      <c r="DTE39" s="86" t="s">
        <v>582</v>
      </c>
      <c r="DTJ39" s="86"/>
      <c r="DTK39" s="62" t="s">
        <v>516</v>
      </c>
      <c r="DTL39" s="86"/>
      <c r="DTM39" s="86">
        <v>0</v>
      </c>
      <c r="DTN39" s="86"/>
      <c r="DTO39" s="86">
        <v>1</v>
      </c>
      <c r="DTP39" s="67">
        <v>4</v>
      </c>
      <c r="DTQ39" s="67">
        <v>1.8518518518518516</v>
      </c>
      <c r="DTR39" s="67">
        <v>7.4074074074074066</v>
      </c>
      <c r="DTS39" s="86">
        <v>0</v>
      </c>
      <c r="DTX39" s="86"/>
      <c r="DTY39" s="62" t="s">
        <v>516</v>
      </c>
      <c r="DTZ39" s="86"/>
      <c r="DUA39" s="86">
        <v>0</v>
      </c>
      <c r="DUB39" s="86"/>
      <c r="DUC39" s="86">
        <v>1</v>
      </c>
      <c r="DUD39" s="67">
        <v>4</v>
      </c>
      <c r="DUE39" s="67">
        <v>1.8518518518518516</v>
      </c>
      <c r="DUF39" s="67">
        <v>7.4074074074074066</v>
      </c>
      <c r="DUG39" s="86">
        <v>0</v>
      </c>
      <c r="DUL39" s="86"/>
      <c r="DUM39" s="62" t="s">
        <v>516</v>
      </c>
      <c r="DUN39" s="86"/>
      <c r="DUO39" s="86">
        <v>1</v>
      </c>
      <c r="DUP39" s="86"/>
      <c r="DUQ39" s="86">
        <v>1</v>
      </c>
      <c r="DUR39" s="67">
        <v>4</v>
      </c>
      <c r="DUS39" s="67">
        <v>1.8518518518518516</v>
      </c>
      <c r="DUT39" s="67">
        <v>7.4074074074074066</v>
      </c>
      <c r="DUU39" s="86">
        <v>100</v>
      </c>
      <c r="DUZ39" s="86"/>
      <c r="DVA39" s="62" t="s">
        <v>516</v>
      </c>
      <c r="DVB39" s="86"/>
      <c r="DVC39" s="86">
        <v>0</v>
      </c>
      <c r="DVD39" s="86"/>
      <c r="DVE39" s="86">
        <v>1</v>
      </c>
      <c r="DVF39" s="67">
        <v>4</v>
      </c>
      <c r="DVG39" s="67">
        <v>1.8518518518518516</v>
      </c>
      <c r="DVH39" s="67">
        <v>7.4074074074074066</v>
      </c>
      <c r="DVI39" s="86">
        <v>0</v>
      </c>
      <c r="DVN39" s="86"/>
      <c r="DVO39" s="62" t="s">
        <v>516</v>
      </c>
      <c r="DVP39" s="86"/>
      <c r="DVQ39" s="86">
        <v>1</v>
      </c>
      <c r="DVR39" s="86"/>
      <c r="DVS39" s="86">
        <v>1</v>
      </c>
      <c r="DVT39" s="67">
        <v>4</v>
      </c>
      <c r="DVU39" s="67">
        <v>1.8518518518518516</v>
      </c>
      <c r="DVV39" s="67">
        <v>7.4074074074074066</v>
      </c>
      <c r="DVW39" s="86">
        <v>100</v>
      </c>
      <c r="DWB39" s="86"/>
      <c r="DWC39" s="62" t="s">
        <v>516</v>
      </c>
      <c r="DWD39" s="86"/>
      <c r="DWE39" s="86">
        <v>0</v>
      </c>
      <c r="DWF39" s="86"/>
      <c r="DWG39" s="86">
        <v>1</v>
      </c>
      <c r="DWH39" s="67">
        <v>4</v>
      </c>
      <c r="DWI39" s="67">
        <v>1.8518518518518516</v>
      </c>
      <c r="DWJ39" s="67">
        <v>7.4074074074074066</v>
      </c>
      <c r="DWK39" s="86">
        <v>0</v>
      </c>
      <c r="DWP39" s="86"/>
      <c r="DWQ39" s="62" t="s">
        <v>516</v>
      </c>
      <c r="DWR39" s="86"/>
      <c r="DWS39" s="86">
        <v>0</v>
      </c>
      <c r="DWT39" s="86"/>
      <c r="DWU39" s="86">
        <v>1</v>
      </c>
      <c r="DWV39" s="67">
        <v>4</v>
      </c>
      <c r="DWW39" s="67">
        <v>1.8518518518518516</v>
      </c>
      <c r="DWX39" s="67">
        <v>7.4074074074074066</v>
      </c>
      <c r="DWY39" s="86">
        <v>0</v>
      </c>
      <c r="DXD39" s="86"/>
      <c r="DXE39" s="62" t="s">
        <v>516</v>
      </c>
      <c r="DXF39" s="86"/>
      <c r="DXG39" s="86">
        <v>0</v>
      </c>
      <c r="DXH39" s="86"/>
      <c r="DXI39" s="86">
        <v>1</v>
      </c>
      <c r="DXJ39" s="67">
        <v>4</v>
      </c>
      <c r="DXK39" s="67">
        <v>1.8518518518518516</v>
      </c>
      <c r="DXL39" s="67">
        <v>7.4074074074074066</v>
      </c>
      <c r="DXM39" s="86">
        <v>0</v>
      </c>
      <c r="DXR39" s="86"/>
      <c r="DXS39" s="62" t="s">
        <v>516</v>
      </c>
      <c r="DXT39" s="86"/>
      <c r="DXU39" s="86">
        <v>0</v>
      </c>
      <c r="DXV39" s="86"/>
      <c r="DXW39" s="86">
        <v>1</v>
      </c>
      <c r="DXX39" s="67">
        <v>4</v>
      </c>
      <c r="DXY39" s="67">
        <v>1.8518518518518516</v>
      </c>
      <c r="DXZ39" s="67">
        <v>7.4074074074074066</v>
      </c>
      <c r="DYA39" s="86">
        <v>0</v>
      </c>
      <c r="DYF39" s="86"/>
      <c r="DYG39" s="62" t="s">
        <v>516</v>
      </c>
      <c r="DYH39" s="86"/>
      <c r="DYI39" s="86">
        <v>0</v>
      </c>
      <c r="DYJ39" s="86"/>
      <c r="DYK39" s="86">
        <v>1</v>
      </c>
      <c r="DYL39" s="67">
        <v>4</v>
      </c>
      <c r="DYM39" s="67">
        <v>1.8518518518518516</v>
      </c>
      <c r="DYN39" s="67">
        <v>7.4074074074074066</v>
      </c>
      <c r="DYO39" s="86">
        <v>0</v>
      </c>
      <c r="DYT39" s="86"/>
      <c r="DYU39" s="62" t="s">
        <v>516</v>
      </c>
      <c r="DYV39" s="86"/>
      <c r="DYW39" s="86">
        <v>1</v>
      </c>
      <c r="DYX39" s="86"/>
      <c r="DYY39" s="86">
        <v>1</v>
      </c>
      <c r="DYZ39" s="67">
        <v>4</v>
      </c>
      <c r="DZA39" s="67">
        <v>1.8518518518518516</v>
      </c>
      <c r="DZB39" s="67">
        <v>7.4074074074074066</v>
      </c>
      <c r="DZC39" s="86">
        <v>100</v>
      </c>
      <c r="DZH39" s="86"/>
      <c r="DZI39" s="62" t="s">
        <v>516</v>
      </c>
      <c r="DZJ39" s="86"/>
      <c r="DZK39" s="86">
        <v>0</v>
      </c>
      <c r="DZL39" s="86"/>
      <c r="DZM39" s="86">
        <v>1</v>
      </c>
      <c r="DZN39" s="67">
        <v>4</v>
      </c>
      <c r="DZO39" s="67">
        <v>1.8518518518518516</v>
      </c>
      <c r="DZP39" s="67">
        <v>7.4074074074074066</v>
      </c>
      <c r="DZQ39" s="86">
        <v>0</v>
      </c>
      <c r="DZV39" s="86"/>
      <c r="DZW39" s="62" t="s">
        <v>516</v>
      </c>
      <c r="DZX39" s="86"/>
      <c r="DZY39" s="86">
        <v>0</v>
      </c>
      <c r="DZZ39" s="86"/>
      <c r="EAA39" s="86">
        <v>1</v>
      </c>
      <c r="EAB39" s="67">
        <v>4</v>
      </c>
      <c r="EAC39" s="67">
        <v>1.8518518518518516</v>
      </c>
      <c r="EAD39" s="67">
        <v>7.4074074074074066</v>
      </c>
      <c r="EAE39" s="86">
        <v>0</v>
      </c>
      <c r="EAJ39" s="86"/>
      <c r="EAK39" s="62" t="s">
        <v>516</v>
      </c>
      <c r="EAL39" s="86"/>
      <c r="EAM39" s="86">
        <v>0</v>
      </c>
      <c r="EAN39" s="86"/>
      <c r="EAO39" s="86">
        <v>1</v>
      </c>
      <c r="EAP39" s="67">
        <v>4</v>
      </c>
      <c r="EAQ39" s="67">
        <v>1.8518518518518516</v>
      </c>
      <c r="EAR39" s="67">
        <v>7.4074074074074066</v>
      </c>
      <c r="EAS39" s="86">
        <v>0</v>
      </c>
      <c r="EAX39" s="86"/>
      <c r="EAY39" s="62" t="s">
        <v>516</v>
      </c>
      <c r="EAZ39" s="86"/>
      <c r="EBA39" s="86">
        <v>0</v>
      </c>
      <c r="EBB39" s="86"/>
      <c r="EBC39" s="86">
        <v>1</v>
      </c>
      <c r="EBD39" s="67">
        <v>4</v>
      </c>
      <c r="EBE39" s="67">
        <v>1.8518518518518516</v>
      </c>
      <c r="EBF39" s="67">
        <v>7.4074074074074066</v>
      </c>
      <c r="EBG39" s="86">
        <v>0</v>
      </c>
      <c r="EBL39" s="86"/>
      <c r="EBM39" s="62" t="s">
        <v>516</v>
      </c>
      <c r="EBN39" s="86"/>
      <c r="EBO39" s="86">
        <v>0</v>
      </c>
      <c r="EBP39" s="86"/>
      <c r="EBQ39" s="86">
        <v>1</v>
      </c>
      <c r="EBR39" s="67">
        <v>4</v>
      </c>
      <c r="EBS39" s="67">
        <v>1.8518518518518516</v>
      </c>
      <c r="EBT39" s="67">
        <v>7.4074074074074066</v>
      </c>
      <c r="EBU39" s="86">
        <v>0</v>
      </c>
      <c r="EBZ39" s="86"/>
      <c r="ECA39" s="62" t="s">
        <v>516</v>
      </c>
      <c r="ECB39" s="86"/>
      <c r="ECC39" s="86">
        <v>0</v>
      </c>
      <c r="ECD39" s="86"/>
      <c r="ECE39" s="86">
        <v>1</v>
      </c>
      <c r="ECF39" s="67">
        <v>4</v>
      </c>
      <c r="ECG39" s="67">
        <v>1.8518518518518516</v>
      </c>
      <c r="ECH39" s="67">
        <v>7.4074074074074066</v>
      </c>
      <c r="ECI39" s="86">
        <v>0</v>
      </c>
      <c r="ECN39" s="86"/>
      <c r="ECO39" s="62" t="s">
        <v>516</v>
      </c>
      <c r="ECP39" s="86"/>
      <c r="ECQ39" s="86">
        <v>0</v>
      </c>
      <c r="ECR39" s="86"/>
      <c r="ECS39" s="86">
        <v>1</v>
      </c>
      <c r="ECT39" s="67">
        <v>4</v>
      </c>
      <c r="ECU39" s="67">
        <v>1.8518518518518516</v>
      </c>
      <c r="ECV39" s="67">
        <v>7.4074074074074066</v>
      </c>
      <c r="ECW39" s="86">
        <v>0</v>
      </c>
      <c r="EDB39" s="86"/>
      <c r="EDC39" s="62" t="s">
        <v>516</v>
      </c>
      <c r="EDD39" s="86"/>
      <c r="EDE39" s="86">
        <v>0</v>
      </c>
      <c r="EDF39" s="86"/>
      <c r="EDG39" s="86">
        <v>1</v>
      </c>
      <c r="EDH39" s="67">
        <v>4</v>
      </c>
      <c r="EDI39" s="67">
        <v>1.8518518518518516</v>
      </c>
      <c r="EDJ39" s="67">
        <v>7.4074074074074066</v>
      </c>
      <c r="EDK39" s="86">
        <v>0</v>
      </c>
      <c r="EDP39" s="86"/>
      <c r="EDQ39" s="62" t="s">
        <v>516</v>
      </c>
      <c r="EDR39" s="86"/>
      <c r="EDS39" s="86">
        <v>0</v>
      </c>
      <c r="EDT39" s="86"/>
      <c r="EDU39" s="86">
        <v>1</v>
      </c>
      <c r="EDV39" s="67">
        <v>4</v>
      </c>
      <c r="EDW39" s="67">
        <v>1.8518518518518516</v>
      </c>
      <c r="EDX39" s="67">
        <v>7.4074074074074066</v>
      </c>
      <c r="EDY39" s="86">
        <v>0</v>
      </c>
      <c r="EED39" s="86"/>
      <c r="EEE39" s="62" t="s">
        <v>516</v>
      </c>
      <c r="EEF39" s="86"/>
      <c r="EEG39" s="86">
        <v>0</v>
      </c>
      <c r="EEH39" s="86"/>
      <c r="EEI39" s="86">
        <v>1</v>
      </c>
      <c r="EEJ39" s="67">
        <v>4</v>
      </c>
      <c r="EEK39" s="67">
        <v>1.8518518518518516</v>
      </c>
      <c r="EEL39" s="67">
        <v>7.4074074074074066</v>
      </c>
      <c r="EEM39" s="86">
        <v>0</v>
      </c>
      <c r="EER39" s="86"/>
      <c r="EES39" s="62" t="s">
        <v>516</v>
      </c>
      <c r="EET39" s="86"/>
      <c r="EEU39" s="86">
        <v>0</v>
      </c>
      <c r="EEV39" s="86"/>
      <c r="EEW39" s="86">
        <v>1</v>
      </c>
      <c r="EEX39" s="67">
        <v>4</v>
      </c>
      <c r="EEY39" s="67">
        <v>1.8518518518518516</v>
      </c>
      <c r="EEZ39" s="67">
        <v>7.4074074074074066</v>
      </c>
      <c r="EFA39" s="86">
        <v>0</v>
      </c>
      <c r="EFF39" s="86"/>
      <c r="EFG39" s="62" t="s">
        <v>516</v>
      </c>
      <c r="EFH39" s="86"/>
      <c r="EFI39" s="86">
        <v>0</v>
      </c>
      <c r="EFJ39" s="86"/>
      <c r="EFK39" s="86">
        <v>1</v>
      </c>
      <c r="EFL39" s="67">
        <v>4</v>
      </c>
      <c r="EFM39" s="67">
        <v>1.8518518518518516</v>
      </c>
      <c r="EFN39" s="67">
        <v>7.4074074074074066</v>
      </c>
      <c r="EFO39" s="86">
        <v>0</v>
      </c>
      <c r="EFT39" s="86"/>
      <c r="EFU39" s="62" t="s">
        <v>516</v>
      </c>
      <c r="EFV39" s="86"/>
      <c r="EFW39" s="86">
        <v>0</v>
      </c>
      <c r="EFX39" s="86"/>
      <c r="EFY39" s="86">
        <v>1</v>
      </c>
      <c r="EFZ39" s="67">
        <v>4</v>
      </c>
      <c r="EGA39" s="67">
        <v>1.8518518518518516</v>
      </c>
      <c r="EGB39" s="67">
        <v>7.4074074074074066</v>
      </c>
      <c r="EGC39" s="86">
        <v>0</v>
      </c>
      <c r="EGH39" s="86"/>
      <c r="EGI39" s="62" t="s">
        <v>516</v>
      </c>
      <c r="EGJ39" s="86"/>
      <c r="EGK39" s="86">
        <v>0</v>
      </c>
      <c r="EGL39" s="86"/>
      <c r="EGM39" s="86">
        <v>1</v>
      </c>
      <c r="EGN39" s="67">
        <v>4</v>
      </c>
      <c r="EGO39" s="67">
        <v>1.8518518518518516</v>
      </c>
      <c r="EGP39" s="67">
        <v>7.4074074074074066</v>
      </c>
      <c r="EGQ39" s="86">
        <v>0</v>
      </c>
      <c r="EGV39" s="86"/>
      <c r="EGW39" s="62" t="s">
        <v>516</v>
      </c>
      <c r="EGX39" s="86"/>
      <c r="EGY39" s="86">
        <v>0</v>
      </c>
      <c r="EGZ39" s="86"/>
      <c r="EHA39" s="86">
        <v>1</v>
      </c>
      <c r="EHB39" s="67">
        <v>4</v>
      </c>
      <c r="EHC39" s="67">
        <v>1.8518518518518516</v>
      </c>
      <c r="EHD39" s="67">
        <v>7.4074074074074066</v>
      </c>
      <c r="EHE39" s="86">
        <v>0</v>
      </c>
      <c r="EHJ39" s="86"/>
      <c r="EHK39" s="62" t="s">
        <v>516</v>
      </c>
      <c r="EHL39" s="86"/>
      <c r="EHM39" s="86">
        <v>0</v>
      </c>
      <c r="EHN39" s="86"/>
      <c r="EHO39" s="86">
        <v>1</v>
      </c>
      <c r="EHP39" s="67">
        <v>4</v>
      </c>
      <c r="EHQ39" s="67">
        <v>1.8518518518518516</v>
      </c>
      <c r="EHR39" s="67">
        <v>7.4074074074074066</v>
      </c>
      <c r="EHS39" s="86">
        <v>0</v>
      </c>
      <c r="EHX39" s="86"/>
      <c r="EHY39" s="62" t="s">
        <v>516</v>
      </c>
      <c r="EHZ39" s="86"/>
      <c r="EIA39" s="86">
        <v>0</v>
      </c>
      <c r="EIB39" s="86"/>
      <c r="EIC39" s="86">
        <v>1</v>
      </c>
      <c r="EID39" s="67">
        <v>4</v>
      </c>
      <c r="EIE39" s="67">
        <v>1.8518518518518516</v>
      </c>
      <c r="EIF39" s="67">
        <v>7.4074074074074066</v>
      </c>
      <c r="EIG39" s="86">
        <v>0</v>
      </c>
      <c r="EIL39" s="86"/>
      <c r="EIM39" s="62" t="s">
        <v>516</v>
      </c>
      <c r="EIN39" s="86"/>
      <c r="EIO39" s="86">
        <v>0</v>
      </c>
      <c r="EIP39" s="86"/>
      <c r="EIQ39" s="86">
        <v>1</v>
      </c>
      <c r="EIR39" s="67">
        <v>4</v>
      </c>
      <c r="EIS39" s="67">
        <v>1.8518518518518516</v>
      </c>
      <c r="EIT39" s="67">
        <v>7.4074074074074066</v>
      </c>
      <c r="EIU39" s="86">
        <v>0</v>
      </c>
      <c r="EIZ39" s="86"/>
      <c r="EJA39" s="62" t="s">
        <v>516</v>
      </c>
      <c r="EJB39" s="86"/>
      <c r="EJC39" s="86">
        <v>1</v>
      </c>
      <c r="EJD39" s="86"/>
      <c r="EJE39" s="86">
        <v>1</v>
      </c>
      <c r="EJF39" s="67">
        <v>4</v>
      </c>
      <c r="EJG39" s="67">
        <v>1.8518518518518516</v>
      </c>
      <c r="EJH39" s="67">
        <v>7.4074074074074066</v>
      </c>
      <c r="EJI39" s="86">
        <v>100</v>
      </c>
      <c r="EJN39" s="86"/>
      <c r="EJO39" s="62" t="s">
        <v>516</v>
      </c>
      <c r="EJP39" s="86"/>
      <c r="EJQ39" s="86">
        <v>1</v>
      </c>
      <c r="EJR39" s="86"/>
      <c r="EJS39" s="86">
        <v>1</v>
      </c>
      <c r="EJT39" s="67">
        <v>1</v>
      </c>
      <c r="EJU39" s="67">
        <v>2.2222222222222223</v>
      </c>
      <c r="EJV39" s="67">
        <v>2.2222222222222223</v>
      </c>
      <c r="EJW39" s="86">
        <v>100</v>
      </c>
      <c r="EKB39" s="86"/>
      <c r="EKC39" s="62" t="s">
        <v>516</v>
      </c>
      <c r="EKD39" s="86"/>
      <c r="EKE39" s="86">
        <v>0</v>
      </c>
      <c r="EKF39" s="86"/>
      <c r="EKG39" s="86">
        <v>1</v>
      </c>
      <c r="EKH39" s="67">
        <v>1</v>
      </c>
      <c r="EKI39" s="67">
        <v>2.2222222222222223</v>
      </c>
      <c r="EKJ39" s="67">
        <v>2.2222222222222223</v>
      </c>
      <c r="EKK39" s="86">
        <v>0</v>
      </c>
      <c r="EKP39" s="86"/>
      <c r="EKQ39" s="62" t="s">
        <v>516</v>
      </c>
      <c r="EKR39" s="86"/>
      <c r="EKS39" s="86">
        <v>0</v>
      </c>
      <c r="EKT39" s="86"/>
      <c r="EKU39" s="86">
        <v>1</v>
      </c>
      <c r="EKV39" s="67">
        <v>1</v>
      </c>
      <c r="EKW39" s="67">
        <v>2.2222222222222223</v>
      </c>
      <c r="EKX39" s="67">
        <v>2.2222222222222223</v>
      </c>
      <c r="EKY39" s="86">
        <v>0</v>
      </c>
      <c r="ELD39" s="86"/>
      <c r="ELE39" s="62" t="s">
        <v>516</v>
      </c>
      <c r="ELF39" s="86"/>
      <c r="ELG39" s="86">
        <v>1</v>
      </c>
      <c r="ELH39" s="86"/>
      <c r="ELI39" s="86">
        <v>1</v>
      </c>
      <c r="ELJ39" s="67">
        <v>1</v>
      </c>
      <c r="ELK39" s="67">
        <v>2.2222222222222223</v>
      </c>
      <c r="ELL39" s="67">
        <v>2.2222222222222223</v>
      </c>
      <c r="ELM39" s="86">
        <v>100</v>
      </c>
      <c r="ELR39" s="86"/>
      <c r="ELS39" s="62" t="s">
        <v>516</v>
      </c>
      <c r="ELT39" s="86"/>
      <c r="ELU39" s="86">
        <v>1</v>
      </c>
      <c r="ELV39" s="86"/>
      <c r="ELW39" s="86">
        <v>1</v>
      </c>
      <c r="ELX39" s="67">
        <v>1</v>
      </c>
      <c r="ELY39" s="67">
        <v>2.2222222222222223</v>
      </c>
      <c r="ELZ39" s="67">
        <v>2.2222222222222223</v>
      </c>
      <c r="EMA39" s="86">
        <v>100</v>
      </c>
      <c r="EMF39" s="86"/>
      <c r="EMG39" s="62" t="s">
        <v>516</v>
      </c>
      <c r="EMH39" s="86"/>
      <c r="EMI39" s="86">
        <v>0</v>
      </c>
      <c r="EMJ39" s="86"/>
      <c r="EMK39" s="86">
        <v>1</v>
      </c>
      <c r="EML39" s="67">
        <v>1</v>
      </c>
      <c r="EMM39" s="67">
        <v>2.2222222222222223</v>
      </c>
      <c r="EMN39" s="67">
        <v>2.2222222222222223</v>
      </c>
      <c r="EMO39" s="86">
        <v>0</v>
      </c>
      <c r="EMT39" s="86"/>
      <c r="EMU39" s="62" t="s">
        <v>516</v>
      </c>
      <c r="EMV39" s="86"/>
      <c r="EMW39" s="86">
        <v>1</v>
      </c>
      <c r="EMX39" s="86"/>
      <c r="EMY39" s="86">
        <v>1</v>
      </c>
      <c r="EMZ39" s="67">
        <v>1</v>
      </c>
      <c r="ENA39" s="67">
        <v>2.2222222222222223</v>
      </c>
      <c r="ENB39" s="67">
        <v>2.2222222222222223</v>
      </c>
      <c r="ENC39" s="86">
        <v>100</v>
      </c>
      <c r="ENH39" s="86"/>
      <c r="ENI39" s="62" t="s">
        <v>516</v>
      </c>
      <c r="ENJ39" s="86"/>
      <c r="ENK39" s="86">
        <v>0</v>
      </c>
      <c r="ENL39" s="86"/>
      <c r="ENM39" s="86">
        <v>1</v>
      </c>
      <c r="ENN39" s="67">
        <v>1</v>
      </c>
      <c r="ENO39" s="67">
        <v>2.2222222222222223</v>
      </c>
      <c r="ENP39" s="67">
        <v>2.2222222222222223</v>
      </c>
      <c r="ENQ39" s="86">
        <v>0</v>
      </c>
      <c r="ENV39" s="86"/>
      <c r="ENW39" s="62" t="s">
        <v>516</v>
      </c>
      <c r="ENX39" s="86"/>
      <c r="ENY39" s="86">
        <v>0</v>
      </c>
      <c r="ENZ39" s="86"/>
      <c r="EOA39" s="86">
        <v>1</v>
      </c>
      <c r="EOB39" s="67">
        <v>1</v>
      </c>
      <c r="EOC39" s="67">
        <v>2.2222222222222223</v>
      </c>
      <c r="EOD39" s="67">
        <v>2.2222222222222223</v>
      </c>
      <c r="EOE39" s="86">
        <v>0</v>
      </c>
      <c r="EOJ39" s="86"/>
      <c r="EOK39" s="62" t="s">
        <v>516</v>
      </c>
      <c r="EOL39" s="86"/>
      <c r="EOM39" s="86">
        <v>0</v>
      </c>
      <c r="EON39" s="86"/>
      <c r="EOO39" s="86">
        <v>1</v>
      </c>
      <c r="EOP39" s="67">
        <v>1</v>
      </c>
      <c r="EOQ39" s="67">
        <v>2.2222222222222223</v>
      </c>
      <c r="EOR39" s="67">
        <v>2.2222222222222223</v>
      </c>
      <c r="EOS39" s="86">
        <v>0</v>
      </c>
      <c r="EOX39" s="86"/>
      <c r="EOY39" s="62" t="s">
        <v>516</v>
      </c>
      <c r="EOZ39" s="86"/>
      <c r="EPA39" s="86">
        <v>1</v>
      </c>
      <c r="EPB39" s="86"/>
      <c r="EPC39" s="86">
        <v>1</v>
      </c>
      <c r="EPD39" s="67">
        <v>1</v>
      </c>
      <c r="EPE39" s="67">
        <v>2.2222222222222223</v>
      </c>
      <c r="EPF39" s="67">
        <v>2.2222222222222223</v>
      </c>
      <c r="EPG39" s="86">
        <v>100</v>
      </c>
      <c r="EPL39" s="86"/>
      <c r="EPM39" s="62" t="s">
        <v>516</v>
      </c>
      <c r="EPN39" s="86"/>
      <c r="EPO39" s="86">
        <v>1</v>
      </c>
      <c r="EPP39" s="86"/>
      <c r="EPQ39" s="86">
        <v>1</v>
      </c>
      <c r="EPR39" s="67">
        <v>1</v>
      </c>
      <c r="EPS39" s="67">
        <v>2.2222222222222223</v>
      </c>
      <c r="EPT39" s="67">
        <v>2.2222222222222223</v>
      </c>
      <c r="EPU39" s="86">
        <v>100</v>
      </c>
      <c r="EPZ39" s="86"/>
      <c r="EQA39" s="62" t="s">
        <v>516</v>
      </c>
      <c r="EQB39" s="86"/>
      <c r="EQC39" s="86">
        <v>1</v>
      </c>
      <c r="EQD39" s="86"/>
      <c r="EQE39" s="86">
        <v>1</v>
      </c>
      <c r="EQF39" s="67">
        <v>1</v>
      </c>
      <c r="EQG39" s="67">
        <v>2.2222222222222223</v>
      </c>
      <c r="EQH39" s="67">
        <v>2.2222222222222223</v>
      </c>
      <c r="EQI39" s="86">
        <v>100</v>
      </c>
      <c r="EQN39" s="86"/>
      <c r="EQO39" s="62" t="s">
        <v>516</v>
      </c>
      <c r="EQP39" s="86"/>
      <c r="EQQ39" s="86">
        <v>0</v>
      </c>
      <c r="EQR39" s="86"/>
      <c r="EQS39" s="86">
        <v>1</v>
      </c>
      <c r="EQT39" s="67">
        <v>1</v>
      </c>
      <c r="EQU39" s="67">
        <v>2.2222222222222223</v>
      </c>
      <c r="EQV39" s="67">
        <v>2.2222222222222223</v>
      </c>
      <c r="EQW39" s="86">
        <v>0</v>
      </c>
      <c r="ERB39" s="86"/>
      <c r="ERC39" s="62" t="s">
        <v>516</v>
      </c>
      <c r="ERD39" s="86"/>
      <c r="ERE39" s="86">
        <v>0</v>
      </c>
      <c r="ERF39" s="86"/>
      <c r="ERG39" s="86">
        <v>1</v>
      </c>
      <c r="ERH39" s="67">
        <v>1</v>
      </c>
      <c r="ERI39" s="67">
        <v>2.2222222222222223</v>
      </c>
      <c r="ERJ39" s="67">
        <v>2.2222222222222223</v>
      </c>
      <c r="ERK39" s="86">
        <v>0</v>
      </c>
      <c r="ERP39" s="86"/>
      <c r="ERQ39" s="62" t="s">
        <v>516</v>
      </c>
      <c r="ERR39" s="86"/>
      <c r="ERS39" s="86">
        <v>0</v>
      </c>
      <c r="ERT39" s="86"/>
      <c r="ERU39" s="86">
        <v>1</v>
      </c>
      <c r="ERV39" s="67">
        <v>1</v>
      </c>
      <c r="ERW39" s="67">
        <v>2.2222222222222223</v>
      </c>
      <c r="ERX39" s="67">
        <v>2.2222222222222223</v>
      </c>
      <c r="ERY39" s="86">
        <v>0</v>
      </c>
      <c r="ESD39" s="86"/>
      <c r="ESE39" s="62" t="s">
        <v>516</v>
      </c>
      <c r="ESF39" s="86"/>
      <c r="ESG39" s="86">
        <v>0</v>
      </c>
      <c r="ESH39" s="86"/>
      <c r="ESI39" s="86">
        <v>1</v>
      </c>
      <c r="ESJ39" s="67">
        <v>1</v>
      </c>
      <c r="ESK39" s="67">
        <v>2.2222222222222223</v>
      </c>
      <c r="ESL39" s="67">
        <v>2.2222222222222223</v>
      </c>
      <c r="ESM39" s="86">
        <v>0</v>
      </c>
      <c r="ESR39" s="86"/>
      <c r="ESS39" s="62" t="s">
        <v>516</v>
      </c>
      <c r="EST39" s="86"/>
      <c r="ESU39" s="86">
        <v>1</v>
      </c>
      <c r="ESV39" s="86"/>
      <c r="ESW39" s="86">
        <v>1</v>
      </c>
      <c r="ESX39" s="67">
        <v>1</v>
      </c>
      <c r="ESY39" s="67">
        <v>2.2222222222222223</v>
      </c>
      <c r="ESZ39" s="67">
        <v>2.2222222222222223</v>
      </c>
      <c r="ETA39" s="86">
        <v>100</v>
      </c>
      <c r="ETF39" s="86"/>
      <c r="ETG39" s="62" t="s">
        <v>516</v>
      </c>
      <c r="ETH39" s="86"/>
      <c r="ETI39" s="86">
        <v>0</v>
      </c>
      <c r="ETJ39" s="86"/>
      <c r="ETK39" s="86">
        <v>1</v>
      </c>
      <c r="ETL39" s="67">
        <v>1</v>
      </c>
      <c r="ETM39" s="67">
        <v>2.2222222222222223</v>
      </c>
      <c r="ETN39" s="67">
        <v>2.2222222222222223</v>
      </c>
      <c r="ETO39" s="86">
        <v>0</v>
      </c>
      <c r="ETT39" s="86"/>
      <c r="ETU39" s="62" t="s">
        <v>516</v>
      </c>
      <c r="ETV39" s="86"/>
      <c r="ETW39" s="86">
        <v>0</v>
      </c>
      <c r="ETX39" s="86"/>
      <c r="ETY39" s="86">
        <v>1</v>
      </c>
      <c r="ETZ39" s="67">
        <v>1</v>
      </c>
      <c r="EUA39" s="67">
        <v>2.2222222222222223</v>
      </c>
      <c r="EUB39" s="67">
        <v>2.2222222222222223</v>
      </c>
      <c r="EUC39" s="86">
        <v>0</v>
      </c>
      <c r="EUH39" s="86"/>
      <c r="EUI39" s="62" t="s">
        <v>516</v>
      </c>
      <c r="EUJ39" s="86"/>
      <c r="EUK39" s="86">
        <v>1</v>
      </c>
      <c r="EUL39" s="86"/>
      <c r="EUM39" s="86">
        <v>1</v>
      </c>
      <c r="EUN39" s="67">
        <v>1</v>
      </c>
      <c r="EUO39" s="67">
        <v>2.2222222222222223</v>
      </c>
      <c r="EUP39" s="67">
        <v>2.2222222222222223</v>
      </c>
      <c r="EUQ39" s="86">
        <v>100</v>
      </c>
      <c r="EUV39" s="86"/>
      <c r="EUW39" s="62" t="s">
        <v>516</v>
      </c>
      <c r="EUX39" s="86"/>
      <c r="EUY39" s="86">
        <v>0</v>
      </c>
      <c r="EUZ39" s="86"/>
      <c r="EVA39" s="86">
        <v>1</v>
      </c>
      <c r="EVB39" s="67">
        <v>1</v>
      </c>
      <c r="EVC39" s="67">
        <v>2.2222222222222223</v>
      </c>
      <c r="EVD39" s="67">
        <v>2.2222222222222223</v>
      </c>
      <c r="EVE39" s="86">
        <v>0</v>
      </c>
      <c r="EVJ39" s="86"/>
      <c r="EVK39" s="62" t="s">
        <v>516</v>
      </c>
      <c r="EVL39" s="86"/>
      <c r="EVM39" s="86">
        <v>0</v>
      </c>
      <c r="EVN39" s="86"/>
      <c r="EVO39" s="86">
        <v>1</v>
      </c>
      <c r="EVP39" s="67">
        <v>1</v>
      </c>
      <c r="EVQ39" s="67">
        <v>2.2222222222222223</v>
      </c>
      <c r="EVR39" s="67">
        <v>2.2222222222222223</v>
      </c>
      <c r="EVS39" s="86">
        <v>0</v>
      </c>
      <c r="EVX39" s="86"/>
      <c r="EVY39" s="62" t="s">
        <v>516</v>
      </c>
      <c r="EVZ39" s="86"/>
      <c r="EWA39" s="86">
        <v>0</v>
      </c>
      <c r="EWB39" s="86"/>
      <c r="EWC39" s="86">
        <v>1</v>
      </c>
      <c r="EWD39" s="67">
        <v>1</v>
      </c>
      <c r="EWE39" s="67">
        <v>2.2222222222222223</v>
      </c>
      <c r="EWF39" s="67">
        <v>2.2222222222222223</v>
      </c>
      <c r="EWG39" s="86">
        <v>0</v>
      </c>
      <c r="EWL39" s="86"/>
      <c r="EWM39" s="62" t="s">
        <v>516</v>
      </c>
      <c r="EWN39" s="86"/>
      <c r="EWO39" s="86">
        <v>0</v>
      </c>
      <c r="EWP39" s="86"/>
      <c r="EWQ39" s="86">
        <v>1</v>
      </c>
      <c r="EWR39" s="67">
        <v>1</v>
      </c>
      <c r="EWS39" s="67">
        <v>2.2222222222222223</v>
      </c>
      <c r="EWT39" s="67">
        <v>2.2222222222222223</v>
      </c>
      <c r="EWU39" s="86">
        <v>0</v>
      </c>
      <c r="EWZ39" s="86"/>
      <c r="EXA39" s="62" t="s">
        <v>516</v>
      </c>
      <c r="EXB39" s="86"/>
      <c r="EXC39" s="86">
        <v>0</v>
      </c>
      <c r="EXD39" s="86"/>
      <c r="EXE39" s="86">
        <v>1</v>
      </c>
      <c r="EXF39" s="67">
        <v>1</v>
      </c>
      <c r="EXG39" s="67">
        <v>1.8518518518518516</v>
      </c>
      <c r="EXH39" s="67">
        <v>1.8518518518518516</v>
      </c>
      <c r="EXI39" s="86">
        <v>0</v>
      </c>
      <c r="EXN39" s="86"/>
      <c r="EXO39" s="62" t="s">
        <v>516</v>
      </c>
      <c r="EXP39" s="86"/>
      <c r="EXQ39" s="86">
        <v>0</v>
      </c>
      <c r="EXR39" s="86"/>
      <c r="EXS39" s="86">
        <v>1</v>
      </c>
      <c r="EXT39" s="67">
        <v>1</v>
      </c>
      <c r="EXU39" s="67">
        <v>1.8518518518518516</v>
      </c>
      <c r="EXV39" s="67">
        <v>1.8518518518518516</v>
      </c>
      <c r="EXW39" s="86">
        <v>0</v>
      </c>
      <c r="EYB39" s="86"/>
      <c r="EYC39" s="62" t="s">
        <v>516</v>
      </c>
      <c r="EYD39" s="86"/>
      <c r="EYE39" s="86">
        <v>0</v>
      </c>
      <c r="EYF39" s="86"/>
      <c r="EYG39" s="86">
        <v>1</v>
      </c>
      <c r="EYH39" s="67">
        <v>1</v>
      </c>
      <c r="EYI39" s="67">
        <v>1.8518518518518516</v>
      </c>
      <c r="EYJ39" s="67">
        <v>1.8518518518518516</v>
      </c>
      <c r="EYK39" s="86">
        <v>0</v>
      </c>
      <c r="EYP39" s="86"/>
      <c r="EYQ39" s="62" t="s">
        <v>516</v>
      </c>
      <c r="EYR39" s="86"/>
      <c r="EYS39" s="86">
        <v>1</v>
      </c>
      <c r="EYT39" s="86"/>
      <c r="EYU39" s="86">
        <v>1</v>
      </c>
      <c r="EYV39" s="67">
        <v>1</v>
      </c>
      <c r="EYW39" s="67">
        <v>1.8518518518518516</v>
      </c>
      <c r="EYX39" s="67">
        <v>1.8518518518518516</v>
      </c>
      <c r="EYY39" s="86">
        <v>100</v>
      </c>
      <c r="EZD39" s="86"/>
      <c r="EZE39" s="62" t="s">
        <v>516</v>
      </c>
      <c r="EZF39" s="86"/>
      <c r="EZG39" s="86">
        <v>0</v>
      </c>
      <c r="EZH39" s="86"/>
      <c r="EZI39" s="86">
        <v>1</v>
      </c>
      <c r="EZJ39" s="67">
        <v>1</v>
      </c>
      <c r="EZK39" s="67">
        <v>1.8518518518518516</v>
      </c>
      <c r="EZL39" s="67">
        <v>1.8518518518518516</v>
      </c>
      <c r="EZM39" s="86">
        <v>0</v>
      </c>
      <c r="EZR39" s="86"/>
      <c r="EZS39" s="62" t="s">
        <v>516</v>
      </c>
      <c r="EZT39" s="86"/>
      <c r="EZU39" s="86">
        <v>1</v>
      </c>
      <c r="EZV39" s="86"/>
      <c r="EZW39" s="86">
        <v>1</v>
      </c>
      <c r="EZX39" s="67">
        <v>1</v>
      </c>
      <c r="EZY39" s="67">
        <v>1.8518518518518516</v>
      </c>
      <c r="EZZ39" s="67">
        <v>1.8518518518518516</v>
      </c>
      <c r="FAA39" s="86">
        <v>100</v>
      </c>
      <c r="FAF39" s="86"/>
      <c r="FAG39" s="62" t="s">
        <v>516</v>
      </c>
      <c r="FAH39" s="86"/>
      <c r="FAI39" s="86">
        <v>0</v>
      </c>
      <c r="FAJ39" s="86"/>
      <c r="FAK39" s="86">
        <v>1</v>
      </c>
      <c r="FAL39" s="67">
        <v>1</v>
      </c>
      <c r="FAM39" s="67">
        <v>1.8518518518518516</v>
      </c>
      <c r="FAN39" s="67">
        <v>1.8518518518518516</v>
      </c>
      <c r="FAO39" s="86">
        <v>0</v>
      </c>
      <c r="FAT39" s="86"/>
      <c r="FAU39" s="62" t="s">
        <v>516</v>
      </c>
      <c r="FAV39" s="86"/>
      <c r="FAW39" s="86">
        <v>0</v>
      </c>
      <c r="FAX39" s="86"/>
      <c r="FAY39" s="86">
        <v>1</v>
      </c>
      <c r="FAZ39" s="67">
        <v>1</v>
      </c>
      <c r="FBA39" s="67">
        <v>1.8518518518518516</v>
      </c>
      <c r="FBB39" s="67">
        <v>1.8518518518518516</v>
      </c>
      <c r="FBC39" s="86">
        <v>0</v>
      </c>
      <c r="FBH39" s="86"/>
      <c r="FBI39" s="62" t="s">
        <v>516</v>
      </c>
      <c r="FBJ39" s="86"/>
      <c r="FBK39" s="86">
        <v>0</v>
      </c>
      <c r="FBL39" s="86"/>
      <c r="FBM39" s="86">
        <v>1</v>
      </c>
      <c r="FBN39" s="67">
        <v>1</v>
      </c>
      <c r="FBO39" s="67">
        <v>1.8518518518518516</v>
      </c>
      <c r="FBP39" s="67">
        <v>1.8518518518518516</v>
      </c>
      <c r="FBQ39" s="86">
        <v>0</v>
      </c>
      <c r="FBV39" s="86"/>
      <c r="FBW39" s="62" t="s">
        <v>516</v>
      </c>
      <c r="FBX39" s="86"/>
      <c r="FBY39" s="86">
        <v>0</v>
      </c>
      <c r="FBZ39" s="86"/>
      <c r="FCA39" s="86">
        <v>1</v>
      </c>
      <c r="FCB39" s="67">
        <v>1</v>
      </c>
      <c r="FCC39" s="67">
        <v>1.8518518518518516</v>
      </c>
      <c r="FCD39" s="67">
        <v>1.8518518518518516</v>
      </c>
      <c r="FCE39" s="86">
        <v>0</v>
      </c>
      <c r="FCJ39" s="86"/>
      <c r="FCK39" s="62" t="s">
        <v>516</v>
      </c>
      <c r="FCL39" s="86"/>
      <c r="FCM39" s="86">
        <v>1</v>
      </c>
      <c r="FCN39" s="86"/>
      <c r="FCO39" s="86">
        <v>1</v>
      </c>
      <c r="FCP39" s="67">
        <v>1</v>
      </c>
      <c r="FCQ39" s="67">
        <v>1.8518518518518516</v>
      </c>
      <c r="FCR39" s="67">
        <v>1.8518518518518516</v>
      </c>
      <c r="FCS39" s="86">
        <v>100</v>
      </c>
      <c r="FCX39" s="86"/>
      <c r="FCY39" s="62" t="s">
        <v>516</v>
      </c>
      <c r="FCZ39" s="86"/>
      <c r="FDA39" s="86">
        <v>0</v>
      </c>
      <c r="FDB39" s="86"/>
      <c r="FDC39" s="86">
        <v>1</v>
      </c>
      <c r="FDD39" s="67">
        <v>1</v>
      </c>
      <c r="FDE39" s="67">
        <v>1.8518518518518516</v>
      </c>
      <c r="FDF39" s="67">
        <v>1.8518518518518516</v>
      </c>
      <c r="FDG39" s="86">
        <v>0</v>
      </c>
      <c r="FDL39" s="86"/>
      <c r="FDM39" s="62" t="s">
        <v>516</v>
      </c>
      <c r="FDN39" s="86"/>
      <c r="FDO39" s="86">
        <v>0</v>
      </c>
      <c r="FDP39" s="86"/>
      <c r="FDQ39" s="86">
        <v>1</v>
      </c>
      <c r="FDR39" s="67">
        <v>1</v>
      </c>
      <c r="FDS39" s="67">
        <v>1.8518518518518516</v>
      </c>
      <c r="FDT39" s="67">
        <v>1.8518518518518516</v>
      </c>
      <c r="FDU39" s="86">
        <v>0</v>
      </c>
      <c r="FDZ39" s="86"/>
      <c r="FEA39" s="62" t="s">
        <v>516</v>
      </c>
      <c r="FEB39" s="86"/>
      <c r="FEC39" s="86">
        <v>0</v>
      </c>
      <c r="FED39" s="86"/>
      <c r="FEE39" s="86">
        <v>1</v>
      </c>
      <c r="FEF39" s="67">
        <v>1</v>
      </c>
      <c r="FEG39" s="67">
        <v>1.8518518518518516</v>
      </c>
      <c r="FEH39" s="67">
        <v>1.8518518518518516</v>
      </c>
      <c r="FEI39" s="86">
        <v>0</v>
      </c>
      <c r="FEN39" s="86"/>
      <c r="FEO39" s="62" t="s">
        <v>516</v>
      </c>
      <c r="FEP39" s="86"/>
      <c r="FEQ39" s="86">
        <v>0</v>
      </c>
      <c r="FER39" s="86"/>
      <c r="FES39" s="86">
        <v>1</v>
      </c>
      <c r="FET39" s="67">
        <v>1</v>
      </c>
      <c r="FEU39" s="67">
        <v>1.8518518518518516</v>
      </c>
      <c r="FEV39" s="67">
        <v>1.8518518518518516</v>
      </c>
      <c r="FEW39" s="86">
        <v>0</v>
      </c>
      <c r="FFB39" s="86"/>
      <c r="FFC39" s="62" t="s">
        <v>516</v>
      </c>
      <c r="FFD39" s="86"/>
      <c r="FFE39" s="86">
        <v>0</v>
      </c>
      <c r="FFF39" s="86"/>
      <c r="FFG39" s="86">
        <v>1</v>
      </c>
      <c r="FFH39" s="67">
        <v>1</v>
      </c>
      <c r="FFI39" s="67">
        <v>1.8518518518518516</v>
      </c>
      <c r="FFJ39" s="67">
        <v>1.8518518518518516</v>
      </c>
      <c r="FFK39" s="86">
        <v>0</v>
      </c>
      <c r="FFP39" s="86"/>
      <c r="FFQ39" s="62" t="s">
        <v>516</v>
      </c>
      <c r="FFR39" s="86"/>
      <c r="FFS39" s="86">
        <v>0</v>
      </c>
      <c r="FFT39" s="86"/>
      <c r="FFU39" s="86">
        <v>1</v>
      </c>
      <c r="FFV39" s="67">
        <v>1</v>
      </c>
      <c r="FFW39" s="67">
        <v>1.8518518518518516</v>
      </c>
      <c r="FFX39" s="67">
        <v>1.8518518518518516</v>
      </c>
      <c r="FFY39" s="86">
        <v>0</v>
      </c>
      <c r="FGD39" s="86"/>
      <c r="FGE39" s="62" t="s">
        <v>516</v>
      </c>
      <c r="FGF39" s="86"/>
      <c r="FGG39" s="86">
        <v>0</v>
      </c>
      <c r="FGH39" s="86"/>
      <c r="FGI39" s="86">
        <v>1</v>
      </c>
      <c r="FGJ39" s="67">
        <v>1</v>
      </c>
      <c r="FGK39" s="67">
        <v>1.8518518518518516</v>
      </c>
      <c r="FGL39" s="67">
        <v>1.8518518518518516</v>
      </c>
      <c r="FGM39" s="86">
        <v>0</v>
      </c>
      <c r="FGR39" s="86"/>
      <c r="FGS39" s="62" t="s">
        <v>516</v>
      </c>
      <c r="FGT39" s="86"/>
      <c r="FGU39" s="86">
        <v>0</v>
      </c>
      <c r="FGV39" s="86"/>
      <c r="FGW39" s="86">
        <v>1</v>
      </c>
      <c r="FGX39" s="67">
        <v>1</v>
      </c>
      <c r="FGY39" s="67">
        <v>1.8518518518518516</v>
      </c>
      <c r="FGZ39" s="67">
        <v>1.8518518518518516</v>
      </c>
      <c r="FHA39" s="86">
        <v>0</v>
      </c>
      <c r="FHF39" s="86"/>
      <c r="FHG39" s="62" t="s">
        <v>516</v>
      </c>
      <c r="FHH39" s="86"/>
      <c r="FHI39" s="86">
        <v>0</v>
      </c>
      <c r="FHJ39" s="86"/>
      <c r="FHK39" s="86">
        <v>1</v>
      </c>
      <c r="FHL39" s="67">
        <v>1</v>
      </c>
      <c r="FHM39" s="67">
        <v>1.8518518518518516</v>
      </c>
      <c r="FHN39" s="67">
        <v>1.8518518518518516</v>
      </c>
      <c r="FHO39" s="86">
        <v>0</v>
      </c>
      <c r="FHT39" s="86"/>
      <c r="FHU39" s="62" t="s">
        <v>516</v>
      </c>
      <c r="FHV39" s="86"/>
      <c r="FHW39" s="86">
        <v>0</v>
      </c>
      <c r="FHX39" s="86"/>
      <c r="FHY39" s="86">
        <v>1</v>
      </c>
      <c r="FHZ39" s="67">
        <v>1</v>
      </c>
      <c r="FIA39" s="67">
        <v>1.8518518518518516</v>
      </c>
      <c r="FIB39" s="67">
        <v>1.8518518518518516</v>
      </c>
      <c r="FIC39" s="86">
        <v>0</v>
      </c>
      <c r="FIH39" s="86"/>
      <c r="FII39" s="62" t="s">
        <v>516</v>
      </c>
      <c r="FIJ39" s="86"/>
      <c r="FIK39" s="86">
        <v>0</v>
      </c>
      <c r="FIL39" s="86"/>
      <c r="FIM39" s="86">
        <v>1</v>
      </c>
      <c r="FIN39" s="67">
        <v>1</v>
      </c>
      <c r="FIO39" s="67">
        <v>1.8518518518518516</v>
      </c>
      <c r="FIP39" s="67">
        <v>1.8518518518518516</v>
      </c>
      <c r="FIQ39" s="86">
        <v>0</v>
      </c>
      <c r="FIV39" s="86"/>
      <c r="FIW39" s="62" t="s">
        <v>516</v>
      </c>
      <c r="FIX39" s="86"/>
      <c r="FIY39" s="86">
        <v>0</v>
      </c>
      <c r="FIZ39" s="86"/>
      <c r="FJA39" s="86">
        <v>1</v>
      </c>
      <c r="FJB39" s="67">
        <v>1</v>
      </c>
      <c r="FJC39" s="67">
        <v>1.8518518518518516</v>
      </c>
      <c r="FJD39" s="67">
        <v>1.8518518518518516</v>
      </c>
      <c r="FJE39" s="86">
        <v>0</v>
      </c>
      <c r="FJJ39" s="86"/>
      <c r="FJK39" s="62" t="s">
        <v>516</v>
      </c>
      <c r="FJL39" s="86"/>
      <c r="FJM39" s="86">
        <v>0</v>
      </c>
      <c r="FJN39" s="86"/>
      <c r="FJO39" s="86">
        <v>1</v>
      </c>
      <c r="FJP39" s="67">
        <v>1</v>
      </c>
      <c r="FJQ39" s="67">
        <v>1.8518518518518516</v>
      </c>
      <c r="FJR39" s="67">
        <v>1.8518518518518516</v>
      </c>
      <c r="FJS39" s="86">
        <v>0</v>
      </c>
      <c r="FJX39" s="86"/>
      <c r="FJY39" s="62" t="s">
        <v>516</v>
      </c>
      <c r="FJZ39" s="86"/>
      <c r="FKA39" s="86">
        <v>0</v>
      </c>
      <c r="FKB39" s="86"/>
      <c r="FKC39" s="86">
        <v>1</v>
      </c>
      <c r="FKD39" s="67">
        <v>1</v>
      </c>
      <c r="FKE39" s="67">
        <v>1.8518518518518516</v>
      </c>
      <c r="FKF39" s="67">
        <v>1.8518518518518516</v>
      </c>
      <c r="FKG39" s="86">
        <v>0</v>
      </c>
      <c r="FKL39" s="86"/>
      <c r="FKM39" s="62" t="s">
        <v>516</v>
      </c>
      <c r="FKN39" s="86"/>
      <c r="FKO39" s="86">
        <v>0</v>
      </c>
      <c r="FKP39" s="86"/>
      <c r="FKQ39" s="86">
        <v>1</v>
      </c>
      <c r="FKR39" s="67">
        <v>1</v>
      </c>
      <c r="FKS39" s="67">
        <v>1.8518518518518516</v>
      </c>
      <c r="FKT39" s="67">
        <v>1.8518518518518516</v>
      </c>
      <c r="FKU39" s="86">
        <v>0</v>
      </c>
      <c r="FKZ39" s="86"/>
      <c r="FLA39" s="62" t="s">
        <v>516</v>
      </c>
      <c r="FLB39" s="86"/>
      <c r="FLC39" s="86">
        <v>0</v>
      </c>
      <c r="FLD39" s="86"/>
      <c r="FLE39" s="86">
        <v>1</v>
      </c>
      <c r="FLF39" s="67">
        <v>1</v>
      </c>
      <c r="FLG39" s="67">
        <v>1.8518518518518516</v>
      </c>
      <c r="FLH39" s="67">
        <v>1.8518518518518516</v>
      </c>
      <c r="FLI39" s="86">
        <v>0</v>
      </c>
      <c r="FLN39" s="86"/>
      <c r="FLO39" s="62" t="s">
        <v>516</v>
      </c>
      <c r="FLP39" s="86"/>
      <c r="FLQ39" s="86">
        <v>0</v>
      </c>
      <c r="FLR39" s="86"/>
      <c r="FLS39" s="86">
        <v>1</v>
      </c>
      <c r="FLT39" s="67">
        <v>1</v>
      </c>
      <c r="FLU39" s="67">
        <v>1.8518518518518516</v>
      </c>
      <c r="FLV39" s="67">
        <v>1.8518518518518516</v>
      </c>
      <c r="FLW39" s="86">
        <v>0</v>
      </c>
      <c r="FMB39" s="86"/>
      <c r="FMC39" s="62" t="s">
        <v>516</v>
      </c>
      <c r="FMD39" s="86"/>
      <c r="FME39" s="86">
        <v>1</v>
      </c>
      <c r="FMF39" s="86"/>
      <c r="FMG39" s="86">
        <v>1</v>
      </c>
      <c r="FMH39" s="67">
        <v>1</v>
      </c>
      <c r="FMI39" s="67">
        <v>2.2222222222222223</v>
      </c>
      <c r="FMJ39" s="67">
        <v>2.2222222222222223</v>
      </c>
      <c r="FMK39" s="86">
        <v>100</v>
      </c>
      <c r="FMP39" s="86"/>
      <c r="FMQ39" s="62" t="s">
        <v>516</v>
      </c>
      <c r="FMR39" s="86"/>
      <c r="FMS39" s="86">
        <v>0</v>
      </c>
      <c r="FMT39" s="86"/>
      <c r="FMU39" s="86">
        <v>1</v>
      </c>
      <c r="FMV39" s="67">
        <v>1</v>
      </c>
      <c r="FMW39" s="67">
        <v>2.2222222222222223</v>
      </c>
      <c r="FMX39" s="67">
        <v>2.2222222222222223</v>
      </c>
      <c r="FMY39" s="86">
        <v>0</v>
      </c>
      <c r="FND39" s="86"/>
      <c r="FNE39" s="62" t="s">
        <v>516</v>
      </c>
      <c r="FNF39" s="86"/>
      <c r="FNG39" s="86">
        <v>0</v>
      </c>
      <c r="FNH39" s="86"/>
      <c r="FNI39" s="86">
        <v>1</v>
      </c>
      <c r="FNJ39" s="67">
        <v>1</v>
      </c>
      <c r="FNK39" s="67">
        <v>2.2222222222222223</v>
      </c>
      <c r="FNL39" s="67">
        <v>2.2222222222222223</v>
      </c>
      <c r="FNM39" s="86">
        <v>0</v>
      </c>
      <c r="FNR39" s="86"/>
      <c r="FNS39" s="62" t="s">
        <v>516</v>
      </c>
      <c r="FNT39" s="86"/>
      <c r="FNU39" s="86">
        <v>0</v>
      </c>
      <c r="FNV39" s="86"/>
      <c r="FNW39" s="86">
        <v>1</v>
      </c>
      <c r="FNX39" s="67">
        <v>1</v>
      </c>
      <c r="FNY39" s="67">
        <v>2.2222222222222223</v>
      </c>
      <c r="FNZ39" s="67">
        <v>2.2222222222222223</v>
      </c>
      <c r="FOA39" s="86">
        <v>0</v>
      </c>
      <c r="FOF39" s="86"/>
      <c r="FOG39" s="62" t="s">
        <v>516</v>
      </c>
      <c r="FOH39" s="86"/>
      <c r="FOI39" s="86">
        <v>1</v>
      </c>
      <c r="FOJ39" s="86"/>
      <c r="FOK39" s="86">
        <v>1</v>
      </c>
      <c r="FOL39" s="67">
        <v>1</v>
      </c>
      <c r="FOM39" s="67">
        <v>2.2222222222222223</v>
      </c>
      <c r="FON39" s="67">
        <v>2.2222222222222223</v>
      </c>
      <c r="FOO39" s="86">
        <v>100</v>
      </c>
      <c r="FOT39" s="86"/>
      <c r="FOU39" s="62" t="s">
        <v>516</v>
      </c>
      <c r="FOV39" s="86"/>
      <c r="FOW39" s="86">
        <v>0</v>
      </c>
      <c r="FOX39" s="86"/>
      <c r="FOY39" s="86">
        <v>1</v>
      </c>
      <c r="FOZ39" s="67">
        <v>1</v>
      </c>
      <c r="FPA39" s="67">
        <v>2.2222222222222223</v>
      </c>
      <c r="FPB39" s="67">
        <v>2.2222222222222223</v>
      </c>
      <c r="FPC39" s="86">
        <v>0</v>
      </c>
      <c r="FPH39" s="86"/>
      <c r="FPI39" s="62" t="s">
        <v>516</v>
      </c>
      <c r="FPJ39" s="86"/>
      <c r="FPK39" s="86">
        <v>0</v>
      </c>
      <c r="FPL39" s="86"/>
      <c r="FPM39" s="86">
        <v>1</v>
      </c>
      <c r="FPN39" s="67">
        <v>1</v>
      </c>
      <c r="FPO39" s="67">
        <v>2.2222222222222223</v>
      </c>
      <c r="FPP39" s="67">
        <v>2.2222222222222223</v>
      </c>
      <c r="FPQ39" s="86">
        <v>0</v>
      </c>
      <c r="FPV39" s="86"/>
      <c r="FPW39" s="62" t="s">
        <v>516</v>
      </c>
      <c r="FPX39" s="86"/>
      <c r="FPY39" s="86">
        <v>0</v>
      </c>
      <c r="FPZ39" s="86"/>
      <c r="FQA39" s="86">
        <v>1</v>
      </c>
      <c r="FQB39" s="67">
        <v>1</v>
      </c>
      <c r="FQC39" s="67">
        <v>2.2222222222222223</v>
      </c>
      <c r="FQD39" s="67">
        <v>2.2222222222222223</v>
      </c>
      <c r="FQE39" s="86">
        <v>0</v>
      </c>
      <c r="FQJ39" s="86"/>
      <c r="FQK39" s="62" t="s">
        <v>516</v>
      </c>
      <c r="FQL39" s="86"/>
      <c r="FQM39" s="86">
        <v>0</v>
      </c>
      <c r="FQN39" s="86"/>
      <c r="FQO39" s="86">
        <v>1</v>
      </c>
      <c r="FQP39" s="67">
        <v>1</v>
      </c>
      <c r="FQQ39" s="67">
        <v>2.2222222222222223</v>
      </c>
      <c r="FQR39" s="67">
        <v>2.2222222222222223</v>
      </c>
      <c r="FQS39" s="86">
        <v>0</v>
      </c>
      <c r="FQX39" s="86"/>
      <c r="FQY39" s="62" t="s">
        <v>516</v>
      </c>
      <c r="FQZ39" s="86"/>
      <c r="FRA39" s="86">
        <v>0</v>
      </c>
      <c r="FRB39" s="86"/>
      <c r="FRC39" s="86">
        <v>1</v>
      </c>
      <c r="FRD39" s="67">
        <v>1</v>
      </c>
      <c r="FRE39" s="67">
        <v>2.2222222222222223</v>
      </c>
      <c r="FRF39" s="67">
        <v>2.2222222222222223</v>
      </c>
      <c r="FRG39" s="86">
        <v>0</v>
      </c>
      <c r="FRL39" s="86"/>
      <c r="FRM39" s="62" t="s">
        <v>516</v>
      </c>
      <c r="FRN39" s="86"/>
      <c r="FRO39" s="86">
        <v>0</v>
      </c>
      <c r="FRP39" s="86"/>
      <c r="FRQ39" s="86">
        <v>1</v>
      </c>
      <c r="FRR39" s="67">
        <v>1</v>
      </c>
      <c r="FRS39" s="67">
        <v>2.2222222222222223</v>
      </c>
      <c r="FRT39" s="67">
        <v>2.2222222222222223</v>
      </c>
      <c r="FRU39" s="86">
        <v>0</v>
      </c>
      <c r="FRZ39" s="86"/>
      <c r="FSA39" s="62" t="s">
        <v>516</v>
      </c>
      <c r="FSB39" s="86"/>
      <c r="FSC39" s="86">
        <v>1</v>
      </c>
      <c r="FSD39" s="86"/>
      <c r="FSE39" s="86">
        <v>1</v>
      </c>
      <c r="FSF39" s="67">
        <v>1</v>
      </c>
      <c r="FSG39" s="67">
        <v>2.2222222222222223</v>
      </c>
      <c r="FSH39" s="67">
        <v>2.2222222222222223</v>
      </c>
      <c r="FSI39" s="86">
        <v>100</v>
      </c>
      <c r="FSN39" s="86"/>
      <c r="FSO39" s="62" t="s">
        <v>516</v>
      </c>
      <c r="FSP39" s="86"/>
      <c r="FSQ39" s="86">
        <v>0</v>
      </c>
      <c r="FSR39" s="86"/>
      <c r="FSS39" s="86">
        <v>1</v>
      </c>
      <c r="FST39" s="67">
        <v>1</v>
      </c>
      <c r="FSU39" s="67">
        <v>2.2222222222222223</v>
      </c>
      <c r="FSV39" s="67">
        <v>2.2222222222222223</v>
      </c>
      <c r="FSW39" s="86">
        <v>0</v>
      </c>
      <c r="FTB39" s="86"/>
      <c r="FTC39" s="62" t="s">
        <v>516</v>
      </c>
      <c r="FTD39" s="86"/>
      <c r="FTE39" s="86">
        <v>1</v>
      </c>
      <c r="FTF39" s="86"/>
      <c r="FTG39" s="86">
        <v>1</v>
      </c>
      <c r="FTH39" s="67">
        <v>1</v>
      </c>
      <c r="FTI39" s="67">
        <v>2.2222222222222223</v>
      </c>
      <c r="FTJ39" s="67">
        <v>2.2222222222222223</v>
      </c>
      <c r="FTK39" s="86">
        <v>100</v>
      </c>
      <c r="FTP39" s="86"/>
      <c r="FTQ39" s="62" t="s">
        <v>516</v>
      </c>
      <c r="FTR39" s="86"/>
      <c r="FTS39" s="86">
        <v>0</v>
      </c>
      <c r="FTT39" s="86"/>
      <c r="FTU39" s="86">
        <v>1</v>
      </c>
      <c r="FTV39" s="67">
        <v>1</v>
      </c>
      <c r="FTW39" s="67">
        <v>2.2222222222222223</v>
      </c>
      <c r="FTX39" s="67">
        <v>2.2222222222222223</v>
      </c>
      <c r="FTY39" s="86">
        <v>0</v>
      </c>
      <c r="FUD39" s="86"/>
      <c r="FUE39" s="62" t="s">
        <v>516</v>
      </c>
      <c r="FUF39" s="86"/>
      <c r="FUG39" s="86">
        <v>0</v>
      </c>
      <c r="FUH39" s="86"/>
      <c r="FUI39" s="86">
        <v>1</v>
      </c>
      <c r="FUJ39" s="67">
        <v>1</v>
      </c>
      <c r="FUK39" s="67">
        <v>2.2222222222222223</v>
      </c>
      <c r="FUL39" s="67">
        <v>2.2222222222222223</v>
      </c>
      <c r="FUM39" s="86">
        <v>0</v>
      </c>
      <c r="FUR39" s="86"/>
      <c r="FUS39" s="62" t="s">
        <v>516</v>
      </c>
      <c r="FUT39" s="86"/>
      <c r="FUU39" s="86">
        <v>0</v>
      </c>
      <c r="FUV39" s="86"/>
      <c r="FUW39" s="86">
        <v>1</v>
      </c>
      <c r="FUX39" s="67">
        <v>1</v>
      </c>
      <c r="FUY39" s="67">
        <v>2.2222222222222223</v>
      </c>
      <c r="FUZ39" s="67">
        <v>2.2222222222222223</v>
      </c>
      <c r="FVA39" s="86">
        <v>0</v>
      </c>
      <c r="FVF39" s="86"/>
      <c r="FVG39" s="62" t="s">
        <v>516</v>
      </c>
      <c r="FVH39" s="86"/>
      <c r="FVI39" s="86">
        <v>1</v>
      </c>
      <c r="FVJ39" s="86"/>
      <c r="FVK39" s="86">
        <v>1</v>
      </c>
      <c r="FVL39" s="67">
        <v>1</v>
      </c>
      <c r="FVM39" s="67">
        <v>2.2222222222222223</v>
      </c>
      <c r="FVN39" s="67">
        <v>2.2222222222222223</v>
      </c>
      <c r="FVO39" s="86">
        <v>100</v>
      </c>
      <c r="FVT39" s="86"/>
      <c r="FVU39" s="62" t="s">
        <v>516</v>
      </c>
      <c r="FVV39" s="86"/>
      <c r="FVW39" s="86">
        <v>0</v>
      </c>
      <c r="FVX39" s="86"/>
      <c r="FVY39" s="86">
        <v>1</v>
      </c>
      <c r="FVZ39" s="67">
        <v>1</v>
      </c>
      <c r="FWA39" s="67">
        <v>2.2222222222222223</v>
      </c>
      <c r="FWB39" s="67">
        <v>2.2222222222222223</v>
      </c>
      <c r="FWC39" s="86">
        <v>0</v>
      </c>
      <c r="FWH39" s="86"/>
      <c r="FWI39" s="62" t="s">
        <v>516</v>
      </c>
      <c r="FWJ39" s="86"/>
      <c r="FWK39" s="86">
        <v>0</v>
      </c>
      <c r="FWL39" s="86"/>
      <c r="FWM39" s="86">
        <v>1</v>
      </c>
      <c r="FWN39" s="67">
        <v>1</v>
      </c>
      <c r="FWO39" s="67">
        <v>2.2222222222222223</v>
      </c>
      <c r="FWP39" s="67">
        <v>2.2222222222222223</v>
      </c>
      <c r="FWQ39" s="86">
        <v>0</v>
      </c>
      <c r="FWV39" s="86"/>
      <c r="FWW39" s="62" t="s">
        <v>516</v>
      </c>
      <c r="FWX39" s="86"/>
      <c r="FWY39" s="86">
        <v>0</v>
      </c>
      <c r="FWZ39" s="86"/>
      <c r="FXA39" s="86">
        <v>1</v>
      </c>
      <c r="FXB39" s="67">
        <v>1</v>
      </c>
      <c r="FXC39" s="67">
        <v>2.2222222222222223</v>
      </c>
      <c r="FXD39" s="67">
        <v>2.2222222222222223</v>
      </c>
      <c r="FXE39" s="86">
        <v>0</v>
      </c>
      <c r="FXJ39" s="86"/>
      <c r="FXK39" s="62" t="s">
        <v>516</v>
      </c>
      <c r="FXL39" s="86"/>
      <c r="FXM39" s="86">
        <v>1</v>
      </c>
      <c r="FXN39" s="86"/>
      <c r="FXO39" s="86">
        <v>1</v>
      </c>
      <c r="FXP39" s="67">
        <v>1</v>
      </c>
      <c r="FXQ39" s="67">
        <v>2.2222222222222223</v>
      </c>
      <c r="FXR39" s="67">
        <v>2.2222222222222223</v>
      </c>
      <c r="FXS39" s="86">
        <v>100</v>
      </c>
      <c r="FXX39" s="86"/>
      <c r="FXY39" s="62" t="s">
        <v>516</v>
      </c>
      <c r="FXZ39" s="86"/>
      <c r="FYA39" s="86">
        <v>0</v>
      </c>
      <c r="FYB39" s="86"/>
      <c r="FYC39" s="86">
        <v>1</v>
      </c>
      <c r="FYD39" s="67">
        <v>1</v>
      </c>
      <c r="FYE39" s="67">
        <v>2.2222222222222223</v>
      </c>
      <c r="FYF39" s="67">
        <v>2.2222222222222223</v>
      </c>
      <c r="FYG39" s="86">
        <v>0</v>
      </c>
      <c r="FYL39" s="86"/>
      <c r="FYM39" s="62" t="s">
        <v>516</v>
      </c>
      <c r="FYN39" s="86"/>
      <c r="FYO39" s="86">
        <v>1</v>
      </c>
      <c r="FYP39" s="86"/>
      <c r="FYQ39" s="86">
        <v>1</v>
      </c>
      <c r="FYR39" s="67">
        <v>1</v>
      </c>
      <c r="FYS39" s="67">
        <v>2.2222222222222223</v>
      </c>
      <c r="FYT39" s="67">
        <v>2.2222222222222223</v>
      </c>
      <c r="FYU39" s="86">
        <v>100</v>
      </c>
      <c r="FYZ39" s="86"/>
      <c r="FZA39" s="62" t="s">
        <v>516</v>
      </c>
      <c r="FZB39" s="86"/>
      <c r="FZC39" s="86">
        <v>1</v>
      </c>
      <c r="FZD39" s="86"/>
      <c r="FZE39" s="86">
        <v>1</v>
      </c>
      <c r="FZF39" s="67">
        <v>1</v>
      </c>
      <c r="FZG39" s="67">
        <v>2.2222222222222223</v>
      </c>
      <c r="FZH39" s="67">
        <v>2.2222222222222223</v>
      </c>
      <c r="FZI39" s="86">
        <v>100</v>
      </c>
      <c r="FZN39" s="86"/>
      <c r="FZO39" s="62" t="s">
        <v>516</v>
      </c>
      <c r="FZP39" s="86"/>
      <c r="FZQ39" s="86">
        <v>0</v>
      </c>
      <c r="FZR39" s="86"/>
      <c r="FZS39" s="86">
        <v>1</v>
      </c>
      <c r="FZT39" s="67">
        <v>1</v>
      </c>
      <c r="FZU39" s="67">
        <v>2.2222222222222223</v>
      </c>
      <c r="FZV39" s="67">
        <v>2.2222222222222223</v>
      </c>
      <c r="FZW39" s="86">
        <v>0</v>
      </c>
      <c r="GAB39" s="86"/>
      <c r="GAC39" s="62" t="s">
        <v>516</v>
      </c>
      <c r="GAD39" s="86"/>
      <c r="GAE39" s="86">
        <v>0</v>
      </c>
      <c r="GAF39" s="86"/>
      <c r="GAG39" s="86">
        <v>1</v>
      </c>
      <c r="GAH39" s="67">
        <v>1</v>
      </c>
      <c r="GAI39" s="67">
        <v>2.2222222222222223</v>
      </c>
      <c r="GAJ39" s="67">
        <v>2.2222222222222223</v>
      </c>
      <c r="GAK39" s="86">
        <v>0</v>
      </c>
      <c r="GAP39" s="86"/>
      <c r="GAQ39" s="62" t="s">
        <v>516</v>
      </c>
      <c r="GAR39" s="86"/>
      <c r="GAS39" s="86">
        <v>1</v>
      </c>
      <c r="GAT39" s="86"/>
      <c r="GAU39" s="86">
        <v>1</v>
      </c>
      <c r="GAV39" s="67">
        <v>1</v>
      </c>
      <c r="GAW39" s="67">
        <v>2.2222222222222223</v>
      </c>
      <c r="GAX39" s="67">
        <v>2.2222222222222223</v>
      </c>
      <c r="GAY39" s="86">
        <v>100</v>
      </c>
      <c r="GBD39" s="86"/>
      <c r="GBE39" s="62" t="s">
        <v>516</v>
      </c>
      <c r="GBF39" s="86"/>
      <c r="GBG39" s="86">
        <v>0</v>
      </c>
      <c r="GBH39" s="86"/>
      <c r="GBI39" s="86">
        <v>1</v>
      </c>
      <c r="GBJ39" s="67">
        <v>1</v>
      </c>
      <c r="GBK39" s="67">
        <v>2.2222222222222223</v>
      </c>
      <c r="GBL39" s="67">
        <v>2.2222222222222223</v>
      </c>
      <c r="GBM39" s="86">
        <v>0</v>
      </c>
      <c r="GBR39" s="86"/>
      <c r="GBS39" s="62" t="s">
        <v>516</v>
      </c>
      <c r="GBT39" s="86"/>
      <c r="GBU39" s="86">
        <v>0</v>
      </c>
      <c r="GBV39" s="86"/>
      <c r="GBW39" s="86">
        <v>1</v>
      </c>
      <c r="GBX39" s="67">
        <v>1</v>
      </c>
      <c r="GBY39" s="67">
        <v>2.2222222222222223</v>
      </c>
      <c r="GBZ39" s="67">
        <v>2.2222222222222223</v>
      </c>
      <c r="GCA39" s="86">
        <v>0</v>
      </c>
      <c r="GCF39" s="86"/>
      <c r="GCG39" s="62" t="s">
        <v>516</v>
      </c>
      <c r="GCH39" s="86"/>
      <c r="GCI39" s="86">
        <v>1</v>
      </c>
      <c r="GCJ39" s="86"/>
      <c r="GCK39" s="86">
        <v>1</v>
      </c>
      <c r="GCL39" s="67">
        <v>1</v>
      </c>
      <c r="GCM39" s="67">
        <v>2.2222222222222223</v>
      </c>
      <c r="GCN39" s="67">
        <v>2.2222222222222223</v>
      </c>
      <c r="GCO39" s="86">
        <v>100</v>
      </c>
      <c r="GCT39" s="86"/>
      <c r="GCU39" s="62" t="s">
        <v>516</v>
      </c>
      <c r="GCV39" s="86"/>
      <c r="GCW39" s="86">
        <v>1</v>
      </c>
      <c r="GCX39" s="86"/>
      <c r="GCY39" s="86">
        <v>1</v>
      </c>
      <c r="GCZ39" s="67">
        <v>1</v>
      </c>
      <c r="GDA39" s="67">
        <v>2.2222222222222223</v>
      </c>
      <c r="GDB39" s="67">
        <v>2.2222222222222223</v>
      </c>
      <c r="GDC39" s="86">
        <v>100</v>
      </c>
      <c r="GDH39" s="86"/>
      <c r="GDI39" s="62" t="s">
        <v>516</v>
      </c>
      <c r="GDJ39" s="86"/>
      <c r="GDK39" s="86">
        <v>0</v>
      </c>
      <c r="GDL39" s="86"/>
      <c r="GDM39" s="86">
        <v>1</v>
      </c>
      <c r="GDN39" s="67">
        <v>1</v>
      </c>
      <c r="GDO39" s="67">
        <v>2.2222222222222223</v>
      </c>
      <c r="GDP39" s="67">
        <v>2.2222222222222223</v>
      </c>
      <c r="GDQ39" s="86">
        <v>0</v>
      </c>
      <c r="GDV39" s="86"/>
      <c r="GDW39" s="62" t="s">
        <v>516</v>
      </c>
      <c r="GDX39" s="86"/>
      <c r="GDY39" s="86">
        <v>0</v>
      </c>
      <c r="GDZ39" s="86"/>
      <c r="GEA39" s="86">
        <v>1</v>
      </c>
      <c r="GEB39" s="67">
        <v>1</v>
      </c>
      <c r="GEC39" s="67">
        <v>2.2222222222222223</v>
      </c>
      <c r="GED39" s="67">
        <v>2.2222222222222223</v>
      </c>
      <c r="GEE39" s="86">
        <v>0</v>
      </c>
      <c r="GEJ39" s="86"/>
      <c r="GEK39" s="62" t="s">
        <v>516</v>
      </c>
      <c r="GEL39" s="86"/>
      <c r="GEM39" s="86">
        <v>0</v>
      </c>
      <c r="GEN39" s="86"/>
      <c r="GEO39" s="86">
        <v>1</v>
      </c>
      <c r="GEP39" s="67">
        <v>1</v>
      </c>
      <c r="GEQ39" s="67">
        <v>2.2222222222222223</v>
      </c>
      <c r="GER39" s="67">
        <v>2.2222222222222223</v>
      </c>
      <c r="GES39" s="86">
        <v>0</v>
      </c>
      <c r="GEX39" s="86"/>
      <c r="GEY39" s="62" t="s">
        <v>516</v>
      </c>
      <c r="GEZ39" s="86"/>
      <c r="GFA39" s="86">
        <v>1</v>
      </c>
      <c r="GFB39" s="86"/>
      <c r="GFC39" s="86">
        <v>1</v>
      </c>
      <c r="GFD39" s="67">
        <v>1</v>
      </c>
      <c r="GFE39" s="67">
        <v>2.2222222222222223</v>
      </c>
      <c r="GFF39" s="67">
        <v>2.2222222222222223</v>
      </c>
      <c r="GFG39" s="86">
        <v>100</v>
      </c>
      <c r="GFL39" s="86"/>
      <c r="GFM39" s="62" t="s">
        <v>516</v>
      </c>
      <c r="GFN39" s="86"/>
      <c r="GFO39" s="86">
        <v>1</v>
      </c>
      <c r="GFP39" s="86"/>
      <c r="GFQ39" s="86">
        <v>1</v>
      </c>
      <c r="GFR39" s="67">
        <v>1</v>
      </c>
      <c r="GFS39" s="67">
        <v>2.2222222222222223</v>
      </c>
      <c r="GFT39" s="67">
        <v>2.2222222222222223</v>
      </c>
      <c r="GFU39" s="86">
        <v>100</v>
      </c>
      <c r="GFZ39" s="86"/>
      <c r="GGA39" s="62" t="s">
        <v>516</v>
      </c>
      <c r="GGB39" s="86"/>
      <c r="GGC39" s="86">
        <v>0</v>
      </c>
      <c r="GGD39" s="86"/>
      <c r="GGE39" s="86">
        <v>1</v>
      </c>
      <c r="GGF39" s="67">
        <v>1</v>
      </c>
      <c r="GGG39" s="67">
        <v>2.2222222222222223</v>
      </c>
      <c r="GGH39" s="67">
        <v>2.2222222222222223</v>
      </c>
      <c r="GGI39" s="86">
        <v>0</v>
      </c>
      <c r="GGN39" s="86"/>
      <c r="GGO39" s="62" t="s">
        <v>516</v>
      </c>
      <c r="GGP39" s="86"/>
      <c r="GGQ39" s="86">
        <v>0</v>
      </c>
      <c r="GGR39" s="86"/>
      <c r="GGS39" s="86">
        <v>1</v>
      </c>
      <c r="GGT39" s="67">
        <v>1</v>
      </c>
      <c r="GGU39" s="67">
        <v>2.2222222222222223</v>
      </c>
      <c r="GGV39" s="67">
        <v>2.2222222222222223</v>
      </c>
      <c r="GGW39" s="86">
        <v>0</v>
      </c>
      <c r="GHB39" s="86"/>
      <c r="GHC39" s="62" t="s">
        <v>516</v>
      </c>
      <c r="GHD39" s="86"/>
      <c r="GHE39" s="86">
        <v>1</v>
      </c>
      <c r="GHF39" s="86"/>
      <c r="GHG39" s="86">
        <v>1</v>
      </c>
      <c r="GHH39" s="67">
        <v>1</v>
      </c>
      <c r="GHI39" s="67">
        <v>2.2222222222222223</v>
      </c>
      <c r="GHJ39" s="67">
        <v>2.2222222222222223</v>
      </c>
      <c r="GHK39" s="86">
        <v>100</v>
      </c>
      <c r="GHP39" s="86"/>
      <c r="GHQ39" s="62" t="s">
        <v>516</v>
      </c>
      <c r="GHR39" s="86"/>
      <c r="GHS39" s="86">
        <v>1</v>
      </c>
      <c r="GHT39" s="86"/>
      <c r="GHU39" s="86">
        <v>1</v>
      </c>
      <c r="GHV39" s="67">
        <v>1</v>
      </c>
      <c r="GHW39" s="67">
        <v>2.2222222222222223</v>
      </c>
      <c r="GHX39" s="67">
        <v>2.2222222222222223</v>
      </c>
      <c r="GHY39" s="86">
        <v>100</v>
      </c>
      <c r="GID39" s="86"/>
      <c r="GIE39" s="62" t="s">
        <v>516</v>
      </c>
      <c r="GIF39" s="86"/>
      <c r="GIG39" s="86">
        <v>0</v>
      </c>
      <c r="GIH39" s="86"/>
      <c r="GII39" s="86">
        <v>1</v>
      </c>
      <c r="GIJ39" s="67">
        <v>1</v>
      </c>
      <c r="GIK39" s="67">
        <v>2.2222222222222223</v>
      </c>
      <c r="GIL39" s="67">
        <v>2.2222222222222223</v>
      </c>
      <c r="GIM39" s="86">
        <v>0</v>
      </c>
      <c r="GIR39" s="86"/>
      <c r="GIS39" s="62" t="s">
        <v>516</v>
      </c>
      <c r="GIT39" s="86"/>
      <c r="GIU39" s="86">
        <v>0</v>
      </c>
      <c r="GIV39" s="86"/>
      <c r="GIW39" s="86">
        <v>1</v>
      </c>
      <c r="GIX39" s="67">
        <v>1</v>
      </c>
      <c r="GIY39" s="67">
        <v>2.2222222222222223</v>
      </c>
      <c r="GIZ39" s="67">
        <v>2.2222222222222223</v>
      </c>
      <c r="GJA39" s="86">
        <v>0</v>
      </c>
      <c r="GJF39" s="86"/>
      <c r="GJG39" s="62" t="s">
        <v>516</v>
      </c>
      <c r="GJH39" s="86"/>
      <c r="GJI39" s="86">
        <v>0</v>
      </c>
      <c r="GJJ39" s="86"/>
      <c r="GJK39" s="86">
        <v>1</v>
      </c>
      <c r="GJL39" s="67">
        <v>1</v>
      </c>
      <c r="GJM39" s="67">
        <v>2.2222222222222223</v>
      </c>
      <c r="GJN39" s="67">
        <v>2.2222222222222223</v>
      </c>
      <c r="GJO39" s="86">
        <v>0</v>
      </c>
      <c r="GJT39" s="86"/>
      <c r="GJU39" s="62" t="s">
        <v>516</v>
      </c>
      <c r="GJV39" s="86"/>
      <c r="GJW39" s="86">
        <v>0</v>
      </c>
      <c r="GJX39" s="86"/>
      <c r="GJY39" s="86">
        <v>1</v>
      </c>
      <c r="GJZ39" s="67">
        <v>1</v>
      </c>
      <c r="GKA39" s="67">
        <v>2.2222222222222223</v>
      </c>
      <c r="GKB39" s="67">
        <v>2.2222222222222223</v>
      </c>
      <c r="GKC39" s="86">
        <v>0</v>
      </c>
      <c r="GKH39" s="86"/>
      <c r="GKI39" s="62" t="s">
        <v>516</v>
      </c>
      <c r="GKJ39" s="86"/>
      <c r="GKK39" s="86">
        <v>1</v>
      </c>
      <c r="GKL39" s="86"/>
      <c r="GKM39" s="86">
        <v>1</v>
      </c>
      <c r="GKN39" s="67">
        <v>1</v>
      </c>
      <c r="GKO39" s="67">
        <v>2.2222222222222223</v>
      </c>
      <c r="GKP39" s="67">
        <v>2.2222222222222223</v>
      </c>
      <c r="GKQ39" s="86">
        <v>100</v>
      </c>
      <c r="GKV39" s="86"/>
      <c r="GKW39" s="62" t="s">
        <v>516</v>
      </c>
      <c r="GKX39" s="86"/>
      <c r="GKY39" s="86">
        <v>1</v>
      </c>
      <c r="GKZ39" s="86"/>
      <c r="GLA39" s="86">
        <v>1</v>
      </c>
      <c r="GLB39" s="67">
        <v>1</v>
      </c>
      <c r="GLC39" s="67">
        <v>2.2222222222222223</v>
      </c>
      <c r="GLD39" s="67">
        <v>2.2222222222222223</v>
      </c>
      <c r="GLE39" s="86">
        <v>100</v>
      </c>
      <c r="GLJ39" s="86"/>
      <c r="GLK39" s="62" t="s">
        <v>516</v>
      </c>
      <c r="GLL39" s="86"/>
      <c r="GLM39" s="86">
        <v>1</v>
      </c>
      <c r="GLN39" s="86"/>
      <c r="GLO39" s="86">
        <v>1</v>
      </c>
      <c r="GLP39" s="67">
        <v>1</v>
      </c>
      <c r="GLQ39" s="67">
        <v>2.2222222222222223</v>
      </c>
      <c r="GLR39" s="67">
        <v>2.2222222222222223</v>
      </c>
      <c r="GLS39" s="86">
        <v>100</v>
      </c>
      <c r="GLX39" s="86"/>
      <c r="GLY39" s="62" t="s">
        <v>516</v>
      </c>
      <c r="GLZ39" s="86"/>
      <c r="GMA39" s="86">
        <v>0</v>
      </c>
      <c r="GMB39" s="86"/>
      <c r="GMC39" s="86">
        <v>1</v>
      </c>
      <c r="GMD39" s="67">
        <v>1</v>
      </c>
      <c r="GME39" s="67">
        <v>2.2222222222222223</v>
      </c>
      <c r="GMF39" s="67">
        <v>2.2222222222222223</v>
      </c>
      <c r="GMG39" s="86">
        <v>0</v>
      </c>
      <c r="GML39" s="86"/>
      <c r="GMM39" s="62" t="s">
        <v>516</v>
      </c>
      <c r="GMN39" s="86"/>
      <c r="GMO39" s="86">
        <v>0</v>
      </c>
      <c r="GMP39" s="86"/>
      <c r="GMQ39" s="86">
        <v>1</v>
      </c>
      <c r="GMR39" s="67">
        <v>1</v>
      </c>
      <c r="GMS39" s="67">
        <v>2.2222222222222223</v>
      </c>
      <c r="GMT39" s="67">
        <v>2.2222222222222223</v>
      </c>
      <c r="GMU39" s="86">
        <v>0</v>
      </c>
      <c r="GMZ39" s="86"/>
      <c r="GNA39" s="62" t="s">
        <v>516</v>
      </c>
      <c r="GNB39" s="86"/>
      <c r="GNC39" s="86">
        <v>0</v>
      </c>
      <c r="GND39" s="86"/>
      <c r="GNE39" s="86">
        <v>1</v>
      </c>
      <c r="GNF39" s="67">
        <v>1</v>
      </c>
      <c r="GNG39" s="67">
        <v>2.2222222222222223</v>
      </c>
      <c r="GNH39" s="67">
        <v>2.2222222222222223</v>
      </c>
      <c r="GNI39" s="86">
        <v>0</v>
      </c>
      <c r="GNN39" s="86"/>
      <c r="GNO39" s="62" t="s">
        <v>516</v>
      </c>
      <c r="GNP39" s="86"/>
      <c r="GNQ39" s="86">
        <v>1</v>
      </c>
      <c r="GNR39" s="86"/>
      <c r="GNS39" s="86">
        <v>1</v>
      </c>
      <c r="GNT39" s="67">
        <v>1</v>
      </c>
      <c r="GNU39" s="67">
        <v>2.2222222222222223</v>
      </c>
      <c r="GNV39" s="67">
        <v>2.2222222222222223</v>
      </c>
      <c r="GNW39" s="86">
        <v>100</v>
      </c>
      <c r="GOB39" s="86"/>
      <c r="GOC39" s="62" t="s">
        <v>516</v>
      </c>
      <c r="GOD39" s="86"/>
      <c r="GOE39" s="86">
        <v>0</v>
      </c>
      <c r="GOF39" s="86"/>
      <c r="GOG39" s="86">
        <v>1</v>
      </c>
      <c r="GOH39" s="67">
        <v>1</v>
      </c>
      <c r="GOI39" s="67">
        <v>2.2222222222222223</v>
      </c>
      <c r="GOJ39" s="67">
        <v>2.2222222222222223</v>
      </c>
      <c r="GOK39" s="86">
        <v>0</v>
      </c>
      <c r="GOP39" s="86"/>
      <c r="GOQ39" s="62" t="s">
        <v>516</v>
      </c>
      <c r="GOR39" s="86"/>
      <c r="GOS39" s="86">
        <v>0</v>
      </c>
      <c r="GOT39" s="86"/>
      <c r="GOU39" s="86">
        <v>1</v>
      </c>
      <c r="GOV39" s="67">
        <v>1</v>
      </c>
      <c r="GOW39" s="67">
        <v>2.2222222222222223</v>
      </c>
      <c r="GOX39" s="67">
        <v>2.2222222222222223</v>
      </c>
      <c r="GOY39" s="86">
        <v>0</v>
      </c>
      <c r="GPD39" s="86"/>
      <c r="GPE39" s="62" t="s">
        <v>516</v>
      </c>
      <c r="GPF39" s="86"/>
      <c r="GPG39" s="86">
        <v>0</v>
      </c>
      <c r="GPH39" s="86"/>
      <c r="GPI39" s="86">
        <v>1</v>
      </c>
      <c r="GPJ39" s="67">
        <v>1</v>
      </c>
      <c r="GPK39" s="67">
        <v>2.2222222222222223</v>
      </c>
      <c r="GPL39" s="67">
        <v>2.2222222222222223</v>
      </c>
      <c r="GPM39" s="86">
        <v>0</v>
      </c>
      <c r="GPR39" s="86"/>
      <c r="GPS39" s="62" t="s">
        <v>516</v>
      </c>
      <c r="GPT39" s="86"/>
      <c r="GPU39" s="86">
        <v>0</v>
      </c>
      <c r="GPV39" s="86"/>
      <c r="GPW39" s="86">
        <v>1</v>
      </c>
      <c r="GPX39" s="67">
        <v>1</v>
      </c>
      <c r="GPY39" s="67">
        <v>2.2222222222222223</v>
      </c>
      <c r="GPZ39" s="67">
        <v>2.2222222222222223</v>
      </c>
      <c r="GQA39" s="86">
        <v>0</v>
      </c>
      <c r="GQF39" s="86"/>
      <c r="GQG39" s="62" t="s">
        <v>516</v>
      </c>
      <c r="GQH39" s="86"/>
      <c r="GQI39" s="86">
        <v>0</v>
      </c>
      <c r="GQJ39" s="86"/>
      <c r="GQK39" s="86">
        <v>1</v>
      </c>
      <c r="GQL39" s="67">
        <v>1</v>
      </c>
      <c r="GQM39" s="67">
        <v>2.2222222222222223</v>
      </c>
      <c r="GQN39" s="67">
        <v>2.2222222222222223</v>
      </c>
      <c r="GQO39" s="86">
        <v>0</v>
      </c>
      <c r="GQT39" s="86"/>
      <c r="GQU39" s="62" t="s">
        <v>516</v>
      </c>
      <c r="GQV39" s="86"/>
      <c r="GQW39" s="86">
        <v>1</v>
      </c>
      <c r="GQX39" s="86"/>
      <c r="GQY39" s="86">
        <v>1</v>
      </c>
      <c r="GQZ39" s="67">
        <v>1</v>
      </c>
      <c r="GRA39" s="67">
        <v>2.2222222222222223</v>
      </c>
      <c r="GRB39" s="67">
        <v>2.2222222222222223</v>
      </c>
      <c r="GRC39" s="86">
        <v>100</v>
      </c>
      <c r="GRH39" s="86"/>
      <c r="GRI39" s="62" t="s">
        <v>516</v>
      </c>
      <c r="GRJ39" s="86"/>
      <c r="GRK39" s="86">
        <v>1</v>
      </c>
      <c r="GRL39" s="86"/>
      <c r="GRM39" s="86">
        <v>1</v>
      </c>
      <c r="GRN39" s="67">
        <v>1</v>
      </c>
      <c r="GRO39" s="67">
        <v>2.2222222222222223</v>
      </c>
      <c r="GRP39" s="67">
        <v>2.2222222222222223</v>
      </c>
      <c r="GRQ39" s="86">
        <v>100</v>
      </c>
      <c r="GRV39" s="86"/>
      <c r="GRW39" s="62" t="s">
        <v>516</v>
      </c>
      <c r="GRX39" s="86"/>
      <c r="GRY39" s="86">
        <v>0</v>
      </c>
      <c r="GRZ39" s="86"/>
      <c r="GSA39" s="86">
        <v>1</v>
      </c>
      <c r="GSB39" s="67">
        <v>1</v>
      </c>
      <c r="GSC39" s="67">
        <v>2.2222222222222223</v>
      </c>
      <c r="GSD39" s="67">
        <v>2.2222222222222223</v>
      </c>
      <c r="GSE39" s="86">
        <v>0</v>
      </c>
      <c r="GSJ39" s="86"/>
      <c r="GSK39" s="62" t="s">
        <v>516</v>
      </c>
      <c r="GSL39" s="86"/>
      <c r="GSM39" s="86">
        <v>1</v>
      </c>
      <c r="GSN39" s="86"/>
      <c r="GSO39" s="86">
        <v>1</v>
      </c>
      <c r="GSP39" s="67">
        <v>1</v>
      </c>
      <c r="GSQ39" s="67">
        <v>2.2222222222222223</v>
      </c>
      <c r="GSR39" s="67">
        <v>2.2222222222222223</v>
      </c>
      <c r="GSS39" s="86">
        <v>100</v>
      </c>
      <c r="GSX39" s="86"/>
      <c r="GSY39" s="62" t="s">
        <v>516</v>
      </c>
      <c r="GSZ39" s="86"/>
      <c r="GTA39" s="86">
        <v>0</v>
      </c>
      <c r="GTB39" s="86"/>
      <c r="GTC39" s="86">
        <v>1</v>
      </c>
      <c r="GTD39" s="67">
        <v>1</v>
      </c>
      <c r="GTE39" s="67">
        <v>2.2222222222222223</v>
      </c>
      <c r="GTF39" s="67">
        <v>2.2222222222222223</v>
      </c>
      <c r="GTG39" s="86">
        <v>0</v>
      </c>
      <c r="GTL39" s="86"/>
      <c r="GTM39" s="62" t="s">
        <v>516</v>
      </c>
      <c r="GTN39" s="86"/>
      <c r="GTO39" s="86">
        <v>0</v>
      </c>
      <c r="GTP39" s="86"/>
      <c r="GTQ39" s="86">
        <v>1</v>
      </c>
      <c r="GTR39" s="67">
        <v>1</v>
      </c>
      <c r="GTS39" s="67">
        <v>2.2222222222222223</v>
      </c>
      <c r="GTT39" s="67">
        <v>2.2222222222222223</v>
      </c>
      <c r="GTU39" s="86">
        <v>0</v>
      </c>
      <c r="GTZ39" s="86"/>
      <c r="GUA39" s="62" t="s">
        <v>516</v>
      </c>
      <c r="GUB39" s="86"/>
      <c r="GUC39" s="86">
        <v>0</v>
      </c>
      <c r="GUD39" s="86"/>
      <c r="GUE39" s="86">
        <v>1</v>
      </c>
      <c r="GUF39" s="67">
        <v>1</v>
      </c>
      <c r="GUG39" s="67">
        <v>2.2222222222222223</v>
      </c>
      <c r="GUH39" s="67">
        <v>2.2222222222222223</v>
      </c>
      <c r="GUI39" s="86">
        <v>0</v>
      </c>
      <c r="GUN39" s="86"/>
      <c r="GUO39" s="62" t="s">
        <v>516</v>
      </c>
      <c r="GUP39" s="86"/>
      <c r="GUQ39" s="86">
        <v>0</v>
      </c>
      <c r="GUR39" s="86"/>
      <c r="GUS39" s="86">
        <v>1</v>
      </c>
      <c r="GUT39" s="67">
        <v>1</v>
      </c>
      <c r="GUU39" s="67">
        <v>2.2222222222222223</v>
      </c>
      <c r="GUV39" s="67">
        <v>2.2222222222222223</v>
      </c>
      <c r="GUW39" s="86">
        <v>0</v>
      </c>
      <c r="GVB39" s="86"/>
      <c r="GVC39" s="62" t="s">
        <v>516</v>
      </c>
      <c r="GVD39" s="86"/>
      <c r="GVE39" s="86">
        <v>0</v>
      </c>
      <c r="GVF39" s="86"/>
      <c r="GVG39" s="86">
        <v>1</v>
      </c>
      <c r="GVH39" s="67">
        <v>1</v>
      </c>
      <c r="GVI39" s="67">
        <v>2.2222222222222223</v>
      </c>
      <c r="GVJ39" s="67">
        <v>2.2222222222222223</v>
      </c>
      <c r="GVK39" s="86">
        <v>0</v>
      </c>
      <c r="GVP39" s="86"/>
      <c r="GVQ39" s="62" t="s">
        <v>516</v>
      </c>
      <c r="GVR39" s="86"/>
      <c r="GVS39" s="86">
        <v>1</v>
      </c>
      <c r="GVT39" s="86"/>
      <c r="GVU39" s="86">
        <v>1</v>
      </c>
      <c r="GVV39" s="67">
        <v>1</v>
      </c>
      <c r="GVW39" s="67">
        <v>2.2222222222222223</v>
      </c>
      <c r="GVX39" s="67">
        <v>2.2222222222222223</v>
      </c>
      <c r="GVY39" s="86">
        <v>100</v>
      </c>
      <c r="GWD39" s="86"/>
      <c r="GWE39" s="62" t="s">
        <v>516</v>
      </c>
      <c r="GWF39" s="86"/>
      <c r="GWG39" s="86">
        <v>1</v>
      </c>
      <c r="GWH39" s="86"/>
      <c r="GWI39" s="86">
        <v>1</v>
      </c>
      <c r="GWJ39" s="67">
        <v>1</v>
      </c>
      <c r="GWK39" s="67">
        <v>2.2222222222222223</v>
      </c>
      <c r="GWL39" s="67">
        <v>2.2222222222222223</v>
      </c>
      <c r="GWM39" s="86">
        <v>100</v>
      </c>
      <c r="GWR39" s="86"/>
      <c r="GWS39" s="62" t="s">
        <v>516</v>
      </c>
      <c r="GWT39" s="86"/>
      <c r="GWU39" s="86">
        <v>1</v>
      </c>
      <c r="GWV39" s="86"/>
      <c r="GWW39" s="86">
        <v>1</v>
      </c>
      <c r="GWX39" s="67">
        <v>1</v>
      </c>
      <c r="GWY39" s="67">
        <v>2.2222222222222223</v>
      </c>
      <c r="GWZ39" s="67">
        <v>2.2222222222222223</v>
      </c>
      <c r="GXA39" s="86">
        <v>100</v>
      </c>
      <c r="GXF39" s="86"/>
      <c r="GXG39" s="62" t="s">
        <v>516</v>
      </c>
      <c r="GXH39" s="86"/>
      <c r="GXI39" s="86">
        <v>1</v>
      </c>
      <c r="GXJ39" s="86"/>
      <c r="GXK39" s="86">
        <v>1</v>
      </c>
      <c r="GXL39" s="67">
        <v>1</v>
      </c>
      <c r="GXM39" s="67">
        <v>2.2222222222222223</v>
      </c>
      <c r="GXN39" s="67">
        <v>2.2222222222222223</v>
      </c>
      <c r="GXO39" s="86">
        <v>100</v>
      </c>
      <c r="GXT39" s="86"/>
      <c r="GXU39" s="62" t="s">
        <v>516</v>
      </c>
      <c r="GXV39" s="86"/>
      <c r="GXW39" s="86">
        <v>0</v>
      </c>
      <c r="GXX39" s="86"/>
      <c r="GXY39" s="86">
        <v>1</v>
      </c>
      <c r="GXZ39" s="67">
        <v>1</v>
      </c>
      <c r="GYA39" s="67">
        <v>2.2222222222222223</v>
      </c>
      <c r="GYB39" s="67">
        <v>2.2222222222222223</v>
      </c>
      <c r="GYC39" s="86">
        <v>0</v>
      </c>
      <c r="GYH39" s="86"/>
      <c r="GYI39" s="62" t="s">
        <v>516</v>
      </c>
      <c r="GYJ39" s="86"/>
      <c r="GYK39" s="86">
        <v>1</v>
      </c>
      <c r="GYL39" s="86"/>
      <c r="GYM39" s="86">
        <v>1</v>
      </c>
      <c r="GYN39" s="67">
        <v>1</v>
      </c>
      <c r="GYO39" s="67">
        <v>2.2222222222222223</v>
      </c>
      <c r="GYP39" s="67">
        <v>2.2222222222222223</v>
      </c>
      <c r="GYQ39" s="86">
        <v>100</v>
      </c>
      <c r="GYV39" s="86"/>
      <c r="GYW39" s="62" t="s">
        <v>516</v>
      </c>
      <c r="GYX39" s="86"/>
      <c r="GYY39" s="86">
        <v>0</v>
      </c>
      <c r="GYZ39" s="86"/>
      <c r="GZA39" s="86">
        <v>1</v>
      </c>
      <c r="GZB39" s="67">
        <v>1</v>
      </c>
      <c r="GZC39" s="67">
        <v>2.2222222222222223</v>
      </c>
      <c r="GZD39" s="67">
        <v>2.2222222222222223</v>
      </c>
      <c r="GZE39" s="86">
        <v>0</v>
      </c>
      <c r="GZJ39" s="86"/>
      <c r="GZK39" s="62" t="s">
        <v>516</v>
      </c>
      <c r="GZL39" s="86"/>
      <c r="GZM39" s="86">
        <v>0</v>
      </c>
      <c r="GZN39" s="86"/>
      <c r="GZO39" s="86">
        <v>1</v>
      </c>
      <c r="GZP39" s="67">
        <v>1</v>
      </c>
      <c r="GZQ39" s="67">
        <v>2.2222222222222223</v>
      </c>
      <c r="GZR39" s="67">
        <v>2.2222222222222223</v>
      </c>
      <c r="GZS39" s="86">
        <v>0</v>
      </c>
      <c r="GZX39" s="86"/>
      <c r="GZY39" s="62" t="s">
        <v>516</v>
      </c>
      <c r="GZZ39" s="86"/>
      <c r="HAA39" s="86">
        <v>0</v>
      </c>
      <c r="HAB39" s="86"/>
      <c r="HAC39" s="86">
        <v>1</v>
      </c>
      <c r="HAD39" s="67">
        <v>1</v>
      </c>
      <c r="HAE39" s="67">
        <v>2.2222222222222223</v>
      </c>
      <c r="HAF39" s="67">
        <v>2.2222222222222223</v>
      </c>
      <c r="HAG39" s="86">
        <v>0</v>
      </c>
      <c r="HAL39" s="86"/>
      <c r="HAM39" s="62" t="s">
        <v>516</v>
      </c>
      <c r="HAN39" s="86"/>
      <c r="HAO39" s="86">
        <v>1</v>
      </c>
      <c r="HAP39" s="86"/>
      <c r="HAQ39" s="86">
        <v>1</v>
      </c>
      <c r="HAR39" s="67">
        <v>1</v>
      </c>
      <c r="HAS39" s="67">
        <v>2.2222222222222223</v>
      </c>
      <c r="HAT39" s="67">
        <v>2.2222222222222223</v>
      </c>
      <c r="HAU39" s="86">
        <v>100</v>
      </c>
      <c r="HAZ39" s="86"/>
      <c r="HBA39" s="62" t="s">
        <v>516</v>
      </c>
      <c r="HBB39" s="86"/>
      <c r="HBC39" s="86">
        <v>0</v>
      </c>
      <c r="HBD39" s="86"/>
      <c r="HBE39" s="86">
        <v>1</v>
      </c>
      <c r="HBF39" s="67">
        <v>1</v>
      </c>
      <c r="HBG39" s="67">
        <v>2.2222222222222223</v>
      </c>
      <c r="HBH39" s="67">
        <v>2.2222222222222223</v>
      </c>
      <c r="HBI39" s="86">
        <v>0</v>
      </c>
      <c r="HBN39" s="86"/>
      <c r="HBO39" s="62" t="s">
        <v>516</v>
      </c>
      <c r="HBP39" s="86"/>
      <c r="HBQ39" s="86">
        <v>0</v>
      </c>
      <c r="HBR39" s="86"/>
      <c r="HBS39" s="86">
        <v>1</v>
      </c>
      <c r="HBT39" s="67">
        <v>1</v>
      </c>
      <c r="HBU39" s="67">
        <v>2.2222222222222223</v>
      </c>
      <c r="HBV39" s="67">
        <v>2.2222222222222223</v>
      </c>
      <c r="HBW39" s="86">
        <v>0</v>
      </c>
      <c r="HCB39" s="86"/>
      <c r="HCC39" s="62" t="s">
        <v>516</v>
      </c>
      <c r="HCD39" s="86"/>
      <c r="HCE39" s="86">
        <v>0</v>
      </c>
      <c r="HCF39" s="86"/>
      <c r="HCG39" s="86">
        <v>1</v>
      </c>
      <c r="HCH39" s="67">
        <v>1</v>
      </c>
      <c r="HCI39" s="67">
        <v>2.2222222222222223</v>
      </c>
      <c r="HCJ39" s="67">
        <v>2.2222222222222223</v>
      </c>
      <c r="HCK39" s="86">
        <v>0</v>
      </c>
      <c r="HCP39" s="86"/>
      <c r="HCQ39" s="62" t="s">
        <v>516</v>
      </c>
      <c r="HCR39" s="86"/>
      <c r="HCS39" s="86">
        <v>0</v>
      </c>
      <c r="HCT39" s="86"/>
      <c r="HCU39" s="86">
        <v>1</v>
      </c>
      <c r="HCV39" s="67">
        <v>1</v>
      </c>
      <c r="HCW39" s="67">
        <v>2.2222222222222223</v>
      </c>
      <c r="HCX39" s="67">
        <v>2.2222222222222223</v>
      </c>
      <c r="HCY39" s="86">
        <v>0</v>
      </c>
      <c r="HDD39" s="86"/>
      <c r="HDE39" s="62" t="s">
        <v>516</v>
      </c>
      <c r="HDF39" s="86"/>
      <c r="HDG39" s="86">
        <v>0</v>
      </c>
      <c r="HDH39" s="86"/>
      <c r="HDI39" s="86">
        <v>1</v>
      </c>
      <c r="HDJ39" s="67">
        <v>1</v>
      </c>
      <c r="HDK39" s="67">
        <v>2.2222222222222223</v>
      </c>
      <c r="HDL39" s="67">
        <v>2.2222222222222223</v>
      </c>
      <c r="HDM39" s="86">
        <v>0</v>
      </c>
      <c r="HDR39" s="86"/>
      <c r="HDS39" s="62" t="s">
        <v>516</v>
      </c>
      <c r="HDT39" s="86"/>
      <c r="HDU39" s="86">
        <v>1</v>
      </c>
      <c r="HDV39" s="86"/>
      <c r="HDW39" s="86">
        <v>1</v>
      </c>
      <c r="HDX39" s="67">
        <v>1</v>
      </c>
      <c r="HDY39" s="67">
        <v>2.2222222222222223</v>
      </c>
      <c r="HDZ39" s="67">
        <v>2.2222222222222223</v>
      </c>
      <c r="HEA39" s="86">
        <v>100</v>
      </c>
      <c r="HEF39" s="86"/>
      <c r="HEG39" s="62" t="s">
        <v>516</v>
      </c>
      <c r="HEH39" s="86"/>
      <c r="HEI39" s="86">
        <v>1</v>
      </c>
      <c r="HEJ39" s="86"/>
      <c r="HEK39" s="86">
        <v>1</v>
      </c>
      <c r="HEL39" s="67">
        <v>1</v>
      </c>
      <c r="HEM39" s="67">
        <v>2.2222222222222223</v>
      </c>
      <c r="HEN39" s="67">
        <v>2.2222222222222223</v>
      </c>
      <c r="HEO39" s="86">
        <v>100</v>
      </c>
      <c r="HET39" s="86"/>
      <c r="HEU39" s="62" t="s">
        <v>516</v>
      </c>
      <c r="HEV39" s="86"/>
      <c r="HEW39" s="86">
        <v>0</v>
      </c>
      <c r="HEX39" s="86"/>
      <c r="HEY39" s="86">
        <v>1</v>
      </c>
      <c r="HEZ39" s="67">
        <v>1</v>
      </c>
      <c r="HFA39" s="67">
        <v>2.2222222222222223</v>
      </c>
      <c r="HFB39" s="67">
        <v>2.2222222222222223</v>
      </c>
      <c r="HFC39" s="86">
        <v>0</v>
      </c>
      <c r="HFH39" s="86"/>
      <c r="HFI39" s="62" t="s">
        <v>516</v>
      </c>
      <c r="HFJ39" s="86"/>
      <c r="HFK39" s="86">
        <v>0</v>
      </c>
      <c r="HFL39" s="86"/>
      <c r="HFM39" s="86">
        <v>1</v>
      </c>
      <c r="HFN39" s="67">
        <v>1</v>
      </c>
      <c r="HFO39" s="67">
        <v>2.2222222222222223</v>
      </c>
      <c r="HFP39" s="67">
        <v>2.2222222222222223</v>
      </c>
      <c r="HFQ39" s="86">
        <v>0</v>
      </c>
      <c r="HFV39" s="86"/>
      <c r="HFW39" s="62" t="s">
        <v>516</v>
      </c>
      <c r="HFX39" s="86"/>
      <c r="HFY39" s="86">
        <v>1</v>
      </c>
      <c r="HFZ39" s="86"/>
      <c r="HGA39" s="86">
        <v>1</v>
      </c>
      <c r="HGB39" s="67">
        <v>1</v>
      </c>
      <c r="HGC39" s="67">
        <v>2.2222222222222223</v>
      </c>
      <c r="HGD39" s="67">
        <v>2.2222222222222223</v>
      </c>
      <c r="HGE39" s="86">
        <v>100</v>
      </c>
      <c r="HGJ39" s="86"/>
      <c r="HGK39" s="62" t="s">
        <v>516</v>
      </c>
      <c r="HGL39" s="86"/>
      <c r="HGM39" s="86">
        <v>0</v>
      </c>
      <c r="HGN39" s="86"/>
      <c r="HGO39" s="86">
        <v>1</v>
      </c>
      <c r="HGP39" s="67">
        <v>1</v>
      </c>
      <c r="HGQ39" s="67">
        <v>2.2222222222222223</v>
      </c>
      <c r="HGR39" s="67">
        <v>2.2222222222222223</v>
      </c>
      <c r="HGS39" s="86">
        <v>0</v>
      </c>
      <c r="HGX39" s="86"/>
      <c r="HGY39" s="62" t="s">
        <v>516</v>
      </c>
      <c r="HGZ39" s="86"/>
      <c r="HHA39" s="86">
        <v>0</v>
      </c>
      <c r="HHB39" s="86"/>
      <c r="HHC39" s="86">
        <v>1</v>
      </c>
      <c r="HHD39" s="67">
        <v>1</v>
      </c>
      <c r="HHE39" s="67">
        <v>2.2222222222222223</v>
      </c>
      <c r="HHF39" s="67">
        <v>2.2222222222222223</v>
      </c>
      <c r="HHG39" s="86">
        <v>0</v>
      </c>
      <c r="HHL39" s="86"/>
      <c r="HHM39" s="62" t="s">
        <v>516</v>
      </c>
      <c r="HHN39" s="86"/>
      <c r="HHO39" s="86">
        <v>1</v>
      </c>
      <c r="HHP39" s="86"/>
      <c r="HHQ39" s="86">
        <v>1</v>
      </c>
      <c r="HHR39" s="67">
        <v>1</v>
      </c>
      <c r="HHS39" s="67">
        <v>2.2222222222222223</v>
      </c>
      <c r="HHT39" s="67">
        <v>2.2222222222222223</v>
      </c>
      <c r="HHU39" s="86">
        <v>100</v>
      </c>
      <c r="HHZ39" s="86"/>
      <c r="HIA39" s="62" t="s">
        <v>516</v>
      </c>
      <c r="HIB39" s="86"/>
      <c r="HIC39" s="86">
        <v>0</v>
      </c>
      <c r="HID39" s="86"/>
      <c r="HIE39" s="86">
        <v>1</v>
      </c>
      <c r="HIF39" s="67">
        <v>1</v>
      </c>
      <c r="HIG39" s="67">
        <v>2.2222222222222223</v>
      </c>
      <c r="HIH39" s="67">
        <v>2.2222222222222223</v>
      </c>
      <c r="HII39" s="86">
        <v>0</v>
      </c>
      <c r="HIN39" s="86"/>
      <c r="HIO39" s="62" t="s">
        <v>516</v>
      </c>
      <c r="HIP39" s="86"/>
      <c r="HIQ39" s="86">
        <v>0</v>
      </c>
      <c r="HIR39" s="86"/>
      <c r="HIS39" s="86">
        <v>0</v>
      </c>
      <c r="HIT39" s="67">
        <v>1</v>
      </c>
      <c r="HIU39" s="67">
        <v>0</v>
      </c>
      <c r="HIV39" s="67">
        <v>1.8867924528301887</v>
      </c>
      <c r="HIW39" s="86" t="s">
        <v>582</v>
      </c>
    </row>
    <row r="40" spans="14:5119 5124:5665" x14ac:dyDescent="0.25">
      <c r="N40" s="86"/>
      <c r="O40" s="86" t="s">
        <v>483</v>
      </c>
      <c r="P40" s="86"/>
      <c r="Q40" s="86">
        <v>19</v>
      </c>
      <c r="R40" s="86"/>
      <c r="S40" s="86">
        <v>53</v>
      </c>
      <c r="T40" s="86"/>
      <c r="U40" s="67">
        <v>100</v>
      </c>
      <c r="V40" s="86"/>
      <c r="W40" s="86">
        <v>35.849056603773583</v>
      </c>
      <c r="AB40" s="86"/>
      <c r="AC40" s="86" t="s">
        <v>483</v>
      </c>
      <c r="AD40" s="86"/>
      <c r="AE40" s="86">
        <v>29</v>
      </c>
      <c r="AF40" s="86"/>
      <c r="AG40" s="86">
        <v>53</v>
      </c>
      <c r="AH40" s="86"/>
      <c r="AI40" s="67">
        <v>100</v>
      </c>
      <c r="AJ40" s="86"/>
      <c r="AK40" s="86">
        <v>54.716981132075468</v>
      </c>
      <c r="AP40" s="86"/>
      <c r="AQ40" s="86" t="s">
        <v>483</v>
      </c>
      <c r="AR40" s="86"/>
      <c r="AS40" s="86">
        <v>22</v>
      </c>
      <c r="AT40" s="86"/>
      <c r="AU40" s="86">
        <v>53</v>
      </c>
      <c r="AV40" s="86"/>
      <c r="AW40" s="67">
        <v>100</v>
      </c>
      <c r="AX40" s="86"/>
      <c r="AY40" s="86">
        <v>41.509433962264154</v>
      </c>
      <c r="BD40" s="86"/>
      <c r="BE40" s="86" t="s">
        <v>483</v>
      </c>
      <c r="BF40" s="86"/>
      <c r="BG40" s="86">
        <v>23</v>
      </c>
      <c r="BH40" s="86"/>
      <c r="BI40" s="86">
        <v>53</v>
      </c>
      <c r="BJ40" s="86"/>
      <c r="BK40" s="67">
        <v>100</v>
      </c>
      <c r="BL40" s="86"/>
      <c r="BM40" s="86">
        <v>43.39622641509434</v>
      </c>
      <c r="BN40" s="86"/>
      <c r="BO40" s="86"/>
      <c r="BP40" s="86"/>
      <c r="BQ40" s="86"/>
      <c r="BR40" s="86"/>
      <c r="BS40" s="86" t="s">
        <v>483</v>
      </c>
      <c r="BT40" s="86"/>
      <c r="BU40" s="86">
        <v>30</v>
      </c>
      <c r="BV40" s="86"/>
      <c r="BW40" s="86">
        <v>53</v>
      </c>
      <c r="BX40" s="86"/>
      <c r="BY40" s="67">
        <v>100</v>
      </c>
      <c r="BZ40" s="86"/>
      <c r="CA40" s="86">
        <v>56.60377358490566</v>
      </c>
      <c r="CB40" s="86"/>
      <c r="CC40" s="86"/>
      <c r="CD40" s="86"/>
      <c r="CE40" s="86"/>
      <c r="CF40" s="86"/>
      <c r="CG40" s="86" t="s">
        <v>483</v>
      </c>
      <c r="CH40" s="86"/>
      <c r="CI40" s="86">
        <v>15</v>
      </c>
      <c r="CJ40" s="86"/>
      <c r="CK40" s="86">
        <v>53</v>
      </c>
      <c r="CL40" s="86"/>
      <c r="CM40" s="67">
        <v>100</v>
      </c>
      <c r="CN40" s="86"/>
      <c r="CO40" s="86">
        <v>28.30188679245283</v>
      </c>
      <c r="CP40" s="86"/>
      <c r="CQ40" s="86"/>
      <c r="CR40" s="86"/>
      <c r="CS40" s="86"/>
      <c r="CT40" s="86"/>
      <c r="CU40" s="86" t="s">
        <v>483</v>
      </c>
      <c r="CV40" s="86"/>
      <c r="CW40" s="86">
        <v>18</v>
      </c>
      <c r="CX40" s="86"/>
      <c r="CY40" s="86">
        <v>53</v>
      </c>
      <c r="CZ40" s="86"/>
      <c r="DA40" s="67">
        <v>100</v>
      </c>
      <c r="DB40" s="86"/>
      <c r="DC40" s="86">
        <v>33.962264150943398</v>
      </c>
      <c r="DD40" s="86"/>
      <c r="DE40" s="86"/>
      <c r="DH40" s="86"/>
      <c r="DI40" s="86" t="s">
        <v>483</v>
      </c>
      <c r="DJ40" s="86"/>
      <c r="DK40" s="86">
        <v>16</v>
      </c>
      <c r="DL40" s="86"/>
      <c r="DM40" s="86">
        <v>53</v>
      </c>
      <c r="DN40" s="86"/>
      <c r="DO40" s="67">
        <v>100</v>
      </c>
      <c r="DP40" s="86"/>
      <c r="DQ40" s="86">
        <v>30.188679245283019</v>
      </c>
      <c r="DV40" s="86"/>
      <c r="DW40" s="86" t="s">
        <v>483</v>
      </c>
      <c r="DX40" s="86"/>
      <c r="DY40" s="86">
        <v>26</v>
      </c>
      <c r="DZ40" s="86"/>
      <c r="EA40" s="86">
        <v>53</v>
      </c>
      <c r="EB40" s="86"/>
      <c r="EC40" s="67">
        <v>100</v>
      </c>
      <c r="ED40" s="86"/>
      <c r="EE40" s="86">
        <v>49.056603773584904</v>
      </c>
      <c r="EJ40" s="86"/>
      <c r="EK40" s="86" t="s">
        <v>483</v>
      </c>
      <c r="EL40" s="86"/>
      <c r="EM40" s="86">
        <v>18</v>
      </c>
      <c r="EN40" s="86"/>
      <c r="EO40" s="86">
        <v>53</v>
      </c>
      <c r="EP40" s="86"/>
      <c r="EQ40" s="67">
        <v>100</v>
      </c>
      <c r="ER40" s="86"/>
      <c r="ES40" s="86">
        <v>33.962264150943398</v>
      </c>
      <c r="EX40" s="86"/>
      <c r="EY40" s="86" t="s">
        <v>483</v>
      </c>
      <c r="EZ40" s="86"/>
      <c r="FA40" s="86">
        <v>17</v>
      </c>
      <c r="FB40" s="86"/>
      <c r="FC40" s="86">
        <v>53</v>
      </c>
      <c r="FD40" s="86"/>
      <c r="FE40" s="67">
        <v>100</v>
      </c>
      <c r="FF40" s="86"/>
      <c r="FG40" s="86">
        <v>32.075471698113205</v>
      </c>
      <c r="FL40" s="86"/>
      <c r="FM40" s="86" t="s">
        <v>483</v>
      </c>
      <c r="FN40" s="86"/>
      <c r="FO40" s="86">
        <v>18</v>
      </c>
      <c r="FP40" s="86"/>
      <c r="FQ40" s="86">
        <v>53</v>
      </c>
      <c r="FR40" s="86"/>
      <c r="FS40" s="67">
        <v>100</v>
      </c>
      <c r="FT40" s="86"/>
      <c r="FU40" s="86">
        <v>33.962264150943398</v>
      </c>
      <c r="FZ40" s="86"/>
      <c r="GA40" s="86" t="s">
        <v>483</v>
      </c>
      <c r="GB40" s="86"/>
      <c r="GC40" s="86">
        <v>21</v>
      </c>
      <c r="GD40" s="86"/>
      <c r="GE40" s="86">
        <v>53</v>
      </c>
      <c r="GF40" s="86"/>
      <c r="GG40" s="67">
        <v>100</v>
      </c>
      <c r="GH40" s="86"/>
      <c r="GI40" s="86">
        <v>39.622641509433961</v>
      </c>
      <c r="GN40" s="86"/>
      <c r="GO40" s="86" t="s">
        <v>483</v>
      </c>
      <c r="GP40" s="86"/>
      <c r="GQ40" s="86">
        <v>24</v>
      </c>
      <c r="GR40" s="86"/>
      <c r="GS40" s="86">
        <v>53</v>
      </c>
      <c r="GT40" s="86"/>
      <c r="GU40" s="67">
        <v>100</v>
      </c>
      <c r="GV40" s="86"/>
      <c r="GW40" s="86">
        <v>45.283018867924532</v>
      </c>
      <c r="HB40" s="86"/>
      <c r="HC40" s="86" t="s">
        <v>483</v>
      </c>
      <c r="HD40" s="86"/>
      <c r="HE40" s="86">
        <v>20</v>
      </c>
      <c r="HF40" s="86"/>
      <c r="HG40" s="86">
        <v>53</v>
      </c>
      <c r="HH40" s="86"/>
      <c r="HI40" s="67">
        <v>100</v>
      </c>
      <c r="HJ40" s="86"/>
      <c r="HK40" s="86">
        <v>37.735849056603776</v>
      </c>
      <c r="HP40" s="86"/>
      <c r="HQ40" s="86" t="s">
        <v>483</v>
      </c>
      <c r="HR40" s="86"/>
      <c r="HS40" s="86">
        <v>21</v>
      </c>
      <c r="HT40" s="86"/>
      <c r="HU40" s="86">
        <v>53</v>
      </c>
      <c r="HV40" s="86"/>
      <c r="HW40" s="67">
        <v>100</v>
      </c>
      <c r="HX40" s="86"/>
      <c r="HY40" s="86">
        <v>39.622641509433961</v>
      </c>
      <c r="ID40" s="86"/>
      <c r="IE40" s="86" t="s">
        <v>483</v>
      </c>
      <c r="IF40" s="86"/>
      <c r="IG40" s="86">
        <v>24</v>
      </c>
      <c r="IH40" s="86"/>
      <c r="II40" s="86">
        <v>53</v>
      </c>
      <c r="IJ40" s="86"/>
      <c r="IK40" s="67">
        <v>100</v>
      </c>
      <c r="IL40" s="86"/>
      <c r="IM40" s="86">
        <v>45.283018867924532</v>
      </c>
      <c r="IR40" s="86"/>
      <c r="IS40" s="86" t="s">
        <v>483</v>
      </c>
      <c r="IT40" s="86"/>
      <c r="IU40" s="86">
        <v>22</v>
      </c>
      <c r="IV40" s="86"/>
      <c r="IW40" s="86">
        <v>53</v>
      </c>
      <c r="IX40" s="86"/>
      <c r="IY40" s="67">
        <v>100</v>
      </c>
      <c r="IZ40" s="86"/>
      <c r="JA40" s="86">
        <v>41.509433962264154</v>
      </c>
      <c r="JF40" s="86"/>
      <c r="JG40" s="86" t="s">
        <v>483</v>
      </c>
      <c r="JH40" s="86"/>
      <c r="JI40" s="86">
        <v>31</v>
      </c>
      <c r="JJ40" s="86"/>
      <c r="JK40" s="86">
        <v>53</v>
      </c>
      <c r="JL40" s="86"/>
      <c r="JM40" s="67">
        <v>100</v>
      </c>
      <c r="JN40" s="86"/>
      <c r="JO40" s="86">
        <v>58.490566037735846</v>
      </c>
      <c r="JT40" s="86"/>
      <c r="JU40" s="86" t="s">
        <v>483</v>
      </c>
      <c r="JV40" s="86"/>
      <c r="JW40" s="86">
        <v>21</v>
      </c>
      <c r="JX40" s="86"/>
      <c r="JY40" s="86">
        <v>53</v>
      </c>
      <c r="JZ40" s="86"/>
      <c r="KA40" s="67">
        <v>100</v>
      </c>
      <c r="KB40" s="86"/>
      <c r="KC40" s="86">
        <v>39.622641509433961</v>
      </c>
      <c r="KH40" s="86"/>
      <c r="KI40" s="86" t="s">
        <v>483</v>
      </c>
      <c r="KJ40" s="86"/>
      <c r="KK40" s="86">
        <v>22</v>
      </c>
      <c r="KL40" s="86"/>
      <c r="KM40" s="86">
        <v>53</v>
      </c>
      <c r="KN40" s="86"/>
      <c r="KO40" s="67">
        <v>100</v>
      </c>
      <c r="KP40" s="86"/>
      <c r="KQ40" s="86">
        <v>41.509433962264154</v>
      </c>
      <c r="KV40" s="86"/>
      <c r="KW40" s="86" t="s">
        <v>483</v>
      </c>
      <c r="KX40" s="86"/>
      <c r="KY40" s="86">
        <v>16</v>
      </c>
      <c r="KZ40" s="86"/>
      <c r="LA40" s="86">
        <v>53</v>
      </c>
      <c r="LB40" s="86"/>
      <c r="LC40" s="67">
        <v>100</v>
      </c>
      <c r="LD40" s="86"/>
      <c r="LE40" s="86">
        <v>30.188679245283019</v>
      </c>
      <c r="LJ40" s="86"/>
      <c r="LK40" s="86" t="s">
        <v>483</v>
      </c>
      <c r="LL40" s="86"/>
      <c r="LM40" s="86">
        <v>27</v>
      </c>
      <c r="LN40" s="86"/>
      <c r="LO40" s="86">
        <v>53</v>
      </c>
      <c r="LP40" s="86"/>
      <c r="LQ40" s="67">
        <v>100</v>
      </c>
      <c r="LR40" s="86"/>
      <c r="LS40" s="86">
        <v>50.943396226415096</v>
      </c>
      <c r="LX40" s="86"/>
      <c r="LY40" s="86" t="s">
        <v>483</v>
      </c>
      <c r="LZ40" s="86"/>
      <c r="MA40" s="86">
        <v>11</v>
      </c>
      <c r="MB40" s="86"/>
      <c r="MC40" s="86">
        <v>53</v>
      </c>
      <c r="MD40" s="86"/>
      <c r="ME40" s="67">
        <v>100</v>
      </c>
      <c r="MF40" s="86"/>
      <c r="MG40" s="86">
        <v>20.754716981132077</v>
      </c>
      <c r="ML40" s="86"/>
      <c r="MM40" s="86" t="s">
        <v>483</v>
      </c>
      <c r="MN40" s="86"/>
      <c r="MO40" s="86">
        <v>19</v>
      </c>
      <c r="MP40" s="86"/>
      <c r="MQ40" s="86">
        <v>53</v>
      </c>
      <c r="MR40" s="86"/>
      <c r="MS40" s="67">
        <v>100</v>
      </c>
      <c r="MT40" s="86"/>
      <c r="MU40" s="86">
        <v>35.849056603773583</v>
      </c>
      <c r="MZ40" s="86"/>
      <c r="NA40" s="86" t="s">
        <v>483</v>
      </c>
      <c r="NB40" s="86"/>
      <c r="NC40" s="86">
        <v>19</v>
      </c>
      <c r="ND40" s="86"/>
      <c r="NE40" s="86">
        <v>53</v>
      </c>
      <c r="NF40" s="86"/>
      <c r="NG40" s="67">
        <v>100</v>
      </c>
      <c r="NH40" s="86"/>
      <c r="NI40" s="86">
        <v>35.849056603773583</v>
      </c>
      <c r="NN40" s="86"/>
      <c r="NO40" s="86" t="s">
        <v>483</v>
      </c>
      <c r="NP40" s="86"/>
      <c r="NQ40" s="86">
        <v>34</v>
      </c>
      <c r="NR40" s="86"/>
      <c r="NS40" s="86">
        <v>52</v>
      </c>
      <c r="NT40" s="86"/>
      <c r="NU40" s="67">
        <v>99.999999999999957</v>
      </c>
      <c r="NV40" s="86"/>
      <c r="NW40" s="86">
        <v>65.384615384615387</v>
      </c>
      <c r="OB40" s="86"/>
      <c r="OC40" s="86" t="s">
        <v>483</v>
      </c>
      <c r="OD40" s="86"/>
      <c r="OE40" s="86">
        <v>37</v>
      </c>
      <c r="OF40" s="86"/>
      <c r="OG40" s="86">
        <v>52</v>
      </c>
      <c r="OH40" s="86"/>
      <c r="OI40" s="67">
        <v>99.999999999999957</v>
      </c>
      <c r="OJ40" s="86"/>
      <c r="OK40" s="86">
        <v>71.15384615384616</v>
      </c>
      <c r="OP40" s="86"/>
      <c r="OQ40" s="86" t="s">
        <v>483</v>
      </c>
      <c r="OR40" s="86"/>
      <c r="OS40" s="86">
        <v>26</v>
      </c>
      <c r="OT40" s="86"/>
      <c r="OU40" s="86">
        <v>52</v>
      </c>
      <c r="OV40" s="86"/>
      <c r="OW40" s="67">
        <v>99.999999999999957</v>
      </c>
      <c r="OX40" s="86"/>
      <c r="OY40" s="86">
        <v>50</v>
      </c>
      <c r="PD40" s="86"/>
      <c r="PE40" s="86" t="s">
        <v>483</v>
      </c>
      <c r="PF40" s="86"/>
      <c r="PG40" s="86">
        <v>29</v>
      </c>
      <c r="PH40" s="86"/>
      <c r="PI40" s="86">
        <v>52</v>
      </c>
      <c r="PJ40" s="86"/>
      <c r="PK40" s="67">
        <v>99.999999999999957</v>
      </c>
      <c r="PL40" s="86"/>
      <c r="PM40" s="86">
        <v>55.769230769230774</v>
      </c>
      <c r="PR40" s="86"/>
      <c r="PS40" s="86" t="s">
        <v>483</v>
      </c>
      <c r="PT40" s="86"/>
      <c r="PU40" s="86">
        <v>30</v>
      </c>
      <c r="PV40" s="86"/>
      <c r="PW40" s="86">
        <v>52</v>
      </c>
      <c r="PX40" s="86"/>
      <c r="PY40" s="67">
        <v>99.999999999999957</v>
      </c>
      <c r="PZ40" s="86"/>
      <c r="QA40" s="86">
        <v>57.692307692307686</v>
      </c>
      <c r="QF40" s="86"/>
      <c r="QG40" s="86" t="s">
        <v>483</v>
      </c>
      <c r="QH40" s="86"/>
      <c r="QI40" s="86">
        <v>41</v>
      </c>
      <c r="QJ40" s="86"/>
      <c r="QK40" s="86">
        <v>52</v>
      </c>
      <c r="QL40" s="86"/>
      <c r="QM40" s="67">
        <v>99.999999999999957</v>
      </c>
      <c r="QN40" s="86"/>
      <c r="QO40" s="86">
        <v>78.84615384615384</v>
      </c>
      <c r="QT40" s="86"/>
      <c r="QU40" s="86" t="s">
        <v>483</v>
      </c>
      <c r="QV40" s="86"/>
      <c r="QW40" s="86">
        <v>34</v>
      </c>
      <c r="QX40" s="86"/>
      <c r="QY40" s="86">
        <v>52</v>
      </c>
      <c r="QZ40" s="86"/>
      <c r="RA40" s="67">
        <v>99.999999999999957</v>
      </c>
      <c r="RB40" s="86"/>
      <c r="RC40" s="86">
        <v>65.384615384615387</v>
      </c>
      <c r="RH40" s="86"/>
      <c r="RI40" s="86" t="s">
        <v>483</v>
      </c>
      <c r="RJ40" s="86"/>
      <c r="RK40" s="86">
        <v>30</v>
      </c>
      <c r="RL40" s="86"/>
      <c r="RM40" s="86">
        <v>52</v>
      </c>
      <c r="RN40" s="86"/>
      <c r="RO40" s="67">
        <v>99.999999999999957</v>
      </c>
      <c r="RP40" s="86"/>
      <c r="RQ40" s="86">
        <v>57.692307692307686</v>
      </c>
      <c r="RV40" s="86"/>
      <c r="RW40" s="86" t="s">
        <v>483</v>
      </c>
      <c r="RX40" s="86"/>
      <c r="RY40" s="86">
        <v>27</v>
      </c>
      <c r="RZ40" s="86"/>
      <c r="SA40" s="86">
        <v>52</v>
      </c>
      <c r="SB40" s="86"/>
      <c r="SC40" s="67">
        <v>99.999999999999957</v>
      </c>
      <c r="SD40" s="86"/>
      <c r="SE40" s="86">
        <v>51.923076923076927</v>
      </c>
      <c r="SJ40" s="86"/>
      <c r="SK40" s="86" t="s">
        <v>483</v>
      </c>
      <c r="SL40" s="86"/>
      <c r="SM40" s="86">
        <v>26</v>
      </c>
      <c r="SN40" s="86"/>
      <c r="SO40" s="86">
        <v>52</v>
      </c>
      <c r="SP40" s="86"/>
      <c r="SQ40" s="67">
        <v>99.999999999999957</v>
      </c>
      <c r="SR40" s="86"/>
      <c r="SS40" s="86">
        <v>50</v>
      </c>
      <c r="SX40" s="86"/>
      <c r="SY40" s="86" t="s">
        <v>483</v>
      </c>
      <c r="SZ40" s="86"/>
      <c r="TA40" s="86">
        <v>25</v>
      </c>
      <c r="TB40" s="86"/>
      <c r="TC40" s="86">
        <v>52</v>
      </c>
      <c r="TD40" s="86"/>
      <c r="TE40" s="67">
        <v>99.999999999999957</v>
      </c>
      <c r="TF40" s="86"/>
      <c r="TG40" s="86">
        <v>48.07692307692308</v>
      </c>
      <c r="TL40" s="86"/>
      <c r="TM40" s="86" t="s">
        <v>483</v>
      </c>
      <c r="TN40" s="86"/>
      <c r="TO40" s="86">
        <v>28</v>
      </c>
      <c r="TP40" s="86"/>
      <c r="TQ40" s="86">
        <v>52</v>
      </c>
      <c r="TR40" s="86"/>
      <c r="TS40" s="67">
        <v>99.999999999999957</v>
      </c>
      <c r="TT40" s="86"/>
      <c r="TU40" s="86">
        <v>53.846153846153847</v>
      </c>
      <c r="TZ40" s="86"/>
      <c r="UA40" s="86" t="s">
        <v>483</v>
      </c>
      <c r="UB40" s="86"/>
      <c r="UC40" s="86">
        <v>32</v>
      </c>
      <c r="UD40" s="86"/>
      <c r="UE40" s="86">
        <v>52</v>
      </c>
      <c r="UF40" s="86"/>
      <c r="UG40" s="67">
        <v>99.999999999999957</v>
      </c>
      <c r="UH40" s="86"/>
      <c r="UI40" s="86">
        <v>61.53846153846154</v>
      </c>
      <c r="UN40" s="86"/>
      <c r="UO40" s="86" t="s">
        <v>483</v>
      </c>
      <c r="UP40" s="86"/>
      <c r="UQ40" s="86">
        <v>27</v>
      </c>
      <c r="UR40" s="86"/>
      <c r="US40" s="86">
        <v>52</v>
      </c>
      <c r="UT40" s="86"/>
      <c r="UU40" s="67">
        <v>99.999999999999957</v>
      </c>
      <c r="UV40" s="86"/>
      <c r="UW40" s="86">
        <v>51.923076923076927</v>
      </c>
      <c r="VB40" s="86"/>
      <c r="VC40" s="86" t="s">
        <v>483</v>
      </c>
      <c r="VD40" s="86"/>
      <c r="VE40" s="86">
        <v>30</v>
      </c>
      <c r="VF40" s="86"/>
      <c r="VG40" s="86">
        <v>52</v>
      </c>
      <c r="VH40" s="86"/>
      <c r="VI40" s="67">
        <v>99.999999999999957</v>
      </c>
      <c r="VJ40" s="86"/>
      <c r="VK40" s="86">
        <v>57.692307692307686</v>
      </c>
      <c r="VP40" s="86"/>
      <c r="VQ40" s="86" t="s">
        <v>483</v>
      </c>
      <c r="VR40" s="86"/>
      <c r="VS40" s="86">
        <v>24</v>
      </c>
      <c r="VT40" s="86"/>
      <c r="VU40" s="86">
        <v>52</v>
      </c>
      <c r="VV40" s="86"/>
      <c r="VW40" s="67">
        <v>99.999999999999957</v>
      </c>
      <c r="VX40" s="86"/>
      <c r="VY40" s="86">
        <v>46.153846153846153</v>
      </c>
      <c r="WD40" s="86"/>
      <c r="WE40" s="86" t="s">
        <v>483</v>
      </c>
      <c r="WF40" s="86"/>
      <c r="WG40" s="86">
        <v>34</v>
      </c>
      <c r="WH40" s="86"/>
      <c r="WI40" s="86">
        <v>52</v>
      </c>
      <c r="WJ40" s="86"/>
      <c r="WK40" s="67">
        <v>99.999999999999957</v>
      </c>
      <c r="WL40" s="86"/>
      <c r="WM40" s="86">
        <v>65.384615384615387</v>
      </c>
      <c r="WR40" s="86"/>
      <c r="WS40" s="86" t="s">
        <v>483</v>
      </c>
      <c r="WT40" s="86"/>
      <c r="WU40" s="86">
        <v>29</v>
      </c>
      <c r="WV40" s="86"/>
      <c r="WW40" s="86">
        <v>52</v>
      </c>
      <c r="WX40" s="86"/>
      <c r="WY40" s="67">
        <v>99.999999999999957</v>
      </c>
      <c r="WZ40" s="86"/>
      <c r="XA40" s="86">
        <v>55.769230769230774</v>
      </c>
      <c r="XF40" s="86"/>
      <c r="XG40" s="86" t="s">
        <v>483</v>
      </c>
      <c r="XH40" s="86"/>
      <c r="XI40" s="86">
        <v>26</v>
      </c>
      <c r="XJ40" s="86"/>
      <c r="XK40" s="86">
        <v>52</v>
      </c>
      <c r="XL40" s="86"/>
      <c r="XM40" s="67">
        <v>99.999999999999957</v>
      </c>
      <c r="XN40" s="86"/>
      <c r="XO40" s="86">
        <v>50</v>
      </c>
      <c r="XT40" s="86"/>
      <c r="XU40" s="86" t="s">
        <v>483</v>
      </c>
      <c r="XV40" s="86"/>
      <c r="XW40" s="86">
        <v>28</v>
      </c>
      <c r="XX40" s="86"/>
      <c r="XY40" s="86">
        <v>52</v>
      </c>
      <c r="XZ40" s="86"/>
      <c r="YA40" s="67">
        <v>99.999999999999957</v>
      </c>
      <c r="YB40" s="86"/>
      <c r="YC40" s="86">
        <v>53.846153846153847</v>
      </c>
      <c r="YH40" s="86"/>
      <c r="YI40" s="86" t="s">
        <v>483</v>
      </c>
      <c r="YJ40" s="86"/>
      <c r="YK40" s="86">
        <v>32</v>
      </c>
      <c r="YL40" s="86"/>
      <c r="YM40" s="86">
        <v>52</v>
      </c>
      <c r="YN40" s="86"/>
      <c r="YO40" s="67">
        <v>99.999999999999957</v>
      </c>
      <c r="YP40" s="86"/>
      <c r="YQ40" s="86">
        <v>61.53846153846154</v>
      </c>
      <c r="YV40" s="86"/>
      <c r="YW40" s="86" t="s">
        <v>483</v>
      </c>
      <c r="YX40" s="86"/>
      <c r="YY40" s="86">
        <v>19</v>
      </c>
      <c r="YZ40" s="86"/>
      <c r="ZA40" s="86">
        <v>52</v>
      </c>
      <c r="ZB40" s="86"/>
      <c r="ZC40" s="67">
        <v>99.999999999999957</v>
      </c>
      <c r="ZD40" s="86"/>
      <c r="ZE40" s="86">
        <v>36.538461538461533</v>
      </c>
      <c r="ZJ40" s="86"/>
      <c r="ZK40" s="86" t="s">
        <v>483</v>
      </c>
      <c r="ZL40" s="86"/>
      <c r="ZM40" s="86">
        <v>37</v>
      </c>
      <c r="ZN40" s="86"/>
      <c r="ZO40" s="86">
        <v>52</v>
      </c>
      <c r="ZP40" s="86"/>
      <c r="ZQ40" s="67">
        <v>99.999999999999957</v>
      </c>
      <c r="ZR40" s="86"/>
      <c r="ZS40" s="86">
        <v>71.15384615384616</v>
      </c>
      <c r="ZX40" s="86"/>
      <c r="ZY40" s="86" t="s">
        <v>483</v>
      </c>
      <c r="ZZ40" s="86"/>
      <c r="AAA40" s="86">
        <v>23</v>
      </c>
      <c r="AAB40" s="86"/>
      <c r="AAC40" s="86">
        <v>52</v>
      </c>
      <c r="AAD40" s="86"/>
      <c r="AAE40" s="67">
        <v>99.999999999999957</v>
      </c>
      <c r="AAF40" s="86"/>
      <c r="AAG40" s="86">
        <v>44.230769230769226</v>
      </c>
      <c r="AAL40" s="86"/>
      <c r="AAM40" s="86" t="s">
        <v>483</v>
      </c>
      <c r="AAN40" s="86"/>
      <c r="AAO40" s="86">
        <v>38</v>
      </c>
      <c r="AAP40" s="86"/>
      <c r="AAQ40" s="86">
        <v>52</v>
      </c>
      <c r="AAR40" s="86"/>
      <c r="AAS40" s="67">
        <v>99.999999999999957</v>
      </c>
      <c r="AAT40" s="86"/>
      <c r="AAU40" s="86">
        <v>73.076923076923066</v>
      </c>
      <c r="AAZ40" s="86"/>
      <c r="ABA40" s="86" t="s">
        <v>483</v>
      </c>
      <c r="ABB40" s="86"/>
      <c r="ABC40" s="86">
        <v>27</v>
      </c>
      <c r="ABD40" s="86"/>
      <c r="ABE40" s="86">
        <v>52</v>
      </c>
      <c r="ABF40" s="86"/>
      <c r="ABG40" s="67">
        <v>99.999999999999957</v>
      </c>
      <c r="ABH40" s="86"/>
      <c r="ABI40" s="86">
        <v>51.923076923076927</v>
      </c>
      <c r="ABN40" s="86"/>
      <c r="ABO40" s="86" t="s">
        <v>483</v>
      </c>
      <c r="ABP40" s="86"/>
      <c r="ABQ40" s="86">
        <v>23</v>
      </c>
      <c r="ABR40" s="86"/>
      <c r="ABS40" s="86">
        <v>52</v>
      </c>
      <c r="ABT40" s="86"/>
      <c r="ABU40" s="67">
        <v>99.999999999999957</v>
      </c>
      <c r="ABV40" s="86"/>
      <c r="ABW40" s="86">
        <v>44.230769230769226</v>
      </c>
      <c r="ACB40" s="86"/>
      <c r="ACC40" s="86" t="s">
        <v>483</v>
      </c>
      <c r="ACD40" s="86"/>
      <c r="ACE40" s="86">
        <v>27</v>
      </c>
      <c r="ACF40" s="86"/>
      <c r="ACG40" s="86">
        <v>54</v>
      </c>
      <c r="ACH40" s="86"/>
      <c r="ACI40" s="67">
        <v>100</v>
      </c>
      <c r="ACJ40" s="86"/>
      <c r="ACK40" s="86">
        <v>50</v>
      </c>
      <c r="ACP40" s="86"/>
      <c r="ACQ40" s="86" t="s">
        <v>483</v>
      </c>
      <c r="ACR40" s="86"/>
      <c r="ACS40" s="86">
        <v>31</v>
      </c>
      <c r="ACT40" s="86"/>
      <c r="ACU40" s="86">
        <v>54</v>
      </c>
      <c r="ACV40" s="86"/>
      <c r="ACW40" s="67">
        <v>100</v>
      </c>
      <c r="ACX40" s="86"/>
      <c r="ACY40" s="86">
        <v>57.407407407407405</v>
      </c>
      <c r="ADD40" s="86"/>
      <c r="ADE40" s="86" t="s">
        <v>483</v>
      </c>
      <c r="ADF40" s="86"/>
      <c r="ADG40" s="86">
        <v>40</v>
      </c>
      <c r="ADH40" s="86"/>
      <c r="ADI40" s="86">
        <v>54</v>
      </c>
      <c r="ADJ40" s="86"/>
      <c r="ADK40" s="67">
        <v>100</v>
      </c>
      <c r="ADL40" s="86"/>
      <c r="ADM40" s="86">
        <v>74.074074074074076</v>
      </c>
      <c r="ADR40" s="86"/>
      <c r="ADS40" s="86" t="s">
        <v>483</v>
      </c>
      <c r="ADT40" s="86"/>
      <c r="ADU40" s="86">
        <v>34</v>
      </c>
      <c r="ADV40" s="86"/>
      <c r="ADW40" s="86">
        <v>54</v>
      </c>
      <c r="ADX40" s="86"/>
      <c r="ADY40" s="67">
        <v>100</v>
      </c>
      <c r="ADZ40" s="86"/>
      <c r="AEA40" s="86">
        <v>62.962962962962962</v>
      </c>
      <c r="AEF40" s="86"/>
      <c r="AEG40" s="86" t="s">
        <v>483</v>
      </c>
      <c r="AEH40" s="86"/>
      <c r="AEI40" s="86">
        <v>25</v>
      </c>
      <c r="AEJ40" s="86"/>
      <c r="AEK40" s="86">
        <v>54</v>
      </c>
      <c r="AEL40" s="86"/>
      <c r="AEM40" s="67">
        <v>100</v>
      </c>
      <c r="AEN40" s="86"/>
      <c r="AEO40" s="86">
        <v>46.296296296296298</v>
      </c>
      <c r="AET40" s="86"/>
      <c r="AEU40" s="86" t="s">
        <v>483</v>
      </c>
      <c r="AEV40" s="86"/>
      <c r="AEW40" s="86">
        <v>41</v>
      </c>
      <c r="AEX40" s="86"/>
      <c r="AEY40" s="86">
        <v>54</v>
      </c>
      <c r="AEZ40" s="86"/>
      <c r="AFA40" s="67">
        <v>100</v>
      </c>
      <c r="AFB40" s="86"/>
      <c r="AFC40" s="86">
        <v>75.925925925925924</v>
      </c>
      <c r="AFH40" s="86"/>
      <c r="AFI40" s="86" t="s">
        <v>483</v>
      </c>
      <c r="AFJ40" s="86"/>
      <c r="AFK40" s="86">
        <v>18</v>
      </c>
      <c r="AFL40" s="86"/>
      <c r="AFM40" s="86">
        <v>54</v>
      </c>
      <c r="AFN40" s="86"/>
      <c r="AFO40" s="67">
        <v>100</v>
      </c>
      <c r="AFP40" s="86"/>
      <c r="AFQ40" s="86">
        <v>33.333333333333329</v>
      </c>
      <c r="AFV40" s="86"/>
      <c r="AFW40" s="86" t="s">
        <v>483</v>
      </c>
      <c r="AFX40" s="86"/>
      <c r="AFY40" s="86">
        <v>27</v>
      </c>
      <c r="AFZ40" s="86"/>
      <c r="AGA40" s="86">
        <v>54</v>
      </c>
      <c r="AGB40" s="86"/>
      <c r="AGC40" s="67">
        <v>100</v>
      </c>
      <c r="AGD40" s="86"/>
      <c r="AGE40" s="86">
        <v>50</v>
      </c>
      <c r="AGJ40" s="86"/>
      <c r="AGK40" s="86" t="s">
        <v>483</v>
      </c>
      <c r="AGL40" s="86"/>
      <c r="AGM40" s="86">
        <v>36</v>
      </c>
      <c r="AGN40" s="86"/>
      <c r="AGO40" s="86">
        <v>54</v>
      </c>
      <c r="AGP40" s="86"/>
      <c r="AGQ40" s="67">
        <v>100</v>
      </c>
      <c r="AGR40" s="86"/>
      <c r="AGS40" s="86">
        <v>66.666666666666657</v>
      </c>
      <c r="AGX40" s="86"/>
      <c r="AGY40" s="86" t="s">
        <v>483</v>
      </c>
      <c r="AGZ40" s="86"/>
      <c r="AHA40" s="86">
        <v>26</v>
      </c>
      <c r="AHB40" s="86"/>
      <c r="AHC40" s="86">
        <v>54</v>
      </c>
      <c r="AHD40" s="86"/>
      <c r="AHE40" s="67">
        <v>100</v>
      </c>
      <c r="AHF40" s="86"/>
      <c r="AHG40" s="86">
        <v>48.148148148148145</v>
      </c>
      <c r="AHL40" s="86"/>
      <c r="AHM40" s="86" t="s">
        <v>483</v>
      </c>
      <c r="AHN40" s="86"/>
      <c r="AHO40" s="86">
        <v>26</v>
      </c>
      <c r="AHP40" s="86"/>
      <c r="AHQ40" s="86">
        <v>54</v>
      </c>
      <c r="AHR40" s="86"/>
      <c r="AHS40" s="67">
        <v>100</v>
      </c>
      <c r="AHT40" s="86"/>
      <c r="AHU40" s="86">
        <v>48.148148148148145</v>
      </c>
      <c r="AHZ40" s="86"/>
      <c r="AIA40" s="86" t="s">
        <v>483</v>
      </c>
      <c r="AIB40" s="86"/>
      <c r="AIC40" s="86">
        <v>27</v>
      </c>
      <c r="AID40" s="86"/>
      <c r="AIE40" s="86">
        <v>54</v>
      </c>
      <c r="AIF40" s="86"/>
      <c r="AIG40" s="67">
        <v>100</v>
      </c>
      <c r="AIH40" s="86"/>
      <c r="AII40" s="86">
        <v>50</v>
      </c>
      <c r="AIN40" s="86"/>
      <c r="AIO40" s="86" t="s">
        <v>483</v>
      </c>
      <c r="AIP40" s="86"/>
      <c r="AIQ40" s="86">
        <v>38</v>
      </c>
      <c r="AIR40" s="86"/>
      <c r="AIS40" s="86">
        <v>54</v>
      </c>
      <c r="AIT40" s="86"/>
      <c r="AIU40" s="67">
        <v>100</v>
      </c>
      <c r="AIV40" s="86"/>
      <c r="AIW40" s="86">
        <v>70.370370370370367</v>
      </c>
      <c r="AJB40" s="86"/>
      <c r="AJC40" s="86" t="s">
        <v>483</v>
      </c>
      <c r="AJD40" s="86"/>
      <c r="AJE40" s="86">
        <v>20</v>
      </c>
      <c r="AJF40" s="86"/>
      <c r="AJG40" s="86">
        <v>54</v>
      </c>
      <c r="AJH40" s="86"/>
      <c r="AJI40" s="67">
        <v>100</v>
      </c>
      <c r="AJJ40" s="86"/>
      <c r="AJK40" s="86">
        <v>37.037037037037038</v>
      </c>
      <c r="AJP40" s="86"/>
      <c r="AJQ40" s="86" t="s">
        <v>483</v>
      </c>
      <c r="AJR40" s="86"/>
      <c r="AJS40" s="86">
        <v>30</v>
      </c>
      <c r="AJT40" s="86"/>
      <c r="AJU40" s="86">
        <v>54</v>
      </c>
      <c r="AJV40" s="86"/>
      <c r="AJW40" s="67">
        <v>100</v>
      </c>
      <c r="AJX40" s="86"/>
      <c r="AJY40" s="86">
        <v>55.555555555555557</v>
      </c>
      <c r="AKD40" s="86"/>
      <c r="AKE40" s="86" t="s">
        <v>483</v>
      </c>
      <c r="AKF40" s="86"/>
      <c r="AKG40" s="86">
        <v>21</v>
      </c>
      <c r="AKH40" s="86"/>
      <c r="AKI40" s="86">
        <v>54</v>
      </c>
      <c r="AKJ40" s="86"/>
      <c r="AKK40" s="67">
        <v>100</v>
      </c>
      <c r="AKL40" s="86"/>
      <c r="AKM40" s="86">
        <v>38.888888888888893</v>
      </c>
      <c r="AKR40" s="86"/>
      <c r="AKS40" s="86" t="s">
        <v>483</v>
      </c>
      <c r="AKT40" s="86"/>
      <c r="AKU40" s="86">
        <v>32</v>
      </c>
      <c r="AKV40" s="86"/>
      <c r="AKW40" s="86">
        <v>54</v>
      </c>
      <c r="AKX40" s="86"/>
      <c r="AKY40" s="67">
        <v>100</v>
      </c>
      <c r="AKZ40" s="86"/>
      <c r="ALA40" s="86">
        <v>59.259259259259252</v>
      </c>
      <c r="ALF40" s="86"/>
      <c r="ALG40" s="86" t="s">
        <v>483</v>
      </c>
      <c r="ALH40" s="86"/>
      <c r="ALI40" s="86">
        <v>40</v>
      </c>
      <c r="ALJ40" s="86"/>
      <c r="ALK40" s="86">
        <v>54</v>
      </c>
      <c r="ALL40" s="86"/>
      <c r="ALM40" s="67">
        <v>100</v>
      </c>
      <c r="ALN40" s="86"/>
      <c r="ALO40" s="86">
        <v>74.074074074074076</v>
      </c>
      <c r="ALT40" s="86"/>
      <c r="ALU40" s="86" t="s">
        <v>483</v>
      </c>
      <c r="ALV40" s="86"/>
      <c r="ALW40" s="86">
        <v>28</v>
      </c>
      <c r="ALX40" s="86"/>
      <c r="ALY40" s="86">
        <v>54</v>
      </c>
      <c r="ALZ40" s="86"/>
      <c r="AMA40" s="67">
        <v>100</v>
      </c>
      <c r="AMB40" s="86"/>
      <c r="AMC40" s="86">
        <v>51.851851851851848</v>
      </c>
      <c r="AMH40" s="86"/>
      <c r="AMI40" s="86" t="s">
        <v>483</v>
      </c>
      <c r="AMJ40" s="86"/>
      <c r="AMK40" s="86">
        <v>29</v>
      </c>
      <c r="AML40" s="86"/>
      <c r="AMM40" s="86">
        <v>54</v>
      </c>
      <c r="AMN40" s="86"/>
      <c r="AMO40" s="67">
        <v>100</v>
      </c>
      <c r="AMP40" s="86"/>
      <c r="AMQ40" s="86">
        <v>53.703703703703709</v>
      </c>
      <c r="AMV40" s="86"/>
      <c r="AMW40" s="86" t="s">
        <v>483</v>
      </c>
      <c r="AMX40" s="86"/>
      <c r="AMY40" s="86">
        <v>25</v>
      </c>
      <c r="AMZ40" s="86"/>
      <c r="ANA40" s="86">
        <v>54</v>
      </c>
      <c r="ANB40" s="86"/>
      <c r="ANC40" s="67">
        <v>100</v>
      </c>
      <c r="AND40" s="86"/>
      <c r="ANE40" s="86">
        <v>46.296296296296298</v>
      </c>
      <c r="ANJ40" s="86"/>
      <c r="ANK40" s="86" t="s">
        <v>483</v>
      </c>
      <c r="ANL40" s="86"/>
      <c r="ANM40" s="86">
        <v>35</v>
      </c>
      <c r="ANN40" s="86"/>
      <c r="ANO40" s="86">
        <v>54</v>
      </c>
      <c r="ANP40" s="86"/>
      <c r="ANQ40" s="67">
        <v>100</v>
      </c>
      <c r="ANR40" s="86"/>
      <c r="ANS40" s="86">
        <v>64.81481481481481</v>
      </c>
      <c r="ANX40" s="86"/>
      <c r="ANY40" s="86" t="s">
        <v>483</v>
      </c>
      <c r="ANZ40" s="86"/>
      <c r="AOA40" s="86">
        <v>38</v>
      </c>
      <c r="AOB40" s="86"/>
      <c r="AOC40" s="86">
        <v>54</v>
      </c>
      <c r="AOD40" s="86"/>
      <c r="AOE40" s="67">
        <v>100</v>
      </c>
      <c r="AOF40" s="86"/>
      <c r="AOG40" s="86">
        <v>70.370370370370367</v>
      </c>
      <c r="AOL40" s="86"/>
      <c r="AOM40" s="86" t="s">
        <v>483</v>
      </c>
      <c r="AON40" s="86"/>
      <c r="AOO40" s="86">
        <v>27</v>
      </c>
      <c r="AOP40" s="86"/>
      <c r="AOQ40" s="86">
        <v>54</v>
      </c>
      <c r="AOR40" s="86"/>
      <c r="AOS40" s="67">
        <v>100</v>
      </c>
      <c r="AOT40" s="86"/>
      <c r="AOU40" s="86">
        <v>50</v>
      </c>
      <c r="AOZ40" s="86"/>
      <c r="APA40" s="86" t="s">
        <v>483</v>
      </c>
      <c r="APB40" s="86"/>
      <c r="APC40" s="86">
        <v>32</v>
      </c>
      <c r="APD40" s="86"/>
      <c r="APE40" s="86">
        <v>54</v>
      </c>
      <c r="APF40" s="86"/>
      <c r="APG40" s="67">
        <v>100</v>
      </c>
      <c r="APH40" s="86"/>
      <c r="API40" s="86">
        <v>59.259259259259252</v>
      </c>
      <c r="APN40" s="86"/>
      <c r="APO40" s="86" t="s">
        <v>483</v>
      </c>
      <c r="APP40" s="86"/>
      <c r="APQ40" s="86">
        <v>35</v>
      </c>
      <c r="APR40" s="86"/>
      <c r="APS40" s="86">
        <v>54</v>
      </c>
      <c r="APT40" s="86"/>
      <c r="APU40" s="67">
        <v>100</v>
      </c>
      <c r="APV40" s="86"/>
      <c r="APW40" s="86">
        <v>64.81481481481481</v>
      </c>
      <c r="AQB40" s="86"/>
      <c r="AQC40" s="86" t="s">
        <v>483</v>
      </c>
      <c r="AQD40" s="86"/>
      <c r="AQE40" s="86">
        <v>32</v>
      </c>
      <c r="AQF40" s="86"/>
      <c r="AQG40" s="86">
        <v>54</v>
      </c>
      <c r="AQH40" s="86"/>
      <c r="AQI40" s="67">
        <v>100</v>
      </c>
      <c r="AQJ40" s="86"/>
      <c r="AQK40" s="86">
        <v>59.259259259259252</v>
      </c>
      <c r="AQP40" s="86"/>
      <c r="AQQ40" s="86" t="s">
        <v>483</v>
      </c>
      <c r="AQR40" s="86"/>
      <c r="AQS40" s="86">
        <v>16</v>
      </c>
      <c r="AQT40" s="86"/>
      <c r="AQU40" s="86">
        <v>45</v>
      </c>
      <c r="AQV40" s="86"/>
      <c r="AQW40" s="67">
        <v>100.00000000000001</v>
      </c>
      <c r="AQX40" s="86"/>
      <c r="AQY40" s="86">
        <v>35.555555555555557</v>
      </c>
      <c r="ARD40" s="86"/>
      <c r="ARE40" s="86" t="s">
        <v>483</v>
      </c>
      <c r="ARF40" s="86"/>
      <c r="ARG40" s="86">
        <v>25</v>
      </c>
      <c r="ARH40" s="86"/>
      <c r="ARI40" s="86">
        <v>45</v>
      </c>
      <c r="ARJ40" s="86"/>
      <c r="ARK40" s="67">
        <v>100.00000000000001</v>
      </c>
      <c r="ARL40" s="86"/>
      <c r="ARM40" s="86">
        <v>55.555555555555557</v>
      </c>
      <c r="ARR40" s="86"/>
      <c r="ARS40" s="86" t="s">
        <v>483</v>
      </c>
      <c r="ART40" s="86"/>
      <c r="ARU40" s="86">
        <v>26</v>
      </c>
      <c r="ARV40" s="86"/>
      <c r="ARW40" s="86">
        <v>45</v>
      </c>
      <c r="ARX40" s="86"/>
      <c r="ARY40" s="67">
        <v>100.00000000000001</v>
      </c>
      <c r="ARZ40" s="86"/>
      <c r="ASA40" s="86">
        <v>57.777777777777771</v>
      </c>
      <c r="ASF40" s="86"/>
      <c r="ASG40" s="86" t="s">
        <v>483</v>
      </c>
      <c r="ASH40" s="86"/>
      <c r="ASI40" s="86">
        <v>25</v>
      </c>
      <c r="ASJ40" s="86"/>
      <c r="ASK40" s="86">
        <v>45</v>
      </c>
      <c r="ASL40" s="86"/>
      <c r="ASM40" s="67">
        <v>100.00000000000001</v>
      </c>
      <c r="ASN40" s="86"/>
      <c r="ASO40" s="86">
        <v>55.555555555555557</v>
      </c>
      <c r="AST40" s="86"/>
      <c r="ASU40" s="86" t="s">
        <v>483</v>
      </c>
      <c r="ASV40" s="86"/>
      <c r="ASW40" s="86">
        <v>22</v>
      </c>
      <c r="ASX40" s="86"/>
      <c r="ASY40" s="86">
        <v>45</v>
      </c>
      <c r="ASZ40" s="86"/>
      <c r="ATA40" s="67">
        <v>100.00000000000001</v>
      </c>
      <c r="ATB40" s="86"/>
      <c r="ATC40" s="86">
        <v>48.888888888888886</v>
      </c>
      <c r="ATH40" s="86"/>
      <c r="ATI40" s="86" t="s">
        <v>483</v>
      </c>
      <c r="ATJ40" s="86"/>
      <c r="ATK40" s="86">
        <v>21</v>
      </c>
      <c r="ATL40" s="86"/>
      <c r="ATM40" s="86">
        <v>45</v>
      </c>
      <c r="ATN40" s="86"/>
      <c r="ATO40" s="67">
        <v>100.00000000000001</v>
      </c>
      <c r="ATP40" s="86"/>
      <c r="ATQ40" s="86">
        <v>46.666666666666664</v>
      </c>
      <c r="ATV40" s="86"/>
      <c r="ATW40" s="86" t="s">
        <v>483</v>
      </c>
      <c r="ATX40" s="86"/>
      <c r="ATY40" s="86">
        <v>24</v>
      </c>
      <c r="ATZ40" s="86"/>
      <c r="AUA40" s="86">
        <v>45</v>
      </c>
      <c r="AUB40" s="86"/>
      <c r="AUC40" s="67">
        <v>100.00000000000001</v>
      </c>
      <c r="AUD40" s="86"/>
      <c r="AUE40" s="86">
        <v>53.333333333333336</v>
      </c>
      <c r="AUJ40" s="86"/>
      <c r="AUK40" s="86" t="s">
        <v>483</v>
      </c>
      <c r="AUL40" s="86"/>
      <c r="AUM40" s="86">
        <v>14</v>
      </c>
      <c r="AUN40" s="86"/>
      <c r="AUO40" s="86">
        <v>45</v>
      </c>
      <c r="AUP40" s="86"/>
      <c r="AUQ40" s="67">
        <v>100.00000000000001</v>
      </c>
      <c r="AUR40" s="86"/>
      <c r="AUS40" s="86">
        <v>31.111111111111111</v>
      </c>
      <c r="AUX40" s="86"/>
      <c r="AUY40" s="86" t="s">
        <v>483</v>
      </c>
      <c r="AUZ40" s="86"/>
      <c r="AVA40" s="86">
        <v>22</v>
      </c>
      <c r="AVB40" s="86"/>
      <c r="AVC40" s="86">
        <v>45</v>
      </c>
      <c r="AVD40" s="86"/>
      <c r="AVE40" s="67">
        <v>100.00000000000001</v>
      </c>
      <c r="AVF40" s="86"/>
      <c r="AVG40" s="86">
        <v>48.888888888888886</v>
      </c>
      <c r="AVL40" s="86"/>
      <c r="AVM40" s="86" t="s">
        <v>483</v>
      </c>
      <c r="AVN40" s="86"/>
      <c r="AVO40" s="86">
        <v>16</v>
      </c>
      <c r="AVP40" s="86"/>
      <c r="AVQ40" s="86">
        <v>45</v>
      </c>
      <c r="AVR40" s="86"/>
      <c r="AVS40" s="67">
        <v>100.00000000000001</v>
      </c>
      <c r="AVT40" s="86"/>
      <c r="AVU40" s="86">
        <v>35.555555555555557</v>
      </c>
      <c r="AVZ40" s="86"/>
      <c r="AWA40" s="86" t="s">
        <v>483</v>
      </c>
      <c r="AWB40" s="86"/>
      <c r="AWC40" s="86">
        <v>26</v>
      </c>
      <c r="AWD40" s="86"/>
      <c r="AWE40" s="86">
        <v>45</v>
      </c>
      <c r="AWF40" s="86"/>
      <c r="AWG40" s="67">
        <v>100.00000000000001</v>
      </c>
      <c r="AWH40" s="86"/>
      <c r="AWI40" s="86">
        <v>57.777777777777771</v>
      </c>
      <c r="AWN40" s="86"/>
      <c r="AWO40" s="86" t="s">
        <v>483</v>
      </c>
      <c r="AWP40" s="86"/>
      <c r="AWQ40" s="86">
        <v>15</v>
      </c>
      <c r="AWR40" s="86"/>
      <c r="AWS40" s="86">
        <v>45</v>
      </c>
      <c r="AWT40" s="86"/>
      <c r="AWU40" s="67">
        <v>100.00000000000001</v>
      </c>
      <c r="AWV40" s="86"/>
      <c r="AWW40" s="86">
        <v>33.333333333333329</v>
      </c>
      <c r="AXB40" s="86"/>
      <c r="AXC40" s="86" t="s">
        <v>483</v>
      </c>
      <c r="AXD40" s="86"/>
      <c r="AXE40" s="86">
        <v>25</v>
      </c>
      <c r="AXF40" s="86"/>
      <c r="AXG40" s="86">
        <v>45</v>
      </c>
      <c r="AXH40" s="86"/>
      <c r="AXI40" s="67">
        <v>100.00000000000001</v>
      </c>
      <c r="AXJ40" s="86"/>
      <c r="AXK40" s="86">
        <v>55.555555555555557</v>
      </c>
      <c r="AXP40" s="86"/>
      <c r="AXQ40" s="86" t="s">
        <v>483</v>
      </c>
      <c r="AXR40" s="86"/>
      <c r="AXS40" s="86">
        <v>27</v>
      </c>
      <c r="AXT40" s="86"/>
      <c r="AXU40" s="86">
        <v>45</v>
      </c>
      <c r="AXV40" s="86"/>
      <c r="AXW40" s="67">
        <v>100.00000000000001</v>
      </c>
      <c r="AXX40" s="86"/>
      <c r="AXY40" s="86">
        <v>60</v>
      </c>
      <c r="AYD40" s="86"/>
      <c r="AYE40" s="86" t="s">
        <v>483</v>
      </c>
      <c r="AYF40" s="86"/>
      <c r="AYG40" s="86">
        <v>23</v>
      </c>
      <c r="AYH40" s="86"/>
      <c r="AYI40" s="86">
        <v>45</v>
      </c>
      <c r="AYJ40" s="86"/>
      <c r="AYK40" s="67">
        <v>100.00000000000001</v>
      </c>
      <c r="AYL40" s="86"/>
      <c r="AYM40" s="86">
        <v>51.111111111111107</v>
      </c>
      <c r="AYR40" s="86"/>
      <c r="AYS40" s="86" t="s">
        <v>483</v>
      </c>
      <c r="AYT40" s="86"/>
      <c r="AYU40" s="86">
        <v>21</v>
      </c>
      <c r="AYV40" s="86"/>
      <c r="AYW40" s="86">
        <v>45</v>
      </c>
      <c r="AYX40" s="86"/>
      <c r="AYY40" s="67">
        <v>100.00000000000001</v>
      </c>
      <c r="AYZ40" s="86"/>
      <c r="AZA40" s="86">
        <v>46.666666666666664</v>
      </c>
      <c r="AZF40" s="86"/>
      <c r="AZG40" s="86" t="s">
        <v>483</v>
      </c>
      <c r="AZH40" s="86"/>
      <c r="AZI40" s="86">
        <v>14</v>
      </c>
      <c r="AZJ40" s="86"/>
      <c r="AZK40" s="86">
        <v>45</v>
      </c>
      <c r="AZL40" s="86"/>
      <c r="AZM40" s="67">
        <v>100.00000000000001</v>
      </c>
      <c r="AZN40" s="86"/>
      <c r="AZO40" s="86">
        <v>31.111111111111111</v>
      </c>
      <c r="AZT40" s="86"/>
      <c r="AZU40" s="86" t="s">
        <v>483</v>
      </c>
      <c r="AZV40" s="86"/>
      <c r="AZW40" s="86">
        <v>22</v>
      </c>
      <c r="AZX40" s="86"/>
      <c r="AZY40" s="86">
        <v>45</v>
      </c>
      <c r="AZZ40" s="86"/>
      <c r="BAA40" s="67">
        <v>100.00000000000001</v>
      </c>
      <c r="BAB40" s="86"/>
      <c r="BAC40" s="86">
        <v>48.888888888888886</v>
      </c>
      <c r="BAH40" s="86"/>
      <c r="BAI40" s="86" t="s">
        <v>483</v>
      </c>
      <c r="BAJ40" s="86"/>
      <c r="BAK40" s="86">
        <v>21</v>
      </c>
      <c r="BAL40" s="86"/>
      <c r="BAM40" s="86">
        <v>45</v>
      </c>
      <c r="BAN40" s="86"/>
      <c r="BAO40" s="67">
        <v>100.00000000000001</v>
      </c>
      <c r="BAP40" s="86"/>
      <c r="BAQ40" s="86">
        <v>46.666666666666664</v>
      </c>
      <c r="BAV40" s="86"/>
      <c r="BAW40" s="86" t="s">
        <v>483</v>
      </c>
      <c r="BAX40" s="86"/>
      <c r="BAY40" s="86">
        <v>29</v>
      </c>
      <c r="BAZ40" s="86"/>
      <c r="BBA40" s="86">
        <v>45</v>
      </c>
      <c r="BBB40" s="86"/>
      <c r="BBC40" s="67">
        <v>100.00000000000001</v>
      </c>
      <c r="BBD40" s="86"/>
      <c r="BBE40" s="86">
        <v>64.444444444444443</v>
      </c>
      <c r="BBJ40" s="86"/>
      <c r="BBK40" s="86" t="s">
        <v>483</v>
      </c>
      <c r="BBL40" s="86"/>
      <c r="BBM40" s="86">
        <v>27</v>
      </c>
      <c r="BBN40" s="86"/>
      <c r="BBO40" s="86">
        <v>45</v>
      </c>
      <c r="BBP40" s="86"/>
      <c r="BBQ40" s="67">
        <v>100.00000000000001</v>
      </c>
      <c r="BBR40" s="86"/>
      <c r="BBS40" s="86">
        <v>60</v>
      </c>
      <c r="BBX40" s="86"/>
      <c r="BBY40" s="86" t="s">
        <v>483</v>
      </c>
      <c r="BBZ40" s="86"/>
      <c r="BCA40" s="86">
        <v>25</v>
      </c>
      <c r="BCB40" s="86"/>
      <c r="BCC40" s="86">
        <v>45</v>
      </c>
      <c r="BCD40" s="86"/>
      <c r="BCE40" s="67">
        <v>100.00000000000001</v>
      </c>
      <c r="BCF40" s="86"/>
      <c r="BCG40" s="86">
        <v>55.555555555555557</v>
      </c>
      <c r="BCL40" s="86"/>
      <c r="BCM40" s="86" t="s">
        <v>483</v>
      </c>
      <c r="BCN40" s="86"/>
      <c r="BCO40" s="86">
        <v>27</v>
      </c>
      <c r="BCP40" s="86"/>
      <c r="BCQ40" s="86">
        <v>45</v>
      </c>
      <c r="BCR40" s="86"/>
      <c r="BCS40" s="67">
        <v>100.00000000000001</v>
      </c>
      <c r="BCT40" s="86"/>
      <c r="BCU40" s="86">
        <v>60</v>
      </c>
      <c r="BCZ40" s="86"/>
      <c r="BDA40" s="86" t="s">
        <v>483</v>
      </c>
      <c r="BDB40" s="86"/>
      <c r="BDC40" s="86">
        <v>17</v>
      </c>
      <c r="BDD40" s="86"/>
      <c r="BDE40" s="86">
        <v>45</v>
      </c>
      <c r="BDF40" s="86"/>
      <c r="BDG40" s="67">
        <v>100.00000000000001</v>
      </c>
      <c r="BDH40" s="86"/>
      <c r="BDI40" s="86">
        <v>37.777777777777779</v>
      </c>
      <c r="BDN40" s="86"/>
      <c r="BDO40" s="86" t="s">
        <v>483</v>
      </c>
      <c r="BDP40" s="86"/>
      <c r="BDQ40" s="86">
        <v>27</v>
      </c>
      <c r="BDR40" s="86"/>
      <c r="BDS40" s="86">
        <v>45</v>
      </c>
      <c r="BDT40" s="86"/>
      <c r="BDU40" s="67">
        <v>100.00000000000001</v>
      </c>
      <c r="BDV40" s="86"/>
      <c r="BDW40" s="86">
        <v>60</v>
      </c>
      <c r="BEB40" s="86"/>
      <c r="BEC40" s="86" t="s">
        <v>483</v>
      </c>
      <c r="BED40" s="86"/>
      <c r="BEE40" s="86">
        <v>22</v>
      </c>
      <c r="BEF40" s="86"/>
      <c r="BEG40" s="86">
        <v>45</v>
      </c>
      <c r="BEH40" s="86"/>
      <c r="BEI40" s="67">
        <v>100.00000000000001</v>
      </c>
      <c r="BEJ40" s="86"/>
      <c r="BEK40" s="86">
        <v>48.888888888888886</v>
      </c>
      <c r="BEP40" s="86"/>
      <c r="BEQ40" s="86" t="s">
        <v>483</v>
      </c>
      <c r="BER40" s="86"/>
      <c r="BES40" s="86">
        <v>15</v>
      </c>
      <c r="BET40" s="86"/>
      <c r="BEU40" s="86">
        <v>45</v>
      </c>
      <c r="BEV40" s="86"/>
      <c r="BEW40" s="67">
        <v>100.00000000000003</v>
      </c>
      <c r="BEX40" s="86"/>
      <c r="BEY40" s="86">
        <v>33.333333333333329</v>
      </c>
      <c r="BFD40" s="86"/>
      <c r="BFE40" s="86" t="s">
        <v>483</v>
      </c>
      <c r="BFF40" s="86"/>
      <c r="BFG40" s="86">
        <v>19</v>
      </c>
      <c r="BFH40" s="86"/>
      <c r="BFI40" s="86">
        <v>45</v>
      </c>
      <c r="BFJ40" s="86"/>
      <c r="BFK40" s="67">
        <v>100.00000000000003</v>
      </c>
      <c r="BFL40" s="86"/>
      <c r="BFM40" s="86">
        <v>42.222222222222221</v>
      </c>
      <c r="BFR40" s="86"/>
      <c r="BFS40" s="86" t="s">
        <v>483</v>
      </c>
      <c r="BFT40" s="86"/>
      <c r="BFU40" s="86">
        <v>33</v>
      </c>
      <c r="BFV40" s="86"/>
      <c r="BFW40" s="86">
        <v>45</v>
      </c>
      <c r="BFX40" s="86"/>
      <c r="BFY40" s="67">
        <v>100.00000000000003</v>
      </c>
      <c r="BFZ40" s="86"/>
      <c r="BGA40" s="86">
        <v>73.333333333333329</v>
      </c>
      <c r="BGF40" s="86"/>
      <c r="BGG40" s="86" t="s">
        <v>483</v>
      </c>
      <c r="BGH40" s="86"/>
      <c r="BGI40" s="86">
        <v>23</v>
      </c>
      <c r="BGJ40" s="86"/>
      <c r="BGK40" s="86">
        <v>45</v>
      </c>
      <c r="BGL40" s="86"/>
      <c r="BGM40" s="67">
        <v>100.00000000000003</v>
      </c>
      <c r="BGN40" s="86"/>
      <c r="BGO40" s="86">
        <v>51.111111111111107</v>
      </c>
      <c r="BGT40" s="86"/>
      <c r="BGU40" s="86" t="s">
        <v>483</v>
      </c>
      <c r="BGV40" s="86"/>
      <c r="BGW40" s="86">
        <v>21</v>
      </c>
      <c r="BGX40" s="86"/>
      <c r="BGY40" s="86">
        <v>45</v>
      </c>
      <c r="BGZ40" s="86"/>
      <c r="BHA40" s="67">
        <v>100.00000000000003</v>
      </c>
      <c r="BHB40" s="86"/>
      <c r="BHC40" s="86">
        <v>46.666666666666664</v>
      </c>
      <c r="BHH40" s="86"/>
      <c r="BHI40" s="86" t="s">
        <v>483</v>
      </c>
      <c r="BHJ40" s="86"/>
      <c r="BHK40" s="86">
        <v>22</v>
      </c>
      <c r="BHL40" s="86"/>
      <c r="BHM40" s="86">
        <v>45</v>
      </c>
      <c r="BHN40" s="86"/>
      <c r="BHO40" s="67">
        <v>100.00000000000003</v>
      </c>
      <c r="BHP40" s="86"/>
      <c r="BHQ40" s="86">
        <v>48.888888888888886</v>
      </c>
      <c r="BHV40" s="86"/>
      <c r="BHW40" s="86" t="s">
        <v>483</v>
      </c>
      <c r="BHX40" s="86"/>
      <c r="BHY40" s="86">
        <v>28</v>
      </c>
      <c r="BHZ40" s="86"/>
      <c r="BIA40" s="86">
        <v>45</v>
      </c>
      <c r="BIB40" s="86"/>
      <c r="BIC40" s="67">
        <v>100.00000000000003</v>
      </c>
      <c r="BID40" s="86"/>
      <c r="BIE40" s="86">
        <v>62.222222222222221</v>
      </c>
      <c r="BIJ40" s="86"/>
      <c r="BIK40" s="86" t="s">
        <v>483</v>
      </c>
      <c r="BIL40" s="86"/>
      <c r="BIM40" s="86">
        <v>22</v>
      </c>
      <c r="BIN40" s="86"/>
      <c r="BIO40" s="86">
        <v>45</v>
      </c>
      <c r="BIP40" s="86"/>
      <c r="BIQ40" s="67">
        <v>100.00000000000003</v>
      </c>
      <c r="BIR40" s="86"/>
      <c r="BIS40" s="86">
        <v>48.888888888888886</v>
      </c>
      <c r="BIX40" s="86"/>
      <c r="BIY40" s="86" t="s">
        <v>483</v>
      </c>
      <c r="BIZ40" s="86"/>
      <c r="BJA40" s="86">
        <v>15</v>
      </c>
      <c r="BJB40" s="86"/>
      <c r="BJC40" s="86">
        <v>45</v>
      </c>
      <c r="BJD40" s="86"/>
      <c r="BJE40" s="67">
        <v>100.00000000000003</v>
      </c>
      <c r="BJF40" s="86"/>
      <c r="BJG40" s="86">
        <v>33.333333333333329</v>
      </c>
      <c r="BJL40" s="86"/>
      <c r="BJM40" s="86" t="s">
        <v>483</v>
      </c>
      <c r="BJN40" s="86"/>
      <c r="BJO40" s="86">
        <v>25</v>
      </c>
      <c r="BJP40" s="86"/>
      <c r="BJQ40" s="86">
        <v>45</v>
      </c>
      <c r="BJR40" s="86"/>
      <c r="BJS40" s="67">
        <v>100.00000000000003</v>
      </c>
      <c r="BJT40" s="86"/>
      <c r="BJU40" s="86">
        <v>55.555555555555557</v>
      </c>
      <c r="BJZ40" s="86"/>
      <c r="BKA40" s="86" t="s">
        <v>483</v>
      </c>
      <c r="BKB40" s="86"/>
      <c r="BKC40" s="86">
        <v>23</v>
      </c>
      <c r="BKD40" s="86"/>
      <c r="BKE40" s="86">
        <v>45</v>
      </c>
      <c r="BKF40" s="86"/>
      <c r="BKG40" s="67">
        <v>100.00000000000003</v>
      </c>
      <c r="BKH40" s="86"/>
      <c r="BKI40" s="86">
        <v>51.111111111111107</v>
      </c>
      <c r="BKN40" s="86"/>
      <c r="BKO40" s="86" t="s">
        <v>483</v>
      </c>
      <c r="BKP40" s="86"/>
      <c r="BKQ40" s="86">
        <v>31</v>
      </c>
      <c r="BKR40" s="86"/>
      <c r="BKS40" s="86">
        <v>45</v>
      </c>
      <c r="BKT40" s="86"/>
      <c r="BKU40" s="67">
        <v>100.00000000000003</v>
      </c>
      <c r="BKV40" s="86"/>
      <c r="BKW40" s="86">
        <v>68.888888888888886</v>
      </c>
      <c r="BLB40" s="86"/>
      <c r="BLC40" s="86" t="s">
        <v>483</v>
      </c>
      <c r="BLD40" s="86"/>
      <c r="BLE40" s="86">
        <v>18</v>
      </c>
      <c r="BLF40" s="86"/>
      <c r="BLG40" s="86">
        <v>45</v>
      </c>
      <c r="BLH40" s="86"/>
      <c r="BLI40" s="67">
        <v>100.00000000000003</v>
      </c>
      <c r="BLJ40" s="86"/>
      <c r="BLK40" s="86">
        <v>40</v>
      </c>
      <c r="BLP40" s="86"/>
      <c r="BLQ40" s="86" t="s">
        <v>483</v>
      </c>
      <c r="BLR40" s="86"/>
      <c r="BLS40" s="86">
        <v>26</v>
      </c>
      <c r="BLT40" s="86"/>
      <c r="BLU40" s="86">
        <v>45</v>
      </c>
      <c r="BLV40" s="86"/>
      <c r="BLW40" s="67">
        <v>100.00000000000003</v>
      </c>
      <c r="BLX40" s="86"/>
      <c r="BLY40" s="86">
        <v>57.777777777777771</v>
      </c>
      <c r="BMD40" s="86"/>
      <c r="BME40" s="86" t="s">
        <v>483</v>
      </c>
      <c r="BMF40" s="86"/>
      <c r="BMG40" s="86">
        <v>22</v>
      </c>
      <c r="BMH40" s="86"/>
      <c r="BMI40" s="86">
        <v>45</v>
      </c>
      <c r="BMJ40" s="86"/>
      <c r="BMK40" s="67">
        <v>100.00000000000003</v>
      </c>
      <c r="BML40" s="86"/>
      <c r="BMM40" s="86">
        <v>48.888888888888886</v>
      </c>
      <c r="BMR40" s="86"/>
      <c r="BMS40" s="86" t="s">
        <v>483</v>
      </c>
      <c r="BMT40" s="86"/>
      <c r="BMU40" s="86">
        <v>22</v>
      </c>
      <c r="BMV40" s="86"/>
      <c r="BMW40" s="86">
        <v>45</v>
      </c>
      <c r="BMX40" s="86"/>
      <c r="BMY40" s="67">
        <v>100.00000000000003</v>
      </c>
      <c r="BMZ40" s="86"/>
      <c r="BNA40" s="86">
        <v>48.888888888888886</v>
      </c>
      <c r="BNF40" s="86"/>
      <c r="BNG40" s="86" t="s">
        <v>483</v>
      </c>
      <c r="BNH40" s="86"/>
      <c r="BNI40" s="86">
        <v>22</v>
      </c>
      <c r="BNJ40" s="86"/>
      <c r="BNK40" s="86">
        <v>45</v>
      </c>
      <c r="BNL40" s="86"/>
      <c r="BNM40" s="67">
        <v>100.00000000000003</v>
      </c>
      <c r="BNN40" s="86"/>
      <c r="BNO40" s="86">
        <v>48.888888888888886</v>
      </c>
      <c r="BNT40" s="86"/>
      <c r="BNU40" s="86" t="s">
        <v>483</v>
      </c>
      <c r="BNV40" s="86"/>
      <c r="BNW40" s="86">
        <v>32</v>
      </c>
      <c r="BNX40" s="86"/>
      <c r="BNY40" s="86">
        <v>45</v>
      </c>
      <c r="BNZ40" s="86"/>
      <c r="BOA40" s="67">
        <v>100.00000000000003</v>
      </c>
      <c r="BOB40" s="86"/>
      <c r="BOC40" s="86">
        <v>71.111111111111114</v>
      </c>
      <c r="BOH40" s="86"/>
      <c r="BOI40" s="86" t="s">
        <v>483</v>
      </c>
      <c r="BOJ40" s="86"/>
      <c r="BOK40" s="86">
        <v>31</v>
      </c>
      <c r="BOL40" s="86"/>
      <c r="BOM40" s="86">
        <v>45</v>
      </c>
      <c r="BON40" s="86"/>
      <c r="BOO40" s="67">
        <v>100.00000000000003</v>
      </c>
      <c r="BOP40" s="86"/>
      <c r="BOQ40" s="86">
        <v>68.888888888888886</v>
      </c>
      <c r="BOV40" s="86"/>
      <c r="BOW40" s="86" t="s">
        <v>483</v>
      </c>
      <c r="BOX40" s="86"/>
      <c r="BOY40" s="86">
        <v>29</v>
      </c>
      <c r="BOZ40" s="86"/>
      <c r="BPA40" s="86">
        <v>45</v>
      </c>
      <c r="BPB40" s="86"/>
      <c r="BPC40" s="67">
        <v>100.00000000000003</v>
      </c>
      <c r="BPD40" s="86"/>
      <c r="BPE40" s="86">
        <v>64.444444444444443</v>
      </c>
      <c r="BPJ40" s="86"/>
      <c r="BPK40" s="86" t="s">
        <v>483</v>
      </c>
      <c r="BPL40" s="86"/>
      <c r="BPM40" s="86">
        <v>18</v>
      </c>
      <c r="BPN40" s="86"/>
      <c r="BPO40" s="86">
        <v>45</v>
      </c>
      <c r="BPP40" s="86"/>
      <c r="BPQ40" s="67">
        <v>100.00000000000003</v>
      </c>
      <c r="BPR40" s="86"/>
      <c r="BPS40" s="86">
        <v>40</v>
      </c>
      <c r="BPX40" s="86"/>
      <c r="BPY40" s="86" t="s">
        <v>483</v>
      </c>
      <c r="BPZ40" s="86"/>
      <c r="BQA40" s="86">
        <v>25</v>
      </c>
      <c r="BQB40" s="86"/>
      <c r="BQC40" s="86">
        <v>45</v>
      </c>
      <c r="BQD40" s="86"/>
      <c r="BQE40" s="67">
        <v>100.00000000000003</v>
      </c>
      <c r="BQF40" s="86"/>
      <c r="BQG40" s="86">
        <v>55.555555555555557</v>
      </c>
      <c r="BQL40" s="86"/>
      <c r="BQM40" s="86" t="s">
        <v>483</v>
      </c>
      <c r="BQN40" s="86"/>
      <c r="BQO40" s="86">
        <v>25</v>
      </c>
      <c r="BQP40" s="86"/>
      <c r="BQQ40" s="86">
        <v>45</v>
      </c>
      <c r="BQR40" s="86"/>
      <c r="BQS40" s="67">
        <v>100.00000000000003</v>
      </c>
      <c r="BQT40" s="86"/>
      <c r="BQU40" s="86">
        <v>55.555555555555557</v>
      </c>
      <c r="BQZ40" s="86"/>
      <c r="BRA40" s="86" t="s">
        <v>483</v>
      </c>
      <c r="BRB40" s="86"/>
      <c r="BRC40" s="86">
        <v>38</v>
      </c>
      <c r="BRD40" s="86"/>
      <c r="BRE40" s="86">
        <v>45</v>
      </c>
      <c r="BRF40" s="86"/>
      <c r="BRG40" s="67">
        <v>100.00000000000003</v>
      </c>
      <c r="BRH40" s="86"/>
      <c r="BRI40" s="86">
        <v>84.444444444444443</v>
      </c>
      <c r="BRN40" s="86"/>
      <c r="BRO40" s="86" t="s">
        <v>483</v>
      </c>
      <c r="BRP40" s="86"/>
      <c r="BRQ40" s="86">
        <v>39</v>
      </c>
      <c r="BRR40" s="86"/>
      <c r="BRS40" s="86">
        <v>45</v>
      </c>
      <c r="BRT40" s="86"/>
      <c r="BRU40" s="67">
        <v>100.00000000000003</v>
      </c>
      <c r="BRV40" s="86"/>
      <c r="BRW40" s="86">
        <v>86.666666666666671</v>
      </c>
      <c r="BSB40" s="86"/>
      <c r="BSC40" s="86" t="s">
        <v>483</v>
      </c>
      <c r="BSD40" s="86"/>
      <c r="BSE40" s="86">
        <v>29</v>
      </c>
      <c r="BSF40" s="86"/>
      <c r="BSG40" s="86">
        <v>45</v>
      </c>
      <c r="BSH40" s="86"/>
      <c r="BSI40" s="67">
        <v>100.00000000000003</v>
      </c>
      <c r="BSJ40" s="86"/>
      <c r="BSK40" s="86">
        <v>64.444444444444443</v>
      </c>
      <c r="BSP40" s="86"/>
      <c r="BSQ40" s="86" t="s">
        <v>483</v>
      </c>
      <c r="BSR40" s="86"/>
      <c r="BSS40" s="86">
        <v>25</v>
      </c>
      <c r="BST40" s="86"/>
      <c r="BSU40" s="86">
        <v>45</v>
      </c>
      <c r="BSV40" s="86"/>
      <c r="BSW40" s="67">
        <v>100.00000000000003</v>
      </c>
      <c r="BSX40" s="86"/>
      <c r="BSY40" s="86">
        <v>55.555555555555557</v>
      </c>
      <c r="BTD40" s="86"/>
      <c r="BTE40" s="86" t="s">
        <v>483</v>
      </c>
      <c r="BTF40" s="86"/>
      <c r="BTG40" s="86">
        <v>16</v>
      </c>
      <c r="BTH40" s="86"/>
      <c r="BTI40" s="86">
        <v>45</v>
      </c>
      <c r="BTJ40" s="86"/>
      <c r="BTK40" s="67">
        <v>100.00000000000003</v>
      </c>
      <c r="BTL40" s="86"/>
      <c r="BTM40" s="86">
        <v>35.555555555555557</v>
      </c>
      <c r="BTR40" s="86"/>
      <c r="BTS40" s="86" t="s">
        <v>483</v>
      </c>
      <c r="BTT40" s="86"/>
      <c r="BTU40" s="86">
        <v>42</v>
      </c>
      <c r="BTV40" s="86"/>
      <c r="BTW40" s="86">
        <v>54</v>
      </c>
      <c r="BTX40" s="86"/>
      <c r="BTY40" s="67">
        <v>99.999999999999986</v>
      </c>
      <c r="BTZ40" s="86"/>
      <c r="BUA40" s="86">
        <v>77.777777777777786</v>
      </c>
      <c r="BUF40" s="86"/>
      <c r="BUG40" s="86" t="s">
        <v>483</v>
      </c>
      <c r="BUH40" s="86"/>
      <c r="BUI40" s="86">
        <v>38</v>
      </c>
      <c r="BUJ40" s="86"/>
      <c r="BUK40" s="86">
        <v>54</v>
      </c>
      <c r="BUL40" s="86"/>
      <c r="BUM40" s="67">
        <v>99.999999999999986</v>
      </c>
      <c r="BUN40" s="86"/>
      <c r="BUO40" s="86">
        <v>70.370370370370367</v>
      </c>
      <c r="BUT40" s="86"/>
      <c r="BUU40" s="86" t="s">
        <v>483</v>
      </c>
      <c r="BUV40" s="86"/>
      <c r="BUW40" s="86">
        <v>28</v>
      </c>
      <c r="BUX40" s="86"/>
      <c r="BUY40" s="86">
        <v>54</v>
      </c>
      <c r="BUZ40" s="86"/>
      <c r="BVA40" s="67">
        <v>99.999999999999986</v>
      </c>
      <c r="BVB40" s="86"/>
      <c r="BVC40" s="86">
        <v>51.851851851851848</v>
      </c>
      <c r="BVH40" s="86"/>
      <c r="BVI40" s="86" t="s">
        <v>483</v>
      </c>
      <c r="BVJ40" s="86"/>
      <c r="BVK40" s="86">
        <v>31</v>
      </c>
      <c r="BVL40" s="86"/>
      <c r="BVM40" s="86">
        <v>54</v>
      </c>
      <c r="BVN40" s="86"/>
      <c r="BVO40" s="67">
        <v>99.999999999999986</v>
      </c>
      <c r="BVP40" s="86"/>
      <c r="BVQ40" s="86">
        <v>57.407407407407405</v>
      </c>
      <c r="BVV40" s="86"/>
      <c r="BVW40" s="86" t="s">
        <v>483</v>
      </c>
      <c r="BVX40" s="86"/>
      <c r="BVY40" s="86">
        <v>32</v>
      </c>
      <c r="BVZ40" s="86"/>
      <c r="BWA40" s="86">
        <v>54</v>
      </c>
      <c r="BWB40" s="86"/>
      <c r="BWC40" s="67">
        <v>99.999999999999986</v>
      </c>
      <c r="BWD40" s="86"/>
      <c r="BWE40" s="86">
        <v>59.259259259259252</v>
      </c>
      <c r="BWJ40" s="86"/>
      <c r="BWK40" s="86" t="s">
        <v>483</v>
      </c>
      <c r="BWL40" s="86"/>
      <c r="BWM40" s="86">
        <v>27</v>
      </c>
      <c r="BWN40" s="86"/>
      <c r="BWO40" s="86">
        <v>54</v>
      </c>
      <c r="BWP40" s="86"/>
      <c r="BWQ40" s="67">
        <v>99.999999999999986</v>
      </c>
      <c r="BWR40" s="86"/>
      <c r="BWS40" s="86">
        <v>50</v>
      </c>
      <c r="BWX40" s="86"/>
      <c r="BWY40" s="86" t="s">
        <v>483</v>
      </c>
      <c r="BWZ40" s="86"/>
      <c r="BXA40" s="86">
        <v>20</v>
      </c>
      <c r="BXB40" s="86"/>
      <c r="BXC40" s="86">
        <v>54</v>
      </c>
      <c r="BXD40" s="86"/>
      <c r="BXE40" s="67">
        <v>99.999999999999986</v>
      </c>
      <c r="BXF40" s="86"/>
      <c r="BXG40" s="86">
        <v>37.037037037037038</v>
      </c>
      <c r="BXL40" s="86"/>
      <c r="BXM40" s="86" t="s">
        <v>483</v>
      </c>
      <c r="BXN40" s="86"/>
      <c r="BXO40" s="86">
        <v>45</v>
      </c>
      <c r="BXP40" s="86"/>
      <c r="BXQ40" s="86">
        <v>54</v>
      </c>
      <c r="BXR40" s="86"/>
      <c r="BXS40" s="67">
        <v>99.999999999999986</v>
      </c>
      <c r="BXT40" s="86"/>
      <c r="BXU40" s="86">
        <v>83.333333333333343</v>
      </c>
      <c r="BXZ40" s="86"/>
      <c r="BYA40" s="86" t="s">
        <v>483</v>
      </c>
      <c r="BYB40" s="86"/>
      <c r="BYC40" s="86">
        <v>39</v>
      </c>
      <c r="BYD40" s="86"/>
      <c r="BYE40" s="86">
        <v>54</v>
      </c>
      <c r="BYF40" s="86"/>
      <c r="BYG40" s="67">
        <v>99.999999999999986</v>
      </c>
      <c r="BYH40" s="86"/>
      <c r="BYI40" s="86">
        <v>72.222222222222214</v>
      </c>
      <c r="BYN40" s="86"/>
      <c r="BYO40" s="86" t="s">
        <v>483</v>
      </c>
      <c r="BYP40" s="86"/>
      <c r="BYQ40" s="86">
        <v>51</v>
      </c>
      <c r="BYR40" s="86"/>
      <c r="BYS40" s="86">
        <v>54</v>
      </c>
      <c r="BYT40" s="86"/>
      <c r="BYU40" s="67">
        <v>99.999999999999986</v>
      </c>
      <c r="BYV40" s="86"/>
      <c r="BYW40" s="86">
        <v>94.444444444444443</v>
      </c>
      <c r="BZB40" s="86"/>
      <c r="BZC40" s="86" t="s">
        <v>483</v>
      </c>
      <c r="BZD40" s="86"/>
      <c r="BZE40" s="86">
        <v>48</v>
      </c>
      <c r="BZF40" s="86"/>
      <c r="BZG40" s="86">
        <v>54</v>
      </c>
      <c r="BZH40" s="86"/>
      <c r="BZI40" s="67">
        <v>99.999999999999986</v>
      </c>
      <c r="BZJ40" s="86"/>
      <c r="BZK40" s="86">
        <v>88.888888888888886</v>
      </c>
      <c r="BZP40" s="86"/>
      <c r="BZQ40" s="86" t="s">
        <v>483</v>
      </c>
      <c r="BZR40" s="86"/>
      <c r="BZS40" s="86">
        <v>47</v>
      </c>
      <c r="BZT40" s="86"/>
      <c r="BZU40" s="86">
        <v>54</v>
      </c>
      <c r="BZV40" s="86"/>
      <c r="BZW40" s="67">
        <v>99.999999999999986</v>
      </c>
      <c r="BZX40" s="86"/>
      <c r="BZY40" s="86">
        <v>87.037037037037038</v>
      </c>
      <c r="CAD40" s="86"/>
      <c r="CAE40" s="86" t="s">
        <v>483</v>
      </c>
      <c r="CAF40" s="86"/>
      <c r="CAG40" s="86">
        <v>47</v>
      </c>
      <c r="CAH40" s="86"/>
      <c r="CAI40" s="86">
        <v>54</v>
      </c>
      <c r="CAJ40" s="86"/>
      <c r="CAK40" s="67">
        <v>99.999999999999986</v>
      </c>
      <c r="CAL40" s="86"/>
      <c r="CAM40" s="86">
        <v>87.037037037037038</v>
      </c>
      <c r="CAR40" s="86"/>
      <c r="CAS40" s="86" t="s">
        <v>483</v>
      </c>
      <c r="CAT40" s="86"/>
      <c r="CAU40" s="86">
        <v>35</v>
      </c>
      <c r="CAV40" s="86"/>
      <c r="CAW40" s="86">
        <v>54</v>
      </c>
      <c r="CAX40" s="86"/>
      <c r="CAY40" s="67">
        <v>99.999999999999986</v>
      </c>
      <c r="CAZ40" s="86"/>
      <c r="CBA40" s="86">
        <v>64.81481481481481</v>
      </c>
      <c r="CBF40" s="86"/>
      <c r="CBG40" s="86" t="s">
        <v>483</v>
      </c>
      <c r="CBH40" s="86"/>
      <c r="CBI40" s="86">
        <v>27</v>
      </c>
      <c r="CBJ40" s="86"/>
      <c r="CBK40" s="86">
        <v>54</v>
      </c>
      <c r="CBL40" s="86"/>
      <c r="CBM40" s="67">
        <v>100.00000000000001</v>
      </c>
      <c r="CBN40" s="86"/>
      <c r="CBO40" s="86">
        <v>50</v>
      </c>
      <c r="CBT40" s="86"/>
      <c r="CBU40" s="86" t="s">
        <v>483</v>
      </c>
      <c r="CBV40" s="86"/>
      <c r="CBW40" s="86">
        <v>38</v>
      </c>
      <c r="CBX40" s="86"/>
      <c r="CBY40" s="86">
        <v>54</v>
      </c>
      <c r="CBZ40" s="86"/>
      <c r="CCA40" s="67">
        <v>100.00000000000001</v>
      </c>
      <c r="CCB40" s="86"/>
      <c r="CCC40" s="86">
        <v>70.370370370370367</v>
      </c>
      <c r="CCH40" s="86"/>
      <c r="CCI40" s="86" t="s">
        <v>483</v>
      </c>
      <c r="CCJ40" s="86"/>
      <c r="CCK40" s="86">
        <v>29</v>
      </c>
      <c r="CCL40" s="86"/>
      <c r="CCM40" s="86">
        <v>54</v>
      </c>
      <c r="CCN40" s="86"/>
      <c r="CCO40" s="67">
        <v>100.00000000000001</v>
      </c>
      <c r="CCP40" s="86"/>
      <c r="CCQ40" s="86">
        <v>53.703703703703709</v>
      </c>
      <c r="CCV40" s="86"/>
      <c r="CCW40" s="86" t="s">
        <v>483</v>
      </c>
      <c r="CCX40" s="86"/>
      <c r="CCY40" s="86">
        <v>36</v>
      </c>
      <c r="CCZ40" s="86"/>
      <c r="CDA40" s="86">
        <v>54</v>
      </c>
      <c r="CDB40" s="86"/>
      <c r="CDC40" s="67">
        <v>100.00000000000001</v>
      </c>
      <c r="CDD40" s="86"/>
      <c r="CDE40" s="86">
        <v>66.666666666666657</v>
      </c>
      <c r="CDJ40" s="86"/>
      <c r="CDK40" s="86" t="s">
        <v>483</v>
      </c>
      <c r="CDL40" s="86"/>
      <c r="CDM40" s="86">
        <v>44</v>
      </c>
      <c r="CDN40" s="86"/>
      <c r="CDO40" s="86">
        <v>54</v>
      </c>
      <c r="CDP40" s="86"/>
      <c r="CDQ40" s="67">
        <v>100.00000000000001</v>
      </c>
      <c r="CDR40" s="86"/>
      <c r="CDS40" s="86">
        <v>81.481481481481481</v>
      </c>
      <c r="CDX40" s="86"/>
      <c r="CDY40" s="86" t="s">
        <v>483</v>
      </c>
      <c r="CDZ40" s="86"/>
      <c r="CEA40" s="86">
        <v>47</v>
      </c>
      <c r="CEB40" s="86"/>
      <c r="CEC40" s="86">
        <v>54</v>
      </c>
      <c r="CED40" s="86"/>
      <c r="CEE40" s="67">
        <v>100.00000000000001</v>
      </c>
      <c r="CEF40" s="86"/>
      <c r="CEG40" s="86">
        <v>87.037037037037038</v>
      </c>
      <c r="CEL40" s="86"/>
      <c r="CEM40" s="86" t="s">
        <v>483</v>
      </c>
      <c r="CEN40" s="86"/>
      <c r="CEO40" s="86">
        <v>44</v>
      </c>
      <c r="CEP40" s="86"/>
      <c r="CEQ40" s="86">
        <v>54</v>
      </c>
      <c r="CER40" s="86"/>
      <c r="CES40" s="67">
        <v>100.00000000000001</v>
      </c>
      <c r="CET40" s="86"/>
      <c r="CEU40" s="86">
        <v>81.481481481481481</v>
      </c>
      <c r="CEZ40" s="86"/>
      <c r="CFA40" s="86" t="s">
        <v>483</v>
      </c>
      <c r="CFB40" s="86"/>
      <c r="CFC40" s="86">
        <v>45</v>
      </c>
      <c r="CFD40" s="86"/>
      <c r="CFE40" s="86">
        <v>54</v>
      </c>
      <c r="CFF40" s="86"/>
      <c r="CFG40" s="67">
        <v>100.00000000000001</v>
      </c>
      <c r="CFH40" s="86"/>
      <c r="CFI40" s="86">
        <v>83.333333333333343</v>
      </c>
      <c r="CFN40" s="86"/>
      <c r="CFO40" s="86" t="s">
        <v>483</v>
      </c>
      <c r="CFP40" s="86"/>
      <c r="CFQ40" s="86">
        <v>47</v>
      </c>
      <c r="CFR40" s="86"/>
      <c r="CFS40" s="86">
        <v>54</v>
      </c>
      <c r="CFT40" s="86"/>
      <c r="CFU40" s="67">
        <v>100.00000000000001</v>
      </c>
      <c r="CFV40" s="86"/>
      <c r="CFW40" s="86">
        <v>87.037037037037038</v>
      </c>
      <c r="CGB40" s="86"/>
      <c r="CGC40" s="86" t="s">
        <v>483</v>
      </c>
      <c r="CGD40" s="86"/>
      <c r="CGE40" s="86">
        <v>26</v>
      </c>
      <c r="CGF40" s="86"/>
      <c r="CGG40" s="86">
        <v>45</v>
      </c>
      <c r="CGH40" s="86"/>
      <c r="CGI40" s="67">
        <v>100.00000000000003</v>
      </c>
      <c r="CGJ40" s="86"/>
      <c r="CGK40" s="86">
        <v>57.777777777777771</v>
      </c>
      <c r="CGP40" s="86"/>
      <c r="CGQ40" s="86" t="s">
        <v>483</v>
      </c>
      <c r="CGR40" s="86"/>
      <c r="CGS40" s="86">
        <v>30</v>
      </c>
      <c r="CGT40" s="86"/>
      <c r="CGU40" s="86">
        <v>45</v>
      </c>
      <c r="CGV40" s="86"/>
      <c r="CGW40" s="67">
        <v>100.00000000000003</v>
      </c>
      <c r="CGX40" s="86"/>
      <c r="CGY40" s="86">
        <v>66.666666666666657</v>
      </c>
      <c r="CHD40" s="86"/>
      <c r="CHE40" s="86" t="s">
        <v>483</v>
      </c>
      <c r="CHF40" s="86"/>
      <c r="CHG40" s="86">
        <v>35</v>
      </c>
      <c r="CHH40" s="86"/>
      <c r="CHI40" s="86">
        <v>45</v>
      </c>
      <c r="CHJ40" s="86"/>
      <c r="CHK40" s="67">
        <v>100.00000000000003</v>
      </c>
      <c r="CHL40" s="86"/>
      <c r="CHM40" s="86">
        <v>77.777777777777786</v>
      </c>
      <c r="CHR40" s="86"/>
      <c r="CHS40" s="86" t="s">
        <v>483</v>
      </c>
      <c r="CHT40" s="86"/>
      <c r="CHU40" s="86">
        <v>19</v>
      </c>
      <c r="CHV40" s="86"/>
      <c r="CHW40" s="86">
        <v>45</v>
      </c>
      <c r="CHX40" s="86"/>
      <c r="CHY40" s="67">
        <v>100.00000000000003</v>
      </c>
      <c r="CHZ40" s="86"/>
      <c r="CIA40" s="86">
        <v>42.222222222222221</v>
      </c>
      <c r="CIF40" s="86"/>
      <c r="CIG40" s="86" t="s">
        <v>483</v>
      </c>
      <c r="CIH40" s="86"/>
      <c r="CII40" s="86">
        <v>17</v>
      </c>
      <c r="CIJ40" s="86"/>
      <c r="CIK40" s="86">
        <v>45</v>
      </c>
      <c r="CIL40" s="86"/>
      <c r="CIM40" s="67">
        <v>100.00000000000003</v>
      </c>
      <c r="CIN40" s="86"/>
      <c r="CIO40" s="86">
        <v>37.777777777777779</v>
      </c>
      <c r="CIT40" s="86"/>
      <c r="CIU40" s="86" t="s">
        <v>483</v>
      </c>
      <c r="CIV40" s="86"/>
      <c r="CIW40" s="86">
        <v>31</v>
      </c>
      <c r="CIX40" s="86"/>
      <c r="CIY40" s="86">
        <v>45</v>
      </c>
      <c r="CIZ40" s="86"/>
      <c r="CJA40" s="67">
        <v>100.00000000000003</v>
      </c>
      <c r="CJB40" s="86"/>
      <c r="CJC40" s="86">
        <v>68.888888888888886</v>
      </c>
      <c r="CJH40" s="86"/>
      <c r="CJI40" s="86" t="s">
        <v>483</v>
      </c>
      <c r="CJJ40" s="86"/>
      <c r="CJK40" s="86">
        <v>31</v>
      </c>
      <c r="CJL40" s="86"/>
      <c r="CJM40" s="86">
        <v>45</v>
      </c>
      <c r="CJN40" s="86"/>
      <c r="CJO40" s="67">
        <v>100.00000000000003</v>
      </c>
      <c r="CJP40" s="86"/>
      <c r="CJQ40" s="86">
        <v>68.888888888888886</v>
      </c>
      <c r="CJV40" s="86"/>
      <c r="CJW40" s="86" t="s">
        <v>483</v>
      </c>
      <c r="CJX40" s="86"/>
      <c r="CJY40" s="86">
        <v>29</v>
      </c>
      <c r="CJZ40" s="86"/>
      <c r="CKA40" s="86">
        <v>45</v>
      </c>
      <c r="CKB40" s="86"/>
      <c r="CKC40" s="67">
        <v>100.00000000000003</v>
      </c>
      <c r="CKD40" s="86"/>
      <c r="CKE40" s="86">
        <v>64.444444444444443</v>
      </c>
      <c r="CKJ40" s="86"/>
      <c r="CKK40" s="86" t="s">
        <v>483</v>
      </c>
      <c r="CKL40" s="86"/>
      <c r="CKM40" s="86">
        <v>32</v>
      </c>
      <c r="CKN40" s="86"/>
      <c r="CKO40" s="86">
        <v>45</v>
      </c>
      <c r="CKP40" s="86"/>
      <c r="CKQ40" s="67">
        <v>100.00000000000003</v>
      </c>
      <c r="CKR40" s="86"/>
      <c r="CKS40" s="86">
        <v>71.111111111111114</v>
      </c>
      <c r="CKX40" s="86"/>
      <c r="CKY40" s="86" t="s">
        <v>483</v>
      </c>
      <c r="CKZ40" s="86"/>
      <c r="CLA40" s="86">
        <v>25</v>
      </c>
      <c r="CLB40" s="86"/>
      <c r="CLC40" s="86">
        <v>45</v>
      </c>
      <c r="CLD40" s="86"/>
      <c r="CLE40" s="67">
        <v>100.00000000000003</v>
      </c>
      <c r="CLF40" s="86"/>
      <c r="CLG40" s="86">
        <v>55.555555555555557</v>
      </c>
      <c r="CLL40" s="86"/>
      <c r="CLM40" s="86" t="s">
        <v>483</v>
      </c>
      <c r="CLN40" s="86"/>
      <c r="CLO40" s="86">
        <v>33</v>
      </c>
      <c r="CLP40" s="86"/>
      <c r="CLQ40" s="86">
        <v>45</v>
      </c>
      <c r="CLR40" s="86"/>
      <c r="CLS40" s="67">
        <v>100.00000000000003</v>
      </c>
      <c r="CLT40" s="86"/>
      <c r="CLU40" s="86">
        <v>73.333333333333329</v>
      </c>
      <c r="CLZ40" s="86"/>
      <c r="CMA40" s="86" t="s">
        <v>483</v>
      </c>
      <c r="CMB40" s="86"/>
      <c r="CMC40" s="86">
        <v>30</v>
      </c>
      <c r="CMD40" s="86"/>
      <c r="CME40" s="86">
        <v>45</v>
      </c>
      <c r="CMF40" s="86"/>
      <c r="CMG40" s="67">
        <v>100.00000000000003</v>
      </c>
      <c r="CMH40" s="86"/>
      <c r="CMI40" s="86">
        <v>66.666666666666657</v>
      </c>
      <c r="CMN40" s="86"/>
      <c r="CMO40" s="86" t="s">
        <v>483</v>
      </c>
      <c r="CMP40" s="86"/>
      <c r="CMQ40" s="86">
        <v>37</v>
      </c>
      <c r="CMR40" s="86"/>
      <c r="CMS40" s="86">
        <v>45</v>
      </c>
      <c r="CMT40" s="86"/>
      <c r="CMU40" s="67">
        <v>100.00000000000003</v>
      </c>
      <c r="CMV40" s="86"/>
      <c r="CMW40" s="86">
        <v>82.222222222222214</v>
      </c>
      <c r="CNB40" s="86"/>
      <c r="CNC40" s="86" t="s">
        <v>483</v>
      </c>
      <c r="CND40" s="86"/>
      <c r="CNE40" s="86">
        <v>24</v>
      </c>
      <c r="CNF40" s="86"/>
      <c r="CNG40" s="86">
        <v>45</v>
      </c>
      <c r="CNH40" s="86"/>
      <c r="CNI40" s="67">
        <v>100.00000000000003</v>
      </c>
      <c r="CNJ40" s="86"/>
      <c r="CNK40" s="86">
        <v>53.333333333333336</v>
      </c>
      <c r="CNP40" s="86"/>
      <c r="CNQ40" s="86" t="s">
        <v>483</v>
      </c>
      <c r="CNR40" s="86"/>
      <c r="CNS40" s="86">
        <v>30</v>
      </c>
      <c r="CNT40" s="86"/>
      <c r="CNU40" s="86">
        <v>45</v>
      </c>
      <c r="CNV40" s="86"/>
      <c r="CNW40" s="67">
        <v>100.00000000000003</v>
      </c>
      <c r="CNX40" s="86"/>
      <c r="CNY40" s="86">
        <v>66.666666666666657</v>
      </c>
      <c r="COD40" s="86"/>
      <c r="COE40" s="86" t="s">
        <v>483</v>
      </c>
      <c r="COF40" s="86"/>
      <c r="COG40" s="86">
        <v>31</v>
      </c>
      <c r="COH40" s="86"/>
      <c r="COI40" s="86">
        <v>45</v>
      </c>
      <c r="COJ40" s="86"/>
      <c r="COK40" s="67">
        <v>100</v>
      </c>
      <c r="COL40" s="86"/>
      <c r="COM40" s="86">
        <v>68.888888888888886</v>
      </c>
      <c r="COR40" s="86"/>
      <c r="COS40" s="86" t="s">
        <v>483</v>
      </c>
      <c r="COT40" s="86"/>
      <c r="COU40" s="86">
        <v>31</v>
      </c>
      <c r="COV40" s="86"/>
      <c r="COW40" s="86">
        <v>45</v>
      </c>
      <c r="COX40" s="86"/>
      <c r="COY40" s="67">
        <v>100</v>
      </c>
      <c r="COZ40" s="86"/>
      <c r="CPA40" s="86">
        <v>68.888888888888886</v>
      </c>
      <c r="CPF40" s="86"/>
      <c r="CPG40" s="86" t="s">
        <v>483</v>
      </c>
      <c r="CPH40" s="86"/>
      <c r="CPI40" s="86">
        <v>31</v>
      </c>
      <c r="CPJ40" s="86"/>
      <c r="CPK40" s="86">
        <v>45</v>
      </c>
      <c r="CPL40" s="86"/>
      <c r="CPM40" s="67">
        <v>100</v>
      </c>
      <c r="CPN40" s="86"/>
      <c r="CPO40" s="86">
        <v>68.888888888888886</v>
      </c>
      <c r="CPT40" s="86"/>
      <c r="CPU40" s="86" t="s">
        <v>483</v>
      </c>
      <c r="CPV40" s="86"/>
      <c r="CPW40" s="86">
        <v>36</v>
      </c>
      <c r="CPX40" s="86"/>
      <c r="CPY40" s="86">
        <v>45</v>
      </c>
      <c r="CPZ40" s="86"/>
      <c r="CQA40" s="67">
        <v>100</v>
      </c>
      <c r="CQB40" s="86"/>
      <c r="CQC40" s="86">
        <v>80</v>
      </c>
      <c r="CQH40" s="86"/>
      <c r="CQI40" s="86" t="s">
        <v>483</v>
      </c>
      <c r="CQJ40" s="86"/>
      <c r="CQK40" s="86">
        <v>36</v>
      </c>
      <c r="CQL40" s="86"/>
      <c r="CQM40" s="86">
        <v>45</v>
      </c>
      <c r="CQN40" s="86"/>
      <c r="CQO40" s="67">
        <v>100</v>
      </c>
      <c r="CQP40" s="86"/>
      <c r="CQQ40" s="86">
        <v>80</v>
      </c>
      <c r="CQV40" s="86"/>
      <c r="CQW40" s="86" t="s">
        <v>483</v>
      </c>
      <c r="CQX40" s="86"/>
      <c r="CQY40" s="86">
        <v>35</v>
      </c>
      <c r="CQZ40" s="86"/>
      <c r="CRA40" s="86">
        <v>45</v>
      </c>
      <c r="CRB40" s="86"/>
      <c r="CRC40" s="67">
        <v>100</v>
      </c>
      <c r="CRD40" s="86"/>
      <c r="CRE40" s="86">
        <v>77.777777777777786</v>
      </c>
      <c r="CRJ40" s="86"/>
      <c r="CRK40" s="86" t="s">
        <v>483</v>
      </c>
      <c r="CRL40" s="86"/>
      <c r="CRM40" s="86">
        <v>36</v>
      </c>
      <c r="CRN40" s="86"/>
      <c r="CRO40" s="86">
        <v>45</v>
      </c>
      <c r="CRP40" s="86"/>
      <c r="CRQ40" s="67">
        <v>100</v>
      </c>
      <c r="CRR40" s="86"/>
      <c r="CRS40" s="86">
        <v>80</v>
      </c>
      <c r="CRX40" s="86"/>
      <c r="CRY40" s="86" t="s">
        <v>483</v>
      </c>
      <c r="CRZ40" s="86"/>
      <c r="CSA40" s="86">
        <v>35</v>
      </c>
      <c r="CSB40" s="86"/>
      <c r="CSC40" s="86">
        <v>45</v>
      </c>
      <c r="CSD40" s="86"/>
      <c r="CSE40" s="67">
        <v>100</v>
      </c>
      <c r="CSF40" s="86"/>
      <c r="CSG40" s="86">
        <v>77.777777777777786</v>
      </c>
      <c r="CSL40" s="86"/>
      <c r="CSM40" s="86" t="s">
        <v>483</v>
      </c>
      <c r="CSN40" s="86"/>
      <c r="CSO40" s="86">
        <v>40</v>
      </c>
      <c r="CSP40" s="86"/>
      <c r="CSQ40" s="86">
        <v>45</v>
      </c>
      <c r="CSR40" s="86"/>
      <c r="CSS40" s="67">
        <v>100</v>
      </c>
      <c r="CST40" s="86"/>
      <c r="CSU40" s="86">
        <v>88.888888888888886</v>
      </c>
      <c r="CSZ40" s="86"/>
      <c r="CTA40" s="86" t="s">
        <v>483</v>
      </c>
      <c r="CTB40" s="86"/>
      <c r="CTC40" s="86">
        <v>23</v>
      </c>
      <c r="CTD40" s="86"/>
      <c r="CTE40" s="86">
        <v>45</v>
      </c>
      <c r="CTF40" s="86"/>
      <c r="CTG40" s="67">
        <v>100</v>
      </c>
      <c r="CTH40" s="86"/>
      <c r="CTI40" s="86">
        <v>51.111111111111107</v>
      </c>
      <c r="CTN40" s="86"/>
      <c r="CTO40" s="86" t="s">
        <v>483</v>
      </c>
      <c r="CTP40" s="86"/>
      <c r="CTQ40" s="86">
        <v>42</v>
      </c>
      <c r="CTR40" s="86"/>
      <c r="CTS40" s="86">
        <v>45</v>
      </c>
      <c r="CTT40" s="86"/>
      <c r="CTU40" s="67">
        <v>100</v>
      </c>
      <c r="CTV40" s="86"/>
      <c r="CTW40" s="86">
        <v>93.333333333333329</v>
      </c>
      <c r="CUB40" s="86"/>
      <c r="CUC40" s="86" t="s">
        <v>483</v>
      </c>
      <c r="CUD40" s="86"/>
      <c r="CUE40" s="86">
        <v>30</v>
      </c>
      <c r="CUF40" s="86"/>
      <c r="CUG40" s="86">
        <v>45</v>
      </c>
      <c r="CUH40" s="86"/>
      <c r="CUI40" s="67">
        <v>100</v>
      </c>
      <c r="CUJ40" s="86"/>
      <c r="CUK40" s="86">
        <v>66.666666666666657</v>
      </c>
      <c r="CUP40" s="86"/>
      <c r="CUQ40" s="86" t="s">
        <v>483</v>
      </c>
      <c r="CUR40" s="86"/>
      <c r="CUS40" s="86">
        <v>12</v>
      </c>
      <c r="CUT40" s="86"/>
      <c r="CUU40" s="86">
        <v>45</v>
      </c>
      <c r="CUV40" s="86"/>
      <c r="CUW40" s="67">
        <v>100</v>
      </c>
      <c r="CUX40" s="86"/>
      <c r="CUY40" s="86">
        <v>26.666666666666668</v>
      </c>
      <c r="CVD40" s="86"/>
      <c r="CVE40" s="86" t="s">
        <v>483</v>
      </c>
      <c r="CVF40" s="86"/>
      <c r="CVG40" s="86">
        <v>28</v>
      </c>
      <c r="CVH40" s="86"/>
      <c r="CVI40" s="86">
        <v>45</v>
      </c>
      <c r="CVJ40" s="86"/>
      <c r="CVK40" s="67">
        <v>100</v>
      </c>
      <c r="CVL40" s="86"/>
      <c r="CVM40" s="86">
        <v>62.222222222222221</v>
      </c>
      <c r="CVR40" s="86"/>
      <c r="CVS40" s="86" t="s">
        <v>483</v>
      </c>
      <c r="CVT40" s="86"/>
      <c r="CVU40" s="86">
        <v>39</v>
      </c>
      <c r="CVV40" s="86"/>
      <c r="CVW40" s="86">
        <v>45</v>
      </c>
      <c r="CVX40" s="86"/>
      <c r="CVY40" s="67">
        <v>100.00000000000004</v>
      </c>
      <c r="CVZ40" s="86"/>
      <c r="CWA40" s="86">
        <v>86.666666666666671</v>
      </c>
      <c r="CWF40" s="86"/>
      <c r="CWG40" s="86" t="s">
        <v>483</v>
      </c>
      <c r="CWH40" s="86"/>
      <c r="CWI40" s="86">
        <v>22</v>
      </c>
      <c r="CWJ40" s="86"/>
      <c r="CWK40" s="86">
        <v>45</v>
      </c>
      <c r="CWL40" s="86"/>
      <c r="CWM40" s="67">
        <v>100.00000000000004</v>
      </c>
      <c r="CWN40" s="86"/>
      <c r="CWO40" s="86">
        <v>48.888888888888886</v>
      </c>
      <c r="CWT40" s="86"/>
      <c r="CWU40" s="86" t="s">
        <v>483</v>
      </c>
      <c r="CWV40" s="86"/>
      <c r="CWW40" s="86">
        <v>34</v>
      </c>
      <c r="CWX40" s="86"/>
      <c r="CWY40" s="86">
        <v>45</v>
      </c>
      <c r="CWZ40" s="86"/>
      <c r="CXA40" s="67">
        <v>100.00000000000004</v>
      </c>
      <c r="CXB40" s="86"/>
      <c r="CXC40" s="86">
        <v>75.555555555555557</v>
      </c>
      <c r="CXH40" s="86"/>
      <c r="CXI40" s="86" t="s">
        <v>483</v>
      </c>
      <c r="CXJ40" s="86"/>
      <c r="CXK40" s="86">
        <v>32</v>
      </c>
      <c r="CXL40" s="86"/>
      <c r="CXM40" s="86">
        <v>45</v>
      </c>
      <c r="CXN40" s="86"/>
      <c r="CXO40" s="67">
        <v>100.00000000000004</v>
      </c>
      <c r="CXP40" s="86"/>
      <c r="CXQ40" s="86">
        <v>71.111111111111114</v>
      </c>
      <c r="CXV40" s="86"/>
      <c r="CXW40" s="86" t="s">
        <v>483</v>
      </c>
      <c r="CXX40" s="86"/>
      <c r="CXY40" s="86">
        <v>32</v>
      </c>
      <c r="CXZ40" s="86"/>
      <c r="CYA40" s="86">
        <v>45</v>
      </c>
      <c r="CYB40" s="86"/>
      <c r="CYC40" s="67">
        <v>100.00000000000004</v>
      </c>
      <c r="CYD40" s="86"/>
      <c r="CYE40" s="86">
        <v>71.111111111111114</v>
      </c>
      <c r="CYJ40" s="86"/>
      <c r="CYK40" s="86" t="s">
        <v>483</v>
      </c>
      <c r="CYL40" s="86"/>
      <c r="CYM40" s="86">
        <v>36</v>
      </c>
      <c r="CYN40" s="86"/>
      <c r="CYO40" s="86">
        <v>45</v>
      </c>
      <c r="CYP40" s="86"/>
      <c r="CYQ40" s="67">
        <v>100.00000000000004</v>
      </c>
      <c r="CYR40" s="86"/>
      <c r="CYS40" s="86">
        <v>80</v>
      </c>
      <c r="CYX40" s="86"/>
      <c r="CYY40" s="86" t="s">
        <v>483</v>
      </c>
      <c r="CYZ40" s="86"/>
      <c r="CZA40" s="86">
        <v>25</v>
      </c>
      <c r="CZB40" s="86"/>
      <c r="CZC40" s="86">
        <v>45</v>
      </c>
      <c r="CZD40" s="86"/>
      <c r="CZE40" s="67">
        <v>100.00000000000004</v>
      </c>
      <c r="CZF40" s="86"/>
      <c r="CZG40" s="86">
        <v>55.555555555555557</v>
      </c>
      <c r="CZL40" s="86"/>
      <c r="CZM40" s="86" t="s">
        <v>483</v>
      </c>
      <c r="CZN40" s="86"/>
      <c r="CZO40" s="86">
        <v>34</v>
      </c>
      <c r="CZP40" s="86"/>
      <c r="CZQ40" s="86">
        <v>45</v>
      </c>
      <c r="CZR40" s="86"/>
      <c r="CZS40" s="67">
        <v>100.00000000000004</v>
      </c>
      <c r="CZT40" s="86"/>
      <c r="CZU40" s="86">
        <v>75.555555555555557</v>
      </c>
      <c r="CZZ40" s="86"/>
      <c r="DAA40" s="86" t="s">
        <v>483</v>
      </c>
      <c r="DAB40" s="86"/>
      <c r="DAC40" s="86">
        <v>31</v>
      </c>
      <c r="DAD40" s="86"/>
      <c r="DAE40" s="86">
        <v>45</v>
      </c>
      <c r="DAF40" s="86"/>
      <c r="DAG40" s="67">
        <v>100.00000000000004</v>
      </c>
      <c r="DAH40" s="86"/>
      <c r="DAI40" s="86">
        <v>68.888888888888886</v>
      </c>
      <c r="DAN40" s="86"/>
      <c r="DAO40" s="86" t="s">
        <v>483</v>
      </c>
      <c r="DAP40" s="86"/>
      <c r="DAQ40" s="86">
        <v>38</v>
      </c>
      <c r="DAR40" s="86"/>
      <c r="DAS40" s="86">
        <v>45</v>
      </c>
      <c r="DAT40" s="86"/>
      <c r="DAU40" s="67">
        <v>100.00000000000004</v>
      </c>
      <c r="DAV40" s="86"/>
      <c r="DAW40" s="86">
        <v>84.444444444444443</v>
      </c>
      <c r="DBB40" s="86"/>
      <c r="DBC40" s="86" t="s">
        <v>483</v>
      </c>
      <c r="DBD40" s="86"/>
      <c r="DBE40" s="86">
        <v>34</v>
      </c>
      <c r="DBF40" s="86"/>
      <c r="DBG40" s="86">
        <v>45</v>
      </c>
      <c r="DBH40" s="86"/>
      <c r="DBI40" s="67">
        <v>100.00000000000004</v>
      </c>
      <c r="DBJ40" s="86"/>
      <c r="DBK40" s="86">
        <v>75.555555555555557</v>
      </c>
      <c r="DBP40" s="86"/>
      <c r="DBQ40" s="86" t="s">
        <v>483</v>
      </c>
      <c r="DBR40" s="86"/>
      <c r="DBS40" s="86">
        <v>33</v>
      </c>
      <c r="DBT40" s="86"/>
      <c r="DBU40" s="86">
        <v>44</v>
      </c>
      <c r="DBV40" s="86"/>
      <c r="DBW40" s="67">
        <v>99.999999999999957</v>
      </c>
      <c r="DBX40" s="86"/>
      <c r="DBY40" s="86">
        <v>75</v>
      </c>
      <c r="DCD40" s="86"/>
      <c r="DCE40" s="86" t="s">
        <v>483</v>
      </c>
      <c r="DCF40" s="86"/>
      <c r="DCG40" s="86">
        <v>44</v>
      </c>
      <c r="DCH40" s="86"/>
      <c r="DCI40" s="86">
        <v>45</v>
      </c>
      <c r="DCJ40" s="86"/>
      <c r="DCK40" s="67">
        <v>100</v>
      </c>
      <c r="DCL40" s="86"/>
      <c r="DCM40" s="86">
        <v>97.777777777777771</v>
      </c>
      <c r="DCR40" s="86"/>
      <c r="DCS40" s="86" t="s">
        <v>483</v>
      </c>
      <c r="DCT40" s="86"/>
      <c r="DCU40" s="86">
        <v>38</v>
      </c>
      <c r="DCV40" s="86"/>
      <c r="DCW40" s="86">
        <v>45</v>
      </c>
      <c r="DCX40" s="86"/>
      <c r="DCY40" s="67">
        <v>100</v>
      </c>
      <c r="DCZ40" s="86"/>
      <c r="DDA40" s="86">
        <v>84.444444444444443</v>
      </c>
      <c r="DDF40" s="86"/>
      <c r="DDG40" s="86" t="s">
        <v>483</v>
      </c>
      <c r="DDH40" s="86"/>
      <c r="DDI40" s="86">
        <v>36</v>
      </c>
      <c r="DDJ40" s="86"/>
      <c r="DDK40" s="86">
        <v>45</v>
      </c>
      <c r="DDL40" s="86"/>
      <c r="DDM40" s="67">
        <v>100</v>
      </c>
      <c r="DDN40" s="86"/>
      <c r="DDO40" s="86">
        <v>80</v>
      </c>
      <c r="DDT40" s="86"/>
      <c r="DDU40" s="86" t="s">
        <v>483</v>
      </c>
      <c r="DDV40" s="86"/>
      <c r="DDW40" s="86">
        <v>20</v>
      </c>
      <c r="DDX40" s="86"/>
      <c r="DDY40" s="86">
        <v>45</v>
      </c>
      <c r="DDZ40" s="86"/>
      <c r="DEA40" s="67">
        <v>100</v>
      </c>
      <c r="DEB40" s="86"/>
      <c r="DEC40" s="86">
        <v>44.444444444444443</v>
      </c>
      <c r="DEH40" s="86"/>
      <c r="DEI40" s="86" t="s">
        <v>483</v>
      </c>
      <c r="DEJ40" s="86"/>
      <c r="DEK40" s="86">
        <v>35</v>
      </c>
      <c r="DEL40" s="86"/>
      <c r="DEM40" s="86">
        <v>45</v>
      </c>
      <c r="DEN40" s="86"/>
      <c r="DEO40" s="67">
        <v>100</v>
      </c>
      <c r="DEP40" s="86"/>
      <c r="DEQ40" s="86">
        <v>77.777777777777786</v>
      </c>
      <c r="DEV40" s="86"/>
      <c r="DEW40" s="86" t="s">
        <v>483</v>
      </c>
      <c r="DEX40" s="86"/>
      <c r="DEY40" s="86">
        <v>12</v>
      </c>
      <c r="DEZ40" s="86"/>
      <c r="DFA40" s="86">
        <v>45</v>
      </c>
      <c r="DFB40" s="86"/>
      <c r="DFC40" s="67">
        <v>100</v>
      </c>
      <c r="DFD40" s="86"/>
      <c r="DFE40" s="86">
        <v>26.666666666666668</v>
      </c>
      <c r="DFJ40" s="86"/>
      <c r="DFK40" s="86" t="s">
        <v>483</v>
      </c>
      <c r="DFL40" s="86"/>
      <c r="DFM40" s="86">
        <v>37</v>
      </c>
      <c r="DFN40" s="86"/>
      <c r="DFO40" s="86">
        <v>45</v>
      </c>
      <c r="DFP40" s="86"/>
      <c r="DFQ40" s="67">
        <v>100</v>
      </c>
      <c r="DFR40" s="86"/>
      <c r="DFS40" s="86">
        <v>82.222222222222214</v>
      </c>
      <c r="DFX40" s="86"/>
      <c r="DFY40" s="86" t="s">
        <v>483</v>
      </c>
      <c r="DFZ40" s="86"/>
      <c r="DGA40" s="86">
        <v>27</v>
      </c>
      <c r="DGB40" s="86"/>
      <c r="DGC40" s="86">
        <v>45</v>
      </c>
      <c r="DGD40" s="86"/>
      <c r="DGE40" s="67">
        <v>100</v>
      </c>
      <c r="DGF40" s="86"/>
      <c r="DGG40" s="86">
        <v>60</v>
      </c>
      <c r="DGL40" s="86"/>
      <c r="DGM40" s="86" t="s">
        <v>483</v>
      </c>
      <c r="DGN40" s="86"/>
      <c r="DGO40" s="86">
        <v>33</v>
      </c>
      <c r="DGP40" s="86"/>
      <c r="DGQ40" s="86">
        <v>45</v>
      </c>
      <c r="DGR40" s="86"/>
      <c r="DGS40" s="67">
        <v>100</v>
      </c>
      <c r="DGT40" s="86"/>
      <c r="DGU40" s="86">
        <v>73.333333333333329</v>
      </c>
      <c r="DGZ40" s="86"/>
      <c r="DHA40" s="86" t="s">
        <v>483</v>
      </c>
      <c r="DHB40" s="86"/>
      <c r="DHC40" s="86">
        <v>38</v>
      </c>
      <c r="DHD40" s="86"/>
      <c r="DHE40" s="86">
        <v>45</v>
      </c>
      <c r="DHF40" s="86"/>
      <c r="DHG40" s="67">
        <v>100</v>
      </c>
      <c r="DHH40" s="86"/>
      <c r="DHI40" s="86">
        <v>84.444444444444443</v>
      </c>
      <c r="DHN40" s="86"/>
      <c r="DHO40" s="86" t="s">
        <v>483</v>
      </c>
      <c r="DHP40" s="86"/>
      <c r="DHQ40" s="86">
        <v>41</v>
      </c>
      <c r="DHR40" s="86"/>
      <c r="DHS40" s="86">
        <v>45</v>
      </c>
      <c r="DHT40" s="86"/>
      <c r="DHU40" s="67">
        <v>100</v>
      </c>
      <c r="DHV40" s="86"/>
      <c r="DHW40" s="86">
        <v>91.111111111111114</v>
      </c>
      <c r="DIB40" s="86"/>
      <c r="DIC40" s="86" t="s">
        <v>483</v>
      </c>
      <c r="DID40" s="86"/>
      <c r="DIE40" s="86">
        <v>31</v>
      </c>
      <c r="DIF40" s="86"/>
      <c r="DIG40" s="86">
        <v>45</v>
      </c>
      <c r="DIH40" s="86"/>
      <c r="DII40" s="67">
        <v>100</v>
      </c>
      <c r="DIJ40" s="86"/>
      <c r="DIK40" s="86">
        <v>68.888888888888886</v>
      </c>
      <c r="DIP40" s="86"/>
      <c r="DIQ40" s="86" t="s">
        <v>483</v>
      </c>
      <c r="DIR40" s="86"/>
      <c r="DIS40" s="86">
        <v>25</v>
      </c>
      <c r="DIT40" s="86"/>
      <c r="DIU40" s="86">
        <v>45</v>
      </c>
      <c r="DIV40" s="86"/>
      <c r="DIW40" s="67">
        <v>100</v>
      </c>
      <c r="DIX40" s="86"/>
      <c r="DIY40" s="86">
        <v>55.555555555555557</v>
      </c>
      <c r="DJD40" s="86"/>
      <c r="DJE40" s="86" t="s">
        <v>483</v>
      </c>
      <c r="DJF40" s="86"/>
      <c r="DJG40" s="86">
        <v>28</v>
      </c>
      <c r="DJH40" s="86"/>
      <c r="DJI40" s="86">
        <v>45</v>
      </c>
      <c r="DJJ40" s="86"/>
      <c r="DJK40" s="67">
        <v>100</v>
      </c>
      <c r="DJL40" s="86"/>
      <c r="DJM40" s="86">
        <v>62.222222222222221</v>
      </c>
      <c r="DJR40" s="86"/>
      <c r="DJS40" s="86" t="s">
        <v>483</v>
      </c>
      <c r="DJT40" s="86"/>
      <c r="DJU40" s="86">
        <v>26</v>
      </c>
      <c r="DJV40" s="86"/>
      <c r="DJW40" s="86">
        <v>45</v>
      </c>
      <c r="DJX40" s="86"/>
      <c r="DJY40" s="67">
        <v>100</v>
      </c>
      <c r="DJZ40" s="86"/>
      <c r="DKA40" s="86">
        <v>57.777777777777771</v>
      </c>
      <c r="DKF40" s="86"/>
      <c r="DKG40" s="86" t="s">
        <v>483</v>
      </c>
      <c r="DKH40" s="86"/>
      <c r="DKI40" s="86">
        <v>21</v>
      </c>
      <c r="DKJ40" s="86"/>
      <c r="DKK40" s="86">
        <v>45</v>
      </c>
      <c r="DKL40" s="86"/>
      <c r="DKM40" s="67">
        <v>100</v>
      </c>
      <c r="DKN40" s="86"/>
      <c r="DKO40" s="86">
        <v>46.666666666666664</v>
      </c>
      <c r="DKT40" s="86"/>
      <c r="DKU40" s="86" t="s">
        <v>483</v>
      </c>
      <c r="DKV40" s="86"/>
      <c r="DKW40" s="86">
        <v>21</v>
      </c>
      <c r="DKX40" s="86"/>
      <c r="DKY40" s="86">
        <v>45</v>
      </c>
      <c r="DKZ40" s="86"/>
      <c r="DLA40" s="67">
        <v>100</v>
      </c>
      <c r="DLB40" s="86"/>
      <c r="DLC40" s="86">
        <v>46.666666666666664</v>
      </c>
      <c r="DLH40" s="86"/>
      <c r="DLI40" s="86" t="s">
        <v>483</v>
      </c>
      <c r="DLJ40" s="86"/>
      <c r="DLK40" s="86">
        <v>25</v>
      </c>
      <c r="DLL40" s="86"/>
      <c r="DLM40" s="86">
        <v>45</v>
      </c>
      <c r="DLN40" s="86"/>
      <c r="DLO40" s="67">
        <v>100</v>
      </c>
      <c r="DLP40" s="86"/>
      <c r="DLQ40" s="86">
        <v>55.555555555555557</v>
      </c>
      <c r="DLV40" s="86"/>
      <c r="DLW40" s="86" t="s">
        <v>483</v>
      </c>
      <c r="DLX40" s="86"/>
      <c r="DLY40" s="86">
        <v>21</v>
      </c>
      <c r="DLZ40" s="86"/>
      <c r="DMA40" s="86">
        <v>45</v>
      </c>
      <c r="DMB40" s="86"/>
      <c r="DMC40" s="67">
        <v>100</v>
      </c>
      <c r="DMD40" s="86"/>
      <c r="DME40" s="86">
        <v>46.666666666666664</v>
      </c>
      <c r="DMJ40" s="86"/>
      <c r="DMK40" s="86" t="s">
        <v>483</v>
      </c>
      <c r="DML40" s="86"/>
      <c r="DMM40" s="86">
        <v>22</v>
      </c>
      <c r="DMN40" s="86"/>
      <c r="DMO40" s="86">
        <v>45</v>
      </c>
      <c r="DMP40" s="86"/>
      <c r="DMQ40" s="67">
        <v>100</v>
      </c>
      <c r="DMR40" s="86"/>
      <c r="DMS40" s="86">
        <v>48.888888888888886</v>
      </c>
      <c r="DMX40" s="86"/>
      <c r="DMY40" s="86" t="s">
        <v>483</v>
      </c>
      <c r="DMZ40" s="86"/>
      <c r="DNA40" s="86">
        <v>26</v>
      </c>
      <c r="DNB40" s="86"/>
      <c r="DNC40" s="86">
        <v>45</v>
      </c>
      <c r="DND40" s="86"/>
      <c r="DNE40" s="67">
        <v>100</v>
      </c>
      <c r="DNF40" s="86"/>
      <c r="DNG40" s="86">
        <v>57.777777777777771</v>
      </c>
      <c r="DNL40" s="86"/>
      <c r="DNM40" s="86" t="s">
        <v>483</v>
      </c>
      <c r="DNN40" s="86"/>
      <c r="DNO40" s="86">
        <v>23</v>
      </c>
      <c r="DNP40" s="86"/>
      <c r="DNQ40" s="86">
        <v>45</v>
      </c>
      <c r="DNR40" s="86"/>
      <c r="DNS40" s="67">
        <v>100</v>
      </c>
      <c r="DNT40" s="86"/>
      <c r="DNU40" s="86">
        <v>51.111111111111107</v>
      </c>
      <c r="DNZ40" s="86"/>
      <c r="DOA40" s="86" t="s">
        <v>483</v>
      </c>
      <c r="DOB40" s="86"/>
      <c r="DOC40" s="86">
        <v>26</v>
      </c>
      <c r="DOD40" s="86"/>
      <c r="DOE40" s="86">
        <v>45</v>
      </c>
      <c r="DOF40" s="86"/>
      <c r="DOG40" s="67">
        <v>100</v>
      </c>
      <c r="DOH40" s="86"/>
      <c r="DOI40" s="86">
        <v>57.777777777777771</v>
      </c>
      <c r="DON40" s="86"/>
      <c r="DOO40" s="86" t="s">
        <v>483</v>
      </c>
      <c r="DOP40" s="86"/>
      <c r="DOQ40" s="86">
        <v>22</v>
      </c>
      <c r="DOR40" s="86"/>
      <c r="DOS40" s="86">
        <v>45</v>
      </c>
      <c r="DOT40" s="86"/>
      <c r="DOU40" s="67">
        <v>100</v>
      </c>
      <c r="DOV40" s="86"/>
      <c r="DOW40" s="86">
        <v>48.888888888888886</v>
      </c>
      <c r="DPB40" s="86"/>
      <c r="DPC40" s="86" t="s">
        <v>483</v>
      </c>
      <c r="DPD40" s="86"/>
      <c r="DPE40" s="86">
        <v>21</v>
      </c>
      <c r="DPF40" s="86"/>
      <c r="DPG40" s="86">
        <v>45</v>
      </c>
      <c r="DPH40" s="86"/>
      <c r="DPI40" s="67">
        <v>100</v>
      </c>
      <c r="DPJ40" s="86"/>
      <c r="DPK40" s="86">
        <v>46.666666666666664</v>
      </c>
      <c r="DPP40" s="86"/>
      <c r="DPQ40" s="86" t="s">
        <v>483</v>
      </c>
      <c r="DPR40" s="86"/>
      <c r="DPS40" s="86">
        <v>16</v>
      </c>
      <c r="DPT40" s="86"/>
      <c r="DPU40" s="86">
        <v>45</v>
      </c>
      <c r="DPV40" s="86"/>
      <c r="DPW40" s="67">
        <v>100</v>
      </c>
      <c r="DPX40" s="86"/>
      <c r="DPY40" s="86">
        <v>35.555555555555557</v>
      </c>
      <c r="DQD40" s="86"/>
      <c r="DQE40" s="86" t="s">
        <v>483</v>
      </c>
      <c r="DQF40" s="86"/>
      <c r="DQG40" s="86">
        <v>25</v>
      </c>
      <c r="DQH40" s="86"/>
      <c r="DQI40" s="86">
        <v>45</v>
      </c>
      <c r="DQJ40" s="86"/>
      <c r="DQK40" s="67">
        <v>100</v>
      </c>
      <c r="DQL40" s="86"/>
      <c r="DQM40" s="86">
        <v>55.555555555555557</v>
      </c>
      <c r="DQR40" s="86"/>
      <c r="DQS40" s="86" t="s">
        <v>483</v>
      </c>
      <c r="DQT40" s="86"/>
      <c r="DQU40" s="86">
        <v>28</v>
      </c>
      <c r="DQV40" s="86"/>
      <c r="DQW40" s="86">
        <v>45</v>
      </c>
      <c r="DQX40" s="86"/>
      <c r="DQY40" s="67">
        <v>100</v>
      </c>
      <c r="DQZ40" s="86"/>
      <c r="DRA40" s="86">
        <v>62.222222222222221</v>
      </c>
      <c r="DRF40" s="86"/>
      <c r="DRG40" s="86" t="s">
        <v>483</v>
      </c>
      <c r="DRH40" s="86"/>
      <c r="DRI40" s="86">
        <v>12</v>
      </c>
      <c r="DRJ40" s="86"/>
      <c r="DRK40" s="86">
        <v>45</v>
      </c>
      <c r="DRL40" s="86"/>
      <c r="DRM40" s="67">
        <v>100</v>
      </c>
      <c r="DRN40" s="86"/>
      <c r="DRO40" s="86">
        <v>26.666666666666668</v>
      </c>
      <c r="DRT40" s="86"/>
      <c r="DRU40" s="86" t="s">
        <v>483</v>
      </c>
      <c r="DRV40" s="86"/>
      <c r="DRW40" s="86">
        <v>22</v>
      </c>
      <c r="DRX40" s="86"/>
      <c r="DRY40" s="86">
        <v>45</v>
      </c>
      <c r="DRZ40" s="86"/>
      <c r="DSA40" s="67">
        <v>100</v>
      </c>
      <c r="DSB40" s="86"/>
      <c r="DSC40" s="86">
        <v>48.888888888888886</v>
      </c>
      <c r="DSH40" s="86"/>
      <c r="DSI40" s="86" t="s">
        <v>483</v>
      </c>
      <c r="DSJ40" s="86"/>
      <c r="DSK40" s="86">
        <v>16</v>
      </c>
      <c r="DSL40" s="86"/>
      <c r="DSM40" s="86">
        <v>45</v>
      </c>
      <c r="DSN40" s="86"/>
      <c r="DSO40" s="67">
        <v>100</v>
      </c>
      <c r="DSP40" s="86"/>
      <c r="DSQ40" s="86">
        <v>35.555555555555557</v>
      </c>
      <c r="DSV40" s="86"/>
      <c r="DSW40" s="86" t="s">
        <v>483</v>
      </c>
      <c r="DSX40" s="86"/>
      <c r="DSY40" s="86">
        <v>23</v>
      </c>
      <c r="DSZ40" s="86"/>
      <c r="DTA40" s="86">
        <v>45</v>
      </c>
      <c r="DTB40" s="86"/>
      <c r="DTC40" s="67">
        <v>100</v>
      </c>
      <c r="DTD40" s="86"/>
      <c r="DTE40" s="86">
        <v>51.111111111111107</v>
      </c>
      <c r="DTJ40" s="86"/>
      <c r="DTK40" s="86" t="s">
        <v>483</v>
      </c>
      <c r="DTL40" s="86"/>
      <c r="DTM40" s="86">
        <v>53</v>
      </c>
      <c r="DTN40" s="86"/>
      <c r="DTO40" s="86">
        <v>54</v>
      </c>
      <c r="DTP40" s="86"/>
      <c r="DTQ40" s="67">
        <v>99.999999999999986</v>
      </c>
      <c r="DTR40" s="86"/>
      <c r="DTS40" s="86">
        <v>98.148148148148152</v>
      </c>
      <c r="DTX40" s="86"/>
      <c r="DTY40" s="86" t="s">
        <v>483</v>
      </c>
      <c r="DTZ40" s="86"/>
      <c r="DUA40" s="86">
        <v>39</v>
      </c>
      <c r="DUB40" s="86"/>
      <c r="DUC40" s="86">
        <v>54</v>
      </c>
      <c r="DUD40" s="86"/>
      <c r="DUE40" s="67">
        <v>99.999999999999986</v>
      </c>
      <c r="DUF40" s="86"/>
      <c r="DUG40" s="86">
        <v>72.222222222222214</v>
      </c>
      <c r="DUL40" s="86"/>
      <c r="DUM40" s="86" t="s">
        <v>483</v>
      </c>
      <c r="DUN40" s="86"/>
      <c r="DUO40" s="86">
        <v>52</v>
      </c>
      <c r="DUP40" s="86"/>
      <c r="DUQ40" s="86">
        <v>54</v>
      </c>
      <c r="DUR40" s="86"/>
      <c r="DUS40" s="67">
        <v>99.999999999999986</v>
      </c>
      <c r="DUT40" s="86"/>
      <c r="DUU40" s="86">
        <v>96.296296296296291</v>
      </c>
      <c r="DUZ40" s="86"/>
      <c r="DVA40" s="86" t="s">
        <v>483</v>
      </c>
      <c r="DVB40" s="86"/>
      <c r="DVC40" s="86">
        <v>20</v>
      </c>
      <c r="DVD40" s="86"/>
      <c r="DVE40" s="86">
        <v>54</v>
      </c>
      <c r="DVF40" s="86"/>
      <c r="DVG40" s="67">
        <v>99.999999999999986</v>
      </c>
      <c r="DVH40" s="86"/>
      <c r="DVI40" s="86">
        <v>37.037037037037038</v>
      </c>
      <c r="DVN40" s="86"/>
      <c r="DVO40" s="86" t="s">
        <v>483</v>
      </c>
      <c r="DVP40" s="86"/>
      <c r="DVQ40" s="86">
        <v>51</v>
      </c>
      <c r="DVR40" s="86"/>
      <c r="DVS40" s="86">
        <v>54</v>
      </c>
      <c r="DVT40" s="86"/>
      <c r="DVU40" s="67">
        <v>99.999999999999986</v>
      </c>
      <c r="DVV40" s="86"/>
      <c r="DVW40" s="86">
        <v>94.444444444444443</v>
      </c>
      <c r="DWB40" s="86"/>
      <c r="DWC40" s="86" t="s">
        <v>483</v>
      </c>
      <c r="DWD40" s="86"/>
      <c r="DWE40" s="86">
        <v>45</v>
      </c>
      <c r="DWF40" s="86"/>
      <c r="DWG40" s="86">
        <v>54</v>
      </c>
      <c r="DWH40" s="86"/>
      <c r="DWI40" s="67">
        <v>99.999999999999986</v>
      </c>
      <c r="DWJ40" s="86"/>
      <c r="DWK40" s="86">
        <v>83.333333333333343</v>
      </c>
      <c r="DWP40" s="86"/>
      <c r="DWQ40" s="86" t="s">
        <v>483</v>
      </c>
      <c r="DWR40" s="86"/>
      <c r="DWS40" s="86">
        <v>39</v>
      </c>
      <c r="DWT40" s="86"/>
      <c r="DWU40" s="86">
        <v>54</v>
      </c>
      <c r="DWV40" s="86"/>
      <c r="DWW40" s="67">
        <v>99.999999999999986</v>
      </c>
      <c r="DWX40" s="86"/>
      <c r="DWY40" s="86">
        <v>72.222222222222214</v>
      </c>
      <c r="DXD40" s="86"/>
      <c r="DXE40" s="86" t="s">
        <v>483</v>
      </c>
      <c r="DXF40" s="86"/>
      <c r="DXG40" s="86">
        <v>34</v>
      </c>
      <c r="DXH40" s="86"/>
      <c r="DXI40" s="86">
        <v>54</v>
      </c>
      <c r="DXJ40" s="86"/>
      <c r="DXK40" s="67">
        <v>99.999999999999986</v>
      </c>
      <c r="DXL40" s="86"/>
      <c r="DXM40" s="86">
        <v>62.962962962962962</v>
      </c>
      <c r="DXR40" s="86"/>
      <c r="DXS40" s="86" t="s">
        <v>483</v>
      </c>
      <c r="DXT40" s="86"/>
      <c r="DXU40" s="86">
        <v>31</v>
      </c>
      <c r="DXV40" s="86"/>
      <c r="DXW40" s="86">
        <v>54</v>
      </c>
      <c r="DXX40" s="86"/>
      <c r="DXY40" s="67">
        <v>99.999999999999986</v>
      </c>
      <c r="DXZ40" s="86"/>
      <c r="DYA40" s="86">
        <v>57.407407407407405</v>
      </c>
      <c r="DYF40" s="86"/>
      <c r="DYG40" s="86" t="s">
        <v>483</v>
      </c>
      <c r="DYH40" s="86"/>
      <c r="DYI40" s="86">
        <v>37</v>
      </c>
      <c r="DYJ40" s="86"/>
      <c r="DYK40" s="86">
        <v>54</v>
      </c>
      <c r="DYL40" s="86"/>
      <c r="DYM40" s="67">
        <v>99.999999999999986</v>
      </c>
      <c r="DYN40" s="86"/>
      <c r="DYO40" s="86">
        <v>68.518518518518519</v>
      </c>
      <c r="DYT40" s="86"/>
      <c r="DYU40" s="86" t="s">
        <v>483</v>
      </c>
      <c r="DYV40" s="86"/>
      <c r="DYW40" s="86">
        <v>34</v>
      </c>
      <c r="DYX40" s="86"/>
      <c r="DYY40" s="86">
        <v>54</v>
      </c>
      <c r="DYZ40" s="86"/>
      <c r="DZA40" s="67">
        <v>99.999999999999986</v>
      </c>
      <c r="DZB40" s="86"/>
      <c r="DZC40" s="86">
        <v>62.962962962962962</v>
      </c>
      <c r="DZH40" s="86"/>
      <c r="DZI40" s="86" t="s">
        <v>483</v>
      </c>
      <c r="DZJ40" s="86"/>
      <c r="DZK40" s="86">
        <v>23</v>
      </c>
      <c r="DZL40" s="86"/>
      <c r="DZM40" s="86">
        <v>54</v>
      </c>
      <c r="DZN40" s="86"/>
      <c r="DZO40" s="67">
        <v>99.999999999999986</v>
      </c>
      <c r="DZP40" s="86"/>
      <c r="DZQ40" s="86">
        <v>42.592592592592595</v>
      </c>
      <c r="DZV40" s="86"/>
      <c r="DZW40" s="86" t="s">
        <v>483</v>
      </c>
      <c r="DZX40" s="86"/>
      <c r="DZY40" s="86">
        <v>29</v>
      </c>
      <c r="DZZ40" s="86"/>
      <c r="EAA40" s="86">
        <v>54</v>
      </c>
      <c r="EAB40" s="86"/>
      <c r="EAC40" s="67">
        <v>99.999999999999986</v>
      </c>
      <c r="EAD40" s="86"/>
      <c r="EAE40" s="86">
        <v>53.703703703703709</v>
      </c>
      <c r="EAJ40" s="86"/>
      <c r="EAK40" s="86" t="s">
        <v>483</v>
      </c>
      <c r="EAL40" s="86"/>
      <c r="EAM40" s="86">
        <v>22</v>
      </c>
      <c r="EAN40" s="86"/>
      <c r="EAO40" s="86">
        <v>54</v>
      </c>
      <c r="EAP40" s="86"/>
      <c r="EAQ40" s="67">
        <v>99.999999999999986</v>
      </c>
      <c r="EAR40" s="86"/>
      <c r="EAS40" s="86">
        <v>40.74074074074074</v>
      </c>
      <c r="EAX40" s="86"/>
      <c r="EAY40" s="86" t="s">
        <v>483</v>
      </c>
      <c r="EAZ40" s="86"/>
      <c r="EBA40" s="86">
        <v>37</v>
      </c>
      <c r="EBB40" s="86"/>
      <c r="EBC40" s="86">
        <v>54</v>
      </c>
      <c r="EBD40" s="86"/>
      <c r="EBE40" s="67">
        <v>99.999999999999986</v>
      </c>
      <c r="EBF40" s="86"/>
      <c r="EBG40" s="86">
        <v>68.518518518518519</v>
      </c>
      <c r="EBL40" s="86"/>
      <c r="EBM40" s="86" t="s">
        <v>483</v>
      </c>
      <c r="EBN40" s="86"/>
      <c r="EBO40" s="86">
        <v>23</v>
      </c>
      <c r="EBP40" s="86"/>
      <c r="EBQ40" s="86">
        <v>54</v>
      </c>
      <c r="EBR40" s="86"/>
      <c r="EBS40" s="67">
        <v>99.999999999999986</v>
      </c>
      <c r="EBT40" s="86"/>
      <c r="EBU40" s="86">
        <v>42.592592592592595</v>
      </c>
      <c r="EBZ40" s="86"/>
      <c r="ECA40" s="86" t="s">
        <v>483</v>
      </c>
      <c r="ECB40" s="86"/>
      <c r="ECC40" s="86">
        <v>25</v>
      </c>
      <c r="ECD40" s="86"/>
      <c r="ECE40" s="86">
        <v>54</v>
      </c>
      <c r="ECF40" s="86"/>
      <c r="ECG40" s="67">
        <v>99.999999999999986</v>
      </c>
      <c r="ECH40" s="86"/>
      <c r="ECI40" s="86">
        <v>46.296296296296298</v>
      </c>
      <c r="ECN40" s="86"/>
      <c r="ECO40" s="86" t="s">
        <v>483</v>
      </c>
      <c r="ECP40" s="86"/>
      <c r="ECQ40" s="86">
        <v>30</v>
      </c>
      <c r="ECR40" s="86"/>
      <c r="ECS40" s="86">
        <v>54</v>
      </c>
      <c r="ECT40" s="86"/>
      <c r="ECU40" s="67">
        <v>99.999999999999986</v>
      </c>
      <c r="ECV40" s="86"/>
      <c r="ECW40" s="86">
        <v>55.555555555555557</v>
      </c>
      <c r="EDB40" s="86"/>
      <c r="EDC40" s="86" t="s">
        <v>483</v>
      </c>
      <c r="EDD40" s="86"/>
      <c r="EDE40" s="86">
        <v>40</v>
      </c>
      <c r="EDF40" s="86"/>
      <c r="EDG40" s="86">
        <v>54</v>
      </c>
      <c r="EDH40" s="86"/>
      <c r="EDI40" s="67">
        <v>99.999999999999986</v>
      </c>
      <c r="EDJ40" s="86"/>
      <c r="EDK40" s="86">
        <v>74.074074074074076</v>
      </c>
      <c r="EDP40" s="86"/>
      <c r="EDQ40" s="86" t="s">
        <v>483</v>
      </c>
      <c r="EDR40" s="86"/>
      <c r="EDS40" s="86">
        <v>31</v>
      </c>
      <c r="EDT40" s="86"/>
      <c r="EDU40" s="86">
        <v>54</v>
      </c>
      <c r="EDV40" s="86"/>
      <c r="EDW40" s="67">
        <v>99.999999999999986</v>
      </c>
      <c r="EDX40" s="86"/>
      <c r="EDY40" s="86">
        <v>57.407407407407405</v>
      </c>
      <c r="EED40" s="86"/>
      <c r="EEE40" s="86" t="s">
        <v>483</v>
      </c>
      <c r="EEF40" s="86"/>
      <c r="EEG40" s="86">
        <v>35</v>
      </c>
      <c r="EEH40" s="86"/>
      <c r="EEI40" s="86">
        <v>54</v>
      </c>
      <c r="EEJ40" s="86"/>
      <c r="EEK40" s="67">
        <v>99.999999999999986</v>
      </c>
      <c r="EEL40" s="86"/>
      <c r="EEM40" s="86">
        <v>64.81481481481481</v>
      </c>
      <c r="EER40" s="86"/>
      <c r="EES40" s="86" t="s">
        <v>483</v>
      </c>
      <c r="EET40" s="86"/>
      <c r="EEU40" s="86">
        <v>34</v>
      </c>
      <c r="EEV40" s="86"/>
      <c r="EEW40" s="86">
        <v>54</v>
      </c>
      <c r="EEX40" s="86"/>
      <c r="EEY40" s="67">
        <v>99.999999999999986</v>
      </c>
      <c r="EEZ40" s="86"/>
      <c r="EFA40" s="86">
        <v>62.962962962962962</v>
      </c>
      <c r="EFF40" s="86"/>
      <c r="EFG40" s="86" t="s">
        <v>483</v>
      </c>
      <c r="EFH40" s="86"/>
      <c r="EFI40" s="86">
        <v>31</v>
      </c>
      <c r="EFJ40" s="86"/>
      <c r="EFK40" s="86">
        <v>54</v>
      </c>
      <c r="EFL40" s="86"/>
      <c r="EFM40" s="67">
        <v>99.999999999999986</v>
      </c>
      <c r="EFN40" s="86"/>
      <c r="EFO40" s="86">
        <v>57.407407407407405</v>
      </c>
      <c r="EFT40" s="86"/>
      <c r="EFU40" s="86" t="s">
        <v>483</v>
      </c>
      <c r="EFV40" s="86"/>
      <c r="EFW40" s="86">
        <v>34</v>
      </c>
      <c r="EFX40" s="86"/>
      <c r="EFY40" s="86">
        <v>54</v>
      </c>
      <c r="EFZ40" s="86"/>
      <c r="EGA40" s="67">
        <v>99.999999999999986</v>
      </c>
      <c r="EGB40" s="86"/>
      <c r="EGC40" s="86">
        <v>62.962962962962962</v>
      </c>
      <c r="EGH40" s="86"/>
      <c r="EGI40" s="86" t="s">
        <v>483</v>
      </c>
      <c r="EGJ40" s="86"/>
      <c r="EGK40" s="86">
        <v>37</v>
      </c>
      <c r="EGL40" s="86"/>
      <c r="EGM40" s="86">
        <v>54</v>
      </c>
      <c r="EGN40" s="86"/>
      <c r="EGO40" s="67">
        <v>99.999999999999986</v>
      </c>
      <c r="EGP40" s="86"/>
      <c r="EGQ40" s="86">
        <v>68.518518518518519</v>
      </c>
      <c r="EGV40" s="86"/>
      <c r="EGW40" s="86" t="s">
        <v>483</v>
      </c>
      <c r="EGX40" s="86"/>
      <c r="EGY40" s="86">
        <v>34</v>
      </c>
      <c r="EGZ40" s="86"/>
      <c r="EHA40" s="86">
        <v>54</v>
      </c>
      <c r="EHB40" s="86"/>
      <c r="EHC40" s="67">
        <v>99.999999999999986</v>
      </c>
      <c r="EHD40" s="86"/>
      <c r="EHE40" s="86">
        <v>62.962962962962962</v>
      </c>
      <c r="EHJ40" s="86"/>
      <c r="EHK40" s="86" t="s">
        <v>483</v>
      </c>
      <c r="EHL40" s="86"/>
      <c r="EHM40" s="86">
        <v>29</v>
      </c>
      <c r="EHN40" s="86"/>
      <c r="EHO40" s="86">
        <v>54</v>
      </c>
      <c r="EHP40" s="86"/>
      <c r="EHQ40" s="67">
        <v>99.999999999999986</v>
      </c>
      <c r="EHR40" s="86"/>
      <c r="EHS40" s="86">
        <v>53.703703703703709</v>
      </c>
      <c r="EHX40" s="86"/>
      <c r="EHY40" s="86" t="s">
        <v>483</v>
      </c>
      <c r="EHZ40" s="86"/>
      <c r="EIA40" s="86">
        <v>17</v>
      </c>
      <c r="EIB40" s="86"/>
      <c r="EIC40" s="86">
        <v>54</v>
      </c>
      <c r="EID40" s="86"/>
      <c r="EIE40" s="67">
        <v>99.999999999999986</v>
      </c>
      <c r="EIF40" s="86"/>
      <c r="EIG40" s="86">
        <v>31.481481481481481</v>
      </c>
      <c r="EIL40" s="86"/>
      <c r="EIM40" s="86" t="s">
        <v>483</v>
      </c>
      <c r="EIN40" s="86"/>
      <c r="EIO40" s="86">
        <v>31</v>
      </c>
      <c r="EIP40" s="86"/>
      <c r="EIQ40" s="86">
        <v>54</v>
      </c>
      <c r="EIR40" s="86"/>
      <c r="EIS40" s="67">
        <v>99.999999999999986</v>
      </c>
      <c r="EIT40" s="86"/>
      <c r="EIU40" s="86">
        <v>57.407407407407405</v>
      </c>
      <c r="EIZ40" s="86"/>
      <c r="EJA40" s="86" t="s">
        <v>483</v>
      </c>
      <c r="EJB40" s="86"/>
      <c r="EJC40" s="86">
        <v>34</v>
      </c>
      <c r="EJD40" s="86"/>
      <c r="EJE40" s="86">
        <v>54</v>
      </c>
      <c r="EJF40" s="86"/>
      <c r="EJG40" s="67">
        <v>99.999999999999986</v>
      </c>
      <c r="EJH40" s="86"/>
      <c r="EJI40" s="86">
        <v>62.962962962962962</v>
      </c>
      <c r="EJN40" s="86"/>
      <c r="EJO40" s="86" t="s">
        <v>483</v>
      </c>
      <c r="EJP40" s="86"/>
      <c r="EJQ40" s="86">
        <v>44</v>
      </c>
      <c r="EJR40" s="86"/>
      <c r="EJS40" s="86">
        <v>45</v>
      </c>
      <c r="EJT40" s="86"/>
      <c r="EJU40" s="67">
        <v>100.00000000000003</v>
      </c>
      <c r="EJV40" s="86"/>
      <c r="EJW40" s="86">
        <v>97.777777777777771</v>
      </c>
      <c r="EKB40" s="86"/>
      <c r="EKC40" s="86" t="s">
        <v>483</v>
      </c>
      <c r="EKD40" s="86"/>
      <c r="EKE40" s="86">
        <v>25</v>
      </c>
      <c r="EKF40" s="86"/>
      <c r="EKG40" s="86">
        <v>45</v>
      </c>
      <c r="EKH40" s="86"/>
      <c r="EKI40" s="67">
        <v>100.00000000000003</v>
      </c>
      <c r="EKJ40" s="86"/>
      <c r="EKK40" s="86">
        <v>55.555555555555557</v>
      </c>
      <c r="EKP40" s="86"/>
      <c r="EKQ40" s="86" t="s">
        <v>483</v>
      </c>
      <c r="EKR40" s="86"/>
      <c r="EKS40" s="86">
        <v>17</v>
      </c>
      <c r="EKT40" s="86"/>
      <c r="EKU40" s="86">
        <v>45</v>
      </c>
      <c r="EKV40" s="86"/>
      <c r="EKW40" s="67">
        <v>100.00000000000003</v>
      </c>
      <c r="EKX40" s="86"/>
      <c r="EKY40" s="86">
        <v>37.777777777777779</v>
      </c>
      <c r="ELD40" s="86"/>
      <c r="ELE40" s="86" t="s">
        <v>483</v>
      </c>
      <c r="ELF40" s="86"/>
      <c r="ELG40" s="86">
        <v>30</v>
      </c>
      <c r="ELH40" s="86"/>
      <c r="ELI40" s="86">
        <v>45</v>
      </c>
      <c r="ELJ40" s="86"/>
      <c r="ELK40" s="67">
        <v>100.00000000000003</v>
      </c>
      <c r="ELL40" s="86"/>
      <c r="ELM40" s="86">
        <v>66.666666666666657</v>
      </c>
      <c r="ELR40" s="86"/>
      <c r="ELS40" s="86" t="s">
        <v>483</v>
      </c>
      <c r="ELT40" s="86"/>
      <c r="ELU40" s="86">
        <v>33</v>
      </c>
      <c r="ELV40" s="86"/>
      <c r="ELW40" s="86">
        <v>45</v>
      </c>
      <c r="ELX40" s="86"/>
      <c r="ELY40" s="67">
        <v>100.00000000000003</v>
      </c>
      <c r="ELZ40" s="86"/>
      <c r="EMA40" s="86">
        <v>73.333333333333329</v>
      </c>
      <c r="EMF40" s="86"/>
      <c r="EMG40" s="86" t="s">
        <v>483</v>
      </c>
      <c r="EMH40" s="86"/>
      <c r="EMI40" s="86">
        <v>20</v>
      </c>
      <c r="EMJ40" s="86"/>
      <c r="EMK40" s="86">
        <v>45</v>
      </c>
      <c r="EML40" s="86"/>
      <c r="EMM40" s="67">
        <v>100.00000000000003</v>
      </c>
      <c r="EMN40" s="86"/>
      <c r="EMO40" s="86">
        <v>44.444444444444443</v>
      </c>
      <c r="EMT40" s="86"/>
      <c r="EMU40" s="86" t="s">
        <v>483</v>
      </c>
      <c r="EMV40" s="86"/>
      <c r="EMW40" s="86">
        <v>39</v>
      </c>
      <c r="EMX40" s="86"/>
      <c r="EMY40" s="86">
        <v>45</v>
      </c>
      <c r="EMZ40" s="86"/>
      <c r="ENA40" s="67">
        <v>100.00000000000003</v>
      </c>
      <c r="ENB40" s="86"/>
      <c r="ENC40" s="86">
        <v>86.666666666666671</v>
      </c>
      <c r="ENH40" s="86"/>
      <c r="ENI40" s="86" t="s">
        <v>483</v>
      </c>
      <c r="ENJ40" s="86"/>
      <c r="ENK40" s="86">
        <v>35</v>
      </c>
      <c r="ENL40" s="86"/>
      <c r="ENM40" s="86">
        <v>45</v>
      </c>
      <c r="ENN40" s="86"/>
      <c r="ENO40" s="67">
        <v>100.00000000000003</v>
      </c>
      <c r="ENP40" s="86"/>
      <c r="ENQ40" s="86">
        <v>77.777777777777786</v>
      </c>
      <c r="ENV40" s="86"/>
      <c r="ENW40" s="86" t="s">
        <v>483</v>
      </c>
      <c r="ENX40" s="86"/>
      <c r="ENY40" s="86">
        <v>28</v>
      </c>
      <c r="ENZ40" s="86"/>
      <c r="EOA40" s="86">
        <v>45</v>
      </c>
      <c r="EOB40" s="86"/>
      <c r="EOC40" s="67">
        <v>100.00000000000003</v>
      </c>
      <c r="EOD40" s="86"/>
      <c r="EOE40" s="86">
        <v>62.222222222222221</v>
      </c>
      <c r="EOJ40" s="86"/>
      <c r="EOK40" s="86" t="s">
        <v>483</v>
      </c>
      <c r="EOL40" s="86"/>
      <c r="EOM40" s="86">
        <v>13</v>
      </c>
      <c r="EON40" s="86"/>
      <c r="EOO40" s="86">
        <v>45</v>
      </c>
      <c r="EOP40" s="86"/>
      <c r="EOQ40" s="67">
        <v>100.00000000000003</v>
      </c>
      <c r="EOR40" s="86"/>
      <c r="EOS40" s="86">
        <v>28.888888888888886</v>
      </c>
      <c r="EOX40" s="86"/>
      <c r="EOY40" s="86" t="s">
        <v>483</v>
      </c>
      <c r="EOZ40" s="86"/>
      <c r="EPA40" s="86">
        <v>29</v>
      </c>
      <c r="EPB40" s="86"/>
      <c r="EPC40" s="86">
        <v>45</v>
      </c>
      <c r="EPD40" s="86"/>
      <c r="EPE40" s="67">
        <v>100.00000000000003</v>
      </c>
      <c r="EPF40" s="86"/>
      <c r="EPG40" s="86">
        <v>64.444444444444443</v>
      </c>
      <c r="EPL40" s="86"/>
      <c r="EPM40" s="86" t="s">
        <v>483</v>
      </c>
      <c r="EPN40" s="86"/>
      <c r="EPO40" s="86">
        <v>38</v>
      </c>
      <c r="EPP40" s="86"/>
      <c r="EPQ40" s="86">
        <v>45</v>
      </c>
      <c r="EPR40" s="86"/>
      <c r="EPS40" s="67">
        <v>100.00000000000003</v>
      </c>
      <c r="EPT40" s="86"/>
      <c r="EPU40" s="86">
        <v>84.444444444444443</v>
      </c>
      <c r="EPZ40" s="86"/>
      <c r="EQA40" s="86" t="s">
        <v>483</v>
      </c>
      <c r="EQB40" s="86"/>
      <c r="EQC40" s="86">
        <v>45</v>
      </c>
      <c r="EQD40" s="86"/>
      <c r="EQE40" s="86">
        <v>45</v>
      </c>
      <c r="EQF40" s="86"/>
      <c r="EQG40" s="67">
        <v>100.00000000000003</v>
      </c>
      <c r="EQH40" s="86"/>
      <c r="EQI40" s="86">
        <v>100</v>
      </c>
      <c r="EQN40" s="86"/>
      <c r="EQO40" s="86" t="s">
        <v>483</v>
      </c>
      <c r="EQP40" s="86"/>
      <c r="EQQ40" s="86">
        <v>12</v>
      </c>
      <c r="EQR40" s="86"/>
      <c r="EQS40" s="86">
        <v>45</v>
      </c>
      <c r="EQT40" s="86"/>
      <c r="EQU40" s="67">
        <v>100.00000000000003</v>
      </c>
      <c r="EQV40" s="86"/>
      <c r="EQW40" s="86">
        <v>26.666666666666668</v>
      </c>
      <c r="ERB40" s="86"/>
      <c r="ERC40" s="86" t="s">
        <v>483</v>
      </c>
      <c r="ERD40" s="86"/>
      <c r="ERE40" s="86">
        <v>20</v>
      </c>
      <c r="ERF40" s="86"/>
      <c r="ERG40" s="86">
        <v>45</v>
      </c>
      <c r="ERH40" s="86"/>
      <c r="ERI40" s="67">
        <v>100.00000000000003</v>
      </c>
      <c r="ERJ40" s="86"/>
      <c r="ERK40" s="86">
        <v>44.444444444444443</v>
      </c>
      <c r="ERP40" s="86"/>
      <c r="ERQ40" s="86" t="s">
        <v>483</v>
      </c>
      <c r="ERR40" s="86"/>
      <c r="ERS40" s="86">
        <v>23</v>
      </c>
      <c r="ERT40" s="86"/>
      <c r="ERU40" s="86">
        <v>45</v>
      </c>
      <c r="ERV40" s="86"/>
      <c r="ERW40" s="67">
        <v>100.00000000000003</v>
      </c>
      <c r="ERX40" s="86"/>
      <c r="ERY40" s="86">
        <v>51.111111111111107</v>
      </c>
      <c r="ESD40" s="86"/>
      <c r="ESE40" s="86" t="s">
        <v>483</v>
      </c>
      <c r="ESF40" s="86"/>
      <c r="ESG40" s="86">
        <v>25</v>
      </c>
      <c r="ESH40" s="86"/>
      <c r="ESI40" s="86">
        <v>45</v>
      </c>
      <c r="ESJ40" s="86"/>
      <c r="ESK40" s="67">
        <v>100.00000000000003</v>
      </c>
      <c r="ESL40" s="86"/>
      <c r="ESM40" s="86">
        <v>55.555555555555557</v>
      </c>
      <c r="ESR40" s="86"/>
      <c r="ESS40" s="86" t="s">
        <v>483</v>
      </c>
      <c r="EST40" s="86"/>
      <c r="ESU40" s="86">
        <v>32</v>
      </c>
      <c r="ESV40" s="86"/>
      <c r="ESW40" s="86">
        <v>45</v>
      </c>
      <c r="ESX40" s="86"/>
      <c r="ESY40" s="67">
        <v>100.00000000000003</v>
      </c>
      <c r="ESZ40" s="86"/>
      <c r="ETA40" s="86">
        <v>71.111111111111114</v>
      </c>
      <c r="ETF40" s="86"/>
      <c r="ETG40" s="86" t="s">
        <v>483</v>
      </c>
      <c r="ETH40" s="86"/>
      <c r="ETI40" s="86">
        <v>11</v>
      </c>
      <c r="ETJ40" s="86"/>
      <c r="ETK40" s="86">
        <v>45</v>
      </c>
      <c r="ETL40" s="86"/>
      <c r="ETM40" s="67">
        <v>100.00000000000003</v>
      </c>
      <c r="ETN40" s="86"/>
      <c r="ETO40" s="86">
        <v>24.444444444444443</v>
      </c>
      <c r="ETT40" s="86"/>
      <c r="ETU40" s="86" t="s">
        <v>483</v>
      </c>
      <c r="ETV40" s="86"/>
      <c r="ETW40" s="86">
        <v>25</v>
      </c>
      <c r="ETX40" s="86"/>
      <c r="ETY40" s="86">
        <v>45</v>
      </c>
      <c r="ETZ40" s="86"/>
      <c r="EUA40" s="67">
        <v>100.00000000000003</v>
      </c>
      <c r="EUB40" s="86"/>
      <c r="EUC40" s="86">
        <v>55.555555555555557</v>
      </c>
      <c r="EUH40" s="86"/>
      <c r="EUI40" s="86" t="s">
        <v>483</v>
      </c>
      <c r="EUJ40" s="86"/>
      <c r="EUK40" s="86">
        <v>22</v>
      </c>
      <c r="EUL40" s="86"/>
      <c r="EUM40" s="86">
        <v>45</v>
      </c>
      <c r="EUN40" s="86"/>
      <c r="EUO40" s="67">
        <v>100.00000000000003</v>
      </c>
      <c r="EUP40" s="86"/>
      <c r="EUQ40" s="86">
        <v>48.888888888888886</v>
      </c>
      <c r="EUV40" s="86"/>
      <c r="EUW40" s="86" t="s">
        <v>483</v>
      </c>
      <c r="EUX40" s="86"/>
      <c r="EUY40" s="86">
        <v>21</v>
      </c>
      <c r="EUZ40" s="86"/>
      <c r="EVA40" s="86">
        <v>45</v>
      </c>
      <c r="EVB40" s="86"/>
      <c r="EVC40" s="67">
        <v>100.00000000000003</v>
      </c>
      <c r="EVD40" s="86"/>
      <c r="EVE40" s="86">
        <v>46.666666666666664</v>
      </c>
      <c r="EVJ40" s="86"/>
      <c r="EVK40" s="86" t="s">
        <v>483</v>
      </c>
      <c r="EVL40" s="86"/>
      <c r="EVM40" s="86">
        <v>16</v>
      </c>
      <c r="EVN40" s="86"/>
      <c r="EVO40" s="86">
        <v>45</v>
      </c>
      <c r="EVP40" s="86"/>
      <c r="EVQ40" s="67">
        <v>100.00000000000003</v>
      </c>
      <c r="EVR40" s="86"/>
      <c r="EVS40" s="86">
        <v>35.555555555555557</v>
      </c>
      <c r="EVX40" s="86"/>
      <c r="EVY40" s="86" t="s">
        <v>483</v>
      </c>
      <c r="EVZ40" s="86"/>
      <c r="EWA40" s="86">
        <v>25</v>
      </c>
      <c r="EWB40" s="86"/>
      <c r="EWC40" s="86">
        <v>45</v>
      </c>
      <c r="EWD40" s="86"/>
      <c r="EWE40" s="67">
        <v>100.00000000000003</v>
      </c>
      <c r="EWF40" s="86"/>
      <c r="EWG40" s="86">
        <v>55.555555555555557</v>
      </c>
      <c r="EWL40" s="86"/>
      <c r="EWM40" s="86" t="s">
        <v>483</v>
      </c>
      <c r="EWN40" s="86"/>
      <c r="EWO40" s="86">
        <v>18</v>
      </c>
      <c r="EWP40" s="86"/>
      <c r="EWQ40" s="86">
        <v>45</v>
      </c>
      <c r="EWR40" s="86"/>
      <c r="EWS40" s="67">
        <v>100.00000000000003</v>
      </c>
      <c r="EWT40" s="86"/>
      <c r="EWU40" s="86">
        <v>40</v>
      </c>
      <c r="EWZ40" s="86"/>
      <c r="EXA40" s="86" t="s">
        <v>483</v>
      </c>
      <c r="EXB40" s="86"/>
      <c r="EXC40" s="86">
        <v>46</v>
      </c>
      <c r="EXD40" s="86"/>
      <c r="EXE40" s="86">
        <v>54</v>
      </c>
      <c r="EXF40" s="86"/>
      <c r="EXG40" s="67">
        <v>99.999999999999972</v>
      </c>
      <c r="EXH40" s="86"/>
      <c r="EXI40" s="86">
        <v>85.18518518518519</v>
      </c>
      <c r="EXN40" s="86"/>
      <c r="EXO40" s="86" t="s">
        <v>483</v>
      </c>
      <c r="EXP40" s="86"/>
      <c r="EXQ40" s="86">
        <v>25</v>
      </c>
      <c r="EXR40" s="86"/>
      <c r="EXS40" s="86">
        <v>54</v>
      </c>
      <c r="EXT40" s="86"/>
      <c r="EXU40" s="67">
        <v>99.999999999999972</v>
      </c>
      <c r="EXV40" s="86"/>
      <c r="EXW40" s="86">
        <v>46.296296296296298</v>
      </c>
      <c r="EYB40" s="86"/>
      <c r="EYC40" s="86" t="s">
        <v>483</v>
      </c>
      <c r="EYD40" s="86"/>
      <c r="EYE40" s="86">
        <v>40</v>
      </c>
      <c r="EYF40" s="86"/>
      <c r="EYG40" s="86">
        <v>54</v>
      </c>
      <c r="EYH40" s="86"/>
      <c r="EYI40" s="67">
        <v>99.999999999999972</v>
      </c>
      <c r="EYJ40" s="86"/>
      <c r="EYK40" s="86">
        <v>74.074074074074076</v>
      </c>
      <c r="EYP40" s="86"/>
      <c r="EYQ40" s="86" t="s">
        <v>483</v>
      </c>
      <c r="EYR40" s="86"/>
      <c r="EYS40" s="86">
        <v>52</v>
      </c>
      <c r="EYT40" s="86"/>
      <c r="EYU40" s="86">
        <v>54</v>
      </c>
      <c r="EYV40" s="86"/>
      <c r="EYW40" s="67">
        <v>99.999999999999972</v>
      </c>
      <c r="EYX40" s="86"/>
      <c r="EYY40" s="86">
        <v>96.296296296296291</v>
      </c>
      <c r="EZD40" s="86"/>
      <c r="EZE40" s="86" t="s">
        <v>483</v>
      </c>
      <c r="EZF40" s="86"/>
      <c r="EZG40" s="86">
        <v>28</v>
      </c>
      <c r="EZH40" s="86"/>
      <c r="EZI40" s="86">
        <v>54</v>
      </c>
      <c r="EZJ40" s="86"/>
      <c r="EZK40" s="67">
        <v>99.999999999999972</v>
      </c>
      <c r="EZL40" s="86"/>
      <c r="EZM40" s="86">
        <v>51.851851851851848</v>
      </c>
      <c r="EZR40" s="86"/>
      <c r="EZS40" s="86" t="s">
        <v>483</v>
      </c>
      <c r="EZT40" s="86"/>
      <c r="EZU40" s="86">
        <v>50</v>
      </c>
      <c r="EZV40" s="86"/>
      <c r="EZW40" s="86">
        <v>54</v>
      </c>
      <c r="EZX40" s="86"/>
      <c r="EZY40" s="67">
        <v>99.999999999999972</v>
      </c>
      <c r="EZZ40" s="86"/>
      <c r="FAA40" s="86">
        <v>92.592592592592595</v>
      </c>
      <c r="FAF40" s="86"/>
      <c r="FAG40" s="86" t="s">
        <v>483</v>
      </c>
      <c r="FAH40" s="86"/>
      <c r="FAI40" s="86">
        <v>18</v>
      </c>
      <c r="FAJ40" s="86"/>
      <c r="FAK40" s="86">
        <v>54</v>
      </c>
      <c r="FAL40" s="86"/>
      <c r="FAM40" s="67">
        <v>99.999999999999972</v>
      </c>
      <c r="FAN40" s="86"/>
      <c r="FAO40" s="86">
        <v>33.333333333333329</v>
      </c>
      <c r="FAT40" s="86"/>
      <c r="FAU40" s="86" t="s">
        <v>483</v>
      </c>
      <c r="FAV40" s="86"/>
      <c r="FAW40" s="86">
        <v>30</v>
      </c>
      <c r="FAX40" s="86"/>
      <c r="FAY40" s="86">
        <v>54</v>
      </c>
      <c r="FAZ40" s="86"/>
      <c r="FBA40" s="67">
        <v>99.999999999999972</v>
      </c>
      <c r="FBB40" s="86"/>
      <c r="FBC40" s="86">
        <v>55.555555555555557</v>
      </c>
      <c r="FBH40" s="86"/>
      <c r="FBI40" s="86" t="s">
        <v>483</v>
      </c>
      <c r="FBJ40" s="86"/>
      <c r="FBK40" s="86">
        <v>25</v>
      </c>
      <c r="FBL40" s="86"/>
      <c r="FBM40" s="86">
        <v>54</v>
      </c>
      <c r="FBN40" s="86"/>
      <c r="FBO40" s="67">
        <v>99.999999999999972</v>
      </c>
      <c r="FBP40" s="86"/>
      <c r="FBQ40" s="86">
        <v>46.296296296296298</v>
      </c>
      <c r="FBV40" s="86"/>
      <c r="FBW40" s="86" t="s">
        <v>483</v>
      </c>
      <c r="FBX40" s="86"/>
      <c r="FBY40" s="86">
        <v>34</v>
      </c>
      <c r="FBZ40" s="86"/>
      <c r="FCA40" s="86">
        <v>54</v>
      </c>
      <c r="FCB40" s="86"/>
      <c r="FCC40" s="67">
        <v>99.999999999999972</v>
      </c>
      <c r="FCD40" s="86"/>
      <c r="FCE40" s="86">
        <v>62.962962962962962</v>
      </c>
      <c r="FCJ40" s="86"/>
      <c r="FCK40" s="86" t="s">
        <v>483</v>
      </c>
      <c r="FCL40" s="86"/>
      <c r="FCM40" s="86">
        <v>43</v>
      </c>
      <c r="FCN40" s="86"/>
      <c r="FCO40" s="86">
        <v>54</v>
      </c>
      <c r="FCP40" s="86"/>
      <c r="FCQ40" s="67">
        <v>99.999999999999972</v>
      </c>
      <c r="FCR40" s="86"/>
      <c r="FCS40" s="86">
        <v>79.629629629629633</v>
      </c>
      <c r="FCX40" s="86"/>
      <c r="FCY40" s="86" t="s">
        <v>483</v>
      </c>
      <c r="FCZ40" s="86"/>
      <c r="FDA40" s="86">
        <v>15</v>
      </c>
      <c r="FDB40" s="86"/>
      <c r="FDC40" s="86">
        <v>54</v>
      </c>
      <c r="FDD40" s="86"/>
      <c r="FDE40" s="67">
        <v>99.999999999999972</v>
      </c>
      <c r="FDF40" s="86"/>
      <c r="FDG40" s="86">
        <v>27.777777777777779</v>
      </c>
      <c r="FDL40" s="86"/>
      <c r="FDM40" s="86" t="s">
        <v>483</v>
      </c>
      <c r="FDN40" s="86"/>
      <c r="FDO40" s="86">
        <v>24</v>
      </c>
      <c r="FDP40" s="86"/>
      <c r="FDQ40" s="86">
        <v>54</v>
      </c>
      <c r="FDR40" s="86"/>
      <c r="FDS40" s="67">
        <v>99.999999999999972</v>
      </c>
      <c r="FDT40" s="86"/>
      <c r="FDU40" s="86">
        <v>44.444444444444443</v>
      </c>
      <c r="FDZ40" s="86"/>
      <c r="FEA40" s="86" t="s">
        <v>483</v>
      </c>
      <c r="FEB40" s="86"/>
      <c r="FEC40" s="86">
        <v>46</v>
      </c>
      <c r="FED40" s="86"/>
      <c r="FEE40" s="86">
        <v>54</v>
      </c>
      <c r="FEF40" s="86"/>
      <c r="FEG40" s="67">
        <v>99.999999999999972</v>
      </c>
      <c r="FEH40" s="86"/>
      <c r="FEI40" s="86">
        <v>85.18518518518519</v>
      </c>
      <c r="FEN40" s="86"/>
      <c r="FEO40" s="86" t="s">
        <v>483</v>
      </c>
      <c r="FEP40" s="86"/>
      <c r="FEQ40" s="86">
        <v>32</v>
      </c>
      <c r="FER40" s="86"/>
      <c r="FES40" s="86">
        <v>54</v>
      </c>
      <c r="FET40" s="86"/>
      <c r="FEU40" s="67">
        <v>99.999999999999972</v>
      </c>
      <c r="FEV40" s="86"/>
      <c r="FEW40" s="86">
        <v>59.259259259259252</v>
      </c>
      <c r="FFB40" s="86"/>
      <c r="FFC40" s="86" t="s">
        <v>483</v>
      </c>
      <c r="FFD40" s="86"/>
      <c r="FFE40" s="86">
        <v>27</v>
      </c>
      <c r="FFF40" s="86"/>
      <c r="FFG40" s="86">
        <v>54</v>
      </c>
      <c r="FFH40" s="86"/>
      <c r="FFI40" s="67">
        <v>99.999999999999972</v>
      </c>
      <c r="FFJ40" s="86"/>
      <c r="FFK40" s="86">
        <v>50</v>
      </c>
      <c r="FFP40" s="86"/>
      <c r="FFQ40" s="86" t="s">
        <v>483</v>
      </c>
      <c r="FFR40" s="86"/>
      <c r="FFS40" s="86">
        <v>9</v>
      </c>
      <c r="FFT40" s="86"/>
      <c r="FFU40" s="86">
        <v>54</v>
      </c>
      <c r="FFV40" s="86"/>
      <c r="FFW40" s="67">
        <v>99.999999999999972</v>
      </c>
      <c r="FFX40" s="86"/>
      <c r="FFY40" s="86">
        <v>16.666666666666664</v>
      </c>
      <c r="FGD40" s="86"/>
      <c r="FGE40" s="86" t="s">
        <v>483</v>
      </c>
      <c r="FGF40" s="86"/>
      <c r="FGG40" s="86">
        <v>23</v>
      </c>
      <c r="FGH40" s="86"/>
      <c r="FGI40" s="86">
        <v>54</v>
      </c>
      <c r="FGJ40" s="86"/>
      <c r="FGK40" s="67">
        <v>99.999999999999972</v>
      </c>
      <c r="FGL40" s="86"/>
      <c r="FGM40" s="86">
        <v>42.592592592592595</v>
      </c>
      <c r="FGR40" s="86"/>
      <c r="FGS40" s="86" t="s">
        <v>483</v>
      </c>
      <c r="FGT40" s="86"/>
      <c r="FGU40" s="86">
        <v>19</v>
      </c>
      <c r="FGV40" s="86"/>
      <c r="FGW40" s="86">
        <v>54</v>
      </c>
      <c r="FGX40" s="86"/>
      <c r="FGY40" s="67">
        <v>99.999999999999972</v>
      </c>
      <c r="FGZ40" s="86"/>
      <c r="FHA40" s="86">
        <v>35.185185185185183</v>
      </c>
      <c r="FHF40" s="86"/>
      <c r="FHG40" s="86" t="s">
        <v>483</v>
      </c>
      <c r="FHH40" s="86"/>
      <c r="FHI40" s="86">
        <v>42</v>
      </c>
      <c r="FHJ40" s="86"/>
      <c r="FHK40" s="86">
        <v>54</v>
      </c>
      <c r="FHL40" s="86"/>
      <c r="FHM40" s="67">
        <v>99.999999999999972</v>
      </c>
      <c r="FHN40" s="86"/>
      <c r="FHO40" s="86">
        <v>77.777777777777786</v>
      </c>
      <c r="FHT40" s="86"/>
      <c r="FHU40" s="86" t="s">
        <v>483</v>
      </c>
      <c r="FHV40" s="86"/>
      <c r="FHW40" s="86">
        <v>29</v>
      </c>
      <c r="FHX40" s="86"/>
      <c r="FHY40" s="86">
        <v>54</v>
      </c>
      <c r="FHZ40" s="86"/>
      <c r="FIA40" s="67">
        <v>99.999999999999972</v>
      </c>
      <c r="FIB40" s="86"/>
      <c r="FIC40" s="86">
        <v>53.703703703703709</v>
      </c>
      <c r="FIH40" s="86"/>
      <c r="FII40" s="86" t="s">
        <v>483</v>
      </c>
      <c r="FIJ40" s="86"/>
      <c r="FIK40" s="86">
        <v>28</v>
      </c>
      <c r="FIL40" s="86"/>
      <c r="FIM40" s="86">
        <v>54</v>
      </c>
      <c r="FIN40" s="86"/>
      <c r="FIO40" s="67">
        <v>99.999999999999972</v>
      </c>
      <c r="FIP40" s="86"/>
      <c r="FIQ40" s="86">
        <v>51.851851851851848</v>
      </c>
      <c r="FIV40" s="86"/>
      <c r="FIW40" s="86" t="s">
        <v>483</v>
      </c>
      <c r="FIX40" s="86"/>
      <c r="FIY40" s="86">
        <v>22</v>
      </c>
      <c r="FIZ40" s="86"/>
      <c r="FJA40" s="86">
        <v>54</v>
      </c>
      <c r="FJB40" s="86"/>
      <c r="FJC40" s="67">
        <v>99.999999999999972</v>
      </c>
      <c r="FJD40" s="86"/>
      <c r="FJE40" s="86">
        <v>40.74074074074074</v>
      </c>
      <c r="FJJ40" s="86"/>
      <c r="FJK40" s="86" t="s">
        <v>483</v>
      </c>
      <c r="FJL40" s="86"/>
      <c r="FJM40" s="86">
        <v>34</v>
      </c>
      <c r="FJN40" s="86"/>
      <c r="FJO40" s="86">
        <v>54</v>
      </c>
      <c r="FJP40" s="86"/>
      <c r="FJQ40" s="67">
        <v>99.999999999999972</v>
      </c>
      <c r="FJR40" s="86"/>
      <c r="FJS40" s="86">
        <v>62.962962962962962</v>
      </c>
      <c r="FJX40" s="86"/>
      <c r="FJY40" s="86" t="s">
        <v>483</v>
      </c>
      <c r="FJZ40" s="86"/>
      <c r="FKA40" s="86">
        <v>40</v>
      </c>
      <c r="FKB40" s="86"/>
      <c r="FKC40" s="86">
        <v>54</v>
      </c>
      <c r="FKD40" s="86"/>
      <c r="FKE40" s="67">
        <v>99.999999999999972</v>
      </c>
      <c r="FKF40" s="86"/>
      <c r="FKG40" s="86">
        <v>74.074074074074076</v>
      </c>
      <c r="FKL40" s="86"/>
      <c r="FKM40" s="86" t="s">
        <v>483</v>
      </c>
      <c r="FKN40" s="86"/>
      <c r="FKO40" s="86">
        <v>37</v>
      </c>
      <c r="FKP40" s="86"/>
      <c r="FKQ40" s="86">
        <v>54</v>
      </c>
      <c r="FKR40" s="86"/>
      <c r="FKS40" s="67">
        <v>99.999999999999972</v>
      </c>
      <c r="FKT40" s="86"/>
      <c r="FKU40" s="86">
        <v>68.518518518518519</v>
      </c>
      <c r="FKZ40" s="86"/>
      <c r="FLA40" s="86" t="s">
        <v>483</v>
      </c>
      <c r="FLB40" s="86"/>
      <c r="FLC40" s="86">
        <v>31</v>
      </c>
      <c r="FLD40" s="86"/>
      <c r="FLE40" s="86">
        <v>54</v>
      </c>
      <c r="FLF40" s="86"/>
      <c r="FLG40" s="67">
        <v>99.999999999999972</v>
      </c>
      <c r="FLH40" s="86"/>
      <c r="FLI40" s="86">
        <v>57.407407407407405</v>
      </c>
      <c r="FLN40" s="86"/>
      <c r="FLO40" s="86" t="s">
        <v>483</v>
      </c>
      <c r="FLP40" s="86"/>
      <c r="FLQ40" s="86">
        <v>31</v>
      </c>
      <c r="FLR40" s="86"/>
      <c r="FLS40" s="86">
        <v>54</v>
      </c>
      <c r="FLT40" s="86"/>
      <c r="FLU40" s="67">
        <v>99.999999999999972</v>
      </c>
      <c r="FLV40" s="86"/>
      <c r="FLW40" s="86">
        <v>57.407407407407405</v>
      </c>
      <c r="FMB40" s="86"/>
      <c r="FMC40" s="86" t="s">
        <v>483</v>
      </c>
      <c r="FMD40" s="86"/>
      <c r="FME40" s="86">
        <v>42</v>
      </c>
      <c r="FMF40" s="86"/>
      <c r="FMG40" s="86">
        <v>45</v>
      </c>
      <c r="FMH40" s="86"/>
      <c r="FMI40" s="67">
        <v>100.00000000000001</v>
      </c>
      <c r="FMJ40" s="86"/>
      <c r="FMK40" s="86">
        <v>93.333333333333329</v>
      </c>
      <c r="FMP40" s="86"/>
      <c r="FMQ40" s="86" t="s">
        <v>483</v>
      </c>
      <c r="FMR40" s="86"/>
      <c r="FMS40" s="86">
        <v>33</v>
      </c>
      <c r="FMT40" s="86"/>
      <c r="FMU40" s="86">
        <v>45</v>
      </c>
      <c r="FMV40" s="86"/>
      <c r="FMW40" s="67">
        <v>100.00000000000001</v>
      </c>
      <c r="FMX40" s="86"/>
      <c r="FMY40" s="86">
        <v>73.333333333333329</v>
      </c>
      <c r="FND40" s="86"/>
      <c r="FNE40" s="86" t="s">
        <v>483</v>
      </c>
      <c r="FNF40" s="86"/>
      <c r="FNG40" s="86">
        <v>33</v>
      </c>
      <c r="FNH40" s="86"/>
      <c r="FNI40" s="86">
        <v>45</v>
      </c>
      <c r="FNJ40" s="86"/>
      <c r="FNK40" s="67">
        <v>100.00000000000001</v>
      </c>
      <c r="FNL40" s="86"/>
      <c r="FNM40" s="86">
        <v>73.333333333333329</v>
      </c>
      <c r="FNR40" s="86"/>
      <c r="FNS40" s="86" t="s">
        <v>483</v>
      </c>
      <c r="FNT40" s="86"/>
      <c r="FNU40" s="86">
        <v>35</v>
      </c>
      <c r="FNV40" s="86"/>
      <c r="FNW40" s="86">
        <v>45</v>
      </c>
      <c r="FNX40" s="86"/>
      <c r="FNY40" s="67">
        <v>100.00000000000001</v>
      </c>
      <c r="FNZ40" s="86"/>
      <c r="FOA40" s="86">
        <v>77.777777777777786</v>
      </c>
      <c r="FOF40" s="86"/>
      <c r="FOG40" s="86" t="s">
        <v>483</v>
      </c>
      <c r="FOH40" s="86"/>
      <c r="FOI40" s="86">
        <v>43</v>
      </c>
      <c r="FOJ40" s="86"/>
      <c r="FOK40" s="86">
        <v>45</v>
      </c>
      <c r="FOL40" s="86"/>
      <c r="FOM40" s="67">
        <v>100.00000000000001</v>
      </c>
      <c r="FON40" s="86"/>
      <c r="FOO40" s="86">
        <v>95.555555555555557</v>
      </c>
      <c r="FOT40" s="86"/>
      <c r="FOU40" s="86" t="s">
        <v>483</v>
      </c>
      <c r="FOV40" s="86"/>
      <c r="FOW40" s="86">
        <v>36</v>
      </c>
      <c r="FOX40" s="86"/>
      <c r="FOY40" s="86">
        <v>45</v>
      </c>
      <c r="FOZ40" s="86"/>
      <c r="FPA40" s="67">
        <v>100.00000000000001</v>
      </c>
      <c r="FPB40" s="86"/>
      <c r="FPC40" s="86">
        <v>80</v>
      </c>
      <c r="FPH40" s="86"/>
      <c r="FPI40" s="86" t="s">
        <v>483</v>
      </c>
      <c r="FPJ40" s="86"/>
      <c r="FPK40" s="86">
        <v>41</v>
      </c>
      <c r="FPL40" s="86"/>
      <c r="FPM40" s="86">
        <v>45</v>
      </c>
      <c r="FPN40" s="86"/>
      <c r="FPO40" s="67">
        <v>100.00000000000001</v>
      </c>
      <c r="FPP40" s="86"/>
      <c r="FPQ40" s="86">
        <v>91.111111111111114</v>
      </c>
      <c r="FPV40" s="86"/>
      <c r="FPW40" s="86" t="s">
        <v>483</v>
      </c>
      <c r="FPX40" s="86"/>
      <c r="FPY40" s="86">
        <v>31</v>
      </c>
      <c r="FPZ40" s="86"/>
      <c r="FQA40" s="86">
        <v>45</v>
      </c>
      <c r="FQB40" s="86"/>
      <c r="FQC40" s="67">
        <v>100.00000000000001</v>
      </c>
      <c r="FQD40" s="86"/>
      <c r="FQE40" s="86">
        <v>68.888888888888886</v>
      </c>
      <c r="FQJ40" s="86"/>
      <c r="FQK40" s="86" t="s">
        <v>483</v>
      </c>
      <c r="FQL40" s="86"/>
      <c r="FQM40" s="86">
        <v>29</v>
      </c>
      <c r="FQN40" s="86"/>
      <c r="FQO40" s="86">
        <v>45</v>
      </c>
      <c r="FQP40" s="86"/>
      <c r="FQQ40" s="67">
        <v>100.00000000000001</v>
      </c>
      <c r="FQR40" s="86"/>
      <c r="FQS40" s="86">
        <v>64.444444444444443</v>
      </c>
      <c r="FQX40" s="86"/>
      <c r="FQY40" s="86" t="s">
        <v>483</v>
      </c>
      <c r="FQZ40" s="86"/>
      <c r="FRA40" s="86">
        <v>30</v>
      </c>
      <c r="FRB40" s="86"/>
      <c r="FRC40" s="86">
        <v>45</v>
      </c>
      <c r="FRD40" s="86"/>
      <c r="FRE40" s="67">
        <v>100.00000000000001</v>
      </c>
      <c r="FRF40" s="86"/>
      <c r="FRG40" s="86">
        <v>66.666666666666657</v>
      </c>
      <c r="FRL40" s="86"/>
      <c r="FRM40" s="86" t="s">
        <v>483</v>
      </c>
      <c r="FRN40" s="86"/>
      <c r="FRO40" s="86">
        <v>29</v>
      </c>
      <c r="FRP40" s="86"/>
      <c r="FRQ40" s="86">
        <v>45</v>
      </c>
      <c r="FRR40" s="86"/>
      <c r="FRS40" s="67">
        <v>100.00000000000001</v>
      </c>
      <c r="FRT40" s="86"/>
      <c r="FRU40" s="86">
        <v>64.444444444444443</v>
      </c>
      <c r="FRZ40" s="86"/>
      <c r="FSA40" s="86" t="s">
        <v>483</v>
      </c>
      <c r="FSB40" s="86"/>
      <c r="FSC40" s="86">
        <v>32</v>
      </c>
      <c r="FSD40" s="86"/>
      <c r="FSE40" s="86">
        <v>45</v>
      </c>
      <c r="FSF40" s="86"/>
      <c r="FSG40" s="67">
        <v>100.00000000000001</v>
      </c>
      <c r="FSH40" s="86"/>
      <c r="FSI40" s="86">
        <v>71.111111111111114</v>
      </c>
      <c r="FSN40" s="86"/>
      <c r="FSO40" s="86" t="s">
        <v>483</v>
      </c>
      <c r="FSP40" s="86"/>
      <c r="FSQ40" s="86">
        <v>31</v>
      </c>
      <c r="FSR40" s="86"/>
      <c r="FSS40" s="86">
        <v>45</v>
      </c>
      <c r="FST40" s="86"/>
      <c r="FSU40" s="67">
        <v>100.00000000000001</v>
      </c>
      <c r="FSV40" s="86"/>
      <c r="FSW40" s="86">
        <v>68.888888888888886</v>
      </c>
      <c r="FTB40" s="86"/>
      <c r="FTC40" s="86" t="s">
        <v>483</v>
      </c>
      <c r="FTD40" s="86"/>
      <c r="FTE40" s="86">
        <v>38</v>
      </c>
      <c r="FTF40" s="86"/>
      <c r="FTG40" s="86">
        <v>45</v>
      </c>
      <c r="FTH40" s="86"/>
      <c r="FTI40" s="67">
        <v>100.00000000000001</v>
      </c>
      <c r="FTJ40" s="86"/>
      <c r="FTK40" s="86">
        <v>84.444444444444443</v>
      </c>
      <c r="FTP40" s="86"/>
      <c r="FTQ40" s="86" t="s">
        <v>483</v>
      </c>
      <c r="FTR40" s="86"/>
      <c r="FTS40" s="86">
        <v>39</v>
      </c>
      <c r="FTT40" s="86"/>
      <c r="FTU40" s="86">
        <v>45</v>
      </c>
      <c r="FTV40" s="86"/>
      <c r="FTW40" s="67">
        <v>100.00000000000001</v>
      </c>
      <c r="FTX40" s="86"/>
      <c r="FTY40" s="86">
        <v>86.666666666666671</v>
      </c>
      <c r="FUD40" s="86"/>
      <c r="FUE40" s="86" t="s">
        <v>483</v>
      </c>
      <c r="FUF40" s="86"/>
      <c r="FUG40" s="86">
        <v>30</v>
      </c>
      <c r="FUH40" s="86"/>
      <c r="FUI40" s="86">
        <v>45</v>
      </c>
      <c r="FUJ40" s="86"/>
      <c r="FUK40" s="67">
        <v>100.00000000000001</v>
      </c>
      <c r="FUL40" s="86"/>
      <c r="FUM40" s="86">
        <v>66.666666666666657</v>
      </c>
      <c r="FUR40" s="86"/>
      <c r="FUS40" s="86" t="s">
        <v>483</v>
      </c>
      <c r="FUT40" s="86"/>
      <c r="FUU40" s="86">
        <v>30</v>
      </c>
      <c r="FUV40" s="86"/>
      <c r="FUW40" s="86">
        <v>45</v>
      </c>
      <c r="FUX40" s="86"/>
      <c r="FUY40" s="67">
        <v>100.00000000000001</v>
      </c>
      <c r="FUZ40" s="86"/>
      <c r="FVA40" s="86">
        <v>66.666666666666657</v>
      </c>
      <c r="FVF40" s="86"/>
      <c r="FVG40" s="86" t="s">
        <v>483</v>
      </c>
      <c r="FVH40" s="86"/>
      <c r="FVI40" s="86">
        <v>42</v>
      </c>
      <c r="FVJ40" s="86"/>
      <c r="FVK40" s="86">
        <v>45</v>
      </c>
      <c r="FVL40" s="86"/>
      <c r="FVM40" s="67">
        <v>100.00000000000001</v>
      </c>
      <c r="FVN40" s="86"/>
      <c r="FVO40" s="86">
        <v>93.333333333333329</v>
      </c>
      <c r="FVT40" s="86"/>
      <c r="FVU40" s="86" t="s">
        <v>483</v>
      </c>
      <c r="FVV40" s="86"/>
      <c r="FVW40" s="86">
        <v>30</v>
      </c>
      <c r="FVX40" s="86"/>
      <c r="FVY40" s="86">
        <v>45</v>
      </c>
      <c r="FVZ40" s="86"/>
      <c r="FWA40" s="67">
        <v>100.00000000000003</v>
      </c>
      <c r="FWB40" s="86"/>
      <c r="FWC40" s="86">
        <v>66.666666666666657</v>
      </c>
      <c r="FWH40" s="86"/>
      <c r="FWI40" s="86" t="s">
        <v>483</v>
      </c>
      <c r="FWJ40" s="86"/>
      <c r="FWK40" s="86">
        <v>36</v>
      </c>
      <c r="FWL40" s="86"/>
      <c r="FWM40" s="86">
        <v>45</v>
      </c>
      <c r="FWN40" s="86"/>
      <c r="FWO40" s="67">
        <v>100.00000000000003</v>
      </c>
      <c r="FWP40" s="86"/>
      <c r="FWQ40" s="86">
        <v>80</v>
      </c>
      <c r="FWV40" s="86"/>
      <c r="FWW40" s="86" t="s">
        <v>483</v>
      </c>
      <c r="FWX40" s="86"/>
      <c r="FWY40" s="86">
        <v>31</v>
      </c>
      <c r="FWZ40" s="86"/>
      <c r="FXA40" s="86">
        <v>45</v>
      </c>
      <c r="FXB40" s="86"/>
      <c r="FXC40" s="67">
        <v>100.00000000000003</v>
      </c>
      <c r="FXD40" s="86"/>
      <c r="FXE40" s="86">
        <v>68.888888888888886</v>
      </c>
      <c r="FXJ40" s="86"/>
      <c r="FXK40" s="86" t="s">
        <v>483</v>
      </c>
      <c r="FXL40" s="86"/>
      <c r="FXM40" s="86">
        <v>35</v>
      </c>
      <c r="FXN40" s="86"/>
      <c r="FXO40" s="86">
        <v>45</v>
      </c>
      <c r="FXP40" s="86"/>
      <c r="FXQ40" s="67">
        <v>100.00000000000003</v>
      </c>
      <c r="FXR40" s="86"/>
      <c r="FXS40" s="86">
        <v>77.777777777777786</v>
      </c>
      <c r="FXX40" s="86"/>
      <c r="FXY40" s="86" t="s">
        <v>483</v>
      </c>
      <c r="FXZ40" s="86"/>
      <c r="FYA40" s="86">
        <v>28</v>
      </c>
      <c r="FYB40" s="86"/>
      <c r="FYC40" s="86">
        <v>45</v>
      </c>
      <c r="FYD40" s="86"/>
      <c r="FYE40" s="67">
        <v>100.00000000000003</v>
      </c>
      <c r="FYF40" s="86"/>
      <c r="FYG40" s="86">
        <v>62.222222222222221</v>
      </c>
      <c r="FYL40" s="86"/>
      <c r="FYM40" s="86" t="s">
        <v>483</v>
      </c>
      <c r="FYN40" s="86"/>
      <c r="FYO40" s="86">
        <v>33</v>
      </c>
      <c r="FYP40" s="86"/>
      <c r="FYQ40" s="86">
        <v>45</v>
      </c>
      <c r="FYR40" s="86"/>
      <c r="FYS40" s="67">
        <v>100.00000000000003</v>
      </c>
      <c r="FYT40" s="86"/>
      <c r="FYU40" s="86">
        <v>73.333333333333329</v>
      </c>
      <c r="FYZ40" s="86"/>
      <c r="FZA40" s="86" t="s">
        <v>483</v>
      </c>
      <c r="FZB40" s="86"/>
      <c r="FZC40" s="86">
        <v>39</v>
      </c>
      <c r="FZD40" s="86"/>
      <c r="FZE40" s="86">
        <v>45</v>
      </c>
      <c r="FZF40" s="86"/>
      <c r="FZG40" s="67">
        <v>100.00000000000003</v>
      </c>
      <c r="FZH40" s="86"/>
      <c r="FZI40" s="86">
        <v>86.666666666666671</v>
      </c>
      <c r="FZN40" s="86"/>
      <c r="FZO40" s="86" t="s">
        <v>483</v>
      </c>
      <c r="FZP40" s="86"/>
      <c r="FZQ40" s="86">
        <v>21</v>
      </c>
      <c r="FZR40" s="86"/>
      <c r="FZS40" s="86">
        <v>45</v>
      </c>
      <c r="FZT40" s="86"/>
      <c r="FZU40" s="67">
        <v>100.00000000000003</v>
      </c>
      <c r="FZV40" s="86"/>
      <c r="FZW40" s="86">
        <v>46.666666666666664</v>
      </c>
      <c r="GAB40" s="86"/>
      <c r="GAC40" s="86" t="s">
        <v>483</v>
      </c>
      <c r="GAD40" s="86"/>
      <c r="GAE40" s="86">
        <v>26</v>
      </c>
      <c r="GAF40" s="86"/>
      <c r="GAG40" s="86">
        <v>45</v>
      </c>
      <c r="GAH40" s="86"/>
      <c r="GAI40" s="67">
        <v>100.00000000000003</v>
      </c>
      <c r="GAJ40" s="86"/>
      <c r="GAK40" s="86">
        <v>57.777777777777771</v>
      </c>
      <c r="GAP40" s="86"/>
      <c r="GAQ40" s="86" t="s">
        <v>483</v>
      </c>
      <c r="GAR40" s="86"/>
      <c r="GAS40" s="86">
        <v>32</v>
      </c>
      <c r="GAT40" s="86"/>
      <c r="GAU40" s="86">
        <v>45</v>
      </c>
      <c r="GAV40" s="86"/>
      <c r="GAW40" s="67">
        <v>100.00000000000003</v>
      </c>
      <c r="GAX40" s="86"/>
      <c r="GAY40" s="86">
        <v>71.111111111111114</v>
      </c>
      <c r="GBD40" s="86"/>
      <c r="GBE40" s="86" t="s">
        <v>483</v>
      </c>
      <c r="GBF40" s="86"/>
      <c r="GBG40" s="86">
        <v>24</v>
      </c>
      <c r="GBH40" s="86"/>
      <c r="GBI40" s="86">
        <v>45</v>
      </c>
      <c r="GBJ40" s="86"/>
      <c r="GBK40" s="67">
        <v>100.00000000000003</v>
      </c>
      <c r="GBL40" s="86"/>
      <c r="GBM40" s="86">
        <v>53.333333333333336</v>
      </c>
      <c r="GBR40" s="86"/>
      <c r="GBS40" s="86" t="s">
        <v>483</v>
      </c>
      <c r="GBT40" s="86"/>
      <c r="GBU40" s="86">
        <v>23</v>
      </c>
      <c r="GBV40" s="86"/>
      <c r="GBW40" s="86">
        <v>45</v>
      </c>
      <c r="GBX40" s="86"/>
      <c r="GBY40" s="67">
        <v>100.00000000000003</v>
      </c>
      <c r="GBZ40" s="86"/>
      <c r="GCA40" s="86">
        <v>51.111111111111107</v>
      </c>
      <c r="GCF40" s="86"/>
      <c r="GCG40" s="86" t="s">
        <v>483</v>
      </c>
      <c r="GCH40" s="86"/>
      <c r="GCI40" s="86">
        <v>27</v>
      </c>
      <c r="GCJ40" s="86"/>
      <c r="GCK40" s="86">
        <v>45</v>
      </c>
      <c r="GCL40" s="86"/>
      <c r="GCM40" s="67">
        <v>100.00000000000003</v>
      </c>
      <c r="GCN40" s="86"/>
      <c r="GCO40" s="86">
        <v>60</v>
      </c>
      <c r="GCT40" s="86"/>
      <c r="GCU40" s="86" t="s">
        <v>483</v>
      </c>
      <c r="GCV40" s="86"/>
      <c r="GCW40" s="86">
        <v>42</v>
      </c>
      <c r="GCX40" s="86"/>
      <c r="GCY40" s="86">
        <v>45</v>
      </c>
      <c r="GCZ40" s="86"/>
      <c r="GDA40" s="67">
        <v>100.00000000000003</v>
      </c>
      <c r="GDB40" s="86"/>
      <c r="GDC40" s="86">
        <v>93.333333333333329</v>
      </c>
      <c r="GDH40" s="86"/>
      <c r="GDI40" s="86" t="s">
        <v>483</v>
      </c>
      <c r="GDJ40" s="86"/>
      <c r="GDK40" s="86">
        <v>24</v>
      </c>
      <c r="GDL40" s="86"/>
      <c r="GDM40" s="86">
        <v>45</v>
      </c>
      <c r="GDN40" s="86"/>
      <c r="GDO40" s="67">
        <v>100.00000000000003</v>
      </c>
      <c r="GDP40" s="86"/>
      <c r="GDQ40" s="86">
        <v>53.333333333333336</v>
      </c>
      <c r="GDV40" s="86"/>
      <c r="GDW40" s="86" t="s">
        <v>483</v>
      </c>
      <c r="GDX40" s="86"/>
      <c r="GDY40" s="86">
        <v>30</v>
      </c>
      <c r="GDZ40" s="86"/>
      <c r="GEA40" s="86">
        <v>45</v>
      </c>
      <c r="GEB40" s="86"/>
      <c r="GEC40" s="67">
        <v>100.00000000000003</v>
      </c>
      <c r="GED40" s="86"/>
      <c r="GEE40" s="86">
        <v>66.666666666666657</v>
      </c>
      <c r="GEJ40" s="86"/>
      <c r="GEK40" s="86" t="s">
        <v>483</v>
      </c>
      <c r="GEL40" s="86"/>
      <c r="GEM40" s="86">
        <v>33</v>
      </c>
      <c r="GEN40" s="86"/>
      <c r="GEO40" s="86">
        <v>45</v>
      </c>
      <c r="GEP40" s="86"/>
      <c r="GEQ40" s="67">
        <v>100.00000000000003</v>
      </c>
      <c r="GER40" s="86"/>
      <c r="GES40" s="86">
        <v>73.333333333333329</v>
      </c>
      <c r="GEX40" s="86"/>
      <c r="GEY40" s="86" t="s">
        <v>483</v>
      </c>
      <c r="GEZ40" s="86"/>
      <c r="GFA40" s="86">
        <v>40</v>
      </c>
      <c r="GFB40" s="86"/>
      <c r="GFC40" s="86">
        <v>45</v>
      </c>
      <c r="GFD40" s="86"/>
      <c r="GFE40" s="67">
        <v>100.00000000000003</v>
      </c>
      <c r="GFF40" s="86"/>
      <c r="GFG40" s="86">
        <v>88.888888888888886</v>
      </c>
      <c r="GFL40" s="86"/>
      <c r="GFM40" s="86" t="s">
        <v>483</v>
      </c>
      <c r="GFN40" s="86"/>
      <c r="GFO40" s="86">
        <v>38</v>
      </c>
      <c r="GFP40" s="86"/>
      <c r="GFQ40" s="86">
        <v>45</v>
      </c>
      <c r="GFR40" s="86"/>
      <c r="GFS40" s="67">
        <v>100.00000000000003</v>
      </c>
      <c r="GFT40" s="86"/>
      <c r="GFU40" s="86">
        <v>84.444444444444443</v>
      </c>
      <c r="GFZ40" s="86"/>
      <c r="GGA40" s="86" t="s">
        <v>483</v>
      </c>
      <c r="GGB40" s="86"/>
      <c r="GGC40" s="86">
        <v>24</v>
      </c>
      <c r="GGD40" s="86"/>
      <c r="GGE40" s="86">
        <v>45</v>
      </c>
      <c r="GGF40" s="86"/>
      <c r="GGG40" s="67">
        <v>100.00000000000003</v>
      </c>
      <c r="GGH40" s="86"/>
      <c r="GGI40" s="86">
        <v>53.333333333333336</v>
      </c>
      <c r="GGN40" s="86"/>
      <c r="GGO40" s="86" t="s">
        <v>483</v>
      </c>
      <c r="GGP40" s="86"/>
      <c r="GGQ40" s="86">
        <v>26</v>
      </c>
      <c r="GGR40" s="86"/>
      <c r="GGS40" s="86">
        <v>45</v>
      </c>
      <c r="GGT40" s="86"/>
      <c r="GGU40" s="67">
        <v>100.00000000000003</v>
      </c>
      <c r="GGV40" s="86"/>
      <c r="GGW40" s="86">
        <v>57.777777777777771</v>
      </c>
      <c r="GHB40" s="86"/>
      <c r="GHC40" s="86" t="s">
        <v>483</v>
      </c>
      <c r="GHD40" s="86"/>
      <c r="GHE40" s="86">
        <v>32</v>
      </c>
      <c r="GHF40" s="86"/>
      <c r="GHG40" s="86">
        <v>45</v>
      </c>
      <c r="GHH40" s="86"/>
      <c r="GHI40" s="67">
        <v>100.00000000000003</v>
      </c>
      <c r="GHJ40" s="86"/>
      <c r="GHK40" s="86">
        <v>71.111111111111114</v>
      </c>
      <c r="GHP40" s="86"/>
      <c r="GHQ40" s="86" t="s">
        <v>483</v>
      </c>
      <c r="GHR40" s="86"/>
      <c r="GHS40" s="86">
        <v>33</v>
      </c>
      <c r="GHT40" s="86"/>
      <c r="GHU40" s="86">
        <v>45</v>
      </c>
      <c r="GHV40" s="86"/>
      <c r="GHW40" s="67">
        <v>100.00000000000004</v>
      </c>
      <c r="GHX40" s="86"/>
      <c r="GHY40" s="86">
        <v>73.333333333333329</v>
      </c>
      <c r="GID40" s="86"/>
      <c r="GIE40" s="86" t="s">
        <v>483</v>
      </c>
      <c r="GIF40" s="86"/>
      <c r="GIG40" s="86">
        <v>30</v>
      </c>
      <c r="GIH40" s="86"/>
      <c r="GII40" s="86">
        <v>45</v>
      </c>
      <c r="GIJ40" s="86"/>
      <c r="GIK40" s="67">
        <v>100.00000000000004</v>
      </c>
      <c r="GIL40" s="86"/>
      <c r="GIM40" s="86">
        <v>66.666666666666657</v>
      </c>
      <c r="GIR40" s="86"/>
      <c r="GIS40" s="86" t="s">
        <v>483</v>
      </c>
      <c r="GIT40" s="86"/>
      <c r="GIU40" s="86">
        <v>33</v>
      </c>
      <c r="GIV40" s="86"/>
      <c r="GIW40" s="86">
        <v>45</v>
      </c>
      <c r="GIX40" s="86"/>
      <c r="GIY40" s="67">
        <v>100.00000000000004</v>
      </c>
      <c r="GIZ40" s="86"/>
      <c r="GJA40" s="86">
        <v>73.333333333333329</v>
      </c>
      <c r="GJF40" s="86"/>
      <c r="GJG40" s="86" t="s">
        <v>483</v>
      </c>
      <c r="GJH40" s="86"/>
      <c r="GJI40" s="86">
        <v>28</v>
      </c>
      <c r="GJJ40" s="86"/>
      <c r="GJK40" s="86">
        <v>45</v>
      </c>
      <c r="GJL40" s="86"/>
      <c r="GJM40" s="67">
        <v>100.00000000000004</v>
      </c>
      <c r="GJN40" s="86"/>
      <c r="GJO40" s="86">
        <v>62.222222222222221</v>
      </c>
      <c r="GJT40" s="86"/>
      <c r="GJU40" s="86" t="s">
        <v>483</v>
      </c>
      <c r="GJV40" s="86"/>
      <c r="GJW40" s="86">
        <v>33</v>
      </c>
      <c r="GJX40" s="86"/>
      <c r="GJY40" s="86">
        <v>45</v>
      </c>
      <c r="GJZ40" s="86"/>
      <c r="GKA40" s="67">
        <v>100.00000000000004</v>
      </c>
      <c r="GKB40" s="86"/>
      <c r="GKC40" s="86">
        <v>73.333333333333329</v>
      </c>
      <c r="GKH40" s="86"/>
      <c r="GKI40" s="86" t="s">
        <v>483</v>
      </c>
      <c r="GKJ40" s="86"/>
      <c r="GKK40" s="86">
        <v>37</v>
      </c>
      <c r="GKL40" s="86"/>
      <c r="GKM40" s="86">
        <v>45</v>
      </c>
      <c r="GKN40" s="86"/>
      <c r="GKO40" s="67">
        <v>100.00000000000004</v>
      </c>
      <c r="GKP40" s="86"/>
      <c r="GKQ40" s="86">
        <v>82.222222222222214</v>
      </c>
      <c r="GKV40" s="86"/>
      <c r="GKW40" s="86" t="s">
        <v>483</v>
      </c>
      <c r="GKX40" s="86"/>
      <c r="GKY40" s="86">
        <v>34</v>
      </c>
      <c r="GKZ40" s="86"/>
      <c r="GLA40" s="86">
        <v>45</v>
      </c>
      <c r="GLB40" s="86"/>
      <c r="GLC40" s="67">
        <v>100.00000000000004</v>
      </c>
      <c r="GLD40" s="86"/>
      <c r="GLE40" s="86">
        <v>75.555555555555557</v>
      </c>
      <c r="GLJ40" s="86"/>
      <c r="GLK40" s="86" t="s">
        <v>483</v>
      </c>
      <c r="GLL40" s="86"/>
      <c r="GLM40" s="86">
        <v>42</v>
      </c>
      <c r="GLN40" s="86"/>
      <c r="GLO40" s="86">
        <v>45</v>
      </c>
      <c r="GLP40" s="86"/>
      <c r="GLQ40" s="67">
        <v>100.00000000000004</v>
      </c>
      <c r="GLR40" s="86"/>
      <c r="GLS40" s="86">
        <v>93.333333333333329</v>
      </c>
      <c r="GLX40" s="86"/>
      <c r="GLY40" s="86" t="s">
        <v>483</v>
      </c>
      <c r="GLZ40" s="86"/>
      <c r="GMA40" s="86">
        <v>36</v>
      </c>
      <c r="GMB40" s="86"/>
      <c r="GMC40" s="86">
        <v>45</v>
      </c>
      <c r="GMD40" s="86"/>
      <c r="GME40" s="67">
        <v>100.00000000000004</v>
      </c>
      <c r="GMF40" s="86"/>
      <c r="GMG40" s="86">
        <v>80</v>
      </c>
      <c r="GML40" s="86"/>
      <c r="GMM40" s="86" t="s">
        <v>483</v>
      </c>
      <c r="GMN40" s="86"/>
      <c r="GMO40" s="86">
        <v>32</v>
      </c>
      <c r="GMP40" s="86"/>
      <c r="GMQ40" s="86">
        <v>45</v>
      </c>
      <c r="GMR40" s="86"/>
      <c r="GMS40" s="67">
        <v>100.00000000000004</v>
      </c>
      <c r="GMT40" s="86"/>
      <c r="GMU40" s="86">
        <v>71.111111111111114</v>
      </c>
      <c r="GMZ40" s="86"/>
      <c r="GNA40" s="86" t="s">
        <v>483</v>
      </c>
      <c r="GNB40" s="86"/>
      <c r="GNC40" s="86">
        <v>37</v>
      </c>
      <c r="GND40" s="86"/>
      <c r="GNE40" s="86">
        <v>45</v>
      </c>
      <c r="GNF40" s="86"/>
      <c r="GNG40" s="67">
        <v>100.00000000000004</v>
      </c>
      <c r="GNH40" s="86"/>
      <c r="GNI40" s="86">
        <v>82.222222222222214</v>
      </c>
      <c r="GNN40" s="86"/>
      <c r="GNO40" s="86" t="s">
        <v>483</v>
      </c>
      <c r="GNP40" s="86"/>
      <c r="GNQ40" s="86">
        <v>33</v>
      </c>
      <c r="GNR40" s="86"/>
      <c r="GNS40" s="86">
        <v>45</v>
      </c>
      <c r="GNT40" s="86"/>
      <c r="GNU40" s="67">
        <v>100.00000000000004</v>
      </c>
      <c r="GNV40" s="86"/>
      <c r="GNW40" s="86">
        <v>73.333333333333329</v>
      </c>
      <c r="GOB40" s="86"/>
      <c r="GOC40" s="86" t="s">
        <v>483</v>
      </c>
      <c r="GOD40" s="86"/>
      <c r="GOE40" s="86">
        <v>27</v>
      </c>
      <c r="GOF40" s="86"/>
      <c r="GOG40" s="86">
        <v>45</v>
      </c>
      <c r="GOH40" s="86"/>
      <c r="GOI40" s="67">
        <v>100.00000000000004</v>
      </c>
      <c r="GOJ40" s="86"/>
      <c r="GOK40" s="86">
        <v>60</v>
      </c>
      <c r="GOP40" s="86"/>
      <c r="GOQ40" s="86" t="s">
        <v>483</v>
      </c>
      <c r="GOR40" s="86"/>
      <c r="GOS40" s="86">
        <v>39</v>
      </c>
      <c r="GOT40" s="86"/>
      <c r="GOU40" s="86">
        <v>45</v>
      </c>
      <c r="GOV40" s="86"/>
      <c r="GOW40" s="67">
        <v>100.00000000000004</v>
      </c>
      <c r="GOX40" s="86"/>
      <c r="GOY40" s="86">
        <v>86.666666666666671</v>
      </c>
      <c r="GPD40" s="86"/>
      <c r="GPE40" s="86" t="s">
        <v>483</v>
      </c>
      <c r="GPF40" s="86"/>
      <c r="GPG40" s="86">
        <v>27</v>
      </c>
      <c r="GPH40" s="86"/>
      <c r="GPI40" s="86">
        <v>45</v>
      </c>
      <c r="GPJ40" s="86"/>
      <c r="GPK40" s="67">
        <v>100.00000000000004</v>
      </c>
      <c r="GPL40" s="86"/>
      <c r="GPM40" s="86">
        <v>60</v>
      </c>
      <c r="GPR40" s="86"/>
      <c r="GPS40" s="86" t="s">
        <v>483</v>
      </c>
      <c r="GPT40" s="86"/>
      <c r="GPU40" s="86">
        <v>29</v>
      </c>
      <c r="GPV40" s="86"/>
      <c r="GPW40" s="86">
        <v>45</v>
      </c>
      <c r="GPX40" s="86"/>
      <c r="GPY40" s="67">
        <v>100.00000000000004</v>
      </c>
      <c r="GPZ40" s="86"/>
      <c r="GQA40" s="86">
        <v>64.444444444444443</v>
      </c>
      <c r="GQF40" s="86"/>
      <c r="GQG40" s="86" t="s">
        <v>483</v>
      </c>
      <c r="GQH40" s="86"/>
      <c r="GQI40" s="86">
        <v>22</v>
      </c>
      <c r="GQJ40" s="86"/>
      <c r="GQK40" s="86">
        <v>45</v>
      </c>
      <c r="GQL40" s="86"/>
      <c r="GQM40" s="67">
        <v>100.00000000000004</v>
      </c>
      <c r="GQN40" s="86"/>
      <c r="GQO40" s="86">
        <v>48.888888888888886</v>
      </c>
      <c r="GQT40" s="86"/>
      <c r="GQU40" s="86" t="s">
        <v>483</v>
      </c>
      <c r="GQV40" s="86"/>
      <c r="GQW40" s="86">
        <v>34</v>
      </c>
      <c r="GQX40" s="86"/>
      <c r="GQY40" s="86">
        <v>45</v>
      </c>
      <c r="GQZ40" s="86"/>
      <c r="GRA40" s="67">
        <v>100.00000000000004</v>
      </c>
      <c r="GRB40" s="86"/>
      <c r="GRC40" s="86">
        <v>75.555555555555557</v>
      </c>
      <c r="GRH40" s="86"/>
      <c r="GRI40" s="86" t="s">
        <v>483</v>
      </c>
      <c r="GRJ40" s="86"/>
      <c r="GRK40" s="86">
        <v>35</v>
      </c>
      <c r="GRL40" s="86"/>
      <c r="GRM40" s="86">
        <v>45</v>
      </c>
      <c r="GRN40" s="86"/>
      <c r="GRO40" s="67">
        <v>100.00000000000004</v>
      </c>
      <c r="GRP40" s="86"/>
      <c r="GRQ40" s="86">
        <v>77.777777777777786</v>
      </c>
      <c r="GRV40" s="86"/>
      <c r="GRW40" s="86" t="s">
        <v>483</v>
      </c>
      <c r="GRX40" s="86"/>
      <c r="GRY40" s="86">
        <v>30</v>
      </c>
      <c r="GRZ40" s="86"/>
      <c r="GSA40" s="86">
        <v>45</v>
      </c>
      <c r="GSB40" s="86"/>
      <c r="GSC40" s="67">
        <v>100.00000000000004</v>
      </c>
      <c r="GSD40" s="86"/>
      <c r="GSE40" s="86">
        <v>66.666666666666657</v>
      </c>
      <c r="GSJ40" s="86"/>
      <c r="GSK40" s="86" t="s">
        <v>483</v>
      </c>
      <c r="GSL40" s="86"/>
      <c r="GSM40" s="86">
        <v>38</v>
      </c>
      <c r="GSN40" s="86"/>
      <c r="GSO40" s="86">
        <v>45</v>
      </c>
      <c r="GSP40" s="86"/>
      <c r="GSQ40" s="67">
        <v>100.00000000000004</v>
      </c>
      <c r="GSR40" s="86"/>
      <c r="GSS40" s="86">
        <v>84.444444444444443</v>
      </c>
      <c r="GSX40" s="86"/>
      <c r="GSY40" s="86" t="s">
        <v>483</v>
      </c>
      <c r="GSZ40" s="86"/>
      <c r="GTA40" s="86">
        <v>21</v>
      </c>
      <c r="GTB40" s="86"/>
      <c r="GTC40" s="86">
        <v>45</v>
      </c>
      <c r="GTD40" s="86"/>
      <c r="GTE40" s="67">
        <v>100.00000000000004</v>
      </c>
      <c r="GTF40" s="86"/>
      <c r="GTG40" s="86">
        <v>46.666666666666664</v>
      </c>
      <c r="GTL40" s="86"/>
      <c r="GTM40" s="86" t="s">
        <v>483</v>
      </c>
      <c r="GTN40" s="86"/>
      <c r="GTO40" s="86">
        <v>36</v>
      </c>
      <c r="GTP40" s="86"/>
      <c r="GTQ40" s="86">
        <v>45</v>
      </c>
      <c r="GTR40" s="86"/>
      <c r="GTS40" s="67">
        <v>100.00000000000004</v>
      </c>
      <c r="GTT40" s="86"/>
      <c r="GTU40" s="86">
        <v>80</v>
      </c>
      <c r="GTZ40" s="86"/>
      <c r="GUA40" s="86" t="s">
        <v>483</v>
      </c>
      <c r="GUB40" s="86"/>
      <c r="GUC40" s="86">
        <v>33</v>
      </c>
      <c r="GUD40" s="86"/>
      <c r="GUE40" s="86">
        <v>45</v>
      </c>
      <c r="GUF40" s="86"/>
      <c r="GUG40" s="67">
        <v>100.00000000000004</v>
      </c>
      <c r="GUH40" s="86"/>
      <c r="GUI40" s="86">
        <v>73.333333333333329</v>
      </c>
      <c r="GUN40" s="86"/>
      <c r="GUO40" s="86" t="s">
        <v>483</v>
      </c>
      <c r="GUP40" s="86"/>
      <c r="GUQ40" s="86">
        <v>20</v>
      </c>
      <c r="GUR40" s="86"/>
      <c r="GUS40" s="86">
        <v>45</v>
      </c>
      <c r="GUT40" s="86"/>
      <c r="GUU40" s="67">
        <v>100.00000000000004</v>
      </c>
      <c r="GUV40" s="86"/>
      <c r="GUW40" s="86">
        <v>44.444444444444443</v>
      </c>
      <c r="GVB40" s="86"/>
      <c r="GVC40" s="86" t="s">
        <v>483</v>
      </c>
      <c r="GVD40" s="86"/>
      <c r="GVE40" s="86">
        <v>29</v>
      </c>
      <c r="GVF40" s="86"/>
      <c r="GVG40" s="86">
        <v>45</v>
      </c>
      <c r="GVH40" s="86"/>
      <c r="GVI40" s="67">
        <v>100.00000000000004</v>
      </c>
      <c r="GVJ40" s="86"/>
      <c r="GVK40" s="86">
        <v>64.444444444444443</v>
      </c>
      <c r="GVP40" s="86"/>
      <c r="GVQ40" s="86" t="s">
        <v>483</v>
      </c>
      <c r="GVR40" s="86"/>
      <c r="GVS40" s="86">
        <v>38</v>
      </c>
      <c r="GVT40" s="86"/>
      <c r="GVU40" s="86">
        <v>45</v>
      </c>
      <c r="GVV40" s="86"/>
      <c r="GVW40" s="67">
        <v>100.00000000000004</v>
      </c>
      <c r="GVX40" s="86"/>
      <c r="GVY40" s="86">
        <v>84.444444444444443</v>
      </c>
      <c r="GWD40" s="86"/>
      <c r="GWE40" s="86" t="s">
        <v>483</v>
      </c>
      <c r="GWF40" s="86"/>
      <c r="GWG40" s="86">
        <v>38</v>
      </c>
      <c r="GWH40" s="86"/>
      <c r="GWI40" s="86">
        <v>45</v>
      </c>
      <c r="GWJ40" s="86"/>
      <c r="GWK40" s="67">
        <v>100.00000000000004</v>
      </c>
      <c r="GWL40" s="86"/>
      <c r="GWM40" s="86">
        <v>84.444444444444443</v>
      </c>
      <c r="GWR40" s="86"/>
      <c r="GWS40" s="86" t="s">
        <v>483</v>
      </c>
      <c r="GWT40" s="86"/>
      <c r="GWU40" s="86">
        <v>37</v>
      </c>
      <c r="GWV40" s="86"/>
      <c r="GWW40" s="86">
        <v>45</v>
      </c>
      <c r="GWX40" s="86"/>
      <c r="GWY40" s="67">
        <v>100.00000000000004</v>
      </c>
      <c r="GWZ40" s="86"/>
      <c r="GXA40" s="86">
        <v>82.222222222222214</v>
      </c>
      <c r="GXF40" s="86"/>
      <c r="GXG40" s="86" t="s">
        <v>483</v>
      </c>
      <c r="GXH40" s="86"/>
      <c r="GXI40" s="86">
        <v>41</v>
      </c>
      <c r="GXJ40" s="86"/>
      <c r="GXK40" s="86">
        <v>45</v>
      </c>
      <c r="GXL40" s="86"/>
      <c r="GXM40" s="67">
        <v>100.00000000000004</v>
      </c>
      <c r="GXN40" s="86"/>
      <c r="GXO40" s="86">
        <v>91.111111111111114</v>
      </c>
      <c r="GXT40" s="86"/>
      <c r="GXU40" s="86" t="s">
        <v>483</v>
      </c>
      <c r="GXV40" s="86"/>
      <c r="GXW40" s="86">
        <v>34</v>
      </c>
      <c r="GXX40" s="86"/>
      <c r="GXY40" s="86">
        <v>45</v>
      </c>
      <c r="GXZ40" s="86"/>
      <c r="GYA40" s="67">
        <v>100.00000000000004</v>
      </c>
      <c r="GYB40" s="86"/>
      <c r="GYC40" s="86">
        <v>75.555555555555557</v>
      </c>
      <c r="GYH40" s="86"/>
      <c r="GYI40" s="86" t="s">
        <v>483</v>
      </c>
      <c r="GYJ40" s="86"/>
      <c r="GYK40" s="86">
        <v>34</v>
      </c>
      <c r="GYL40" s="86"/>
      <c r="GYM40" s="86">
        <v>45</v>
      </c>
      <c r="GYN40" s="86"/>
      <c r="GYO40" s="67">
        <v>100.00000000000004</v>
      </c>
      <c r="GYP40" s="86"/>
      <c r="GYQ40" s="86">
        <v>75.555555555555557</v>
      </c>
      <c r="GYV40" s="86"/>
      <c r="GYW40" s="86" t="s">
        <v>483</v>
      </c>
      <c r="GYX40" s="86"/>
      <c r="GYY40" s="86">
        <v>37</v>
      </c>
      <c r="GYZ40" s="86"/>
      <c r="GZA40" s="86">
        <v>45</v>
      </c>
      <c r="GZB40" s="86"/>
      <c r="GZC40" s="67">
        <v>100.00000000000004</v>
      </c>
      <c r="GZD40" s="86"/>
      <c r="GZE40" s="86">
        <v>82.222222222222214</v>
      </c>
      <c r="GZJ40" s="86"/>
      <c r="GZK40" s="86" t="s">
        <v>483</v>
      </c>
      <c r="GZL40" s="86"/>
      <c r="GZM40" s="86">
        <v>33</v>
      </c>
      <c r="GZN40" s="86"/>
      <c r="GZO40" s="86">
        <v>45</v>
      </c>
      <c r="GZP40" s="86"/>
      <c r="GZQ40" s="67">
        <v>100.00000000000004</v>
      </c>
      <c r="GZR40" s="86"/>
      <c r="GZS40" s="86">
        <v>73.333333333333329</v>
      </c>
      <c r="GZX40" s="86"/>
      <c r="GZY40" s="86" t="s">
        <v>483</v>
      </c>
      <c r="GZZ40" s="86"/>
      <c r="HAA40" s="86">
        <v>30</v>
      </c>
      <c r="HAB40" s="86"/>
      <c r="HAC40" s="86">
        <v>45</v>
      </c>
      <c r="HAD40" s="86"/>
      <c r="HAE40" s="67">
        <v>100.00000000000004</v>
      </c>
      <c r="HAF40" s="86"/>
      <c r="HAG40" s="86">
        <v>66.666666666666657</v>
      </c>
      <c r="HAL40" s="86"/>
      <c r="HAM40" s="86" t="s">
        <v>483</v>
      </c>
      <c r="HAN40" s="86"/>
      <c r="HAO40" s="86">
        <v>33</v>
      </c>
      <c r="HAP40" s="86"/>
      <c r="HAQ40" s="86">
        <v>45</v>
      </c>
      <c r="HAR40" s="86"/>
      <c r="HAS40" s="67">
        <v>100.00000000000004</v>
      </c>
      <c r="HAT40" s="86"/>
      <c r="HAU40" s="86">
        <v>73.333333333333329</v>
      </c>
      <c r="HAZ40" s="86"/>
      <c r="HBA40" s="86" t="s">
        <v>483</v>
      </c>
      <c r="HBB40" s="86"/>
      <c r="HBC40" s="86">
        <v>29</v>
      </c>
      <c r="HBD40" s="86"/>
      <c r="HBE40" s="86">
        <v>45</v>
      </c>
      <c r="HBF40" s="86"/>
      <c r="HBG40" s="67">
        <v>100.00000000000004</v>
      </c>
      <c r="HBH40" s="86"/>
      <c r="HBI40" s="86">
        <v>64.444444444444443</v>
      </c>
      <c r="HBN40" s="86"/>
      <c r="HBO40" s="86" t="s">
        <v>483</v>
      </c>
      <c r="HBP40" s="86"/>
      <c r="HBQ40" s="86">
        <v>31</v>
      </c>
      <c r="HBR40" s="86"/>
      <c r="HBS40" s="86">
        <v>45</v>
      </c>
      <c r="HBT40" s="86"/>
      <c r="HBU40" s="67">
        <v>100.00000000000004</v>
      </c>
      <c r="HBV40" s="86"/>
      <c r="HBW40" s="86">
        <v>68.888888888888886</v>
      </c>
      <c r="HCB40" s="86"/>
      <c r="HCC40" s="86" t="s">
        <v>483</v>
      </c>
      <c r="HCD40" s="86"/>
      <c r="HCE40" s="86">
        <v>34</v>
      </c>
      <c r="HCF40" s="86"/>
      <c r="HCG40" s="86">
        <v>45</v>
      </c>
      <c r="HCH40" s="86"/>
      <c r="HCI40" s="67">
        <v>100.00000000000004</v>
      </c>
      <c r="HCJ40" s="86"/>
      <c r="HCK40" s="86">
        <v>75.555555555555557</v>
      </c>
      <c r="HCP40" s="86"/>
      <c r="HCQ40" s="86" t="s">
        <v>483</v>
      </c>
      <c r="HCR40" s="86"/>
      <c r="HCS40" s="86">
        <v>30</v>
      </c>
      <c r="HCT40" s="86"/>
      <c r="HCU40" s="86">
        <v>45</v>
      </c>
      <c r="HCV40" s="86"/>
      <c r="HCW40" s="67">
        <v>100.00000000000004</v>
      </c>
      <c r="HCX40" s="86"/>
      <c r="HCY40" s="86">
        <v>66.666666666666657</v>
      </c>
      <c r="HDD40" s="86"/>
      <c r="HDE40" s="86" t="s">
        <v>483</v>
      </c>
      <c r="HDF40" s="86"/>
      <c r="HDG40" s="86">
        <v>22</v>
      </c>
      <c r="HDH40" s="86"/>
      <c r="HDI40" s="86">
        <v>45</v>
      </c>
      <c r="HDJ40" s="86"/>
      <c r="HDK40" s="67">
        <v>100.00000000000004</v>
      </c>
      <c r="HDL40" s="86"/>
      <c r="HDM40" s="86">
        <v>48.888888888888886</v>
      </c>
      <c r="HDR40" s="86"/>
      <c r="HDS40" s="86" t="s">
        <v>483</v>
      </c>
      <c r="HDT40" s="86"/>
      <c r="HDU40" s="86">
        <v>35</v>
      </c>
      <c r="HDV40" s="86"/>
      <c r="HDW40" s="86">
        <v>45</v>
      </c>
      <c r="HDX40" s="86"/>
      <c r="HDY40" s="67">
        <v>100.00000000000004</v>
      </c>
      <c r="HDZ40" s="86"/>
      <c r="HEA40" s="86">
        <v>77.777777777777786</v>
      </c>
      <c r="HEF40" s="86"/>
      <c r="HEG40" s="86" t="s">
        <v>483</v>
      </c>
      <c r="HEH40" s="86"/>
      <c r="HEI40" s="86">
        <v>42</v>
      </c>
      <c r="HEJ40" s="86"/>
      <c r="HEK40" s="86">
        <v>45</v>
      </c>
      <c r="HEL40" s="86"/>
      <c r="HEM40" s="67">
        <v>100.00000000000004</v>
      </c>
      <c r="HEN40" s="86"/>
      <c r="HEO40" s="86">
        <v>93.333333333333329</v>
      </c>
      <c r="HET40" s="86"/>
      <c r="HEU40" s="86" t="s">
        <v>483</v>
      </c>
      <c r="HEV40" s="86"/>
      <c r="HEW40" s="86">
        <v>35</v>
      </c>
      <c r="HEX40" s="86"/>
      <c r="HEY40" s="86">
        <v>45</v>
      </c>
      <c r="HEZ40" s="86"/>
      <c r="HFA40" s="67">
        <v>100.00000000000004</v>
      </c>
      <c r="HFB40" s="86"/>
      <c r="HFC40" s="86">
        <v>77.777777777777786</v>
      </c>
      <c r="HFH40" s="86"/>
      <c r="HFI40" s="86" t="s">
        <v>483</v>
      </c>
      <c r="HFJ40" s="86"/>
      <c r="HFK40" s="86">
        <v>24</v>
      </c>
      <c r="HFL40" s="86"/>
      <c r="HFM40" s="86">
        <v>45</v>
      </c>
      <c r="HFN40" s="86"/>
      <c r="HFO40" s="67">
        <v>100.00000000000004</v>
      </c>
      <c r="HFP40" s="86"/>
      <c r="HFQ40" s="86">
        <v>53.333333333333336</v>
      </c>
      <c r="HFV40" s="86"/>
      <c r="HFW40" s="86" t="s">
        <v>483</v>
      </c>
      <c r="HFX40" s="86"/>
      <c r="HFY40" s="86">
        <v>37</v>
      </c>
      <c r="HFZ40" s="86"/>
      <c r="HGA40" s="86">
        <v>45</v>
      </c>
      <c r="HGB40" s="86"/>
      <c r="HGC40" s="67">
        <v>100.00000000000004</v>
      </c>
      <c r="HGD40" s="86"/>
      <c r="HGE40" s="86">
        <v>82.222222222222214</v>
      </c>
      <c r="HGJ40" s="86"/>
      <c r="HGK40" s="86" t="s">
        <v>483</v>
      </c>
      <c r="HGL40" s="86"/>
      <c r="HGM40" s="86">
        <v>34</v>
      </c>
      <c r="HGN40" s="86"/>
      <c r="HGO40" s="86">
        <v>45</v>
      </c>
      <c r="HGP40" s="86"/>
      <c r="HGQ40" s="67">
        <v>100.00000000000004</v>
      </c>
      <c r="HGR40" s="86"/>
      <c r="HGS40" s="86">
        <v>75.555555555555557</v>
      </c>
      <c r="HGX40" s="86"/>
      <c r="HGY40" s="86" t="s">
        <v>483</v>
      </c>
      <c r="HGZ40" s="86"/>
      <c r="HHA40" s="86">
        <v>37</v>
      </c>
      <c r="HHB40" s="86"/>
      <c r="HHC40" s="86">
        <v>45</v>
      </c>
      <c r="HHD40" s="86"/>
      <c r="HHE40" s="67">
        <v>100.00000000000004</v>
      </c>
      <c r="HHF40" s="86"/>
      <c r="HHG40" s="86">
        <v>82.222222222222214</v>
      </c>
      <c r="HHL40" s="86"/>
      <c r="HHM40" s="86" t="s">
        <v>483</v>
      </c>
      <c r="HHN40" s="86"/>
      <c r="HHO40" s="86">
        <v>35</v>
      </c>
      <c r="HHP40" s="86"/>
      <c r="HHQ40" s="86">
        <v>45</v>
      </c>
      <c r="HHR40" s="86"/>
      <c r="HHS40" s="67">
        <v>100.00000000000004</v>
      </c>
      <c r="HHT40" s="86"/>
      <c r="HHU40" s="86">
        <v>77.777777777777786</v>
      </c>
      <c r="HHZ40" s="86"/>
      <c r="HIA40" s="86" t="s">
        <v>483</v>
      </c>
      <c r="HIB40" s="86"/>
      <c r="HIC40" s="86">
        <v>33</v>
      </c>
      <c r="HID40" s="86"/>
      <c r="HIE40" s="86">
        <v>45</v>
      </c>
      <c r="HIF40" s="86"/>
      <c r="HIG40" s="67">
        <v>100.00000000000004</v>
      </c>
      <c r="HIH40" s="86"/>
      <c r="HII40" s="86">
        <v>73.333333333333329</v>
      </c>
      <c r="HIN40" s="86"/>
      <c r="HIO40" s="86" t="s">
        <v>483</v>
      </c>
      <c r="HIP40" s="86"/>
      <c r="HIQ40" s="86">
        <v>34</v>
      </c>
      <c r="HIR40" s="86"/>
      <c r="HIS40" s="86">
        <v>53</v>
      </c>
      <c r="HIT40" s="86"/>
      <c r="HIU40" s="67">
        <v>100</v>
      </c>
      <c r="HIV40" s="86"/>
      <c r="HIW40" s="86">
        <v>64.15094339622641</v>
      </c>
    </row>
    <row r="41" spans="14:5119 5124:5665" x14ac:dyDescent="0.25">
      <c r="N41" s="86"/>
      <c r="O41" s="86"/>
      <c r="P41" s="86"/>
      <c r="Q41" s="86"/>
      <c r="R41" s="86"/>
      <c r="S41" s="86"/>
      <c r="T41" s="86"/>
      <c r="U41" s="86"/>
      <c r="V41" s="86"/>
      <c r="W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P41" s="86"/>
      <c r="AQ41" s="86"/>
      <c r="AR41" s="86"/>
      <c r="AS41" s="86"/>
      <c r="AT41" s="86"/>
      <c r="AU41" s="86"/>
      <c r="AV41" s="86"/>
      <c r="AW41" s="86"/>
      <c r="AX41" s="86"/>
      <c r="AY41" s="86"/>
      <c r="BD41" s="86"/>
      <c r="BE41" s="86"/>
      <c r="BF41" s="86"/>
      <c r="BG41" s="86"/>
      <c r="BH41" s="86"/>
      <c r="BI41" s="86"/>
      <c r="BJ41" s="86"/>
      <c r="BK41" s="86"/>
      <c r="BL41" s="86"/>
      <c r="BM41" s="86"/>
      <c r="BN41" s="86"/>
      <c r="BO41" s="86"/>
      <c r="BP41" s="86"/>
      <c r="BQ41" s="86"/>
      <c r="BR41" s="86"/>
      <c r="BS41" s="86"/>
      <c r="BT41" s="86"/>
      <c r="BU41" s="86"/>
      <c r="BV41" s="86"/>
      <c r="BW41" s="86"/>
      <c r="BX41" s="86"/>
      <c r="BY41" s="86"/>
      <c r="BZ41" s="86"/>
      <c r="CA41" s="86"/>
      <c r="CB41" s="86"/>
      <c r="CC41" s="86"/>
      <c r="CD41" s="86"/>
      <c r="CE41" s="86"/>
      <c r="CF41" s="86"/>
      <c r="CG41" s="86"/>
      <c r="CH41" s="86"/>
      <c r="CI41" s="86"/>
      <c r="CJ41" s="86"/>
      <c r="CK41" s="86"/>
      <c r="CL41" s="86"/>
      <c r="CM41" s="86"/>
      <c r="CN41" s="86"/>
      <c r="CO41" s="86"/>
      <c r="CP41" s="86"/>
      <c r="CQ41" s="86"/>
      <c r="CR41" s="86"/>
      <c r="CS41" s="86"/>
      <c r="CT41" s="86"/>
      <c r="CU41" s="86"/>
      <c r="CV41" s="86"/>
      <c r="CW41" s="86"/>
      <c r="CX41" s="86"/>
      <c r="CY41" s="86"/>
      <c r="CZ41" s="86"/>
      <c r="DA41" s="86"/>
      <c r="DB41" s="86"/>
      <c r="DC41" s="86"/>
      <c r="DD41" s="86"/>
      <c r="DE41" s="86"/>
      <c r="DH41" s="86"/>
      <c r="DI41" s="86"/>
      <c r="DJ41" s="86"/>
      <c r="DK41" s="86"/>
      <c r="DL41" s="86"/>
      <c r="DM41" s="86"/>
      <c r="DN41" s="86"/>
      <c r="DO41" s="86"/>
      <c r="DP41" s="86"/>
      <c r="DQ41" s="86"/>
      <c r="DV41" s="86"/>
      <c r="DW41" s="86"/>
      <c r="DX41" s="86"/>
      <c r="DY41" s="86"/>
      <c r="DZ41" s="86"/>
      <c r="EA41" s="86"/>
      <c r="EB41" s="86"/>
      <c r="EC41" s="86"/>
      <c r="ED41" s="86"/>
      <c r="EE41" s="86"/>
      <c r="EJ41" s="86"/>
      <c r="EK41" s="86"/>
      <c r="EL41" s="86"/>
      <c r="EM41" s="86"/>
      <c r="EN41" s="86"/>
      <c r="EO41" s="86"/>
      <c r="EP41" s="86"/>
      <c r="EQ41" s="86"/>
      <c r="ER41" s="86"/>
      <c r="ES41" s="86"/>
      <c r="EX41" s="86"/>
      <c r="EY41" s="86"/>
      <c r="EZ41" s="86"/>
      <c r="FA41" s="86"/>
      <c r="FB41" s="86"/>
      <c r="FC41" s="86"/>
      <c r="FD41" s="86"/>
      <c r="FE41" s="86"/>
      <c r="FF41" s="86"/>
      <c r="FG41" s="86"/>
      <c r="FL41" s="86"/>
      <c r="FM41" s="86"/>
      <c r="FN41" s="86"/>
      <c r="FO41" s="86"/>
      <c r="FP41" s="86"/>
      <c r="FQ41" s="86"/>
      <c r="FR41" s="86"/>
      <c r="FS41" s="86"/>
      <c r="FT41" s="86"/>
      <c r="FU41" s="86"/>
      <c r="FZ41" s="86"/>
      <c r="GA41" s="86"/>
      <c r="GB41" s="86"/>
      <c r="GC41" s="86"/>
      <c r="GD41" s="86"/>
      <c r="GE41" s="86"/>
      <c r="GF41" s="86"/>
      <c r="GG41" s="86"/>
      <c r="GH41" s="86"/>
      <c r="GI41" s="86"/>
      <c r="GN41" s="86"/>
      <c r="GO41" s="86"/>
      <c r="GP41" s="86"/>
      <c r="GQ41" s="86"/>
      <c r="GR41" s="86"/>
      <c r="GS41" s="86"/>
      <c r="GT41" s="86"/>
      <c r="GU41" s="86"/>
      <c r="GV41" s="86"/>
      <c r="GW41" s="86"/>
      <c r="HB41" s="86"/>
      <c r="HC41" s="86"/>
      <c r="HD41" s="86"/>
      <c r="HE41" s="86"/>
      <c r="HF41" s="86"/>
      <c r="HG41" s="86"/>
      <c r="HH41" s="86"/>
      <c r="HI41" s="86"/>
      <c r="HJ41" s="86"/>
      <c r="HK41" s="86"/>
      <c r="HP41" s="86"/>
      <c r="HQ41" s="86"/>
      <c r="HR41" s="86"/>
      <c r="HS41" s="86"/>
      <c r="HT41" s="86"/>
      <c r="HU41" s="86"/>
      <c r="HV41" s="86"/>
      <c r="HW41" s="86"/>
      <c r="HX41" s="86"/>
      <c r="HY41" s="86"/>
      <c r="ID41" s="86"/>
      <c r="IE41" s="86"/>
      <c r="IF41" s="86"/>
      <c r="IG41" s="86"/>
      <c r="IH41" s="86"/>
      <c r="II41" s="86"/>
      <c r="IJ41" s="86"/>
      <c r="IK41" s="86"/>
      <c r="IL41" s="86"/>
      <c r="IM41" s="86"/>
      <c r="IR41" s="86"/>
      <c r="IS41" s="86"/>
      <c r="IT41" s="86"/>
      <c r="IU41" s="86"/>
      <c r="IV41" s="86"/>
      <c r="IW41" s="86"/>
      <c r="IX41" s="86"/>
      <c r="IY41" s="86"/>
      <c r="IZ41" s="86"/>
      <c r="JA41" s="86"/>
      <c r="JF41" s="86"/>
      <c r="JG41" s="86"/>
      <c r="JH41" s="86"/>
      <c r="JI41" s="86"/>
      <c r="JJ41" s="86"/>
      <c r="JK41" s="86"/>
      <c r="JL41" s="86"/>
      <c r="JM41" s="86"/>
      <c r="JN41" s="86"/>
      <c r="JO41" s="86"/>
      <c r="JT41" s="86"/>
      <c r="JU41" s="86"/>
      <c r="JV41" s="86"/>
      <c r="JW41" s="86"/>
      <c r="JX41" s="86"/>
      <c r="JY41" s="86"/>
      <c r="JZ41" s="86"/>
      <c r="KA41" s="86"/>
      <c r="KB41" s="86"/>
      <c r="KC41" s="86"/>
      <c r="KH41" s="86"/>
      <c r="KI41" s="86"/>
      <c r="KJ41" s="86"/>
      <c r="KK41" s="86"/>
      <c r="KL41" s="86"/>
      <c r="KM41" s="86"/>
      <c r="KN41" s="86"/>
      <c r="KO41" s="86"/>
      <c r="KP41" s="86"/>
      <c r="KQ41" s="86"/>
      <c r="KV41" s="86"/>
      <c r="KW41" s="86"/>
      <c r="KX41" s="86"/>
      <c r="KY41" s="86"/>
      <c r="KZ41" s="86"/>
      <c r="LA41" s="86"/>
      <c r="LB41" s="86"/>
      <c r="LC41" s="86"/>
      <c r="LD41" s="86"/>
      <c r="LE41" s="86"/>
      <c r="LJ41" s="86"/>
      <c r="LK41" s="86"/>
      <c r="LL41" s="86"/>
      <c r="LM41" s="86"/>
      <c r="LN41" s="86"/>
      <c r="LO41" s="86"/>
      <c r="LP41" s="86"/>
      <c r="LQ41" s="86"/>
      <c r="LR41" s="86"/>
      <c r="LS41" s="86"/>
      <c r="LX41" s="86"/>
      <c r="LY41" s="86"/>
      <c r="LZ41" s="86"/>
      <c r="MA41" s="86"/>
      <c r="MB41" s="86"/>
      <c r="MC41" s="86"/>
      <c r="MD41" s="86"/>
      <c r="ME41" s="86"/>
      <c r="MF41" s="86"/>
      <c r="MG41" s="86"/>
      <c r="ML41" s="86"/>
      <c r="MM41" s="86"/>
      <c r="MN41" s="86"/>
      <c r="MO41" s="86"/>
      <c r="MP41" s="86"/>
      <c r="MQ41" s="86"/>
      <c r="MR41" s="86"/>
      <c r="MS41" s="86"/>
      <c r="MT41" s="86"/>
      <c r="MU41" s="86"/>
      <c r="MZ41" s="86"/>
      <c r="NA41" s="86"/>
      <c r="NB41" s="86"/>
      <c r="NC41" s="86"/>
      <c r="ND41" s="86"/>
      <c r="NE41" s="86"/>
      <c r="NF41" s="86"/>
      <c r="NG41" s="86"/>
      <c r="NH41" s="86"/>
      <c r="NI41" s="86"/>
      <c r="NN41" s="86"/>
      <c r="NO41" s="86"/>
      <c r="NP41" s="86"/>
      <c r="NQ41" s="86"/>
      <c r="NR41" s="86"/>
      <c r="NS41" s="86"/>
      <c r="NT41" s="86"/>
      <c r="NU41" s="86"/>
      <c r="NV41" s="86"/>
      <c r="NW41" s="86"/>
      <c r="OB41" s="86"/>
      <c r="OC41" s="86"/>
      <c r="OD41" s="86"/>
      <c r="OE41" s="86"/>
      <c r="OF41" s="86"/>
      <c r="OG41" s="86"/>
      <c r="OH41" s="86"/>
      <c r="OI41" s="86"/>
      <c r="OJ41" s="86"/>
      <c r="OK41" s="86"/>
      <c r="OP41" s="86"/>
      <c r="OQ41" s="86"/>
      <c r="OR41" s="86"/>
      <c r="OS41" s="86"/>
      <c r="OT41" s="86"/>
      <c r="OU41" s="86"/>
      <c r="OV41" s="86"/>
      <c r="OW41" s="86"/>
      <c r="OX41" s="86"/>
      <c r="OY41" s="86"/>
      <c r="PD41" s="86"/>
      <c r="PE41" s="86"/>
      <c r="PF41" s="86"/>
      <c r="PG41" s="86"/>
      <c r="PH41" s="86"/>
      <c r="PI41" s="86"/>
      <c r="PJ41" s="86"/>
      <c r="PK41" s="86"/>
      <c r="PL41" s="86"/>
      <c r="PM41" s="86"/>
      <c r="PR41" s="86"/>
      <c r="PS41" s="86"/>
      <c r="PT41" s="86"/>
      <c r="PU41" s="86"/>
      <c r="PV41" s="86"/>
      <c r="PW41" s="86"/>
      <c r="PX41" s="86"/>
      <c r="PY41" s="86"/>
      <c r="PZ41" s="86"/>
      <c r="QA41" s="86"/>
      <c r="QF41" s="86"/>
      <c r="QG41" s="86"/>
      <c r="QH41" s="86"/>
      <c r="QI41" s="86"/>
      <c r="QJ41" s="86"/>
      <c r="QK41" s="86"/>
      <c r="QL41" s="86"/>
      <c r="QM41" s="86"/>
      <c r="QN41" s="86"/>
      <c r="QO41" s="86"/>
      <c r="QT41" s="86"/>
      <c r="QU41" s="86"/>
      <c r="QV41" s="86"/>
      <c r="QW41" s="86"/>
      <c r="QX41" s="86"/>
      <c r="QY41" s="86"/>
      <c r="QZ41" s="86"/>
      <c r="RA41" s="86"/>
      <c r="RB41" s="86"/>
      <c r="RC41" s="86"/>
      <c r="RH41" s="86"/>
      <c r="RI41" s="86"/>
      <c r="RJ41" s="86"/>
      <c r="RK41" s="86"/>
      <c r="RL41" s="86"/>
      <c r="RM41" s="86"/>
      <c r="RN41" s="86"/>
      <c r="RO41" s="86"/>
      <c r="RP41" s="86"/>
      <c r="RQ41" s="86"/>
      <c r="RV41" s="86"/>
      <c r="RW41" s="86"/>
      <c r="RX41" s="86"/>
      <c r="RY41" s="86"/>
      <c r="RZ41" s="86"/>
      <c r="SA41" s="86"/>
      <c r="SB41" s="86"/>
      <c r="SC41" s="86"/>
      <c r="SD41" s="86"/>
      <c r="SE41" s="86"/>
      <c r="SJ41" s="86"/>
      <c r="SK41" s="86"/>
      <c r="SL41" s="86"/>
      <c r="SM41" s="86"/>
      <c r="SN41" s="86"/>
      <c r="SO41" s="86"/>
      <c r="SP41" s="86"/>
      <c r="SQ41" s="86"/>
      <c r="SR41" s="86"/>
      <c r="SS41" s="86"/>
      <c r="SX41" s="86"/>
      <c r="SY41" s="86"/>
      <c r="SZ41" s="86"/>
      <c r="TA41" s="86"/>
      <c r="TB41" s="86"/>
      <c r="TC41" s="86"/>
      <c r="TD41" s="86"/>
      <c r="TE41" s="86"/>
      <c r="TF41" s="86"/>
      <c r="TG41" s="86"/>
      <c r="TL41" s="86"/>
      <c r="TM41" s="86"/>
      <c r="TN41" s="86"/>
      <c r="TO41" s="86"/>
      <c r="TP41" s="86"/>
      <c r="TQ41" s="86"/>
      <c r="TR41" s="86"/>
      <c r="TS41" s="86"/>
      <c r="TT41" s="86"/>
      <c r="TU41" s="86"/>
      <c r="TZ41" s="86"/>
      <c r="UA41" s="86"/>
      <c r="UB41" s="86"/>
      <c r="UC41" s="86"/>
      <c r="UD41" s="86"/>
      <c r="UE41" s="86"/>
      <c r="UF41" s="86"/>
      <c r="UG41" s="86"/>
      <c r="UH41" s="86"/>
      <c r="UI41" s="86"/>
      <c r="UN41" s="86"/>
      <c r="UO41" s="86"/>
      <c r="UP41" s="86"/>
      <c r="UQ41" s="86"/>
      <c r="UR41" s="86"/>
      <c r="US41" s="86"/>
      <c r="UT41" s="86"/>
      <c r="UU41" s="86"/>
      <c r="UV41" s="86"/>
      <c r="UW41" s="86"/>
      <c r="VB41" s="86"/>
      <c r="VC41" s="86"/>
      <c r="VD41" s="86"/>
      <c r="VE41" s="86"/>
      <c r="VF41" s="86"/>
      <c r="VG41" s="86"/>
      <c r="VH41" s="86"/>
      <c r="VI41" s="86"/>
      <c r="VJ41" s="86"/>
      <c r="VK41" s="86"/>
      <c r="VP41" s="86"/>
      <c r="VQ41" s="86"/>
      <c r="VR41" s="86"/>
      <c r="VS41" s="86"/>
      <c r="VT41" s="86"/>
      <c r="VU41" s="86"/>
      <c r="VV41" s="86"/>
      <c r="VW41" s="86"/>
      <c r="VX41" s="86"/>
      <c r="VY41" s="86"/>
      <c r="WD41" s="86"/>
      <c r="WE41" s="86"/>
      <c r="WF41" s="86"/>
      <c r="WG41" s="86"/>
      <c r="WH41" s="86"/>
      <c r="WI41" s="86"/>
      <c r="WJ41" s="86"/>
      <c r="WK41" s="86"/>
      <c r="WL41" s="86"/>
      <c r="WM41" s="86"/>
      <c r="WR41" s="86"/>
      <c r="WS41" s="86"/>
      <c r="WT41" s="86"/>
      <c r="WU41" s="86"/>
      <c r="WV41" s="86"/>
      <c r="WW41" s="86"/>
      <c r="WX41" s="86"/>
      <c r="WY41" s="86"/>
      <c r="WZ41" s="86"/>
      <c r="XA41" s="86"/>
      <c r="XF41" s="86"/>
      <c r="XG41" s="86"/>
      <c r="XH41" s="86"/>
      <c r="XI41" s="86"/>
      <c r="XJ41" s="86"/>
      <c r="XK41" s="86"/>
      <c r="XL41" s="86"/>
      <c r="XM41" s="86"/>
      <c r="XN41" s="86"/>
      <c r="XO41" s="86"/>
      <c r="XT41" s="86"/>
      <c r="XU41" s="86"/>
      <c r="XV41" s="86"/>
      <c r="XW41" s="86"/>
      <c r="XX41" s="86"/>
      <c r="XY41" s="86"/>
      <c r="XZ41" s="86"/>
      <c r="YA41" s="86"/>
      <c r="YB41" s="86"/>
      <c r="YC41" s="86"/>
      <c r="YH41" s="86"/>
      <c r="YI41" s="86"/>
      <c r="YJ41" s="86"/>
      <c r="YK41" s="86"/>
      <c r="YL41" s="86"/>
      <c r="YM41" s="86"/>
      <c r="YN41" s="86"/>
      <c r="YO41" s="86"/>
      <c r="YP41" s="86"/>
      <c r="YQ41" s="86"/>
      <c r="YV41" s="86"/>
      <c r="YW41" s="86"/>
      <c r="YX41" s="86"/>
      <c r="YY41" s="86"/>
      <c r="YZ41" s="86"/>
      <c r="ZA41" s="86"/>
      <c r="ZB41" s="86"/>
      <c r="ZC41" s="86"/>
      <c r="ZD41" s="86"/>
      <c r="ZE41" s="86"/>
      <c r="ZJ41" s="86"/>
      <c r="ZK41" s="86"/>
      <c r="ZL41" s="86"/>
      <c r="ZM41" s="86"/>
      <c r="ZN41" s="86"/>
      <c r="ZO41" s="86"/>
      <c r="ZP41" s="86"/>
      <c r="ZQ41" s="86"/>
      <c r="ZR41" s="86"/>
      <c r="ZS41" s="86"/>
      <c r="ZX41" s="86"/>
      <c r="ZY41" s="86"/>
      <c r="ZZ41" s="86"/>
      <c r="AAA41" s="86"/>
      <c r="AAB41" s="86"/>
      <c r="AAC41" s="86"/>
      <c r="AAD41" s="86"/>
      <c r="AAE41" s="86"/>
      <c r="AAF41" s="86"/>
      <c r="AAG41" s="86"/>
      <c r="AAL41" s="86"/>
      <c r="AAM41" s="86"/>
      <c r="AAN41" s="86"/>
      <c r="AAO41" s="86"/>
      <c r="AAP41" s="86"/>
      <c r="AAQ41" s="86"/>
      <c r="AAR41" s="86"/>
      <c r="AAS41" s="86"/>
      <c r="AAT41" s="86"/>
      <c r="AAU41" s="86"/>
      <c r="AAZ41" s="86"/>
      <c r="ABA41" s="86"/>
      <c r="ABB41" s="86"/>
      <c r="ABC41" s="86"/>
      <c r="ABD41" s="86"/>
      <c r="ABE41" s="86"/>
      <c r="ABF41" s="86"/>
      <c r="ABG41" s="86"/>
      <c r="ABH41" s="86"/>
      <c r="ABI41" s="86"/>
      <c r="ABN41" s="86"/>
      <c r="ABO41" s="86"/>
      <c r="ABP41" s="86"/>
      <c r="ABQ41" s="86"/>
      <c r="ABR41" s="86"/>
      <c r="ABS41" s="86"/>
      <c r="ABT41" s="86"/>
      <c r="ABU41" s="86"/>
      <c r="ABV41" s="86"/>
      <c r="ABW41" s="86"/>
      <c r="ACB41" s="86"/>
      <c r="ACC41" s="86"/>
      <c r="ACD41" s="86"/>
      <c r="ACE41" s="86"/>
      <c r="ACF41" s="86"/>
      <c r="ACG41" s="86"/>
      <c r="ACH41" s="86"/>
      <c r="ACI41" s="86"/>
      <c r="ACJ41" s="86"/>
      <c r="ACK41" s="86"/>
      <c r="ACP41" s="86"/>
      <c r="ACQ41" s="86"/>
      <c r="ACR41" s="86"/>
      <c r="ACS41" s="86"/>
      <c r="ACT41" s="86"/>
      <c r="ACU41" s="86"/>
      <c r="ACV41" s="86"/>
      <c r="ACW41" s="86"/>
      <c r="ACX41" s="86"/>
      <c r="ACY41" s="86"/>
      <c r="ADD41" s="86"/>
      <c r="ADE41" s="86"/>
      <c r="ADF41" s="86"/>
      <c r="ADG41" s="86"/>
      <c r="ADH41" s="86"/>
      <c r="ADI41" s="86"/>
      <c r="ADJ41" s="86"/>
      <c r="ADK41" s="86"/>
      <c r="ADL41" s="86"/>
      <c r="ADM41" s="86"/>
      <c r="ADR41" s="86"/>
      <c r="ADS41" s="86"/>
      <c r="ADT41" s="86"/>
      <c r="ADU41" s="86"/>
      <c r="ADV41" s="86"/>
      <c r="ADW41" s="86"/>
      <c r="ADX41" s="86"/>
      <c r="ADY41" s="86"/>
      <c r="ADZ41" s="86"/>
      <c r="AEA41" s="86"/>
      <c r="AEF41" s="86"/>
      <c r="AEG41" s="86"/>
      <c r="AEH41" s="86"/>
      <c r="AEI41" s="86"/>
      <c r="AEJ41" s="86"/>
      <c r="AEK41" s="86"/>
      <c r="AEL41" s="86"/>
      <c r="AEM41" s="86"/>
      <c r="AEN41" s="86"/>
      <c r="AEO41" s="86"/>
      <c r="AET41" s="86"/>
      <c r="AEU41" s="86"/>
      <c r="AEV41" s="86"/>
      <c r="AEW41" s="86"/>
      <c r="AEX41" s="86"/>
      <c r="AEY41" s="86"/>
      <c r="AEZ41" s="86"/>
      <c r="AFA41" s="86"/>
      <c r="AFB41" s="86"/>
      <c r="AFC41" s="86"/>
      <c r="AFH41" s="86"/>
      <c r="AFI41" s="86"/>
      <c r="AFJ41" s="86"/>
      <c r="AFK41" s="86"/>
      <c r="AFL41" s="86"/>
      <c r="AFM41" s="86"/>
      <c r="AFN41" s="86"/>
      <c r="AFO41" s="86"/>
      <c r="AFP41" s="86"/>
      <c r="AFQ41" s="86"/>
      <c r="AFV41" s="86"/>
      <c r="AFW41" s="86"/>
      <c r="AFX41" s="86"/>
      <c r="AFY41" s="86"/>
      <c r="AFZ41" s="86"/>
      <c r="AGA41" s="86"/>
      <c r="AGB41" s="86"/>
      <c r="AGC41" s="86"/>
      <c r="AGD41" s="86"/>
      <c r="AGE41" s="86"/>
      <c r="AGJ41" s="86"/>
      <c r="AGK41" s="86"/>
      <c r="AGL41" s="86"/>
      <c r="AGM41" s="86"/>
      <c r="AGN41" s="86"/>
      <c r="AGO41" s="86"/>
      <c r="AGP41" s="86"/>
      <c r="AGQ41" s="86"/>
      <c r="AGR41" s="86"/>
      <c r="AGS41" s="86"/>
      <c r="AGX41" s="86"/>
      <c r="AGY41" s="86"/>
      <c r="AGZ41" s="86"/>
      <c r="AHA41" s="86"/>
      <c r="AHB41" s="86"/>
      <c r="AHC41" s="86"/>
      <c r="AHD41" s="86"/>
      <c r="AHE41" s="86"/>
      <c r="AHF41" s="86"/>
      <c r="AHG41" s="86"/>
      <c r="AHL41" s="86"/>
      <c r="AHM41" s="86"/>
      <c r="AHN41" s="86"/>
      <c r="AHO41" s="86"/>
      <c r="AHP41" s="86"/>
      <c r="AHQ41" s="86"/>
      <c r="AHR41" s="86"/>
      <c r="AHS41" s="86"/>
      <c r="AHT41" s="86"/>
      <c r="AHU41" s="86"/>
      <c r="AHZ41" s="86"/>
      <c r="AIA41" s="86"/>
      <c r="AIB41" s="86"/>
      <c r="AIC41" s="86"/>
      <c r="AID41" s="86"/>
      <c r="AIE41" s="86"/>
      <c r="AIF41" s="86"/>
      <c r="AIG41" s="86"/>
      <c r="AIH41" s="86"/>
      <c r="AII41" s="86"/>
      <c r="AIN41" s="86"/>
      <c r="AIO41" s="86"/>
      <c r="AIP41" s="86"/>
      <c r="AIQ41" s="86"/>
      <c r="AIR41" s="86"/>
      <c r="AIS41" s="86"/>
      <c r="AIT41" s="86"/>
      <c r="AIU41" s="86"/>
      <c r="AIV41" s="86"/>
      <c r="AIW41" s="86"/>
      <c r="AJB41" s="86"/>
      <c r="AJC41" s="86"/>
      <c r="AJD41" s="86"/>
      <c r="AJE41" s="86"/>
      <c r="AJF41" s="86"/>
      <c r="AJG41" s="86"/>
      <c r="AJH41" s="86"/>
      <c r="AJI41" s="86"/>
      <c r="AJJ41" s="86"/>
      <c r="AJK41" s="86"/>
      <c r="AJP41" s="86"/>
      <c r="AJQ41" s="86"/>
      <c r="AJR41" s="86"/>
      <c r="AJS41" s="86"/>
      <c r="AJT41" s="86"/>
      <c r="AJU41" s="86"/>
      <c r="AJV41" s="86"/>
      <c r="AJW41" s="86"/>
      <c r="AJX41" s="86"/>
      <c r="AJY41" s="86"/>
      <c r="AKD41" s="86"/>
      <c r="AKE41" s="86"/>
      <c r="AKF41" s="86"/>
      <c r="AKG41" s="86"/>
      <c r="AKH41" s="86"/>
      <c r="AKI41" s="86"/>
      <c r="AKJ41" s="86"/>
      <c r="AKK41" s="86"/>
      <c r="AKL41" s="86"/>
      <c r="AKM41" s="86"/>
      <c r="AKR41" s="86"/>
      <c r="AKS41" s="86"/>
      <c r="AKT41" s="86"/>
      <c r="AKU41" s="86"/>
      <c r="AKV41" s="86"/>
      <c r="AKW41" s="86"/>
      <c r="AKX41" s="86"/>
      <c r="AKY41" s="86"/>
      <c r="AKZ41" s="86"/>
      <c r="ALA41" s="86"/>
      <c r="ALF41" s="86"/>
      <c r="ALG41" s="86"/>
      <c r="ALH41" s="86"/>
      <c r="ALI41" s="86"/>
      <c r="ALJ41" s="86"/>
      <c r="ALK41" s="86"/>
      <c r="ALL41" s="86"/>
      <c r="ALM41" s="86"/>
      <c r="ALN41" s="86"/>
      <c r="ALO41" s="86"/>
      <c r="ALT41" s="86"/>
      <c r="ALU41" s="86"/>
      <c r="ALV41" s="86"/>
      <c r="ALW41" s="86"/>
      <c r="ALX41" s="86"/>
      <c r="ALY41" s="86"/>
      <c r="ALZ41" s="86"/>
      <c r="AMA41" s="86"/>
      <c r="AMB41" s="86"/>
      <c r="AMC41" s="86"/>
      <c r="AMH41" s="86"/>
      <c r="AMI41" s="86"/>
      <c r="AMJ41" s="86"/>
      <c r="AMK41" s="86"/>
      <c r="AML41" s="86"/>
      <c r="AMM41" s="86"/>
      <c r="AMN41" s="86"/>
      <c r="AMO41" s="86"/>
      <c r="AMP41" s="86"/>
      <c r="AMQ41" s="86"/>
      <c r="AMV41" s="86"/>
      <c r="AMW41" s="86"/>
      <c r="AMX41" s="86"/>
      <c r="AMY41" s="86"/>
      <c r="AMZ41" s="86"/>
      <c r="ANA41" s="86"/>
      <c r="ANB41" s="86"/>
      <c r="ANC41" s="86"/>
      <c r="AND41" s="86"/>
      <c r="ANE41" s="86"/>
      <c r="ANJ41" s="86"/>
      <c r="ANK41" s="86"/>
      <c r="ANL41" s="86"/>
      <c r="ANM41" s="86"/>
      <c r="ANN41" s="86"/>
      <c r="ANO41" s="86"/>
      <c r="ANP41" s="86"/>
      <c r="ANQ41" s="86"/>
      <c r="ANR41" s="86"/>
      <c r="ANS41" s="86"/>
      <c r="ANX41" s="86"/>
      <c r="ANY41" s="86"/>
      <c r="ANZ41" s="86"/>
      <c r="AOA41" s="86"/>
      <c r="AOB41" s="86"/>
      <c r="AOC41" s="86"/>
      <c r="AOD41" s="86"/>
      <c r="AOE41" s="86"/>
      <c r="AOF41" s="86"/>
      <c r="AOG41" s="86"/>
      <c r="AOL41" s="86"/>
      <c r="AOM41" s="86"/>
      <c r="AON41" s="86"/>
      <c r="AOO41" s="86"/>
      <c r="AOP41" s="86"/>
      <c r="AOQ41" s="86"/>
      <c r="AOR41" s="86"/>
      <c r="AOS41" s="86"/>
      <c r="AOT41" s="86"/>
      <c r="AOU41" s="86"/>
      <c r="AOZ41" s="86"/>
      <c r="APA41" s="86"/>
      <c r="APB41" s="86"/>
      <c r="APC41" s="86"/>
      <c r="APD41" s="86"/>
      <c r="APE41" s="86"/>
      <c r="APF41" s="86"/>
      <c r="APG41" s="86"/>
      <c r="APH41" s="86"/>
      <c r="API41" s="86"/>
      <c r="APN41" s="86"/>
      <c r="APO41" s="86"/>
      <c r="APP41" s="86"/>
      <c r="APQ41" s="86"/>
      <c r="APR41" s="86"/>
      <c r="APS41" s="86"/>
      <c r="APT41" s="86"/>
      <c r="APU41" s="86"/>
      <c r="APV41" s="86"/>
      <c r="APW41" s="86"/>
      <c r="AQB41" s="86"/>
      <c r="AQC41" s="86"/>
      <c r="AQD41" s="86"/>
      <c r="AQE41" s="86"/>
      <c r="AQF41" s="86"/>
      <c r="AQG41" s="86"/>
      <c r="AQH41" s="86"/>
      <c r="AQI41" s="86"/>
      <c r="AQJ41" s="86"/>
      <c r="AQK41" s="86"/>
      <c r="AQP41" s="86"/>
      <c r="AQQ41" s="86"/>
      <c r="AQR41" s="86"/>
      <c r="AQS41" s="86"/>
      <c r="AQT41" s="86"/>
      <c r="AQU41" s="86"/>
      <c r="AQV41" s="86"/>
      <c r="AQW41" s="86"/>
      <c r="AQX41" s="86"/>
      <c r="AQY41" s="86"/>
      <c r="ARD41" s="86"/>
      <c r="ARE41" s="86"/>
      <c r="ARF41" s="86"/>
      <c r="ARG41" s="86"/>
      <c r="ARH41" s="86"/>
      <c r="ARI41" s="86"/>
      <c r="ARJ41" s="86"/>
      <c r="ARK41" s="86"/>
      <c r="ARL41" s="86"/>
      <c r="ARM41" s="86"/>
      <c r="ARR41" s="86"/>
      <c r="ARS41" s="86"/>
      <c r="ART41" s="86"/>
      <c r="ARU41" s="86"/>
      <c r="ARV41" s="86"/>
      <c r="ARW41" s="86"/>
      <c r="ARX41" s="86"/>
      <c r="ARY41" s="86"/>
      <c r="ARZ41" s="86"/>
      <c r="ASA41" s="86"/>
      <c r="ASF41" s="86"/>
      <c r="ASG41" s="86"/>
      <c r="ASH41" s="86"/>
      <c r="ASI41" s="86"/>
      <c r="ASJ41" s="86"/>
      <c r="ASK41" s="86"/>
      <c r="ASL41" s="86"/>
      <c r="ASM41" s="86"/>
      <c r="ASN41" s="86"/>
      <c r="ASO41" s="86"/>
      <c r="AST41" s="86"/>
      <c r="ASU41" s="86"/>
      <c r="ASV41" s="86"/>
      <c r="ASW41" s="86"/>
      <c r="ASX41" s="86"/>
      <c r="ASY41" s="86"/>
      <c r="ASZ41" s="86"/>
      <c r="ATA41" s="86"/>
      <c r="ATB41" s="86"/>
      <c r="ATC41" s="86"/>
      <c r="ATH41" s="86"/>
      <c r="ATI41" s="86"/>
      <c r="ATJ41" s="86"/>
      <c r="ATK41" s="86"/>
      <c r="ATL41" s="86"/>
      <c r="ATM41" s="86"/>
      <c r="ATN41" s="86"/>
      <c r="ATO41" s="86"/>
      <c r="ATP41" s="86"/>
      <c r="ATQ41" s="86"/>
      <c r="ATV41" s="86"/>
      <c r="ATW41" s="86"/>
      <c r="ATX41" s="86"/>
      <c r="ATY41" s="86"/>
      <c r="ATZ41" s="86"/>
      <c r="AUA41" s="86"/>
      <c r="AUB41" s="86"/>
      <c r="AUC41" s="86"/>
      <c r="AUD41" s="86"/>
      <c r="AUE41" s="86"/>
      <c r="AUJ41" s="86"/>
      <c r="AUK41" s="86"/>
      <c r="AUL41" s="86"/>
      <c r="AUM41" s="86"/>
      <c r="AUN41" s="86"/>
      <c r="AUO41" s="86"/>
      <c r="AUP41" s="86"/>
      <c r="AUQ41" s="86"/>
      <c r="AUR41" s="86"/>
      <c r="AUS41" s="86"/>
      <c r="AUX41" s="86"/>
      <c r="AUY41" s="86"/>
      <c r="AUZ41" s="86"/>
      <c r="AVA41" s="86"/>
      <c r="AVB41" s="86"/>
      <c r="AVC41" s="86"/>
      <c r="AVD41" s="86"/>
      <c r="AVE41" s="86"/>
      <c r="AVF41" s="86"/>
      <c r="AVG41" s="86"/>
      <c r="AVL41" s="86"/>
      <c r="AVM41" s="86"/>
      <c r="AVN41" s="86"/>
      <c r="AVO41" s="86"/>
      <c r="AVP41" s="86"/>
      <c r="AVQ41" s="86"/>
      <c r="AVR41" s="86"/>
      <c r="AVS41" s="86"/>
      <c r="AVT41" s="86"/>
      <c r="AVU41" s="86"/>
      <c r="AVZ41" s="86"/>
      <c r="AWA41" s="86"/>
      <c r="AWB41" s="86"/>
      <c r="AWC41" s="86"/>
      <c r="AWD41" s="86"/>
      <c r="AWE41" s="86"/>
      <c r="AWF41" s="86"/>
      <c r="AWG41" s="86"/>
      <c r="AWH41" s="86"/>
      <c r="AWI41" s="86"/>
      <c r="AWN41" s="86"/>
      <c r="AWO41" s="86"/>
      <c r="AWP41" s="86"/>
      <c r="AWQ41" s="86"/>
      <c r="AWR41" s="86"/>
      <c r="AWS41" s="86"/>
      <c r="AWT41" s="86"/>
      <c r="AWU41" s="86"/>
      <c r="AWV41" s="86"/>
      <c r="AWW41" s="86"/>
      <c r="AXB41" s="86"/>
      <c r="AXC41" s="86"/>
      <c r="AXD41" s="86"/>
      <c r="AXE41" s="86"/>
      <c r="AXF41" s="86"/>
      <c r="AXG41" s="86"/>
      <c r="AXH41" s="86"/>
      <c r="AXI41" s="86"/>
      <c r="AXJ41" s="86"/>
      <c r="AXK41" s="86"/>
      <c r="AXP41" s="86"/>
      <c r="AXQ41" s="86"/>
      <c r="AXR41" s="86"/>
      <c r="AXS41" s="86"/>
      <c r="AXT41" s="86"/>
      <c r="AXU41" s="86"/>
      <c r="AXV41" s="86"/>
      <c r="AXW41" s="86"/>
      <c r="AXX41" s="86"/>
      <c r="AXY41" s="86"/>
      <c r="AYD41" s="86"/>
      <c r="AYE41" s="86"/>
      <c r="AYF41" s="86"/>
      <c r="AYG41" s="86"/>
      <c r="AYH41" s="86"/>
      <c r="AYI41" s="86"/>
      <c r="AYJ41" s="86"/>
      <c r="AYK41" s="86"/>
      <c r="AYL41" s="86"/>
      <c r="AYM41" s="86"/>
      <c r="AYR41" s="86"/>
      <c r="AYS41" s="86"/>
      <c r="AYT41" s="86"/>
      <c r="AYU41" s="86"/>
      <c r="AYV41" s="86"/>
      <c r="AYW41" s="86"/>
      <c r="AYX41" s="86"/>
      <c r="AYY41" s="86"/>
      <c r="AYZ41" s="86"/>
      <c r="AZA41" s="86"/>
      <c r="AZF41" s="86"/>
      <c r="AZG41" s="86"/>
      <c r="AZH41" s="86"/>
      <c r="AZI41" s="86"/>
      <c r="AZJ41" s="86"/>
      <c r="AZK41" s="86"/>
      <c r="AZL41" s="86"/>
      <c r="AZM41" s="86"/>
      <c r="AZN41" s="86"/>
      <c r="AZO41" s="86"/>
      <c r="AZT41" s="86"/>
      <c r="AZU41" s="86"/>
      <c r="AZV41" s="86"/>
      <c r="AZW41" s="86"/>
      <c r="AZX41" s="86"/>
      <c r="AZY41" s="86"/>
      <c r="AZZ41" s="86"/>
      <c r="BAA41" s="86"/>
      <c r="BAB41" s="86"/>
      <c r="BAC41" s="86"/>
      <c r="BAH41" s="86"/>
      <c r="BAI41" s="86"/>
      <c r="BAJ41" s="86"/>
      <c r="BAK41" s="86"/>
      <c r="BAL41" s="86"/>
      <c r="BAM41" s="86"/>
      <c r="BAN41" s="86"/>
      <c r="BAO41" s="86"/>
      <c r="BAP41" s="86"/>
      <c r="BAQ41" s="86"/>
      <c r="BAV41" s="86"/>
      <c r="BAW41" s="86"/>
      <c r="BAX41" s="86"/>
      <c r="BAY41" s="86"/>
      <c r="BAZ41" s="86"/>
      <c r="BBA41" s="86"/>
      <c r="BBB41" s="86"/>
      <c r="BBC41" s="86"/>
      <c r="BBD41" s="86"/>
      <c r="BBE41" s="86"/>
      <c r="BBJ41" s="86"/>
      <c r="BBK41" s="86"/>
      <c r="BBL41" s="86"/>
      <c r="BBM41" s="86"/>
      <c r="BBN41" s="86"/>
      <c r="BBO41" s="86"/>
      <c r="BBP41" s="86"/>
      <c r="BBQ41" s="86"/>
      <c r="BBR41" s="86"/>
      <c r="BBS41" s="86"/>
      <c r="BBX41" s="86"/>
      <c r="BBY41" s="86"/>
      <c r="BBZ41" s="86"/>
      <c r="BCA41" s="86"/>
      <c r="BCB41" s="86"/>
      <c r="BCC41" s="86"/>
      <c r="BCD41" s="86"/>
      <c r="BCE41" s="86"/>
      <c r="BCF41" s="86"/>
      <c r="BCG41" s="86"/>
      <c r="BCL41" s="86"/>
      <c r="BCM41" s="86"/>
      <c r="BCN41" s="86"/>
      <c r="BCO41" s="86"/>
      <c r="BCP41" s="86"/>
      <c r="BCQ41" s="86"/>
      <c r="BCR41" s="86"/>
      <c r="BCS41" s="86"/>
      <c r="BCT41" s="86"/>
      <c r="BCU41" s="86"/>
      <c r="BCZ41" s="86"/>
      <c r="BDA41" s="86"/>
      <c r="BDB41" s="86"/>
      <c r="BDC41" s="86"/>
      <c r="BDD41" s="86"/>
      <c r="BDE41" s="86"/>
      <c r="BDF41" s="86"/>
      <c r="BDG41" s="86"/>
      <c r="BDH41" s="86"/>
      <c r="BDI41" s="86"/>
      <c r="BDN41" s="86"/>
      <c r="BDO41" s="86"/>
      <c r="BDP41" s="86"/>
      <c r="BDQ41" s="86"/>
      <c r="BDR41" s="86"/>
      <c r="BDS41" s="86"/>
      <c r="BDT41" s="86"/>
      <c r="BDU41" s="86"/>
      <c r="BDV41" s="86"/>
      <c r="BDW41" s="86"/>
      <c r="BEB41" s="86"/>
      <c r="BEC41" s="86"/>
      <c r="BED41" s="86"/>
      <c r="BEE41" s="86"/>
      <c r="BEF41" s="86"/>
      <c r="BEG41" s="86"/>
      <c r="BEH41" s="86"/>
      <c r="BEI41" s="86"/>
      <c r="BEJ41" s="86"/>
      <c r="BEK41" s="86"/>
      <c r="BEP41" s="86"/>
      <c r="BEQ41" s="86"/>
      <c r="BER41" s="86"/>
      <c r="BES41" s="86"/>
      <c r="BET41" s="86"/>
      <c r="BEU41" s="86"/>
      <c r="BEV41" s="86"/>
      <c r="BEW41" s="86"/>
      <c r="BEX41" s="86"/>
      <c r="BEY41" s="86"/>
      <c r="BFD41" s="86"/>
      <c r="BFE41" s="86"/>
      <c r="BFF41" s="86"/>
      <c r="BFG41" s="86"/>
      <c r="BFH41" s="86"/>
      <c r="BFI41" s="86"/>
      <c r="BFJ41" s="86"/>
      <c r="BFK41" s="86"/>
      <c r="BFL41" s="86"/>
      <c r="BFM41" s="86"/>
      <c r="BFR41" s="86"/>
      <c r="BFS41" s="86"/>
      <c r="BFT41" s="86"/>
      <c r="BFU41" s="86"/>
      <c r="BFV41" s="86"/>
      <c r="BFW41" s="86"/>
      <c r="BFX41" s="86"/>
      <c r="BFY41" s="86"/>
      <c r="BFZ41" s="86"/>
      <c r="BGA41" s="86"/>
      <c r="BGF41" s="86"/>
      <c r="BGG41" s="86"/>
      <c r="BGH41" s="86"/>
      <c r="BGI41" s="86"/>
      <c r="BGJ41" s="86"/>
      <c r="BGK41" s="86"/>
      <c r="BGL41" s="86"/>
      <c r="BGM41" s="86"/>
      <c r="BGN41" s="86"/>
      <c r="BGO41" s="86"/>
      <c r="BGT41" s="86"/>
      <c r="BGU41" s="86"/>
      <c r="BGV41" s="86"/>
      <c r="BGW41" s="86"/>
      <c r="BGX41" s="86"/>
      <c r="BGY41" s="86"/>
      <c r="BGZ41" s="86"/>
      <c r="BHA41" s="86"/>
      <c r="BHB41" s="86"/>
      <c r="BHC41" s="86"/>
      <c r="BHH41" s="86"/>
      <c r="BHI41" s="86"/>
      <c r="BHJ41" s="86"/>
      <c r="BHK41" s="86"/>
      <c r="BHL41" s="86"/>
      <c r="BHM41" s="86"/>
      <c r="BHN41" s="86"/>
      <c r="BHO41" s="86"/>
      <c r="BHP41" s="86"/>
      <c r="BHQ41" s="86"/>
      <c r="BHV41" s="86"/>
      <c r="BHW41" s="86"/>
      <c r="BHX41" s="86"/>
      <c r="BHY41" s="86"/>
      <c r="BHZ41" s="86"/>
      <c r="BIA41" s="86"/>
      <c r="BIB41" s="86"/>
      <c r="BIC41" s="86"/>
      <c r="BID41" s="86"/>
      <c r="BIE41" s="86"/>
      <c r="BIJ41" s="86"/>
      <c r="BIK41" s="86"/>
      <c r="BIL41" s="86"/>
      <c r="BIM41" s="86"/>
      <c r="BIN41" s="86"/>
      <c r="BIO41" s="86"/>
      <c r="BIP41" s="86"/>
      <c r="BIQ41" s="86"/>
      <c r="BIR41" s="86"/>
      <c r="BIS41" s="86"/>
      <c r="BIX41" s="86"/>
      <c r="BIY41" s="86"/>
      <c r="BIZ41" s="86"/>
      <c r="BJA41" s="86"/>
      <c r="BJB41" s="86"/>
      <c r="BJC41" s="86"/>
      <c r="BJD41" s="86"/>
      <c r="BJE41" s="86"/>
      <c r="BJF41" s="86"/>
      <c r="BJG41" s="86"/>
      <c r="BJL41" s="86"/>
      <c r="BJM41" s="86"/>
      <c r="BJN41" s="86"/>
      <c r="BJO41" s="86"/>
      <c r="BJP41" s="86"/>
      <c r="BJQ41" s="86"/>
      <c r="BJR41" s="86"/>
      <c r="BJS41" s="86"/>
      <c r="BJT41" s="86"/>
      <c r="BJU41" s="86"/>
      <c r="BJZ41" s="86"/>
      <c r="BKA41" s="86"/>
      <c r="BKB41" s="86"/>
      <c r="BKC41" s="86"/>
      <c r="BKD41" s="86"/>
      <c r="BKE41" s="86"/>
      <c r="BKF41" s="86"/>
      <c r="BKG41" s="86"/>
      <c r="BKH41" s="86"/>
      <c r="BKI41" s="86"/>
      <c r="BKN41" s="86"/>
      <c r="BKO41" s="86"/>
      <c r="BKP41" s="86"/>
      <c r="BKQ41" s="86"/>
      <c r="BKR41" s="86"/>
      <c r="BKS41" s="86"/>
      <c r="BKT41" s="86"/>
      <c r="BKU41" s="86"/>
      <c r="BKV41" s="86"/>
      <c r="BKW41" s="86"/>
      <c r="BLB41" s="86"/>
      <c r="BLC41" s="86"/>
      <c r="BLD41" s="86"/>
      <c r="BLE41" s="86"/>
      <c r="BLF41" s="86"/>
      <c r="BLG41" s="86"/>
      <c r="BLH41" s="86"/>
      <c r="BLI41" s="86"/>
      <c r="BLJ41" s="86"/>
      <c r="BLK41" s="86"/>
      <c r="BLP41" s="86"/>
      <c r="BLQ41" s="86"/>
      <c r="BLR41" s="86"/>
      <c r="BLS41" s="86"/>
      <c r="BLT41" s="86"/>
      <c r="BLU41" s="86"/>
      <c r="BLV41" s="86"/>
      <c r="BLW41" s="86"/>
      <c r="BLX41" s="86"/>
      <c r="BLY41" s="86"/>
      <c r="BMD41" s="86"/>
      <c r="BME41" s="86"/>
      <c r="BMF41" s="86"/>
      <c r="BMG41" s="86"/>
      <c r="BMH41" s="86"/>
      <c r="BMI41" s="86"/>
      <c r="BMJ41" s="86"/>
      <c r="BMK41" s="86"/>
      <c r="BML41" s="86"/>
      <c r="BMM41" s="86"/>
      <c r="BMR41" s="86"/>
      <c r="BMS41" s="86"/>
      <c r="BMT41" s="86"/>
      <c r="BMU41" s="86"/>
      <c r="BMV41" s="86"/>
      <c r="BMW41" s="86"/>
      <c r="BMX41" s="86"/>
      <c r="BMY41" s="86"/>
      <c r="BMZ41" s="86"/>
      <c r="BNA41" s="86"/>
      <c r="BNF41" s="86"/>
      <c r="BNG41" s="86"/>
      <c r="BNH41" s="86"/>
      <c r="BNI41" s="86"/>
      <c r="BNJ41" s="86"/>
      <c r="BNK41" s="86"/>
      <c r="BNL41" s="86"/>
      <c r="BNM41" s="86"/>
      <c r="BNN41" s="86"/>
      <c r="BNO41" s="86"/>
      <c r="BNT41" s="86"/>
      <c r="BNU41" s="86"/>
      <c r="BNV41" s="86"/>
      <c r="BNW41" s="86"/>
      <c r="BNX41" s="86"/>
      <c r="BNY41" s="86"/>
      <c r="BNZ41" s="86"/>
      <c r="BOA41" s="86"/>
      <c r="BOB41" s="86"/>
      <c r="BOC41" s="86"/>
      <c r="BOH41" s="86"/>
      <c r="BOI41" s="86"/>
      <c r="BOJ41" s="86"/>
      <c r="BOK41" s="86"/>
      <c r="BOL41" s="86"/>
      <c r="BOM41" s="86"/>
      <c r="BON41" s="86"/>
      <c r="BOO41" s="86"/>
      <c r="BOP41" s="86"/>
      <c r="BOQ41" s="86"/>
      <c r="BOV41" s="86"/>
      <c r="BOW41" s="86"/>
      <c r="BOX41" s="86"/>
      <c r="BOY41" s="86"/>
      <c r="BOZ41" s="86"/>
      <c r="BPA41" s="86"/>
      <c r="BPB41" s="86"/>
      <c r="BPC41" s="86"/>
      <c r="BPD41" s="86"/>
      <c r="BPE41" s="86"/>
      <c r="BPJ41" s="86"/>
      <c r="BPK41" s="86"/>
      <c r="BPL41" s="86"/>
      <c r="BPM41" s="86"/>
      <c r="BPN41" s="86"/>
      <c r="BPO41" s="86"/>
      <c r="BPP41" s="86"/>
      <c r="BPQ41" s="86"/>
      <c r="BPR41" s="86"/>
      <c r="BPS41" s="86"/>
      <c r="BPX41" s="86"/>
      <c r="BPY41" s="86"/>
      <c r="BPZ41" s="86"/>
      <c r="BQA41" s="86"/>
      <c r="BQB41" s="86"/>
      <c r="BQC41" s="86"/>
      <c r="BQD41" s="86"/>
      <c r="BQE41" s="86"/>
      <c r="BQF41" s="86"/>
      <c r="BQG41" s="86"/>
      <c r="BQL41" s="86"/>
      <c r="BQM41" s="86"/>
      <c r="BQN41" s="86"/>
      <c r="BQO41" s="86"/>
      <c r="BQP41" s="86"/>
      <c r="BQQ41" s="86"/>
      <c r="BQR41" s="86"/>
      <c r="BQS41" s="86"/>
      <c r="BQT41" s="86"/>
      <c r="BQU41" s="86"/>
      <c r="BQZ41" s="86"/>
      <c r="BRA41" s="86"/>
      <c r="BRB41" s="86"/>
      <c r="BRC41" s="86"/>
      <c r="BRD41" s="86"/>
      <c r="BRE41" s="86"/>
      <c r="BRF41" s="86"/>
      <c r="BRG41" s="86"/>
      <c r="BRH41" s="86"/>
      <c r="BRI41" s="86"/>
      <c r="BRN41" s="86"/>
      <c r="BRO41" s="86"/>
      <c r="BRP41" s="86"/>
      <c r="BRQ41" s="86"/>
      <c r="BRR41" s="86"/>
      <c r="BRS41" s="86"/>
      <c r="BRT41" s="86"/>
      <c r="BRU41" s="86"/>
      <c r="BRV41" s="86"/>
      <c r="BRW41" s="86"/>
      <c r="BSB41" s="86"/>
      <c r="BSC41" s="86"/>
      <c r="BSD41" s="86"/>
      <c r="BSE41" s="86"/>
      <c r="BSF41" s="86"/>
      <c r="BSG41" s="86"/>
      <c r="BSH41" s="86"/>
      <c r="BSI41" s="86"/>
      <c r="BSJ41" s="86"/>
      <c r="BSK41" s="86"/>
      <c r="BSP41" s="86"/>
      <c r="BSQ41" s="86"/>
      <c r="BSR41" s="86"/>
      <c r="BSS41" s="86"/>
      <c r="BST41" s="86"/>
      <c r="BSU41" s="86"/>
      <c r="BSV41" s="86"/>
      <c r="BSW41" s="86"/>
      <c r="BSX41" s="86"/>
      <c r="BSY41" s="86"/>
      <c r="BTD41" s="86"/>
      <c r="BTE41" s="86"/>
      <c r="BTF41" s="86"/>
      <c r="BTG41" s="86"/>
      <c r="BTH41" s="86"/>
      <c r="BTI41" s="86"/>
      <c r="BTJ41" s="86"/>
      <c r="BTK41" s="86"/>
      <c r="BTL41" s="86"/>
      <c r="BTM41" s="86"/>
      <c r="BTR41" s="86"/>
      <c r="BTS41" s="86"/>
      <c r="BTT41" s="86"/>
      <c r="BTU41" s="86"/>
      <c r="BTV41" s="86"/>
      <c r="BTW41" s="86"/>
      <c r="BTX41" s="86"/>
      <c r="BTY41" s="86"/>
      <c r="BTZ41" s="86"/>
      <c r="BUA41" s="86"/>
      <c r="BUF41" s="86"/>
      <c r="BUG41" s="86"/>
      <c r="BUH41" s="86"/>
      <c r="BUI41" s="86"/>
      <c r="BUJ41" s="86"/>
      <c r="BUK41" s="86"/>
      <c r="BUL41" s="86"/>
      <c r="BUM41" s="86"/>
      <c r="BUN41" s="86"/>
      <c r="BUO41" s="86"/>
      <c r="BUT41" s="86"/>
      <c r="BUU41" s="86"/>
      <c r="BUV41" s="86"/>
      <c r="BUW41" s="86"/>
      <c r="BUX41" s="86"/>
      <c r="BUY41" s="86"/>
      <c r="BUZ41" s="86"/>
      <c r="BVA41" s="86"/>
      <c r="BVB41" s="86"/>
      <c r="BVC41" s="86"/>
      <c r="BVH41" s="86"/>
      <c r="BVI41" s="86"/>
      <c r="BVJ41" s="86"/>
      <c r="BVK41" s="86"/>
      <c r="BVL41" s="86"/>
      <c r="BVM41" s="86"/>
      <c r="BVN41" s="86"/>
      <c r="BVO41" s="86"/>
      <c r="BVP41" s="86"/>
      <c r="BVQ41" s="86"/>
      <c r="BVV41" s="86"/>
      <c r="BVW41" s="86"/>
      <c r="BVX41" s="86"/>
      <c r="BVY41" s="86"/>
      <c r="BVZ41" s="86"/>
      <c r="BWA41" s="86"/>
      <c r="BWB41" s="86"/>
      <c r="BWC41" s="86"/>
      <c r="BWD41" s="86"/>
      <c r="BWE41" s="86"/>
      <c r="BWJ41" s="86"/>
      <c r="BWK41" s="86"/>
      <c r="BWL41" s="86"/>
      <c r="BWM41" s="86"/>
      <c r="BWN41" s="86"/>
      <c r="BWO41" s="86"/>
      <c r="BWP41" s="86"/>
      <c r="BWQ41" s="86"/>
      <c r="BWR41" s="86"/>
      <c r="BWS41" s="86"/>
      <c r="BWX41" s="86"/>
      <c r="BWY41" s="86"/>
      <c r="BWZ41" s="86"/>
      <c r="BXA41" s="86"/>
      <c r="BXB41" s="86"/>
      <c r="BXC41" s="86"/>
      <c r="BXD41" s="86"/>
      <c r="BXE41" s="86"/>
      <c r="BXF41" s="86"/>
      <c r="BXG41" s="86"/>
      <c r="BXL41" s="86"/>
      <c r="BXM41" s="86"/>
      <c r="BXN41" s="86"/>
      <c r="BXO41" s="86"/>
      <c r="BXP41" s="86"/>
      <c r="BXQ41" s="86"/>
      <c r="BXR41" s="86"/>
      <c r="BXS41" s="86"/>
      <c r="BXT41" s="86"/>
      <c r="BXU41" s="86"/>
      <c r="BXZ41" s="86"/>
      <c r="BYA41" s="86"/>
      <c r="BYB41" s="86"/>
      <c r="BYC41" s="86"/>
      <c r="BYD41" s="86"/>
      <c r="BYE41" s="86"/>
      <c r="BYF41" s="86"/>
      <c r="BYG41" s="86"/>
      <c r="BYH41" s="86"/>
      <c r="BYI41" s="86"/>
      <c r="BYN41" s="86"/>
      <c r="BYO41" s="86"/>
      <c r="BYP41" s="86"/>
      <c r="BYQ41" s="86"/>
      <c r="BYR41" s="86"/>
      <c r="BYS41" s="86"/>
      <c r="BYT41" s="86"/>
      <c r="BYU41" s="86"/>
      <c r="BYV41" s="86"/>
      <c r="BYW41" s="86"/>
      <c r="BZB41" s="86"/>
      <c r="BZC41" s="86"/>
      <c r="BZD41" s="86"/>
      <c r="BZE41" s="86"/>
      <c r="BZF41" s="86"/>
      <c r="BZG41" s="86"/>
      <c r="BZH41" s="86"/>
      <c r="BZI41" s="86"/>
      <c r="BZJ41" s="86"/>
      <c r="BZK41" s="86"/>
      <c r="BZP41" s="86"/>
      <c r="BZQ41" s="86"/>
      <c r="BZR41" s="86"/>
      <c r="BZS41" s="86"/>
      <c r="BZT41" s="86"/>
      <c r="BZU41" s="86"/>
      <c r="BZV41" s="86"/>
      <c r="BZW41" s="86"/>
      <c r="BZX41" s="86"/>
      <c r="BZY41" s="86"/>
      <c r="CAD41" s="86"/>
      <c r="CAE41" s="86"/>
      <c r="CAF41" s="86"/>
      <c r="CAG41" s="86"/>
      <c r="CAH41" s="86"/>
      <c r="CAI41" s="86"/>
      <c r="CAJ41" s="86"/>
      <c r="CAK41" s="86"/>
      <c r="CAL41" s="86"/>
      <c r="CAM41" s="86"/>
      <c r="CAR41" s="86"/>
      <c r="CAS41" s="86"/>
      <c r="CAT41" s="86"/>
      <c r="CAU41" s="86"/>
      <c r="CAV41" s="86"/>
      <c r="CAW41" s="86"/>
      <c r="CAX41" s="86"/>
      <c r="CAY41" s="86"/>
      <c r="CAZ41" s="86"/>
      <c r="CBA41" s="86"/>
      <c r="CBF41" s="86"/>
      <c r="CBG41" s="86"/>
      <c r="CBH41" s="86"/>
      <c r="CBI41" s="86"/>
      <c r="CBJ41" s="86"/>
      <c r="CBK41" s="86"/>
      <c r="CBL41" s="86"/>
      <c r="CBM41" s="86"/>
      <c r="CBN41" s="86"/>
      <c r="CBO41" s="86"/>
      <c r="CBT41" s="86"/>
      <c r="CBU41" s="86"/>
      <c r="CBV41" s="86"/>
      <c r="CBW41" s="86"/>
      <c r="CBX41" s="86"/>
      <c r="CBY41" s="86"/>
      <c r="CBZ41" s="86"/>
      <c r="CCA41" s="86"/>
      <c r="CCB41" s="86"/>
      <c r="CCC41" s="86"/>
      <c r="CCH41" s="86"/>
      <c r="CCI41" s="86"/>
      <c r="CCJ41" s="86"/>
      <c r="CCK41" s="86"/>
      <c r="CCL41" s="86"/>
      <c r="CCM41" s="86"/>
      <c r="CCN41" s="86"/>
      <c r="CCO41" s="86"/>
      <c r="CCP41" s="86"/>
      <c r="CCQ41" s="86"/>
      <c r="CCV41" s="86"/>
      <c r="CCW41" s="86"/>
      <c r="CCX41" s="86"/>
      <c r="CCY41" s="86"/>
      <c r="CCZ41" s="86"/>
      <c r="CDA41" s="86"/>
      <c r="CDB41" s="86"/>
      <c r="CDC41" s="86"/>
      <c r="CDD41" s="86"/>
      <c r="CDE41" s="86"/>
      <c r="CDJ41" s="86"/>
      <c r="CDK41" s="86"/>
      <c r="CDL41" s="86"/>
      <c r="CDM41" s="86"/>
      <c r="CDN41" s="86"/>
      <c r="CDO41" s="86"/>
      <c r="CDP41" s="86"/>
      <c r="CDQ41" s="86"/>
      <c r="CDR41" s="86"/>
      <c r="CDS41" s="86"/>
      <c r="CDX41" s="86"/>
      <c r="CDY41" s="86"/>
      <c r="CDZ41" s="86"/>
      <c r="CEA41" s="86"/>
      <c r="CEB41" s="86"/>
      <c r="CEC41" s="86"/>
      <c r="CED41" s="86"/>
      <c r="CEE41" s="86"/>
      <c r="CEF41" s="86"/>
      <c r="CEG41" s="86"/>
      <c r="CEL41" s="86"/>
      <c r="CEM41" s="86"/>
      <c r="CEN41" s="86"/>
      <c r="CEO41" s="86"/>
      <c r="CEP41" s="86"/>
      <c r="CEQ41" s="86"/>
      <c r="CER41" s="86"/>
      <c r="CES41" s="86"/>
      <c r="CET41" s="86"/>
      <c r="CEU41" s="86"/>
      <c r="CEZ41" s="86"/>
      <c r="CFA41" s="86"/>
      <c r="CFB41" s="86"/>
      <c r="CFC41" s="86"/>
      <c r="CFD41" s="86"/>
      <c r="CFE41" s="86"/>
      <c r="CFF41" s="86"/>
      <c r="CFG41" s="86"/>
      <c r="CFH41" s="86"/>
      <c r="CFI41" s="86"/>
      <c r="CFN41" s="86"/>
      <c r="CFO41" s="86"/>
      <c r="CFP41" s="86"/>
      <c r="CFQ41" s="86"/>
      <c r="CFR41" s="86"/>
      <c r="CFS41" s="86"/>
      <c r="CFT41" s="86"/>
      <c r="CFU41" s="86"/>
      <c r="CFV41" s="86"/>
      <c r="CFW41" s="86"/>
      <c r="CGB41" s="86"/>
      <c r="CGC41" s="86"/>
      <c r="CGD41" s="86"/>
      <c r="CGE41" s="86"/>
      <c r="CGF41" s="86"/>
      <c r="CGG41" s="86"/>
      <c r="CGH41" s="86"/>
      <c r="CGI41" s="86"/>
      <c r="CGJ41" s="86"/>
      <c r="CGK41" s="86"/>
      <c r="CGP41" s="86"/>
      <c r="CGQ41" s="86"/>
      <c r="CGR41" s="86"/>
      <c r="CGS41" s="86"/>
      <c r="CGT41" s="86"/>
      <c r="CGU41" s="86"/>
      <c r="CGV41" s="86"/>
      <c r="CGW41" s="86"/>
      <c r="CGX41" s="86"/>
      <c r="CGY41" s="86"/>
      <c r="CHD41" s="86"/>
      <c r="CHE41" s="86"/>
      <c r="CHF41" s="86"/>
      <c r="CHG41" s="86"/>
      <c r="CHH41" s="86"/>
      <c r="CHI41" s="86"/>
      <c r="CHJ41" s="86"/>
      <c r="CHK41" s="86"/>
      <c r="CHL41" s="86"/>
      <c r="CHM41" s="86"/>
      <c r="CHR41" s="86"/>
      <c r="CHS41" s="86"/>
      <c r="CHT41" s="86"/>
      <c r="CHU41" s="86"/>
      <c r="CHV41" s="86"/>
      <c r="CHW41" s="86"/>
      <c r="CHX41" s="86"/>
      <c r="CHY41" s="86"/>
      <c r="CHZ41" s="86"/>
      <c r="CIA41" s="86"/>
      <c r="CIF41" s="86"/>
      <c r="CIG41" s="86"/>
      <c r="CIH41" s="86"/>
      <c r="CII41" s="86"/>
      <c r="CIJ41" s="86"/>
      <c r="CIK41" s="86"/>
      <c r="CIL41" s="86"/>
      <c r="CIM41" s="86"/>
      <c r="CIN41" s="86"/>
      <c r="CIO41" s="86"/>
      <c r="CIT41" s="86"/>
      <c r="CIU41" s="86"/>
      <c r="CIV41" s="86"/>
      <c r="CIW41" s="86"/>
      <c r="CIX41" s="86"/>
      <c r="CIY41" s="86"/>
      <c r="CIZ41" s="86"/>
      <c r="CJA41" s="86"/>
      <c r="CJB41" s="86"/>
      <c r="CJC41" s="86"/>
      <c r="CJH41" s="86"/>
      <c r="CJI41" s="86"/>
      <c r="CJJ41" s="86"/>
      <c r="CJK41" s="86"/>
      <c r="CJL41" s="86"/>
      <c r="CJM41" s="86"/>
      <c r="CJN41" s="86"/>
      <c r="CJO41" s="86"/>
      <c r="CJP41" s="86"/>
      <c r="CJQ41" s="86"/>
      <c r="CJV41" s="86"/>
      <c r="CJW41" s="86"/>
      <c r="CJX41" s="86"/>
      <c r="CJY41" s="86"/>
      <c r="CJZ41" s="86"/>
      <c r="CKA41" s="86"/>
      <c r="CKB41" s="86"/>
      <c r="CKC41" s="86"/>
      <c r="CKD41" s="86"/>
      <c r="CKE41" s="86"/>
      <c r="CKJ41" s="86"/>
      <c r="CKK41" s="86"/>
      <c r="CKL41" s="86"/>
      <c r="CKM41" s="86"/>
      <c r="CKN41" s="86"/>
      <c r="CKO41" s="86"/>
      <c r="CKP41" s="86"/>
      <c r="CKQ41" s="86"/>
      <c r="CKR41" s="86"/>
      <c r="CKS41" s="86"/>
      <c r="CKX41" s="86"/>
      <c r="CKY41" s="86"/>
      <c r="CKZ41" s="86"/>
      <c r="CLA41" s="86"/>
      <c r="CLB41" s="86"/>
      <c r="CLC41" s="86"/>
      <c r="CLD41" s="86"/>
      <c r="CLE41" s="86"/>
      <c r="CLF41" s="86"/>
      <c r="CLG41" s="86"/>
      <c r="CLL41" s="86"/>
      <c r="CLM41" s="86"/>
      <c r="CLN41" s="86"/>
      <c r="CLO41" s="86"/>
      <c r="CLP41" s="86"/>
      <c r="CLQ41" s="86"/>
      <c r="CLR41" s="86"/>
      <c r="CLS41" s="86"/>
      <c r="CLT41" s="86"/>
      <c r="CLU41" s="86"/>
      <c r="CLZ41" s="86"/>
      <c r="CMA41" s="86"/>
      <c r="CMB41" s="86"/>
      <c r="CMC41" s="86"/>
      <c r="CMD41" s="86"/>
      <c r="CME41" s="86"/>
      <c r="CMF41" s="86"/>
      <c r="CMG41" s="86"/>
      <c r="CMH41" s="86"/>
      <c r="CMI41" s="86"/>
      <c r="CMN41" s="86"/>
      <c r="CMO41" s="86"/>
      <c r="CMP41" s="86"/>
      <c r="CMQ41" s="86"/>
      <c r="CMR41" s="86"/>
      <c r="CMS41" s="86"/>
      <c r="CMT41" s="86"/>
      <c r="CMU41" s="86"/>
      <c r="CMV41" s="86"/>
      <c r="CMW41" s="86"/>
      <c r="CNB41" s="86"/>
      <c r="CNC41" s="86"/>
      <c r="CND41" s="86"/>
      <c r="CNE41" s="86"/>
      <c r="CNF41" s="86"/>
      <c r="CNG41" s="86"/>
      <c r="CNH41" s="86"/>
      <c r="CNI41" s="86"/>
      <c r="CNJ41" s="86"/>
      <c r="CNK41" s="86"/>
      <c r="CNP41" s="86"/>
      <c r="CNQ41" s="86"/>
      <c r="CNR41" s="86"/>
      <c r="CNS41" s="86"/>
      <c r="CNT41" s="86"/>
      <c r="CNU41" s="86"/>
      <c r="CNV41" s="86"/>
      <c r="CNW41" s="86"/>
      <c r="CNX41" s="86"/>
      <c r="CNY41" s="86"/>
      <c r="COD41" s="86"/>
      <c r="COE41" s="86"/>
      <c r="COF41" s="86"/>
      <c r="COG41" s="86"/>
      <c r="COH41" s="86"/>
      <c r="COI41" s="86"/>
      <c r="COJ41" s="86"/>
      <c r="COK41" s="86"/>
      <c r="COL41" s="86"/>
      <c r="COM41" s="86"/>
      <c r="COR41" s="86"/>
      <c r="COS41" s="86"/>
      <c r="COT41" s="86"/>
      <c r="COU41" s="86"/>
      <c r="COV41" s="86"/>
      <c r="COW41" s="86"/>
      <c r="COX41" s="86"/>
      <c r="COY41" s="86"/>
      <c r="COZ41" s="86"/>
      <c r="CPA41" s="86"/>
      <c r="CPF41" s="86"/>
      <c r="CPG41" s="86"/>
      <c r="CPH41" s="86"/>
      <c r="CPI41" s="86"/>
      <c r="CPJ41" s="86"/>
      <c r="CPK41" s="86"/>
      <c r="CPL41" s="86"/>
      <c r="CPM41" s="86"/>
      <c r="CPN41" s="86"/>
      <c r="CPO41" s="86"/>
      <c r="CPT41" s="86"/>
      <c r="CPU41" s="86"/>
      <c r="CPV41" s="86"/>
      <c r="CPW41" s="86"/>
      <c r="CPX41" s="86"/>
      <c r="CPY41" s="86"/>
      <c r="CPZ41" s="86"/>
      <c r="CQA41" s="86"/>
      <c r="CQB41" s="86"/>
      <c r="CQC41" s="86"/>
      <c r="CQH41" s="86"/>
      <c r="CQI41" s="86"/>
      <c r="CQJ41" s="86"/>
      <c r="CQK41" s="86"/>
      <c r="CQL41" s="86"/>
      <c r="CQM41" s="86"/>
      <c r="CQN41" s="86"/>
      <c r="CQO41" s="86"/>
      <c r="CQP41" s="86"/>
      <c r="CQQ41" s="86"/>
      <c r="CQV41" s="86"/>
      <c r="CQW41" s="86"/>
      <c r="CQX41" s="86"/>
      <c r="CQY41" s="86"/>
      <c r="CQZ41" s="86"/>
      <c r="CRA41" s="86"/>
      <c r="CRB41" s="86"/>
      <c r="CRC41" s="86"/>
      <c r="CRD41" s="86"/>
      <c r="CRE41" s="86"/>
      <c r="CRJ41" s="86"/>
      <c r="CRK41" s="86"/>
      <c r="CRL41" s="86"/>
      <c r="CRM41" s="86"/>
      <c r="CRN41" s="86"/>
      <c r="CRO41" s="86"/>
      <c r="CRP41" s="86"/>
      <c r="CRQ41" s="86"/>
      <c r="CRR41" s="86"/>
      <c r="CRS41" s="86"/>
      <c r="CRX41" s="86"/>
      <c r="CRY41" s="86"/>
      <c r="CRZ41" s="86"/>
      <c r="CSA41" s="86"/>
      <c r="CSB41" s="86"/>
      <c r="CSC41" s="86"/>
      <c r="CSD41" s="86"/>
      <c r="CSE41" s="86"/>
      <c r="CSF41" s="86"/>
      <c r="CSG41" s="86"/>
      <c r="CSL41" s="86"/>
      <c r="CSM41" s="86"/>
      <c r="CSN41" s="86"/>
      <c r="CSO41" s="86"/>
      <c r="CSP41" s="86"/>
      <c r="CSQ41" s="86"/>
      <c r="CSR41" s="86"/>
      <c r="CSS41" s="86"/>
      <c r="CST41" s="86"/>
      <c r="CSU41" s="86"/>
      <c r="CSZ41" s="86"/>
      <c r="CTA41" s="86"/>
      <c r="CTB41" s="86"/>
      <c r="CTC41" s="86"/>
      <c r="CTD41" s="86"/>
      <c r="CTE41" s="86"/>
      <c r="CTF41" s="86"/>
      <c r="CTG41" s="86"/>
      <c r="CTH41" s="86"/>
      <c r="CTI41" s="86"/>
      <c r="CTN41" s="86"/>
      <c r="CTO41" s="86"/>
      <c r="CTP41" s="86"/>
      <c r="CTQ41" s="86"/>
      <c r="CTR41" s="86"/>
      <c r="CTS41" s="86"/>
      <c r="CTT41" s="86"/>
      <c r="CTU41" s="86"/>
      <c r="CTV41" s="86"/>
      <c r="CTW41" s="86"/>
      <c r="CUB41" s="86"/>
      <c r="CUC41" s="86"/>
      <c r="CUD41" s="86"/>
      <c r="CUE41" s="86"/>
      <c r="CUF41" s="86"/>
      <c r="CUG41" s="86"/>
      <c r="CUH41" s="86"/>
      <c r="CUI41" s="86"/>
      <c r="CUJ41" s="86"/>
      <c r="CUK41" s="86"/>
      <c r="CUP41" s="86"/>
      <c r="CUQ41" s="86"/>
      <c r="CUR41" s="86"/>
      <c r="CUS41" s="86"/>
      <c r="CUT41" s="86"/>
      <c r="CUU41" s="86"/>
      <c r="CUV41" s="86"/>
      <c r="CUW41" s="86"/>
      <c r="CUX41" s="86"/>
      <c r="CUY41" s="86"/>
      <c r="CVD41" s="86"/>
      <c r="CVE41" s="86"/>
      <c r="CVF41" s="86"/>
      <c r="CVG41" s="86"/>
      <c r="CVH41" s="86"/>
      <c r="CVI41" s="86"/>
      <c r="CVJ41" s="86"/>
      <c r="CVK41" s="86"/>
      <c r="CVL41" s="86"/>
      <c r="CVM41" s="86"/>
      <c r="CVR41" s="86"/>
      <c r="CVS41" s="86"/>
      <c r="CVT41" s="86"/>
      <c r="CVU41" s="86"/>
      <c r="CVV41" s="86"/>
      <c r="CVW41" s="86"/>
      <c r="CVX41" s="86"/>
      <c r="CVY41" s="86"/>
      <c r="CVZ41" s="86"/>
      <c r="CWA41" s="86"/>
      <c r="CWF41" s="86"/>
      <c r="CWG41" s="86"/>
      <c r="CWH41" s="86"/>
      <c r="CWI41" s="86"/>
      <c r="CWJ41" s="86"/>
      <c r="CWK41" s="86"/>
      <c r="CWL41" s="86"/>
      <c r="CWM41" s="86"/>
      <c r="CWN41" s="86"/>
      <c r="CWO41" s="86"/>
      <c r="CWT41" s="86"/>
      <c r="CWU41" s="86"/>
      <c r="CWV41" s="86"/>
      <c r="CWW41" s="86"/>
      <c r="CWX41" s="86"/>
      <c r="CWY41" s="86"/>
      <c r="CWZ41" s="86"/>
      <c r="CXA41" s="86"/>
      <c r="CXB41" s="86"/>
      <c r="CXC41" s="86"/>
      <c r="CXH41" s="86"/>
      <c r="CXI41" s="86"/>
      <c r="CXJ41" s="86"/>
      <c r="CXK41" s="86"/>
      <c r="CXL41" s="86"/>
      <c r="CXM41" s="86"/>
      <c r="CXN41" s="86"/>
      <c r="CXO41" s="86"/>
      <c r="CXP41" s="86"/>
      <c r="CXQ41" s="86"/>
      <c r="CXV41" s="86"/>
      <c r="CXW41" s="86"/>
      <c r="CXX41" s="86"/>
      <c r="CXY41" s="86"/>
      <c r="CXZ41" s="86"/>
      <c r="CYA41" s="86"/>
      <c r="CYB41" s="86"/>
      <c r="CYC41" s="86"/>
      <c r="CYD41" s="86"/>
      <c r="CYE41" s="86"/>
      <c r="CYJ41" s="86"/>
      <c r="CYK41" s="86"/>
      <c r="CYL41" s="86"/>
      <c r="CYM41" s="86"/>
      <c r="CYN41" s="86"/>
      <c r="CYO41" s="86"/>
      <c r="CYP41" s="86"/>
      <c r="CYQ41" s="86"/>
      <c r="CYR41" s="86"/>
      <c r="CYS41" s="86"/>
      <c r="CYX41" s="86"/>
      <c r="CYY41" s="86"/>
      <c r="CYZ41" s="86"/>
      <c r="CZA41" s="86"/>
      <c r="CZB41" s="86"/>
      <c r="CZC41" s="86"/>
      <c r="CZD41" s="86"/>
      <c r="CZE41" s="86"/>
      <c r="CZF41" s="86"/>
      <c r="CZG41" s="86"/>
      <c r="CZL41" s="86"/>
      <c r="CZM41" s="86"/>
      <c r="CZN41" s="86"/>
      <c r="CZO41" s="86"/>
      <c r="CZP41" s="86"/>
      <c r="CZQ41" s="86"/>
      <c r="CZR41" s="86"/>
      <c r="CZS41" s="86"/>
      <c r="CZT41" s="86"/>
      <c r="CZU41" s="86"/>
      <c r="CZZ41" s="86"/>
      <c r="DAA41" s="86"/>
      <c r="DAB41" s="86"/>
      <c r="DAC41" s="86"/>
      <c r="DAD41" s="86"/>
      <c r="DAE41" s="86"/>
      <c r="DAF41" s="86"/>
      <c r="DAG41" s="86"/>
      <c r="DAH41" s="86"/>
      <c r="DAI41" s="86"/>
      <c r="DAN41" s="86"/>
      <c r="DAO41" s="86"/>
      <c r="DAP41" s="86"/>
      <c r="DAQ41" s="86"/>
      <c r="DAR41" s="86"/>
      <c r="DAS41" s="86"/>
      <c r="DAT41" s="86"/>
      <c r="DAU41" s="86"/>
      <c r="DAV41" s="86"/>
      <c r="DAW41" s="86"/>
      <c r="DBB41" s="86"/>
      <c r="DBC41" s="86"/>
      <c r="DBD41" s="86"/>
      <c r="DBE41" s="86"/>
      <c r="DBF41" s="86"/>
      <c r="DBG41" s="86"/>
      <c r="DBH41" s="86"/>
      <c r="DBI41" s="86"/>
      <c r="DBJ41" s="86"/>
      <c r="DBK41" s="86"/>
      <c r="DBP41" s="86"/>
      <c r="DBQ41" s="86"/>
      <c r="DBR41" s="86"/>
      <c r="DBS41" s="86"/>
      <c r="DBT41" s="86"/>
      <c r="DBU41" s="86"/>
      <c r="DBV41" s="86"/>
      <c r="DBW41" s="86"/>
      <c r="DBX41" s="86"/>
      <c r="DBY41" s="86"/>
      <c r="DCD41" s="86"/>
      <c r="DCE41" s="86"/>
      <c r="DCF41" s="86"/>
      <c r="DCG41" s="86"/>
      <c r="DCH41" s="86"/>
      <c r="DCI41" s="86"/>
      <c r="DCJ41" s="86"/>
      <c r="DCK41" s="86"/>
      <c r="DCL41" s="86"/>
      <c r="DCM41" s="86"/>
      <c r="DCR41" s="86"/>
      <c r="DCS41" s="86"/>
      <c r="DCT41" s="86"/>
      <c r="DCU41" s="86"/>
      <c r="DCV41" s="86"/>
      <c r="DCW41" s="86"/>
      <c r="DCX41" s="86"/>
      <c r="DCY41" s="86"/>
      <c r="DCZ41" s="86"/>
      <c r="DDA41" s="86"/>
      <c r="DDF41" s="86"/>
      <c r="DDG41" s="86"/>
      <c r="DDH41" s="86"/>
      <c r="DDI41" s="86"/>
      <c r="DDJ41" s="86"/>
      <c r="DDK41" s="86"/>
      <c r="DDL41" s="86"/>
      <c r="DDM41" s="86"/>
      <c r="DDN41" s="86"/>
      <c r="DDO41" s="86"/>
      <c r="DDT41" s="86"/>
      <c r="DDU41" s="86"/>
      <c r="DDV41" s="86"/>
      <c r="DDW41" s="86"/>
      <c r="DDX41" s="86"/>
      <c r="DDY41" s="86"/>
      <c r="DDZ41" s="86"/>
      <c r="DEA41" s="86"/>
      <c r="DEB41" s="86"/>
      <c r="DEC41" s="86"/>
      <c r="DEH41" s="86"/>
      <c r="DEI41" s="86"/>
      <c r="DEJ41" s="86"/>
      <c r="DEK41" s="86"/>
      <c r="DEL41" s="86"/>
      <c r="DEM41" s="86"/>
      <c r="DEN41" s="86"/>
      <c r="DEO41" s="86"/>
      <c r="DEP41" s="86"/>
      <c r="DEQ41" s="86"/>
      <c r="DEV41" s="86"/>
      <c r="DEW41" s="86"/>
      <c r="DEX41" s="86"/>
      <c r="DEY41" s="86"/>
      <c r="DEZ41" s="86"/>
      <c r="DFA41" s="86"/>
      <c r="DFB41" s="86"/>
      <c r="DFC41" s="86"/>
      <c r="DFD41" s="86"/>
      <c r="DFE41" s="86"/>
      <c r="DFJ41" s="86"/>
      <c r="DFK41" s="86"/>
      <c r="DFL41" s="86"/>
      <c r="DFM41" s="86"/>
      <c r="DFN41" s="86"/>
      <c r="DFO41" s="86"/>
      <c r="DFP41" s="86"/>
      <c r="DFQ41" s="86"/>
      <c r="DFR41" s="86"/>
      <c r="DFS41" s="86"/>
      <c r="DFX41" s="86"/>
      <c r="DFY41" s="86"/>
      <c r="DFZ41" s="86"/>
      <c r="DGA41" s="86"/>
      <c r="DGB41" s="86"/>
      <c r="DGC41" s="86"/>
      <c r="DGD41" s="86"/>
      <c r="DGE41" s="86"/>
      <c r="DGF41" s="86"/>
      <c r="DGG41" s="86"/>
      <c r="DGL41" s="86"/>
      <c r="DGM41" s="86"/>
      <c r="DGN41" s="86"/>
      <c r="DGO41" s="86"/>
      <c r="DGP41" s="86"/>
      <c r="DGQ41" s="86"/>
      <c r="DGR41" s="86"/>
      <c r="DGS41" s="86"/>
      <c r="DGT41" s="86"/>
      <c r="DGU41" s="86"/>
      <c r="DGZ41" s="86"/>
      <c r="DHA41" s="86"/>
      <c r="DHB41" s="86"/>
      <c r="DHC41" s="86"/>
      <c r="DHD41" s="86"/>
      <c r="DHE41" s="86"/>
      <c r="DHF41" s="86"/>
      <c r="DHG41" s="86"/>
      <c r="DHH41" s="86"/>
      <c r="DHI41" s="86"/>
      <c r="DHN41" s="86"/>
      <c r="DHO41" s="86"/>
      <c r="DHP41" s="86"/>
      <c r="DHQ41" s="86"/>
      <c r="DHR41" s="86"/>
      <c r="DHS41" s="86"/>
      <c r="DHT41" s="86"/>
      <c r="DHU41" s="86"/>
      <c r="DHV41" s="86"/>
      <c r="DHW41" s="86"/>
      <c r="DIB41" s="86"/>
      <c r="DIC41" s="86"/>
      <c r="DID41" s="86"/>
      <c r="DIE41" s="86"/>
      <c r="DIF41" s="86"/>
      <c r="DIG41" s="86"/>
      <c r="DIH41" s="86"/>
      <c r="DII41" s="86"/>
      <c r="DIJ41" s="86"/>
      <c r="DIK41" s="86"/>
      <c r="DIP41" s="86"/>
      <c r="DIQ41" s="86"/>
      <c r="DIR41" s="86"/>
      <c r="DIS41" s="86"/>
      <c r="DIT41" s="86"/>
      <c r="DIU41" s="86"/>
      <c r="DIV41" s="86"/>
      <c r="DIW41" s="86"/>
      <c r="DIX41" s="86"/>
      <c r="DIY41" s="86"/>
      <c r="DJD41" s="86"/>
      <c r="DJE41" s="86"/>
      <c r="DJF41" s="86"/>
      <c r="DJG41" s="86"/>
      <c r="DJH41" s="86"/>
      <c r="DJI41" s="86"/>
      <c r="DJJ41" s="86"/>
      <c r="DJK41" s="86"/>
      <c r="DJL41" s="86"/>
      <c r="DJM41" s="86"/>
      <c r="DJR41" s="86"/>
      <c r="DJS41" s="86"/>
      <c r="DJT41" s="86"/>
      <c r="DJU41" s="86"/>
      <c r="DJV41" s="86"/>
      <c r="DJW41" s="86"/>
      <c r="DJX41" s="86"/>
      <c r="DJY41" s="86"/>
      <c r="DJZ41" s="86"/>
      <c r="DKA41" s="86"/>
      <c r="DKF41" s="86"/>
      <c r="DKG41" s="86"/>
      <c r="DKH41" s="86"/>
      <c r="DKI41" s="86"/>
      <c r="DKJ41" s="86"/>
      <c r="DKK41" s="86"/>
      <c r="DKL41" s="86"/>
      <c r="DKM41" s="86"/>
      <c r="DKN41" s="86"/>
      <c r="DKO41" s="86"/>
      <c r="DKT41" s="86"/>
      <c r="DKU41" s="86"/>
      <c r="DKV41" s="86"/>
      <c r="DKW41" s="86"/>
      <c r="DKX41" s="86"/>
      <c r="DKY41" s="86"/>
      <c r="DKZ41" s="86"/>
      <c r="DLA41" s="86"/>
      <c r="DLB41" s="86"/>
      <c r="DLC41" s="86"/>
      <c r="DLH41" s="86"/>
      <c r="DLI41" s="86"/>
      <c r="DLJ41" s="86"/>
      <c r="DLK41" s="86"/>
      <c r="DLL41" s="86"/>
      <c r="DLM41" s="86"/>
      <c r="DLN41" s="86"/>
      <c r="DLO41" s="86"/>
      <c r="DLP41" s="86"/>
      <c r="DLQ41" s="86"/>
      <c r="DLV41" s="86"/>
      <c r="DLW41" s="86"/>
      <c r="DLX41" s="86"/>
      <c r="DLY41" s="86"/>
      <c r="DLZ41" s="86"/>
      <c r="DMA41" s="86"/>
      <c r="DMB41" s="86"/>
      <c r="DMC41" s="86"/>
      <c r="DMD41" s="86"/>
      <c r="DME41" s="86"/>
      <c r="DMJ41" s="86"/>
      <c r="DMK41" s="86"/>
      <c r="DML41" s="86"/>
      <c r="DMM41" s="86"/>
      <c r="DMN41" s="86"/>
      <c r="DMO41" s="86"/>
      <c r="DMP41" s="86"/>
      <c r="DMQ41" s="86"/>
      <c r="DMR41" s="86"/>
      <c r="DMS41" s="86"/>
      <c r="DMX41" s="86"/>
      <c r="DMY41" s="86"/>
      <c r="DMZ41" s="86"/>
      <c r="DNA41" s="86"/>
      <c r="DNB41" s="86"/>
      <c r="DNC41" s="86"/>
      <c r="DND41" s="86"/>
      <c r="DNE41" s="86"/>
      <c r="DNF41" s="86"/>
      <c r="DNG41" s="86"/>
      <c r="DNL41" s="86"/>
      <c r="DNM41" s="86"/>
      <c r="DNN41" s="86"/>
      <c r="DNO41" s="86"/>
      <c r="DNP41" s="86"/>
      <c r="DNQ41" s="86"/>
      <c r="DNR41" s="86"/>
      <c r="DNS41" s="86"/>
      <c r="DNT41" s="86"/>
      <c r="DNU41" s="86"/>
      <c r="DNZ41" s="86"/>
      <c r="DOA41" s="86"/>
      <c r="DOB41" s="86"/>
      <c r="DOC41" s="86"/>
      <c r="DOD41" s="86"/>
      <c r="DOE41" s="86"/>
      <c r="DOF41" s="86"/>
      <c r="DOG41" s="86"/>
      <c r="DOH41" s="86"/>
      <c r="DOI41" s="86"/>
      <c r="DON41" s="86"/>
      <c r="DOO41" s="86"/>
      <c r="DOP41" s="86"/>
      <c r="DOQ41" s="86"/>
      <c r="DOR41" s="86"/>
      <c r="DOS41" s="86"/>
      <c r="DOT41" s="86"/>
      <c r="DOU41" s="86"/>
      <c r="DOV41" s="86"/>
      <c r="DOW41" s="86"/>
      <c r="DPB41" s="86"/>
      <c r="DPC41" s="86"/>
      <c r="DPD41" s="86"/>
      <c r="DPE41" s="86"/>
      <c r="DPF41" s="86"/>
      <c r="DPG41" s="86"/>
      <c r="DPH41" s="86"/>
      <c r="DPI41" s="86"/>
      <c r="DPJ41" s="86"/>
      <c r="DPK41" s="86"/>
      <c r="DPP41" s="86"/>
      <c r="DPQ41" s="86"/>
      <c r="DPR41" s="86"/>
      <c r="DPS41" s="86"/>
      <c r="DPT41" s="86"/>
      <c r="DPU41" s="86"/>
      <c r="DPV41" s="86"/>
      <c r="DPW41" s="86"/>
      <c r="DPX41" s="86"/>
      <c r="DPY41" s="86"/>
      <c r="DQD41" s="86"/>
      <c r="DQE41" s="86"/>
      <c r="DQF41" s="86"/>
      <c r="DQG41" s="86"/>
      <c r="DQH41" s="86"/>
      <c r="DQI41" s="86"/>
      <c r="DQJ41" s="86"/>
      <c r="DQK41" s="86"/>
      <c r="DQL41" s="86"/>
      <c r="DQM41" s="86"/>
      <c r="DQR41" s="86"/>
      <c r="DQS41" s="86"/>
      <c r="DQT41" s="86"/>
      <c r="DQU41" s="86"/>
      <c r="DQV41" s="86"/>
      <c r="DQW41" s="86"/>
      <c r="DQX41" s="86"/>
      <c r="DQY41" s="86"/>
      <c r="DQZ41" s="86"/>
      <c r="DRA41" s="86"/>
      <c r="DRF41" s="86"/>
      <c r="DRG41" s="86"/>
      <c r="DRH41" s="86"/>
      <c r="DRI41" s="86"/>
      <c r="DRJ41" s="86"/>
      <c r="DRK41" s="86"/>
      <c r="DRL41" s="86"/>
      <c r="DRM41" s="86"/>
      <c r="DRN41" s="86"/>
      <c r="DRO41" s="86"/>
      <c r="DRT41" s="86"/>
      <c r="DRU41" s="86"/>
      <c r="DRV41" s="86"/>
      <c r="DRW41" s="86"/>
      <c r="DRX41" s="86"/>
      <c r="DRY41" s="86"/>
      <c r="DRZ41" s="86"/>
      <c r="DSA41" s="86"/>
      <c r="DSB41" s="86"/>
      <c r="DSC41" s="86"/>
      <c r="DSH41" s="86"/>
      <c r="DSI41" s="86"/>
      <c r="DSJ41" s="86"/>
      <c r="DSK41" s="86"/>
      <c r="DSL41" s="86"/>
      <c r="DSM41" s="86"/>
      <c r="DSN41" s="86"/>
      <c r="DSO41" s="86"/>
      <c r="DSP41" s="86"/>
      <c r="DSQ41" s="86"/>
      <c r="DSV41" s="86"/>
      <c r="DSW41" s="86"/>
      <c r="DSX41" s="86"/>
      <c r="DSY41" s="86"/>
      <c r="DSZ41" s="86"/>
      <c r="DTA41" s="86"/>
      <c r="DTB41" s="86"/>
      <c r="DTC41" s="86"/>
      <c r="DTD41" s="86"/>
      <c r="DTE41" s="86"/>
      <c r="DTJ41" s="86"/>
      <c r="DTK41" s="86"/>
      <c r="DTL41" s="86"/>
      <c r="DTM41" s="86"/>
      <c r="DTN41" s="86"/>
      <c r="DTO41" s="86"/>
      <c r="DTP41" s="86"/>
      <c r="DTQ41" s="86"/>
      <c r="DTR41" s="86"/>
      <c r="DTS41" s="86"/>
      <c r="DTX41" s="86"/>
      <c r="DTY41" s="86"/>
      <c r="DTZ41" s="86"/>
      <c r="DUA41" s="86"/>
      <c r="DUB41" s="86"/>
      <c r="DUC41" s="86"/>
      <c r="DUD41" s="86"/>
      <c r="DUE41" s="86"/>
      <c r="DUF41" s="86"/>
      <c r="DUG41" s="86"/>
      <c r="DUL41" s="86"/>
      <c r="DUM41" s="86"/>
      <c r="DUN41" s="86"/>
      <c r="DUO41" s="86"/>
      <c r="DUP41" s="86"/>
      <c r="DUQ41" s="86"/>
      <c r="DUR41" s="86"/>
      <c r="DUS41" s="86"/>
      <c r="DUT41" s="86"/>
      <c r="DUU41" s="86"/>
      <c r="DUZ41" s="86"/>
      <c r="DVA41" s="86"/>
      <c r="DVB41" s="86"/>
      <c r="DVC41" s="86"/>
      <c r="DVD41" s="86"/>
      <c r="DVE41" s="86"/>
      <c r="DVF41" s="86"/>
      <c r="DVG41" s="86"/>
      <c r="DVH41" s="86"/>
      <c r="DVI41" s="86"/>
      <c r="DVN41" s="86"/>
      <c r="DVO41" s="86"/>
      <c r="DVP41" s="86"/>
      <c r="DVQ41" s="86"/>
      <c r="DVR41" s="86"/>
      <c r="DVS41" s="86"/>
      <c r="DVT41" s="86"/>
      <c r="DVU41" s="86"/>
      <c r="DVV41" s="86"/>
      <c r="DVW41" s="86"/>
      <c r="DWB41" s="86"/>
      <c r="DWC41" s="86"/>
      <c r="DWD41" s="86"/>
      <c r="DWE41" s="86"/>
      <c r="DWF41" s="86"/>
      <c r="DWG41" s="86"/>
      <c r="DWH41" s="86"/>
      <c r="DWI41" s="86"/>
      <c r="DWJ41" s="86"/>
      <c r="DWK41" s="86"/>
      <c r="DWP41" s="86"/>
      <c r="DWQ41" s="86"/>
      <c r="DWR41" s="86"/>
      <c r="DWS41" s="86"/>
      <c r="DWT41" s="86"/>
      <c r="DWU41" s="86"/>
      <c r="DWV41" s="86"/>
      <c r="DWW41" s="86"/>
      <c r="DWX41" s="86"/>
      <c r="DWY41" s="86"/>
      <c r="DXD41" s="86"/>
      <c r="DXE41" s="86"/>
      <c r="DXF41" s="86"/>
      <c r="DXG41" s="86"/>
      <c r="DXH41" s="86"/>
      <c r="DXI41" s="86"/>
      <c r="DXJ41" s="86"/>
      <c r="DXK41" s="86"/>
      <c r="DXL41" s="86"/>
      <c r="DXM41" s="86"/>
      <c r="DXR41" s="86"/>
      <c r="DXS41" s="86"/>
      <c r="DXT41" s="86"/>
      <c r="DXU41" s="86"/>
      <c r="DXV41" s="86"/>
      <c r="DXW41" s="86"/>
      <c r="DXX41" s="86"/>
      <c r="DXY41" s="86"/>
      <c r="DXZ41" s="86"/>
      <c r="DYA41" s="86"/>
      <c r="DYF41" s="86"/>
      <c r="DYG41" s="86"/>
      <c r="DYH41" s="86"/>
      <c r="DYI41" s="86"/>
      <c r="DYJ41" s="86"/>
      <c r="DYK41" s="86"/>
      <c r="DYL41" s="86"/>
      <c r="DYM41" s="86"/>
      <c r="DYN41" s="86"/>
      <c r="DYO41" s="86"/>
      <c r="DYT41" s="86"/>
      <c r="DYU41" s="86"/>
      <c r="DYV41" s="86"/>
      <c r="DYW41" s="86"/>
      <c r="DYX41" s="86"/>
      <c r="DYY41" s="86"/>
      <c r="DYZ41" s="86"/>
      <c r="DZA41" s="86"/>
      <c r="DZB41" s="86"/>
      <c r="DZC41" s="86"/>
      <c r="DZH41" s="86"/>
      <c r="DZI41" s="86"/>
      <c r="DZJ41" s="86"/>
      <c r="DZK41" s="86"/>
      <c r="DZL41" s="86"/>
      <c r="DZM41" s="86"/>
      <c r="DZN41" s="86"/>
      <c r="DZO41" s="86"/>
      <c r="DZP41" s="86"/>
      <c r="DZQ41" s="86"/>
      <c r="DZV41" s="86"/>
      <c r="DZW41" s="86"/>
      <c r="DZX41" s="86"/>
      <c r="DZY41" s="86"/>
      <c r="DZZ41" s="86"/>
      <c r="EAA41" s="86"/>
      <c r="EAB41" s="86"/>
      <c r="EAC41" s="86"/>
      <c r="EAD41" s="86"/>
      <c r="EAE41" s="86"/>
      <c r="EAJ41" s="86"/>
      <c r="EAK41" s="86"/>
      <c r="EAL41" s="86"/>
      <c r="EAM41" s="86"/>
      <c r="EAN41" s="86"/>
      <c r="EAO41" s="86"/>
      <c r="EAP41" s="86"/>
      <c r="EAQ41" s="86"/>
      <c r="EAR41" s="86"/>
      <c r="EAS41" s="86"/>
      <c r="EAX41" s="86"/>
      <c r="EAY41" s="86"/>
      <c r="EAZ41" s="86"/>
      <c r="EBA41" s="86"/>
      <c r="EBB41" s="86"/>
      <c r="EBC41" s="86"/>
      <c r="EBD41" s="86"/>
      <c r="EBE41" s="86"/>
      <c r="EBF41" s="86"/>
      <c r="EBG41" s="86"/>
      <c r="EBL41" s="86"/>
      <c r="EBM41" s="86"/>
      <c r="EBN41" s="86"/>
      <c r="EBO41" s="86"/>
      <c r="EBP41" s="86"/>
      <c r="EBQ41" s="86"/>
      <c r="EBR41" s="86"/>
      <c r="EBS41" s="86"/>
      <c r="EBT41" s="86"/>
      <c r="EBU41" s="86"/>
      <c r="EBZ41" s="86"/>
      <c r="ECA41" s="86"/>
      <c r="ECB41" s="86"/>
      <c r="ECC41" s="86"/>
      <c r="ECD41" s="86"/>
      <c r="ECE41" s="86"/>
      <c r="ECF41" s="86"/>
      <c r="ECG41" s="86"/>
      <c r="ECH41" s="86"/>
      <c r="ECI41" s="86"/>
      <c r="ECN41" s="86"/>
      <c r="ECO41" s="86"/>
      <c r="ECP41" s="86"/>
      <c r="ECQ41" s="86"/>
      <c r="ECR41" s="86"/>
      <c r="ECS41" s="86"/>
      <c r="ECT41" s="86"/>
      <c r="ECU41" s="86"/>
      <c r="ECV41" s="86"/>
      <c r="ECW41" s="86"/>
      <c r="EDB41" s="86"/>
      <c r="EDC41" s="86"/>
      <c r="EDD41" s="86"/>
      <c r="EDE41" s="86"/>
      <c r="EDF41" s="86"/>
      <c r="EDG41" s="86"/>
      <c r="EDH41" s="86"/>
      <c r="EDI41" s="86"/>
      <c r="EDJ41" s="86"/>
      <c r="EDK41" s="86"/>
      <c r="EDP41" s="86"/>
      <c r="EDQ41" s="86"/>
      <c r="EDR41" s="86"/>
      <c r="EDS41" s="86"/>
      <c r="EDT41" s="86"/>
      <c r="EDU41" s="86"/>
      <c r="EDV41" s="86"/>
      <c r="EDW41" s="86"/>
      <c r="EDX41" s="86"/>
      <c r="EDY41" s="86"/>
      <c r="EED41" s="86"/>
      <c r="EEE41" s="86"/>
      <c r="EEF41" s="86"/>
      <c r="EEG41" s="86"/>
      <c r="EEH41" s="86"/>
      <c r="EEI41" s="86"/>
      <c r="EEJ41" s="86"/>
      <c r="EEK41" s="86"/>
      <c r="EEL41" s="86"/>
      <c r="EEM41" s="86"/>
      <c r="EER41" s="86"/>
      <c r="EES41" s="86"/>
      <c r="EET41" s="86"/>
      <c r="EEU41" s="86"/>
      <c r="EEV41" s="86"/>
      <c r="EEW41" s="86"/>
      <c r="EEX41" s="86"/>
      <c r="EEY41" s="86"/>
      <c r="EEZ41" s="86"/>
      <c r="EFA41" s="86"/>
      <c r="EFF41" s="86"/>
      <c r="EFG41" s="86"/>
      <c r="EFH41" s="86"/>
      <c r="EFI41" s="86"/>
      <c r="EFJ41" s="86"/>
      <c r="EFK41" s="86"/>
      <c r="EFL41" s="86"/>
      <c r="EFM41" s="86"/>
      <c r="EFN41" s="86"/>
      <c r="EFO41" s="86"/>
      <c r="EFT41" s="86"/>
      <c r="EFU41" s="86"/>
      <c r="EFV41" s="86"/>
      <c r="EFW41" s="86"/>
      <c r="EFX41" s="86"/>
      <c r="EFY41" s="86"/>
      <c r="EFZ41" s="86"/>
      <c r="EGA41" s="86"/>
      <c r="EGB41" s="86"/>
      <c r="EGC41" s="86"/>
      <c r="EGH41" s="86"/>
      <c r="EGI41" s="86"/>
      <c r="EGJ41" s="86"/>
      <c r="EGK41" s="86"/>
      <c r="EGL41" s="86"/>
      <c r="EGM41" s="86"/>
      <c r="EGN41" s="86"/>
      <c r="EGO41" s="86"/>
      <c r="EGP41" s="86"/>
      <c r="EGQ41" s="86"/>
      <c r="EGV41" s="86"/>
      <c r="EGW41" s="86"/>
      <c r="EGX41" s="86"/>
      <c r="EGY41" s="86"/>
      <c r="EGZ41" s="86"/>
      <c r="EHA41" s="86"/>
      <c r="EHB41" s="86"/>
      <c r="EHC41" s="86"/>
      <c r="EHD41" s="86"/>
      <c r="EHE41" s="86"/>
      <c r="EHJ41" s="86"/>
      <c r="EHK41" s="86"/>
      <c r="EHL41" s="86"/>
      <c r="EHM41" s="86"/>
      <c r="EHN41" s="86"/>
      <c r="EHO41" s="86"/>
      <c r="EHP41" s="86"/>
      <c r="EHQ41" s="86"/>
      <c r="EHR41" s="86"/>
      <c r="EHS41" s="86"/>
      <c r="EHX41" s="86"/>
      <c r="EHY41" s="86"/>
      <c r="EHZ41" s="86"/>
      <c r="EIA41" s="86"/>
      <c r="EIB41" s="86"/>
      <c r="EIC41" s="86"/>
      <c r="EID41" s="86"/>
      <c r="EIE41" s="86"/>
      <c r="EIF41" s="86"/>
      <c r="EIG41" s="86"/>
      <c r="EIL41" s="86"/>
      <c r="EIM41" s="86"/>
      <c r="EIN41" s="86"/>
      <c r="EIO41" s="86"/>
      <c r="EIP41" s="86"/>
      <c r="EIQ41" s="86"/>
      <c r="EIR41" s="86"/>
      <c r="EIS41" s="86"/>
      <c r="EIT41" s="86"/>
      <c r="EIU41" s="86"/>
      <c r="EIZ41" s="86"/>
      <c r="EJA41" s="86"/>
      <c r="EJB41" s="86"/>
      <c r="EJC41" s="86"/>
      <c r="EJD41" s="86"/>
      <c r="EJE41" s="86"/>
      <c r="EJF41" s="86"/>
      <c r="EJG41" s="86"/>
      <c r="EJH41" s="86"/>
      <c r="EJI41" s="86"/>
      <c r="EJN41" s="86"/>
      <c r="EJO41" s="86"/>
      <c r="EJP41" s="86"/>
      <c r="EJQ41" s="86"/>
      <c r="EJR41" s="86"/>
      <c r="EJS41" s="86"/>
      <c r="EJT41" s="86"/>
      <c r="EJU41" s="86"/>
      <c r="EJV41" s="86"/>
      <c r="EJW41" s="86"/>
      <c r="EKB41" s="86"/>
      <c r="EKC41" s="86"/>
      <c r="EKD41" s="86"/>
      <c r="EKE41" s="86"/>
      <c r="EKF41" s="86"/>
      <c r="EKG41" s="86"/>
      <c r="EKH41" s="86"/>
      <c r="EKI41" s="86"/>
      <c r="EKJ41" s="86"/>
      <c r="EKK41" s="86"/>
      <c r="EKP41" s="86"/>
      <c r="EKQ41" s="86"/>
      <c r="EKR41" s="86"/>
      <c r="EKS41" s="86"/>
      <c r="EKT41" s="86"/>
      <c r="EKU41" s="86"/>
      <c r="EKV41" s="86"/>
      <c r="EKW41" s="86"/>
      <c r="EKX41" s="86"/>
      <c r="EKY41" s="86"/>
      <c r="ELD41" s="86"/>
      <c r="ELE41" s="86"/>
      <c r="ELF41" s="86"/>
      <c r="ELG41" s="86"/>
      <c r="ELH41" s="86"/>
      <c r="ELI41" s="86"/>
      <c r="ELJ41" s="86"/>
      <c r="ELK41" s="86"/>
      <c r="ELL41" s="86"/>
      <c r="ELM41" s="86"/>
      <c r="ELR41" s="86"/>
      <c r="ELS41" s="86"/>
      <c r="ELT41" s="86"/>
      <c r="ELU41" s="86"/>
      <c r="ELV41" s="86"/>
      <c r="ELW41" s="86"/>
      <c r="ELX41" s="86"/>
      <c r="ELY41" s="86"/>
      <c r="ELZ41" s="86"/>
      <c r="EMA41" s="86"/>
      <c r="EMF41" s="86"/>
      <c r="EMG41" s="86"/>
      <c r="EMH41" s="86"/>
      <c r="EMI41" s="86"/>
      <c r="EMJ41" s="86"/>
      <c r="EMK41" s="86"/>
      <c r="EML41" s="86"/>
      <c r="EMM41" s="86"/>
      <c r="EMN41" s="86"/>
      <c r="EMO41" s="86"/>
      <c r="EMT41" s="86"/>
      <c r="EMU41" s="86"/>
      <c r="EMV41" s="86"/>
      <c r="EMW41" s="86"/>
      <c r="EMX41" s="86"/>
      <c r="EMY41" s="86"/>
      <c r="EMZ41" s="86"/>
      <c r="ENA41" s="86"/>
      <c r="ENB41" s="86"/>
      <c r="ENC41" s="86"/>
      <c r="ENH41" s="86"/>
      <c r="ENI41" s="86"/>
      <c r="ENJ41" s="86"/>
      <c r="ENK41" s="86"/>
      <c r="ENL41" s="86"/>
      <c r="ENM41" s="86"/>
      <c r="ENN41" s="86"/>
      <c r="ENO41" s="86"/>
      <c r="ENP41" s="86"/>
      <c r="ENQ41" s="86"/>
      <c r="ENV41" s="86"/>
      <c r="ENW41" s="86"/>
      <c r="ENX41" s="86"/>
      <c r="ENY41" s="86"/>
      <c r="ENZ41" s="86"/>
      <c r="EOA41" s="86"/>
      <c r="EOB41" s="86"/>
      <c r="EOC41" s="86"/>
      <c r="EOD41" s="86"/>
      <c r="EOE41" s="86"/>
      <c r="EOJ41" s="86"/>
      <c r="EOK41" s="86"/>
      <c r="EOL41" s="86"/>
      <c r="EOM41" s="86"/>
      <c r="EON41" s="86"/>
      <c r="EOO41" s="86"/>
      <c r="EOP41" s="86"/>
      <c r="EOQ41" s="86"/>
      <c r="EOR41" s="86"/>
      <c r="EOS41" s="86"/>
      <c r="EOX41" s="86"/>
      <c r="EOY41" s="86"/>
      <c r="EOZ41" s="86"/>
      <c r="EPA41" s="86"/>
      <c r="EPB41" s="86"/>
      <c r="EPC41" s="86"/>
      <c r="EPD41" s="86"/>
      <c r="EPE41" s="86"/>
      <c r="EPF41" s="86"/>
      <c r="EPG41" s="86"/>
      <c r="EPL41" s="86"/>
      <c r="EPM41" s="86"/>
      <c r="EPN41" s="86"/>
      <c r="EPO41" s="86"/>
      <c r="EPP41" s="86"/>
      <c r="EPQ41" s="86"/>
      <c r="EPR41" s="86"/>
      <c r="EPS41" s="86"/>
      <c r="EPT41" s="86"/>
      <c r="EPU41" s="86"/>
      <c r="EPZ41" s="86"/>
      <c r="EQA41" s="86"/>
      <c r="EQB41" s="86"/>
      <c r="EQC41" s="86"/>
      <c r="EQD41" s="86"/>
      <c r="EQE41" s="86"/>
      <c r="EQF41" s="86"/>
      <c r="EQG41" s="86"/>
      <c r="EQH41" s="86"/>
      <c r="EQI41" s="86"/>
      <c r="EQN41" s="86"/>
      <c r="EQO41" s="86"/>
      <c r="EQP41" s="86"/>
      <c r="EQQ41" s="86"/>
      <c r="EQR41" s="86"/>
      <c r="EQS41" s="86"/>
      <c r="EQT41" s="86"/>
      <c r="EQU41" s="86"/>
      <c r="EQV41" s="86"/>
      <c r="EQW41" s="86"/>
      <c r="ERB41" s="86"/>
      <c r="ERC41" s="86"/>
      <c r="ERD41" s="86"/>
      <c r="ERE41" s="86"/>
      <c r="ERF41" s="86"/>
      <c r="ERG41" s="86"/>
      <c r="ERH41" s="86"/>
      <c r="ERI41" s="86"/>
      <c r="ERJ41" s="86"/>
      <c r="ERK41" s="86"/>
      <c r="ERP41" s="86"/>
      <c r="ERQ41" s="86"/>
      <c r="ERR41" s="86"/>
      <c r="ERS41" s="86"/>
      <c r="ERT41" s="86"/>
      <c r="ERU41" s="86"/>
      <c r="ERV41" s="86"/>
      <c r="ERW41" s="86"/>
      <c r="ERX41" s="86"/>
      <c r="ERY41" s="86"/>
      <c r="ESD41" s="86"/>
      <c r="ESE41" s="86"/>
      <c r="ESF41" s="86"/>
      <c r="ESG41" s="86"/>
      <c r="ESH41" s="86"/>
      <c r="ESI41" s="86"/>
      <c r="ESJ41" s="86"/>
      <c r="ESK41" s="86"/>
      <c r="ESL41" s="86"/>
      <c r="ESM41" s="86"/>
      <c r="ESR41" s="86"/>
      <c r="ESS41" s="86"/>
      <c r="EST41" s="86"/>
      <c r="ESU41" s="86"/>
      <c r="ESV41" s="86"/>
      <c r="ESW41" s="86"/>
      <c r="ESX41" s="86"/>
      <c r="ESY41" s="86"/>
      <c r="ESZ41" s="86"/>
      <c r="ETA41" s="86"/>
      <c r="ETF41" s="86"/>
      <c r="ETG41" s="86"/>
      <c r="ETH41" s="86"/>
      <c r="ETI41" s="86"/>
      <c r="ETJ41" s="86"/>
      <c r="ETK41" s="86"/>
      <c r="ETL41" s="86"/>
      <c r="ETM41" s="86"/>
      <c r="ETN41" s="86"/>
      <c r="ETO41" s="86"/>
      <c r="ETT41" s="86"/>
      <c r="ETU41" s="86"/>
      <c r="ETV41" s="86"/>
      <c r="ETW41" s="86"/>
      <c r="ETX41" s="86"/>
      <c r="ETY41" s="86"/>
      <c r="ETZ41" s="86"/>
      <c r="EUA41" s="86"/>
      <c r="EUB41" s="86"/>
      <c r="EUC41" s="86"/>
      <c r="EUH41" s="86"/>
      <c r="EUI41" s="86"/>
      <c r="EUJ41" s="86"/>
      <c r="EUK41" s="86"/>
      <c r="EUL41" s="86"/>
      <c r="EUM41" s="86"/>
      <c r="EUN41" s="86"/>
      <c r="EUO41" s="86"/>
      <c r="EUP41" s="86"/>
      <c r="EUQ41" s="86"/>
      <c r="EUV41" s="86"/>
      <c r="EUW41" s="86"/>
      <c r="EUX41" s="86"/>
      <c r="EUY41" s="86"/>
      <c r="EUZ41" s="86"/>
      <c r="EVA41" s="86"/>
      <c r="EVB41" s="86"/>
      <c r="EVC41" s="86"/>
      <c r="EVD41" s="86"/>
      <c r="EVE41" s="86"/>
      <c r="EVJ41" s="86"/>
      <c r="EVK41" s="86"/>
      <c r="EVL41" s="86"/>
      <c r="EVM41" s="86"/>
      <c r="EVN41" s="86"/>
      <c r="EVO41" s="86"/>
      <c r="EVP41" s="86"/>
      <c r="EVQ41" s="86"/>
      <c r="EVR41" s="86"/>
      <c r="EVS41" s="86"/>
      <c r="EVX41" s="86"/>
      <c r="EVY41" s="86"/>
      <c r="EVZ41" s="86"/>
      <c r="EWA41" s="86"/>
      <c r="EWB41" s="86"/>
      <c r="EWC41" s="86"/>
      <c r="EWD41" s="86"/>
      <c r="EWE41" s="86"/>
      <c r="EWF41" s="86"/>
      <c r="EWG41" s="86"/>
      <c r="EWL41" s="86"/>
      <c r="EWM41" s="86"/>
      <c r="EWN41" s="86"/>
      <c r="EWO41" s="86"/>
      <c r="EWP41" s="86"/>
      <c r="EWQ41" s="86"/>
      <c r="EWR41" s="86"/>
      <c r="EWS41" s="86"/>
      <c r="EWT41" s="86"/>
      <c r="EWU41" s="86"/>
      <c r="EWZ41" s="86"/>
      <c r="EXA41" s="86"/>
      <c r="EXB41" s="86"/>
      <c r="EXC41" s="86"/>
      <c r="EXD41" s="86"/>
      <c r="EXE41" s="86"/>
      <c r="EXF41" s="86"/>
      <c r="EXG41" s="86"/>
      <c r="EXH41" s="86"/>
      <c r="EXI41" s="86"/>
      <c r="EXN41" s="86"/>
      <c r="EXO41" s="86"/>
      <c r="EXP41" s="86"/>
      <c r="EXQ41" s="86"/>
      <c r="EXR41" s="86"/>
      <c r="EXS41" s="86"/>
      <c r="EXT41" s="86"/>
      <c r="EXU41" s="86"/>
      <c r="EXV41" s="86"/>
      <c r="EXW41" s="86"/>
      <c r="EYB41" s="86"/>
      <c r="EYC41" s="86"/>
      <c r="EYD41" s="86"/>
      <c r="EYE41" s="86"/>
      <c r="EYF41" s="86"/>
      <c r="EYG41" s="86"/>
      <c r="EYH41" s="86"/>
      <c r="EYI41" s="86"/>
      <c r="EYJ41" s="86"/>
      <c r="EYK41" s="86"/>
      <c r="EYP41" s="86"/>
      <c r="EYQ41" s="86"/>
      <c r="EYR41" s="86"/>
      <c r="EYS41" s="86"/>
      <c r="EYT41" s="86"/>
      <c r="EYU41" s="86"/>
      <c r="EYV41" s="86"/>
      <c r="EYW41" s="86"/>
      <c r="EYX41" s="86"/>
      <c r="EYY41" s="86"/>
      <c r="EZD41" s="86"/>
      <c r="EZE41" s="86"/>
      <c r="EZF41" s="86"/>
      <c r="EZG41" s="86"/>
      <c r="EZH41" s="86"/>
      <c r="EZI41" s="86"/>
      <c r="EZJ41" s="86"/>
      <c r="EZK41" s="86"/>
      <c r="EZL41" s="86"/>
      <c r="EZM41" s="86"/>
      <c r="EZR41" s="86"/>
      <c r="EZS41" s="86"/>
      <c r="EZT41" s="86"/>
      <c r="EZU41" s="86"/>
      <c r="EZV41" s="86"/>
      <c r="EZW41" s="86"/>
      <c r="EZX41" s="86"/>
      <c r="EZY41" s="86"/>
      <c r="EZZ41" s="86"/>
      <c r="FAA41" s="86"/>
      <c r="FAF41" s="86"/>
      <c r="FAG41" s="86"/>
      <c r="FAH41" s="86"/>
      <c r="FAI41" s="86"/>
      <c r="FAJ41" s="86"/>
      <c r="FAK41" s="86"/>
      <c r="FAL41" s="86"/>
      <c r="FAM41" s="86"/>
      <c r="FAN41" s="86"/>
      <c r="FAO41" s="86"/>
      <c r="FAT41" s="86"/>
      <c r="FAU41" s="86"/>
      <c r="FAV41" s="86"/>
      <c r="FAW41" s="86"/>
      <c r="FAX41" s="86"/>
      <c r="FAY41" s="86"/>
      <c r="FAZ41" s="86"/>
      <c r="FBA41" s="86"/>
      <c r="FBB41" s="86"/>
      <c r="FBC41" s="86"/>
      <c r="FBH41" s="86"/>
      <c r="FBI41" s="86"/>
      <c r="FBJ41" s="86"/>
      <c r="FBK41" s="86"/>
      <c r="FBL41" s="86"/>
      <c r="FBM41" s="86"/>
      <c r="FBN41" s="86"/>
      <c r="FBO41" s="86"/>
      <c r="FBP41" s="86"/>
      <c r="FBQ41" s="86"/>
      <c r="FBV41" s="86"/>
      <c r="FBW41" s="86"/>
      <c r="FBX41" s="86"/>
      <c r="FBY41" s="86"/>
      <c r="FBZ41" s="86"/>
      <c r="FCA41" s="86"/>
      <c r="FCB41" s="86"/>
      <c r="FCC41" s="86"/>
      <c r="FCD41" s="86"/>
      <c r="FCE41" s="86"/>
      <c r="FCJ41" s="86"/>
      <c r="FCK41" s="86"/>
      <c r="FCL41" s="86"/>
      <c r="FCM41" s="86"/>
      <c r="FCN41" s="86"/>
      <c r="FCO41" s="86"/>
      <c r="FCP41" s="86"/>
      <c r="FCQ41" s="86"/>
      <c r="FCR41" s="86"/>
      <c r="FCS41" s="86"/>
      <c r="FCX41" s="86"/>
      <c r="FCY41" s="86"/>
      <c r="FCZ41" s="86"/>
      <c r="FDA41" s="86"/>
      <c r="FDB41" s="86"/>
      <c r="FDC41" s="86"/>
      <c r="FDD41" s="86"/>
      <c r="FDE41" s="86"/>
      <c r="FDF41" s="86"/>
      <c r="FDG41" s="86"/>
      <c r="FDL41" s="86"/>
      <c r="FDM41" s="86"/>
      <c r="FDN41" s="86"/>
      <c r="FDO41" s="86"/>
      <c r="FDP41" s="86"/>
      <c r="FDQ41" s="86"/>
      <c r="FDR41" s="86"/>
      <c r="FDS41" s="86"/>
      <c r="FDT41" s="86"/>
      <c r="FDU41" s="86"/>
      <c r="FDZ41" s="86"/>
      <c r="FEA41" s="86"/>
      <c r="FEB41" s="86"/>
      <c r="FEC41" s="86"/>
      <c r="FED41" s="86"/>
      <c r="FEE41" s="86"/>
      <c r="FEF41" s="86"/>
      <c r="FEG41" s="86"/>
      <c r="FEH41" s="86"/>
      <c r="FEI41" s="86"/>
      <c r="FEN41" s="86"/>
      <c r="FEO41" s="86"/>
      <c r="FEP41" s="86"/>
      <c r="FEQ41" s="86"/>
      <c r="FER41" s="86"/>
      <c r="FES41" s="86"/>
      <c r="FET41" s="86"/>
      <c r="FEU41" s="86"/>
      <c r="FEV41" s="86"/>
      <c r="FEW41" s="86"/>
      <c r="FFB41" s="86"/>
      <c r="FFC41" s="86"/>
      <c r="FFD41" s="86"/>
      <c r="FFE41" s="86"/>
      <c r="FFF41" s="86"/>
      <c r="FFG41" s="86"/>
      <c r="FFH41" s="86"/>
      <c r="FFI41" s="86"/>
      <c r="FFJ41" s="86"/>
      <c r="FFK41" s="86"/>
      <c r="FFP41" s="86"/>
      <c r="FFQ41" s="86"/>
      <c r="FFR41" s="86"/>
      <c r="FFS41" s="86"/>
      <c r="FFT41" s="86"/>
      <c r="FFU41" s="86"/>
      <c r="FFV41" s="86"/>
      <c r="FFW41" s="86"/>
      <c r="FFX41" s="86"/>
      <c r="FFY41" s="86"/>
      <c r="FGD41" s="86"/>
      <c r="FGE41" s="86"/>
      <c r="FGF41" s="86"/>
      <c r="FGG41" s="86"/>
      <c r="FGH41" s="86"/>
      <c r="FGI41" s="86"/>
      <c r="FGJ41" s="86"/>
      <c r="FGK41" s="86"/>
      <c r="FGL41" s="86"/>
      <c r="FGM41" s="86"/>
      <c r="FGR41" s="86"/>
      <c r="FGS41" s="86"/>
      <c r="FGT41" s="86"/>
      <c r="FGU41" s="86"/>
      <c r="FGV41" s="86"/>
      <c r="FGW41" s="86"/>
      <c r="FGX41" s="86"/>
      <c r="FGY41" s="86"/>
      <c r="FGZ41" s="86"/>
      <c r="FHA41" s="86"/>
      <c r="FHF41" s="86"/>
      <c r="FHG41" s="86"/>
      <c r="FHH41" s="86"/>
      <c r="FHI41" s="86"/>
      <c r="FHJ41" s="86"/>
      <c r="FHK41" s="86"/>
      <c r="FHL41" s="86"/>
      <c r="FHM41" s="86"/>
      <c r="FHN41" s="86"/>
      <c r="FHO41" s="86"/>
      <c r="FHT41" s="86"/>
      <c r="FHU41" s="86"/>
      <c r="FHV41" s="86"/>
      <c r="FHW41" s="86"/>
      <c r="FHX41" s="86"/>
      <c r="FHY41" s="86"/>
      <c r="FHZ41" s="86"/>
      <c r="FIA41" s="86"/>
      <c r="FIB41" s="86"/>
      <c r="FIC41" s="86"/>
      <c r="FIH41" s="86"/>
      <c r="FII41" s="86"/>
      <c r="FIJ41" s="86"/>
      <c r="FIK41" s="86"/>
      <c r="FIL41" s="86"/>
      <c r="FIM41" s="86"/>
      <c r="FIN41" s="86"/>
      <c r="FIO41" s="86"/>
      <c r="FIP41" s="86"/>
      <c r="FIQ41" s="86"/>
      <c r="FIV41" s="86"/>
      <c r="FIW41" s="86"/>
      <c r="FIX41" s="86"/>
      <c r="FIY41" s="86"/>
      <c r="FIZ41" s="86"/>
      <c r="FJA41" s="86"/>
      <c r="FJB41" s="86"/>
      <c r="FJC41" s="86"/>
      <c r="FJD41" s="86"/>
      <c r="FJE41" s="86"/>
      <c r="FJJ41" s="86"/>
      <c r="FJK41" s="86"/>
      <c r="FJL41" s="86"/>
      <c r="FJM41" s="86"/>
      <c r="FJN41" s="86"/>
      <c r="FJO41" s="86"/>
      <c r="FJP41" s="86"/>
      <c r="FJQ41" s="86"/>
      <c r="FJR41" s="86"/>
      <c r="FJS41" s="86"/>
      <c r="FJX41" s="86"/>
      <c r="FJY41" s="86"/>
      <c r="FJZ41" s="86"/>
      <c r="FKA41" s="86"/>
      <c r="FKB41" s="86"/>
      <c r="FKC41" s="86"/>
      <c r="FKD41" s="86"/>
      <c r="FKE41" s="86"/>
      <c r="FKF41" s="86"/>
      <c r="FKG41" s="86"/>
      <c r="FKL41" s="86"/>
      <c r="FKM41" s="86"/>
      <c r="FKN41" s="86"/>
      <c r="FKO41" s="86"/>
      <c r="FKP41" s="86"/>
      <c r="FKQ41" s="86"/>
      <c r="FKR41" s="86"/>
      <c r="FKS41" s="86"/>
      <c r="FKT41" s="86"/>
      <c r="FKU41" s="86"/>
      <c r="FKZ41" s="86"/>
      <c r="FLA41" s="86"/>
      <c r="FLB41" s="86"/>
      <c r="FLC41" s="86"/>
      <c r="FLD41" s="86"/>
      <c r="FLE41" s="86"/>
      <c r="FLF41" s="86"/>
      <c r="FLG41" s="86"/>
      <c r="FLH41" s="86"/>
      <c r="FLI41" s="86"/>
      <c r="FLN41" s="86"/>
      <c r="FLO41" s="86"/>
      <c r="FLP41" s="86"/>
      <c r="FLQ41" s="86"/>
      <c r="FLR41" s="86"/>
      <c r="FLS41" s="86"/>
      <c r="FLT41" s="86"/>
      <c r="FLU41" s="86"/>
      <c r="FLV41" s="86"/>
      <c r="FLW41" s="86"/>
      <c r="FMB41" s="86"/>
      <c r="FMC41" s="86"/>
      <c r="FMD41" s="86"/>
      <c r="FME41" s="86"/>
      <c r="FMF41" s="86"/>
      <c r="FMG41" s="86"/>
      <c r="FMH41" s="86"/>
      <c r="FMI41" s="86"/>
      <c r="FMJ41" s="86"/>
      <c r="FMK41" s="86"/>
      <c r="FMP41" s="86"/>
      <c r="FMQ41" s="86"/>
      <c r="FMR41" s="86"/>
      <c r="FMS41" s="86"/>
      <c r="FMT41" s="86"/>
      <c r="FMU41" s="86"/>
      <c r="FMV41" s="86"/>
      <c r="FMW41" s="86"/>
      <c r="FMX41" s="86"/>
      <c r="FMY41" s="86"/>
      <c r="FND41" s="86"/>
      <c r="FNE41" s="86"/>
      <c r="FNF41" s="86"/>
      <c r="FNG41" s="86"/>
      <c r="FNH41" s="86"/>
      <c r="FNI41" s="86"/>
      <c r="FNJ41" s="86"/>
      <c r="FNK41" s="86"/>
      <c r="FNL41" s="86"/>
      <c r="FNM41" s="86"/>
      <c r="FNR41" s="86"/>
      <c r="FNS41" s="86"/>
      <c r="FNT41" s="86"/>
      <c r="FNU41" s="86"/>
      <c r="FNV41" s="86"/>
      <c r="FNW41" s="86"/>
      <c r="FNX41" s="86"/>
      <c r="FNY41" s="86"/>
      <c r="FNZ41" s="86"/>
      <c r="FOA41" s="86"/>
      <c r="FOF41" s="86"/>
      <c r="FOG41" s="86"/>
      <c r="FOH41" s="86"/>
      <c r="FOI41" s="86"/>
      <c r="FOJ41" s="86"/>
      <c r="FOK41" s="86"/>
      <c r="FOL41" s="86"/>
      <c r="FOM41" s="86"/>
      <c r="FON41" s="86"/>
      <c r="FOO41" s="86"/>
      <c r="FOT41" s="86"/>
      <c r="FOU41" s="86"/>
      <c r="FOV41" s="86"/>
      <c r="FOW41" s="86"/>
      <c r="FOX41" s="86"/>
      <c r="FOY41" s="86"/>
      <c r="FOZ41" s="86"/>
      <c r="FPA41" s="86"/>
      <c r="FPB41" s="86"/>
      <c r="FPC41" s="86"/>
      <c r="FPH41" s="86"/>
      <c r="FPI41" s="86"/>
      <c r="FPJ41" s="86"/>
      <c r="FPK41" s="86"/>
      <c r="FPL41" s="86"/>
      <c r="FPM41" s="86"/>
      <c r="FPN41" s="86"/>
      <c r="FPO41" s="86"/>
      <c r="FPP41" s="86"/>
      <c r="FPQ41" s="86"/>
      <c r="FPV41" s="86"/>
      <c r="FPW41" s="86"/>
      <c r="FPX41" s="86"/>
      <c r="FPY41" s="86"/>
      <c r="FPZ41" s="86"/>
      <c r="FQA41" s="86"/>
      <c r="FQB41" s="86"/>
      <c r="FQC41" s="86"/>
      <c r="FQD41" s="86"/>
      <c r="FQE41" s="86"/>
      <c r="FQJ41" s="86"/>
      <c r="FQK41" s="86"/>
      <c r="FQL41" s="86"/>
      <c r="FQM41" s="86"/>
      <c r="FQN41" s="86"/>
      <c r="FQO41" s="86"/>
      <c r="FQP41" s="86"/>
      <c r="FQQ41" s="86"/>
      <c r="FQR41" s="86"/>
      <c r="FQS41" s="86"/>
      <c r="FQX41" s="86"/>
      <c r="FQY41" s="86"/>
      <c r="FQZ41" s="86"/>
      <c r="FRA41" s="86"/>
      <c r="FRB41" s="86"/>
      <c r="FRC41" s="86"/>
      <c r="FRD41" s="86"/>
      <c r="FRE41" s="86"/>
      <c r="FRF41" s="86"/>
      <c r="FRG41" s="86"/>
      <c r="FRL41" s="86"/>
      <c r="FRM41" s="86"/>
      <c r="FRN41" s="86"/>
      <c r="FRO41" s="86"/>
      <c r="FRP41" s="86"/>
      <c r="FRQ41" s="86"/>
      <c r="FRR41" s="86"/>
      <c r="FRS41" s="86"/>
      <c r="FRT41" s="86"/>
      <c r="FRU41" s="86"/>
      <c r="FRZ41" s="86"/>
      <c r="FSA41" s="86"/>
      <c r="FSB41" s="86"/>
      <c r="FSC41" s="86"/>
      <c r="FSD41" s="86"/>
      <c r="FSE41" s="86"/>
      <c r="FSF41" s="86"/>
      <c r="FSG41" s="86"/>
      <c r="FSH41" s="86"/>
      <c r="FSI41" s="86"/>
      <c r="FSN41" s="86"/>
      <c r="FSO41" s="86"/>
      <c r="FSP41" s="86"/>
      <c r="FSQ41" s="86"/>
      <c r="FSR41" s="86"/>
      <c r="FSS41" s="86"/>
      <c r="FST41" s="86"/>
      <c r="FSU41" s="86"/>
      <c r="FSV41" s="86"/>
      <c r="FSW41" s="86"/>
      <c r="FTB41" s="86"/>
      <c r="FTC41" s="86"/>
      <c r="FTD41" s="86"/>
      <c r="FTE41" s="86"/>
      <c r="FTF41" s="86"/>
      <c r="FTG41" s="86"/>
      <c r="FTH41" s="86"/>
      <c r="FTI41" s="86"/>
      <c r="FTJ41" s="86"/>
      <c r="FTK41" s="86"/>
      <c r="FTP41" s="86"/>
      <c r="FTQ41" s="86"/>
      <c r="FTR41" s="86"/>
      <c r="FTS41" s="86"/>
      <c r="FTT41" s="86"/>
      <c r="FTU41" s="86"/>
      <c r="FTV41" s="86"/>
      <c r="FTW41" s="86"/>
      <c r="FTX41" s="86"/>
      <c r="FTY41" s="86"/>
      <c r="FUD41" s="86"/>
      <c r="FUE41" s="86"/>
      <c r="FUF41" s="86"/>
      <c r="FUG41" s="86"/>
      <c r="FUH41" s="86"/>
      <c r="FUI41" s="86"/>
      <c r="FUJ41" s="86"/>
      <c r="FUK41" s="86"/>
      <c r="FUL41" s="86"/>
      <c r="FUM41" s="86"/>
      <c r="FUR41" s="86"/>
      <c r="FUS41" s="86"/>
      <c r="FUT41" s="86"/>
      <c r="FUU41" s="86"/>
      <c r="FUV41" s="86"/>
      <c r="FUW41" s="86"/>
      <c r="FUX41" s="86"/>
      <c r="FUY41" s="86"/>
      <c r="FUZ41" s="86"/>
      <c r="FVA41" s="86"/>
      <c r="FVF41" s="86"/>
      <c r="FVG41" s="86"/>
      <c r="FVH41" s="86"/>
      <c r="FVI41" s="86"/>
      <c r="FVJ41" s="86"/>
      <c r="FVK41" s="86"/>
      <c r="FVL41" s="86"/>
      <c r="FVM41" s="86"/>
      <c r="FVN41" s="86"/>
      <c r="FVO41" s="86"/>
      <c r="FVT41" s="86"/>
      <c r="FVU41" s="86"/>
      <c r="FVV41" s="86"/>
      <c r="FVW41" s="86"/>
      <c r="FVX41" s="86"/>
      <c r="FVY41" s="86"/>
      <c r="FVZ41" s="86"/>
      <c r="FWA41" s="86"/>
      <c r="FWB41" s="86"/>
      <c r="FWC41" s="86"/>
      <c r="FWH41" s="86"/>
      <c r="FWI41" s="86"/>
      <c r="FWJ41" s="86"/>
      <c r="FWK41" s="86"/>
      <c r="FWL41" s="86"/>
      <c r="FWM41" s="86"/>
      <c r="FWN41" s="86"/>
      <c r="FWO41" s="86"/>
      <c r="FWP41" s="86"/>
      <c r="FWQ41" s="86"/>
      <c r="FWV41" s="86"/>
      <c r="FWW41" s="86"/>
      <c r="FWX41" s="86"/>
      <c r="FWY41" s="86"/>
      <c r="FWZ41" s="86"/>
      <c r="FXA41" s="86"/>
      <c r="FXB41" s="86"/>
      <c r="FXC41" s="86"/>
      <c r="FXD41" s="86"/>
      <c r="FXE41" s="86"/>
      <c r="FXJ41" s="86"/>
      <c r="FXK41" s="86"/>
      <c r="FXL41" s="86"/>
      <c r="FXM41" s="86"/>
      <c r="FXN41" s="86"/>
      <c r="FXO41" s="86"/>
      <c r="FXP41" s="86"/>
      <c r="FXQ41" s="86"/>
      <c r="FXR41" s="86"/>
      <c r="FXS41" s="86"/>
      <c r="FXX41" s="86"/>
      <c r="FXY41" s="86"/>
      <c r="FXZ41" s="86"/>
      <c r="FYA41" s="86"/>
      <c r="FYB41" s="86"/>
      <c r="FYC41" s="86"/>
      <c r="FYD41" s="86"/>
      <c r="FYE41" s="86"/>
      <c r="FYF41" s="86"/>
      <c r="FYG41" s="86"/>
      <c r="FYL41" s="86"/>
      <c r="FYM41" s="86"/>
      <c r="FYN41" s="86"/>
      <c r="FYO41" s="86"/>
      <c r="FYP41" s="86"/>
      <c r="FYQ41" s="86"/>
      <c r="FYR41" s="86"/>
      <c r="FYS41" s="86"/>
      <c r="FYT41" s="86"/>
      <c r="FYU41" s="86"/>
      <c r="FYZ41" s="86"/>
      <c r="FZA41" s="86"/>
      <c r="FZB41" s="86"/>
      <c r="FZC41" s="86"/>
      <c r="FZD41" s="86"/>
      <c r="FZE41" s="86"/>
      <c r="FZF41" s="86"/>
      <c r="FZG41" s="86"/>
      <c r="FZH41" s="86"/>
      <c r="FZI41" s="86"/>
      <c r="FZN41" s="86"/>
      <c r="FZO41" s="86"/>
      <c r="FZP41" s="86"/>
      <c r="FZQ41" s="86"/>
      <c r="FZR41" s="86"/>
      <c r="FZS41" s="86"/>
      <c r="FZT41" s="86"/>
      <c r="FZU41" s="86"/>
      <c r="FZV41" s="86"/>
      <c r="FZW41" s="86"/>
      <c r="GAB41" s="86"/>
      <c r="GAC41" s="86"/>
      <c r="GAD41" s="86"/>
      <c r="GAE41" s="86"/>
      <c r="GAF41" s="86"/>
      <c r="GAG41" s="86"/>
      <c r="GAH41" s="86"/>
      <c r="GAI41" s="86"/>
      <c r="GAJ41" s="86"/>
      <c r="GAK41" s="86"/>
      <c r="GAP41" s="86"/>
      <c r="GAQ41" s="86"/>
      <c r="GAR41" s="86"/>
      <c r="GAS41" s="86"/>
      <c r="GAT41" s="86"/>
      <c r="GAU41" s="86"/>
      <c r="GAV41" s="86"/>
      <c r="GAW41" s="86"/>
      <c r="GAX41" s="86"/>
      <c r="GAY41" s="86"/>
      <c r="GBD41" s="86"/>
      <c r="GBE41" s="86"/>
      <c r="GBF41" s="86"/>
      <c r="GBG41" s="86"/>
      <c r="GBH41" s="86"/>
      <c r="GBI41" s="86"/>
      <c r="GBJ41" s="86"/>
      <c r="GBK41" s="86"/>
      <c r="GBL41" s="86"/>
      <c r="GBM41" s="86"/>
      <c r="GBR41" s="86"/>
      <c r="GBS41" s="86"/>
      <c r="GBT41" s="86"/>
      <c r="GBU41" s="86"/>
      <c r="GBV41" s="86"/>
      <c r="GBW41" s="86"/>
      <c r="GBX41" s="86"/>
      <c r="GBY41" s="86"/>
      <c r="GBZ41" s="86"/>
      <c r="GCA41" s="86"/>
      <c r="GCF41" s="86"/>
      <c r="GCG41" s="86"/>
      <c r="GCH41" s="86"/>
      <c r="GCI41" s="86"/>
      <c r="GCJ41" s="86"/>
      <c r="GCK41" s="86"/>
      <c r="GCL41" s="86"/>
      <c r="GCM41" s="86"/>
      <c r="GCN41" s="86"/>
      <c r="GCO41" s="86"/>
      <c r="GCT41" s="86"/>
      <c r="GCU41" s="86"/>
      <c r="GCV41" s="86"/>
      <c r="GCW41" s="86"/>
      <c r="GCX41" s="86"/>
      <c r="GCY41" s="86"/>
      <c r="GCZ41" s="86"/>
      <c r="GDA41" s="86"/>
      <c r="GDB41" s="86"/>
      <c r="GDC41" s="86"/>
      <c r="GDH41" s="86"/>
      <c r="GDI41" s="86"/>
      <c r="GDJ41" s="86"/>
      <c r="GDK41" s="86"/>
      <c r="GDL41" s="86"/>
      <c r="GDM41" s="86"/>
      <c r="GDN41" s="86"/>
      <c r="GDO41" s="86"/>
      <c r="GDP41" s="86"/>
      <c r="GDQ41" s="86"/>
      <c r="GDV41" s="86"/>
      <c r="GDW41" s="86"/>
      <c r="GDX41" s="86"/>
      <c r="GDY41" s="86"/>
      <c r="GDZ41" s="86"/>
      <c r="GEA41" s="86"/>
      <c r="GEB41" s="86"/>
      <c r="GEC41" s="86"/>
      <c r="GED41" s="86"/>
      <c r="GEE41" s="86"/>
      <c r="GEJ41" s="86"/>
      <c r="GEK41" s="86"/>
      <c r="GEL41" s="86"/>
      <c r="GEM41" s="86"/>
      <c r="GEN41" s="86"/>
      <c r="GEO41" s="86"/>
      <c r="GEP41" s="86"/>
      <c r="GEQ41" s="86"/>
      <c r="GER41" s="86"/>
      <c r="GES41" s="86"/>
      <c r="GEX41" s="86"/>
      <c r="GEY41" s="86"/>
      <c r="GEZ41" s="86"/>
      <c r="GFA41" s="86"/>
      <c r="GFB41" s="86"/>
      <c r="GFC41" s="86"/>
      <c r="GFD41" s="86"/>
      <c r="GFE41" s="86"/>
      <c r="GFF41" s="86"/>
      <c r="GFG41" s="86"/>
      <c r="GFL41" s="86"/>
      <c r="GFM41" s="86"/>
      <c r="GFN41" s="86"/>
      <c r="GFO41" s="86"/>
      <c r="GFP41" s="86"/>
      <c r="GFQ41" s="86"/>
      <c r="GFR41" s="86"/>
      <c r="GFS41" s="86"/>
      <c r="GFT41" s="86"/>
      <c r="GFU41" s="86"/>
      <c r="GFZ41" s="86"/>
      <c r="GGA41" s="86"/>
      <c r="GGB41" s="86"/>
      <c r="GGC41" s="86"/>
      <c r="GGD41" s="86"/>
      <c r="GGE41" s="86"/>
      <c r="GGF41" s="86"/>
      <c r="GGG41" s="86"/>
      <c r="GGH41" s="86"/>
      <c r="GGI41" s="86"/>
      <c r="GGN41" s="86"/>
      <c r="GGO41" s="86"/>
      <c r="GGP41" s="86"/>
      <c r="GGQ41" s="86"/>
      <c r="GGR41" s="86"/>
      <c r="GGS41" s="86"/>
      <c r="GGT41" s="86"/>
      <c r="GGU41" s="86"/>
      <c r="GGV41" s="86"/>
      <c r="GGW41" s="86"/>
      <c r="GHB41" s="86"/>
      <c r="GHC41" s="86"/>
      <c r="GHD41" s="86"/>
      <c r="GHE41" s="86"/>
      <c r="GHF41" s="86"/>
      <c r="GHG41" s="86"/>
      <c r="GHH41" s="86"/>
      <c r="GHI41" s="86"/>
      <c r="GHJ41" s="86"/>
      <c r="GHK41" s="86"/>
      <c r="GHP41" s="86"/>
      <c r="GHQ41" s="86"/>
      <c r="GHR41" s="86"/>
      <c r="GHS41" s="86"/>
      <c r="GHT41" s="86"/>
      <c r="GHU41" s="86"/>
      <c r="GHV41" s="86"/>
      <c r="GHW41" s="86"/>
      <c r="GHX41" s="86"/>
      <c r="GHY41" s="86"/>
      <c r="GID41" s="86"/>
      <c r="GIE41" s="86"/>
      <c r="GIF41" s="86"/>
      <c r="GIG41" s="86"/>
      <c r="GIH41" s="86"/>
      <c r="GII41" s="86"/>
      <c r="GIJ41" s="86"/>
      <c r="GIK41" s="86"/>
      <c r="GIL41" s="86"/>
      <c r="GIM41" s="86"/>
      <c r="GIR41" s="86"/>
      <c r="GIS41" s="86"/>
      <c r="GIT41" s="86"/>
      <c r="GIU41" s="86"/>
      <c r="GIV41" s="86"/>
      <c r="GIW41" s="86"/>
      <c r="GIX41" s="86"/>
      <c r="GIY41" s="86"/>
      <c r="GIZ41" s="86"/>
      <c r="GJA41" s="86"/>
      <c r="GJF41" s="86"/>
      <c r="GJG41" s="86"/>
      <c r="GJH41" s="86"/>
      <c r="GJI41" s="86"/>
      <c r="GJJ41" s="86"/>
      <c r="GJK41" s="86"/>
      <c r="GJL41" s="86"/>
      <c r="GJM41" s="86"/>
      <c r="GJN41" s="86"/>
      <c r="GJO41" s="86"/>
      <c r="GJT41" s="86"/>
      <c r="GJU41" s="86"/>
      <c r="GJV41" s="86"/>
      <c r="GJW41" s="86"/>
      <c r="GJX41" s="86"/>
      <c r="GJY41" s="86"/>
      <c r="GJZ41" s="86"/>
      <c r="GKA41" s="86"/>
      <c r="GKB41" s="86"/>
      <c r="GKC41" s="86"/>
      <c r="GKH41" s="86"/>
      <c r="GKI41" s="86"/>
      <c r="GKJ41" s="86"/>
      <c r="GKK41" s="86"/>
      <c r="GKL41" s="86"/>
      <c r="GKM41" s="86"/>
      <c r="GKN41" s="86"/>
      <c r="GKO41" s="86"/>
      <c r="GKP41" s="86"/>
      <c r="GKQ41" s="86"/>
      <c r="GKV41" s="86"/>
      <c r="GKW41" s="86"/>
      <c r="GKX41" s="86"/>
      <c r="GKY41" s="86"/>
      <c r="GKZ41" s="86"/>
      <c r="GLA41" s="86"/>
      <c r="GLB41" s="86"/>
      <c r="GLC41" s="86"/>
      <c r="GLD41" s="86"/>
      <c r="GLE41" s="86"/>
      <c r="GLJ41" s="86"/>
      <c r="GLK41" s="86"/>
      <c r="GLL41" s="86"/>
      <c r="GLM41" s="86"/>
      <c r="GLN41" s="86"/>
      <c r="GLO41" s="86"/>
      <c r="GLP41" s="86"/>
      <c r="GLQ41" s="86"/>
      <c r="GLR41" s="86"/>
      <c r="GLS41" s="86"/>
      <c r="GLX41" s="86"/>
      <c r="GLY41" s="86"/>
      <c r="GLZ41" s="86"/>
      <c r="GMA41" s="86"/>
      <c r="GMB41" s="86"/>
      <c r="GMC41" s="86"/>
      <c r="GMD41" s="86"/>
      <c r="GME41" s="86"/>
      <c r="GMF41" s="86"/>
      <c r="GMG41" s="86"/>
      <c r="GML41" s="86"/>
      <c r="GMM41" s="86"/>
      <c r="GMN41" s="86"/>
      <c r="GMO41" s="86"/>
      <c r="GMP41" s="86"/>
      <c r="GMQ41" s="86"/>
      <c r="GMR41" s="86"/>
      <c r="GMS41" s="86"/>
      <c r="GMT41" s="86"/>
      <c r="GMU41" s="86"/>
      <c r="GMZ41" s="86"/>
      <c r="GNA41" s="86"/>
      <c r="GNB41" s="86"/>
      <c r="GNC41" s="86"/>
      <c r="GND41" s="86"/>
      <c r="GNE41" s="86"/>
      <c r="GNF41" s="86"/>
      <c r="GNG41" s="86"/>
      <c r="GNH41" s="86"/>
      <c r="GNI41" s="86"/>
      <c r="GNN41" s="86"/>
      <c r="GNO41" s="86"/>
      <c r="GNP41" s="86"/>
      <c r="GNQ41" s="86"/>
      <c r="GNR41" s="86"/>
      <c r="GNS41" s="86"/>
      <c r="GNT41" s="86"/>
      <c r="GNU41" s="86"/>
      <c r="GNV41" s="86"/>
      <c r="GNW41" s="86"/>
      <c r="GOB41" s="86"/>
      <c r="GOC41" s="86"/>
      <c r="GOD41" s="86"/>
      <c r="GOE41" s="86"/>
      <c r="GOF41" s="86"/>
      <c r="GOG41" s="86"/>
      <c r="GOH41" s="86"/>
      <c r="GOI41" s="86"/>
      <c r="GOJ41" s="86"/>
      <c r="GOK41" s="86"/>
      <c r="GOP41" s="86"/>
      <c r="GOQ41" s="86"/>
      <c r="GOR41" s="86"/>
      <c r="GOS41" s="86"/>
      <c r="GOT41" s="86"/>
      <c r="GOU41" s="86"/>
      <c r="GOV41" s="86"/>
      <c r="GOW41" s="86"/>
      <c r="GOX41" s="86"/>
      <c r="GOY41" s="86"/>
      <c r="GPD41" s="86"/>
      <c r="GPE41" s="86"/>
      <c r="GPF41" s="86"/>
      <c r="GPG41" s="86"/>
      <c r="GPH41" s="86"/>
      <c r="GPI41" s="86"/>
      <c r="GPJ41" s="86"/>
      <c r="GPK41" s="86"/>
      <c r="GPL41" s="86"/>
      <c r="GPM41" s="86"/>
      <c r="GPR41" s="86"/>
      <c r="GPS41" s="86"/>
      <c r="GPT41" s="86"/>
      <c r="GPU41" s="86"/>
      <c r="GPV41" s="86"/>
      <c r="GPW41" s="86"/>
      <c r="GPX41" s="86"/>
      <c r="GPY41" s="86"/>
      <c r="GPZ41" s="86"/>
      <c r="GQA41" s="86"/>
      <c r="GQF41" s="86"/>
      <c r="GQG41" s="86"/>
      <c r="GQH41" s="86"/>
      <c r="GQI41" s="86"/>
      <c r="GQJ41" s="86"/>
      <c r="GQK41" s="86"/>
      <c r="GQL41" s="86"/>
      <c r="GQM41" s="86"/>
      <c r="GQN41" s="86"/>
      <c r="GQO41" s="86"/>
      <c r="GQT41" s="86"/>
      <c r="GQU41" s="86"/>
      <c r="GQV41" s="86"/>
      <c r="GQW41" s="86"/>
      <c r="GQX41" s="86"/>
      <c r="GQY41" s="86"/>
      <c r="GQZ41" s="86"/>
      <c r="GRA41" s="86"/>
      <c r="GRB41" s="86"/>
      <c r="GRC41" s="86"/>
      <c r="GRH41" s="86"/>
      <c r="GRI41" s="86"/>
      <c r="GRJ41" s="86"/>
      <c r="GRK41" s="86"/>
      <c r="GRL41" s="86"/>
      <c r="GRM41" s="86"/>
      <c r="GRN41" s="86"/>
      <c r="GRO41" s="86"/>
      <c r="GRP41" s="86"/>
      <c r="GRQ41" s="86"/>
      <c r="GRV41" s="86"/>
      <c r="GRW41" s="86"/>
      <c r="GRX41" s="86"/>
      <c r="GRY41" s="86"/>
      <c r="GRZ41" s="86"/>
      <c r="GSA41" s="86"/>
      <c r="GSB41" s="86"/>
      <c r="GSC41" s="86"/>
      <c r="GSD41" s="86"/>
      <c r="GSE41" s="86"/>
      <c r="GSJ41" s="86"/>
      <c r="GSK41" s="86"/>
      <c r="GSL41" s="86"/>
      <c r="GSM41" s="86"/>
      <c r="GSN41" s="86"/>
      <c r="GSO41" s="86"/>
      <c r="GSP41" s="86"/>
      <c r="GSQ41" s="86"/>
      <c r="GSR41" s="86"/>
      <c r="GSS41" s="86"/>
      <c r="GSX41" s="86"/>
      <c r="GSY41" s="86"/>
      <c r="GSZ41" s="86"/>
      <c r="GTA41" s="86"/>
      <c r="GTB41" s="86"/>
      <c r="GTC41" s="86"/>
      <c r="GTD41" s="86"/>
      <c r="GTE41" s="86"/>
      <c r="GTF41" s="86"/>
      <c r="GTG41" s="86"/>
      <c r="GTL41" s="86"/>
      <c r="GTM41" s="86"/>
      <c r="GTN41" s="86"/>
      <c r="GTO41" s="86"/>
      <c r="GTP41" s="86"/>
      <c r="GTQ41" s="86"/>
      <c r="GTR41" s="86"/>
      <c r="GTS41" s="86"/>
      <c r="GTT41" s="86"/>
      <c r="GTU41" s="86"/>
      <c r="GTZ41" s="86"/>
      <c r="GUA41" s="86"/>
      <c r="GUB41" s="86"/>
      <c r="GUC41" s="86"/>
      <c r="GUD41" s="86"/>
      <c r="GUE41" s="86"/>
      <c r="GUF41" s="86"/>
      <c r="GUG41" s="86"/>
      <c r="GUH41" s="86"/>
      <c r="GUI41" s="86"/>
      <c r="GUN41" s="86"/>
      <c r="GUO41" s="86"/>
      <c r="GUP41" s="86"/>
      <c r="GUQ41" s="86"/>
      <c r="GUR41" s="86"/>
      <c r="GUS41" s="86"/>
      <c r="GUT41" s="86"/>
      <c r="GUU41" s="86"/>
      <c r="GUV41" s="86"/>
      <c r="GUW41" s="86"/>
      <c r="GVB41" s="86"/>
      <c r="GVC41" s="86"/>
      <c r="GVD41" s="86"/>
      <c r="GVE41" s="86"/>
      <c r="GVF41" s="86"/>
      <c r="GVG41" s="86"/>
      <c r="GVH41" s="86"/>
      <c r="GVI41" s="86"/>
      <c r="GVJ41" s="86"/>
      <c r="GVK41" s="86"/>
      <c r="GVP41" s="86"/>
      <c r="GVQ41" s="86"/>
      <c r="GVR41" s="86"/>
      <c r="GVS41" s="86"/>
      <c r="GVT41" s="86"/>
      <c r="GVU41" s="86"/>
      <c r="GVV41" s="86"/>
      <c r="GVW41" s="86"/>
      <c r="GVX41" s="86"/>
      <c r="GVY41" s="86"/>
      <c r="GWD41" s="86"/>
      <c r="GWE41" s="86"/>
      <c r="GWF41" s="86"/>
      <c r="GWG41" s="86"/>
      <c r="GWH41" s="86"/>
      <c r="GWI41" s="86"/>
      <c r="GWJ41" s="86"/>
      <c r="GWK41" s="86"/>
      <c r="GWL41" s="86"/>
      <c r="GWM41" s="86"/>
      <c r="GWR41" s="86"/>
      <c r="GWS41" s="86"/>
      <c r="GWT41" s="86"/>
      <c r="GWU41" s="86"/>
      <c r="GWV41" s="86"/>
      <c r="GWW41" s="86"/>
      <c r="GWX41" s="86"/>
      <c r="GWY41" s="86"/>
      <c r="GWZ41" s="86"/>
      <c r="GXA41" s="86"/>
      <c r="GXF41" s="86"/>
      <c r="GXG41" s="86"/>
      <c r="GXH41" s="86"/>
      <c r="GXI41" s="86"/>
      <c r="GXJ41" s="86"/>
      <c r="GXK41" s="86"/>
      <c r="GXL41" s="86"/>
      <c r="GXM41" s="86"/>
      <c r="GXN41" s="86"/>
      <c r="GXO41" s="86"/>
      <c r="GXT41" s="86"/>
      <c r="GXU41" s="86"/>
      <c r="GXV41" s="86"/>
      <c r="GXW41" s="86"/>
      <c r="GXX41" s="86"/>
      <c r="GXY41" s="86"/>
      <c r="GXZ41" s="86"/>
      <c r="GYA41" s="86"/>
      <c r="GYB41" s="86"/>
      <c r="GYC41" s="86"/>
      <c r="GYH41" s="86"/>
      <c r="GYI41" s="86"/>
      <c r="GYJ41" s="86"/>
      <c r="GYK41" s="86"/>
      <c r="GYL41" s="86"/>
      <c r="GYM41" s="86"/>
      <c r="GYN41" s="86"/>
      <c r="GYO41" s="86"/>
      <c r="GYP41" s="86"/>
      <c r="GYQ41" s="86"/>
      <c r="GYV41" s="86"/>
      <c r="GYW41" s="86"/>
      <c r="GYX41" s="86"/>
      <c r="GYY41" s="86"/>
      <c r="GYZ41" s="86"/>
      <c r="GZA41" s="86"/>
      <c r="GZB41" s="86"/>
      <c r="GZC41" s="86"/>
      <c r="GZD41" s="86"/>
      <c r="GZE41" s="86"/>
      <c r="GZJ41" s="86"/>
      <c r="GZK41" s="86"/>
      <c r="GZL41" s="86"/>
      <c r="GZM41" s="86"/>
      <c r="GZN41" s="86"/>
      <c r="GZO41" s="86"/>
      <c r="GZP41" s="86"/>
      <c r="GZQ41" s="86"/>
      <c r="GZR41" s="86"/>
      <c r="GZS41" s="86"/>
      <c r="GZX41" s="86"/>
      <c r="GZY41" s="86"/>
      <c r="GZZ41" s="86"/>
      <c r="HAA41" s="86"/>
      <c r="HAB41" s="86"/>
      <c r="HAC41" s="86"/>
      <c r="HAD41" s="86"/>
      <c r="HAE41" s="86"/>
      <c r="HAF41" s="86"/>
      <c r="HAG41" s="86"/>
      <c r="HAL41" s="86"/>
      <c r="HAM41" s="86"/>
      <c r="HAN41" s="86"/>
      <c r="HAO41" s="86"/>
      <c r="HAP41" s="86"/>
      <c r="HAQ41" s="86"/>
      <c r="HAR41" s="86"/>
      <c r="HAS41" s="86"/>
      <c r="HAT41" s="86"/>
      <c r="HAU41" s="86"/>
      <c r="HAZ41" s="86"/>
      <c r="HBA41" s="86"/>
      <c r="HBB41" s="86"/>
      <c r="HBC41" s="86"/>
      <c r="HBD41" s="86"/>
      <c r="HBE41" s="86"/>
      <c r="HBF41" s="86"/>
      <c r="HBG41" s="86"/>
      <c r="HBH41" s="86"/>
      <c r="HBI41" s="86"/>
      <c r="HBN41" s="86"/>
      <c r="HBO41" s="86"/>
      <c r="HBP41" s="86"/>
      <c r="HBQ41" s="86"/>
      <c r="HBR41" s="86"/>
      <c r="HBS41" s="86"/>
      <c r="HBT41" s="86"/>
      <c r="HBU41" s="86"/>
      <c r="HBV41" s="86"/>
      <c r="HBW41" s="86"/>
      <c r="HCB41" s="86"/>
      <c r="HCC41" s="86"/>
      <c r="HCD41" s="86"/>
      <c r="HCE41" s="86"/>
      <c r="HCF41" s="86"/>
      <c r="HCG41" s="86"/>
      <c r="HCH41" s="86"/>
      <c r="HCI41" s="86"/>
      <c r="HCJ41" s="86"/>
      <c r="HCK41" s="86"/>
      <c r="HCP41" s="86"/>
      <c r="HCQ41" s="86"/>
      <c r="HCR41" s="86"/>
      <c r="HCS41" s="86"/>
      <c r="HCT41" s="86"/>
      <c r="HCU41" s="86"/>
      <c r="HCV41" s="86"/>
      <c r="HCW41" s="86"/>
      <c r="HCX41" s="86"/>
      <c r="HCY41" s="86"/>
      <c r="HDD41" s="86"/>
      <c r="HDE41" s="86"/>
      <c r="HDF41" s="86"/>
      <c r="HDG41" s="86"/>
      <c r="HDH41" s="86"/>
      <c r="HDI41" s="86"/>
      <c r="HDJ41" s="86"/>
      <c r="HDK41" s="86"/>
      <c r="HDL41" s="86"/>
      <c r="HDM41" s="86"/>
      <c r="HDR41" s="86"/>
      <c r="HDS41" s="86"/>
      <c r="HDT41" s="86"/>
      <c r="HDU41" s="86"/>
      <c r="HDV41" s="86"/>
      <c r="HDW41" s="86"/>
      <c r="HDX41" s="86"/>
      <c r="HDY41" s="86"/>
      <c r="HDZ41" s="86"/>
      <c r="HEA41" s="86"/>
      <c r="HEF41" s="86"/>
      <c r="HEG41" s="86"/>
      <c r="HEH41" s="86"/>
      <c r="HEI41" s="86"/>
      <c r="HEJ41" s="86"/>
      <c r="HEK41" s="86"/>
      <c r="HEL41" s="86"/>
      <c r="HEM41" s="86"/>
      <c r="HEN41" s="86"/>
      <c r="HEO41" s="86"/>
      <c r="HET41" s="86"/>
      <c r="HEU41" s="86"/>
      <c r="HEV41" s="86"/>
      <c r="HEW41" s="86"/>
      <c r="HEX41" s="86"/>
      <c r="HEY41" s="86"/>
      <c r="HEZ41" s="86"/>
      <c r="HFA41" s="86"/>
      <c r="HFB41" s="86"/>
      <c r="HFC41" s="86"/>
      <c r="HFH41" s="86"/>
      <c r="HFI41" s="86"/>
      <c r="HFJ41" s="86"/>
      <c r="HFK41" s="86"/>
      <c r="HFL41" s="86"/>
      <c r="HFM41" s="86"/>
      <c r="HFN41" s="86"/>
      <c r="HFO41" s="86"/>
      <c r="HFP41" s="86"/>
      <c r="HFQ41" s="86"/>
      <c r="HFV41" s="86"/>
      <c r="HFW41" s="86"/>
      <c r="HFX41" s="86"/>
      <c r="HFY41" s="86"/>
      <c r="HFZ41" s="86"/>
      <c r="HGA41" s="86"/>
      <c r="HGB41" s="86"/>
      <c r="HGC41" s="86"/>
      <c r="HGD41" s="86"/>
      <c r="HGE41" s="86"/>
      <c r="HGJ41" s="86"/>
      <c r="HGK41" s="86"/>
      <c r="HGL41" s="86"/>
      <c r="HGM41" s="86"/>
      <c r="HGN41" s="86"/>
      <c r="HGO41" s="86"/>
      <c r="HGP41" s="86"/>
      <c r="HGQ41" s="86"/>
      <c r="HGR41" s="86"/>
      <c r="HGS41" s="86"/>
      <c r="HGX41" s="86"/>
      <c r="HGY41" s="86"/>
      <c r="HGZ41" s="86"/>
      <c r="HHA41" s="86"/>
      <c r="HHB41" s="86"/>
      <c r="HHC41" s="86"/>
      <c r="HHD41" s="86"/>
      <c r="HHE41" s="86"/>
      <c r="HHF41" s="86"/>
      <c r="HHG41" s="86"/>
      <c r="HHL41" s="86"/>
      <c r="HHM41" s="86"/>
      <c r="HHN41" s="86"/>
      <c r="HHO41" s="86"/>
      <c r="HHP41" s="86"/>
      <c r="HHQ41" s="86"/>
      <c r="HHR41" s="86"/>
      <c r="HHS41" s="86"/>
      <c r="HHT41" s="86"/>
      <c r="HHU41" s="86"/>
      <c r="HHZ41" s="86"/>
      <c r="HIA41" s="86"/>
      <c r="HIB41" s="86"/>
      <c r="HIC41" s="86"/>
      <c r="HID41" s="86"/>
      <c r="HIE41" s="86"/>
      <c r="HIF41" s="86"/>
      <c r="HIG41" s="86"/>
      <c r="HIH41" s="86"/>
      <c r="HII41" s="86"/>
      <c r="HIN41" s="86"/>
      <c r="HIO41" s="86"/>
      <c r="HIP41" s="86"/>
      <c r="HIQ41" s="86"/>
      <c r="HIR41" s="86"/>
      <c r="HIS41" s="86"/>
      <c r="HIT41" s="86"/>
      <c r="HIU41" s="86"/>
      <c r="HIV41" s="86"/>
      <c r="HIW41" s="86"/>
    </row>
    <row r="42" spans="14:5119 5124:5665" x14ac:dyDescent="0.25">
      <c r="N42" s="62" t="s">
        <v>118</v>
      </c>
      <c r="O42" s="62">
        <v>2</v>
      </c>
      <c r="P42" s="86"/>
      <c r="Q42" s="86">
        <v>11</v>
      </c>
      <c r="R42" s="86"/>
      <c r="S42" s="86">
        <v>19</v>
      </c>
      <c r="T42" s="86"/>
      <c r="U42" s="67">
        <v>35.849056603773583</v>
      </c>
      <c r="V42" s="86"/>
      <c r="W42" s="86">
        <v>57.894736842105267</v>
      </c>
      <c r="AB42" s="62" t="s">
        <v>118</v>
      </c>
      <c r="AC42" s="62">
        <v>2</v>
      </c>
      <c r="AD42" s="86"/>
      <c r="AE42" s="86">
        <v>14</v>
      </c>
      <c r="AF42" s="86"/>
      <c r="AG42" s="86">
        <v>19</v>
      </c>
      <c r="AH42" s="86"/>
      <c r="AI42" s="67">
        <v>35.849056603773583</v>
      </c>
      <c r="AJ42" s="86"/>
      <c r="AK42" s="86">
        <v>73.68421052631578</v>
      </c>
      <c r="AP42" s="62" t="s">
        <v>118</v>
      </c>
      <c r="AQ42" s="62">
        <v>2</v>
      </c>
      <c r="AR42" s="86"/>
      <c r="AS42" s="86">
        <v>13</v>
      </c>
      <c r="AT42" s="86"/>
      <c r="AU42" s="86">
        <v>19</v>
      </c>
      <c r="AV42" s="86"/>
      <c r="AW42" s="67">
        <v>35.849056603773583</v>
      </c>
      <c r="AX42" s="86"/>
      <c r="AY42" s="86">
        <v>68.421052631578945</v>
      </c>
      <c r="BD42" s="62" t="s">
        <v>118</v>
      </c>
      <c r="BE42" s="62">
        <v>2</v>
      </c>
      <c r="BF42" s="86"/>
      <c r="BG42" s="86">
        <v>11</v>
      </c>
      <c r="BH42" s="86"/>
      <c r="BI42" s="86">
        <v>19</v>
      </c>
      <c r="BJ42" s="86"/>
      <c r="BK42" s="67">
        <v>35.849056603773583</v>
      </c>
      <c r="BL42" s="86"/>
      <c r="BM42" s="86">
        <v>57.894736842105267</v>
      </c>
      <c r="BN42" s="86"/>
      <c r="BO42" s="86"/>
      <c r="BP42" s="86"/>
      <c r="BQ42" s="86"/>
      <c r="BR42" s="62" t="s">
        <v>118</v>
      </c>
      <c r="BS42" s="62">
        <v>2</v>
      </c>
      <c r="BT42" s="86"/>
      <c r="BU42" s="86">
        <v>15</v>
      </c>
      <c r="BV42" s="86"/>
      <c r="BW42" s="86">
        <v>19</v>
      </c>
      <c r="BX42" s="86"/>
      <c r="BY42" s="67">
        <v>35.849056603773583</v>
      </c>
      <c r="BZ42" s="86"/>
      <c r="CA42" s="86">
        <v>78.94736842105263</v>
      </c>
      <c r="CB42" s="86"/>
      <c r="CC42" s="86"/>
      <c r="CD42" s="86"/>
      <c r="CE42" s="86"/>
      <c r="CF42" s="62" t="s">
        <v>118</v>
      </c>
      <c r="CG42" s="62">
        <v>2</v>
      </c>
      <c r="CH42" s="86"/>
      <c r="CI42" s="86">
        <v>8</v>
      </c>
      <c r="CJ42" s="86"/>
      <c r="CK42" s="86">
        <v>19</v>
      </c>
      <c r="CL42" s="86"/>
      <c r="CM42" s="67">
        <v>35.849056603773583</v>
      </c>
      <c r="CN42" s="86"/>
      <c r="CO42" s="86">
        <v>42.105263157894733</v>
      </c>
      <c r="CP42" s="86"/>
      <c r="CQ42" s="86"/>
      <c r="CR42" s="86"/>
      <c r="CS42" s="86"/>
      <c r="CT42" s="62" t="s">
        <v>118</v>
      </c>
      <c r="CU42" s="62">
        <v>2</v>
      </c>
      <c r="CV42" s="86"/>
      <c r="CW42" s="86">
        <v>11</v>
      </c>
      <c r="CX42" s="86"/>
      <c r="CY42" s="86">
        <v>19</v>
      </c>
      <c r="CZ42" s="86"/>
      <c r="DA42" s="67">
        <v>35.849056603773583</v>
      </c>
      <c r="DB42" s="86"/>
      <c r="DC42" s="86">
        <v>57.894736842105267</v>
      </c>
      <c r="DD42" s="86"/>
      <c r="DE42" s="86"/>
      <c r="DH42" s="62" t="s">
        <v>118</v>
      </c>
      <c r="DI42" s="62">
        <v>2</v>
      </c>
      <c r="DJ42" s="86"/>
      <c r="DK42" s="86">
        <v>11</v>
      </c>
      <c r="DL42" s="86"/>
      <c r="DM42" s="86">
        <v>19</v>
      </c>
      <c r="DN42" s="86"/>
      <c r="DO42" s="67">
        <v>35.849056603773583</v>
      </c>
      <c r="DP42" s="86"/>
      <c r="DQ42" s="86">
        <v>57.894736842105267</v>
      </c>
      <c r="DV42" s="62" t="s">
        <v>118</v>
      </c>
      <c r="DW42" s="62">
        <v>2</v>
      </c>
      <c r="DX42" s="86"/>
      <c r="DY42" s="86">
        <v>13</v>
      </c>
      <c r="DZ42" s="86"/>
      <c r="EA42" s="86">
        <v>19</v>
      </c>
      <c r="EB42" s="86"/>
      <c r="EC42" s="67">
        <v>35.849056603773583</v>
      </c>
      <c r="ED42" s="86"/>
      <c r="EE42" s="86">
        <v>68.421052631578945</v>
      </c>
      <c r="EJ42" s="62" t="s">
        <v>118</v>
      </c>
      <c r="EK42" s="62">
        <v>2</v>
      </c>
      <c r="EL42" s="86"/>
      <c r="EM42" s="86">
        <v>11</v>
      </c>
      <c r="EN42" s="86"/>
      <c r="EO42" s="86">
        <v>19</v>
      </c>
      <c r="EP42" s="86"/>
      <c r="EQ42" s="67">
        <v>35.849056603773583</v>
      </c>
      <c r="ER42" s="86"/>
      <c r="ES42" s="86">
        <v>57.894736842105267</v>
      </c>
      <c r="EX42" s="62" t="s">
        <v>118</v>
      </c>
      <c r="EY42" s="62">
        <v>2</v>
      </c>
      <c r="EZ42" s="86"/>
      <c r="FA42" s="86">
        <v>8</v>
      </c>
      <c r="FB42" s="86"/>
      <c r="FC42" s="86">
        <v>19</v>
      </c>
      <c r="FD42" s="86"/>
      <c r="FE42" s="67">
        <v>35.849056603773583</v>
      </c>
      <c r="FF42" s="86"/>
      <c r="FG42" s="86">
        <v>42.105263157894733</v>
      </c>
      <c r="FL42" s="62" t="s">
        <v>118</v>
      </c>
      <c r="FM42" s="62">
        <v>2</v>
      </c>
      <c r="FN42" s="86"/>
      <c r="FO42" s="86">
        <v>9</v>
      </c>
      <c r="FP42" s="86"/>
      <c r="FQ42" s="86">
        <v>19</v>
      </c>
      <c r="FR42" s="86"/>
      <c r="FS42" s="67">
        <v>35.849056603773583</v>
      </c>
      <c r="FT42" s="86"/>
      <c r="FU42" s="86">
        <v>47.368421052631575</v>
      </c>
      <c r="FZ42" s="62" t="s">
        <v>118</v>
      </c>
      <c r="GA42" s="62">
        <v>2</v>
      </c>
      <c r="GB42" s="86"/>
      <c r="GC42" s="86">
        <v>12</v>
      </c>
      <c r="GD42" s="86"/>
      <c r="GE42" s="86">
        <v>19</v>
      </c>
      <c r="GF42" s="86"/>
      <c r="GG42" s="67">
        <v>35.849056603773583</v>
      </c>
      <c r="GH42" s="86"/>
      <c r="GI42" s="86">
        <v>63.157894736842103</v>
      </c>
      <c r="GN42" s="62" t="s">
        <v>118</v>
      </c>
      <c r="GO42" s="62">
        <v>2</v>
      </c>
      <c r="GP42" s="86"/>
      <c r="GQ42" s="86">
        <v>11</v>
      </c>
      <c r="GR42" s="86"/>
      <c r="GS42" s="86">
        <v>19</v>
      </c>
      <c r="GT42" s="86"/>
      <c r="GU42" s="67">
        <v>35.849056603773583</v>
      </c>
      <c r="GV42" s="86"/>
      <c r="GW42" s="86">
        <v>57.894736842105267</v>
      </c>
      <c r="HB42" s="62" t="s">
        <v>118</v>
      </c>
      <c r="HC42" s="62">
        <v>2</v>
      </c>
      <c r="HD42" s="86"/>
      <c r="HE42" s="86">
        <v>9</v>
      </c>
      <c r="HF42" s="86"/>
      <c r="HG42" s="86">
        <v>19</v>
      </c>
      <c r="HH42" s="86"/>
      <c r="HI42" s="67">
        <v>35.849056603773583</v>
      </c>
      <c r="HJ42" s="86"/>
      <c r="HK42" s="86">
        <v>47.368421052631575</v>
      </c>
      <c r="HP42" s="62" t="s">
        <v>118</v>
      </c>
      <c r="HQ42" s="62">
        <v>2</v>
      </c>
      <c r="HR42" s="86"/>
      <c r="HS42" s="86">
        <v>11</v>
      </c>
      <c r="HT42" s="86"/>
      <c r="HU42" s="86">
        <v>19</v>
      </c>
      <c r="HV42" s="86"/>
      <c r="HW42" s="67">
        <v>35.849056603773583</v>
      </c>
      <c r="HX42" s="86"/>
      <c r="HY42" s="86">
        <v>57.894736842105267</v>
      </c>
      <c r="ID42" s="62" t="s">
        <v>118</v>
      </c>
      <c r="IE42" s="62">
        <v>2</v>
      </c>
      <c r="IF42" s="86"/>
      <c r="IG42" s="86">
        <v>11</v>
      </c>
      <c r="IH42" s="86"/>
      <c r="II42" s="86">
        <v>19</v>
      </c>
      <c r="IJ42" s="86"/>
      <c r="IK42" s="67">
        <v>35.849056603773583</v>
      </c>
      <c r="IL42" s="86"/>
      <c r="IM42" s="86">
        <v>57.894736842105267</v>
      </c>
      <c r="IR42" s="62" t="s">
        <v>118</v>
      </c>
      <c r="IS42" s="62">
        <v>2</v>
      </c>
      <c r="IT42" s="86"/>
      <c r="IU42" s="86">
        <v>12</v>
      </c>
      <c r="IV42" s="86"/>
      <c r="IW42" s="86">
        <v>19</v>
      </c>
      <c r="IX42" s="86"/>
      <c r="IY42" s="67">
        <v>35.849056603773583</v>
      </c>
      <c r="IZ42" s="86"/>
      <c r="JA42" s="86">
        <v>63.157894736842103</v>
      </c>
      <c r="JF42" s="62" t="s">
        <v>118</v>
      </c>
      <c r="JG42" s="62">
        <v>2</v>
      </c>
      <c r="JH42" s="86"/>
      <c r="JI42" s="86">
        <v>16</v>
      </c>
      <c r="JJ42" s="86"/>
      <c r="JK42" s="86">
        <v>19</v>
      </c>
      <c r="JL42" s="86"/>
      <c r="JM42" s="67">
        <v>35.849056603773583</v>
      </c>
      <c r="JN42" s="86"/>
      <c r="JO42" s="86">
        <v>84.210526315789465</v>
      </c>
      <c r="JT42" s="62" t="s">
        <v>118</v>
      </c>
      <c r="JU42" s="62">
        <v>2</v>
      </c>
      <c r="JV42" s="86"/>
      <c r="JW42" s="86">
        <v>13</v>
      </c>
      <c r="JX42" s="86"/>
      <c r="JY42" s="86">
        <v>19</v>
      </c>
      <c r="JZ42" s="86"/>
      <c r="KA42" s="67">
        <v>35.849056603773583</v>
      </c>
      <c r="KB42" s="86"/>
      <c r="KC42" s="86">
        <v>68.421052631578945</v>
      </c>
      <c r="KH42" s="62" t="s">
        <v>118</v>
      </c>
      <c r="KI42" s="62">
        <v>2</v>
      </c>
      <c r="KJ42" s="86"/>
      <c r="KK42" s="86">
        <v>12</v>
      </c>
      <c r="KL42" s="86"/>
      <c r="KM42" s="86">
        <v>19</v>
      </c>
      <c r="KN42" s="86"/>
      <c r="KO42" s="67">
        <v>35.849056603773583</v>
      </c>
      <c r="KP42" s="86"/>
      <c r="KQ42" s="86">
        <v>63.157894736842103</v>
      </c>
      <c r="KV42" s="62" t="s">
        <v>118</v>
      </c>
      <c r="KW42" s="62">
        <v>2</v>
      </c>
      <c r="KX42" s="86"/>
      <c r="KY42" s="86">
        <v>9</v>
      </c>
      <c r="KZ42" s="86"/>
      <c r="LA42" s="86">
        <v>19</v>
      </c>
      <c r="LB42" s="86"/>
      <c r="LC42" s="67">
        <v>35.849056603773583</v>
      </c>
      <c r="LD42" s="86"/>
      <c r="LE42" s="86">
        <v>47.368421052631575</v>
      </c>
      <c r="LJ42" s="62" t="s">
        <v>118</v>
      </c>
      <c r="LK42" s="62">
        <v>2</v>
      </c>
      <c r="LL42" s="86"/>
      <c r="LM42" s="86">
        <v>14</v>
      </c>
      <c r="LN42" s="86"/>
      <c r="LO42" s="86">
        <v>19</v>
      </c>
      <c r="LP42" s="86"/>
      <c r="LQ42" s="67">
        <v>35.849056603773583</v>
      </c>
      <c r="LR42" s="86"/>
      <c r="LS42" s="86">
        <v>73.68421052631578</v>
      </c>
      <c r="LX42" s="62" t="s">
        <v>118</v>
      </c>
      <c r="LY42" s="62">
        <v>2</v>
      </c>
      <c r="LZ42" s="86"/>
      <c r="MA42" s="86">
        <v>8</v>
      </c>
      <c r="MB42" s="86"/>
      <c r="MC42" s="86">
        <v>19</v>
      </c>
      <c r="MD42" s="86"/>
      <c r="ME42" s="67">
        <v>35.849056603773583</v>
      </c>
      <c r="MF42" s="86"/>
      <c r="MG42" s="86">
        <v>42.105263157894733</v>
      </c>
      <c r="ML42" s="62" t="s">
        <v>118</v>
      </c>
      <c r="MM42" s="62">
        <v>2</v>
      </c>
      <c r="MN42" s="86"/>
      <c r="MO42" s="86">
        <v>12</v>
      </c>
      <c r="MP42" s="86"/>
      <c r="MQ42" s="86">
        <v>19</v>
      </c>
      <c r="MR42" s="86"/>
      <c r="MS42" s="67">
        <v>35.849056603773583</v>
      </c>
      <c r="MT42" s="86"/>
      <c r="MU42" s="86">
        <v>63.157894736842103</v>
      </c>
      <c r="MZ42" s="62" t="s">
        <v>118</v>
      </c>
      <c r="NA42" s="62">
        <v>2</v>
      </c>
      <c r="NB42" s="86"/>
      <c r="NC42" s="86">
        <v>11</v>
      </c>
      <c r="ND42" s="86"/>
      <c r="NE42" s="86">
        <v>19</v>
      </c>
      <c r="NF42" s="86"/>
      <c r="NG42" s="67">
        <v>35.849056603773583</v>
      </c>
      <c r="NH42" s="86"/>
      <c r="NI42" s="86">
        <v>57.894736842105267</v>
      </c>
      <c r="NN42" s="62" t="s">
        <v>118</v>
      </c>
      <c r="NO42" s="62">
        <v>2</v>
      </c>
      <c r="NP42" s="86"/>
      <c r="NQ42" s="86">
        <v>16</v>
      </c>
      <c r="NR42" s="86"/>
      <c r="NS42" s="86">
        <v>19</v>
      </c>
      <c r="NT42" s="86"/>
      <c r="NU42" s="67">
        <v>36.538461538461533</v>
      </c>
      <c r="NV42" s="86"/>
      <c r="NW42" s="86">
        <v>84.210526315789465</v>
      </c>
      <c r="OB42" s="62" t="s">
        <v>118</v>
      </c>
      <c r="OC42" s="62">
        <v>2</v>
      </c>
      <c r="OD42" s="86"/>
      <c r="OE42" s="86">
        <v>19</v>
      </c>
      <c r="OF42" s="86"/>
      <c r="OG42" s="86">
        <v>19</v>
      </c>
      <c r="OH42" s="86"/>
      <c r="OI42" s="67">
        <v>36.538461538461533</v>
      </c>
      <c r="OJ42" s="86"/>
      <c r="OK42" s="86">
        <v>100</v>
      </c>
      <c r="OP42" s="62" t="s">
        <v>118</v>
      </c>
      <c r="OQ42" s="62">
        <v>2</v>
      </c>
      <c r="OR42" s="86"/>
      <c r="OS42" s="86">
        <v>13</v>
      </c>
      <c r="OT42" s="86"/>
      <c r="OU42" s="86">
        <v>19</v>
      </c>
      <c r="OV42" s="86"/>
      <c r="OW42" s="67">
        <v>36.538461538461533</v>
      </c>
      <c r="OX42" s="86"/>
      <c r="OY42" s="86">
        <v>68.421052631578945</v>
      </c>
      <c r="PD42" s="62" t="s">
        <v>118</v>
      </c>
      <c r="PE42" s="62">
        <v>2</v>
      </c>
      <c r="PF42" s="86"/>
      <c r="PG42" s="86">
        <v>16</v>
      </c>
      <c r="PH42" s="86"/>
      <c r="PI42" s="86">
        <v>19</v>
      </c>
      <c r="PJ42" s="86"/>
      <c r="PK42" s="67">
        <v>36.538461538461533</v>
      </c>
      <c r="PL42" s="86"/>
      <c r="PM42" s="86">
        <v>84.210526315789465</v>
      </c>
      <c r="PR42" s="62" t="s">
        <v>118</v>
      </c>
      <c r="PS42" s="62">
        <v>2</v>
      </c>
      <c r="PT42" s="86"/>
      <c r="PU42" s="86">
        <v>15</v>
      </c>
      <c r="PV42" s="86"/>
      <c r="PW42" s="86">
        <v>19</v>
      </c>
      <c r="PX42" s="86"/>
      <c r="PY42" s="67">
        <v>36.538461538461533</v>
      </c>
      <c r="PZ42" s="86"/>
      <c r="QA42" s="86">
        <v>78.94736842105263</v>
      </c>
      <c r="QF42" s="62" t="s">
        <v>118</v>
      </c>
      <c r="QG42" s="62">
        <v>2</v>
      </c>
      <c r="QH42" s="86"/>
      <c r="QI42" s="86">
        <v>18</v>
      </c>
      <c r="QJ42" s="86"/>
      <c r="QK42" s="86">
        <v>19</v>
      </c>
      <c r="QL42" s="86"/>
      <c r="QM42" s="67">
        <v>36.538461538461533</v>
      </c>
      <c r="QN42" s="86"/>
      <c r="QO42" s="86">
        <v>94.73684210526315</v>
      </c>
      <c r="QT42" s="62" t="s">
        <v>118</v>
      </c>
      <c r="QU42" s="62">
        <v>2</v>
      </c>
      <c r="QV42" s="86"/>
      <c r="QW42" s="86">
        <v>18</v>
      </c>
      <c r="QX42" s="86"/>
      <c r="QY42" s="86">
        <v>19</v>
      </c>
      <c r="QZ42" s="86"/>
      <c r="RA42" s="67">
        <v>36.538461538461533</v>
      </c>
      <c r="RB42" s="86"/>
      <c r="RC42" s="86">
        <v>94.73684210526315</v>
      </c>
      <c r="RH42" s="62" t="s">
        <v>118</v>
      </c>
      <c r="RI42" s="62">
        <v>2</v>
      </c>
      <c r="RJ42" s="86"/>
      <c r="RK42" s="86">
        <v>19</v>
      </c>
      <c r="RL42" s="86"/>
      <c r="RM42" s="86">
        <v>19</v>
      </c>
      <c r="RN42" s="86"/>
      <c r="RO42" s="67">
        <v>36.538461538461533</v>
      </c>
      <c r="RP42" s="86"/>
      <c r="RQ42" s="86">
        <v>100</v>
      </c>
      <c r="RV42" s="62" t="s">
        <v>118</v>
      </c>
      <c r="RW42" s="62">
        <v>2</v>
      </c>
      <c r="RX42" s="86"/>
      <c r="RY42" s="86">
        <v>16</v>
      </c>
      <c r="RZ42" s="86"/>
      <c r="SA42" s="86">
        <v>19</v>
      </c>
      <c r="SB42" s="86"/>
      <c r="SC42" s="67">
        <v>36.538461538461533</v>
      </c>
      <c r="SD42" s="86"/>
      <c r="SE42" s="86">
        <v>84.210526315789465</v>
      </c>
      <c r="SJ42" s="62" t="s">
        <v>118</v>
      </c>
      <c r="SK42" s="62">
        <v>2</v>
      </c>
      <c r="SL42" s="86"/>
      <c r="SM42" s="86">
        <v>15</v>
      </c>
      <c r="SN42" s="86"/>
      <c r="SO42" s="86">
        <v>19</v>
      </c>
      <c r="SP42" s="86"/>
      <c r="SQ42" s="67">
        <v>36.538461538461533</v>
      </c>
      <c r="SR42" s="86"/>
      <c r="SS42" s="86">
        <v>78.94736842105263</v>
      </c>
      <c r="SX42" s="62" t="s">
        <v>118</v>
      </c>
      <c r="SY42" s="62">
        <v>2</v>
      </c>
      <c r="SZ42" s="86"/>
      <c r="TA42" s="86">
        <v>14</v>
      </c>
      <c r="TB42" s="86"/>
      <c r="TC42" s="86">
        <v>19</v>
      </c>
      <c r="TD42" s="86"/>
      <c r="TE42" s="67">
        <v>36.538461538461533</v>
      </c>
      <c r="TF42" s="86"/>
      <c r="TG42" s="86">
        <v>73.68421052631578</v>
      </c>
      <c r="TL42" s="62" t="s">
        <v>118</v>
      </c>
      <c r="TM42" s="62">
        <v>2</v>
      </c>
      <c r="TN42" s="86"/>
      <c r="TO42" s="86">
        <v>17</v>
      </c>
      <c r="TP42" s="86"/>
      <c r="TQ42" s="86">
        <v>19</v>
      </c>
      <c r="TR42" s="86"/>
      <c r="TS42" s="67">
        <v>36.538461538461533</v>
      </c>
      <c r="TT42" s="86"/>
      <c r="TU42" s="86">
        <v>89.473684210526315</v>
      </c>
      <c r="TZ42" s="62" t="s">
        <v>118</v>
      </c>
      <c r="UA42" s="62">
        <v>2</v>
      </c>
      <c r="UB42" s="86"/>
      <c r="UC42" s="86">
        <v>16</v>
      </c>
      <c r="UD42" s="86"/>
      <c r="UE42" s="86">
        <v>19</v>
      </c>
      <c r="UF42" s="86"/>
      <c r="UG42" s="67">
        <v>36.538461538461533</v>
      </c>
      <c r="UH42" s="86"/>
      <c r="UI42" s="86">
        <v>84.210526315789465</v>
      </c>
      <c r="UN42" s="62" t="s">
        <v>118</v>
      </c>
      <c r="UO42" s="62">
        <v>2</v>
      </c>
      <c r="UP42" s="86"/>
      <c r="UQ42" s="86">
        <v>16</v>
      </c>
      <c r="UR42" s="86"/>
      <c r="US42" s="86">
        <v>19</v>
      </c>
      <c r="UT42" s="86"/>
      <c r="UU42" s="67">
        <v>36.538461538461533</v>
      </c>
      <c r="UV42" s="86"/>
      <c r="UW42" s="86">
        <v>84.210526315789465</v>
      </c>
      <c r="VB42" s="62" t="s">
        <v>118</v>
      </c>
      <c r="VC42" s="62">
        <v>2</v>
      </c>
      <c r="VD42" s="86"/>
      <c r="VE42" s="86">
        <v>19</v>
      </c>
      <c r="VF42" s="86"/>
      <c r="VG42" s="86">
        <v>19</v>
      </c>
      <c r="VH42" s="86"/>
      <c r="VI42" s="67">
        <v>36.538461538461533</v>
      </c>
      <c r="VJ42" s="86"/>
      <c r="VK42" s="86">
        <v>100</v>
      </c>
      <c r="VP42" s="62" t="s">
        <v>118</v>
      </c>
      <c r="VQ42" s="62">
        <v>2</v>
      </c>
      <c r="VR42" s="86"/>
      <c r="VS42" s="86">
        <v>13</v>
      </c>
      <c r="VT42" s="86"/>
      <c r="VU42" s="86">
        <v>19</v>
      </c>
      <c r="VV42" s="86"/>
      <c r="VW42" s="67">
        <v>36.538461538461533</v>
      </c>
      <c r="VX42" s="86"/>
      <c r="VY42" s="86">
        <v>68.421052631578945</v>
      </c>
      <c r="WD42" s="62" t="s">
        <v>118</v>
      </c>
      <c r="WE42" s="62">
        <v>2</v>
      </c>
      <c r="WF42" s="86"/>
      <c r="WG42" s="86">
        <v>15</v>
      </c>
      <c r="WH42" s="86"/>
      <c r="WI42" s="86">
        <v>19</v>
      </c>
      <c r="WJ42" s="86"/>
      <c r="WK42" s="67">
        <v>36.538461538461533</v>
      </c>
      <c r="WL42" s="86"/>
      <c r="WM42" s="86">
        <v>78.94736842105263</v>
      </c>
      <c r="WR42" s="62" t="s">
        <v>118</v>
      </c>
      <c r="WS42" s="62">
        <v>2</v>
      </c>
      <c r="WT42" s="86"/>
      <c r="WU42" s="86">
        <v>16</v>
      </c>
      <c r="WV42" s="86"/>
      <c r="WW42" s="86">
        <v>19</v>
      </c>
      <c r="WX42" s="86"/>
      <c r="WY42" s="67">
        <v>36.538461538461533</v>
      </c>
      <c r="WZ42" s="86"/>
      <c r="XA42" s="86">
        <v>84.210526315789465</v>
      </c>
      <c r="XF42" s="62" t="s">
        <v>118</v>
      </c>
      <c r="XG42" s="62">
        <v>2</v>
      </c>
      <c r="XH42" s="86"/>
      <c r="XI42" s="86">
        <v>12</v>
      </c>
      <c r="XJ42" s="86"/>
      <c r="XK42" s="86">
        <v>19</v>
      </c>
      <c r="XL42" s="86"/>
      <c r="XM42" s="67">
        <v>36.538461538461533</v>
      </c>
      <c r="XN42" s="86"/>
      <c r="XO42" s="86">
        <v>63.157894736842103</v>
      </c>
      <c r="XT42" s="62" t="s">
        <v>118</v>
      </c>
      <c r="XU42" s="62">
        <v>2</v>
      </c>
      <c r="XV42" s="86"/>
      <c r="XW42" s="86">
        <v>14</v>
      </c>
      <c r="XX42" s="86"/>
      <c r="XY42" s="86">
        <v>19</v>
      </c>
      <c r="XZ42" s="86"/>
      <c r="YA42" s="67">
        <v>36.538461538461533</v>
      </c>
      <c r="YB42" s="86"/>
      <c r="YC42" s="86">
        <v>73.68421052631578</v>
      </c>
      <c r="YH42" s="62" t="s">
        <v>118</v>
      </c>
      <c r="YI42" s="62">
        <v>2</v>
      </c>
      <c r="YJ42" s="86"/>
      <c r="YK42" s="86">
        <v>17</v>
      </c>
      <c r="YL42" s="86"/>
      <c r="YM42" s="86">
        <v>19</v>
      </c>
      <c r="YN42" s="86"/>
      <c r="YO42" s="67">
        <v>36.538461538461533</v>
      </c>
      <c r="YP42" s="86"/>
      <c r="YQ42" s="86">
        <v>89.473684210526315</v>
      </c>
      <c r="YV42" s="62" t="s">
        <v>118</v>
      </c>
      <c r="YW42" s="62">
        <v>2</v>
      </c>
      <c r="YX42" s="86"/>
      <c r="YY42" s="86">
        <v>10</v>
      </c>
      <c r="YZ42" s="86"/>
      <c r="ZA42" s="86">
        <v>19</v>
      </c>
      <c r="ZB42" s="86"/>
      <c r="ZC42" s="67">
        <v>36.538461538461533</v>
      </c>
      <c r="ZD42" s="86"/>
      <c r="ZE42" s="86">
        <v>52.631578947368418</v>
      </c>
      <c r="ZJ42" s="62" t="s">
        <v>118</v>
      </c>
      <c r="ZK42" s="62">
        <v>2</v>
      </c>
      <c r="ZL42" s="86"/>
      <c r="ZM42" s="86">
        <v>18</v>
      </c>
      <c r="ZN42" s="86"/>
      <c r="ZO42" s="86">
        <v>19</v>
      </c>
      <c r="ZP42" s="86"/>
      <c r="ZQ42" s="67">
        <v>36.538461538461533</v>
      </c>
      <c r="ZR42" s="86"/>
      <c r="ZS42" s="86">
        <v>94.73684210526315</v>
      </c>
      <c r="ZX42" s="62" t="s">
        <v>118</v>
      </c>
      <c r="ZY42" s="62">
        <v>2</v>
      </c>
      <c r="ZZ42" s="86"/>
      <c r="AAA42" s="86">
        <v>12</v>
      </c>
      <c r="AAB42" s="86"/>
      <c r="AAC42" s="86">
        <v>19</v>
      </c>
      <c r="AAD42" s="86"/>
      <c r="AAE42" s="67">
        <v>36.538461538461533</v>
      </c>
      <c r="AAF42" s="86"/>
      <c r="AAG42" s="86">
        <v>63.157894736842103</v>
      </c>
      <c r="AAL42" s="62" t="s">
        <v>118</v>
      </c>
      <c r="AAM42" s="62">
        <v>2</v>
      </c>
      <c r="AAN42" s="86"/>
      <c r="AAO42" s="86">
        <v>17</v>
      </c>
      <c r="AAP42" s="86"/>
      <c r="AAQ42" s="86">
        <v>19</v>
      </c>
      <c r="AAR42" s="86"/>
      <c r="AAS42" s="67">
        <v>36.538461538461533</v>
      </c>
      <c r="AAT42" s="86"/>
      <c r="AAU42" s="86">
        <v>89.473684210526315</v>
      </c>
      <c r="AAZ42" s="62" t="s">
        <v>118</v>
      </c>
      <c r="ABA42" s="62">
        <v>2</v>
      </c>
      <c r="ABB42" s="86"/>
      <c r="ABC42" s="86">
        <v>13</v>
      </c>
      <c r="ABD42" s="86"/>
      <c r="ABE42" s="86">
        <v>19</v>
      </c>
      <c r="ABF42" s="86"/>
      <c r="ABG42" s="67">
        <v>36.538461538461533</v>
      </c>
      <c r="ABH42" s="86"/>
      <c r="ABI42" s="86">
        <v>68.421052631578945</v>
      </c>
      <c r="ABN42" s="62" t="s">
        <v>118</v>
      </c>
      <c r="ABO42" s="62">
        <v>2</v>
      </c>
      <c r="ABP42" s="86"/>
      <c r="ABQ42" s="86">
        <v>11</v>
      </c>
      <c r="ABR42" s="86"/>
      <c r="ABS42" s="86">
        <v>19</v>
      </c>
      <c r="ABT42" s="86"/>
      <c r="ABU42" s="67">
        <v>36.538461538461533</v>
      </c>
      <c r="ABV42" s="86"/>
      <c r="ABW42" s="86">
        <v>57.894736842105267</v>
      </c>
      <c r="ACB42" s="62" t="s">
        <v>118</v>
      </c>
      <c r="ACC42" s="62">
        <v>2</v>
      </c>
      <c r="ACD42" s="86"/>
      <c r="ACE42" s="86">
        <v>15</v>
      </c>
      <c r="ACF42" s="86"/>
      <c r="ACG42" s="86">
        <v>19</v>
      </c>
      <c r="ACH42" s="86"/>
      <c r="ACI42" s="67">
        <v>35.185185185185183</v>
      </c>
      <c r="ACJ42" s="86"/>
      <c r="ACK42" s="86">
        <v>78.94736842105263</v>
      </c>
      <c r="ACP42" s="62" t="s">
        <v>118</v>
      </c>
      <c r="ACQ42" s="62">
        <v>2</v>
      </c>
      <c r="ACR42" s="86"/>
      <c r="ACS42" s="86">
        <v>19</v>
      </c>
      <c r="ACT42" s="86"/>
      <c r="ACU42" s="86">
        <v>19</v>
      </c>
      <c r="ACV42" s="86"/>
      <c r="ACW42" s="67">
        <v>35.185185185185183</v>
      </c>
      <c r="ACX42" s="86"/>
      <c r="ACY42" s="86">
        <v>100</v>
      </c>
      <c r="ADD42" s="62" t="s">
        <v>118</v>
      </c>
      <c r="ADE42" s="62">
        <v>2</v>
      </c>
      <c r="ADF42" s="86"/>
      <c r="ADG42" s="86">
        <v>19</v>
      </c>
      <c r="ADH42" s="86"/>
      <c r="ADI42" s="86">
        <v>19</v>
      </c>
      <c r="ADJ42" s="86"/>
      <c r="ADK42" s="67">
        <v>35.185185185185183</v>
      </c>
      <c r="ADL42" s="86"/>
      <c r="ADM42" s="86">
        <v>100</v>
      </c>
      <c r="ADR42" s="62" t="s">
        <v>118</v>
      </c>
      <c r="ADS42" s="62">
        <v>2</v>
      </c>
      <c r="ADT42" s="86"/>
      <c r="ADU42" s="86">
        <v>19</v>
      </c>
      <c r="ADV42" s="86"/>
      <c r="ADW42" s="86">
        <v>19</v>
      </c>
      <c r="ADX42" s="86"/>
      <c r="ADY42" s="67">
        <v>35.185185185185183</v>
      </c>
      <c r="ADZ42" s="86"/>
      <c r="AEA42" s="86">
        <v>100</v>
      </c>
      <c r="AEF42" s="62" t="s">
        <v>118</v>
      </c>
      <c r="AEG42" s="62">
        <v>2</v>
      </c>
      <c r="AEH42" s="86"/>
      <c r="AEI42" s="86">
        <v>15</v>
      </c>
      <c r="AEJ42" s="86"/>
      <c r="AEK42" s="86">
        <v>19</v>
      </c>
      <c r="AEL42" s="86"/>
      <c r="AEM42" s="67">
        <v>35.185185185185183</v>
      </c>
      <c r="AEN42" s="86"/>
      <c r="AEO42" s="86">
        <v>78.94736842105263</v>
      </c>
      <c r="AET42" s="62" t="s">
        <v>118</v>
      </c>
      <c r="AEU42" s="62">
        <v>2</v>
      </c>
      <c r="AEV42" s="86"/>
      <c r="AEW42" s="86">
        <v>17</v>
      </c>
      <c r="AEX42" s="86"/>
      <c r="AEY42" s="86">
        <v>19</v>
      </c>
      <c r="AEZ42" s="86"/>
      <c r="AFA42" s="67">
        <v>35.185185185185183</v>
      </c>
      <c r="AFB42" s="86"/>
      <c r="AFC42" s="86">
        <v>89.473684210526315</v>
      </c>
      <c r="AFH42" s="62" t="s">
        <v>118</v>
      </c>
      <c r="AFI42" s="62">
        <v>2</v>
      </c>
      <c r="AFJ42" s="86"/>
      <c r="AFK42" s="86">
        <v>13</v>
      </c>
      <c r="AFL42" s="86"/>
      <c r="AFM42" s="86">
        <v>19</v>
      </c>
      <c r="AFN42" s="86"/>
      <c r="AFO42" s="67">
        <v>35.185185185185183</v>
      </c>
      <c r="AFP42" s="86"/>
      <c r="AFQ42" s="86">
        <v>68.421052631578945</v>
      </c>
      <c r="AFV42" s="62" t="s">
        <v>118</v>
      </c>
      <c r="AFW42" s="62">
        <v>2</v>
      </c>
      <c r="AFX42" s="86"/>
      <c r="AFY42" s="86">
        <v>19</v>
      </c>
      <c r="AFZ42" s="86"/>
      <c r="AGA42" s="86">
        <v>19</v>
      </c>
      <c r="AGB42" s="86"/>
      <c r="AGC42" s="67">
        <v>35.185185185185183</v>
      </c>
      <c r="AGD42" s="86"/>
      <c r="AGE42" s="86">
        <v>100</v>
      </c>
      <c r="AGJ42" s="62" t="s">
        <v>118</v>
      </c>
      <c r="AGK42" s="62">
        <v>2</v>
      </c>
      <c r="AGL42" s="86"/>
      <c r="AGM42" s="86">
        <v>17</v>
      </c>
      <c r="AGN42" s="86"/>
      <c r="AGO42" s="86">
        <v>19</v>
      </c>
      <c r="AGP42" s="86"/>
      <c r="AGQ42" s="67">
        <v>35.185185185185183</v>
      </c>
      <c r="AGR42" s="86"/>
      <c r="AGS42" s="86">
        <v>89.473684210526315</v>
      </c>
      <c r="AGX42" s="62" t="s">
        <v>118</v>
      </c>
      <c r="AGY42" s="62">
        <v>2</v>
      </c>
      <c r="AGZ42" s="86"/>
      <c r="AHA42" s="86">
        <v>16</v>
      </c>
      <c r="AHB42" s="86"/>
      <c r="AHC42" s="86">
        <v>19</v>
      </c>
      <c r="AHD42" s="86"/>
      <c r="AHE42" s="67">
        <v>35.185185185185183</v>
      </c>
      <c r="AHF42" s="86"/>
      <c r="AHG42" s="86">
        <v>84.210526315789465</v>
      </c>
      <c r="AHL42" s="62" t="s">
        <v>118</v>
      </c>
      <c r="AHM42" s="62">
        <v>2</v>
      </c>
      <c r="AHN42" s="86"/>
      <c r="AHO42" s="86">
        <v>16</v>
      </c>
      <c r="AHP42" s="86"/>
      <c r="AHQ42" s="86">
        <v>19</v>
      </c>
      <c r="AHR42" s="86"/>
      <c r="AHS42" s="67">
        <v>35.185185185185183</v>
      </c>
      <c r="AHT42" s="86"/>
      <c r="AHU42" s="86">
        <v>84.210526315789465</v>
      </c>
      <c r="AHZ42" s="62" t="s">
        <v>118</v>
      </c>
      <c r="AIA42" s="62">
        <v>2</v>
      </c>
      <c r="AIB42" s="86"/>
      <c r="AIC42" s="86">
        <v>16</v>
      </c>
      <c r="AID42" s="86"/>
      <c r="AIE42" s="86">
        <v>19</v>
      </c>
      <c r="AIF42" s="86"/>
      <c r="AIG42" s="67">
        <v>35.185185185185183</v>
      </c>
      <c r="AIH42" s="86"/>
      <c r="AII42" s="86">
        <v>84.210526315789465</v>
      </c>
      <c r="AIN42" s="62" t="s">
        <v>118</v>
      </c>
      <c r="AIO42" s="62">
        <v>2</v>
      </c>
      <c r="AIP42" s="86"/>
      <c r="AIQ42" s="86">
        <v>19</v>
      </c>
      <c r="AIR42" s="86"/>
      <c r="AIS42" s="86">
        <v>19</v>
      </c>
      <c r="AIT42" s="86"/>
      <c r="AIU42" s="67">
        <v>35.185185185185183</v>
      </c>
      <c r="AIV42" s="86"/>
      <c r="AIW42" s="86">
        <v>100</v>
      </c>
      <c r="AJB42" s="62" t="s">
        <v>118</v>
      </c>
      <c r="AJC42" s="62">
        <v>2</v>
      </c>
      <c r="AJD42" s="86"/>
      <c r="AJE42" s="86">
        <v>13</v>
      </c>
      <c r="AJF42" s="86"/>
      <c r="AJG42" s="86">
        <v>19</v>
      </c>
      <c r="AJH42" s="86"/>
      <c r="AJI42" s="67">
        <v>35.185185185185183</v>
      </c>
      <c r="AJJ42" s="86"/>
      <c r="AJK42" s="86">
        <v>68.421052631578945</v>
      </c>
      <c r="AJP42" s="62" t="s">
        <v>118</v>
      </c>
      <c r="AJQ42" s="62">
        <v>2</v>
      </c>
      <c r="AJR42" s="86"/>
      <c r="AJS42" s="86">
        <v>16</v>
      </c>
      <c r="AJT42" s="86"/>
      <c r="AJU42" s="86">
        <v>19</v>
      </c>
      <c r="AJV42" s="86"/>
      <c r="AJW42" s="67">
        <v>35.185185185185183</v>
      </c>
      <c r="AJX42" s="86"/>
      <c r="AJY42" s="86">
        <v>84.210526315789465</v>
      </c>
      <c r="AKD42" s="62" t="s">
        <v>118</v>
      </c>
      <c r="AKE42" s="62">
        <v>2</v>
      </c>
      <c r="AKF42" s="86"/>
      <c r="AKG42" s="86">
        <v>14</v>
      </c>
      <c r="AKH42" s="86"/>
      <c r="AKI42" s="86">
        <v>19</v>
      </c>
      <c r="AKJ42" s="86"/>
      <c r="AKK42" s="67">
        <v>35.185185185185183</v>
      </c>
      <c r="AKL42" s="86"/>
      <c r="AKM42" s="86">
        <v>73.68421052631578</v>
      </c>
      <c r="AKR42" s="62" t="s">
        <v>118</v>
      </c>
      <c r="AKS42" s="62">
        <v>2</v>
      </c>
      <c r="AKT42" s="86"/>
      <c r="AKU42" s="86">
        <v>17</v>
      </c>
      <c r="AKV42" s="86"/>
      <c r="AKW42" s="86">
        <v>19</v>
      </c>
      <c r="AKX42" s="86"/>
      <c r="AKY42" s="67">
        <v>35.185185185185183</v>
      </c>
      <c r="AKZ42" s="86"/>
      <c r="ALA42" s="86">
        <v>89.473684210526315</v>
      </c>
      <c r="ALF42" s="62" t="s">
        <v>118</v>
      </c>
      <c r="ALG42" s="62">
        <v>2</v>
      </c>
      <c r="ALH42" s="86"/>
      <c r="ALI42" s="86">
        <v>19</v>
      </c>
      <c r="ALJ42" s="86"/>
      <c r="ALK42" s="86">
        <v>19</v>
      </c>
      <c r="ALL42" s="86"/>
      <c r="ALM42" s="67">
        <v>35.185185185185183</v>
      </c>
      <c r="ALN42" s="86"/>
      <c r="ALO42" s="86">
        <v>100</v>
      </c>
      <c r="ALT42" s="62" t="s">
        <v>118</v>
      </c>
      <c r="ALU42" s="62">
        <v>2</v>
      </c>
      <c r="ALV42" s="86"/>
      <c r="ALW42" s="86">
        <v>15</v>
      </c>
      <c r="ALX42" s="86"/>
      <c r="ALY42" s="86">
        <v>19</v>
      </c>
      <c r="ALZ42" s="86"/>
      <c r="AMA42" s="67">
        <v>35.185185185185183</v>
      </c>
      <c r="AMB42" s="86"/>
      <c r="AMC42" s="86">
        <v>78.94736842105263</v>
      </c>
      <c r="AMH42" s="62" t="s">
        <v>118</v>
      </c>
      <c r="AMI42" s="62">
        <v>2</v>
      </c>
      <c r="AMJ42" s="86"/>
      <c r="AMK42" s="86">
        <v>16</v>
      </c>
      <c r="AML42" s="86"/>
      <c r="AMM42" s="86">
        <v>19</v>
      </c>
      <c r="AMN42" s="86"/>
      <c r="AMO42" s="67">
        <v>35.185185185185183</v>
      </c>
      <c r="AMP42" s="86"/>
      <c r="AMQ42" s="86">
        <v>84.210526315789465</v>
      </c>
      <c r="AMV42" s="62" t="s">
        <v>118</v>
      </c>
      <c r="AMW42" s="62">
        <v>2</v>
      </c>
      <c r="AMX42" s="86"/>
      <c r="AMY42" s="86">
        <v>14</v>
      </c>
      <c r="AMZ42" s="86"/>
      <c r="ANA42" s="86">
        <v>19</v>
      </c>
      <c r="ANB42" s="86"/>
      <c r="ANC42" s="67">
        <v>35.185185185185183</v>
      </c>
      <c r="AND42" s="86"/>
      <c r="ANE42" s="86">
        <v>73.68421052631578</v>
      </c>
      <c r="ANJ42" s="62" t="s">
        <v>118</v>
      </c>
      <c r="ANK42" s="62">
        <v>2</v>
      </c>
      <c r="ANL42" s="86"/>
      <c r="ANM42" s="86">
        <v>18</v>
      </c>
      <c r="ANN42" s="86"/>
      <c r="ANO42" s="86">
        <v>19</v>
      </c>
      <c r="ANP42" s="86"/>
      <c r="ANQ42" s="67">
        <v>35.185185185185183</v>
      </c>
      <c r="ANR42" s="86"/>
      <c r="ANS42" s="86">
        <v>94.73684210526315</v>
      </c>
      <c r="ANX42" s="62" t="s">
        <v>118</v>
      </c>
      <c r="ANY42" s="62">
        <v>2</v>
      </c>
      <c r="ANZ42" s="86"/>
      <c r="AOA42" s="86">
        <v>18</v>
      </c>
      <c r="AOB42" s="86"/>
      <c r="AOC42" s="86">
        <v>19</v>
      </c>
      <c r="AOD42" s="86"/>
      <c r="AOE42" s="67">
        <v>35.185185185185183</v>
      </c>
      <c r="AOF42" s="86"/>
      <c r="AOG42" s="86">
        <v>94.73684210526315</v>
      </c>
      <c r="AOL42" s="62" t="s">
        <v>118</v>
      </c>
      <c r="AOM42" s="62">
        <v>2</v>
      </c>
      <c r="AON42" s="86"/>
      <c r="AOO42" s="86">
        <v>17</v>
      </c>
      <c r="AOP42" s="86"/>
      <c r="AOQ42" s="86">
        <v>19</v>
      </c>
      <c r="AOR42" s="86"/>
      <c r="AOS42" s="67">
        <v>35.185185185185183</v>
      </c>
      <c r="AOT42" s="86"/>
      <c r="AOU42" s="86">
        <v>89.473684210526315</v>
      </c>
      <c r="AOZ42" s="62" t="s">
        <v>118</v>
      </c>
      <c r="APA42" s="62">
        <v>2</v>
      </c>
      <c r="APB42" s="86"/>
      <c r="APC42" s="86">
        <v>19</v>
      </c>
      <c r="APD42" s="86"/>
      <c r="APE42" s="86">
        <v>19</v>
      </c>
      <c r="APF42" s="86"/>
      <c r="APG42" s="67">
        <v>35.185185185185183</v>
      </c>
      <c r="APH42" s="86"/>
      <c r="API42" s="86">
        <v>100</v>
      </c>
      <c r="APN42" s="62" t="s">
        <v>118</v>
      </c>
      <c r="APO42" s="62">
        <v>2</v>
      </c>
      <c r="APP42" s="86"/>
      <c r="APQ42" s="86">
        <v>19</v>
      </c>
      <c r="APR42" s="86"/>
      <c r="APS42" s="86">
        <v>19</v>
      </c>
      <c r="APT42" s="86"/>
      <c r="APU42" s="67">
        <v>35.185185185185183</v>
      </c>
      <c r="APV42" s="86"/>
      <c r="APW42" s="86">
        <v>100</v>
      </c>
      <c r="AQB42" s="62" t="s">
        <v>118</v>
      </c>
      <c r="AQC42" s="62">
        <v>2</v>
      </c>
      <c r="AQD42" s="86"/>
      <c r="AQE42" s="86">
        <v>17</v>
      </c>
      <c r="AQF42" s="86"/>
      <c r="AQG42" s="86">
        <v>19</v>
      </c>
      <c r="AQH42" s="86"/>
      <c r="AQI42" s="67">
        <v>35.185185185185183</v>
      </c>
      <c r="AQJ42" s="86"/>
      <c r="AQK42" s="86">
        <v>89.473684210526315</v>
      </c>
      <c r="AQP42" s="62" t="s">
        <v>118</v>
      </c>
      <c r="AQQ42" s="62">
        <v>2</v>
      </c>
      <c r="AQR42" s="86"/>
      <c r="AQS42" s="86">
        <v>12</v>
      </c>
      <c r="AQT42" s="86"/>
      <c r="AQU42" s="86">
        <v>16</v>
      </c>
      <c r="AQV42" s="86"/>
      <c r="AQW42" s="67">
        <v>35.555555555555557</v>
      </c>
      <c r="AQX42" s="86"/>
      <c r="AQY42" s="86">
        <v>75</v>
      </c>
      <c r="ARD42" s="62" t="s">
        <v>118</v>
      </c>
      <c r="ARE42" s="62">
        <v>2</v>
      </c>
      <c r="ARF42" s="86"/>
      <c r="ARG42" s="86">
        <v>15</v>
      </c>
      <c r="ARH42" s="86"/>
      <c r="ARI42" s="86">
        <v>16</v>
      </c>
      <c r="ARJ42" s="86"/>
      <c r="ARK42" s="67">
        <v>35.555555555555557</v>
      </c>
      <c r="ARL42" s="86"/>
      <c r="ARM42" s="86">
        <v>93.75</v>
      </c>
      <c r="ARR42" s="62" t="s">
        <v>118</v>
      </c>
      <c r="ARS42" s="62">
        <v>2</v>
      </c>
      <c r="ART42" s="86"/>
      <c r="ARU42" s="86">
        <v>14</v>
      </c>
      <c r="ARV42" s="86"/>
      <c r="ARW42" s="86">
        <v>16</v>
      </c>
      <c r="ARX42" s="86"/>
      <c r="ARY42" s="67">
        <v>35.555555555555557</v>
      </c>
      <c r="ARZ42" s="86"/>
      <c r="ASA42" s="86">
        <v>87.5</v>
      </c>
      <c r="ASF42" s="62" t="s">
        <v>118</v>
      </c>
      <c r="ASG42" s="62">
        <v>2</v>
      </c>
      <c r="ASH42" s="86"/>
      <c r="ASI42" s="86">
        <v>14</v>
      </c>
      <c r="ASJ42" s="86"/>
      <c r="ASK42" s="86">
        <v>16</v>
      </c>
      <c r="ASL42" s="86"/>
      <c r="ASM42" s="67">
        <v>35.555555555555557</v>
      </c>
      <c r="ASN42" s="86"/>
      <c r="ASO42" s="86">
        <v>87.5</v>
      </c>
      <c r="AST42" s="62" t="s">
        <v>118</v>
      </c>
      <c r="ASU42" s="62">
        <v>2</v>
      </c>
      <c r="ASV42" s="86"/>
      <c r="ASW42" s="86">
        <v>10</v>
      </c>
      <c r="ASX42" s="86"/>
      <c r="ASY42" s="86">
        <v>16</v>
      </c>
      <c r="ASZ42" s="86"/>
      <c r="ATA42" s="67">
        <v>35.555555555555557</v>
      </c>
      <c r="ATB42" s="86"/>
      <c r="ATC42" s="86">
        <v>62.5</v>
      </c>
      <c r="ATH42" s="62" t="s">
        <v>118</v>
      </c>
      <c r="ATI42" s="62">
        <v>2</v>
      </c>
      <c r="ATJ42" s="86"/>
      <c r="ATK42" s="86">
        <v>11</v>
      </c>
      <c r="ATL42" s="86"/>
      <c r="ATM42" s="86">
        <v>16</v>
      </c>
      <c r="ATN42" s="86"/>
      <c r="ATO42" s="67">
        <v>35.555555555555557</v>
      </c>
      <c r="ATP42" s="86"/>
      <c r="ATQ42" s="86">
        <v>68.75</v>
      </c>
      <c r="ATV42" s="62" t="s">
        <v>118</v>
      </c>
      <c r="ATW42" s="62">
        <v>2</v>
      </c>
      <c r="ATX42" s="86"/>
      <c r="ATY42" s="86">
        <v>11</v>
      </c>
      <c r="ATZ42" s="86"/>
      <c r="AUA42" s="86">
        <v>16</v>
      </c>
      <c r="AUB42" s="86"/>
      <c r="AUC42" s="67">
        <v>35.555555555555557</v>
      </c>
      <c r="AUD42" s="86"/>
      <c r="AUE42" s="86">
        <v>68.75</v>
      </c>
      <c r="AUJ42" s="62" t="s">
        <v>118</v>
      </c>
      <c r="AUK42" s="62">
        <v>2</v>
      </c>
      <c r="AUL42" s="86"/>
      <c r="AUM42" s="86">
        <v>8</v>
      </c>
      <c r="AUN42" s="86"/>
      <c r="AUO42" s="86">
        <v>16</v>
      </c>
      <c r="AUP42" s="86"/>
      <c r="AUQ42" s="67">
        <v>35.555555555555557</v>
      </c>
      <c r="AUR42" s="86"/>
      <c r="AUS42" s="86">
        <v>50</v>
      </c>
      <c r="AUX42" s="62" t="s">
        <v>118</v>
      </c>
      <c r="AUY42" s="62">
        <v>2</v>
      </c>
      <c r="AUZ42" s="86"/>
      <c r="AVA42" s="86">
        <v>13</v>
      </c>
      <c r="AVB42" s="86"/>
      <c r="AVC42" s="86">
        <v>16</v>
      </c>
      <c r="AVD42" s="86"/>
      <c r="AVE42" s="67">
        <v>35.555555555555557</v>
      </c>
      <c r="AVF42" s="86"/>
      <c r="AVG42" s="86">
        <v>81.25</v>
      </c>
      <c r="AVL42" s="62" t="s">
        <v>118</v>
      </c>
      <c r="AVM42" s="62">
        <v>2</v>
      </c>
      <c r="AVN42" s="86"/>
      <c r="AVO42" s="86">
        <v>12</v>
      </c>
      <c r="AVP42" s="86"/>
      <c r="AVQ42" s="86">
        <v>16</v>
      </c>
      <c r="AVR42" s="86"/>
      <c r="AVS42" s="67">
        <v>35.555555555555557</v>
      </c>
      <c r="AVT42" s="86"/>
      <c r="AVU42" s="86">
        <v>75</v>
      </c>
      <c r="AVZ42" s="62" t="s">
        <v>118</v>
      </c>
      <c r="AWA42" s="62">
        <v>2</v>
      </c>
      <c r="AWB42" s="86"/>
      <c r="AWC42" s="86">
        <v>13</v>
      </c>
      <c r="AWD42" s="86"/>
      <c r="AWE42" s="86">
        <v>16</v>
      </c>
      <c r="AWF42" s="86"/>
      <c r="AWG42" s="67">
        <v>35.555555555555557</v>
      </c>
      <c r="AWH42" s="86"/>
      <c r="AWI42" s="86">
        <v>81.25</v>
      </c>
      <c r="AWN42" s="62" t="s">
        <v>118</v>
      </c>
      <c r="AWO42" s="62">
        <v>2</v>
      </c>
      <c r="AWP42" s="86"/>
      <c r="AWQ42" s="86">
        <v>12</v>
      </c>
      <c r="AWR42" s="86"/>
      <c r="AWS42" s="86">
        <v>16</v>
      </c>
      <c r="AWT42" s="86"/>
      <c r="AWU42" s="67">
        <v>35.555555555555557</v>
      </c>
      <c r="AWV42" s="86"/>
      <c r="AWW42" s="86">
        <v>75</v>
      </c>
      <c r="AXB42" s="62" t="s">
        <v>118</v>
      </c>
      <c r="AXC42" s="62">
        <v>2</v>
      </c>
      <c r="AXD42" s="86"/>
      <c r="AXE42" s="86">
        <v>15</v>
      </c>
      <c r="AXF42" s="86"/>
      <c r="AXG42" s="86">
        <v>16</v>
      </c>
      <c r="AXH42" s="86"/>
      <c r="AXI42" s="67">
        <v>35.555555555555557</v>
      </c>
      <c r="AXJ42" s="86"/>
      <c r="AXK42" s="86">
        <v>93.75</v>
      </c>
      <c r="AXP42" s="62" t="s">
        <v>118</v>
      </c>
      <c r="AXQ42" s="62">
        <v>2</v>
      </c>
      <c r="AXR42" s="86"/>
      <c r="AXS42" s="86">
        <v>15</v>
      </c>
      <c r="AXT42" s="86"/>
      <c r="AXU42" s="86">
        <v>16</v>
      </c>
      <c r="AXV42" s="86"/>
      <c r="AXW42" s="67">
        <v>35.555555555555557</v>
      </c>
      <c r="AXX42" s="86"/>
      <c r="AXY42" s="86">
        <v>93.75</v>
      </c>
      <c r="AYD42" s="62" t="s">
        <v>118</v>
      </c>
      <c r="AYE42" s="62">
        <v>2</v>
      </c>
      <c r="AYF42" s="86"/>
      <c r="AYG42" s="86">
        <v>12</v>
      </c>
      <c r="AYH42" s="86"/>
      <c r="AYI42" s="86">
        <v>16</v>
      </c>
      <c r="AYJ42" s="86"/>
      <c r="AYK42" s="67">
        <v>35.555555555555557</v>
      </c>
      <c r="AYL42" s="86"/>
      <c r="AYM42" s="86">
        <v>75</v>
      </c>
      <c r="AYR42" s="62" t="s">
        <v>118</v>
      </c>
      <c r="AYS42" s="62">
        <v>2</v>
      </c>
      <c r="AYT42" s="86"/>
      <c r="AYU42" s="86">
        <v>16</v>
      </c>
      <c r="AYV42" s="86"/>
      <c r="AYW42" s="86">
        <v>16</v>
      </c>
      <c r="AYX42" s="86"/>
      <c r="AYY42" s="67">
        <v>35.555555555555557</v>
      </c>
      <c r="AYZ42" s="86"/>
      <c r="AZA42" s="86">
        <v>100</v>
      </c>
      <c r="AZF42" s="62" t="s">
        <v>118</v>
      </c>
      <c r="AZG42" s="62">
        <v>2</v>
      </c>
      <c r="AZH42" s="86"/>
      <c r="AZI42" s="86">
        <v>12</v>
      </c>
      <c r="AZJ42" s="86"/>
      <c r="AZK42" s="86">
        <v>16</v>
      </c>
      <c r="AZL42" s="86"/>
      <c r="AZM42" s="67">
        <v>35.555555555555557</v>
      </c>
      <c r="AZN42" s="86"/>
      <c r="AZO42" s="86">
        <v>75</v>
      </c>
      <c r="AZT42" s="62" t="s">
        <v>118</v>
      </c>
      <c r="AZU42" s="62">
        <v>2</v>
      </c>
      <c r="AZV42" s="86"/>
      <c r="AZW42" s="86">
        <v>13</v>
      </c>
      <c r="AZX42" s="86"/>
      <c r="AZY42" s="86">
        <v>16</v>
      </c>
      <c r="AZZ42" s="86"/>
      <c r="BAA42" s="67">
        <v>35.555555555555557</v>
      </c>
      <c r="BAB42" s="86"/>
      <c r="BAC42" s="86">
        <v>81.25</v>
      </c>
      <c r="BAH42" s="62" t="s">
        <v>118</v>
      </c>
      <c r="BAI42" s="62">
        <v>2</v>
      </c>
      <c r="BAJ42" s="86"/>
      <c r="BAK42" s="86">
        <v>12</v>
      </c>
      <c r="BAL42" s="86"/>
      <c r="BAM42" s="86">
        <v>16</v>
      </c>
      <c r="BAN42" s="86"/>
      <c r="BAO42" s="67">
        <v>35.555555555555557</v>
      </c>
      <c r="BAP42" s="86"/>
      <c r="BAQ42" s="86">
        <v>75</v>
      </c>
      <c r="BAV42" s="62" t="s">
        <v>118</v>
      </c>
      <c r="BAW42" s="62">
        <v>2</v>
      </c>
      <c r="BAX42" s="86"/>
      <c r="BAY42" s="86">
        <v>13</v>
      </c>
      <c r="BAZ42" s="86"/>
      <c r="BBA42" s="86">
        <v>16</v>
      </c>
      <c r="BBB42" s="86"/>
      <c r="BBC42" s="67">
        <v>35.555555555555557</v>
      </c>
      <c r="BBD42" s="86"/>
      <c r="BBE42" s="86">
        <v>81.25</v>
      </c>
      <c r="BBJ42" s="62" t="s">
        <v>118</v>
      </c>
      <c r="BBK42" s="62">
        <v>2</v>
      </c>
      <c r="BBL42" s="86"/>
      <c r="BBM42" s="86">
        <v>16</v>
      </c>
      <c r="BBN42" s="86"/>
      <c r="BBO42" s="86">
        <v>16</v>
      </c>
      <c r="BBP42" s="86"/>
      <c r="BBQ42" s="67">
        <v>35.555555555555557</v>
      </c>
      <c r="BBR42" s="86"/>
      <c r="BBS42" s="86">
        <v>100</v>
      </c>
      <c r="BBX42" s="62" t="s">
        <v>118</v>
      </c>
      <c r="BBY42" s="62">
        <v>2</v>
      </c>
      <c r="BBZ42" s="86"/>
      <c r="BCA42" s="86">
        <v>14</v>
      </c>
      <c r="BCB42" s="86"/>
      <c r="BCC42" s="86">
        <v>16</v>
      </c>
      <c r="BCD42" s="86"/>
      <c r="BCE42" s="67">
        <v>35.555555555555557</v>
      </c>
      <c r="BCF42" s="86"/>
      <c r="BCG42" s="86">
        <v>87.5</v>
      </c>
      <c r="BCL42" s="62" t="s">
        <v>118</v>
      </c>
      <c r="BCM42" s="62">
        <v>2</v>
      </c>
      <c r="BCN42" s="86"/>
      <c r="BCO42" s="86">
        <v>14</v>
      </c>
      <c r="BCP42" s="86"/>
      <c r="BCQ42" s="86">
        <v>16</v>
      </c>
      <c r="BCR42" s="86"/>
      <c r="BCS42" s="67">
        <v>35.555555555555557</v>
      </c>
      <c r="BCT42" s="86"/>
      <c r="BCU42" s="86">
        <v>87.5</v>
      </c>
      <c r="BCZ42" s="62" t="s">
        <v>118</v>
      </c>
      <c r="BDA42" s="62">
        <v>2</v>
      </c>
      <c r="BDB42" s="86"/>
      <c r="BDC42" s="86">
        <v>12</v>
      </c>
      <c r="BDD42" s="86"/>
      <c r="BDE42" s="86">
        <v>16</v>
      </c>
      <c r="BDF42" s="86"/>
      <c r="BDG42" s="67">
        <v>35.555555555555557</v>
      </c>
      <c r="BDH42" s="86"/>
      <c r="BDI42" s="86">
        <v>75</v>
      </c>
      <c r="BDN42" s="62" t="s">
        <v>118</v>
      </c>
      <c r="BDO42" s="62">
        <v>2</v>
      </c>
      <c r="BDP42" s="86"/>
      <c r="BDQ42" s="86">
        <v>14</v>
      </c>
      <c r="BDR42" s="86"/>
      <c r="BDS42" s="86">
        <v>16</v>
      </c>
      <c r="BDT42" s="86"/>
      <c r="BDU42" s="67">
        <v>35.555555555555557</v>
      </c>
      <c r="BDV42" s="86"/>
      <c r="BDW42" s="86">
        <v>87.5</v>
      </c>
      <c r="BEB42" s="62" t="s">
        <v>118</v>
      </c>
      <c r="BEC42" s="62">
        <v>2</v>
      </c>
      <c r="BED42" s="86"/>
      <c r="BEE42" s="86">
        <v>13</v>
      </c>
      <c r="BEF42" s="86"/>
      <c r="BEG42" s="86">
        <v>16</v>
      </c>
      <c r="BEH42" s="86"/>
      <c r="BEI42" s="67">
        <v>35.555555555555557</v>
      </c>
      <c r="BEJ42" s="86"/>
      <c r="BEK42" s="86">
        <v>81.25</v>
      </c>
      <c r="BEP42" s="62" t="s">
        <v>118</v>
      </c>
      <c r="BEQ42" s="62">
        <v>2</v>
      </c>
      <c r="BER42" s="86"/>
      <c r="BES42" s="86">
        <v>7</v>
      </c>
      <c r="BET42" s="86"/>
      <c r="BEU42" s="86">
        <v>16</v>
      </c>
      <c r="BEV42" s="86"/>
      <c r="BEW42" s="67">
        <v>35.555555555555557</v>
      </c>
      <c r="BEX42" s="86"/>
      <c r="BEY42" s="86">
        <v>43.75</v>
      </c>
      <c r="BFD42" s="62" t="s">
        <v>118</v>
      </c>
      <c r="BFE42" s="62">
        <v>2</v>
      </c>
      <c r="BFF42" s="86"/>
      <c r="BFG42" s="86">
        <v>8</v>
      </c>
      <c r="BFH42" s="86"/>
      <c r="BFI42" s="86">
        <v>16</v>
      </c>
      <c r="BFJ42" s="86"/>
      <c r="BFK42" s="67">
        <v>35.555555555555557</v>
      </c>
      <c r="BFL42" s="86"/>
      <c r="BFM42" s="86">
        <v>50</v>
      </c>
      <c r="BFR42" s="62" t="s">
        <v>118</v>
      </c>
      <c r="BFS42" s="62">
        <v>2</v>
      </c>
      <c r="BFT42" s="86"/>
      <c r="BFU42" s="86">
        <v>16</v>
      </c>
      <c r="BFV42" s="86"/>
      <c r="BFW42" s="86">
        <v>16</v>
      </c>
      <c r="BFX42" s="86"/>
      <c r="BFY42" s="67">
        <v>35.555555555555557</v>
      </c>
      <c r="BFZ42" s="86"/>
      <c r="BGA42" s="86">
        <v>100</v>
      </c>
      <c r="BGF42" s="62" t="s">
        <v>118</v>
      </c>
      <c r="BGG42" s="62">
        <v>2</v>
      </c>
      <c r="BGH42" s="86"/>
      <c r="BGI42" s="86">
        <v>11</v>
      </c>
      <c r="BGJ42" s="86"/>
      <c r="BGK42" s="86">
        <v>16</v>
      </c>
      <c r="BGL42" s="86"/>
      <c r="BGM42" s="67">
        <v>35.555555555555557</v>
      </c>
      <c r="BGN42" s="86"/>
      <c r="BGO42" s="86">
        <v>68.75</v>
      </c>
      <c r="BGT42" s="62" t="s">
        <v>118</v>
      </c>
      <c r="BGU42" s="62">
        <v>2</v>
      </c>
      <c r="BGV42" s="86"/>
      <c r="BGW42" s="86">
        <v>13</v>
      </c>
      <c r="BGX42" s="86"/>
      <c r="BGY42" s="86">
        <v>16</v>
      </c>
      <c r="BGZ42" s="86"/>
      <c r="BHA42" s="67">
        <v>35.555555555555557</v>
      </c>
      <c r="BHB42" s="86"/>
      <c r="BHC42" s="86">
        <v>81.25</v>
      </c>
      <c r="BHH42" s="62" t="s">
        <v>118</v>
      </c>
      <c r="BHI42" s="62">
        <v>2</v>
      </c>
      <c r="BHJ42" s="86"/>
      <c r="BHK42" s="86">
        <v>10</v>
      </c>
      <c r="BHL42" s="86"/>
      <c r="BHM42" s="86">
        <v>16</v>
      </c>
      <c r="BHN42" s="86"/>
      <c r="BHO42" s="67">
        <v>35.555555555555557</v>
      </c>
      <c r="BHP42" s="86"/>
      <c r="BHQ42" s="86">
        <v>62.5</v>
      </c>
      <c r="BHV42" s="62" t="s">
        <v>118</v>
      </c>
      <c r="BHW42" s="62">
        <v>2</v>
      </c>
      <c r="BHX42" s="86"/>
      <c r="BHY42" s="86">
        <v>13</v>
      </c>
      <c r="BHZ42" s="86"/>
      <c r="BIA42" s="86">
        <v>16</v>
      </c>
      <c r="BIB42" s="86"/>
      <c r="BIC42" s="67">
        <v>35.555555555555557</v>
      </c>
      <c r="BID42" s="86"/>
      <c r="BIE42" s="86">
        <v>81.25</v>
      </c>
      <c r="BIJ42" s="62" t="s">
        <v>118</v>
      </c>
      <c r="BIK42" s="62">
        <v>2</v>
      </c>
      <c r="BIL42" s="86"/>
      <c r="BIM42" s="86">
        <v>13</v>
      </c>
      <c r="BIN42" s="86"/>
      <c r="BIO42" s="86">
        <v>16</v>
      </c>
      <c r="BIP42" s="86"/>
      <c r="BIQ42" s="67">
        <v>35.555555555555557</v>
      </c>
      <c r="BIR42" s="86"/>
      <c r="BIS42" s="86">
        <v>81.25</v>
      </c>
      <c r="BIX42" s="62" t="s">
        <v>118</v>
      </c>
      <c r="BIY42" s="62">
        <v>2</v>
      </c>
      <c r="BIZ42" s="86"/>
      <c r="BJA42" s="86">
        <v>10</v>
      </c>
      <c r="BJB42" s="86"/>
      <c r="BJC42" s="86">
        <v>16</v>
      </c>
      <c r="BJD42" s="86"/>
      <c r="BJE42" s="67">
        <v>35.555555555555557</v>
      </c>
      <c r="BJF42" s="86"/>
      <c r="BJG42" s="86">
        <v>62.5</v>
      </c>
      <c r="BJL42" s="62" t="s">
        <v>118</v>
      </c>
      <c r="BJM42" s="62">
        <v>2</v>
      </c>
      <c r="BJN42" s="86"/>
      <c r="BJO42" s="86">
        <v>14</v>
      </c>
      <c r="BJP42" s="86"/>
      <c r="BJQ42" s="86">
        <v>16</v>
      </c>
      <c r="BJR42" s="86"/>
      <c r="BJS42" s="67">
        <v>35.555555555555557</v>
      </c>
      <c r="BJT42" s="86"/>
      <c r="BJU42" s="86">
        <v>87.5</v>
      </c>
      <c r="BJZ42" s="62" t="s">
        <v>118</v>
      </c>
      <c r="BKA42" s="62">
        <v>2</v>
      </c>
      <c r="BKB42" s="86"/>
      <c r="BKC42" s="86">
        <v>10</v>
      </c>
      <c r="BKD42" s="86"/>
      <c r="BKE42" s="86">
        <v>16</v>
      </c>
      <c r="BKF42" s="86"/>
      <c r="BKG42" s="67">
        <v>35.555555555555557</v>
      </c>
      <c r="BKH42" s="86"/>
      <c r="BKI42" s="86">
        <v>62.5</v>
      </c>
      <c r="BKN42" s="62" t="s">
        <v>118</v>
      </c>
      <c r="BKO42" s="62">
        <v>2</v>
      </c>
      <c r="BKP42" s="86"/>
      <c r="BKQ42" s="86">
        <v>14</v>
      </c>
      <c r="BKR42" s="86"/>
      <c r="BKS42" s="86">
        <v>16</v>
      </c>
      <c r="BKT42" s="86"/>
      <c r="BKU42" s="67">
        <v>35.555555555555557</v>
      </c>
      <c r="BKV42" s="86"/>
      <c r="BKW42" s="86">
        <v>87.5</v>
      </c>
      <c r="BLB42" s="62" t="s">
        <v>118</v>
      </c>
      <c r="BLC42" s="62">
        <v>2</v>
      </c>
      <c r="BLD42" s="86"/>
      <c r="BLE42" s="86">
        <v>14</v>
      </c>
      <c r="BLF42" s="86"/>
      <c r="BLG42" s="86">
        <v>16</v>
      </c>
      <c r="BLH42" s="86"/>
      <c r="BLI42" s="67">
        <v>35.555555555555557</v>
      </c>
      <c r="BLJ42" s="86"/>
      <c r="BLK42" s="86">
        <v>87.5</v>
      </c>
      <c r="BLP42" s="62" t="s">
        <v>118</v>
      </c>
      <c r="BLQ42" s="62">
        <v>2</v>
      </c>
      <c r="BLR42" s="86"/>
      <c r="BLS42" s="86">
        <v>13</v>
      </c>
      <c r="BLT42" s="86"/>
      <c r="BLU42" s="86">
        <v>16</v>
      </c>
      <c r="BLV42" s="86"/>
      <c r="BLW42" s="67">
        <v>35.555555555555557</v>
      </c>
      <c r="BLX42" s="86"/>
      <c r="BLY42" s="86">
        <v>81.25</v>
      </c>
      <c r="BMD42" s="62" t="s">
        <v>118</v>
      </c>
      <c r="BME42" s="62">
        <v>2</v>
      </c>
      <c r="BMF42" s="86"/>
      <c r="BMG42" s="86">
        <v>11</v>
      </c>
      <c r="BMH42" s="86"/>
      <c r="BMI42" s="86">
        <v>16</v>
      </c>
      <c r="BMJ42" s="86"/>
      <c r="BMK42" s="67">
        <v>35.555555555555557</v>
      </c>
      <c r="BML42" s="86"/>
      <c r="BMM42" s="86">
        <v>68.75</v>
      </c>
      <c r="BMR42" s="62" t="s">
        <v>118</v>
      </c>
      <c r="BMS42" s="62">
        <v>2</v>
      </c>
      <c r="BMT42" s="86"/>
      <c r="BMU42" s="86">
        <v>11</v>
      </c>
      <c r="BMV42" s="86"/>
      <c r="BMW42" s="86">
        <v>16</v>
      </c>
      <c r="BMX42" s="86"/>
      <c r="BMY42" s="67">
        <v>35.555555555555557</v>
      </c>
      <c r="BMZ42" s="86"/>
      <c r="BNA42" s="86">
        <v>68.75</v>
      </c>
      <c r="BNF42" s="62" t="s">
        <v>118</v>
      </c>
      <c r="BNG42" s="62">
        <v>2</v>
      </c>
      <c r="BNH42" s="86"/>
      <c r="BNI42" s="86">
        <v>11</v>
      </c>
      <c r="BNJ42" s="86"/>
      <c r="BNK42" s="86">
        <v>16</v>
      </c>
      <c r="BNL42" s="86"/>
      <c r="BNM42" s="67">
        <v>35.555555555555557</v>
      </c>
      <c r="BNN42" s="86"/>
      <c r="BNO42" s="86">
        <v>68.75</v>
      </c>
      <c r="BNT42" s="62" t="s">
        <v>118</v>
      </c>
      <c r="BNU42" s="62">
        <v>2</v>
      </c>
      <c r="BNV42" s="86"/>
      <c r="BNW42" s="86">
        <v>15</v>
      </c>
      <c r="BNX42" s="86"/>
      <c r="BNY42" s="86">
        <v>16</v>
      </c>
      <c r="BNZ42" s="86"/>
      <c r="BOA42" s="67">
        <v>35.555555555555557</v>
      </c>
      <c r="BOB42" s="86"/>
      <c r="BOC42" s="86">
        <v>93.75</v>
      </c>
      <c r="BOH42" s="62" t="s">
        <v>118</v>
      </c>
      <c r="BOI42" s="62">
        <v>2</v>
      </c>
      <c r="BOJ42" s="86"/>
      <c r="BOK42" s="86">
        <v>14</v>
      </c>
      <c r="BOL42" s="86"/>
      <c r="BOM42" s="86">
        <v>16</v>
      </c>
      <c r="BON42" s="86"/>
      <c r="BOO42" s="67">
        <v>35.555555555555557</v>
      </c>
      <c r="BOP42" s="86"/>
      <c r="BOQ42" s="86">
        <v>87.5</v>
      </c>
      <c r="BOV42" s="62" t="s">
        <v>118</v>
      </c>
      <c r="BOW42" s="62">
        <v>2</v>
      </c>
      <c r="BOX42" s="86"/>
      <c r="BOY42" s="86">
        <v>13</v>
      </c>
      <c r="BOZ42" s="86"/>
      <c r="BPA42" s="86">
        <v>16</v>
      </c>
      <c r="BPB42" s="86"/>
      <c r="BPC42" s="67">
        <v>35.555555555555557</v>
      </c>
      <c r="BPD42" s="86"/>
      <c r="BPE42" s="86">
        <v>81.25</v>
      </c>
      <c r="BPJ42" s="62" t="s">
        <v>118</v>
      </c>
      <c r="BPK42" s="62">
        <v>2</v>
      </c>
      <c r="BPL42" s="86"/>
      <c r="BPM42" s="86">
        <v>9</v>
      </c>
      <c r="BPN42" s="86"/>
      <c r="BPO42" s="86">
        <v>16</v>
      </c>
      <c r="BPP42" s="86"/>
      <c r="BPQ42" s="67">
        <v>35.555555555555557</v>
      </c>
      <c r="BPR42" s="86"/>
      <c r="BPS42" s="86">
        <v>56.25</v>
      </c>
      <c r="BPX42" s="62" t="s">
        <v>118</v>
      </c>
      <c r="BPY42" s="62">
        <v>2</v>
      </c>
      <c r="BPZ42" s="86"/>
      <c r="BQA42" s="86">
        <v>13</v>
      </c>
      <c r="BQB42" s="86"/>
      <c r="BQC42" s="86">
        <v>16</v>
      </c>
      <c r="BQD42" s="86"/>
      <c r="BQE42" s="67">
        <v>35.555555555555557</v>
      </c>
      <c r="BQF42" s="86"/>
      <c r="BQG42" s="86">
        <v>81.25</v>
      </c>
      <c r="BQL42" s="62" t="s">
        <v>118</v>
      </c>
      <c r="BQM42" s="62">
        <v>2</v>
      </c>
      <c r="BQN42" s="86"/>
      <c r="BQO42" s="86">
        <v>10</v>
      </c>
      <c r="BQP42" s="86"/>
      <c r="BQQ42" s="86">
        <v>16</v>
      </c>
      <c r="BQR42" s="86"/>
      <c r="BQS42" s="67">
        <v>35.555555555555557</v>
      </c>
      <c r="BQT42" s="86"/>
      <c r="BQU42" s="86">
        <v>62.5</v>
      </c>
      <c r="BQZ42" s="62" t="s">
        <v>118</v>
      </c>
      <c r="BRA42" s="62">
        <v>2</v>
      </c>
      <c r="BRB42" s="86"/>
      <c r="BRC42" s="86">
        <v>16</v>
      </c>
      <c r="BRD42" s="86"/>
      <c r="BRE42" s="86">
        <v>16</v>
      </c>
      <c r="BRF42" s="86"/>
      <c r="BRG42" s="67">
        <v>35.555555555555557</v>
      </c>
      <c r="BRH42" s="86"/>
      <c r="BRI42" s="86">
        <v>100</v>
      </c>
      <c r="BRN42" s="62" t="s">
        <v>118</v>
      </c>
      <c r="BRO42" s="62">
        <v>2</v>
      </c>
      <c r="BRP42" s="86"/>
      <c r="BRQ42" s="86">
        <v>16</v>
      </c>
      <c r="BRR42" s="86"/>
      <c r="BRS42" s="86">
        <v>16</v>
      </c>
      <c r="BRT42" s="86"/>
      <c r="BRU42" s="67">
        <v>35.555555555555557</v>
      </c>
      <c r="BRV42" s="86"/>
      <c r="BRW42" s="86">
        <v>100</v>
      </c>
      <c r="BSB42" s="62" t="s">
        <v>118</v>
      </c>
      <c r="BSC42" s="62">
        <v>2</v>
      </c>
      <c r="BSD42" s="86"/>
      <c r="BSE42" s="86">
        <v>13</v>
      </c>
      <c r="BSF42" s="86"/>
      <c r="BSG42" s="86">
        <v>16</v>
      </c>
      <c r="BSH42" s="86"/>
      <c r="BSI42" s="67">
        <v>35.555555555555557</v>
      </c>
      <c r="BSJ42" s="86"/>
      <c r="BSK42" s="86">
        <v>81.25</v>
      </c>
      <c r="BSP42" s="62" t="s">
        <v>118</v>
      </c>
      <c r="BSQ42" s="62">
        <v>2</v>
      </c>
      <c r="BSR42" s="86"/>
      <c r="BSS42" s="86">
        <v>13</v>
      </c>
      <c r="BST42" s="86"/>
      <c r="BSU42" s="86">
        <v>16</v>
      </c>
      <c r="BSV42" s="86"/>
      <c r="BSW42" s="67">
        <v>35.555555555555557</v>
      </c>
      <c r="BSX42" s="86"/>
      <c r="BSY42" s="86">
        <v>81.25</v>
      </c>
      <c r="BTD42" s="62" t="s">
        <v>118</v>
      </c>
      <c r="BTE42" s="62">
        <v>2</v>
      </c>
      <c r="BTF42" s="86"/>
      <c r="BTG42" s="86">
        <v>9</v>
      </c>
      <c r="BTH42" s="86"/>
      <c r="BTI42" s="86">
        <v>16</v>
      </c>
      <c r="BTJ42" s="86"/>
      <c r="BTK42" s="67">
        <v>35.555555555555557</v>
      </c>
      <c r="BTL42" s="86"/>
      <c r="BTM42" s="86">
        <v>56.25</v>
      </c>
      <c r="BTR42" s="62" t="s">
        <v>118</v>
      </c>
      <c r="BTS42" s="62">
        <v>2</v>
      </c>
      <c r="BTT42" s="86"/>
      <c r="BTU42" s="86">
        <v>19</v>
      </c>
      <c r="BTV42" s="86"/>
      <c r="BTW42" s="86">
        <v>19</v>
      </c>
      <c r="BTX42" s="86"/>
      <c r="BTY42" s="67">
        <v>35.185185185185183</v>
      </c>
      <c r="BTZ42" s="86"/>
      <c r="BUA42" s="86">
        <v>100</v>
      </c>
      <c r="BUF42" s="62" t="s">
        <v>118</v>
      </c>
      <c r="BUG42" s="62">
        <v>2</v>
      </c>
      <c r="BUH42" s="86"/>
      <c r="BUI42" s="86">
        <v>19</v>
      </c>
      <c r="BUJ42" s="86"/>
      <c r="BUK42" s="86">
        <v>19</v>
      </c>
      <c r="BUL42" s="86"/>
      <c r="BUM42" s="67">
        <v>35.185185185185183</v>
      </c>
      <c r="BUN42" s="86"/>
      <c r="BUO42" s="86">
        <v>100</v>
      </c>
      <c r="BUT42" s="62" t="s">
        <v>118</v>
      </c>
      <c r="BUU42" s="62">
        <v>2</v>
      </c>
      <c r="BUV42" s="86"/>
      <c r="BUW42" s="86">
        <v>13</v>
      </c>
      <c r="BUX42" s="86"/>
      <c r="BUY42" s="86">
        <v>19</v>
      </c>
      <c r="BUZ42" s="86"/>
      <c r="BVA42" s="67">
        <v>35.185185185185183</v>
      </c>
      <c r="BVB42" s="86"/>
      <c r="BVC42" s="86">
        <v>68.421052631578945</v>
      </c>
      <c r="BVH42" s="62" t="s">
        <v>118</v>
      </c>
      <c r="BVI42" s="62">
        <v>2</v>
      </c>
      <c r="BVJ42" s="86"/>
      <c r="BVK42" s="86">
        <v>15</v>
      </c>
      <c r="BVL42" s="86"/>
      <c r="BVM42" s="86">
        <v>19</v>
      </c>
      <c r="BVN42" s="86"/>
      <c r="BVO42" s="67">
        <v>35.185185185185183</v>
      </c>
      <c r="BVP42" s="86"/>
      <c r="BVQ42" s="86">
        <v>78.94736842105263</v>
      </c>
      <c r="BVV42" s="62" t="s">
        <v>118</v>
      </c>
      <c r="BVW42" s="62">
        <v>2</v>
      </c>
      <c r="BVX42" s="86"/>
      <c r="BVY42" s="86">
        <v>15</v>
      </c>
      <c r="BVZ42" s="86"/>
      <c r="BWA42" s="86">
        <v>19</v>
      </c>
      <c r="BWB42" s="86"/>
      <c r="BWC42" s="67">
        <v>35.185185185185183</v>
      </c>
      <c r="BWD42" s="86"/>
      <c r="BWE42" s="86">
        <v>78.94736842105263</v>
      </c>
      <c r="BWJ42" s="62" t="s">
        <v>118</v>
      </c>
      <c r="BWK42" s="62">
        <v>2</v>
      </c>
      <c r="BWL42" s="86"/>
      <c r="BWM42" s="86">
        <v>13</v>
      </c>
      <c r="BWN42" s="86"/>
      <c r="BWO42" s="86">
        <v>19</v>
      </c>
      <c r="BWP42" s="86"/>
      <c r="BWQ42" s="67">
        <v>35.185185185185183</v>
      </c>
      <c r="BWR42" s="86"/>
      <c r="BWS42" s="86">
        <v>68.421052631578945</v>
      </c>
      <c r="BWX42" s="62" t="s">
        <v>118</v>
      </c>
      <c r="BWY42" s="62">
        <v>2</v>
      </c>
      <c r="BWZ42" s="86"/>
      <c r="BXA42" s="86">
        <v>11</v>
      </c>
      <c r="BXB42" s="86"/>
      <c r="BXC42" s="86">
        <v>19</v>
      </c>
      <c r="BXD42" s="86"/>
      <c r="BXE42" s="67">
        <v>35.185185185185183</v>
      </c>
      <c r="BXF42" s="86"/>
      <c r="BXG42" s="86">
        <v>57.894736842105267</v>
      </c>
      <c r="BXL42" s="62" t="s">
        <v>118</v>
      </c>
      <c r="BXM42" s="62">
        <v>2</v>
      </c>
      <c r="BXN42" s="86"/>
      <c r="BXO42" s="86">
        <v>18</v>
      </c>
      <c r="BXP42" s="86"/>
      <c r="BXQ42" s="86">
        <v>19</v>
      </c>
      <c r="BXR42" s="86"/>
      <c r="BXS42" s="67">
        <v>35.185185185185183</v>
      </c>
      <c r="BXT42" s="86"/>
      <c r="BXU42" s="86">
        <v>94.73684210526315</v>
      </c>
      <c r="BXZ42" s="62" t="s">
        <v>118</v>
      </c>
      <c r="BYA42" s="62">
        <v>2</v>
      </c>
      <c r="BYB42" s="86"/>
      <c r="BYC42" s="86">
        <v>18</v>
      </c>
      <c r="BYD42" s="86"/>
      <c r="BYE42" s="86">
        <v>19</v>
      </c>
      <c r="BYF42" s="86"/>
      <c r="BYG42" s="67">
        <v>35.185185185185183</v>
      </c>
      <c r="BYH42" s="86"/>
      <c r="BYI42" s="86">
        <v>94.73684210526315</v>
      </c>
      <c r="BYN42" s="62" t="s">
        <v>118</v>
      </c>
      <c r="BYO42" s="62">
        <v>2</v>
      </c>
      <c r="BYP42" s="86"/>
      <c r="BYQ42" s="86">
        <v>19</v>
      </c>
      <c r="BYR42" s="86"/>
      <c r="BYS42" s="86">
        <v>19</v>
      </c>
      <c r="BYT42" s="86"/>
      <c r="BYU42" s="67">
        <v>35.185185185185183</v>
      </c>
      <c r="BYV42" s="86"/>
      <c r="BYW42" s="86">
        <v>100</v>
      </c>
      <c r="BZB42" s="62" t="s">
        <v>118</v>
      </c>
      <c r="BZC42" s="62">
        <v>2</v>
      </c>
      <c r="BZD42" s="86"/>
      <c r="BZE42" s="86">
        <v>19</v>
      </c>
      <c r="BZF42" s="86"/>
      <c r="BZG42" s="86">
        <v>19</v>
      </c>
      <c r="BZH42" s="86"/>
      <c r="BZI42" s="67">
        <v>35.185185185185183</v>
      </c>
      <c r="BZJ42" s="86"/>
      <c r="BZK42" s="86">
        <v>100</v>
      </c>
      <c r="BZP42" s="62" t="s">
        <v>118</v>
      </c>
      <c r="BZQ42" s="62">
        <v>2</v>
      </c>
      <c r="BZR42" s="86"/>
      <c r="BZS42" s="86">
        <v>18</v>
      </c>
      <c r="BZT42" s="86"/>
      <c r="BZU42" s="86">
        <v>19</v>
      </c>
      <c r="BZV42" s="86"/>
      <c r="BZW42" s="67">
        <v>35.185185185185183</v>
      </c>
      <c r="BZX42" s="86"/>
      <c r="BZY42" s="86">
        <v>94.73684210526315</v>
      </c>
      <c r="CAD42" s="62" t="s">
        <v>118</v>
      </c>
      <c r="CAE42" s="62">
        <v>2</v>
      </c>
      <c r="CAF42" s="86"/>
      <c r="CAG42" s="86">
        <v>17</v>
      </c>
      <c r="CAH42" s="86"/>
      <c r="CAI42" s="86">
        <v>19</v>
      </c>
      <c r="CAJ42" s="86"/>
      <c r="CAK42" s="67">
        <v>35.185185185185183</v>
      </c>
      <c r="CAL42" s="86"/>
      <c r="CAM42" s="86">
        <v>89.473684210526315</v>
      </c>
      <c r="CAR42" s="62" t="s">
        <v>118</v>
      </c>
      <c r="CAS42" s="62">
        <v>2</v>
      </c>
      <c r="CAT42" s="86"/>
      <c r="CAU42" s="86">
        <v>17</v>
      </c>
      <c r="CAV42" s="86"/>
      <c r="CAW42" s="86">
        <v>19</v>
      </c>
      <c r="CAX42" s="86"/>
      <c r="CAY42" s="67">
        <v>35.185185185185183</v>
      </c>
      <c r="CAZ42" s="86"/>
      <c r="CBA42" s="86">
        <v>89.473684210526315</v>
      </c>
      <c r="CBF42" s="62" t="s">
        <v>118</v>
      </c>
      <c r="CBG42" s="62">
        <v>2</v>
      </c>
      <c r="CBH42" s="86"/>
      <c r="CBI42" s="86">
        <v>14</v>
      </c>
      <c r="CBJ42" s="86"/>
      <c r="CBK42" s="86">
        <v>19</v>
      </c>
      <c r="CBL42" s="86"/>
      <c r="CBM42" s="67">
        <v>35.185185185185183</v>
      </c>
      <c r="CBN42" s="86"/>
      <c r="CBO42" s="86">
        <v>73.68421052631578</v>
      </c>
      <c r="CBT42" s="62" t="s">
        <v>118</v>
      </c>
      <c r="CBU42" s="62">
        <v>2</v>
      </c>
      <c r="CBV42" s="86"/>
      <c r="CBW42" s="86">
        <v>19</v>
      </c>
      <c r="CBX42" s="86"/>
      <c r="CBY42" s="86">
        <v>19</v>
      </c>
      <c r="CBZ42" s="86"/>
      <c r="CCA42" s="67">
        <v>35.185185185185183</v>
      </c>
      <c r="CCB42" s="86"/>
      <c r="CCC42" s="86">
        <v>100</v>
      </c>
      <c r="CCH42" s="62" t="s">
        <v>118</v>
      </c>
      <c r="CCI42" s="62">
        <v>2</v>
      </c>
      <c r="CCJ42" s="86"/>
      <c r="CCK42" s="86">
        <v>15</v>
      </c>
      <c r="CCL42" s="86"/>
      <c r="CCM42" s="86">
        <v>19</v>
      </c>
      <c r="CCN42" s="86"/>
      <c r="CCO42" s="67">
        <v>35.185185185185183</v>
      </c>
      <c r="CCP42" s="86"/>
      <c r="CCQ42" s="86">
        <v>78.94736842105263</v>
      </c>
      <c r="CCV42" s="62" t="s">
        <v>118</v>
      </c>
      <c r="CCW42" s="62">
        <v>2</v>
      </c>
      <c r="CCX42" s="86"/>
      <c r="CCY42" s="86">
        <v>18</v>
      </c>
      <c r="CCZ42" s="86"/>
      <c r="CDA42" s="86">
        <v>19</v>
      </c>
      <c r="CDB42" s="86"/>
      <c r="CDC42" s="67">
        <v>35.185185185185183</v>
      </c>
      <c r="CDD42" s="86"/>
      <c r="CDE42" s="86">
        <v>94.73684210526315</v>
      </c>
      <c r="CDJ42" s="62" t="s">
        <v>118</v>
      </c>
      <c r="CDK42" s="62">
        <v>2</v>
      </c>
      <c r="CDL42" s="86"/>
      <c r="CDM42" s="86">
        <v>19</v>
      </c>
      <c r="CDN42" s="86"/>
      <c r="CDO42" s="86">
        <v>19</v>
      </c>
      <c r="CDP42" s="86"/>
      <c r="CDQ42" s="67">
        <v>35.185185185185183</v>
      </c>
      <c r="CDR42" s="86"/>
      <c r="CDS42" s="86">
        <v>100</v>
      </c>
      <c r="CDX42" s="62" t="s">
        <v>118</v>
      </c>
      <c r="CDY42" s="62">
        <v>2</v>
      </c>
      <c r="CDZ42" s="86"/>
      <c r="CEA42" s="86">
        <v>19</v>
      </c>
      <c r="CEB42" s="86"/>
      <c r="CEC42" s="86">
        <v>19</v>
      </c>
      <c r="CED42" s="86"/>
      <c r="CEE42" s="67">
        <v>35.185185185185183</v>
      </c>
      <c r="CEF42" s="86"/>
      <c r="CEG42" s="86">
        <v>100</v>
      </c>
      <c r="CEL42" s="62" t="s">
        <v>118</v>
      </c>
      <c r="CEM42" s="62">
        <v>2</v>
      </c>
      <c r="CEN42" s="86"/>
      <c r="CEO42" s="86">
        <v>18</v>
      </c>
      <c r="CEP42" s="86"/>
      <c r="CEQ42" s="86">
        <v>19</v>
      </c>
      <c r="CER42" s="86"/>
      <c r="CES42" s="67">
        <v>35.185185185185183</v>
      </c>
      <c r="CET42" s="86"/>
      <c r="CEU42" s="86">
        <v>94.73684210526315</v>
      </c>
      <c r="CEZ42" s="62" t="s">
        <v>118</v>
      </c>
      <c r="CFA42" s="62">
        <v>2</v>
      </c>
      <c r="CFB42" s="86"/>
      <c r="CFC42" s="86">
        <v>16</v>
      </c>
      <c r="CFD42" s="86"/>
      <c r="CFE42" s="86">
        <v>19</v>
      </c>
      <c r="CFF42" s="86"/>
      <c r="CFG42" s="67">
        <v>35.185185185185183</v>
      </c>
      <c r="CFH42" s="86"/>
      <c r="CFI42" s="86">
        <v>84.210526315789465</v>
      </c>
      <c r="CFN42" s="62" t="s">
        <v>118</v>
      </c>
      <c r="CFO42" s="62">
        <v>2</v>
      </c>
      <c r="CFP42" s="86"/>
      <c r="CFQ42" s="86">
        <v>18</v>
      </c>
      <c r="CFR42" s="86"/>
      <c r="CFS42" s="86">
        <v>19</v>
      </c>
      <c r="CFT42" s="86"/>
      <c r="CFU42" s="67">
        <v>35.185185185185183</v>
      </c>
      <c r="CFV42" s="86"/>
      <c r="CFW42" s="86">
        <v>94.73684210526315</v>
      </c>
      <c r="CGB42" s="62" t="s">
        <v>118</v>
      </c>
      <c r="CGC42" s="62">
        <v>2</v>
      </c>
      <c r="CGD42" s="86"/>
      <c r="CGE42" s="86">
        <v>14</v>
      </c>
      <c r="CGF42" s="86"/>
      <c r="CGG42" s="86">
        <v>16</v>
      </c>
      <c r="CGH42" s="86"/>
      <c r="CGI42" s="67">
        <v>35.555555555555557</v>
      </c>
      <c r="CGJ42" s="86"/>
      <c r="CGK42" s="86">
        <v>87.5</v>
      </c>
      <c r="CGP42" s="62" t="s">
        <v>118</v>
      </c>
      <c r="CGQ42" s="62">
        <v>2</v>
      </c>
      <c r="CGR42" s="86"/>
      <c r="CGS42" s="86">
        <v>14</v>
      </c>
      <c r="CGT42" s="86"/>
      <c r="CGU42" s="86">
        <v>16</v>
      </c>
      <c r="CGV42" s="86"/>
      <c r="CGW42" s="67">
        <v>35.555555555555557</v>
      </c>
      <c r="CGX42" s="86"/>
      <c r="CGY42" s="86">
        <v>87.5</v>
      </c>
      <c r="CHD42" s="62" t="s">
        <v>118</v>
      </c>
      <c r="CHE42" s="62">
        <v>2</v>
      </c>
      <c r="CHF42" s="86"/>
      <c r="CHG42" s="86">
        <v>12</v>
      </c>
      <c r="CHH42" s="86"/>
      <c r="CHI42" s="86">
        <v>16</v>
      </c>
      <c r="CHJ42" s="86"/>
      <c r="CHK42" s="67">
        <v>35.555555555555557</v>
      </c>
      <c r="CHL42" s="86"/>
      <c r="CHM42" s="86">
        <v>75</v>
      </c>
      <c r="CHR42" s="62" t="s">
        <v>118</v>
      </c>
      <c r="CHS42" s="62">
        <v>2</v>
      </c>
      <c r="CHT42" s="86"/>
      <c r="CHU42" s="86">
        <v>13</v>
      </c>
      <c r="CHV42" s="86"/>
      <c r="CHW42" s="86">
        <v>16</v>
      </c>
      <c r="CHX42" s="86"/>
      <c r="CHY42" s="67">
        <v>35.555555555555557</v>
      </c>
      <c r="CHZ42" s="86"/>
      <c r="CIA42" s="86">
        <v>81.25</v>
      </c>
      <c r="CIF42" s="62" t="s">
        <v>118</v>
      </c>
      <c r="CIG42" s="62">
        <v>2</v>
      </c>
      <c r="CIH42" s="86"/>
      <c r="CII42" s="86">
        <v>12</v>
      </c>
      <c r="CIJ42" s="86"/>
      <c r="CIK42" s="86">
        <v>16</v>
      </c>
      <c r="CIL42" s="86"/>
      <c r="CIM42" s="67">
        <v>35.555555555555557</v>
      </c>
      <c r="CIN42" s="86"/>
      <c r="CIO42" s="86">
        <v>75</v>
      </c>
      <c r="CIT42" s="62" t="s">
        <v>118</v>
      </c>
      <c r="CIU42" s="62">
        <v>2</v>
      </c>
      <c r="CIV42" s="86"/>
      <c r="CIW42" s="86">
        <v>13</v>
      </c>
      <c r="CIX42" s="86"/>
      <c r="CIY42" s="86">
        <v>16</v>
      </c>
      <c r="CIZ42" s="86"/>
      <c r="CJA42" s="67">
        <v>35.555555555555557</v>
      </c>
      <c r="CJB42" s="86"/>
      <c r="CJC42" s="86">
        <v>81.25</v>
      </c>
      <c r="CJH42" s="62" t="s">
        <v>118</v>
      </c>
      <c r="CJI42" s="62">
        <v>2</v>
      </c>
      <c r="CJJ42" s="86"/>
      <c r="CJK42" s="86">
        <v>13</v>
      </c>
      <c r="CJL42" s="86"/>
      <c r="CJM42" s="86">
        <v>16</v>
      </c>
      <c r="CJN42" s="86"/>
      <c r="CJO42" s="67">
        <v>35.555555555555557</v>
      </c>
      <c r="CJP42" s="86"/>
      <c r="CJQ42" s="86">
        <v>81.25</v>
      </c>
      <c r="CJV42" s="62" t="s">
        <v>118</v>
      </c>
      <c r="CJW42" s="62">
        <v>2</v>
      </c>
      <c r="CJX42" s="86"/>
      <c r="CJY42" s="86">
        <v>14</v>
      </c>
      <c r="CJZ42" s="86"/>
      <c r="CKA42" s="86">
        <v>16</v>
      </c>
      <c r="CKB42" s="86"/>
      <c r="CKC42" s="67">
        <v>35.555555555555557</v>
      </c>
      <c r="CKD42" s="86"/>
      <c r="CKE42" s="86">
        <v>87.5</v>
      </c>
      <c r="CKJ42" s="62" t="s">
        <v>118</v>
      </c>
      <c r="CKK42" s="62">
        <v>2</v>
      </c>
      <c r="CKL42" s="86"/>
      <c r="CKM42" s="86">
        <v>15</v>
      </c>
      <c r="CKN42" s="86"/>
      <c r="CKO42" s="86">
        <v>16</v>
      </c>
      <c r="CKP42" s="86"/>
      <c r="CKQ42" s="67">
        <v>35.555555555555557</v>
      </c>
      <c r="CKR42" s="86"/>
      <c r="CKS42" s="86">
        <v>93.75</v>
      </c>
      <c r="CKX42" s="62" t="s">
        <v>118</v>
      </c>
      <c r="CKY42" s="62">
        <v>2</v>
      </c>
      <c r="CKZ42" s="86"/>
      <c r="CLA42" s="86">
        <v>14</v>
      </c>
      <c r="CLB42" s="86"/>
      <c r="CLC42" s="86">
        <v>16</v>
      </c>
      <c r="CLD42" s="86"/>
      <c r="CLE42" s="67">
        <v>35.555555555555557</v>
      </c>
      <c r="CLF42" s="86"/>
      <c r="CLG42" s="86">
        <v>87.5</v>
      </c>
      <c r="CLL42" s="62" t="s">
        <v>118</v>
      </c>
      <c r="CLM42" s="62">
        <v>2</v>
      </c>
      <c r="CLN42" s="86"/>
      <c r="CLO42" s="86">
        <v>15</v>
      </c>
      <c r="CLP42" s="86"/>
      <c r="CLQ42" s="86">
        <v>16</v>
      </c>
      <c r="CLR42" s="86"/>
      <c r="CLS42" s="67">
        <v>35.555555555555557</v>
      </c>
      <c r="CLT42" s="86"/>
      <c r="CLU42" s="86">
        <v>93.75</v>
      </c>
      <c r="CLZ42" s="62" t="s">
        <v>118</v>
      </c>
      <c r="CMA42" s="62">
        <v>2</v>
      </c>
      <c r="CMB42" s="86"/>
      <c r="CMC42" s="86">
        <v>15</v>
      </c>
      <c r="CMD42" s="86"/>
      <c r="CME42" s="86">
        <v>16</v>
      </c>
      <c r="CMF42" s="86"/>
      <c r="CMG42" s="67">
        <v>35.555555555555557</v>
      </c>
      <c r="CMH42" s="86"/>
      <c r="CMI42" s="86">
        <v>93.75</v>
      </c>
      <c r="CMN42" s="62" t="s">
        <v>118</v>
      </c>
      <c r="CMO42" s="62">
        <v>2</v>
      </c>
      <c r="CMP42" s="86"/>
      <c r="CMQ42" s="86">
        <v>14</v>
      </c>
      <c r="CMR42" s="86"/>
      <c r="CMS42" s="86">
        <v>16</v>
      </c>
      <c r="CMT42" s="86"/>
      <c r="CMU42" s="67">
        <v>35.555555555555557</v>
      </c>
      <c r="CMV42" s="86"/>
      <c r="CMW42" s="86">
        <v>87.5</v>
      </c>
      <c r="CNB42" s="62" t="s">
        <v>118</v>
      </c>
      <c r="CNC42" s="62">
        <v>2</v>
      </c>
      <c r="CND42" s="86"/>
      <c r="CNE42" s="86">
        <v>13</v>
      </c>
      <c r="CNF42" s="86"/>
      <c r="CNG42" s="86">
        <v>16</v>
      </c>
      <c r="CNH42" s="86"/>
      <c r="CNI42" s="67">
        <v>35.555555555555557</v>
      </c>
      <c r="CNJ42" s="86"/>
      <c r="CNK42" s="86">
        <v>81.25</v>
      </c>
      <c r="CNP42" s="62" t="s">
        <v>118</v>
      </c>
      <c r="CNQ42" s="62">
        <v>2</v>
      </c>
      <c r="CNR42" s="86"/>
      <c r="CNS42" s="86">
        <v>13</v>
      </c>
      <c r="CNT42" s="86"/>
      <c r="CNU42" s="86">
        <v>16</v>
      </c>
      <c r="CNV42" s="86"/>
      <c r="CNW42" s="67">
        <v>35.555555555555557</v>
      </c>
      <c r="CNX42" s="86"/>
      <c r="CNY42" s="86">
        <v>81.25</v>
      </c>
      <c r="COD42" s="62" t="s">
        <v>118</v>
      </c>
      <c r="COE42" s="62">
        <v>2</v>
      </c>
      <c r="COF42" s="86"/>
      <c r="COG42" s="86">
        <v>15</v>
      </c>
      <c r="COH42" s="86"/>
      <c r="COI42" s="86">
        <v>16</v>
      </c>
      <c r="COJ42" s="86"/>
      <c r="COK42" s="67">
        <v>35.555555555555557</v>
      </c>
      <c r="COL42" s="86"/>
      <c r="COM42" s="86">
        <v>93.75</v>
      </c>
      <c r="COR42" s="62" t="s">
        <v>118</v>
      </c>
      <c r="COS42" s="62">
        <v>2</v>
      </c>
      <c r="COT42" s="86"/>
      <c r="COU42" s="86">
        <v>15</v>
      </c>
      <c r="COV42" s="86"/>
      <c r="COW42" s="86">
        <v>16</v>
      </c>
      <c r="COX42" s="86"/>
      <c r="COY42" s="67">
        <v>35.555555555555557</v>
      </c>
      <c r="COZ42" s="86"/>
      <c r="CPA42" s="86">
        <v>93.75</v>
      </c>
      <c r="CPF42" s="62" t="s">
        <v>118</v>
      </c>
      <c r="CPG42" s="62">
        <v>2</v>
      </c>
      <c r="CPH42" s="86"/>
      <c r="CPI42" s="86">
        <v>16</v>
      </c>
      <c r="CPJ42" s="86"/>
      <c r="CPK42" s="86">
        <v>16</v>
      </c>
      <c r="CPL42" s="86"/>
      <c r="CPM42" s="67">
        <v>35.555555555555557</v>
      </c>
      <c r="CPN42" s="86"/>
      <c r="CPO42" s="86">
        <v>100</v>
      </c>
      <c r="CPT42" s="62" t="s">
        <v>118</v>
      </c>
      <c r="CPU42" s="62">
        <v>2</v>
      </c>
      <c r="CPV42" s="86"/>
      <c r="CPW42" s="86">
        <v>13</v>
      </c>
      <c r="CPX42" s="86"/>
      <c r="CPY42" s="86">
        <v>16</v>
      </c>
      <c r="CPZ42" s="86"/>
      <c r="CQA42" s="67">
        <v>35.555555555555557</v>
      </c>
      <c r="CQB42" s="86"/>
      <c r="CQC42" s="86">
        <v>81.25</v>
      </c>
      <c r="CQH42" s="62" t="s">
        <v>118</v>
      </c>
      <c r="CQI42" s="62">
        <v>2</v>
      </c>
      <c r="CQJ42" s="86"/>
      <c r="CQK42" s="86">
        <v>16</v>
      </c>
      <c r="CQL42" s="86"/>
      <c r="CQM42" s="86">
        <v>16</v>
      </c>
      <c r="CQN42" s="86"/>
      <c r="CQO42" s="67">
        <v>35.555555555555557</v>
      </c>
      <c r="CQP42" s="86"/>
      <c r="CQQ42" s="86">
        <v>100</v>
      </c>
      <c r="CQV42" s="62" t="s">
        <v>118</v>
      </c>
      <c r="CQW42" s="62">
        <v>2</v>
      </c>
      <c r="CQX42" s="86"/>
      <c r="CQY42" s="86">
        <v>15</v>
      </c>
      <c r="CQZ42" s="86"/>
      <c r="CRA42" s="86">
        <v>16</v>
      </c>
      <c r="CRB42" s="86"/>
      <c r="CRC42" s="67">
        <v>35.555555555555557</v>
      </c>
      <c r="CRD42" s="86"/>
      <c r="CRE42" s="86">
        <v>93.75</v>
      </c>
      <c r="CRJ42" s="62" t="s">
        <v>118</v>
      </c>
      <c r="CRK42" s="62">
        <v>2</v>
      </c>
      <c r="CRL42" s="86"/>
      <c r="CRM42" s="86">
        <v>16</v>
      </c>
      <c r="CRN42" s="86"/>
      <c r="CRO42" s="86">
        <v>16</v>
      </c>
      <c r="CRP42" s="86"/>
      <c r="CRQ42" s="67">
        <v>35.555555555555557</v>
      </c>
      <c r="CRR42" s="86"/>
      <c r="CRS42" s="86">
        <v>100</v>
      </c>
      <c r="CRX42" s="62" t="s">
        <v>118</v>
      </c>
      <c r="CRY42" s="62">
        <v>2</v>
      </c>
      <c r="CRZ42" s="86"/>
      <c r="CSA42" s="86">
        <v>15</v>
      </c>
      <c r="CSB42" s="86"/>
      <c r="CSC42" s="86">
        <v>16</v>
      </c>
      <c r="CSD42" s="86"/>
      <c r="CSE42" s="67">
        <v>35.555555555555557</v>
      </c>
      <c r="CSF42" s="86"/>
      <c r="CSG42" s="86">
        <v>93.75</v>
      </c>
      <c r="CSL42" s="62" t="s">
        <v>118</v>
      </c>
      <c r="CSM42" s="62">
        <v>2</v>
      </c>
      <c r="CSN42" s="86"/>
      <c r="CSO42" s="86">
        <v>15</v>
      </c>
      <c r="CSP42" s="86"/>
      <c r="CSQ42" s="86">
        <v>16</v>
      </c>
      <c r="CSR42" s="86"/>
      <c r="CSS42" s="67">
        <v>35.555555555555557</v>
      </c>
      <c r="CST42" s="86"/>
      <c r="CSU42" s="86">
        <v>93.75</v>
      </c>
      <c r="CSZ42" s="62" t="s">
        <v>118</v>
      </c>
      <c r="CTA42" s="62">
        <v>2</v>
      </c>
      <c r="CTB42" s="86"/>
      <c r="CTC42" s="86">
        <v>14</v>
      </c>
      <c r="CTD42" s="86"/>
      <c r="CTE42" s="86">
        <v>16</v>
      </c>
      <c r="CTF42" s="86"/>
      <c r="CTG42" s="67">
        <v>35.555555555555557</v>
      </c>
      <c r="CTH42" s="86"/>
      <c r="CTI42" s="86">
        <v>87.5</v>
      </c>
      <c r="CTN42" s="62" t="s">
        <v>118</v>
      </c>
      <c r="CTO42" s="62">
        <v>2</v>
      </c>
      <c r="CTP42" s="86"/>
      <c r="CTQ42" s="86">
        <v>16</v>
      </c>
      <c r="CTR42" s="86"/>
      <c r="CTS42" s="86">
        <v>16</v>
      </c>
      <c r="CTT42" s="86"/>
      <c r="CTU42" s="67">
        <v>35.555555555555557</v>
      </c>
      <c r="CTV42" s="86"/>
      <c r="CTW42" s="86">
        <v>100</v>
      </c>
      <c r="CUB42" s="62" t="s">
        <v>118</v>
      </c>
      <c r="CUC42" s="62">
        <v>2</v>
      </c>
      <c r="CUD42" s="86"/>
      <c r="CUE42" s="86">
        <v>16</v>
      </c>
      <c r="CUF42" s="86"/>
      <c r="CUG42" s="86">
        <v>16</v>
      </c>
      <c r="CUH42" s="86"/>
      <c r="CUI42" s="67">
        <v>35.555555555555557</v>
      </c>
      <c r="CUJ42" s="86"/>
      <c r="CUK42" s="86">
        <v>100</v>
      </c>
      <c r="CUP42" s="62" t="s">
        <v>118</v>
      </c>
      <c r="CUQ42" s="62">
        <v>2</v>
      </c>
      <c r="CUR42" s="86"/>
      <c r="CUS42" s="86">
        <v>6</v>
      </c>
      <c r="CUT42" s="86"/>
      <c r="CUU42" s="86">
        <v>16</v>
      </c>
      <c r="CUV42" s="86"/>
      <c r="CUW42" s="67">
        <v>35.555555555555557</v>
      </c>
      <c r="CUX42" s="86"/>
      <c r="CUY42" s="86">
        <v>37.5</v>
      </c>
      <c r="CVD42" s="62" t="s">
        <v>118</v>
      </c>
      <c r="CVE42" s="62">
        <v>2</v>
      </c>
      <c r="CVF42" s="86"/>
      <c r="CVG42" s="86">
        <v>14</v>
      </c>
      <c r="CVH42" s="86"/>
      <c r="CVI42" s="86">
        <v>16</v>
      </c>
      <c r="CVJ42" s="86"/>
      <c r="CVK42" s="67">
        <v>35.555555555555557</v>
      </c>
      <c r="CVL42" s="86"/>
      <c r="CVM42" s="86">
        <v>87.5</v>
      </c>
      <c r="CVR42" s="62" t="s">
        <v>118</v>
      </c>
      <c r="CVS42" s="62">
        <v>2</v>
      </c>
      <c r="CVT42" s="86"/>
      <c r="CVU42" s="86">
        <v>16</v>
      </c>
      <c r="CVV42" s="86"/>
      <c r="CVW42" s="86">
        <v>16</v>
      </c>
      <c r="CVX42" s="86"/>
      <c r="CVY42" s="67">
        <v>35.555555555555557</v>
      </c>
      <c r="CVZ42" s="86"/>
      <c r="CWA42" s="86">
        <v>100</v>
      </c>
      <c r="CWF42" s="62" t="s">
        <v>118</v>
      </c>
      <c r="CWG42" s="62">
        <v>2</v>
      </c>
      <c r="CWH42" s="86"/>
      <c r="CWI42" s="86">
        <v>14</v>
      </c>
      <c r="CWJ42" s="86"/>
      <c r="CWK42" s="86">
        <v>16</v>
      </c>
      <c r="CWL42" s="86"/>
      <c r="CWM42" s="67">
        <v>35.555555555555557</v>
      </c>
      <c r="CWN42" s="86"/>
      <c r="CWO42" s="86">
        <v>87.5</v>
      </c>
      <c r="CWT42" s="62" t="s">
        <v>118</v>
      </c>
      <c r="CWU42" s="62">
        <v>2</v>
      </c>
      <c r="CWV42" s="86"/>
      <c r="CWW42" s="86">
        <v>15</v>
      </c>
      <c r="CWX42" s="86"/>
      <c r="CWY42" s="86">
        <v>16</v>
      </c>
      <c r="CWZ42" s="86"/>
      <c r="CXA42" s="67">
        <v>35.555555555555557</v>
      </c>
      <c r="CXB42" s="86"/>
      <c r="CXC42" s="86">
        <v>93.75</v>
      </c>
      <c r="CXH42" s="62" t="s">
        <v>118</v>
      </c>
      <c r="CXI42" s="62">
        <v>2</v>
      </c>
      <c r="CXJ42" s="86"/>
      <c r="CXK42" s="86">
        <v>15</v>
      </c>
      <c r="CXL42" s="86"/>
      <c r="CXM42" s="86">
        <v>16</v>
      </c>
      <c r="CXN42" s="86"/>
      <c r="CXO42" s="67">
        <v>35.555555555555557</v>
      </c>
      <c r="CXP42" s="86"/>
      <c r="CXQ42" s="86">
        <v>93.75</v>
      </c>
      <c r="CXV42" s="62" t="s">
        <v>118</v>
      </c>
      <c r="CXW42" s="62">
        <v>2</v>
      </c>
      <c r="CXX42" s="86"/>
      <c r="CXY42" s="86">
        <v>16</v>
      </c>
      <c r="CXZ42" s="86"/>
      <c r="CYA42" s="86">
        <v>16</v>
      </c>
      <c r="CYB42" s="86"/>
      <c r="CYC42" s="67">
        <v>35.555555555555557</v>
      </c>
      <c r="CYD42" s="86"/>
      <c r="CYE42" s="86">
        <v>100</v>
      </c>
      <c r="CYJ42" s="62" t="s">
        <v>118</v>
      </c>
      <c r="CYK42" s="62">
        <v>2</v>
      </c>
      <c r="CYL42" s="86"/>
      <c r="CYM42" s="86">
        <v>16</v>
      </c>
      <c r="CYN42" s="86"/>
      <c r="CYO42" s="86">
        <v>16</v>
      </c>
      <c r="CYP42" s="86"/>
      <c r="CYQ42" s="67">
        <v>35.555555555555557</v>
      </c>
      <c r="CYR42" s="86"/>
      <c r="CYS42" s="86">
        <v>100</v>
      </c>
      <c r="CYX42" s="62" t="s">
        <v>118</v>
      </c>
      <c r="CYY42" s="62">
        <v>2</v>
      </c>
      <c r="CYZ42" s="86"/>
      <c r="CZA42" s="86">
        <v>15</v>
      </c>
      <c r="CZB42" s="86"/>
      <c r="CZC42" s="86">
        <v>16</v>
      </c>
      <c r="CZD42" s="86"/>
      <c r="CZE42" s="67">
        <v>35.555555555555557</v>
      </c>
      <c r="CZF42" s="86"/>
      <c r="CZG42" s="86">
        <v>93.75</v>
      </c>
      <c r="CZL42" s="62" t="s">
        <v>118</v>
      </c>
      <c r="CZM42" s="62">
        <v>2</v>
      </c>
      <c r="CZN42" s="86"/>
      <c r="CZO42" s="86">
        <v>15</v>
      </c>
      <c r="CZP42" s="86"/>
      <c r="CZQ42" s="86">
        <v>16</v>
      </c>
      <c r="CZR42" s="86"/>
      <c r="CZS42" s="67">
        <v>35.555555555555557</v>
      </c>
      <c r="CZT42" s="86"/>
      <c r="CZU42" s="86">
        <v>93.75</v>
      </c>
      <c r="CZZ42" s="62" t="s">
        <v>118</v>
      </c>
      <c r="DAA42" s="62">
        <v>2</v>
      </c>
      <c r="DAB42" s="86"/>
      <c r="DAC42" s="86">
        <v>15</v>
      </c>
      <c r="DAD42" s="86"/>
      <c r="DAE42" s="86">
        <v>16</v>
      </c>
      <c r="DAF42" s="86"/>
      <c r="DAG42" s="67">
        <v>35.555555555555557</v>
      </c>
      <c r="DAH42" s="86"/>
      <c r="DAI42" s="86">
        <v>93.75</v>
      </c>
      <c r="DAN42" s="62" t="s">
        <v>118</v>
      </c>
      <c r="DAO42" s="62">
        <v>2</v>
      </c>
      <c r="DAP42" s="86"/>
      <c r="DAQ42" s="86">
        <v>15</v>
      </c>
      <c r="DAR42" s="86"/>
      <c r="DAS42" s="86">
        <v>16</v>
      </c>
      <c r="DAT42" s="86"/>
      <c r="DAU42" s="67">
        <v>35.555555555555557</v>
      </c>
      <c r="DAV42" s="86"/>
      <c r="DAW42" s="86">
        <v>93.75</v>
      </c>
      <c r="DBB42" s="62" t="s">
        <v>118</v>
      </c>
      <c r="DBC42" s="62">
        <v>2</v>
      </c>
      <c r="DBD42" s="86"/>
      <c r="DBE42" s="86">
        <v>16</v>
      </c>
      <c r="DBF42" s="86"/>
      <c r="DBG42" s="86">
        <v>16</v>
      </c>
      <c r="DBH42" s="86"/>
      <c r="DBI42" s="67">
        <v>35.555555555555557</v>
      </c>
      <c r="DBJ42" s="86"/>
      <c r="DBK42" s="86">
        <v>100</v>
      </c>
      <c r="DBP42" s="62" t="s">
        <v>118</v>
      </c>
      <c r="DBQ42" s="62">
        <v>2</v>
      </c>
      <c r="DBR42" s="86"/>
      <c r="DBS42" s="86">
        <v>14</v>
      </c>
      <c r="DBT42" s="86"/>
      <c r="DBU42" s="86">
        <v>16</v>
      </c>
      <c r="DBV42" s="86"/>
      <c r="DBW42" s="67">
        <v>36.363636363636367</v>
      </c>
      <c r="DBX42" s="86"/>
      <c r="DBY42" s="86">
        <v>87.5</v>
      </c>
      <c r="DCD42" s="62" t="s">
        <v>118</v>
      </c>
      <c r="DCE42" s="62">
        <v>2</v>
      </c>
      <c r="DCF42" s="86"/>
      <c r="DCG42" s="86">
        <v>16</v>
      </c>
      <c r="DCH42" s="86"/>
      <c r="DCI42" s="86">
        <v>16</v>
      </c>
      <c r="DCJ42" s="86"/>
      <c r="DCK42" s="67">
        <v>35.555555555555557</v>
      </c>
      <c r="DCL42" s="86"/>
      <c r="DCM42" s="86">
        <v>100</v>
      </c>
      <c r="DCR42" s="62" t="s">
        <v>118</v>
      </c>
      <c r="DCS42" s="62">
        <v>2</v>
      </c>
      <c r="DCT42" s="86"/>
      <c r="DCU42" s="86">
        <v>16</v>
      </c>
      <c r="DCV42" s="86"/>
      <c r="DCW42" s="86">
        <v>16</v>
      </c>
      <c r="DCX42" s="86"/>
      <c r="DCY42" s="67">
        <v>35.555555555555557</v>
      </c>
      <c r="DCZ42" s="86"/>
      <c r="DDA42" s="86">
        <v>100</v>
      </c>
      <c r="DDF42" s="62" t="s">
        <v>118</v>
      </c>
      <c r="DDG42" s="62">
        <v>2</v>
      </c>
      <c r="DDH42" s="86"/>
      <c r="DDI42" s="86">
        <v>15</v>
      </c>
      <c r="DDJ42" s="86"/>
      <c r="DDK42" s="86">
        <v>16</v>
      </c>
      <c r="DDL42" s="86"/>
      <c r="DDM42" s="67">
        <v>35.555555555555557</v>
      </c>
      <c r="DDN42" s="86"/>
      <c r="DDO42" s="86">
        <v>93.75</v>
      </c>
      <c r="DDT42" s="62" t="s">
        <v>118</v>
      </c>
      <c r="DDU42" s="62">
        <v>2</v>
      </c>
      <c r="DDV42" s="86"/>
      <c r="DDW42" s="86">
        <v>13</v>
      </c>
      <c r="DDX42" s="86"/>
      <c r="DDY42" s="86">
        <v>16</v>
      </c>
      <c r="DDZ42" s="86"/>
      <c r="DEA42" s="67">
        <v>35.555555555555557</v>
      </c>
      <c r="DEB42" s="86"/>
      <c r="DEC42" s="86">
        <v>81.25</v>
      </c>
      <c r="DEH42" s="62" t="s">
        <v>118</v>
      </c>
      <c r="DEI42" s="62">
        <v>2</v>
      </c>
      <c r="DEJ42" s="86"/>
      <c r="DEK42" s="86">
        <v>13</v>
      </c>
      <c r="DEL42" s="86"/>
      <c r="DEM42" s="86">
        <v>16</v>
      </c>
      <c r="DEN42" s="86"/>
      <c r="DEO42" s="67">
        <v>35.555555555555557</v>
      </c>
      <c r="DEP42" s="86"/>
      <c r="DEQ42" s="86">
        <v>81.25</v>
      </c>
      <c r="DEV42" s="62" t="s">
        <v>118</v>
      </c>
      <c r="DEW42" s="62">
        <v>2</v>
      </c>
      <c r="DEX42" s="86"/>
      <c r="DEY42" s="86">
        <v>10</v>
      </c>
      <c r="DEZ42" s="86"/>
      <c r="DFA42" s="86">
        <v>16</v>
      </c>
      <c r="DFB42" s="86"/>
      <c r="DFC42" s="67">
        <v>35.555555555555557</v>
      </c>
      <c r="DFD42" s="86"/>
      <c r="DFE42" s="86">
        <v>62.5</v>
      </c>
      <c r="DFJ42" s="62" t="s">
        <v>118</v>
      </c>
      <c r="DFK42" s="62">
        <v>2</v>
      </c>
      <c r="DFL42" s="86"/>
      <c r="DFM42" s="86">
        <v>15</v>
      </c>
      <c r="DFN42" s="86"/>
      <c r="DFO42" s="86">
        <v>16</v>
      </c>
      <c r="DFP42" s="86"/>
      <c r="DFQ42" s="67">
        <v>35.555555555555557</v>
      </c>
      <c r="DFR42" s="86"/>
      <c r="DFS42" s="86">
        <v>93.75</v>
      </c>
      <c r="DFX42" s="62" t="s">
        <v>118</v>
      </c>
      <c r="DFY42" s="62">
        <v>2</v>
      </c>
      <c r="DFZ42" s="86"/>
      <c r="DGA42" s="86">
        <v>15</v>
      </c>
      <c r="DGB42" s="86"/>
      <c r="DGC42" s="86">
        <v>16</v>
      </c>
      <c r="DGD42" s="86"/>
      <c r="DGE42" s="67">
        <v>35.555555555555557</v>
      </c>
      <c r="DGF42" s="86"/>
      <c r="DGG42" s="86">
        <v>93.75</v>
      </c>
      <c r="DGL42" s="62" t="s">
        <v>118</v>
      </c>
      <c r="DGM42" s="62">
        <v>2</v>
      </c>
      <c r="DGN42" s="86"/>
      <c r="DGO42" s="86">
        <v>15</v>
      </c>
      <c r="DGP42" s="86"/>
      <c r="DGQ42" s="86">
        <v>16</v>
      </c>
      <c r="DGR42" s="86"/>
      <c r="DGS42" s="67">
        <v>35.555555555555557</v>
      </c>
      <c r="DGT42" s="86"/>
      <c r="DGU42" s="86">
        <v>93.75</v>
      </c>
      <c r="DGZ42" s="62" t="s">
        <v>118</v>
      </c>
      <c r="DHA42" s="62">
        <v>2</v>
      </c>
      <c r="DHB42" s="86"/>
      <c r="DHC42" s="86">
        <v>15</v>
      </c>
      <c r="DHD42" s="86"/>
      <c r="DHE42" s="86">
        <v>16</v>
      </c>
      <c r="DHF42" s="86"/>
      <c r="DHG42" s="67">
        <v>35.555555555555557</v>
      </c>
      <c r="DHH42" s="86"/>
      <c r="DHI42" s="86">
        <v>93.75</v>
      </c>
      <c r="DHN42" s="62" t="s">
        <v>118</v>
      </c>
      <c r="DHO42" s="62">
        <v>2</v>
      </c>
      <c r="DHP42" s="86"/>
      <c r="DHQ42" s="86">
        <v>15</v>
      </c>
      <c r="DHR42" s="86"/>
      <c r="DHS42" s="86">
        <v>16</v>
      </c>
      <c r="DHT42" s="86"/>
      <c r="DHU42" s="67">
        <v>35.555555555555557</v>
      </c>
      <c r="DHV42" s="86"/>
      <c r="DHW42" s="86">
        <v>93.75</v>
      </c>
      <c r="DIB42" s="62" t="s">
        <v>118</v>
      </c>
      <c r="DIC42" s="62">
        <v>2</v>
      </c>
      <c r="DID42" s="86"/>
      <c r="DIE42" s="86">
        <v>14</v>
      </c>
      <c r="DIF42" s="86"/>
      <c r="DIG42" s="86">
        <v>16</v>
      </c>
      <c r="DIH42" s="86"/>
      <c r="DII42" s="67">
        <v>35.555555555555557</v>
      </c>
      <c r="DIJ42" s="86"/>
      <c r="DIK42" s="86">
        <v>87.5</v>
      </c>
      <c r="DIP42" s="62" t="s">
        <v>118</v>
      </c>
      <c r="DIQ42" s="62">
        <v>2</v>
      </c>
      <c r="DIR42" s="86"/>
      <c r="DIS42" s="86">
        <v>14</v>
      </c>
      <c r="DIT42" s="86"/>
      <c r="DIU42" s="86">
        <v>16</v>
      </c>
      <c r="DIV42" s="86"/>
      <c r="DIW42" s="67">
        <v>35.555555555555557</v>
      </c>
      <c r="DIX42" s="86"/>
      <c r="DIY42" s="86">
        <v>87.5</v>
      </c>
      <c r="DJD42" s="62" t="s">
        <v>118</v>
      </c>
      <c r="DJE42" s="62">
        <v>2</v>
      </c>
      <c r="DJF42" s="86"/>
      <c r="DJG42" s="86">
        <v>15</v>
      </c>
      <c r="DJH42" s="86"/>
      <c r="DJI42" s="86">
        <v>16</v>
      </c>
      <c r="DJJ42" s="86"/>
      <c r="DJK42" s="67">
        <v>35.555555555555557</v>
      </c>
      <c r="DJL42" s="86"/>
      <c r="DJM42" s="86">
        <v>93.75</v>
      </c>
      <c r="DJR42" s="62" t="s">
        <v>118</v>
      </c>
      <c r="DJS42" s="62">
        <v>2</v>
      </c>
      <c r="DJT42" s="86"/>
      <c r="DJU42" s="86">
        <v>14</v>
      </c>
      <c r="DJV42" s="86"/>
      <c r="DJW42" s="86">
        <v>16</v>
      </c>
      <c r="DJX42" s="86"/>
      <c r="DJY42" s="67">
        <v>35.555555555555557</v>
      </c>
      <c r="DJZ42" s="86"/>
      <c r="DKA42" s="86">
        <v>87.5</v>
      </c>
      <c r="DKF42" s="62" t="s">
        <v>118</v>
      </c>
      <c r="DKG42" s="62">
        <v>2</v>
      </c>
      <c r="DKH42" s="86"/>
      <c r="DKI42" s="86">
        <v>13</v>
      </c>
      <c r="DKJ42" s="86"/>
      <c r="DKK42" s="86">
        <v>16</v>
      </c>
      <c r="DKL42" s="86"/>
      <c r="DKM42" s="67">
        <v>35.555555555555557</v>
      </c>
      <c r="DKN42" s="86"/>
      <c r="DKO42" s="86">
        <v>81.25</v>
      </c>
      <c r="DKT42" s="62" t="s">
        <v>118</v>
      </c>
      <c r="DKU42" s="62">
        <v>2</v>
      </c>
      <c r="DKV42" s="86"/>
      <c r="DKW42" s="86">
        <v>10</v>
      </c>
      <c r="DKX42" s="86"/>
      <c r="DKY42" s="86">
        <v>16</v>
      </c>
      <c r="DKZ42" s="86"/>
      <c r="DLA42" s="67">
        <v>35.555555555555557</v>
      </c>
      <c r="DLB42" s="86"/>
      <c r="DLC42" s="86">
        <v>62.5</v>
      </c>
      <c r="DLH42" s="62" t="s">
        <v>118</v>
      </c>
      <c r="DLI42" s="62">
        <v>2</v>
      </c>
      <c r="DLJ42" s="86"/>
      <c r="DLK42" s="86">
        <v>16</v>
      </c>
      <c r="DLL42" s="86"/>
      <c r="DLM42" s="86">
        <v>16</v>
      </c>
      <c r="DLN42" s="86"/>
      <c r="DLO42" s="67">
        <v>35.555555555555557</v>
      </c>
      <c r="DLP42" s="86"/>
      <c r="DLQ42" s="86">
        <v>100</v>
      </c>
      <c r="DLV42" s="62" t="s">
        <v>118</v>
      </c>
      <c r="DLW42" s="62">
        <v>2</v>
      </c>
      <c r="DLX42" s="86"/>
      <c r="DLY42" s="86">
        <v>13</v>
      </c>
      <c r="DLZ42" s="86"/>
      <c r="DMA42" s="86">
        <v>16</v>
      </c>
      <c r="DMB42" s="86"/>
      <c r="DMC42" s="67">
        <v>35.555555555555557</v>
      </c>
      <c r="DMD42" s="86"/>
      <c r="DME42" s="86">
        <v>81.25</v>
      </c>
      <c r="DMJ42" s="62" t="s">
        <v>118</v>
      </c>
      <c r="DMK42" s="62">
        <v>2</v>
      </c>
      <c r="DML42" s="86"/>
      <c r="DMM42" s="86">
        <v>13</v>
      </c>
      <c r="DMN42" s="86"/>
      <c r="DMO42" s="86">
        <v>16</v>
      </c>
      <c r="DMP42" s="86"/>
      <c r="DMQ42" s="67">
        <v>35.555555555555557</v>
      </c>
      <c r="DMR42" s="86"/>
      <c r="DMS42" s="86">
        <v>81.25</v>
      </c>
      <c r="DMX42" s="62" t="s">
        <v>118</v>
      </c>
      <c r="DMY42" s="62">
        <v>2</v>
      </c>
      <c r="DMZ42" s="86"/>
      <c r="DNA42" s="86">
        <v>14</v>
      </c>
      <c r="DNB42" s="86"/>
      <c r="DNC42" s="86">
        <v>16</v>
      </c>
      <c r="DND42" s="86"/>
      <c r="DNE42" s="67">
        <v>35.555555555555557</v>
      </c>
      <c r="DNF42" s="86"/>
      <c r="DNG42" s="86">
        <v>87.5</v>
      </c>
      <c r="DNL42" s="62" t="s">
        <v>118</v>
      </c>
      <c r="DNM42" s="62">
        <v>2</v>
      </c>
      <c r="DNN42" s="86"/>
      <c r="DNO42" s="86">
        <v>13</v>
      </c>
      <c r="DNP42" s="86"/>
      <c r="DNQ42" s="86">
        <v>16</v>
      </c>
      <c r="DNR42" s="86"/>
      <c r="DNS42" s="67">
        <v>35.555555555555557</v>
      </c>
      <c r="DNT42" s="86"/>
      <c r="DNU42" s="86">
        <v>81.25</v>
      </c>
      <c r="DNZ42" s="62" t="s">
        <v>118</v>
      </c>
      <c r="DOA42" s="62">
        <v>2</v>
      </c>
      <c r="DOB42" s="86"/>
      <c r="DOC42" s="86">
        <v>15</v>
      </c>
      <c r="DOD42" s="86"/>
      <c r="DOE42" s="86">
        <v>16</v>
      </c>
      <c r="DOF42" s="86"/>
      <c r="DOG42" s="67">
        <v>35.555555555555557</v>
      </c>
      <c r="DOH42" s="86"/>
      <c r="DOI42" s="86">
        <v>93.75</v>
      </c>
      <c r="DON42" s="62" t="s">
        <v>118</v>
      </c>
      <c r="DOO42" s="62">
        <v>2</v>
      </c>
      <c r="DOP42" s="86"/>
      <c r="DOQ42" s="86">
        <v>12</v>
      </c>
      <c r="DOR42" s="86"/>
      <c r="DOS42" s="86">
        <v>16</v>
      </c>
      <c r="DOT42" s="86"/>
      <c r="DOU42" s="67">
        <v>35.555555555555557</v>
      </c>
      <c r="DOV42" s="86"/>
      <c r="DOW42" s="86">
        <v>75</v>
      </c>
      <c r="DPB42" s="62" t="s">
        <v>118</v>
      </c>
      <c r="DPC42" s="62">
        <v>2</v>
      </c>
      <c r="DPD42" s="86"/>
      <c r="DPE42" s="86">
        <v>13</v>
      </c>
      <c r="DPF42" s="86"/>
      <c r="DPG42" s="86">
        <v>16</v>
      </c>
      <c r="DPH42" s="86"/>
      <c r="DPI42" s="67">
        <v>35.555555555555557</v>
      </c>
      <c r="DPJ42" s="86"/>
      <c r="DPK42" s="86">
        <v>81.25</v>
      </c>
      <c r="DPP42" s="62" t="s">
        <v>118</v>
      </c>
      <c r="DPQ42" s="62">
        <v>2</v>
      </c>
      <c r="DPR42" s="86"/>
      <c r="DPS42" s="86">
        <v>10</v>
      </c>
      <c r="DPT42" s="86"/>
      <c r="DPU42" s="86">
        <v>16</v>
      </c>
      <c r="DPV42" s="86"/>
      <c r="DPW42" s="67">
        <v>35.555555555555557</v>
      </c>
      <c r="DPX42" s="86"/>
      <c r="DPY42" s="86">
        <v>62.5</v>
      </c>
      <c r="DQD42" s="62" t="s">
        <v>118</v>
      </c>
      <c r="DQE42" s="62">
        <v>2</v>
      </c>
      <c r="DQF42" s="86"/>
      <c r="DQG42" s="86">
        <v>15</v>
      </c>
      <c r="DQH42" s="86"/>
      <c r="DQI42" s="86">
        <v>16</v>
      </c>
      <c r="DQJ42" s="86"/>
      <c r="DQK42" s="67">
        <v>35.555555555555557</v>
      </c>
      <c r="DQL42" s="86"/>
      <c r="DQM42" s="86">
        <v>93.75</v>
      </c>
      <c r="DQR42" s="62" t="s">
        <v>118</v>
      </c>
      <c r="DQS42" s="62">
        <v>2</v>
      </c>
      <c r="DQT42" s="86"/>
      <c r="DQU42" s="86">
        <v>14</v>
      </c>
      <c r="DQV42" s="86"/>
      <c r="DQW42" s="86">
        <v>16</v>
      </c>
      <c r="DQX42" s="86"/>
      <c r="DQY42" s="67">
        <v>35.555555555555557</v>
      </c>
      <c r="DQZ42" s="86"/>
      <c r="DRA42" s="86">
        <v>87.5</v>
      </c>
      <c r="DRF42" s="62" t="s">
        <v>118</v>
      </c>
      <c r="DRG42" s="62">
        <v>2</v>
      </c>
      <c r="DRH42" s="86"/>
      <c r="DRI42" s="86">
        <v>7</v>
      </c>
      <c r="DRJ42" s="86"/>
      <c r="DRK42" s="86">
        <v>16</v>
      </c>
      <c r="DRL42" s="86"/>
      <c r="DRM42" s="67">
        <v>35.555555555555557</v>
      </c>
      <c r="DRN42" s="86"/>
      <c r="DRO42" s="86">
        <v>43.75</v>
      </c>
      <c r="DRT42" s="62" t="s">
        <v>118</v>
      </c>
      <c r="DRU42" s="62">
        <v>2</v>
      </c>
      <c r="DRV42" s="86"/>
      <c r="DRW42" s="86">
        <v>14</v>
      </c>
      <c r="DRX42" s="86"/>
      <c r="DRY42" s="86">
        <v>16</v>
      </c>
      <c r="DRZ42" s="86"/>
      <c r="DSA42" s="67">
        <v>35.555555555555557</v>
      </c>
      <c r="DSB42" s="86"/>
      <c r="DSC42" s="86">
        <v>87.5</v>
      </c>
      <c r="DSH42" s="62" t="s">
        <v>118</v>
      </c>
      <c r="DSI42" s="62">
        <v>2</v>
      </c>
      <c r="DSJ42" s="86"/>
      <c r="DSK42" s="86">
        <v>9</v>
      </c>
      <c r="DSL42" s="86"/>
      <c r="DSM42" s="86">
        <v>16</v>
      </c>
      <c r="DSN42" s="86"/>
      <c r="DSO42" s="67">
        <v>35.555555555555557</v>
      </c>
      <c r="DSP42" s="86"/>
      <c r="DSQ42" s="86">
        <v>56.25</v>
      </c>
      <c r="DSV42" s="62" t="s">
        <v>118</v>
      </c>
      <c r="DSW42" s="62">
        <v>2</v>
      </c>
      <c r="DSX42" s="86"/>
      <c r="DSY42" s="86">
        <v>14</v>
      </c>
      <c r="DSZ42" s="86"/>
      <c r="DTA42" s="86">
        <v>16</v>
      </c>
      <c r="DTB42" s="86"/>
      <c r="DTC42" s="67">
        <v>35.555555555555557</v>
      </c>
      <c r="DTD42" s="86"/>
      <c r="DTE42" s="86">
        <v>87.5</v>
      </c>
      <c r="DTJ42" s="62" t="s">
        <v>118</v>
      </c>
      <c r="DTK42" s="62">
        <v>2</v>
      </c>
      <c r="DTL42" s="86"/>
      <c r="DTM42" s="86">
        <v>19</v>
      </c>
      <c r="DTN42" s="86"/>
      <c r="DTO42" s="86">
        <v>19</v>
      </c>
      <c r="DTP42" s="86"/>
      <c r="DTQ42" s="67">
        <v>35.185185185185183</v>
      </c>
      <c r="DTR42" s="86"/>
      <c r="DTS42" s="86">
        <v>100</v>
      </c>
      <c r="DTX42" s="62" t="s">
        <v>118</v>
      </c>
      <c r="DTY42" s="62">
        <v>2</v>
      </c>
      <c r="DTZ42" s="86"/>
      <c r="DUA42" s="86">
        <v>19</v>
      </c>
      <c r="DUB42" s="86"/>
      <c r="DUC42" s="86">
        <v>19</v>
      </c>
      <c r="DUD42" s="86"/>
      <c r="DUE42" s="67">
        <v>35.185185185185183</v>
      </c>
      <c r="DUF42" s="86"/>
      <c r="DUG42" s="86">
        <v>100</v>
      </c>
      <c r="DUL42" s="62" t="s">
        <v>118</v>
      </c>
      <c r="DUM42" s="62">
        <v>2</v>
      </c>
      <c r="DUN42" s="86"/>
      <c r="DUO42" s="86">
        <v>19</v>
      </c>
      <c r="DUP42" s="86"/>
      <c r="DUQ42" s="86">
        <v>19</v>
      </c>
      <c r="DUR42" s="86"/>
      <c r="DUS42" s="67">
        <v>35.185185185185183</v>
      </c>
      <c r="DUT42" s="86"/>
      <c r="DUU42" s="86">
        <v>100</v>
      </c>
      <c r="DUZ42" s="62" t="s">
        <v>118</v>
      </c>
      <c r="DVA42" s="62">
        <v>2</v>
      </c>
      <c r="DVB42" s="86"/>
      <c r="DVC42" s="86">
        <v>13</v>
      </c>
      <c r="DVD42" s="86"/>
      <c r="DVE42" s="86">
        <v>19</v>
      </c>
      <c r="DVF42" s="86"/>
      <c r="DVG42" s="67">
        <v>35.185185185185183</v>
      </c>
      <c r="DVH42" s="86"/>
      <c r="DVI42" s="86">
        <v>68.421052631578945</v>
      </c>
      <c r="DVN42" s="62" t="s">
        <v>118</v>
      </c>
      <c r="DVO42" s="62">
        <v>2</v>
      </c>
      <c r="DVP42" s="86"/>
      <c r="DVQ42" s="86">
        <v>18</v>
      </c>
      <c r="DVR42" s="86"/>
      <c r="DVS42" s="86">
        <v>19</v>
      </c>
      <c r="DVT42" s="86"/>
      <c r="DVU42" s="67">
        <v>35.185185185185183</v>
      </c>
      <c r="DVV42" s="86"/>
      <c r="DVW42" s="86">
        <v>94.73684210526315</v>
      </c>
      <c r="DWB42" s="62" t="s">
        <v>118</v>
      </c>
      <c r="DWC42" s="62">
        <v>2</v>
      </c>
      <c r="DWD42" s="86"/>
      <c r="DWE42" s="86">
        <v>19</v>
      </c>
      <c r="DWF42" s="86"/>
      <c r="DWG42" s="86">
        <v>19</v>
      </c>
      <c r="DWH42" s="86"/>
      <c r="DWI42" s="67">
        <v>35.185185185185183</v>
      </c>
      <c r="DWJ42" s="86"/>
      <c r="DWK42" s="86">
        <v>100</v>
      </c>
      <c r="DWP42" s="62" t="s">
        <v>118</v>
      </c>
      <c r="DWQ42" s="62">
        <v>2</v>
      </c>
      <c r="DWR42" s="86"/>
      <c r="DWS42" s="86">
        <v>17</v>
      </c>
      <c r="DWT42" s="86"/>
      <c r="DWU42" s="86">
        <v>19</v>
      </c>
      <c r="DWV42" s="86"/>
      <c r="DWW42" s="67">
        <v>35.185185185185183</v>
      </c>
      <c r="DWX42" s="86"/>
      <c r="DWY42" s="86">
        <v>89.473684210526315</v>
      </c>
      <c r="DXD42" s="62" t="s">
        <v>118</v>
      </c>
      <c r="DXE42" s="62">
        <v>2</v>
      </c>
      <c r="DXF42" s="86"/>
      <c r="DXG42" s="86">
        <v>17</v>
      </c>
      <c r="DXH42" s="86"/>
      <c r="DXI42" s="86">
        <v>19</v>
      </c>
      <c r="DXJ42" s="86"/>
      <c r="DXK42" s="67">
        <v>35.185185185185183</v>
      </c>
      <c r="DXL42" s="86"/>
      <c r="DXM42" s="86">
        <v>89.473684210526315</v>
      </c>
      <c r="DXR42" s="62" t="s">
        <v>118</v>
      </c>
      <c r="DXS42" s="62">
        <v>2</v>
      </c>
      <c r="DXT42" s="86"/>
      <c r="DXU42" s="86">
        <v>17</v>
      </c>
      <c r="DXV42" s="86"/>
      <c r="DXW42" s="86">
        <v>19</v>
      </c>
      <c r="DXX42" s="86"/>
      <c r="DXY42" s="67">
        <v>35.185185185185183</v>
      </c>
      <c r="DXZ42" s="86"/>
      <c r="DYA42" s="86">
        <v>89.473684210526315</v>
      </c>
      <c r="DYF42" s="62" t="s">
        <v>118</v>
      </c>
      <c r="DYG42" s="62">
        <v>2</v>
      </c>
      <c r="DYH42" s="86"/>
      <c r="DYI42" s="86">
        <v>16</v>
      </c>
      <c r="DYJ42" s="86"/>
      <c r="DYK42" s="86">
        <v>19</v>
      </c>
      <c r="DYL42" s="86"/>
      <c r="DYM42" s="67">
        <v>35.185185185185183</v>
      </c>
      <c r="DYN42" s="86"/>
      <c r="DYO42" s="86">
        <v>84.210526315789465</v>
      </c>
      <c r="DYT42" s="62" t="s">
        <v>118</v>
      </c>
      <c r="DYU42" s="62">
        <v>2</v>
      </c>
      <c r="DYV42" s="86"/>
      <c r="DYW42" s="86">
        <v>15</v>
      </c>
      <c r="DYX42" s="86"/>
      <c r="DYY42" s="86">
        <v>19</v>
      </c>
      <c r="DYZ42" s="86"/>
      <c r="DZA42" s="67">
        <v>35.185185185185183</v>
      </c>
      <c r="DZB42" s="86"/>
      <c r="DZC42" s="86">
        <v>78.94736842105263</v>
      </c>
      <c r="DZH42" s="62" t="s">
        <v>118</v>
      </c>
      <c r="DZI42" s="62">
        <v>2</v>
      </c>
      <c r="DZJ42" s="86"/>
      <c r="DZK42" s="86">
        <v>15</v>
      </c>
      <c r="DZL42" s="86"/>
      <c r="DZM42" s="86">
        <v>19</v>
      </c>
      <c r="DZN42" s="86"/>
      <c r="DZO42" s="67">
        <v>35.185185185185183</v>
      </c>
      <c r="DZP42" s="86"/>
      <c r="DZQ42" s="86">
        <v>78.94736842105263</v>
      </c>
      <c r="DZV42" s="62" t="s">
        <v>118</v>
      </c>
      <c r="DZW42" s="62">
        <v>2</v>
      </c>
      <c r="DZX42" s="86"/>
      <c r="DZY42" s="86">
        <v>15</v>
      </c>
      <c r="DZZ42" s="86"/>
      <c r="EAA42" s="86">
        <v>19</v>
      </c>
      <c r="EAB42" s="86"/>
      <c r="EAC42" s="67">
        <v>35.185185185185183</v>
      </c>
      <c r="EAD42" s="86"/>
      <c r="EAE42" s="86">
        <v>78.94736842105263</v>
      </c>
      <c r="EAJ42" s="62" t="s">
        <v>118</v>
      </c>
      <c r="EAK42" s="62">
        <v>2</v>
      </c>
      <c r="EAL42" s="86"/>
      <c r="EAM42" s="86">
        <v>13</v>
      </c>
      <c r="EAN42" s="86"/>
      <c r="EAO42" s="86">
        <v>19</v>
      </c>
      <c r="EAP42" s="86"/>
      <c r="EAQ42" s="67">
        <v>35.185185185185183</v>
      </c>
      <c r="EAR42" s="86"/>
      <c r="EAS42" s="86">
        <v>68.421052631578945</v>
      </c>
      <c r="EAX42" s="62" t="s">
        <v>118</v>
      </c>
      <c r="EAY42" s="62">
        <v>2</v>
      </c>
      <c r="EAZ42" s="86"/>
      <c r="EBA42" s="86">
        <v>16</v>
      </c>
      <c r="EBB42" s="86"/>
      <c r="EBC42" s="86">
        <v>19</v>
      </c>
      <c r="EBD42" s="86"/>
      <c r="EBE42" s="67">
        <v>35.185185185185183</v>
      </c>
      <c r="EBF42" s="86"/>
      <c r="EBG42" s="86">
        <v>84.210526315789465</v>
      </c>
      <c r="EBL42" s="62" t="s">
        <v>118</v>
      </c>
      <c r="EBM42" s="62">
        <v>2</v>
      </c>
      <c r="EBN42" s="86"/>
      <c r="EBO42" s="86">
        <v>14</v>
      </c>
      <c r="EBP42" s="86"/>
      <c r="EBQ42" s="86">
        <v>19</v>
      </c>
      <c r="EBR42" s="86"/>
      <c r="EBS42" s="67">
        <v>35.185185185185183</v>
      </c>
      <c r="EBT42" s="86"/>
      <c r="EBU42" s="86">
        <v>73.68421052631578</v>
      </c>
      <c r="EBZ42" s="62" t="s">
        <v>118</v>
      </c>
      <c r="ECA42" s="62">
        <v>2</v>
      </c>
      <c r="ECB42" s="86"/>
      <c r="ECC42" s="86">
        <v>12</v>
      </c>
      <c r="ECD42" s="86"/>
      <c r="ECE42" s="86">
        <v>19</v>
      </c>
      <c r="ECF42" s="86"/>
      <c r="ECG42" s="67">
        <v>35.185185185185183</v>
      </c>
      <c r="ECH42" s="86"/>
      <c r="ECI42" s="86">
        <v>63.157894736842103</v>
      </c>
      <c r="ECN42" s="62" t="s">
        <v>118</v>
      </c>
      <c r="ECO42" s="62">
        <v>2</v>
      </c>
      <c r="ECP42" s="86"/>
      <c r="ECQ42" s="86">
        <v>16</v>
      </c>
      <c r="ECR42" s="86"/>
      <c r="ECS42" s="86">
        <v>19</v>
      </c>
      <c r="ECT42" s="86"/>
      <c r="ECU42" s="67">
        <v>35.185185185185183</v>
      </c>
      <c r="ECV42" s="86"/>
      <c r="ECW42" s="86">
        <v>84.210526315789465</v>
      </c>
      <c r="EDB42" s="62" t="s">
        <v>118</v>
      </c>
      <c r="EDC42" s="62">
        <v>2</v>
      </c>
      <c r="EDD42" s="86"/>
      <c r="EDE42" s="86">
        <v>17</v>
      </c>
      <c r="EDF42" s="86"/>
      <c r="EDG42" s="86">
        <v>19</v>
      </c>
      <c r="EDH42" s="86"/>
      <c r="EDI42" s="67">
        <v>35.185185185185183</v>
      </c>
      <c r="EDJ42" s="86"/>
      <c r="EDK42" s="86">
        <v>89.473684210526315</v>
      </c>
      <c r="EDP42" s="62" t="s">
        <v>118</v>
      </c>
      <c r="EDQ42" s="62">
        <v>2</v>
      </c>
      <c r="EDR42" s="86"/>
      <c r="EDS42" s="86">
        <v>15</v>
      </c>
      <c r="EDT42" s="86"/>
      <c r="EDU42" s="86">
        <v>19</v>
      </c>
      <c r="EDV42" s="86"/>
      <c r="EDW42" s="67">
        <v>35.185185185185183</v>
      </c>
      <c r="EDX42" s="86"/>
      <c r="EDY42" s="86">
        <v>78.94736842105263</v>
      </c>
      <c r="EED42" s="62" t="s">
        <v>118</v>
      </c>
      <c r="EEE42" s="62">
        <v>2</v>
      </c>
      <c r="EEF42" s="86"/>
      <c r="EEG42" s="86">
        <v>18</v>
      </c>
      <c r="EEH42" s="86"/>
      <c r="EEI42" s="86">
        <v>19</v>
      </c>
      <c r="EEJ42" s="86"/>
      <c r="EEK42" s="67">
        <v>35.185185185185183</v>
      </c>
      <c r="EEL42" s="86"/>
      <c r="EEM42" s="86">
        <v>94.73684210526315</v>
      </c>
      <c r="EER42" s="62" t="s">
        <v>118</v>
      </c>
      <c r="EES42" s="62">
        <v>2</v>
      </c>
      <c r="EET42" s="86"/>
      <c r="EEU42" s="86">
        <v>16</v>
      </c>
      <c r="EEV42" s="86"/>
      <c r="EEW42" s="86">
        <v>19</v>
      </c>
      <c r="EEX42" s="86"/>
      <c r="EEY42" s="67">
        <v>35.185185185185183</v>
      </c>
      <c r="EEZ42" s="86"/>
      <c r="EFA42" s="86">
        <v>84.210526315789465</v>
      </c>
      <c r="EFF42" s="62" t="s">
        <v>118</v>
      </c>
      <c r="EFG42" s="62">
        <v>2</v>
      </c>
      <c r="EFH42" s="86"/>
      <c r="EFI42" s="86">
        <v>15</v>
      </c>
      <c r="EFJ42" s="86"/>
      <c r="EFK42" s="86">
        <v>19</v>
      </c>
      <c r="EFL42" s="86"/>
      <c r="EFM42" s="67">
        <v>35.185185185185183</v>
      </c>
      <c r="EFN42" s="86"/>
      <c r="EFO42" s="86">
        <v>78.94736842105263</v>
      </c>
      <c r="EFT42" s="62" t="s">
        <v>118</v>
      </c>
      <c r="EFU42" s="62">
        <v>2</v>
      </c>
      <c r="EFV42" s="86"/>
      <c r="EFW42" s="86">
        <v>16</v>
      </c>
      <c r="EFX42" s="86"/>
      <c r="EFY42" s="86">
        <v>19</v>
      </c>
      <c r="EFZ42" s="86"/>
      <c r="EGA42" s="67">
        <v>35.185185185185183</v>
      </c>
      <c r="EGB42" s="86"/>
      <c r="EGC42" s="86">
        <v>84.210526315789465</v>
      </c>
      <c r="EGH42" s="62" t="s">
        <v>118</v>
      </c>
      <c r="EGI42" s="62">
        <v>2</v>
      </c>
      <c r="EGJ42" s="86"/>
      <c r="EGK42" s="86">
        <v>16</v>
      </c>
      <c r="EGL42" s="86"/>
      <c r="EGM42" s="86">
        <v>19</v>
      </c>
      <c r="EGN42" s="86"/>
      <c r="EGO42" s="67">
        <v>35.185185185185183</v>
      </c>
      <c r="EGP42" s="86"/>
      <c r="EGQ42" s="86">
        <v>84.210526315789465</v>
      </c>
      <c r="EGV42" s="62" t="s">
        <v>118</v>
      </c>
      <c r="EGW42" s="62">
        <v>2</v>
      </c>
      <c r="EGX42" s="86"/>
      <c r="EGY42" s="86">
        <v>16</v>
      </c>
      <c r="EGZ42" s="86"/>
      <c r="EHA42" s="86">
        <v>19</v>
      </c>
      <c r="EHB42" s="86"/>
      <c r="EHC42" s="67">
        <v>35.185185185185183</v>
      </c>
      <c r="EHD42" s="86"/>
      <c r="EHE42" s="86">
        <v>84.210526315789465</v>
      </c>
      <c r="EHJ42" s="62" t="s">
        <v>118</v>
      </c>
      <c r="EHK42" s="62">
        <v>2</v>
      </c>
      <c r="EHL42" s="86"/>
      <c r="EHM42" s="86">
        <v>15</v>
      </c>
      <c r="EHN42" s="86"/>
      <c r="EHO42" s="86">
        <v>19</v>
      </c>
      <c r="EHP42" s="86"/>
      <c r="EHQ42" s="67">
        <v>35.185185185185183</v>
      </c>
      <c r="EHR42" s="86"/>
      <c r="EHS42" s="86">
        <v>78.94736842105263</v>
      </c>
      <c r="EHX42" s="62" t="s">
        <v>118</v>
      </c>
      <c r="EHY42" s="62">
        <v>2</v>
      </c>
      <c r="EHZ42" s="86"/>
      <c r="EIA42" s="86">
        <v>11</v>
      </c>
      <c r="EIB42" s="86"/>
      <c r="EIC42" s="86">
        <v>19</v>
      </c>
      <c r="EID42" s="86"/>
      <c r="EIE42" s="67">
        <v>35.185185185185183</v>
      </c>
      <c r="EIF42" s="86"/>
      <c r="EIG42" s="86">
        <v>57.894736842105267</v>
      </c>
      <c r="EIL42" s="62" t="s">
        <v>118</v>
      </c>
      <c r="EIM42" s="62">
        <v>2</v>
      </c>
      <c r="EIN42" s="86"/>
      <c r="EIO42" s="86">
        <v>15</v>
      </c>
      <c r="EIP42" s="86"/>
      <c r="EIQ42" s="86">
        <v>19</v>
      </c>
      <c r="EIR42" s="86"/>
      <c r="EIS42" s="67">
        <v>35.185185185185183</v>
      </c>
      <c r="EIT42" s="86"/>
      <c r="EIU42" s="86">
        <v>78.94736842105263</v>
      </c>
      <c r="EIZ42" s="62" t="s">
        <v>118</v>
      </c>
      <c r="EJA42" s="62">
        <v>2</v>
      </c>
      <c r="EJB42" s="86"/>
      <c r="EJC42" s="86">
        <v>15</v>
      </c>
      <c r="EJD42" s="86"/>
      <c r="EJE42" s="86">
        <v>19</v>
      </c>
      <c r="EJF42" s="86"/>
      <c r="EJG42" s="67">
        <v>35.185185185185183</v>
      </c>
      <c r="EJH42" s="86"/>
      <c r="EJI42" s="86">
        <v>78.94736842105263</v>
      </c>
      <c r="EJN42" s="62" t="s">
        <v>118</v>
      </c>
      <c r="EJO42" s="62">
        <v>2</v>
      </c>
      <c r="EJP42" s="86"/>
      <c r="EJQ42" s="86">
        <v>16</v>
      </c>
      <c r="EJR42" s="86"/>
      <c r="EJS42" s="86">
        <v>16</v>
      </c>
      <c r="EJT42" s="86"/>
      <c r="EJU42" s="67">
        <v>35.555555555555557</v>
      </c>
      <c r="EJV42" s="86"/>
      <c r="EJW42" s="86">
        <v>100</v>
      </c>
      <c r="EKB42" s="62" t="s">
        <v>118</v>
      </c>
      <c r="EKC42" s="62">
        <v>2</v>
      </c>
      <c r="EKD42" s="86"/>
      <c r="EKE42" s="86">
        <v>14</v>
      </c>
      <c r="EKF42" s="86"/>
      <c r="EKG42" s="86">
        <v>16</v>
      </c>
      <c r="EKH42" s="86"/>
      <c r="EKI42" s="67">
        <v>35.555555555555557</v>
      </c>
      <c r="EKJ42" s="86"/>
      <c r="EKK42" s="86">
        <v>87.5</v>
      </c>
      <c r="EKP42" s="62" t="s">
        <v>118</v>
      </c>
      <c r="EKQ42" s="62">
        <v>2</v>
      </c>
      <c r="EKR42" s="86"/>
      <c r="EKS42" s="86">
        <v>10</v>
      </c>
      <c r="EKT42" s="86"/>
      <c r="EKU42" s="86">
        <v>16</v>
      </c>
      <c r="EKV42" s="86"/>
      <c r="EKW42" s="67">
        <v>35.555555555555557</v>
      </c>
      <c r="EKX42" s="86"/>
      <c r="EKY42" s="86">
        <v>62.5</v>
      </c>
      <c r="ELD42" s="62" t="s">
        <v>118</v>
      </c>
      <c r="ELE42" s="62">
        <v>2</v>
      </c>
      <c r="ELF42" s="86"/>
      <c r="ELG42" s="86">
        <v>13</v>
      </c>
      <c r="ELH42" s="86"/>
      <c r="ELI42" s="86">
        <v>16</v>
      </c>
      <c r="ELJ42" s="86"/>
      <c r="ELK42" s="67">
        <v>35.555555555555557</v>
      </c>
      <c r="ELL42" s="86"/>
      <c r="ELM42" s="86">
        <v>81.25</v>
      </c>
      <c r="ELR42" s="62" t="s">
        <v>118</v>
      </c>
      <c r="ELS42" s="62">
        <v>2</v>
      </c>
      <c r="ELT42" s="86"/>
      <c r="ELU42" s="86">
        <v>15</v>
      </c>
      <c r="ELV42" s="86"/>
      <c r="ELW42" s="86">
        <v>16</v>
      </c>
      <c r="ELX42" s="86"/>
      <c r="ELY42" s="67">
        <v>35.555555555555557</v>
      </c>
      <c r="ELZ42" s="86"/>
      <c r="EMA42" s="86">
        <v>93.75</v>
      </c>
      <c r="EMF42" s="62" t="s">
        <v>118</v>
      </c>
      <c r="EMG42" s="62">
        <v>2</v>
      </c>
      <c r="EMH42" s="86"/>
      <c r="EMI42" s="86">
        <v>11</v>
      </c>
      <c r="EMJ42" s="86"/>
      <c r="EMK42" s="86">
        <v>16</v>
      </c>
      <c r="EML42" s="86"/>
      <c r="EMM42" s="67">
        <v>35.555555555555557</v>
      </c>
      <c r="EMN42" s="86"/>
      <c r="EMO42" s="86">
        <v>68.75</v>
      </c>
      <c r="EMT42" s="62" t="s">
        <v>118</v>
      </c>
      <c r="EMU42" s="62">
        <v>2</v>
      </c>
      <c r="EMV42" s="86"/>
      <c r="EMW42" s="86">
        <v>15</v>
      </c>
      <c r="EMX42" s="86"/>
      <c r="EMY42" s="86">
        <v>16</v>
      </c>
      <c r="EMZ42" s="86"/>
      <c r="ENA42" s="67">
        <v>35.555555555555557</v>
      </c>
      <c r="ENB42" s="86"/>
      <c r="ENC42" s="86">
        <v>93.75</v>
      </c>
      <c r="ENH42" s="62" t="s">
        <v>118</v>
      </c>
      <c r="ENI42" s="62">
        <v>2</v>
      </c>
      <c r="ENJ42" s="86"/>
      <c r="ENK42" s="86">
        <v>16</v>
      </c>
      <c r="ENL42" s="86"/>
      <c r="ENM42" s="86">
        <v>16</v>
      </c>
      <c r="ENN42" s="86"/>
      <c r="ENO42" s="67">
        <v>35.555555555555557</v>
      </c>
      <c r="ENP42" s="86"/>
      <c r="ENQ42" s="86">
        <v>100</v>
      </c>
      <c r="ENV42" s="62" t="s">
        <v>118</v>
      </c>
      <c r="ENW42" s="62">
        <v>2</v>
      </c>
      <c r="ENX42" s="86"/>
      <c r="ENY42" s="86">
        <v>14</v>
      </c>
      <c r="ENZ42" s="86"/>
      <c r="EOA42" s="86">
        <v>16</v>
      </c>
      <c r="EOB42" s="86"/>
      <c r="EOC42" s="67">
        <v>35.555555555555557</v>
      </c>
      <c r="EOD42" s="86"/>
      <c r="EOE42" s="86">
        <v>87.5</v>
      </c>
      <c r="EOJ42" s="62" t="s">
        <v>118</v>
      </c>
      <c r="EOK42" s="62">
        <v>2</v>
      </c>
      <c r="EOL42" s="86"/>
      <c r="EOM42" s="86">
        <v>8</v>
      </c>
      <c r="EON42" s="86"/>
      <c r="EOO42" s="86">
        <v>16</v>
      </c>
      <c r="EOP42" s="86"/>
      <c r="EOQ42" s="67">
        <v>35.555555555555557</v>
      </c>
      <c r="EOR42" s="86"/>
      <c r="EOS42" s="86">
        <v>50</v>
      </c>
      <c r="EOX42" s="62" t="s">
        <v>118</v>
      </c>
      <c r="EOY42" s="62">
        <v>2</v>
      </c>
      <c r="EOZ42" s="86"/>
      <c r="EPA42" s="86">
        <v>15</v>
      </c>
      <c r="EPB42" s="86"/>
      <c r="EPC42" s="86">
        <v>16</v>
      </c>
      <c r="EPD42" s="86"/>
      <c r="EPE42" s="67">
        <v>35.555555555555557</v>
      </c>
      <c r="EPF42" s="86"/>
      <c r="EPG42" s="86">
        <v>93.75</v>
      </c>
      <c r="EPL42" s="62" t="s">
        <v>118</v>
      </c>
      <c r="EPM42" s="62">
        <v>2</v>
      </c>
      <c r="EPN42" s="86"/>
      <c r="EPO42" s="86">
        <v>16</v>
      </c>
      <c r="EPP42" s="86"/>
      <c r="EPQ42" s="86">
        <v>16</v>
      </c>
      <c r="EPR42" s="86"/>
      <c r="EPS42" s="67">
        <v>35.555555555555557</v>
      </c>
      <c r="EPT42" s="86"/>
      <c r="EPU42" s="86">
        <v>100</v>
      </c>
      <c r="EPZ42" s="62" t="s">
        <v>118</v>
      </c>
      <c r="EQA42" s="62">
        <v>2</v>
      </c>
      <c r="EQB42" s="86"/>
      <c r="EQC42" s="86">
        <v>16</v>
      </c>
      <c r="EQD42" s="86"/>
      <c r="EQE42" s="86">
        <v>16</v>
      </c>
      <c r="EQF42" s="86"/>
      <c r="EQG42" s="67">
        <v>35.555555555555557</v>
      </c>
      <c r="EQH42" s="86"/>
      <c r="EQI42" s="86">
        <v>100</v>
      </c>
      <c r="EQN42" s="62" t="s">
        <v>118</v>
      </c>
      <c r="EQO42" s="62">
        <v>2</v>
      </c>
      <c r="EQP42" s="86"/>
      <c r="EQQ42" s="86">
        <v>9</v>
      </c>
      <c r="EQR42" s="86"/>
      <c r="EQS42" s="86">
        <v>16</v>
      </c>
      <c r="EQT42" s="86"/>
      <c r="EQU42" s="67">
        <v>35.555555555555557</v>
      </c>
      <c r="EQV42" s="86"/>
      <c r="EQW42" s="86">
        <v>56.25</v>
      </c>
      <c r="ERB42" s="62" t="s">
        <v>118</v>
      </c>
      <c r="ERC42" s="62">
        <v>2</v>
      </c>
      <c r="ERD42" s="86"/>
      <c r="ERE42" s="86">
        <v>12</v>
      </c>
      <c r="ERF42" s="86"/>
      <c r="ERG42" s="86">
        <v>16</v>
      </c>
      <c r="ERH42" s="86"/>
      <c r="ERI42" s="67">
        <v>35.555555555555557</v>
      </c>
      <c r="ERJ42" s="86"/>
      <c r="ERK42" s="86">
        <v>75</v>
      </c>
      <c r="ERP42" s="62" t="s">
        <v>118</v>
      </c>
      <c r="ERQ42" s="62">
        <v>2</v>
      </c>
      <c r="ERR42" s="86"/>
      <c r="ERS42" s="86">
        <v>11</v>
      </c>
      <c r="ERT42" s="86"/>
      <c r="ERU42" s="86">
        <v>16</v>
      </c>
      <c r="ERV42" s="86"/>
      <c r="ERW42" s="67">
        <v>35.555555555555557</v>
      </c>
      <c r="ERX42" s="86"/>
      <c r="ERY42" s="86">
        <v>68.75</v>
      </c>
      <c r="ESD42" s="62" t="s">
        <v>118</v>
      </c>
      <c r="ESE42" s="62">
        <v>2</v>
      </c>
      <c r="ESF42" s="86"/>
      <c r="ESG42" s="86">
        <v>14</v>
      </c>
      <c r="ESH42" s="86"/>
      <c r="ESI42" s="86">
        <v>16</v>
      </c>
      <c r="ESJ42" s="86"/>
      <c r="ESK42" s="67">
        <v>35.555555555555557</v>
      </c>
      <c r="ESL42" s="86"/>
      <c r="ESM42" s="86">
        <v>87.5</v>
      </c>
      <c r="ESR42" s="62" t="s">
        <v>118</v>
      </c>
      <c r="ESS42" s="62">
        <v>2</v>
      </c>
      <c r="EST42" s="86"/>
      <c r="ESU42" s="86">
        <v>14</v>
      </c>
      <c r="ESV42" s="86"/>
      <c r="ESW42" s="86">
        <v>16</v>
      </c>
      <c r="ESX42" s="86"/>
      <c r="ESY42" s="67">
        <v>35.555555555555557</v>
      </c>
      <c r="ESZ42" s="86"/>
      <c r="ETA42" s="86">
        <v>87.5</v>
      </c>
      <c r="ETF42" s="62" t="s">
        <v>118</v>
      </c>
      <c r="ETG42" s="62">
        <v>2</v>
      </c>
      <c r="ETH42" s="86"/>
      <c r="ETI42" s="86">
        <v>8</v>
      </c>
      <c r="ETJ42" s="86"/>
      <c r="ETK42" s="86">
        <v>16</v>
      </c>
      <c r="ETL42" s="86"/>
      <c r="ETM42" s="67">
        <v>35.555555555555557</v>
      </c>
      <c r="ETN42" s="86"/>
      <c r="ETO42" s="86">
        <v>50</v>
      </c>
      <c r="ETT42" s="62" t="s">
        <v>118</v>
      </c>
      <c r="ETU42" s="62">
        <v>2</v>
      </c>
      <c r="ETV42" s="86"/>
      <c r="ETW42" s="86">
        <v>13</v>
      </c>
      <c r="ETX42" s="86"/>
      <c r="ETY42" s="86">
        <v>16</v>
      </c>
      <c r="ETZ42" s="86"/>
      <c r="EUA42" s="67">
        <v>35.555555555555557</v>
      </c>
      <c r="EUB42" s="86"/>
      <c r="EUC42" s="86">
        <v>81.25</v>
      </c>
      <c r="EUH42" s="62" t="s">
        <v>118</v>
      </c>
      <c r="EUI42" s="62">
        <v>2</v>
      </c>
      <c r="EUJ42" s="86"/>
      <c r="EUK42" s="86">
        <v>11</v>
      </c>
      <c r="EUL42" s="86"/>
      <c r="EUM42" s="86">
        <v>16</v>
      </c>
      <c r="EUN42" s="86"/>
      <c r="EUO42" s="67">
        <v>35.555555555555557</v>
      </c>
      <c r="EUP42" s="86"/>
      <c r="EUQ42" s="86">
        <v>68.75</v>
      </c>
      <c r="EUV42" s="62" t="s">
        <v>118</v>
      </c>
      <c r="EUW42" s="62">
        <v>2</v>
      </c>
      <c r="EUX42" s="86"/>
      <c r="EUY42" s="86">
        <v>12</v>
      </c>
      <c r="EUZ42" s="86"/>
      <c r="EVA42" s="86">
        <v>16</v>
      </c>
      <c r="EVB42" s="86"/>
      <c r="EVC42" s="67">
        <v>35.555555555555557</v>
      </c>
      <c r="EVD42" s="86"/>
      <c r="EVE42" s="86">
        <v>75</v>
      </c>
      <c r="EVJ42" s="62" t="s">
        <v>118</v>
      </c>
      <c r="EVK42" s="62">
        <v>2</v>
      </c>
      <c r="EVL42" s="86"/>
      <c r="EVM42" s="86">
        <v>9</v>
      </c>
      <c r="EVN42" s="86"/>
      <c r="EVO42" s="86">
        <v>16</v>
      </c>
      <c r="EVP42" s="86"/>
      <c r="EVQ42" s="67">
        <v>35.555555555555557</v>
      </c>
      <c r="EVR42" s="86"/>
      <c r="EVS42" s="86">
        <v>56.25</v>
      </c>
      <c r="EVX42" s="62" t="s">
        <v>118</v>
      </c>
      <c r="EVY42" s="62">
        <v>2</v>
      </c>
      <c r="EVZ42" s="86"/>
      <c r="EWA42" s="86">
        <v>11</v>
      </c>
      <c r="EWB42" s="86"/>
      <c r="EWC42" s="86">
        <v>16</v>
      </c>
      <c r="EWD42" s="86"/>
      <c r="EWE42" s="67">
        <v>35.555555555555557</v>
      </c>
      <c r="EWF42" s="86"/>
      <c r="EWG42" s="86">
        <v>68.75</v>
      </c>
      <c r="EWL42" s="62" t="s">
        <v>118</v>
      </c>
      <c r="EWM42" s="62">
        <v>2</v>
      </c>
      <c r="EWN42" s="86"/>
      <c r="EWO42" s="86">
        <v>12</v>
      </c>
      <c r="EWP42" s="86"/>
      <c r="EWQ42" s="86">
        <v>16</v>
      </c>
      <c r="EWR42" s="86"/>
      <c r="EWS42" s="67">
        <v>35.555555555555557</v>
      </c>
      <c r="EWT42" s="86"/>
      <c r="EWU42" s="86">
        <v>75</v>
      </c>
      <c r="EWZ42" s="62" t="s">
        <v>118</v>
      </c>
      <c r="EXA42" s="62">
        <v>2</v>
      </c>
      <c r="EXB42" s="86"/>
      <c r="EXC42" s="86">
        <v>18</v>
      </c>
      <c r="EXD42" s="86"/>
      <c r="EXE42" s="86">
        <v>19</v>
      </c>
      <c r="EXF42" s="86"/>
      <c r="EXG42" s="67">
        <v>35.185185185185183</v>
      </c>
      <c r="EXH42" s="86"/>
      <c r="EXI42" s="86">
        <v>94.73684210526315</v>
      </c>
      <c r="EXN42" s="62" t="s">
        <v>118</v>
      </c>
      <c r="EXO42" s="62">
        <v>2</v>
      </c>
      <c r="EXP42" s="86"/>
      <c r="EXQ42" s="86">
        <v>15</v>
      </c>
      <c r="EXR42" s="86"/>
      <c r="EXS42" s="86">
        <v>19</v>
      </c>
      <c r="EXT42" s="86"/>
      <c r="EXU42" s="67">
        <v>35.185185185185183</v>
      </c>
      <c r="EXV42" s="86"/>
      <c r="EXW42" s="86">
        <v>78.94736842105263</v>
      </c>
      <c r="EYB42" s="62" t="s">
        <v>118</v>
      </c>
      <c r="EYC42" s="62">
        <v>2</v>
      </c>
      <c r="EYD42" s="86"/>
      <c r="EYE42" s="86">
        <v>18</v>
      </c>
      <c r="EYF42" s="86"/>
      <c r="EYG42" s="86">
        <v>19</v>
      </c>
      <c r="EYH42" s="86"/>
      <c r="EYI42" s="67">
        <v>35.185185185185183</v>
      </c>
      <c r="EYJ42" s="86"/>
      <c r="EYK42" s="86">
        <v>94.73684210526315</v>
      </c>
      <c r="EYP42" s="62" t="s">
        <v>118</v>
      </c>
      <c r="EYQ42" s="62">
        <v>2</v>
      </c>
      <c r="EYR42" s="86"/>
      <c r="EYS42" s="86">
        <v>19</v>
      </c>
      <c r="EYT42" s="86"/>
      <c r="EYU42" s="86">
        <v>19</v>
      </c>
      <c r="EYV42" s="86"/>
      <c r="EYW42" s="67">
        <v>35.185185185185183</v>
      </c>
      <c r="EYX42" s="86"/>
      <c r="EYY42" s="86">
        <v>100</v>
      </c>
      <c r="EZD42" s="62" t="s">
        <v>118</v>
      </c>
      <c r="EZE42" s="62">
        <v>2</v>
      </c>
      <c r="EZF42" s="86"/>
      <c r="EZG42" s="86">
        <v>17</v>
      </c>
      <c r="EZH42" s="86"/>
      <c r="EZI42" s="86">
        <v>19</v>
      </c>
      <c r="EZJ42" s="86"/>
      <c r="EZK42" s="67">
        <v>35.185185185185183</v>
      </c>
      <c r="EZL42" s="86"/>
      <c r="EZM42" s="86">
        <v>89.473684210526315</v>
      </c>
      <c r="EZR42" s="62" t="s">
        <v>118</v>
      </c>
      <c r="EZS42" s="62">
        <v>2</v>
      </c>
      <c r="EZT42" s="86"/>
      <c r="EZU42" s="86">
        <v>18</v>
      </c>
      <c r="EZV42" s="86"/>
      <c r="EZW42" s="86">
        <v>19</v>
      </c>
      <c r="EZX42" s="86"/>
      <c r="EZY42" s="67">
        <v>35.185185185185183</v>
      </c>
      <c r="EZZ42" s="86"/>
      <c r="FAA42" s="86">
        <v>94.73684210526315</v>
      </c>
      <c r="FAF42" s="62" t="s">
        <v>118</v>
      </c>
      <c r="FAG42" s="62">
        <v>2</v>
      </c>
      <c r="FAH42" s="86"/>
      <c r="FAI42" s="86">
        <v>10</v>
      </c>
      <c r="FAJ42" s="86"/>
      <c r="FAK42" s="86">
        <v>19</v>
      </c>
      <c r="FAL42" s="86"/>
      <c r="FAM42" s="67">
        <v>35.185185185185183</v>
      </c>
      <c r="FAN42" s="86"/>
      <c r="FAO42" s="86">
        <v>52.631578947368418</v>
      </c>
      <c r="FAT42" s="62" t="s">
        <v>118</v>
      </c>
      <c r="FAU42" s="62">
        <v>2</v>
      </c>
      <c r="FAV42" s="86"/>
      <c r="FAW42" s="86">
        <v>18</v>
      </c>
      <c r="FAX42" s="86"/>
      <c r="FAY42" s="86">
        <v>19</v>
      </c>
      <c r="FAZ42" s="86"/>
      <c r="FBA42" s="67">
        <v>35.185185185185183</v>
      </c>
      <c r="FBB42" s="86"/>
      <c r="FBC42" s="86">
        <v>94.73684210526315</v>
      </c>
      <c r="FBH42" s="62" t="s">
        <v>118</v>
      </c>
      <c r="FBI42" s="62">
        <v>2</v>
      </c>
      <c r="FBJ42" s="86"/>
      <c r="FBK42" s="86">
        <v>16</v>
      </c>
      <c r="FBL42" s="86"/>
      <c r="FBM42" s="86">
        <v>19</v>
      </c>
      <c r="FBN42" s="86"/>
      <c r="FBO42" s="67">
        <v>35.185185185185183</v>
      </c>
      <c r="FBP42" s="86"/>
      <c r="FBQ42" s="86">
        <v>84.210526315789465</v>
      </c>
      <c r="FBV42" s="62" t="s">
        <v>118</v>
      </c>
      <c r="FBW42" s="62">
        <v>2</v>
      </c>
      <c r="FBX42" s="86"/>
      <c r="FBY42" s="86">
        <v>17</v>
      </c>
      <c r="FBZ42" s="86"/>
      <c r="FCA42" s="86">
        <v>19</v>
      </c>
      <c r="FCB42" s="86"/>
      <c r="FCC42" s="67">
        <v>35.185185185185183</v>
      </c>
      <c r="FCD42" s="86"/>
      <c r="FCE42" s="86">
        <v>89.473684210526315</v>
      </c>
      <c r="FCJ42" s="62" t="s">
        <v>118</v>
      </c>
      <c r="FCK42" s="62">
        <v>2</v>
      </c>
      <c r="FCL42" s="86"/>
      <c r="FCM42" s="86">
        <v>19</v>
      </c>
      <c r="FCN42" s="86"/>
      <c r="FCO42" s="86">
        <v>19</v>
      </c>
      <c r="FCP42" s="86"/>
      <c r="FCQ42" s="67">
        <v>35.185185185185183</v>
      </c>
      <c r="FCR42" s="86"/>
      <c r="FCS42" s="86">
        <v>100</v>
      </c>
      <c r="FCX42" s="62" t="s">
        <v>118</v>
      </c>
      <c r="FCY42" s="62">
        <v>2</v>
      </c>
      <c r="FCZ42" s="86"/>
      <c r="FDA42" s="86">
        <v>13</v>
      </c>
      <c r="FDB42" s="86"/>
      <c r="FDC42" s="86">
        <v>19</v>
      </c>
      <c r="FDD42" s="86"/>
      <c r="FDE42" s="67">
        <v>35.185185185185183</v>
      </c>
      <c r="FDF42" s="86"/>
      <c r="FDG42" s="86">
        <v>68.421052631578945</v>
      </c>
      <c r="FDL42" s="62" t="s">
        <v>118</v>
      </c>
      <c r="FDM42" s="62">
        <v>2</v>
      </c>
      <c r="FDN42" s="86"/>
      <c r="FDO42" s="86">
        <v>13</v>
      </c>
      <c r="FDP42" s="86"/>
      <c r="FDQ42" s="86">
        <v>19</v>
      </c>
      <c r="FDR42" s="86"/>
      <c r="FDS42" s="67">
        <v>35.185185185185183</v>
      </c>
      <c r="FDT42" s="86"/>
      <c r="FDU42" s="86">
        <v>68.421052631578945</v>
      </c>
      <c r="FDZ42" s="62" t="s">
        <v>118</v>
      </c>
      <c r="FEA42" s="62">
        <v>2</v>
      </c>
      <c r="FEB42" s="86"/>
      <c r="FEC42" s="86">
        <v>18</v>
      </c>
      <c r="FED42" s="86"/>
      <c r="FEE42" s="86">
        <v>19</v>
      </c>
      <c r="FEF42" s="86"/>
      <c r="FEG42" s="67">
        <v>35.185185185185183</v>
      </c>
      <c r="FEH42" s="86"/>
      <c r="FEI42" s="86">
        <v>94.73684210526315</v>
      </c>
      <c r="FEN42" s="62" t="s">
        <v>118</v>
      </c>
      <c r="FEO42" s="62">
        <v>2</v>
      </c>
      <c r="FEP42" s="86"/>
      <c r="FEQ42" s="86">
        <v>16</v>
      </c>
      <c r="FER42" s="86"/>
      <c r="FES42" s="86">
        <v>19</v>
      </c>
      <c r="FET42" s="86"/>
      <c r="FEU42" s="67">
        <v>35.185185185185183</v>
      </c>
      <c r="FEV42" s="86"/>
      <c r="FEW42" s="86">
        <v>84.210526315789465</v>
      </c>
      <c r="FFB42" s="62" t="s">
        <v>118</v>
      </c>
      <c r="FFC42" s="62">
        <v>2</v>
      </c>
      <c r="FFD42" s="86"/>
      <c r="FFE42" s="86">
        <v>14</v>
      </c>
      <c r="FFF42" s="86"/>
      <c r="FFG42" s="86">
        <v>19</v>
      </c>
      <c r="FFH42" s="86"/>
      <c r="FFI42" s="67">
        <v>35.185185185185183</v>
      </c>
      <c r="FFJ42" s="86"/>
      <c r="FFK42" s="86">
        <v>73.68421052631578</v>
      </c>
      <c r="FFP42" s="62" t="s">
        <v>118</v>
      </c>
      <c r="FFQ42" s="62">
        <v>2</v>
      </c>
      <c r="FFR42" s="86"/>
      <c r="FFS42" s="86">
        <v>6</v>
      </c>
      <c r="FFT42" s="86"/>
      <c r="FFU42" s="86">
        <v>19</v>
      </c>
      <c r="FFV42" s="86"/>
      <c r="FFW42" s="67">
        <v>35.185185185185183</v>
      </c>
      <c r="FFX42" s="86"/>
      <c r="FFY42" s="86">
        <v>31.578947368421051</v>
      </c>
      <c r="FGD42" s="62" t="s">
        <v>118</v>
      </c>
      <c r="FGE42" s="62">
        <v>2</v>
      </c>
      <c r="FGF42" s="86"/>
      <c r="FGG42" s="86">
        <v>16</v>
      </c>
      <c r="FGH42" s="86"/>
      <c r="FGI42" s="86">
        <v>19</v>
      </c>
      <c r="FGJ42" s="86"/>
      <c r="FGK42" s="67">
        <v>35.185185185185183</v>
      </c>
      <c r="FGL42" s="86"/>
      <c r="FGM42" s="86">
        <v>84.210526315789465</v>
      </c>
      <c r="FGR42" s="62" t="s">
        <v>118</v>
      </c>
      <c r="FGS42" s="62">
        <v>2</v>
      </c>
      <c r="FGT42" s="86"/>
      <c r="FGU42" s="86">
        <v>10</v>
      </c>
      <c r="FGV42" s="86"/>
      <c r="FGW42" s="86">
        <v>19</v>
      </c>
      <c r="FGX42" s="86"/>
      <c r="FGY42" s="67">
        <v>35.185185185185183</v>
      </c>
      <c r="FGZ42" s="86"/>
      <c r="FHA42" s="86">
        <v>52.631578947368418</v>
      </c>
      <c r="FHF42" s="62" t="s">
        <v>118</v>
      </c>
      <c r="FHG42" s="62">
        <v>2</v>
      </c>
      <c r="FHH42" s="86"/>
      <c r="FHI42" s="86">
        <v>17</v>
      </c>
      <c r="FHJ42" s="86"/>
      <c r="FHK42" s="86">
        <v>19</v>
      </c>
      <c r="FHL42" s="86"/>
      <c r="FHM42" s="67">
        <v>35.185185185185183</v>
      </c>
      <c r="FHN42" s="86"/>
      <c r="FHO42" s="86">
        <v>89.473684210526315</v>
      </c>
      <c r="FHT42" s="62" t="s">
        <v>118</v>
      </c>
      <c r="FHU42" s="62">
        <v>2</v>
      </c>
      <c r="FHV42" s="86"/>
      <c r="FHW42" s="86">
        <v>16</v>
      </c>
      <c r="FHX42" s="86"/>
      <c r="FHY42" s="86">
        <v>19</v>
      </c>
      <c r="FHZ42" s="86"/>
      <c r="FIA42" s="67">
        <v>35.185185185185183</v>
      </c>
      <c r="FIB42" s="86"/>
      <c r="FIC42" s="86">
        <v>84.210526315789465</v>
      </c>
      <c r="FIH42" s="62" t="s">
        <v>118</v>
      </c>
      <c r="FII42" s="62">
        <v>2</v>
      </c>
      <c r="FIJ42" s="86"/>
      <c r="FIK42" s="86">
        <v>13</v>
      </c>
      <c r="FIL42" s="86"/>
      <c r="FIM42" s="86">
        <v>19</v>
      </c>
      <c r="FIN42" s="86"/>
      <c r="FIO42" s="67">
        <v>35.185185185185183</v>
      </c>
      <c r="FIP42" s="86"/>
      <c r="FIQ42" s="86">
        <v>68.421052631578945</v>
      </c>
      <c r="FIV42" s="62" t="s">
        <v>118</v>
      </c>
      <c r="FIW42" s="62">
        <v>2</v>
      </c>
      <c r="FIX42" s="86"/>
      <c r="FIY42" s="86">
        <v>15</v>
      </c>
      <c r="FIZ42" s="86"/>
      <c r="FJA42" s="86">
        <v>19</v>
      </c>
      <c r="FJB42" s="86"/>
      <c r="FJC42" s="67">
        <v>35.185185185185183</v>
      </c>
      <c r="FJD42" s="86"/>
      <c r="FJE42" s="86">
        <v>78.94736842105263</v>
      </c>
      <c r="FJJ42" s="62" t="s">
        <v>118</v>
      </c>
      <c r="FJK42" s="62">
        <v>2</v>
      </c>
      <c r="FJL42" s="86"/>
      <c r="FJM42" s="86">
        <v>17</v>
      </c>
      <c r="FJN42" s="86"/>
      <c r="FJO42" s="86">
        <v>19</v>
      </c>
      <c r="FJP42" s="86"/>
      <c r="FJQ42" s="67">
        <v>35.185185185185183</v>
      </c>
      <c r="FJR42" s="86"/>
      <c r="FJS42" s="86">
        <v>89.473684210526315</v>
      </c>
      <c r="FJX42" s="62" t="s">
        <v>118</v>
      </c>
      <c r="FJY42" s="62">
        <v>2</v>
      </c>
      <c r="FJZ42" s="86"/>
      <c r="FKA42" s="86">
        <v>18</v>
      </c>
      <c r="FKB42" s="86"/>
      <c r="FKC42" s="86">
        <v>19</v>
      </c>
      <c r="FKD42" s="86"/>
      <c r="FKE42" s="67">
        <v>35.185185185185183</v>
      </c>
      <c r="FKF42" s="86"/>
      <c r="FKG42" s="86">
        <v>94.73684210526315</v>
      </c>
      <c r="FKL42" s="62" t="s">
        <v>118</v>
      </c>
      <c r="FKM42" s="62">
        <v>2</v>
      </c>
      <c r="FKN42" s="86"/>
      <c r="FKO42" s="86">
        <v>17</v>
      </c>
      <c r="FKP42" s="86"/>
      <c r="FKQ42" s="86">
        <v>19</v>
      </c>
      <c r="FKR42" s="86"/>
      <c r="FKS42" s="67">
        <v>35.185185185185183</v>
      </c>
      <c r="FKT42" s="86"/>
      <c r="FKU42" s="86">
        <v>89.473684210526315</v>
      </c>
      <c r="FKZ42" s="62" t="s">
        <v>118</v>
      </c>
      <c r="FLA42" s="62">
        <v>2</v>
      </c>
      <c r="FLB42" s="86"/>
      <c r="FLC42" s="86">
        <v>17</v>
      </c>
      <c r="FLD42" s="86"/>
      <c r="FLE42" s="86">
        <v>19</v>
      </c>
      <c r="FLF42" s="86"/>
      <c r="FLG42" s="67">
        <v>35.185185185185183</v>
      </c>
      <c r="FLH42" s="86"/>
      <c r="FLI42" s="86">
        <v>89.473684210526315</v>
      </c>
      <c r="FLN42" s="62" t="s">
        <v>118</v>
      </c>
      <c r="FLO42" s="62">
        <v>2</v>
      </c>
      <c r="FLP42" s="86"/>
      <c r="FLQ42" s="86">
        <v>14</v>
      </c>
      <c r="FLR42" s="86"/>
      <c r="FLS42" s="86">
        <v>19</v>
      </c>
      <c r="FLT42" s="86"/>
      <c r="FLU42" s="67">
        <v>35.185185185185183</v>
      </c>
      <c r="FLV42" s="86"/>
      <c r="FLW42" s="86">
        <v>73.68421052631578</v>
      </c>
      <c r="FMB42" s="62" t="s">
        <v>118</v>
      </c>
      <c r="FMC42" s="62">
        <v>2</v>
      </c>
      <c r="FMD42" s="86"/>
      <c r="FME42" s="86">
        <v>16</v>
      </c>
      <c r="FMF42" s="86"/>
      <c r="FMG42" s="86">
        <v>16</v>
      </c>
      <c r="FMH42" s="86"/>
      <c r="FMI42" s="67">
        <v>35.555555555555557</v>
      </c>
      <c r="FMJ42" s="86"/>
      <c r="FMK42" s="86">
        <v>100</v>
      </c>
      <c r="FMP42" s="62" t="s">
        <v>118</v>
      </c>
      <c r="FMQ42" s="62">
        <v>2</v>
      </c>
      <c r="FMR42" s="86"/>
      <c r="FMS42" s="86">
        <v>16</v>
      </c>
      <c r="FMT42" s="86"/>
      <c r="FMU42" s="86">
        <v>16</v>
      </c>
      <c r="FMV42" s="86"/>
      <c r="FMW42" s="67">
        <v>35.555555555555557</v>
      </c>
      <c r="FMX42" s="86"/>
      <c r="FMY42" s="86">
        <v>100</v>
      </c>
      <c r="FND42" s="62" t="s">
        <v>118</v>
      </c>
      <c r="FNE42" s="62">
        <v>2</v>
      </c>
      <c r="FNF42" s="86"/>
      <c r="FNG42" s="86">
        <v>16</v>
      </c>
      <c r="FNH42" s="86"/>
      <c r="FNI42" s="86">
        <v>16</v>
      </c>
      <c r="FNJ42" s="86"/>
      <c r="FNK42" s="67">
        <v>35.555555555555557</v>
      </c>
      <c r="FNL42" s="86"/>
      <c r="FNM42" s="86">
        <v>100</v>
      </c>
      <c r="FNR42" s="62" t="s">
        <v>118</v>
      </c>
      <c r="FNS42" s="62">
        <v>2</v>
      </c>
      <c r="FNT42" s="86"/>
      <c r="FNU42" s="86">
        <v>15</v>
      </c>
      <c r="FNV42" s="86"/>
      <c r="FNW42" s="86">
        <v>16</v>
      </c>
      <c r="FNX42" s="86"/>
      <c r="FNY42" s="67">
        <v>35.555555555555557</v>
      </c>
      <c r="FNZ42" s="86"/>
      <c r="FOA42" s="86">
        <v>93.75</v>
      </c>
      <c r="FOF42" s="62" t="s">
        <v>118</v>
      </c>
      <c r="FOG42" s="62">
        <v>2</v>
      </c>
      <c r="FOH42" s="86"/>
      <c r="FOI42" s="86">
        <v>16</v>
      </c>
      <c r="FOJ42" s="86"/>
      <c r="FOK42" s="86">
        <v>16</v>
      </c>
      <c r="FOL42" s="86"/>
      <c r="FOM42" s="67">
        <v>35.555555555555557</v>
      </c>
      <c r="FON42" s="86"/>
      <c r="FOO42" s="86">
        <v>100</v>
      </c>
      <c r="FOT42" s="62" t="s">
        <v>118</v>
      </c>
      <c r="FOU42" s="62">
        <v>2</v>
      </c>
      <c r="FOV42" s="86"/>
      <c r="FOW42" s="86">
        <v>15</v>
      </c>
      <c r="FOX42" s="86"/>
      <c r="FOY42" s="86">
        <v>16</v>
      </c>
      <c r="FOZ42" s="86"/>
      <c r="FPA42" s="67">
        <v>35.555555555555557</v>
      </c>
      <c r="FPB42" s="86"/>
      <c r="FPC42" s="86">
        <v>93.75</v>
      </c>
      <c r="FPH42" s="62" t="s">
        <v>118</v>
      </c>
      <c r="FPI42" s="62">
        <v>2</v>
      </c>
      <c r="FPJ42" s="86"/>
      <c r="FPK42" s="86">
        <v>16</v>
      </c>
      <c r="FPL42" s="86"/>
      <c r="FPM42" s="86">
        <v>16</v>
      </c>
      <c r="FPN42" s="86"/>
      <c r="FPO42" s="67">
        <v>35.555555555555557</v>
      </c>
      <c r="FPP42" s="86"/>
      <c r="FPQ42" s="86">
        <v>100</v>
      </c>
      <c r="FPV42" s="62" t="s">
        <v>118</v>
      </c>
      <c r="FPW42" s="62">
        <v>2</v>
      </c>
      <c r="FPX42" s="86"/>
      <c r="FPY42" s="86">
        <v>15</v>
      </c>
      <c r="FPZ42" s="86"/>
      <c r="FQA42" s="86">
        <v>16</v>
      </c>
      <c r="FQB42" s="86"/>
      <c r="FQC42" s="67">
        <v>35.555555555555557</v>
      </c>
      <c r="FQD42" s="86"/>
      <c r="FQE42" s="86">
        <v>93.75</v>
      </c>
      <c r="FQJ42" s="62" t="s">
        <v>118</v>
      </c>
      <c r="FQK42" s="62">
        <v>2</v>
      </c>
      <c r="FQL42" s="86"/>
      <c r="FQM42" s="86">
        <v>14</v>
      </c>
      <c r="FQN42" s="86"/>
      <c r="FQO42" s="86">
        <v>16</v>
      </c>
      <c r="FQP42" s="86"/>
      <c r="FQQ42" s="67">
        <v>35.555555555555557</v>
      </c>
      <c r="FQR42" s="86"/>
      <c r="FQS42" s="86">
        <v>87.5</v>
      </c>
      <c r="FQX42" s="62" t="s">
        <v>118</v>
      </c>
      <c r="FQY42" s="62">
        <v>2</v>
      </c>
      <c r="FQZ42" s="86"/>
      <c r="FRA42" s="86">
        <v>13</v>
      </c>
      <c r="FRB42" s="86"/>
      <c r="FRC42" s="86">
        <v>16</v>
      </c>
      <c r="FRD42" s="86"/>
      <c r="FRE42" s="67">
        <v>35.555555555555557</v>
      </c>
      <c r="FRF42" s="86"/>
      <c r="FRG42" s="86">
        <v>81.25</v>
      </c>
      <c r="FRL42" s="62" t="s">
        <v>118</v>
      </c>
      <c r="FRM42" s="62">
        <v>2</v>
      </c>
      <c r="FRN42" s="86"/>
      <c r="FRO42" s="86">
        <v>13</v>
      </c>
      <c r="FRP42" s="86"/>
      <c r="FRQ42" s="86">
        <v>16</v>
      </c>
      <c r="FRR42" s="86"/>
      <c r="FRS42" s="67">
        <v>35.555555555555557</v>
      </c>
      <c r="FRT42" s="86"/>
      <c r="FRU42" s="86">
        <v>81.25</v>
      </c>
      <c r="FRZ42" s="62" t="s">
        <v>118</v>
      </c>
      <c r="FSA42" s="62">
        <v>2</v>
      </c>
      <c r="FSB42" s="86"/>
      <c r="FSC42" s="86">
        <v>13</v>
      </c>
      <c r="FSD42" s="86"/>
      <c r="FSE42" s="86">
        <v>16</v>
      </c>
      <c r="FSF42" s="86"/>
      <c r="FSG42" s="67">
        <v>35.555555555555557</v>
      </c>
      <c r="FSH42" s="86"/>
      <c r="FSI42" s="86">
        <v>81.25</v>
      </c>
      <c r="FSN42" s="62" t="s">
        <v>118</v>
      </c>
      <c r="FSO42" s="62">
        <v>2</v>
      </c>
      <c r="FSP42" s="86"/>
      <c r="FSQ42" s="86">
        <v>14</v>
      </c>
      <c r="FSR42" s="86"/>
      <c r="FSS42" s="86">
        <v>16</v>
      </c>
      <c r="FST42" s="86"/>
      <c r="FSU42" s="67">
        <v>35.555555555555557</v>
      </c>
      <c r="FSV42" s="86"/>
      <c r="FSW42" s="86">
        <v>87.5</v>
      </c>
      <c r="FTB42" s="62" t="s">
        <v>118</v>
      </c>
      <c r="FTC42" s="62">
        <v>2</v>
      </c>
      <c r="FTD42" s="86"/>
      <c r="FTE42" s="86">
        <v>16</v>
      </c>
      <c r="FTF42" s="86"/>
      <c r="FTG42" s="86">
        <v>16</v>
      </c>
      <c r="FTH42" s="86"/>
      <c r="FTI42" s="67">
        <v>35.555555555555557</v>
      </c>
      <c r="FTJ42" s="86"/>
      <c r="FTK42" s="86">
        <v>100</v>
      </c>
      <c r="FTP42" s="62" t="s">
        <v>118</v>
      </c>
      <c r="FTQ42" s="62">
        <v>2</v>
      </c>
      <c r="FTR42" s="86"/>
      <c r="FTS42" s="86">
        <v>15</v>
      </c>
      <c r="FTT42" s="86"/>
      <c r="FTU42" s="86">
        <v>16</v>
      </c>
      <c r="FTV42" s="86"/>
      <c r="FTW42" s="67">
        <v>35.555555555555557</v>
      </c>
      <c r="FTX42" s="86"/>
      <c r="FTY42" s="86">
        <v>93.75</v>
      </c>
      <c r="FUD42" s="62" t="s">
        <v>118</v>
      </c>
      <c r="FUE42" s="62">
        <v>2</v>
      </c>
      <c r="FUF42" s="86"/>
      <c r="FUG42" s="86">
        <v>16</v>
      </c>
      <c r="FUH42" s="86"/>
      <c r="FUI42" s="86">
        <v>16</v>
      </c>
      <c r="FUJ42" s="86"/>
      <c r="FUK42" s="67">
        <v>35.555555555555557</v>
      </c>
      <c r="FUL42" s="86"/>
      <c r="FUM42" s="86">
        <v>100</v>
      </c>
      <c r="FUR42" s="62" t="s">
        <v>118</v>
      </c>
      <c r="FUS42" s="62">
        <v>2</v>
      </c>
      <c r="FUT42" s="86"/>
      <c r="FUU42" s="86">
        <v>15</v>
      </c>
      <c r="FUV42" s="86"/>
      <c r="FUW42" s="86">
        <v>16</v>
      </c>
      <c r="FUX42" s="86"/>
      <c r="FUY42" s="67">
        <v>35.555555555555557</v>
      </c>
      <c r="FUZ42" s="86"/>
      <c r="FVA42" s="86">
        <v>93.75</v>
      </c>
      <c r="FVF42" s="62" t="s">
        <v>118</v>
      </c>
      <c r="FVG42" s="62">
        <v>2</v>
      </c>
      <c r="FVH42" s="86"/>
      <c r="FVI42" s="86">
        <v>14</v>
      </c>
      <c r="FVJ42" s="86"/>
      <c r="FVK42" s="86">
        <v>16</v>
      </c>
      <c r="FVL42" s="86"/>
      <c r="FVM42" s="67">
        <v>35.555555555555557</v>
      </c>
      <c r="FVN42" s="86"/>
      <c r="FVO42" s="86">
        <v>87.5</v>
      </c>
      <c r="FVT42" s="62" t="s">
        <v>118</v>
      </c>
      <c r="FVU42" s="62">
        <v>2</v>
      </c>
      <c r="FVV42" s="86"/>
      <c r="FVW42" s="86">
        <v>14</v>
      </c>
      <c r="FVX42" s="86"/>
      <c r="FVY42" s="86">
        <v>16</v>
      </c>
      <c r="FVZ42" s="86"/>
      <c r="FWA42" s="67">
        <v>35.555555555555557</v>
      </c>
      <c r="FWB42" s="86"/>
      <c r="FWC42" s="86">
        <v>87.5</v>
      </c>
      <c r="FWH42" s="62" t="s">
        <v>118</v>
      </c>
      <c r="FWI42" s="62">
        <v>2</v>
      </c>
      <c r="FWJ42" s="86"/>
      <c r="FWK42" s="86">
        <v>16</v>
      </c>
      <c r="FWL42" s="86"/>
      <c r="FWM42" s="86">
        <v>16</v>
      </c>
      <c r="FWN42" s="86"/>
      <c r="FWO42" s="67">
        <v>35.555555555555557</v>
      </c>
      <c r="FWP42" s="86"/>
      <c r="FWQ42" s="86">
        <v>100</v>
      </c>
      <c r="FWV42" s="62" t="s">
        <v>118</v>
      </c>
      <c r="FWW42" s="62">
        <v>2</v>
      </c>
      <c r="FWX42" s="86"/>
      <c r="FWY42" s="86">
        <v>14</v>
      </c>
      <c r="FWZ42" s="86"/>
      <c r="FXA42" s="86">
        <v>16</v>
      </c>
      <c r="FXB42" s="86"/>
      <c r="FXC42" s="67">
        <v>35.555555555555557</v>
      </c>
      <c r="FXD42" s="86"/>
      <c r="FXE42" s="86">
        <v>87.5</v>
      </c>
      <c r="FXJ42" s="62" t="s">
        <v>118</v>
      </c>
      <c r="FXK42" s="62">
        <v>2</v>
      </c>
      <c r="FXL42" s="86"/>
      <c r="FXM42" s="86">
        <v>12</v>
      </c>
      <c r="FXN42" s="86"/>
      <c r="FXO42" s="86">
        <v>16</v>
      </c>
      <c r="FXP42" s="86"/>
      <c r="FXQ42" s="67">
        <v>35.555555555555557</v>
      </c>
      <c r="FXR42" s="86"/>
      <c r="FXS42" s="86">
        <v>75</v>
      </c>
      <c r="FXX42" s="62" t="s">
        <v>118</v>
      </c>
      <c r="FXY42" s="62">
        <v>2</v>
      </c>
      <c r="FXZ42" s="86"/>
      <c r="FYA42" s="86">
        <v>13</v>
      </c>
      <c r="FYB42" s="86"/>
      <c r="FYC42" s="86">
        <v>16</v>
      </c>
      <c r="FYD42" s="86"/>
      <c r="FYE42" s="67">
        <v>35.555555555555557</v>
      </c>
      <c r="FYF42" s="86"/>
      <c r="FYG42" s="86">
        <v>81.25</v>
      </c>
      <c r="FYL42" s="62" t="s">
        <v>118</v>
      </c>
      <c r="FYM42" s="62">
        <v>2</v>
      </c>
      <c r="FYN42" s="86"/>
      <c r="FYO42" s="86">
        <v>14</v>
      </c>
      <c r="FYP42" s="86"/>
      <c r="FYQ42" s="86">
        <v>16</v>
      </c>
      <c r="FYR42" s="86"/>
      <c r="FYS42" s="67">
        <v>35.555555555555557</v>
      </c>
      <c r="FYT42" s="86"/>
      <c r="FYU42" s="86">
        <v>87.5</v>
      </c>
      <c r="FYZ42" s="62" t="s">
        <v>118</v>
      </c>
      <c r="FZA42" s="62">
        <v>2</v>
      </c>
      <c r="FZB42" s="86"/>
      <c r="FZC42" s="86">
        <v>16</v>
      </c>
      <c r="FZD42" s="86"/>
      <c r="FZE42" s="86">
        <v>16</v>
      </c>
      <c r="FZF42" s="86"/>
      <c r="FZG42" s="67">
        <v>35.555555555555557</v>
      </c>
      <c r="FZH42" s="86"/>
      <c r="FZI42" s="86">
        <v>100</v>
      </c>
      <c r="FZN42" s="62" t="s">
        <v>118</v>
      </c>
      <c r="FZO42" s="62">
        <v>2</v>
      </c>
      <c r="FZP42" s="86"/>
      <c r="FZQ42" s="86">
        <v>11</v>
      </c>
      <c r="FZR42" s="86"/>
      <c r="FZS42" s="86">
        <v>16</v>
      </c>
      <c r="FZT42" s="86"/>
      <c r="FZU42" s="67">
        <v>35.555555555555557</v>
      </c>
      <c r="FZV42" s="86"/>
      <c r="FZW42" s="86">
        <v>68.75</v>
      </c>
      <c r="GAB42" s="62" t="s">
        <v>118</v>
      </c>
      <c r="GAC42" s="62">
        <v>2</v>
      </c>
      <c r="GAD42" s="86"/>
      <c r="GAE42" s="86">
        <v>14</v>
      </c>
      <c r="GAF42" s="86"/>
      <c r="GAG42" s="86">
        <v>16</v>
      </c>
      <c r="GAH42" s="86"/>
      <c r="GAI42" s="67">
        <v>35.555555555555557</v>
      </c>
      <c r="GAJ42" s="86"/>
      <c r="GAK42" s="86">
        <v>87.5</v>
      </c>
      <c r="GAP42" s="62" t="s">
        <v>118</v>
      </c>
      <c r="GAQ42" s="62">
        <v>2</v>
      </c>
      <c r="GAR42" s="86"/>
      <c r="GAS42" s="86">
        <v>14</v>
      </c>
      <c r="GAT42" s="86"/>
      <c r="GAU42" s="86">
        <v>16</v>
      </c>
      <c r="GAV42" s="86"/>
      <c r="GAW42" s="67">
        <v>35.555555555555557</v>
      </c>
      <c r="GAX42" s="86"/>
      <c r="GAY42" s="86">
        <v>87.5</v>
      </c>
      <c r="GBD42" s="62" t="s">
        <v>118</v>
      </c>
      <c r="GBE42" s="62">
        <v>2</v>
      </c>
      <c r="GBF42" s="86"/>
      <c r="GBG42" s="86">
        <v>13</v>
      </c>
      <c r="GBH42" s="86"/>
      <c r="GBI42" s="86">
        <v>16</v>
      </c>
      <c r="GBJ42" s="86"/>
      <c r="GBK42" s="67">
        <v>35.555555555555557</v>
      </c>
      <c r="GBL42" s="86"/>
      <c r="GBM42" s="86">
        <v>81.25</v>
      </c>
      <c r="GBR42" s="62" t="s">
        <v>118</v>
      </c>
      <c r="GBS42" s="62">
        <v>2</v>
      </c>
      <c r="GBT42" s="86"/>
      <c r="GBU42" s="86">
        <v>14</v>
      </c>
      <c r="GBV42" s="86"/>
      <c r="GBW42" s="86">
        <v>16</v>
      </c>
      <c r="GBX42" s="86"/>
      <c r="GBY42" s="67">
        <v>35.555555555555557</v>
      </c>
      <c r="GBZ42" s="86"/>
      <c r="GCA42" s="86">
        <v>87.5</v>
      </c>
      <c r="GCF42" s="62" t="s">
        <v>118</v>
      </c>
      <c r="GCG42" s="62">
        <v>2</v>
      </c>
      <c r="GCH42" s="86"/>
      <c r="GCI42" s="86">
        <v>12</v>
      </c>
      <c r="GCJ42" s="86"/>
      <c r="GCK42" s="86">
        <v>16</v>
      </c>
      <c r="GCL42" s="86"/>
      <c r="GCM42" s="67">
        <v>35.555555555555557</v>
      </c>
      <c r="GCN42" s="86"/>
      <c r="GCO42" s="86">
        <v>75</v>
      </c>
      <c r="GCT42" s="62" t="s">
        <v>118</v>
      </c>
      <c r="GCU42" s="62">
        <v>2</v>
      </c>
      <c r="GCV42" s="86"/>
      <c r="GCW42" s="86">
        <v>16</v>
      </c>
      <c r="GCX42" s="86"/>
      <c r="GCY42" s="86">
        <v>16</v>
      </c>
      <c r="GCZ42" s="86"/>
      <c r="GDA42" s="67">
        <v>35.555555555555557</v>
      </c>
      <c r="GDB42" s="86"/>
      <c r="GDC42" s="86">
        <v>100</v>
      </c>
      <c r="GDH42" s="62" t="s">
        <v>118</v>
      </c>
      <c r="GDI42" s="62">
        <v>2</v>
      </c>
      <c r="GDJ42" s="86"/>
      <c r="GDK42" s="86">
        <v>15</v>
      </c>
      <c r="GDL42" s="86"/>
      <c r="GDM42" s="86">
        <v>16</v>
      </c>
      <c r="GDN42" s="86"/>
      <c r="GDO42" s="67">
        <v>35.555555555555557</v>
      </c>
      <c r="GDP42" s="86"/>
      <c r="GDQ42" s="86">
        <v>93.75</v>
      </c>
      <c r="GDV42" s="62" t="s">
        <v>118</v>
      </c>
      <c r="GDW42" s="62">
        <v>2</v>
      </c>
      <c r="GDX42" s="86"/>
      <c r="GDY42" s="86">
        <v>14</v>
      </c>
      <c r="GDZ42" s="86"/>
      <c r="GEA42" s="86">
        <v>16</v>
      </c>
      <c r="GEB42" s="86"/>
      <c r="GEC42" s="67">
        <v>35.555555555555557</v>
      </c>
      <c r="GED42" s="86"/>
      <c r="GEE42" s="86">
        <v>87.5</v>
      </c>
      <c r="GEJ42" s="62" t="s">
        <v>118</v>
      </c>
      <c r="GEK42" s="62">
        <v>2</v>
      </c>
      <c r="GEL42" s="86"/>
      <c r="GEM42" s="86">
        <v>15</v>
      </c>
      <c r="GEN42" s="86"/>
      <c r="GEO42" s="86">
        <v>16</v>
      </c>
      <c r="GEP42" s="86"/>
      <c r="GEQ42" s="67">
        <v>35.555555555555557</v>
      </c>
      <c r="GER42" s="86"/>
      <c r="GES42" s="86">
        <v>93.75</v>
      </c>
      <c r="GEX42" s="62" t="s">
        <v>118</v>
      </c>
      <c r="GEY42" s="62">
        <v>2</v>
      </c>
      <c r="GEZ42" s="86"/>
      <c r="GFA42" s="86">
        <v>14</v>
      </c>
      <c r="GFB42" s="86"/>
      <c r="GFC42" s="86">
        <v>16</v>
      </c>
      <c r="GFD42" s="86"/>
      <c r="GFE42" s="67">
        <v>35.555555555555557</v>
      </c>
      <c r="GFF42" s="86"/>
      <c r="GFG42" s="86">
        <v>87.5</v>
      </c>
      <c r="GFL42" s="62" t="s">
        <v>118</v>
      </c>
      <c r="GFM42" s="62">
        <v>2</v>
      </c>
      <c r="GFN42" s="86"/>
      <c r="GFO42" s="86">
        <v>15</v>
      </c>
      <c r="GFP42" s="86"/>
      <c r="GFQ42" s="86">
        <v>16</v>
      </c>
      <c r="GFR42" s="86"/>
      <c r="GFS42" s="67">
        <v>35.555555555555557</v>
      </c>
      <c r="GFT42" s="86"/>
      <c r="GFU42" s="86">
        <v>93.75</v>
      </c>
      <c r="GFZ42" s="62" t="s">
        <v>118</v>
      </c>
      <c r="GGA42" s="62">
        <v>2</v>
      </c>
      <c r="GGB42" s="86"/>
      <c r="GGC42" s="86">
        <v>13</v>
      </c>
      <c r="GGD42" s="86"/>
      <c r="GGE42" s="86">
        <v>16</v>
      </c>
      <c r="GGF42" s="86"/>
      <c r="GGG42" s="67">
        <v>35.555555555555557</v>
      </c>
      <c r="GGH42" s="86"/>
      <c r="GGI42" s="86">
        <v>81.25</v>
      </c>
      <c r="GGN42" s="62" t="s">
        <v>118</v>
      </c>
      <c r="GGO42" s="62">
        <v>2</v>
      </c>
      <c r="GGP42" s="86"/>
      <c r="GGQ42" s="86">
        <v>12</v>
      </c>
      <c r="GGR42" s="86"/>
      <c r="GGS42" s="86">
        <v>16</v>
      </c>
      <c r="GGT42" s="86"/>
      <c r="GGU42" s="67">
        <v>35.555555555555557</v>
      </c>
      <c r="GGV42" s="86"/>
      <c r="GGW42" s="86">
        <v>75</v>
      </c>
      <c r="GHB42" s="62" t="s">
        <v>118</v>
      </c>
      <c r="GHC42" s="62">
        <v>2</v>
      </c>
      <c r="GHD42" s="86"/>
      <c r="GHE42" s="86">
        <v>14</v>
      </c>
      <c r="GHF42" s="86"/>
      <c r="GHG42" s="86">
        <v>16</v>
      </c>
      <c r="GHH42" s="86"/>
      <c r="GHI42" s="67">
        <v>35.555555555555557</v>
      </c>
      <c r="GHJ42" s="86"/>
      <c r="GHK42" s="86">
        <v>87.5</v>
      </c>
      <c r="GHP42" s="62" t="s">
        <v>118</v>
      </c>
      <c r="GHQ42" s="62">
        <v>2</v>
      </c>
      <c r="GHR42" s="86"/>
      <c r="GHS42" s="86">
        <v>15</v>
      </c>
      <c r="GHT42" s="86"/>
      <c r="GHU42" s="86">
        <v>16</v>
      </c>
      <c r="GHV42" s="86"/>
      <c r="GHW42" s="67">
        <v>35.555555555555557</v>
      </c>
      <c r="GHX42" s="86"/>
      <c r="GHY42" s="86">
        <v>93.75</v>
      </c>
      <c r="GID42" s="62" t="s">
        <v>118</v>
      </c>
      <c r="GIE42" s="62">
        <v>2</v>
      </c>
      <c r="GIF42" s="86"/>
      <c r="GIG42" s="86">
        <v>15</v>
      </c>
      <c r="GIH42" s="86"/>
      <c r="GII42" s="86">
        <v>16</v>
      </c>
      <c r="GIJ42" s="86"/>
      <c r="GIK42" s="67">
        <v>35.555555555555557</v>
      </c>
      <c r="GIL42" s="86"/>
      <c r="GIM42" s="86">
        <v>93.75</v>
      </c>
      <c r="GIR42" s="62" t="s">
        <v>118</v>
      </c>
      <c r="GIS42" s="62">
        <v>2</v>
      </c>
      <c r="GIT42" s="86"/>
      <c r="GIU42" s="86">
        <v>16</v>
      </c>
      <c r="GIV42" s="86"/>
      <c r="GIW42" s="86">
        <v>16</v>
      </c>
      <c r="GIX42" s="86"/>
      <c r="GIY42" s="67">
        <v>35.555555555555557</v>
      </c>
      <c r="GIZ42" s="86"/>
      <c r="GJA42" s="86">
        <v>100</v>
      </c>
      <c r="GJF42" s="62" t="s">
        <v>118</v>
      </c>
      <c r="GJG42" s="62">
        <v>2</v>
      </c>
      <c r="GJH42" s="86"/>
      <c r="GJI42" s="86">
        <v>14</v>
      </c>
      <c r="GJJ42" s="86"/>
      <c r="GJK42" s="86">
        <v>16</v>
      </c>
      <c r="GJL42" s="86"/>
      <c r="GJM42" s="67">
        <v>35.555555555555557</v>
      </c>
      <c r="GJN42" s="86"/>
      <c r="GJO42" s="86">
        <v>87.5</v>
      </c>
      <c r="GJT42" s="62" t="s">
        <v>118</v>
      </c>
      <c r="GJU42" s="62">
        <v>2</v>
      </c>
      <c r="GJV42" s="86"/>
      <c r="GJW42" s="86">
        <v>16</v>
      </c>
      <c r="GJX42" s="86"/>
      <c r="GJY42" s="86">
        <v>16</v>
      </c>
      <c r="GJZ42" s="86"/>
      <c r="GKA42" s="67">
        <v>35.555555555555557</v>
      </c>
      <c r="GKB42" s="86"/>
      <c r="GKC42" s="86">
        <v>100</v>
      </c>
      <c r="GKH42" s="62" t="s">
        <v>118</v>
      </c>
      <c r="GKI42" s="62">
        <v>2</v>
      </c>
      <c r="GKJ42" s="86"/>
      <c r="GKK42" s="86">
        <v>16</v>
      </c>
      <c r="GKL42" s="86"/>
      <c r="GKM42" s="86">
        <v>16</v>
      </c>
      <c r="GKN42" s="86"/>
      <c r="GKO42" s="67">
        <v>35.555555555555557</v>
      </c>
      <c r="GKP42" s="86"/>
      <c r="GKQ42" s="86">
        <v>100</v>
      </c>
      <c r="GKV42" s="62" t="s">
        <v>118</v>
      </c>
      <c r="GKW42" s="62">
        <v>2</v>
      </c>
      <c r="GKX42" s="86"/>
      <c r="GKY42" s="86">
        <v>16</v>
      </c>
      <c r="GKZ42" s="86"/>
      <c r="GLA42" s="86">
        <v>16</v>
      </c>
      <c r="GLB42" s="86"/>
      <c r="GLC42" s="67">
        <v>35.555555555555557</v>
      </c>
      <c r="GLD42" s="86"/>
      <c r="GLE42" s="86">
        <v>100</v>
      </c>
      <c r="GLJ42" s="62" t="s">
        <v>118</v>
      </c>
      <c r="GLK42" s="62">
        <v>2</v>
      </c>
      <c r="GLL42" s="86"/>
      <c r="GLM42" s="86">
        <v>15</v>
      </c>
      <c r="GLN42" s="86"/>
      <c r="GLO42" s="86">
        <v>16</v>
      </c>
      <c r="GLP42" s="86"/>
      <c r="GLQ42" s="67">
        <v>35.555555555555557</v>
      </c>
      <c r="GLR42" s="86"/>
      <c r="GLS42" s="86">
        <v>93.75</v>
      </c>
      <c r="GLX42" s="62" t="s">
        <v>118</v>
      </c>
      <c r="GLY42" s="62">
        <v>2</v>
      </c>
      <c r="GLZ42" s="86"/>
      <c r="GMA42" s="86">
        <v>14</v>
      </c>
      <c r="GMB42" s="86"/>
      <c r="GMC42" s="86">
        <v>16</v>
      </c>
      <c r="GMD42" s="86"/>
      <c r="GME42" s="67">
        <v>35.555555555555557</v>
      </c>
      <c r="GMF42" s="86"/>
      <c r="GMG42" s="86">
        <v>87.5</v>
      </c>
      <c r="GML42" s="62" t="s">
        <v>118</v>
      </c>
      <c r="GMM42" s="62">
        <v>2</v>
      </c>
      <c r="GMN42" s="86"/>
      <c r="GMO42" s="86">
        <v>14</v>
      </c>
      <c r="GMP42" s="86"/>
      <c r="GMQ42" s="86">
        <v>16</v>
      </c>
      <c r="GMR42" s="86"/>
      <c r="GMS42" s="67">
        <v>35.555555555555557</v>
      </c>
      <c r="GMT42" s="86"/>
      <c r="GMU42" s="86">
        <v>87.5</v>
      </c>
      <c r="GMZ42" s="62" t="s">
        <v>118</v>
      </c>
      <c r="GNA42" s="62">
        <v>2</v>
      </c>
      <c r="GNB42" s="86"/>
      <c r="GNC42" s="86">
        <v>15</v>
      </c>
      <c r="GND42" s="86"/>
      <c r="GNE42" s="86">
        <v>16</v>
      </c>
      <c r="GNF42" s="86"/>
      <c r="GNG42" s="67">
        <v>35.555555555555557</v>
      </c>
      <c r="GNH42" s="86"/>
      <c r="GNI42" s="86">
        <v>93.75</v>
      </c>
      <c r="GNN42" s="62" t="s">
        <v>118</v>
      </c>
      <c r="GNO42" s="62">
        <v>2</v>
      </c>
      <c r="GNP42" s="86"/>
      <c r="GNQ42" s="86">
        <v>15</v>
      </c>
      <c r="GNR42" s="86"/>
      <c r="GNS42" s="86">
        <v>16</v>
      </c>
      <c r="GNT42" s="86"/>
      <c r="GNU42" s="67">
        <v>35.555555555555557</v>
      </c>
      <c r="GNV42" s="86"/>
      <c r="GNW42" s="86">
        <v>93.75</v>
      </c>
      <c r="GOB42" s="62" t="s">
        <v>118</v>
      </c>
      <c r="GOC42" s="62">
        <v>2</v>
      </c>
      <c r="GOD42" s="86"/>
      <c r="GOE42" s="86">
        <v>13</v>
      </c>
      <c r="GOF42" s="86"/>
      <c r="GOG42" s="86">
        <v>16</v>
      </c>
      <c r="GOH42" s="86"/>
      <c r="GOI42" s="67">
        <v>35.555555555555557</v>
      </c>
      <c r="GOJ42" s="86"/>
      <c r="GOK42" s="86">
        <v>81.25</v>
      </c>
      <c r="GOP42" s="62" t="s">
        <v>118</v>
      </c>
      <c r="GOQ42" s="62">
        <v>2</v>
      </c>
      <c r="GOR42" s="86"/>
      <c r="GOS42" s="86">
        <v>16</v>
      </c>
      <c r="GOT42" s="86"/>
      <c r="GOU42" s="86">
        <v>16</v>
      </c>
      <c r="GOV42" s="86"/>
      <c r="GOW42" s="67">
        <v>35.555555555555557</v>
      </c>
      <c r="GOX42" s="86"/>
      <c r="GOY42" s="86">
        <v>100</v>
      </c>
      <c r="GPD42" s="62" t="s">
        <v>118</v>
      </c>
      <c r="GPE42" s="62">
        <v>2</v>
      </c>
      <c r="GPF42" s="86"/>
      <c r="GPG42" s="86">
        <v>13</v>
      </c>
      <c r="GPH42" s="86"/>
      <c r="GPI42" s="86">
        <v>16</v>
      </c>
      <c r="GPJ42" s="86"/>
      <c r="GPK42" s="67">
        <v>35.555555555555557</v>
      </c>
      <c r="GPL42" s="86"/>
      <c r="GPM42" s="86">
        <v>81.25</v>
      </c>
      <c r="GPR42" s="62" t="s">
        <v>118</v>
      </c>
      <c r="GPS42" s="62">
        <v>2</v>
      </c>
      <c r="GPT42" s="86"/>
      <c r="GPU42" s="86">
        <v>15</v>
      </c>
      <c r="GPV42" s="86"/>
      <c r="GPW42" s="86">
        <v>16</v>
      </c>
      <c r="GPX42" s="86"/>
      <c r="GPY42" s="67">
        <v>35.555555555555557</v>
      </c>
      <c r="GPZ42" s="86"/>
      <c r="GQA42" s="86">
        <v>93.75</v>
      </c>
      <c r="GQF42" s="62" t="s">
        <v>118</v>
      </c>
      <c r="GQG42" s="62">
        <v>2</v>
      </c>
      <c r="GQH42" s="86"/>
      <c r="GQI42" s="86">
        <v>14</v>
      </c>
      <c r="GQJ42" s="86"/>
      <c r="GQK42" s="86">
        <v>16</v>
      </c>
      <c r="GQL42" s="86"/>
      <c r="GQM42" s="67">
        <v>35.555555555555557</v>
      </c>
      <c r="GQN42" s="86"/>
      <c r="GQO42" s="86">
        <v>87.5</v>
      </c>
      <c r="GQT42" s="62" t="s">
        <v>118</v>
      </c>
      <c r="GQU42" s="62">
        <v>2</v>
      </c>
      <c r="GQV42" s="86"/>
      <c r="GQW42" s="86">
        <v>15</v>
      </c>
      <c r="GQX42" s="86"/>
      <c r="GQY42" s="86">
        <v>16</v>
      </c>
      <c r="GQZ42" s="86"/>
      <c r="GRA42" s="67">
        <v>35.555555555555557</v>
      </c>
      <c r="GRB42" s="86"/>
      <c r="GRC42" s="86">
        <v>93.75</v>
      </c>
      <c r="GRH42" s="62" t="s">
        <v>118</v>
      </c>
      <c r="GRI42" s="62">
        <v>2</v>
      </c>
      <c r="GRJ42" s="86"/>
      <c r="GRK42" s="86">
        <v>15</v>
      </c>
      <c r="GRL42" s="86"/>
      <c r="GRM42" s="86">
        <v>16</v>
      </c>
      <c r="GRN42" s="86"/>
      <c r="GRO42" s="67">
        <v>35.555555555555557</v>
      </c>
      <c r="GRP42" s="86"/>
      <c r="GRQ42" s="86">
        <v>93.75</v>
      </c>
      <c r="GRV42" s="62" t="s">
        <v>118</v>
      </c>
      <c r="GRW42" s="62">
        <v>2</v>
      </c>
      <c r="GRX42" s="86"/>
      <c r="GRY42" s="86">
        <v>15</v>
      </c>
      <c r="GRZ42" s="86"/>
      <c r="GSA42" s="86">
        <v>16</v>
      </c>
      <c r="GSB42" s="86"/>
      <c r="GSC42" s="67">
        <v>35.555555555555557</v>
      </c>
      <c r="GSD42" s="86"/>
      <c r="GSE42" s="86">
        <v>93.75</v>
      </c>
      <c r="GSJ42" s="62" t="s">
        <v>118</v>
      </c>
      <c r="GSK42" s="62">
        <v>2</v>
      </c>
      <c r="GSL42" s="86"/>
      <c r="GSM42" s="86">
        <v>15</v>
      </c>
      <c r="GSN42" s="86"/>
      <c r="GSO42" s="86">
        <v>16</v>
      </c>
      <c r="GSP42" s="86"/>
      <c r="GSQ42" s="67">
        <v>35.555555555555557</v>
      </c>
      <c r="GSR42" s="86"/>
      <c r="GSS42" s="86">
        <v>93.75</v>
      </c>
      <c r="GSX42" s="62" t="s">
        <v>118</v>
      </c>
      <c r="GSY42" s="62">
        <v>2</v>
      </c>
      <c r="GSZ42" s="86"/>
      <c r="GTA42" s="86">
        <v>13</v>
      </c>
      <c r="GTB42" s="86"/>
      <c r="GTC42" s="86">
        <v>16</v>
      </c>
      <c r="GTD42" s="86"/>
      <c r="GTE42" s="67">
        <v>35.555555555555557</v>
      </c>
      <c r="GTF42" s="86"/>
      <c r="GTG42" s="86">
        <v>81.25</v>
      </c>
      <c r="GTL42" s="62" t="s">
        <v>118</v>
      </c>
      <c r="GTM42" s="62">
        <v>2</v>
      </c>
      <c r="GTN42" s="86"/>
      <c r="GTO42" s="86">
        <v>16</v>
      </c>
      <c r="GTP42" s="86"/>
      <c r="GTQ42" s="86">
        <v>16</v>
      </c>
      <c r="GTR42" s="86"/>
      <c r="GTS42" s="67">
        <v>35.555555555555557</v>
      </c>
      <c r="GTT42" s="86"/>
      <c r="GTU42" s="86">
        <v>100</v>
      </c>
      <c r="GTZ42" s="62" t="s">
        <v>118</v>
      </c>
      <c r="GUA42" s="62">
        <v>2</v>
      </c>
      <c r="GUB42" s="86"/>
      <c r="GUC42" s="86">
        <v>15</v>
      </c>
      <c r="GUD42" s="86"/>
      <c r="GUE42" s="86">
        <v>16</v>
      </c>
      <c r="GUF42" s="86"/>
      <c r="GUG42" s="67">
        <v>35.555555555555557</v>
      </c>
      <c r="GUH42" s="86"/>
      <c r="GUI42" s="86">
        <v>93.75</v>
      </c>
      <c r="GUN42" s="62" t="s">
        <v>118</v>
      </c>
      <c r="GUO42" s="62">
        <v>2</v>
      </c>
      <c r="GUP42" s="86"/>
      <c r="GUQ42" s="86">
        <v>13</v>
      </c>
      <c r="GUR42" s="86"/>
      <c r="GUS42" s="86">
        <v>16</v>
      </c>
      <c r="GUT42" s="86"/>
      <c r="GUU42" s="67">
        <v>35.555555555555557</v>
      </c>
      <c r="GUV42" s="86"/>
      <c r="GUW42" s="86">
        <v>81.25</v>
      </c>
      <c r="GVB42" s="62" t="s">
        <v>118</v>
      </c>
      <c r="GVC42" s="62">
        <v>2</v>
      </c>
      <c r="GVD42" s="86"/>
      <c r="GVE42" s="86">
        <v>15</v>
      </c>
      <c r="GVF42" s="86"/>
      <c r="GVG42" s="86">
        <v>16</v>
      </c>
      <c r="GVH42" s="86"/>
      <c r="GVI42" s="67">
        <v>35.555555555555557</v>
      </c>
      <c r="GVJ42" s="86"/>
      <c r="GVK42" s="86">
        <v>93.75</v>
      </c>
      <c r="GVP42" s="62" t="s">
        <v>118</v>
      </c>
      <c r="GVQ42" s="62">
        <v>2</v>
      </c>
      <c r="GVR42" s="86"/>
      <c r="GVS42" s="86">
        <v>16</v>
      </c>
      <c r="GVT42" s="86"/>
      <c r="GVU42" s="86">
        <v>16</v>
      </c>
      <c r="GVV42" s="86"/>
      <c r="GVW42" s="67">
        <v>35.555555555555557</v>
      </c>
      <c r="GVX42" s="86"/>
      <c r="GVY42" s="86">
        <v>100</v>
      </c>
      <c r="GWD42" s="62" t="s">
        <v>118</v>
      </c>
      <c r="GWE42" s="62">
        <v>2</v>
      </c>
      <c r="GWF42" s="86"/>
      <c r="GWG42" s="86">
        <v>16</v>
      </c>
      <c r="GWH42" s="86"/>
      <c r="GWI42" s="86">
        <v>16</v>
      </c>
      <c r="GWJ42" s="86"/>
      <c r="GWK42" s="67">
        <v>35.555555555555557</v>
      </c>
      <c r="GWL42" s="86"/>
      <c r="GWM42" s="86">
        <v>100</v>
      </c>
      <c r="GWR42" s="62" t="s">
        <v>118</v>
      </c>
      <c r="GWS42" s="62">
        <v>2</v>
      </c>
      <c r="GWT42" s="86"/>
      <c r="GWU42" s="86">
        <v>15</v>
      </c>
      <c r="GWV42" s="86"/>
      <c r="GWW42" s="86">
        <v>16</v>
      </c>
      <c r="GWX42" s="86"/>
      <c r="GWY42" s="67">
        <v>35.555555555555557</v>
      </c>
      <c r="GWZ42" s="86"/>
      <c r="GXA42" s="86">
        <v>93.75</v>
      </c>
      <c r="GXF42" s="62" t="s">
        <v>118</v>
      </c>
      <c r="GXG42" s="62">
        <v>2</v>
      </c>
      <c r="GXH42" s="86"/>
      <c r="GXI42" s="86">
        <v>15</v>
      </c>
      <c r="GXJ42" s="86"/>
      <c r="GXK42" s="86">
        <v>16</v>
      </c>
      <c r="GXL42" s="86"/>
      <c r="GXM42" s="67">
        <v>35.555555555555557</v>
      </c>
      <c r="GXN42" s="86"/>
      <c r="GXO42" s="86">
        <v>93.75</v>
      </c>
      <c r="GXT42" s="62" t="s">
        <v>118</v>
      </c>
      <c r="GXU42" s="62">
        <v>2</v>
      </c>
      <c r="GXV42" s="86"/>
      <c r="GXW42" s="86">
        <v>13</v>
      </c>
      <c r="GXX42" s="86"/>
      <c r="GXY42" s="86">
        <v>16</v>
      </c>
      <c r="GXZ42" s="86"/>
      <c r="GYA42" s="67">
        <v>35.555555555555557</v>
      </c>
      <c r="GYB42" s="86"/>
      <c r="GYC42" s="86">
        <v>81.25</v>
      </c>
      <c r="GYH42" s="62" t="s">
        <v>118</v>
      </c>
      <c r="GYI42" s="62">
        <v>2</v>
      </c>
      <c r="GYJ42" s="86"/>
      <c r="GYK42" s="86">
        <v>15</v>
      </c>
      <c r="GYL42" s="86"/>
      <c r="GYM42" s="86">
        <v>16</v>
      </c>
      <c r="GYN42" s="86"/>
      <c r="GYO42" s="67">
        <v>35.555555555555557</v>
      </c>
      <c r="GYP42" s="86"/>
      <c r="GYQ42" s="86">
        <v>93.75</v>
      </c>
      <c r="GYV42" s="62" t="s">
        <v>118</v>
      </c>
      <c r="GYW42" s="62">
        <v>2</v>
      </c>
      <c r="GYX42" s="86"/>
      <c r="GYY42" s="86">
        <v>16</v>
      </c>
      <c r="GYZ42" s="86"/>
      <c r="GZA42" s="86">
        <v>16</v>
      </c>
      <c r="GZB42" s="86"/>
      <c r="GZC42" s="67">
        <v>35.555555555555557</v>
      </c>
      <c r="GZD42" s="86"/>
      <c r="GZE42" s="86">
        <v>100</v>
      </c>
      <c r="GZJ42" s="62" t="s">
        <v>118</v>
      </c>
      <c r="GZK42" s="62">
        <v>2</v>
      </c>
      <c r="GZL42" s="86"/>
      <c r="GZM42" s="86">
        <v>15</v>
      </c>
      <c r="GZN42" s="86"/>
      <c r="GZO42" s="86">
        <v>16</v>
      </c>
      <c r="GZP42" s="86"/>
      <c r="GZQ42" s="67">
        <v>35.555555555555557</v>
      </c>
      <c r="GZR42" s="86"/>
      <c r="GZS42" s="86">
        <v>93.75</v>
      </c>
      <c r="GZX42" s="62" t="s">
        <v>118</v>
      </c>
      <c r="GZY42" s="62">
        <v>2</v>
      </c>
      <c r="GZZ42" s="86"/>
      <c r="HAA42" s="86">
        <v>16</v>
      </c>
      <c r="HAB42" s="86"/>
      <c r="HAC42" s="86">
        <v>16</v>
      </c>
      <c r="HAD42" s="86"/>
      <c r="HAE42" s="67">
        <v>35.555555555555557</v>
      </c>
      <c r="HAF42" s="86"/>
      <c r="HAG42" s="86">
        <v>100</v>
      </c>
      <c r="HAL42" s="62" t="s">
        <v>118</v>
      </c>
      <c r="HAM42" s="62">
        <v>2</v>
      </c>
      <c r="HAN42" s="86"/>
      <c r="HAO42" s="86">
        <v>16</v>
      </c>
      <c r="HAP42" s="86"/>
      <c r="HAQ42" s="86">
        <v>16</v>
      </c>
      <c r="HAR42" s="86"/>
      <c r="HAS42" s="67">
        <v>35.555555555555557</v>
      </c>
      <c r="HAT42" s="86"/>
      <c r="HAU42" s="86">
        <v>100</v>
      </c>
      <c r="HAZ42" s="62" t="s">
        <v>118</v>
      </c>
      <c r="HBA42" s="62">
        <v>2</v>
      </c>
      <c r="HBB42" s="86"/>
      <c r="HBC42" s="86">
        <v>15</v>
      </c>
      <c r="HBD42" s="86"/>
      <c r="HBE42" s="86">
        <v>16</v>
      </c>
      <c r="HBF42" s="86"/>
      <c r="HBG42" s="67">
        <v>35.555555555555557</v>
      </c>
      <c r="HBH42" s="86"/>
      <c r="HBI42" s="86">
        <v>93.75</v>
      </c>
      <c r="HBN42" s="62" t="s">
        <v>118</v>
      </c>
      <c r="HBO42" s="62">
        <v>2</v>
      </c>
      <c r="HBP42" s="86"/>
      <c r="HBQ42" s="86">
        <v>14</v>
      </c>
      <c r="HBR42" s="86"/>
      <c r="HBS42" s="86">
        <v>16</v>
      </c>
      <c r="HBT42" s="86"/>
      <c r="HBU42" s="67">
        <v>35.555555555555557</v>
      </c>
      <c r="HBV42" s="86"/>
      <c r="HBW42" s="86">
        <v>87.5</v>
      </c>
      <c r="HCB42" s="62" t="s">
        <v>118</v>
      </c>
      <c r="HCC42" s="62">
        <v>2</v>
      </c>
      <c r="HCD42" s="86"/>
      <c r="HCE42" s="86">
        <v>15</v>
      </c>
      <c r="HCF42" s="86"/>
      <c r="HCG42" s="86">
        <v>16</v>
      </c>
      <c r="HCH42" s="86"/>
      <c r="HCI42" s="67">
        <v>35.555555555555557</v>
      </c>
      <c r="HCJ42" s="86"/>
      <c r="HCK42" s="86">
        <v>93.75</v>
      </c>
      <c r="HCP42" s="62" t="s">
        <v>118</v>
      </c>
      <c r="HCQ42" s="62">
        <v>2</v>
      </c>
      <c r="HCR42" s="86"/>
      <c r="HCS42" s="86">
        <v>16</v>
      </c>
      <c r="HCT42" s="86"/>
      <c r="HCU42" s="86">
        <v>16</v>
      </c>
      <c r="HCV42" s="86"/>
      <c r="HCW42" s="67">
        <v>35.555555555555557</v>
      </c>
      <c r="HCX42" s="86"/>
      <c r="HCY42" s="86">
        <v>100</v>
      </c>
      <c r="HDD42" s="62" t="s">
        <v>118</v>
      </c>
      <c r="HDE42" s="62">
        <v>2</v>
      </c>
      <c r="HDF42" s="86"/>
      <c r="HDG42" s="86">
        <v>12</v>
      </c>
      <c r="HDH42" s="86"/>
      <c r="HDI42" s="86">
        <v>16</v>
      </c>
      <c r="HDJ42" s="86"/>
      <c r="HDK42" s="67">
        <v>35.555555555555557</v>
      </c>
      <c r="HDL42" s="86"/>
      <c r="HDM42" s="86">
        <v>75</v>
      </c>
      <c r="HDR42" s="62" t="s">
        <v>118</v>
      </c>
      <c r="HDS42" s="62">
        <v>2</v>
      </c>
      <c r="HDT42" s="86"/>
      <c r="HDU42" s="86">
        <v>16</v>
      </c>
      <c r="HDV42" s="86"/>
      <c r="HDW42" s="86">
        <v>16</v>
      </c>
      <c r="HDX42" s="86"/>
      <c r="HDY42" s="67">
        <v>35.555555555555557</v>
      </c>
      <c r="HDZ42" s="86"/>
      <c r="HEA42" s="86">
        <v>100</v>
      </c>
      <c r="HEF42" s="62" t="s">
        <v>118</v>
      </c>
      <c r="HEG42" s="62">
        <v>2</v>
      </c>
      <c r="HEH42" s="86"/>
      <c r="HEI42" s="86">
        <v>16</v>
      </c>
      <c r="HEJ42" s="86"/>
      <c r="HEK42" s="86">
        <v>16</v>
      </c>
      <c r="HEL42" s="86"/>
      <c r="HEM42" s="67">
        <v>35.555555555555557</v>
      </c>
      <c r="HEN42" s="86"/>
      <c r="HEO42" s="86">
        <v>100</v>
      </c>
      <c r="HET42" s="62" t="s">
        <v>118</v>
      </c>
      <c r="HEU42" s="62">
        <v>2</v>
      </c>
      <c r="HEV42" s="86"/>
      <c r="HEW42" s="86">
        <v>15</v>
      </c>
      <c r="HEX42" s="86"/>
      <c r="HEY42" s="86">
        <v>16</v>
      </c>
      <c r="HEZ42" s="86"/>
      <c r="HFA42" s="67">
        <v>35.555555555555557</v>
      </c>
      <c r="HFB42" s="86"/>
      <c r="HFC42" s="86">
        <v>93.75</v>
      </c>
      <c r="HFH42" s="62" t="s">
        <v>118</v>
      </c>
      <c r="HFI42" s="62">
        <v>2</v>
      </c>
      <c r="HFJ42" s="86"/>
      <c r="HFK42" s="86">
        <v>12</v>
      </c>
      <c r="HFL42" s="86"/>
      <c r="HFM42" s="86">
        <v>16</v>
      </c>
      <c r="HFN42" s="86"/>
      <c r="HFO42" s="67">
        <v>35.555555555555557</v>
      </c>
      <c r="HFP42" s="86"/>
      <c r="HFQ42" s="86">
        <v>75</v>
      </c>
      <c r="HFV42" s="62" t="s">
        <v>118</v>
      </c>
      <c r="HFW42" s="62">
        <v>2</v>
      </c>
      <c r="HFX42" s="86"/>
      <c r="HFY42" s="86">
        <v>15</v>
      </c>
      <c r="HFZ42" s="86"/>
      <c r="HGA42" s="86">
        <v>16</v>
      </c>
      <c r="HGB42" s="86"/>
      <c r="HGC42" s="67">
        <v>35.555555555555557</v>
      </c>
      <c r="HGD42" s="86"/>
      <c r="HGE42" s="86">
        <v>93.75</v>
      </c>
      <c r="HGJ42" s="62" t="s">
        <v>118</v>
      </c>
      <c r="HGK42" s="62">
        <v>2</v>
      </c>
      <c r="HGL42" s="86"/>
      <c r="HGM42" s="86">
        <v>16</v>
      </c>
      <c r="HGN42" s="86"/>
      <c r="HGO42" s="86">
        <v>16</v>
      </c>
      <c r="HGP42" s="86"/>
      <c r="HGQ42" s="67">
        <v>35.555555555555557</v>
      </c>
      <c r="HGR42" s="86"/>
      <c r="HGS42" s="86">
        <v>100</v>
      </c>
      <c r="HGX42" s="62" t="s">
        <v>118</v>
      </c>
      <c r="HGY42" s="62">
        <v>2</v>
      </c>
      <c r="HGZ42" s="86"/>
      <c r="HHA42" s="86">
        <v>15</v>
      </c>
      <c r="HHB42" s="86"/>
      <c r="HHC42" s="86">
        <v>16</v>
      </c>
      <c r="HHD42" s="86"/>
      <c r="HHE42" s="67">
        <v>35.555555555555557</v>
      </c>
      <c r="HHF42" s="86"/>
      <c r="HHG42" s="86">
        <v>93.75</v>
      </c>
      <c r="HHL42" s="62" t="s">
        <v>118</v>
      </c>
      <c r="HHM42" s="62">
        <v>2</v>
      </c>
      <c r="HHN42" s="86"/>
      <c r="HHO42" s="86">
        <v>16</v>
      </c>
      <c r="HHP42" s="86"/>
      <c r="HHQ42" s="86">
        <v>16</v>
      </c>
      <c r="HHR42" s="86"/>
      <c r="HHS42" s="67">
        <v>35.555555555555557</v>
      </c>
      <c r="HHT42" s="86"/>
      <c r="HHU42" s="86">
        <v>100</v>
      </c>
      <c r="HHZ42" s="62" t="s">
        <v>118</v>
      </c>
      <c r="HIA42" s="62">
        <v>2</v>
      </c>
      <c r="HIB42" s="86"/>
      <c r="HIC42" s="86">
        <v>13</v>
      </c>
      <c r="HID42" s="86"/>
      <c r="HIE42" s="86">
        <v>16</v>
      </c>
      <c r="HIF42" s="86"/>
      <c r="HIG42" s="67">
        <v>35.555555555555557</v>
      </c>
      <c r="HIH42" s="86"/>
      <c r="HII42" s="86">
        <v>81.25</v>
      </c>
      <c r="HIN42" s="62" t="s">
        <v>118</v>
      </c>
      <c r="HIO42" s="62">
        <v>2</v>
      </c>
      <c r="HIP42" s="86"/>
      <c r="HIQ42" s="86">
        <v>16</v>
      </c>
      <c r="HIR42" s="86"/>
      <c r="HIS42" s="86">
        <v>19</v>
      </c>
      <c r="HIT42" s="86"/>
      <c r="HIU42" s="67">
        <v>35.849056603773583</v>
      </c>
      <c r="HIV42" s="86"/>
      <c r="HIW42" s="86">
        <v>84.210526315789465</v>
      </c>
    </row>
    <row r="43" spans="14:5119 5124:5665" x14ac:dyDescent="0.25">
      <c r="N43" s="62" t="s">
        <v>118</v>
      </c>
      <c r="O43" s="62">
        <v>3</v>
      </c>
      <c r="P43" s="86"/>
      <c r="Q43" s="86">
        <v>5</v>
      </c>
      <c r="R43" s="86"/>
      <c r="S43" s="86">
        <v>10</v>
      </c>
      <c r="T43" s="86"/>
      <c r="U43" s="67">
        <v>18.867924528301888</v>
      </c>
      <c r="V43" s="86"/>
      <c r="W43" s="86">
        <v>50</v>
      </c>
      <c r="AB43" s="62" t="s">
        <v>118</v>
      </c>
      <c r="AC43" s="62">
        <v>3</v>
      </c>
      <c r="AD43" s="86"/>
      <c r="AE43" s="86">
        <v>6</v>
      </c>
      <c r="AF43" s="86"/>
      <c r="AG43" s="86">
        <v>10</v>
      </c>
      <c r="AH43" s="86"/>
      <c r="AI43" s="67">
        <v>18.867924528301888</v>
      </c>
      <c r="AJ43" s="86"/>
      <c r="AK43" s="86">
        <v>60</v>
      </c>
      <c r="AP43" s="62" t="s">
        <v>118</v>
      </c>
      <c r="AQ43" s="62">
        <v>3</v>
      </c>
      <c r="AR43" s="86"/>
      <c r="AS43" s="86">
        <v>6</v>
      </c>
      <c r="AT43" s="86"/>
      <c r="AU43" s="86">
        <v>10</v>
      </c>
      <c r="AV43" s="86"/>
      <c r="AW43" s="67">
        <v>18.867924528301888</v>
      </c>
      <c r="AX43" s="86"/>
      <c r="AY43" s="86">
        <v>60</v>
      </c>
      <c r="BD43" s="62" t="s">
        <v>118</v>
      </c>
      <c r="BE43" s="62">
        <v>3</v>
      </c>
      <c r="BF43" s="86"/>
      <c r="BG43" s="86">
        <v>5</v>
      </c>
      <c r="BH43" s="86"/>
      <c r="BI43" s="86">
        <v>10</v>
      </c>
      <c r="BJ43" s="86"/>
      <c r="BK43" s="67">
        <v>18.867924528301888</v>
      </c>
      <c r="BL43" s="86"/>
      <c r="BM43" s="86">
        <v>50</v>
      </c>
      <c r="BN43" s="86"/>
      <c r="BO43" s="86"/>
      <c r="BP43" s="86"/>
      <c r="BQ43" s="86"/>
      <c r="BR43" s="62" t="s">
        <v>118</v>
      </c>
      <c r="BS43" s="62">
        <v>3</v>
      </c>
      <c r="BT43" s="86"/>
      <c r="BU43" s="86">
        <v>7</v>
      </c>
      <c r="BV43" s="86"/>
      <c r="BW43" s="86">
        <v>10</v>
      </c>
      <c r="BX43" s="86"/>
      <c r="BY43" s="67">
        <v>18.867924528301888</v>
      </c>
      <c r="BZ43" s="86"/>
      <c r="CA43" s="86">
        <v>70</v>
      </c>
      <c r="CB43" s="86"/>
      <c r="CC43" s="86"/>
      <c r="CD43" s="86"/>
      <c r="CE43" s="86"/>
      <c r="CF43" s="62" t="s">
        <v>118</v>
      </c>
      <c r="CG43" s="62">
        <v>3</v>
      </c>
      <c r="CH43" s="86"/>
      <c r="CI43" s="86">
        <v>5</v>
      </c>
      <c r="CJ43" s="86"/>
      <c r="CK43" s="86">
        <v>10</v>
      </c>
      <c r="CL43" s="86"/>
      <c r="CM43" s="67">
        <v>18.867924528301888</v>
      </c>
      <c r="CN43" s="86"/>
      <c r="CO43" s="86">
        <v>50</v>
      </c>
      <c r="CP43" s="86"/>
      <c r="CQ43" s="86"/>
      <c r="CR43" s="86"/>
      <c r="CS43" s="86"/>
      <c r="CT43" s="62" t="s">
        <v>118</v>
      </c>
      <c r="CU43" s="62">
        <v>3</v>
      </c>
      <c r="CV43" s="86"/>
      <c r="CW43" s="86">
        <v>4</v>
      </c>
      <c r="CX43" s="86"/>
      <c r="CY43" s="86">
        <v>10</v>
      </c>
      <c r="CZ43" s="86"/>
      <c r="DA43" s="67">
        <v>18.867924528301888</v>
      </c>
      <c r="DB43" s="86"/>
      <c r="DC43" s="86">
        <v>40</v>
      </c>
      <c r="DD43" s="86"/>
      <c r="DE43" s="86"/>
      <c r="DH43" s="62" t="s">
        <v>118</v>
      </c>
      <c r="DI43" s="62">
        <v>3</v>
      </c>
      <c r="DJ43" s="86"/>
      <c r="DK43" s="86">
        <v>4</v>
      </c>
      <c r="DL43" s="86"/>
      <c r="DM43" s="86">
        <v>10</v>
      </c>
      <c r="DN43" s="86"/>
      <c r="DO43" s="67">
        <v>18.867924528301888</v>
      </c>
      <c r="DP43" s="86"/>
      <c r="DQ43" s="86">
        <v>40</v>
      </c>
      <c r="DV43" s="62" t="s">
        <v>118</v>
      </c>
      <c r="DW43" s="62">
        <v>3</v>
      </c>
      <c r="DX43" s="86"/>
      <c r="DY43" s="86">
        <v>7</v>
      </c>
      <c r="DZ43" s="86"/>
      <c r="EA43" s="86">
        <v>10</v>
      </c>
      <c r="EB43" s="86"/>
      <c r="EC43" s="67">
        <v>18.867924528301888</v>
      </c>
      <c r="ED43" s="86"/>
      <c r="EE43" s="86">
        <v>70</v>
      </c>
      <c r="EJ43" s="62" t="s">
        <v>118</v>
      </c>
      <c r="EK43" s="62">
        <v>3</v>
      </c>
      <c r="EL43" s="86"/>
      <c r="EM43" s="86">
        <v>4</v>
      </c>
      <c r="EN43" s="86"/>
      <c r="EO43" s="86">
        <v>10</v>
      </c>
      <c r="EP43" s="86"/>
      <c r="EQ43" s="67">
        <v>18.867924528301888</v>
      </c>
      <c r="ER43" s="86"/>
      <c r="ES43" s="86">
        <v>40</v>
      </c>
      <c r="EX43" s="62" t="s">
        <v>118</v>
      </c>
      <c r="EY43" s="62">
        <v>3</v>
      </c>
      <c r="EZ43" s="86"/>
      <c r="FA43" s="86">
        <v>5</v>
      </c>
      <c r="FB43" s="86"/>
      <c r="FC43" s="86">
        <v>10</v>
      </c>
      <c r="FD43" s="86"/>
      <c r="FE43" s="67">
        <v>18.867924528301888</v>
      </c>
      <c r="FF43" s="86"/>
      <c r="FG43" s="86">
        <v>50</v>
      </c>
      <c r="FL43" s="62" t="s">
        <v>118</v>
      </c>
      <c r="FM43" s="62">
        <v>3</v>
      </c>
      <c r="FN43" s="86"/>
      <c r="FO43" s="86">
        <v>4</v>
      </c>
      <c r="FP43" s="86"/>
      <c r="FQ43" s="86">
        <v>10</v>
      </c>
      <c r="FR43" s="86"/>
      <c r="FS43" s="67">
        <v>18.867924528301888</v>
      </c>
      <c r="FT43" s="86"/>
      <c r="FU43" s="86">
        <v>40</v>
      </c>
      <c r="FZ43" s="62" t="s">
        <v>118</v>
      </c>
      <c r="GA43" s="62">
        <v>3</v>
      </c>
      <c r="GB43" s="86"/>
      <c r="GC43" s="86">
        <v>5</v>
      </c>
      <c r="GD43" s="86"/>
      <c r="GE43" s="86">
        <v>10</v>
      </c>
      <c r="GF43" s="86"/>
      <c r="GG43" s="67">
        <v>18.867924528301888</v>
      </c>
      <c r="GH43" s="86"/>
      <c r="GI43" s="86">
        <v>50</v>
      </c>
      <c r="GN43" s="62" t="s">
        <v>118</v>
      </c>
      <c r="GO43" s="62">
        <v>3</v>
      </c>
      <c r="GP43" s="86"/>
      <c r="GQ43" s="86">
        <v>6</v>
      </c>
      <c r="GR43" s="86"/>
      <c r="GS43" s="86">
        <v>10</v>
      </c>
      <c r="GT43" s="86"/>
      <c r="GU43" s="67">
        <v>18.867924528301888</v>
      </c>
      <c r="GV43" s="86"/>
      <c r="GW43" s="86">
        <v>60</v>
      </c>
      <c r="HB43" s="62" t="s">
        <v>118</v>
      </c>
      <c r="HC43" s="62">
        <v>3</v>
      </c>
      <c r="HD43" s="86"/>
      <c r="HE43" s="86">
        <v>6</v>
      </c>
      <c r="HF43" s="86"/>
      <c r="HG43" s="86">
        <v>10</v>
      </c>
      <c r="HH43" s="86"/>
      <c r="HI43" s="67">
        <v>18.867924528301888</v>
      </c>
      <c r="HJ43" s="86"/>
      <c r="HK43" s="86">
        <v>60</v>
      </c>
      <c r="HP43" s="62" t="s">
        <v>118</v>
      </c>
      <c r="HQ43" s="62">
        <v>3</v>
      </c>
      <c r="HR43" s="86"/>
      <c r="HS43" s="86">
        <v>5</v>
      </c>
      <c r="HT43" s="86"/>
      <c r="HU43" s="86">
        <v>10</v>
      </c>
      <c r="HV43" s="86"/>
      <c r="HW43" s="67">
        <v>18.867924528301888</v>
      </c>
      <c r="HX43" s="86"/>
      <c r="HY43" s="86">
        <v>50</v>
      </c>
      <c r="ID43" s="62" t="s">
        <v>118</v>
      </c>
      <c r="IE43" s="62">
        <v>3</v>
      </c>
      <c r="IF43" s="86"/>
      <c r="IG43" s="86">
        <v>7</v>
      </c>
      <c r="IH43" s="86"/>
      <c r="II43" s="86">
        <v>10</v>
      </c>
      <c r="IJ43" s="86"/>
      <c r="IK43" s="67">
        <v>18.867924528301888</v>
      </c>
      <c r="IL43" s="86"/>
      <c r="IM43" s="86">
        <v>70</v>
      </c>
      <c r="IR43" s="62" t="s">
        <v>118</v>
      </c>
      <c r="IS43" s="62">
        <v>3</v>
      </c>
      <c r="IT43" s="86"/>
      <c r="IU43" s="86">
        <v>8</v>
      </c>
      <c r="IV43" s="86"/>
      <c r="IW43" s="86">
        <v>10</v>
      </c>
      <c r="IX43" s="86"/>
      <c r="IY43" s="67">
        <v>18.867924528301888</v>
      </c>
      <c r="IZ43" s="86"/>
      <c r="JA43" s="86">
        <v>80</v>
      </c>
      <c r="JF43" s="62" t="s">
        <v>118</v>
      </c>
      <c r="JG43" s="62">
        <v>3</v>
      </c>
      <c r="JH43" s="86"/>
      <c r="JI43" s="86">
        <v>5</v>
      </c>
      <c r="JJ43" s="86"/>
      <c r="JK43" s="86">
        <v>10</v>
      </c>
      <c r="JL43" s="86"/>
      <c r="JM43" s="67">
        <v>18.867924528301888</v>
      </c>
      <c r="JN43" s="86"/>
      <c r="JO43" s="86">
        <v>50</v>
      </c>
      <c r="JT43" s="62" t="s">
        <v>118</v>
      </c>
      <c r="JU43" s="62">
        <v>3</v>
      </c>
      <c r="JV43" s="86"/>
      <c r="JW43" s="86">
        <v>3</v>
      </c>
      <c r="JX43" s="86"/>
      <c r="JY43" s="86">
        <v>10</v>
      </c>
      <c r="JZ43" s="86"/>
      <c r="KA43" s="67">
        <v>18.867924528301888</v>
      </c>
      <c r="KB43" s="86"/>
      <c r="KC43" s="86">
        <v>30</v>
      </c>
      <c r="KH43" s="62" t="s">
        <v>118</v>
      </c>
      <c r="KI43" s="62">
        <v>3</v>
      </c>
      <c r="KJ43" s="86"/>
      <c r="KK43" s="86">
        <v>5</v>
      </c>
      <c r="KL43" s="86"/>
      <c r="KM43" s="86">
        <v>10</v>
      </c>
      <c r="KN43" s="86"/>
      <c r="KO43" s="67">
        <v>18.867924528301888</v>
      </c>
      <c r="KP43" s="86"/>
      <c r="KQ43" s="86">
        <v>50</v>
      </c>
      <c r="KV43" s="62" t="s">
        <v>118</v>
      </c>
      <c r="KW43" s="62">
        <v>3</v>
      </c>
      <c r="KX43" s="86"/>
      <c r="KY43" s="86">
        <v>6</v>
      </c>
      <c r="KZ43" s="86"/>
      <c r="LA43" s="86">
        <v>10</v>
      </c>
      <c r="LB43" s="86"/>
      <c r="LC43" s="67">
        <v>18.867924528301888</v>
      </c>
      <c r="LD43" s="86"/>
      <c r="LE43" s="86">
        <v>60</v>
      </c>
      <c r="LJ43" s="62" t="s">
        <v>118</v>
      </c>
      <c r="LK43" s="62">
        <v>3</v>
      </c>
      <c r="LL43" s="86"/>
      <c r="LM43" s="86">
        <v>5</v>
      </c>
      <c r="LN43" s="86"/>
      <c r="LO43" s="86">
        <v>10</v>
      </c>
      <c r="LP43" s="86"/>
      <c r="LQ43" s="67">
        <v>18.867924528301888</v>
      </c>
      <c r="LR43" s="86"/>
      <c r="LS43" s="86">
        <v>50</v>
      </c>
      <c r="LX43" s="62" t="s">
        <v>118</v>
      </c>
      <c r="LY43" s="62">
        <v>3</v>
      </c>
      <c r="LZ43" s="86"/>
      <c r="MA43" s="86">
        <v>3</v>
      </c>
      <c r="MB43" s="86"/>
      <c r="MC43" s="86">
        <v>10</v>
      </c>
      <c r="MD43" s="86"/>
      <c r="ME43" s="67">
        <v>18.867924528301888</v>
      </c>
      <c r="MF43" s="86"/>
      <c r="MG43" s="86">
        <v>30</v>
      </c>
      <c r="ML43" s="62" t="s">
        <v>118</v>
      </c>
      <c r="MM43" s="62">
        <v>3</v>
      </c>
      <c r="MN43" s="86"/>
      <c r="MO43" s="86">
        <v>5</v>
      </c>
      <c r="MP43" s="86"/>
      <c r="MQ43" s="86">
        <v>10</v>
      </c>
      <c r="MR43" s="86"/>
      <c r="MS43" s="67">
        <v>18.867924528301888</v>
      </c>
      <c r="MT43" s="86"/>
      <c r="MU43" s="86">
        <v>50</v>
      </c>
      <c r="MZ43" s="62" t="s">
        <v>118</v>
      </c>
      <c r="NA43" s="62">
        <v>3</v>
      </c>
      <c r="NB43" s="86"/>
      <c r="NC43" s="86">
        <v>4</v>
      </c>
      <c r="ND43" s="86"/>
      <c r="NE43" s="86">
        <v>10</v>
      </c>
      <c r="NF43" s="86"/>
      <c r="NG43" s="67">
        <v>18.867924528301888</v>
      </c>
      <c r="NH43" s="86"/>
      <c r="NI43" s="86">
        <v>40</v>
      </c>
      <c r="NN43" s="62" t="s">
        <v>118</v>
      </c>
      <c r="NO43" s="62">
        <v>3</v>
      </c>
      <c r="NP43" s="86"/>
      <c r="NQ43" s="86">
        <v>6</v>
      </c>
      <c r="NR43" s="86"/>
      <c r="NS43" s="86">
        <v>10</v>
      </c>
      <c r="NT43" s="86"/>
      <c r="NU43" s="67">
        <v>19.230769230769234</v>
      </c>
      <c r="NV43" s="86"/>
      <c r="NW43" s="86">
        <v>60</v>
      </c>
      <c r="OB43" s="62" t="s">
        <v>118</v>
      </c>
      <c r="OC43" s="62">
        <v>3</v>
      </c>
      <c r="OD43" s="86"/>
      <c r="OE43" s="86">
        <v>7</v>
      </c>
      <c r="OF43" s="86"/>
      <c r="OG43" s="86">
        <v>10</v>
      </c>
      <c r="OH43" s="86"/>
      <c r="OI43" s="67">
        <v>19.230769230769234</v>
      </c>
      <c r="OJ43" s="86"/>
      <c r="OK43" s="86">
        <v>70</v>
      </c>
      <c r="OP43" s="62" t="s">
        <v>118</v>
      </c>
      <c r="OQ43" s="62">
        <v>3</v>
      </c>
      <c r="OR43" s="86"/>
      <c r="OS43" s="86">
        <v>4</v>
      </c>
      <c r="OT43" s="86"/>
      <c r="OU43" s="86">
        <v>10</v>
      </c>
      <c r="OV43" s="86"/>
      <c r="OW43" s="67">
        <v>19.230769230769234</v>
      </c>
      <c r="OX43" s="86"/>
      <c r="OY43" s="86">
        <v>40</v>
      </c>
      <c r="PD43" s="62" t="s">
        <v>118</v>
      </c>
      <c r="PE43" s="62">
        <v>3</v>
      </c>
      <c r="PF43" s="86"/>
      <c r="PG43" s="86">
        <v>6</v>
      </c>
      <c r="PH43" s="86"/>
      <c r="PI43" s="86">
        <v>10</v>
      </c>
      <c r="PJ43" s="86"/>
      <c r="PK43" s="67">
        <v>19.230769230769234</v>
      </c>
      <c r="PL43" s="86"/>
      <c r="PM43" s="86">
        <v>60</v>
      </c>
      <c r="PR43" s="62" t="s">
        <v>118</v>
      </c>
      <c r="PS43" s="62">
        <v>3</v>
      </c>
      <c r="PT43" s="86"/>
      <c r="PU43" s="86">
        <v>5</v>
      </c>
      <c r="PV43" s="86"/>
      <c r="PW43" s="86">
        <v>10</v>
      </c>
      <c r="PX43" s="86"/>
      <c r="PY43" s="67">
        <v>19.230769230769234</v>
      </c>
      <c r="PZ43" s="86"/>
      <c r="QA43" s="86">
        <v>50</v>
      </c>
      <c r="QF43" s="62" t="s">
        <v>118</v>
      </c>
      <c r="QG43" s="62">
        <v>3</v>
      </c>
      <c r="QH43" s="86"/>
      <c r="QI43" s="86">
        <v>8</v>
      </c>
      <c r="QJ43" s="86"/>
      <c r="QK43" s="86">
        <v>10</v>
      </c>
      <c r="QL43" s="86"/>
      <c r="QM43" s="67">
        <v>19.230769230769234</v>
      </c>
      <c r="QN43" s="86"/>
      <c r="QO43" s="86">
        <v>80</v>
      </c>
      <c r="QT43" s="62" t="s">
        <v>118</v>
      </c>
      <c r="QU43" s="62">
        <v>3</v>
      </c>
      <c r="QV43" s="86"/>
      <c r="QW43" s="86">
        <v>7</v>
      </c>
      <c r="QX43" s="86"/>
      <c r="QY43" s="86">
        <v>10</v>
      </c>
      <c r="QZ43" s="86"/>
      <c r="RA43" s="67">
        <v>19.230769230769234</v>
      </c>
      <c r="RB43" s="86"/>
      <c r="RC43" s="86">
        <v>70</v>
      </c>
      <c r="RH43" s="62" t="s">
        <v>118</v>
      </c>
      <c r="RI43" s="62">
        <v>3</v>
      </c>
      <c r="RJ43" s="86"/>
      <c r="RK43" s="86">
        <v>6</v>
      </c>
      <c r="RL43" s="86"/>
      <c r="RM43" s="86">
        <v>10</v>
      </c>
      <c r="RN43" s="86"/>
      <c r="RO43" s="67">
        <v>19.230769230769234</v>
      </c>
      <c r="RP43" s="86"/>
      <c r="RQ43" s="86">
        <v>60</v>
      </c>
      <c r="RV43" s="62" t="s">
        <v>118</v>
      </c>
      <c r="RW43" s="62">
        <v>3</v>
      </c>
      <c r="RX43" s="86"/>
      <c r="RY43" s="86">
        <v>3</v>
      </c>
      <c r="RZ43" s="86"/>
      <c r="SA43" s="86">
        <v>10</v>
      </c>
      <c r="SB43" s="86"/>
      <c r="SC43" s="67">
        <v>19.230769230769234</v>
      </c>
      <c r="SD43" s="86"/>
      <c r="SE43" s="86">
        <v>30</v>
      </c>
      <c r="SJ43" s="62" t="s">
        <v>118</v>
      </c>
      <c r="SK43" s="62">
        <v>3</v>
      </c>
      <c r="SL43" s="86"/>
      <c r="SM43" s="86">
        <v>6</v>
      </c>
      <c r="SN43" s="86"/>
      <c r="SO43" s="86">
        <v>10</v>
      </c>
      <c r="SP43" s="86"/>
      <c r="SQ43" s="67">
        <v>19.230769230769234</v>
      </c>
      <c r="SR43" s="86"/>
      <c r="SS43" s="86">
        <v>60</v>
      </c>
      <c r="SX43" s="62" t="s">
        <v>118</v>
      </c>
      <c r="SY43" s="62">
        <v>3</v>
      </c>
      <c r="SZ43" s="86"/>
      <c r="TA43" s="86">
        <v>7</v>
      </c>
      <c r="TB43" s="86"/>
      <c r="TC43" s="86">
        <v>10</v>
      </c>
      <c r="TD43" s="86"/>
      <c r="TE43" s="67">
        <v>19.230769230769234</v>
      </c>
      <c r="TF43" s="86"/>
      <c r="TG43" s="86">
        <v>70</v>
      </c>
      <c r="TL43" s="62" t="s">
        <v>118</v>
      </c>
      <c r="TM43" s="62">
        <v>3</v>
      </c>
      <c r="TN43" s="86"/>
      <c r="TO43" s="86">
        <v>6</v>
      </c>
      <c r="TP43" s="86"/>
      <c r="TQ43" s="86">
        <v>10</v>
      </c>
      <c r="TR43" s="86"/>
      <c r="TS43" s="67">
        <v>19.230769230769234</v>
      </c>
      <c r="TT43" s="86"/>
      <c r="TU43" s="86">
        <v>60</v>
      </c>
      <c r="TZ43" s="62" t="s">
        <v>118</v>
      </c>
      <c r="UA43" s="62">
        <v>3</v>
      </c>
      <c r="UB43" s="86"/>
      <c r="UC43" s="86">
        <v>7</v>
      </c>
      <c r="UD43" s="86"/>
      <c r="UE43" s="86">
        <v>10</v>
      </c>
      <c r="UF43" s="86"/>
      <c r="UG43" s="67">
        <v>19.230769230769234</v>
      </c>
      <c r="UH43" s="86"/>
      <c r="UI43" s="86">
        <v>70</v>
      </c>
      <c r="UN43" s="62" t="s">
        <v>118</v>
      </c>
      <c r="UO43" s="62">
        <v>3</v>
      </c>
      <c r="UP43" s="86"/>
      <c r="UQ43" s="86">
        <v>5</v>
      </c>
      <c r="UR43" s="86"/>
      <c r="US43" s="86">
        <v>10</v>
      </c>
      <c r="UT43" s="86"/>
      <c r="UU43" s="67">
        <v>19.230769230769234</v>
      </c>
      <c r="UV43" s="86"/>
      <c r="UW43" s="86">
        <v>50</v>
      </c>
      <c r="VB43" s="62" t="s">
        <v>118</v>
      </c>
      <c r="VC43" s="62">
        <v>3</v>
      </c>
      <c r="VD43" s="86"/>
      <c r="VE43" s="86">
        <v>5</v>
      </c>
      <c r="VF43" s="86"/>
      <c r="VG43" s="86">
        <v>10</v>
      </c>
      <c r="VH43" s="86"/>
      <c r="VI43" s="67">
        <v>19.230769230769234</v>
      </c>
      <c r="VJ43" s="86"/>
      <c r="VK43" s="86">
        <v>50</v>
      </c>
      <c r="VP43" s="62" t="s">
        <v>118</v>
      </c>
      <c r="VQ43" s="62">
        <v>3</v>
      </c>
      <c r="VR43" s="86"/>
      <c r="VS43" s="86">
        <v>6</v>
      </c>
      <c r="VT43" s="86"/>
      <c r="VU43" s="86">
        <v>10</v>
      </c>
      <c r="VV43" s="86"/>
      <c r="VW43" s="67">
        <v>19.230769230769234</v>
      </c>
      <c r="VX43" s="86"/>
      <c r="VY43" s="86">
        <v>60</v>
      </c>
      <c r="WD43" s="62" t="s">
        <v>118</v>
      </c>
      <c r="WE43" s="62">
        <v>3</v>
      </c>
      <c r="WF43" s="86"/>
      <c r="WG43" s="86">
        <v>7</v>
      </c>
      <c r="WH43" s="86"/>
      <c r="WI43" s="86">
        <v>10</v>
      </c>
      <c r="WJ43" s="86"/>
      <c r="WK43" s="67">
        <v>19.230769230769234</v>
      </c>
      <c r="WL43" s="86"/>
      <c r="WM43" s="86">
        <v>70</v>
      </c>
      <c r="WR43" s="62" t="s">
        <v>118</v>
      </c>
      <c r="WS43" s="62">
        <v>3</v>
      </c>
      <c r="WT43" s="86"/>
      <c r="WU43" s="86">
        <v>7</v>
      </c>
      <c r="WV43" s="86"/>
      <c r="WW43" s="86">
        <v>10</v>
      </c>
      <c r="WX43" s="86"/>
      <c r="WY43" s="67">
        <v>19.230769230769234</v>
      </c>
      <c r="WZ43" s="86"/>
      <c r="XA43" s="86">
        <v>70</v>
      </c>
      <c r="XF43" s="62" t="s">
        <v>118</v>
      </c>
      <c r="XG43" s="62">
        <v>3</v>
      </c>
      <c r="XH43" s="86"/>
      <c r="XI43" s="86">
        <v>5</v>
      </c>
      <c r="XJ43" s="86"/>
      <c r="XK43" s="86">
        <v>10</v>
      </c>
      <c r="XL43" s="86"/>
      <c r="XM43" s="67">
        <v>19.230769230769234</v>
      </c>
      <c r="XN43" s="86"/>
      <c r="XO43" s="86">
        <v>50</v>
      </c>
      <c r="XT43" s="62" t="s">
        <v>118</v>
      </c>
      <c r="XU43" s="62">
        <v>3</v>
      </c>
      <c r="XV43" s="86"/>
      <c r="XW43" s="86">
        <v>6</v>
      </c>
      <c r="XX43" s="86"/>
      <c r="XY43" s="86">
        <v>10</v>
      </c>
      <c r="XZ43" s="86"/>
      <c r="YA43" s="67">
        <v>19.230769230769234</v>
      </c>
      <c r="YB43" s="86"/>
      <c r="YC43" s="86">
        <v>60</v>
      </c>
      <c r="YH43" s="62" t="s">
        <v>118</v>
      </c>
      <c r="YI43" s="62">
        <v>3</v>
      </c>
      <c r="YJ43" s="86"/>
      <c r="YK43" s="86">
        <v>5</v>
      </c>
      <c r="YL43" s="86"/>
      <c r="YM43" s="86">
        <v>10</v>
      </c>
      <c r="YN43" s="86"/>
      <c r="YO43" s="67">
        <v>19.230769230769234</v>
      </c>
      <c r="YP43" s="86"/>
      <c r="YQ43" s="86">
        <v>50</v>
      </c>
      <c r="YV43" s="62" t="s">
        <v>118</v>
      </c>
      <c r="YW43" s="62">
        <v>3</v>
      </c>
      <c r="YX43" s="86"/>
      <c r="YY43" s="86">
        <v>6</v>
      </c>
      <c r="YZ43" s="86"/>
      <c r="ZA43" s="86">
        <v>10</v>
      </c>
      <c r="ZB43" s="86"/>
      <c r="ZC43" s="67">
        <v>19.230769230769234</v>
      </c>
      <c r="ZD43" s="86"/>
      <c r="ZE43" s="86">
        <v>60</v>
      </c>
      <c r="ZJ43" s="62" t="s">
        <v>118</v>
      </c>
      <c r="ZK43" s="62">
        <v>3</v>
      </c>
      <c r="ZL43" s="86"/>
      <c r="ZM43" s="86">
        <v>9</v>
      </c>
      <c r="ZN43" s="86"/>
      <c r="ZO43" s="86">
        <v>10</v>
      </c>
      <c r="ZP43" s="86"/>
      <c r="ZQ43" s="67">
        <v>19.230769230769234</v>
      </c>
      <c r="ZR43" s="86"/>
      <c r="ZS43" s="86">
        <v>90</v>
      </c>
      <c r="ZX43" s="62" t="s">
        <v>118</v>
      </c>
      <c r="ZY43" s="62">
        <v>3</v>
      </c>
      <c r="ZZ43" s="86"/>
      <c r="AAA43" s="86">
        <v>5</v>
      </c>
      <c r="AAB43" s="86"/>
      <c r="AAC43" s="86">
        <v>10</v>
      </c>
      <c r="AAD43" s="86"/>
      <c r="AAE43" s="67">
        <v>19.230769230769234</v>
      </c>
      <c r="AAF43" s="86"/>
      <c r="AAG43" s="86">
        <v>50</v>
      </c>
      <c r="AAL43" s="62" t="s">
        <v>118</v>
      </c>
      <c r="AAM43" s="62">
        <v>3</v>
      </c>
      <c r="AAN43" s="86"/>
      <c r="AAO43" s="86">
        <v>8</v>
      </c>
      <c r="AAP43" s="86"/>
      <c r="AAQ43" s="86">
        <v>10</v>
      </c>
      <c r="AAR43" s="86"/>
      <c r="AAS43" s="67">
        <v>19.230769230769234</v>
      </c>
      <c r="AAT43" s="86"/>
      <c r="AAU43" s="86">
        <v>80</v>
      </c>
      <c r="AAZ43" s="62" t="s">
        <v>118</v>
      </c>
      <c r="ABA43" s="62">
        <v>3</v>
      </c>
      <c r="ABB43" s="86"/>
      <c r="ABC43" s="86">
        <v>5</v>
      </c>
      <c r="ABD43" s="86"/>
      <c r="ABE43" s="86">
        <v>10</v>
      </c>
      <c r="ABF43" s="86"/>
      <c r="ABG43" s="67">
        <v>19.230769230769234</v>
      </c>
      <c r="ABH43" s="86"/>
      <c r="ABI43" s="86">
        <v>50</v>
      </c>
      <c r="ABN43" s="62" t="s">
        <v>118</v>
      </c>
      <c r="ABO43" s="62">
        <v>3</v>
      </c>
      <c r="ABP43" s="86"/>
      <c r="ABQ43" s="86">
        <v>6</v>
      </c>
      <c r="ABR43" s="86"/>
      <c r="ABS43" s="86">
        <v>10</v>
      </c>
      <c r="ABT43" s="86"/>
      <c r="ABU43" s="67">
        <v>19.230769230769234</v>
      </c>
      <c r="ABV43" s="86"/>
      <c r="ABW43" s="86">
        <v>60</v>
      </c>
      <c r="ACB43" s="62" t="s">
        <v>118</v>
      </c>
      <c r="ACC43" s="62">
        <v>3</v>
      </c>
      <c r="ACD43" s="86"/>
      <c r="ACE43" s="86">
        <v>6</v>
      </c>
      <c r="ACF43" s="86"/>
      <c r="ACG43" s="86">
        <v>10</v>
      </c>
      <c r="ACH43" s="86"/>
      <c r="ACI43" s="67">
        <v>18.518518518518519</v>
      </c>
      <c r="ACJ43" s="86"/>
      <c r="ACK43" s="86">
        <v>60</v>
      </c>
      <c r="ACP43" s="62" t="s">
        <v>118</v>
      </c>
      <c r="ACQ43" s="62">
        <v>3</v>
      </c>
      <c r="ACR43" s="86"/>
      <c r="ACS43" s="86">
        <v>6</v>
      </c>
      <c r="ACT43" s="86"/>
      <c r="ACU43" s="86">
        <v>10</v>
      </c>
      <c r="ACV43" s="86"/>
      <c r="ACW43" s="67">
        <v>18.518518518518519</v>
      </c>
      <c r="ACX43" s="86"/>
      <c r="ACY43" s="86">
        <v>60</v>
      </c>
      <c r="ADD43" s="62" t="s">
        <v>118</v>
      </c>
      <c r="ADE43" s="62">
        <v>3</v>
      </c>
      <c r="ADF43" s="86"/>
      <c r="ADG43" s="86">
        <v>8</v>
      </c>
      <c r="ADH43" s="86"/>
      <c r="ADI43" s="86">
        <v>10</v>
      </c>
      <c r="ADJ43" s="86"/>
      <c r="ADK43" s="67">
        <v>18.518518518518519</v>
      </c>
      <c r="ADL43" s="86"/>
      <c r="ADM43" s="86">
        <v>80</v>
      </c>
      <c r="ADR43" s="62" t="s">
        <v>118</v>
      </c>
      <c r="ADS43" s="62">
        <v>3</v>
      </c>
      <c r="ADT43" s="86"/>
      <c r="ADU43" s="86">
        <v>6</v>
      </c>
      <c r="ADV43" s="86"/>
      <c r="ADW43" s="86">
        <v>10</v>
      </c>
      <c r="ADX43" s="86"/>
      <c r="ADY43" s="67">
        <v>18.518518518518519</v>
      </c>
      <c r="ADZ43" s="86"/>
      <c r="AEA43" s="86">
        <v>60</v>
      </c>
      <c r="AEF43" s="62" t="s">
        <v>118</v>
      </c>
      <c r="AEG43" s="62">
        <v>3</v>
      </c>
      <c r="AEH43" s="86"/>
      <c r="AEI43" s="86">
        <v>4</v>
      </c>
      <c r="AEJ43" s="86"/>
      <c r="AEK43" s="86">
        <v>10</v>
      </c>
      <c r="AEL43" s="86"/>
      <c r="AEM43" s="67">
        <v>18.518518518518519</v>
      </c>
      <c r="AEN43" s="86"/>
      <c r="AEO43" s="86">
        <v>40</v>
      </c>
      <c r="AET43" s="62" t="s">
        <v>118</v>
      </c>
      <c r="AEU43" s="62">
        <v>3</v>
      </c>
      <c r="AEV43" s="86"/>
      <c r="AEW43" s="86">
        <v>9</v>
      </c>
      <c r="AEX43" s="86"/>
      <c r="AEY43" s="86">
        <v>10</v>
      </c>
      <c r="AEZ43" s="86"/>
      <c r="AFA43" s="67">
        <v>18.518518518518519</v>
      </c>
      <c r="AFB43" s="86"/>
      <c r="AFC43" s="86">
        <v>90</v>
      </c>
      <c r="AFH43" s="62" t="s">
        <v>118</v>
      </c>
      <c r="AFI43" s="62">
        <v>3</v>
      </c>
      <c r="AFJ43" s="86"/>
      <c r="AFK43" s="86">
        <v>3</v>
      </c>
      <c r="AFL43" s="86"/>
      <c r="AFM43" s="86">
        <v>10</v>
      </c>
      <c r="AFN43" s="86"/>
      <c r="AFO43" s="67">
        <v>18.518518518518519</v>
      </c>
      <c r="AFP43" s="86"/>
      <c r="AFQ43" s="86">
        <v>30</v>
      </c>
      <c r="AFV43" s="62" t="s">
        <v>118</v>
      </c>
      <c r="AFW43" s="62">
        <v>3</v>
      </c>
      <c r="AFX43" s="86"/>
      <c r="AFY43" s="86">
        <v>4</v>
      </c>
      <c r="AFZ43" s="86"/>
      <c r="AGA43" s="86">
        <v>10</v>
      </c>
      <c r="AGB43" s="86"/>
      <c r="AGC43" s="67">
        <v>18.518518518518519</v>
      </c>
      <c r="AGD43" s="86"/>
      <c r="AGE43" s="86">
        <v>40</v>
      </c>
      <c r="AGJ43" s="62" t="s">
        <v>118</v>
      </c>
      <c r="AGK43" s="62">
        <v>3</v>
      </c>
      <c r="AGL43" s="86"/>
      <c r="AGM43" s="86">
        <v>7</v>
      </c>
      <c r="AGN43" s="86"/>
      <c r="AGO43" s="86">
        <v>10</v>
      </c>
      <c r="AGP43" s="86"/>
      <c r="AGQ43" s="67">
        <v>18.518518518518519</v>
      </c>
      <c r="AGR43" s="86"/>
      <c r="AGS43" s="86">
        <v>70</v>
      </c>
      <c r="AGX43" s="62" t="s">
        <v>118</v>
      </c>
      <c r="AGY43" s="62">
        <v>3</v>
      </c>
      <c r="AGZ43" s="86"/>
      <c r="AHA43" s="86">
        <v>3</v>
      </c>
      <c r="AHB43" s="86"/>
      <c r="AHC43" s="86">
        <v>10</v>
      </c>
      <c r="AHD43" s="86"/>
      <c r="AHE43" s="67">
        <v>18.518518518518519</v>
      </c>
      <c r="AHF43" s="86"/>
      <c r="AHG43" s="86">
        <v>30</v>
      </c>
      <c r="AHL43" s="62" t="s">
        <v>118</v>
      </c>
      <c r="AHM43" s="62">
        <v>3</v>
      </c>
      <c r="AHN43" s="86"/>
      <c r="AHO43" s="86">
        <v>4</v>
      </c>
      <c r="AHP43" s="86"/>
      <c r="AHQ43" s="86">
        <v>10</v>
      </c>
      <c r="AHR43" s="86"/>
      <c r="AHS43" s="67">
        <v>18.518518518518519</v>
      </c>
      <c r="AHT43" s="86"/>
      <c r="AHU43" s="86">
        <v>40</v>
      </c>
      <c r="AHZ43" s="62" t="s">
        <v>118</v>
      </c>
      <c r="AIA43" s="62">
        <v>3</v>
      </c>
      <c r="AIB43" s="86"/>
      <c r="AIC43" s="86">
        <v>3</v>
      </c>
      <c r="AID43" s="86"/>
      <c r="AIE43" s="86">
        <v>10</v>
      </c>
      <c r="AIF43" s="86"/>
      <c r="AIG43" s="67">
        <v>18.518518518518519</v>
      </c>
      <c r="AIH43" s="86"/>
      <c r="AII43" s="86">
        <v>30</v>
      </c>
      <c r="AIN43" s="62" t="s">
        <v>118</v>
      </c>
      <c r="AIO43" s="62">
        <v>3</v>
      </c>
      <c r="AIP43" s="86"/>
      <c r="AIQ43" s="86">
        <v>7</v>
      </c>
      <c r="AIR43" s="86"/>
      <c r="AIS43" s="86">
        <v>10</v>
      </c>
      <c r="AIT43" s="86"/>
      <c r="AIU43" s="67">
        <v>18.518518518518519</v>
      </c>
      <c r="AIV43" s="86"/>
      <c r="AIW43" s="86">
        <v>70</v>
      </c>
      <c r="AJB43" s="62" t="s">
        <v>118</v>
      </c>
      <c r="AJC43" s="62">
        <v>3</v>
      </c>
      <c r="AJD43" s="86"/>
      <c r="AJE43" s="86">
        <v>3</v>
      </c>
      <c r="AJF43" s="86"/>
      <c r="AJG43" s="86">
        <v>10</v>
      </c>
      <c r="AJH43" s="86"/>
      <c r="AJI43" s="67">
        <v>18.518518518518519</v>
      </c>
      <c r="AJJ43" s="86"/>
      <c r="AJK43" s="86">
        <v>30</v>
      </c>
      <c r="AJP43" s="62" t="s">
        <v>118</v>
      </c>
      <c r="AJQ43" s="62">
        <v>3</v>
      </c>
      <c r="AJR43" s="86"/>
      <c r="AJS43" s="86">
        <v>5</v>
      </c>
      <c r="AJT43" s="86"/>
      <c r="AJU43" s="86">
        <v>10</v>
      </c>
      <c r="AJV43" s="86"/>
      <c r="AJW43" s="67">
        <v>18.518518518518519</v>
      </c>
      <c r="AJX43" s="86"/>
      <c r="AJY43" s="86">
        <v>50</v>
      </c>
      <c r="AKD43" s="62" t="s">
        <v>118</v>
      </c>
      <c r="AKE43" s="62">
        <v>3</v>
      </c>
      <c r="AKF43" s="86"/>
      <c r="AKG43" s="86">
        <v>3</v>
      </c>
      <c r="AKH43" s="86"/>
      <c r="AKI43" s="86">
        <v>10</v>
      </c>
      <c r="AKJ43" s="86"/>
      <c r="AKK43" s="67">
        <v>18.518518518518519</v>
      </c>
      <c r="AKL43" s="86"/>
      <c r="AKM43" s="86">
        <v>30</v>
      </c>
      <c r="AKR43" s="62" t="s">
        <v>118</v>
      </c>
      <c r="AKS43" s="62">
        <v>3</v>
      </c>
      <c r="AKT43" s="86"/>
      <c r="AKU43" s="86">
        <v>2</v>
      </c>
      <c r="AKV43" s="86"/>
      <c r="AKW43" s="86">
        <v>10</v>
      </c>
      <c r="AKX43" s="86"/>
      <c r="AKY43" s="67">
        <v>18.518518518518519</v>
      </c>
      <c r="AKZ43" s="86"/>
      <c r="ALA43" s="86">
        <v>20</v>
      </c>
      <c r="ALF43" s="62" t="s">
        <v>118</v>
      </c>
      <c r="ALG43" s="62">
        <v>3</v>
      </c>
      <c r="ALH43" s="86"/>
      <c r="ALI43" s="86">
        <v>7</v>
      </c>
      <c r="ALJ43" s="86"/>
      <c r="ALK43" s="86">
        <v>10</v>
      </c>
      <c r="ALL43" s="86"/>
      <c r="ALM43" s="67">
        <v>18.518518518518519</v>
      </c>
      <c r="ALN43" s="86"/>
      <c r="ALO43" s="86">
        <v>70</v>
      </c>
      <c r="ALT43" s="62" t="s">
        <v>118</v>
      </c>
      <c r="ALU43" s="62">
        <v>3</v>
      </c>
      <c r="ALV43" s="86"/>
      <c r="ALW43" s="86">
        <v>6</v>
      </c>
      <c r="ALX43" s="86"/>
      <c r="ALY43" s="86">
        <v>10</v>
      </c>
      <c r="ALZ43" s="86"/>
      <c r="AMA43" s="67">
        <v>18.518518518518519</v>
      </c>
      <c r="AMB43" s="86"/>
      <c r="AMC43" s="86">
        <v>60</v>
      </c>
      <c r="AMH43" s="62" t="s">
        <v>118</v>
      </c>
      <c r="AMI43" s="62">
        <v>3</v>
      </c>
      <c r="AMJ43" s="86"/>
      <c r="AMK43" s="86">
        <v>5</v>
      </c>
      <c r="AML43" s="86"/>
      <c r="AMM43" s="86">
        <v>10</v>
      </c>
      <c r="AMN43" s="86"/>
      <c r="AMO43" s="67">
        <v>18.518518518518519</v>
      </c>
      <c r="AMP43" s="86"/>
      <c r="AMQ43" s="86">
        <v>50</v>
      </c>
      <c r="AMV43" s="62" t="s">
        <v>118</v>
      </c>
      <c r="AMW43" s="62">
        <v>3</v>
      </c>
      <c r="AMX43" s="86"/>
      <c r="AMY43" s="86">
        <v>3</v>
      </c>
      <c r="AMZ43" s="86"/>
      <c r="ANA43" s="86">
        <v>10</v>
      </c>
      <c r="ANB43" s="86"/>
      <c r="ANC43" s="67">
        <v>18.518518518518519</v>
      </c>
      <c r="AND43" s="86"/>
      <c r="ANE43" s="86">
        <v>30</v>
      </c>
      <c r="ANJ43" s="62" t="s">
        <v>118</v>
      </c>
      <c r="ANK43" s="62">
        <v>3</v>
      </c>
      <c r="ANL43" s="86"/>
      <c r="ANM43" s="86">
        <v>5</v>
      </c>
      <c r="ANN43" s="86"/>
      <c r="ANO43" s="86">
        <v>10</v>
      </c>
      <c r="ANP43" s="86"/>
      <c r="ANQ43" s="67">
        <v>18.518518518518519</v>
      </c>
      <c r="ANR43" s="86"/>
      <c r="ANS43" s="86">
        <v>50</v>
      </c>
      <c r="ANX43" s="62" t="s">
        <v>118</v>
      </c>
      <c r="ANY43" s="62">
        <v>3</v>
      </c>
      <c r="ANZ43" s="86"/>
      <c r="AOA43" s="86">
        <v>8</v>
      </c>
      <c r="AOB43" s="86"/>
      <c r="AOC43" s="86">
        <v>10</v>
      </c>
      <c r="AOD43" s="86"/>
      <c r="AOE43" s="67">
        <v>18.518518518518519</v>
      </c>
      <c r="AOF43" s="86"/>
      <c r="AOG43" s="86">
        <v>80</v>
      </c>
      <c r="AOL43" s="62" t="s">
        <v>118</v>
      </c>
      <c r="AOM43" s="62">
        <v>3</v>
      </c>
      <c r="AON43" s="86"/>
      <c r="AOO43" s="86">
        <v>4</v>
      </c>
      <c r="AOP43" s="86"/>
      <c r="AOQ43" s="86">
        <v>10</v>
      </c>
      <c r="AOR43" s="86"/>
      <c r="AOS43" s="67">
        <v>18.518518518518519</v>
      </c>
      <c r="AOT43" s="86"/>
      <c r="AOU43" s="86">
        <v>40</v>
      </c>
      <c r="AOZ43" s="62" t="s">
        <v>118</v>
      </c>
      <c r="APA43" s="62">
        <v>3</v>
      </c>
      <c r="APB43" s="86"/>
      <c r="APC43" s="86">
        <v>4</v>
      </c>
      <c r="APD43" s="86"/>
      <c r="APE43" s="86">
        <v>10</v>
      </c>
      <c r="APF43" s="86"/>
      <c r="APG43" s="67">
        <v>18.518518518518519</v>
      </c>
      <c r="APH43" s="86"/>
      <c r="API43" s="86">
        <v>40</v>
      </c>
      <c r="APN43" s="62" t="s">
        <v>118</v>
      </c>
      <c r="APO43" s="62">
        <v>3</v>
      </c>
      <c r="APP43" s="86"/>
      <c r="APQ43" s="86">
        <v>7</v>
      </c>
      <c r="APR43" s="86"/>
      <c r="APS43" s="86">
        <v>10</v>
      </c>
      <c r="APT43" s="86"/>
      <c r="APU43" s="67">
        <v>18.518518518518519</v>
      </c>
      <c r="APV43" s="86"/>
      <c r="APW43" s="86">
        <v>70</v>
      </c>
      <c r="AQB43" s="62" t="s">
        <v>118</v>
      </c>
      <c r="AQC43" s="62">
        <v>3</v>
      </c>
      <c r="AQD43" s="86"/>
      <c r="AQE43" s="86">
        <v>5</v>
      </c>
      <c r="AQF43" s="86"/>
      <c r="AQG43" s="86">
        <v>10</v>
      </c>
      <c r="AQH43" s="86"/>
      <c r="AQI43" s="67">
        <v>18.518518518518519</v>
      </c>
      <c r="AQJ43" s="86"/>
      <c r="AQK43" s="86">
        <v>50</v>
      </c>
      <c r="AQP43" s="62" t="s">
        <v>118</v>
      </c>
      <c r="AQQ43" s="62">
        <v>3</v>
      </c>
      <c r="AQR43" s="86"/>
      <c r="AQS43" s="86">
        <v>2</v>
      </c>
      <c r="AQT43" s="86"/>
      <c r="AQU43" s="86">
        <v>8</v>
      </c>
      <c r="AQV43" s="86"/>
      <c r="AQW43" s="67">
        <v>17.777777777777779</v>
      </c>
      <c r="AQX43" s="86"/>
      <c r="AQY43" s="86">
        <v>25</v>
      </c>
      <c r="ARD43" s="62" t="s">
        <v>118</v>
      </c>
      <c r="ARE43" s="62">
        <v>3</v>
      </c>
      <c r="ARF43" s="86"/>
      <c r="ARG43" s="86">
        <v>5</v>
      </c>
      <c r="ARH43" s="86"/>
      <c r="ARI43" s="86">
        <v>8</v>
      </c>
      <c r="ARJ43" s="86"/>
      <c r="ARK43" s="67">
        <v>17.777777777777779</v>
      </c>
      <c r="ARL43" s="86"/>
      <c r="ARM43" s="86">
        <v>62.5</v>
      </c>
      <c r="ARR43" s="62" t="s">
        <v>118</v>
      </c>
      <c r="ARS43" s="62">
        <v>3</v>
      </c>
      <c r="ART43" s="86"/>
      <c r="ARU43" s="86">
        <v>6</v>
      </c>
      <c r="ARV43" s="86"/>
      <c r="ARW43" s="86">
        <v>8</v>
      </c>
      <c r="ARX43" s="86"/>
      <c r="ARY43" s="67">
        <v>17.777777777777779</v>
      </c>
      <c r="ARZ43" s="86"/>
      <c r="ASA43" s="86">
        <v>75</v>
      </c>
      <c r="ASF43" s="62" t="s">
        <v>118</v>
      </c>
      <c r="ASG43" s="62">
        <v>3</v>
      </c>
      <c r="ASH43" s="86"/>
      <c r="ASI43" s="86">
        <v>3</v>
      </c>
      <c r="ASJ43" s="86"/>
      <c r="ASK43" s="86">
        <v>8</v>
      </c>
      <c r="ASL43" s="86"/>
      <c r="ASM43" s="67">
        <v>17.777777777777779</v>
      </c>
      <c r="ASN43" s="86"/>
      <c r="ASO43" s="86">
        <v>37.5</v>
      </c>
      <c r="AST43" s="62" t="s">
        <v>118</v>
      </c>
      <c r="ASU43" s="62">
        <v>3</v>
      </c>
      <c r="ASV43" s="86"/>
      <c r="ASW43" s="86">
        <v>4</v>
      </c>
      <c r="ASX43" s="86"/>
      <c r="ASY43" s="86">
        <v>8</v>
      </c>
      <c r="ASZ43" s="86"/>
      <c r="ATA43" s="67">
        <v>17.777777777777779</v>
      </c>
      <c r="ATB43" s="86"/>
      <c r="ATC43" s="86">
        <v>50</v>
      </c>
      <c r="ATH43" s="62" t="s">
        <v>118</v>
      </c>
      <c r="ATI43" s="62">
        <v>3</v>
      </c>
      <c r="ATJ43" s="86"/>
      <c r="ATK43" s="86">
        <v>5</v>
      </c>
      <c r="ATL43" s="86"/>
      <c r="ATM43" s="86">
        <v>8</v>
      </c>
      <c r="ATN43" s="86"/>
      <c r="ATO43" s="67">
        <v>17.777777777777779</v>
      </c>
      <c r="ATP43" s="86"/>
      <c r="ATQ43" s="86">
        <v>62.5</v>
      </c>
      <c r="ATV43" s="62" t="s">
        <v>118</v>
      </c>
      <c r="ATW43" s="62">
        <v>3</v>
      </c>
      <c r="ATX43" s="86"/>
      <c r="ATY43" s="86">
        <v>7</v>
      </c>
      <c r="ATZ43" s="86"/>
      <c r="AUA43" s="86">
        <v>8</v>
      </c>
      <c r="AUB43" s="86"/>
      <c r="AUC43" s="67">
        <v>17.777777777777779</v>
      </c>
      <c r="AUD43" s="86"/>
      <c r="AUE43" s="86">
        <v>87.5</v>
      </c>
      <c r="AUJ43" s="62" t="s">
        <v>118</v>
      </c>
      <c r="AUK43" s="62">
        <v>3</v>
      </c>
      <c r="AUL43" s="86"/>
      <c r="AUM43" s="86">
        <v>2</v>
      </c>
      <c r="AUN43" s="86"/>
      <c r="AUO43" s="86">
        <v>8</v>
      </c>
      <c r="AUP43" s="86"/>
      <c r="AUQ43" s="67">
        <v>17.777777777777779</v>
      </c>
      <c r="AUR43" s="86"/>
      <c r="AUS43" s="86">
        <v>25</v>
      </c>
      <c r="AUX43" s="62" t="s">
        <v>118</v>
      </c>
      <c r="AUY43" s="62">
        <v>3</v>
      </c>
      <c r="AUZ43" s="86"/>
      <c r="AVA43" s="86">
        <v>3</v>
      </c>
      <c r="AVB43" s="86"/>
      <c r="AVC43" s="86">
        <v>8</v>
      </c>
      <c r="AVD43" s="86"/>
      <c r="AVE43" s="67">
        <v>17.777777777777779</v>
      </c>
      <c r="AVF43" s="86"/>
      <c r="AVG43" s="86">
        <v>37.5</v>
      </c>
      <c r="AVL43" s="62" t="s">
        <v>118</v>
      </c>
      <c r="AVM43" s="62">
        <v>3</v>
      </c>
      <c r="AVN43" s="86"/>
      <c r="AVO43" s="86">
        <v>1</v>
      </c>
      <c r="AVP43" s="86"/>
      <c r="AVQ43" s="86">
        <v>8</v>
      </c>
      <c r="AVR43" s="86"/>
      <c r="AVS43" s="67">
        <v>17.777777777777779</v>
      </c>
      <c r="AVT43" s="86"/>
      <c r="AVU43" s="86">
        <v>12.5</v>
      </c>
      <c r="AVZ43" s="62" t="s">
        <v>118</v>
      </c>
      <c r="AWA43" s="62">
        <v>3</v>
      </c>
      <c r="AWB43" s="86"/>
      <c r="AWC43" s="86">
        <v>4</v>
      </c>
      <c r="AWD43" s="86"/>
      <c r="AWE43" s="86">
        <v>8</v>
      </c>
      <c r="AWF43" s="86"/>
      <c r="AWG43" s="67">
        <v>17.777777777777779</v>
      </c>
      <c r="AWH43" s="86"/>
      <c r="AWI43" s="86">
        <v>50</v>
      </c>
      <c r="AWN43" s="62" t="s">
        <v>118</v>
      </c>
      <c r="AWO43" s="62">
        <v>3</v>
      </c>
      <c r="AWP43" s="86"/>
      <c r="AWQ43" s="86">
        <v>3</v>
      </c>
      <c r="AWR43" s="86"/>
      <c r="AWS43" s="86">
        <v>8</v>
      </c>
      <c r="AWT43" s="86"/>
      <c r="AWU43" s="67">
        <v>17.777777777777779</v>
      </c>
      <c r="AWV43" s="86"/>
      <c r="AWW43" s="86">
        <v>37.5</v>
      </c>
      <c r="AXB43" s="62" t="s">
        <v>118</v>
      </c>
      <c r="AXC43" s="62">
        <v>3</v>
      </c>
      <c r="AXD43" s="86"/>
      <c r="AXE43" s="86">
        <v>4</v>
      </c>
      <c r="AXF43" s="86"/>
      <c r="AXG43" s="86">
        <v>8</v>
      </c>
      <c r="AXH43" s="86"/>
      <c r="AXI43" s="67">
        <v>17.777777777777779</v>
      </c>
      <c r="AXJ43" s="86"/>
      <c r="AXK43" s="86">
        <v>50</v>
      </c>
      <c r="AXP43" s="62" t="s">
        <v>118</v>
      </c>
      <c r="AXQ43" s="62">
        <v>3</v>
      </c>
      <c r="AXR43" s="86"/>
      <c r="AXS43" s="86">
        <v>5</v>
      </c>
      <c r="AXT43" s="86"/>
      <c r="AXU43" s="86">
        <v>8</v>
      </c>
      <c r="AXV43" s="86"/>
      <c r="AXW43" s="67">
        <v>17.777777777777779</v>
      </c>
      <c r="AXX43" s="86"/>
      <c r="AXY43" s="86">
        <v>62.5</v>
      </c>
      <c r="AYD43" s="62" t="s">
        <v>118</v>
      </c>
      <c r="AYE43" s="62">
        <v>3</v>
      </c>
      <c r="AYF43" s="86"/>
      <c r="AYG43" s="86">
        <v>5</v>
      </c>
      <c r="AYH43" s="86"/>
      <c r="AYI43" s="86">
        <v>8</v>
      </c>
      <c r="AYJ43" s="86"/>
      <c r="AYK43" s="67">
        <v>17.777777777777779</v>
      </c>
      <c r="AYL43" s="86"/>
      <c r="AYM43" s="86">
        <v>62.5</v>
      </c>
      <c r="AYR43" s="62" t="s">
        <v>118</v>
      </c>
      <c r="AYS43" s="62">
        <v>3</v>
      </c>
      <c r="AYT43" s="86"/>
      <c r="AYU43" s="86">
        <v>2</v>
      </c>
      <c r="AYV43" s="86"/>
      <c r="AYW43" s="86">
        <v>8</v>
      </c>
      <c r="AYX43" s="86"/>
      <c r="AYY43" s="67">
        <v>17.777777777777779</v>
      </c>
      <c r="AYZ43" s="86"/>
      <c r="AZA43" s="86">
        <v>25</v>
      </c>
      <c r="AZF43" s="62" t="s">
        <v>118</v>
      </c>
      <c r="AZG43" s="62">
        <v>3</v>
      </c>
      <c r="AZH43" s="86"/>
      <c r="AZI43" s="86">
        <v>0</v>
      </c>
      <c r="AZJ43" s="86"/>
      <c r="AZK43" s="86">
        <v>8</v>
      </c>
      <c r="AZL43" s="86"/>
      <c r="AZM43" s="67">
        <v>17.777777777777779</v>
      </c>
      <c r="AZN43" s="86"/>
      <c r="AZO43" s="86">
        <v>0</v>
      </c>
      <c r="AZT43" s="62" t="s">
        <v>118</v>
      </c>
      <c r="AZU43" s="62">
        <v>3</v>
      </c>
      <c r="AZV43" s="86"/>
      <c r="AZW43" s="86">
        <v>3</v>
      </c>
      <c r="AZX43" s="86"/>
      <c r="AZY43" s="86">
        <v>8</v>
      </c>
      <c r="AZZ43" s="86"/>
      <c r="BAA43" s="67">
        <v>17.777777777777779</v>
      </c>
      <c r="BAB43" s="86"/>
      <c r="BAC43" s="86">
        <v>37.5</v>
      </c>
      <c r="BAH43" s="62" t="s">
        <v>118</v>
      </c>
      <c r="BAI43" s="62">
        <v>3</v>
      </c>
      <c r="BAJ43" s="86"/>
      <c r="BAK43" s="86">
        <v>3</v>
      </c>
      <c r="BAL43" s="86"/>
      <c r="BAM43" s="86">
        <v>8</v>
      </c>
      <c r="BAN43" s="86"/>
      <c r="BAO43" s="67">
        <v>17.777777777777779</v>
      </c>
      <c r="BAP43" s="86"/>
      <c r="BAQ43" s="86">
        <v>37.5</v>
      </c>
      <c r="BAV43" s="62" t="s">
        <v>118</v>
      </c>
      <c r="BAW43" s="62">
        <v>3</v>
      </c>
      <c r="BAX43" s="86"/>
      <c r="BAY43" s="86">
        <v>5</v>
      </c>
      <c r="BAZ43" s="86"/>
      <c r="BBA43" s="86">
        <v>8</v>
      </c>
      <c r="BBB43" s="86"/>
      <c r="BBC43" s="67">
        <v>17.777777777777779</v>
      </c>
      <c r="BBD43" s="86"/>
      <c r="BBE43" s="86">
        <v>62.5</v>
      </c>
      <c r="BBJ43" s="62" t="s">
        <v>118</v>
      </c>
      <c r="BBK43" s="62">
        <v>3</v>
      </c>
      <c r="BBL43" s="86"/>
      <c r="BBM43" s="86">
        <v>4</v>
      </c>
      <c r="BBN43" s="86"/>
      <c r="BBO43" s="86">
        <v>8</v>
      </c>
      <c r="BBP43" s="86"/>
      <c r="BBQ43" s="67">
        <v>17.777777777777779</v>
      </c>
      <c r="BBR43" s="86"/>
      <c r="BBS43" s="86">
        <v>50</v>
      </c>
      <c r="BBX43" s="62" t="s">
        <v>118</v>
      </c>
      <c r="BBY43" s="62">
        <v>3</v>
      </c>
      <c r="BBZ43" s="86"/>
      <c r="BCA43" s="86">
        <v>5</v>
      </c>
      <c r="BCB43" s="86"/>
      <c r="BCC43" s="86">
        <v>8</v>
      </c>
      <c r="BCD43" s="86"/>
      <c r="BCE43" s="67">
        <v>17.777777777777779</v>
      </c>
      <c r="BCF43" s="86"/>
      <c r="BCG43" s="86">
        <v>62.5</v>
      </c>
      <c r="BCL43" s="62" t="s">
        <v>118</v>
      </c>
      <c r="BCM43" s="62">
        <v>3</v>
      </c>
      <c r="BCN43" s="86"/>
      <c r="BCO43" s="86">
        <v>6</v>
      </c>
      <c r="BCP43" s="86"/>
      <c r="BCQ43" s="86">
        <v>8</v>
      </c>
      <c r="BCR43" s="86"/>
      <c r="BCS43" s="67">
        <v>17.777777777777779</v>
      </c>
      <c r="BCT43" s="86"/>
      <c r="BCU43" s="86">
        <v>75</v>
      </c>
      <c r="BCZ43" s="62" t="s">
        <v>118</v>
      </c>
      <c r="BDA43" s="62">
        <v>3</v>
      </c>
      <c r="BDB43" s="86"/>
      <c r="BDC43" s="86">
        <v>4</v>
      </c>
      <c r="BDD43" s="86"/>
      <c r="BDE43" s="86">
        <v>8</v>
      </c>
      <c r="BDF43" s="86"/>
      <c r="BDG43" s="67">
        <v>17.777777777777779</v>
      </c>
      <c r="BDH43" s="86"/>
      <c r="BDI43" s="86">
        <v>50</v>
      </c>
      <c r="BDN43" s="62" t="s">
        <v>118</v>
      </c>
      <c r="BDO43" s="62">
        <v>3</v>
      </c>
      <c r="BDP43" s="86"/>
      <c r="BDQ43" s="86">
        <v>5</v>
      </c>
      <c r="BDR43" s="86"/>
      <c r="BDS43" s="86">
        <v>8</v>
      </c>
      <c r="BDT43" s="86"/>
      <c r="BDU43" s="67">
        <v>17.777777777777779</v>
      </c>
      <c r="BDV43" s="86"/>
      <c r="BDW43" s="86">
        <v>62.5</v>
      </c>
      <c r="BEB43" s="62" t="s">
        <v>118</v>
      </c>
      <c r="BEC43" s="62">
        <v>3</v>
      </c>
      <c r="BED43" s="86"/>
      <c r="BEE43" s="86">
        <v>3</v>
      </c>
      <c r="BEF43" s="86"/>
      <c r="BEG43" s="86">
        <v>8</v>
      </c>
      <c r="BEH43" s="86"/>
      <c r="BEI43" s="67">
        <v>17.777777777777779</v>
      </c>
      <c r="BEJ43" s="86"/>
      <c r="BEK43" s="86">
        <v>37.5</v>
      </c>
      <c r="BEP43" s="62" t="s">
        <v>118</v>
      </c>
      <c r="BEQ43" s="62">
        <v>3</v>
      </c>
      <c r="BER43" s="86"/>
      <c r="BES43" s="86">
        <v>3</v>
      </c>
      <c r="BET43" s="86"/>
      <c r="BEU43" s="86">
        <v>8</v>
      </c>
      <c r="BEV43" s="86"/>
      <c r="BEW43" s="67">
        <v>17.777777777777779</v>
      </c>
      <c r="BEX43" s="86"/>
      <c r="BEY43" s="86">
        <v>37.5</v>
      </c>
      <c r="BFD43" s="62" t="s">
        <v>118</v>
      </c>
      <c r="BFE43" s="62">
        <v>3</v>
      </c>
      <c r="BFF43" s="86"/>
      <c r="BFG43" s="86">
        <v>7</v>
      </c>
      <c r="BFH43" s="86"/>
      <c r="BFI43" s="86">
        <v>8</v>
      </c>
      <c r="BFJ43" s="86"/>
      <c r="BFK43" s="67">
        <v>17.777777777777779</v>
      </c>
      <c r="BFL43" s="86"/>
      <c r="BFM43" s="86">
        <v>87.5</v>
      </c>
      <c r="BFR43" s="62" t="s">
        <v>118</v>
      </c>
      <c r="BFS43" s="62">
        <v>3</v>
      </c>
      <c r="BFT43" s="86"/>
      <c r="BFU43" s="86">
        <v>6</v>
      </c>
      <c r="BFV43" s="86"/>
      <c r="BFW43" s="86">
        <v>8</v>
      </c>
      <c r="BFX43" s="86"/>
      <c r="BFY43" s="67">
        <v>17.777777777777779</v>
      </c>
      <c r="BFZ43" s="86"/>
      <c r="BGA43" s="86">
        <v>75</v>
      </c>
      <c r="BGF43" s="62" t="s">
        <v>118</v>
      </c>
      <c r="BGG43" s="62">
        <v>3</v>
      </c>
      <c r="BGH43" s="86"/>
      <c r="BGI43" s="86">
        <v>4</v>
      </c>
      <c r="BGJ43" s="86"/>
      <c r="BGK43" s="86">
        <v>8</v>
      </c>
      <c r="BGL43" s="86"/>
      <c r="BGM43" s="67">
        <v>17.777777777777779</v>
      </c>
      <c r="BGN43" s="86"/>
      <c r="BGO43" s="86">
        <v>50</v>
      </c>
      <c r="BGT43" s="62" t="s">
        <v>118</v>
      </c>
      <c r="BGU43" s="62">
        <v>3</v>
      </c>
      <c r="BGV43" s="86"/>
      <c r="BGW43" s="86">
        <v>3</v>
      </c>
      <c r="BGX43" s="86"/>
      <c r="BGY43" s="86">
        <v>8</v>
      </c>
      <c r="BGZ43" s="86"/>
      <c r="BHA43" s="67">
        <v>17.777777777777779</v>
      </c>
      <c r="BHB43" s="86"/>
      <c r="BHC43" s="86">
        <v>37.5</v>
      </c>
      <c r="BHH43" s="62" t="s">
        <v>118</v>
      </c>
      <c r="BHI43" s="62">
        <v>3</v>
      </c>
      <c r="BHJ43" s="86"/>
      <c r="BHK43" s="86">
        <v>4</v>
      </c>
      <c r="BHL43" s="86"/>
      <c r="BHM43" s="86">
        <v>8</v>
      </c>
      <c r="BHN43" s="86"/>
      <c r="BHO43" s="67">
        <v>17.777777777777779</v>
      </c>
      <c r="BHP43" s="86"/>
      <c r="BHQ43" s="86">
        <v>50</v>
      </c>
      <c r="BHV43" s="62" t="s">
        <v>118</v>
      </c>
      <c r="BHW43" s="62">
        <v>3</v>
      </c>
      <c r="BHX43" s="86"/>
      <c r="BHY43" s="86">
        <v>7</v>
      </c>
      <c r="BHZ43" s="86"/>
      <c r="BIA43" s="86">
        <v>8</v>
      </c>
      <c r="BIB43" s="86"/>
      <c r="BIC43" s="67">
        <v>17.777777777777779</v>
      </c>
      <c r="BID43" s="86"/>
      <c r="BIE43" s="86">
        <v>87.5</v>
      </c>
      <c r="BIJ43" s="62" t="s">
        <v>118</v>
      </c>
      <c r="BIK43" s="62">
        <v>3</v>
      </c>
      <c r="BIL43" s="86"/>
      <c r="BIM43" s="86">
        <v>4</v>
      </c>
      <c r="BIN43" s="86"/>
      <c r="BIO43" s="86">
        <v>8</v>
      </c>
      <c r="BIP43" s="86"/>
      <c r="BIQ43" s="67">
        <v>17.777777777777779</v>
      </c>
      <c r="BIR43" s="86"/>
      <c r="BIS43" s="86">
        <v>50</v>
      </c>
      <c r="BIX43" s="62" t="s">
        <v>118</v>
      </c>
      <c r="BIY43" s="62">
        <v>3</v>
      </c>
      <c r="BIZ43" s="86"/>
      <c r="BJA43" s="86">
        <v>4</v>
      </c>
      <c r="BJB43" s="86"/>
      <c r="BJC43" s="86">
        <v>8</v>
      </c>
      <c r="BJD43" s="86"/>
      <c r="BJE43" s="67">
        <v>17.777777777777779</v>
      </c>
      <c r="BJF43" s="86"/>
      <c r="BJG43" s="86">
        <v>50</v>
      </c>
      <c r="BJL43" s="62" t="s">
        <v>118</v>
      </c>
      <c r="BJM43" s="62">
        <v>3</v>
      </c>
      <c r="BJN43" s="86"/>
      <c r="BJO43" s="86">
        <v>5</v>
      </c>
      <c r="BJP43" s="86"/>
      <c r="BJQ43" s="86">
        <v>8</v>
      </c>
      <c r="BJR43" s="86"/>
      <c r="BJS43" s="67">
        <v>17.777777777777779</v>
      </c>
      <c r="BJT43" s="86"/>
      <c r="BJU43" s="86">
        <v>62.5</v>
      </c>
      <c r="BJZ43" s="62" t="s">
        <v>118</v>
      </c>
      <c r="BKA43" s="62">
        <v>3</v>
      </c>
      <c r="BKB43" s="86"/>
      <c r="BKC43" s="86">
        <v>4</v>
      </c>
      <c r="BKD43" s="86"/>
      <c r="BKE43" s="86">
        <v>8</v>
      </c>
      <c r="BKF43" s="86"/>
      <c r="BKG43" s="67">
        <v>17.777777777777779</v>
      </c>
      <c r="BKH43" s="86"/>
      <c r="BKI43" s="86">
        <v>50</v>
      </c>
      <c r="BKN43" s="62" t="s">
        <v>118</v>
      </c>
      <c r="BKO43" s="62">
        <v>3</v>
      </c>
      <c r="BKP43" s="86"/>
      <c r="BKQ43" s="86">
        <v>6</v>
      </c>
      <c r="BKR43" s="86"/>
      <c r="BKS43" s="86">
        <v>8</v>
      </c>
      <c r="BKT43" s="86"/>
      <c r="BKU43" s="67">
        <v>17.777777777777779</v>
      </c>
      <c r="BKV43" s="86"/>
      <c r="BKW43" s="86">
        <v>75</v>
      </c>
      <c r="BLB43" s="62" t="s">
        <v>118</v>
      </c>
      <c r="BLC43" s="62">
        <v>3</v>
      </c>
      <c r="BLD43" s="86"/>
      <c r="BLE43" s="86">
        <v>1</v>
      </c>
      <c r="BLF43" s="86"/>
      <c r="BLG43" s="86">
        <v>8</v>
      </c>
      <c r="BLH43" s="86"/>
      <c r="BLI43" s="67">
        <v>17.777777777777779</v>
      </c>
      <c r="BLJ43" s="86"/>
      <c r="BLK43" s="86">
        <v>12.5</v>
      </c>
      <c r="BLP43" s="62" t="s">
        <v>118</v>
      </c>
      <c r="BLQ43" s="62">
        <v>3</v>
      </c>
      <c r="BLR43" s="86"/>
      <c r="BLS43" s="86">
        <v>6</v>
      </c>
      <c r="BLT43" s="86"/>
      <c r="BLU43" s="86">
        <v>8</v>
      </c>
      <c r="BLV43" s="86"/>
      <c r="BLW43" s="67">
        <v>17.777777777777779</v>
      </c>
      <c r="BLX43" s="86"/>
      <c r="BLY43" s="86">
        <v>75</v>
      </c>
      <c r="BMD43" s="62" t="s">
        <v>118</v>
      </c>
      <c r="BME43" s="62">
        <v>3</v>
      </c>
      <c r="BMF43" s="86"/>
      <c r="BMG43" s="86">
        <v>4</v>
      </c>
      <c r="BMH43" s="86"/>
      <c r="BMI43" s="86">
        <v>8</v>
      </c>
      <c r="BMJ43" s="86"/>
      <c r="BMK43" s="67">
        <v>17.777777777777779</v>
      </c>
      <c r="BML43" s="86"/>
      <c r="BMM43" s="86">
        <v>50</v>
      </c>
      <c r="BMR43" s="62" t="s">
        <v>118</v>
      </c>
      <c r="BMS43" s="62">
        <v>3</v>
      </c>
      <c r="BMT43" s="86"/>
      <c r="BMU43" s="86">
        <v>4</v>
      </c>
      <c r="BMV43" s="86"/>
      <c r="BMW43" s="86">
        <v>8</v>
      </c>
      <c r="BMX43" s="86"/>
      <c r="BMY43" s="67">
        <v>17.777777777777779</v>
      </c>
      <c r="BMZ43" s="86"/>
      <c r="BNA43" s="86">
        <v>50</v>
      </c>
      <c r="BNF43" s="62" t="s">
        <v>118</v>
      </c>
      <c r="BNG43" s="62">
        <v>3</v>
      </c>
      <c r="BNH43" s="86"/>
      <c r="BNI43" s="86">
        <v>4</v>
      </c>
      <c r="BNJ43" s="86"/>
      <c r="BNK43" s="86">
        <v>8</v>
      </c>
      <c r="BNL43" s="86"/>
      <c r="BNM43" s="67">
        <v>17.777777777777779</v>
      </c>
      <c r="BNN43" s="86"/>
      <c r="BNO43" s="86">
        <v>50</v>
      </c>
      <c r="BNT43" s="62" t="s">
        <v>118</v>
      </c>
      <c r="BNU43" s="62">
        <v>3</v>
      </c>
      <c r="BNV43" s="86"/>
      <c r="BNW43" s="86">
        <v>6</v>
      </c>
      <c r="BNX43" s="86"/>
      <c r="BNY43" s="86">
        <v>8</v>
      </c>
      <c r="BNZ43" s="86"/>
      <c r="BOA43" s="67">
        <v>17.777777777777779</v>
      </c>
      <c r="BOB43" s="86"/>
      <c r="BOC43" s="86">
        <v>75</v>
      </c>
      <c r="BOH43" s="62" t="s">
        <v>118</v>
      </c>
      <c r="BOI43" s="62">
        <v>3</v>
      </c>
      <c r="BOJ43" s="86"/>
      <c r="BOK43" s="86">
        <v>6</v>
      </c>
      <c r="BOL43" s="86"/>
      <c r="BOM43" s="86">
        <v>8</v>
      </c>
      <c r="BON43" s="86"/>
      <c r="BOO43" s="67">
        <v>17.777777777777779</v>
      </c>
      <c r="BOP43" s="86"/>
      <c r="BOQ43" s="86">
        <v>75</v>
      </c>
      <c r="BOV43" s="62" t="s">
        <v>118</v>
      </c>
      <c r="BOW43" s="62">
        <v>3</v>
      </c>
      <c r="BOX43" s="86"/>
      <c r="BOY43" s="86">
        <v>6</v>
      </c>
      <c r="BOZ43" s="86"/>
      <c r="BPA43" s="86">
        <v>8</v>
      </c>
      <c r="BPB43" s="86"/>
      <c r="BPC43" s="67">
        <v>17.777777777777779</v>
      </c>
      <c r="BPD43" s="86"/>
      <c r="BPE43" s="86">
        <v>75</v>
      </c>
      <c r="BPJ43" s="62" t="s">
        <v>118</v>
      </c>
      <c r="BPK43" s="62">
        <v>3</v>
      </c>
      <c r="BPL43" s="86"/>
      <c r="BPM43" s="86">
        <v>4</v>
      </c>
      <c r="BPN43" s="86"/>
      <c r="BPO43" s="86">
        <v>8</v>
      </c>
      <c r="BPP43" s="86"/>
      <c r="BPQ43" s="67">
        <v>17.777777777777779</v>
      </c>
      <c r="BPR43" s="86"/>
      <c r="BPS43" s="86">
        <v>50</v>
      </c>
      <c r="BPX43" s="62" t="s">
        <v>118</v>
      </c>
      <c r="BPY43" s="62">
        <v>3</v>
      </c>
      <c r="BPZ43" s="86"/>
      <c r="BQA43" s="86">
        <v>6</v>
      </c>
      <c r="BQB43" s="86"/>
      <c r="BQC43" s="86">
        <v>8</v>
      </c>
      <c r="BQD43" s="86"/>
      <c r="BQE43" s="67">
        <v>17.777777777777779</v>
      </c>
      <c r="BQF43" s="86"/>
      <c r="BQG43" s="86">
        <v>75</v>
      </c>
      <c r="BQL43" s="62" t="s">
        <v>118</v>
      </c>
      <c r="BQM43" s="62">
        <v>3</v>
      </c>
      <c r="BQN43" s="86"/>
      <c r="BQO43" s="86">
        <v>5</v>
      </c>
      <c r="BQP43" s="86"/>
      <c r="BQQ43" s="86">
        <v>8</v>
      </c>
      <c r="BQR43" s="86"/>
      <c r="BQS43" s="67">
        <v>17.777777777777779</v>
      </c>
      <c r="BQT43" s="86"/>
      <c r="BQU43" s="86">
        <v>62.5</v>
      </c>
      <c r="BQZ43" s="62" t="s">
        <v>118</v>
      </c>
      <c r="BRA43" s="62">
        <v>3</v>
      </c>
      <c r="BRB43" s="86"/>
      <c r="BRC43" s="86">
        <v>7</v>
      </c>
      <c r="BRD43" s="86"/>
      <c r="BRE43" s="86">
        <v>8</v>
      </c>
      <c r="BRF43" s="86"/>
      <c r="BRG43" s="67">
        <v>17.777777777777779</v>
      </c>
      <c r="BRH43" s="86"/>
      <c r="BRI43" s="86">
        <v>87.5</v>
      </c>
      <c r="BRN43" s="62" t="s">
        <v>118</v>
      </c>
      <c r="BRO43" s="62">
        <v>3</v>
      </c>
      <c r="BRP43" s="86"/>
      <c r="BRQ43" s="86">
        <v>6</v>
      </c>
      <c r="BRR43" s="86"/>
      <c r="BRS43" s="86">
        <v>8</v>
      </c>
      <c r="BRT43" s="86"/>
      <c r="BRU43" s="67">
        <v>17.777777777777779</v>
      </c>
      <c r="BRV43" s="86"/>
      <c r="BRW43" s="86">
        <v>75</v>
      </c>
      <c r="BSB43" s="62" t="s">
        <v>118</v>
      </c>
      <c r="BSC43" s="62">
        <v>3</v>
      </c>
      <c r="BSD43" s="86"/>
      <c r="BSE43" s="86">
        <v>7</v>
      </c>
      <c r="BSF43" s="86"/>
      <c r="BSG43" s="86">
        <v>8</v>
      </c>
      <c r="BSH43" s="86"/>
      <c r="BSI43" s="67">
        <v>17.777777777777779</v>
      </c>
      <c r="BSJ43" s="86"/>
      <c r="BSK43" s="86">
        <v>87.5</v>
      </c>
      <c r="BSP43" s="62" t="s">
        <v>118</v>
      </c>
      <c r="BSQ43" s="62">
        <v>3</v>
      </c>
      <c r="BSR43" s="86"/>
      <c r="BSS43" s="86">
        <v>5</v>
      </c>
      <c r="BST43" s="86"/>
      <c r="BSU43" s="86">
        <v>8</v>
      </c>
      <c r="BSV43" s="86"/>
      <c r="BSW43" s="67">
        <v>17.777777777777779</v>
      </c>
      <c r="BSX43" s="86"/>
      <c r="BSY43" s="86">
        <v>62.5</v>
      </c>
      <c r="BTD43" s="62" t="s">
        <v>118</v>
      </c>
      <c r="BTE43" s="62">
        <v>3</v>
      </c>
      <c r="BTF43" s="86"/>
      <c r="BTG43" s="86">
        <v>2</v>
      </c>
      <c r="BTH43" s="86"/>
      <c r="BTI43" s="86">
        <v>8</v>
      </c>
      <c r="BTJ43" s="86"/>
      <c r="BTK43" s="67">
        <v>17.777777777777779</v>
      </c>
      <c r="BTL43" s="86"/>
      <c r="BTM43" s="86">
        <v>25</v>
      </c>
      <c r="BTR43" s="62" t="s">
        <v>118</v>
      </c>
      <c r="BTS43" s="62">
        <v>3</v>
      </c>
      <c r="BTT43" s="86"/>
      <c r="BTU43" s="86">
        <v>7</v>
      </c>
      <c r="BTV43" s="86"/>
      <c r="BTW43" s="86">
        <v>10</v>
      </c>
      <c r="BTX43" s="86"/>
      <c r="BTY43" s="67">
        <v>18.518518518518519</v>
      </c>
      <c r="BTZ43" s="86"/>
      <c r="BUA43" s="86">
        <v>70</v>
      </c>
      <c r="BUF43" s="62" t="s">
        <v>118</v>
      </c>
      <c r="BUG43" s="62">
        <v>3</v>
      </c>
      <c r="BUH43" s="86"/>
      <c r="BUI43" s="86">
        <v>8</v>
      </c>
      <c r="BUJ43" s="86"/>
      <c r="BUK43" s="86">
        <v>10</v>
      </c>
      <c r="BUL43" s="86"/>
      <c r="BUM43" s="67">
        <v>18.518518518518519</v>
      </c>
      <c r="BUN43" s="86"/>
      <c r="BUO43" s="86">
        <v>80</v>
      </c>
      <c r="BUT43" s="62" t="s">
        <v>118</v>
      </c>
      <c r="BUU43" s="62">
        <v>3</v>
      </c>
      <c r="BUV43" s="86"/>
      <c r="BUW43" s="86">
        <v>6</v>
      </c>
      <c r="BUX43" s="86"/>
      <c r="BUY43" s="86">
        <v>10</v>
      </c>
      <c r="BUZ43" s="86"/>
      <c r="BVA43" s="67">
        <v>18.518518518518519</v>
      </c>
      <c r="BVB43" s="86"/>
      <c r="BVC43" s="86">
        <v>60</v>
      </c>
      <c r="BVH43" s="62" t="s">
        <v>118</v>
      </c>
      <c r="BVI43" s="62">
        <v>3</v>
      </c>
      <c r="BVJ43" s="86"/>
      <c r="BVK43" s="86">
        <v>6</v>
      </c>
      <c r="BVL43" s="86"/>
      <c r="BVM43" s="86">
        <v>10</v>
      </c>
      <c r="BVN43" s="86"/>
      <c r="BVO43" s="67">
        <v>18.518518518518519</v>
      </c>
      <c r="BVP43" s="86"/>
      <c r="BVQ43" s="86">
        <v>60</v>
      </c>
      <c r="BVV43" s="62" t="s">
        <v>118</v>
      </c>
      <c r="BVW43" s="62">
        <v>3</v>
      </c>
      <c r="BVX43" s="86"/>
      <c r="BVY43" s="86">
        <v>6</v>
      </c>
      <c r="BVZ43" s="86"/>
      <c r="BWA43" s="86">
        <v>10</v>
      </c>
      <c r="BWB43" s="86"/>
      <c r="BWC43" s="67">
        <v>18.518518518518519</v>
      </c>
      <c r="BWD43" s="86"/>
      <c r="BWE43" s="86">
        <v>60</v>
      </c>
      <c r="BWJ43" s="62" t="s">
        <v>118</v>
      </c>
      <c r="BWK43" s="62">
        <v>3</v>
      </c>
      <c r="BWL43" s="86"/>
      <c r="BWM43" s="86">
        <v>5</v>
      </c>
      <c r="BWN43" s="86"/>
      <c r="BWO43" s="86">
        <v>10</v>
      </c>
      <c r="BWP43" s="86"/>
      <c r="BWQ43" s="67">
        <v>18.518518518518519</v>
      </c>
      <c r="BWR43" s="86"/>
      <c r="BWS43" s="86">
        <v>50</v>
      </c>
      <c r="BWX43" s="62" t="s">
        <v>118</v>
      </c>
      <c r="BWY43" s="62">
        <v>3</v>
      </c>
      <c r="BWZ43" s="86"/>
      <c r="BXA43" s="86">
        <v>3</v>
      </c>
      <c r="BXB43" s="86"/>
      <c r="BXC43" s="86">
        <v>10</v>
      </c>
      <c r="BXD43" s="86"/>
      <c r="BXE43" s="67">
        <v>18.518518518518519</v>
      </c>
      <c r="BXF43" s="86"/>
      <c r="BXG43" s="86">
        <v>30</v>
      </c>
      <c r="BXL43" s="62" t="s">
        <v>118</v>
      </c>
      <c r="BXM43" s="62">
        <v>3</v>
      </c>
      <c r="BXN43" s="86"/>
      <c r="BXO43" s="86">
        <v>10</v>
      </c>
      <c r="BXP43" s="86"/>
      <c r="BXQ43" s="86">
        <v>10</v>
      </c>
      <c r="BXR43" s="86"/>
      <c r="BXS43" s="67">
        <v>18.518518518518519</v>
      </c>
      <c r="BXT43" s="86"/>
      <c r="BXU43" s="86">
        <v>100</v>
      </c>
      <c r="BXZ43" s="62" t="s">
        <v>118</v>
      </c>
      <c r="BYA43" s="62">
        <v>3</v>
      </c>
      <c r="BYB43" s="86"/>
      <c r="BYC43" s="86">
        <v>10</v>
      </c>
      <c r="BYD43" s="86"/>
      <c r="BYE43" s="86">
        <v>10</v>
      </c>
      <c r="BYF43" s="86"/>
      <c r="BYG43" s="67">
        <v>18.518518518518519</v>
      </c>
      <c r="BYH43" s="86"/>
      <c r="BYI43" s="86">
        <v>100</v>
      </c>
      <c r="BYN43" s="62" t="s">
        <v>118</v>
      </c>
      <c r="BYO43" s="62">
        <v>3</v>
      </c>
      <c r="BYP43" s="86"/>
      <c r="BYQ43" s="86">
        <v>10</v>
      </c>
      <c r="BYR43" s="86"/>
      <c r="BYS43" s="86">
        <v>10</v>
      </c>
      <c r="BYT43" s="86"/>
      <c r="BYU43" s="67">
        <v>18.518518518518519</v>
      </c>
      <c r="BYV43" s="86"/>
      <c r="BYW43" s="86">
        <v>100</v>
      </c>
      <c r="BZB43" s="62" t="s">
        <v>118</v>
      </c>
      <c r="BZC43" s="62">
        <v>3</v>
      </c>
      <c r="BZD43" s="86"/>
      <c r="BZE43" s="86">
        <v>9</v>
      </c>
      <c r="BZF43" s="86"/>
      <c r="BZG43" s="86">
        <v>10</v>
      </c>
      <c r="BZH43" s="86"/>
      <c r="BZI43" s="67">
        <v>18.518518518518519</v>
      </c>
      <c r="BZJ43" s="86"/>
      <c r="BZK43" s="86">
        <v>90</v>
      </c>
      <c r="BZP43" s="62" t="s">
        <v>118</v>
      </c>
      <c r="BZQ43" s="62">
        <v>3</v>
      </c>
      <c r="BZR43" s="86"/>
      <c r="BZS43" s="86">
        <v>8</v>
      </c>
      <c r="BZT43" s="86"/>
      <c r="BZU43" s="86">
        <v>10</v>
      </c>
      <c r="BZV43" s="86"/>
      <c r="BZW43" s="67">
        <v>18.518518518518519</v>
      </c>
      <c r="BZX43" s="86"/>
      <c r="BZY43" s="86">
        <v>80</v>
      </c>
      <c r="CAD43" s="62" t="s">
        <v>118</v>
      </c>
      <c r="CAE43" s="62">
        <v>3</v>
      </c>
      <c r="CAF43" s="86"/>
      <c r="CAG43" s="86">
        <v>9</v>
      </c>
      <c r="CAH43" s="86"/>
      <c r="CAI43" s="86">
        <v>10</v>
      </c>
      <c r="CAJ43" s="86"/>
      <c r="CAK43" s="67">
        <v>18.518518518518519</v>
      </c>
      <c r="CAL43" s="86"/>
      <c r="CAM43" s="86">
        <v>90</v>
      </c>
      <c r="CAR43" s="62" t="s">
        <v>118</v>
      </c>
      <c r="CAS43" s="62">
        <v>3</v>
      </c>
      <c r="CAT43" s="86"/>
      <c r="CAU43" s="86">
        <v>8</v>
      </c>
      <c r="CAV43" s="86"/>
      <c r="CAW43" s="86">
        <v>10</v>
      </c>
      <c r="CAX43" s="86"/>
      <c r="CAY43" s="67">
        <v>18.518518518518519</v>
      </c>
      <c r="CAZ43" s="86"/>
      <c r="CBA43" s="86">
        <v>80</v>
      </c>
      <c r="CBF43" s="62" t="s">
        <v>118</v>
      </c>
      <c r="CBG43" s="62">
        <v>3</v>
      </c>
      <c r="CBH43" s="86"/>
      <c r="CBI43" s="86">
        <v>4</v>
      </c>
      <c r="CBJ43" s="86"/>
      <c r="CBK43" s="86">
        <v>10</v>
      </c>
      <c r="CBL43" s="86"/>
      <c r="CBM43" s="67">
        <v>18.518518518518519</v>
      </c>
      <c r="CBN43" s="86"/>
      <c r="CBO43" s="86">
        <v>40</v>
      </c>
      <c r="CBT43" s="62" t="s">
        <v>118</v>
      </c>
      <c r="CBU43" s="62">
        <v>3</v>
      </c>
      <c r="CBV43" s="86"/>
      <c r="CBW43" s="86">
        <v>8</v>
      </c>
      <c r="CBX43" s="86"/>
      <c r="CBY43" s="86">
        <v>10</v>
      </c>
      <c r="CBZ43" s="86"/>
      <c r="CCA43" s="67">
        <v>18.518518518518519</v>
      </c>
      <c r="CCB43" s="86"/>
      <c r="CCC43" s="86">
        <v>80</v>
      </c>
      <c r="CCH43" s="62" t="s">
        <v>118</v>
      </c>
      <c r="CCI43" s="62">
        <v>3</v>
      </c>
      <c r="CCJ43" s="86"/>
      <c r="CCK43" s="86">
        <v>5</v>
      </c>
      <c r="CCL43" s="86"/>
      <c r="CCM43" s="86">
        <v>10</v>
      </c>
      <c r="CCN43" s="86"/>
      <c r="CCO43" s="67">
        <v>18.518518518518519</v>
      </c>
      <c r="CCP43" s="86"/>
      <c r="CCQ43" s="86">
        <v>50</v>
      </c>
      <c r="CCV43" s="62" t="s">
        <v>118</v>
      </c>
      <c r="CCW43" s="62">
        <v>3</v>
      </c>
      <c r="CCX43" s="86"/>
      <c r="CCY43" s="86">
        <v>6</v>
      </c>
      <c r="CCZ43" s="86"/>
      <c r="CDA43" s="86">
        <v>10</v>
      </c>
      <c r="CDB43" s="86"/>
      <c r="CDC43" s="67">
        <v>18.518518518518519</v>
      </c>
      <c r="CDD43" s="86"/>
      <c r="CDE43" s="86">
        <v>60</v>
      </c>
      <c r="CDJ43" s="62" t="s">
        <v>118</v>
      </c>
      <c r="CDK43" s="62">
        <v>3</v>
      </c>
      <c r="CDL43" s="86"/>
      <c r="CDM43" s="86">
        <v>8</v>
      </c>
      <c r="CDN43" s="86"/>
      <c r="CDO43" s="86">
        <v>10</v>
      </c>
      <c r="CDP43" s="86"/>
      <c r="CDQ43" s="67">
        <v>18.518518518518519</v>
      </c>
      <c r="CDR43" s="86"/>
      <c r="CDS43" s="86">
        <v>80</v>
      </c>
      <c r="CDX43" s="62" t="s">
        <v>118</v>
      </c>
      <c r="CDY43" s="62">
        <v>3</v>
      </c>
      <c r="CDZ43" s="86"/>
      <c r="CEA43" s="86">
        <v>9</v>
      </c>
      <c r="CEB43" s="86"/>
      <c r="CEC43" s="86">
        <v>10</v>
      </c>
      <c r="CED43" s="86"/>
      <c r="CEE43" s="67">
        <v>18.518518518518519</v>
      </c>
      <c r="CEF43" s="86"/>
      <c r="CEG43" s="86">
        <v>90</v>
      </c>
      <c r="CEL43" s="62" t="s">
        <v>118</v>
      </c>
      <c r="CEM43" s="62">
        <v>3</v>
      </c>
      <c r="CEN43" s="86"/>
      <c r="CEO43" s="86">
        <v>8</v>
      </c>
      <c r="CEP43" s="86"/>
      <c r="CEQ43" s="86">
        <v>10</v>
      </c>
      <c r="CER43" s="86"/>
      <c r="CES43" s="67">
        <v>18.518518518518519</v>
      </c>
      <c r="CET43" s="86"/>
      <c r="CEU43" s="86">
        <v>80</v>
      </c>
      <c r="CEZ43" s="62" t="s">
        <v>118</v>
      </c>
      <c r="CFA43" s="62">
        <v>3</v>
      </c>
      <c r="CFB43" s="86"/>
      <c r="CFC43" s="86">
        <v>9</v>
      </c>
      <c r="CFD43" s="86"/>
      <c r="CFE43" s="86">
        <v>10</v>
      </c>
      <c r="CFF43" s="86"/>
      <c r="CFG43" s="67">
        <v>18.518518518518519</v>
      </c>
      <c r="CFH43" s="86"/>
      <c r="CFI43" s="86">
        <v>90</v>
      </c>
      <c r="CFN43" s="62" t="s">
        <v>118</v>
      </c>
      <c r="CFO43" s="62">
        <v>3</v>
      </c>
      <c r="CFP43" s="86"/>
      <c r="CFQ43" s="86">
        <v>9</v>
      </c>
      <c r="CFR43" s="86"/>
      <c r="CFS43" s="86">
        <v>10</v>
      </c>
      <c r="CFT43" s="86"/>
      <c r="CFU43" s="67">
        <v>18.518518518518519</v>
      </c>
      <c r="CFV43" s="86"/>
      <c r="CFW43" s="86">
        <v>90</v>
      </c>
      <c r="CGB43" s="62" t="s">
        <v>118</v>
      </c>
      <c r="CGC43" s="62">
        <v>3</v>
      </c>
      <c r="CGD43" s="86"/>
      <c r="CGE43" s="86">
        <v>4</v>
      </c>
      <c r="CGF43" s="86"/>
      <c r="CGG43" s="86">
        <v>8</v>
      </c>
      <c r="CGH43" s="86"/>
      <c r="CGI43" s="67">
        <v>17.777777777777779</v>
      </c>
      <c r="CGJ43" s="86"/>
      <c r="CGK43" s="86">
        <v>50</v>
      </c>
      <c r="CGP43" s="62" t="s">
        <v>118</v>
      </c>
      <c r="CGQ43" s="62">
        <v>3</v>
      </c>
      <c r="CGR43" s="86"/>
      <c r="CGS43" s="86">
        <v>4</v>
      </c>
      <c r="CGT43" s="86"/>
      <c r="CGU43" s="86">
        <v>8</v>
      </c>
      <c r="CGV43" s="86"/>
      <c r="CGW43" s="67">
        <v>17.777777777777779</v>
      </c>
      <c r="CGX43" s="86"/>
      <c r="CGY43" s="86">
        <v>50</v>
      </c>
      <c r="CHD43" s="62" t="s">
        <v>118</v>
      </c>
      <c r="CHE43" s="62">
        <v>3</v>
      </c>
      <c r="CHF43" s="86"/>
      <c r="CHG43" s="86">
        <v>5</v>
      </c>
      <c r="CHH43" s="86"/>
      <c r="CHI43" s="86">
        <v>8</v>
      </c>
      <c r="CHJ43" s="86"/>
      <c r="CHK43" s="67">
        <v>17.777777777777779</v>
      </c>
      <c r="CHL43" s="86"/>
      <c r="CHM43" s="86">
        <v>62.5</v>
      </c>
      <c r="CHR43" s="62" t="s">
        <v>118</v>
      </c>
      <c r="CHS43" s="62">
        <v>3</v>
      </c>
      <c r="CHT43" s="86"/>
      <c r="CHU43" s="86">
        <v>2</v>
      </c>
      <c r="CHV43" s="86"/>
      <c r="CHW43" s="86">
        <v>8</v>
      </c>
      <c r="CHX43" s="86"/>
      <c r="CHY43" s="67">
        <v>17.777777777777779</v>
      </c>
      <c r="CHZ43" s="86"/>
      <c r="CIA43" s="86">
        <v>25</v>
      </c>
      <c r="CIF43" s="62" t="s">
        <v>118</v>
      </c>
      <c r="CIG43" s="62">
        <v>3</v>
      </c>
      <c r="CIH43" s="86"/>
      <c r="CII43" s="86">
        <v>1</v>
      </c>
      <c r="CIJ43" s="86"/>
      <c r="CIK43" s="86">
        <v>8</v>
      </c>
      <c r="CIL43" s="86"/>
      <c r="CIM43" s="67">
        <v>17.777777777777779</v>
      </c>
      <c r="CIN43" s="86"/>
      <c r="CIO43" s="86">
        <v>12.5</v>
      </c>
      <c r="CIT43" s="62" t="s">
        <v>118</v>
      </c>
      <c r="CIU43" s="62">
        <v>3</v>
      </c>
      <c r="CIV43" s="86"/>
      <c r="CIW43" s="86">
        <v>5</v>
      </c>
      <c r="CIX43" s="86"/>
      <c r="CIY43" s="86">
        <v>8</v>
      </c>
      <c r="CIZ43" s="86"/>
      <c r="CJA43" s="67">
        <v>17.777777777777779</v>
      </c>
      <c r="CJB43" s="86"/>
      <c r="CJC43" s="86">
        <v>62.5</v>
      </c>
      <c r="CJH43" s="62" t="s">
        <v>118</v>
      </c>
      <c r="CJI43" s="62">
        <v>3</v>
      </c>
      <c r="CJJ43" s="86"/>
      <c r="CJK43" s="86">
        <v>5</v>
      </c>
      <c r="CJL43" s="86"/>
      <c r="CJM43" s="86">
        <v>8</v>
      </c>
      <c r="CJN43" s="86"/>
      <c r="CJO43" s="67">
        <v>17.777777777777779</v>
      </c>
      <c r="CJP43" s="86"/>
      <c r="CJQ43" s="86">
        <v>62.5</v>
      </c>
      <c r="CJV43" s="62" t="s">
        <v>118</v>
      </c>
      <c r="CJW43" s="62">
        <v>3</v>
      </c>
      <c r="CJX43" s="86"/>
      <c r="CJY43" s="86">
        <v>5</v>
      </c>
      <c r="CJZ43" s="86"/>
      <c r="CKA43" s="86">
        <v>8</v>
      </c>
      <c r="CKB43" s="86"/>
      <c r="CKC43" s="67">
        <v>17.777777777777779</v>
      </c>
      <c r="CKD43" s="86"/>
      <c r="CKE43" s="86">
        <v>62.5</v>
      </c>
      <c r="CKJ43" s="62" t="s">
        <v>118</v>
      </c>
      <c r="CKK43" s="62">
        <v>3</v>
      </c>
      <c r="CKL43" s="86"/>
      <c r="CKM43" s="86">
        <v>3</v>
      </c>
      <c r="CKN43" s="86"/>
      <c r="CKO43" s="86">
        <v>8</v>
      </c>
      <c r="CKP43" s="86"/>
      <c r="CKQ43" s="67">
        <v>17.777777777777779</v>
      </c>
      <c r="CKR43" s="86"/>
      <c r="CKS43" s="86">
        <v>37.5</v>
      </c>
      <c r="CKX43" s="62" t="s">
        <v>118</v>
      </c>
      <c r="CKY43" s="62">
        <v>3</v>
      </c>
      <c r="CKZ43" s="86"/>
      <c r="CLA43" s="86">
        <v>4</v>
      </c>
      <c r="CLB43" s="86"/>
      <c r="CLC43" s="86">
        <v>8</v>
      </c>
      <c r="CLD43" s="86"/>
      <c r="CLE43" s="67">
        <v>17.777777777777779</v>
      </c>
      <c r="CLF43" s="86"/>
      <c r="CLG43" s="86">
        <v>50</v>
      </c>
      <c r="CLL43" s="62" t="s">
        <v>118</v>
      </c>
      <c r="CLM43" s="62">
        <v>3</v>
      </c>
      <c r="CLN43" s="86"/>
      <c r="CLO43" s="86">
        <v>6</v>
      </c>
      <c r="CLP43" s="86"/>
      <c r="CLQ43" s="86">
        <v>8</v>
      </c>
      <c r="CLR43" s="86"/>
      <c r="CLS43" s="67">
        <v>17.777777777777779</v>
      </c>
      <c r="CLT43" s="86"/>
      <c r="CLU43" s="86">
        <v>75</v>
      </c>
      <c r="CLZ43" s="62" t="s">
        <v>118</v>
      </c>
      <c r="CMA43" s="62">
        <v>3</v>
      </c>
      <c r="CMB43" s="86"/>
      <c r="CMC43" s="86">
        <v>6</v>
      </c>
      <c r="CMD43" s="86"/>
      <c r="CME43" s="86">
        <v>8</v>
      </c>
      <c r="CMF43" s="86"/>
      <c r="CMG43" s="67">
        <v>17.777777777777779</v>
      </c>
      <c r="CMH43" s="86"/>
      <c r="CMI43" s="86">
        <v>75</v>
      </c>
      <c r="CMN43" s="62" t="s">
        <v>118</v>
      </c>
      <c r="CMO43" s="62">
        <v>3</v>
      </c>
      <c r="CMP43" s="86"/>
      <c r="CMQ43" s="86">
        <v>6</v>
      </c>
      <c r="CMR43" s="86"/>
      <c r="CMS43" s="86">
        <v>8</v>
      </c>
      <c r="CMT43" s="86"/>
      <c r="CMU43" s="67">
        <v>17.777777777777779</v>
      </c>
      <c r="CMV43" s="86"/>
      <c r="CMW43" s="86">
        <v>75</v>
      </c>
      <c r="CNB43" s="62" t="s">
        <v>118</v>
      </c>
      <c r="CNC43" s="62">
        <v>3</v>
      </c>
      <c r="CND43" s="86"/>
      <c r="CNE43" s="86">
        <v>5</v>
      </c>
      <c r="CNF43" s="86"/>
      <c r="CNG43" s="86">
        <v>8</v>
      </c>
      <c r="CNH43" s="86"/>
      <c r="CNI43" s="67">
        <v>17.777777777777779</v>
      </c>
      <c r="CNJ43" s="86"/>
      <c r="CNK43" s="86">
        <v>62.5</v>
      </c>
      <c r="CNP43" s="62" t="s">
        <v>118</v>
      </c>
      <c r="CNQ43" s="62">
        <v>3</v>
      </c>
      <c r="CNR43" s="86"/>
      <c r="CNS43" s="86">
        <v>6</v>
      </c>
      <c r="CNT43" s="86"/>
      <c r="CNU43" s="86">
        <v>8</v>
      </c>
      <c r="CNV43" s="86"/>
      <c r="CNW43" s="67">
        <v>17.777777777777779</v>
      </c>
      <c r="CNX43" s="86"/>
      <c r="CNY43" s="86">
        <v>75</v>
      </c>
      <c r="COD43" s="62" t="s">
        <v>118</v>
      </c>
      <c r="COE43" s="62">
        <v>3</v>
      </c>
      <c r="COF43" s="86"/>
      <c r="COG43" s="86">
        <v>7</v>
      </c>
      <c r="COH43" s="86"/>
      <c r="COI43" s="86">
        <v>8</v>
      </c>
      <c r="COJ43" s="86"/>
      <c r="COK43" s="67">
        <v>17.777777777777779</v>
      </c>
      <c r="COL43" s="86"/>
      <c r="COM43" s="86">
        <v>87.5</v>
      </c>
      <c r="COR43" s="62" t="s">
        <v>118</v>
      </c>
      <c r="COS43" s="62">
        <v>3</v>
      </c>
      <c r="COT43" s="86"/>
      <c r="COU43" s="86">
        <v>7</v>
      </c>
      <c r="COV43" s="86"/>
      <c r="COW43" s="86">
        <v>8</v>
      </c>
      <c r="COX43" s="86"/>
      <c r="COY43" s="67">
        <v>17.777777777777779</v>
      </c>
      <c r="COZ43" s="86"/>
      <c r="CPA43" s="86">
        <v>87.5</v>
      </c>
      <c r="CPF43" s="62" t="s">
        <v>118</v>
      </c>
      <c r="CPG43" s="62">
        <v>3</v>
      </c>
      <c r="CPH43" s="86"/>
      <c r="CPI43" s="86">
        <v>8</v>
      </c>
      <c r="CPJ43" s="86"/>
      <c r="CPK43" s="86">
        <v>8</v>
      </c>
      <c r="CPL43" s="86"/>
      <c r="CPM43" s="67">
        <v>17.777777777777779</v>
      </c>
      <c r="CPN43" s="86"/>
      <c r="CPO43" s="86">
        <v>100</v>
      </c>
      <c r="CPT43" s="62" t="s">
        <v>118</v>
      </c>
      <c r="CPU43" s="62">
        <v>3</v>
      </c>
      <c r="CPV43" s="86"/>
      <c r="CPW43" s="86">
        <v>7</v>
      </c>
      <c r="CPX43" s="86"/>
      <c r="CPY43" s="86">
        <v>8</v>
      </c>
      <c r="CPZ43" s="86"/>
      <c r="CQA43" s="67">
        <v>17.777777777777779</v>
      </c>
      <c r="CQB43" s="86"/>
      <c r="CQC43" s="86">
        <v>87.5</v>
      </c>
      <c r="CQH43" s="62" t="s">
        <v>118</v>
      </c>
      <c r="CQI43" s="62">
        <v>3</v>
      </c>
      <c r="CQJ43" s="86"/>
      <c r="CQK43" s="86">
        <v>8</v>
      </c>
      <c r="CQL43" s="86"/>
      <c r="CQM43" s="86">
        <v>8</v>
      </c>
      <c r="CQN43" s="86"/>
      <c r="CQO43" s="67">
        <v>17.777777777777779</v>
      </c>
      <c r="CQP43" s="86"/>
      <c r="CQQ43" s="86">
        <v>100</v>
      </c>
      <c r="CQV43" s="62" t="s">
        <v>118</v>
      </c>
      <c r="CQW43" s="62">
        <v>3</v>
      </c>
      <c r="CQX43" s="86"/>
      <c r="CQY43" s="86">
        <v>7</v>
      </c>
      <c r="CQZ43" s="86"/>
      <c r="CRA43" s="86">
        <v>8</v>
      </c>
      <c r="CRB43" s="86"/>
      <c r="CRC43" s="67">
        <v>17.777777777777779</v>
      </c>
      <c r="CRD43" s="86"/>
      <c r="CRE43" s="86">
        <v>87.5</v>
      </c>
      <c r="CRJ43" s="62" t="s">
        <v>118</v>
      </c>
      <c r="CRK43" s="62">
        <v>3</v>
      </c>
      <c r="CRL43" s="86"/>
      <c r="CRM43" s="86">
        <v>6</v>
      </c>
      <c r="CRN43" s="86"/>
      <c r="CRO43" s="86">
        <v>8</v>
      </c>
      <c r="CRP43" s="86"/>
      <c r="CRQ43" s="67">
        <v>17.777777777777779</v>
      </c>
      <c r="CRR43" s="86"/>
      <c r="CRS43" s="86">
        <v>75</v>
      </c>
      <c r="CRX43" s="62" t="s">
        <v>118</v>
      </c>
      <c r="CRY43" s="62">
        <v>3</v>
      </c>
      <c r="CRZ43" s="86"/>
      <c r="CSA43" s="86">
        <v>8</v>
      </c>
      <c r="CSB43" s="86"/>
      <c r="CSC43" s="86">
        <v>8</v>
      </c>
      <c r="CSD43" s="86"/>
      <c r="CSE43" s="67">
        <v>17.777777777777779</v>
      </c>
      <c r="CSF43" s="86"/>
      <c r="CSG43" s="86">
        <v>100</v>
      </c>
      <c r="CSL43" s="62" t="s">
        <v>118</v>
      </c>
      <c r="CSM43" s="62">
        <v>3</v>
      </c>
      <c r="CSN43" s="86"/>
      <c r="CSO43" s="86">
        <v>7</v>
      </c>
      <c r="CSP43" s="86"/>
      <c r="CSQ43" s="86">
        <v>8</v>
      </c>
      <c r="CSR43" s="86"/>
      <c r="CSS43" s="67">
        <v>17.777777777777779</v>
      </c>
      <c r="CST43" s="86"/>
      <c r="CSU43" s="86">
        <v>87.5</v>
      </c>
      <c r="CSZ43" s="62" t="s">
        <v>118</v>
      </c>
      <c r="CTA43" s="62">
        <v>3</v>
      </c>
      <c r="CTB43" s="86"/>
      <c r="CTC43" s="86">
        <v>4</v>
      </c>
      <c r="CTD43" s="86"/>
      <c r="CTE43" s="86">
        <v>8</v>
      </c>
      <c r="CTF43" s="86"/>
      <c r="CTG43" s="67">
        <v>17.777777777777779</v>
      </c>
      <c r="CTH43" s="86"/>
      <c r="CTI43" s="86">
        <v>50</v>
      </c>
      <c r="CTN43" s="62" t="s">
        <v>118</v>
      </c>
      <c r="CTO43" s="62">
        <v>3</v>
      </c>
      <c r="CTP43" s="86"/>
      <c r="CTQ43" s="86">
        <v>8</v>
      </c>
      <c r="CTR43" s="86"/>
      <c r="CTS43" s="86">
        <v>8</v>
      </c>
      <c r="CTT43" s="86"/>
      <c r="CTU43" s="67">
        <v>17.777777777777779</v>
      </c>
      <c r="CTV43" s="86"/>
      <c r="CTW43" s="86">
        <v>100</v>
      </c>
      <c r="CUB43" s="62" t="s">
        <v>118</v>
      </c>
      <c r="CUC43" s="62">
        <v>3</v>
      </c>
      <c r="CUD43" s="86"/>
      <c r="CUE43" s="86">
        <v>6</v>
      </c>
      <c r="CUF43" s="86"/>
      <c r="CUG43" s="86">
        <v>8</v>
      </c>
      <c r="CUH43" s="86"/>
      <c r="CUI43" s="67">
        <v>17.777777777777779</v>
      </c>
      <c r="CUJ43" s="86"/>
      <c r="CUK43" s="86">
        <v>75</v>
      </c>
      <c r="CUP43" s="62" t="s">
        <v>118</v>
      </c>
      <c r="CUQ43" s="62">
        <v>3</v>
      </c>
      <c r="CUR43" s="86"/>
      <c r="CUS43" s="86">
        <v>2</v>
      </c>
      <c r="CUT43" s="86"/>
      <c r="CUU43" s="86">
        <v>8</v>
      </c>
      <c r="CUV43" s="86"/>
      <c r="CUW43" s="67">
        <v>17.777777777777779</v>
      </c>
      <c r="CUX43" s="86"/>
      <c r="CUY43" s="86">
        <v>25</v>
      </c>
      <c r="CVD43" s="62" t="s">
        <v>118</v>
      </c>
      <c r="CVE43" s="62">
        <v>3</v>
      </c>
      <c r="CVF43" s="86"/>
      <c r="CVG43" s="86">
        <v>3</v>
      </c>
      <c r="CVH43" s="86"/>
      <c r="CVI43" s="86">
        <v>8</v>
      </c>
      <c r="CVJ43" s="86"/>
      <c r="CVK43" s="67">
        <v>17.777777777777779</v>
      </c>
      <c r="CVL43" s="86"/>
      <c r="CVM43" s="86">
        <v>37.5</v>
      </c>
      <c r="CVR43" s="62" t="s">
        <v>118</v>
      </c>
      <c r="CVS43" s="62">
        <v>3</v>
      </c>
      <c r="CVT43" s="86"/>
      <c r="CVU43" s="86">
        <v>8</v>
      </c>
      <c r="CVV43" s="86"/>
      <c r="CVW43" s="86">
        <v>9</v>
      </c>
      <c r="CVX43" s="86"/>
      <c r="CVY43" s="67">
        <v>20</v>
      </c>
      <c r="CVZ43" s="86"/>
      <c r="CWA43" s="86">
        <v>88.888888888888886</v>
      </c>
      <c r="CWF43" s="62" t="s">
        <v>118</v>
      </c>
      <c r="CWG43" s="62">
        <v>3</v>
      </c>
      <c r="CWH43" s="86"/>
      <c r="CWI43" s="86">
        <v>2</v>
      </c>
      <c r="CWJ43" s="86"/>
      <c r="CWK43" s="86">
        <v>9</v>
      </c>
      <c r="CWL43" s="86"/>
      <c r="CWM43" s="67">
        <v>20</v>
      </c>
      <c r="CWN43" s="86"/>
      <c r="CWO43" s="86">
        <v>22.222222222222221</v>
      </c>
      <c r="CWT43" s="62" t="s">
        <v>118</v>
      </c>
      <c r="CWU43" s="62">
        <v>3</v>
      </c>
      <c r="CWV43" s="86"/>
      <c r="CWW43" s="86">
        <v>6</v>
      </c>
      <c r="CWX43" s="86"/>
      <c r="CWY43" s="86">
        <v>9</v>
      </c>
      <c r="CWZ43" s="86"/>
      <c r="CXA43" s="67">
        <v>20</v>
      </c>
      <c r="CXB43" s="86"/>
      <c r="CXC43" s="86">
        <v>66.666666666666657</v>
      </c>
      <c r="CXH43" s="62" t="s">
        <v>118</v>
      </c>
      <c r="CXI43" s="62">
        <v>3</v>
      </c>
      <c r="CXJ43" s="86"/>
      <c r="CXK43" s="86">
        <v>7</v>
      </c>
      <c r="CXL43" s="86"/>
      <c r="CXM43" s="86">
        <v>9</v>
      </c>
      <c r="CXN43" s="86"/>
      <c r="CXO43" s="67">
        <v>20</v>
      </c>
      <c r="CXP43" s="86"/>
      <c r="CXQ43" s="86">
        <v>77.777777777777786</v>
      </c>
      <c r="CXV43" s="62" t="s">
        <v>118</v>
      </c>
      <c r="CXW43" s="62">
        <v>3</v>
      </c>
      <c r="CXX43" s="86"/>
      <c r="CXY43" s="86">
        <v>6</v>
      </c>
      <c r="CXZ43" s="86"/>
      <c r="CYA43" s="86">
        <v>9</v>
      </c>
      <c r="CYB43" s="86"/>
      <c r="CYC43" s="67">
        <v>20</v>
      </c>
      <c r="CYD43" s="86"/>
      <c r="CYE43" s="86">
        <v>66.666666666666657</v>
      </c>
      <c r="CYJ43" s="62" t="s">
        <v>118</v>
      </c>
      <c r="CYK43" s="62">
        <v>3</v>
      </c>
      <c r="CYL43" s="86"/>
      <c r="CYM43" s="86">
        <v>9</v>
      </c>
      <c r="CYN43" s="86"/>
      <c r="CYO43" s="86">
        <v>9</v>
      </c>
      <c r="CYP43" s="86"/>
      <c r="CYQ43" s="67">
        <v>20</v>
      </c>
      <c r="CYR43" s="86"/>
      <c r="CYS43" s="86">
        <v>100</v>
      </c>
      <c r="CYX43" s="62" t="s">
        <v>118</v>
      </c>
      <c r="CYY43" s="62">
        <v>3</v>
      </c>
      <c r="CYZ43" s="86"/>
      <c r="CZA43" s="86">
        <v>5</v>
      </c>
      <c r="CZB43" s="86"/>
      <c r="CZC43" s="86">
        <v>9</v>
      </c>
      <c r="CZD43" s="86"/>
      <c r="CZE43" s="67">
        <v>20</v>
      </c>
      <c r="CZF43" s="86"/>
      <c r="CZG43" s="86">
        <v>55.555555555555557</v>
      </c>
      <c r="CZL43" s="62" t="s">
        <v>118</v>
      </c>
      <c r="CZM43" s="62">
        <v>3</v>
      </c>
      <c r="CZN43" s="86"/>
      <c r="CZO43" s="86">
        <v>7</v>
      </c>
      <c r="CZP43" s="86"/>
      <c r="CZQ43" s="86">
        <v>9</v>
      </c>
      <c r="CZR43" s="86"/>
      <c r="CZS43" s="67">
        <v>20</v>
      </c>
      <c r="CZT43" s="86"/>
      <c r="CZU43" s="86">
        <v>77.777777777777786</v>
      </c>
      <c r="CZZ43" s="62" t="s">
        <v>118</v>
      </c>
      <c r="DAA43" s="62">
        <v>3</v>
      </c>
      <c r="DAB43" s="86"/>
      <c r="DAC43" s="86">
        <v>8</v>
      </c>
      <c r="DAD43" s="86"/>
      <c r="DAE43" s="86">
        <v>9</v>
      </c>
      <c r="DAF43" s="86"/>
      <c r="DAG43" s="67">
        <v>20</v>
      </c>
      <c r="DAH43" s="86"/>
      <c r="DAI43" s="86">
        <v>88.888888888888886</v>
      </c>
      <c r="DAN43" s="62" t="s">
        <v>118</v>
      </c>
      <c r="DAO43" s="62">
        <v>3</v>
      </c>
      <c r="DAP43" s="86"/>
      <c r="DAQ43" s="86">
        <v>8</v>
      </c>
      <c r="DAR43" s="86"/>
      <c r="DAS43" s="86">
        <v>9</v>
      </c>
      <c r="DAT43" s="86"/>
      <c r="DAU43" s="67">
        <v>20</v>
      </c>
      <c r="DAV43" s="86"/>
      <c r="DAW43" s="86">
        <v>88.888888888888886</v>
      </c>
      <c r="DBB43" s="62" t="s">
        <v>118</v>
      </c>
      <c r="DBC43" s="62">
        <v>3</v>
      </c>
      <c r="DBD43" s="86"/>
      <c r="DBE43" s="86">
        <v>8</v>
      </c>
      <c r="DBF43" s="86"/>
      <c r="DBG43" s="86">
        <v>9</v>
      </c>
      <c r="DBH43" s="86"/>
      <c r="DBI43" s="67">
        <v>20</v>
      </c>
      <c r="DBJ43" s="86"/>
      <c r="DBK43" s="86">
        <v>88.888888888888886</v>
      </c>
      <c r="DBP43" s="62" t="s">
        <v>118</v>
      </c>
      <c r="DBQ43" s="62">
        <v>3</v>
      </c>
      <c r="DBR43" s="86"/>
      <c r="DBS43" s="86">
        <v>8</v>
      </c>
      <c r="DBT43" s="86"/>
      <c r="DBU43" s="86">
        <v>10</v>
      </c>
      <c r="DBV43" s="86"/>
      <c r="DBW43" s="67">
        <v>22.727272727272727</v>
      </c>
      <c r="DBX43" s="86"/>
      <c r="DBY43" s="86">
        <v>80</v>
      </c>
      <c r="DCD43" s="62" t="s">
        <v>118</v>
      </c>
      <c r="DCE43" s="62">
        <v>3</v>
      </c>
      <c r="DCF43" s="86"/>
      <c r="DCG43" s="86">
        <v>8</v>
      </c>
      <c r="DCH43" s="86"/>
      <c r="DCI43" s="86">
        <v>8</v>
      </c>
      <c r="DCJ43" s="86"/>
      <c r="DCK43" s="67">
        <v>17.777777777777779</v>
      </c>
      <c r="DCL43" s="86"/>
      <c r="DCM43" s="86">
        <v>100</v>
      </c>
      <c r="DCR43" s="62" t="s">
        <v>118</v>
      </c>
      <c r="DCS43" s="62">
        <v>3</v>
      </c>
      <c r="DCT43" s="86"/>
      <c r="DCU43" s="86">
        <v>8</v>
      </c>
      <c r="DCV43" s="86"/>
      <c r="DCW43" s="86">
        <v>8</v>
      </c>
      <c r="DCX43" s="86"/>
      <c r="DCY43" s="67">
        <v>17.777777777777779</v>
      </c>
      <c r="DCZ43" s="86"/>
      <c r="DDA43" s="86">
        <v>100</v>
      </c>
      <c r="DDF43" s="62" t="s">
        <v>118</v>
      </c>
      <c r="DDG43" s="62">
        <v>3</v>
      </c>
      <c r="DDH43" s="86"/>
      <c r="DDI43" s="86">
        <v>8</v>
      </c>
      <c r="DDJ43" s="86"/>
      <c r="DDK43" s="86">
        <v>8</v>
      </c>
      <c r="DDL43" s="86"/>
      <c r="DDM43" s="67">
        <v>17.777777777777779</v>
      </c>
      <c r="DDN43" s="86"/>
      <c r="DDO43" s="86">
        <v>100</v>
      </c>
      <c r="DDT43" s="62" t="s">
        <v>118</v>
      </c>
      <c r="DDU43" s="62">
        <v>3</v>
      </c>
      <c r="DDV43" s="86"/>
      <c r="DDW43" s="86">
        <v>5</v>
      </c>
      <c r="DDX43" s="86"/>
      <c r="DDY43" s="86">
        <v>8</v>
      </c>
      <c r="DDZ43" s="86"/>
      <c r="DEA43" s="67">
        <v>17.777777777777779</v>
      </c>
      <c r="DEB43" s="86"/>
      <c r="DEC43" s="86">
        <v>62.5</v>
      </c>
      <c r="DEH43" s="62" t="s">
        <v>118</v>
      </c>
      <c r="DEI43" s="62">
        <v>3</v>
      </c>
      <c r="DEJ43" s="86"/>
      <c r="DEK43" s="86">
        <v>8</v>
      </c>
      <c r="DEL43" s="86"/>
      <c r="DEM43" s="86">
        <v>8</v>
      </c>
      <c r="DEN43" s="86"/>
      <c r="DEO43" s="67">
        <v>17.777777777777779</v>
      </c>
      <c r="DEP43" s="86"/>
      <c r="DEQ43" s="86">
        <v>100</v>
      </c>
      <c r="DEV43" s="62" t="s">
        <v>118</v>
      </c>
      <c r="DEW43" s="62">
        <v>3</v>
      </c>
      <c r="DEX43" s="86"/>
      <c r="DEY43" s="86">
        <v>1</v>
      </c>
      <c r="DEZ43" s="86"/>
      <c r="DFA43" s="86">
        <v>8</v>
      </c>
      <c r="DFB43" s="86"/>
      <c r="DFC43" s="67">
        <v>17.777777777777779</v>
      </c>
      <c r="DFD43" s="86"/>
      <c r="DFE43" s="86">
        <v>12.5</v>
      </c>
      <c r="DFJ43" s="62" t="s">
        <v>118</v>
      </c>
      <c r="DFK43" s="62">
        <v>3</v>
      </c>
      <c r="DFL43" s="86"/>
      <c r="DFM43" s="86">
        <v>7</v>
      </c>
      <c r="DFN43" s="86"/>
      <c r="DFO43" s="86">
        <v>8</v>
      </c>
      <c r="DFP43" s="86"/>
      <c r="DFQ43" s="67">
        <v>17.777777777777779</v>
      </c>
      <c r="DFR43" s="86"/>
      <c r="DFS43" s="86">
        <v>87.5</v>
      </c>
      <c r="DFX43" s="62" t="s">
        <v>118</v>
      </c>
      <c r="DFY43" s="62">
        <v>3</v>
      </c>
      <c r="DFZ43" s="86"/>
      <c r="DGA43" s="86">
        <v>3</v>
      </c>
      <c r="DGB43" s="86"/>
      <c r="DGC43" s="86">
        <v>8</v>
      </c>
      <c r="DGD43" s="86"/>
      <c r="DGE43" s="67">
        <v>17.777777777777779</v>
      </c>
      <c r="DGF43" s="86"/>
      <c r="DGG43" s="86">
        <v>37.5</v>
      </c>
      <c r="DGL43" s="62" t="s">
        <v>118</v>
      </c>
      <c r="DGM43" s="62">
        <v>3</v>
      </c>
      <c r="DGN43" s="86"/>
      <c r="DGO43" s="86">
        <v>7</v>
      </c>
      <c r="DGP43" s="86"/>
      <c r="DGQ43" s="86">
        <v>8</v>
      </c>
      <c r="DGR43" s="86"/>
      <c r="DGS43" s="67">
        <v>17.777777777777779</v>
      </c>
      <c r="DGT43" s="86"/>
      <c r="DGU43" s="86">
        <v>87.5</v>
      </c>
      <c r="DGZ43" s="62" t="s">
        <v>118</v>
      </c>
      <c r="DHA43" s="62">
        <v>3</v>
      </c>
      <c r="DHB43" s="86"/>
      <c r="DHC43" s="86">
        <v>7</v>
      </c>
      <c r="DHD43" s="86"/>
      <c r="DHE43" s="86">
        <v>8</v>
      </c>
      <c r="DHF43" s="86"/>
      <c r="DHG43" s="67">
        <v>17.777777777777779</v>
      </c>
      <c r="DHH43" s="86"/>
      <c r="DHI43" s="86">
        <v>87.5</v>
      </c>
      <c r="DHN43" s="62" t="s">
        <v>118</v>
      </c>
      <c r="DHO43" s="62">
        <v>3</v>
      </c>
      <c r="DHP43" s="86"/>
      <c r="DHQ43" s="86">
        <v>8</v>
      </c>
      <c r="DHR43" s="86"/>
      <c r="DHS43" s="86">
        <v>8</v>
      </c>
      <c r="DHT43" s="86"/>
      <c r="DHU43" s="67">
        <v>17.777777777777779</v>
      </c>
      <c r="DHV43" s="86"/>
      <c r="DHW43" s="86">
        <v>100</v>
      </c>
      <c r="DIB43" s="62" t="s">
        <v>118</v>
      </c>
      <c r="DIC43" s="62">
        <v>3</v>
      </c>
      <c r="DID43" s="86"/>
      <c r="DIE43" s="86">
        <v>7</v>
      </c>
      <c r="DIF43" s="86"/>
      <c r="DIG43" s="86">
        <v>8</v>
      </c>
      <c r="DIH43" s="86"/>
      <c r="DII43" s="67">
        <v>17.777777777777779</v>
      </c>
      <c r="DIJ43" s="86"/>
      <c r="DIK43" s="86">
        <v>87.5</v>
      </c>
      <c r="DIP43" s="62" t="s">
        <v>118</v>
      </c>
      <c r="DIQ43" s="62">
        <v>3</v>
      </c>
      <c r="DIR43" s="86"/>
      <c r="DIS43" s="86">
        <v>7</v>
      </c>
      <c r="DIT43" s="86"/>
      <c r="DIU43" s="86">
        <v>8</v>
      </c>
      <c r="DIV43" s="86"/>
      <c r="DIW43" s="67">
        <v>17.777777777777779</v>
      </c>
      <c r="DIX43" s="86"/>
      <c r="DIY43" s="86">
        <v>87.5</v>
      </c>
      <c r="DJD43" s="62" t="s">
        <v>118</v>
      </c>
      <c r="DJE43" s="62">
        <v>3</v>
      </c>
      <c r="DJF43" s="86"/>
      <c r="DJG43" s="86">
        <v>6</v>
      </c>
      <c r="DJH43" s="86"/>
      <c r="DJI43" s="86">
        <v>8</v>
      </c>
      <c r="DJJ43" s="86"/>
      <c r="DJK43" s="67">
        <v>17.777777777777779</v>
      </c>
      <c r="DJL43" s="86"/>
      <c r="DJM43" s="86">
        <v>75</v>
      </c>
      <c r="DJR43" s="62" t="s">
        <v>118</v>
      </c>
      <c r="DJS43" s="62">
        <v>3</v>
      </c>
      <c r="DJT43" s="86"/>
      <c r="DJU43" s="86">
        <v>5</v>
      </c>
      <c r="DJV43" s="86"/>
      <c r="DJW43" s="86">
        <v>8</v>
      </c>
      <c r="DJX43" s="86"/>
      <c r="DJY43" s="67">
        <v>17.777777777777779</v>
      </c>
      <c r="DJZ43" s="86"/>
      <c r="DKA43" s="86">
        <v>62.5</v>
      </c>
      <c r="DKF43" s="62" t="s">
        <v>118</v>
      </c>
      <c r="DKG43" s="62">
        <v>3</v>
      </c>
      <c r="DKH43" s="86"/>
      <c r="DKI43" s="86">
        <v>2</v>
      </c>
      <c r="DKJ43" s="86"/>
      <c r="DKK43" s="86">
        <v>8</v>
      </c>
      <c r="DKL43" s="86"/>
      <c r="DKM43" s="67">
        <v>17.777777777777779</v>
      </c>
      <c r="DKN43" s="86"/>
      <c r="DKO43" s="86">
        <v>25</v>
      </c>
      <c r="DKT43" s="62" t="s">
        <v>118</v>
      </c>
      <c r="DKU43" s="62">
        <v>3</v>
      </c>
      <c r="DKV43" s="86"/>
      <c r="DKW43" s="86">
        <v>7</v>
      </c>
      <c r="DKX43" s="86"/>
      <c r="DKY43" s="86">
        <v>8</v>
      </c>
      <c r="DKZ43" s="86"/>
      <c r="DLA43" s="67">
        <v>17.777777777777779</v>
      </c>
      <c r="DLB43" s="86"/>
      <c r="DLC43" s="86">
        <v>87.5</v>
      </c>
      <c r="DLH43" s="62" t="s">
        <v>118</v>
      </c>
      <c r="DLI43" s="62">
        <v>3</v>
      </c>
      <c r="DLJ43" s="86"/>
      <c r="DLK43" s="86">
        <v>4</v>
      </c>
      <c r="DLL43" s="86"/>
      <c r="DLM43" s="86">
        <v>8</v>
      </c>
      <c r="DLN43" s="86"/>
      <c r="DLO43" s="67">
        <v>17.777777777777779</v>
      </c>
      <c r="DLP43" s="86"/>
      <c r="DLQ43" s="86">
        <v>50</v>
      </c>
      <c r="DLV43" s="62" t="s">
        <v>118</v>
      </c>
      <c r="DLW43" s="62">
        <v>3</v>
      </c>
      <c r="DLX43" s="86"/>
      <c r="DLY43" s="86">
        <v>4</v>
      </c>
      <c r="DLZ43" s="86"/>
      <c r="DMA43" s="86">
        <v>8</v>
      </c>
      <c r="DMB43" s="86"/>
      <c r="DMC43" s="67">
        <v>17.777777777777779</v>
      </c>
      <c r="DMD43" s="86"/>
      <c r="DME43" s="86">
        <v>50</v>
      </c>
      <c r="DMJ43" s="62" t="s">
        <v>118</v>
      </c>
      <c r="DMK43" s="62">
        <v>3</v>
      </c>
      <c r="DML43" s="86"/>
      <c r="DMM43" s="86">
        <v>5</v>
      </c>
      <c r="DMN43" s="86"/>
      <c r="DMO43" s="86">
        <v>8</v>
      </c>
      <c r="DMP43" s="86"/>
      <c r="DMQ43" s="67">
        <v>17.777777777777779</v>
      </c>
      <c r="DMR43" s="86"/>
      <c r="DMS43" s="86">
        <v>62.5</v>
      </c>
      <c r="DMX43" s="62" t="s">
        <v>118</v>
      </c>
      <c r="DMY43" s="62">
        <v>3</v>
      </c>
      <c r="DMZ43" s="86"/>
      <c r="DNA43" s="86">
        <v>7</v>
      </c>
      <c r="DNB43" s="86"/>
      <c r="DNC43" s="86">
        <v>8</v>
      </c>
      <c r="DND43" s="86"/>
      <c r="DNE43" s="67">
        <v>17.777777777777779</v>
      </c>
      <c r="DNF43" s="86"/>
      <c r="DNG43" s="86">
        <v>87.5</v>
      </c>
      <c r="DNL43" s="62" t="s">
        <v>118</v>
      </c>
      <c r="DNM43" s="62">
        <v>3</v>
      </c>
      <c r="DNN43" s="86"/>
      <c r="DNO43" s="86">
        <v>5</v>
      </c>
      <c r="DNP43" s="86"/>
      <c r="DNQ43" s="86">
        <v>8</v>
      </c>
      <c r="DNR43" s="86"/>
      <c r="DNS43" s="67">
        <v>17.777777777777779</v>
      </c>
      <c r="DNT43" s="86"/>
      <c r="DNU43" s="86">
        <v>62.5</v>
      </c>
      <c r="DNZ43" s="62" t="s">
        <v>118</v>
      </c>
      <c r="DOA43" s="62">
        <v>3</v>
      </c>
      <c r="DOB43" s="86"/>
      <c r="DOC43" s="86">
        <v>6</v>
      </c>
      <c r="DOD43" s="86"/>
      <c r="DOE43" s="86">
        <v>8</v>
      </c>
      <c r="DOF43" s="86"/>
      <c r="DOG43" s="67">
        <v>17.777777777777779</v>
      </c>
      <c r="DOH43" s="86"/>
      <c r="DOI43" s="86">
        <v>75</v>
      </c>
      <c r="DON43" s="62" t="s">
        <v>118</v>
      </c>
      <c r="DOO43" s="62">
        <v>3</v>
      </c>
      <c r="DOP43" s="86"/>
      <c r="DOQ43" s="86">
        <v>7</v>
      </c>
      <c r="DOR43" s="86"/>
      <c r="DOS43" s="86">
        <v>8</v>
      </c>
      <c r="DOT43" s="86"/>
      <c r="DOU43" s="67">
        <v>17.777777777777779</v>
      </c>
      <c r="DOV43" s="86"/>
      <c r="DOW43" s="86">
        <v>87.5</v>
      </c>
      <c r="DPB43" s="62" t="s">
        <v>118</v>
      </c>
      <c r="DPC43" s="62">
        <v>3</v>
      </c>
      <c r="DPD43" s="86"/>
      <c r="DPE43" s="86">
        <v>6</v>
      </c>
      <c r="DPF43" s="86"/>
      <c r="DPG43" s="86">
        <v>8</v>
      </c>
      <c r="DPH43" s="86"/>
      <c r="DPI43" s="67">
        <v>17.777777777777779</v>
      </c>
      <c r="DPJ43" s="86"/>
      <c r="DPK43" s="86">
        <v>75</v>
      </c>
      <c r="DPP43" s="62" t="s">
        <v>118</v>
      </c>
      <c r="DPQ43" s="62">
        <v>3</v>
      </c>
      <c r="DPR43" s="86"/>
      <c r="DPS43" s="86">
        <v>4</v>
      </c>
      <c r="DPT43" s="86"/>
      <c r="DPU43" s="86">
        <v>8</v>
      </c>
      <c r="DPV43" s="86"/>
      <c r="DPW43" s="67">
        <v>17.777777777777779</v>
      </c>
      <c r="DPX43" s="86"/>
      <c r="DPY43" s="86">
        <v>50</v>
      </c>
      <c r="DQD43" s="62" t="s">
        <v>118</v>
      </c>
      <c r="DQE43" s="62">
        <v>3</v>
      </c>
      <c r="DQF43" s="86"/>
      <c r="DQG43" s="86">
        <v>6</v>
      </c>
      <c r="DQH43" s="86"/>
      <c r="DQI43" s="86">
        <v>8</v>
      </c>
      <c r="DQJ43" s="86"/>
      <c r="DQK43" s="67">
        <v>17.777777777777779</v>
      </c>
      <c r="DQL43" s="86"/>
      <c r="DQM43" s="86">
        <v>75</v>
      </c>
      <c r="DQR43" s="62" t="s">
        <v>118</v>
      </c>
      <c r="DQS43" s="62">
        <v>3</v>
      </c>
      <c r="DQT43" s="86"/>
      <c r="DQU43" s="86">
        <v>6</v>
      </c>
      <c r="DQV43" s="86"/>
      <c r="DQW43" s="86">
        <v>8</v>
      </c>
      <c r="DQX43" s="86"/>
      <c r="DQY43" s="67">
        <v>17.777777777777779</v>
      </c>
      <c r="DQZ43" s="86"/>
      <c r="DRA43" s="86">
        <v>75</v>
      </c>
      <c r="DRF43" s="62" t="s">
        <v>118</v>
      </c>
      <c r="DRG43" s="62">
        <v>3</v>
      </c>
      <c r="DRH43" s="86"/>
      <c r="DRI43" s="86">
        <v>2</v>
      </c>
      <c r="DRJ43" s="86"/>
      <c r="DRK43" s="86">
        <v>8</v>
      </c>
      <c r="DRL43" s="86"/>
      <c r="DRM43" s="67">
        <v>17.777777777777779</v>
      </c>
      <c r="DRN43" s="86"/>
      <c r="DRO43" s="86">
        <v>25</v>
      </c>
      <c r="DRT43" s="62" t="s">
        <v>118</v>
      </c>
      <c r="DRU43" s="62">
        <v>3</v>
      </c>
      <c r="DRV43" s="86"/>
      <c r="DRW43" s="86">
        <v>2</v>
      </c>
      <c r="DRX43" s="86"/>
      <c r="DRY43" s="86">
        <v>8</v>
      </c>
      <c r="DRZ43" s="86"/>
      <c r="DSA43" s="67">
        <v>17.777777777777779</v>
      </c>
      <c r="DSB43" s="86"/>
      <c r="DSC43" s="86">
        <v>25</v>
      </c>
      <c r="DSH43" s="62" t="s">
        <v>118</v>
      </c>
      <c r="DSI43" s="62">
        <v>3</v>
      </c>
      <c r="DSJ43" s="86"/>
      <c r="DSK43" s="86">
        <v>3</v>
      </c>
      <c r="DSL43" s="86"/>
      <c r="DSM43" s="86">
        <v>8</v>
      </c>
      <c r="DSN43" s="86"/>
      <c r="DSO43" s="67">
        <v>17.777777777777779</v>
      </c>
      <c r="DSP43" s="86"/>
      <c r="DSQ43" s="86">
        <v>37.5</v>
      </c>
      <c r="DSV43" s="62" t="s">
        <v>118</v>
      </c>
      <c r="DSW43" s="62">
        <v>3</v>
      </c>
      <c r="DSX43" s="86"/>
      <c r="DSY43" s="86">
        <v>5</v>
      </c>
      <c r="DSZ43" s="86"/>
      <c r="DTA43" s="86">
        <v>8</v>
      </c>
      <c r="DTB43" s="86"/>
      <c r="DTC43" s="67">
        <v>17.777777777777779</v>
      </c>
      <c r="DTD43" s="86"/>
      <c r="DTE43" s="86">
        <v>62.5</v>
      </c>
      <c r="DTJ43" s="62" t="s">
        <v>118</v>
      </c>
      <c r="DTK43" s="62">
        <v>3</v>
      </c>
      <c r="DTL43" s="86"/>
      <c r="DTM43" s="86">
        <v>10</v>
      </c>
      <c r="DTN43" s="86"/>
      <c r="DTO43" s="86">
        <v>10</v>
      </c>
      <c r="DTP43" s="86"/>
      <c r="DTQ43" s="67">
        <v>18.518518518518519</v>
      </c>
      <c r="DTR43" s="86"/>
      <c r="DTS43" s="86">
        <v>100</v>
      </c>
      <c r="DTX43" s="62" t="s">
        <v>118</v>
      </c>
      <c r="DTY43" s="62">
        <v>3</v>
      </c>
      <c r="DTZ43" s="86"/>
      <c r="DUA43" s="86">
        <v>10</v>
      </c>
      <c r="DUB43" s="86"/>
      <c r="DUC43" s="86">
        <v>10</v>
      </c>
      <c r="DUD43" s="86"/>
      <c r="DUE43" s="67">
        <v>18.518518518518519</v>
      </c>
      <c r="DUF43" s="86"/>
      <c r="DUG43" s="86">
        <v>100</v>
      </c>
      <c r="DUL43" s="62" t="s">
        <v>118</v>
      </c>
      <c r="DUM43" s="62">
        <v>3</v>
      </c>
      <c r="DUN43" s="86"/>
      <c r="DUO43" s="86">
        <v>10</v>
      </c>
      <c r="DUP43" s="86"/>
      <c r="DUQ43" s="86">
        <v>10</v>
      </c>
      <c r="DUR43" s="86"/>
      <c r="DUS43" s="67">
        <v>18.518518518518519</v>
      </c>
      <c r="DUT43" s="86"/>
      <c r="DUU43" s="86">
        <v>100</v>
      </c>
      <c r="DUZ43" s="62" t="s">
        <v>118</v>
      </c>
      <c r="DVA43" s="62">
        <v>3</v>
      </c>
      <c r="DVB43" s="86"/>
      <c r="DVC43" s="86">
        <v>2</v>
      </c>
      <c r="DVD43" s="86"/>
      <c r="DVE43" s="86">
        <v>10</v>
      </c>
      <c r="DVF43" s="86"/>
      <c r="DVG43" s="67">
        <v>18.518518518518519</v>
      </c>
      <c r="DVH43" s="86"/>
      <c r="DVI43" s="86">
        <v>20</v>
      </c>
      <c r="DVN43" s="62" t="s">
        <v>118</v>
      </c>
      <c r="DVO43" s="62">
        <v>3</v>
      </c>
      <c r="DVP43" s="86"/>
      <c r="DVQ43" s="86">
        <v>10</v>
      </c>
      <c r="DVR43" s="86"/>
      <c r="DVS43" s="86">
        <v>10</v>
      </c>
      <c r="DVT43" s="86"/>
      <c r="DVU43" s="67">
        <v>18.518518518518519</v>
      </c>
      <c r="DVV43" s="86"/>
      <c r="DVW43" s="86">
        <v>100</v>
      </c>
      <c r="DWB43" s="62" t="s">
        <v>118</v>
      </c>
      <c r="DWC43" s="62">
        <v>3</v>
      </c>
      <c r="DWD43" s="86"/>
      <c r="DWE43" s="86">
        <v>10</v>
      </c>
      <c r="DWF43" s="86"/>
      <c r="DWG43" s="86">
        <v>10</v>
      </c>
      <c r="DWH43" s="86"/>
      <c r="DWI43" s="67">
        <v>18.518518518518519</v>
      </c>
      <c r="DWJ43" s="86"/>
      <c r="DWK43" s="86">
        <v>100</v>
      </c>
      <c r="DWP43" s="62" t="s">
        <v>118</v>
      </c>
      <c r="DWQ43" s="62">
        <v>3</v>
      </c>
      <c r="DWR43" s="86"/>
      <c r="DWS43" s="86">
        <v>7</v>
      </c>
      <c r="DWT43" s="86"/>
      <c r="DWU43" s="86">
        <v>10</v>
      </c>
      <c r="DWV43" s="86"/>
      <c r="DWW43" s="67">
        <v>18.518518518518519</v>
      </c>
      <c r="DWX43" s="86"/>
      <c r="DWY43" s="86">
        <v>70</v>
      </c>
      <c r="DXD43" s="62" t="s">
        <v>118</v>
      </c>
      <c r="DXE43" s="62">
        <v>3</v>
      </c>
      <c r="DXF43" s="86"/>
      <c r="DXG43" s="86">
        <v>5</v>
      </c>
      <c r="DXH43" s="86"/>
      <c r="DXI43" s="86">
        <v>10</v>
      </c>
      <c r="DXJ43" s="86"/>
      <c r="DXK43" s="67">
        <v>18.518518518518519</v>
      </c>
      <c r="DXL43" s="86"/>
      <c r="DXM43" s="86">
        <v>50</v>
      </c>
      <c r="DXR43" s="62" t="s">
        <v>118</v>
      </c>
      <c r="DXS43" s="62">
        <v>3</v>
      </c>
      <c r="DXT43" s="86"/>
      <c r="DXU43" s="86">
        <v>5</v>
      </c>
      <c r="DXV43" s="86"/>
      <c r="DXW43" s="86">
        <v>10</v>
      </c>
      <c r="DXX43" s="86"/>
      <c r="DXY43" s="67">
        <v>18.518518518518519</v>
      </c>
      <c r="DXZ43" s="86"/>
      <c r="DYA43" s="86">
        <v>50</v>
      </c>
      <c r="DYF43" s="62" t="s">
        <v>118</v>
      </c>
      <c r="DYG43" s="62">
        <v>3</v>
      </c>
      <c r="DYH43" s="86"/>
      <c r="DYI43" s="86">
        <v>9</v>
      </c>
      <c r="DYJ43" s="86"/>
      <c r="DYK43" s="86">
        <v>10</v>
      </c>
      <c r="DYL43" s="86"/>
      <c r="DYM43" s="67">
        <v>18.518518518518519</v>
      </c>
      <c r="DYN43" s="86"/>
      <c r="DYO43" s="86">
        <v>90</v>
      </c>
      <c r="DYT43" s="62" t="s">
        <v>118</v>
      </c>
      <c r="DYU43" s="62">
        <v>3</v>
      </c>
      <c r="DYV43" s="86"/>
      <c r="DYW43" s="86">
        <v>7</v>
      </c>
      <c r="DYX43" s="86"/>
      <c r="DYY43" s="86">
        <v>10</v>
      </c>
      <c r="DYZ43" s="86"/>
      <c r="DZA43" s="67">
        <v>18.518518518518519</v>
      </c>
      <c r="DZB43" s="86"/>
      <c r="DZC43" s="86">
        <v>70</v>
      </c>
      <c r="DZH43" s="62" t="s">
        <v>118</v>
      </c>
      <c r="DZI43" s="62">
        <v>3</v>
      </c>
      <c r="DZJ43" s="86"/>
      <c r="DZK43" s="86">
        <v>4</v>
      </c>
      <c r="DZL43" s="86"/>
      <c r="DZM43" s="86">
        <v>10</v>
      </c>
      <c r="DZN43" s="86"/>
      <c r="DZO43" s="67">
        <v>18.518518518518519</v>
      </c>
      <c r="DZP43" s="86"/>
      <c r="DZQ43" s="86">
        <v>40</v>
      </c>
      <c r="DZV43" s="62" t="s">
        <v>118</v>
      </c>
      <c r="DZW43" s="62">
        <v>3</v>
      </c>
      <c r="DZX43" s="86"/>
      <c r="DZY43" s="86">
        <v>5</v>
      </c>
      <c r="DZZ43" s="86"/>
      <c r="EAA43" s="86">
        <v>10</v>
      </c>
      <c r="EAB43" s="86"/>
      <c r="EAC43" s="67">
        <v>18.518518518518519</v>
      </c>
      <c r="EAD43" s="86"/>
      <c r="EAE43" s="86">
        <v>50</v>
      </c>
      <c r="EAJ43" s="62" t="s">
        <v>118</v>
      </c>
      <c r="EAK43" s="62">
        <v>3</v>
      </c>
      <c r="EAL43" s="86"/>
      <c r="EAM43" s="86">
        <v>6</v>
      </c>
      <c r="EAN43" s="86"/>
      <c r="EAO43" s="86">
        <v>10</v>
      </c>
      <c r="EAP43" s="86"/>
      <c r="EAQ43" s="67">
        <v>18.518518518518519</v>
      </c>
      <c r="EAR43" s="86"/>
      <c r="EAS43" s="86">
        <v>60</v>
      </c>
      <c r="EAX43" s="62" t="s">
        <v>118</v>
      </c>
      <c r="EAY43" s="62">
        <v>3</v>
      </c>
      <c r="EAZ43" s="86"/>
      <c r="EBA43" s="86">
        <v>8</v>
      </c>
      <c r="EBB43" s="86"/>
      <c r="EBC43" s="86">
        <v>10</v>
      </c>
      <c r="EBD43" s="86"/>
      <c r="EBE43" s="67">
        <v>18.518518518518519</v>
      </c>
      <c r="EBF43" s="86"/>
      <c r="EBG43" s="86">
        <v>80</v>
      </c>
      <c r="EBL43" s="62" t="s">
        <v>118</v>
      </c>
      <c r="EBM43" s="62">
        <v>3</v>
      </c>
      <c r="EBN43" s="86"/>
      <c r="EBO43" s="86">
        <v>4</v>
      </c>
      <c r="EBP43" s="86"/>
      <c r="EBQ43" s="86">
        <v>10</v>
      </c>
      <c r="EBR43" s="86"/>
      <c r="EBS43" s="67">
        <v>18.518518518518519</v>
      </c>
      <c r="EBT43" s="86"/>
      <c r="EBU43" s="86">
        <v>40</v>
      </c>
      <c r="EBZ43" s="62" t="s">
        <v>118</v>
      </c>
      <c r="ECA43" s="62">
        <v>3</v>
      </c>
      <c r="ECB43" s="86"/>
      <c r="ECC43" s="86">
        <v>5</v>
      </c>
      <c r="ECD43" s="86"/>
      <c r="ECE43" s="86">
        <v>10</v>
      </c>
      <c r="ECF43" s="86"/>
      <c r="ECG43" s="67">
        <v>18.518518518518519</v>
      </c>
      <c r="ECH43" s="86"/>
      <c r="ECI43" s="86">
        <v>50</v>
      </c>
      <c r="ECN43" s="62" t="s">
        <v>118</v>
      </c>
      <c r="ECO43" s="62">
        <v>3</v>
      </c>
      <c r="ECP43" s="86"/>
      <c r="ECQ43" s="86">
        <v>9</v>
      </c>
      <c r="ECR43" s="86"/>
      <c r="ECS43" s="86">
        <v>10</v>
      </c>
      <c r="ECT43" s="86"/>
      <c r="ECU43" s="67">
        <v>18.518518518518519</v>
      </c>
      <c r="ECV43" s="86"/>
      <c r="ECW43" s="86">
        <v>90</v>
      </c>
      <c r="EDB43" s="62" t="s">
        <v>118</v>
      </c>
      <c r="EDC43" s="62">
        <v>3</v>
      </c>
      <c r="EDD43" s="86"/>
      <c r="EDE43" s="86">
        <v>8</v>
      </c>
      <c r="EDF43" s="86"/>
      <c r="EDG43" s="86">
        <v>10</v>
      </c>
      <c r="EDH43" s="86"/>
      <c r="EDI43" s="67">
        <v>18.518518518518519</v>
      </c>
      <c r="EDJ43" s="86"/>
      <c r="EDK43" s="86">
        <v>80</v>
      </c>
      <c r="EDP43" s="62" t="s">
        <v>118</v>
      </c>
      <c r="EDQ43" s="62">
        <v>3</v>
      </c>
      <c r="EDR43" s="86"/>
      <c r="EDS43" s="86">
        <v>6</v>
      </c>
      <c r="EDT43" s="86"/>
      <c r="EDU43" s="86">
        <v>10</v>
      </c>
      <c r="EDV43" s="86"/>
      <c r="EDW43" s="67">
        <v>18.518518518518519</v>
      </c>
      <c r="EDX43" s="86"/>
      <c r="EDY43" s="86">
        <v>60</v>
      </c>
      <c r="EED43" s="62" t="s">
        <v>118</v>
      </c>
      <c r="EEE43" s="62">
        <v>3</v>
      </c>
      <c r="EEF43" s="86"/>
      <c r="EEG43" s="86">
        <v>5</v>
      </c>
      <c r="EEH43" s="86"/>
      <c r="EEI43" s="86">
        <v>10</v>
      </c>
      <c r="EEJ43" s="86"/>
      <c r="EEK43" s="67">
        <v>18.518518518518519</v>
      </c>
      <c r="EEL43" s="86"/>
      <c r="EEM43" s="86">
        <v>50</v>
      </c>
      <c r="EER43" s="62" t="s">
        <v>118</v>
      </c>
      <c r="EES43" s="62">
        <v>3</v>
      </c>
      <c r="EET43" s="86"/>
      <c r="EEU43" s="86">
        <v>7</v>
      </c>
      <c r="EEV43" s="86"/>
      <c r="EEW43" s="86">
        <v>10</v>
      </c>
      <c r="EEX43" s="86"/>
      <c r="EEY43" s="67">
        <v>18.518518518518519</v>
      </c>
      <c r="EEZ43" s="86"/>
      <c r="EFA43" s="86">
        <v>70</v>
      </c>
      <c r="EFF43" s="62" t="s">
        <v>118</v>
      </c>
      <c r="EFG43" s="62">
        <v>3</v>
      </c>
      <c r="EFH43" s="86"/>
      <c r="EFI43" s="86">
        <v>6</v>
      </c>
      <c r="EFJ43" s="86"/>
      <c r="EFK43" s="86">
        <v>10</v>
      </c>
      <c r="EFL43" s="86"/>
      <c r="EFM43" s="67">
        <v>18.518518518518519</v>
      </c>
      <c r="EFN43" s="86"/>
      <c r="EFO43" s="86">
        <v>60</v>
      </c>
      <c r="EFT43" s="62" t="s">
        <v>118</v>
      </c>
      <c r="EFU43" s="62">
        <v>3</v>
      </c>
      <c r="EFV43" s="86"/>
      <c r="EFW43" s="86">
        <v>7</v>
      </c>
      <c r="EFX43" s="86"/>
      <c r="EFY43" s="86">
        <v>10</v>
      </c>
      <c r="EFZ43" s="86"/>
      <c r="EGA43" s="67">
        <v>18.518518518518519</v>
      </c>
      <c r="EGB43" s="86"/>
      <c r="EGC43" s="86">
        <v>70</v>
      </c>
      <c r="EGH43" s="62" t="s">
        <v>118</v>
      </c>
      <c r="EGI43" s="62">
        <v>3</v>
      </c>
      <c r="EGJ43" s="86"/>
      <c r="EGK43" s="86">
        <v>9</v>
      </c>
      <c r="EGL43" s="86"/>
      <c r="EGM43" s="86">
        <v>10</v>
      </c>
      <c r="EGN43" s="86"/>
      <c r="EGO43" s="67">
        <v>18.518518518518519</v>
      </c>
      <c r="EGP43" s="86"/>
      <c r="EGQ43" s="86">
        <v>90</v>
      </c>
      <c r="EGV43" s="62" t="s">
        <v>118</v>
      </c>
      <c r="EGW43" s="62">
        <v>3</v>
      </c>
      <c r="EGX43" s="86"/>
      <c r="EGY43" s="86">
        <v>6</v>
      </c>
      <c r="EGZ43" s="86"/>
      <c r="EHA43" s="86">
        <v>10</v>
      </c>
      <c r="EHB43" s="86"/>
      <c r="EHC43" s="67">
        <v>18.518518518518519</v>
      </c>
      <c r="EHD43" s="86"/>
      <c r="EHE43" s="86">
        <v>60</v>
      </c>
      <c r="EHJ43" s="62" t="s">
        <v>118</v>
      </c>
      <c r="EHK43" s="62">
        <v>3</v>
      </c>
      <c r="EHL43" s="86"/>
      <c r="EHM43" s="86">
        <v>6</v>
      </c>
      <c r="EHN43" s="86"/>
      <c r="EHO43" s="86">
        <v>10</v>
      </c>
      <c r="EHP43" s="86"/>
      <c r="EHQ43" s="67">
        <v>18.518518518518519</v>
      </c>
      <c r="EHR43" s="86"/>
      <c r="EHS43" s="86">
        <v>60</v>
      </c>
      <c r="EHX43" s="62" t="s">
        <v>118</v>
      </c>
      <c r="EHY43" s="62">
        <v>3</v>
      </c>
      <c r="EHZ43" s="86"/>
      <c r="EIA43" s="86">
        <v>4</v>
      </c>
      <c r="EIB43" s="86"/>
      <c r="EIC43" s="86">
        <v>10</v>
      </c>
      <c r="EID43" s="86"/>
      <c r="EIE43" s="67">
        <v>18.518518518518519</v>
      </c>
      <c r="EIF43" s="86"/>
      <c r="EIG43" s="86">
        <v>40</v>
      </c>
      <c r="EIL43" s="62" t="s">
        <v>118</v>
      </c>
      <c r="EIM43" s="62">
        <v>3</v>
      </c>
      <c r="EIN43" s="86"/>
      <c r="EIO43" s="86">
        <v>6</v>
      </c>
      <c r="EIP43" s="86"/>
      <c r="EIQ43" s="86">
        <v>10</v>
      </c>
      <c r="EIR43" s="86"/>
      <c r="EIS43" s="67">
        <v>18.518518518518519</v>
      </c>
      <c r="EIT43" s="86"/>
      <c r="EIU43" s="86">
        <v>60</v>
      </c>
      <c r="EIZ43" s="62" t="s">
        <v>118</v>
      </c>
      <c r="EJA43" s="62">
        <v>3</v>
      </c>
      <c r="EJB43" s="86"/>
      <c r="EJC43" s="86">
        <v>7</v>
      </c>
      <c r="EJD43" s="86"/>
      <c r="EJE43" s="86">
        <v>10</v>
      </c>
      <c r="EJF43" s="86"/>
      <c r="EJG43" s="67">
        <v>18.518518518518519</v>
      </c>
      <c r="EJH43" s="86"/>
      <c r="EJI43" s="86">
        <v>70</v>
      </c>
      <c r="EJN43" s="62" t="s">
        <v>118</v>
      </c>
      <c r="EJO43" s="62">
        <v>3</v>
      </c>
      <c r="EJP43" s="86"/>
      <c r="EJQ43" s="86">
        <v>8</v>
      </c>
      <c r="EJR43" s="86"/>
      <c r="EJS43" s="86">
        <v>8</v>
      </c>
      <c r="EJT43" s="86"/>
      <c r="EJU43" s="67">
        <v>17.777777777777779</v>
      </c>
      <c r="EJV43" s="86"/>
      <c r="EJW43" s="86">
        <v>100</v>
      </c>
      <c r="EKB43" s="62" t="s">
        <v>118</v>
      </c>
      <c r="EKC43" s="62">
        <v>3</v>
      </c>
      <c r="EKD43" s="86"/>
      <c r="EKE43" s="86">
        <v>6</v>
      </c>
      <c r="EKF43" s="86"/>
      <c r="EKG43" s="86">
        <v>8</v>
      </c>
      <c r="EKH43" s="86"/>
      <c r="EKI43" s="67">
        <v>17.777777777777779</v>
      </c>
      <c r="EKJ43" s="86"/>
      <c r="EKK43" s="86">
        <v>75</v>
      </c>
      <c r="EKP43" s="62" t="s">
        <v>118</v>
      </c>
      <c r="EKQ43" s="62">
        <v>3</v>
      </c>
      <c r="EKR43" s="86"/>
      <c r="EKS43" s="86">
        <v>4</v>
      </c>
      <c r="EKT43" s="86"/>
      <c r="EKU43" s="86">
        <v>8</v>
      </c>
      <c r="EKV43" s="86"/>
      <c r="EKW43" s="67">
        <v>17.777777777777779</v>
      </c>
      <c r="EKX43" s="86"/>
      <c r="EKY43" s="86">
        <v>50</v>
      </c>
      <c r="ELD43" s="62" t="s">
        <v>118</v>
      </c>
      <c r="ELE43" s="62">
        <v>3</v>
      </c>
      <c r="ELF43" s="86"/>
      <c r="ELG43" s="86">
        <v>5</v>
      </c>
      <c r="ELH43" s="86"/>
      <c r="ELI43" s="86">
        <v>8</v>
      </c>
      <c r="ELJ43" s="86"/>
      <c r="ELK43" s="67">
        <v>17.777777777777779</v>
      </c>
      <c r="ELL43" s="86"/>
      <c r="ELM43" s="86">
        <v>62.5</v>
      </c>
      <c r="ELR43" s="62" t="s">
        <v>118</v>
      </c>
      <c r="ELS43" s="62">
        <v>3</v>
      </c>
      <c r="ELT43" s="86"/>
      <c r="ELU43" s="86">
        <v>5</v>
      </c>
      <c r="ELV43" s="86"/>
      <c r="ELW43" s="86">
        <v>8</v>
      </c>
      <c r="ELX43" s="86"/>
      <c r="ELY43" s="67">
        <v>17.777777777777779</v>
      </c>
      <c r="ELZ43" s="86"/>
      <c r="EMA43" s="86">
        <v>62.5</v>
      </c>
      <c r="EMF43" s="62" t="s">
        <v>118</v>
      </c>
      <c r="EMG43" s="62">
        <v>3</v>
      </c>
      <c r="EMH43" s="86"/>
      <c r="EMI43" s="86">
        <v>3</v>
      </c>
      <c r="EMJ43" s="86"/>
      <c r="EMK43" s="86">
        <v>8</v>
      </c>
      <c r="EML43" s="86"/>
      <c r="EMM43" s="67">
        <v>17.777777777777779</v>
      </c>
      <c r="EMN43" s="86"/>
      <c r="EMO43" s="86">
        <v>37.5</v>
      </c>
      <c r="EMT43" s="62" t="s">
        <v>118</v>
      </c>
      <c r="EMU43" s="62">
        <v>3</v>
      </c>
      <c r="EMV43" s="86"/>
      <c r="EMW43" s="86">
        <v>8</v>
      </c>
      <c r="EMX43" s="86"/>
      <c r="EMY43" s="86">
        <v>8</v>
      </c>
      <c r="EMZ43" s="86"/>
      <c r="ENA43" s="67">
        <v>17.777777777777779</v>
      </c>
      <c r="ENB43" s="86"/>
      <c r="ENC43" s="86">
        <v>100</v>
      </c>
      <c r="ENH43" s="62" t="s">
        <v>118</v>
      </c>
      <c r="ENI43" s="62">
        <v>3</v>
      </c>
      <c r="ENJ43" s="86"/>
      <c r="ENK43" s="86">
        <v>8</v>
      </c>
      <c r="ENL43" s="86"/>
      <c r="ENM43" s="86">
        <v>8</v>
      </c>
      <c r="ENN43" s="86"/>
      <c r="ENO43" s="67">
        <v>17.777777777777779</v>
      </c>
      <c r="ENP43" s="86"/>
      <c r="ENQ43" s="86">
        <v>100</v>
      </c>
      <c r="ENV43" s="62" t="s">
        <v>118</v>
      </c>
      <c r="ENW43" s="62">
        <v>3</v>
      </c>
      <c r="ENX43" s="86"/>
      <c r="ENY43" s="86">
        <v>4</v>
      </c>
      <c r="ENZ43" s="86"/>
      <c r="EOA43" s="86">
        <v>8</v>
      </c>
      <c r="EOB43" s="86"/>
      <c r="EOC43" s="67">
        <v>17.777777777777779</v>
      </c>
      <c r="EOD43" s="86"/>
      <c r="EOE43" s="86">
        <v>50</v>
      </c>
      <c r="EOJ43" s="62" t="s">
        <v>118</v>
      </c>
      <c r="EOK43" s="62">
        <v>3</v>
      </c>
      <c r="EOL43" s="86"/>
      <c r="EOM43" s="86">
        <v>3</v>
      </c>
      <c r="EON43" s="86"/>
      <c r="EOO43" s="86">
        <v>8</v>
      </c>
      <c r="EOP43" s="86"/>
      <c r="EOQ43" s="67">
        <v>17.777777777777779</v>
      </c>
      <c r="EOR43" s="86"/>
      <c r="EOS43" s="86">
        <v>37.5</v>
      </c>
      <c r="EOX43" s="62" t="s">
        <v>118</v>
      </c>
      <c r="EOY43" s="62">
        <v>3</v>
      </c>
      <c r="EOZ43" s="86"/>
      <c r="EPA43" s="86">
        <v>4</v>
      </c>
      <c r="EPB43" s="86"/>
      <c r="EPC43" s="86">
        <v>8</v>
      </c>
      <c r="EPD43" s="86"/>
      <c r="EPE43" s="67">
        <v>17.777777777777779</v>
      </c>
      <c r="EPF43" s="86"/>
      <c r="EPG43" s="86">
        <v>50</v>
      </c>
      <c r="EPL43" s="62" t="s">
        <v>118</v>
      </c>
      <c r="EPM43" s="62">
        <v>3</v>
      </c>
      <c r="EPN43" s="86"/>
      <c r="EPO43" s="86">
        <v>8</v>
      </c>
      <c r="EPP43" s="86"/>
      <c r="EPQ43" s="86">
        <v>8</v>
      </c>
      <c r="EPR43" s="86"/>
      <c r="EPS43" s="67">
        <v>17.777777777777779</v>
      </c>
      <c r="EPT43" s="86"/>
      <c r="EPU43" s="86">
        <v>100</v>
      </c>
      <c r="EPZ43" s="62" t="s">
        <v>118</v>
      </c>
      <c r="EQA43" s="62">
        <v>3</v>
      </c>
      <c r="EQB43" s="86"/>
      <c r="EQC43" s="86">
        <v>8</v>
      </c>
      <c r="EQD43" s="86"/>
      <c r="EQE43" s="86">
        <v>8</v>
      </c>
      <c r="EQF43" s="86"/>
      <c r="EQG43" s="67">
        <v>17.777777777777779</v>
      </c>
      <c r="EQH43" s="86"/>
      <c r="EQI43" s="86">
        <v>100</v>
      </c>
      <c r="EQN43" s="62" t="s">
        <v>118</v>
      </c>
      <c r="EQO43" s="62">
        <v>3</v>
      </c>
      <c r="EQP43" s="86"/>
      <c r="EQQ43" s="86">
        <v>1</v>
      </c>
      <c r="EQR43" s="86"/>
      <c r="EQS43" s="86">
        <v>8</v>
      </c>
      <c r="EQT43" s="86"/>
      <c r="EQU43" s="67">
        <v>17.777777777777779</v>
      </c>
      <c r="EQV43" s="86"/>
      <c r="EQW43" s="86">
        <v>12.5</v>
      </c>
      <c r="ERB43" s="62" t="s">
        <v>118</v>
      </c>
      <c r="ERC43" s="62">
        <v>3</v>
      </c>
      <c r="ERD43" s="86"/>
      <c r="ERE43" s="86">
        <v>4</v>
      </c>
      <c r="ERF43" s="86"/>
      <c r="ERG43" s="86">
        <v>8</v>
      </c>
      <c r="ERH43" s="86"/>
      <c r="ERI43" s="67">
        <v>17.777777777777779</v>
      </c>
      <c r="ERJ43" s="86"/>
      <c r="ERK43" s="86">
        <v>50</v>
      </c>
      <c r="ERP43" s="62" t="s">
        <v>118</v>
      </c>
      <c r="ERQ43" s="62">
        <v>3</v>
      </c>
      <c r="ERR43" s="86"/>
      <c r="ERS43" s="86">
        <v>5</v>
      </c>
      <c r="ERT43" s="86"/>
      <c r="ERU43" s="86">
        <v>8</v>
      </c>
      <c r="ERV43" s="86"/>
      <c r="ERW43" s="67">
        <v>17.777777777777779</v>
      </c>
      <c r="ERX43" s="86"/>
      <c r="ERY43" s="86">
        <v>62.5</v>
      </c>
      <c r="ESD43" s="62" t="s">
        <v>118</v>
      </c>
      <c r="ESE43" s="62">
        <v>3</v>
      </c>
      <c r="ESF43" s="86"/>
      <c r="ESG43" s="86">
        <v>4</v>
      </c>
      <c r="ESH43" s="86"/>
      <c r="ESI43" s="86">
        <v>8</v>
      </c>
      <c r="ESJ43" s="86"/>
      <c r="ESK43" s="67">
        <v>17.777777777777779</v>
      </c>
      <c r="ESL43" s="86"/>
      <c r="ESM43" s="86">
        <v>50</v>
      </c>
      <c r="ESR43" s="62" t="s">
        <v>118</v>
      </c>
      <c r="ESS43" s="62">
        <v>3</v>
      </c>
      <c r="EST43" s="86"/>
      <c r="ESU43" s="86">
        <v>7</v>
      </c>
      <c r="ESV43" s="86"/>
      <c r="ESW43" s="86">
        <v>8</v>
      </c>
      <c r="ESX43" s="86"/>
      <c r="ESY43" s="67">
        <v>17.777777777777779</v>
      </c>
      <c r="ESZ43" s="86"/>
      <c r="ETA43" s="86">
        <v>87.5</v>
      </c>
      <c r="ETF43" s="62" t="s">
        <v>118</v>
      </c>
      <c r="ETG43" s="62">
        <v>3</v>
      </c>
      <c r="ETH43" s="86"/>
      <c r="ETI43" s="86">
        <v>1</v>
      </c>
      <c r="ETJ43" s="86"/>
      <c r="ETK43" s="86">
        <v>8</v>
      </c>
      <c r="ETL43" s="86"/>
      <c r="ETM43" s="67">
        <v>17.777777777777779</v>
      </c>
      <c r="ETN43" s="86"/>
      <c r="ETO43" s="86">
        <v>12.5</v>
      </c>
      <c r="ETT43" s="62" t="s">
        <v>118</v>
      </c>
      <c r="ETU43" s="62">
        <v>3</v>
      </c>
      <c r="ETV43" s="86"/>
      <c r="ETW43" s="86">
        <v>6</v>
      </c>
      <c r="ETX43" s="86"/>
      <c r="ETY43" s="86">
        <v>8</v>
      </c>
      <c r="ETZ43" s="86"/>
      <c r="EUA43" s="67">
        <v>17.777777777777779</v>
      </c>
      <c r="EUB43" s="86"/>
      <c r="EUC43" s="86">
        <v>75</v>
      </c>
      <c r="EUH43" s="62" t="s">
        <v>118</v>
      </c>
      <c r="EUI43" s="62">
        <v>3</v>
      </c>
      <c r="EUJ43" s="86"/>
      <c r="EUK43" s="86">
        <v>4</v>
      </c>
      <c r="EUL43" s="86"/>
      <c r="EUM43" s="86">
        <v>8</v>
      </c>
      <c r="EUN43" s="86"/>
      <c r="EUO43" s="67">
        <v>17.777777777777779</v>
      </c>
      <c r="EUP43" s="86"/>
      <c r="EUQ43" s="86">
        <v>50</v>
      </c>
      <c r="EUV43" s="62" t="s">
        <v>118</v>
      </c>
      <c r="EUW43" s="62">
        <v>3</v>
      </c>
      <c r="EUX43" s="86"/>
      <c r="EUY43" s="86">
        <v>4</v>
      </c>
      <c r="EUZ43" s="86"/>
      <c r="EVA43" s="86">
        <v>8</v>
      </c>
      <c r="EVB43" s="86"/>
      <c r="EVC43" s="67">
        <v>17.777777777777779</v>
      </c>
      <c r="EVD43" s="86"/>
      <c r="EVE43" s="86">
        <v>50</v>
      </c>
      <c r="EVJ43" s="62" t="s">
        <v>118</v>
      </c>
      <c r="EVK43" s="62">
        <v>3</v>
      </c>
      <c r="EVL43" s="86"/>
      <c r="EVM43" s="86">
        <v>3</v>
      </c>
      <c r="EVN43" s="86"/>
      <c r="EVO43" s="86">
        <v>8</v>
      </c>
      <c r="EVP43" s="86"/>
      <c r="EVQ43" s="67">
        <v>17.777777777777779</v>
      </c>
      <c r="EVR43" s="86"/>
      <c r="EVS43" s="86">
        <v>37.5</v>
      </c>
      <c r="EVX43" s="62" t="s">
        <v>118</v>
      </c>
      <c r="EVY43" s="62">
        <v>3</v>
      </c>
      <c r="EVZ43" s="86"/>
      <c r="EWA43" s="86">
        <v>5</v>
      </c>
      <c r="EWB43" s="86"/>
      <c r="EWC43" s="86">
        <v>8</v>
      </c>
      <c r="EWD43" s="86"/>
      <c r="EWE43" s="67">
        <v>17.777777777777779</v>
      </c>
      <c r="EWF43" s="86"/>
      <c r="EWG43" s="86">
        <v>62.5</v>
      </c>
      <c r="EWL43" s="62" t="s">
        <v>118</v>
      </c>
      <c r="EWM43" s="62">
        <v>3</v>
      </c>
      <c r="EWN43" s="86"/>
      <c r="EWO43" s="86">
        <v>3</v>
      </c>
      <c r="EWP43" s="86"/>
      <c r="EWQ43" s="86">
        <v>8</v>
      </c>
      <c r="EWR43" s="86"/>
      <c r="EWS43" s="67">
        <v>17.777777777777779</v>
      </c>
      <c r="EWT43" s="86"/>
      <c r="EWU43" s="86">
        <v>37.5</v>
      </c>
      <c r="EWZ43" s="62" t="s">
        <v>118</v>
      </c>
      <c r="EXA43" s="62">
        <v>3</v>
      </c>
      <c r="EXB43" s="86"/>
      <c r="EXC43" s="86">
        <v>7</v>
      </c>
      <c r="EXD43" s="86"/>
      <c r="EXE43" s="86">
        <v>10</v>
      </c>
      <c r="EXF43" s="86"/>
      <c r="EXG43" s="67">
        <v>18.518518518518519</v>
      </c>
      <c r="EXH43" s="86"/>
      <c r="EXI43" s="86">
        <v>70</v>
      </c>
      <c r="EXN43" s="62" t="s">
        <v>118</v>
      </c>
      <c r="EXO43" s="62">
        <v>3</v>
      </c>
      <c r="EXP43" s="86"/>
      <c r="EXQ43" s="86">
        <v>4</v>
      </c>
      <c r="EXR43" s="86"/>
      <c r="EXS43" s="86">
        <v>10</v>
      </c>
      <c r="EXT43" s="86"/>
      <c r="EXU43" s="67">
        <v>18.518518518518519</v>
      </c>
      <c r="EXV43" s="86"/>
      <c r="EXW43" s="86">
        <v>40</v>
      </c>
      <c r="EYB43" s="62" t="s">
        <v>118</v>
      </c>
      <c r="EYC43" s="62">
        <v>3</v>
      </c>
      <c r="EYD43" s="86"/>
      <c r="EYE43" s="86">
        <v>8</v>
      </c>
      <c r="EYF43" s="86"/>
      <c r="EYG43" s="86">
        <v>10</v>
      </c>
      <c r="EYH43" s="86"/>
      <c r="EYI43" s="67">
        <v>18.518518518518519</v>
      </c>
      <c r="EYJ43" s="86"/>
      <c r="EYK43" s="86">
        <v>80</v>
      </c>
      <c r="EYP43" s="62" t="s">
        <v>118</v>
      </c>
      <c r="EYQ43" s="62">
        <v>3</v>
      </c>
      <c r="EYR43" s="86"/>
      <c r="EYS43" s="86">
        <v>10</v>
      </c>
      <c r="EYT43" s="86"/>
      <c r="EYU43" s="86">
        <v>10</v>
      </c>
      <c r="EYV43" s="86"/>
      <c r="EYW43" s="67">
        <v>18.518518518518519</v>
      </c>
      <c r="EYX43" s="86"/>
      <c r="EYY43" s="86">
        <v>100</v>
      </c>
      <c r="EZD43" s="62" t="s">
        <v>118</v>
      </c>
      <c r="EZE43" s="62">
        <v>3</v>
      </c>
      <c r="EZF43" s="86"/>
      <c r="EZG43" s="86">
        <v>3</v>
      </c>
      <c r="EZH43" s="86"/>
      <c r="EZI43" s="86">
        <v>10</v>
      </c>
      <c r="EZJ43" s="86"/>
      <c r="EZK43" s="67">
        <v>18.518518518518519</v>
      </c>
      <c r="EZL43" s="86"/>
      <c r="EZM43" s="86">
        <v>30</v>
      </c>
      <c r="EZR43" s="62" t="s">
        <v>118</v>
      </c>
      <c r="EZS43" s="62">
        <v>3</v>
      </c>
      <c r="EZT43" s="86"/>
      <c r="EZU43" s="86">
        <v>8</v>
      </c>
      <c r="EZV43" s="86"/>
      <c r="EZW43" s="86">
        <v>10</v>
      </c>
      <c r="EZX43" s="86"/>
      <c r="EZY43" s="67">
        <v>18.518518518518519</v>
      </c>
      <c r="EZZ43" s="86"/>
      <c r="FAA43" s="86">
        <v>80</v>
      </c>
      <c r="FAF43" s="62" t="s">
        <v>118</v>
      </c>
      <c r="FAG43" s="62">
        <v>3</v>
      </c>
      <c r="FAH43" s="86"/>
      <c r="FAI43" s="86">
        <v>3</v>
      </c>
      <c r="FAJ43" s="86"/>
      <c r="FAK43" s="86">
        <v>10</v>
      </c>
      <c r="FAL43" s="86"/>
      <c r="FAM43" s="67">
        <v>18.518518518518519</v>
      </c>
      <c r="FAN43" s="86"/>
      <c r="FAO43" s="86">
        <v>30</v>
      </c>
      <c r="FAT43" s="62" t="s">
        <v>118</v>
      </c>
      <c r="FAU43" s="62">
        <v>3</v>
      </c>
      <c r="FAV43" s="86"/>
      <c r="FAW43" s="86">
        <v>4</v>
      </c>
      <c r="FAX43" s="86"/>
      <c r="FAY43" s="86">
        <v>10</v>
      </c>
      <c r="FAZ43" s="86"/>
      <c r="FBA43" s="67">
        <v>18.518518518518519</v>
      </c>
      <c r="FBB43" s="86"/>
      <c r="FBC43" s="86">
        <v>40</v>
      </c>
      <c r="FBH43" s="62" t="s">
        <v>118</v>
      </c>
      <c r="FBI43" s="62">
        <v>3</v>
      </c>
      <c r="FBJ43" s="86"/>
      <c r="FBK43" s="86">
        <v>2</v>
      </c>
      <c r="FBL43" s="86"/>
      <c r="FBM43" s="86">
        <v>10</v>
      </c>
      <c r="FBN43" s="86"/>
      <c r="FBO43" s="67">
        <v>18.518518518518519</v>
      </c>
      <c r="FBP43" s="86"/>
      <c r="FBQ43" s="86">
        <v>20</v>
      </c>
      <c r="FBV43" s="62" t="s">
        <v>118</v>
      </c>
      <c r="FBW43" s="62">
        <v>3</v>
      </c>
      <c r="FBX43" s="86"/>
      <c r="FBY43" s="86">
        <v>6</v>
      </c>
      <c r="FBZ43" s="86"/>
      <c r="FCA43" s="86">
        <v>10</v>
      </c>
      <c r="FCB43" s="86"/>
      <c r="FCC43" s="67">
        <v>18.518518518518519</v>
      </c>
      <c r="FCD43" s="86"/>
      <c r="FCE43" s="86">
        <v>60</v>
      </c>
      <c r="FCJ43" s="62" t="s">
        <v>118</v>
      </c>
      <c r="FCK43" s="62">
        <v>3</v>
      </c>
      <c r="FCL43" s="86"/>
      <c r="FCM43" s="86">
        <v>9</v>
      </c>
      <c r="FCN43" s="86"/>
      <c r="FCO43" s="86">
        <v>10</v>
      </c>
      <c r="FCP43" s="86"/>
      <c r="FCQ43" s="67">
        <v>18.518518518518519</v>
      </c>
      <c r="FCR43" s="86"/>
      <c r="FCS43" s="86">
        <v>90</v>
      </c>
      <c r="FCX43" s="62" t="s">
        <v>118</v>
      </c>
      <c r="FCY43" s="62">
        <v>3</v>
      </c>
      <c r="FCZ43" s="86"/>
      <c r="FDA43" s="86">
        <v>1</v>
      </c>
      <c r="FDB43" s="86"/>
      <c r="FDC43" s="86">
        <v>10</v>
      </c>
      <c r="FDD43" s="86"/>
      <c r="FDE43" s="67">
        <v>18.518518518518519</v>
      </c>
      <c r="FDF43" s="86"/>
      <c r="FDG43" s="86">
        <v>10</v>
      </c>
      <c r="FDL43" s="62" t="s">
        <v>118</v>
      </c>
      <c r="FDM43" s="62">
        <v>3</v>
      </c>
      <c r="FDN43" s="86"/>
      <c r="FDO43" s="86">
        <v>6</v>
      </c>
      <c r="FDP43" s="86"/>
      <c r="FDQ43" s="86">
        <v>10</v>
      </c>
      <c r="FDR43" s="86"/>
      <c r="FDS43" s="67">
        <v>18.518518518518519</v>
      </c>
      <c r="FDT43" s="86"/>
      <c r="FDU43" s="86">
        <v>60</v>
      </c>
      <c r="FDZ43" s="62" t="s">
        <v>118</v>
      </c>
      <c r="FEA43" s="62">
        <v>3</v>
      </c>
      <c r="FEB43" s="86"/>
      <c r="FEC43" s="86">
        <v>8</v>
      </c>
      <c r="FED43" s="86"/>
      <c r="FEE43" s="86">
        <v>10</v>
      </c>
      <c r="FEF43" s="86"/>
      <c r="FEG43" s="67">
        <v>18.518518518518519</v>
      </c>
      <c r="FEH43" s="86"/>
      <c r="FEI43" s="86">
        <v>80</v>
      </c>
      <c r="FEN43" s="62" t="s">
        <v>118</v>
      </c>
      <c r="FEO43" s="62">
        <v>3</v>
      </c>
      <c r="FEP43" s="86"/>
      <c r="FEQ43" s="86">
        <v>6</v>
      </c>
      <c r="FER43" s="86"/>
      <c r="FES43" s="86">
        <v>10</v>
      </c>
      <c r="FET43" s="86"/>
      <c r="FEU43" s="67">
        <v>18.518518518518519</v>
      </c>
      <c r="FEV43" s="86"/>
      <c r="FEW43" s="86">
        <v>60</v>
      </c>
      <c r="FFB43" s="62" t="s">
        <v>118</v>
      </c>
      <c r="FFC43" s="62">
        <v>3</v>
      </c>
      <c r="FFD43" s="86"/>
      <c r="FFE43" s="86">
        <v>6</v>
      </c>
      <c r="FFF43" s="86"/>
      <c r="FFG43" s="86">
        <v>10</v>
      </c>
      <c r="FFH43" s="86"/>
      <c r="FFI43" s="67">
        <v>18.518518518518519</v>
      </c>
      <c r="FFJ43" s="86"/>
      <c r="FFK43" s="86">
        <v>60</v>
      </c>
      <c r="FFP43" s="62" t="s">
        <v>118</v>
      </c>
      <c r="FFQ43" s="62">
        <v>3</v>
      </c>
      <c r="FFR43" s="86"/>
      <c r="FFS43" s="86">
        <v>2</v>
      </c>
      <c r="FFT43" s="86"/>
      <c r="FFU43" s="86">
        <v>10</v>
      </c>
      <c r="FFV43" s="86"/>
      <c r="FFW43" s="67">
        <v>18.518518518518519</v>
      </c>
      <c r="FFX43" s="86"/>
      <c r="FFY43" s="86">
        <v>20</v>
      </c>
      <c r="FGD43" s="62" t="s">
        <v>118</v>
      </c>
      <c r="FGE43" s="62">
        <v>3</v>
      </c>
      <c r="FGF43" s="86"/>
      <c r="FGG43" s="86">
        <v>5</v>
      </c>
      <c r="FGH43" s="86"/>
      <c r="FGI43" s="86">
        <v>10</v>
      </c>
      <c r="FGJ43" s="86"/>
      <c r="FGK43" s="67">
        <v>18.518518518518519</v>
      </c>
      <c r="FGL43" s="86"/>
      <c r="FGM43" s="86">
        <v>50</v>
      </c>
      <c r="FGR43" s="62" t="s">
        <v>118</v>
      </c>
      <c r="FGS43" s="62">
        <v>3</v>
      </c>
      <c r="FGT43" s="86"/>
      <c r="FGU43" s="86">
        <v>4</v>
      </c>
      <c r="FGV43" s="86"/>
      <c r="FGW43" s="86">
        <v>10</v>
      </c>
      <c r="FGX43" s="86"/>
      <c r="FGY43" s="67">
        <v>18.518518518518519</v>
      </c>
      <c r="FGZ43" s="86"/>
      <c r="FHA43" s="86">
        <v>40</v>
      </c>
      <c r="FHF43" s="62" t="s">
        <v>118</v>
      </c>
      <c r="FHG43" s="62">
        <v>3</v>
      </c>
      <c r="FHH43" s="86"/>
      <c r="FHI43" s="86">
        <v>10</v>
      </c>
      <c r="FHJ43" s="86"/>
      <c r="FHK43" s="86">
        <v>10</v>
      </c>
      <c r="FHL43" s="86"/>
      <c r="FHM43" s="67">
        <v>18.518518518518519</v>
      </c>
      <c r="FHN43" s="86"/>
      <c r="FHO43" s="86">
        <v>100</v>
      </c>
      <c r="FHT43" s="62" t="s">
        <v>118</v>
      </c>
      <c r="FHU43" s="62">
        <v>3</v>
      </c>
      <c r="FHV43" s="86"/>
      <c r="FHW43" s="86">
        <v>6</v>
      </c>
      <c r="FHX43" s="86"/>
      <c r="FHY43" s="86">
        <v>10</v>
      </c>
      <c r="FHZ43" s="86"/>
      <c r="FIA43" s="67">
        <v>18.518518518518519</v>
      </c>
      <c r="FIB43" s="86"/>
      <c r="FIC43" s="86">
        <v>60</v>
      </c>
      <c r="FIH43" s="62" t="s">
        <v>118</v>
      </c>
      <c r="FII43" s="62">
        <v>3</v>
      </c>
      <c r="FIJ43" s="86"/>
      <c r="FIK43" s="86">
        <v>6</v>
      </c>
      <c r="FIL43" s="86"/>
      <c r="FIM43" s="86">
        <v>10</v>
      </c>
      <c r="FIN43" s="86"/>
      <c r="FIO43" s="67">
        <v>18.518518518518519</v>
      </c>
      <c r="FIP43" s="86"/>
      <c r="FIQ43" s="86">
        <v>60</v>
      </c>
      <c r="FIV43" s="62" t="s">
        <v>118</v>
      </c>
      <c r="FIW43" s="62">
        <v>3</v>
      </c>
      <c r="FIX43" s="86"/>
      <c r="FIY43" s="86">
        <v>3</v>
      </c>
      <c r="FIZ43" s="86"/>
      <c r="FJA43" s="86">
        <v>10</v>
      </c>
      <c r="FJB43" s="86"/>
      <c r="FJC43" s="67">
        <v>18.518518518518519</v>
      </c>
      <c r="FJD43" s="86"/>
      <c r="FJE43" s="86">
        <v>30</v>
      </c>
      <c r="FJJ43" s="62" t="s">
        <v>118</v>
      </c>
      <c r="FJK43" s="62">
        <v>3</v>
      </c>
      <c r="FJL43" s="86"/>
      <c r="FJM43" s="86">
        <v>7</v>
      </c>
      <c r="FJN43" s="86"/>
      <c r="FJO43" s="86">
        <v>10</v>
      </c>
      <c r="FJP43" s="86"/>
      <c r="FJQ43" s="67">
        <v>18.518518518518519</v>
      </c>
      <c r="FJR43" s="86"/>
      <c r="FJS43" s="86">
        <v>70</v>
      </c>
      <c r="FJX43" s="62" t="s">
        <v>118</v>
      </c>
      <c r="FJY43" s="62">
        <v>3</v>
      </c>
      <c r="FJZ43" s="86"/>
      <c r="FKA43" s="86">
        <v>9</v>
      </c>
      <c r="FKB43" s="86"/>
      <c r="FKC43" s="86">
        <v>10</v>
      </c>
      <c r="FKD43" s="86"/>
      <c r="FKE43" s="67">
        <v>18.518518518518519</v>
      </c>
      <c r="FKF43" s="86"/>
      <c r="FKG43" s="86">
        <v>90</v>
      </c>
      <c r="FKL43" s="62" t="s">
        <v>118</v>
      </c>
      <c r="FKM43" s="62">
        <v>3</v>
      </c>
      <c r="FKN43" s="86"/>
      <c r="FKO43" s="86">
        <v>6</v>
      </c>
      <c r="FKP43" s="86"/>
      <c r="FKQ43" s="86">
        <v>10</v>
      </c>
      <c r="FKR43" s="86"/>
      <c r="FKS43" s="67">
        <v>18.518518518518519</v>
      </c>
      <c r="FKT43" s="86"/>
      <c r="FKU43" s="86">
        <v>60</v>
      </c>
      <c r="FKZ43" s="62" t="s">
        <v>118</v>
      </c>
      <c r="FLA43" s="62">
        <v>3</v>
      </c>
      <c r="FLB43" s="86"/>
      <c r="FLC43" s="86">
        <v>4</v>
      </c>
      <c r="FLD43" s="86"/>
      <c r="FLE43" s="86">
        <v>10</v>
      </c>
      <c r="FLF43" s="86"/>
      <c r="FLG43" s="67">
        <v>18.518518518518519</v>
      </c>
      <c r="FLH43" s="86"/>
      <c r="FLI43" s="86">
        <v>40</v>
      </c>
      <c r="FLN43" s="62" t="s">
        <v>118</v>
      </c>
      <c r="FLO43" s="62">
        <v>3</v>
      </c>
      <c r="FLP43" s="86"/>
      <c r="FLQ43" s="86">
        <v>6</v>
      </c>
      <c r="FLR43" s="86"/>
      <c r="FLS43" s="86">
        <v>10</v>
      </c>
      <c r="FLT43" s="86"/>
      <c r="FLU43" s="67">
        <v>18.518518518518519</v>
      </c>
      <c r="FLV43" s="86"/>
      <c r="FLW43" s="86">
        <v>60</v>
      </c>
      <c r="FMB43" s="62" t="s">
        <v>118</v>
      </c>
      <c r="FMC43" s="62">
        <v>3</v>
      </c>
      <c r="FMD43" s="86"/>
      <c r="FME43" s="86">
        <v>8</v>
      </c>
      <c r="FMF43" s="86"/>
      <c r="FMG43" s="86">
        <v>8</v>
      </c>
      <c r="FMH43" s="86"/>
      <c r="FMI43" s="67">
        <v>17.777777777777779</v>
      </c>
      <c r="FMJ43" s="86"/>
      <c r="FMK43" s="86">
        <v>100</v>
      </c>
      <c r="FMP43" s="62" t="s">
        <v>118</v>
      </c>
      <c r="FMQ43" s="62">
        <v>3</v>
      </c>
      <c r="FMR43" s="86"/>
      <c r="FMS43" s="86">
        <v>5</v>
      </c>
      <c r="FMT43" s="86"/>
      <c r="FMU43" s="86">
        <v>8</v>
      </c>
      <c r="FMV43" s="86"/>
      <c r="FMW43" s="67">
        <v>17.777777777777779</v>
      </c>
      <c r="FMX43" s="86"/>
      <c r="FMY43" s="86">
        <v>62.5</v>
      </c>
      <c r="FND43" s="62" t="s">
        <v>118</v>
      </c>
      <c r="FNE43" s="62">
        <v>3</v>
      </c>
      <c r="FNF43" s="86"/>
      <c r="FNG43" s="86">
        <v>6</v>
      </c>
      <c r="FNH43" s="86"/>
      <c r="FNI43" s="86">
        <v>8</v>
      </c>
      <c r="FNJ43" s="86"/>
      <c r="FNK43" s="67">
        <v>17.777777777777779</v>
      </c>
      <c r="FNL43" s="86"/>
      <c r="FNM43" s="86">
        <v>75</v>
      </c>
      <c r="FNR43" s="62" t="s">
        <v>118</v>
      </c>
      <c r="FNS43" s="62">
        <v>3</v>
      </c>
      <c r="FNT43" s="86"/>
      <c r="FNU43" s="86">
        <v>7</v>
      </c>
      <c r="FNV43" s="86"/>
      <c r="FNW43" s="86">
        <v>8</v>
      </c>
      <c r="FNX43" s="86"/>
      <c r="FNY43" s="67">
        <v>17.777777777777779</v>
      </c>
      <c r="FNZ43" s="86"/>
      <c r="FOA43" s="86">
        <v>87.5</v>
      </c>
      <c r="FOF43" s="62" t="s">
        <v>118</v>
      </c>
      <c r="FOG43" s="62">
        <v>3</v>
      </c>
      <c r="FOH43" s="86"/>
      <c r="FOI43" s="86">
        <v>7</v>
      </c>
      <c r="FOJ43" s="86"/>
      <c r="FOK43" s="86">
        <v>8</v>
      </c>
      <c r="FOL43" s="86"/>
      <c r="FOM43" s="67">
        <v>17.777777777777779</v>
      </c>
      <c r="FON43" s="86"/>
      <c r="FOO43" s="86">
        <v>87.5</v>
      </c>
      <c r="FOT43" s="62" t="s">
        <v>118</v>
      </c>
      <c r="FOU43" s="62">
        <v>3</v>
      </c>
      <c r="FOV43" s="86"/>
      <c r="FOW43" s="86">
        <v>8</v>
      </c>
      <c r="FOX43" s="86"/>
      <c r="FOY43" s="86">
        <v>8</v>
      </c>
      <c r="FOZ43" s="86"/>
      <c r="FPA43" s="67">
        <v>17.777777777777779</v>
      </c>
      <c r="FPB43" s="86"/>
      <c r="FPC43" s="86">
        <v>100</v>
      </c>
      <c r="FPH43" s="62" t="s">
        <v>118</v>
      </c>
      <c r="FPI43" s="62">
        <v>3</v>
      </c>
      <c r="FPJ43" s="86"/>
      <c r="FPK43" s="86">
        <v>8</v>
      </c>
      <c r="FPL43" s="86"/>
      <c r="FPM43" s="86">
        <v>8</v>
      </c>
      <c r="FPN43" s="86"/>
      <c r="FPO43" s="67">
        <v>17.777777777777779</v>
      </c>
      <c r="FPP43" s="86"/>
      <c r="FPQ43" s="86">
        <v>100</v>
      </c>
      <c r="FPV43" s="62" t="s">
        <v>118</v>
      </c>
      <c r="FPW43" s="62">
        <v>3</v>
      </c>
      <c r="FPX43" s="86"/>
      <c r="FPY43" s="86">
        <v>6</v>
      </c>
      <c r="FPZ43" s="86"/>
      <c r="FQA43" s="86">
        <v>8</v>
      </c>
      <c r="FQB43" s="86"/>
      <c r="FQC43" s="67">
        <v>17.777777777777779</v>
      </c>
      <c r="FQD43" s="86"/>
      <c r="FQE43" s="86">
        <v>75</v>
      </c>
      <c r="FQJ43" s="62" t="s">
        <v>118</v>
      </c>
      <c r="FQK43" s="62">
        <v>3</v>
      </c>
      <c r="FQL43" s="86"/>
      <c r="FQM43" s="86">
        <v>5</v>
      </c>
      <c r="FQN43" s="86"/>
      <c r="FQO43" s="86">
        <v>8</v>
      </c>
      <c r="FQP43" s="86"/>
      <c r="FQQ43" s="67">
        <v>17.777777777777779</v>
      </c>
      <c r="FQR43" s="86"/>
      <c r="FQS43" s="86">
        <v>62.5</v>
      </c>
      <c r="FQX43" s="62" t="s">
        <v>118</v>
      </c>
      <c r="FQY43" s="62">
        <v>3</v>
      </c>
      <c r="FQZ43" s="86"/>
      <c r="FRA43" s="86">
        <v>4</v>
      </c>
      <c r="FRB43" s="86"/>
      <c r="FRC43" s="86">
        <v>8</v>
      </c>
      <c r="FRD43" s="86"/>
      <c r="FRE43" s="67">
        <v>17.777777777777779</v>
      </c>
      <c r="FRF43" s="86"/>
      <c r="FRG43" s="86">
        <v>50</v>
      </c>
      <c r="FRL43" s="62" t="s">
        <v>118</v>
      </c>
      <c r="FRM43" s="62">
        <v>3</v>
      </c>
      <c r="FRN43" s="86"/>
      <c r="FRO43" s="86">
        <v>3</v>
      </c>
      <c r="FRP43" s="86"/>
      <c r="FRQ43" s="86">
        <v>8</v>
      </c>
      <c r="FRR43" s="86"/>
      <c r="FRS43" s="67">
        <v>17.777777777777779</v>
      </c>
      <c r="FRT43" s="86"/>
      <c r="FRU43" s="86">
        <v>37.5</v>
      </c>
      <c r="FRZ43" s="62" t="s">
        <v>118</v>
      </c>
      <c r="FSA43" s="62">
        <v>3</v>
      </c>
      <c r="FSB43" s="86"/>
      <c r="FSC43" s="86">
        <v>6</v>
      </c>
      <c r="FSD43" s="86"/>
      <c r="FSE43" s="86">
        <v>8</v>
      </c>
      <c r="FSF43" s="86"/>
      <c r="FSG43" s="67">
        <v>17.777777777777779</v>
      </c>
      <c r="FSH43" s="86"/>
      <c r="FSI43" s="86">
        <v>75</v>
      </c>
      <c r="FSN43" s="62" t="s">
        <v>118</v>
      </c>
      <c r="FSO43" s="62">
        <v>3</v>
      </c>
      <c r="FSP43" s="86"/>
      <c r="FSQ43" s="86">
        <v>7</v>
      </c>
      <c r="FSR43" s="86"/>
      <c r="FSS43" s="86">
        <v>8</v>
      </c>
      <c r="FST43" s="86"/>
      <c r="FSU43" s="67">
        <v>17.777777777777779</v>
      </c>
      <c r="FSV43" s="86"/>
      <c r="FSW43" s="86">
        <v>87.5</v>
      </c>
      <c r="FTB43" s="62" t="s">
        <v>118</v>
      </c>
      <c r="FTC43" s="62">
        <v>3</v>
      </c>
      <c r="FTD43" s="86"/>
      <c r="FTE43" s="86">
        <v>6</v>
      </c>
      <c r="FTF43" s="86"/>
      <c r="FTG43" s="86">
        <v>8</v>
      </c>
      <c r="FTH43" s="86"/>
      <c r="FTI43" s="67">
        <v>17.777777777777779</v>
      </c>
      <c r="FTJ43" s="86"/>
      <c r="FTK43" s="86">
        <v>75</v>
      </c>
      <c r="FTP43" s="62" t="s">
        <v>118</v>
      </c>
      <c r="FTQ43" s="62">
        <v>3</v>
      </c>
      <c r="FTR43" s="86"/>
      <c r="FTS43" s="86">
        <v>8</v>
      </c>
      <c r="FTT43" s="86"/>
      <c r="FTU43" s="86">
        <v>8</v>
      </c>
      <c r="FTV43" s="86"/>
      <c r="FTW43" s="67">
        <v>17.777777777777779</v>
      </c>
      <c r="FTX43" s="86"/>
      <c r="FTY43" s="86">
        <v>100</v>
      </c>
      <c r="FUD43" s="62" t="s">
        <v>118</v>
      </c>
      <c r="FUE43" s="62">
        <v>3</v>
      </c>
      <c r="FUF43" s="86"/>
      <c r="FUG43" s="86">
        <v>4</v>
      </c>
      <c r="FUH43" s="86"/>
      <c r="FUI43" s="86">
        <v>8</v>
      </c>
      <c r="FUJ43" s="86"/>
      <c r="FUK43" s="67">
        <v>17.777777777777779</v>
      </c>
      <c r="FUL43" s="86"/>
      <c r="FUM43" s="86">
        <v>50</v>
      </c>
      <c r="FUR43" s="62" t="s">
        <v>118</v>
      </c>
      <c r="FUS43" s="62">
        <v>3</v>
      </c>
      <c r="FUT43" s="86"/>
      <c r="FUU43" s="86">
        <v>6</v>
      </c>
      <c r="FUV43" s="86"/>
      <c r="FUW43" s="86">
        <v>8</v>
      </c>
      <c r="FUX43" s="86"/>
      <c r="FUY43" s="67">
        <v>17.777777777777779</v>
      </c>
      <c r="FUZ43" s="86"/>
      <c r="FVA43" s="86">
        <v>75</v>
      </c>
      <c r="FVF43" s="62" t="s">
        <v>118</v>
      </c>
      <c r="FVG43" s="62">
        <v>3</v>
      </c>
      <c r="FVH43" s="86"/>
      <c r="FVI43" s="86">
        <v>8</v>
      </c>
      <c r="FVJ43" s="86"/>
      <c r="FVK43" s="86">
        <v>8</v>
      </c>
      <c r="FVL43" s="86"/>
      <c r="FVM43" s="67">
        <v>17.777777777777779</v>
      </c>
      <c r="FVN43" s="86"/>
      <c r="FVO43" s="86">
        <v>100</v>
      </c>
      <c r="FVT43" s="62" t="s">
        <v>118</v>
      </c>
      <c r="FVU43" s="62">
        <v>3</v>
      </c>
      <c r="FVV43" s="86"/>
      <c r="FVW43" s="86">
        <v>6</v>
      </c>
      <c r="FVX43" s="86"/>
      <c r="FVY43" s="86">
        <v>8</v>
      </c>
      <c r="FVZ43" s="86"/>
      <c r="FWA43" s="67">
        <v>17.777777777777779</v>
      </c>
      <c r="FWB43" s="86"/>
      <c r="FWC43" s="86">
        <v>75</v>
      </c>
      <c r="FWH43" s="62" t="s">
        <v>118</v>
      </c>
      <c r="FWI43" s="62">
        <v>3</v>
      </c>
      <c r="FWJ43" s="86"/>
      <c r="FWK43" s="86">
        <v>5</v>
      </c>
      <c r="FWL43" s="86"/>
      <c r="FWM43" s="86">
        <v>8</v>
      </c>
      <c r="FWN43" s="86"/>
      <c r="FWO43" s="67">
        <v>17.777777777777779</v>
      </c>
      <c r="FWP43" s="86"/>
      <c r="FWQ43" s="86">
        <v>62.5</v>
      </c>
      <c r="FWV43" s="62" t="s">
        <v>118</v>
      </c>
      <c r="FWW43" s="62">
        <v>3</v>
      </c>
      <c r="FWX43" s="86"/>
      <c r="FWY43" s="86">
        <v>6</v>
      </c>
      <c r="FWZ43" s="86"/>
      <c r="FXA43" s="86">
        <v>8</v>
      </c>
      <c r="FXB43" s="86"/>
      <c r="FXC43" s="67">
        <v>17.777777777777779</v>
      </c>
      <c r="FXD43" s="86"/>
      <c r="FXE43" s="86">
        <v>75</v>
      </c>
      <c r="FXJ43" s="62" t="s">
        <v>118</v>
      </c>
      <c r="FXK43" s="62">
        <v>3</v>
      </c>
      <c r="FXL43" s="86"/>
      <c r="FXM43" s="86">
        <v>8</v>
      </c>
      <c r="FXN43" s="86"/>
      <c r="FXO43" s="86">
        <v>8</v>
      </c>
      <c r="FXP43" s="86"/>
      <c r="FXQ43" s="67">
        <v>17.777777777777779</v>
      </c>
      <c r="FXR43" s="86"/>
      <c r="FXS43" s="86">
        <v>100</v>
      </c>
      <c r="FXX43" s="62" t="s">
        <v>118</v>
      </c>
      <c r="FXY43" s="62">
        <v>3</v>
      </c>
      <c r="FXZ43" s="86"/>
      <c r="FYA43" s="86">
        <v>5</v>
      </c>
      <c r="FYB43" s="86"/>
      <c r="FYC43" s="86">
        <v>8</v>
      </c>
      <c r="FYD43" s="86"/>
      <c r="FYE43" s="67">
        <v>17.777777777777779</v>
      </c>
      <c r="FYF43" s="86"/>
      <c r="FYG43" s="86">
        <v>62.5</v>
      </c>
      <c r="FYL43" s="62" t="s">
        <v>118</v>
      </c>
      <c r="FYM43" s="62">
        <v>3</v>
      </c>
      <c r="FYN43" s="86"/>
      <c r="FYO43" s="86">
        <v>7</v>
      </c>
      <c r="FYP43" s="86"/>
      <c r="FYQ43" s="86">
        <v>8</v>
      </c>
      <c r="FYR43" s="86"/>
      <c r="FYS43" s="67">
        <v>17.777777777777779</v>
      </c>
      <c r="FYT43" s="86"/>
      <c r="FYU43" s="86">
        <v>87.5</v>
      </c>
      <c r="FYZ43" s="62" t="s">
        <v>118</v>
      </c>
      <c r="FZA43" s="62">
        <v>3</v>
      </c>
      <c r="FZB43" s="86"/>
      <c r="FZC43" s="86">
        <v>7</v>
      </c>
      <c r="FZD43" s="86"/>
      <c r="FZE43" s="86">
        <v>8</v>
      </c>
      <c r="FZF43" s="86"/>
      <c r="FZG43" s="67">
        <v>17.777777777777779</v>
      </c>
      <c r="FZH43" s="86"/>
      <c r="FZI43" s="86">
        <v>87.5</v>
      </c>
      <c r="FZN43" s="62" t="s">
        <v>118</v>
      </c>
      <c r="FZO43" s="62">
        <v>3</v>
      </c>
      <c r="FZP43" s="86"/>
      <c r="FZQ43" s="86">
        <v>4</v>
      </c>
      <c r="FZR43" s="86"/>
      <c r="FZS43" s="86">
        <v>8</v>
      </c>
      <c r="FZT43" s="86"/>
      <c r="FZU43" s="67">
        <v>17.777777777777779</v>
      </c>
      <c r="FZV43" s="86"/>
      <c r="FZW43" s="86">
        <v>50</v>
      </c>
      <c r="GAB43" s="62" t="s">
        <v>118</v>
      </c>
      <c r="GAC43" s="62">
        <v>3</v>
      </c>
      <c r="GAD43" s="86"/>
      <c r="GAE43" s="86">
        <v>3</v>
      </c>
      <c r="GAF43" s="86"/>
      <c r="GAG43" s="86">
        <v>8</v>
      </c>
      <c r="GAH43" s="86"/>
      <c r="GAI43" s="67">
        <v>17.777777777777779</v>
      </c>
      <c r="GAJ43" s="86"/>
      <c r="GAK43" s="86">
        <v>37.5</v>
      </c>
      <c r="GAP43" s="62" t="s">
        <v>118</v>
      </c>
      <c r="GAQ43" s="62">
        <v>3</v>
      </c>
      <c r="GAR43" s="86"/>
      <c r="GAS43" s="86">
        <v>5</v>
      </c>
      <c r="GAT43" s="86"/>
      <c r="GAU43" s="86">
        <v>8</v>
      </c>
      <c r="GAV43" s="86"/>
      <c r="GAW43" s="67">
        <v>17.777777777777779</v>
      </c>
      <c r="GAX43" s="86"/>
      <c r="GAY43" s="86">
        <v>62.5</v>
      </c>
      <c r="GBD43" s="62" t="s">
        <v>118</v>
      </c>
      <c r="GBE43" s="62">
        <v>3</v>
      </c>
      <c r="GBF43" s="86"/>
      <c r="GBG43" s="86">
        <v>3</v>
      </c>
      <c r="GBH43" s="86"/>
      <c r="GBI43" s="86">
        <v>8</v>
      </c>
      <c r="GBJ43" s="86"/>
      <c r="GBK43" s="67">
        <v>17.777777777777779</v>
      </c>
      <c r="GBL43" s="86"/>
      <c r="GBM43" s="86">
        <v>37.5</v>
      </c>
      <c r="GBR43" s="62" t="s">
        <v>118</v>
      </c>
      <c r="GBS43" s="62">
        <v>3</v>
      </c>
      <c r="GBT43" s="86"/>
      <c r="GBU43" s="86">
        <v>3</v>
      </c>
      <c r="GBV43" s="86"/>
      <c r="GBW43" s="86">
        <v>8</v>
      </c>
      <c r="GBX43" s="86"/>
      <c r="GBY43" s="67">
        <v>17.777777777777779</v>
      </c>
      <c r="GBZ43" s="86"/>
      <c r="GCA43" s="86">
        <v>37.5</v>
      </c>
      <c r="GCF43" s="62" t="s">
        <v>118</v>
      </c>
      <c r="GCG43" s="62">
        <v>3</v>
      </c>
      <c r="GCH43" s="86"/>
      <c r="GCI43" s="86">
        <v>5</v>
      </c>
      <c r="GCJ43" s="86"/>
      <c r="GCK43" s="86">
        <v>8</v>
      </c>
      <c r="GCL43" s="86"/>
      <c r="GCM43" s="67">
        <v>17.777777777777779</v>
      </c>
      <c r="GCN43" s="86"/>
      <c r="GCO43" s="86">
        <v>62.5</v>
      </c>
      <c r="GCT43" s="62" t="s">
        <v>118</v>
      </c>
      <c r="GCU43" s="62">
        <v>3</v>
      </c>
      <c r="GCV43" s="86"/>
      <c r="GCW43" s="86">
        <v>7</v>
      </c>
      <c r="GCX43" s="86"/>
      <c r="GCY43" s="86">
        <v>8</v>
      </c>
      <c r="GCZ43" s="86"/>
      <c r="GDA43" s="67">
        <v>17.777777777777779</v>
      </c>
      <c r="GDB43" s="86"/>
      <c r="GDC43" s="86">
        <v>87.5</v>
      </c>
      <c r="GDH43" s="62" t="s">
        <v>118</v>
      </c>
      <c r="GDI43" s="62">
        <v>3</v>
      </c>
      <c r="GDJ43" s="86"/>
      <c r="GDK43" s="86">
        <v>4</v>
      </c>
      <c r="GDL43" s="86"/>
      <c r="GDM43" s="86">
        <v>8</v>
      </c>
      <c r="GDN43" s="86"/>
      <c r="GDO43" s="67">
        <v>17.777777777777779</v>
      </c>
      <c r="GDP43" s="86"/>
      <c r="GDQ43" s="86">
        <v>50</v>
      </c>
      <c r="GDV43" s="62" t="s">
        <v>118</v>
      </c>
      <c r="GDW43" s="62">
        <v>3</v>
      </c>
      <c r="GDX43" s="86"/>
      <c r="GDY43" s="86">
        <v>6</v>
      </c>
      <c r="GDZ43" s="86"/>
      <c r="GEA43" s="86">
        <v>8</v>
      </c>
      <c r="GEB43" s="86"/>
      <c r="GEC43" s="67">
        <v>17.777777777777779</v>
      </c>
      <c r="GED43" s="86"/>
      <c r="GEE43" s="86">
        <v>75</v>
      </c>
      <c r="GEJ43" s="62" t="s">
        <v>118</v>
      </c>
      <c r="GEK43" s="62">
        <v>3</v>
      </c>
      <c r="GEL43" s="86"/>
      <c r="GEM43" s="86">
        <v>7</v>
      </c>
      <c r="GEN43" s="86"/>
      <c r="GEO43" s="86">
        <v>8</v>
      </c>
      <c r="GEP43" s="86"/>
      <c r="GEQ43" s="67">
        <v>17.777777777777779</v>
      </c>
      <c r="GER43" s="86"/>
      <c r="GES43" s="86">
        <v>87.5</v>
      </c>
      <c r="GEX43" s="62" t="s">
        <v>118</v>
      </c>
      <c r="GEY43" s="62">
        <v>3</v>
      </c>
      <c r="GEZ43" s="86"/>
      <c r="GFA43" s="86">
        <v>8</v>
      </c>
      <c r="GFB43" s="86"/>
      <c r="GFC43" s="86">
        <v>8</v>
      </c>
      <c r="GFD43" s="86"/>
      <c r="GFE43" s="67">
        <v>17.777777777777779</v>
      </c>
      <c r="GFF43" s="86"/>
      <c r="GFG43" s="86">
        <v>100</v>
      </c>
      <c r="GFL43" s="62" t="s">
        <v>118</v>
      </c>
      <c r="GFM43" s="62">
        <v>3</v>
      </c>
      <c r="GFN43" s="86"/>
      <c r="GFO43" s="86">
        <v>7</v>
      </c>
      <c r="GFP43" s="86"/>
      <c r="GFQ43" s="86">
        <v>8</v>
      </c>
      <c r="GFR43" s="86"/>
      <c r="GFS43" s="67">
        <v>17.777777777777779</v>
      </c>
      <c r="GFT43" s="86"/>
      <c r="GFU43" s="86">
        <v>87.5</v>
      </c>
      <c r="GFZ43" s="62" t="s">
        <v>118</v>
      </c>
      <c r="GGA43" s="62">
        <v>3</v>
      </c>
      <c r="GGB43" s="86"/>
      <c r="GGC43" s="86">
        <v>3</v>
      </c>
      <c r="GGD43" s="86"/>
      <c r="GGE43" s="86">
        <v>8</v>
      </c>
      <c r="GGF43" s="86"/>
      <c r="GGG43" s="67">
        <v>17.777777777777779</v>
      </c>
      <c r="GGH43" s="86"/>
      <c r="GGI43" s="86">
        <v>37.5</v>
      </c>
      <c r="GGN43" s="62" t="s">
        <v>118</v>
      </c>
      <c r="GGO43" s="62">
        <v>3</v>
      </c>
      <c r="GGP43" s="86"/>
      <c r="GGQ43" s="86">
        <v>7</v>
      </c>
      <c r="GGR43" s="86"/>
      <c r="GGS43" s="86">
        <v>8</v>
      </c>
      <c r="GGT43" s="86"/>
      <c r="GGU43" s="67">
        <v>17.777777777777779</v>
      </c>
      <c r="GGV43" s="86"/>
      <c r="GGW43" s="86">
        <v>87.5</v>
      </c>
      <c r="GHB43" s="62" t="s">
        <v>118</v>
      </c>
      <c r="GHC43" s="62">
        <v>3</v>
      </c>
      <c r="GHD43" s="86"/>
      <c r="GHE43" s="86">
        <v>5</v>
      </c>
      <c r="GHF43" s="86"/>
      <c r="GHG43" s="86">
        <v>8</v>
      </c>
      <c r="GHH43" s="86"/>
      <c r="GHI43" s="67">
        <v>17.777777777777779</v>
      </c>
      <c r="GHJ43" s="86"/>
      <c r="GHK43" s="86">
        <v>62.5</v>
      </c>
      <c r="GHP43" s="62" t="s">
        <v>118</v>
      </c>
      <c r="GHQ43" s="62">
        <v>3</v>
      </c>
      <c r="GHR43" s="86"/>
      <c r="GHS43" s="86">
        <v>7</v>
      </c>
      <c r="GHT43" s="86"/>
      <c r="GHU43" s="86">
        <v>9</v>
      </c>
      <c r="GHV43" s="86"/>
      <c r="GHW43" s="67">
        <v>20</v>
      </c>
      <c r="GHX43" s="86"/>
      <c r="GHY43" s="86">
        <v>77.777777777777786</v>
      </c>
      <c r="GID43" s="62" t="s">
        <v>118</v>
      </c>
      <c r="GIE43" s="62">
        <v>3</v>
      </c>
      <c r="GIF43" s="86"/>
      <c r="GIG43" s="86">
        <v>7</v>
      </c>
      <c r="GIH43" s="86"/>
      <c r="GII43" s="86">
        <v>9</v>
      </c>
      <c r="GIJ43" s="86"/>
      <c r="GIK43" s="67">
        <v>20</v>
      </c>
      <c r="GIL43" s="86"/>
      <c r="GIM43" s="86">
        <v>77.777777777777786</v>
      </c>
      <c r="GIR43" s="62" t="s">
        <v>118</v>
      </c>
      <c r="GIS43" s="62">
        <v>3</v>
      </c>
      <c r="GIT43" s="86"/>
      <c r="GIU43" s="86">
        <v>9</v>
      </c>
      <c r="GIV43" s="86"/>
      <c r="GIW43" s="86">
        <v>9</v>
      </c>
      <c r="GIX43" s="86"/>
      <c r="GIY43" s="67">
        <v>20</v>
      </c>
      <c r="GIZ43" s="86"/>
      <c r="GJA43" s="86">
        <v>100</v>
      </c>
      <c r="GJF43" s="62" t="s">
        <v>118</v>
      </c>
      <c r="GJG43" s="62">
        <v>3</v>
      </c>
      <c r="GJH43" s="86"/>
      <c r="GJI43" s="86">
        <v>4</v>
      </c>
      <c r="GJJ43" s="86"/>
      <c r="GJK43" s="86">
        <v>9</v>
      </c>
      <c r="GJL43" s="86"/>
      <c r="GJM43" s="67">
        <v>20</v>
      </c>
      <c r="GJN43" s="86"/>
      <c r="GJO43" s="86">
        <v>44.444444444444443</v>
      </c>
      <c r="GJT43" s="62" t="s">
        <v>118</v>
      </c>
      <c r="GJU43" s="62">
        <v>3</v>
      </c>
      <c r="GJV43" s="86"/>
      <c r="GJW43" s="86">
        <v>7</v>
      </c>
      <c r="GJX43" s="86"/>
      <c r="GJY43" s="86">
        <v>9</v>
      </c>
      <c r="GJZ43" s="86"/>
      <c r="GKA43" s="67">
        <v>20</v>
      </c>
      <c r="GKB43" s="86"/>
      <c r="GKC43" s="86">
        <v>77.777777777777786</v>
      </c>
      <c r="GKH43" s="62" t="s">
        <v>118</v>
      </c>
      <c r="GKI43" s="62">
        <v>3</v>
      </c>
      <c r="GKJ43" s="86"/>
      <c r="GKK43" s="86">
        <v>9</v>
      </c>
      <c r="GKL43" s="86"/>
      <c r="GKM43" s="86">
        <v>9</v>
      </c>
      <c r="GKN43" s="86"/>
      <c r="GKO43" s="67">
        <v>20</v>
      </c>
      <c r="GKP43" s="86"/>
      <c r="GKQ43" s="86">
        <v>100</v>
      </c>
      <c r="GKV43" s="62" t="s">
        <v>118</v>
      </c>
      <c r="GKW43" s="62">
        <v>3</v>
      </c>
      <c r="GKX43" s="86"/>
      <c r="GKY43" s="86">
        <v>8</v>
      </c>
      <c r="GKZ43" s="86"/>
      <c r="GLA43" s="86">
        <v>9</v>
      </c>
      <c r="GLB43" s="86"/>
      <c r="GLC43" s="67">
        <v>20</v>
      </c>
      <c r="GLD43" s="86"/>
      <c r="GLE43" s="86">
        <v>88.888888888888886</v>
      </c>
      <c r="GLJ43" s="62" t="s">
        <v>118</v>
      </c>
      <c r="GLK43" s="62">
        <v>3</v>
      </c>
      <c r="GLL43" s="86"/>
      <c r="GLM43" s="86">
        <v>9</v>
      </c>
      <c r="GLN43" s="86"/>
      <c r="GLO43" s="86">
        <v>9</v>
      </c>
      <c r="GLP43" s="86"/>
      <c r="GLQ43" s="67">
        <v>20</v>
      </c>
      <c r="GLR43" s="86"/>
      <c r="GLS43" s="86">
        <v>100</v>
      </c>
      <c r="GLX43" s="62" t="s">
        <v>118</v>
      </c>
      <c r="GLY43" s="62">
        <v>3</v>
      </c>
      <c r="GLZ43" s="86"/>
      <c r="GMA43" s="86">
        <v>9</v>
      </c>
      <c r="GMB43" s="86"/>
      <c r="GMC43" s="86">
        <v>9</v>
      </c>
      <c r="GMD43" s="86"/>
      <c r="GME43" s="67">
        <v>20</v>
      </c>
      <c r="GMF43" s="86"/>
      <c r="GMG43" s="86">
        <v>100</v>
      </c>
      <c r="GML43" s="62" t="s">
        <v>118</v>
      </c>
      <c r="GMM43" s="62">
        <v>3</v>
      </c>
      <c r="GMN43" s="86"/>
      <c r="GMO43" s="86">
        <v>7</v>
      </c>
      <c r="GMP43" s="86"/>
      <c r="GMQ43" s="86">
        <v>9</v>
      </c>
      <c r="GMR43" s="86"/>
      <c r="GMS43" s="67">
        <v>20</v>
      </c>
      <c r="GMT43" s="86"/>
      <c r="GMU43" s="86">
        <v>77.777777777777786</v>
      </c>
      <c r="GMZ43" s="62" t="s">
        <v>118</v>
      </c>
      <c r="GNA43" s="62">
        <v>3</v>
      </c>
      <c r="GNB43" s="86"/>
      <c r="GNC43" s="86">
        <v>9</v>
      </c>
      <c r="GND43" s="86"/>
      <c r="GNE43" s="86">
        <v>9</v>
      </c>
      <c r="GNF43" s="86"/>
      <c r="GNG43" s="67">
        <v>20</v>
      </c>
      <c r="GNH43" s="86"/>
      <c r="GNI43" s="86">
        <v>100</v>
      </c>
      <c r="GNN43" s="62" t="s">
        <v>118</v>
      </c>
      <c r="GNO43" s="62">
        <v>3</v>
      </c>
      <c r="GNP43" s="86"/>
      <c r="GNQ43" s="86">
        <v>8</v>
      </c>
      <c r="GNR43" s="86"/>
      <c r="GNS43" s="86">
        <v>9</v>
      </c>
      <c r="GNT43" s="86"/>
      <c r="GNU43" s="67">
        <v>20</v>
      </c>
      <c r="GNV43" s="86"/>
      <c r="GNW43" s="86">
        <v>88.888888888888886</v>
      </c>
      <c r="GOB43" s="62" t="s">
        <v>118</v>
      </c>
      <c r="GOC43" s="62">
        <v>3</v>
      </c>
      <c r="GOD43" s="86"/>
      <c r="GOE43" s="86">
        <v>6</v>
      </c>
      <c r="GOF43" s="86"/>
      <c r="GOG43" s="86">
        <v>9</v>
      </c>
      <c r="GOH43" s="86"/>
      <c r="GOI43" s="67">
        <v>20</v>
      </c>
      <c r="GOJ43" s="86"/>
      <c r="GOK43" s="86">
        <v>66.666666666666657</v>
      </c>
      <c r="GOP43" s="62" t="s">
        <v>118</v>
      </c>
      <c r="GOQ43" s="62">
        <v>3</v>
      </c>
      <c r="GOR43" s="86"/>
      <c r="GOS43" s="86">
        <v>9</v>
      </c>
      <c r="GOT43" s="86"/>
      <c r="GOU43" s="86">
        <v>9</v>
      </c>
      <c r="GOV43" s="86"/>
      <c r="GOW43" s="67">
        <v>20</v>
      </c>
      <c r="GOX43" s="86"/>
      <c r="GOY43" s="86">
        <v>100</v>
      </c>
      <c r="GPD43" s="62" t="s">
        <v>118</v>
      </c>
      <c r="GPE43" s="62">
        <v>3</v>
      </c>
      <c r="GPF43" s="86"/>
      <c r="GPG43" s="86">
        <v>6</v>
      </c>
      <c r="GPH43" s="86"/>
      <c r="GPI43" s="86">
        <v>9</v>
      </c>
      <c r="GPJ43" s="86"/>
      <c r="GPK43" s="67">
        <v>20</v>
      </c>
      <c r="GPL43" s="86"/>
      <c r="GPM43" s="86">
        <v>66.666666666666657</v>
      </c>
      <c r="GPR43" s="62" t="s">
        <v>118</v>
      </c>
      <c r="GPS43" s="62">
        <v>3</v>
      </c>
      <c r="GPT43" s="86"/>
      <c r="GPU43" s="86">
        <v>7</v>
      </c>
      <c r="GPV43" s="86"/>
      <c r="GPW43" s="86">
        <v>9</v>
      </c>
      <c r="GPX43" s="86"/>
      <c r="GPY43" s="67">
        <v>20</v>
      </c>
      <c r="GPZ43" s="86"/>
      <c r="GQA43" s="86">
        <v>77.777777777777786</v>
      </c>
      <c r="GQF43" s="62" t="s">
        <v>118</v>
      </c>
      <c r="GQG43" s="62">
        <v>3</v>
      </c>
      <c r="GQH43" s="86"/>
      <c r="GQI43" s="86">
        <v>5</v>
      </c>
      <c r="GQJ43" s="86"/>
      <c r="GQK43" s="86">
        <v>9</v>
      </c>
      <c r="GQL43" s="86"/>
      <c r="GQM43" s="67">
        <v>20</v>
      </c>
      <c r="GQN43" s="86"/>
      <c r="GQO43" s="86">
        <v>55.555555555555557</v>
      </c>
      <c r="GQT43" s="62" t="s">
        <v>118</v>
      </c>
      <c r="GQU43" s="62">
        <v>3</v>
      </c>
      <c r="GQV43" s="86"/>
      <c r="GQW43" s="86">
        <v>8</v>
      </c>
      <c r="GQX43" s="86"/>
      <c r="GQY43" s="86">
        <v>9</v>
      </c>
      <c r="GQZ43" s="86"/>
      <c r="GRA43" s="67">
        <v>20</v>
      </c>
      <c r="GRB43" s="86"/>
      <c r="GRC43" s="86">
        <v>88.888888888888886</v>
      </c>
      <c r="GRH43" s="62" t="s">
        <v>118</v>
      </c>
      <c r="GRI43" s="62">
        <v>3</v>
      </c>
      <c r="GRJ43" s="86"/>
      <c r="GRK43" s="86">
        <v>8</v>
      </c>
      <c r="GRL43" s="86"/>
      <c r="GRM43" s="86">
        <v>9</v>
      </c>
      <c r="GRN43" s="86"/>
      <c r="GRO43" s="67">
        <v>20</v>
      </c>
      <c r="GRP43" s="86"/>
      <c r="GRQ43" s="86">
        <v>88.888888888888886</v>
      </c>
      <c r="GRV43" s="62" t="s">
        <v>118</v>
      </c>
      <c r="GRW43" s="62">
        <v>3</v>
      </c>
      <c r="GRX43" s="86"/>
      <c r="GRY43" s="86">
        <v>6</v>
      </c>
      <c r="GRZ43" s="86"/>
      <c r="GSA43" s="86">
        <v>9</v>
      </c>
      <c r="GSB43" s="86"/>
      <c r="GSC43" s="67">
        <v>20</v>
      </c>
      <c r="GSD43" s="86"/>
      <c r="GSE43" s="86">
        <v>66.666666666666657</v>
      </c>
      <c r="GSJ43" s="62" t="s">
        <v>118</v>
      </c>
      <c r="GSK43" s="62">
        <v>3</v>
      </c>
      <c r="GSL43" s="86"/>
      <c r="GSM43" s="86">
        <v>9</v>
      </c>
      <c r="GSN43" s="86"/>
      <c r="GSO43" s="86">
        <v>9</v>
      </c>
      <c r="GSP43" s="86"/>
      <c r="GSQ43" s="67">
        <v>20</v>
      </c>
      <c r="GSR43" s="86"/>
      <c r="GSS43" s="86">
        <v>100</v>
      </c>
      <c r="GSX43" s="62" t="s">
        <v>118</v>
      </c>
      <c r="GSY43" s="62">
        <v>3</v>
      </c>
      <c r="GSZ43" s="86"/>
      <c r="GTA43" s="86">
        <v>7</v>
      </c>
      <c r="GTB43" s="86"/>
      <c r="GTC43" s="86">
        <v>9</v>
      </c>
      <c r="GTD43" s="86"/>
      <c r="GTE43" s="67">
        <v>20</v>
      </c>
      <c r="GTF43" s="86"/>
      <c r="GTG43" s="86">
        <v>77.777777777777786</v>
      </c>
      <c r="GTL43" s="62" t="s">
        <v>118</v>
      </c>
      <c r="GTM43" s="62">
        <v>3</v>
      </c>
      <c r="GTN43" s="86"/>
      <c r="GTO43" s="86">
        <v>8</v>
      </c>
      <c r="GTP43" s="86"/>
      <c r="GTQ43" s="86">
        <v>9</v>
      </c>
      <c r="GTR43" s="86"/>
      <c r="GTS43" s="67">
        <v>20</v>
      </c>
      <c r="GTT43" s="86"/>
      <c r="GTU43" s="86">
        <v>88.888888888888886</v>
      </c>
      <c r="GTZ43" s="62" t="s">
        <v>118</v>
      </c>
      <c r="GUA43" s="62">
        <v>3</v>
      </c>
      <c r="GUB43" s="86"/>
      <c r="GUC43" s="86">
        <v>8</v>
      </c>
      <c r="GUD43" s="86"/>
      <c r="GUE43" s="86">
        <v>9</v>
      </c>
      <c r="GUF43" s="86"/>
      <c r="GUG43" s="67">
        <v>20</v>
      </c>
      <c r="GUH43" s="86"/>
      <c r="GUI43" s="86">
        <v>88.888888888888886</v>
      </c>
      <c r="GUN43" s="62" t="s">
        <v>118</v>
      </c>
      <c r="GUO43" s="62">
        <v>3</v>
      </c>
      <c r="GUP43" s="86"/>
      <c r="GUQ43" s="86">
        <v>4</v>
      </c>
      <c r="GUR43" s="86"/>
      <c r="GUS43" s="86">
        <v>9</v>
      </c>
      <c r="GUT43" s="86"/>
      <c r="GUU43" s="67">
        <v>20</v>
      </c>
      <c r="GUV43" s="86"/>
      <c r="GUW43" s="86">
        <v>44.444444444444443</v>
      </c>
      <c r="GVB43" s="62" t="s">
        <v>118</v>
      </c>
      <c r="GVC43" s="62">
        <v>3</v>
      </c>
      <c r="GVD43" s="86"/>
      <c r="GVE43" s="86">
        <v>6</v>
      </c>
      <c r="GVF43" s="86"/>
      <c r="GVG43" s="86">
        <v>9</v>
      </c>
      <c r="GVH43" s="86"/>
      <c r="GVI43" s="67">
        <v>20</v>
      </c>
      <c r="GVJ43" s="86"/>
      <c r="GVK43" s="86">
        <v>66.666666666666657</v>
      </c>
      <c r="GVP43" s="62" t="s">
        <v>118</v>
      </c>
      <c r="GVQ43" s="62">
        <v>3</v>
      </c>
      <c r="GVR43" s="86"/>
      <c r="GVS43" s="86">
        <v>7</v>
      </c>
      <c r="GVT43" s="86"/>
      <c r="GVU43" s="86">
        <v>9</v>
      </c>
      <c r="GVV43" s="86"/>
      <c r="GVW43" s="67">
        <v>20</v>
      </c>
      <c r="GVX43" s="86"/>
      <c r="GVY43" s="86">
        <v>77.777777777777786</v>
      </c>
      <c r="GWD43" s="62" t="s">
        <v>118</v>
      </c>
      <c r="GWE43" s="62">
        <v>3</v>
      </c>
      <c r="GWF43" s="86"/>
      <c r="GWG43" s="86">
        <v>7</v>
      </c>
      <c r="GWH43" s="86"/>
      <c r="GWI43" s="86">
        <v>9</v>
      </c>
      <c r="GWJ43" s="86"/>
      <c r="GWK43" s="67">
        <v>20</v>
      </c>
      <c r="GWL43" s="86"/>
      <c r="GWM43" s="86">
        <v>77.777777777777786</v>
      </c>
      <c r="GWR43" s="62" t="s">
        <v>118</v>
      </c>
      <c r="GWS43" s="62">
        <v>3</v>
      </c>
      <c r="GWT43" s="86"/>
      <c r="GWU43" s="86">
        <v>6</v>
      </c>
      <c r="GWV43" s="86"/>
      <c r="GWW43" s="86">
        <v>9</v>
      </c>
      <c r="GWX43" s="86"/>
      <c r="GWY43" s="67">
        <v>20</v>
      </c>
      <c r="GWZ43" s="86"/>
      <c r="GXA43" s="86">
        <v>66.666666666666657</v>
      </c>
      <c r="GXF43" s="62" t="s">
        <v>118</v>
      </c>
      <c r="GXG43" s="62">
        <v>3</v>
      </c>
      <c r="GXH43" s="86"/>
      <c r="GXI43" s="86">
        <v>8</v>
      </c>
      <c r="GXJ43" s="86"/>
      <c r="GXK43" s="86">
        <v>9</v>
      </c>
      <c r="GXL43" s="86"/>
      <c r="GXM43" s="67">
        <v>20</v>
      </c>
      <c r="GXN43" s="86"/>
      <c r="GXO43" s="86">
        <v>88.888888888888886</v>
      </c>
      <c r="GXT43" s="62" t="s">
        <v>118</v>
      </c>
      <c r="GXU43" s="62">
        <v>3</v>
      </c>
      <c r="GXV43" s="86"/>
      <c r="GXW43" s="86">
        <v>6</v>
      </c>
      <c r="GXX43" s="86"/>
      <c r="GXY43" s="86">
        <v>9</v>
      </c>
      <c r="GXZ43" s="86"/>
      <c r="GYA43" s="67">
        <v>20</v>
      </c>
      <c r="GYB43" s="86"/>
      <c r="GYC43" s="86">
        <v>66.666666666666657</v>
      </c>
      <c r="GYH43" s="62" t="s">
        <v>118</v>
      </c>
      <c r="GYI43" s="62">
        <v>3</v>
      </c>
      <c r="GYJ43" s="86"/>
      <c r="GYK43" s="86">
        <v>7</v>
      </c>
      <c r="GYL43" s="86"/>
      <c r="GYM43" s="86">
        <v>9</v>
      </c>
      <c r="GYN43" s="86"/>
      <c r="GYO43" s="67">
        <v>20</v>
      </c>
      <c r="GYP43" s="86"/>
      <c r="GYQ43" s="86">
        <v>77.777777777777786</v>
      </c>
      <c r="GYV43" s="62" t="s">
        <v>118</v>
      </c>
      <c r="GYW43" s="62">
        <v>3</v>
      </c>
      <c r="GYX43" s="86"/>
      <c r="GYY43" s="86">
        <v>9</v>
      </c>
      <c r="GYZ43" s="86"/>
      <c r="GZA43" s="86">
        <v>9</v>
      </c>
      <c r="GZB43" s="86"/>
      <c r="GZC43" s="67">
        <v>20</v>
      </c>
      <c r="GZD43" s="86"/>
      <c r="GZE43" s="86">
        <v>100</v>
      </c>
      <c r="GZJ43" s="62" t="s">
        <v>118</v>
      </c>
      <c r="GZK43" s="62">
        <v>3</v>
      </c>
      <c r="GZL43" s="86"/>
      <c r="GZM43" s="86">
        <v>6</v>
      </c>
      <c r="GZN43" s="86"/>
      <c r="GZO43" s="86">
        <v>9</v>
      </c>
      <c r="GZP43" s="86"/>
      <c r="GZQ43" s="67">
        <v>20</v>
      </c>
      <c r="GZR43" s="86"/>
      <c r="GZS43" s="86">
        <v>66.666666666666657</v>
      </c>
      <c r="GZX43" s="62" t="s">
        <v>118</v>
      </c>
      <c r="GZY43" s="62">
        <v>3</v>
      </c>
      <c r="GZZ43" s="86"/>
      <c r="HAA43" s="86">
        <v>6</v>
      </c>
      <c r="HAB43" s="86"/>
      <c r="HAC43" s="86">
        <v>9</v>
      </c>
      <c r="HAD43" s="86"/>
      <c r="HAE43" s="67">
        <v>20</v>
      </c>
      <c r="HAF43" s="86"/>
      <c r="HAG43" s="86">
        <v>66.666666666666657</v>
      </c>
      <c r="HAL43" s="62" t="s">
        <v>118</v>
      </c>
      <c r="HAM43" s="62">
        <v>3</v>
      </c>
      <c r="HAN43" s="86"/>
      <c r="HAO43" s="86">
        <v>7</v>
      </c>
      <c r="HAP43" s="86"/>
      <c r="HAQ43" s="86">
        <v>9</v>
      </c>
      <c r="HAR43" s="86"/>
      <c r="HAS43" s="67">
        <v>20</v>
      </c>
      <c r="HAT43" s="86"/>
      <c r="HAU43" s="86">
        <v>77.777777777777786</v>
      </c>
      <c r="HAZ43" s="62" t="s">
        <v>118</v>
      </c>
      <c r="HBA43" s="62">
        <v>3</v>
      </c>
      <c r="HBB43" s="86"/>
      <c r="HBC43" s="86">
        <v>6</v>
      </c>
      <c r="HBD43" s="86"/>
      <c r="HBE43" s="86">
        <v>9</v>
      </c>
      <c r="HBF43" s="86"/>
      <c r="HBG43" s="67">
        <v>20</v>
      </c>
      <c r="HBH43" s="86"/>
      <c r="HBI43" s="86">
        <v>66.666666666666657</v>
      </c>
      <c r="HBN43" s="62" t="s">
        <v>118</v>
      </c>
      <c r="HBO43" s="62">
        <v>3</v>
      </c>
      <c r="HBP43" s="86"/>
      <c r="HBQ43" s="86">
        <v>5</v>
      </c>
      <c r="HBR43" s="86"/>
      <c r="HBS43" s="86">
        <v>9</v>
      </c>
      <c r="HBT43" s="86"/>
      <c r="HBU43" s="67">
        <v>20</v>
      </c>
      <c r="HBV43" s="86"/>
      <c r="HBW43" s="86">
        <v>55.555555555555557</v>
      </c>
      <c r="HCB43" s="62" t="s">
        <v>118</v>
      </c>
      <c r="HCC43" s="62">
        <v>3</v>
      </c>
      <c r="HCD43" s="86"/>
      <c r="HCE43" s="86">
        <v>8</v>
      </c>
      <c r="HCF43" s="86"/>
      <c r="HCG43" s="86">
        <v>9</v>
      </c>
      <c r="HCH43" s="86"/>
      <c r="HCI43" s="67">
        <v>20</v>
      </c>
      <c r="HCJ43" s="86"/>
      <c r="HCK43" s="86">
        <v>88.888888888888886</v>
      </c>
      <c r="HCP43" s="62" t="s">
        <v>118</v>
      </c>
      <c r="HCQ43" s="62">
        <v>3</v>
      </c>
      <c r="HCR43" s="86"/>
      <c r="HCS43" s="86">
        <v>7</v>
      </c>
      <c r="HCT43" s="86"/>
      <c r="HCU43" s="86">
        <v>9</v>
      </c>
      <c r="HCV43" s="86"/>
      <c r="HCW43" s="67">
        <v>20</v>
      </c>
      <c r="HCX43" s="86"/>
      <c r="HCY43" s="86">
        <v>77.777777777777786</v>
      </c>
      <c r="HDD43" s="62" t="s">
        <v>118</v>
      </c>
      <c r="HDE43" s="62">
        <v>3</v>
      </c>
      <c r="HDF43" s="86"/>
      <c r="HDG43" s="86">
        <v>3</v>
      </c>
      <c r="HDH43" s="86"/>
      <c r="HDI43" s="86">
        <v>9</v>
      </c>
      <c r="HDJ43" s="86"/>
      <c r="HDK43" s="67">
        <v>20</v>
      </c>
      <c r="HDL43" s="86"/>
      <c r="HDM43" s="86">
        <v>33.333333333333329</v>
      </c>
      <c r="HDR43" s="62" t="s">
        <v>118</v>
      </c>
      <c r="HDS43" s="62">
        <v>3</v>
      </c>
      <c r="HDT43" s="86"/>
      <c r="HDU43" s="86">
        <v>9</v>
      </c>
      <c r="HDV43" s="86"/>
      <c r="HDW43" s="86">
        <v>9</v>
      </c>
      <c r="HDX43" s="86"/>
      <c r="HDY43" s="67">
        <v>20</v>
      </c>
      <c r="HDZ43" s="86"/>
      <c r="HEA43" s="86">
        <v>100</v>
      </c>
      <c r="HEF43" s="62" t="s">
        <v>118</v>
      </c>
      <c r="HEG43" s="62">
        <v>3</v>
      </c>
      <c r="HEH43" s="86"/>
      <c r="HEI43" s="86">
        <v>8</v>
      </c>
      <c r="HEJ43" s="86"/>
      <c r="HEK43" s="86">
        <v>9</v>
      </c>
      <c r="HEL43" s="86"/>
      <c r="HEM43" s="67">
        <v>20</v>
      </c>
      <c r="HEN43" s="86"/>
      <c r="HEO43" s="86">
        <v>88.888888888888886</v>
      </c>
      <c r="HET43" s="62" t="s">
        <v>118</v>
      </c>
      <c r="HEU43" s="62">
        <v>3</v>
      </c>
      <c r="HEV43" s="86"/>
      <c r="HEW43" s="86">
        <v>7</v>
      </c>
      <c r="HEX43" s="86"/>
      <c r="HEY43" s="86">
        <v>9</v>
      </c>
      <c r="HEZ43" s="86"/>
      <c r="HFA43" s="67">
        <v>20</v>
      </c>
      <c r="HFB43" s="86"/>
      <c r="HFC43" s="86">
        <v>77.777777777777786</v>
      </c>
      <c r="HFH43" s="62" t="s">
        <v>118</v>
      </c>
      <c r="HFI43" s="62">
        <v>3</v>
      </c>
      <c r="HFJ43" s="86"/>
      <c r="HFK43" s="86">
        <v>6</v>
      </c>
      <c r="HFL43" s="86"/>
      <c r="HFM43" s="86">
        <v>9</v>
      </c>
      <c r="HFN43" s="86"/>
      <c r="HFO43" s="67">
        <v>20</v>
      </c>
      <c r="HFP43" s="86"/>
      <c r="HFQ43" s="86">
        <v>66.666666666666657</v>
      </c>
      <c r="HFV43" s="62" t="s">
        <v>118</v>
      </c>
      <c r="HFW43" s="62">
        <v>3</v>
      </c>
      <c r="HFX43" s="86"/>
      <c r="HFY43" s="86">
        <v>6</v>
      </c>
      <c r="HFZ43" s="86"/>
      <c r="HGA43" s="86">
        <v>9</v>
      </c>
      <c r="HGB43" s="86"/>
      <c r="HGC43" s="67">
        <v>20</v>
      </c>
      <c r="HGD43" s="86"/>
      <c r="HGE43" s="86">
        <v>66.666666666666657</v>
      </c>
      <c r="HGJ43" s="62" t="s">
        <v>118</v>
      </c>
      <c r="HGK43" s="62">
        <v>3</v>
      </c>
      <c r="HGL43" s="86"/>
      <c r="HGM43" s="86">
        <v>6</v>
      </c>
      <c r="HGN43" s="86"/>
      <c r="HGO43" s="86">
        <v>9</v>
      </c>
      <c r="HGP43" s="86"/>
      <c r="HGQ43" s="67">
        <v>20</v>
      </c>
      <c r="HGR43" s="86"/>
      <c r="HGS43" s="86">
        <v>66.666666666666657</v>
      </c>
      <c r="HGX43" s="62" t="s">
        <v>118</v>
      </c>
      <c r="HGY43" s="62">
        <v>3</v>
      </c>
      <c r="HGZ43" s="86"/>
      <c r="HHA43" s="86">
        <v>8</v>
      </c>
      <c r="HHB43" s="86"/>
      <c r="HHC43" s="86">
        <v>9</v>
      </c>
      <c r="HHD43" s="86"/>
      <c r="HHE43" s="67">
        <v>20</v>
      </c>
      <c r="HHF43" s="86"/>
      <c r="HHG43" s="86">
        <v>88.888888888888886</v>
      </c>
      <c r="HHL43" s="62" t="s">
        <v>118</v>
      </c>
      <c r="HHM43" s="62">
        <v>3</v>
      </c>
      <c r="HHN43" s="86"/>
      <c r="HHO43" s="86">
        <v>6</v>
      </c>
      <c r="HHP43" s="86"/>
      <c r="HHQ43" s="86">
        <v>9</v>
      </c>
      <c r="HHR43" s="86"/>
      <c r="HHS43" s="67">
        <v>20</v>
      </c>
      <c r="HHT43" s="86"/>
      <c r="HHU43" s="86">
        <v>66.666666666666657</v>
      </c>
      <c r="HHZ43" s="62" t="s">
        <v>118</v>
      </c>
      <c r="HIA43" s="62">
        <v>3</v>
      </c>
      <c r="HIB43" s="86"/>
      <c r="HIC43" s="86">
        <v>9</v>
      </c>
      <c r="HID43" s="86"/>
      <c r="HIE43" s="86">
        <v>9</v>
      </c>
      <c r="HIF43" s="86"/>
      <c r="HIG43" s="67">
        <v>20</v>
      </c>
      <c r="HIH43" s="86"/>
      <c r="HII43" s="86">
        <v>100</v>
      </c>
      <c r="HIN43" s="62" t="s">
        <v>118</v>
      </c>
      <c r="HIO43" s="62">
        <v>3</v>
      </c>
      <c r="HIP43" s="86"/>
      <c r="HIQ43" s="86">
        <v>6</v>
      </c>
      <c r="HIR43" s="86"/>
      <c r="HIS43" s="86">
        <v>10</v>
      </c>
      <c r="HIT43" s="86"/>
      <c r="HIU43" s="67">
        <v>18.867924528301888</v>
      </c>
      <c r="HIV43" s="86"/>
      <c r="HIW43" s="86">
        <v>60</v>
      </c>
    </row>
    <row r="44" spans="14:5119 5124:5665" x14ac:dyDescent="0.25">
      <c r="N44" s="62" t="s">
        <v>118</v>
      </c>
      <c r="O44" s="62">
        <v>4</v>
      </c>
      <c r="P44" s="86"/>
      <c r="Q44" s="86">
        <v>3</v>
      </c>
      <c r="R44" s="86"/>
      <c r="S44" s="86">
        <v>16</v>
      </c>
      <c r="T44" s="86"/>
      <c r="U44" s="67">
        <v>30.188679245283019</v>
      </c>
      <c r="V44" s="86"/>
      <c r="W44" s="86">
        <v>18.75</v>
      </c>
      <c r="AB44" s="62" t="s">
        <v>118</v>
      </c>
      <c r="AC44" s="62">
        <v>4</v>
      </c>
      <c r="AD44" s="86"/>
      <c r="AE44" s="86">
        <v>6</v>
      </c>
      <c r="AF44" s="86"/>
      <c r="AG44" s="86">
        <v>16</v>
      </c>
      <c r="AH44" s="86"/>
      <c r="AI44" s="67">
        <v>30.188679245283019</v>
      </c>
      <c r="AJ44" s="86"/>
      <c r="AK44" s="86">
        <v>37.5</v>
      </c>
      <c r="AP44" s="62" t="s">
        <v>118</v>
      </c>
      <c r="AQ44" s="62">
        <v>4</v>
      </c>
      <c r="AR44" s="86"/>
      <c r="AS44" s="86">
        <v>2</v>
      </c>
      <c r="AT44" s="86"/>
      <c r="AU44" s="86">
        <v>16</v>
      </c>
      <c r="AV44" s="86"/>
      <c r="AW44" s="67">
        <v>30.188679245283019</v>
      </c>
      <c r="AX44" s="86"/>
      <c r="AY44" s="86">
        <v>12.5</v>
      </c>
      <c r="BD44" s="62" t="s">
        <v>118</v>
      </c>
      <c r="BE44" s="62">
        <v>4</v>
      </c>
      <c r="BF44" s="86"/>
      <c r="BG44" s="86">
        <v>4</v>
      </c>
      <c r="BH44" s="86"/>
      <c r="BI44" s="86">
        <v>16</v>
      </c>
      <c r="BJ44" s="86"/>
      <c r="BK44" s="67">
        <v>30.188679245283019</v>
      </c>
      <c r="BL44" s="86"/>
      <c r="BM44" s="86">
        <v>25</v>
      </c>
      <c r="BN44" s="86"/>
      <c r="BO44" s="86"/>
      <c r="BP44" s="86"/>
      <c r="BQ44" s="86"/>
      <c r="BR44" s="62" t="s">
        <v>118</v>
      </c>
      <c r="BS44" s="62">
        <v>4</v>
      </c>
      <c r="BT44" s="86"/>
      <c r="BU44" s="86">
        <v>4</v>
      </c>
      <c r="BV44" s="86"/>
      <c r="BW44" s="86">
        <v>16</v>
      </c>
      <c r="BX44" s="86"/>
      <c r="BY44" s="67">
        <v>30.188679245283019</v>
      </c>
      <c r="BZ44" s="86"/>
      <c r="CA44" s="86">
        <v>25</v>
      </c>
      <c r="CB44" s="86"/>
      <c r="CC44" s="86"/>
      <c r="CD44" s="86"/>
      <c r="CE44" s="86"/>
      <c r="CF44" s="62" t="s">
        <v>118</v>
      </c>
      <c r="CG44" s="62">
        <v>4</v>
      </c>
      <c r="CH44" s="86"/>
      <c r="CI44" s="86">
        <v>1</v>
      </c>
      <c r="CJ44" s="86"/>
      <c r="CK44" s="86">
        <v>16</v>
      </c>
      <c r="CL44" s="86"/>
      <c r="CM44" s="67">
        <v>30.188679245283019</v>
      </c>
      <c r="CN44" s="86"/>
      <c r="CO44" s="86">
        <v>6.25</v>
      </c>
      <c r="CP44" s="86"/>
      <c r="CQ44" s="86"/>
      <c r="CR44" s="86"/>
      <c r="CS44" s="86"/>
      <c r="CT44" s="62" t="s">
        <v>118</v>
      </c>
      <c r="CU44" s="62">
        <v>4</v>
      </c>
      <c r="CV44" s="86"/>
      <c r="CW44" s="86">
        <v>1</v>
      </c>
      <c r="CX44" s="86"/>
      <c r="CY44" s="86">
        <v>16</v>
      </c>
      <c r="CZ44" s="86"/>
      <c r="DA44" s="67">
        <v>30.188679245283019</v>
      </c>
      <c r="DB44" s="86"/>
      <c r="DC44" s="86">
        <v>6.25</v>
      </c>
      <c r="DD44" s="86"/>
      <c r="DE44" s="86"/>
      <c r="DH44" s="62" t="s">
        <v>118</v>
      </c>
      <c r="DI44" s="62">
        <v>4</v>
      </c>
      <c r="DJ44" s="86"/>
      <c r="DK44" s="86">
        <v>1</v>
      </c>
      <c r="DL44" s="86"/>
      <c r="DM44" s="86">
        <v>16</v>
      </c>
      <c r="DN44" s="86"/>
      <c r="DO44" s="67">
        <v>30.188679245283019</v>
      </c>
      <c r="DP44" s="86"/>
      <c r="DQ44" s="86">
        <v>6.25</v>
      </c>
      <c r="DV44" s="62" t="s">
        <v>118</v>
      </c>
      <c r="DW44" s="62">
        <v>4</v>
      </c>
      <c r="DX44" s="86"/>
      <c r="DY44" s="86">
        <v>4</v>
      </c>
      <c r="DZ44" s="86"/>
      <c r="EA44" s="86">
        <v>16</v>
      </c>
      <c r="EB44" s="86"/>
      <c r="EC44" s="67">
        <v>30.188679245283019</v>
      </c>
      <c r="ED44" s="86"/>
      <c r="EE44" s="86">
        <v>25</v>
      </c>
      <c r="EJ44" s="62" t="s">
        <v>118</v>
      </c>
      <c r="EK44" s="62">
        <v>4</v>
      </c>
      <c r="EL44" s="86"/>
      <c r="EM44" s="86">
        <v>1</v>
      </c>
      <c r="EN44" s="86"/>
      <c r="EO44" s="86">
        <v>16</v>
      </c>
      <c r="EP44" s="86"/>
      <c r="EQ44" s="67">
        <v>30.188679245283019</v>
      </c>
      <c r="ER44" s="86"/>
      <c r="ES44" s="86">
        <v>6.25</v>
      </c>
      <c r="EX44" s="62" t="s">
        <v>118</v>
      </c>
      <c r="EY44" s="62">
        <v>4</v>
      </c>
      <c r="EZ44" s="86"/>
      <c r="FA44" s="86">
        <v>3</v>
      </c>
      <c r="FB44" s="86"/>
      <c r="FC44" s="86">
        <v>16</v>
      </c>
      <c r="FD44" s="86"/>
      <c r="FE44" s="67">
        <v>30.188679245283019</v>
      </c>
      <c r="FF44" s="86"/>
      <c r="FG44" s="86">
        <v>18.75</v>
      </c>
      <c r="FL44" s="62" t="s">
        <v>118</v>
      </c>
      <c r="FM44" s="62">
        <v>4</v>
      </c>
      <c r="FN44" s="86"/>
      <c r="FO44" s="86">
        <v>3</v>
      </c>
      <c r="FP44" s="86"/>
      <c r="FQ44" s="86">
        <v>16</v>
      </c>
      <c r="FR44" s="86"/>
      <c r="FS44" s="67">
        <v>30.188679245283019</v>
      </c>
      <c r="FT44" s="86"/>
      <c r="FU44" s="86">
        <v>18.75</v>
      </c>
      <c r="FZ44" s="62" t="s">
        <v>118</v>
      </c>
      <c r="GA44" s="62">
        <v>4</v>
      </c>
      <c r="GB44" s="86"/>
      <c r="GC44" s="86">
        <v>3</v>
      </c>
      <c r="GD44" s="86"/>
      <c r="GE44" s="86">
        <v>16</v>
      </c>
      <c r="GF44" s="86"/>
      <c r="GG44" s="67">
        <v>30.188679245283019</v>
      </c>
      <c r="GH44" s="86"/>
      <c r="GI44" s="86">
        <v>18.75</v>
      </c>
      <c r="GN44" s="62" t="s">
        <v>118</v>
      </c>
      <c r="GO44" s="62">
        <v>4</v>
      </c>
      <c r="GP44" s="86"/>
      <c r="GQ44" s="86">
        <v>5</v>
      </c>
      <c r="GR44" s="86"/>
      <c r="GS44" s="86">
        <v>16</v>
      </c>
      <c r="GT44" s="86"/>
      <c r="GU44" s="67">
        <v>30.188679245283019</v>
      </c>
      <c r="GV44" s="86"/>
      <c r="GW44" s="86">
        <v>31.25</v>
      </c>
      <c r="HB44" s="62" t="s">
        <v>118</v>
      </c>
      <c r="HC44" s="62">
        <v>4</v>
      </c>
      <c r="HD44" s="86"/>
      <c r="HE44" s="86">
        <v>4</v>
      </c>
      <c r="HF44" s="86"/>
      <c r="HG44" s="86">
        <v>16</v>
      </c>
      <c r="HH44" s="86"/>
      <c r="HI44" s="67">
        <v>30.188679245283019</v>
      </c>
      <c r="HJ44" s="86"/>
      <c r="HK44" s="86">
        <v>25</v>
      </c>
      <c r="HP44" s="62" t="s">
        <v>118</v>
      </c>
      <c r="HQ44" s="62">
        <v>4</v>
      </c>
      <c r="HR44" s="86"/>
      <c r="HS44" s="86">
        <v>2</v>
      </c>
      <c r="HT44" s="86"/>
      <c r="HU44" s="86">
        <v>16</v>
      </c>
      <c r="HV44" s="86"/>
      <c r="HW44" s="67">
        <v>30.188679245283019</v>
      </c>
      <c r="HX44" s="86"/>
      <c r="HY44" s="86">
        <v>12.5</v>
      </c>
      <c r="ID44" s="62" t="s">
        <v>118</v>
      </c>
      <c r="IE44" s="62">
        <v>4</v>
      </c>
      <c r="IF44" s="86"/>
      <c r="IG44" s="86">
        <v>3</v>
      </c>
      <c r="IH44" s="86"/>
      <c r="II44" s="86">
        <v>16</v>
      </c>
      <c r="IJ44" s="86"/>
      <c r="IK44" s="67">
        <v>30.188679245283019</v>
      </c>
      <c r="IL44" s="86"/>
      <c r="IM44" s="86">
        <v>18.75</v>
      </c>
      <c r="IR44" s="62" t="s">
        <v>118</v>
      </c>
      <c r="IS44" s="62">
        <v>4</v>
      </c>
      <c r="IT44" s="86"/>
      <c r="IU44" s="86">
        <v>2</v>
      </c>
      <c r="IV44" s="86"/>
      <c r="IW44" s="86">
        <v>16</v>
      </c>
      <c r="IX44" s="86"/>
      <c r="IY44" s="67">
        <v>30.188679245283019</v>
      </c>
      <c r="IZ44" s="86"/>
      <c r="JA44" s="86">
        <v>12.5</v>
      </c>
      <c r="JF44" s="62" t="s">
        <v>118</v>
      </c>
      <c r="JG44" s="62">
        <v>4</v>
      </c>
      <c r="JH44" s="86"/>
      <c r="JI44" s="86">
        <v>8</v>
      </c>
      <c r="JJ44" s="86"/>
      <c r="JK44" s="86">
        <v>16</v>
      </c>
      <c r="JL44" s="86"/>
      <c r="JM44" s="67">
        <v>30.188679245283019</v>
      </c>
      <c r="JN44" s="86"/>
      <c r="JO44" s="86">
        <v>50</v>
      </c>
      <c r="JT44" s="62" t="s">
        <v>118</v>
      </c>
      <c r="JU44" s="62">
        <v>4</v>
      </c>
      <c r="JV44" s="86"/>
      <c r="JW44" s="86">
        <v>3</v>
      </c>
      <c r="JX44" s="86"/>
      <c r="JY44" s="86">
        <v>16</v>
      </c>
      <c r="JZ44" s="86"/>
      <c r="KA44" s="67">
        <v>30.188679245283019</v>
      </c>
      <c r="KB44" s="86"/>
      <c r="KC44" s="86">
        <v>18.75</v>
      </c>
      <c r="KH44" s="62" t="s">
        <v>118</v>
      </c>
      <c r="KI44" s="62">
        <v>4</v>
      </c>
      <c r="KJ44" s="86"/>
      <c r="KK44" s="86">
        <v>4</v>
      </c>
      <c r="KL44" s="86"/>
      <c r="KM44" s="86">
        <v>16</v>
      </c>
      <c r="KN44" s="86"/>
      <c r="KO44" s="67">
        <v>30.188679245283019</v>
      </c>
      <c r="KP44" s="86"/>
      <c r="KQ44" s="86">
        <v>25</v>
      </c>
      <c r="KV44" s="62" t="s">
        <v>118</v>
      </c>
      <c r="KW44" s="62">
        <v>4</v>
      </c>
      <c r="KX44" s="86"/>
      <c r="KY44" s="86">
        <v>0</v>
      </c>
      <c r="KZ44" s="86"/>
      <c r="LA44" s="86">
        <v>16</v>
      </c>
      <c r="LB44" s="86"/>
      <c r="LC44" s="67">
        <v>30.188679245283019</v>
      </c>
      <c r="LD44" s="86"/>
      <c r="LE44" s="86">
        <v>0</v>
      </c>
      <c r="LJ44" s="62" t="s">
        <v>118</v>
      </c>
      <c r="LK44" s="62">
        <v>4</v>
      </c>
      <c r="LL44" s="86"/>
      <c r="LM44" s="86">
        <v>6</v>
      </c>
      <c r="LN44" s="86"/>
      <c r="LO44" s="86">
        <v>16</v>
      </c>
      <c r="LP44" s="86"/>
      <c r="LQ44" s="67">
        <v>30.188679245283019</v>
      </c>
      <c r="LR44" s="86"/>
      <c r="LS44" s="86">
        <v>37.5</v>
      </c>
      <c r="LX44" s="62" t="s">
        <v>118</v>
      </c>
      <c r="LY44" s="62">
        <v>4</v>
      </c>
      <c r="LZ44" s="86"/>
      <c r="MA44" s="86">
        <v>0</v>
      </c>
      <c r="MB44" s="86"/>
      <c r="MC44" s="86">
        <v>16</v>
      </c>
      <c r="MD44" s="86"/>
      <c r="ME44" s="67">
        <v>30.188679245283019</v>
      </c>
      <c r="MF44" s="86"/>
      <c r="MG44" s="86">
        <v>0</v>
      </c>
      <c r="ML44" s="62" t="s">
        <v>118</v>
      </c>
      <c r="MM44" s="62">
        <v>4</v>
      </c>
      <c r="MN44" s="86"/>
      <c r="MO44" s="86">
        <v>2</v>
      </c>
      <c r="MP44" s="86"/>
      <c r="MQ44" s="86">
        <v>16</v>
      </c>
      <c r="MR44" s="86"/>
      <c r="MS44" s="67">
        <v>30.188679245283019</v>
      </c>
      <c r="MT44" s="86"/>
      <c r="MU44" s="86">
        <v>12.5</v>
      </c>
      <c r="MZ44" s="62" t="s">
        <v>118</v>
      </c>
      <c r="NA44" s="62">
        <v>4</v>
      </c>
      <c r="NB44" s="86"/>
      <c r="NC44" s="86">
        <v>4</v>
      </c>
      <c r="ND44" s="86"/>
      <c r="NE44" s="86">
        <v>16</v>
      </c>
      <c r="NF44" s="86"/>
      <c r="NG44" s="67">
        <v>30.188679245283019</v>
      </c>
      <c r="NH44" s="86"/>
      <c r="NI44" s="86">
        <v>25</v>
      </c>
      <c r="NN44" s="62" t="s">
        <v>118</v>
      </c>
      <c r="NO44" s="62">
        <v>4</v>
      </c>
      <c r="NP44" s="86"/>
      <c r="NQ44" s="86">
        <v>6</v>
      </c>
      <c r="NR44" s="86"/>
      <c r="NS44" s="86">
        <v>15</v>
      </c>
      <c r="NT44" s="86"/>
      <c r="NU44" s="67">
        <v>28.846153846153843</v>
      </c>
      <c r="NV44" s="86"/>
      <c r="NW44" s="86">
        <v>40</v>
      </c>
      <c r="OB44" s="62" t="s">
        <v>118</v>
      </c>
      <c r="OC44" s="62">
        <v>4</v>
      </c>
      <c r="OD44" s="86"/>
      <c r="OE44" s="86">
        <v>7</v>
      </c>
      <c r="OF44" s="86"/>
      <c r="OG44" s="86">
        <v>15</v>
      </c>
      <c r="OH44" s="86"/>
      <c r="OI44" s="67">
        <v>28.846153846153843</v>
      </c>
      <c r="OJ44" s="86"/>
      <c r="OK44" s="86">
        <v>46.666666666666664</v>
      </c>
      <c r="OP44" s="62" t="s">
        <v>118</v>
      </c>
      <c r="OQ44" s="62">
        <v>4</v>
      </c>
      <c r="OR44" s="86"/>
      <c r="OS44" s="86">
        <v>4</v>
      </c>
      <c r="OT44" s="86"/>
      <c r="OU44" s="86">
        <v>15</v>
      </c>
      <c r="OV44" s="86"/>
      <c r="OW44" s="67">
        <v>28.846153846153843</v>
      </c>
      <c r="OX44" s="86"/>
      <c r="OY44" s="86">
        <v>26.666666666666668</v>
      </c>
      <c r="PD44" s="62" t="s">
        <v>118</v>
      </c>
      <c r="PE44" s="62">
        <v>4</v>
      </c>
      <c r="PF44" s="86"/>
      <c r="PG44" s="86">
        <v>5</v>
      </c>
      <c r="PH44" s="86"/>
      <c r="PI44" s="86">
        <v>15</v>
      </c>
      <c r="PJ44" s="86"/>
      <c r="PK44" s="67">
        <v>28.846153846153843</v>
      </c>
      <c r="PL44" s="86"/>
      <c r="PM44" s="86">
        <v>33.333333333333329</v>
      </c>
      <c r="PR44" s="62" t="s">
        <v>118</v>
      </c>
      <c r="PS44" s="62">
        <v>4</v>
      </c>
      <c r="PT44" s="86"/>
      <c r="PU44" s="86">
        <v>6</v>
      </c>
      <c r="PV44" s="86"/>
      <c r="PW44" s="86">
        <v>15</v>
      </c>
      <c r="PX44" s="86"/>
      <c r="PY44" s="67">
        <v>28.846153846153843</v>
      </c>
      <c r="PZ44" s="86"/>
      <c r="QA44" s="86">
        <v>40</v>
      </c>
      <c r="QF44" s="62" t="s">
        <v>118</v>
      </c>
      <c r="QG44" s="62">
        <v>4</v>
      </c>
      <c r="QH44" s="86"/>
      <c r="QI44" s="86">
        <v>10</v>
      </c>
      <c r="QJ44" s="86"/>
      <c r="QK44" s="86">
        <v>15</v>
      </c>
      <c r="QL44" s="86"/>
      <c r="QM44" s="67">
        <v>28.846153846153843</v>
      </c>
      <c r="QN44" s="86"/>
      <c r="QO44" s="86">
        <v>66.666666666666657</v>
      </c>
      <c r="QT44" s="62" t="s">
        <v>118</v>
      </c>
      <c r="QU44" s="62">
        <v>4</v>
      </c>
      <c r="QV44" s="86"/>
      <c r="QW44" s="86">
        <v>4</v>
      </c>
      <c r="QX44" s="86"/>
      <c r="QY44" s="86">
        <v>15</v>
      </c>
      <c r="QZ44" s="86"/>
      <c r="RA44" s="67">
        <v>28.846153846153843</v>
      </c>
      <c r="RB44" s="86"/>
      <c r="RC44" s="86">
        <v>26.666666666666668</v>
      </c>
      <c r="RH44" s="62" t="s">
        <v>118</v>
      </c>
      <c r="RI44" s="62">
        <v>4</v>
      </c>
      <c r="RJ44" s="86"/>
      <c r="RK44" s="86">
        <v>3</v>
      </c>
      <c r="RL44" s="86"/>
      <c r="RM44" s="86">
        <v>15</v>
      </c>
      <c r="RN44" s="86"/>
      <c r="RO44" s="67">
        <v>28.846153846153843</v>
      </c>
      <c r="RP44" s="86"/>
      <c r="RQ44" s="86">
        <v>20</v>
      </c>
      <c r="RV44" s="62" t="s">
        <v>118</v>
      </c>
      <c r="RW44" s="62">
        <v>4</v>
      </c>
      <c r="RX44" s="86"/>
      <c r="RY44" s="86">
        <v>5</v>
      </c>
      <c r="RZ44" s="86"/>
      <c r="SA44" s="86">
        <v>15</v>
      </c>
      <c r="SB44" s="86"/>
      <c r="SC44" s="67">
        <v>28.846153846153843</v>
      </c>
      <c r="SD44" s="86"/>
      <c r="SE44" s="86">
        <v>33.333333333333329</v>
      </c>
      <c r="SJ44" s="62" t="s">
        <v>118</v>
      </c>
      <c r="SK44" s="62">
        <v>4</v>
      </c>
      <c r="SL44" s="86"/>
      <c r="SM44" s="86">
        <v>3</v>
      </c>
      <c r="SN44" s="86"/>
      <c r="SO44" s="86">
        <v>15</v>
      </c>
      <c r="SP44" s="86"/>
      <c r="SQ44" s="67">
        <v>28.846153846153843</v>
      </c>
      <c r="SR44" s="86"/>
      <c r="SS44" s="86">
        <v>20</v>
      </c>
      <c r="SX44" s="62" t="s">
        <v>118</v>
      </c>
      <c r="SY44" s="62">
        <v>4</v>
      </c>
      <c r="SZ44" s="86"/>
      <c r="TA44" s="86">
        <v>2</v>
      </c>
      <c r="TB44" s="86"/>
      <c r="TC44" s="86">
        <v>15</v>
      </c>
      <c r="TD44" s="86"/>
      <c r="TE44" s="67">
        <v>28.846153846153843</v>
      </c>
      <c r="TF44" s="86"/>
      <c r="TG44" s="86">
        <v>13.333333333333334</v>
      </c>
      <c r="TL44" s="62" t="s">
        <v>118</v>
      </c>
      <c r="TM44" s="62">
        <v>4</v>
      </c>
      <c r="TN44" s="86"/>
      <c r="TO44" s="86">
        <v>3</v>
      </c>
      <c r="TP44" s="86"/>
      <c r="TQ44" s="86">
        <v>15</v>
      </c>
      <c r="TR44" s="86"/>
      <c r="TS44" s="67">
        <v>28.846153846153843</v>
      </c>
      <c r="TT44" s="86"/>
      <c r="TU44" s="86">
        <v>20</v>
      </c>
      <c r="TZ44" s="62" t="s">
        <v>118</v>
      </c>
      <c r="UA44" s="62">
        <v>4</v>
      </c>
      <c r="UB44" s="86"/>
      <c r="UC44" s="86">
        <v>8</v>
      </c>
      <c r="UD44" s="86"/>
      <c r="UE44" s="86">
        <v>15</v>
      </c>
      <c r="UF44" s="86"/>
      <c r="UG44" s="67">
        <v>28.846153846153843</v>
      </c>
      <c r="UH44" s="86"/>
      <c r="UI44" s="86">
        <v>53.333333333333336</v>
      </c>
      <c r="UN44" s="62" t="s">
        <v>118</v>
      </c>
      <c r="UO44" s="62">
        <v>4</v>
      </c>
      <c r="UP44" s="86"/>
      <c r="UQ44" s="86">
        <v>2</v>
      </c>
      <c r="UR44" s="86"/>
      <c r="US44" s="86">
        <v>15</v>
      </c>
      <c r="UT44" s="86"/>
      <c r="UU44" s="67">
        <v>28.846153846153843</v>
      </c>
      <c r="UV44" s="86"/>
      <c r="UW44" s="86">
        <v>13.333333333333334</v>
      </c>
      <c r="VB44" s="62" t="s">
        <v>118</v>
      </c>
      <c r="VC44" s="62">
        <v>4</v>
      </c>
      <c r="VD44" s="86"/>
      <c r="VE44" s="86">
        <v>5</v>
      </c>
      <c r="VF44" s="86"/>
      <c r="VG44" s="86">
        <v>15</v>
      </c>
      <c r="VH44" s="86"/>
      <c r="VI44" s="67">
        <v>28.846153846153843</v>
      </c>
      <c r="VJ44" s="86"/>
      <c r="VK44" s="86">
        <v>33.333333333333329</v>
      </c>
      <c r="VP44" s="62" t="s">
        <v>118</v>
      </c>
      <c r="VQ44" s="62">
        <v>4</v>
      </c>
      <c r="VR44" s="86"/>
      <c r="VS44" s="86">
        <v>2</v>
      </c>
      <c r="VT44" s="86"/>
      <c r="VU44" s="86">
        <v>15</v>
      </c>
      <c r="VV44" s="86"/>
      <c r="VW44" s="67">
        <v>28.846153846153843</v>
      </c>
      <c r="VX44" s="86"/>
      <c r="VY44" s="86">
        <v>13.333333333333334</v>
      </c>
      <c r="WD44" s="62" t="s">
        <v>118</v>
      </c>
      <c r="WE44" s="62">
        <v>4</v>
      </c>
      <c r="WF44" s="86"/>
      <c r="WG44" s="86">
        <v>7</v>
      </c>
      <c r="WH44" s="86"/>
      <c r="WI44" s="86">
        <v>15</v>
      </c>
      <c r="WJ44" s="86"/>
      <c r="WK44" s="67">
        <v>28.846153846153843</v>
      </c>
      <c r="WL44" s="86"/>
      <c r="WM44" s="86">
        <v>46.666666666666664</v>
      </c>
      <c r="WR44" s="62" t="s">
        <v>118</v>
      </c>
      <c r="WS44" s="62">
        <v>4</v>
      </c>
      <c r="WT44" s="86"/>
      <c r="WU44" s="86">
        <v>3</v>
      </c>
      <c r="WV44" s="86"/>
      <c r="WW44" s="86">
        <v>15</v>
      </c>
      <c r="WX44" s="86"/>
      <c r="WY44" s="67">
        <v>28.846153846153843</v>
      </c>
      <c r="WZ44" s="86"/>
      <c r="XA44" s="86">
        <v>20</v>
      </c>
      <c r="XF44" s="62" t="s">
        <v>118</v>
      </c>
      <c r="XG44" s="62">
        <v>4</v>
      </c>
      <c r="XH44" s="86"/>
      <c r="XI44" s="86">
        <v>3</v>
      </c>
      <c r="XJ44" s="86"/>
      <c r="XK44" s="86">
        <v>15</v>
      </c>
      <c r="XL44" s="86"/>
      <c r="XM44" s="67">
        <v>28.846153846153843</v>
      </c>
      <c r="XN44" s="86"/>
      <c r="XO44" s="86">
        <v>20</v>
      </c>
      <c r="XT44" s="62" t="s">
        <v>118</v>
      </c>
      <c r="XU44" s="62">
        <v>4</v>
      </c>
      <c r="XV44" s="86"/>
      <c r="XW44" s="86">
        <v>4</v>
      </c>
      <c r="XX44" s="86"/>
      <c r="XY44" s="86">
        <v>15</v>
      </c>
      <c r="XZ44" s="86"/>
      <c r="YA44" s="67">
        <v>28.846153846153843</v>
      </c>
      <c r="YB44" s="86"/>
      <c r="YC44" s="86">
        <v>26.666666666666668</v>
      </c>
      <c r="YH44" s="62" t="s">
        <v>118</v>
      </c>
      <c r="YI44" s="62">
        <v>4</v>
      </c>
      <c r="YJ44" s="86"/>
      <c r="YK44" s="86">
        <v>7</v>
      </c>
      <c r="YL44" s="86"/>
      <c r="YM44" s="86">
        <v>15</v>
      </c>
      <c r="YN44" s="86"/>
      <c r="YO44" s="67">
        <v>28.846153846153843</v>
      </c>
      <c r="YP44" s="86"/>
      <c r="YQ44" s="86">
        <v>46.666666666666664</v>
      </c>
      <c r="YV44" s="62" t="s">
        <v>118</v>
      </c>
      <c r="YW44" s="62">
        <v>4</v>
      </c>
      <c r="YX44" s="86"/>
      <c r="YY44" s="86">
        <v>2</v>
      </c>
      <c r="YZ44" s="86"/>
      <c r="ZA44" s="86">
        <v>15</v>
      </c>
      <c r="ZB44" s="86"/>
      <c r="ZC44" s="67">
        <v>28.846153846153843</v>
      </c>
      <c r="ZD44" s="86"/>
      <c r="ZE44" s="86">
        <v>13.333333333333334</v>
      </c>
      <c r="ZJ44" s="62" t="s">
        <v>118</v>
      </c>
      <c r="ZK44" s="62">
        <v>4</v>
      </c>
      <c r="ZL44" s="86"/>
      <c r="ZM44" s="86">
        <v>7</v>
      </c>
      <c r="ZN44" s="86"/>
      <c r="ZO44" s="86">
        <v>15</v>
      </c>
      <c r="ZP44" s="86"/>
      <c r="ZQ44" s="67">
        <v>28.846153846153843</v>
      </c>
      <c r="ZR44" s="86"/>
      <c r="ZS44" s="86">
        <v>46.666666666666664</v>
      </c>
      <c r="ZX44" s="62" t="s">
        <v>118</v>
      </c>
      <c r="ZY44" s="62">
        <v>4</v>
      </c>
      <c r="ZZ44" s="86"/>
      <c r="AAA44" s="86">
        <v>3</v>
      </c>
      <c r="AAB44" s="86"/>
      <c r="AAC44" s="86">
        <v>15</v>
      </c>
      <c r="AAD44" s="86"/>
      <c r="AAE44" s="67">
        <v>28.846153846153843</v>
      </c>
      <c r="AAF44" s="86"/>
      <c r="AAG44" s="86">
        <v>20</v>
      </c>
      <c r="AAL44" s="62" t="s">
        <v>118</v>
      </c>
      <c r="AAM44" s="62">
        <v>4</v>
      </c>
      <c r="AAN44" s="86"/>
      <c r="AAO44" s="86">
        <v>8</v>
      </c>
      <c r="AAP44" s="86"/>
      <c r="AAQ44" s="86">
        <v>15</v>
      </c>
      <c r="AAR44" s="86"/>
      <c r="AAS44" s="67">
        <v>28.846153846153843</v>
      </c>
      <c r="AAT44" s="86"/>
      <c r="AAU44" s="86">
        <v>53.333333333333336</v>
      </c>
      <c r="AAZ44" s="62" t="s">
        <v>118</v>
      </c>
      <c r="ABA44" s="62">
        <v>4</v>
      </c>
      <c r="ABB44" s="86"/>
      <c r="ABC44" s="86">
        <v>3</v>
      </c>
      <c r="ABD44" s="86"/>
      <c r="ABE44" s="86">
        <v>15</v>
      </c>
      <c r="ABF44" s="86"/>
      <c r="ABG44" s="67">
        <v>28.846153846153843</v>
      </c>
      <c r="ABH44" s="86"/>
      <c r="ABI44" s="86">
        <v>20</v>
      </c>
      <c r="ABN44" s="62" t="s">
        <v>118</v>
      </c>
      <c r="ABO44" s="62">
        <v>4</v>
      </c>
      <c r="ABP44" s="86"/>
      <c r="ABQ44" s="86">
        <v>3</v>
      </c>
      <c r="ABR44" s="86"/>
      <c r="ABS44" s="86">
        <v>15</v>
      </c>
      <c r="ABT44" s="86"/>
      <c r="ABU44" s="67">
        <v>28.846153846153843</v>
      </c>
      <c r="ABV44" s="86"/>
      <c r="ABW44" s="86">
        <v>20</v>
      </c>
      <c r="ACB44" s="62" t="s">
        <v>118</v>
      </c>
      <c r="ACC44" s="62">
        <v>4</v>
      </c>
      <c r="ACD44" s="86"/>
      <c r="ACE44" s="86">
        <v>2</v>
      </c>
      <c r="ACF44" s="86"/>
      <c r="ACG44" s="86">
        <v>15</v>
      </c>
      <c r="ACH44" s="86"/>
      <c r="ACI44" s="67">
        <v>27.777777777777779</v>
      </c>
      <c r="ACJ44" s="86"/>
      <c r="ACK44" s="86">
        <v>13.333333333333334</v>
      </c>
      <c r="ACP44" s="62" t="s">
        <v>118</v>
      </c>
      <c r="ACQ44" s="62">
        <v>4</v>
      </c>
      <c r="ACR44" s="86"/>
      <c r="ACS44" s="86">
        <v>5</v>
      </c>
      <c r="ACT44" s="86"/>
      <c r="ACU44" s="86">
        <v>15</v>
      </c>
      <c r="ACV44" s="86"/>
      <c r="ACW44" s="67">
        <v>27.777777777777779</v>
      </c>
      <c r="ACX44" s="86"/>
      <c r="ACY44" s="86">
        <v>33.333333333333329</v>
      </c>
      <c r="ADD44" s="62" t="s">
        <v>118</v>
      </c>
      <c r="ADE44" s="62">
        <v>4</v>
      </c>
      <c r="ADF44" s="86"/>
      <c r="ADG44" s="86">
        <v>10</v>
      </c>
      <c r="ADH44" s="86"/>
      <c r="ADI44" s="86">
        <v>15</v>
      </c>
      <c r="ADJ44" s="86"/>
      <c r="ADK44" s="67">
        <v>27.777777777777779</v>
      </c>
      <c r="ADL44" s="86"/>
      <c r="ADM44" s="86">
        <v>66.666666666666657</v>
      </c>
      <c r="ADR44" s="62" t="s">
        <v>118</v>
      </c>
      <c r="ADS44" s="62">
        <v>4</v>
      </c>
      <c r="ADT44" s="86"/>
      <c r="ADU44" s="86">
        <v>8</v>
      </c>
      <c r="ADV44" s="86"/>
      <c r="ADW44" s="86">
        <v>15</v>
      </c>
      <c r="ADX44" s="86"/>
      <c r="ADY44" s="67">
        <v>27.777777777777779</v>
      </c>
      <c r="ADZ44" s="86"/>
      <c r="AEA44" s="86">
        <v>53.333333333333336</v>
      </c>
      <c r="AEF44" s="62" t="s">
        <v>118</v>
      </c>
      <c r="AEG44" s="62">
        <v>4</v>
      </c>
      <c r="AEH44" s="86"/>
      <c r="AEI44" s="86">
        <v>5</v>
      </c>
      <c r="AEJ44" s="86"/>
      <c r="AEK44" s="86">
        <v>15</v>
      </c>
      <c r="AEL44" s="86"/>
      <c r="AEM44" s="67">
        <v>27.777777777777779</v>
      </c>
      <c r="AEN44" s="86"/>
      <c r="AEO44" s="86">
        <v>33.333333333333329</v>
      </c>
      <c r="AET44" s="62" t="s">
        <v>118</v>
      </c>
      <c r="AEU44" s="62">
        <v>4</v>
      </c>
      <c r="AEV44" s="86"/>
      <c r="AEW44" s="86">
        <v>8</v>
      </c>
      <c r="AEX44" s="86"/>
      <c r="AEY44" s="86">
        <v>15</v>
      </c>
      <c r="AEZ44" s="86"/>
      <c r="AFA44" s="67">
        <v>27.777777777777779</v>
      </c>
      <c r="AFB44" s="86"/>
      <c r="AFC44" s="86">
        <v>53.333333333333336</v>
      </c>
      <c r="AFH44" s="62" t="s">
        <v>118</v>
      </c>
      <c r="AFI44" s="62">
        <v>4</v>
      </c>
      <c r="AFJ44" s="86"/>
      <c r="AFK44" s="86">
        <v>2</v>
      </c>
      <c r="AFL44" s="86"/>
      <c r="AFM44" s="86">
        <v>15</v>
      </c>
      <c r="AFN44" s="86"/>
      <c r="AFO44" s="67">
        <v>27.777777777777779</v>
      </c>
      <c r="AFP44" s="86"/>
      <c r="AFQ44" s="86">
        <v>13.333333333333334</v>
      </c>
      <c r="AFV44" s="62" t="s">
        <v>118</v>
      </c>
      <c r="AFW44" s="62">
        <v>4</v>
      </c>
      <c r="AFX44" s="86"/>
      <c r="AFY44" s="86">
        <v>3</v>
      </c>
      <c r="AFZ44" s="86"/>
      <c r="AGA44" s="86">
        <v>15</v>
      </c>
      <c r="AGB44" s="86"/>
      <c r="AGC44" s="67">
        <v>27.777777777777779</v>
      </c>
      <c r="AGD44" s="86"/>
      <c r="AGE44" s="86">
        <v>20</v>
      </c>
      <c r="AGJ44" s="62" t="s">
        <v>118</v>
      </c>
      <c r="AGK44" s="62">
        <v>4</v>
      </c>
      <c r="AGL44" s="86"/>
      <c r="AGM44" s="86">
        <v>8</v>
      </c>
      <c r="AGN44" s="86"/>
      <c r="AGO44" s="86">
        <v>15</v>
      </c>
      <c r="AGP44" s="86"/>
      <c r="AGQ44" s="67">
        <v>27.777777777777779</v>
      </c>
      <c r="AGR44" s="86"/>
      <c r="AGS44" s="86">
        <v>53.333333333333336</v>
      </c>
      <c r="AGX44" s="62" t="s">
        <v>118</v>
      </c>
      <c r="AGY44" s="62">
        <v>4</v>
      </c>
      <c r="AGZ44" s="86"/>
      <c r="AHA44" s="86">
        <v>7</v>
      </c>
      <c r="AHB44" s="86"/>
      <c r="AHC44" s="86">
        <v>15</v>
      </c>
      <c r="AHD44" s="86"/>
      <c r="AHE44" s="67">
        <v>27.777777777777779</v>
      </c>
      <c r="AHF44" s="86"/>
      <c r="AHG44" s="86">
        <v>46.666666666666664</v>
      </c>
      <c r="AHL44" s="62" t="s">
        <v>118</v>
      </c>
      <c r="AHM44" s="62">
        <v>4</v>
      </c>
      <c r="AHN44" s="86"/>
      <c r="AHO44" s="86">
        <v>6</v>
      </c>
      <c r="AHP44" s="86"/>
      <c r="AHQ44" s="86">
        <v>15</v>
      </c>
      <c r="AHR44" s="86"/>
      <c r="AHS44" s="67">
        <v>27.777777777777779</v>
      </c>
      <c r="AHT44" s="86"/>
      <c r="AHU44" s="86">
        <v>40</v>
      </c>
      <c r="AHZ44" s="62" t="s">
        <v>118</v>
      </c>
      <c r="AIA44" s="62">
        <v>4</v>
      </c>
      <c r="AIB44" s="86"/>
      <c r="AIC44" s="86">
        <v>6</v>
      </c>
      <c r="AID44" s="86"/>
      <c r="AIE44" s="86">
        <v>15</v>
      </c>
      <c r="AIF44" s="86"/>
      <c r="AIG44" s="67">
        <v>27.777777777777779</v>
      </c>
      <c r="AIH44" s="86"/>
      <c r="AII44" s="86">
        <v>40</v>
      </c>
      <c r="AIN44" s="62" t="s">
        <v>118</v>
      </c>
      <c r="AIO44" s="62">
        <v>4</v>
      </c>
      <c r="AIP44" s="86"/>
      <c r="AIQ44" s="86">
        <v>9</v>
      </c>
      <c r="AIR44" s="86"/>
      <c r="AIS44" s="86">
        <v>15</v>
      </c>
      <c r="AIT44" s="86"/>
      <c r="AIU44" s="67">
        <v>27.777777777777779</v>
      </c>
      <c r="AIV44" s="86"/>
      <c r="AIW44" s="86">
        <v>60</v>
      </c>
      <c r="AJB44" s="62" t="s">
        <v>118</v>
      </c>
      <c r="AJC44" s="62">
        <v>4</v>
      </c>
      <c r="AJD44" s="86"/>
      <c r="AJE44" s="86">
        <v>4</v>
      </c>
      <c r="AJF44" s="86"/>
      <c r="AJG44" s="86">
        <v>15</v>
      </c>
      <c r="AJH44" s="86"/>
      <c r="AJI44" s="67">
        <v>27.777777777777779</v>
      </c>
      <c r="AJJ44" s="86"/>
      <c r="AJK44" s="86">
        <v>26.666666666666668</v>
      </c>
      <c r="AJP44" s="62" t="s">
        <v>118</v>
      </c>
      <c r="AJQ44" s="62">
        <v>4</v>
      </c>
      <c r="AJR44" s="86"/>
      <c r="AJS44" s="86">
        <v>8</v>
      </c>
      <c r="AJT44" s="86"/>
      <c r="AJU44" s="86">
        <v>15</v>
      </c>
      <c r="AJV44" s="86"/>
      <c r="AJW44" s="67">
        <v>27.777777777777779</v>
      </c>
      <c r="AJX44" s="86"/>
      <c r="AJY44" s="86">
        <v>53.333333333333336</v>
      </c>
      <c r="AKD44" s="62" t="s">
        <v>118</v>
      </c>
      <c r="AKE44" s="62">
        <v>4</v>
      </c>
      <c r="AKF44" s="86"/>
      <c r="AKG44" s="86">
        <v>4</v>
      </c>
      <c r="AKH44" s="86"/>
      <c r="AKI44" s="86">
        <v>15</v>
      </c>
      <c r="AKJ44" s="86"/>
      <c r="AKK44" s="67">
        <v>27.777777777777779</v>
      </c>
      <c r="AKL44" s="86"/>
      <c r="AKM44" s="86">
        <v>26.666666666666668</v>
      </c>
      <c r="AKR44" s="62" t="s">
        <v>118</v>
      </c>
      <c r="AKS44" s="62">
        <v>4</v>
      </c>
      <c r="AKT44" s="86"/>
      <c r="AKU44" s="86">
        <v>8</v>
      </c>
      <c r="AKV44" s="86"/>
      <c r="AKW44" s="86">
        <v>15</v>
      </c>
      <c r="AKX44" s="86"/>
      <c r="AKY44" s="67">
        <v>27.777777777777779</v>
      </c>
      <c r="AKZ44" s="86"/>
      <c r="ALA44" s="86">
        <v>53.333333333333336</v>
      </c>
      <c r="ALF44" s="62" t="s">
        <v>118</v>
      </c>
      <c r="ALG44" s="62">
        <v>4</v>
      </c>
      <c r="ALH44" s="86"/>
      <c r="ALI44" s="86">
        <v>10</v>
      </c>
      <c r="ALJ44" s="86"/>
      <c r="ALK44" s="86">
        <v>15</v>
      </c>
      <c r="ALL44" s="86"/>
      <c r="ALM44" s="67">
        <v>27.777777777777779</v>
      </c>
      <c r="ALN44" s="86"/>
      <c r="ALO44" s="86">
        <v>66.666666666666657</v>
      </c>
      <c r="ALT44" s="62" t="s">
        <v>118</v>
      </c>
      <c r="ALU44" s="62">
        <v>4</v>
      </c>
      <c r="ALV44" s="86"/>
      <c r="ALW44" s="86">
        <v>5</v>
      </c>
      <c r="ALX44" s="86"/>
      <c r="ALY44" s="86">
        <v>15</v>
      </c>
      <c r="ALZ44" s="86"/>
      <c r="AMA44" s="67">
        <v>27.777777777777779</v>
      </c>
      <c r="AMB44" s="86"/>
      <c r="AMC44" s="86">
        <v>33.333333333333329</v>
      </c>
      <c r="AMH44" s="62" t="s">
        <v>118</v>
      </c>
      <c r="AMI44" s="62">
        <v>4</v>
      </c>
      <c r="AMJ44" s="86"/>
      <c r="AMK44" s="86">
        <v>6</v>
      </c>
      <c r="AML44" s="86"/>
      <c r="AMM44" s="86">
        <v>15</v>
      </c>
      <c r="AMN44" s="86"/>
      <c r="AMO44" s="67">
        <v>27.777777777777779</v>
      </c>
      <c r="AMP44" s="86"/>
      <c r="AMQ44" s="86">
        <v>40</v>
      </c>
      <c r="AMV44" s="62" t="s">
        <v>118</v>
      </c>
      <c r="AMW44" s="62">
        <v>4</v>
      </c>
      <c r="AMX44" s="86"/>
      <c r="AMY44" s="86">
        <v>8</v>
      </c>
      <c r="AMZ44" s="86"/>
      <c r="ANA44" s="86">
        <v>15</v>
      </c>
      <c r="ANB44" s="86"/>
      <c r="ANC44" s="67">
        <v>27.777777777777779</v>
      </c>
      <c r="AND44" s="86"/>
      <c r="ANE44" s="86">
        <v>53.333333333333336</v>
      </c>
      <c r="ANJ44" s="62" t="s">
        <v>118</v>
      </c>
      <c r="ANK44" s="62">
        <v>4</v>
      </c>
      <c r="ANL44" s="86"/>
      <c r="ANM44" s="86">
        <v>9</v>
      </c>
      <c r="ANN44" s="86"/>
      <c r="ANO44" s="86">
        <v>15</v>
      </c>
      <c r="ANP44" s="86"/>
      <c r="ANQ44" s="67">
        <v>27.777777777777779</v>
      </c>
      <c r="ANR44" s="86"/>
      <c r="ANS44" s="86">
        <v>60</v>
      </c>
      <c r="ANX44" s="62" t="s">
        <v>118</v>
      </c>
      <c r="ANY44" s="62">
        <v>4</v>
      </c>
      <c r="ANZ44" s="86"/>
      <c r="AOA44" s="86">
        <v>9</v>
      </c>
      <c r="AOB44" s="86"/>
      <c r="AOC44" s="86">
        <v>15</v>
      </c>
      <c r="AOD44" s="86"/>
      <c r="AOE44" s="67">
        <v>27.777777777777779</v>
      </c>
      <c r="AOF44" s="86"/>
      <c r="AOG44" s="86">
        <v>60</v>
      </c>
      <c r="AOL44" s="62" t="s">
        <v>118</v>
      </c>
      <c r="AOM44" s="62">
        <v>4</v>
      </c>
      <c r="AON44" s="86"/>
      <c r="AOO44" s="86">
        <v>4</v>
      </c>
      <c r="AOP44" s="86"/>
      <c r="AOQ44" s="86">
        <v>15</v>
      </c>
      <c r="AOR44" s="86"/>
      <c r="AOS44" s="67">
        <v>27.777777777777779</v>
      </c>
      <c r="AOT44" s="86"/>
      <c r="AOU44" s="86">
        <v>26.666666666666668</v>
      </c>
      <c r="AOZ44" s="62" t="s">
        <v>118</v>
      </c>
      <c r="APA44" s="62">
        <v>4</v>
      </c>
      <c r="APB44" s="86"/>
      <c r="APC44" s="86">
        <v>6</v>
      </c>
      <c r="APD44" s="86"/>
      <c r="APE44" s="86">
        <v>15</v>
      </c>
      <c r="APF44" s="86"/>
      <c r="APG44" s="67">
        <v>27.777777777777779</v>
      </c>
      <c r="APH44" s="86"/>
      <c r="API44" s="86">
        <v>40</v>
      </c>
      <c r="APN44" s="62" t="s">
        <v>118</v>
      </c>
      <c r="APO44" s="62">
        <v>4</v>
      </c>
      <c r="APP44" s="86"/>
      <c r="APQ44" s="86">
        <v>7</v>
      </c>
      <c r="APR44" s="86"/>
      <c r="APS44" s="86">
        <v>15</v>
      </c>
      <c r="APT44" s="86"/>
      <c r="APU44" s="67">
        <v>27.777777777777779</v>
      </c>
      <c r="APV44" s="86"/>
      <c r="APW44" s="86">
        <v>46.666666666666664</v>
      </c>
      <c r="AQB44" s="62" t="s">
        <v>118</v>
      </c>
      <c r="AQC44" s="62">
        <v>4</v>
      </c>
      <c r="AQD44" s="86"/>
      <c r="AQE44" s="86">
        <v>8</v>
      </c>
      <c r="AQF44" s="86"/>
      <c r="AQG44" s="86">
        <v>15</v>
      </c>
      <c r="AQH44" s="86"/>
      <c r="AQI44" s="67">
        <v>27.777777777777779</v>
      </c>
      <c r="AQJ44" s="86"/>
      <c r="AQK44" s="86">
        <v>53.333333333333336</v>
      </c>
      <c r="AQP44" s="62" t="s">
        <v>118</v>
      </c>
      <c r="AQQ44" s="62">
        <v>4</v>
      </c>
      <c r="AQR44" s="86"/>
      <c r="AQS44" s="86">
        <v>1</v>
      </c>
      <c r="AQT44" s="86"/>
      <c r="AQU44" s="86">
        <v>11</v>
      </c>
      <c r="AQV44" s="86"/>
      <c r="AQW44" s="67">
        <v>24.444444444444443</v>
      </c>
      <c r="AQX44" s="86"/>
      <c r="AQY44" s="86">
        <v>9.0909090909090917</v>
      </c>
      <c r="ARD44" s="62" t="s">
        <v>118</v>
      </c>
      <c r="ARE44" s="62">
        <v>4</v>
      </c>
      <c r="ARF44" s="86"/>
      <c r="ARG44" s="86">
        <v>3</v>
      </c>
      <c r="ARH44" s="86"/>
      <c r="ARI44" s="86">
        <v>11</v>
      </c>
      <c r="ARJ44" s="86"/>
      <c r="ARK44" s="67">
        <v>24.444444444444443</v>
      </c>
      <c r="ARL44" s="86"/>
      <c r="ARM44" s="86">
        <v>27.27272727272727</v>
      </c>
      <c r="ARR44" s="62" t="s">
        <v>118</v>
      </c>
      <c r="ARS44" s="62">
        <v>4</v>
      </c>
      <c r="ART44" s="86"/>
      <c r="ARU44" s="86">
        <v>4</v>
      </c>
      <c r="ARV44" s="86"/>
      <c r="ARW44" s="86">
        <v>11</v>
      </c>
      <c r="ARX44" s="86"/>
      <c r="ARY44" s="67">
        <v>24.444444444444443</v>
      </c>
      <c r="ARZ44" s="86"/>
      <c r="ASA44" s="86">
        <v>36.363636363636367</v>
      </c>
      <c r="ASF44" s="62" t="s">
        <v>118</v>
      </c>
      <c r="ASG44" s="62">
        <v>4</v>
      </c>
      <c r="ASH44" s="86"/>
      <c r="ASI44" s="86">
        <v>6</v>
      </c>
      <c r="ASJ44" s="86"/>
      <c r="ASK44" s="86">
        <v>11</v>
      </c>
      <c r="ASL44" s="86"/>
      <c r="ASM44" s="67">
        <v>24.444444444444443</v>
      </c>
      <c r="ASN44" s="86"/>
      <c r="ASO44" s="86">
        <v>54.54545454545454</v>
      </c>
      <c r="AST44" s="62" t="s">
        <v>118</v>
      </c>
      <c r="ASU44" s="62">
        <v>4</v>
      </c>
      <c r="ASV44" s="86"/>
      <c r="ASW44" s="86">
        <v>6</v>
      </c>
      <c r="ASX44" s="86"/>
      <c r="ASY44" s="86">
        <v>11</v>
      </c>
      <c r="ASZ44" s="86"/>
      <c r="ATA44" s="67">
        <v>24.444444444444443</v>
      </c>
      <c r="ATB44" s="86"/>
      <c r="ATC44" s="86">
        <v>54.54545454545454</v>
      </c>
      <c r="ATH44" s="62" t="s">
        <v>118</v>
      </c>
      <c r="ATI44" s="62">
        <v>4</v>
      </c>
      <c r="ATJ44" s="86"/>
      <c r="ATK44" s="86">
        <v>3</v>
      </c>
      <c r="ATL44" s="86"/>
      <c r="ATM44" s="86">
        <v>11</v>
      </c>
      <c r="ATN44" s="86"/>
      <c r="ATO44" s="67">
        <v>24.444444444444443</v>
      </c>
      <c r="ATP44" s="86"/>
      <c r="ATQ44" s="86">
        <v>27.27272727272727</v>
      </c>
      <c r="ATV44" s="62" t="s">
        <v>118</v>
      </c>
      <c r="ATW44" s="62">
        <v>4</v>
      </c>
      <c r="ATX44" s="86"/>
      <c r="ATY44" s="86">
        <v>5</v>
      </c>
      <c r="ATZ44" s="86"/>
      <c r="AUA44" s="86">
        <v>11</v>
      </c>
      <c r="AUB44" s="86"/>
      <c r="AUC44" s="67">
        <v>24.444444444444443</v>
      </c>
      <c r="AUD44" s="86"/>
      <c r="AUE44" s="86">
        <v>45.454545454545453</v>
      </c>
      <c r="AUJ44" s="62" t="s">
        <v>118</v>
      </c>
      <c r="AUK44" s="62">
        <v>4</v>
      </c>
      <c r="AUL44" s="86"/>
      <c r="AUM44" s="86">
        <v>3</v>
      </c>
      <c r="AUN44" s="86"/>
      <c r="AUO44" s="86">
        <v>11</v>
      </c>
      <c r="AUP44" s="86"/>
      <c r="AUQ44" s="67">
        <v>24.444444444444443</v>
      </c>
      <c r="AUR44" s="86"/>
      <c r="AUS44" s="86">
        <v>27.27272727272727</v>
      </c>
      <c r="AUX44" s="62" t="s">
        <v>118</v>
      </c>
      <c r="AUY44" s="62">
        <v>4</v>
      </c>
      <c r="AUZ44" s="86"/>
      <c r="AVA44" s="86">
        <v>3</v>
      </c>
      <c r="AVB44" s="86"/>
      <c r="AVC44" s="86">
        <v>11</v>
      </c>
      <c r="AVD44" s="86"/>
      <c r="AVE44" s="67">
        <v>24.444444444444443</v>
      </c>
      <c r="AVF44" s="86"/>
      <c r="AVG44" s="86">
        <v>27.27272727272727</v>
      </c>
      <c r="AVL44" s="62" t="s">
        <v>118</v>
      </c>
      <c r="AVM44" s="62">
        <v>4</v>
      </c>
      <c r="AVN44" s="86"/>
      <c r="AVO44" s="86">
        <v>3</v>
      </c>
      <c r="AVP44" s="86"/>
      <c r="AVQ44" s="86">
        <v>11</v>
      </c>
      <c r="AVR44" s="86"/>
      <c r="AVS44" s="67">
        <v>24.444444444444443</v>
      </c>
      <c r="AVT44" s="86"/>
      <c r="AVU44" s="86">
        <v>27.27272727272727</v>
      </c>
      <c r="AVZ44" s="62" t="s">
        <v>118</v>
      </c>
      <c r="AWA44" s="62">
        <v>4</v>
      </c>
      <c r="AWB44" s="86"/>
      <c r="AWC44" s="86">
        <v>6</v>
      </c>
      <c r="AWD44" s="86"/>
      <c r="AWE44" s="86">
        <v>11</v>
      </c>
      <c r="AWF44" s="86"/>
      <c r="AWG44" s="67">
        <v>24.444444444444443</v>
      </c>
      <c r="AWH44" s="86"/>
      <c r="AWI44" s="86">
        <v>54.54545454545454</v>
      </c>
      <c r="AWN44" s="62" t="s">
        <v>118</v>
      </c>
      <c r="AWO44" s="62">
        <v>4</v>
      </c>
      <c r="AWP44" s="86"/>
      <c r="AWQ44" s="86">
        <v>0</v>
      </c>
      <c r="AWR44" s="86"/>
      <c r="AWS44" s="86">
        <v>11</v>
      </c>
      <c r="AWT44" s="86"/>
      <c r="AWU44" s="67">
        <v>24.444444444444443</v>
      </c>
      <c r="AWV44" s="86"/>
      <c r="AWW44" s="86">
        <v>0</v>
      </c>
      <c r="AXB44" s="62" t="s">
        <v>118</v>
      </c>
      <c r="AXC44" s="62">
        <v>4</v>
      </c>
      <c r="AXD44" s="86"/>
      <c r="AXE44" s="86">
        <v>5</v>
      </c>
      <c r="AXF44" s="86"/>
      <c r="AXG44" s="86">
        <v>11</v>
      </c>
      <c r="AXH44" s="86"/>
      <c r="AXI44" s="67">
        <v>24.444444444444443</v>
      </c>
      <c r="AXJ44" s="86"/>
      <c r="AXK44" s="86">
        <v>45.454545454545453</v>
      </c>
      <c r="AXP44" s="62" t="s">
        <v>118</v>
      </c>
      <c r="AXQ44" s="62">
        <v>4</v>
      </c>
      <c r="AXR44" s="86"/>
      <c r="AXS44" s="86">
        <v>6</v>
      </c>
      <c r="AXT44" s="86"/>
      <c r="AXU44" s="86">
        <v>11</v>
      </c>
      <c r="AXV44" s="86"/>
      <c r="AXW44" s="67">
        <v>24.444444444444443</v>
      </c>
      <c r="AXX44" s="86"/>
      <c r="AXY44" s="86">
        <v>54.54545454545454</v>
      </c>
      <c r="AYD44" s="62" t="s">
        <v>118</v>
      </c>
      <c r="AYE44" s="62">
        <v>4</v>
      </c>
      <c r="AYF44" s="86"/>
      <c r="AYG44" s="86">
        <v>4</v>
      </c>
      <c r="AYH44" s="86"/>
      <c r="AYI44" s="86">
        <v>11</v>
      </c>
      <c r="AYJ44" s="86"/>
      <c r="AYK44" s="67">
        <v>24.444444444444443</v>
      </c>
      <c r="AYL44" s="86"/>
      <c r="AYM44" s="86">
        <v>36.363636363636367</v>
      </c>
      <c r="AYR44" s="62" t="s">
        <v>118</v>
      </c>
      <c r="AYS44" s="62">
        <v>4</v>
      </c>
      <c r="AYT44" s="86"/>
      <c r="AYU44" s="86">
        <v>3</v>
      </c>
      <c r="AYV44" s="86"/>
      <c r="AYW44" s="86">
        <v>11</v>
      </c>
      <c r="AYX44" s="86"/>
      <c r="AYY44" s="67">
        <v>24.444444444444443</v>
      </c>
      <c r="AYZ44" s="86"/>
      <c r="AZA44" s="86">
        <v>27.27272727272727</v>
      </c>
      <c r="AZF44" s="62" t="s">
        <v>118</v>
      </c>
      <c r="AZG44" s="62">
        <v>4</v>
      </c>
      <c r="AZH44" s="86"/>
      <c r="AZI44" s="86">
        <v>2</v>
      </c>
      <c r="AZJ44" s="86"/>
      <c r="AZK44" s="86">
        <v>11</v>
      </c>
      <c r="AZL44" s="86"/>
      <c r="AZM44" s="67">
        <v>24.444444444444443</v>
      </c>
      <c r="AZN44" s="86"/>
      <c r="AZO44" s="86">
        <v>18.181818181818183</v>
      </c>
      <c r="AZT44" s="62" t="s">
        <v>118</v>
      </c>
      <c r="AZU44" s="62">
        <v>4</v>
      </c>
      <c r="AZV44" s="86"/>
      <c r="AZW44" s="86">
        <v>3</v>
      </c>
      <c r="AZX44" s="86"/>
      <c r="AZY44" s="86">
        <v>11</v>
      </c>
      <c r="AZZ44" s="86"/>
      <c r="BAA44" s="67">
        <v>24.444444444444443</v>
      </c>
      <c r="BAB44" s="86"/>
      <c r="BAC44" s="86">
        <v>27.27272727272727</v>
      </c>
      <c r="BAH44" s="62" t="s">
        <v>118</v>
      </c>
      <c r="BAI44" s="62">
        <v>4</v>
      </c>
      <c r="BAJ44" s="86"/>
      <c r="BAK44" s="86">
        <v>5</v>
      </c>
      <c r="BAL44" s="86"/>
      <c r="BAM44" s="86">
        <v>11</v>
      </c>
      <c r="BAN44" s="86"/>
      <c r="BAO44" s="67">
        <v>24.444444444444443</v>
      </c>
      <c r="BAP44" s="86"/>
      <c r="BAQ44" s="86">
        <v>45.454545454545453</v>
      </c>
      <c r="BAV44" s="62" t="s">
        <v>118</v>
      </c>
      <c r="BAW44" s="62">
        <v>4</v>
      </c>
      <c r="BAX44" s="86"/>
      <c r="BAY44" s="86">
        <v>6</v>
      </c>
      <c r="BAZ44" s="86"/>
      <c r="BBA44" s="86">
        <v>11</v>
      </c>
      <c r="BBB44" s="86"/>
      <c r="BBC44" s="67">
        <v>24.444444444444443</v>
      </c>
      <c r="BBD44" s="86"/>
      <c r="BBE44" s="86">
        <v>54.54545454545454</v>
      </c>
      <c r="BBJ44" s="62" t="s">
        <v>118</v>
      </c>
      <c r="BBK44" s="62">
        <v>4</v>
      </c>
      <c r="BBL44" s="86"/>
      <c r="BBM44" s="86">
        <v>4</v>
      </c>
      <c r="BBN44" s="86"/>
      <c r="BBO44" s="86">
        <v>11</v>
      </c>
      <c r="BBP44" s="86"/>
      <c r="BBQ44" s="67">
        <v>24.444444444444443</v>
      </c>
      <c r="BBR44" s="86"/>
      <c r="BBS44" s="86">
        <v>36.363636363636367</v>
      </c>
      <c r="BBX44" s="62" t="s">
        <v>118</v>
      </c>
      <c r="BBY44" s="62">
        <v>4</v>
      </c>
      <c r="BBZ44" s="86"/>
      <c r="BCA44" s="86">
        <v>3</v>
      </c>
      <c r="BCB44" s="86"/>
      <c r="BCC44" s="86">
        <v>11</v>
      </c>
      <c r="BCD44" s="86"/>
      <c r="BCE44" s="67">
        <v>24.444444444444443</v>
      </c>
      <c r="BCF44" s="86"/>
      <c r="BCG44" s="86">
        <v>27.27272727272727</v>
      </c>
      <c r="BCL44" s="62" t="s">
        <v>118</v>
      </c>
      <c r="BCM44" s="62">
        <v>4</v>
      </c>
      <c r="BCN44" s="86"/>
      <c r="BCO44" s="86">
        <v>6</v>
      </c>
      <c r="BCP44" s="86"/>
      <c r="BCQ44" s="86">
        <v>11</v>
      </c>
      <c r="BCR44" s="86"/>
      <c r="BCS44" s="67">
        <v>24.444444444444443</v>
      </c>
      <c r="BCT44" s="86"/>
      <c r="BCU44" s="86">
        <v>54.54545454545454</v>
      </c>
      <c r="BCZ44" s="62" t="s">
        <v>118</v>
      </c>
      <c r="BDA44" s="62">
        <v>4</v>
      </c>
      <c r="BDB44" s="86"/>
      <c r="BDC44" s="86">
        <v>1</v>
      </c>
      <c r="BDD44" s="86"/>
      <c r="BDE44" s="86">
        <v>11</v>
      </c>
      <c r="BDF44" s="86"/>
      <c r="BDG44" s="67">
        <v>24.444444444444443</v>
      </c>
      <c r="BDH44" s="86"/>
      <c r="BDI44" s="86">
        <v>9.0909090909090917</v>
      </c>
      <c r="BDN44" s="62" t="s">
        <v>118</v>
      </c>
      <c r="BDO44" s="62">
        <v>4</v>
      </c>
      <c r="BDP44" s="86"/>
      <c r="BDQ44" s="86">
        <v>5</v>
      </c>
      <c r="BDR44" s="86"/>
      <c r="BDS44" s="86">
        <v>11</v>
      </c>
      <c r="BDT44" s="86"/>
      <c r="BDU44" s="67">
        <v>24.444444444444443</v>
      </c>
      <c r="BDV44" s="86"/>
      <c r="BDW44" s="86">
        <v>45.454545454545453</v>
      </c>
      <c r="BEB44" s="62" t="s">
        <v>118</v>
      </c>
      <c r="BEC44" s="62">
        <v>4</v>
      </c>
      <c r="BED44" s="86"/>
      <c r="BEE44" s="86">
        <v>5</v>
      </c>
      <c r="BEF44" s="86"/>
      <c r="BEG44" s="86">
        <v>11</v>
      </c>
      <c r="BEH44" s="86"/>
      <c r="BEI44" s="67">
        <v>24.444444444444443</v>
      </c>
      <c r="BEJ44" s="86"/>
      <c r="BEK44" s="86">
        <v>45.454545454545453</v>
      </c>
      <c r="BEP44" s="62" t="s">
        <v>118</v>
      </c>
      <c r="BEQ44" s="62">
        <v>4</v>
      </c>
      <c r="BER44" s="86"/>
      <c r="BES44" s="86">
        <v>4</v>
      </c>
      <c r="BET44" s="86"/>
      <c r="BEU44" s="86">
        <v>11</v>
      </c>
      <c r="BEV44" s="86"/>
      <c r="BEW44" s="67">
        <v>24.444444444444443</v>
      </c>
      <c r="BEX44" s="86"/>
      <c r="BEY44" s="86">
        <v>36.363636363636367</v>
      </c>
      <c r="BFD44" s="62" t="s">
        <v>118</v>
      </c>
      <c r="BFE44" s="62">
        <v>4</v>
      </c>
      <c r="BFF44" s="86"/>
      <c r="BFG44" s="86">
        <v>4</v>
      </c>
      <c r="BFH44" s="86"/>
      <c r="BFI44" s="86">
        <v>11</v>
      </c>
      <c r="BFJ44" s="86"/>
      <c r="BFK44" s="67">
        <v>24.444444444444443</v>
      </c>
      <c r="BFL44" s="86"/>
      <c r="BFM44" s="86">
        <v>36.363636363636367</v>
      </c>
      <c r="BFR44" s="62" t="s">
        <v>118</v>
      </c>
      <c r="BFS44" s="62">
        <v>4</v>
      </c>
      <c r="BFT44" s="86"/>
      <c r="BFU44" s="86">
        <v>8</v>
      </c>
      <c r="BFV44" s="86"/>
      <c r="BFW44" s="86">
        <v>11</v>
      </c>
      <c r="BFX44" s="86"/>
      <c r="BFY44" s="67">
        <v>24.444444444444443</v>
      </c>
      <c r="BFZ44" s="86"/>
      <c r="BGA44" s="86">
        <v>72.727272727272734</v>
      </c>
      <c r="BGF44" s="62" t="s">
        <v>118</v>
      </c>
      <c r="BGG44" s="62">
        <v>4</v>
      </c>
      <c r="BGH44" s="86"/>
      <c r="BGI44" s="86">
        <v>7</v>
      </c>
      <c r="BGJ44" s="86"/>
      <c r="BGK44" s="86">
        <v>11</v>
      </c>
      <c r="BGL44" s="86"/>
      <c r="BGM44" s="67">
        <v>24.444444444444443</v>
      </c>
      <c r="BGN44" s="86"/>
      <c r="BGO44" s="86">
        <v>63.636363636363633</v>
      </c>
      <c r="BGT44" s="62" t="s">
        <v>118</v>
      </c>
      <c r="BGU44" s="62">
        <v>4</v>
      </c>
      <c r="BGV44" s="86"/>
      <c r="BGW44" s="86">
        <v>3</v>
      </c>
      <c r="BGX44" s="86"/>
      <c r="BGY44" s="86">
        <v>11</v>
      </c>
      <c r="BGZ44" s="86"/>
      <c r="BHA44" s="67">
        <v>24.444444444444443</v>
      </c>
      <c r="BHB44" s="86"/>
      <c r="BHC44" s="86">
        <v>27.27272727272727</v>
      </c>
      <c r="BHH44" s="62" t="s">
        <v>118</v>
      </c>
      <c r="BHI44" s="62">
        <v>4</v>
      </c>
      <c r="BHJ44" s="86"/>
      <c r="BHK44" s="86">
        <v>5</v>
      </c>
      <c r="BHL44" s="86"/>
      <c r="BHM44" s="86">
        <v>11</v>
      </c>
      <c r="BHN44" s="86"/>
      <c r="BHO44" s="67">
        <v>24.444444444444443</v>
      </c>
      <c r="BHP44" s="86"/>
      <c r="BHQ44" s="86">
        <v>45.454545454545453</v>
      </c>
      <c r="BHV44" s="62" t="s">
        <v>118</v>
      </c>
      <c r="BHW44" s="62">
        <v>4</v>
      </c>
      <c r="BHX44" s="86"/>
      <c r="BHY44" s="86">
        <v>5</v>
      </c>
      <c r="BHZ44" s="86"/>
      <c r="BIA44" s="86">
        <v>11</v>
      </c>
      <c r="BIB44" s="86"/>
      <c r="BIC44" s="67">
        <v>24.444444444444443</v>
      </c>
      <c r="BID44" s="86"/>
      <c r="BIE44" s="86">
        <v>45.454545454545453</v>
      </c>
      <c r="BIJ44" s="62" t="s">
        <v>118</v>
      </c>
      <c r="BIK44" s="62">
        <v>4</v>
      </c>
      <c r="BIL44" s="86"/>
      <c r="BIM44" s="86">
        <v>4</v>
      </c>
      <c r="BIN44" s="86"/>
      <c r="BIO44" s="86">
        <v>11</v>
      </c>
      <c r="BIP44" s="86"/>
      <c r="BIQ44" s="67">
        <v>24.444444444444443</v>
      </c>
      <c r="BIR44" s="86"/>
      <c r="BIS44" s="86">
        <v>36.363636363636367</v>
      </c>
      <c r="BIX44" s="62" t="s">
        <v>118</v>
      </c>
      <c r="BIY44" s="62">
        <v>4</v>
      </c>
      <c r="BIZ44" s="86"/>
      <c r="BJA44" s="86">
        <v>1</v>
      </c>
      <c r="BJB44" s="86"/>
      <c r="BJC44" s="86">
        <v>11</v>
      </c>
      <c r="BJD44" s="86"/>
      <c r="BJE44" s="67">
        <v>24.444444444444443</v>
      </c>
      <c r="BJF44" s="86"/>
      <c r="BJG44" s="86">
        <v>9.0909090909090917</v>
      </c>
      <c r="BJL44" s="62" t="s">
        <v>118</v>
      </c>
      <c r="BJM44" s="62">
        <v>4</v>
      </c>
      <c r="BJN44" s="86"/>
      <c r="BJO44" s="86">
        <v>6</v>
      </c>
      <c r="BJP44" s="86"/>
      <c r="BJQ44" s="86">
        <v>11</v>
      </c>
      <c r="BJR44" s="86"/>
      <c r="BJS44" s="67">
        <v>24.444444444444443</v>
      </c>
      <c r="BJT44" s="86"/>
      <c r="BJU44" s="86">
        <v>54.54545454545454</v>
      </c>
      <c r="BJZ44" s="62" t="s">
        <v>118</v>
      </c>
      <c r="BKA44" s="62">
        <v>4</v>
      </c>
      <c r="BKB44" s="86"/>
      <c r="BKC44" s="86">
        <v>6</v>
      </c>
      <c r="BKD44" s="86"/>
      <c r="BKE44" s="86">
        <v>11</v>
      </c>
      <c r="BKF44" s="86"/>
      <c r="BKG44" s="67">
        <v>24.444444444444443</v>
      </c>
      <c r="BKH44" s="86"/>
      <c r="BKI44" s="86">
        <v>54.54545454545454</v>
      </c>
      <c r="BKN44" s="62" t="s">
        <v>118</v>
      </c>
      <c r="BKO44" s="62">
        <v>4</v>
      </c>
      <c r="BKP44" s="86"/>
      <c r="BKQ44" s="86">
        <v>7</v>
      </c>
      <c r="BKR44" s="86"/>
      <c r="BKS44" s="86">
        <v>11</v>
      </c>
      <c r="BKT44" s="86"/>
      <c r="BKU44" s="67">
        <v>24.444444444444443</v>
      </c>
      <c r="BKV44" s="86"/>
      <c r="BKW44" s="86">
        <v>63.636363636363633</v>
      </c>
      <c r="BLB44" s="62" t="s">
        <v>118</v>
      </c>
      <c r="BLC44" s="62">
        <v>4</v>
      </c>
      <c r="BLD44" s="86"/>
      <c r="BLE44" s="86">
        <v>1</v>
      </c>
      <c r="BLF44" s="86"/>
      <c r="BLG44" s="86">
        <v>11</v>
      </c>
      <c r="BLH44" s="86"/>
      <c r="BLI44" s="67">
        <v>24.444444444444443</v>
      </c>
      <c r="BLJ44" s="86"/>
      <c r="BLK44" s="86">
        <v>9.0909090909090917</v>
      </c>
      <c r="BLP44" s="62" t="s">
        <v>118</v>
      </c>
      <c r="BLQ44" s="62">
        <v>4</v>
      </c>
      <c r="BLR44" s="86"/>
      <c r="BLS44" s="86">
        <v>5</v>
      </c>
      <c r="BLT44" s="86"/>
      <c r="BLU44" s="86">
        <v>11</v>
      </c>
      <c r="BLV44" s="86"/>
      <c r="BLW44" s="67">
        <v>24.444444444444443</v>
      </c>
      <c r="BLX44" s="86"/>
      <c r="BLY44" s="86">
        <v>45.454545454545453</v>
      </c>
      <c r="BMD44" s="62" t="s">
        <v>118</v>
      </c>
      <c r="BME44" s="62">
        <v>4</v>
      </c>
      <c r="BMF44" s="86"/>
      <c r="BMG44" s="86">
        <v>4</v>
      </c>
      <c r="BMH44" s="86"/>
      <c r="BMI44" s="86">
        <v>11</v>
      </c>
      <c r="BMJ44" s="86"/>
      <c r="BMK44" s="67">
        <v>24.444444444444443</v>
      </c>
      <c r="BML44" s="86"/>
      <c r="BMM44" s="86">
        <v>36.363636363636367</v>
      </c>
      <c r="BMR44" s="62" t="s">
        <v>118</v>
      </c>
      <c r="BMS44" s="62">
        <v>4</v>
      </c>
      <c r="BMT44" s="86"/>
      <c r="BMU44" s="86">
        <v>4</v>
      </c>
      <c r="BMV44" s="86"/>
      <c r="BMW44" s="86">
        <v>11</v>
      </c>
      <c r="BMX44" s="86"/>
      <c r="BMY44" s="67">
        <v>24.444444444444443</v>
      </c>
      <c r="BMZ44" s="86"/>
      <c r="BNA44" s="86">
        <v>36.363636363636367</v>
      </c>
      <c r="BNF44" s="62" t="s">
        <v>118</v>
      </c>
      <c r="BNG44" s="62">
        <v>4</v>
      </c>
      <c r="BNH44" s="86"/>
      <c r="BNI44" s="86">
        <v>4</v>
      </c>
      <c r="BNJ44" s="86"/>
      <c r="BNK44" s="86">
        <v>11</v>
      </c>
      <c r="BNL44" s="86"/>
      <c r="BNM44" s="67">
        <v>24.444444444444443</v>
      </c>
      <c r="BNN44" s="86"/>
      <c r="BNO44" s="86">
        <v>36.363636363636367</v>
      </c>
      <c r="BNT44" s="62" t="s">
        <v>118</v>
      </c>
      <c r="BNU44" s="62">
        <v>4</v>
      </c>
      <c r="BNV44" s="86"/>
      <c r="BNW44" s="86">
        <v>4</v>
      </c>
      <c r="BNX44" s="86"/>
      <c r="BNY44" s="86">
        <v>11</v>
      </c>
      <c r="BNZ44" s="86"/>
      <c r="BOA44" s="67">
        <v>24.444444444444443</v>
      </c>
      <c r="BOB44" s="86"/>
      <c r="BOC44" s="86">
        <v>36.363636363636367</v>
      </c>
      <c r="BOH44" s="62" t="s">
        <v>118</v>
      </c>
      <c r="BOI44" s="62">
        <v>4</v>
      </c>
      <c r="BOJ44" s="86"/>
      <c r="BOK44" s="86">
        <v>7</v>
      </c>
      <c r="BOL44" s="86"/>
      <c r="BOM44" s="86">
        <v>11</v>
      </c>
      <c r="BON44" s="86"/>
      <c r="BOO44" s="67">
        <v>24.444444444444443</v>
      </c>
      <c r="BOP44" s="86"/>
      <c r="BOQ44" s="86">
        <v>63.636363636363633</v>
      </c>
      <c r="BOV44" s="62" t="s">
        <v>118</v>
      </c>
      <c r="BOW44" s="62">
        <v>4</v>
      </c>
      <c r="BOX44" s="86"/>
      <c r="BOY44" s="86">
        <v>6</v>
      </c>
      <c r="BOZ44" s="86"/>
      <c r="BPA44" s="86">
        <v>11</v>
      </c>
      <c r="BPB44" s="86"/>
      <c r="BPC44" s="67">
        <v>24.444444444444443</v>
      </c>
      <c r="BPD44" s="86"/>
      <c r="BPE44" s="86">
        <v>54.54545454545454</v>
      </c>
      <c r="BPJ44" s="62" t="s">
        <v>118</v>
      </c>
      <c r="BPK44" s="62">
        <v>4</v>
      </c>
      <c r="BPL44" s="86"/>
      <c r="BPM44" s="86">
        <v>4</v>
      </c>
      <c r="BPN44" s="86"/>
      <c r="BPO44" s="86">
        <v>11</v>
      </c>
      <c r="BPP44" s="86"/>
      <c r="BPQ44" s="67">
        <v>24.444444444444443</v>
      </c>
      <c r="BPR44" s="86"/>
      <c r="BPS44" s="86">
        <v>36.363636363636367</v>
      </c>
      <c r="BPX44" s="62" t="s">
        <v>118</v>
      </c>
      <c r="BPY44" s="62">
        <v>4</v>
      </c>
      <c r="BPZ44" s="86"/>
      <c r="BQA44" s="86">
        <v>3</v>
      </c>
      <c r="BQB44" s="86"/>
      <c r="BQC44" s="86">
        <v>11</v>
      </c>
      <c r="BQD44" s="86"/>
      <c r="BQE44" s="67">
        <v>24.444444444444443</v>
      </c>
      <c r="BQF44" s="86"/>
      <c r="BQG44" s="86">
        <v>27.27272727272727</v>
      </c>
      <c r="BQL44" s="62" t="s">
        <v>118</v>
      </c>
      <c r="BQM44" s="62">
        <v>4</v>
      </c>
      <c r="BQN44" s="86"/>
      <c r="BQO44" s="86">
        <v>6</v>
      </c>
      <c r="BQP44" s="86"/>
      <c r="BQQ44" s="86">
        <v>11</v>
      </c>
      <c r="BQR44" s="86"/>
      <c r="BQS44" s="67">
        <v>24.444444444444443</v>
      </c>
      <c r="BQT44" s="86"/>
      <c r="BQU44" s="86">
        <v>54.54545454545454</v>
      </c>
      <c r="BQZ44" s="62" t="s">
        <v>118</v>
      </c>
      <c r="BRA44" s="62">
        <v>4</v>
      </c>
      <c r="BRB44" s="86"/>
      <c r="BRC44" s="86">
        <v>10</v>
      </c>
      <c r="BRD44" s="86"/>
      <c r="BRE44" s="86">
        <v>11</v>
      </c>
      <c r="BRF44" s="86"/>
      <c r="BRG44" s="67">
        <v>24.444444444444443</v>
      </c>
      <c r="BRH44" s="86"/>
      <c r="BRI44" s="86">
        <v>90.909090909090907</v>
      </c>
      <c r="BRN44" s="62" t="s">
        <v>118</v>
      </c>
      <c r="BRO44" s="62">
        <v>4</v>
      </c>
      <c r="BRP44" s="86"/>
      <c r="BRQ44" s="86">
        <v>10</v>
      </c>
      <c r="BRR44" s="86"/>
      <c r="BRS44" s="86">
        <v>11</v>
      </c>
      <c r="BRT44" s="86"/>
      <c r="BRU44" s="67">
        <v>24.444444444444443</v>
      </c>
      <c r="BRV44" s="86"/>
      <c r="BRW44" s="86">
        <v>90.909090909090907</v>
      </c>
      <c r="BSB44" s="62" t="s">
        <v>118</v>
      </c>
      <c r="BSC44" s="62">
        <v>4</v>
      </c>
      <c r="BSD44" s="86"/>
      <c r="BSE44" s="86">
        <v>6</v>
      </c>
      <c r="BSF44" s="86"/>
      <c r="BSG44" s="86">
        <v>11</v>
      </c>
      <c r="BSH44" s="86"/>
      <c r="BSI44" s="67">
        <v>24.444444444444443</v>
      </c>
      <c r="BSJ44" s="86"/>
      <c r="BSK44" s="86">
        <v>54.54545454545454</v>
      </c>
      <c r="BSP44" s="62" t="s">
        <v>118</v>
      </c>
      <c r="BSQ44" s="62">
        <v>4</v>
      </c>
      <c r="BSR44" s="86"/>
      <c r="BSS44" s="86">
        <v>3</v>
      </c>
      <c r="BST44" s="86"/>
      <c r="BSU44" s="86">
        <v>11</v>
      </c>
      <c r="BSV44" s="86"/>
      <c r="BSW44" s="67">
        <v>24.444444444444443</v>
      </c>
      <c r="BSX44" s="86"/>
      <c r="BSY44" s="86">
        <v>27.27272727272727</v>
      </c>
      <c r="BTD44" s="62" t="s">
        <v>118</v>
      </c>
      <c r="BTE44" s="62">
        <v>4</v>
      </c>
      <c r="BTF44" s="86"/>
      <c r="BTG44" s="86">
        <v>3</v>
      </c>
      <c r="BTH44" s="86"/>
      <c r="BTI44" s="86">
        <v>11</v>
      </c>
      <c r="BTJ44" s="86"/>
      <c r="BTK44" s="67">
        <v>24.444444444444443</v>
      </c>
      <c r="BTL44" s="86"/>
      <c r="BTM44" s="86">
        <v>27.27272727272727</v>
      </c>
      <c r="BTR44" s="62" t="s">
        <v>118</v>
      </c>
      <c r="BTS44" s="62">
        <v>4</v>
      </c>
      <c r="BTT44" s="86"/>
      <c r="BTU44" s="86">
        <v>12</v>
      </c>
      <c r="BTV44" s="86"/>
      <c r="BTW44" s="86">
        <v>15</v>
      </c>
      <c r="BTX44" s="86"/>
      <c r="BTY44" s="67">
        <v>27.777777777777779</v>
      </c>
      <c r="BTZ44" s="86"/>
      <c r="BUA44" s="86">
        <v>80</v>
      </c>
      <c r="BUF44" s="62" t="s">
        <v>118</v>
      </c>
      <c r="BUG44" s="62">
        <v>4</v>
      </c>
      <c r="BUH44" s="86"/>
      <c r="BUI44" s="86">
        <v>8</v>
      </c>
      <c r="BUJ44" s="86"/>
      <c r="BUK44" s="86">
        <v>15</v>
      </c>
      <c r="BUL44" s="86"/>
      <c r="BUM44" s="67">
        <v>27.777777777777779</v>
      </c>
      <c r="BUN44" s="86"/>
      <c r="BUO44" s="86">
        <v>53.333333333333336</v>
      </c>
      <c r="BUT44" s="62" t="s">
        <v>118</v>
      </c>
      <c r="BUU44" s="62">
        <v>4</v>
      </c>
      <c r="BUV44" s="86"/>
      <c r="BUW44" s="86">
        <v>7</v>
      </c>
      <c r="BUX44" s="86"/>
      <c r="BUY44" s="86">
        <v>15</v>
      </c>
      <c r="BUZ44" s="86"/>
      <c r="BVA44" s="67">
        <v>27.777777777777779</v>
      </c>
      <c r="BVB44" s="86"/>
      <c r="BVC44" s="86">
        <v>46.666666666666664</v>
      </c>
      <c r="BVH44" s="62" t="s">
        <v>118</v>
      </c>
      <c r="BVI44" s="62">
        <v>4</v>
      </c>
      <c r="BVJ44" s="86"/>
      <c r="BVK44" s="86">
        <v>7</v>
      </c>
      <c r="BVL44" s="86"/>
      <c r="BVM44" s="86">
        <v>15</v>
      </c>
      <c r="BVN44" s="86"/>
      <c r="BVO44" s="67">
        <v>27.777777777777779</v>
      </c>
      <c r="BVP44" s="86"/>
      <c r="BVQ44" s="86">
        <v>46.666666666666664</v>
      </c>
      <c r="BVV44" s="62" t="s">
        <v>118</v>
      </c>
      <c r="BVW44" s="62">
        <v>4</v>
      </c>
      <c r="BVX44" s="86"/>
      <c r="BVY44" s="86">
        <v>8</v>
      </c>
      <c r="BVZ44" s="86"/>
      <c r="BWA44" s="86">
        <v>15</v>
      </c>
      <c r="BWB44" s="86"/>
      <c r="BWC44" s="67">
        <v>27.777777777777779</v>
      </c>
      <c r="BWD44" s="86"/>
      <c r="BWE44" s="86">
        <v>53.333333333333336</v>
      </c>
      <c r="BWJ44" s="62" t="s">
        <v>118</v>
      </c>
      <c r="BWK44" s="62">
        <v>4</v>
      </c>
      <c r="BWL44" s="86"/>
      <c r="BWM44" s="86">
        <v>8</v>
      </c>
      <c r="BWN44" s="86"/>
      <c r="BWO44" s="86">
        <v>15</v>
      </c>
      <c r="BWP44" s="86"/>
      <c r="BWQ44" s="67">
        <v>27.777777777777779</v>
      </c>
      <c r="BWR44" s="86"/>
      <c r="BWS44" s="86">
        <v>53.333333333333336</v>
      </c>
      <c r="BWX44" s="62" t="s">
        <v>118</v>
      </c>
      <c r="BWY44" s="62">
        <v>4</v>
      </c>
      <c r="BWZ44" s="86"/>
      <c r="BXA44" s="86">
        <v>5</v>
      </c>
      <c r="BXB44" s="86"/>
      <c r="BXC44" s="86">
        <v>15</v>
      </c>
      <c r="BXD44" s="86"/>
      <c r="BXE44" s="67">
        <v>27.777777777777779</v>
      </c>
      <c r="BXF44" s="86"/>
      <c r="BXG44" s="86">
        <v>33.333333333333329</v>
      </c>
      <c r="BXL44" s="62" t="s">
        <v>118</v>
      </c>
      <c r="BXM44" s="62">
        <v>4</v>
      </c>
      <c r="BXN44" s="86"/>
      <c r="BXO44" s="86">
        <v>12</v>
      </c>
      <c r="BXP44" s="86"/>
      <c r="BXQ44" s="86">
        <v>15</v>
      </c>
      <c r="BXR44" s="86"/>
      <c r="BXS44" s="67">
        <v>27.777777777777779</v>
      </c>
      <c r="BXT44" s="86"/>
      <c r="BXU44" s="86">
        <v>80</v>
      </c>
      <c r="BXZ44" s="62" t="s">
        <v>118</v>
      </c>
      <c r="BYA44" s="62">
        <v>4</v>
      </c>
      <c r="BYB44" s="86"/>
      <c r="BYC44" s="86">
        <v>9</v>
      </c>
      <c r="BYD44" s="86"/>
      <c r="BYE44" s="86">
        <v>15</v>
      </c>
      <c r="BYF44" s="86"/>
      <c r="BYG44" s="67">
        <v>27.777777777777779</v>
      </c>
      <c r="BYH44" s="86"/>
      <c r="BYI44" s="86">
        <v>60</v>
      </c>
      <c r="BYN44" s="62" t="s">
        <v>118</v>
      </c>
      <c r="BYO44" s="62">
        <v>4</v>
      </c>
      <c r="BYP44" s="86"/>
      <c r="BYQ44" s="86">
        <v>14</v>
      </c>
      <c r="BYR44" s="86"/>
      <c r="BYS44" s="86">
        <v>15</v>
      </c>
      <c r="BYT44" s="86"/>
      <c r="BYU44" s="67">
        <v>27.777777777777779</v>
      </c>
      <c r="BYV44" s="86"/>
      <c r="BYW44" s="86">
        <v>93.333333333333329</v>
      </c>
      <c r="BZB44" s="62" t="s">
        <v>118</v>
      </c>
      <c r="BZC44" s="62">
        <v>4</v>
      </c>
      <c r="BZD44" s="86"/>
      <c r="BZE44" s="86">
        <v>15</v>
      </c>
      <c r="BZF44" s="86"/>
      <c r="BZG44" s="86">
        <v>15</v>
      </c>
      <c r="BZH44" s="86"/>
      <c r="BZI44" s="67">
        <v>27.777777777777779</v>
      </c>
      <c r="BZJ44" s="86"/>
      <c r="BZK44" s="86">
        <v>100</v>
      </c>
      <c r="BZP44" s="62" t="s">
        <v>118</v>
      </c>
      <c r="BZQ44" s="62">
        <v>4</v>
      </c>
      <c r="BZR44" s="86"/>
      <c r="BZS44" s="86">
        <v>15</v>
      </c>
      <c r="BZT44" s="86"/>
      <c r="BZU44" s="86">
        <v>15</v>
      </c>
      <c r="BZV44" s="86"/>
      <c r="BZW44" s="67">
        <v>27.777777777777779</v>
      </c>
      <c r="BZX44" s="86"/>
      <c r="BZY44" s="86">
        <v>100</v>
      </c>
      <c r="CAD44" s="62" t="s">
        <v>118</v>
      </c>
      <c r="CAE44" s="62">
        <v>4</v>
      </c>
      <c r="CAF44" s="86"/>
      <c r="CAG44" s="86">
        <v>15</v>
      </c>
      <c r="CAH44" s="86"/>
      <c r="CAI44" s="86">
        <v>15</v>
      </c>
      <c r="CAJ44" s="86"/>
      <c r="CAK44" s="67">
        <v>27.777777777777779</v>
      </c>
      <c r="CAL44" s="86"/>
      <c r="CAM44" s="86">
        <v>100</v>
      </c>
      <c r="CAR44" s="62" t="s">
        <v>118</v>
      </c>
      <c r="CAS44" s="62">
        <v>4</v>
      </c>
      <c r="CAT44" s="86"/>
      <c r="CAU44" s="86">
        <v>7</v>
      </c>
      <c r="CAV44" s="86"/>
      <c r="CAW44" s="86">
        <v>15</v>
      </c>
      <c r="CAX44" s="86"/>
      <c r="CAY44" s="67">
        <v>27.777777777777779</v>
      </c>
      <c r="CAZ44" s="86"/>
      <c r="CBA44" s="86">
        <v>46.666666666666664</v>
      </c>
      <c r="CBF44" s="62" t="s">
        <v>118</v>
      </c>
      <c r="CBG44" s="62">
        <v>4</v>
      </c>
      <c r="CBH44" s="86"/>
      <c r="CBI44" s="86">
        <v>7</v>
      </c>
      <c r="CBJ44" s="86"/>
      <c r="CBK44" s="86">
        <v>15</v>
      </c>
      <c r="CBL44" s="86"/>
      <c r="CBM44" s="67">
        <v>27.777777777777779</v>
      </c>
      <c r="CBN44" s="86"/>
      <c r="CBO44" s="86">
        <v>46.666666666666664</v>
      </c>
      <c r="CBT44" s="62" t="s">
        <v>118</v>
      </c>
      <c r="CBU44" s="62">
        <v>4</v>
      </c>
      <c r="CBV44" s="86"/>
      <c r="CBW44" s="86">
        <v>7</v>
      </c>
      <c r="CBX44" s="86"/>
      <c r="CBY44" s="86">
        <v>15</v>
      </c>
      <c r="CBZ44" s="86"/>
      <c r="CCA44" s="67">
        <v>27.777777777777779</v>
      </c>
      <c r="CCB44" s="86"/>
      <c r="CCC44" s="86">
        <v>46.666666666666664</v>
      </c>
      <c r="CCH44" s="62" t="s">
        <v>118</v>
      </c>
      <c r="CCI44" s="62">
        <v>4</v>
      </c>
      <c r="CCJ44" s="86"/>
      <c r="CCK44" s="86">
        <v>6</v>
      </c>
      <c r="CCL44" s="86"/>
      <c r="CCM44" s="86">
        <v>15</v>
      </c>
      <c r="CCN44" s="86"/>
      <c r="CCO44" s="67">
        <v>27.777777777777779</v>
      </c>
      <c r="CCP44" s="86"/>
      <c r="CCQ44" s="86">
        <v>40</v>
      </c>
      <c r="CCV44" s="62" t="s">
        <v>118</v>
      </c>
      <c r="CCW44" s="62">
        <v>4</v>
      </c>
      <c r="CCX44" s="86"/>
      <c r="CCY44" s="86">
        <v>10</v>
      </c>
      <c r="CCZ44" s="86"/>
      <c r="CDA44" s="86">
        <v>15</v>
      </c>
      <c r="CDB44" s="86"/>
      <c r="CDC44" s="67">
        <v>27.777777777777779</v>
      </c>
      <c r="CDD44" s="86"/>
      <c r="CDE44" s="86">
        <v>66.666666666666657</v>
      </c>
      <c r="CDJ44" s="62" t="s">
        <v>118</v>
      </c>
      <c r="CDK44" s="62">
        <v>4</v>
      </c>
      <c r="CDL44" s="86"/>
      <c r="CDM44" s="86">
        <v>12</v>
      </c>
      <c r="CDN44" s="86"/>
      <c r="CDO44" s="86">
        <v>15</v>
      </c>
      <c r="CDP44" s="86"/>
      <c r="CDQ44" s="67">
        <v>27.777777777777779</v>
      </c>
      <c r="CDR44" s="86"/>
      <c r="CDS44" s="86">
        <v>80</v>
      </c>
      <c r="CDX44" s="62" t="s">
        <v>118</v>
      </c>
      <c r="CDY44" s="62">
        <v>4</v>
      </c>
      <c r="CDZ44" s="86"/>
      <c r="CEA44" s="86">
        <v>11</v>
      </c>
      <c r="CEB44" s="86"/>
      <c r="CEC44" s="86">
        <v>15</v>
      </c>
      <c r="CED44" s="86"/>
      <c r="CEE44" s="67">
        <v>27.777777777777779</v>
      </c>
      <c r="CEF44" s="86"/>
      <c r="CEG44" s="86">
        <v>73.333333333333329</v>
      </c>
      <c r="CEL44" s="62" t="s">
        <v>118</v>
      </c>
      <c r="CEM44" s="62">
        <v>4</v>
      </c>
      <c r="CEN44" s="86"/>
      <c r="CEO44" s="86">
        <v>12</v>
      </c>
      <c r="CEP44" s="86"/>
      <c r="CEQ44" s="86">
        <v>15</v>
      </c>
      <c r="CER44" s="86"/>
      <c r="CES44" s="67">
        <v>27.777777777777779</v>
      </c>
      <c r="CET44" s="86"/>
      <c r="CEU44" s="86">
        <v>80</v>
      </c>
      <c r="CEZ44" s="62" t="s">
        <v>118</v>
      </c>
      <c r="CFA44" s="62">
        <v>4</v>
      </c>
      <c r="CFB44" s="86"/>
      <c r="CFC44" s="86">
        <v>14</v>
      </c>
      <c r="CFD44" s="86"/>
      <c r="CFE44" s="86">
        <v>15</v>
      </c>
      <c r="CFF44" s="86"/>
      <c r="CFG44" s="67">
        <v>27.777777777777779</v>
      </c>
      <c r="CFH44" s="86"/>
      <c r="CFI44" s="86">
        <v>93.333333333333329</v>
      </c>
      <c r="CFN44" s="62" t="s">
        <v>118</v>
      </c>
      <c r="CFO44" s="62">
        <v>4</v>
      </c>
      <c r="CFP44" s="86"/>
      <c r="CFQ44" s="86">
        <v>13</v>
      </c>
      <c r="CFR44" s="86"/>
      <c r="CFS44" s="86">
        <v>15</v>
      </c>
      <c r="CFT44" s="86"/>
      <c r="CFU44" s="67">
        <v>27.777777777777779</v>
      </c>
      <c r="CFV44" s="86"/>
      <c r="CFW44" s="86">
        <v>86.666666666666671</v>
      </c>
      <c r="CGB44" s="62" t="s">
        <v>118</v>
      </c>
      <c r="CGC44" s="62">
        <v>4</v>
      </c>
      <c r="CGD44" s="86"/>
      <c r="CGE44" s="86">
        <v>5</v>
      </c>
      <c r="CGF44" s="86"/>
      <c r="CGG44" s="86">
        <v>11</v>
      </c>
      <c r="CGH44" s="86"/>
      <c r="CGI44" s="67">
        <v>24.444444444444443</v>
      </c>
      <c r="CGJ44" s="86"/>
      <c r="CGK44" s="86">
        <v>45.454545454545453</v>
      </c>
      <c r="CGP44" s="62" t="s">
        <v>118</v>
      </c>
      <c r="CGQ44" s="62">
        <v>4</v>
      </c>
      <c r="CGR44" s="86"/>
      <c r="CGS44" s="86">
        <v>7</v>
      </c>
      <c r="CGT44" s="86"/>
      <c r="CGU44" s="86">
        <v>11</v>
      </c>
      <c r="CGV44" s="86"/>
      <c r="CGW44" s="67">
        <v>24.444444444444443</v>
      </c>
      <c r="CGX44" s="86"/>
      <c r="CGY44" s="86">
        <v>63.636363636363633</v>
      </c>
      <c r="CHD44" s="62" t="s">
        <v>118</v>
      </c>
      <c r="CHE44" s="62">
        <v>4</v>
      </c>
      <c r="CHF44" s="86"/>
      <c r="CHG44" s="86">
        <v>9</v>
      </c>
      <c r="CHH44" s="86"/>
      <c r="CHI44" s="86">
        <v>11</v>
      </c>
      <c r="CHJ44" s="86"/>
      <c r="CHK44" s="67">
        <v>24.444444444444443</v>
      </c>
      <c r="CHL44" s="86"/>
      <c r="CHM44" s="86">
        <v>81.818181818181827</v>
      </c>
      <c r="CHR44" s="62" t="s">
        <v>118</v>
      </c>
      <c r="CHS44" s="62">
        <v>4</v>
      </c>
      <c r="CHT44" s="86"/>
      <c r="CHU44" s="86">
        <v>3</v>
      </c>
      <c r="CHV44" s="86"/>
      <c r="CHW44" s="86">
        <v>11</v>
      </c>
      <c r="CHX44" s="86"/>
      <c r="CHY44" s="67">
        <v>24.444444444444443</v>
      </c>
      <c r="CHZ44" s="86"/>
      <c r="CIA44" s="86">
        <v>27.27272727272727</v>
      </c>
      <c r="CIF44" s="62" t="s">
        <v>118</v>
      </c>
      <c r="CIG44" s="62">
        <v>4</v>
      </c>
      <c r="CIH44" s="86"/>
      <c r="CII44" s="86">
        <v>4</v>
      </c>
      <c r="CIJ44" s="86"/>
      <c r="CIK44" s="86">
        <v>11</v>
      </c>
      <c r="CIL44" s="86"/>
      <c r="CIM44" s="67">
        <v>24.444444444444443</v>
      </c>
      <c r="CIN44" s="86"/>
      <c r="CIO44" s="86">
        <v>36.363636363636367</v>
      </c>
      <c r="CIT44" s="62" t="s">
        <v>118</v>
      </c>
      <c r="CIU44" s="62">
        <v>4</v>
      </c>
      <c r="CIV44" s="86"/>
      <c r="CIW44" s="86">
        <v>9</v>
      </c>
      <c r="CIX44" s="86"/>
      <c r="CIY44" s="86">
        <v>11</v>
      </c>
      <c r="CIZ44" s="86"/>
      <c r="CJA44" s="67">
        <v>24.444444444444443</v>
      </c>
      <c r="CJB44" s="86"/>
      <c r="CJC44" s="86">
        <v>81.818181818181827</v>
      </c>
      <c r="CJH44" s="62" t="s">
        <v>118</v>
      </c>
      <c r="CJI44" s="62">
        <v>4</v>
      </c>
      <c r="CJJ44" s="86"/>
      <c r="CJK44" s="86">
        <v>9</v>
      </c>
      <c r="CJL44" s="86"/>
      <c r="CJM44" s="86">
        <v>11</v>
      </c>
      <c r="CJN44" s="86"/>
      <c r="CJO44" s="67">
        <v>24.444444444444443</v>
      </c>
      <c r="CJP44" s="86"/>
      <c r="CJQ44" s="86">
        <v>81.818181818181827</v>
      </c>
      <c r="CJV44" s="62" t="s">
        <v>118</v>
      </c>
      <c r="CJW44" s="62">
        <v>4</v>
      </c>
      <c r="CJX44" s="86"/>
      <c r="CJY44" s="86">
        <v>9</v>
      </c>
      <c r="CJZ44" s="86"/>
      <c r="CKA44" s="86">
        <v>11</v>
      </c>
      <c r="CKB44" s="86"/>
      <c r="CKC44" s="67">
        <v>24.444444444444443</v>
      </c>
      <c r="CKD44" s="86"/>
      <c r="CKE44" s="86">
        <v>81.818181818181827</v>
      </c>
      <c r="CKJ44" s="62" t="s">
        <v>118</v>
      </c>
      <c r="CKK44" s="62">
        <v>4</v>
      </c>
      <c r="CKL44" s="86"/>
      <c r="CKM44" s="86">
        <v>6</v>
      </c>
      <c r="CKN44" s="86"/>
      <c r="CKO44" s="86">
        <v>11</v>
      </c>
      <c r="CKP44" s="86"/>
      <c r="CKQ44" s="67">
        <v>24.444444444444443</v>
      </c>
      <c r="CKR44" s="86"/>
      <c r="CKS44" s="86">
        <v>54.54545454545454</v>
      </c>
      <c r="CKX44" s="62" t="s">
        <v>118</v>
      </c>
      <c r="CKY44" s="62">
        <v>4</v>
      </c>
      <c r="CKZ44" s="86"/>
      <c r="CLA44" s="86">
        <v>5</v>
      </c>
      <c r="CLB44" s="86"/>
      <c r="CLC44" s="86">
        <v>11</v>
      </c>
      <c r="CLD44" s="86"/>
      <c r="CLE44" s="67">
        <v>24.444444444444443</v>
      </c>
      <c r="CLF44" s="86"/>
      <c r="CLG44" s="86">
        <v>45.454545454545453</v>
      </c>
      <c r="CLL44" s="62" t="s">
        <v>118</v>
      </c>
      <c r="CLM44" s="62">
        <v>4</v>
      </c>
      <c r="CLN44" s="86"/>
      <c r="CLO44" s="86">
        <v>7</v>
      </c>
      <c r="CLP44" s="86"/>
      <c r="CLQ44" s="86">
        <v>11</v>
      </c>
      <c r="CLR44" s="86"/>
      <c r="CLS44" s="67">
        <v>24.444444444444443</v>
      </c>
      <c r="CLT44" s="86"/>
      <c r="CLU44" s="86">
        <v>63.636363636363633</v>
      </c>
      <c r="CLZ44" s="62" t="s">
        <v>118</v>
      </c>
      <c r="CMA44" s="62">
        <v>4</v>
      </c>
      <c r="CMB44" s="86"/>
      <c r="CMC44" s="86">
        <v>8</v>
      </c>
      <c r="CMD44" s="86"/>
      <c r="CME44" s="86">
        <v>11</v>
      </c>
      <c r="CMF44" s="86"/>
      <c r="CMG44" s="67">
        <v>24.444444444444443</v>
      </c>
      <c r="CMH44" s="86"/>
      <c r="CMI44" s="86">
        <v>72.727272727272734</v>
      </c>
      <c r="CMN44" s="62" t="s">
        <v>118</v>
      </c>
      <c r="CMO44" s="62">
        <v>4</v>
      </c>
      <c r="CMP44" s="86"/>
      <c r="CMQ44" s="86">
        <v>10</v>
      </c>
      <c r="CMR44" s="86"/>
      <c r="CMS44" s="86">
        <v>11</v>
      </c>
      <c r="CMT44" s="86"/>
      <c r="CMU44" s="67">
        <v>24.444444444444443</v>
      </c>
      <c r="CMV44" s="86"/>
      <c r="CMW44" s="86">
        <v>90.909090909090907</v>
      </c>
      <c r="CNB44" s="62" t="s">
        <v>118</v>
      </c>
      <c r="CNC44" s="62">
        <v>4</v>
      </c>
      <c r="CND44" s="86"/>
      <c r="CNE44" s="86">
        <v>3</v>
      </c>
      <c r="CNF44" s="86"/>
      <c r="CNG44" s="86">
        <v>11</v>
      </c>
      <c r="CNH44" s="86"/>
      <c r="CNI44" s="67">
        <v>24.444444444444443</v>
      </c>
      <c r="CNJ44" s="86"/>
      <c r="CNK44" s="86">
        <v>27.27272727272727</v>
      </c>
      <c r="CNP44" s="62" t="s">
        <v>118</v>
      </c>
      <c r="CNQ44" s="62">
        <v>4</v>
      </c>
      <c r="CNR44" s="86"/>
      <c r="CNS44" s="86">
        <v>6</v>
      </c>
      <c r="CNT44" s="86"/>
      <c r="CNU44" s="86">
        <v>11</v>
      </c>
      <c r="CNV44" s="86"/>
      <c r="CNW44" s="67">
        <v>24.444444444444443</v>
      </c>
      <c r="CNX44" s="86"/>
      <c r="CNY44" s="86">
        <v>54.54545454545454</v>
      </c>
      <c r="COD44" s="62" t="s">
        <v>118</v>
      </c>
      <c r="COE44" s="62">
        <v>4</v>
      </c>
      <c r="COF44" s="86"/>
      <c r="COG44" s="86">
        <v>6</v>
      </c>
      <c r="COH44" s="86"/>
      <c r="COI44" s="86">
        <v>11</v>
      </c>
      <c r="COJ44" s="86"/>
      <c r="COK44" s="67">
        <v>24.444444444444443</v>
      </c>
      <c r="COL44" s="86"/>
      <c r="COM44" s="86">
        <v>54.54545454545454</v>
      </c>
      <c r="COR44" s="62" t="s">
        <v>118</v>
      </c>
      <c r="COS44" s="62">
        <v>4</v>
      </c>
      <c r="COT44" s="86"/>
      <c r="COU44" s="86">
        <v>7</v>
      </c>
      <c r="COV44" s="86"/>
      <c r="COW44" s="86">
        <v>11</v>
      </c>
      <c r="COX44" s="86"/>
      <c r="COY44" s="67">
        <v>24.444444444444443</v>
      </c>
      <c r="COZ44" s="86"/>
      <c r="CPA44" s="86">
        <v>63.636363636363633</v>
      </c>
      <c r="CPF44" s="62" t="s">
        <v>118</v>
      </c>
      <c r="CPG44" s="62">
        <v>4</v>
      </c>
      <c r="CPH44" s="86"/>
      <c r="CPI44" s="86">
        <v>6</v>
      </c>
      <c r="CPJ44" s="86"/>
      <c r="CPK44" s="86">
        <v>11</v>
      </c>
      <c r="CPL44" s="86"/>
      <c r="CPM44" s="67">
        <v>24.444444444444443</v>
      </c>
      <c r="CPN44" s="86"/>
      <c r="CPO44" s="86">
        <v>54.54545454545454</v>
      </c>
      <c r="CPT44" s="62" t="s">
        <v>118</v>
      </c>
      <c r="CPU44" s="62">
        <v>4</v>
      </c>
      <c r="CPV44" s="86"/>
      <c r="CPW44" s="86">
        <v>9</v>
      </c>
      <c r="CPX44" s="86"/>
      <c r="CPY44" s="86">
        <v>11</v>
      </c>
      <c r="CPZ44" s="86"/>
      <c r="CQA44" s="67">
        <v>24.444444444444443</v>
      </c>
      <c r="CQB44" s="86"/>
      <c r="CQC44" s="86">
        <v>81.818181818181827</v>
      </c>
      <c r="CQH44" s="62" t="s">
        <v>118</v>
      </c>
      <c r="CQI44" s="62">
        <v>4</v>
      </c>
      <c r="CQJ44" s="86"/>
      <c r="CQK44" s="86">
        <v>7</v>
      </c>
      <c r="CQL44" s="86"/>
      <c r="CQM44" s="86">
        <v>11</v>
      </c>
      <c r="CQN44" s="86"/>
      <c r="CQO44" s="67">
        <v>24.444444444444443</v>
      </c>
      <c r="CQP44" s="86"/>
      <c r="CQQ44" s="86">
        <v>63.636363636363633</v>
      </c>
      <c r="CQV44" s="62" t="s">
        <v>118</v>
      </c>
      <c r="CQW44" s="62">
        <v>4</v>
      </c>
      <c r="CQX44" s="86"/>
      <c r="CQY44" s="86">
        <v>9</v>
      </c>
      <c r="CQZ44" s="86"/>
      <c r="CRA44" s="86">
        <v>11</v>
      </c>
      <c r="CRB44" s="86"/>
      <c r="CRC44" s="67">
        <v>24.444444444444443</v>
      </c>
      <c r="CRD44" s="86"/>
      <c r="CRE44" s="86">
        <v>81.818181818181827</v>
      </c>
      <c r="CRJ44" s="62" t="s">
        <v>118</v>
      </c>
      <c r="CRK44" s="62">
        <v>4</v>
      </c>
      <c r="CRL44" s="86"/>
      <c r="CRM44" s="86">
        <v>8</v>
      </c>
      <c r="CRN44" s="86"/>
      <c r="CRO44" s="86">
        <v>11</v>
      </c>
      <c r="CRP44" s="86"/>
      <c r="CRQ44" s="67">
        <v>24.444444444444443</v>
      </c>
      <c r="CRR44" s="86"/>
      <c r="CRS44" s="86">
        <v>72.727272727272734</v>
      </c>
      <c r="CRX44" s="62" t="s">
        <v>118</v>
      </c>
      <c r="CRY44" s="62">
        <v>4</v>
      </c>
      <c r="CRZ44" s="86"/>
      <c r="CSA44" s="86">
        <v>9</v>
      </c>
      <c r="CSB44" s="86"/>
      <c r="CSC44" s="86">
        <v>11</v>
      </c>
      <c r="CSD44" s="86"/>
      <c r="CSE44" s="67">
        <v>24.444444444444443</v>
      </c>
      <c r="CSF44" s="86"/>
      <c r="CSG44" s="86">
        <v>81.818181818181827</v>
      </c>
      <c r="CSL44" s="62" t="s">
        <v>118</v>
      </c>
      <c r="CSM44" s="62">
        <v>4</v>
      </c>
      <c r="CSN44" s="86"/>
      <c r="CSO44" s="86">
        <v>10</v>
      </c>
      <c r="CSP44" s="86"/>
      <c r="CSQ44" s="86">
        <v>11</v>
      </c>
      <c r="CSR44" s="86"/>
      <c r="CSS44" s="67">
        <v>24.444444444444443</v>
      </c>
      <c r="CST44" s="86"/>
      <c r="CSU44" s="86">
        <v>90.909090909090907</v>
      </c>
      <c r="CSZ44" s="62" t="s">
        <v>118</v>
      </c>
      <c r="CTA44" s="62">
        <v>4</v>
      </c>
      <c r="CTB44" s="86"/>
      <c r="CTC44" s="86">
        <v>4</v>
      </c>
      <c r="CTD44" s="86"/>
      <c r="CTE44" s="86">
        <v>11</v>
      </c>
      <c r="CTF44" s="86"/>
      <c r="CTG44" s="67">
        <v>24.444444444444443</v>
      </c>
      <c r="CTH44" s="86"/>
      <c r="CTI44" s="86">
        <v>36.363636363636367</v>
      </c>
      <c r="CTN44" s="62" t="s">
        <v>118</v>
      </c>
      <c r="CTO44" s="62">
        <v>4</v>
      </c>
      <c r="CTP44" s="86"/>
      <c r="CTQ44" s="86">
        <v>9</v>
      </c>
      <c r="CTR44" s="86"/>
      <c r="CTS44" s="86">
        <v>11</v>
      </c>
      <c r="CTT44" s="86"/>
      <c r="CTU44" s="67">
        <v>24.444444444444443</v>
      </c>
      <c r="CTV44" s="86"/>
      <c r="CTW44" s="86">
        <v>81.818181818181827</v>
      </c>
      <c r="CUB44" s="62" t="s">
        <v>118</v>
      </c>
      <c r="CUC44" s="62">
        <v>4</v>
      </c>
      <c r="CUD44" s="86"/>
      <c r="CUE44" s="86">
        <v>6</v>
      </c>
      <c r="CUF44" s="86"/>
      <c r="CUG44" s="86">
        <v>11</v>
      </c>
      <c r="CUH44" s="86"/>
      <c r="CUI44" s="67">
        <v>24.444444444444443</v>
      </c>
      <c r="CUJ44" s="86"/>
      <c r="CUK44" s="86">
        <v>54.54545454545454</v>
      </c>
      <c r="CUP44" s="62" t="s">
        <v>118</v>
      </c>
      <c r="CUQ44" s="62">
        <v>4</v>
      </c>
      <c r="CUR44" s="86"/>
      <c r="CUS44" s="86">
        <v>2</v>
      </c>
      <c r="CUT44" s="86"/>
      <c r="CUU44" s="86">
        <v>11</v>
      </c>
      <c r="CUV44" s="86"/>
      <c r="CUW44" s="67">
        <v>24.444444444444443</v>
      </c>
      <c r="CUX44" s="86"/>
      <c r="CUY44" s="86">
        <v>18.181818181818183</v>
      </c>
      <c r="CVD44" s="62" t="s">
        <v>118</v>
      </c>
      <c r="CVE44" s="62">
        <v>4</v>
      </c>
      <c r="CVF44" s="86"/>
      <c r="CVG44" s="86">
        <v>7</v>
      </c>
      <c r="CVH44" s="86"/>
      <c r="CVI44" s="86">
        <v>11</v>
      </c>
      <c r="CVJ44" s="86"/>
      <c r="CVK44" s="67">
        <v>24.444444444444443</v>
      </c>
      <c r="CVL44" s="86"/>
      <c r="CVM44" s="86">
        <v>63.636363636363633</v>
      </c>
      <c r="CVR44" s="62" t="s">
        <v>118</v>
      </c>
      <c r="CVS44" s="62">
        <v>4</v>
      </c>
      <c r="CVT44" s="86"/>
      <c r="CVU44" s="86">
        <v>8</v>
      </c>
      <c r="CVV44" s="86"/>
      <c r="CVW44" s="86">
        <v>10</v>
      </c>
      <c r="CVX44" s="86"/>
      <c r="CVY44" s="67">
        <v>22.222222222222221</v>
      </c>
      <c r="CVZ44" s="86"/>
      <c r="CWA44" s="86">
        <v>80</v>
      </c>
      <c r="CWF44" s="62" t="s">
        <v>118</v>
      </c>
      <c r="CWG44" s="62">
        <v>4</v>
      </c>
      <c r="CWH44" s="86"/>
      <c r="CWI44" s="86">
        <v>3</v>
      </c>
      <c r="CWJ44" s="86"/>
      <c r="CWK44" s="86">
        <v>10</v>
      </c>
      <c r="CWL44" s="86"/>
      <c r="CWM44" s="67">
        <v>22.222222222222221</v>
      </c>
      <c r="CWN44" s="86"/>
      <c r="CWO44" s="86">
        <v>30</v>
      </c>
      <c r="CWT44" s="62" t="s">
        <v>118</v>
      </c>
      <c r="CWU44" s="62">
        <v>4</v>
      </c>
      <c r="CWV44" s="86"/>
      <c r="CWW44" s="86">
        <v>7</v>
      </c>
      <c r="CWX44" s="86"/>
      <c r="CWY44" s="86">
        <v>10</v>
      </c>
      <c r="CWZ44" s="86"/>
      <c r="CXA44" s="67">
        <v>22.222222222222221</v>
      </c>
      <c r="CXB44" s="86"/>
      <c r="CXC44" s="86">
        <v>70</v>
      </c>
      <c r="CXH44" s="62" t="s">
        <v>118</v>
      </c>
      <c r="CXI44" s="62">
        <v>4</v>
      </c>
      <c r="CXJ44" s="86"/>
      <c r="CXK44" s="86">
        <v>7</v>
      </c>
      <c r="CXL44" s="86"/>
      <c r="CXM44" s="86">
        <v>10</v>
      </c>
      <c r="CXN44" s="86"/>
      <c r="CXO44" s="67">
        <v>22.222222222222221</v>
      </c>
      <c r="CXP44" s="86"/>
      <c r="CXQ44" s="86">
        <v>70</v>
      </c>
      <c r="CXV44" s="62" t="s">
        <v>118</v>
      </c>
      <c r="CXW44" s="62">
        <v>4</v>
      </c>
      <c r="CXX44" s="86"/>
      <c r="CXY44" s="86">
        <v>5</v>
      </c>
      <c r="CXZ44" s="86"/>
      <c r="CYA44" s="86">
        <v>10</v>
      </c>
      <c r="CYB44" s="86"/>
      <c r="CYC44" s="67">
        <v>22.222222222222221</v>
      </c>
      <c r="CYD44" s="86"/>
      <c r="CYE44" s="86">
        <v>50</v>
      </c>
      <c r="CYJ44" s="62" t="s">
        <v>118</v>
      </c>
      <c r="CYK44" s="62">
        <v>4</v>
      </c>
      <c r="CYL44" s="86"/>
      <c r="CYM44" s="86">
        <v>8</v>
      </c>
      <c r="CYN44" s="86"/>
      <c r="CYO44" s="86">
        <v>10</v>
      </c>
      <c r="CYP44" s="86"/>
      <c r="CYQ44" s="67">
        <v>22.222222222222221</v>
      </c>
      <c r="CYR44" s="86"/>
      <c r="CYS44" s="86">
        <v>80</v>
      </c>
      <c r="CYX44" s="62" t="s">
        <v>118</v>
      </c>
      <c r="CYY44" s="62">
        <v>4</v>
      </c>
      <c r="CYZ44" s="86"/>
      <c r="CZA44" s="86">
        <v>4</v>
      </c>
      <c r="CZB44" s="86"/>
      <c r="CZC44" s="86">
        <v>10</v>
      </c>
      <c r="CZD44" s="86"/>
      <c r="CZE44" s="67">
        <v>22.222222222222221</v>
      </c>
      <c r="CZF44" s="86"/>
      <c r="CZG44" s="86">
        <v>40</v>
      </c>
      <c r="CZL44" s="62" t="s">
        <v>118</v>
      </c>
      <c r="CZM44" s="62">
        <v>4</v>
      </c>
      <c r="CZN44" s="86"/>
      <c r="CZO44" s="86">
        <v>8</v>
      </c>
      <c r="CZP44" s="86"/>
      <c r="CZQ44" s="86">
        <v>10</v>
      </c>
      <c r="CZR44" s="86"/>
      <c r="CZS44" s="67">
        <v>22.222222222222221</v>
      </c>
      <c r="CZT44" s="86"/>
      <c r="CZU44" s="86">
        <v>80</v>
      </c>
      <c r="CZZ44" s="62" t="s">
        <v>118</v>
      </c>
      <c r="DAA44" s="62">
        <v>4</v>
      </c>
      <c r="DAB44" s="86"/>
      <c r="DAC44" s="86">
        <v>6</v>
      </c>
      <c r="DAD44" s="86"/>
      <c r="DAE44" s="86">
        <v>10</v>
      </c>
      <c r="DAF44" s="86"/>
      <c r="DAG44" s="67">
        <v>22.222222222222221</v>
      </c>
      <c r="DAH44" s="86"/>
      <c r="DAI44" s="86">
        <v>60</v>
      </c>
      <c r="DAN44" s="62" t="s">
        <v>118</v>
      </c>
      <c r="DAO44" s="62">
        <v>4</v>
      </c>
      <c r="DAP44" s="86"/>
      <c r="DAQ44" s="86">
        <v>8</v>
      </c>
      <c r="DAR44" s="86"/>
      <c r="DAS44" s="86">
        <v>10</v>
      </c>
      <c r="DAT44" s="86"/>
      <c r="DAU44" s="67">
        <v>22.222222222222221</v>
      </c>
      <c r="DAV44" s="86"/>
      <c r="DAW44" s="86">
        <v>80</v>
      </c>
      <c r="DBB44" s="62" t="s">
        <v>118</v>
      </c>
      <c r="DBC44" s="62">
        <v>4</v>
      </c>
      <c r="DBD44" s="86"/>
      <c r="DBE44" s="86">
        <v>7</v>
      </c>
      <c r="DBF44" s="86"/>
      <c r="DBG44" s="86">
        <v>10</v>
      </c>
      <c r="DBH44" s="86"/>
      <c r="DBI44" s="67">
        <v>22.222222222222221</v>
      </c>
      <c r="DBJ44" s="86"/>
      <c r="DBK44" s="86">
        <v>70</v>
      </c>
      <c r="DBP44" s="62" t="s">
        <v>118</v>
      </c>
      <c r="DBQ44" s="62">
        <v>4</v>
      </c>
      <c r="DBR44" s="86"/>
      <c r="DBS44" s="86">
        <v>7</v>
      </c>
      <c r="DBT44" s="86"/>
      <c r="DBU44" s="86">
        <v>8</v>
      </c>
      <c r="DBV44" s="86"/>
      <c r="DBW44" s="67">
        <v>18.181818181818183</v>
      </c>
      <c r="DBX44" s="86"/>
      <c r="DBY44" s="86">
        <v>87.5</v>
      </c>
      <c r="DCD44" s="62" t="s">
        <v>118</v>
      </c>
      <c r="DCE44" s="62">
        <v>4</v>
      </c>
      <c r="DCF44" s="86"/>
      <c r="DCG44" s="86">
        <v>10</v>
      </c>
      <c r="DCH44" s="86"/>
      <c r="DCI44" s="86">
        <v>11</v>
      </c>
      <c r="DCJ44" s="86"/>
      <c r="DCK44" s="67">
        <v>24.444444444444443</v>
      </c>
      <c r="DCL44" s="86"/>
      <c r="DCM44" s="86">
        <v>90.909090909090907</v>
      </c>
      <c r="DCR44" s="62" t="s">
        <v>118</v>
      </c>
      <c r="DCS44" s="62">
        <v>4</v>
      </c>
      <c r="DCT44" s="86"/>
      <c r="DCU44" s="86">
        <v>8</v>
      </c>
      <c r="DCV44" s="86"/>
      <c r="DCW44" s="86">
        <v>11</v>
      </c>
      <c r="DCX44" s="86"/>
      <c r="DCY44" s="67">
        <v>24.444444444444443</v>
      </c>
      <c r="DCZ44" s="86"/>
      <c r="DDA44" s="86">
        <v>72.727272727272734</v>
      </c>
      <c r="DDF44" s="62" t="s">
        <v>118</v>
      </c>
      <c r="DDG44" s="62">
        <v>4</v>
      </c>
      <c r="DDH44" s="86"/>
      <c r="DDI44" s="86">
        <v>9</v>
      </c>
      <c r="DDJ44" s="86"/>
      <c r="DDK44" s="86">
        <v>11</v>
      </c>
      <c r="DDL44" s="86"/>
      <c r="DDM44" s="67">
        <v>24.444444444444443</v>
      </c>
      <c r="DDN44" s="86"/>
      <c r="DDO44" s="86">
        <v>81.818181818181827</v>
      </c>
      <c r="DDT44" s="62" t="s">
        <v>118</v>
      </c>
      <c r="DDU44" s="62">
        <v>4</v>
      </c>
      <c r="DDV44" s="86"/>
      <c r="DDW44" s="86">
        <v>1</v>
      </c>
      <c r="DDX44" s="86"/>
      <c r="DDY44" s="86">
        <v>11</v>
      </c>
      <c r="DDZ44" s="86"/>
      <c r="DEA44" s="67">
        <v>24.444444444444443</v>
      </c>
      <c r="DEB44" s="86"/>
      <c r="DEC44" s="86">
        <v>9.0909090909090917</v>
      </c>
      <c r="DEH44" s="62" t="s">
        <v>118</v>
      </c>
      <c r="DEI44" s="62">
        <v>4</v>
      </c>
      <c r="DEJ44" s="86"/>
      <c r="DEK44" s="86">
        <v>7</v>
      </c>
      <c r="DEL44" s="86"/>
      <c r="DEM44" s="86">
        <v>11</v>
      </c>
      <c r="DEN44" s="86"/>
      <c r="DEO44" s="67">
        <v>24.444444444444443</v>
      </c>
      <c r="DEP44" s="86"/>
      <c r="DEQ44" s="86">
        <v>63.636363636363633</v>
      </c>
      <c r="DEV44" s="62" t="s">
        <v>118</v>
      </c>
      <c r="DEW44" s="62">
        <v>4</v>
      </c>
      <c r="DEX44" s="86"/>
      <c r="DEY44" s="86">
        <v>1</v>
      </c>
      <c r="DEZ44" s="86"/>
      <c r="DFA44" s="86">
        <v>11</v>
      </c>
      <c r="DFB44" s="86"/>
      <c r="DFC44" s="67">
        <v>24.444444444444443</v>
      </c>
      <c r="DFD44" s="86"/>
      <c r="DFE44" s="86">
        <v>9.0909090909090917</v>
      </c>
      <c r="DFJ44" s="62" t="s">
        <v>118</v>
      </c>
      <c r="DFK44" s="62">
        <v>4</v>
      </c>
      <c r="DFL44" s="86"/>
      <c r="DFM44" s="86">
        <v>10</v>
      </c>
      <c r="DFN44" s="86"/>
      <c r="DFO44" s="86">
        <v>11</v>
      </c>
      <c r="DFP44" s="86"/>
      <c r="DFQ44" s="67">
        <v>24.444444444444443</v>
      </c>
      <c r="DFR44" s="86"/>
      <c r="DFS44" s="86">
        <v>90.909090909090907</v>
      </c>
      <c r="DFX44" s="62" t="s">
        <v>118</v>
      </c>
      <c r="DFY44" s="62">
        <v>4</v>
      </c>
      <c r="DFZ44" s="86"/>
      <c r="DGA44" s="86">
        <v>7</v>
      </c>
      <c r="DGB44" s="86"/>
      <c r="DGC44" s="86">
        <v>11</v>
      </c>
      <c r="DGD44" s="86"/>
      <c r="DGE44" s="67">
        <v>24.444444444444443</v>
      </c>
      <c r="DGF44" s="86"/>
      <c r="DGG44" s="86">
        <v>63.636363636363633</v>
      </c>
      <c r="DGL44" s="62" t="s">
        <v>118</v>
      </c>
      <c r="DGM44" s="62">
        <v>4</v>
      </c>
      <c r="DGN44" s="86"/>
      <c r="DGO44" s="86">
        <v>8</v>
      </c>
      <c r="DGP44" s="86"/>
      <c r="DGQ44" s="86">
        <v>11</v>
      </c>
      <c r="DGR44" s="86"/>
      <c r="DGS44" s="67">
        <v>24.444444444444443</v>
      </c>
      <c r="DGT44" s="86"/>
      <c r="DGU44" s="86">
        <v>72.727272727272734</v>
      </c>
      <c r="DGZ44" s="62" t="s">
        <v>118</v>
      </c>
      <c r="DHA44" s="62">
        <v>4</v>
      </c>
      <c r="DHB44" s="86"/>
      <c r="DHC44" s="86">
        <v>8</v>
      </c>
      <c r="DHD44" s="86"/>
      <c r="DHE44" s="86">
        <v>11</v>
      </c>
      <c r="DHF44" s="86"/>
      <c r="DHG44" s="67">
        <v>24.444444444444443</v>
      </c>
      <c r="DHH44" s="86"/>
      <c r="DHI44" s="86">
        <v>72.727272727272734</v>
      </c>
      <c r="DHN44" s="62" t="s">
        <v>118</v>
      </c>
      <c r="DHO44" s="62">
        <v>4</v>
      </c>
      <c r="DHP44" s="86"/>
      <c r="DHQ44" s="86">
        <v>9</v>
      </c>
      <c r="DHR44" s="86"/>
      <c r="DHS44" s="86">
        <v>11</v>
      </c>
      <c r="DHT44" s="86"/>
      <c r="DHU44" s="67">
        <v>24.444444444444443</v>
      </c>
      <c r="DHV44" s="86"/>
      <c r="DHW44" s="86">
        <v>81.818181818181827</v>
      </c>
      <c r="DIB44" s="62" t="s">
        <v>118</v>
      </c>
      <c r="DIC44" s="62">
        <v>4</v>
      </c>
      <c r="DID44" s="86"/>
      <c r="DIE44" s="86">
        <v>8</v>
      </c>
      <c r="DIF44" s="86"/>
      <c r="DIG44" s="86">
        <v>11</v>
      </c>
      <c r="DIH44" s="86"/>
      <c r="DII44" s="67">
        <v>24.444444444444443</v>
      </c>
      <c r="DIJ44" s="86"/>
      <c r="DIK44" s="86">
        <v>72.727272727272734</v>
      </c>
      <c r="DIP44" s="62" t="s">
        <v>118</v>
      </c>
      <c r="DIQ44" s="62">
        <v>4</v>
      </c>
      <c r="DIR44" s="86"/>
      <c r="DIS44" s="86">
        <v>3</v>
      </c>
      <c r="DIT44" s="86"/>
      <c r="DIU44" s="86">
        <v>11</v>
      </c>
      <c r="DIV44" s="86"/>
      <c r="DIW44" s="67">
        <v>24.444444444444443</v>
      </c>
      <c r="DIX44" s="86"/>
      <c r="DIY44" s="86">
        <v>27.27272727272727</v>
      </c>
      <c r="DJD44" s="62" t="s">
        <v>118</v>
      </c>
      <c r="DJE44" s="62">
        <v>4</v>
      </c>
      <c r="DJF44" s="86"/>
      <c r="DJG44" s="86">
        <v>6</v>
      </c>
      <c r="DJH44" s="86"/>
      <c r="DJI44" s="86">
        <v>11</v>
      </c>
      <c r="DJJ44" s="86"/>
      <c r="DJK44" s="67">
        <v>24.444444444444443</v>
      </c>
      <c r="DJL44" s="86"/>
      <c r="DJM44" s="86">
        <v>54.54545454545454</v>
      </c>
      <c r="DJR44" s="62" t="s">
        <v>118</v>
      </c>
      <c r="DJS44" s="62">
        <v>4</v>
      </c>
      <c r="DJT44" s="86"/>
      <c r="DJU44" s="86">
        <v>4</v>
      </c>
      <c r="DJV44" s="86"/>
      <c r="DJW44" s="86">
        <v>11</v>
      </c>
      <c r="DJX44" s="86"/>
      <c r="DJY44" s="67">
        <v>24.444444444444443</v>
      </c>
      <c r="DJZ44" s="86"/>
      <c r="DKA44" s="86">
        <v>36.363636363636367</v>
      </c>
      <c r="DKF44" s="62" t="s">
        <v>118</v>
      </c>
      <c r="DKG44" s="62">
        <v>4</v>
      </c>
      <c r="DKH44" s="86"/>
      <c r="DKI44" s="86">
        <v>5</v>
      </c>
      <c r="DKJ44" s="86"/>
      <c r="DKK44" s="86">
        <v>11</v>
      </c>
      <c r="DKL44" s="86"/>
      <c r="DKM44" s="67">
        <v>24.444444444444443</v>
      </c>
      <c r="DKN44" s="86"/>
      <c r="DKO44" s="86">
        <v>45.454545454545453</v>
      </c>
      <c r="DKT44" s="62" t="s">
        <v>118</v>
      </c>
      <c r="DKU44" s="62">
        <v>4</v>
      </c>
      <c r="DKV44" s="86"/>
      <c r="DKW44" s="86">
        <v>3</v>
      </c>
      <c r="DKX44" s="86"/>
      <c r="DKY44" s="86">
        <v>11</v>
      </c>
      <c r="DKZ44" s="86"/>
      <c r="DLA44" s="67">
        <v>24.444444444444443</v>
      </c>
      <c r="DLB44" s="86"/>
      <c r="DLC44" s="86">
        <v>27.27272727272727</v>
      </c>
      <c r="DLH44" s="62" t="s">
        <v>118</v>
      </c>
      <c r="DLI44" s="62">
        <v>4</v>
      </c>
      <c r="DLJ44" s="86"/>
      <c r="DLK44" s="86">
        <v>4</v>
      </c>
      <c r="DLL44" s="86"/>
      <c r="DLM44" s="86">
        <v>11</v>
      </c>
      <c r="DLN44" s="86"/>
      <c r="DLO44" s="67">
        <v>24.444444444444443</v>
      </c>
      <c r="DLP44" s="86"/>
      <c r="DLQ44" s="86">
        <v>36.363636363636367</v>
      </c>
      <c r="DLV44" s="62" t="s">
        <v>118</v>
      </c>
      <c r="DLW44" s="62">
        <v>4</v>
      </c>
      <c r="DLX44" s="86"/>
      <c r="DLY44" s="86">
        <v>3</v>
      </c>
      <c r="DLZ44" s="86"/>
      <c r="DMA44" s="86">
        <v>11</v>
      </c>
      <c r="DMB44" s="86"/>
      <c r="DMC44" s="67">
        <v>24.444444444444443</v>
      </c>
      <c r="DMD44" s="86"/>
      <c r="DME44" s="86">
        <v>27.27272727272727</v>
      </c>
      <c r="DMJ44" s="62" t="s">
        <v>118</v>
      </c>
      <c r="DMK44" s="62">
        <v>4</v>
      </c>
      <c r="DML44" s="86"/>
      <c r="DMM44" s="86">
        <v>4</v>
      </c>
      <c r="DMN44" s="86"/>
      <c r="DMO44" s="86">
        <v>11</v>
      </c>
      <c r="DMP44" s="86"/>
      <c r="DMQ44" s="67">
        <v>24.444444444444443</v>
      </c>
      <c r="DMR44" s="86"/>
      <c r="DMS44" s="86">
        <v>36.363636363636367</v>
      </c>
      <c r="DMX44" s="62" t="s">
        <v>118</v>
      </c>
      <c r="DMY44" s="62">
        <v>4</v>
      </c>
      <c r="DMZ44" s="86"/>
      <c r="DNA44" s="86">
        <v>4</v>
      </c>
      <c r="DNB44" s="86"/>
      <c r="DNC44" s="86">
        <v>11</v>
      </c>
      <c r="DND44" s="86"/>
      <c r="DNE44" s="67">
        <v>24.444444444444443</v>
      </c>
      <c r="DNF44" s="86"/>
      <c r="DNG44" s="86">
        <v>36.363636363636367</v>
      </c>
      <c r="DNL44" s="62" t="s">
        <v>118</v>
      </c>
      <c r="DNM44" s="62">
        <v>4</v>
      </c>
      <c r="DNN44" s="86"/>
      <c r="DNO44" s="86">
        <v>3</v>
      </c>
      <c r="DNP44" s="86"/>
      <c r="DNQ44" s="86">
        <v>11</v>
      </c>
      <c r="DNR44" s="86"/>
      <c r="DNS44" s="67">
        <v>24.444444444444443</v>
      </c>
      <c r="DNT44" s="86"/>
      <c r="DNU44" s="86">
        <v>27.27272727272727</v>
      </c>
      <c r="DNZ44" s="62" t="s">
        <v>118</v>
      </c>
      <c r="DOA44" s="62">
        <v>4</v>
      </c>
      <c r="DOB44" s="86"/>
      <c r="DOC44" s="86">
        <v>5</v>
      </c>
      <c r="DOD44" s="86"/>
      <c r="DOE44" s="86">
        <v>11</v>
      </c>
      <c r="DOF44" s="86"/>
      <c r="DOG44" s="67">
        <v>24.444444444444443</v>
      </c>
      <c r="DOH44" s="86"/>
      <c r="DOI44" s="86">
        <v>45.454545454545453</v>
      </c>
      <c r="DON44" s="62" t="s">
        <v>118</v>
      </c>
      <c r="DOO44" s="62">
        <v>4</v>
      </c>
      <c r="DOP44" s="86"/>
      <c r="DOQ44" s="86">
        <v>3</v>
      </c>
      <c r="DOR44" s="86"/>
      <c r="DOS44" s="86">
        <v>11</v>
      </c>
      <c r="DOT44" s="86"/>
      <c r="DOU44" s="67">
        <v>24.444444444444443</v>
      </c>
      <c r="DOV44" s="86"/>
      <c r="DOW44" s="86">
        <v>27.27272727272727</v>
      </c>
      <c r="DPB44" s="62" t="s">
        <v>118</v>
      </c>
      <c r="DPC44" s="62">
        <v>4</v>
      </c>
      <c r="DPD44" s="86"/>
      <c r="DPE44" s="86">
        <v>2</v>
      </c>
      <c r="DPF44" s="86"/>
      <c r="DPG44" s="86">
        <v>11</v>
      </c>
      <c r="DPH44" s="86"/>
      <c r="DPI44" s="67">
        <v>24.444444444444443</v>
      </c>
      <c r="DPJ44" s="86"/>
      <c r="DPK44" s="86">
        <v>18.181818181818183</v>
      </c>
      <c r="DPP44" s="62" t="s">
        <v>118</v>
      </c>
      <c r="DPQ44" s="62">
        <v>4</v>
      </c>
      <c r="DPR44" s="86"/>
      <c r="DPS44" s="86">
        <v>2</v>
      </c>
      <c r="DPT44" s="86"/>
      <c r="DPU44" s="86">
        <v>11</v>
      </c>
      <c r="DPV44" s="86"/>
      <c r="DPW44" s="67">
        <v>24.444444444444443</v>
      </c>
      <c r="DPX44" s="86"/>
      <c r="DPY44" s="86">
        <v>18.181818181818183</v>
      </c>
      <c r="DQD44" s="62" t="s">
        <v>118</v>
      </c>
      <c r="DQE44" s="62">
        <v>4</v>
      </c>
      <c r="DQF44" s="86"/>
      <c r="DQG44" s="86">
        <v>3</v>
      </c>
      <c r="DQH44" s="86"/>
      <c r="DQI44" s="86">
        <v>11</v>
      </c>
      <c r="DQJ44" s="86"/>
      <c r="DQK44" s="67">
        <v>24.444444444444443</v>
      </c>
      <c r="DQL44" s="86"/>
      <c r="DQM44" s="86">
        <v>27.27272727272727</v>
      </c>
      <c r="DQR44" s="62" t="s">
        <v>118</v>
      </c>
      <c r="DQS44" s="62">
        <v>4</v>
      </c>
      <c r="DQT44" s="86"/>
      <c r="DQU44" s="86">
        <v>7</v>
      </c>
      <c r="DQV44" s="86"/>
      <c r="DQW44" s="86">
        <v>11</v>
      </c>
      <c r="DQX44" s="86"/>
      <c r="DQY44" s="67">
        <v>24.444444444444443</v>
      </c>
      <c r="DQZ44" s="86"/>
      <c r="DRA44" s="86">
        <v>63.636363636363633</v>
      </c>
      <c r="DRF44" s="62" t="s">
        <v>118</v>
      </c>
      <c r="DRG44" s="62">
        <v>4</v>
      </c>
      <c r="DRH44" s="86"/>
      <c r="DRI44" s="86">
        <v>2</v>
      </c>
      <c r="DRJ44" s="86"/>
      <c r="DRK44" s="86">
        <v>11</v>
      </c>
      <c r="DRL44" s="86"/>
      <c r="DRM44" s="67">
        <v>24.444444444444443</v>
      </c>
      <c r="DRN44" s="86"/>
      <c r="DRO44" s="86">
        <v>18.181818181818183</v>
      </c>
      <c r="DRT44" s="62" t="s">
        <v>118</v>
      </c>
      <c r="DRU44" s="62">
        <v>4</v>
      </c>
      <c r="DRV44" s="86"/>
      <c r="DRW44" s="86">
        <v>3</v>
      </c>
      <c r="DRX44" s="86"/>
      <c r="DRY44" s="86">
        <v>11</v>
      </c>
      <c r="DRZ44" s="86"/>
      <c r="DSA44" s="67">
        <v>24.444444444444443</v>
      </c>
      <c r="DSB44" s="86"/>
      <c r="DSC44" s="86">
        <v>27.27272727272727</v>
      </c>
      <c r="DSH44" s="62" t="s">
        <v>118</v>
      </c>
      <c r="DSI44" s="62">
        <v>4</v>
      </c>
      <c r="DSJ44" s="86"/>
      <c r="DSK44" s="86">
        <v>3</v>
      </c>
      <c r="DSL44" s="86"/>
      <c r="DSM44" s="86">
        <v>11</v>
      </c>
      <c r="DSN44" s="86"/>
      <c r="DSO44" s="67">
        <v>24.444444444444443</v>
      </c>
      <c r="DSP44" s="86"/>
      <c r="DSQ44" s="86">
        <v>27.27272727272727</v>
      </c>
      <c r="DSV44" s="62" t="s">
        <v>118</v>
      </c>
      <c r="DSW44" s="62">
        <v>4</v>
      </c>
      <c r="DSX44" s="86"/>
      <c r="DSY44" s="86">
        <v>3</v>
      </c>
      <c r="DSZ44" s="86"/>
      <c r="DTA44" s="86">
        <v>11</v>
      </c>
      <c r="DTB44" s="86"/>
      <c r="DTC44" s="67">
        <v>24.444444444444443</v>
      </c>
      <c r="DTD44" s="86"/>
      <c r="DTE44" s="86">
        <v>27.27272727272727</v>
      </c>
      <c r="DTJ44" s="62" t="s">
        <v>118</v>
      </c>
      <c r="DTK44" s="62">
        <v>4</v>
      </c>
      <c r="DTL44" s="86"/>
      <c r="DTM44" s="86">
        <v>15</v>
      </c>
      <c r="DTN44" s="86"/>
      <c r="DTO44" s="86">
        <v>15</v>
      </c>
      <c r="DTP44" s="86"/>
      <c r="DTQ44" s="67">
        <v>27.777777777777779</v>
      </c>
      <c r="DTR44" s="86"/>
      <c r="DTS44" s="86">
        <v>100</v>
      </c>
      <c r="DTX44" s="62" t="s">
        <v>118</v>
      </c>
      <c r="DTY44" s="62">
        <v>4</v>
      </c>
      <c r="DTZ44" s="86"/>
      <c r="DUA44" s="86">
        <v>10</v>
      </c>
      <c r="DUB44" s="86"/>
      <c r="DUC44" s="86">
        <v>15</v>
      </c>
      <c r="DUD44" s="86"/>
      <c r="DUE44" s="67">
        <v>27.777777777777779</v>
      </c>
      <c r="DUF44" s="86"/>
      <c r="DUG44" s="86">
        <v>66.666666666666657</v>
      </c>
      <c r="DUL44" s="62" t="s">
        <v>118</v>
      </c>
      <c r="DUM44" s="62">
        <v>4</v>
      </c>
      <c r="DUN44" s="86"/>
      <c r="DUO44" s="86">
        <v>14</v>
      </c>
      <c r="DUP44" s="86"/>
      <c r="DUQ44" s="86">
        <v>15</v>
      </c>
      <c r="DUR44" s="86"/>
      <c r="DUS44" s="67">
        <v>27.777777777777779</v>
      </c>
      <c r="DUT44" s="86"/>
      <c r="DUU44" s="86">
        <v>93.333333333333329</v>
      </c>
      <c r="DUZ44" s="62" t="s">
        <v>118</v>
      </c>
      <c r="DVA44" s="62">
        <v>4</v>
      </c>
      <c r="DVB44" s="86"/>
      <c r="DVC44" s="86">
        <v>5</v>
      </c>
      <c r="DVD44" s="86"/>
      <c r="DVE44" s="86">
        <v>15</v>
      </c>
      <c r="DVF44" s="86"/>
      <c r="DVG44" s="67">
        <v>27.777777777777779</v>
      </c>
      <c r="DVH44" s="86"/>
      <c r="DVI44" s="86">
        <v>33.333333333333329</v>
      </c>
      <c r="DVN44" s="62" t="s">
        <v>118</v>
      </c>
      <c r="DVO44" s="62">
        <v>4</v>
      </c>
      <c r="DVP44" s="86"/>
      <c r="DVQ44" s="86">
        <v>15</v>
      </c>
      <c r="DVR44" s="86"/>
      <c r="DVS44" s="86">
        <v>15</v>
      </c>
      <c r="DVT44" s="86"/>
      <c r="DVU44" s="67">
        <v>27.777777777777779</v>
      </c>
      <c r="DVV44" s="86"/>
      <c r="DVW44" s="86">
        <v>100</v>
      </c>
      <c r="DWB44" s="62" t="s">
        <v>118</v>
      </c>
      <c r="DWC44" s="62">
        <v>4</v>
      </c>
      <c r="DWD44" s="86"/>
      <c r="DWE44" s="86">
        <v>13</v>
      </c>
      <c r="DWF44" s="86"/>
      <c r="DWG44" s="86">
        <v>15</v>
      </c>
      <c r="DWH44" s="86"/>
      <c r="DWI44" s="67">
        <v>27.777777777777779</v>
      </c>
      <c r="DWJ44" s="86"/>
      <c r="DWK44" s="86">
        <v>86.666666666666671</v>
      </c>
      <c r="DWP44" s="62" t="s">
        <v>118</v>
      </c>
      <c r="DWQ44" s="62">
        <v>4</v>
      </c>
      <c r="DWR44" s="86"/>
      <c r="DWS44" s="86">
        <v>12</v>
      </c>
      <c r="DWT44" s="86"/>
      <c r="DWU44" s="86">
        <v>15</v>
      </c>
      <c r="DWV44" s="86"/>
      <c r="DWW44" s="67">
        <v>27.777777777777779</v>
      </c>
      <c r="DWX44" s="86"/>
      <c r="DWY44" s="86">
        <v>80</v>
      </c>
      <c r="DXD44" s="62" t="s">
        <v>118</v>
      </c>
      <c r="DXE44" s="62">
        <v>4</v>
      </c>
      <c r="DXF44" s="86"/>
      <c r="DXG44" s="86">
        <v>9</v>
      </c>
      <c r="DXH44" s="86"/>
      <c r="DXI44" s="86">
        <v>15</v>
      </c>
      <c r="DXJ44" s="86"/>
      <c r="DXK44" s="67">
        <v>27.777777777777779</v>
      </c>
      <c r="DXL44" s="86"/>
      <c r="DXM44" s="86">
        <v>60</v>
      </c>
      <c r="DXR44" s="62" t="s">
        <v>118</v>
      </c>
      <c r="DXS44" s="62">
        <v>4</v>
      </c>
      <c r="DXT44" s="86"/>
      <c r="DXU44" s="86">
        <v>7</v>
      </c>
      <c r="DXV44" s="86"/>
      <c r="DXW44" s="86">
        <v>15</v>
      </c>
      <c r="DXX44" s="86"/>
      <c r="DXY44" s="67">
        <v>27.777777777777779</v>
      </c>
      <c r="DXZ44" s="86"/>
      <c r="DYA44" s="86">
        <v>46.666666666666664</v>
      </c>
      <c r="DYF44" s="62" t="s">
        <v>118</v>
      </c>
      <c r="DYG44" s="62">
        <v>4</v>
      </c>
      <c r="DYH44" s="86"/>
      <c r="DYI44" s="86">
        <v>9</v>
      </c>
      <c r="DYJ44" s="86"/>
      <c r="DYK44" s="86">
        <v>15</v>
      </c>
      <c r="DYL44" s="86"/>
      <c r="DYM44" s="67">
        <v>27.777777777777779</v>
      </c>
      <c r="DYN44" s="86"/>
      <c r="DYO44" s="86">
        <v>60</v>
      </c>
      <c r="DYT44" s="62" t="s">
        <v>118</v>
      </c>
      <c r="DYU44" s="62">
        <v>4</v>
      </c>
      <c r="DYV44" s="86"/>
      <c r="DYW44" s="86">
        <v>8</v>
      </c>
      <c r="DYX44" s="86"/>
      <c r="DYY44" s="86">
        <v>15</v>
      </c>
      <c r="DYZ44" s="86"/>
      <c r="DZA44" s="67">
        <v>27.777777777777779</v>
      </c>
      <c r="DZB44" s="86"/>
      <c r="DZC44" s="86">
        <v>53.333333333333336</v>
      </c>
      <c r="DZH44" s="62" t="s">
        <v>118</v>
      </c>
      <c r="DZI44" s="62">
        <v>4</v>
      </c>
      <c r="DZJ44" s="86"/>
      <c r="DZK44" s="86">
        <v>4</v>
      </c>
      <c r="DZL44" s="86"/>
      <c r="DZM44" s="86">
        <v>15</v>
      </c>
      <c r="DZN44" s="86"/>
      <c r="DZO44" s="67">
        <v>27.777777777777779</v>
      </c>
      <c r="DZP44" s="86"/>
      <c r="DZQ44" s="86">
        <v>26.666666666666668</v>
      </c>
      <c r="DZV44" s="62" t="s">
        <v>118</v>
      </c>
      <c r="DZW44" s="62">
        <v>4</v>
      </c>
      <c r="DZX44" s="86"/>
      <c r="DZY44" s="86">
        <v>7</v>
      </c>
      <c r="DZZ44" s="86"/>
      <c r="EAA44" s="86">
        <v>15</v>
      </c>
      <c r="EAB44" s="86"/>
      <c r="EAC44" s="67">
        <v>27.777777777777779</v>
      </c>
      <c r="EAD44" s="86"/>
      <c r="EAE44" s="86">
        <v>46.666666666666664</v>
      </c>
      <c r="EAJ44" s="62" t="s">
        <v>118</v>
      </c>
      <c r="EAK44" s="62">
        <v>4</v>
      </c>
      <c r="EAL44" s="86"/>
      <c r="EAM44" s="86">
        <v>3</v>
      </c>
      <c r="EAN44" s="86"/>
      <c r="EAO44" s="86">
        <v>15</v>
      </c>
      <c r="EAP44" s="86"/>
      <c r="EAQ44" s="67">
        <v>27.777777777777779</v>
      </c>
      <c r="EAR44" s="86"/>
      <c r="EAS44" s="86">
        <v>20</v>
      </c>
      <c r="EAX44" s="62" t="s">
        <v>118</v>
      </c>
      <c r="EAY44" s="62">
        <v>4</v>
      </c>
      <c r="EAZ44" s="86"/>
      <c r="EBA44" s="86">
        <v>12</v>
      </c>
      <c r="EBB44" s="86"/>
      <c r="EBC44" s="86">
        <v>15</v>
      </c>
      <c r="EBD44" s="86"/>
      <c r="EBE44" s="67">
        <v>27.777777777777779</v>
      </c>
      <c r="EBF44" s="86"/>
      <c r="EBG44" s="86">
        <v>80</v>
      </c>
      <c r="EBL44" s="62" t="s">
        <v>118</v>
      </c>
      <c r="EBM44" s="62">
        <v>4</v>
      </c>
      <c r="EBN44" s="86"/>
      <c r="EBO44" s="86">
        <v>4</v>
      </c>
      <c r="EBP44" s="86"/>
      <c r="EBQ44" s="86">
        <v>15</v>
      </c>
      <c r="EBR44" s="86"/>
      <c r="EBS44" s="67">
        <v>27.777777777777779</v>
      </c>
      <c r="EBT44" s="86"/>
      <c r="EBU44" s="86">
        <v>26.666666666666668</v>
      </c>
      <c r="EBZ44" s="62" t="s">
        <v>118</v>
      </c>
      <c r="ECA44" s="62">
        <v>4</v>
      </c>
      <c r="ECB44" s="86"/>
      <c r="ECC44" s="86">
        <v>6</v>
      </c>
      <c r="ECD44" s="86"/>
      <c r="ECE44" s="86">
        <v>15</v>
      </c>
      <c r="ECF44" s="86"/>
      <c r="ECG44" s="67">
        <v>27.777777777777779</v>
      </c>
      <c r="ECH44" s="86"/>
      <c r="ECI44" s="86">
        <v>40</v>
      </c>
      <c r="ECN44" s="62" t="s">
        <v>118</v>
      </c>
      <c r="ECO44" s="62">
        <v>4</v>
      </c>
      <c r="ECP44" s="86"/>
      <c r="ECQ44" s="86">
        <v>4</v>
      </c>
      <c r="ECR44" s="86"/>
      <c r="ECS44" s="86">
        <v>15</v>
      </c>
      <c r="ECT44" s="86"/>
      <c r="ECU44" s="67">
        <v>27.777777777777779</v>
      </c>
      <c r="ECV44" s="86"/>
      <c r="ECW44" s="86">
        <v>26.666666666666668</v>
      </c>
      <c r="EDB44" s="62" t="s">
        <v>118</v>
      </c>
      <c r="EDC44" s="62">
        <v>4</v>
      </c>
      <c r="EDD44" s="86"/>
      <c r="EDE44" s="86">
        <v>9</v>
      </c>
      <c r="EDF44" s="86"/>
      <c r="EDG44" s="86">
        <v>15</v>
      </c>
      <c r="EDH44" s="86"/>
      <c r="EDI44" s="67">
        <v>27.777777777777779</v>
      </c>
      <c r="EDJ44" s="86"/>
      <c r="EDK44" s="86">
        <v>60</v>
      </c>
      <c r="EDP44" s="62" t="s">
        <v>118</v>
      </c>
      <c r="EDQ44" s="62">
        <v>4</v>
      </c>
      <c r="EDR44" s="86"/>
      <c r="EDS44" s="86">
        <v>8</v>
      </c>
      <c r="EDT44" s="86"/>
      <c r="EDU44" s="86">
        <v>15</v>
      </c>
      <c r="EDV44" s="86"/>
      <c r="EDW44" s="67">
        <v>27.777777777777779</v>
      </c>
      <c r="EDX44" s="86"/>
      <c r="EDY44" s="86">
        <v>53.333333333333336</v>
      </c>
      <c r="EED44" s="62" t="s">
        <v>118</v>
      </c>
      <c r="EEE44" s="62">
        <v>4</v>
      </c>
      <c r="EEF44" s="86"/>
      <c r="EEG44" s="86">
        <v>9</v>
      </c>
      <c r="EEH44" s="86"/>
      <c r="EEI44" s="86">
        <v>15</v>
      </c>
      <c r="EEJ44" s="86"/>
      <c r="EEK44" s="67">
        <v>27.777777777777779</v>
      </c>
      <c r="EEL44" s="86"/>
      <c r="EEM44" s="86">
        <v>60</v>
      </c>
      <c r="EER44" s="62" t="s">
        <v>118</v>
      </c>
      <c r="EES44" s="62">
        <v>4</v>
      </c>
      <c r="EET44" s="86"/>
      <c r="EEU44" s="86">
        <v>10</v>
      </c>
      <c r="EEV44" s="86"/>
      <c r="EEW44" s="86">
        <v>15</v>
      </c>
      <c r="EEX44" s="86"/>
      <c r="EEY44" s="67">
        <v>27.777777777777779</v>
      </c>
      <c r="EEZ44" s="86"/>
      <c r="EFA44" s="86">
        <v>66.666666666666657</v>
      </c>
      <c r="EFF44" s="62" t="s">
        <v>118</v>
      </c>
      <c r="EFG44" s="62">
        <v>4</v>
      </c>
      <c r="EFH44" s="86"/>
      <c r="EFI44" s="86">
        <v>8</v>
      </c>
      <c r="EFJ44" s="86"/>
      <c r="EFK44" s="86">
        <v>15</v>
      </c>
      <c r="EFL44" s="86"/>
      <c r="EFM44" s="67">
        <v>27.777777777777779</v>
      </c>
      <c r="EFN44" s="86"/>
      <c r="EFO44" s="86">
        <v>53.333333333333336</v>
      </c>
      <c r="EFT44" s="62" t="s">
        <v>118</v>
      </c>
      <c r="EFU44" s="62">
        <v>4</v>
      </c>
      <c r="EFV44" s="86"/>
      <c r="EFW44" s="86">
        <v>8</v>
      </c>
      <c r="EFX44" s="86"/>
      <c r="EFY44" s="86">
        <v>15</v>
      </c>
      <c r="EFZ44" s="86"/>
      <c r="EGA44" s="67">
        <v>27.777777777777779</v>
      </c>
      <c r="EGB44" s="86"/>
      <c r="EGC44" s="86">
        <v>53.333333333333336</v>
      </c>
      <c r="EGH44" s="62" t="s">
        <v>118</v>
      </c>
      <c r="EGI44" s="62">
        <v>4</v>
      </c>
      <c r="EGJ44" s="86"/>
      <c r="EGK44" s="86">
        <v>8</v>
      </c>
      <c r="EGL44" s="86"/>
      <c r="EGM44" s="86">
        <v>15</v>
      </c>
      <c r="EGN44" s="86"/>
      <c r="EGO44" s="67">
        <v>27.777777777777779</v>
      </c>
      <c r="EGP44" s="86"/>
      <c r="EGQ44" s="86">
        <v>53.333333333333336</v>
      </c>
      <c r="EGV44" s="62" t="s">
        <v>118</v>
      </c>
      <c r="EGW44" s="62">
        <v>4</v>
      </c>
      <c r="EGX44" s="86"/>
      <c r="EGY44" s="86">
        <v>9</v>
      </c>
      <c r="EGZ44" s="86"/>
      <c r="EHA44" s="86">
        <v>15</v>
      </c>
      <c r="EHB44" s="86"/>
      <c r="EHC44" s="67">
        <v>27.777777777777779</v>
      </c>
      <c r="EHD44" s="86"/>
      <c r="EHE44" s="86">
        <v>60</v>
      </c>
      <c r="EHJ44" s="62" t="s">
        <v>118</v>
      </c>
      <c r="EHK44" s="62">
        <v>4</v>
      </c>
      <c r="EHL44" s="86"/>
      <c r="EHM44" s="86">
        <v>7</v>
      </c>
      <c r="EHN44" s="86"/>
      <c r="EHO44" s="86">
        <v>15</v>
      </c>
      <c r="EHP44" s="86"/>
      <c r="EHQ44" s="67">
        <v>27.777777777777779</v>
      </c>
      <c r="EHR44" s="86"/>
      <c r="EHS44" s="86">
        <v>46.666666666666664</v>
      </c>
      <c r="EHX44" s="62" t="s">
        <v>118</v>
      </c>
      <c r="EHY44" s="62">
        <v>4</v>
      </c>
      <c r="EHZ44" s="86"/>
      <c r="EIA44" s="86">
        <v>2</v>
      </c>
      <c r="EIB44" s="86"/>
      <c r="EIC44" s="86">
        <v>15</v>
      </c>
      <c r="EID44" s="86"/>
      <c r="EIE44" s="67">
        <v>27.777777777777779</v>
      </c>
      <c r="EIF44" s="86"/>
      <c r="EIG44" s="86">
        <v>13.333333333333334</v>
      </c>
      <c r="EIL44" s="62" t="s">
        <v>118</v>
      </c>
      <c r="EIM44" s="62">
        <v>4</v>
      </c>
      <c r="EIN44" s="86"/>
      <c r="EIO44" s="86">
        <v>8</v>
      </c>
      <c r="EIP44" s="86"/>
      <c r="EIQ44" s="86">
        <v>15</v>
      </c>
      <c r="EIR44" s="86"/>
      <c r="EIS44" s="67">
        <v>27.777777777777779</v>
      </c>
      <c r="EIT44" s="86"/>
      <c r="EIU44" s="86">
        <v>53.333333333333336</v>
      </c>
      <c r="EIZ44" s="62" t="s">
        <v>118</v>
      </c>
      <c r="EJA44" s="62">
        <v>4</v>
      </c>
      <c r="EJB44" s="86"/>
      <c r="EJC44" s="86">
        <v>8</v>
      </c>
      <c r="EJD44" s="86"/>
      <c r="EJE44" s="86">
        <v>15</v>
      </c>
      <c r="EJF44" s="86"/>
      <c r="EJG44" s="67">
        <v>27.777777777777779</v>
      </c>
      <c r="EJH44" s="86"/>
      <c r="EJI44" s="86">
        <v>53.333333333333336</v>
      </c>
      <c r="EJN44" s="62" t="s">
        <v>118</v>
      </c>
      <c r="EJO44" s="62">
        <v>4</v>
      </c>
      <c r="EJP44" s="86"/>
      <c r="EJQ44" s="86">
        <v>10</v>
      </c>
      <c r="EJR44" s="86"/>
      <c r="EJS44" s="86">
        <v>11</v>
      </c>
      <c r="EJT44" s="86"/>
      <c r="EJU44" s="67">
        <v>24.444444444444443</v>
      </c>
      <c r="EJV44" s="86"/>
      <c r="EJW44" s="86">
        <v>90.909090909090907</v>
      </c>
      <c r="EKB44" s="62" t="s">
        <v>118</v>
      </c>
      <c r="EKC44" s="62">
        <v>4</v>
      </c>
      <c r="EKD44" s="86"/>
      <c r="EKE44" s="86">
        <v>2</v>
      </c>
      <c r="EKF44" s="86"/>
      <c r="EKG44" s="86">
        <v>11</v>
      </c>
      <c r="EKH44" s="86"/>
      <c r="EKI44" s="67">
        <v>24.444444444444443</v>
      </c>
      <c r="EKJ44" s="86"/>
      <c r="EKK44" s="86">
        <v>18.181818181818183</v>
      </c>
      <c r="EKP44" s="62" t="s">
        <v>118</v>
      </c>
      <c r="EKQ44" s="62">
        <v>4</v>
      </c>
      <c r="EKR44" s="86"/>
      <c r="EKS44" s="86">
        <v>3</v>
      </c>
      <c r="EKT44" s="86"/>
      <c r="EKU44" s="86">
        <v>11</v>
      </c>
      <c r="EKV44" s="86"/>
      <c r="EKW44" s="67">
        <v>24.444444444444443</v>
      </c>
      <c r="EKX44" s="86"/>
      <c r="EKY44" s="86">
        <v>27.27272727272727</v>
      </c>
      <c r="ELD44" s="62" t="s">
        <v>118</v>
      </c>
      <c r="ELE44" s="62">
        <v>4</v>
      </c>
      <c r="ELF44" s="86"/>
      <c r="ELG44" s="86">
        <v>7</v>
      </c>
      <c r="ELH44" s="86"/>
      <c r="ELI44" s="86">
        <v>11</v>
      </c>
      <c r="ELJ44" s="86"/>
      <c r="ELK44" s="67">
        <v>24.444444444444443</v>
      </c>
      <c r="ELL44" s="86"/>
      <c r="ELM44" s="86">
        <v>63.636363636363633</v>
      </c>
      <c r="ELR44" s="62" t="s">
        <v>118</v>
      </c>
      <c r="ELS44" s="62">
        <v>4</v>
      </c>
      <c r="ELT44" s="86"/>
      <c r="ELU44" s="86">
        <v>9</v>
      </c>
      <c r="ELV44" s="86"/>
      <c r="ELW44" s="86">
        <v>11</v>
      </c>
      <c r="ELX44" s="86"/>
      <c r="ELY44" s="67">
        <v>24.444444444444443</v>
      </c>
      <c r="ELZ44" s="86"/>
      <c r="EMA44" s="86">
        <v>81.818181818181827</v>
      </c>
      <c r="EMF44" s="62" t="s">
        <v>118</v>
      </c>
      <c r="EMG44" s="62">
        <v>4</v>
      </c>
      <c r="EMH44" s="86"/>
      <c r="EMI44" s="86">
        <v>4</v>
      </c>
      <c r="EMJ44" s="86"/>
      <c r="EMK44" s="86">
        <v>11</v>
      </c>
      <c r="EML44" s="86"/>
      <c r="EMM44" s="67">
        <v>24.444444444444443</v>
      </c>
      <c r="EMN44" s="86"/>
      <c r="EMO44" s="86">
        <v>36.363636363636367</v>
      </c>
      <c r="EMT44" s="62" t="s">
        <v>118</v>
      </c>
      <c r="EMU44" s="62">
        <v>4</v>
      </c>
      <c r="EMV44" s="86"/>
      <c r="EMW44" s="86">
        <v>8</v>
      </c>
      <c r="EMX44" s="86"/>
      <c r="EMY44" s="86">
        <v>11</v>
      </c>
      <c r="EMZ44" s="86"/>
      <c r="ENA44" s="67">
        <v>24.444444444444443</v>
      </c>
      <c r="ENB44" s="86"/>
      <c r="ENC44" s="86">
        <v>72.727272727272734</v>
      </c>
      <c r="ENH44" s="62" t="s">
        <v>118</v>
      </c>
      <c r="ENI44" s="62">
        <v>4</v>
      </c>
      <c r="ENJ44" s="86"/>
      <c r="ENK44" s="86">
        <v>7</v>
      </c>
      <c r="ENL44" s="86"/>
      <c r="ENM44" s="86">
        <v>11</v>
      </c>
      <c r="ENN44" s="86"/>
      <c r="ENO44" s="67">
        <v>24.444444444444443</v>
      </c>
      <c r="ENP44" s="86"/>
      <c r="ENQ44" s="86">
        <v>63.636363636363633</v>
      </c>
      <c r="ENV44" s="62" t="s">
        <v>118</v>
      </c>
      <c r="ENW44" s="62">
        <v>4</v>
      </c>
      <c r="ENX44" s="86"/>
      <c r="ENY44" s="86">
        <v>8</v>
      </c>
      <c r="ENZ44" s="86"/>
      <c r="EOA44" s="86">
        <v>11</v>
      </c>
      <c r="EOB44" s="86"/>
      <c r="EOC44" s="67">
        <v>24.444444444444443</v>
      </c>
      <c r="EOD44" s="86"/>
      <c r="EOE44" s="86">
        <v>72.727272727272734</v>
      </c>
      <c r="EOJ44" s="62" t="s">
        <v>118</v>
      </c>
      <c r="EOK44" s="62">
        <v>4</v>
      </c>
      <c r="EOL44" s="86"/>
      <c r="EOM44" s="86">
        <v>1</v>
      </c>
      <c r="EON44" s="86"/>
      <c r="EOO44" s="86">
        <v>11</v>
      </c>
      <c r="EOP44" s="86"/>
      <c r="EOQ44" s="67">
        <v>24.444444444444443</v>
      </c>
      <c r="EOR44" s="86"/>
      <c r="EOS44" s="86">
        <v>9.0909090909090917</v>
      </c>
      <c r="EOX44" s="62" t="s">
        <v>118</v>
      </c>
      <c r="EOY44" s="62">
        <v>4</v>
      </c>
      <c r="EOZ44" s="86"/>
      <c r="EPA44" s="86">
        <v>7</v>
      </c>
      <c r="EPB44" s="86"/>
      <c r="EPC44" s="86">
        <v>11</v>
      </c>
      <c r="EPD44" s="86"/>
      <c r="EPE44" s="67">
        <v>24.444444444444443</v>
      </c>
      <c r="EPF44" s="86"/>
      <c r="EPG44" s="86">
        <v>63.636363636363633</v>
      </c>
      <c r="EPL44" s="62" t="s">
        <v>118</v>
      </c>
      <c r="EPM44" s="62">
        <v>4</v>
      </c>
      <c r="EPN44" s="86"/>
      <c r="EPO44" s="86">
        <v>9</v>
      </c>
      <c r="EPP44" s="86"/>
      <c r="EPQ44" s="86">
        <v>11</v>
      </c>
      <c r="EPR44" s="86"/>
      <c r="EPS44" s="67">
        <v>24.444444444444443</v>
      </c>
      <c r="EPT44" s="86"/>
      <c r="EPU44" s="86">
        <v>81.818181818181827</v>
      </c>
      <c r="EPZ44" s="62" t="s">
        <v>118</v>
      </c>
      <c r="EQA44" s="62">
        <v>4</v>
      </c>
      <c r="EQB44" s="86"/>
      <c r="EQC44" s="86">
        <v>11</v>
      </c>
      <c r="EQD44" s="86"/>
      <c r="EQE44" s="86">
        <v>11</v>
      </c>
      <c r="EQF44" s="86"/>
      <c r="EQG44" s="67">
        <v>24.444444444444443</v>
      </c>
      <c r="EQH44" s="86"/>
      <c r="EQI44" s="86">
        <v>100</v>
      </c>
      <c r="EQN44" s="62" t="s">
        <v>118</v>
      </c>
      <c r="EQO44" s="62">
        <v>4</v>
      </c>
      <c r="EQP44" s="86"/>
      <c r="EQQ44" s="86">
        <v>2</v>
      </c>
      <c r="EQR44" s="86"/>
      <c r="EQS44" s="86">
        <v>11</v>
      </c>
      <c r="EQT44" s="86"/>
      <c r="EQU44" s="67">
        <v>24.444444444444443</v>
      </c>
      <c r="EQV44" s="86"/>
      <c r="EQW44" s="86">
        <v>18.181818181818183</v>
      </c>
      <c r="ERB44" s="62" t="s">
        <v>118</v>
      </c>
      <c r="ERC44" s="62">
        <v>4</v>
      </c>
      <c r="ERD44" s="86"/>
      <c r="ERE44" s="86">
        <v>3</v>
      </c>
      <c r="ERF44" s="86"/>
      <c r="ERG44" s="86">
        <v>11</v>
      </c>
      <c r="ERH44" s="86"/>
      <c r="ERI44" s="67">
        <v>24.444444444444443</v>
      </c>
      <c r="ERJ44" s="86"/>
      <c r="ERK44" s="86">
        <v>27.27272727272727</v>
      </c>
      <c r="ERP44" s="62" t="s">
        <v>118</v>
      </c>
      <c r="ERQ44" s="62">
        <v>4</v>
      </c>
      <c r="ERR44" s="86"/>
      <c r="ERS44" s="86">
        <v>5</v>
      </c>
      <c r="ERT44" s="86"/>
      <c r="ERU44" s="86">
        <v>11</v>
      </c>
      <c r="ERV44" s="86"/>
      <c r="ERW44" s="67">
        <v>24.444444444444443</v>
      </c>
      <c r="ERX44" s="86"/>
      <c r="ERY44" s="86">
        <v>45.454545454545453</v>
      </c>
      <c r="ESD44" s="62" t="s">
        <v>118</v>
      </c>
      <c r="ESE44" s="62">
        <v>4</v>
      </c>
      <c r="ESF44" s="86"/>
      <c r="ESG44" s="86">
        <v>4</v>
      </c>
      <c r="ESH44" s="86"/>
      <c r="ESI44" s="86">
        <v>11</v>
      </c>
      <c r="ESJ44" s="86"/>
      <c r="ESK44" s="67">
        <v>24.444444444444443</v>
      </c>
      <c r="ESL44" s="86"/>
      <c r="ESM44" s="86">
        <v>36.363636363636367</v>
      </c>
      <c r="ESR44" s="62" t="s">
        <v>118</v>
      </c>
      <c r="ESS44" s="62">
        <v>4</v>
      </c>
      <c r="EST44" s="86"/>
      <c r="ESU44" s="86">
        <v>7</v>
      </c>
      <c r="ESV44" s="86"/>
      <c r="ESW44" s="86">
        <v>11</v>
      </c>
      <c r="ESX44" s="86"/>
      <c r="ESY44" s="67">
        <v>24.444444444444443</v>
      </c>
      <c r="ESZ44" s="86"/>
      <c r="ETA44" s="86">
        <v>63.636363636363633</v>
      </c>
      <c r="ETF44" s="62" t="s">
        <v>118</v>
      </c>
      <c r="ETG44" s="62">
        <v>4</v>
      </c>
      <c r="ETH44" s="86"/>
      <c r="ETI44" s="86">
        <v>2</v>
      </c>
      <c r="ETJ44" s="86"/>
      <c r="ETK44" s="86">
        <v>11</v>
      </c>
      <c r="ETL44" s="86"/>
      <c r="ETM44" s="67">
        <v>24.444444444444443</v>
      </c>
      <c r="ETN44" s="86"/>
      <c r="ETO44" s="86">
        <v>18.181818181818183</v>
      </c>
      <c r="ETT44" s="62" t="s">
        <v>118</v>
      </c>
      <c r="ETU44" s="62">
        <v>4</v>
      </c>
      <c r="ETV44" s="86"/>
      <c r="ETW44" s="86">
        <v>5</v>
      </c>
      <c r="ETX44" s="86"/>
      <c r="ETY44" s="86">
        <v>11</v>
      </c>
      <c r="ETZ44" s="86"/>
      <c r="EUA44" s="67">
        <v>24.444444444444443</v>
      </c>
      <c r="EUB44" s="86"/>
      <c r="EUC44" s="86">
        <v>45.454545454545453</v>
      </c>
      <c r="EUH44" s="62" t="s">
        <v>118</v>
      </c>
      <c r="EUI44" s="62">
        <v>4</v>
      </c>
      <c r="EUJ44" s="86"/>
      <c r="EUK44" s="86">
        <v>4</v>
      </c>
      <c r="EUL44" s="86"/>
      <c r="EUM44" s="86">
        <v>11</v>
      </c>
      <c r="EUN44" s="86"/>
      <c r="EUO44" s="67">
        <v>24.444444444444443</v>
      </c>
      <c r="EUP44" s="86"/>
      <c r="EUQ44" s="86">
        <v>36.363636363636367</v>
      </c>
      <c r="EUV44" s="62" t="s">
        <v>118</v>
      </c>
      <c r="EUW44" s="62">
        <v>4</v>
      </c>
      <c r="EUX44" s="86"/>
      <c r="EUY44" s="86">
        <v>3</v>
      </c>
      <c r="EUZ44" s="86"/>
      <c r="EVA44" s="86">
        <v>11</v>
      </c>
      <c r="EVB44" s="86"/>
      <c r="EVC44" s="67">
        <v>24.444444444444443</v>
      </c>
      <c r="EVD44" s="86"/>
      <c r="EVE44" s="86">
        <v>27.27272727272727</v>
      </c>
      <c r="EVJ44" s="62" t="s">
        <v>118</v>
      </c>
      <c r="EVK44" s="62">
        <v>4</v>
      </c>
      <c r="EVL44" s="86"/>
      <c r="EVM44" s="86">
        <v>4</v>
      </c>
      <c r="EVN44" s="86"/>
      <c r="EVO44" s="86">
        <v>11</v>
      </c>
      <c r="EVP44" s="86"/>
      <c r="EVQ44" s="67">
        <v>24.444444444444443</v>
      </c>
      <c r="EVR44" s="86"/>
      <c r="EVS44" s="86">
        <v>36.363636363636367</v>
      </c>
      <c r="EVX44" s="62" t="s">
        <v>118</v>
      </c>
      <c r="EVY44" s="62">
        <v>4</v>
      </c>
      <c r="EVZ44" s="86"/>
      <c r="EWA44" s="86">
        <v>7</v>
      </c>
      <c r="EWB44" s="86"/>
      <c r="EWC44" s="86">
        <v>11</v>
      </c>
      <c r="EWD44" s="86"/>
      <c r="EWE44" s="67">
        <v>24.444444444444443</v>
      </c>
      <c r="EWF44" s="86"/>
      <c r="EWG44" s="86">
        <v>63.636363636363633</v>
      </c>
      <c r="EWL44" s="62" t="s">
        <v>118</v>
      </c>
      <c r="EWM44" s="62">
        <v>4</v>
      </c>
      <c r="EWN44" s="86"/>
      <c r="EWO44" s="86">
        <v>3</v>
      </c>
      <c r="EWP44" s="86"/>
      <c r="EWQ44" s="86">
        <v>11</v>
      </c>
      <c r="EWR44" s="86"/>
      <c r="EWS44" s="67">
        <v>24.444444444444443</v>
      </c>
      <c r="EWT44" s="86"/>
      <c r="EWU44" s="86">
        <v>27.27272727272727</v>
      </c>
      <c r="EWZ44" s="62" t="s">
        <v>118</v>
      </c>
      <c r="EXA44" s="62">
        <v>4</v>
      </c>
      <c r="EXB44" s="86"/>
      <c r="EXC44" s="86">
        <v>14</v>
      </c>
      <c r="EXD44" s="86"/>
      <c r="EXE44" s="86">
        <v>15</v>
      </c>
      <c r="EXF44" s="86"/>
      <c r="EXG44" s="67">
        <v>27.777777777777779</v>
      </c>
      <c r="EXH44" s="86"/>
      <c r="EXI44" s="86">
        <v>93.333333333333329</v>
      </c>
      <c r="EXN44" s="62" t="s">
        <v>118</v>
      </c>
      <c r="EXO44" s="62">
        <v>4</v>
      </c>
      <c r="EXP44" s="86"/>
      <c r="EXQ44" s="86">
        <v>5</v>
      </c>
      <c r="EXR44" s="86"/>
      <c r="EXS44" s="86">
        <v>15</v>
      </c>
      <c r="EXT44" s="86"/>
      <c r="EXU44" s="67">
        <v>27.777777777777779</v>
      </c>
      <c r="EXV44" s="86"/>
      <c r="EXW44" s="86">
        <v>33.333333333333329</v>
      </c>
      <c r="EYB44" s="62" t="s">
        <v>118</v>
      </c>
      <c r="EYC44" s="62">
        <v>4</v>
      </c>
      <c r="EYD44" s="86"/>
      <c r="EYE44" s="86">
        <v>9</v>
      </c>
      <c r="EYF44" s="86"/>
      <c r="EYG44" s="86">
        <v>15</v>
      </c>
      <c r="EYH44" s="86"/>
      <c r="EYI44" s="67">
        <v>27.777777777777779</v>
      </c>
      <c r="EYJ44" s="86"/>
      <c r="EYK44" s="86">
        <v>60</v>
      </c>
      <c r="EYP44" s="62" t="s">
        <v>118</v>
      </c>
      <c r="EYQ44" s="62">
        <v>4</v>
      </c>
      <c r="EYR44" s="86"/>
      <c r="EYS44" s="86">
        <v>15</v>
      </c>
      <c r="EYT44" s="86"/>
      <c r="EYU44" s="86">
        <v>15</v>
      </c>
      <c r="EYV44" s="86"/>
      <c r="EYW44" s="67">
        <v>27.777777777777779</v>
      </c>
      <c r="EYX44" s="86"/>
      <c r="EYY44" s="86">
        <v>100</v>
      </c>
      <c r="EZD44" s="62" t="s">
        <v>118</v>
      </c>
      <c r="EZE44" s="62">
        <v>4</v>
      </c>
      <c r="EZF44" s="86"/>
      <c r="EZG44" s="86">
        <v>6</v>
      </c>
      <c r="EZH44" s="86"/>
      <c r="EZI44" s="86">
        <v>15</v>
      </c>
      <c r="EZJ44" s="86"/>
      <c r="EZK44" s="67">
        <v>27.777777777777779</v>
      </c>
      <c r="EZL44" s="86"/>
      <c r="EZM44" s="86">
        <v>40</v>
      </c>
      <c r="EZR44" s="62" t="s">
        <v>118</v>
      </c>
      <c r="EZS44" s="62">
        <v>4</v>
      </c>
      <c r="EZT44" s="86"/>
      <c r="EZU44" s="86">
        <v>15</v>
      </c>
      <c r="EZV44" s="86"/>
      <c r="EZW44" s="86">
        <v>15</v>
      </c>
      <c r="EZX44" s="86"/>
      <c r="EZY44" s="67">
        <v>27.777777777777779</v>
      </c>
      <c r="EZZ44" s="86"/>
      <c r="FAA44" s="86">
        <v>100</v>
      </c>
      <c r="FAF44" s="62" t="s">
        <v>118</v>
      </c>
      <c r="FAG44" s="62">
        <v>4</v>
      </c>
      <c r="FAH44" s="86"/>
      <c r="FAI44" s="86">
        <v>4</v>
      </c>
      <c r="FAJ44" s="86"/>
      <c r="FAK44" s="86">
        <v>15</v>
      </c>
      <c r="FAL44" s="86"/>
      <c r="FAM44" s="67">
        <v>27.777777777777779</v>
      </c>
      <c r="FAN44" s="86"/>
      <c r="FAO44" s="86">
        <v>26.666666666666668</v>
      </c>
      <c r="FAT44" s="62" t="s">
        <v>118</v>
      </c>
      <c r="FAU44" s="62">
        <v>4</v>
      </c>
      <c r="FAV44" s="86"/>
      <c r="FAW44" s="86">
        <v>7</v>
      </c>
      <c r="FAX44" s="86"/>
      <c r="FAY44" s="86">
        <v>15</v>
      </c>
      <c r="FAZ44" s="86"/>
      <c r="FBA44" s="67">
        <v>27.777777777777779</v>
      </c>
      <c r="FBB44" s="86"/>
      <c r="FBC44" s="86">
        <v>46.666666666666664</v>
      </c>
      <c r="FBH44" s="62" t="s">
        <v>118</v>
      </c>
      <c r="FBI44" s="62">
        <v>4</v>
      </c>
      <c r="FBJ44" s="86"/>
      <c r="FBK44" s="86">
        <v>7</v>
      </c>
      <c r="FBL44" s="86"/>
      <c r="FBM44" s="86">
        <v>15</v>
      </c>
      <c r="FBN44" s="86"/>
      <c r="FBO44" s="67">
        <v>27.777777777777779</v>
      </c>
      <c r="FBP44" s="86"/>
      <c r="FBQ44" s="86">
        <v>46.666666666666664</v>
      </c>
      <c r="FBV44" s="62" t="s">
        <v>118</v>
      </c>
      <c r="FBW44" s="62">
        <v>4</v>
      </c>
      <c r="FBX44" s="86"/>
      <c r="FBY44" s="86">
        <v>11</v>
      </c>
      <c r="FBZ44" s="86"/>
      <c r="FCA44" s="86">
        <v>15</v>
      </c>
      <c r="FCB44" s="86"/>
      <c r="FCC44" s="67">
        <v>27.777777777777779</v>
      </c>
      <c r="FCD44" s="86"/>
      <c r="FCE44" s="86">
        <v>73.333333333333329</v>
      </c>
      <c r="FCJ44" s="62" t="s">
        <v>118</v>
      </c>
      <c r="FCK44" s="62">
        <v>4</v>
      </c>
      <c r="FCL44" s="86"/>
      <c r="FCM44" s="86">
        <v>9</v>
      </c>
      <c r="FCN44" s="86"/>
      <c r="FCO44" s="86">
        <v>15</v>
      </c>
      <c r="FCP44" s="86"/>
      <c r="FCQ44" s="67">
        <v>27.777777777777779</v>
      </c>
      <c r="FCR44" s="86"/>
      <c r="FCS44" s="86">
        <v>60</v>
      </c>
      <c r="FCX44" s="62" t="s">
        <v>118</v>
      </c>
      <c r="FCY44" s="62">
        <v>4</v>
      </c>
      <c r="FCZ44" s="86"/>
      <c r="FDA44" s="86">
        <v>1</v>
      </c>
      <c r="FDB44" s="86"/>
      <c r="FDC44" s="86">
        <v>15</v>
      </c>
      <c r="FDD44" s="86"/>
      <c r="FDE44" s="67">
        <v>27.777777777777779</v>
      </c>
      <c r="FDF44" s="86"/>
      <c r="FDG44" s="86">
        <v>6.666666666666667</v>
      </c>
      <c r="FDL44" s="62" t="s">
        <v>118</v>
      </c>
      <c r="FDM44" s="62">
        <v>4</v>
      </c>
      <c r="FDN44" s="86"/>
      <c r="FDO44" s="86">
        <v>5</v>
      </c>
      <c r="FDP44" s="86"/>
      <c r="FDQ44" s="86">
        <v>15</v>
      </c>
      <c r="FDR44" s="86"/>
      <c r="FDS44" s="67">
        <v>27.777777777777779</v>
      </c>
      <c r="FDT44" s="86"/>
      <c r="FDU44" s="86">
        <v>33.333333333333329</v>
      </c>
      <c r="FDZ44" s="62" t="s">
        <v>118</v>
      </c>
      <c r="FEA44" s="62">
        <v>4</v>
      </c>
      <c r="FEB44" s="86"/>
      <c r="FEC44" s="86">
        <v>15</v>
      </c>
      <c r="FED44" s="86"/>
      <c r="FEE44" s="86">
        <v>15</v>
      </c>
      <c r="FEF44" s="86"/>
      <c r="FEG44" s="67">
        <v>27.777777777777779</v>
      </c>
      <c r="FEH44" s="86"/>
      <c r="FEI44" s="86">
        <v>100</v>
      </c>
      <c r="FEN44" s="62" t="s">
        <v>118</v>
      </c>
      <c r="FEO44" s="62">
        <v>4</v>
      </c>
      <c r="FEP44" s="86"/>
      <c r="FEQ44" s="86">
        <v>9</v>
      </c>
      <c r="FER44" s="86"/>
      <c r="FES44" s="86">
        <v>15</v>
      </c>
      <c r="FET44" s="86"/>
      <c r="FEU44" s="67">
        <v>27.777777777777779</v>
      </c>
      <c r="FEV44" s="86"/>
      <c r="FEW44" s="86">
        <v>60</v>
      </c>
      <c r="FFB44" s="62" t="s">
        <v>118</v>
      </c>
      <c r="FFC44" s="62">
        <v>4</v>
      </c>
      <c r="FFD44" s="86"/>
      <c r="FFE44" s="86">
        <v>7</v>
      </c>
      <c r="FFF44" s="86"/>
      <c r="FFG44" s="86">
        <v>15</v>
      </c>
      <c r="FFH44" s="86"/>
      <c r="FFI44" s="67">
        <v>27.777777777777779</v>
      </c>
      <c r="FFJ44" s="86"/>
      <c r="FFK44" s="86">
        <v>46.666666666666664</v>
      </c>
      <c r="FFP44" s="62" t="s">
        <v>118</v>
      </c>
      <c r="FFQ44" s="62">
        <v>4</v>
      </c>
      <c r="FFR44" s="86"/>
      <c r="FFS44" s="86">
        <v>0</v>
      </c>
      <c r="FFT44" s="86"/>
      <c r="FFU44" s="86">
        <v>15</v>
      </c>
      <c r="FFV44" s="86"/>
      <c r="FFW44" s="67">
        <v>27.777777777777779</v>
      </c>
      <c r="FFX44" s="86"/>
      <c r="FFY44" s="86">
        <v>0</v>
      </c>
      <c r="FGD44" s="62" t="s">
        <v>118</v>
      </c>
      <c r="FGE44" s="62">
        <v>4</v>
      </c>
      <c r="FGF44" s="86"/>
      <c r="FGG44" s="86">
        <v>1</v>
      </c>
      <c r="FGH44" s="86"/>
      <c r="FGI44" s="86">
        <v>15</v>
      </c>
      <c r="FGJ44" s="86"/>
      <c r="FGK44" s="67">
        <v>27.777777777777779</v>
      </c>
      <c r="FGL44" s="86"/>
      <c r="FGM44" s="86">
        <v>6.666666666666667</v>
      </c>
      <c r="FGR44" s="62" t="s">
        <v>118</v>
      </c>
      <c r="FGS44" s="62">
        <v>4</v>
      </c>
      <c r="FGT44" s="86"/>
      <c r="FGU44" s="86">
        <v>3</v>
      </c>
      <c r="FGV44" s="86"/>
      <c r="FGW44" s="86">
        <v>15</v>
      </c>
      <c r="FGX44" s="86"/>
      <c r="FGY44" s="67">
        <v>27.777777777777779</v>
      </c>
      <c r="FGZ44" s="86"/>
      <c r="FHA44" s="86">
        <v>20</v>
      </c>
      <c r="FHF44" s="62" t="s">
        <v>118</v>
      </c>
      <c r="FHG44" s="62">
        <v>4</v>
      </c>
      <c r="FHH44" s="86"/>
      <c r="FHI44" s="86">
        <v>9</v>
      </c>
      <c r="FHJ44" s="86"/>
      <c r="FHK44" s="86">
        <v>15</v>
      </c>
      <c r="FHL44" s="86"/>
      <c r="FHM44" s="67">
        <v>27.777777777777779</v>
      </c>
      <c r="FHN44" s="86"/>
      <c r="FHO44" s="86">
        <v>60</v>
      </c>
      <c r="FHT44" s="62" t="s">
        <v>118</v>
      </c>
      <c r="FHU44" s="62">
        <v>4</v>
      </c>
      <c r="FHV44" s="86"/>
      <c r="FHW44" s="86">
        <v>6</v>
      </c>
      <c r="FHX44" s="86"/>
      <c r="FHY44" s="86">
        <v>15</v>
      </c>
      <c r="FHZ44" s="86"/>
      <c r="FIA44" s="67">
        <v>27.777777777777779</v>
      </c>
      <c r="FIB44" s="86"/>
      <c r="FIC44" s="86">
        <v>40</v>
      </c>
      <c r="FIH44" s="62" t="s">
        <v>118</v>
      </c>
      <c r="FII44" s="62">
        <v>4</v>
      </c>
      <c r="FIJ44" s="86"/>
      <c r="FIK44" s="86">
        <v>7</v>
      </c>
      <c r="FIL44" s="86"/>
      <c r="FIM44" s="86">
        <v>15</v>
      </c>
      <c r="FIN44" s="86"/>
      <c r="FIO44" s="67">
        <v>27.777777777777779</v>
      </c>
      <c r="FIP44" s="86"/>
      <c r="FIQ44" s="86">
        <v>46.666666666666664</v>
      </c>
      <c r="FIV44" s="62" t="s">
        <v>118</v>
      </c>
      <c r="FIW44" s="62">
        <v>4</v>
      </c>
      <c r="FIX44" s="86"/>
      <c r="FIY44" s="86">
        <v>3</v>
      </c>
      <c r="FIZ44" s="86"/>
      <c r="FJA44" s="86">
        <v>15</v>
      </c>
      <c r="FJB44" s="86"/>
      <c r="FJC44" s="67">
        <v>27.777777777777779</v>
      </c>
      <c r="FJD44" s="86"/>
      <c r="FJE44" s="86">
        <v>20</v>
      </c>
      <c r="FJJ44" s="62" t="s">
        <v>118</v>
      </c>
      <c r="FJK44" s="62">
        <v>4</v>
      </c>
      <c r="FJL44" s="86"/>
      <c r="FJM44" s="86">
        <v>7</v>
      </c>
      <c r="FJN44" s="86"/>
      <c r="FJO44" s="86">
        <v>15</v>
      </c>
      <c r="FJP44" s="86"/>
      <c r="FJQ44" s="67">
        <v>27.777777777777779</v>
      </c>
      <c r="FJR44" s="86"/>
      <c r="FJS44" s="86">
        <v>46.666666666666664</v>
      </c>
      <c r="FJX44" s="62" t="s">
        <v>118</v>
      </c>
      <c r="FJY44" s="62">
        <v>4</v>
      </c>
      <c r="FJZ44" s="86"/>
      <c r="FKA44" s="86">
        <v>9</v>
      </c>
      <c r="FKB44" s="86"/>
      <c r="FKC44" s="86">
        <v>15</v>
      </c>
      <c r="FKD44" s="86"/>
      <c r="FKE44" s="67">
        <v>27.777777777777779</v>
      </c>
      <c r="FKF44" s="86"/>
      <c r="FKG44" s="86">
        <v>60</v>
      </c>
      <c r="FKL44" s="62" t="s">
        <v>118</v>
      </c>
      <c r="FKM44" s="62">
        <v>4</v>
      </c>
      <c r="FKN44" s="86"/>
      <c r="FKO44" s="86">
        <v>12</v>
      </c>
      <c r="FKP44" s="86"/>
      <c r="FKQ44" s="86">
        <v>15</v>
      </c>
      <c r="FKR44" s="86"/>
      <c r="FKS44" s="67">
        <v>27.777777777777779</v>
      </c>
      <c r="FKT44" s="86"/>
      <c r="FKU44" s="86">
        <v>80</v>
      </c>
      <c r="FKZ44" s="62" t="s">
        <v>118</v>
      </c>
      <c r="FLA44" s="62">
        <v>4</v>
      </c>
      <c r="FLB44" s="86"/>
      <c r="FLC44" s="86">
        <v>9</v>
      </c>
      <c r="FLD44" s="86"/>
      <c r="FLE44" s="86">
        <v>15</v>
      </c>
      <c r="FLF44" s="86"/>
      <c r="FLG44" s="67">
        <v>27.777777777777779</v>
      </c>
      <c r="FLH44" s="86"/>
      <c r="FLI44" s="86">
        <v>60</v>
      </c>
      <c r="FLN44" s="62" t="s">
        <v>118</v>
      </c>
      <c r="FLO44" s="62">
        <v>4</v>
      </c>
      <c r="FLP44" s="86"/>
      <c r="FLQ44" s="86">
        <v>9</v>
      </c>
      <c r="FLR44" s="86"/>
      <c r="FLS44" s="86">
        <v>15</v>
      </c>
      <c r="FLT44" s="86"/>
      <c r="FLU44" s="67">
        <v>27.777777777777779</v>
      </c>
      <c r="FLV44" s="86"/>
      <c r="FLW44" s="86">
        <v>60</v>
      </c>
      <c r="FMB44" s="62" t="s">
        <v>118</v>
      </c>
      <c r="FMC44" s="62">
        <v>4</v>
      </c>
      <c r="FMD44" s="86"/>
      <c r="FME44" s="86">
        <v>9</v>
      </c>
      <c r="FMF44" s="86"/>
      <c r="FMG44" s="86">
        <v>11</v>
      </c>
      <c r="FMH44" s="86"/>
      <c r="FMI44" s="67">
        <v>24.444444444444443</v>
      </c>
      <c r="FMJ44" s="86"/>
      <c r="FMK44" s="86">
        <v>81.818181818181827</v>
      </c>
      <c r="FMP44" s="62" t="s">
        <v>118</v>
      </c>
      <c r="FMQ44" s="62">
        <v>4</v>
      </c>
      <c r="FMR44" s="86"/>
      <c r="FMS44" s="86">
        <v>7</v>
      </c>
      <c r="FMT44" s="86"/>
      <c r="FMU44" s="86">
        <v>11</v>
      </c>
      <c r="FMV44" s="86"/>
      <c r="FMW44" s="67">
        <v>24.444444444444443</v>
      </c>
      <c r="FMX44" s="86"/>
      <c r="FMY44" s="86">
        <v>63.636363636363633</v>
      </c>
      <c r="FND44" s="62" t="s">
        <v>118</v>
      </c>
      <c r="FNE44" s="62">
        <v>4</v>
      </c>
      <c r="FNF44" s="86"/>
      <c r="FNG44" s="86">
        <v>5</v>
      </c>
      <c r="FNH44" s="86"/>
      <c r="FNI44" s="86">
        <v>11</v>
      </c>
      <c r="FNJ44" s="86"/>
      <c r="FNK44" s="67">
        <v>24.444444444444443</v>
      </c>
      <c r="FNL44" s="86"/>
      <c r="FNM44" s="86">
        <v>45.454545454545453</v>
      </c>
      <c r="FNR44" s="62" t="s">
        <v>118</v>
      </c>
      <c r="FNS44" s="62">
        <v>4</v>
      </c>
      <c r="FNT44" s="86"/>
      <c r="FNU44" s="86">
        <v>8</v>
      </c>
      <c r="FNV44" s="86"/>
      <c r="FNW44" s="86">
        <v>11</v>
      </c>
      <c r="FNX44" s="86"/>
      <c r="FNY44" s="67">
        <v>24.444444444444443</v>
      </c>
      <c r="FNZ44" s="86"/>
      <c r="FOA44" s="86">
        <v>72.727272727272734</v>
      </c>
      <c r="FOF44" s="62" t="s">
        <v>118</v>
      </c>
      <c r="FOG44" s="62">
        <v>4</v>
      </c>
      <c r="FOH44" s="86"/>
      <c r="FOI44" s="86">
        <v>10</v>
      </c>
      <c r="FOJ44" s="86"/>
      <c r="FOK44" s="86">
        <v>11</v>
      </c>
      <c r="FOL44" s="86"/>
      <c r="FOM44" s="67">
        <v>24.444444444444443</v>
      </c>
      <c r="FON44" s="86"/>
      <c r="FOO44" s="86">
        <v>90.909090909090907</v>
      </c>
      <c r="FOT44" s="62" t="s">
        <v>118</v>
      </c>
      <c r="FOU44" s="62">
        <v>4</v>
      </c>
      <c r="FOV44" s="86"/>
      <c r="FOW44" s="86">
        <v>10</v>
      </c>
      <c r="FOX44" s="86"/>
      <c r="FOY44" s="86">
        <v>11</v>
      </c>
      <c r="FOZ44" s="86"/>
      <c r="FPA44" s="67">
        <v>24.444444444444443</v>
      </c>
      <c r="FPB44" s="86"/>
      <c r="FPC44" s="86">
        <v>90.909090909090907</v>
      </c>
      <c r="FPH44" s="62" t="s">
        <v>118</v>
      </c>
      <c r="FPI44" s="62">
        <v>4</v>
      </c>
      <c r="FPJ44" s="86"/>
      <c r="FPK44" s="86">
        <v>10</v>
      </c>
      <c r="FPL44" s="86"/>
      <c r="FPM44" s="86">
        <v>11</v>
      </c>
      <c r="FPN44" s="86"/>
      <c r="FPO44" s="67">
        <v>24.444444444444443</v>
      </c>
      <c r="FPP44" s="86"/>
      <c r="FPQ44" s="86">
        <v>90.909090909090907</v>
      </c>
      <c r="FPV44" s="62" t="s">
        <v>118</v>
      </c>
      <c r="FPW44" s="62">
        <v>4</v>
      </c>
      <c r="FPX44" s="86"/>
      <c r="FPY44" s="86">
        <v>5</v>
      </c>
      <c r="FPZ44" s="86"/>
      <c r="FQA44" s="86">
        <v>11</v>
      </c>
      <c r="FQB44" s="86"/>
      <c r="FQC44" s="67">
        <v>24.444444444444443</v>
      </c>
      <c r="FQD44" s="86"/>
      <c r="FQE44" s="86">
        <v>45.454545454545453</v>
      </c>
      <c r="FQJ44" s="62" t="s">
        <v>118</v>
      </c>
      <c r="FQK44" s="62">
        <v>4</v>
      </c>
      <c r="FQL44" s="86"/>
      <c r="FQM44" s="86">
        <v>5</v>
      </c>
      <c r="FQN44" s="86"/>
      <c r="FQO44" s="86">
        <v>11</v>
      </c>
      <c r="FQP44" s="86"/>
      <c r="FQQ44" s="67">
        <v>24.444444444444443</v>
      </c>
      <c r="FQR44" s="86"/>
      <c r="FQS44" s="86">
        <v>45.454545454545453</v>
      </c>
      <c r="FQX44" s="62" t="s">
        <v>118</v>
      </c>
      <c r="FQY44" s="62">
        <v>4</v>
      </c>
      <c r="FQZ44" s="86"/>
      <c r="FRA44" s="86">
        <v>7</v>
      </c>
      <c r="FRB44" s="86"/>
      <c r="FRC44" s="86">
        <v>11</v>
      </c>
      <c r="FRD44" s="86"/>
      <c r="FRE44" s="67">
        <v>24.444444444444443</v>
      </c>
      <c r="FRF44" s="86"/>
      <c r="FRG44" s="86">
        <v>63.636363636363633</v>
      </c>
      <c r="FRL44" s="62" t="s">
        <v>118</v>
      </c>
      <c r="FRM44" s="62">
        <v>4</v>
      </c>
      <c r="FRN44" s="86"/>
      <c r="FRO44" s="86">
        <v>8</v>
      </c>
      <c r="FRP44" s="86"/>
      <c r="FRQ44" s="86">
        <v>11</v>
      </c>
      <c r="FRR44" s="86"/>
      <c r="FRS44" s="67">
        <v>24.444444444444443</v>
      </c>
      <c r="FRT44" s="86"/>
      <c r="FRU44" s="86">
        <v>72.727272727272734</v>
      </c>
      <c r="FRZ44" s="62" t="s">
        <v>118</v>
      </c>
      <c r="FSA44" s="62">
        <v>4</v>
      </c>
      <c r="FSB44" s="86"/>
      <c r="FSC44" s="86">
        <v>6</v>
      </c>
      <c r="FSD44" s="86"/>
      <c r="FSE44" s="86">
        <v>11</v>
      </c>
      <c r="FSF44" s="86"/>
      <c r="FSG44" s="67">
        <v>24.444444444444443</v>
      </c>
      <c r="FSH44" s="86"/>
      <c r="FSI44" s="86">
        <v>54.54545454545454</v>
      </c>
      <c r="FSN44" s="62" t="s">
        <v>118</v>
      </c>
      <c r="FSO44" s="62">
        <v>4</v>
      </c>
      <c r="FSP44" s="86"/>
      <c r="FSQ44" s="86">
        <v>5</v>
      </c>
      <c r="FSR44" s="86"/>
      <c r="FSS44" s="86">
        <v>11</v>
      </c>
      <c r="FST44" s="86"/>
      <c r="FSU44" s="67">
        <v>24.444444444444443</v>
      </c>
      <c r="FSV44" s="86"/>
      <c r="FSW44" s="86">
        <v>45.454545454545453</v>
      </c>
      <c r="FTB44" s="62" t="s">
        <v>118</v>
      </c>
      <c r="FTC44" s="62">
        <v>4</v>
      </c>
      <c r="FTD44" s="86"/>
      <c r="FTE44" s="86">
        <v>8</v>
      </c>
      <c r="FTF44" s="86"/>
      <c r="FTG44" s="86">
        <v>11</v>
      </c>
      <c r="FTH44" s="86"/>
      <c r="FTI44" s="67">
        <v>24.444444444444443</v>
      </c>
      <c r="FTJ44" s="86"/>
      <c r="FTK44" s="86">
        <v>72.727272727272734</v>
      </c>
      <c r="FTP44" s="62" t="s">
        <v>118</v>
      </c>
      <c r="FTQ44" s="62">
        <v>4</v>
      </c>
      <c r="FTR44" s="86"/>
      <c r="FTS44" s="86">
        <v>9</v>
      </c>
      <c r="FTT44" s="86"/>
      <c r="FTU44" s="86">
        <v>11</v>
      </c>
      <c r="FTV44" s="86"/>
      <c r="FTW44" s="67">
        <v>24.444444444444443</v>
      </c>
      <c r="FTX44" s="86"/>
      <c r="FTY44" s="86">
        <v>81.818181818181827</v>
      </c>
      <c r="FUD44" s="62" t="s">
        <v>118</v>
      </c>
      <c r="FUE44" s="62">
        <v>4</v>
      </c>
      <c r="FUF44" s="86"/>
      <c r="FUG44" s="86">
        <v>6</v>
      </c>
      <c r="FUH44" s="86"/>
      <c r="FUI44" s="86">
        <v>11</v>
      </c>
      <c r="FUJ44" s="86"/>
      <c r="FUK44" s="67">
        <v>24.444444444444443</v>
      </c>
      <c r="FUL44" s="86"/>
      <c r="FUM44" s="86">
        <v>54.54545454545454</v>
      </c>
      <c r="FUR44" s="62" t="s">
        <v>118</v>
      </c>
      <c r="FUS44" s="62">
        <v>4</v>
      </c>
      <c r="FUT44" s="86"/>
      <c r="FUU44" s="86">
        <v>5</v>
      </c>
      <c r="FUV44" s="86"/>
      <c r="FUW44" s="86">
        <v>11</v>
      </c>
      <c r="FUX44" s="86"/>
      <c r="FUY44" s="67">
        <v>24.444444444444443</v>
      </c>
      <c r="FUZ44" s="86"/>
      <c r="FVA44" s="86">
        <v>45.454545454545453</v>
      </c>
      <c r="FVF44" s="62" t="s">
        <v>118</v>
      </c>
      <c r="FVG44" s="62">
        <v>4</v>
      </c>
      <c r="FVH44" s="86"/>
      <c r="FVI44" s="86">
        <v>11</v>
      </c>
      <c r="FVJ44" s="86"/>
      <c r="FVK44" s="86">
        <v>11</v>
      </c>
      <c r="FVL44" s="86"/>
      <c r="FVM44" s="67">
        <v>24.444444444444443</v>
      </c>
      <c r="FVN44" s="86"/>
      <c r="FVO44" s="86">
        <v>100</v>
      </c>
      <c r="FVT44" s="62" t="s">
        <v>118</v>
      </c>
      <c r="FVU44" s="62">
        <v>4</v>
      </c>
      <c r="FVV44" s="86"/>
      <c r="FVW44" s="86">
        <v>7</v>
      </c>
      <c r="FVX44" s="86"/>
      <c r="FVY44" s="86">
        <v>11</v>
      </c>
      <c r="FVZ44" s="86"/>
      <c r="FWA44" s="67">
        <v>24.444444444444443</v>
      </c>
      <c r="FWB44" s="86"/>
      <c r="FWC44" s="86">
        <v>63.636363636363633</v>
      </c>
      <c r="FWH44" s="62" t="s">
        <v>118</v>
      </c>
      <c r="FWI44" s="62">
        <v>4</v>
      </c>
      <c r="FWJ44" s="86"/>
      <c r="FWK44" s="86">
        <v>10</v>
      </c>
      <c r="FWL44" s="86"/>
      <c r="FWM44" s="86">
        <v>11</v>
      </c>
      <c r="FWN44" s="86"/>
      <c r="FWO44" s="67">
        <v>24.444444444444443</v>
      </c>
      <c r="FWP44" s="86"/>
      <c r="FWQ44" s="86">
        <v>90.909090909090907</v>
      </c>
      <c r="FWV44" s="62" t="s">
        <v>118</v>
      </c>
      <c r="FWW44" s="62">
        <v>4</v>
      </c>
      <c r="FWX44" s="86"/>
      <c r="FWY44" s="86">
        <v>8</v>
      </c>
      <c r="FWZ44" s="86"/>
      <c r="FXA44" s="86">
        <v>11</v>
      </c>
      <c r="FXB44" s="86"/>
      <c r="FXC44" s="67">
        <v>24.444444444444443</v>
      </c>
      <c r="FXD44" s="86"/>
      <c r="FXE44" s="86">
        <v>72.727272727272734</v>
      </c>
      <c r="FXJ44" s="62" t="s">
        <v>118</v>
      </c>
      <c r="FXK44" s="62">
        <v>4</v>
      </c>
      <c r="FXL44" s="86"/>
      <c r="FXM44" s="86">
        <v>8</v>
      </c>
      <c r="FXN44" s="86"/>
      <c r="FXO44" s="86">
        <v>11</v>
      </c>
      <c r="FXP44" s="86"/>
      <c r="FXQ44" s="67">
        <v>24.444444444444443</v>
      </c>
      <c r="FXR44" s="86"/>
      <c r="FXS44" s="86">
        <v>72.727272727272734</v>
      </c>
      <c r="FXX44" s="62" t="s">
        <v>118</v>
      </c>
      <c r="FXY44" s="62">
        <v>4</v>
      </c>
      <c r="FXZ44" s="86"/>
      <c r="FYA44" s="86">
        <v>8</v>
      </c>
      <c r="FYB44" s="86"/>
      <c r="FYC44" s="86">
        <v>11</v>
      </c>
      <c r="FYD44" s="86"/>
      <c r="FYE44" s="67">
        <v>24.444444444444443</v>
      </c>
      <c r="FYF44" s="86"/>
      <c r="FYG44" s="86">
        <v>72.727272727272734</v>
      </c>
      <c r="FYL44" s="62" t="s">
        <v>118</v>
      </c>
      <c r="FYM44" s="62">
        <v>4</v>
      </c>
      <c r="FYN44" s="86"/>
      <c r="FYO44" s="86">
        <v>6</v>
      </c>
      <c r="FYP44" s="86"/>
      <c r="FYQ44" s="86">
        <v>11</v>
      </c>
      <c r="FYR44" s="86"/>
      <c r="FYS44" s="67">
        <v>24.444444444444443</v>
      </c>
      <c r="FYT44" s="86"/>
      <c r="FYU44" s="86">
        <v>54.54545454545454</v>
      </c>
      <c r="FYZ44" s="62" t="s">
        <v>118</v>
      </c>
      <c r="FZA44" s="62">
        <v>4</v>
      </c>
      <c r="FZB44" s="86"/>
      <c r="FZC44" s="86">
        <v>8</v>
      </c>
      <c r="FZD44" s="86"/>
      <c r="FZE44" s="86">
        <v>11</v>
      </c>
      <c r="FZF44" s="86"/>
      <c r="FZG44" s="67">
        <v>24.444444444444443</v>
      </c>
      <c r="FZH44" s="86"/>
      <c r="FZI44" s="86">
        <v>72.727272727272734</v>
      </c>
      <c r="FZN44" s="62" t="s">
        <v>118</v>
      </c>
      <c r="FZO44" s="62">
        <v>4</v>
      </c>
      <c r="FZP44" s="86"/>
      <c r="FZQ44" s="86">
        <v>4</v>
      </c>
      <c r="FZR44" s="86"/>
      <c r="FZS44" s="86">
        <v>11</v>
      </c>
      <c r="FZT44" s="86"/>
      <c r="FZU44" s="67">
        <v>24.444444444444443</v>
      </c>
      <c r="FZV44" s="86"/>
      <c r="FZW44" s="86">
        <v>36.363636363636367</v>
      </c>
      <c r="GAB44" s="62" t="s">
        <v>118</v>
      </c>
      <c r="GAC44" s="62">
        <v>4</v>
      </c>
      <c r="GAD44" s="86"/>
      <c r="GAE44" s="86">
        <v>7</v>
      </c>
      <c r="GAF44" s="86"/>
      <c r="GAG44" s="86">
        <v>11</v>
      </c>
      <c r="GAH44" s="86"/>
      <c r="GAI44" s="67">
        <v>24.444444444444443</v>
      </c>
      <c r="GAJ44" s="86"/>
      <c r="GAK44" s="86">
        <v>63.636363636363633</v>
      </c>
      <c r="GAP44" s="62" t="s">
        <v>118</v>
      </c>
      <c r="GAQ44" s="62">
        <v>4</v>
      </c>
      <c r="GAR44" s="86"/>
      <c r="GAS44" s="86">
        <v>7</v>
      </c>
      <c r="GAT44" s="86"/>
      <c r="GAU44" s="86">
        <v>11</v>
      </c>
      <c r="GAV44" s="86"/>
      <c r="GAW44" s="67">
        <v>24.444444444444443</v>
      </c>
      <c r="GAX44" s="86"/>
      <c r="GAY44" s="86">
        <v>63.636363636363633</v>
      </c>
      <c r="GBD44" s="62" t="s">
        <v>118</v>
      </c>
      <c r="GBE44" s="62">
        <v>4</v>
      </c>
      <c r="GBF44" s="86"/>
      <c r="GBG44" s="86">
        <v>6</v>
      </c>
      <c r="GBH44" s="86"/>
      <c r="GBI44" s="86">
        <v>11</v>
      </c>
      <c r="GBJ44" s="86"/>
      <c r="GBK44" s="67">
        <v>24.444444444444443</v>
      </c>
      <c r="GBL44" s="86"/>
      <c r="GBM44" s="86">
        <v>54.54545454545454</v>
      </c>
      <c r="GBR44" s="62" t="s">
        <v>118</v>
      </c>
      <c r="GBS44" s="62">
        <v>4</v>
      </c>
      <c r="GBT44" s="86"/>
      <c r="GBU44" s="86">
        <v>5</v>
      </c>
      <c r="GBV44" s="86"/>
      <c r="GBW44" s="86">
        <v>11</v>
      </c>
      <c r="GBX44" s="86"/>
      <c r="GBY44" s="67">
        <v>24.444444444444443</v>
      </c>
      <c r="GBZ44" s="86"/>
      <c r="GCA44" s="86">
        <v>45.454545454545453</v>
      </c>
      <c r="GCF44" s="62" t="s">
        <v>118</v>
      </c>
      <c r="GCG44" s="62">
        <v>4</v>
      </c>
      <c r="GCH44" s="86"/>
      <c r="GCI44" s="86">
        <v>7</v>
      </c>
      <c r="GCJ44" s="86"/>
      <c r="GCK44" s="86">
        <v>11</v>
      </c>
      <c r="GCL44" s="86"/>
      <c r="GCM44" s="67">
        <v>24.444444444444443</v>
      </c>
      <c r="GCN44" s="86"/>
      <c r="GCO44" s="86">
        <v>63.636363636363633</v>
      </c>
      <c r="GCT44" s="62" t="s">
        <v>118</v>
      </c>
      <c r="GCU44" s="62">
        <v>4</v>
      </c>
      <c r="GCV44" s="86"/>
      <c r="GCW44" s="86">
        <v>10</v>
      </c>
      <c r="GCX44" s="86"/>
      <c r="GCY44" s="86">
        <v>11</v>
      </c>
      <c r="GCZ44" s="86"/>
      <c r="GDA44" s="67">
        <v>24.444444444444443</v>
      </c>
      <c r="GDB44" s="86"/>
      <c r="GDC44" s="86">
        <v>90.909090909090907</v>
      </c>
      <c r="GDH44" s="62" t="s">
        <v>118</v>
      </c>
      <c r="GDI44" s="62">
        <v>4</v>
      </c>
      <c r="GDJ44" s="86"/>
      <c r="GDK44" s="86">
        <v>3</v>
      </c>
      <c r="GDL44" s="86"/>
      <c r="GDM44" s="86">
        <v>11</v>
      </c>
      <c r="GDN44" s="86"/>
      <c r="GDO44" s="67">
        <v>24.444444444444443</v>
      </c>
      <c r="GDP44" s="86"/>
      <c r="GDQ44" s="86">
        <v>27.27272727272727</v>
      </c>
      <c r="GDV44" s="62" t="s">
        <v>118</v>
      </c>
      <c r="GDW44" s="62">
        <v>4</v>
      </c>
      <c r="GDX44" s="86"/>
      <c r="GDY44" s="86">
        <v>7</v>
      </c>
      <c r="GDZ44" s="86"/>
      <c r="GEA44" s="86">
        <v>11</v>
      </c>
      <c r="GEB44" s="86"/>
      <c r="GEC44" s="67">
        <v>24.444444444444443</v>
      </c>
      <c r="GED44" s="86"/>
      <c r="GEE44" s="86">
        <v>63.636363636363633</v>
      </c>
      <c r="GEJ44" s="62" t="s">
        <v>118</v>
      </c>
      <c r="GEK44" s="62">
        <v>4</v>
      </c>
      <c r="GEL44" s="86"/>
      <c r="GEM44" s="86">
        <v>9</v>
      </c>
      <c r="GEN44" s="86"/>
      <c r="GEO44" s="86">
        <v>11</v>
      </c>
      <c r="GEP44" s="86"/>
      <c r="GEQ44" s="67">
        <v>24.444444444444443</v>
      </c>
      <c r="GER44" s="86"/>
      <c r="GES44" s="86">
        <v>81.818181818181827</v>
      </c>
      <c r="GEX44" s="62" t="s">
        <v>118</v>
      </c>
      <c r="GEY44" s="62">
        <v>4</v>
      </c>
      <c r="GEZ44" s="86"/>
      <c r="GFA44" s="86">
        <v>11</v>
      </c>
      <c r="GFB44" s="86"/>
      <c r="GFC44" s="86">
        <v>11</v>
      </c>
      <c r="GFD44" s="86"/>
      <c r="GFE44" s="67">
        <v>24.444444444444443</v>
      </c>
      <c r="GFF44" s="86"/>
      <c r="GFG44" s="86">
        <v>100</v>
      </c>
      <c r="GFL44" s="62" t="s">
        <v>118</v>
      </c>
      <c r="GFM44" s="62">
        <v>4</v>
      </c>
      <c r="GFN44" s="86"/>
      <c r="GFO44" s="86">
        <v>8</v>
      </c>
      <c r="GFP44" s="86"/>
      <c r="GFQ44" s="86">
        <v>11</v>
      </c>
      <c r="GFR44" s="86"/>
      <c r="GFS44" s="67">
        <v>24.444444444444443</v>
      </c>
      <c r="GFT44" s="86"/>
      <c r="GFU44" s="86">
        <v>72.727272727272734</v>
      </c>
      <c r="GFZ44" s="62" t="s">
        <v>118</v>
      </c>
      <c r="GGA44" s="62">
        <v>4</v>
      </c>
      <c r="GGB44" s="86"/>
      <c r="GGC44" s="86">
        <v>6</v>
      </c>
      <c r="GGD44" s="86"/>
      <c r="GGE44" s="86">
        <v>11</v>
      </c>
      <c r="GGF44" s="86"/>
      <c r="GGG44" s="67">
        <v>24.444444444444443</v>
      </c>
      <c r="GGH44" s="86"/>
      <c r="GGI44" s="86">
        <v>54.54545454545454</v>
      </c>
      <c r="GGN44" s="62" t="s">
        <v>118</v>
      </c>
      <c r="GGO44" s="62">
        <v>4</v>
      </c>
      <c r="GGP44" s="86"/>
      <c r="GGQ44" s="86">
        <v>6</v>
      </c>
      <c r="GGR44" s="86"/>
      <c r="GGS44" s="86">
        <v>11</v>
      </c>
      <c r="GGT44" s="86"/>
      <c r="GGU44" s="67">
        <v>24.444444444444443</v>
      </c>
      <c r="GGV44" s="86"/>
      <c r="GGW44" s="86">
        <v>54.54545454545454</v>
      </c>
      <c r="GHB44" s="62" t="s">
        <v>118</v>
      </c>
      <c r="GHC44" s="62">
        <v>4</v>
      </c>
      <c r="GHD44" s="86"/>
      <c r="GHE44" s="86">
        <v>9</v>
      </c>
      <c r="GHF44" s="86"/>
      <c r="GHG44" s="86">
        <v>11</v>
      </c>
      <c r="GHH44" s="86"/>
      <c r="GHI44" s="67">
        <v>24.444444444444443</v>
      </c>
      <c r="GHJ44" s="86"/>
      <c r="GHK44" s="86">
        <v>81.818181818181827</v>
      </c>
      <c r="GHP44" s="62" t="s">
        <v>118</v>
      </c>
      <c r="GHQ44" s="62">
        <v>4</v>
      </c>
      <c r="GHR44" s="86"/>
      <c r="GHS44" s="86">
        <v>7</v>
      </c>
      <c r="GHT44" s="86"/>
      <c r="GHU44" s="86">
        <v>10</v>
      </c>
      <c r="GHV44" s="86"/>
      <c r="GHW44" s="67">
        <v>22.222222222222221</v>
      </c>
      <c r="GHX44" s="86"/>
      <c r="GHY44" s="86">
        <v>70</v>
      </c>
      <c r="GID44" s="62" t="s">
        <v>118</v>
      </c>
      <c r="GIE44" s="62">
        <v>4</v>
      </c>
      <c r="GIF44" s="86"/>
      <c r="GIG44" s="86">
        <v>5</v>
      </c>
      <c r="GIH44" s="86"/>
      <c r="GII44" s="86">
        <v>10</v>
      </c>
      <c r="GIJ44" s="86"/>
      <c r="GIK44" s="67">
        <v>22.222222222222221</v>
      </c>
      <c r="GIL44" s="86"/>
      <c r="GIM44" s="86">
        <v>50</v>
      </c>
      <c r="GIR44" s="62" t="s">
        <v>118</v>
      </c>
      <c r="GIS44" s="62">
        <v>4</v>
      </c>
      <c r="GIT44" s="86"/>
      <c r="GIU44" s="86">
        <v>5</v>
      </c>
      <c r="GIV44" s="86"/>
      <c r="GIW44" s="86">
        <v>10</v>
      </c>
      <c r="GIX44" s="86"/>
      <c r="GIY44" s="67">
        <v>22.222222222222221</v>
      </c>
      <c r="GIZ44" s="86"/>
      <c r="GJA44" s="86">
        <v>50</v>
      </c>
      <c r="GJF44" s="62" t="s">
        <v>118</v>
      </c>
      <c r="GJG44" s="62">
        <v>4</v>
      </c>
      <c r="GJH44" s="86"/>
      <c r="GJI44" s="86">
        <v>5</v>
      </c>
      <c r="GJJ44" s="86"/>
      <c r="GJK44" s="86">
        <v>10</v>
      </c>
      <c r="GJL44" s="86"/>
      <c r="GJM44" s="67">
        <v>22.222222222222221</v>
      </c>
      <c r="GJN44" s="86"/>
      <c r="GJO44" s="86">
        <v>50</v>
      </c>
      <c r="GJT44" s="62" t="s">
        <v>118</v>
      </c>
      <c r="GJU44" s="62">
        <v>4</v>
      </c>
      <c r="GJV44" s="86"/>
      <c r="GJW44" s="86">
        <v>8</v>
      </c>
      <c r="GJX44" s="86"/>
      <c r="GJY44" s="86">
        <v>10</v>
      </c>
      <c r="GJZ44" s="86"/>
      <c r="GKA44" s="67">
        <v>22.222222222222221</v>
      </c>
      <c r="GKB44" s="86"/>
      <c r="GKC44" s="86">
        <v>80</v>
      </c>
      <c r="GKH44" s="62" t="s">
        <v>118</v>
      </c>
      <c r="GKI44" s="62">
        <v>4</v>
      </c>
      <c r="GKJ44" s="86"/>
      <c r="GKK44" s="86">
        <v>7</v>
      </c>
      <c r="GKL44" s="86"/>
      <c r="GKM44" s="86">
        <v>10</v>
      </c>
      <c r="GKN44" s="86"/>
      <c r="GKO44" s="67">
        <v>22.222222222222221</v>
      </c>
      <c r="GKP44" s="86"/>
      <c r="GKQ44" s="86">
        <v>70</v>
      </c>
      <c r="GKV44" s="62" t="s">
        <v>118</v>
      </c>
      <c r="GKW44" s="62">
        <v>4</v>
      </c>
      <c r="GKX44" s="86"/>
      <c r="GKY44" s="86">
        <v>6</v>
      </c>
      <c r="GKZ44" s="86"/>
      <c r="GLA44" s="86">
        <v>10</v>
      </c>
      <c r="GLB44" s="86"/>
      <c r="GLC44" s="67">
        <v>22.222222222222221</v>
      </c>
      <c r="GLD44" s="86"/>
      <c r="GLE44" s="86">
        <v>60</v>
      </c>
      <c r="GLJ44" s="62" t="s">
        <v>118</v>
      </c>
      <c r="GLK44" s="62">
        <v>4</v>
      </c>
      <c r="GLL44" s="86"/>
      <c r="GLM44" s="86">
        <v>10</v>
      </c>
      <c r="GLN44" s="86"/>
      <c r="GLO44" s="86">
        <v>10</v>
      </c>
      <c r="GLP44" s="86"/>
      <c r="GLQ44" s="67">
        <v>22.222222222222221</v>
      </c>
      <c r="GLR44" s="86"/>
      <c r="GLS44" s="86">
        <v>100</v>
      </c>
      <c r="GLX44" s="62" t="s">
        <v>118</v>
      </c>
      <c r="GLY44" s="62">
        <v>4</v>
      </c>
      <c r="GLZ44" s="86"/>
      <c r="GMA44" s="86">
        <v>8</v>
      </c>
      <c r="GMB44" s="86"/>
      <c r="GMC44" s="86">
        <v>10</v>
      </c>
      <c r="GMD44" s="86"/>
      <c r="GME44" s="67">
        <v>22.222222222222221</v>
      </c>
      <c r="GMF44" s="86"/>
      <c r="GMG44" s="86">
        <v>80</v>
      </c>
      <c r="GML44" s="62" t="s">
        <v>118</v>
      </c>
      <c r="GMM44" s="62">
        <v>4</v>
      </c>
      <c r="GMN44" s="86"/>
      <c r="GMO44" s="86">
        <v>6</v>
      </c>
      <c r="GMP44" s="86"/>
      <c r="GMQ44" s="86">
        <v>10</v>
      </c>
      <c r="GMR44" s="86"/>
      <c r="GMS44" s="67">
        <v>22.222222222222221</v>
      </c>
      <c r="GMT44" s="86"/>
      <c r="GMU44" s="86">
        <v>60</v>
      </c>
      <c r="GMZ44" s="62" t="s">
        <v>118</v>
      </c>
      <c r="GNA44" s="62">
        <v>4</v>
      </c>
      <c r="GNB44" s="86"/>
      <c r="GNC44" s="86">
        <v>9</v>
      </c>
      <c r="GND44" s="86"/>
      <c r="GNE44" s="86">
        <v>10</v>
      </c>
      <c r="GNF44" s="86"/>
      <c r="GNG44" s="67">
        <v>22.222222222222221</v>
      </c>
      <c r="GNH44" s="86"/>
      <c r="GNI44" s="86">
        <v>90</v>
      </c>
      <c r="GNN44" s="62" t="s">
        <v>118</v>
      </c>
      <c r="GNO44" s="62">
        <v>4</v>
      </c>
      <c r="GNP44" s="86"/>
      <c r="GNQ44" s="86">
        <v>5</v>
      </c>
      <c r="GNR44" s="86"/>
      <c r="GNS44" s="86">
        <v>10</v>
      </c>
      <c r="GNT44" s="86"/>
      <c r="GNU44" s="67">
        <v>22.222222222222221</v>
      </c>
      <c r="GNV44" s="86"/>
      <c r="GNW44" s="86">
        <v>50</v>
      </c>
      <c r="GOB44" s="62" t="s">
        <v>118</v>
      </c>
      <c r="GOC44" s="62">
        <v>4</v>
      </c>
      <c r="GOD44" s="86"/>
      <c r="GOE44" s="86">
        <v>5</v>
      </c>
      <c r="GOF44" s="86"/>
      <c r="GOG44" s="86">
        <v>10</v>
      </c>
      <c r="GOH44" s="86"/>
      <c r="GOI44" s="67">
        <v>22.222222222222221</v>
      </c>
      <c r="GOJ44" s="86"/>
      <c r="GOK44" s="86">
        <v>50</v>
      </c>
      <c r="GOP44" s="62" t="s">
        <v>118</v>
      </c>
      <c r="GOQ44" s="62">
        <v>4</v>
      </c>
      <c r="GOR44" s="86"/>
      <c r="GOS44" s="86">
        <v>9</v>
      </c>
      <c r="GOT44" s="86"/>
      <c r="GOU44" s="86">
        <v>10</v>
      </c>
      <c r="GOV44" s="86"/>
      <c r="GOW44" s="67">
        <v>22.222222222222221</v>
      </c>
      <c r="GOX44" s="86"/>
      <c r="GOY44" s="86">
        <v>90</v>
      </c>
      <c r="GPD44" s="62" t="s">
        <v>118</v>
      </c>
      <c r="GPE44" s="62">
        <v>4</v>
      </c>
      <c r="GPF44" s="86"/>
      <c r="GPG44" s="86">
        <v>5</v>
      </c>
      <c r="GPH44" s="86"/>
      <c r="GPI44" s="86">
        <v>10</v>
      </c>
      <c r="GPJ44" s="86"/>
      <c r="GPK44" s="67">
        <v>22.222222222222221</v>
      </c>
      <c r="GPL44" s="86"/>
      <c r="GPM44" s="86">
        <v>50</v>
      </c>
      <c r="GPR44" s="62" t="s">
        <v>118</v>
      </c>
      <c r="GPS44" s="62">
        <v>4</v>
      </c>
      <c r="GPT44" s="86"/>
      <c r="GPU44" s="86">
        <v>4</v>
      </c>
      <c r="GPV44" s="86"/>
      <c r="GPW44" s="86">
        <v>10</v>
      </c>
      <c r="GPX44" s="86"/>
      <c r="GPY44" s="67">
        <v>22.222222222222221</v>
      </c>
      <c r="GPZ44" s="86"/>
      <c r="GQA44" s="86">
        <v>40</v>
      </c>
      <c r="GQF44" s="62" t="s">
        <v>118</v>
      </c>
      <c r="GQG44" s="62">
        <v>4</v>
      </c>
      <c r="GQH44" s="86"/>
      <c r="GQI44" s="86">
        <v>3</v>
      </c>
      <c r="GQJ44" s="86"/>
      <c r="GQK44" s="86">
        <v>10</v>
      </c>
      <c r="GQL44" s="86"/>
      <c r="GQM44" s="67">
        <v>22.222222222222221</v>
      </c>
      <c r="GQN44" s="86"/>
      <c r="GQO44" s="86">
        <v>30</v>
      </c>
      <c r="GQT44" s="62" t="s">
        <v>118</v>
      </c>
      <c r="GQU44" s="62">
        <v>4</v>
      </c>
      <c r="GQV44" s="86"/>
      <c r="GQW44" s="86">
        <v>6</v>
      </c>
      <c r="GQX44" s="86"/>
      <c r="GQY44" s="86">
        <v>10</v>
      </c>
      <c r="GQZ44" s="86"/>
      <c r="GRA44" s="67">
        <v>22.222222222222221</v>
      </c>
      <c r="GRB44" s="86"/>
      <c r="GRC44" s="86">
        <v>60</v>
      </c>
      <c r="GRH44" s="62" t="s">
        <v>118</v>
      </c>
      <c r="GRI44" s="62">
        <v>4</v>
      </c>
      <c r="GRJ44" s="86"/>
      <c r="GRK44" s="86">
        <v>6</v>
      </c>
      <c r="GRL44" s="86"/>
      <c r="GRM44" s="86">
        <v>10</v>
      </c>
      <c r="GRN44" s="86"/>
      <c r="GRO44" s="67">
        <v>22.222222222222221</v>
      </c>
      <c r="GRP44" s="86"/>
      <c r="GRQ44" s="86">
        <v>60</v>
      </c>
      <c r="GRV44" s="62" t="s">
        <v>118</v>
      </c>
      <c r="GRW44" s="62">
        <v>4</v>
      </c>
      <c r="GRX44" s="86"/>
      <c r="GRY44" s="86">
        <v>5</v>
      </c>
      <c r="GRZ44" s="86"/>
      <c r="GSA44" s="86">
        <v>10</v>
      </c>
      <c r="GSB44" s="86"/>
      <c r="GSC44" s="67">
        <v>22.222222222222221</v>
      </c>
      <c r="GSD44" s="86"/>
      <c r="GSE44" s="86">
        <v>50</v>
      </c>
      <c r="GSJ44" s="62" t="s">
        <v>118</v>
      </c>
      <c r="GSK44" s="62">
        <v>4</v>
      </c>
      <c r="GSL44" s="86"/>
      <c r="GSM44" s="86">
        <v>7</v>
      </c>
      <c r="GSN44" s="86"/>
      <c r="GSO44" s="86">
        <v>10</v>
      </c>
      <c r="GSP44" s="86"/>
      <c r="GSQ44" s="67">
        <v>22.222222222222221</v>
      </c>
      <c r="GSR44" s="86"/>
      <c r="GSS44" s="86">
        <v>70</v>
      </c>
      <c r="GSX44" s="62" t="s">
        <v>118</v>
      </c>
      <c r="GSY44" s="62">
        <v>4</v>
      </c>
      <c r="GSZ44" s="86"/>
      <c r="GTA44" s="86">
        <v>0</v>
      </c>
      <c r="GTB44" s="86"/>
      <c r="GTC44" s="86">
        <v>10</v>
      </c>
      <c r="GTD44" s="86"/>
      <c r="GTE44" s="67">
        <v>22.222222222222221</v>
      </c>
      <c r="GTF44" s="86"/>
      <c r="GTG44" s="86">
        <v>0</v>
      </c>
      <c r="GTL44" s="62" t="s">
        <v>118</v>
      </c>
      <c r="GTM44" s="62">
        <v>4</v>
      </c>
      <c r="GTN44" s="86"/>
      <c r="GTO44" s="86">
        <v>8</v>
      </c>
      <c r="GTP44" s="86"/>
      <c r="GTQ44" s="86">
        <v>10</v>
      </c>
      <c r="GTR44" s="86"/>
      <c r="GTS44" s="67">
        <v>22.222222222222221</v>
      </c>
      <c r="GTT44" s="86"/>
      <c r="GTU44" s="86">
        <v>80</v>
      </c>
      <c r="GTZ44" s="62" t="s">
        <v>118</v>
      </c>
      <c r="GUA44" s="62">
        <v>4</v>
      </c>
      <c r="GUB44" s="86"/>
      <c r="GUC44" s="86">
        <v>8</v>
      </c>
      <c r="GUD44" s="86"/>
      <c r="GUE44" s="86">
        <v>10</v>
      </c>
      <c r="GUF44" s="86"/>
      <c r="GUG44" s="67">
        <v>22.222222222222221</v>
      </c>
      <c r="GUH44" s="86"/>
      <c r="GUI44" s="86">
        <v>80</v>
      </c>
      <c r="GUN44" s="62" t="s">
        <v>118</v>
      </c>
      <c r="GUO44" s="62">
        <v>4</v>
      </c>
      <c r="GUP44" s="86"/>
      <c r="GUQ44" s="86">
        <v>1</v>
      </c>
      <c r="GUR44" s="86"/>
      <c r="GUS44" s="86">
        <v>10</v>
      </c>
      <c r="GUT44" s="86"/>
      <c r="GUU44" s="67">
        <v>22.222222222222221</v>
      </c>
      <c r="GUV44" s="86"/>
      <c r="GUW44" s="86">
        <v>10</v>
      </c>
      <c r="GVB44" s="62" t="s">
        <v>118</v>
      </c>
      <c r="GVC44" s="62">
        <v>4</v>
      </c>
      <c r="GVD44" s="86"/>
      <c r="GVE44" s="86">
        <v>5</v>
      </c>
      <c r="GVF44" s="86"/>
      <c r="GVG44" s="86">
        <v>10</v>
      </c>
      <c r="GVH44" s="86"/>
      <c r="GVI44" s="67">
        <v>22.222222222222221</v>
      </c>
      <c r="GVJ44" s="86"/>
      <c r="GVK44" s="86">
        <v>50</v>
      </c>
      <c r="GVP44" s="62" t="s">
        <v>118</v>
      </c>
      <c r="GVQ44" s="62">
        <v>4</v>
      </c>
      <c r="GVR44" s="86"/>
      <c r="GVS44" s="86">
        <v>7</v>
      </c>
      <c r="GVT44" s="86"/>
      <c r="GVU44" s="86">
        <v>10</v>
      </c>
      <c r="GVV44" s="86"/>
      <c r="GVW44" s="67">
        <v>22.222222222222221</v>
      </c>
      <c r="GVX44" s="86"/>
      <c r="GVY44" s="86">
        <v>70</v>
      </c>
      <c r="GWD44" s="62" t="s">
        <v>118</v>
      </c>
      <c r="GWE44" s="62">
        <v>4</v>
      </c>
      <c r="GWF44" s="86"/>
      <c r="GWG44" s="86">
        <v>8</v>
      </c>
      <c r="GWH44" s="86"/>
      <c r="GWI44" s="86">
        <v>10</v>
      </c>
      <c r="GWJ44" s="86"/>
      <c r="GWK44" s="67">
        <v>22.222222222222221</v>
      </c>
      <c r="GWL44" s="86"/>
      <c r="GWM44" s="86">
        <v>80</v>
      </c>
      <c r="GWR44" s="62" t="s">
        <v>118</v>
      </c>
      <c r="GWS44" s="62">
        <v>4</v>
      </c>
      <c r="GWT44" s="86"/>
      <c r="GWU44" s="86">
        <v>9</v>
      </c>
      <c r="GWV44" s="86"/>
      <c r="GWW44" s="86">
        <v>10</v>
      </c>
      <c r="GWX44" s="86"/>
      <c r="GWY44" s="67">
        <v>22.222222222222221</v>
      </c>
      <c r="GWZ44" s="86"/>
      <c r="GXA44" s="86">
        <v>90</v>
      </c>
      <c r="GXF44" s="62" t="s">
        <v>118</v>
      </c>
      <c r="GXG44" s="62">
        <v>4</v>
      </c>
      <c r="GXH44" s="86"/>
      <c r="GXI44" s="86">
        <v>10</v>
      </c>
      <c r="GXJ44" s="86"/>
      <c r="GXK44" s="86">
        <v>10</v>
      </c>
      <c r="GXL44" s="86"/>
      <c r="GXM44" s="67">
        <v>22.222222222222221</v>
      </c>
      <c r="GXN44" s="86"/>
      <c r="GXO44" s="86">
        <v>100</v>
      </c>
      <c r="GXT44" s="62" t="s">
        <v>118</v>
      </c>
      <c r="GXU44" s="62">
        <v>4</v>
      </c>
      <c r="GXV44" s="86"/>
      <c r="GXW44" s="86">
        <v>9</v>
      </c>
      <c r="GXX44" s="86"/>
      <c r="GXY44" s="86">
        <v>10</v>
      </c>
      <c r="GXZ44" s="86"/>
      <c r="GYA44" s="67">
        <v>22.222222222222221</v>
      </c>
      <c r="GYB44" s="86"/>
      <c r="GYC44" s="86">
        <v>90</v>
      </c>
      <c r="GYH44" s="62" t="s">
        <v>118</v>
      </c>
      <c r="GYI44" s="62">
        <v>4</v>
      </c>
      <c r="GYJ44" s="86"/>
      <c r="GYK44" s="86">
        <v>5</v>
      </c>
      <c r="GYL44" s="86"/>
      <c r="GYM44" s="86">
        <v>10</v>
      </c>
      <c r="GYN44" s="86"/>
      <c r="GYO44" s="67">
        <v>22.222222222222221</v>
      </c>
      <c r="GYP44" s="86"/>
      <c r="GYQ44" s="86">
        <v>50</v>
      </c>
      <c r="GYV44" s="62" t="s">
        <v>118</v>
      </c>
      <c r="GYW44" s="62">
        <v>4</v>
      </c>
      <c r="GYX44" s="86"/>
      <c r="GYY44" s="86">
        <v>8</v>
      </c>
      <c r="GYZ44" s="86"/>
      <c r="GZA44" s="86">
        <v>10</v>
      </c>
      <c r="GZB44" s="86"/>
      <c r="GZC44" s="67">
        <v>22.222222222222221</v>
      </c>
      <c r="GZD44" s="86"/>
      <c r="GZE44" s="86">
        <v>80</v>
      </c>
      <c r="GZJ44" s="62" t="s">
        <v>118</v>
      </c>
      <c r="GZK44" s="62">
        <v>4</v>
      </c>
      <c r="GZL44" s="86"/>
      <c r="GZM44" s="86">
        <v>7</v>
      </c>
      <c r="GZN44" s="86"/>
      <c r="GZO44" s="86">
        <v>10</v>
      </c>
      <c r="GZP44" s="86"/>
      <c r="GZQ44" s="67">
        <v>22.222222222222221</v>
      </c>
      <c r="GZR44" s="86"/>
      <c r="GZS44" s="86">
        <v>70</v>
      </c>
      <c r="GZX44" s="62" t="s">
        <v>118</v>
      </c>
      <c r="GZY44" s="62">
        <v>4</v>
      </c>
      <c r="GZZ44" s="86"/>
      <c r="HAA44" s="86">
        <v>4</v>
      </c>
      <c r="HAB44" s="86"/>
      <c r="HAC44" s="86">
        <v>10</v>
      </c>
      <c r="HAD44" s="86"/>
      <c r="HAE44" s="67">
        <v>22.222222222222221</v>
      </c>
      <c r="HAF44" s="86"/>
      <c r="HAG44" s="86">
        <v>40</v>
      </c>
      <c r="HAL44" s="62" t="s">
        <v>118</v>
      </c>
      <c r="HAM44" s="62">
        <v>4</v>
      </c>
      <c r="HAN44" s="86"/>
      <c r="HAO44" s="86">
        <v>5</v>
      </c>
      <c r="HAP44" s="86"/>
      <c r="HAQ44" s="86">
        <v>10</v>
      </c>
      <c r="HAR44" s="86"/>
      <c r="HAS44" s="67">
        <v>22.222222222222221</v>
      </c>
      <c r="HAT44" s="86"/>
      <c r="HAU44" s="86">
        <v>50</v>
      </c>
      <c r="HAZ44" s="62" t="s">
        <v>118</v>
      </c>
      <c r="HBA44" s="62">
        <v>4</v>
      </c>
      <c r="HBB44" s="86"/>
      <c r="HBC44" s="86">
        <v>4</v>
      </c>
      <c r="HBD44" s="86"/>
      <c r="HBE44" s="86">
        <v>10</v>
      </c>
      <c r="HBF44" s="86"/>
      <c r="HBG44" s="67">
        <v>22.222222222222221</v>
      </c>
      <c r="HBH44" s="86"/>
      <c r="HBI44" s="86">
        <v>40</v>
      </c>
      <c r="HBN44" s="62" t="s">
        <v>118</v>
      </c>
      <c r="HBO44" s="62">
        <v>4</v>
      </c>
      <c r="HBP44" s="86"/>
      <c r="HBQ44" s="86">
        <v>7</v>
      </c>
      <c r="HBR44" s="86"/>
      <c r="HBS44" s="86">
        <v>10</v>
      </c>
      <c r="HBT44" s="86"/>
      <c r="HBU44" s="67">
        <v>22.222222222222221</v>
      </c>
      <c r="HBV44" s="86"/>
      <c r="HBW44" s="86">
        <v>70</v>
      </c>
      <c r="HCB44" s="62" t="s">
        <v>118</v>
      </c>
      <c r="HCC44" s="62">
        <v>4</v>
      </c>
      <c r="HCD44" s="86"/>
      <c r="HCE44" s="86">
        <v>7</v>
      </c>
      <c r="HCF44" s="86"/>
      <c r="HCG44" s="86">
        <v>10</v>
      </c>
      <c r="HCH44" s="86"/>
      <c r="HCI44" s="67">
        <v>22.222222222222221</v>
      </c>
      <c r="HCJ44" s="86"/>
      <c r="HCK44" s="86">
        <v>70</v>
      </c>
      <c r="HCP44" s="62" t="s">
        <v>118</v>
      </c>
      <c r="HCQ44" s="62">
        <v>4</v>
      </c>
      <c r="HCR44" s="86"/>
      <c r="HCS44" s="86">
        <v>4</v>
      </c>
      <c r="HCT44" s="86"/>
      <c r="HCU44" s="86">
        <v>10</v>
      </c>
      <c r="HCV44" s="86"/>
      <c r="HCW44" s="67">
        <v>22.222222222222221</v>
      </c>
      <c r="HCX44" s="86"/>
      <c r="HCY44" s="86">
        <v>40</v>
      </c>
      <c r="HDD44" s="62" t="s">
        <v>118</v>
      </c>
      <c r="HDE44" s="62">
        <v>4</v>
      </c>
      <c r="HDF44" s="86"/>
      <c r="HDG44" s="86">
        <v>4</v>
      </c>
      <c r="HDH44" s="86"/>
      <c r="HDI44" s="86">
        <v>10</v>
      </c>
      <c r="HDJ44" s="86"/>
      <c r="HDK44" s="67">
        <v>22.222222222222221</v>
      </c>
      <c r="HDL44" s="86"/>
      <c r="HDM44" s="86">
        <v>40</v>
      </c>
      <c r="HDR44" s="62" t="s">
        <v>118</v>
      </c>
      <c r="HDS44" s="62">
        <v>4</v>
      </c>
      <c r="HDT44" s="86"/>
      <c r="HDU44" s="86">
        <v>4</v>
      </c>
      <c r="HDV44" s="86"/>
      <c r="HDW44" s="86">
        <v>10</v>
      </c>
      <c r="HDX44" s="86"/>
      <c r="HDY44" s="67">
        <v>22.222222222222221</v>
      </c>
      <c r="HDZ44" s="86"/>
      <c r="HEA44" s="86">
        <v>40</v>
      </c>
      <c r="HEF44" s="62" t="s">
        <v>118</v>
      </c>
      <c r="HEG44" s="62">
        <v>4</v>
      </c>
      <c r="HEH44" s="86"/>
      <c r="HEI44" s="86">
        <v>9</v>
      </c>
      <c r="HEJ44" s="86"/>
      <c r="HEK44" s="86">
        <v>10</v>
      </c>
      <c r="HEL44" s="86"/>
      <c r="HEM44" s="67">
        <v>22.222222222222221</v>
      </c>
      <c r="HEN44" s="86"/>
      <c r="HEO44" s="86">
        <v>90</v>
      </c>
      <c r="HET44" s="62" t="s">
        <v>118</v>
      </c>
      <c r="HEU44" s="62">
        <v>4</v>
      </c>
      <c r="HEV44" s="86"/>
      <c r="HEW44" s="86">
        <v>7</v>
      </c>
      <c r="HEX44" s="86"/>
      <c r="HEY44" s="86">
        <v>10</v>
      </c>
      <c r="HEZ44" s="86"/>
      <c r="HFA44" s="67">
        <v>22.222222222222221</v>
      </c>
      <c r="HFB44" s="86"/>
      <c r="HFC44" s="86">
        <v>70</v>
      </c>
      <c r="HFH44" s="62" t="s">
        <v>118</v>
      </c>
      <c r="HFI44" s="62">
        <v>4</v>
      </c>
      <c r="HFJ44" s="86"/>
      <c r="HFK44" s="86">
        <v>3</v>
      </c>
      <c r="HFL44" s="86"/>
      <c r="HFM44" s="86">
        <v>10</v>
      </c>
      <c r="HFN44" s="86"/>
      <c r="HFO44" s="67">
        <v>22.222222222222221</v>
      </c>
      <c r="HFP44" s="86"/>
      <c r="HFQ44" s="86">
        <v>30</v>
      </c>
      <c r="HFV44" s="62" t="s">
        <v>118</v>
      </c>
      <c r="HFW44" s="62">
        <v>4</v>
      </c>
      <c r="HFX44" s="86"/>
      <c r="HFY44" s="86">
        <v>10</v>
      </c>
      <c r="HFZ44" s="86"/>
      <c r="HGA44" s="86">
        <v>10</v>
      </c>
      <c r="HGB44" s="86"/>
      <c r="HGC44" s="67">
        <v>22.222222222222221</v>
      </c>
      <c r="HGD44" s="86"/>
      <c r="HGE44" s="86">
        <v>100</v>
      </c>
      <c r="HGJ44" s="62" t="s">
        <v>118</v>
      </c>
      <c r="HGK44" s="62">
        <v>4</v>
      </c>
      <c r="HGL44" s="86"/>
      <c r="HGM44" s="86">
        <v>7</v>
      </c>
      <c r="HGN44" s="86"/>
      <c r="HGO44" s="86">
        <v>10</v>
      </c>
      <c r="HGP44" s="86"/>
      <c r="HGQ44" s="67">
        <v>22.222222222222221</v>
      </c>
      <c r="HGR44" s="86"/>
      <c r="HGS44" s="86">
        <v>70</v>
      </c>
      <c r="HGX44" s="62" t="s">
        <v>118</v>
      </c>
      <c r="HGY44" s="62">
        <v>4</v>
      </c>
      <c r="HGZ44" s="86"/>
      <c r="HHA44" s="86">
        <v>9</v>
      </c>
      <c r="HHB44" s="86"/>
      <c r="HHC44" s="86">
        <v>10</v>
      </c>
      <c r="HHD44" s="86"/>
      <c r="HHE44" s="67">
        <v>22.222222222222221</v>
      </c>
      <c r="HHF44" s="86"/>
      <c r="HHG44" s="86">
        <v>90</v>
      </c>
      <c r="HHL44" s="62" t="s">
        <v>118</v>
      </c>
      <c r="HHM44" s="62">
        <v>4</v>
      </c>
      <c r="HHN44" s="86"/>
      <c r="HHO44" s="86">
        <v>7</v>
      </c>
      <c r="HHP44" s="86"/>
      <c r="HHQ44" s="86">
        <v>10</v>
      </c>
      <c r="HHR44" s="86"/>
      <c r="HHS44" s="67">
        <v>22.222222222222221</v>
      </c>
      <c r="HHT44" s="86"/>
      <c r="HHU44" s="86">
        <v>70</v>
      </c>
      <c r="HHZ44" s="62" t="s">
        <v>118</v>
      </c>
      <c r="HIA44" s="62">
        <v>4</v>
      </c>
      <c r="HIB44" s="86"/>
      <c r="HIC44" s="86">
        <v>8</v>
      </c>
      <c r="HID44" s="86"/>
      <c r="HIE44" s="86">
        <v>10</v>
      </c>
      <c r="HIF44" s="86"/>
      <c r="HIG44" s="67">
        <v>22.222222222222221</v>
      </c>
      <c r="HIH44" s="86"/>
      <c r="HII44" s="86">
        <v>80</v>
      </c>
      <c r="HIN44" s="62" t="s">
        <v>118</v>
      </c>
      <c r="HIO44" s="62">
        <v>4</v>
      </c>
      <c r="HIP44" s="86"/>
      <c r="HIQ44" s="86">
        <v>12</v>
      </c>
      <c r="HIR44" s="86"/>
      <c r="HIS44" s="86">
        <v>16</v>
      </c>
      <c r="HIT44" s="86"/>
      <c r="HIU44" s="67">
        <v>30.188679245283019</v>
      </c>
      <c r="HIV44" s="86"/>
      <c r="HIW44" s="86">
        <v>75</v>
      </c>
    </row>
    <row r="45" spans="14:5119 5124:5665" x14ac:dyDescent="0.25">
      <c r="N45" s="62" t="s">
        <v>118</v>
      </c>
      <c r="O45" s="62">
        <v>5</v>
      </c>
      <c r="P45" s="86"/>
      <c r="Q45" s="86">
        <v>0</v>
      </c>
      <c r="R45" s="86"/>
      <c r="S45" s="86">
        <v>9</v>
      </c>
      <c r="T45" s="86"/>
      <c r="U45" s="67">
        <v>16.981132075471699</v>
      </c>
      <c r="V45" s="86"/>
      <c r="W45" s="86">
        <v>0</v>
      </c>
      <c r="AB45" s="62" t="s">
        <v>118</v>
      </c>
      <c r="AC45" s="62">
        <v>5</v>
      </c>
      <c r="AD45" s="86"/>
      <c r="AE45" s="86">
        <v>3</v>
      </c>
      <c r="AF45" s="86"/>
      <c r="AG45" s="86">
        <v>9</v>
      </c>
      <c r="AH45" s="86"/>
      <c r="AI45" s="67">
        <v>16.981132075471699</v>
      </c>
      <c r="AJ45" s="86"/>
      <c r="AK45" s="86">
        <v>33.333333333333329</v>
      </c>
      <c r="AP45" s="62" t="s">
        <v>118</v>
      </c>
      <c r="AQ45" s="62">
        <v>5</v>
      </c>
      <c r="AR45" s="86"/>
      <c r="AS45" s="86">
        <v>1</v>
      </c>
      <c r="AT45" s="86"/>
      <c r="AU45" s="86">
        <v>9</v>
      </c>
      <c r="AV45" s="86"/>
      <c r="AW45" s="67">
        <v>16.981132075471699</v>
      </c>
      <c r="AX45" s="86"/>
      <c r="AY45" s="86">
        <v>11.111111111111111</v>
      </c>
      <c r="BD45" s="62" t="s">
        <v>118</v>
      </c>
      <c r="BE45" s="62">
        <v>5</v>
      </c>
      <c r="BF45" s="86"/>
      <c r="BG45" s="86">
        <v>3</v>
      </c>
      <c r="BH45" s="86"/>
      <c r="BI45" s="86">
        <v>9</v>
      </c>
      <c r="BJ45" s="86"/>
      <c r="BK45" s="67">
        <v>16.981132075471699</v>
      </c>
      <c r="BL45" s="86"/>
      <c r="BM45" s="86">
        <v>33.333333333333329</v>
      </c>
      <c r="BN45" s="86"/>
      <c r="BO45" s="86"/>
      <c r="BP45" s="86"/>
      <c r="BQ45" s="86"/>
      <c r="BR45" s="62" t="s">
        <v>118</v>
      </c>
      <c r="BS45" s="62">
        <v>5</v>
      </c>
      <c r="BT45" s="86"/>
      <c r="BU45" s="86">
        <v>4</v>
      </c>
      <c r="BV45" s="86"/>
      <c r="BW45" s="86">
        <v>9</v>
      </c>
      <c r="BX45" s="86"/>
      <c r="BY45" s="67">
        <v>16.981132075471699</v>
      </c>
      <c r="BZ45" s="86"/>
      <c r="CA45" s="86">
        <v>44.444444444444443</v>
      </c>
      <c r="CB45" s="86"/>
      <c r="CC45" s="86"/>
      <c r="CD45" s="86"/>
      <c r="CE45" s="86"/>
      <c r="CF45" s="62" t="s">
        <v>118</v>
      </c>
      <c r="CG45" s="62">
        <v>5</v>
      </c>
      <c r="CH45" s="86"/>
      <c r="CI45" s="86">
        <v>1</v>
      </c>
      <c r="CJ45" s="86"/>
      <c r="CK45" s="86">
        <v>9</v>
      </c>
      <c r="CL45" s="86"/>
      <c r="CM45" s="67">
        <v>16.981132075471699</v>
      </c>
      <c r="CN45" s="86"/>
      <c r="CO45" s="86">
        <v>11.111111111111111</v>
      </c>
      <c r="CP45" s="86"/>
      <c r="CQ45" s="86"/>
      <c r="CR45" s="86"/>
      <c r="CS45" s="86"/>
      <c r="CT45" s="62" t="s">
        <v>118</v>
      </c>
      <c r="CU45" s="62">
        <v>5</v>
      </c>
      <c r="CV45" s="86"/>
      <c r="CW45" s="86">
        <v>2</v>
      </c>
      <c r="CX45" s="86"/>
      <c r="CY45" s="86">
        <v>9</v>
      </c>
      <c r="CZ45" s="86"/>
      <c r="DA45" s="67">
        <v>16.981132075471699</v>
      </c>
      <c r="DB45" s="86"/>
      <c r="DC45" s="86">
        <v>22.222222222222221</v>
      </c>
      <c r="DD45" s="86"/>
      <c r="DE45" s="86"/>
      <c r="DH45" s="62" t="s">
        <v>118</v>
      </c>
      <c r="DI45" s="62">
        <v>5</v>
      </c>
      <c r="DJ45" s="86"/>
      <c r="DK45" s="86">
        <v>0</v>
      </c>
      <c r="DL45" s="86"/>
      <c r="DM45" s="86">
        <v>9</v>
      </c>
      <c r="DN45" s="86"/>
      <c r="DO45" s="67">
        <v>16.981132075471699</v>
      </c>
      <c r="DP45" s="86"/>
      <c r="DQ45" s="86">
        <v>0</v>
      </c>
      <c r="DV45" s="62" t="s">
        <v>118</v>
      </c>
      <c r="DW45" s="62">
        <v>5</v>
      </c>
      <c r="DX45" s="86"/>
      <c r="DY45" s="86">
        <v>2</v>
      </c>
      <c r="DZ45" s="86"/>
      <c r="EA45" s="86">
        <v>9</v>
      </c>
      <c r="EB45" s="86"/>
      <c r="EC45" s="67">
        <v>16.981132075471699</v>
      </c>
      <c r="ED45" s="86"/>
      <c r="EE45" s="86">
        <v>22.222222222222221</v>
      </c>
      <c r="EJ45" s="62" t="s">
        <v>118</v>
      </c>
      <c r="EK45" s="62">
        <v>5</v>
      </c>
      <c r="EL45" s="86"/>
      <c r="EM45" s="86">
        <v>2</v>
      </c>
      <c r="EN45" s="86"/>
      <c r="EO45" s="86">
        <v>9</v>
      </c>
      <c r="EP45" s="86"/>
      <c r="EQ45" s="67">
        <v>16.981132075471699</v>
      </c>
      <c r="ER45" s="86"/>
      <c r="ES45" s="86">
        <v>22.222222222222221</v>
      </c>
      <c r="EX45" s="62" t="s">
        <v>118</v>
      </c>
      <c r="EY45" s="62">
        <v>5</v>
      </c>
      <c r="EZ45" s="86"/>
      <c r="FA45" s="86">
        <v>1</v>
      </c>
      <c r="FB45" s="86"/>
      <c r="FC45" s="86">
        <v>9</v>
      </c>
      <c r="FD45" s="86"/>
      <c r="FE45" s="67">
        <v>16.981132075471699</v>
      </c>
      <c r="FF45" s="86"/>
      <c r="FG45" s="86">
        <v>11.111111111111111</v>
      </c>
      <c r="FL45" s="62" t="s">
        <v>118</v>
      </c>
      <c r="FM45" s="62">
        <v>5</v>
      </c>
      <c r="FN45" s="86"/>
      <c r="FO45" s="86">
        <v>2</v>
      </c>
      <c r="FP45" s="86"/>
      <c r="FQ45" s="86">
        <v>9</v>
      </c>
      <c r="FR45" s="86"/>
      <c r="FS45" s="67">
        <v>16.981132075471699</v>
      </c>
      <c r="FT45" s="86"/>
      <c r="FU45" s="86">
        <v>22.222222222222221</v>
      </c>
      <c r="FZ45" s="62" t="s">
        <v>118</v>
      </c>
      <c r="GA45" s="62">
        <v>5</v>
      </c>
      <c r="GB45" s="86"/>
      <c r="GC45" s="86">
        <v>1</v>
      </c>
      <c r="GD45" s="86"/>
      <c r="GE45" s="86">
        <v>9</v>
      </c>
      <c r="GF45" s="86"/>
      <c r="GG45" s="67">
        <v>16.981132075471699</v>
      </c>
      <c r="GH45" s="86"/>
      <c r="GI45" s="86">
        <v>11.111111111111111</v>
      </c>
      <c r="GN45" s="62" t="s">
        <v>118</v>
      </c>
      <c r="GO45" s="62">
        <v>5</v>
      </c>
      <c r="GP45" s="86"/>
      <c r="GQ45" s="86">
        <v>2</v>
      </c>
      <c r="GR45" s="86"/>
      <c r="GS45" s="86">
        <v>9</v>
      </c>
      <c r="GT45" s="86"/>
      <c r="GU45" s="67">
        <v>16.981132075471699</v>
      </c>
      <c r="GV45" s="86"/>
      <c r="GW45" s="86">
        <v>22.222222222222221</v>
      </c>
      <c r="HB45" s="62" t="s">
        <v>118</v>
      </c>
      <c r="HC45" s="62">
        <v>5</v>
      </c>
      <c r="HD45" s="86"/>
      <c r="HE45" s="86">
        <v>1</v>
      </c>
      <c r="HF45" s="86"/>
      <c r="HG45" s="86">
        <v>9</v>
      </c>
      <c r="HH45" s="86"/>
      <c r="HI45" s="67">
        <v>16.981132075471699</v>
      </c>
      <c r="HJ45" s="86"/>
      <c r="HK45" s="86">
        <v>11.111111111111111</v>
      </c>
      <c r="HP45" s="62" t="s">
        <v>118</v>
      </c>
      <c r="HQ45" s="62">
        <v>5</v>
      </c>
      <c r="HR45" s="86"/>
      <c r="HS45" s="86">
        <v>3</v>
      </c>
      <c r="HT45" s="86"/>
      <c r="HU45" s="86">
        <v>9</v>
      </c>
      <c r="HV45" s="86"/>
      <c r="HW45" s="67">
        <v>16.981132075471699</v>
      </c>
      <c r="HX45" s="86"/>
      <c r="HY45" s="86">
        <v>33.333333333333329</v>
      </c>
      <c r="ID45" s="62" t="s">
        <v>118</v>
      </c>
      <c r="IE45" s="62">
        <v>5</v>
      </c>
      <c r="IF45" s="86"/>
      <c r="IG45" s="86">
        <v>3</v>
      </c>
      <c r="IH45" s="86"/>
      <c r="II45" s="86">
        <v>9</v>
      </c>
      <c r="IJ45" s="86"/>
      <c r="IK45" s="67">
        <v>16.981132075471699</v>
      </c>
      <c r="IL45" s="86"/>
      <c r="IM45" s="86">
        <v>33.333333333333329</v>
      </c>
      <c r="IR45" s="62" t="s">
        <v>118</v>
      </c>
      <c r="IS45" s="62">
        <v>5</v>
      </c>
      <c r="IT45" s="86"/>
      <c r="IU45" s="86">
        <v>0</v>
      </c>
      <c r="IV45" s="86"/>
      <c r="IW45" s="86">
        <v>9</v>
      </c>
      <c r="IX45" s="86"/>
      <c r="IY45" s="67">
        <v>16.981132075471699</v>
      </c>
      <c r="IZ45" s="86"/>
      <c r="JA45" s="86">
        <v>0</v>
      </c>
      <c r="JF45" s="62" t="s">
        <v>118</v>
      </c>
      <c r="JG45" s="62">
        <v>5</v>
      </c>
      <c r="JH45" s="86"/>
      <c r="JI45" s="86">
        <v>3</v>
      </c>
      <c r="JJ45" s="86"/>
      <c r="JK45" s="86">
        <v>9</v>
      </c>
      <c r="JL45" s="86"/>
      <c r="JM45" s="67">
        <v>16.981132075471699</v>
      </c>
      <c r="JN45" s="86"/>
      <c r="JO45" s="86">
        <v>33.333333333333329</v>
      </c>
      <c r="JT45" s="62" t="s">
        <v>118</v>
      </c>
      <c r="JU45" s="62">
        <v>5</v>
      </c>
      <c r="JV45" s="86"/>
      <c r="JW45" s="86">
        <v>2</v>
      </c>
      <c r="JX45" s="86"/>
      <c r="JY45" s="86">
        <v>9</v>
      </c>
      <c r="JZ45" s="86"/>
      <c r="KA45" s="67">
        <v>16.981132075471699</v>
      </c>
      <c r="KB45" s="86"/>
      <c r="KC45" s="86">
        <v>22.222222222222221</v>
      </c>
      <c r="KH45" s="62" t="s">
        <v>118</v>
      </c>
      <c r="KI45" s="62">
        <v>5</v>
      </c>
      <c r="KJ45" s="86"/>
      <c r="KK45" s="86">
        <v>1</v>
      </c>
      <c r="KL45" s="86"/>
      <c r="KM45" s="86">
        <v>9</v>
      </c>
      <c r="KN45" s="86"/>
      <c r="KO45" s="67">
        <v>16.981132075471699</v>
      </c>
      <c r="KP45" s="86"/>
      <c r="KQ45" s="86">
        <v>11.111111111111111</v>
      </c>
      <c r="KV45" s="62" t="s">
        <v>118</v>
      </c>
      <c r="KW45" s="62">
        <v>5</v>
      </c>
      <c r="KX45" s="86"/>
      <c r="KY45" s="86">
        <v>1</v>
      </c>
      <c r="KZ45" s="86"/>
      <c r="LA45" s="86">
        <v>9</v>
      </c>
      <c r="LB45" s="86"/>
      <c r="LC45" s="67">
        <v>16.981132075471699</v>
      </c>
      <c r="LD45" s="86"/>
      <c r="LE45" s="86">
        <v>11.111111111111111</v>
      </c>
      <c r="LJ45" s="62" t="s">
        <v>118</v>
      </c>
      <c r="LK45" s="62">
        <v>5</v>
      </c>
      <c r="LL45" s="86"/>
      <c r="LM45" s="86">
        <v>2</v>
      </c>
      <c r="LN45" s="86"/>
      <c r="LO45" s="86">
        <v>9</v>
      </c>
      <c r="LP45" s="86"/>
      <c r="LQ45" s="67">
        <v>16.981132075471699</v>
      </c>
      <c r="LR45" s="86"/>
      <c r="LS45" s="86">
        <v>22.222222222222221</v>
      </c>
      <c r="LX45" s="62" t="s">
        <v>118</v>
      </c>
      <c r="LY45" s="62">
        <v>5</v>
      </c>
      <c r="LZ45" s="86"/>
      <c r="MA45" s="86">
        <v>0</v>
      </c>
      <c r="MB45" s="86"/>
      <c r="MC45" s="86">
        <v>9</v>
      </c>
      <c r="MD45" s="86"/>
      <c r="ME45" s="67">
        <v>16.981132075471699</v>
      </c>
      <c r="MF45" s="86"/>
      <c r="MG45" s="86">
        <v>0</v>
      </c>
      <c r="ML45" s="62" t="s">
        <v>118</v>
      </c>
      <c r="MM45" s="62">
        <v>5</v>
      </c>
      <c r="MN45" s="86"/>
      <c r="MO45" s="86">
        <v>0</v>
      </c>
      <c r="MP45" s="86"/>
      <c r="MQ45" s="86">
        <v>9</v>
      </c>
      <c r="MR45" s="86"/>
      <c r="MS45" s="67">
        <v>16.981132075471699</v>
      </c>
      <c r="MT45" s="86"/>
      <c r="MU45" s="86">
        <v>0</v>
      </c>
      <c r="MZ45" s="62" t="s">
        <v>118</v>
      </c>
      <c r="NA45" s="62">
        <v>5</v>
      </c>
      <c r="NB45" s="86"/>
      <c r="NC45" s="86">
        <v>0</v>
      </c>
      <c r="ND45" s="86"/>
      <c r="NE45" s="86">
        <v>9</v>
      </c>
      <c r="NF45" s="86"/>
      <c r="NG45" s="67">
        <v>16.981132075471699</v>
      </c>
      <c r="NH45" s="86"/>
      <c r="NI45" s="86">
        <v>0</v>
      </c>
      <c r="NN45" s="62" t="s">
        <v>118</v>
      </c>
      <c r="NO45" s="62">
        <v>5</v>
      </c>
      <c r="NP45" s="86"/>
      <c r="NQ45" s="86">
        <v>6</v>
      </c>
      <c r="NR45" s="86"/>
      <c r="NS45" s="86">
        <v>10</v>
      </c>
      <c r="NT45" s="86"/>
      <c r="NU45" s="67">
        <v>19.230769230769234</v>
      </c>
      <c r="NV45" s="86"/>
      <c r="NW45" s="86">
        <v>60</v>
      </c>
      <c r="OB45" s="62" t="s">
        <v>118</v>
      </c>
      <c r="OC45" s="62">
        <v>5</v>
      </c>
      <c r="OD45" s="86"/>
      <c r="OE45" s="86">
        <v>4</v>
      </c>
      <c r="OF45" s="86"/>
      <c r="OG45" s="86">
        <v>10</v>
      </c>
      <c r="OH45" s="86"/>
      <c r="OI45" s="67">
        <v>19.230769230769234</v>
      </c>
      <c r="OJ45" s="86"/>
      <c r="OK45" s="86">
        <v>40</v>
      </c>
      <c r="OP45" s="62" t="s">
        <v>118</v>
      </c>
      <c r="OQ45" s="62">
        <v>5</v>
      </c>
      <c r="OR45" s="86"/>
      <c r="OS45" s="86">
        <v>5</v>
      </c>
      <c r="OT45" s="86"/>
      <c r="OU45" s="86">
        <v>10</v>
      </c>
      <c r="OV45" s="86"/>
      <c r="OW45" s="67">
        <v>19.230769230769234</v>
      </c>
      <c r="OX45" s="86"/>
      <c r="OY45" s="86">
        <v>50</v>
      </c>
      <c r="PD45" s="62" t="s">
        <v>118</v>
      </c>
      <c r="PE45" s="62">
        <v>5</v>
      </c>
      <c r="PF45" s="86"/>
      <c r="PG45" s="86">
        <v>2</v>
      </c>
      <c r="PH45" s="86"/>
      <c r="PI45" s="86">
        <v>10</v>
      </c>
      <c r="PJ45" s="86"/>
      <c r="PK45" s="67">
        <v>19.230769230769234</v>
      </c>
      <c r="PL45" s="86"/>
      <c r="PM45" s="86">
        <v>20</v>
      </c>
      <c r="PR45" s="62" t="s">
        <v>118</v>
      </c>
      <c r="PS45" s="62">
        <v>5</v>
      </c>
      <c r="PT45" s="86"/>
      <c r="PU45" s="86">
        <v>4</v>
      </c>
      <c r="PV45" s="86"/>
      <c r="PW45" s="86">
        <v>10</v>
      </c>
      <c r="PX45" s="86"/>
      <c r="PY45" s="67">
        <v>19.230769230769234</v>
      </c>
      <c r="PZ45" s="86"/>
      <c r="QA45" s="86">
        <v>40</v>
      </c>
      <c r="QF45" s="62" t="s">
        <v>118</v>
      </c>
      <c r="QG45" s="62">
        <v>5</v>
      </c>
      <c r="QH45" s="86"/>
      <c r="QI45" s="86">
        <v>6</v>
      </c>
      <c r="QJ45" s="86"/>
      <c r="QK45" s="86">
        <v>10</v>
      </c>
      <c r="QL45" s="86"/>
      <c r="QM45" s="67">
        <v>19.230769230769234</v>
      </c>
      <c r="QN45" s="86"/>
      <c r="QO45" s="86">
        <v>60</v>
      </c>
      <c r="QT45" s="62" t="s">
        <v>118</v>
      </c>
      <c r="QU45" s="62">
        <v>5</v>
      </c>
      <c r="QV45" s="86"/>
      <c r="QW45" s="86">
        <v>5</v>
      </c>
      <c r="QX45" s="86"/>
      <c r="QY45" s="86">
        <v>10</v>
      </c>
      <c r="QZ45" s="86"/>
      <c r="RA45" s="67">
        <v>19.230769230769234</v>
      </c>
      <c r="RB45" s="86"/>
      <c r="RC45" s="86">
        <v>50</v>
      </c>
      <c r="RH45" s="62" t="s">
        <v>118</v>
      </c>
      <c r="RI45" s="62">
        <v>5</v>
      </c>
      <c r="RJ45" s="86"/>
      <c r="RK45" s="86">
        <v>2</v>
      </c>
      <c r="RL45" s="86"/>
      <c r="RM45" s="86">
        <v>10</v>
      </c>
      <c r="RN45" s="86"/>
      <c r="RO45" s="67">
        <v>19.230769230769234</v>
      </c>
      <c r="RP45" s="86"/>
      <c r="RQ45" s="86">
        <v>20</v>
      </c>
      <c r="RV45" s="62" t="s">
        <v>118</v>
      </c>
      <c r="RW45" s="62">
        <v>5</v>
      </c>
      <c r="RX45" s="86"/>
      <c r="RY45" s="86">
        <v>3</v>
      </c>
      <c r="RZ45" s="86"/>
      <c r="SA45" s="86">
        <v>10</v>
      </c>
      <c r="SB45" s="86"/>
      <c r="SC45" s="67">
        <v>19.230769230769234</v>
      </c>
      <c r="SD45" s="86"/>
      <c r="SE45" s="86">
        <v>30</v>
      </c>
      <c r="SJ45" s="62" t="s">
        <v>118</v>
      </c>
      <c r="SK45" s="62">
        <v>5</v>
      </c>
      <c r="SL45" s="86"/>
      <c r="SM45" s="86">
        <v>2</v>
      </c>
      <c r="SN45" s="86"/>
      <c r="SO45" s="86">
        <v>10</v>
      </c>
      <c r="SP45" s="86"/>
      <c r="SQ45" s="67">
        <v>19.230769230769234</v>
      </c>
      <c r="SR45" s="86"/>
      <c r="SS45" s="86">
        <v>20</v>
      </c>
      <c r="SX45" s="62" t="s">
        <v>118</v>
      </c>
      <c r="SY45" s="62">
        <v>5</v>
      </c>
      <c r="SZ45" s="86"/>
      <c r="TA45" s="86">
        <v>2</v>
      </c>
      <c r="TB45" s="86"/>
      <c r="TC45" s="86">
        <v>10</v>
      </c>
      <c r="TD45" s="86"/>
      <c r="TE45" s="67">
        <v>19.230769230769234</v>
      </c>
      <c r="TF45" s="86"/>
      <c r="TG45" s="86">
        <v>20</v>
      </c>
      <c r="TL45" s="62" t="s">
        <v>118</v>
      </c>
      <c r="TM45" s="62">
        <v>5</v>
      </c>
      <c r="TN45" s="86"/>
      <c r="TO45" s="86">
        <v>2</v>
      </c>
      <c r="TP45" s="86"/>
      <c r="TQ45" s="86">
        <v>10</v>
      </c>
      <c r="TR45" s="86"/>
      <c r="TS45" s="67">
        <v>19.230769230769234</v>
      </c>
      <c r="TT45" s="86"/>
      <c r="TU45" s="86">
        <v>20</v>
      </c>
      <c r="TZ45" s="62" t="s">
        <v>118</v>
      </c>
      <c r="UA45" s="62">
        <v>5</v>
      </c>
      <c r="UB45" s="86"/>
      <c r="UC45" s="86">
        <v>1</v>
      </c>
      <c r="UD45" s="86"/>
      <c r="UE45" s="86">
        <v>10</v>
      </c>
      <c r="UF45" s="86"/>
      <c r="UG45" s="67">
        <v>19.230769230769234</v>
      </c>
      <c r="UH45" s="86"/>
      <c r="UI45" s="86">
        <v>10</v>
      </c>
      <c r="UN45" s="62" t="s">
        <v>118</v>
      </c>
      <c r="UO45" s="62">
        <v>5</v>
      </c>
      <c r="UP45" s="86"/>
      <c r="UQ45" s="86">
        <v>4</v>
      </c>
      <c r="UR45" s="86"/>
      <c r="US45" s="86">
        <v>10</v>
      </c>
      <c r="UT45" s="86"/>
      <c r="UU45" s="67">
        <v>19.230769230769234</v>
      </c>
      <c r="UV45" s="86"/>
      <c r="UW45" s="86">
        <v>40</v>
      </c>
      <c r="VB45" s="62" t="s">
        <v>118</v>
      </c>
      <c r="VC45" s="62">
        <v>5</v>
      </c>
      <c r="VD45" s="86"/>
      <c r="VE45" s="86">
        <v>1</v>
      </c>
      <c r="VF45" s="86"/>
      <c r="VG45" s="86">
        <v>10</v>
      </c>
      <c r="VH45" s="86"/>
      <c r="VI45" s="67">
        <v>19.230769230769234</v>
      </c>
      <c r="VJ45" s="86"/>
      <c r="VK45" s="86">
        <v>10</v>
      </c>
      <c r="VP45" s="62" t="s">
        <v>118</v>
      </c>
      <c r="VQ45" s="62">
        <v>5</v>
      </c>
      <c r="VR45" s="86"/>
      <c r="VS45" s="86">
        <v>3</v>
      </c>
      <c r="VT45" s="86"/>
      <c r="VU45" s="86">
        <v>10</v>
      </c>
      <c r="VV45" s="86"/>
      <c r="VW45" s="67">
        <v>19.230769230769234</v>
      </c>
      <c r="VX45" s="86"/>
      <c r="VY45" s="86">
        <v>30</v>
      </c>
      <c r="WD45" s="62" t="s">
        <v>118</v>
      </c>
      <c r="WE45" s="62">
        <v>5</v>
      </c>
      <c r="WF45" s="86"/>
      <c r="WG45" s="86">
        <v>5</v>
      </c>
      <c r="WH45" s="86"/>
      <c r="WI45" s="86">
        <v>10</v>
      </c>
      <c r="WJ45" s="86"/>
      <c r="WK45" s="67">
        <v>19.230769230769234</v>
      </c>
      <c r="WL45" s="86"/>
      <c r="WM45" s="86">
        <v>50</v>
      </c>
      <c r="WR45" s="62" t="s">
        <v>118</v>
      </c>
      <c r="WS45" s="62">
        <v>5</v>
      </c>
      <c r="WT45" s="86"/>
      <c r="WU45" s="86">
        <v>3</v>
      </c>
      <c r="WV45" s="86"/>
      <c r="WW45" s="86">
        <v>10</v>
      </c>
      <c r="WX45" s="86"/>
      <c r="WY45" s="67">
        <v>19.230769230769234</v>
      </c>
      <c r="WZ45" s="86"/>
      <c r="XA45" s="86">
        <v>30</v>
      </c>
      <c r="XF45" s="62" t="s">
        <v>118</v>
      </c>
      <c r="XG45" s="62">
        <v>5</v>
      </c>
      <c r="XH45" s="86"/>
      <c r="XI45" s="86">
        <v>6</v>
      </c>
      <c r="XJ45" s="86"/>
      <c r="XK45" s="86">
        <v>10</v>
      </c>
      <c r="XL45" s="86"/>
      <c r="XM45" s="67">
        <v>19.230769230769234</v>
      </c>
      <c r="XN45" s="86"/>
      <c r="XO45" s="86">
        <v>60</v>
      </c>
      <c r="XT45" s="62" t="s">
        <v>118</v>
      </c>
      <c r="XU45" s="62">
        <v>5</v>
      </c>
      <c r="XV45" s="86"/>
      <c r="XW45" s="86">
        <v>4</v>
      </c>
      <c r="XX45" s="86"/>
      <c r="XY45" s="86">
        <v>10</v>
      </c>
      <c r="XZ45" s="86"/>
      <c r="YA45" s="67">
        <v>19.230769230769234</v>
      </c>
      <c r="YB45" s="86"/>
      <c r="YC45" s="86">
        <v>40</v>
      </c>
      <c r="YH45" s="62" t="s">
        <v>118</v>
      </c>
      <c r="YI45" s="62">
        <v>5</v>
      </c>
      <c r="YJ45" s="86"/>
      <c r="YK45" s="86">
        <v>4</v>
      </c>
      <c r="YL45" s="86"/>
      <c r="YM45" s="86">
        <v>10</v>
      </c>
      <c r="YN45" s="86"/>
      <c r="YO45" s="67">
        <v>19.230769230769234</v>
      </c>
      <c r="YP45" s="86"/>
      <c r="YQ45" s="86">
        <v>40</v>
      </c>
      <c r="YV45" s="62" t="s">
        <v>118</v>
      </c>
      <c r="YW45" s="62">
        <v>5</v>
      </c>
      <c r="YX45" s="86"/>
      <c r="YY45" s="86">
        <v>1</v>
      </c>
      <c r="YZ45" s="86"/>
      <c r="ZA45" s="86">
        <v>10</v>
      </c>
      <c r="ZB45" s="86"/>
      <c r="ZC45" s="67">
        <v>19.230769230769234</v>
      </c>
      <c r="ZD45" s="86"/>
      <c r="ZE45" s="86">
        <v>10</v>
      </c>
      <c r="ZJ45" s="62" t="s">
        <v>118</v>
      </c>
      <c r="ZK45" s="62">
        <v>5</v>
      </c>
      <c r="ZL45" s="86"/>
      <c r="ZM45" s="86">
        <v>3</v>
      </c>
      <c r="ZN45" s="86"/>
      <c r="ZO45" s="86">
        <v>10</v>
      </c>
      <c r="ZP45" s="86"/>
      <c r="ZQ45" s="67">
        <v>19.230769230769234</v>
      </c>
      <c r="ZR45" s="86"/>
      <c r="ZS45" s="86">
        <v>30</v>
      </c>
      <c r="ZX45" s="62" t="s">
        <v>118</v>
      </c>
      <c r="ZY45" s="62">
        <v>5</v>
      </c>
      <c r="ZZ45" s="86"/>
      <c r="AAA45" s="86">
        <v>3</v>
      </c>
      <c r="AAB45" s="86"/>
      <c r="AAC45" s="86">
        <v>10</v>
      </c>
      <c r="AAD45" s="86"/>
      <c r="AAE45" s="67">
        <v>19.230769230769234</v>
      </c>
      <c r="AAF45" s="86"/>
      <c r="AAG45" s="86">
        <v>30</v>
      </c>
      <c r="AAL45" s="62" t="s">
        <v>118</v>
      </c>
      <c r="AAM45" s="62">
        <v>5</v>
      </c>
      <c r="AAN45" s="86"/>
      <c r="AAO45" s="86">
        <v>5</v>
      </c>
      <c r="AAP45" s="86"/>
      <c r="AAQ45" s="86">
        <v>10</v>
      </c>
      <c r="AAR45" s="86"/>
      <c r="AAS45" s="67">
        <v>19.230769230769234</v>
      </c>
      <c r="AAT45" s="86"/>
      <c r="AAU45" s="86">
        <v>50</v>
      </c>
      <c r="AAZ45" s="62" t="s">
        <v>118</v>
      </c>
      <c r="ABA45" s="62">
        <v>5</v>
      </c>
      <c r="ABB45" s="86"/>
      <c r="ABC45" s="86">
        <v>6</v>
      </c>
      <c r="ABD45" s="86"/>
      <c r="ABE45" s="86">
        <v>10</v>
      </c>
      <c r="ABF45" s="86"/>
      <c r="ABG45" s="67">
        <v>19.230769230769234</v>
      </c>
      <c r="ABH45" s="86"/>
      <c r="ABI45" s="86">
        <v>60</v>
      </c>
      <c r="ABN45" s="62" t="s">
        <v>118</v>
      </c>
      <c r="ABO45" s="62">
        <v>5</v>
      </c>
      <c r="ABP45" s="86"/>
      <c r="ABQ45" s="86">
        <v>3</v>
      </c>
      <c r="ABR45" s="86"/>
      <c r="ABS45" s="86">
        <v>10</v>
      </c>
      <c r="ABT45" s="86"/>
      <c r="ABU45" s="67">
        <v>19.230769230769234</v>
      </c>
      <c r="ABV45" s="86"/>
      <c r="ABW45" s="86">
        <v>30</v>
      </c>
      <c r="ACB45" s="62" t="s">
        <v>118</v>
      </c>
      <c r="ACC45" s="62">
        <v>5</v>
      </c>
      <c r="ACD45" s="86"/>
      <c r="ACE45" s="86">
        <v>4</v>
      </c>
      <c r="ACF45" s="86"/>
      <c r="ACG45" s="86">
        <v>10</v>
      </c>
      <c r="ACH45" s="86"/>
      <c r="ACI45" s="67">
        <v>18.518518518518519</v>
      </c>
      <c r="ACJ45" s="86"/>
      <c r="ACK45" s="86">
        <v>40</v>
      </c>
      <c r="ACP45" s="62" t="s">
        <v>118</v>
      </c>
      <c r="ACQ45" s="62">
        <v>5</v>
      </c>
      <c r="ACR45" s="86"/>
      <c r="ACS45" s="86">
        <v>1</v>
      </c>
      <c r="ACT45" s="86"/>
      <c r="ACU45" s="86">
        <v>10</v>
      </c>
      <c r="ACV45" s="86"/>
      <c r="ACW45" s="67">
        <v>18.518518518518519</v>
      </c>
      <c r="ACX45" s="86"/>
      <c r="ACY45" s="86">
        <v>10</v>
      </c>
      <c r="ADD45" s="62" t="s">
        <v>118</v>
      </c>
      <c r="ADE45" s="62">
        <v>5</v>
      </c>
      <c r="ADF45" s="86"/>
      <c r="ADG45" s="86">
        <v>3</v>
      </c>
      <c r="ADH45" s="86"/>
      <c r="ADI45" s="86">
        <v>10</v>
      </c>
      <c r="ADJ45" s="86"/>
      <c r="ADK45" s="67">
        <v>18.518518518518519</v>
      </c>
      <c r="ADL45" s="86"/>
      <c r="ADM45" s="86">
        <v>30</v>
      </c>
      <c r="ADR45" s="62" t="s">
        <v>118</v>
      </c>
      <c r="ADS45" s="62">
        <v>5</v>
      </c>
      <c r="ADT45" s="86"/>
      <c r="ADU45" s="86">
        <v>1</v>
      </c>
      <c r="ADV45" s="86"/>
      <c r="ADW45" s="86">
        <v>10</v>
      </c>
      <c r="ADX45" s="86"/>
      <c r="ADY45" s="67">
        <v>18.518518518518519</v>
      </c>
      <c r="ADZ45" s="86"/>
      <c r="AEA45" s="86">
        <v>10</v>
      </c>
      <c r="AEF45" s="62" t="s">
        <v>118</v>
      </c>
      <c r="AEG45" s="62">
        <v>5</v>
      </c>
      <c r="AEH45" s="86"/>
      <c r="AEI45" s="86">
        <v>1</v>
      </c>
      <c r="AEJ45" s="86"/>
      <c r="AEK45" s="86">
        <v>10</v>
      </c>
      <c r="AEL45" s="86"/>
      <c r="AEM45" s="67">
        <v>18.518518518518519</v>
      </c>
      <c r="AEN45" s="86"/>
      <c r="AEO45" s="86">
        <v>10</v>
      </c>
      <c r="AET45" s="62" t="s">
        <v>118</v>
      </c>
      <c r="AEU45" s="62">
        <v>5</v>
      </c>
      <c r="AEV45" s="86"/>
      <c r="AEW45" s="86">
        <v>7</v>
      </c>
      <c r="AEX45" s="86"/>
      <c r="AEY45" s="86">
        <v>10</v>
      </c>
      <c r="AEZ45" s="86"/>
      <c r="AFA45" s="67">
        <v>18.518518518518519</v>
      </c>
      <c r="AFB45" s="86"/>
      <c r="AFC45" s="86">
        <v>70</v>
      </c>
      <c r="AFH45" s="62" t="s">
        <v>118</v>
      </c>
      <c r="AFI45" s="62">
        <v>5</v>
      </c>
      <c r="AFJ45" s="86"/>
      <c r="AFK45" s="86">
        <v>0</v>
      </c>
      <c r="AFL45" s="86"/>
      <c r="AFM45" s="86">
        <v>10</v>
      </c>
      <c r="AFN45" s="86"/>
      <c r="AFO45" s="67">
        <v>18.518518518518519</v>
      </c>
      <c r="AFP45" s="86"/>
      <c r="AFQ45" s="86">
        <v>0</v>
      </c>
      <c r="AFV45" s="62" t="s">
        <v>118</v>
      </c>
      <c r="AFW45" s="62">
        <v>5</v>
      </c>
      <c r="AFX45" s="86"/>
      <c r="AFY45" s="86">
        <v>1</v>
      </c>
      <c r="AFZ45" s="86"/>
      <c r="AGA45" s="86">
        <v>10</v>
      </c>
      <c r="AGB45" s="86"/>
      <c r="AGC45" s="67">
        <v>18.518518518518519</v>
      </c>
      <c r="AGD45" s="86"/>
      <c r="AGE45" s="86">
        <v>10</v>
      </c>
      <c r="AGJ45" s="62" t="s">
        <v>118</v>
      </c>
      <c r="AGK45" s="62">
        <v>5</v>
      </c>
      <c r="AGL45" s="86"/>
      <c r="AGM45" s="86">
        <v>4</v>
      </c>
      <c r="AGN45" s="86"/>
      <c r="AGO45" s="86">
        <v>10</v>
      </c>
      <c r="AGP45" s="86"/>
      <c r="AGQ45" s="67">
        <v>18.518518518518519</v>
      </c>
      <c r="AGR45" s="86"/>
      <c r="AGS45" s="86">
        <v>40</v>
      </c>
      <c r="AGX45" s="62" t="s">
        <v>118</v>
      </c>
      <c r="AGY45" s="62">
        <v>5</v>
      </c>
      <c r="AGZ45" s="86"/>
      <c r="AHA45" s="86">
        <v>0</v>
      </c>
      <c r="AHB45" s="86"/>
      <c r="AHC45" s="86">
        <v>10</v>
      </c>
      <c r="AHD45" s="86"/>
      <c r="AHE45" s="67">
        <v>18.518518518518519</v>
      </c>
      <c r="AHF45" s="86"/>
      <c r="AHG45" s="86">
        <v>0</v>
      </c>
      <c r="AHL45" s="62" t="s">
        <v>118</v>
      </c>
      <c r="AHM45" s="62">
        <v>5</v>
      </c>
      <c r="AHN45" s="86"/>
      <c r="AHO45" s="86">
        <v>0</v>
      </c>
      <c r="AHP45" s="86"/>
      <c r="AHQ45" s="86">
        <v>10</v>
      </c>
      <c r="AHR45" s="86"/>
      <c r="AHS45" s="67">
        <v>18.518518518518519</v>
      </c>
      <c r="AHT45" s="86"/>
      <c r="AHU45" s="86">
        <v>0</v>
      </c>
      <c r="AHZ45" s="62" t="s">
        <v>118</v>
      </c>
      <c r="AIA45" s="62">
        <v>5</v>
      </c>
      <c r="AIB45" s="86"/>
      <c r="AIC45" s="86">
        <v>2</v>
      </c>
      <c r="AID45" s="86"/>
      <c r="AIE45" s="86">
        <v>10</v>
      </c>
      <c r="AIF45" s="86"/>
      <c r="AIG45" s="67">
        <v>18.518518518518519</v>
      </c>
      <c r="AIH45" s="86"/>
      <c r="AII45" s="86">
        <v>20</v>
      </c>
      <c r="AIN45" s="62" t="s">
        <v>118</v>
      </c>
      <c r="AIO45" s="62">
        <v>5</v>
      </c>
      <c r="AIP45" s="86"/>
      <c r="AIQ45" s="86">
        <v>3</v>
      </c>
      <c r="AIR45" s="86"/>
      <c r="AIS45" s="86">
        <v>10</v>
      </c>
      <c r="AIT45" s="86"/>
      <c r="AIU45" s="67">
        <v>18.518518518518519</v>
      </c>
      <c r="AIV45" s="86"/>
      <c r="AIW45" s="86">
        <v>30</v>
      </c>
      <c r="AJB45" s="62" t="s">
        <v>118</v>
      </c>
      <c r="AJC45" s="62">
        <v>5</v>
      </c>
      <c r="AJD45" s="86"/>
      <c r="AJE45" s="86">
        <v>0</v>
      </c>
      <c r="AJF45" s="86"/>
      <c r="AJG45" s="86">
        <v>10</v>
      </c>
      <c r="AJH45" s="86"/>
      <c r="AJI45" s="67">
        <v>18.518518518518519</v>
      </c>
      <c r="AJJ45" s="86"/>
      <c r="AJK45" s="86">
        <v>0</v>
      </c>
      <c r="AJP45" s="62" t="s">
        <v>118</v>
      </c>
      <c r="AJQ45" s="62">
        <v>5</v>
      </c>
      <c r="AJR45" s="86"/>
      <c r="AJS45" s="86">
        <v>1</v>
      </c>
      <c r="AJT45" s="86"/>
      <c r="AJU45" s="86">
        <v>10</v>
      </c>
      <c r="AJV45" s="86"/>
      <c r="AJW45" s="67">
        <v>18.518518518518519</v>
      </c>
      <c r="AJX45" s="86"/>
      <c r="AJY45" s="86">
        <v>10</v>
      </c>
      <c r="AKD45" s="62" t="s">
        <v>118</v>
      </c>
      <c r="AKE45" s="62">
        <v>5</v>
      </c>
      <c r="AKF45" s="86"/>
      <c r="AKG45" s="86">
        <v>0</v>
      </c>
      <c r="AKH45" s="86"/>
      <c r="AKI45" s="86">
        <v>10</v>
      </c>
      <c r="AKJ45" s="86"/>
      <c r="AKK45" s="67">
        <v>18.518518518518519</v>
      </c>
      <c r="AKL45" s="86"/>
      <c r="AKM45" s="86">
        <v>0</v>
      </c>
      <c r="AKR45" s="62" t="s">
        <v>118</v>
      </c>
      <c r="AKS45" s="62">
        <v>5</v>
      </c>
      <c r="AKT45" s="86"/>
      <c r="AKU45" s="86">
        <v>5</v>
      </c>
      <c r="AKV45" s="86"/>
      <c r="AKW45" s="86">
        <v>10</v>
      </c>
      <c r="AKX45" s="86"/>
      <c r="AKY45" s="67">
        <v>18.518518518518519</v>
      </c>
      <c r="AKZ45" s="86"/>
      <c r="ALA45" s="86">
        <v>50</v>
      </c>
      <c r="ALF45" s="62" t="s">
        <v>118</v>
      </c>
      <c r="ALG45" s="62">
        <v>5</v>
      </c>
      <c r="ALH45" s="86"/>
      <c r="ALI45" s="86">
        <v>4</v>
      </c>
      <c r="ALJ45" s="86"/>
      <c r="ALK45" s="86">
        <v>10</v>
      </c>
      <c r="ALL45" s="86"/>
      <c r="ALM45" s="67">
        <v>18.518518518518519</v>
      </c>
      <c r="ALN45" s="86"/>
      <c r="ALO45" s="86">
        <v>40</v>
      </c>
      <c r="ALT45" s="62" t="s">
        <v>118</v>
      </c>
      <c r="ALU45" s="62">
        <v>5</v>
      </c>
      <c r="ALV45" s="86"/>
      <c r="ALW45" s="86">
        <v>2</v>
      </c>
      <c r="ALX45" s="86"/>
      <c r="ALY45" s="86">
        <v>10</v>
      </c>
      <c r="ALZ45" s="86"/>
      <c r="AMA45" s="67">
        <v>18.518518518518519</v>
      </c>
      <c r="AMB45" s="86"/>
      <c r="AMC45" s="86">
        <v>20</v>
      </c>
      <c r="AMH45" s="62" t="s">
        <v>118</v>
      </c>
      <c r="AMI45" s="62">
        <v>5</v>
      </c>
      <c r="AMJ45" s="86"/>
      <c r="AMK45" s="86">
        <v>2</v>
      </c>
      <c r="AML45" s="86"/>
      <c r="AMM45" s="86">
        <v>10</v>
      </c>
      <c r="AMN45" s="86"/>
      <c r="AMO45" s="67">
        <v>18.518518518518519</v>
      </c>
      <c r="AMP45" s="86"/>
      <c r="AMQ45" s="86">
        <v>20</v>
      </c>
      <c r="AMV45" s="62" t="s">
        <v>118</v>
      </c>
      <c r="AMW45" s="62">
        <v>5</v>
      </c>
      <c r="AMX45" s="86"/>
      <c r="AMY45" s="86">
        <v>0</v>
      </c>
      <c r="AMZ45" s="86"/>
      <c r="ANA45" s="86">
        <v>10</v>
      </c>
      <c r="ANB45" s="86"/>
      <c r="ANC45" s="67">
        <v>18.518518518518519</v>
      </c>
      <c r="AND45" s="86"/>
      <c r="ANE45" s="86">
        <v>0</v>
      </c>
      <c r="ANJ45" s="62" t="s">
        <v>118</v>
      </c>
      <c r="ANK45" s="62">
        <v>5</v>
      </c>
      <c r="ANL45" s="86"/>
      <c r="ANM45" s="86">
        <v>3</v>
      </c>
      <c r="ANN45" s="86"/>
      <c r="ANO45" s="86">
        <v>10</v>
      </c>
      <c r="ANP45" s="86"/>
      <c r="ANQ45" s="67">
        <v>18.518518518518519</v>
      </c>
      <c r="ANR45" s="86"/>
      <c r="ANS45" s="86">
        <v>30</v>
      </c>
      <c r="ANX45" s="62" t="s">
        <v>118</v>
      </c>
      <c r="ANY45" s="62">
        <v>5</v>
      </c>
      <c r="ANZ45" s="86"/>
      <c r="AOA45" s="86">
        <v>3</v>
      </c>
      <c r="AOB45" s="86"/>
      <c r="AOC45" s="86">
        <v>10</v>
      </c>
      <c r="AOD45" s="86"/>
      <c r="AOE45" s="67">
        <v>18.518518518518519</v>
      </c>
      <c r="AOF45" s="86"/>
      <c r="AOG45" s="86">
        <v>30</v>
      </c>
      <c r="AOL45" s="62" t="s">
        <v>118</v>
      </c>
      <c r="AOM45" s="62">
        <v>5</v>
      </c>
      <c r="AON45" s="86"/>
      <c r="AOO45" s="86">
        <v>2</v>
      </c>
      <c r="AOP45" s="86"/>
      <c r="AOQ45" s="86">
        <v>10</v>
      </c>
      <c r="AOR45" s="86"/>
      <c r="AOS45" s="67">
        <v>18.518518518518519</v>
      </c>
      <c r="AOT45" s="86"/>
      <c r="AOU45" s="86">
        <v>20</v>
      </c>
      <c r="AOZ45" s="62" t="s">
        <v>118</v>
      </c>
      <c r="APA45" s="62">
        <v>5</v>
      </c>
      <c r="APB45" s="86"/>
      <c r="APC45" s="86">
        <v>3</v>
      </c>
      <c r="APD45" s="86"/>
      <c r="APE45" s="86">
        <v>10</v>
      </c>
      <c r="APF45" s="86"/>
      <c r="APG45" s="67">
        <v>18.518518518518519</v>
      </c>
      <c r="APH45" s="86"/>
      <c r="API45" s="86">
        <v>30</v>
      </c>
      <c r="APN45" s="62" t="s">
        <v>118</v>
      </c>
      <c r="APO45" s="62">
        <v>5</v>
      </c>
      <c r="APP45" s="86"/>
      <c r="APQ45" s="86">
        <v>2</v>
      </c>
      <c r="APR45" s="86"/>
      <c r="APS45" s="86">
        <v>10</v>
      </c>
      <c r="APT45" s="86"/>
      <c r="APU45" s="67">
        <v>18.518518518518519</v>
      </c>
      <c r="APV45" s="86"/>
      <c r="APW45" s="86">
        <v>20</v>
      </c>
      <c r="AQB45" s="62" t="s">
        <v>118</v>
      </c>
      <c r="AQC45" s="62">
        <v>5</v>
      </c>
      <c r="AQD45" s="86"/>
      <c r="AQE45" s="86">
        <v>2</v>
      </c>
      <c r="AQF45" s="86"/>
      <c r="AQG45" s="86">
        <v>10</v>
      </c>
      <c r="AQH45" s="86"/>
      <c r="AQI45" s="67">
        <v>18.518518518518519</v>
      </c>
      <c r="AQJ45" s="86"/>
      <c r="AQK45" s="86">
        <v>20</v>
      </c>
      <c r="AQP45" s="62" t="s">
        <v>118</v>
      </c>
      <c r="AQQ45" s="62">
        <v>5</v>
      </c>
      <c r="AQR45" s="86"/>
      <c r="AQS45" s="86">
        <v>1</v>
      </c>
      <c r="AQT45" s="86"/>
      <c r="AQU45" s="86">
        <v>10</v>
      </c>
      <c r="AQV45" s="86"/>
      <c r="AQW45" s="67">
        <v>22.222222222222221</v>
      </c>
      <c r="AQX45" s="86"/>
      <c r="AQY45" s="86">
        <v>10</v>
      </c>
      <c r="ARD45" s="62" t="s">
        <v>118</v>
      </c>
      <c r="ARE45" s="62">
        <v>5</v>
      </c>
      <c r="ARF45" s="86"/>
      <c r="ARG45" s="86">
        <v>2</v>
      </c>
      <c r="ARH45" s="86"/>
      <c r="ARI45" s="86">
        <v>10</v>
      </c>
      <c r="ARJ45" s="86"/>
      <c r="ARK45" s="67">
        <v>22.222222222222221</v>
      </c>
      <c r="ARL45" s="86"/>
      <c r="ARM45" s="86">
        <v>20</v>
      </c>
      <c r="ARR45" s="62" t="s">
        <v>118</v>
      </c>
      <c r="ARS45" s="62">
        <v>5</v>
      </c>
      <c r="ART45" s="86"/>
      <c r="ARU45" s="86">
        <v>2</v>
      </c>
      <c r="ARV45" s="86"/>
      <c r="ARW45" s="86">
        <v>10</v>
      </c>
      <c r="ARX45" s="86"/>
      <c r="ARY45" s="67">
        <v>22.222222222222221</v>
      </c>
      <c r="ARZ45" s="86"/>
      <c r="ASA45" s="86">
        <v>20</v>
      </c>
      <c r="ASF45" s="62" t="s">
        <v>118</v>
      </c>
      <c r="ASG45" s="62">
        <v>5</v>
      </c>
      <c r="ASH45" s="86"/>
      <c r="ASI45" s="86">
        <v>2</v>
      </c>
      <c r="ASJ45" s="86"/>
      <c r="ASK45" s="86">
        <v>10</v>
      </c>
      <c r="ASL45" s="86"/>
      <c r="ASM45" s="67">
        <v>22.222222222222221</v>
      </c>
      <c r="ASN45" s="86"/>
      <c r="ASO45" s="86">
        <v>20</v>
      </c>
      <c r="AST45" s="62" t="s">
        <v>118</v>
      </c>
      <c r="ASU45" s="62">
        <v>5</v>
      </c>
      <c r="ASV45" s="86"/>
      <c r="ASW45" s="86">
        <v>2</v>
      </c>
      <c r="ASX45" s="86"/>
      <c r="ASY45" s="86">
        <v>10</v>
      </c>
      <c r="ASZ45" s="86"/>
      <c r="ATA45" s="67">
        <v>22.222222222222221</v>
      </c>
      <c r="ATB45" s="86"/>
      <c r="ATC45" s="86">
        <v>20</v>
      </c>
      <c r="ATH45" s="62" t="s">
        <v>118</v>
      </c>
      <c r="ATI45" s="62">
        <v>5</v>
      </c>
      <c r="ATJ45" s="86"/>
      <c r="ATK45" s="86">
        <v>2</v>
      </c>
      <c r="ATL45" s="86"/>
      <c r="ATM45" s="86">
        <v>10</v>
      </c>
      <c r="ATN45" s="86"/>
      <c r="ATO45" s="67">
        <v>22.222222222222221</v>
      </c>
      <c r="ATP45" s="86"/>
      <c r="ATQ45" s="86">
        <v>20</v>
      </c>
      <c r="ATV45" s="62" t="s">
        <v>118</v>
      </c>
      <c r="ATW45" s="62">
        <v>5</v>
      </c>
      <c r="ATX45" s="86"/>
      <c r="ATY45" s="86">
        <v>1</v>
      </c>
      <c r="ATZ45" s="86"/>
      <c r="AUA45" s="86">
        <v>10</v>
      </c>
      <c r="AUB45" s="86"/>
      <c r="AUC45" s="67">
        <v>22.222222222222221</v>
      </c>
      <c r="AUD45" s="86"/>
      <c r="AUE45" s="86">
        <v>10</v>
      </c>
      <c r="AUJ45" s="62" t="s">
        <v>118</v>
      </c>
      <c r="AUK45" s="62">
        <v>5</v>
      </c>
      <c r="AUL45" s="86"/>
      <c r="AUM45" s="86">
        <v>1</v>
      </c>
      <c r="AUN45" s="86"/>
      <c r="AUO45" s="86">
        <v>10</v>
      </c>
      <c r="AUP45" s="86"/>
      <c r="AUQ45" s="67">
        <v>22.222222222222221</v>
      </c>
      <c r="AUR45" s="86"/>
      <c r="AUS45" s="86">
        <v>10</v>
      </c>
      <c r="AUX45" s="62" t="s">
        <v>118</v>
      </c>
      <c r="AUY45" s="62">
        <v>5</v>
      </c>
      <c r="AUZ45" s="86"/>
      <c r="AVA45" s="86">
        <v>3</v>
      </c>
      <c r="AVB45" s="86"/>
      <c r="AVC45" s="86">
        <v>10</v>
      </c>
      <c r="AVD45" s="86"/>
      <c r="AVE45" s="67">
        <v>22.222222222222221</v>
      </c>
      <c r="AVF45" s="86"/>
      <c r="AVG45" s="86">
        <v>30</v>
      </c>
      <c r="AVL45" s="62" t="s">
        <v>118</v>
      </c>
      <c r="AVM45" s="62">
        <v>5</v>
      </c>
      <c r="AVN45" s="86"/>
      <c r="AVO45" s="86">
        <v>0</v>
      </c>
      <c r="AVP45" s="86"/>
      <c r="AVQ45" s="86">
        <v>10</v>
      </c>
      <c r="AVR45" s="86"/>
      <c r="AVS45" s="67">
        <v>22.222222222222221</v>
      </c>
      <c r="AVT45" s="86"/>
      <c r="AVU45" s="86">
        <v>0</v>
      </c>
      <c r="AVZ45" s="62" t="s">
        <v>118</v>
      </c>
      <c r="AWA45" s="62">
        <v>5</v>
      </c>
      <c r="AWB45" s="86"/>
      <c r="AWC45" s="86">
        <v>3</v>
      </c>
      <c r="AWD45" s="86"/>
      <c r="AWE45" s="86">
        <v>10</v>
      </c>
      <c r="AWF45" s="86"/>
      <c r="AWG45" s="67">
        <v>22.222222222222221</v>
      </c>
      <c r="AWH45" s="86"/>
      <c r="AWI45" s="86">
        <v>30</v>
      </c>
      <c r="AWN45" s="62" t="s">
        <v>118</v>
      </c>
      <c r="AWO45" s="62">
        <v>5</v>
      </c>
      <c r="AWP45" s="86"/>
      <c r="AWQ45" s="86">
        <v>0</v>
      </c>
      <c r="AWR45" s="86"/>
      <c r="AWS45" s="86">
        <v>10</v>
      </c>
      <c r="AWT45" s="86"/>
      <c r="AWU45" s="67">
        <v>22.222222222222221</v>
      </c>
      <c r="AWV45" s="86"/>
      <c r="AWW45" s="86">
        <v>0</v>
      </c>
      <c r="AXB45" s="62" t="s">
        <v>118</v>
      </c>
      <c r="AXC45" s="62">
        <v>5</v>
      </c>
      <c r="AXD45" s="86"/>
      <c r="AXE45" s="86">
        <v>1</v>
      </c>
      <c r="AXF45" s="86"/>
      <c r="AXG45" s="86">
        <v>10</v>
      </c>
      <c r="AXH45" s="86"/>
      <c r="AXI45" s="67">
        <v>22.222222222222221</v>
      </c>
      <c r="AXJ45" s="86"/>
      <c r="AXK45" s="86">
        <v>10</v>
      </c>
      <c r="AXP45" s="62" t="s">
        <v>118</v>
      </c>
      <c r="AXQ45" s="62">
        <v>5</v>
      </c>
      <c r="AXR45" s="86"/>
      <c r="AXS45" s="86">
        <v>1</v>
      </c>
      <c r="AXT45" s="86"/>
      <c r="AXU45" s="86">
        <v>10</v>
      </c>
      <c r="AXV45" s="86"/>
      <c r="AXW45" s="67">
        <v>22.222222222222221</v>
      </c>
      <c r="AXX45" s="86"/>
      <c r="AXY45" s="86">
        <v>10</v>
      </c>
      <c r="AYD45" s="62" t="s">
        <v>118</v>
      </c>
      <c r="AYE45" s="62">
        <v>5</v>
      </c>
      <c r="AYF45" s="86"/>
      <c r="AYG45" s="86">
        <v>2</v>
      </c>
      <c r="AYH45" s="86"/>
      <c r="AYI45" s="86">
        <v>10</v>
      </c>
      <c r="AYJ45" s="86"/>
      <c r="AYK45" s="67">
        <v>22.222222222222221</v>
      </c>
      <c r="AYL45" s="86"/>
      <c r="AYM45" s="86">
        <v>20</v>
      </c>
      <c r="AYR45" s="62" t="s">
        <v>118</v>
      </c>
      <c r="AYS45" s="62">
        <v>5</v>
      </c>
      <c r="AYT45" s="86"/>
      <c r="AYU45" s="86">
        <v>0</v>
      </c>
      <c r="AYV45" s="86"/>
      <c r="AYW45" s="86">
        <v>10</v>
      </c>
      <c r="AYX45" s="86"/>
      <c r="AYY45" s="67">
        <v>22.222222222222221</v>
      </c>
      <c r="AYZ45" s="86"/>
      <c r="AZA45" s="86">
        <v>0</v>
      </c>
      <c r="AZF45" s="62" t="s">
        <v>118</v>
      </c>
      <c r="AZG45" s="62">
        <v>5</v>
      </c>
      <c r="AZH45" s="86"/>
      <c r="AZI45" s="86">
        <v>0</v>
      </c>
      <c r="AZJ45" s="86"/>
      <c r="AZK45" s="86">
        <v>10</v>
      </c>
      <c r="AZL45" s="86"/>
      <c r="AZM45" s="67">
        <v>22.222222222222221</v>
      </c>
      <c r="AZN45" s="86"/>
      <c r="AZO45" s="86">
        <v>0</v>
      </c>
      <c r="AZT45" s="62" t="s">
        <v>118</v>
      </c>
      <c r="AZU45" s="62">
        <v>5</v>
      </c>
      <c r="AZV45" s="86"/>
      <c r="AZW45" s="86">
        <v>3</v>
      </c>
      <c r="AZX45" s="86"/>
      <c r="AZY45" s="86">
        <v>10</v>
      </c>
      <c r="AZZ45" s="86"/>
      <c r="BAA45" s="67">
        <v>22.222222222222221</v>
      </c>
      <c r="BAB45" s="86"/>
      <c r="BAC45" s="86">
        <v>30</v>
      </c>
      <c r="BAH45" s="62" t="s">
        <v>118</v>
      </c>
      <c r="BAI45" s="62">
        <v>5</v>
      </c>
      <c r="BAJ45" s="86"/>
      <c r="BAK45" s="86">
        <v>1</v>
      </c>
      <c r="BAL45" s="86"/>
      <c r="BAM45" s="86">
        <v>10</v>
      </c>
      <c r="BAN45" s="86"/>
      <c r="BAO45" s="67">
        <v>22.222222222222221</v>
      </c>
      <c r="BAP45" s="86"/>
      <c r="BAQ45" s="86">
        <v>10</v>
      </c>
      <c r="BAV45" s="62" t="s">
        <v>118</v>
      </c>
      <c r="BAW45" s="62">
        <v>5</v>
      </c>
      <c r="BAX45" s="86"/>
      <c r="BAY45" s="86">
        <v>5</v>
      </c>
      <c r="BAZ45" s="86"/>
      <c r="BBA45" s="86">
        <v>10</v>
      </c>
      <c r="BBB45" s="86"/>
      <c r="BBC45" s="67">
        <v>22.222222222222221</v>
      </c>
      <c r="BBD45" s="86"/>
      <c r="BBE45" s="86">
        <v>50</v>
      </c>
      <c r="BBJ45" s="62" t="s">
        <v>118</v>
      </c>
      <c r="BBK45" s="62">
        <v>5</v>
      </c>
      <c r="BBL45" s="86"/>
      <c r="BBM45" s="86">
        <v>3</v>
      </c>
      <c r="BBN45" s="86"/>
      <c r="BBO45" s="86">
        <v>10</v>
      </c>
      <c r="BBP45" s="86"/>
      <c r="BBQ45" s="67">
        <v>22.222222222222221</v>
      </c>
      <c r="BBR45" s="86"/>
      <c r="BBS45" s="86">
        <v>30</v>
      </c>
      <c r="BBX45" s="62" t="s">
        <v>118</v>
      </c>
      <c r="BBY45" s="62">
        <v>5</v>
      </c>
      <c r="BBZ45" s="86"/>
      <c r="BCA45" s="86">
        <v>3</v>
      </c>
      <c r="BCB45" s="86"/>
      <c r="BCC45" s="86">
        <v>10</v>
      </c>
      <c r="BCD45" s="86"/>
      <c r="BCE45" s="67">
        <v>22.222222222222221</v>
      </c>
      <c r="BCF45" s="86"/>
      <c r="BCG45" s="86">
        <v>30</v>
      </c>
      <c r="BCL45" s="62" t="s">
        <v>118</v>
      </c>
      <c r="BCM45" s="62">
        <v>5</v>
      </c>
      <c r="BCN45" s="86"/>
      <c r="BCO45" s="86">
        <v>1</v>
      </c>
      <c r="BCP45" s="86"/>
      <c r="BCQ45" s="86">
        <v>10</v>
      </c>
      <c r="BCR45" s="86"/>
      <c r="BCS45" s="67">
        <v>22.222222222222221</v>
      </c>
      <c r="BCT45" s="86"/>
      <c r="BCU45" s="86">
        <v>10</v>
      </c>
      <c r="BCZ45" s="62" t="s">
        <v>118</v>
      </c>
      <c r="BDA45" s="62">
        <v>5</v>
      </c>
      <c r="BDB45" s="86"/>
      <c r="BDC45" s="86">
        <v>0</v>
      </c>
      <c r="BDD45" s="86"/>
      <c r="BDE45" s="86">
        <v>10</v>
      </c>
      <c r="BDF45" s="86"/>
      <c r="BDG45" s="67">
        <v>22.222222222222221</v>
      </c>
      <c r="BDH45" s="86"/>
      <c r="BDI45" s="86">
        <v>0</v>
      </c>
      <c r="BDN45" s="62" t="s">
        <v>118</v>
      </c>
      <c r="BDO45" s="62">
        <v>5</v>
      </c>
      <c r="BDP45" s="86"/>
      <c r="BDQ45" s="86">
        <v>3</v>
      </c>
      <c r="BDR45" s="86"/>
      <c r="BDS45" s="86">
        <v>10</v>
      </c>
      <c r="BDT45" s="86"/>
      <c r="BDU45" s="67">
        <v>22.222222222222221</v>
      </c>
      <c r="BDV45" s="86"/>
      <c r="BDW45" s="86">
        <v>30</v>
      </c>
      <c r="BEB45" s="62" t="s">
        <v>118</v>
      </c>
      <c r="BEC45" s="62">
        <v>5</v>
      </c>
      <c r="BED45" s="86"/>
      <c r="BEE45" s="86">
        <v>1</v>
      </c>
      <c r="BEF45" s="86"/>
      <c r="BEG45" s="86">
        <v>10</v>
      </c>
      <c r="BEH45" s="86"/>
      <c r="BEI45" s="67">
        <v>22.222222222222221</v>
      </c>
      <c r="BEJ45" s="86"/>
      <c r="BEK45" s="86">
        <v>10</v>
      </c>
      <c r="BEP45" s="62" t="s">
        <v>118</v>
      </c>
      <c r="BEQ45" s="62">
        <v>5</v>
      </c>
      <c r="BER45" s="86"/>
      <c r="BES45" s="86">
        <v>1</v>
      </c>
      <c r="BET45" s="86"/>
      <c r="BEU45" s="86">
        <v>10</v>
      </c>
      <c r="BEV45" s="86"/>
      <c r="BEW45" s="67">
        <v>22.222222222222221</v>
      </c>
      <c r="BEX45" s="86"/>
      <c r="BEY45" s="86">
        <v>10</v>
      </c>
      <c r="BFD45" s="62" t="s">
        <v>118</v>
      </c>
      <c r="BFE45" s="62">
        <v>5</v>
      </c>
      <c r="BFF45" s="86"/>
      <c r="BFG45" s="86">
        <v>0</v>
      </c>
      <c r="BFH45" s="86"/>
      <c r="BFI45" s="86">
        <v>10</v>
      </c>
      <c r="BFJ45" s="86"/>
      <c r="BFK45" s="67">
        <v>22.222222222222221</v>
      </c>
      <c r="BFL45" s="86"/>
      <c r="BFM45" s="86">
        <v>0</v>
      </c>
      <c r="BFR45" s="62" t="s">
        <v>118</v>
      </c>
      <c r="BFS45" s="62">
        <v>5</v>
      </c>
      <c r="BFT45" s="86"/>
      <c r="BFU45" s="86">
        <v>3</v>
      </c>
      <c r="BFV45" s="86"/>
      <c r="BFW45" s="86">
        <v>10</v>
      </c>
      <c r="BFX45" s="86"/>
      <c r="BFY45" s="67">
        <v>22.222222222222221</v>
      </c>
      <c r="BFZ45" s="86"/>
      <c r="BGA45" s="86">
        <v>30</v>
      </c>
      <c r="BGF45" s="62" t="s">
        <v>118</v>
      </c>
      <c r="BGG45" s="62">
        <v>5</v>
      </c>
      <c r="BGH45" s="86"/>
      <c r="BGI45" s="86">
        <v>1</v>
      </c>
      <c r="BGJ45" s="86"/>
      <c r="BGK45" s="86">
        <v>10</v>
      </c>
      <c r="BGL45" s="86"/>
      <c r="BGM45" s="67">
        <v>22.222222222222221</v>
      </c>
      <c r="BGN45" s="86"/>
      <c r="BGO45" s="86">
        <v>10</v>
      </c>
      <c r="BGT45" s="62" t="s">
        <v>118</v>
      </c>
      <c r="BGU45" s="62">
        <v>5</v>
      </c>
      <c r="BGV45" s="86"/>
      <c r="BGW45" s="86">
        <v>2</v>
      </c>
      <c r="BGX45" s="86"/>
      <c r="BGY45" s="86">
        <v>10</v>
      </c>
      <c r="BGZ45" s="86"/>
      <c r="BHA45" s="67">
        <v>22.222222222222221</v>
      </c>
      <c r="BHB45" s="86"/>
      <c r="BHC45" s="86">
        <v>20</v>
      </c>
      <c r="BHH45" s="62" t="s">
        <v>118</v>
      </c>
      <c r="BHI45" s="62">
        <v>5</v>
      </c>
      <c r="BHJ45" s="86"/>
      <c r="BHK45" s="86">
        <v>3</v>
      </c>
      <c r="BHL45" s="86"/>
      <c r="BHM45" s="86">
        <v>10</v>
      </c>
      <c r="BHN45" s="86"/>
      <c r="BHO45" s="67">
        <v>22.222222222222221</v>
      </c>
      <c r="BHP45" s="86"/>
      <c r="BHQ45" s="86">
        <v>30</v>
      </c>
      <c r="BHV45" s="62" t="s">
        <v>118</v>
      </c>
      <c r="BHW45" s="62">
        <v>5</v>
      </c>
      <c r="BHX45" s="86"/>
      <c r="BHY45" s="86">
        <v>3</v>
      </c>
      <c r="BHZ45" s="86"/>
      <c r="BIA45" s="86">
        <v>10</v>
      </c>
      <c r="BIB45" s="86"/>
      <c r="BIC45" s="67">
        <v>22.222222222222221</v>
      </c>
      <c r="BID45" s="86"/>
      <c r="BIE45" s="86">
        <v>30</v>
      </c>
      <c r="BIJ45" s="62" t="s">
        <v>118</v>
      </c>
      <c r="BIK45" s="62">
        <v>5</v>
      </c>
      <c r="BIL45" s="86"/>
      <c r="BIM45" s="86">
        <v>1</v>
      </c>
      <c r="BIN45" s="86"/>
      <c r="BIO45" s="86">
        <v>10</v>
      </c>
      <c r="BIP45" s="86"/>
      <c r="BIQ45" s="67">
        <v>22.222222222222221</v>
      </c>
      <c r="BIR45" s="86"/>
      <c r="BIS45" s="86">
        <v>10</v>
      </c>
      <c r="BIX45" s="62" t="s">
        <v>118</v>
      </c>
      <c r="BIY45" s="62">
        <v>5</v>
      </c>
      <c r="BIZ45" s="86"/>
      <c r="BJA45" s="86">
        <v>0</v>
      </c>
      <c r="BJB45" s="86"/>
      <c r="BJC45" s="86">
        <v>10</v>
      </c>
      <c r="BJD45" s="86"/>
      <c r="BJE45" s="67">
        <v>22.222222222222221</v>
      </c>
      <c r="BJF45" s="86"/>
      <c r="BJG45" s="86">
        <v>0</v>
      </c>
      <c r="BJL45" s="62" t="s">
        <v>118</v>
      </c>
      <c r="BJM45" s="62">
        <v>5</v>
      </c>
      <c r="BJN45" s="86"/>
      <c r="BJO45" s="86">
        <v>0</v>
      </c>
      <c r="BJP45" s="86"/>
      <c r="BJQ45" s="86">
        <v>10</v>
      </c>
      <c r="BJR45" s="86"/>
      <c r="BJS45" s="67">
        <v>22.222222222222221</v>
      </c>
      <c r="BJT45" s="86"/>
      <c r="BJU45" s="86">
        <v>0</v>
      </c>
      <c r="BJZ45" s="62" t="s">
        <v>118</v>
      </c>
      <c r="BKA45" s="62">
        <v>5</v>
      </c>
      <c r="BKB45" s="86"/>
      <c r="BKC45" s="86">
        <v>3</v>
      </c>
      <c r="BKD45" s="86"/>
      <c r="BKE45" s="86">
        <v>10</v>
      </c>
      <c r="BKF45" s="86"/>
      <c r="BKG45" s="67">
        <v>22.222222222222221</v>
      </c>
      <c r="BKH45" s="86"/>
      <c r="BKI45" s="86">
        <v>30</v>
      </c>
      <c r="BKN45" s="62" t="s">
        <v>118</v>
      </c>
      <c r="BKO45" s="62">
        <v>5</v>
      </c>
      <c r="BKP45" s="86"/>
      <c r="BKQ45" s="86">
        <v>4</v>
      </c>
      <c r="BKR45" s="86"/>
      <c r="BKS45" s="86">
        <v>10</v>
      </c>
      <c r="BKT45" s="86"/>
      <c r="BKU45" s="67">
        <v>22.222222222222221</v>
      </c>
      <c r="BKV45" s="86"/>
      <c r="BKW45" s="86">
        <v>40</v>
      </c>
      <c r="BLB45" s="62" t="s">
        <v>118</v>
      </c>
      <c r="BLC45" s="62">
        <v>5</v>
      </c>
      <c r="BLD45" s="86"/>
      <c r="BLE45" s="86">
        <v>2</v>
      </c>
      <c r="BLF45" s="86"/>
      <c r="BLG45" s="86">
        <v>10</v>
      </c>
      <c r="BLH45" s="86"/>
      <c r="BLI45" s="67">
        <v>22.222222222222221</v>
      </c>
      <c r="BLJ45" s="86"/>
      <c r="BLK45" s="86">
        <v>20</v>
      </c>
      <c r="BLP45" s="62" t="s">
        <v>118</v>
      </c>
      <c r="BLQ45" s="62">
        <v>5</v>
      </c>
      <c r="BLR45" s="86"/>
      <c r="BLS45" s="86">
        <v>2</v>
      </c>
      <c r="BLT45" s="86"/>
      <c r="BLU45" s="86">
        <v>10</v>
      </c>
      <c r="BLV45" s="86"/>
      <c r="BLW45" s="67">
        <v>22.222222222222221</v>
      </c>
      <c r="BLX45" s="86"/>
      <c r="BLY45" s="86">
        <v>20</v>
      </c>
      <c r="BMD45" s="62" t="s">
        <v>118</v>
      </c>
      <c r="BME45" s="62">
        <v>5</v>
      </c>
      <c r="BMF45" s="86"/>
      <c r="BMG45" s="86">
        <v>3</v>
      </c>
      <c r="BMH45" s="86"/>
      <c r="BMI45" s="86">
        <v>10</v>
      </c>
      <c r="BMJ45" s="86"/>
      <c r="BMK45" s="67">
        <v>22.222222222222221</v>
      </c>
      <c r="BML45" s="86"/>
      <c r="BMM45" s="86">
        <v>30</v>
      </c>
      <c r="BMR45" s="62" t="s">
        <v>118</v>
      </c>
      <c r="BMS45" s="62">
        <v>5</v>
      </c>
      <c r="BMT45" s="86"/>
      <c r="BMU45" s="86">
        <v>3</v>
      </c>
      <c r="BMV45" s="86"/>
      <c r="BMW45" s="86">
        <v>10</v>
      </c>
      <c r="BMX45" s="86"/>
      <c r="BMY45" s="67">
        <v>22.222222222222221</v>
      </c>
      <c r="BMZ45" s="86"/>
      <c r="BNA45" s="86">
        <v>30</v>
      </c>
      <c r="BNF45" s="62" t="s">
        <v>118</v>
      </c>
      <c r="BNG45" s="62">
        <v>5</v>
      </c>
      <c r="BNH45" s="86"/>
      <c r="BNI45" s="86">
        <v>3</v>
      </c>
      <c r="BNJ45" s="86"/>
      <c r="BNK45" s="86">
        <v>10</v>
      </c>
      <c r="BNL45" s="86"/>
      <c r="BNM45" s="67">
        <v>22.222222222222221</v>
      </c>
      <c r="BNN45" s="86"/>
      <c r="BNO45" s="86">
        <v>30</v>
      </c>
      <c r="BNT45" s="62" t="s">
        <v>118</v>
      </c>
      <c r="BNU45" s="62">
        <v>5</v>
      </c>
      <c r="BNV45" s="86"/>
      <c r="BNW45" s="86">
        <v>7</v>
      </c>
      <c r="BNX45" s="86"/>
      <c r="BNY45" s="86">
        <v>10</v>
      </c>
      <c r="BNZ45" s="86"/>
      <c r="BOA45" s="67">
        <v>22.222222222222221</v>
      </c>
      <c r="BOB45" s="86"/>
      <c r="BOC45" s="86">
        <v>70</v>
      </c>
      <c r="BOH45" s="62" t="s">
        <v>118</v>
      </c>
      <c r="BOI45" s="62">
        <v>5</v>
      </c>
      <c r="BOJ45" s="86"/>
      <c r="BOK45" s="86">
        <v>4</v>
      </c>
      <c r="BOL45" s="86"/>
      <c r="BOM45" s="86">
        <v>10</v>
      </c>
      <c r="BON45" s="86"/>
      <c r="BOO45" s="67">
        <v>22.222222222222221</v>
      </c>
      <c r="BOP45" s="86"/>
      <c r="BOQ45" s="86">
        <v>40</v>
      </c>
      <c r="BOV45" s="62" t="s">
        <v>118</v>
      </c>
      <c r="BOW45" s="62">
        <v>5</v>
      </c>
      <c r="BOX45" s="86"/>
      <c r="BOY45" s="86">
        <v>4</v>
      </c>
      <c r="BOZ45" s="86"/>
      <c r="BPA45" s="86">
        <v>10</v>
      </c>
      <c r="BPB45" s="86"/>
      <c r="BPC45" s="67">
        <v>22.222222222222221</v>
      </c>
      <c r="BPD45" s="86"/>
      <c r="BPE45" s="86">
        <v>40</v>
      </c>
      <c r="BPJ45" s="62" t="s">
        <v>118</v>
      </c>
      <c r="BPK45" s="62">
        <v>5</v>
      </c>
      <c r="BPL45" s="86"/>
      <c r="BPM45" s="86">
        <v>1</v>
      </c>
      <c r="BPN45" s="86"/>
      <c r="BPO45" s="86">
        <v>10</v>
      </c>
      <c r="BPP45" s="86"/>
      <c r="BPQ45" s="67">
        <v>22.222222222222221</v>
      </c>
      <c r="BPR45" s="86"/>
      <c r="BPS45" s="86">
        <v>10</v>
      </c>
      <c r="BPX45" s="62" t="s">
        <v>118</v>
      </c>
      <c r="BPY45" s="62">
        <v>5</v>
      </c>
      <c r="BPZ45" s="86"/>
      <c r="BQA45" s="86">
        <v>3</v>
      </c>
      <c r="BQB45" s="86"/>
      <c r="BQC45" s="86">
        <v>10</v>
      </c>
      <c r="BQD45" s="86"/>
      <c r="BQE45" s="67">
        <v>22.222222222222221</v>
      </c>
      <c r="BQF45" s="86"/>
      <c r="BQG45" s="86">
        <v>30</v>
      </c>
      <c r="BQL45" s="62" t="s">
        <v>118</v>
      </c>
      <c r="BQM45" s="62">
        <v>5</v>
      </c>
      <c r="BQN45" s="86"/>
      <c r="BQO45" s="86">
        <v>4</v>
      </c>
      <c r="BQP45" s="86"/>
      <c r="BQQ45" s="86">
        <v>10</v>
      </c>
      <c r="BQR45" s="86"/>
      <c r="BQS45" s="67">
        <v>22.222222222222221</v>
      </c>
      <c r="BQT45" s="86"/>
      <c r="BQU45" s="86">
        <v>40</v>
      </c>
      <c r="BQZ45" s="62" t="s">
        <v>118</v>
      </c>
      <c r="BRA45" s="62">
        <v>5</v>
      </c>
      <c r="BRB45" s="86"/>
      <c r="BRC45" s="86">
        <v>5</v>
      </c>
      <c r="BRD45" s="86"/>
      <c r="BRE45" s="86">
        <v>10</v>
      </c>
      <c r="BRF45" s="86"/>
      <c r="BRG45" s="67">
        <v>22.222222222222221</v>
      </c>
      <c r="BRH45" s="86"/>
      <c r="BRI45" s="86">
        <v>50</v>
      </c>
      <c r="BRN45" s="62" t="s">
        <v>118</v>
      </c>
      <c r="BRO45" s="62">
        <v>5</v>
      </c>
      <c r="BRP45" s="86"/>
      <c r="BRQ45" s="86">
        <v>7</v>
      </c>
      <c r="BRR45" s="86"/>
      <c r="BRS45" s="86">
        <v>10</v>
      </c>
      <c r="BRT45" s="86"/>
      <c r="BRU45" s="67">
        <v>22.222222222222221</v>
      </c>
      <c r="BRV45" s="86"/>
      <c r="BRW45" s="86">
        <v>70</v>
      </c>
      <c r="BSB45" s="62" t="s">
        <v>118</v>
      </c>
      <c r="BSC45" s="62">
        <v>5</v>
      </c>
      <c r="BSD45" s="86"/>
      <c r="BSE45" s="86">
        <v>3</v>
      </c>
      <c r="BSF45" s="86"/>
      <c r="BSG45" s="86">
        <v>10</v>
      </c>
      <c r="BSH45" s="86"/>
      <c r="BSI45" s="67">
        <v>22.222222222222221</v>
      </c>
      <c r="BSJ45" s="86"/>
      <c r="BSK45" s="86">
        <v>30</v>
      </c>
      <c r="BSP45" s="62" t="s">
        <v>118</v>
      </c>
      <c r="BSQ45" s="62">
        <v>5</v>
      </c>
      <c r="BSR45" s="86"/>
      <c r="BSS45" s="86">
        <v>4</v>
      </c>
      <c r="BST45" s="86"/>
      <c r="BSU45" s="86">
        <v>10</v>
      </c>
      <c r="BSV45" s="86"/>
      <c r="BSW45" s="67">
        <v>22.222222222222221</v>
      </c>
      <c r="BSX45" s="86"/>
      <c r="BSY45" s="86">
        <v>40</v>
      </c>
      <c r="BTD45" s="62" t="s">
        <v>118</v>
      </c>
      <c r="BTE45" s="62">
        <v>5</v>
      </c>
      <c r="BTF45" s="86"/>
      <c r="BTG45" s="86">
        <v>2</v>
      </c>
      <c r="BTH45" s="86"/>
      <c r="BTI45" s="86">
        <v>10</v>
      </c>
      <c r="BTJ45" s="86"/>
      <c r="BTK45" s="67">
        <v>22.222222222222221</v>
      </c>
      <c r="BTL45" s="86"/>
      <c r="BTM45" s="86">
        <v>20</v>
      </c>
      <c r="BTR45" s="62" t="s">
        <v>118</v>
      </c>
      <c r="BTS45" s="62">
        <v>5</v>
      </c>
      <c r="BTT45" s="86"/>
      <c r="BTU45" s="86">
        <v>4</v>
      </c>
      <c r="BTV45" s="86"/>
      <c r="BTW45" s="86">
        <v>10</v>
      </c>
      <c r="BTX45" s="86"/>
      <c r="BTY45" s="67">
        <v>18.518518518518519</v>
      </c>
      <c r="BTZ45" s="86"/>
      <c r="BUA45" s="86">
        <v>40</v>
      </c>
      <c r="BUF45" s="62" t="s">
        <v>118</v>
      </c>
      <c r="BUG45" s="62">
        <v>5</v>
      </c>
      <c r="BUH45" s="86"/>
      <c r="BUI45" s="86">
        <v>3</v>
      </c>
      <c r="BUJ45" s="86"/>
      <c r="BUK45" s="86">
        <v>10</v>
      </c>
      <c r="BUL45" s="86"/>
      <c r="BUM45" s="67">
        <v>18.518518518518519</v>
      </c>
      <c r="BUN45" s="86"/>
      <c r="BUO45" s="86">
        <v>30</v>
      </c>
      <c r="BUT45" s="62" t="s">
        <v>118</v>
      </c>
      <c r="BUU45" s="62">
        <v>5</v>
      </c>
      <c r="BUV45" s="86"/>
      <c r="BUW45" s="86">
        <v>2</v>
      </c>
      <c r="BUX45" s="86"/>
      <c r="BUY45" s="86">
        <v>10</v>
      </c>
      <c r="BUZ45" s="86"/>
      <c r="BVA45" s="67">
        <v>18.518518518518519</v>
      </c>
      <c r="BVB45" s="86"/>
      <c r="BVC45" s="86">
        <v>20</v>
      </c>
      <c r="BVH45" s="62" t="s">
        <v>118</v>
      </c>
      <c r="BVI45" s="62">
        <v>5</v>
      </c>
      <c r="BVJ45" s="86"/>
      <c r="BVK45" s="86">
        <v>3</v>
      </c>
      <c r="BVL45" s="86"/>
      <c r="BVM45" s="86">
        <v>10</v>
      </c>
      <c r="BVN45" s="86"/>
      <c r="BVO45" s="67">
        <v>18.518518518518519</v>
      </c>
      <c r="BVP45" s="86"/>
      <c r="BVQ45" s="86">
        <v>30</v>
      </c>
      <c r="BVV45" s="62" t="s">
        <v>118</v>
      </c>
      <c r="BVW45" s="62">
        <v>5</v>
      </c>
      <c r="BVX45" s="86"/>
      <c r="BVY45" s="86">
        <v>3</v>
      </c>
      <c r="BVZ45" s="86"/>
      <c r="BWA45" s="86">
        <v>10</v>
      </c>
      <c r="BWB45" s="86"/>
      <c r="BWC45" s="67">
        <v>18.518518518518519</v>
      </c>
      <c r="BWD45" s="86"/>
      <c r="BWE45" s="86">
        <v>30</v>
      </c>
      <c r="BWJ45" s="62" t="s">
        <v>118</v>
      </c>
      <c r="BWK45" s="62">
        <v>5</v>
      </c>
      <c r="BWL45" s="86"/>
      <c r="BWM45" s="86">
        <v>1</v>
      </c>
      <c r="BWN45" s="86"/>
      <c r="BWO45" s="86">
        <v>10</v>
      </c>
      <c r="BWP45" s="86"/>
      <c r="BWQ45" s="67">
        <v>18.518518518518519</v>
      </c>
      <c r="BWR45" s="86"/>
      <c r="BWS45" s="86">
        <v>10</v>
      </c>
      <c r="BWX45" s="62" t="s">
        <v>118</v>
      </c>
      <c r="BWY45" s="62">
        <v>5</v>
      </c>
      <c r="BWZ45" s="86"/>
      <c r="BXA45" s="86">
        <v>1</v>
      </c>
      <c r="BXB45" s="86"/>
      <c r="BXC45" s="86">
        <v>10</v>
      </c>
      <c r="BXD45" s="86"/>
      <c r="BXE45" s="67">
        <v>18.518518518518519</v>
      </c>
      <c r="BXF45" s="86"/>
      <c r="BXG45" s="86">
        <v>10</v>
      </c>
      <c r="BXL45" s="62" t="s">
        <v>118</v>
      </c>
      <c r="BXM45" s="62">
        <v>5</v>
      </c>
      <c r="BXN45" s="86"/>
      <c r="BXO45" s="86">
        <v>5</v>
      </c>
      <c r="BXP45" s="86"/>
      <c r="BXQ45" s="86">
        <v>10</v>
      </c>
      <c r="BXR45" s="86"/>
      <c r="BXS45" s="67">
        <v>18.518518518518519</v>
      </c>
      <c r="BXT45" s="86"/>
      <c r="BXU45" s="86">
        <v>50</v>
      </c>
      <c r="BXZ45" s="62" t="s">
        <v>118</v>
      </c>
      <c r="BYA45" s="62">
        <v>5</v>
      </c>
      <c r="BYB45" s="86"/>
      <c r="BYC45" s="86">
        <v>2</v>
      </c>
      <c r="BYD45" s="86"/>
      <c r="BYE45" s="86">
        <v>10</v>
      </c>
      <c r="BYF45" s="86"/>
      <c r="BYG45" s="67">
        <v>18.518518518518519</v>
      </c>
      <c r="BYH45" s="86"/>
      <c r="BYI45" s="86">
        <v>20</v>
      </c>
      <c r="BYN45" s="62" t="s">
        <v>118</v>
      </c>
      <c r="BYO45" s="62">
        <v>5</v>
      </c>
      <c r="BYP45" s="86"/>
      <c r="BYQ45" s="86">
        <v>8</v>
      </c>
      <c r="BYR45" s="86"/>
      <c r="BYS45" s="86">
        <v>10</v>
      </c>
      <c r="BYT45" s="86"/>
      <c r="BYU45" s="67">
        <v>18.518518518518519</v>
      </c>
      <c r="BYV45" s="86"/>
      <c r="BYW45" s="86">
        <v>80</v>
      </c>
      <c r="BZB45" s="62" t="s">
        <v>118</v>
      </c>
      <c r="BZC45" s="62">
        <v>5</v>
      </c>
      <c r="BZD45" s="86"/>
      <c r="BZE45" s="86">
        <v>5</v>
      </c>
      <c r="BZF45" s="86"/>
      <c r="BZG45" s="86">
        <v>10</v>
      </c>
      <c r="BZH45" s="86"/>
      <c r="BZI45" s="67">
        <v>18.518518518518519</v>
      </c>
      <c r="BZJ45" s="86"/>
      <c r="BZK45" s="86">
        <v>50</v>
      </c>
      <c r="BZP45" s="62" t="s">
        <v>118</v>
      </c>
      <c r="BZQ45" s="62">
        <v>5</v>
      </c>
      <c r="BZR45" s="86"/>
      <c r="BZS45" s="86">
        <v>6</v>
      </c>
      <c r="BZT45" s="86"/>
      <c r="BZU45" s="86">
        <v>10</v>
      </c>
      <c r="BZV45" s="86"/>
      <c r="BZW45" s="67">
        <v>18.518518518518519</v>
      </c>
      <c r="BZX45" s="86"/>
      <c r="BZY45" s="86">
        <v>60</v>
      </c>
      <c r="CAD45" s="62" t="s">
        <v>118</v>
      </c>
      <c r="CAE45" s="62">
        <v>5</v>
      </c>
      <c r="CAF45" s="86"/>
      <c r="CAG45" s="86">
        <v>6</v>
      </c>
      <c r="CAH45" s="86"/>
      <c r="CAI45" s="86">
        <v>10</v>
      </c>
      <c r="CAJ45" s="86"/>
      <c r="CAK45" s="67">
        <v>18.518518518518519</v>
      </c>
      <c r="CAL45" s="86"/>
      <c r="CAM45" s="86">
        <v>60</v>
      </c>
      <c r="CAR45" s="62" t="s">
        <v>118</v>
      </c>
      <c r="CAS45" s="62">
        <v>5</v>
      </c>
      <c r="CAT45" s="86"/>
      <c r="CAU45" s="86">
        <v>3</v>
      </c>
      <c r="CAV45" s="86"/>
      <c r="CAW45" s="86">
        <v>10</v>
      </c>
      <c r="CAX45" s="86"/>
      <c r="CAY45" s="67">
        <v>18.518518518518519</v>
      </c>
      <c r="CAZ45" s="86"/>
      <c r="CBA45" s="86">
        <v>30</v>
      </c>
      <c r="CBF45" s="62" t="s">
        <v>118</v>
      </c>
      <c r="CBG45" s="62">
        <v>5</v>
      </c>
      <c r="CBH45" s="86"/>
      <c r="CBI45" s="86">
        <v>2</v>
      </c>
      <c r="CBJ45" s="86"/>
      <c r="CBK45" s="86">
        <v>10</v>
      </c>
      <c r="CBL45" s="86"/>
      <c r="CBM45" s="67">
        <v>18.518518518518519</v>
      </c>
      <c r="CBN45" s="86"/>
      <c r="CBO45" s="86">
        <v>20</v>
      </c>
      <c r="CBT45" s="62" t="s">
        <v>118</v>
      </c>
      <c r="CBU45" s="62">
        <v>5</v>
      </c>
      <c r="CBV45" s="86"/>
      <c r="CBW45" s="86">
        <v>4</v>
      </c>
      <c r="CBX45" s="86"/>
      <c r="CBY45" s="86">
        <v>10</v>
      </c>
      <c r="CBZ45" s="86"/>
      <c r="CCA45" s="67">
        <v>18.518518518518519</v>
      </c>
      <c r="CCB45" s="86"/>
      <c r="CCC45" s="86">
        <v>40</v>
      </c>
      <c r="CCH45" s="62" t="s">
        <v>118</v>
      </c>
      <c r="CCI45" s="62">
        <v>5</v>
      </c>
      <c r="CCJ45" s="86"/>
      <c r="CCK45" s="86">
        <v>3</v>
      </c>
      <c r="CCL45" s="86"/>
      <c r="CCM45" s="86">
        <v>10</v>
      </c>
      <c r="CCN45" s="86"/>
      <c r="CCO45" s="67">
        <v>18.518518518518519</v>
      </c>
      <c r="CCP45" s="86"/>
      <c r="CCQ45" s="86">
        <v>30</v>
      </c>
      <c r="CCV45" s="62" t="s">
        <v>118</v>
      </c>
      <c r="CCW45" s="62">
        <v>5</v>
      </c>
      <c r="CCX45" s="86"/>
      <c r="CCY45" s="86">
        <v>2</v>
      </c>
      <c r="CCZ45" s="86"/>
      <c r="CDA45" s="86">
        <v>10</v>
      </c>
      <c r="CDB45" s="86"/>
      <c r="CDC45" s="67">
        <v>18.518518518518519</v>
      </c>
      <c r="CDD45" s="86"/>
      <c r="CDE45" s="86">
        <v>20</v>
      </c>
      <c r="CDJ45" s="62" t="s">
        <v>118</v>
      </c>
      <c r="CDK45" s="62">
        <v>5</v>
      </c>
      <c r="CDL45" s="86"/>
      <c r="CDM45" s="86">
        <v>5</v>
      </c>
      <c r="CDN45" s="86"/>
      <c r="CDO45" s="86">
        <v>10</v>
      </c>
      <c r="CDP45" s="86"/>
      <c r="CDQ45" s="67">
        <v>18.518518518518519</v>
      </c>
      <c r="CDR45" s="86"/>
      <c r="CDS45" s="86">
        <v>50</v>
      </c>
      <c r="CDX45" s="62" t="s">
        <v>118</v>
      </c>
      <c r="CDY45" s="62">
        <v>5</v>
      </c>
      <c r="CDZ45" s="86"/>
      <c r="CEA45" s="86">
        <v>8</v>
      </c>
      <c r="CEB45" s="86"/>
      <c r="CEC45" s="86">
        <v>10</v>
      </c>
      <c r="CED45" s="86"/>
      <c r="CEE45" s="67">
        <v>18.518518518518519</v>
      </c>
      <c r="CEF45" s="86"/>
      <c r="CEG45" s="86">
        <v>80</v>
      </c>
      <c r="CEL45" s="62" t="s">
        <v>118</v>
      </c>
      <c r="CEM45" s="62">
        <v>5</v>
      </c>
      <c r="CEN45" s="86"/>
      <c r="CEO45" s="86">
        <v>6</v>
      </c>
      <c r="CEP45" s="86"/>
      <c r="CEQ45" s="86">
        <v>10</v>
      </c>
      <c r="CER45" s="86"/>
      <c r="CES45" s="67">
        <v>18.518518518518519</v>
      </c>
      <c r="CET45" s="86"/>
      <c r="CEU45" s="86">
        <v>60</v>
      </c>
      <c r="CEZ45" s="62" t="s">
        <v>118</v>
      </c>
      <c r="CFA45" s="62">
        <v>5</v>
      </c>
      <c r="CFB45" s="86"/>
      <c r="CFC45" s="86">
        <v>6</v>
      </c>
      <c r="CFD45" s="86"/>
      <c r="CFE45" s="86">
        <v>10</v>
      </c>
      <c r="CFF45" s="86"/>
      <c r="CFG45" s="67">
        <v>18.518518518518519</v>
      </c>
      <c r="CFH45" s="86"/>
      <c r="CFI45" s="86">
        <v>60</v>
      </c>
      <c r="CFN45" s="62" t="s">
        <v>118</v>
      </c>
      <c r="CFO45" s="62">
        <v>5</v>
      </c>
      <c r="CFP45" s="86"/>
      <c r="CFQ45" s="86">
        <v>7</v>
      </c>
      <c r="CFR45" s="86"/>
      <c r="CFS45" s="86">
        <v>10</v>
      </c>
      <c r="CFT45" s="86"/>
      <c r="CFU45" s="67">
        <v>18.518518518518519</v>
      </c>
      <c r="CFV45" s="86"/>
      <c r="CFW45" s="86">
        <v>70</v>
      </c>
      <c r="CGB45" s="62" t="s">
        <v>118</v>
      </c>
      <c r="CGC45" s="62">
        <v>5</v>
      </c>
      <c r="CGD45" s="86"/>
      <c r="CGE45" s="86">
        <v>3</v>
      </c>
      <c r="CGF45" s="86"/>
      <c r="CGG45" s="86">
        <v>10</v>
      </c>
      <c r="CGH45" s="86"/>
      <c r="CGI45" s="67">
        <v>22.222222222222221</v>
      </c>
      <c r="CGJ45" s="86"/>
      <c r="CGK45" s="86">
        <v>30</v>
      </c>
      <c r="CGP45" s="62" t="s">
        <v>118</v>
      </c>
      <c r="CGQ45" s="62">
        <v>5</v>
      </c>
      <c r="CGR45" s="86"/>
      <c r="CGS45" s="86">
        <v>5</v>
      </c>
      <c r="CGT45" s="86"/>
      <c r="CGU45" s="86">
        <v>10</v>
      </c>
      <c r="CGV45" s="86"/>
      <c r="CGW45" s="67">
        <v>22.222222222222221</v>
      </c>
      <c r="CGX45" s="86"/>
      <c r="CGY45" s="86">
        <v>50</v>
      </c>
      <c r="CHD45" s="62" t="s">
        <v>118</v>
      </c>
      <c r="CHE45" s="62">
        <v>5</v>
      </c>
      <c r="CHF45" s="86"/>
      <c r="CHG45" s="86">
        <v>9</v>
      </c>
      <c r="CHH45" s="86"/>
      <c r="CHI45" s="86">
        <v>10</v>
      </c>
      <c r="CHJ45" s="86"/>
      <c r="CHK45" s="67">
        <v>22.222222222222221</v>
      </c>
      <c r="CHL45" s="86"/>
      <c r="CHM45" s="86">
        <v>90</v>
      </c>
      <c r="CHR45" s="62" t="s">
        <v>118</v>
      </c>
      <c r="CHS45" s="62">
        <v>5</v>
      </c>
      <c r="CHT45" s="86"/>
      <c r="CHU45" s="86">
        <v>1</v>
      </c>
      <c r="CHV45" s="86"/>
      <c r="CHW45" s="86">
        <v>10</v>
      </c>
      <c r="CHX45" s="86"/>
      <c r="CHY45" s="67">
        <v>22.222222222222221</v>
      </c>
      <c r="CHZ45" s="86"/>
      <c r="CIA45" s="86">
        <v>10</v>
      </c>
      <c r="CIF45" s="62" t="s">
        <v>118</v>
      </c>
      <c r="CIG45" s="62">
        <v>5</v>
      </c>
      <c r="CIH45" s="86"/>
      <c r="CII45" s="86">
        <v>0</v>
      </c>
      <c r="CIJ45" s="86"/>
      <c r="CIK45" s="86">
        <v>10</v>
      </c>
      <c r="CIL45" s="86"/>
      <c r="CIM45" s="67">
        <v>22.222222222222221</v>
      </c>
      <c r="CIN45" s="86"/>
      <c r="CIO45" s="86">
        <v>0</v>
      </c>
      <c r="CIT45" s="62" t="s">
        <v>118</v>
      </c>
      <c r="CIU45" s="62">
        <v>5</v>
      </c>
      <c r="CIV45" s="86"/>
      <c r="CIW45" s="86">
        <v>4</v>
      </c>
      <c r="CIX45" s="86"/>
      <c r="CIY45" s="86">
        <v>10</v>
      </c>
      <c r="CIZ45" s="86"/>
      <c r="CJA45" s="67">
        <v>22.222222222222221</v>
      </c>
      <c r="CJB45" s="86"/>
      <c r="CJC45" s="86">
        <v>40</v>
      </c>
      <c r="CJH45" s="62" t="s">
        <v>118</v>
      </c>
      <c r="CJI45" s="62">
        <v>5</v>
      </c>
      <c r="CJJ45" s="86"/>
      <c r="CJK45" s="86">
        <v>4</v>
      </c>
      <c r="CJL45" s="86"/>
      <c r="CJM45" s="86">
        <v>10</v>
      </c>
      <c r="CJN45" s="86"/>
      <c r="CJO45" s="67">
        <v>22.222222222222221</v>
      </c>
      <c r="CJP45" s="86"/>
      <c r="CJQ45" s="86">
        <v>40</v>
      </c>
      <c r="CJV45" s="62" t="s">
        <v>118</v>
      </c>
      <c r="CJW45" s="62">
        <v>5</v>
      </c>
      <c r="CJX45" s="86"/>
      <c r="CJY45" s="86">
        <v>1</v>
      </c>
      <c r="CJZ45" s="86"/>
      <c r="CKA45" s="86">
        <v>10</v>
      </c>
      <c r="CKB45" s="86"/>
      <c r="CKC45" s="67">
        <v>22.222222222222221</v>
      </c>
      <c r="CKD45" s="86"/>
      <c r="CKE45" s="86">
        <v>10</v>
      </c>
      <c r="CKJ45" s="62" t="s">
        <v>118</v>
      </c>
      <c r="CKK45" s="62">
        <v>5</v>
      </c>
      <c r="CKL45" s="86"/>
      <c r="CKM45" s="86">
        <v>8</v>
      </c>
      <c r="CKN45" s="86"/>
      <c r="CKO45" s="86">
        <v>10</v>
      </c>
      <c r="CKP45" s="86"/>
      <c r="CKQ45" s="67">
        <v>22.222222222222221</v>
      </c>
      <c r="CKR45" s="86"/>
      <c r="CKS45" s="86">
        <v>80</v>
      </c>
      <c r="CKX45" s="62" t="s">
        <v>118</v>
      </c>
      <c r="CKY45" s="62">
        <v>5</v>
      </c>
      <c r="CKZ45" s="86"/>
      <c r="CLA45" s="86">
        <v>2</v>
      </c>
      <c r="CLB45" s="86"/>
      <c r="CLC45" s="86">
        <v>10</v>
      </c>
      <c r="CLD45" s="86"/>
      <c r="CLE45" s="67">
        <v>22.222222222222221</v>
      </c>
      <c r="CLF45" s="86"/>
      <c r="CLG45" s="86">
        <v>20</v>
      </c>
      <c r="CLL45" s="62" t="s">
        <v>118</v>
      </c>
      <c r="CLM45" s="62">
        <v>5</v>
      </c>
      <c r="CLN45" s="86"/>
      <c r="CLO45" s="86">
        <v>5</v>
      </c>
      <c r="CLP45" s="86"/>
      <c r="CLQ45" s="86">
        <v>10</v>
      </c>
      <c r="CLR45" s="86"/>
      <c r="CLS45" s="67">
        <v>22.222222222222221</v>
      </c>
      <c r="CLT45" s="86"/>
      <c r="CLU45" s="86">
        <v>50</v>
      </c>
      <c r="CLZ45" s="62" t="s">
        <v>118</v>
      </c>
      <c r="CMA45" s="62">
        <v>5</v>
      </c>
      <c r="CMB45" s="86"/>
      <c r="CMC45" s="86">
        <v>1</v>
      </c>
      <c r="CMD45" s="86"/>
      <c r="CME45" s="86">
        <v>10</v>
      </c>
      <c r="CMF45" s="86"/>
      <c r="CMG45" s="67">
        <v>22.222222222222221</v>
      </c>
      <c r="CMH45" s="86"/>
      <c r="CMI45" s="86">
        <v>10</v>
      </c>
      <c r="CMN45" s="62" t="s">
        <v>118</v>
      </c>
      <c r="CMO45" s="62">
        <v>5</v>
      </c>
      <c r="CMP45" s="86"/>
      <c r="CMQ45" s="86">
        <v>7</v>
      </c>
      <c r="CMR45" s="86"/>
      <c r="CMS45" s="86">
        <v>10</v>
      </c>
      <c r="CMT45" s="86"/>
      <c r="CMU45" s="67">
        <v>22.222222222222221</v>
      </c>
      <c r="CMV45" s="86"/>
      <c r="CMW45" s="86">
        <v>70</v>
      </c>
      <c r="CNB45" s="62" t="s">
        <v>118</v>
      </c>
      <c r="CNC45" s="62">
        <v>5</v>
      </c>
      <c r="CND45" s="86"/>
      <c r="CNE45" s="86">
        <v>3</v>
      </c>
      <c r="CNF45" s="86"/>
      <c r="CNG45" s="86">
        <v>10</v>
      </c>
      <c r="CNH45" s="86"/>
      <c r="CNI45" s="67">
        <v>22.222222222222221</v>
      </c>
      <c r="CNJ45" s="86"/>
      <c r="CNK45" s="86">
        <v>30</v>
      </c>
      <c r="CNP45" s="62" t="s">
        <v>118</v>
      </c>
      <c r="CNQ45" s="62">
        <v>5</v>
      </c>
      <c r="CNR45" s="86"/>
      <c r="CNS45" s="86">
        <v>5</v>
      </c>
      <c r="CNT45" s="86"/>
      <c r="CNU45" s="86">
        <v>10</v>
      </c>
      <c r="CNV45" s="86"/>
      <c r="CNW45" s="67">
        <v>22.222222222222221</v>
      </c>
      <c r="CNX45" s="86"/>
      <c r="CNY45" s="86">
        <v>50</v>
      </c>
      <c r="COD45" s="62" t="s">
        <v>118</v>
      </c>
      <c r="COE45" s="62">
        <v>5</v>
      </c>
      <c r="COF45" s="86"/>
      <c r="COG45" s="86">
        <v>3</v>
      </c>
      <c r="COH45" s="86"/>
      <c r="COI45" s="86">
        <v>10</v>
      </c>
      <c r="COJ45" s="86"/>
      <c r="COK45" s="67">
        <v>22.222222222222221</v>
      </c>
      <c r="COL45" s="86"/>
      <c r="COM45" s="86">
        <v>30</v>
      </c>
      <c r="COR45" s="62" t="s">
        <v>118</v>
      </c>
      <c r="COS45" s="62">
        <v>5</v>
      </c>
      <c r="COT45" s="86"/>
      <c r="COU45" s="86">
        <v>2</v>
      </c>
      <c r="COV45" s="86"/>
      <c r="COW45" s="86">
        <v>10</v>
      </c>
      <c r="COX45" s="86"/>
      <c r="COY45" s="67">
        <v>22.222222222222221</v>
      </c>
      <c r="COZ45" s="86"/>
      <c r="CPA45" s="86">
        <v>20</v>
      </c>
      <c r="CPF45" s="62" t="s">
        <v>118</v>
      </c>
      <c r="CPG45" s="62">
        <v>5</v>
      </c>
      <c r="CPH45" s="86"/>
      <c r="CPI45" s="86">
        <v>1</v>
      </c>
      <c r="CPJ45" s="86"/>
      <c r="CPK45" s="86">
        <v>10</v>
      </c>
      <c r="CPL45" s="86"/>
      <c r="CPM45" s="67">
        <v>22.222222222222221</v>
      </c>
      <c r="CPN45" s="86"/>
      <c r="CPO45" s="86">
        <v>10</v>
      </c>
      <c r="CPT45" s="62" t="s">
        <v>118</v>
      </c>
      <c r="CPU45" s="62">
        <v>5</v>
      </c>
      <c r="CPV45" s="86"/>
      <c r="CPW45" s="86">
        <v>7</v>
      </c>
      <c r="CPX45" s="86"/>
      <c r="CPY45" s="86">
        <v>10</v>
      </c>
      <c r="CPZ45" s="86"/>
      <c r="CQA45" s="67">
        <v>22.222222222222221</v>
      </c>
      <c r="CQB45" s="86"/>
      <c r="CQC45" s="86">
        <v>70</v>
      </c>
      <c r="CQH45" s="62" t="s">
        <v>118</v>
      </c>
      <c r="CQI45" s="62">
        <v>5</v>
      </c>
      <c r="CQJ45" s="86"/>
      <c r="CQK45" s="86">
        <v>5</v>
      </c>
      <c r="CQL45" s="86"/>
      <c r="CQM45" s="86">
        <v>10</v>
      </c>
      <c r="CQN45" s="86"/>
      <c r="CQO45" s="67">
        <v>22.222222222222221</v>
      </c>
      <c r="CQP45" s="86"/>
      <c r="CQQ45" s="86">
        <v>50</v>
      </c>
      <c r="CQV45" s="62" t="s">
        <v>118</v>
      </c>
      <c r="CQW45" s="62">
        <v>5</v>
      </c>
      <c r="CQX45" s="86"/>
      <c r="CQY45" s="86">
        <v>4</v>
      </c>
      <c r="CQZ45" s="86"/>
      <c r="CRA45" s="86">
        <v>10</v>
      </c>
      <c r="CRB45" s="86"/>
      <c r="CRC45" s="67">
        <v>22.222222222222221</v>
      </c>
      <c r="CRD45" s="86"/>
      <c r="CRE45" s="86">
        <v>40</v>
      </c>
      <c r="CRJ45" s="62" t="s">
        <v>118</v>
      </c>
      <c r="CRK45" s="62">
        <v>5</v>
      </c>
      <c r="CRL45" s="86"/>
      <c r="CRM45" s="86">
        <v>6</v>
      </c>
      <c r="CRN45" s="86"/>
      <c r="CRO45" s="86">
        <v>10</v>
      </c>
      <c r="CRP45" s="86"/>
      <c r="CRQ45" s="67">
        <v>22.222222222222221</v>
      </c>
      <c r="CRR45" s="86"/>
      <c r="CRS45" s="86">
        <v>60</v>
      </c>
      <c r="CRX45" s="62" t="s">
        <v>118</v>
      </c>
      <c r="CRY45" s="62">
        <v>5</v>
      </c>
      <c r="CRZ45" s="86"/>
      <c r="CSA45" s="86">
        <v>3</v>
      </c>
      <c r="CSB45" s="86"/>
      <c r="CSC45" s="86">
        <v>10</v>
      </c>
      <c r="CSD45" s="86"/>
      <c r="CSE45" s="67">
        <v>22.222222222222221</v>
      </c>
      <c r="CSF45" s="86"/>
      <c r="CSG45" s="86">
        <v>30</v>
      </c>
      <c r="CSL45" s="62" t="s">
        <v>118</v>
      </c>
      <c r="CSM45" s="62">
        <v>5</v>
      </c>
      <c r="CSN45" s="86"/>
      <c r="CSO45" s="86">
        <v>8</v>
      </c>
      <c r="CSP45" s="86"/>
      <c r="CSQ45" s="86">
        <v>10</v>
      </c>
      <c r="CSR45" s="86"/>
      <c r="CSS45" s="67">
        <v>22.222222222222221</v>
      </c>
      <c r="CST45" s="86"/>
      <c r="CSU45" s="86">
        <v>80</v>
      </c>
      <c r="CSZ45" s="62" t="s">
        <v>118</v>
      </c>
      <c r="CTA45" s="62">
        <v>5</v>
      </c>
      <c r="CTB45" s="86"/>
      <c r="CTC45" s="86">
        <v>1</v>
      </c>
      <c r="CTD45" s="86"/>
      <c r="CTE45" s="86">
        <v>10</v>
      </c>
      <c r="CTF45" s="86"/>
      <c r="CTG45" s="67">
        <v>22.222222222222221</v>
      </c>
      <c r="CTH45" s="86"/>
      <c r="CTI45" s="86">
        <v>10</v>
      </c>
      <c r="CTN45" s="62" t="s">
        <v>118</v>
      </c>
      <c r="CTO45" s="62">
        <v>5</v>
      </c>
      <c r="CTP45" s="86"/>
      <c r="CTQ45" s="86">
        <v>9</v>
      </c>
      <c r="CTR45" s="86"/>
      <c r="CTS45" s="86">
        <v>10</v>
      </c>
      <c r="CTT45" s="86"/>
      <c r="CTU45" s="67">
        <v>22.222222222222221</v>
      </c>
      <c r="CTV45" s="86"/>
      <c r="CTW45" s="86">
        <v>90</v>
      </c>
      <c r="CUB45" s="62" t="s">
        <v>118</v>
      </c>
      <c r="CUC45" s="62">
        <v>5</v>
      </c>
      <c r="CUD45" s="86"/>
      <c r="CUE45" s="86">
        <v>2</v>
      </c>
      <c r="CUF45" s="86"/>
      <c r="CUG45" s="86">
        <v>10</v>
      </c>
      <c r="CUH45" s="86"/>
      <c r="CUI45" s="67">
        <v>22.222222222222221</v>
      </c>
      <c r="CUJ45" s="86"/>
      <c r="CUK45" s="86">
        <v>20</v>
      </c>
      <c r="CUP45" s="62" t="s">
        <v>118</v>
      </c>
      <c r="CUQ45" s="62">
        <v>5</v>
      </c>
      <c r="CUR45" s="86"/>
      <c r="CUS45" s="86">
        <v>2</v>
      </c>
      <c r="CUT45" s="86"/>
      <c r="CUU45" s="86">
        <v>10</v>
      </c>
      <c r="CUV45" s="86"/>
      <c r="CUW45" s="67">
        <v>22.222222222222221</v>
      </c>
      <c r="CUX45" s="86"/>
      <c r="CUY45" s="86">
        <v>20</v>
      </c>
      <c r="CVD45" s="62" t="s">
        <v>118</v>
      </c>
      <c r="CVE45" s="62">
        <v>5</v>
      </c>
      <c r="CVF45" s="86"/>
      <c r="CVG45" s="86">
        <v>4</v>
      </c>
      <c r="CVH45" s="86"/>
      <c r="CVI45" s="86">
        <v>10</v>
      </c>
      <c r="CVJ45" s="86"/>
      <c r="CVK45" s="67">
        <v>22.222222222222221</v>
      </c>
      <c r="CVL45" s="86"/>
      <c r="CVM45" s="86">
        <v>40</v>
      </c>
      <c r="CVR45" s="62" t="s">
        <v>118</v>
      </c>
      <c r="CVS45" s="62">
        <v>5</v>
      </c>
      <c r="CVT45" s="86"/>
      <c r="CVU45" s="86">
        <v>2</v>
      </c>
      <c r="CVV45" s="86"/>
      <c r="CVW45" s="86">
        <v>3</v>
      </c>
      <c r="CVX45" s="86"/>
      <c r="CVY45" s="67">
        <v>6.666666666666667</v>
      </c>
      <c r="CVZ45" s="86"/>
      <c r="CWA45" s="86">
        <v>66.666666666666657</v>
      </c>
      <c r="CWF45" s="62" t="s">
        <v>118</v>
      </c>
      <c r="CWG45" s="62">
        <v>5</v>
      </c>
      <c r="CWH45" s="86"/>
      <c r="CWI45" s="86">
        <v>1</v>
      </c>
      <c r="CWJ45" s="86"/>
      <c r="CWK45" s="86">
        <v>3</v>
      </c>
      <c r="CWL45" s="86"/>
      <c r="CWM45" s="67">
        <v>6.666666666666667</v>
      </c>
      <c r="CWN45" s="86"/>
      <c r="CWO45" s="86">
        <v>33.333333333333329</v>
      </c>
      <c r="CWT45" s="62" t="s">
        <v>118</v>
      </c>
      <c r="CWU45" s="62">
        <v>5</v>
      </c>
      <c r="CWV45" s="86"/>
      <c r="CWW45" s="86">
        <v>3</v>
      </c>
      <c r="CWX45" s="86"/>
      <c r="CWY45" s="86">
        <v>3</v>
      </c>
      <c r="CWZ45" s="86"/>
      <c r="CXA45" s="67">
        <v>6.666666666666667</v>
      </c>
      <c r="CXB45" s="86"/>
      <c r="CXC45" s="86">
        <v>100</v>
      </c>
      <c r="CXH45" s="62" t="s">
        <v>118</v>
      </c>
      <c r="CXI45" s="62">
        <v>5</v>
      </c>
      <c r="CXJ45" s="86"/>
      <c r="CXK45" s="86">
        <v>1</v>
      </c>
      <c r="CXL45" s="86"/>
      <c r="CXM45" s="86">
        <v>3</v>
      </c>
      <c r="CXN45" s="86"/>
      <c r="CXO45" s="67">
        <v>6.666666666666667</v>
      </c>
      <c r="CXP45" s="86"/>
      <c r="CXQ45" s="86">
        <v>33.333333333333329</v>
      </c>
      <c r="CXV45" s="62" t="s">
        <v>118</v>
      </c>
      <c r="CXW45" s="62">
        <v>5</v>
      </c>
      <c r="CXX45" s="86"/>
      <c r="CXY45" s="86">
        <v>2</v>
      </c>
      <c r="CXZ45" s="86"/>
      <c r="CYA45" s="86">
        <v>3</v>
      </c>
      <c r="CYB45" s="86"/>
      <c r="CYC45" s="67">
        <v>6.666666666666667</v>
      </c>
      <c r="CYD45" s="86"/>
      <c r="CYE45" s="86">
        <v>66.666666666666657</v>
      </c>
      <c r="CYJ45" s="62" t="s">
        <v>118</v>
      </c>
      <c r="CYK45" s="62">
        <v>5</v>
      </c>
      <c r="CYL45" s="86"/>
      <c r="CYM45" s="86">
        <v>2</v>
      </c>
      <c r="CYN45" s="86"/>
      <c r="CYO45" s="86">
        <v>3</v>
      </c>
      <c r="CYP45" s="86"/>
      <c r="CYQ45" s="67">
        <v>6.666666666666667</v>
      </c>
      <c r="CYR45" s="86"/>
      <c r="CYS45" s="86">
        <v>66.666666666666657</v>
      </c>
      <c r="CYX45" s="62" t="s">
        <v>118</v>
      </c>
      <c r="CYY45" s="62">
        <v>5</v>
      </c>
      <c r="CYZ45" s="86"/>
      <c r="CZA45" s="86">
        <v>0</v>
      </c>
      <c r="CZB45" s="86"/>
      <c r="CZC45" s="86">
        <v>3</v>
      </c>
      <c r="CZD45" s="86"/>
      <c r="CZE45" s="67">
        <v>6.666666666666667</v>
      </c>
      <c r="CZF45" s="86"/>
      <c r="CZG45" s="86">
        <v>0</v>
      </c>
      <c r="CZL45" s="62" t="s">
        <v>118</v>
      </c>
      <c r="CZM45" s="62">
        <v>5</v>
      </c>
      <c r="CZN45" s="86"/>
      <c r="CZO45" s="86">
        <v>2</v>
      </c>
      <c r="CZP45" s="86"/>
      <c r="CZQ45" s="86">
        <v>3</v>
      </c>
      <c r="CZR45" s="86"/>
      <c r="CZS45" s="67">
        <v>6.666666666666667</v>
      </c>
      <c r="CZT45" s="86"/>
      <c r="CZU45" s="86">
        <v>66.666666666666657</v>
      </c>
      <c r="CZZ45" s="62" t="s">
        <v>118</v>
      </c>
      <c r="DAA45" s="62">
        <v>5</v>
      </c>
      <c r="DAB45" s="86"/>
      <c r="DAC45" s="86">
        <v>1</v>
      </c>
      <c r="DAD45" s="86"/>
      <c r="DAE45" s="86">
        <v>3</v>
      </c>
      <c r="DAF45" s="86"/>
      <c r="DAG45" s="67">
        <v>6.666666666666667</v>
      </c>
      <c r="DAH45" s="86"/>
      <c r="DAI45" s="86">
        <v>33.333333333333329</v>
      </c>
      <c r="DAN45" s="62" t="s">
        <v>118</v>
      </c>
      <c r="DAO45" s="62">
        <v>5</v>
      </c>
      <c r="DAP45" s="86"/>
      <c r="DAQ45" s="86">
        <v>2</v>
      </c>
      <c r="DAR45" s="86"/>
      <c r="DAS45" s="86">
        <v>3</v>
      </c>
      <c r="DAT45" s="86"/>
      <c r="DAU45" s="67">
        <v>6.666666666666667</v>
      </c>
      <c r="DAV45" s="86"/>
      <c r="DAW45" s="86">
        <v>66.666666666666657</v>
      </c>
      <c r="DBB45" s="62" t="s">
        <v>118</v>
      </c>
      <c r="DBC45" s="62">
        <v>5</v>
      </c>
      <c r="DBD45" s="86"/>
      <c r="DBE45" s="86">
        <v>2</v>
      </c>
      <c r="DBF45" s="86"/>
      <c r="DBG45" s="86">
        <v>3</v>
      </c>
      <c r="DBH45" s="86"/>
      <c r="DBI45" s="67">
        <v>6.666666666666667</v>
      </c>
      <c r="DBJ45" s="86"/>
      <c r="DBK45" s="86">
        <v>66.666666666666657</v>
      </c>
      <c r="DBP45" s="62" t="s">
        <v>118</v>
      </c>
      <c r="DBQ45" s="62">
        <v>5</v>
      </c>
      <c r="DBR45" s="86"/>
      <c r="DBS45" s="86">
        <v>3</v>
      </c>
      <c r="DBT45" s="86"/>
      <c r="DBU45" s="86">
        <v>4</v>
      </c>
      <c r="DBV45" s="86"/>
      <c r="DBW45" s="67">
        <v>9.0909090909090917</v>
      </c>
      <c r="DBX45" s="86"/>
      <c r="DBY45" s="86">
        <v>75</v>
      </c>
      <c r="DCD45" s="62" t="s">
        <v>118</v>
      </c>
      <c r="DCE45" s="62">
        <v>5</v>
      </c>
      <c r="DCF45" s="86"/>
      <c r="DCG45" s="86">
        <v>10</v>
      </c>
      <c r="DCH45" s="86"/>
      <c r="DCI45" s="86">
        <v>10</v>
      </c>
      <c r="DCJ45" s="86"/>
      <c r="DCK45" s="67">
        <v>22.222222222222221</v>
      </c>
      <c r="DCL45" s="86"/>
      <c r="DCM45" s="86">
        <v>100</v>
      </c>
      <c r="DCR45" s="62" t="s">
        <v>118</v>
      </c>
      <c r="DCS45" s="62">
        <v>5</v>
      </c>
      <c r="DCT45" s="86"/>
      <c r="DCU45" s="86">
        <v>6</v>
      </c>
      <c r="DCV45" s="86"/>
      <c r="DCW45" s="86">
        <v>10</v>
      </c>
      <c r="DCX45" s="86"/>
      <c r="DCY45" s="67">
        <v>22.222222222222221</v>
      </c>
      <c r="DCZ45" s="86"/>
      <c r="DDA45" s="86">
        <v>60</v>
      </c>
      <c r="DDF45" s="62" t="s">
        <v>118</v>
      </c>
      <c r="DDG45" s="62">
        <v>5</v>
      </c>
      <c r="DDH45" s="86"/>
      <c r="DDI45" s="86">
        <v>4</v>
      </c>
      <c r="DDJ45" s="86"/>
      <c r="DDK45" s="86">
        <v>10</v>
      </c>
      <c r="DDL45" s="86"/>
      <c r="DDM45" s="67">
        <v>22.222222222222221</v>
      </c>
      <c r="DDN45" s="86"/>
      <c r="DDO45" s="86">
        <v>40</v>
      </c>
      <c r="DDT45" s="62" t="s">
        <v>118</v>
      </c>
      <c r="DDU45" s="62">
        <v>5</v>
      </c>
      <c r="DDV45" s="86"/>
      <c r="DDW45" s="86">
        <v>1</v>
      </c>
      <c r="DDX45" s="86"/>
      <c r="DDY45" s="86">
        <v>10</v>
      </c>
      <c r="DDZ45" s="86"/>
      <c r="DEA45" s="67">
        <v>22.222222222222221</v>
      </c>
      <c r="DEB45" s="86"/>
      <c r="DEC45" s="86">
        <v>10</v>
      </c>
      <c r="DEH45" s="62" t="s">
        <v>118</v>
      </c>
      <c r="DEI45" s="62">
        <v>5</v>
      </c>
      <c r="DEJ45" s="86"/>
      <c r="DEK45" s="86">
        <v>7</v>
      </c>
      <c r="DEL45" s="86"/>
      <c r="DEM45" s="86">
        <v>10</v>
      </c>
      <c r="DEN45" s="86"/>
      <c r="DEO45" s="67">
        <v>22.222222222222221</v>
      </c>
      <c r="DEP45" s="86"/>
      <c r="DEQ45" s="86">
        <v>70</v>
      </c>
      <c r="DEV45" s="62" t="s">
        <v>118</v>
      </c>
      <c r="DEW45" s="62">
        <v>5</v>
      </c>
      <c r="DEX45" s="86"/>
      <c r="DEY45" s="86">
        <v>0</v>
      </c>
      <c r="DEZ45" s="86"/>
      <c r="DFA45" s="86">
        <v>10</v>
      </c>
      <c r="DFB45" s="86"/>
      <c r="DFC45" s="67">
        <v>22.222222222222221</v>
      </c>
      <c r="DFD45" s="86"/>
      <c r="DFE45" s="86">
        <v>0</v>
      </c>
      <c r="DFJ45" s="62" t="s">
        <v>118</v>
      </c>
      <c r="DFK45" s="62">
        <v>5</v>
      </c>
      <c r="DFL45" s="86"/>
      <c r="DFM45" s="86">
        <v>5</v>
      </c>
      <c r="DFN45" s="86"/>
      <c r="DFO45" s="86">
        <v>10</v>
      </c>
      <c r="DFP45" s="86"/>
      <c r="DFQ45" s="67">
        <v>22.222222222222221</v>
      </c>
      <c r="DFR45" s="86"/>
      <c r="DFS45" s="86">
        <v>50</v>
      </c>
      <c r="DFX45" s="62" t="s">
        <v>118</v>
      </c>
      <c r="DFY45" s="62">
        <v>5</v>
      </c>
      <c r="DFZ45" s="86"/>
      <c r="DGA45" s="86">
        <v>2</v>
      </c>
      <c r="DGB45" s="86"/>
      <c r="DGC45" s="86">
        <v>10</v>
      </c>
      <c r="DGD45" s="86"/>
      <c r="DGE45" s="67">
        <v>22.222222222222221</v>
      </c>
      <c r="DGF45" s="86"/>
      <c r="DGG45" s="86">
        <v>20</v>
      </c>
      <c r="DGL45" s="62" t="s">
        <v>118</v>
      </c>
      <c r="DGM45" s="62">
        <v>5</v>
      </c>
      <c r="DGN45" s="86"/>
      <c r="DGO45" s="86">
        <v>3</v>
      </c>
      <c r="DGP45" s="86"/>
      <c r="DGQ45" s="86">
        <v>10</v>
      </c>
      <c r="DGR45" s="86"/>
      <c r="DGS45" s="67">
        <v>22.222222222222221</v>
      </c>
      <c r="DGT45" s="86"/>
      <c r="DGU45" s="86">
        <v>30</v>
      </c>
      <c r="DGZ45" s="62" t="s">
        <v>118</v>
      </c>
      <c r="DHA45" s="62">
        <v>5</v>
      </c>
      <c r="DHB45" s="86"/>
      <c r="DHC45" s="86">
        <v>8</v>
      </c>
      <c r="DHD45" s="86"/>
      <c r="DHE45" s="86">
        <v>10</v>
      </c>
      <c r="DHF45" s="86"/>
      <c r="DHG45" s="67">
        <v>22.222222222222221</v>
      </c>
      <c r="DHH45" s="86"/>
      <c r="DHI45" s="86">
        <v>80</v>
      </c>
      <c r="DHN45" s="62" t="s">
        <v>118</v>
      </c>
      <c r="DHO45" s="62">
        <v>5</v>
      </c>
      <c r="DHP45" s="86"/>
      <c r="DHQ45" s="86">
        <v>9</v>
      </c>
      <c r="DHR45" s="86"/>
      <c r="DHS45" s="86">
        <v>10</v>
      </c>
      <c r="DHT45" s="86"/>
      <c r="DHU45" s="67">
        <v>22.222222222222221</v>
      </c>
      <c r="DHV45" s="86"/>
      <c r="DHW45" s="86">
        <v>90</v>
      </c>
      <c r="DIB45" s="62" t="s">
        <v>118</v>
      </c>
      <c r="DIC45" s="62">
        <v>5</v>
      </c>
      <c r="DID45" s="86"/>
      <c r="DIE45" s="86">
        <v>2</v>
      </c>
      <c r="DIF45" s="86"/>
      <c r="DIG45" s="86">
        <v>10</v>
      </c>
      <c r="DIH45" s="86"/>
      <c r="DII45" s="67">
        <v>22.222222222222221</v>
      </c>
      <c r="DIJ45" s="86"/>
      <c r="DIK45" s="86">
        <v>20</v>
      </c>
      <c r="DIP45" s="62" t="s">
        <v>118</v>
      </c>
      <c r="DIQ45" s="62">
        <v>5</v>
      </c>
      <c r="DIR45" s="86"/>
      <c r="DIS45" s="86">
        <v>1</v>
      </c>
      <c r="DIT45" s="86"/>
      <c r="DIU45" s="86">
        <v>10</v>
      </c>
      <c r="DIV45" s="86"/>
      <c r="DIW45" s="67">
        <v>22.222222222222221</v>
      </c>
      <c r="DIX45" s="86"/>
      <c r="DIY45" s="86">
        <v>10</v>
      </c>
      <c r="DJD45" s="62" t="s">
        <v>118</v>
      </c>
      <c r="DJE45" s="62">
        <v>5</v>
      </c>
      <c r="DJF45" s="86"/>
      <c r="DJG45" s="86">
        <v>1</v>
      </c>
      <c r="DJH45" s="86"/>
      <c r="DJI45" s="86">
        <v>10</v>
      </c>
      <c r="DJJ45" s="86"/>
      <c r="DJK45" s="67">
        <v>22.222222222222221</v>
      </c>
      <c r="DJL45" s="86"/>
      <c r="DJM45" s="86">
        <v>10</v>
      </c>
      <c r="DJR45" s="62" t="s">
        <v>118</v>
      </c>
      <c r="DJS45" s="62">
        <v>5</v>
      </c>
      <c r="DJT45" s="86"/>
      <c r="DJU45" s="86">
        <v>3</v>
      </c>
      <c r="DJV45" s="86"/>
      <c r="DJW45" s="86">
        <v>10</v>
      </c>
      <c r="DJX45" s="86"/>
      <c r="DJY45" s="67">
        <v>22.222222222222221</v>
      </c>
      <c r="DJZ45" s="86"/>
      <c r="DKA45" s="86">
        <v>30</v>
      </c>
      <c r="DKF45" s="62" t="s">
        <v>118</v>
      </c>
      <c r="DKG45" s="62">
        <v>5</v>
      </c>
      <c r="DKH45" s="86"/>
      <c r="DKI45" s="86">
        <v>1</v>
      </c>
      <c r="DKJ45" s="86"/>
      <c r="DKK45" s="86">
        <v>10</v>
      </c>
      <c r="DKL45" s="86"/>
      <c r="DKM45" s="67">
        <v>22.222222222222221</v>
      </c>
      <c r="DKN45" s="86"/>
      <c r="DKO45" s="86">
        <v>10</v>
      </c>
      <c r="DKT45" s="62" t="s">
        <v>118</v>
      </c>
      <c r="DKU45" s="62">
        <v>5</v>
      </c>
      <c r="DKV45" s="86"/>
      <c r="DKW45" s="86">
        <v>1</v>
      </c>
      <c r="DKX45" s="86"/>
      <c r="DKY45" s="86">
        <v>10</v>
      </c>
      <c r="DKZ45" s="86"/>
      <c r="DLA45" s="67">
        <v>22.222222222222221</v>
      </c>
      <c r="DLB45" s="86"/>
      <c r="DLC45" s="86">
        <v>10</v>
      </c>
      <c r="DLH45" s="62" t="s">
        <v>118</v>
      </c>
      <c r="DLI45" s="62">
        <v>5</v>
      </c>
      <c r="DLJ45" s="86"/>
      <c r="DLK45" s="86">
        <v>1</v>
      </c>
      <c r="DLL45" s="86"/>
      <c r="DLM45" s="86">
        <v>10</v>
      </c>
      <c r="DLN45" s="86"/>
      <c r="DLO45" s="67">
        <v>22.222222222222221</v>
      </c>
      <c r="DLP45" s="86"/>
      <c r="DLQ45" s="86">
        <v>10</v>
      </c>
      <c r="DLV45" s="62" t="s">
        <v>118</v>
      </c>
      <c r="DLW45" s="62">
        <v>5</v>
      </c>
      <c r="DLX45" s="86"/>
      <c r="DLY45" s="86">
        <v>1</v>
      </c>
      <c r="DLZ45" s="86"/>
      <c r="DMA45" s="86">
        <v>10</v>
      </c>
      <c r="DMB45" s="86"/>
      <c r="DMC45" s="67">
        <v>22.222222222222221</v>
      </c>
      <c r="DMD45" s="86"/>
      <c r="DME45" s="86">
        <v>10</v>
      </c>
      <c r="DMJ45" s="62" t="s">
        <v>118</v>
      </c>
      <c r="DMK45" s="62">
        <v>5</v>
      </c>
      <c r="DML45" s="86"/>
      <c r="DMM45" s="86">
        <v>0</v>
      </c>
      <c r="DMN45" s="86"/>
      <c r="DMO45" s="86">
        <v>10</v>
      </c>
      <c r="DMP45" s="86"/>
      <c r="DMQ45" s="67">
        <v>22.222222222222221</v>
      </c>
      <c r="DMR45" s="86"/>
      <c r="DMS45" s="86">
        <v>0</v>
      </c>
      <c r="DMX45" s="62" t="s">
        <v>118</v>
      </c>
      <c r="DMY45" s="62">
        <v>5</v>
      </c>
      <c r="DMZ45" s="86"/>
      <c r="DNA45" s="86">
        <v>1</v>
      </c>
      <c r="DNB45" s="86"/>
      <c r="DNC45" s="86">
        <v>10</v>
      </c>
      <c r="DND45" s="86"/>
      <c r="DNE45" s="67">
        <v>22.222222222222221</v>
      </c>
      <c r="DNF45" s="86"/>
      <c r="DNG45" s="86">
        <v>10</v>
      </c>
      <c r="DNL45" s="62" t="s">
        <v>118</v>
      </c>
      <c r="DNM45" s="62">
        <v>5</v>
      </c>
      <c r="DNN45" s="86"/>
      <c r="DNO45" s="86">
        <v>2</v>
      </c>
      <c r="DNP45" s="86"/>
      <c r="DNQ45" s="86">
        <v>10</v>
      </c>
      <c r="DNR45" s="86"/>
      <c r="DNS45" s="67">
        <v>22.222222222222221</v>
      </c>
      <c r="DNT45" s="86"/>
      <c r="DNU45" s="86">
        <v>20</v>
      </c>
      <c r="DNZ45" s="62" t="s">
        <v>118</v>
      </c>
      <c r="DOA45" s="62">
        <v>5</v>
      </c>
      <c r="DOB45" s="86"/>
      <c r="DOC45" s="86">
        <v>0</v>
      </c>
      <c r="DOD45" s="86"/>
      <c r="DOE45" s="86">
        <v>10</v>
      </c>
      <c r="DOF45" s="86"/>
      <c r="DOG45" s="67">
        <v>22.222222222222221</v>
      </c>
      <c r="DOH45" s="86"/>
      <c r="DOI45" s="86">
        <v>0</v>
      </c>
      <c r="DON45" s="62" t="s">
        <v>118</v>
      </c>
      <c r="DOO45" s="62">
        <v>5</v>
      </c>
      <c r="DOP45" s="86"/>
      <c r="DOQ45" s="86">
        <v>0</v>
      </c>
      <c r="DOR45" s="86"/>
      <c r="DOS45" s="86">
        <v>10</v>
      </c>
      <c r="DOT45" s="86"/>
      <c r="DOU45" s="67">
        <v>22.222222222222221</v>
      </c>
      <c r="DOV45" s="86"/>
      <c r="DOW45" s="86">
        <v>0</v>
      </c>
      <c r="DPB45" s="62" t="s">
        <v>118</v>
      </c>
      <c r="DPC45" s="62">
        <v>5</v>
      </c>
      <c r="DPD45" s="86"/>
      <c r="DPE45" s="86">
        <v>0</v>
      </c>
      <c r="DPF45" s="86"/>
      <c r="DPG45" s="86">
        <v>10</v>
      </c>
      <c r="DPH45" s="86"/>
      <c r="DPI45" s="67">
        <v>22.222222222222221</v>
      </c>
      <c r="DPJ45" s="86"/>
      <c r="DPK45" s="86">
        <v>0</v>
      </c>
      <c r="DPP45" s="62" t="s">
        <v>118</v>
      </c>
      <c r="DPQ45" s="62">
        <v>5</v>
      </c>
      <c r="DPR45" s="86"/>
      <c r="DPS45" s="86">
        <v>0</v>
      </c>
      <c r="DPT45" s="86"/>
      <c r="DPU45" s="86">
        <v>10</v>
      </c>
      <c r="DPV45" s="86"/>
      <c r="DPW45" s="67">
        <v>22.222222222222221</v>
      </c>
      <c r="DPX45" s="86"/>
      <c r="DPY45" s="86">
        <v>0</v>
      </c>
      <c r="DQD45" s="62" t="s">
        <v>118</v>
      </c>
      <c r="DQE45" s="62">
        <v>5</v>
      </c>
      <c r="DQF45" s="86"/>
      <c r="DQG45" s="86">
        <v>1</v>
      </c>
      <c r="DQH45" s="86"/>
      <c r="DQI45" s="86">
        <v>10</v>
      </c>
      <c r="DQJ45" s="86"/>
      <c r="DQK45" s="67">
        <v>22.222222222222221</v>
      </c>
      <c r="DQL45" s="86"/>
      <c r="DQM45" s="86">
        <v>10</v>
      </c>
      <c r="DQR45" s="62" t="s">
        <v>118</v>
      </c>
      <c r="DQS45" s="62">
        <v>5</v>
      </c>
      <c r="DQT45" s="86"/>
      <c r="DQU45" s="86">
        <v>1</v>
      </c>
      <c r="DQV45" s="86"/>
      <c r="DQW45" s="86">
        <v>10</v>
      </c>
      <c r="DQX45" s="86"/>
      <c r="DQY45" s="67">
        <v>22.222222222222221</v>
      </c>
      <c r="DQZ45" s="86"/>
      <c r="DRA45" s="86">
        <v>10</v>
      </c>
      <c r="DRF45" s="62" t="s">
        <v>118</v>
      </c>
      <c r="DRG45" s="62">
        <v>5</v>
      </c>
      <c r="DRH45" s="86"/>
      <c r="DRI45" s="86">
        <v>1</v>
      </c>
      <c r="DRJ45" s="86"/>
      <c r="DRK45" s="86">
        <v>10</v>
      </c>
      <c r="DRL45" s="86"/>
      <c r="DRM45" s="67">
        <v>22.222222222222221</v>
      </c>
      <c r="DRN45" s="86"/>
      <c r="DRO45" s="86">
        <v>10</v>
      </c>
      <c r="DRT45" s="62" t="s">
        <v>118</v>
      </c>
      <c r="DRU45" s="62">
        <v>5</v>
      </c>
      <c r="DRV45" s="86"/>
      <c r="DRW45" s="86">
        <v>3</v>
      </c>
      <c r="DRX45" s="86"/>
      <c r="DRY45" s="86">
        <v>10</v>
      </c>
      <c r="DRZ45" s="86"/>
      <c r="DSA45" s="67">
        <v>22.222222222222221</v>
      </c>
      <c r="DSB45" s="86"/>
      <c r="DSC45" s="86">
        <v>30</v>
      </c>
      <c r="DSH45" s="62" t="s">
        <v>118</v>
      </c>
      <c r="DSI45" s="62">
        <v>5</v>
      </c>
      <c r="DSJ45" s="86"/>
      <c r="DSK45" s="86">
        <v>1</v>
      </c>
      <c r="DSL45" s="86"/>
      <c r="DSM45" s="86">
        <v>10</v>
      </c>
      <c r="DSN45" s="86"/>
      <c r="DSO45" s="67">
        <v>22.222222222222221</v>
      </c>
      <c r="DSP45" s="86"/>
      <c r="DSQ45" s="86">
        <v>10</v>
      </c>
      <c r="DSV45" s="62" t="s">
        <v>118</v>
      </c>
      <c r="DSW45" s="62">
        <v>5</v>
      </c>
      <c r="DSX45" s="86"/>
      <c r="DSY45" s="86">
        <v>1</v>
      </c>
      <c r="DSZ45" s="86"/>
      <c r="DTA45" s="86">
        <v>10</v>
      </c>
      <c r="DTB45" s="86"/>
      <c r="DTC45" s="67">
        <v>22.222222222222221</v>
      </c>
      <c r="DTD45" s="86"/>
      <c r="DTE45" s="86">
        <v>10</v>
      </c>
      <c r="DTJ45" s="62" t="s">
        <v>118</v>
      </c>
      <c r="DTK45" s="62">
        <v>5</v>
      </c>
      <c r="DTL45" s="86"/>
      <c r="DTM45" s="86">
        <v>9</v>
      </c>
      <c r="DTN45" s="86"/>
      <c r="DTO45" s="86">
        <v>10</v>
      </c>
      <c r="DTP45" s="86"/>
      <c r="DTQ45" s="67">
        <v>18.518518518518519</v>
      </c>
      <c r="DTR45" s="86"/>
      <c r="DTS45" s="86">
        <v>90</v>
      </c>
      <c r="DTX45" s="62" t="s">
        <v>118</v>
      </c>
      <c r="DTY45" s="62">
        <v>5</v>
      </c>
      <c r="DTZ45" s="86"/>
      <c r="DUA45" s="86">
        <v>0</v>
      </c>
      <c r="DUB45" s="86"/>
      <c r="DUC45" s="86">
        <v>10</v>
      </c>
      <c r="DUD45" s="86"/>
      <c r="DUE45" s="67">
        <v>18.518518518518519</v>
      </c>
      <c r="DUF45" s="86"/>
      <c r="DUG45" s="86">
        <v>0</v>
      </c>
      <c r="DUL45" s="62" t="s">
        <v>118</v>
      </c>
      <c r="DUM45" s="62">
        <v>5</v>
      </c>
      <c r="DUN45" s="86"/>
      <c r="DUO45" s="86">
        <v>9</v>
      </c>
      <c r="DUP45" s="86"/>
      <c r="DUQ45" s="86">
        <v>10</v>
      </c>
      <c r="DUR45" s="86"/>
      <c r="DUS45" s="67">
        <v>18.518518518518519</v>
      </c>
      <c r="DUT45" s="86"/>
      <c r="DUU45" s="86">
        <v>90</v>
      </c>
      <c r="DUZ45" s="62" t="s">
        <v>118</v>
      </c>
      <c r="DVA45" s="62">
        <v>5</v>
      </c>
      <c r="DVB45" s="86"/>
      <c r="DVC45" s="86">
        <v>0</v>
      </c>
      <c r="DVD45" s="86"/>
      <c r="DVE45" s="86">
        <v>10</v>
      </c>
      <c r="DVF45" s="86"/>
      <c r="DVG45" s="67">
        <v>18.518518518518519</v>
      </c>
      <c r="DVH45" s="86"/>
      <c r="DVI45" s="86">
        <v>0</v>
      </c>
      <c r="DVN45" s="62" t="s">
        <v>118</v>
      </c>
      <c r="DVO45" s="62">
        <v>5</v>
      </c>
      <c r="DVP45" s="86"/>
      <c r="DVQ45" s="86">
        <v>8</v>
      </c>
      <c r="DVR45" s="86"/>
      <c r="DVS45" s="86">
        <v>10</v>
      </c>
      <c r="DVT45" s="86"/>
      <c r="DVU45" s="67">
        <v>18.518518518518519</v>
      </c>
      <c r="DVV45" s="86"/>
      <c r="DVW45" s="86">
        <v>80</v>
      </c>
      <c r="DWB45" s="62" t="s">
        <v>118</v>
      </c>
      <c r="DWC45" s="62">
        <v>5</v>
      </c>
      <c r="DWD45" s="86"/>
      <c r="DWE45" s="86">
        <v>3</v>
      </c>
      <c r="DWF45" s="86"/>
      <c r="DWG45" s="86">
        <v>10</v>
      </c>
      <c r="DWH45" s="86"/>
      <c r="DWI45" s="67">
        <v>18.518518518518519</v>
      </c>
      <c r="DWJ45" s="86"/>
      <c r="DWK45" s="86">
        <v>30</v>
      </c>
      <c r="DWP45" s="62" t="s">
        <v>118</v>
      </c>
      <c r="DWQ45" s="62">
        <v>5</v>
      </c>
      <c r="DWR45" s="86"/>
      <c r="DWS45" s="86">
        <v>3</v>
      </c>
      <c r="DWT45" s="86"/>
      <c r="DWU45" s="86">
        <v>10</v>
      </c>
      <c r="DWV45" s="86"/>
      <c r="DWW45" s="67">
        <v>18.518518518518519</v>
      </c>
      <c r="DWX45" s="86"/>
      <c r="DWY45" s="86">
        <v>30</v>
      </c>
      <c r="DXD45" s="62" t="s">
        <v>118</v>
      </c>
      <c r="DXE45" s="62">
        <v>5</v>
      </c>
      <c r="DXF45" s="86"/>
      <c r="DXG45" s="86">
        <v>3</v>
      </c>
      <c r="DXH45" s="86"/>
      <c r="DXI45" s="86">
        <v>10</v>
      </c>
      <c r="DXJ45" s="86"/>
      <c r="DXK45" s="67">
        <v>18.518518518518519</v>
      </c>
      <c r="DXL45" s="86"/>
      <c r="DXM45" s="86">
        <v>30</v>
      </c>
      <c r="DXR45" s="62" t="s">
        <v>118</v>
      </c>
      <c r="DXS45" s="62">
        <v>5</v>
      </c>
      <c r="DXT45" s="86"/>
      <c r="DXU45" s="86">
        <v>2</v>
      </c>
      <c r="DXV45" s="86"/>
      <c r="DXW45" s="86">
        <v>10</v>
      </c>
      <c r="DXX45" s="86"/>
      <c r="DXY45" s="67">
        <v>18.518518518518519</v>
      </c>
      <c r="DXZ45" s="86"/>
      <c r="DYA45" s="86">
        <v>20</v>
      </c>
      <c r="DYF45" s="62" t="s">
        <v>118</v>
      </c>
      <c r="DYG45" s="62">
        <v>5</v>
      </c>
      <c r="DYH45" s="86"/>
      <c r="DYI45" s="86">
        <v>3</v>
      </c>
      <c r="DYJ45" s="86"/>
      <c r="DYK45" s="86">
        <v>10</v>
      </c>
      <c r="DYL45" s="86"/>
      <c r="DYM45" s="67">
        <v>18.518518518518519</v>
      </c>
      <c r="DYN45" s="86"/>
      <c r="DYO45" s="86">
        <v>30</v>
      </c>
      <c r="DYT45" s="62" t="s">
        <v>118</v>
      </c>
      <c r="DYU45" s="62">
        <v>5</v>
      </c>
      <c r="DYV45" s="86"/>
      <c r="DYW45" s="86">
        <v>4</v>
      </c>
      <c r="DYX45" s="86"/>
      <c r="DYY45" s="86">
        <v>10</v>
      </c>
      <c r="DYZ45" s="86"/>
      <c r="DZA45" s="67">
        <v>18.518518518518519</v>
      </c>
      <c r="DZB45" s="86"/>
      <c r="DZC45" s="86">
        <v>40</v>
      </c>
      <c r="DZH45" s="62" t="s">
        <v>118</v>
      </c>
      <c r="DZI45" s="62">
        <v>5</v>
      </c>
      <c r="DZJ45" s="86"/>
      <c r="DZK45" s="86">
        <v>0</v>
      </c>
      <c r="DZL45" s="86"/>
      <c r="DZM45" s="86">
        <v>10</v>
      </c>
      <c r="DZN45" s="86"/>
      <c r="DZO45" s="67">
        <v>18.518518518518519</v>
      </c>
      <c r="DZP45" s="86"/>
      <c r="DZQ45" s="86">
        <v>0</v>
      </c>
      <c r="DZV45" s="62" t="s">
        <v>118</v>
      </c>
      <c r="DZW45" s="62">
        <v>5</v>
      </c>
      <c r="DZX45" s="86"/>
      <c r="DZY45" s="86">
        <v>2</v>
      </c>
      <c r="DZZ45" s="86"/>
      <c r="EAA45" s="86">
        <v>10</v>
      </c>
      <c r="EAB45" s="86"/>
      <c r="EAC45" s="67">
        <v>18.518518518518519</v>
      </c>
      <c r="EAD45" s="86"/>
      <c r="EAE45" s="86">
        <v>20</v>
      </c>
      <c r="EAJ45" s="62" t="s">
        <v>118</v>
      </c>
      <c r="EAK45" s="62">
        <v>5</v>
      </c>
      <c r="EAL45" s="86"/>
      <c r="EAM45" s="86">
        <v>0</v>
      </c>
      <c r="EAN45" s="86"/>
      <c r="EAO45" s="86">
        <v>10</v>
      </c>
      <c r="EAP45" s="86"/>
      <c r="EAQ45" s="67">
        <v>18.518518518518519</v>
      </c>
      <c r="EAR45" s="86"/>
      <c r="EAS45" s="86">
        <v>0</v>
      </c>
      <c r="EAX45" s="62" t="s">
        <v>118</v>
      </c>
      <c r="EAY45" s="62">
        <v>5</v>
      </c>
      <c r="EAZ45" s="86"/>
      <c r="EBA45" s="86">
        <v>1</v>
      </c>
      <c r="EBB45" s="86"/>
      <c r="EBC45" s="86">
        <v>10</v>
      </c>
      <c r="EBD45" s="86"/>
      <c r="EBE45" s="67">
        <v>18.518518518518519</v>
      </c>
      <c r="EBF45" s="86"/>
      <c r="EBG45" s="86">
        <v>10</v>
      </c>
      <c r="EBL45" s="62" t="s">
        <v>118</v>
      </c>
      <c r="EBM45" s="62">
        <v>5</v>
      </c>
      <c r="EBN45" s="86"/>
      <c r="EBO45" s="86">
        <v>1</v>
      </c>
      <c r="EBP45" s="86"/>
      <c r="EBQ45" s="86">
        <v>10</v>
      </c>
      <c r="EBR45" s="86"/>
      <c r="EBS45" s="67">
        <v>18.518518518518519</v>
      </c>
      <c r="EBT45" s="86"/>
      <c r="EBU45" s="86">
        <v>10</v>
      </c>
      <c r="EBZ45" s="62" t="s">
        <v>118</v>
      </c>
      <c r="ECA45" s="62">
        <v>5</v>
      </c>
      <c r="ECB45" s="86"/>
      <c r="ECC45" s="86">
        <v>2</v>
      </c>
      <c r="ECD45" s="86"/>
      <c r="ECE45" s="86">
        <v>10</v>
      </c>
      <c r="ECF45" s="86"/>
      <c r="ECG45" s="67">
        <v>18.518518518518519</v>
      </c>
      <c r="ECH45" s="86"/>
      <c r="ECI45" s="86">
        <v>20</v>
      </c>
      <c r="ECN45" s="62" t="s">
        <v>118</v>
      </c>
      <c r="ECO45" s="62">
        <v>5</v>
      </c>
      <c r="ECP45" s="86"/>
      <c r="ECQ45" s="86">
        <v>1</v>
      </c>
      <c r="ECR45" s="86"/>
      <c r="ECS45" s="86">
        <v>10</v>
      </c>
      <c r="ECT45" s="86"/>
      <c r="ECU45" s="67">
        <v>18.518518518518519</v>
      </c>
      <c r="ECV45" s="86"/>
      <c r="ECW45" s="86">
        <v>10</v>
      </c>
      <c r="EDB45" s="62" t="s">
        <v>118</v>
      </c>
      <c r="EDC45" s="62">
        <v>5</v>
      </c>
      <c r="EDD45" s="86"/>
      <c r="EDE45" s="86">
        <v>6</v>
      </c>
      <c r="EDF45" s="86"/>
      <c r="EDG45" s="86">
        <v>10</v>
      </c>
      <c r="EDH45" s="86"/>
      <c r="EDI45" s="67">
        <v>18.518518518518519</v>
      </c>
      <c r="EDJ45" s="86"/>
      <c r="EDK45" s="86">
        <v>60</v>
      </c>
      <c r="EDP45" s="62" t="s">
        <v>118</v>
      </c>
      <c r="EDQ45" s="62">
        <v>5</v>
      </c>
      <c r="EDR45" s="86"/>
      <c r="EDS45" s="86">
        <v>2</v>
      </c>
      <c r="EDT45" s="86"/>
      <c r="EDU45" s="86">
        <v>10</v>
      </c>
      <c r="EDV45" s="86"/>
      <c r="EDW45" s="67">
        <v>18.518518518518519</v>
      </c>
      <c r="EDX45" s="86"/>
      <c r="EDY45" s="86">
        <v>20</v>
      </c>
      <c r="EED45" s="62" t="s">
        <v>118</v>
      </c>
      <c r="EEE45" s="62">
        <v>5</v>
      </c>
      <c r="EEF45" s="86"/>
      <c r="EEG45" s="86">
        <v>3</v>
      </c>
      <c r="EEH45" s="86"/>
      <c r="EEI45" s="86">
        <v>10</v>
      </c>
      <c r="EEJ45" s="86"/>
      <c r="EEK45" s="67">
        <v>18.518518518518519</v>
      </c>
      <c r="EEL45" s="86"/>
      <c r="EEM45" s="86">
        <v>30</v>
      </c>
      <c r="EER45" s="62" t="s">
        <v>118</v>
      </c>
      <c r="EES45" s="62">
        <v>5</v>
      </c>
      <c r="EET45" s="86"/>
      <c r="EEU45" s="86">
        <v>1</v>
      </c>
      <c r="EEV45" s="86"/>
      <c r="EEW45" s="86">
        <v>10</v>
      </c>
      <c r="EEX45" s="86"/>
      <c r="EEY45" s="67">
        <v>18.518518518518519</v>
      </c>
      <c r="EEZ45" s="86"/>
      <c r="EFA45" s="86">
        <v>10</v>
      </c>
      <c r="EFF45" s="62" t="s">
        <v>118</v>
      </c>
      <c r="EFG45" s="62">
        <v>5</v>
      </c>
      <c r="EFH45" s="86"/>
      <c r="EFI45" s="86">
        <v>2</v>
      </c>
      <c r="EFJ45" s="86"/>
      <c r="EFK45" s="86">
        <v>10</v>
      </c>
      <c r="EFL45" s="86"/>
      <c r="EFM45" s="67">
        <v>18.518518518518519</v>
      </c>
      <c r="EFN45" s="86"/>
      <c r="EFO45" s="86">
        <v>20</v>
      </c>
      <c r="EFT45" s="62" t="s">
        <v>118</v>
      </c>
      <c r="EFU45" s="62">
        <v>5</v>
      </c>
      <c r="EFV45" s="86"/>
      <c r="EFW45" s="86">
        <v>3</v>
      </c>
      <c r="EFX45" s="86"/>
      <c r="EFY45" s="86">
        <v>10</v>
      </c>
      <c r="EFZ45" s="86"/>
      <c r="EGA45" s="67">
        <v>18.518518518518519</v>
      </c>
      <c r="EGB45" s="86"/>
      <c r="EGC45" s="86">
        <v>30</v>
      </c>
      <c r="EGH45" s="62" t="s">
        <v>118</v>
      </c>
      <c r="EGI45" s="62">
        <v>5</v>
      </c>
      <c r="EGJ45" s="86"/>
      <c r="EGK45" s="86">
        <v>4</v>
      </c>
      <c r="EGL45" s="86"/>
      <c r="EGM45" s="86">
        <v>10</v>
      </c>
      <c r="EGN45" s="86"/>
      <c r="EGO45" s="67">
        <v>18.518518518518519</v>
      </c>
      <c r="EGP45" s="86"/>
      <c r="EGQ45" s="86">
        <v>40</v>
      </c>
      <c r="EGV45" s="62" t="s">
        <v>118</v>
      </c>
      <c r="EGW45" s="62">
        <v>5</v>
      </c>
      <c r="EGX45" s="86"/>
      <c r="EGY45" s="86">
        <v>3</v>
      </c>
      <c r="EGZ45" s="86"/>
      <c r="EHA45" s="86">
        <v>10</v>
      </c>
      <c r="EHB45" s="86"/>
      <c r="EHC45" s="67">
        <v>18.518518518518519</v>
      </c>
      <c r="EHD45" s="86"/>
      <c r="EHE45" s="86">
        <v>30</v>
      </c>
      <c r="EHJ45" s="62" t="s">
        <v>118</v>
      </c>
      <c r="EHK45" s="62">
        <v>5</v>
      </c>
      <c r="EHL45" s="86"/>
      <c r="EHM45" s="86">
        <v>1</v>
      </c>
      <c r="EHN45" s="86"/>
      <c r="EHO45" s="86">
        <v>10</v>
      </c>
      <c r="EHP45" s="86"/>
      <c r="EHQ45" s="67">
        <v>18.518518518518519</v>
      </c>
      <c r="EHR45" s="86"/>
      <c r="EHS45" s="86">
        <v>10</v>
      </c>
      <c r="EHX45" s="62" t="s">
        <v>118</v>
      </c>
      <c r="EHY45" s="62">
        <v>5</v>
      </c>
      <c r="EHZ45" s="86"/>
      <c r="EIA45" s="86">
        <v>0</v>
      </c>
      <c r="EIB45" s="86"/>
      <c r="EIC45" s="86">
        <v>10</v>
      </c>
      <c r="EID45" s="86"/>
      <c r="EIE45" s="67">
        <v>18.518518518518519</v>
      </c>
      <c r="EIF45" s="86"/>
      <c r="EIG45" s="86">
        <v>0</v>
      </c>
      <c r="EIL45" s="62" t="s">
        <v>118</v>
      </c>
      <c r="EIM45" s="62">
        <v>5</v>
      </c>
      <c r="EIN45" s="86"/>
      <c r="EIO45" s="86">
        <v>2</v>
      </c>
      <c r="EIP45" s="86"/>
      <c r="EIQ45" s="86">
        <v>10</v>
      </c>
      <c r="EIR45" s="86"/>
      <c r="EIS45" s="67">
        <v>18.518518518518519</v>
      </c>
      <c r="EIT45" s="86"/>
      <c r="EIU45" s="86">
        <v>20</v>
      </c>
      <c r="EIZ45" s="62" t="s">
        <v>118</v>
      </c>
      <c r="EJA45" s="62">
        <v>5</v>
      </c>
      <c r="EJB45" s="86"/>
      <c r="EJC45" s="86">
        <v>4</v>
      </c>
      <c r="EJD45" s="86"/>
      <c r="EJE45" s="86">
        <v>10</v>
      </c>
      <c r="EJF45" s="86"/>
      <c r="EJG45" s="67">
        <v>18.518518518518519</v>
      </c>
      <c r="EJH45" s="86"/>
      <c r="EJI45" s="86">
        <v>40</v>
      </c>
      <c r="EJN45" s="62" t="s">
        <v>118</v>
      </c>
      <c r="EJO45" s="62">
        <v>5</v>
      </c>
      <c r="EJP45" s="86"/>
      <c r="EJQ45" s="86">
        <v>10</v>
      </c>
      <c r="EJR45" s="86"/>
      <c r="EJS45" s="86">
        <v>10</v>
      </c>
      <c r="EJT45" s="86"/>
      <c r="EJU45" s="67">
        <v>22.222222222222221</v>
      </c>
      <c r="EJV45" s="86"/>
      <c r="EJW45" s="86">
        <v>100</v>
      </c>
      <c r="EKB45" s="62" t="s">
        <v>118</v>
      </c>
      <c r="EKC45" s="62">
        <v>5</v>
      </c>
      <c r="EKD45" s="86"/>
      <c r="EKE45" s="86">
        <v>3</v>
      </c>
      <c r="EKF45" s="86"/>
      <c r="EKG45" s="86">
        <v>10</v>
      </c>
      <c r="EKH45" s="86"/>
      <c r="EKI45" s="67">
        <v>22.222222222222221</v>
      </c>
      <c r="EKJ45" s="86"/>
      <c r="EKK45" s="86">
        <v>30</v>
      </c>
      <c r="EKP45" s="62" t="s">
        <v>118</v>
      </c>
      <c r="EKQ45" s="62">
        <v>5</v>
      </c>
      <c r="EKR45" s="86"/>
      <c r="EKS45" s="86">
        <v>0</v>
      </c>
      <c r="EKT45" s="86"/>
      <c r="EKU45" s="86">
        <v>10</v>
      </c>
      <c r="EKV45" s="86"/>
      <c r="EKW45" s="67">
        <v>22.222222222222221</v>
      </c>
      <c r="EKX45" s="86"/>
      <c r="EKY45" s="86">
        <v>0</v>
      </c>
      <c r="ELD45" s="62" t="s">
        <v>118</v>
      </c>
      <c r="ELE45" s="62">
        <v>5</v>
      </c>
      <c r="ELF45" s="86"/>
      <c r="ELG45" s="86">
        <v>5</v>
      </c>
      <c r="ELH45" s="86"/>
      <c r="ELI45" s="86">
        <v>10</v>
      </c>
      <c r="ELJ45" s="86"/>
      <c r="ELK45" s="67">
        <v>22.222222222222221</v>
      </c>
      <c r="ELL45" s="86"/>
      <c r="ELM45" s="86">
        <v>50</v>
      </c>
      <c r="ELR45" s="62" t="s">
        <v>118</v>
      </c>
      <c r="ELS45" s="62">
        <v>5</v>
      </c>
      <c r="ELT45" s="86"/>
      <c r="ELU45" s="86">
        <v>4</v>
      </c>
      <c r="ELV45" s="86"/>
      <c r="ELW45" s="86">
        <v>10</v>
      </c>
      <c r="ELX45" s="86"/>
      <c r="ELY45" s="67">
        <v>22.222222222222221</v>
      </c>
      <c r="ELZ45" s="86"/>
      <c r="EMA45" s="86">
        <v>40</v>
      </c>
      <c r="EMF45" s="62" t="s">
        <v>118</v>
      </c>
      <c r="EMG45" s="62">
        <v>5</v>
      </c>
      <c r="EMH45" s="86"/>
      <c r="EMI45" s="86">
        <v>2</v>
      </c>
      <c r="EMJ45" s="86"/>
      <c r="EMK45" s="86">
        <v>10</v>
      </c>
      <c r="EML45" s="86"/>
      <c r="EMM45" s="67">
        <v>22.222222222222221</v>
      </c>
      <c r="EMN45" s="86"/>
      <c r="EMO45" s="86">
        <v>20</v>
      </c>
      <c r="EMT45" s="62" t="s">
        <v>118</v>
      </c>
      <c r="EMU45" s="62">
        <v>5</v>
      </c>
      <c r="EMV45" s="86"/>
      <c r="EMW45" s="86">
        <v>8</v>
      </c>
      <c r="EMX45" s="86"/>
      <c r="EMY45" s="86">
        <v>10</v>
      </c>
      <c r="EMZ45" s="86"/>
      <c r="ENA45" s="67">
        <v>22.222222222222221</v>
      </c>
      <c r="ENB45" s="86"/>
      <c r="ENC45" s="86">
        <v>80</v>
      </c>
      <c r="ENH45" s="62" t="s">
        <v>118</v>
      </c>
      <c r="ENI45" s="62">
        <v>5</v>
      </c>
      <c r="ENJ45" s="86"/>
      <c r="ENK45" s="86">
        <v>4</v>
      </c>
      <c r="ENL45" s="86"/>
      <c r="ENM45" s="86">
        <v>10</v>
      </c>
      <c r="ENN45" s="86"/>
      <c r="ENO45" s="67">
        <v>22.222222222222221</v>
      </c>
      <c r="ENP45" s="86"/>
      <c r="ENQ45" s="86">
        <v>40</v>
      </c>
      <c r="ENV45" s="62" t="s">
        <v>118</v>
      </c>
      <c r="ENW45" s="62">
        <v>5</v>
      </c>
      <c r="ENX45" s="86"/>
      <c r="ENY45" s="86">
        <v>2</v>
      </c>
      <c r="ENZ45" s="86"/>
      <c r="EOA45" s="86">
        <v>10</v>
      </c>
      <c r="EOB45" s="86"/>
      <c r="EOC45" s="67">
        <v>22.222222222222221</v>
      </c>
      <c r="EOD45" s="86"/>
      <c r="EOE45" s="86">
        <v>20</v>
      </c>
      <c r="EOJ45" s="62" t="s">
        <v>118</v>
      </c>
      <c r="EOK45" s="62">
        <v>5</v>
      </c>
      <c r="EOL45" s="86"/>
      <c r="EOM45" s="86">
        <v>1</v>
      </c>
      <c r="EON45" s="86"/>
      <c r="EOO45" s="86">
        <v>10</v>
      </c>
      <c r="EOP45" s="86"/>
      <c r="EOQ45" s="67">
        <v>22.222222222222221</v>
      </c>
      <c r="EOR45" s="86"/>
      <c r="EOS45" s="86">
        <v>10</v>
      </c>
      <c r="EOX45" s="62" t="s">
        <v>118</v>
      </c>
      <c r="EOY45" s="62">
        <v>5</v>
      </c>
      <c r="EOZ45" s="86"/>
      <c r="EPA45" s="86">
        <v>3</v>
      </c>
      <c r="EPB45" s="86"/>
      <c r="EPC45" s="86">
        <v>10</v>
      </c>
      <c r="EPD45" s="86"/>
      <c r="EPE45" s="67">
        <v>22.222222222222221</v>
      </c>
      <c r="EPF45" s="86"/>
      <c r="EPG45" s="86">
        <v>30</v>
      </c>
      <c r="EPL45" s="62" t="s">
        <v>118</v>
      </c>
      <c r="EPM45" s="62">
        <v>5</v>
      </c>
      <c r="EPN45" s="86"/>
      <c r="EPO45" s="86">
        <v>5</v>
      </c>
      <c r="EPP45" s="86"/>
      <c r="EPQ45" s="86">
        <v>10</v>
      </c>
      <c r="EPR45" s="86"/>
      <c r="EPS45" s="67">
        <v>22.222222222222221</v>
      </c>
      <c r="EPT45" s="86"/>
      <c r="EPU45" s="86">
        <v>50</v>
      </c>
      <c r="EPZ45" s="62" t="s">
        <v>118</v>
      </c>
      <c r="EQA45" s="62">
        <v>5</v>
      </c>
      <c r="EQB45" s="86"/>
      <c r="EQC45" s="86">
        <v>10</v>
      </c>
      <c r="EQD45" s="86"/>
      <c r="EQE45" s="86">
        <v>10</v>
      </c>
      <c r="EQF45" s="86"/>
      <c r="EQG45" s="67">
        <v>22.222222222222221</v>
      </c>
      <c r="EQH45" s="86"/>
      <c r="EQI45" s="86">
        <v>100</v>
      </c>
      <c r="EQN45" s="62" t="s">
        <v>118</v>
      </c>
      <c r="EQO45" s="62">
        <v>5</v>
      </c>
      <c r="EQP45" s="86"/>
      <c r="EQQ45" s="86">
        <v>0</v>
      </c>
      <c r="EQR45" s="86"/>
      <c r="EQS45" s="86">
        <v>10</v>
      </c>
      <c r="EQT45" s="86"/>
      <c r="EQU45" s="67">
        <v>22.222222222222221</v>
      </c>
      <c r="EQV45" s="86"/>
      <c r="EQW45" s="86">
        <v>0</v>
      </c>
      <c r="ERB45" s="62" t="s">
        <v>118</v>
      </c>
      <c r="ERC45" s="62">
        <v>5</v>
      </c>
      <c r="ERD45" s="86"/>
      <c r="ERE45" s="86">
        <v>1</v>
      </c>
      <c r="ERF45" s="86"/>
      <c r="ERG45" s="86">
        <v>10</v>
      </c>
      <c r="ERH45" s="86"/>
      <c r="ERI45" s="67">
        <v>22.222222222222221</v>
      </c>
      <c r="ERJ45" s="86"/>
      <c r="ERK45" s="86">
        <v>10</v>
      </c>
      <c r="ERP45" s="62" t="s">
        <v>118</v>
      </c>
      <c r="ERQ45" s="62">
        <v>5</v>
      </c>
      <c r="ERR45" s="86"/>
      <c r="ERS45" s="86">
        <v>2</v>
      </c>
      <c r="ERT45" s="86"/>
      <c r="ERU45" s="86">
        <v>10</v>
      </c>
      <c r="ERV45" s="86"/>
      <c r="ERW45" s="67">
        <v>22.222222222222221</v>
      </c>
      <c r="ERX45" s="86"/>
      <c r="ERY45" s="86">
        <v>20</v>
      </c>
      <c r="ESD45" s="62" t="s">
        <v>118</v>
      </c>
      <c r="ESE45" s="62">
        <v>5</v>
      </c>
      <c r="ESF45" s="86"/>
      <c r="ESG45" s="86">
        <v>3</v>
      </c>
      <c r="ESH45" s="86"/>
      <c r="ESI45" s="86">
        <v>10</v>
      </c>
      <c r="ESJ45" s="86"/>
      <c r="ESK45" s="67">
        <v>22.222222222222221</v>
      </c>
      <c r="ESL45" s="86"/>
      <c r="ESM45" s="86">
        <v>30</v>
      </c>
      <c r="ESR45" s="62" t="s">
        <v>118</v>
      </c>
      <c r="ESS45" s="62">
        <v>5</v>
      </c>
      <c r="EST45" s="86"/>
      <c r="ESU45" s="86">
        <v>4</v>
      </c>
      <c r="ESV45" s="86"/>
      <c r="ESW45" s="86">
        <v>10</v>
      </c>
      <c r="ESX45" s="86"/>
      <c r="ESY45" s="67">
        <v>22.222222222222221</v>
      </c>
      <c r="ESZ45" s="86"/>
      <c r="ETA45" s="86">
        <v>40</v>
      </c>
      <c r="ETF45" s="62" t="s">
        <v>118</v>
      </c>
      <c r="ETG45" s="62">
        <v>5</v>
      </c>
      <c r="ETH45" s="86"/>
      <c r="ETI45" s="86">
        <v>0</v>
      </c>
      <c r="ETJ45" s="86"/>
      <c r="ETK45" s="86">
        <v>10</v>
      </c>
      <c r="ETL45" s="86"/>
      <c r="ETM45" s="67">
        <v>22.222222222222221</v>
      </c>
      <c r="ETN45" s="86"/>
      <c r="ETO45" s="86">
        <v>0</v>
      </c>
      <c r="ETT45" s="62" t="s">
        <v>118</v>
      </c>
      <c r="ETU45" s="62">
        <v>5</v>
      </c>
      <c r="ETV45" s="86"/>
      <c r="ETW45" s="86">
        <v>1</v>
      </c>
      <c r="ETX45" s="86"/>
      <c r="ETY45" s="86">
        <v>10</v>
      </c>
      <c r="ETZ45" s="86"/>
      <c r="EUA45" s="67">
        <v>22.222222222222221</v>
      </c>
      <c r="EUB45" s="86"/>
      <c r="EUC45" s="86">
        <v>10</v>
      </c>
      <c r="EUH45" s="62" t="s">
        <v>118</v>
      </c>
      <c r="EUI45" s="62">
        <v>5</v>
      </c>
      <c r="EUJ45" s="86"/>
      <c r="EUK45" s="86">
        <v>3</v>
      </c>
      <c r="EUL45" s="86"/>
      <c r="EUM45" s="86">
        <v>10</v>
      </c>
      <c r="EUN45" s="86"/>
      <c r="EUO45" s="67">
        <v>22.222222222222221</v>
      </c>
      <c r="EUP45" s="86"/>
      <c r="EUQ45" s="86">
        <v>30</v>
      </c>
      <c r="EUV45" s="62" t="s">
        <v>118</v>
      </c>
      <c r="EUW45" s="62">
        <v>5</v>
      </c>
      <c r="EUX45" s="86"/>
      <c r="EUY45" s="86">
        <v>2</v>
      </c>
      <c r="EUZ45" s="86"/>
      <c r="EVA45" s="86">
        <v>10</v>
      </c>
      <c r="EVB45" s="86"/>
      <c r="EVC45" s="67">
        <v>22.222222222222221</v>
      </c>
      <c r="EVD45" s="86"/>
      <c r="EVE45" s="86">
        <v>20</v>
      </c>
      <c r="EVJ45" s="62" t="s">
        <v>118</v>
      </c>
      <c r="EVK45" s="62">
        <v>5</v>
      </c>
      <c r="EVL45" s="86"/>
      <c r="EVM45" s="86">
        <v>0</v>
      </c>
      <c r="EVN45" s="86"/>
      <c r="EVO45" s="86">
        <v>10</v>
      </c>
      <c r="EVP45" s="86"/>
      <c r="EVQ45" s="67">
        <v>22.222222222222221</v>
      </c>
      <c r="EVR45" s="86"/>
      <c r="EVS45" s="86">
        <v>0</v>
      </c>
      <c r="EVX45" s="62" t="s">
        <v>118</v>
      </c>
      <c r="EVY45" s="62">
        <v>5</v>
      </c>
      <c r="EVZ45" s="86"/>
      <c r="EWA45" s="86">
        <v>2</v>
      </c>
      <c r="EWB45" s="86"/>
      <c r="EWC45" s="86">
        <v>10</v>
      </c>
      <c r="EWD45" s="86"/>
      <c r="EWE45" s="67">
        <v>22.222222222222221</v>
      </c>
      <c r="EWF45" s="86"/>
      <c r="EWG45" s="86">
        <v>20</v>
      </c>
      <c r="EWL45" s="62" t="s">
        <v>118</v>
      </c>
      <c r="EWM45" s="62">
        <v>5</v>
      </c>
      <c r="EWN45" s="86"/>
      <c r="EWO45" s="86">
        <v>0</v>
      </c>
      <c r="EWP45" s="86"/>
      <c r="EWQ45" s="86">
        <v>10</v>
      </c>
      <c r="EWR45" s="86"/>
      <c r="EWS45" s="67">
        <v>22.222222222222221</v>
      </c>
      <c r="EWT45" s="86"/>
      <c r="EWU45" s="86">
        <v>0</v>
      </c>
      <c r="EWZ45" s="62" t="s">
        <v>118</v>
      </c>
      <c r="EXA45" s="62">
        <v>5</v>
      </c>
      <c r="EXB45" s="86"/>
      <c r="EXC45" s="86">
        <v>7</v>
      </c>
      <c r="EXD45" s="86"/>
      <c r="EXE45" s="86">
        <v>10</v>
      </c>
      <c r="EXF45" s="86"/>
      <c r="EXG45" s="67">
        <v>18.518518518518519</v>
      </c>
      <c r="EXH45" s="86"/>
      <c r="EXI45" s="86">
        <v>70</v>
      </c>
      <c r="EXN45" s="62" t="s">
        <v>118</v>
      </c>
      <c r="EXO45" s="62">
        <v>5</v>
      </c>
      <c r="EXP45" s="86"/>
      <c r="EXQ45" s="86">
        <v>1</v>
      </c>
      <c r="EXR45" s="86"/>
      <c r="EXS45" s="86">
        <v>10</v>
      </c>
      <c r="EXT45" s="86"/>
      <c r="EXU45" s="67">
        <v>18.518518518518519</v>
      </c>
      <c r="EXV45" s="86"/>
      <c r="EXW45" s="86">
        <v>10</v>
      </c>
      <c r="EYB45" s="62" t="s">
        <v>118</v>
      </c>
      <c r="EYC45" s="62">
        <v>5</v>
      </c>
      <c r="EYD45" s="86"/>
      <c r="EYE45" s="86">
        <v>5</v>
      </c>
      <c r="EYF45" s="86"/>
      <c r="EYG45" s="86">
        <v>10</v>
      </c>
      <c r="EYH45" s="86"/>
      <c r="EYI45" s="67">
        <v>18.518518518518519</v>
      </c>
      <c r="EYJ45" s="86"/>
      <c r="EYK45" s="86">
        <v>50</v>
      </c>
      <c r="EYP45" s="62" t="s">
        <v>118</v>
      </c>
      <c r="EYQ45" s="62">
        <v>5</v>
      </c>
      <c r="EYR45" s="86"/>
      <c r="EYS45" s="86">
        <v>8</v>
      </c>
      <c r="EYT45" s="86"/>
      <c r="EYU45" s="86">
        <v>10</v>
      </c>
      <c r="EYV45" s="86"/>
      <c r="EYW45" s="67">
        <v>18.518518518518519</v>
      </c>
      <c r="EYX45" s="86"/>
      <c r="EYY45" s="86">
        <v>80</v>
      </c>
      <c r="EZD45" s="62" t="s">
        <v>118</v>
      </c>
      <c r="EZE45" s="62">
        <v>5</v>
      </c>
      <c r="EZF45" s="86"/>
      <c r="EZG45" s="86">
        <v>2</v>
      </c>
      <c r="EZH45" s="86"/>
      <c r="EZI45" s="86">
        <v>10</v>
      </c>
      <c r="EZJ45" s="86"/>
      <c r="EZK45" s="67">
        <v>18.518518518518519</v>
      </c>
      <c r="EZL45" s="86"/>
      <c r="EZM45" s="86">
        <v>20</v>
      </c>
      <c r="EZR45" s="62" t="s">
        <v>118</v>
      </c>
      <c r="EZS45" s="62">
        <v>5</v>
      </c>
      <c r="EZT45" s="86"/>
      <c r="EZU45" s="86">
        <v>9</v>
      </c>
      <c r="EZV45" s="86"/>
      <c r="EZW45" s="86">
        <v>10</v>
      </c>
      <c r="EZX45" s="86"/>
      <c r="EZY45" s="67">
        <v>18.518518518518519</v>
      </c>
      <c r="EZZ45" s="86"/>
      <c r="FAA45" s="86">
        <v>90</v>
      </c>
      <c r="FAF45" s="62" t="s">
        <v>118</v>
      </c>
      <c r="FAG45" s="62">
        <v>5</v>
      </c>
      <c r="FAH45" s="86"/>
      <c r="FAI45" s="86">
        <v>1</v>
      </c>
      <c r="FAJ45" s="86"/>
      <c r="FAK45" s="86">
        <v>10</v>
      </c>
      <c r="FAL45" s="86"/>
      <c r="FAM45" s="67">
        <v>18.518518518518519</v>
      </c>
      <c r="FAN45" s="86"/>
      <c r="FAO45" s="86">
        <v>10</v>
      </c>
      <c r="FAT45" s="62" t="s">
        <v>118</v>
      </c>
      <c r="FAU45" s="62">
        <v>5</v>
      </c>
      <c r="FAV45" s="86"/>
      <c r="FAW45" s="86">
        <v>1</v>
      </c>
      <c r="FAX45" s="86"/>
      <c r="FAY45" s="86">
        <v>10</v>
      </c>
      <c r="FAZ45" s="86"/>
      <c r="FBA45" s="67">
        <v>18.518518518518519</v>
      </c>
      <c r="FBB45" s="86"/>
      <c r="FBC45" s="86">
        <v>10</v>
      </c>
      <c r="FBH45" s="62" t="s">
        <v>118</v>
      </c>
      <c r="FBI45" s="62">
        <v>5</v>
      </c>
      <c r="FBJ45" s="86"/>
      <c r="FBK45" s="86">
        <v>0</v>
      </c>
      <c r="FBL45" s="86"/>
      <c r="FBM45" s="86">
        <v>10</v>
      </c>
      <c r="FBN45" s="86"/>
      <c r="FBO45" s="67">
        <v>18.518518518518519</v>
      </c>
      <c r="FBP45" s="86"/>
      <c r="FBQ45" s="86">
        <v>0</v>
      </c>
      <c r="FBV45" s="62" t="s">
        <v>118</v>
      </c>
      <c r="FBW45" s="62">
        <v>5</v>
      </c>
      <c r="FBX45" s="86"/>
      <c r="FBY45" s="86">
        <v>0</v>
      </c>
      <c r="FBZ45" s="86"/>
      <c r="FCA45" s="86">
        <v>10</v>
      </c>
      <c r="FCB45" s="86"/>
      <c r="FCC45" s="67">
        <v>18.518518518518519</v>
      </c>
      <c r="FCD45" s="86"/>
      <c r="FCE45" s="86">
        <v>0</v>
      </c>
      <c r="FCJ45" s="62" t="s">
        <v>118</v>
      </c>
      <c r="FCK45" s="62">
        <v>5</v>
      </c>
      <c r="FCL45" s="86"/>
      <c r="FCM45" s="86">
        <v>6</v>
      </c>
      <c r="FCN45" s="86"/>
      <c r="FCO45" s="86">
        <v>10</v>
      </c>
      <c r="FCP45" s="86"/>
      <c r="FCQ45" s="67">
        <v>18.518518518518519</v>
      </c>
      <c r="FCR45" s="86"/>
      <c r="FCS45" s="86">
        <v>60</v>
      </c>
      <c r="FCX45" s="62" t="s">
        <v>118</v>
      </c>
      <c r="FCY45" s="62">
        <v>5</v>
      </c>
      <c r="FCZ45" s="86"/>
      <c r="FDA45" s="86">
        <v>0</v>
      </c>
      <c r="FDB45" s="86"/>
      <c r="FDC45" s="86">
        <v>10</v>
      </c>
      <c r="FDD45" s="86"/>
      <c r="FDE45" s="67">
        <v>18.518518518518519</v>
      </c>
      <c r="FDF45" s="86"/>
      <c r="FDG45" s="86">
        <v>0</v>
      </c>
      <c r="FDL45" s="62" t="s">
        <v>118</v>
      </c>
      <c r="FDM45" s="62">
        <v>5</v>
      </c>
      <c r="FDN45" s="86"/>
      <c r="FDO45" s="86">
        <v>0</v>
      </c>
      <c r="FDP45" s="86"/>
      <c r="FDQ45" s="86">
        <v>10</v>
      </c>
      <c r="FDR45" s="86"/>
      <c r="FDS45" s="67">
        <v>18.518518518518519</v>
      </c>
      <c r="FDT45" s="86"/>
      <c r="FDU45" s="86">
        <v>0</v>
      </c>
      <c r="FDZ45" s="62" t="s">
        <v>118</v>
      </c>
      <c r="FEA45" s="62">
        <v>5</v>
      </c>
      <c r="FEB45" s="86"/>
      <c r="FEC45" s="86">
        <v>5</v>
      </c>
      <c r="FED45" s="86"/>
      <c r="FEE45" s="86">
        <v>10</v>
      </c>
      <c r="FEF45" s="86"/>
      <c r="FEG45" s="67">
        <v>18.518518518518519</v>
      </c>
      <c r="FEH45" s="86"/>
      <c r="FEI45" s="86">
        <v>50</v>
      </c>
      <c r="FEN45" s="62" t="s">
        <v>118</v>
      </c>
      <c r="FEO45" s="62">
        <v>5</v>
      </c>
      <c r="FEP45" s="86"/>
      <c r="FEQ45" s="86">
        <v>1</v>
      </c>
      <c r="FER45" s="86"/>
      <c r="FES45" s="86">
        <v>10</v>
      </c>
      <c r="FET45" s="86"/>
      <c r="FEU45" s="67">
        <v>18.518518518518519</v>
      </c>
      <c r="FEV45" s="86"/>
      <c r="FEW45" s="86">
        <v>10</v>
      </c>
      <c r="FFB45" s="62" t="s">
        <v>118</v>
      </c>
      <c r="FFC45" s="62">
        <v>5</v>
      </c>
      <c r="FFD45" s="86"/>
      <c r="FFE45" s="86">
        <v>0</v>
      </c>
      <c r="FFF45" s="86"/>
      <c r="FFG45" s="86">
        <v>10</v>
      </c>
      <c r="FFH45" s="86"/>
      <c r="FFI45" s="67">
        <v>18.518518518518519</v>
      </c>
      <c r="FFJ45" s="86"/>
      <c r="FFK45" s="86">
        <v>0</v>
      </c>
      <c r="FFP45" s="62" t="s">
        <v>118</v>
      </c>
      <c r="FFQ45" s="62">
        <v>5</v>
      </c>
      <c r="FFR45" s="86"/>
      <c r="FFS45" s="86">
        <v>1</v>
      </c>
      <c r="FFT45" s="86"/>
      <c r="FFU45" s="86">
        <v>10</v>
      </c>
      <c r="FFV45" s="86"/>
      <c r="FFW45" s="67">
        <v>18.518518518518519</v>
      </c>
      <c r="FFX45" s="86"/>
      <c r="FFY45" s="86">
        <v>10</v>
      </c>
      <c r="FGD45" s="62" t="s">
        <v>118</v>
      </c>
      <c r="FGE45" s="62">
        <v>5</v>
      </c>
      <c r="FGF45" s="86"/>
      <c r="FGG45" s="86">
        <v>1</v>
      </c>
      <c r="FGH45" s="86"/>
      <c r="FGI45" s="86">
        <v>10</v>
      </c>
      <c r="FGJ45" s="86"/>
      <c r="FGK45" s="67">
        <v>18.518518518518519</v>
      </c>
      <c r="FGL45" s="86"/>
      <c r="FGM45" s="86">
        <v>10</v>
      </c>
      <c r="FGR45" s="62" t="s">
        <v>118</v>
      </c>
      <c r="FGS45" s="62">
        <v>5</v>
      </c>
      <c r="FGT45" s="86"/>
      <c r="FGU45" s="86">
        <v>2</v>
      </c>
      <c r="FGV45" s="86"/>
      <c r="FGW45" s="86">
        <v>10</v>
      </c>
      <c r="FGX45" s="86"/>
      <c r="FGY45" s="67">
        <v>18.518518518518519</v>
      </c>
      <c r="FGZ45" s="86"/>
      <c r="FHA45" s="86">
        <v>20</v>
      </c>
      <c r="FHF45" s="62" t="s">
        <v>118</v>
      </c>
      <c r="FHG45" s="62">
        <v>5</v>
      </c>
      <c r="FHH45" s="86"/>
      <c r="FHI45" s="86">
        <v>6</v>
      </c>
      <c r="FHJ45" s="86"/>
      <c r="FHK45" s="86">
        <v>10</v>
      </c>
      <c r="FHL45" s="86"/>
      <c r="FHM45" s="67">
        <v>18.518518518518519</v>
      </c>
      <c r="FHN45" s="86"/>
      <c r="FHO45" s="86">
        <v>60</v>
      </c>
      <c r="FHT45" s="62" t="s">
        <v>118</v>
      </c>
      <c r="FHU45" s="62">
        <v>5</v>
      </c>
      <c r="FHV45" s="86"/>
      <c r="FHW45" s="86">
        <v>1</v>
      </c>
      <c r="FHX45" s="86"/>
      <c r="FHY45" s="86">
        <v>10</v>
      </c>
      <c r="FHZ45" s="86"/>
      <c r="FIA45" s="67">
        <v>18.518518518518519</v>
      </c>
      <c r="FIB45" s="86"/>
      <c r="FIC45" s="86">
        <v>10</v>
      </c>
      <c r="FIH45" s="62" t="s">
        <v>118</v>
      </c>
      <c r="FII45" s="62">
        <v>5</v>
      </c>
      <c r="FIJ45" s="86"/>
      <c r="FIK45" s="86">
        <v>2</v>
      </c>
      <c r="FIL45" s="86"/>
      <c r="FIM45" s="86">
        <v>10</v>
      </c>
      <c r="FIN45" s="86"/>
      <c r="FIO45" s="67">
        <v>18.518518518518519</v>
      </c>
      <c r="FIP45" s="86"/>
      <c r="FIQ45" s="86">
        <v>20</v>
      </c>
      <c r="FIV45" s="62" t="s">
        <v>118</v>
      </c>
      <c r="FIW45" s="62">
        <v>5</v>
      </c>
      <c r="FIX45" s="86"/>
      <c r="FIY45" s="86">
        <v>1</v>
      </c>
      <c r="FIZ45" s="86"/>
      <c r="FJA45" s="86">
        <v>10</v>
      </c>
      <c r="FJB45" s="86"/>
      <c r="FJC45" s="67">
        <v>18.518518518518519</v>
      </c>
      <c r="FJD45" s="86"/>
      <c r="FJE45" s="86">
        <v>10</v>
      </c>
      <c r="FJJ45" s="62" t="s">
        <v>118</v>
      </c>
      <c r="FJK45" s="62">
        <v>5</v>
      </c>
      <c r="FJL45" s="86"/>
      <c r="FJM45" s="86">
        <v>3</v>
      </c>
      <c r="FJN45" s="86"/>
      <c r="FJO45" s="86">
        <v>10</v>
      </c>
      <c r="FJP45" s="86"/>
      <c r="FJQ45" s="67">
        <v>18.518518518518519</v>
      </c>
      <c r="FJR45" s="86"/>
      <c r="FJS45" s="86">
        <v>30</v>
      </c>
      <c r="FJX45" s="62" t="s">
        <v>118</v>
      </c>
      <c r="FJY45" s="62">
        <v>5</v>
      </c>
      <c r="FJZ45" s="86"/>
      <c r="FKA45" s="86">
        <v>4</v>
      </c>
      <c r="FKB45" s="86"/>
      <c r="FKC45" s="86">
        <v>10</v>
      </c>
      <c r="FKD45" s="86"/>
      <c r="FKE45" s="67">
        <v>18.518518518518519</v>
      </c>
      <c r="FKF45" s="86"/>
      <c r="FKG45" s="86">
        <v>40</v>
      </c>
      <c r="FKL45" s="62" t="s">
        <v>118</v>
      </c>
      <c r="FKM45" s="62">
        <v>5</v>
      </c>
      <c r="FKN45" s="86"/>
      <c r="FKO45" s="86">
        <v>2</v>
      </c>
      <c r="FKP45" s="86"/>
      <c r="FKQ45" s="86">
        <v>10</v>
      </c>
      <c r="FKR45" s="86"/>
      <c r="FKS45" s="67">
        <v>18.518518518518519</v>
      </c>
      <c r="FKT45" s="86"/>
      <c r="FKU45" s="86">
        <v>20</v>
      </c>
      <c r="FKZ45" s="62" t="s">
        <v>118</v>
      </c>
      <c r="FLA45" s="62">
        <v>5</v>
      </c>
      <c r="FLB45" s="86"/>
      <c r="FLC45" s="86">
        <v>1</v>
      </c>
      <c r="FLD45" s="86"/>
      <c r="FLE45" s="86">
        <v>10</v>
      </c>
      <c r="FLF45" s="86"/>
      <c r="FLG45" s="67">
        <v>18.518518518518519</v>
      </c>
      <c r="FLH45" s="86"/>
      <c r="FLI45" s="86">
        <v>10</v>
      </c>
      <c r="FLN45" s="62" t="s">
        <v>118</v>
      </c>
      <c r="FLO45" s="62">
        <v>5</v>
      </c>
      <c r="FLP45" s="86"/>
      <c r="FLQ45" s="86">
        <v>2</v>
      </c>
      <c r="FLR45" s="86"/>
      <c r="FLS45" s="86">
        <v>10</v>
      </c>
      <c r="FLT45" s="86"/>
      <c r="FLU45" s="67">
        <v>18.518518518518519</v>
      </c>
      <c r="FLV45" s="86"/>
      <c r="FLW45" s="86">
        <v>20</v>
      </c>
      <c r="FMB45" s="62" t="s">
        <v>118</v>
      </c>
      <c r="FMC45" s="62">
        <v>5</v>
      </c>
      <c r="FMD45" s="86"/>
      <c r="FME45" s="86">
        <v>9</v>
      </c>
      <c r="FMF45" s="86"/>
      <c r="FMG45" s="86">
        <v>10</v>
      </c>
      <c r="FMH45" s="86"/>
      <c r="FMI45" s="67">
        <v>22.222222222222221</v>
      </c>
      <c r="FMJ45" s="86"/>
      <c r="FMK45" s="86">
        <v>90</v>
      </c>
      <c r="FMP45" s="62" t="s">
        <v>118</v>
      </c>
      <c r="FMQ45" s="62">
        <v>5</v>
      </c>
      <c r="FMR45" s="86"/>
      <c r="FMS45" s="86">
        <v>5</v>
      </c>
      <c r="FMT45" s="86"/>
      <c r="FMU45" s="86">
        <v>10</v>
      </c>
      <c r="FMV45" s="86"/>
      <c r="FMW45" s="67">
        <v>22.222222222222221</v>
      </c>
      <c r="FMX45" s="86"/>
      <c r="FMY45" s="86">
        <v>50</v>
      </c>
      <c r="FND45" s="62" t="s">
        <v>118</v>
      </c>
      <c r="FNE45" s="62">
        <v>5</v>
      </c>
      <c r="FNF45" s="86"/>
      <c r="FNG45" s="86">
        <v>6</v>
      </c>
      <c r="FNH45" s="86"/>
      <c r="FNI45" s="86">
        <v>10</v>
      </c>
      <c r="FNJ45" s="86"/>
      <c r="FNK45" s="67">
        <v>22.222222222222221</v>
      </c>
      <c r="FNL45" s="86"/>
      <c r="FNM45" s="86">
        <v>60</v>
      </c>
      <c r="FNR45" s="62" t="s">
        <v>118</v>
      </c>
      <c r="FNS45" s="62">
        <v>5</v>
      </c>
      <c r="FNT45" s="86"/>
      <c r="FNU45" s="86">
        <v>5</v>
      </c>
      <c r="FNV45" s="86"/>
      <c r="FNW45" s="86">
        <v>10</v>
      </c>
      <c r="FNX45" s="86"/>
      <c r="FNY45" s="67">
        <v>22.222222222222221</v>
      </c>
      <c r="FNZ45" s="86"/>
      <c r="FOA45" s="86">
        <v>50</v>
      </c>
      <c r="FOF45" s="62" t="s">
        <v>118</v>
      </c>
      <c r="FOG45" s="62">
        <v>5</v>
      </c>
      <c r="FOH45" s="86"/>
      <c r="FOI45" s="86">
        <v>10</v>
      </c>
      <c r="FOJ45" s="86"/>
      <c r="FOK45" s="86">
        <v>10</v>
      </c>
      <c r="FOL45" s="86"/>
      <c r="FOM45" s="67">
        <v>22.222222222222221</v>
      </c>
      <c r="FON45" s="86"/>
      <c r="FOO45" s="86">
        <v>100</v>
      </c>
      <c r="FOT45" s="62" t="s">
        <v>118</v>
      </c>
      <c r="FOU45" s="62">
        <v>5</v>
      </c>
      <c r="FOV45" s="86"/>
      <c r="FOW45" s="86">
        <v>3</v>
      </c>
      <c r="FOX45" s="86"/>
      <c r="FOY45" s="86">
        <v>10</v>
      </c>
      <c r="FOZ45" s="86"/>
      <c r="FPA45" s="67">
        <v>22.222222222222221</v>
      </c>
      <c r="FPB45" s="86"/>
      <c r="FPC45" s="86">
        <v>30</v>
      </c>
      <c r="FPH45" s="62" t="s">
        <v>118</v>
      </c>
      <c r="FPI45" s="62">
        <v>5</v>
      </c>
      <c r="FPJ45" s="86"/>
      <c r="FPK45" s="86">
        <v>7</v>
      </c>
      <c r="FPL45" s="86"/>
      <c r="FPM45" s="86">
        <v>10</v>
      </c>
      <c r="FPN45" s="86"/>
      <c r="FPO45" s="67">
        <v>22.222222222222221</v>
      </c>
      <c r="FPP45" s="86"/>
      <c r="FPQ45" s="86">
        <v>70</v>
      </c>
      <c r="FPV45" s="62" t="s">
        <v>118</v>
      </c>
      <c r="FPW45" s="62">
        <v>5</v>
      </c>
      <c r="FPX45" s="86"/>
      <c r="FPY45" s="86">
        <v>5</v>
      </c>
      <c r="FPZ45" s="86"/>
      <c r="FQA45" s="86">
        <v>10</v>
      </c>
      <c r="FQB45" s="86"/>
      <c r="FQC45" s="67">
        <v>22.222222222222221</v>
      </c>
      <c r="FQD45" s="86"/>
      <c r="FQE45" s="86">
        <v>50</v>
      </c>
      <c r="FQJ45" s="62" t="s">
        <v>118</v>
      </c>
      <c r="FQK45" s="62">
        <v>5</v>
      </c>
      <c r="FQL45" s="86"/>
      <c r="FQM45" s="86">
        <v>5</v>
      </c>
      <c r="FQN45" s="86"/>
      <c r="FQO45" s="86">
        <v>10</v>
      </c>
      <c r="FQP45" s="86"/>
      <c r="FQQ45" s="67">
        <v>22.222222222222221</v>
      </c>
      <c r="FQR45" s="86"/>
      <c r="FQS45" s="86">
        <v>50</v>
      </c>
      <c r="FQX45" s="62" t="s">
        <v>118</v>
      </c>
      <c r="FQY45" s="62">
        <v>5</v>
      </c>
      <c r="FQZ45" s="86"/>
      <c r="FRA45" s="86">
        <v>6</v>
      </c>
      <c r="FRB45" s="86"/>
      <c r="FRC45" s="86">
        <v>10</v>
      </c>
      <c r="FRD45" s="86"/>
      <c r="FRE45" s="67">
        <v>22.222222222222221</v>
      </c>
      <c r="FRF45" s="86"/>
      <c r="FRG45" s="86">
        <v>60</v>
      </c>
      <c r="FRL45" s="62" t="s">
        <v>118</v>
      </c>
      <c r="FRM45" s="62">
        <v>5</v>
      </c>
      <c r="FRN45" s="86"/>
      <c r="FRO45" s="86">
        <v>5</v>
      </c>
      <c r="FRP45" s="86"/>
      <c r="FRQ45" s="86">
        <v>10</v>
      </c>
      <c r="FRR45" s="86"/>
      <c r="FRS45" s="67">
        <v>22.222222222222221</v>
      </c>
      <c r="FRT45" s="86"/>
      <c r="FRU45" s="86">
        <v>50</v>
      </c>
      <c r="FRZ45" s="62" t="s">
        <v>118</v>
      </c>
      <c r="FSA45" s="62">
        <v>5</v>
      </c>
      <c r="FSB45" s="86"/>
      <c r="FSC45" s="86">
        <v>7</v>
      </c>
      <c r="FSD45" s="86"/>
      <c r="FSE45" s="86">
        <v>10</v>
      </c>
      <c r="FSF45" s="86"/>
      <c r="FSG45" s="67">
        <v>22.222222222222221</v>
      </c>
      <c r="FSH45" s="86"/>
      <c r="FSI45" s="86">
        <v>70</v>
      </c>
      <c r="FSN45" s="62" t="s">
        <v>118</v>
      </c>
      <c r="FSO45" s="62">
        <v>5</v>
      </c>
      <c r="FSP45" s="86"/>
      <c r="FSQ45" s="86">
        <v>5</v>
      </c>
      <c r="FSR45" s="86"/>
      <c r="FSS45" s="86">
        <v>10</v>
      </c>
      <c r="FST45" s="86"/>
      <c r="FSU45" s="67">
        <v>22.222222222222221</v>
      </c>
      <c r="FSV45" s="86"/>
      <c r="FSW45" s="86">
        <v>50</v>
      </c>
      <c r="FTB45" s="62" t="s">
        <v>118</v>
      </c>
      <c r="FTC45" s="62">
        <v>5</v>
      </c>
      <c r="FTD45" s="86"/>
      <c r="FTE45" s="86">
        <v>8</v>
      </c>
      <c r="FTF45" s="86"/>
      <c r="FTG45" s="86">
        <v>10</v>
      </c>
      <c r="FTH45" s="86"/>
      <c r="FTI45" s="67">
        <v>22.222222222222221</v>
      </c>
      <c r="FTJ45" s="86"/>
      <c r="FTK45" s="86">
        <v>80</v>
      </c>
      <c r="FTP45" s="62" t="s">
        <v>118</v>
      </c>
      <c r="FTQ45" s="62">
        <v>5</v>
      </c>
      <c r="FTR45" s="86"/>
      <c r="FTS45" s="86">
        <v>7</v>
      </c>
      <c r="FTT45" s="86"/>
      <c r="FTU45" s="86">
        <v>10</v>
      </c>
      <c r="FTV45" s="86"/>
      <c r="FTW45" s="67">
        <v>22.222222222222221</v>
      </c>
      <c r="FTX45" s="86"/>
      <c r="FTY45" s="86">
        <v>70</v>
      </c>
      <c r="FUD45" s="62" t="s">
        <v>118</v>
      </c>
      <c r="FUE45" s="62">
        <v>5</v>
      </c>
      <c r="FUF45" s="86"/>
      <c r="FUG45" s="86">
        <v>4</v>
      </c>
      <c r="FUH45" s="86"/>
      <c r="FUI45" s="86">
        <v>10</v>
      </c>
      <c r="FUJ45" s="86"/>
      <c r="FUK45" s="67">
        <v>22.222222222222221</v>
      </c>
      <c r="FUL45" s="86"/>
      <c r="FUM45" s="86">
        <v>40</v>
      </c>
      <c r="FUR45" s="62" t="s">
        <v>118</v>
      </c>
      <c r="FUS45" s="62">
        <v>5</v>
      </c>
      <c r="FUT45" s="86"/>
      <c r="FUU45" s="86">
        <v>4</v>
      </c>
      <c r="FUV45" s="86"/>
      <c r="FUW45" s="86">
        <v>10</v>
      </c>
      <c r="FUX45" s="86"/>
      <c r="FUY45" s="67">
        <v>22.222222222222221</v>
      </c>
      <c r="FUZ45" s="86"/>
      <c r="FVA45" s="86">
        <v>40</v>
      </c>
      <c r="FVF45" s="62" t="s">
        <v>118</v>
      </c>
      <c r="FVG45" s="62">
        <v>5</v>
      </c>
      <c r="FVH45" s="86"/>
      <c r="FVI45" s="86">
        <v>9</v>
      </c>
      <c r="FVJ45" s="86"/>
      <c r="FVK45" s="86">
        <v>10</v>
      </c>
      <c r="FVL45" s="86"/>
      <c r="FVM45" s="67">
        <v>22.222222222222221</v>
      </c>
      <c r="FVN45" s="86"/>
      <c r="FVO45" s="86">
        <v>90</v>
      </c>
      <c r="FVT45" s="62" t="s">
        <v>118</v>
      </c>
      <c r="FVU45" s="62">
        <v>5</v>
      </c>
      <c r="FVV45" s="86"/>
      <c r="FVW45" s="86">
        <v>3</v>
      </c>
      <c r="FVX45" s="86"/>
      <c r="FVY45" s="86">
        <v>10</v>
      </c>
      <c r="FVZ45" s="86"/>
      <c r="FWA45" s="67">
        <v>22.222222222222221</v>
      </c>
      <c r="FWB45" s="86"/>
      <c r="FWC45" s="86">
        <v>30</v>
      </c>
      <c r="FWH45" s="62" t="s">
        <v>118</v>
      </c>
      <c r="FWI45" s="62">
        <v>5</v>
      </c>
      <c r="FWJ45" s="86"/>
      <c r="FWK45" s="86">
        <v>5</v>
      </c>
      <c r="FWL45" s="86"/>
      <c r="FWM45" s="86">
        <v>10</v>
      </c>
      <c r="FWN45" s="86"/>
      <c r="FWO45" s="67">
        <v>22.222222222222221</v>
      </c>
      <c r="FWP45" s="86"/>
      <c r="FWQ45" s="86">
        <v>50</v>
      </c>
      <c r="FWV45" s="62" t="s">
        <v>118</v>
      </c>
      <c r="FWW45" s="62">
        <v>5</v>
      </c>
      <c r="FWX45" s="86"/>
      <c r="FWY45" s="86">
        <v>3</v>
      </c>
      <c r="FWZ45" s="86"/>
      <c r="FXA45" s="86">
        <v>10</v>
      </c>
      <c r="FXB45" s="86"/>
      <c r="FXC45" s="67">
        <v>22.222222222222221</v>
      </c>
      <c r="FXD45" s="86"/>
      <c r="FXE45" s="86">
        <v>30</v>
      </c>
      <c r="FXJ45" s="62" t="s">
        <v>118</v>
      </c>
      <c r="FXK45" s="62">
        <v>5</v>
      </c>
      <c r="FXL45" s="86"/>
      <c r="FXM45" s="86">
        <v>7</v>
      </c>
      <c r="FXN45" s="86"/>
      <c r="FXO45" s="86">
        <v>10</v>
      </c>
      <c r="FXP45" s="86"/>
      <c r="FXQ45" s="67">
        <v>22.222222222222221</v>
      </c>
      <c r="FXR45" s="86"/>
      <c r="FXS45" s="86">
        <v>70</v>
      </c>
      <c r="FXX45" s="62" t="s">
        <v>118</v>
      </c>
      <c r="FXY45" s="62">
        <v>5</v>
      </c>
      <c r="FXZ45" s="86"/>
      <c r="FYA45" s="86">
        <v>2</v>
      </c>
      <c r="FYB45" s="86"/>
      <c r="FYC45" s="86">
        <v>10</v>
      </c>
      <c r="FYD45" s="86"/>
      <c r="FYE45" s="67">
        <v>22.222222222222221</v>
      </c>
      <c r="FYF45" s="86"/>
      <c r="FYG45" s="86">
        <v>20</v>
      </c>
      <c r="FYL45" s="62" t="s">
        <v>118</v>
      </c>
      <c r="FYM45" s="62">
        <v>5</v>
      </c>
      <c r="FYN45" s="86"/>
      <c r="FYO45" s="86">
        <v>6</v>
      </c>
      <c r="FYP45" s="86"/>
      <c r="FYQ45" s="86">
        <v>10</v>
      </c>
      <c r="FYR45" s="86"/>
      <c r="FYS45" s="67">
        <v>22.222222222222221</v>
      </c>
      <c r="FYT45" s="86"/>
      <c r="FYU45" s="86">
        <v>60</v>
      </c>
      <c r="FYZ45" s="62" t="s">
        <v>118</v>
      </c>
      <c r="FZA45" s="62">
        <v>5</v>
      </c>
      <c r="FZB45" s="86"/>
      <c r="FZC45" s="86">
        <v>8</v>
      </c>
      <c r="FZD45" s="86"/>
      <c r="FZE45" s="86">
        <v>10</v>
      </c>
      <c r="FZF45" s="86"/>
      <c r="FZG45" s="67">
        <v>22.222222222222221</v>
      </c>
      <c r="FZH45" s="86"/>
      <c r="FZI45" s="86">
        <v>80</v>
      </c>
      <c r="FZN45" s="62" t="s">
        <v>118</v>
      </c>
      <c r="FZO45" s="62">
        <v>5</v>
      </c>
      <c r="FZP45" s="86"/>
      <c r="FZQ45" s="86">
        <v>2</v>
      </c>
      <c r="FZR45" s="86"/>
      <c r="FZS45" s="86">
        <v>10</v>
      </c>
      <c r="FZT45" s="86"/>
      <c r="FZU45" s="67">
        <v>22.222222222222221</v>
      </c>
      <c r="FZV45" s="86"/>
      <c r="FZW45" s="86">
        <v>20</v>
      </c>
      <c r="GAB45" s="62" t="s">
        <v>118</v>
      </c>
      <c r="GAC45" s="62">
        <v>5</v>
      </c>
      <c r="GAD45" s="86"/>
      <c r="GAE45" s="86">
        <v>2</v>
      </c>
      <c r="GAF45" s="86"/>
      <c r="GAG45" s="86">
        <v>10</v>
      </c>
      <c r="GAH45" s="86"/>
      <c r="GAI45" s="67">
        <v>22.222222222222221</v>
      </c>
      <c r="GAJ45" s="86"/>
      <c r="GAK45" s="86">
        <v>20</v>
      </c>
      <c r="GAP45" s="62" t="s">
        <v>118</v>
      </c>
      <c r="GAQ45" s="62">
        <v>5</v>
      </c>
      <c r="GAR45" s="86"/>
      <c r="GAS45" s="86">
        <v>6</v>
      </c>
      <c r="GAT45" s="86"/>
      <c r="GAU45" s="86">
        <v>10</v>
      </c>
      <c r="GAV45" s="86"/>
      <c r="GAW45" s="67">
        <v>22.222222222222221</v>
      </c>
      <c r="GAX45" s="86"/>
      <c r="GAY45" s="86">
        <v>60</v>
      </c>
      <c r="GBD45" s="62" t="s">
        <v>118</v>
      </c>
      <c r="GBE45" s="62">
        <v>5</v>
      </c>
      <c r="GBF45" s="86"/>
      <c r="GBG45" s="86">
        <v>2</v>
      </c>
      <c r="GBH45" s="86"/>
      <c r="GBI45" s="86">
        <v>10</v>
      </c>
      <c r="GBJ45" s="86"/>
      <c r="GBK45" s="67">
        <v>22.222222222222221</v>
      </c>
      <c r="GBL45" s="86"/>
      <c r="GBM45" s="86">
        <v>20</v>
      </c>
      <c r="GBR45" s="62" t="s">
        <v>118</v>
      </c>
      <c r="GBS45" s="62">
        <v>5</v>
      </c>
      <c r="GBT45" s="86"/>
      <c r="GBU45" s="86">
        <v>1</v>
      </c>
      <c r="GBV45" s="86"/>
      <c r="GBW45" s="86">
        <v>10</v>
      </c>
      <c r="GBX45" s="86"/>
      <c r="GBY45" s="67">
        <v>22.222222222222221</v>
      </c>
      <c r="GBZ45" s="86"/>
      <c r="GCA45" s="86">
        <v>10</v>
      </c>
      <c r="GCF45" s="62" t="s">
        <v>118</v>
      </c>
      <c r="GCG45" s="62">
        <v>5</v>
      </c>
      <c r="GCH45" s="86"/>
      <c r="GCI45" s="86">
        <v>3</v>
      </c>
      <c r="GCJ45" s="86"/>
      <c r="GCK45" s="86">
        <v>10</v>
      </c>
      <c r="GCL45" s="86"/>
      <c r="GCM45" s="67">
        <v>22.222222222222221</v>
      </c>
      <c r="GCN45" s="86"/>
      <c r="GCO45" s="86">
        <v>30</v>
      </c>
      <c r="GCT45" s="62" t="s">
        <v>118</v>
      </c>
      <c r="GCU45" s="62">
        <v>5</v>
      </c>
      <c r="GCV45" s="86"/>
      <c r="GCW45" s="86">
        <v>9</v>
      </c>
      <c r="GCX45" s="86"/>
      <c r="GCY45" s="86">
        <v>10</v>
      </c>
      <c r="GCZ45" s="86"/>
      <c r="GDA45" s="67">
        <v>22.222222222222221</v>
      </c>
      <c r="GDB45" s="86"/>
      <c r="GDC45" s="86">
        <v>90</v>
      </c>
      <c r="GDH45" s="62" t="s">
        <v>118</v>
      </c>
      <c r="GDI45" s="62">
        <v>5</v>
      </c>
      <c r="GDJ45" s="86"/>
      <c r="GDK45" s="86">
        <v>2</v>
      </c>
      <c r="GDL45" s="86"/>
      <c r="GDM45" s="86">
        <v>10</v>
      </c>
      <c r="GDN45" s="86"/>
      <c r="GDO45" s="67">
        <v>22.222222222222221</v>
      </c>
      <c r="GDP45" s="86"/>
      <c r="GDQ45" s="86">
        <v>20</v>
      </c>
      <c r="GDV45" s="62" t="s">
        <v>118</v>
      </c>
      <c r="GDW45" s="62">
        <v>5</v>
      </c>
      <c r="GDX45" s="86"/>
      <c r="GDY45" s="86">
        <v>3</v>
      </c>
      <c r="GDZ45" s="86"/>
      <c r="GEA45" s="86">
        <v>10</v>
      </c>
      <c r="GEB45" s="86"/>
      <c r="GEC45" s="67">
        <v>22.222222222222221</v>
      </c>
      <c r="GED45" s="86"/>
      <c r="GEE45" s="86">
        <v>30</v>
      </c>
      <c r="GEJ45" s="62" t="s">
        <v>118</v>
      </c>
      <c r="GEK45" s="62">
        <v>5</v>
      </c>
      <c r="GEL45" s="86"/>
      <c r="GEM45" s="86">
        <v>2</v>
      </c>
      <c r="GEN45" s="86"/>
      <c r="GEO45" s="86">
        <v>10</v>
      </c>
      <c r="GEP45" s="86"/>
      <c r="GEQ45" s="67">
        <v>22.222222222222221</v>
      </c>
      <c r="GER45" s="86"/>
      <c r="GES45" s="86">
        <v>20</v>
      </c>
      <c r="GEX45" s="62" t="s">
        <v>118</v>
      </c>
      <c r="GEY45" s="62">
        <v>5</v>
      </c>
      <c r="GEZ45" s="86"/>
      <c r="GFA45" s="86">
        <v>7</v>
      </c>
      <c r="GFB45" s="86"/>
      <c r="GFC45" s="86">
        <v>10</v>
      </c>
      <c r="GFD45" s="86"/>
      <c r="GFE45" s="67">
        <v>22.222222222222221</v>
      </c>
      <c r="GFF45" s="86"/>
      <c r="GFG45" s="86">
        <v>70</v>
      </c>
      <c r="GFL45" s="62" t="s">
        <v>118</v>
      </c>
      <c r="GFM45" s="62">
        <v>5</v>
      </c>
      <c r="GFN45" s="86"/>
      <c r="GFO45" s="86">
        <v>8</v>
      </c>
      <c r="GFP45" s="86"/>
      <c r="GFQ45" s="86">
        <v>10</v>
      </c>
      <c r="GFR45" s="86"/>
      <c r="GFS45" s="67">
        <v>22.222222222222221</v>
      </c>
      <c r="GFT45" s="86"/>
      <c r="GFU45" s="86">
        <v>80</v>
      </c>
      <c r="GFZ45" s="62" t="s">
        <v>118</v>
      </c>
      <c r="GGA45" s="62">
        <v>5</v>
      </c>
      <c r="GGB45" s="86"/>
      <c r="GGC45" s="86">
        <v>2</v>
      </c>
      <c r="GGD45" s="86"/>
      <c r="GGE45" s="86">
        <v>10</v>
      </c>
      <c r="GGF45" s="86"/>
      <c r="GGG45" s="67">
        <v>22.222222222222221</v>
      </c>
      <c r="GGH45" s="86"/>
      <c r="GGI45" s="86">
        <v>20</v>
      </c>
      <c r="GGN45" s="62" t="s">
        <v>118</v>
      </c>
      <c r="GGO45" s="62">
        <v>5</v>
      </c>
      <c r="GGP45" s="86"/>
      <c r="GGQ45" s="86">
        <v>1</v>
      </c>
      <c r="GGR45" s="86"/>
      <c r="GGS45" s="86">
        <v>10</v>
      </c>
      <c r="GGT45" s="86"/>
      <c r="GGU45" s="67">
        <v>22.222222222222221</v>
      </c>
      <c r="GGV45" s="86"/>
      <c r="GGW45" s="86">
        <v>10</v>
      </c>
      <c r="GHB45" s="62" t="s">
        <v>118</v>
      </c>
      <c r="GHC45" s="62">
        <v>5</v>
      </c>
      <c r="GHD45" s="86"/>
      <c r="GHE45" s="86">
        <v>4</v>
      </c>
      <c r="GHF45" s="86"/>
      <c r="GHG45" s="86">
        <v>10</v>
      </c>
      <c r="GHH45" s="86"/>
      <c r="GHI45" s="67">
        <v>22.222222222222221</v>
      </c>
      <c r="GHJ45" s="86"/>
      <c r="GHK45" s="86">
        <v>40</v>
      </c>
      <c r="GHP45" s="62" t="s">
        <v>118</v>
      </c>
      <c r="GHQ45" s="62">
        <v>5</v>
      </c>
      <c r="GHR45" s="86"/>
      <c r="GHS45" s="86">
        <v>1</v>
      </c>
      <c r="GHT45" s="86"/>
      <c r="GHU45" s="86">
        <v>3</v>
      </c>
      <c r="GHV45" s="86"/>
      <c r="GHW45" s="67">
        <v>6.666666666666667</v>
      </c>
      <c r="GHX45" s="86"/>
      <c r="GHY45" s="86">
        <v>33.333333333333329</v>
      </c>
      <c r="GID45" s="62" t="s">
        <v>118</v>
      </c>
      <c r="GIE45" s="62">
        <v>5</v>
      </c>
      <c r="GIF45" s="86"/>
      <c r="GIG45" s="86">
        <v>0</v>
      </c>
      <c r="GIH45" s="86"/>
      <c r="GII45" s="86">
        <v>3</v>
      </c>
      <c r="GIJ45" s="86"/>
      <c r="GIK45" s="67">
        <v>6.666666666666667</v>
      </c>
      <c r="GIL45" s="86"/>
      <c r="GIM45" s="86">
        <v>0</v>
      </c>
      <c r="GIR45" s="62" t="s">
        <v>118</v>
      </c>
      <c r="GIS45" s="62">
        <v>5</v>
      </c>
      <c r="GIT45" s="86"/>
      <c r="GIU45" s="86">
        <v>2</v>
      </c>
      <c r="GIV45" s="86"/>
      <c r="GIW45" s="86">
        <v>3</v>
      </c>
      <c r="GIX45" s="86"/>
      <c r="GIY45" s="67">
        <v>6.666666666666667</v>
      </c>
      <c r="GIZ45" s="86"/>
      <c r="GJA45" s="86">
        <v>66.666666666666657</v>
      </c>
      <c r="GJF45" s="62" t="s">
        <v>118</v>
      </c>
      <c r="GJG45" s="62">
        <v>5</v>
      </c>
      <c r="GJH45" s="86"/>
      <c r="GJI45" s="86">
        <v>3</v>
      </c>
      <c r="GJJ45" s="86"/>
      <c r="GJK45" s="86">
        <v>3</v>
      </c>
      <c r="GJL45" s="86"/>
      <c r="GJM45" s="67">
        <v>6.666666666666667</v>
      </c>
      <c r="GJN45" s="86"/>
      <c r="GJO45" s="86">
        <v>100</v>
      </c>
      <c r="GJT45" s="62" t="s">
        <v>118</v>
      </c>
      <c r="GJU45" s="62">
        <v>5</v>
      </c>
      <c r="GJV45" s="86"/>
      <c r="GJW45" s="86">
        <v>1</v>
      </c>
      <c r="GJX45" s="86"/>
      <c r="GJY45" s="86">
        <v>3</v>
      </c>
      <c r="GJZ45" s="86"/>
      <c r="GKA45" s="67">
        <v>6.666666666666667</v>
      </c>
      <c r="GKB45" s="86"/>
      <c r="GKC45" s="86">
        <v>33.333333333333329</v>
      </c>
      <c r="GKH45" s="62" t="s">
        <v>118</v>
      </c>
      <c r="GKI45" s="62">
        <v>5</v>
      </c>
      <c r="GKJ45" s="86"/>
      <c r="GKK45" s="86">
        <v>2</v>
      </c>
      <c r="GKL45" s="86"/>
      <c r="GKM45" s="86">
        <v>3</v>
      </c>
      <c r="GKN45" s="86"/>
      <c r="GKO45" s="67">
        <v>6.666666666666667</v>
      </c>
      <c r="GKP45" s="86"/>
      <c r="GKQ45" s="86">
        <v>66.666666666666657</v>
      </c>
      <c r="GKV45" s="62" t="s">
        <v>118</v>
      </c>
      <c r="GKW45" s="62">
        <v>5</v>
      </c>
      <c r="GKX45" s="86"/>
      <c r="GKY45" s="86">
        <v>1</v>
      </c>
      <c r="GKZ45" s="86"/>
      <c r="GLA45" s="86">
        <v>3</v>
      </c>
      <c r="GLB45" s="86"/>
      <c r="GLC45" s="67">
        <v>6.666666666666667</v>
      </c>
      <c r="GLD45" s="86"/>
      <c r="GLE45" s="86">
        <v>33.333333333333329</v>
      </c>
      <c r="GLJ45" s="62" t="s">
        <v>118</v>
      </c>
      <c r="GLK45" s="62">
        <v>5</v>
      </c>
      <c r="GLL45" s="86"/>
      <c r="GLM45" s="86">
        <v>3</v>
      </c>
      <c r="GLN45" s="86"/>
      <c r="GLO45" s="86">
        <v>3</v>
      </c>
      <c r="GLP45" s="86"/>
      <c r="GLQ45" s="67">
        <v>6.666666666666667</v>
      </c>
      <c r="GLR45" s="86"/>
      <c r="GLS45" s="86">
        <v>100</v>
      </c>
      <c r="GLX45" s="62" t="s">
        <v>118</v>
      </c>
      <c r="GLY45" s="62">
        <v>5</v>
      </c>
      <c r="GLZ45" s="86"/>
      <c r="GMA45" s="86">
        <v>2</v>
      </c>
      <c r="GMB45" s="86"/>
      <c r="GMC45" s="86">
        <v>3</v>
      </c>
      <c r="GMD45" s="86"/>
      <c r="GME45" s="67">
        <v>6.666666666666667</v>
      </c>
      <c r="GMF45" s="86"/>
      <c r="GMG45" s="86">
        <v>66.666666666666657</v>
      </c>
      <c r="GML45" s="62" t="s">
        <v>118</v>
      </c>
      <c r="GMM45" s="62">
        <v>5</v>
      </c>
      <c r="GMN45" s="86"/>
      <c r="GMO45" s="86">
        <v>2</v>
      </c>
      <c r="GMP45" s="86"/>
      <c r="GMQ45" s="86">
        <v>3</v>
      </c>
      <c r="GMR45" s="86"/>
      <c r="GMS45" s="67">
        <v>6.666666666666667</v>
      </c>
      <c r="GMT45" s="86"/>
      <c r="GMU45" s="86">
        <v>66.666666666666657</v>
      </c>
      <c r="GMZ45" s="62" t="s">
        <v>118</v>
      </c>
      <c r="GNA45" s="62">
        <v>5</v>
      </c>
      <c r="GNB45" s="86"/>
      <c r="GNC45" s="86">
        <v>2</v>
      </c>
      <c r="GND45" s="86"/>
      <c r="GNE45" s="86">
        <v>3</v>
      </c>
      <c r="GNF45" s="86"/>
      <c r="GNG45" s="67">
        <v>6.666666666666667</v>
      </c>
      <c r="GNH45" s="86"/>
      <c r="GNI45" s="86">
        <v>66.666666666666657</v>
      </c>
      <c r="GNN45" s="62" t="s">
        <v>118</v>
      </c>
      <c r="GNO45" s="62">
        <v>5</v>
      </c>
      <c r="GNP45" s="86"/>
      <c r="GNQ45" s="86">
        <v>1</v>
      </c>
      <c r="GNR45" s="86"/>
      <c r="GNS45" s="86">
        <v>3</v>
      </c>
      <c r="GNT45" s="86"/>
      <c r="GNU45" s="67">
        <v>6.666666666666667</v>
      </c>
      <c r="GNV45" s="86"/>
      <c r="GNW45" s="86">
        <v>33.333333333333329</v>
      </c>
      <c r="GOB45" s="62" t="s">
        <v>118</v>
      </c>
      <c r="GOC45" s="62">
        <v>5</v>
      </c>
      <c r="GOD45" s="86"/>
      <c r="GOE45" s="86">
        <v>2</v>
      </c>
      <c r="GOF45" s="86"/>
      <c r="GOG45" s="86">
        <v>3</v>
      </c>
      <c r="GOH45" s="86"/>
      <c r="GOI45" s="67">
        <v>6.666666666666667</v>
      </c>
      <c r="GOJ45" s="86"/>
      <c r="GOK45" s="86">
        <v>66.666666666666657</v>
      </c>
      <c r="GOP45" s="62" t="s">
        <v>118</v>
      </c>
      <c r="GOQ45" s="62">
        <v>5</v>
      </c>
      <c r="GOR45" s="86"/>
      <c r="GOS45" s="86">
        <v>2</v>
      </c>
      <c r="GOT45" s="86"/>
      <c r="GOU45" s="86">
        <v>3</v>
      </c>
      <c r="GOV45" s="86"/>
      <c r="GOW45" s="67">
        <v>6.666666666666667</v>
      </c>
      <c r="GOX45" s="86"/>
      <c r="GOY45" s="86">
        <v>66.666666666666657</v>
      </c>
      <c r="GPD45" s="62" t="s">
        <v>118</v>
      </c>
      <c r="GPE45" s="62">
        <v>5</v>
      </c>
      <c r="GPF45" s="86"/>
      <c r="GPG45" s="86">
        <v>2</v>
      </c>
      <c r="GPH45" s="86"/>
      <c r="GPI45" s="86">
        <v>3</v>
      </c>
      <c r="GPJ45" s="86"/>
      <c r="GPK45" s="67">
        <v>6.666666666666667</v>
      </c>
      <c r="GPL45" s="86"/>
      <c r="GPM45" s="86">
        <v>66.666666666666657</v>
      </c>
      <c r="GPR45" s="62" t="s">
        <v>118</v>
      </c>
      <c r="GPS45" s="62">
        <v>5</v>
      </c>
      <c r="GPT45" s="86"/>
      <c r="GPU45" s="86">
        <v>2</v>
      </c>
      <c r="GPV45" s="86"/>
      <c r="GPW45" s="86">
        <v>3</v>
      </c>
      <c r="GPX45" s="86"/>
      <c r="GPY45" s="67">
        <v>6.666666666666667</v>
      </c>
      <c r="GPZ45" s="86"/>
      <c r="GQA45" s="86">
        <v>66.666666666666657</v>
      </c>
      <c r="GQF45" s="62" t="s">
        <v>118</v>
      </c>
      <c r="GQG45" s="62">
        <v>5</v>
      </c>
      <c r="GQH45" s="86"/>
      <c r="GQI45" s="86">
        <v>0</v>
      </c>
      <c r="GQJ45" s="86"/>
      <c r="GQK45" s="86">
        <v>3</v>
      </c>
      <c r="GQL45" s="86"/>
      <c r="GQM45" s="67">
        <v>6.666666666666667</v>
      </c>
      <c r="GQN45" s="86"/>
      <c r="GQO45" s="86">
        <v>0</v>
      </c>
      <c r="GQT45" s="62" t="s">
        <v>118</v>
      </c>
      <c r="GQU45" s="62">
        <v>5</v>
      </c>
      <c r="GQV45" s="86"/>
      <c r="GQW45" s="86">
        <v>3</v>
      </c>
      <c r="GQX45" s="86"/>
      <c r="GQY45" s="86">
        <v>3</v>
      </c>
      <c r="GQZ45" s="86"/>
      <c r="GRA45" s="67">
        <v>6.666666666666667</v>
      </c>
      <c r="GRB45" s="86"/>
      <c r="GRC45" s="86">
        <v>100</v>
      </c>
      <c r="GRH45" s="62" t="s">
        <v>118</v>
      </c>
      <c r="GRI45" s="62">
        <v>5</v>
      </c>
      <c r="GRJ45" s="86"/>
      <c r="GRK45" s="86">
        <v>2</v>
      </c>
      <c r="GRL45" s="86"/>
      <c r="GRM45" s="86">
        <v>3</v>
      </c>
      <c r="GRN45" s="86"/>
      <c r="GRO45" s="67">
        <v>6.666666666666667</v>
      </c>
      <c r="GRP45" s="86"/>
      <c r="GRQ45" s="86">
        <v>66.666666666666657</v>
      </c>
      <c r="GRV45" s="62" t="s">
        <v>118</v>
      </c>
      <c r="GRW45" s="62">
        <v>5</v>
      </c>
      <c r="GRX45" s="86"/>
      <c r="GRY45" s="86">
        <v>2</v>
      </c>
      <c r="GRZ45" s="86"/>
      <c r="GSA45" s="86">
        <v>3</v>
      </c>
      <c r="GSB45" s="86"/>
      <c r="GSC45" s="67">
        <v>6.666666666666667</v>
      </c>
      <c r="GSD45" s="86"/>
      <c r="GSE45" s="86">
        <v>66.666666666666657</v>
      </c>
      <c r="GSJ45" s="62" t="s">
        <v>118</v>
      </c>
      <c r="GSK45" s="62">
        <v>5</v>
      </c>
      <c r="GSL45" s="86"/>
      <c r="GSM45" s="86">
        <v>3</v>
      </c>
      <c r="GSN45" s="86"/>
      <c r="GSO45" s="86">
        <v>3</v>
      </c>
      <c r="GSP45" s="86"/>
      <c r="GSQ45" s="67">
        <v>6.666666666666667</v>
      </c>
      <c r="GSR45" s="86"/>
      <c r="GSS45" s="86">
        <v>100</v>
      </c>
      <c r="GSX45" s="62" t="s">
        <v>118</v>
      </c>
      <c r="GSY45" s="62">
        <v>5</v>
      </c>
      <c r="GSZ45" s="86"/>
      <c r="GTA45" s="86">
        <v>0</v>
      </c>
      <c r="GTB45" s="86"/>
      <c r="GTC45" s="86">
        <v>3</v>
      </c>
      <c r="GTD45" s="86"/>
      <c r="GTE45" s="67">
        <v>6.666666666666667</v>
      </c>
      <c r="GTF45" s="86"/>
      <c r="GTG45" s="86">
        <v>0</v>
      </c>
      <c r="GTL45" s="62" t="s">
        <v>118</v>
      </c>
      <c r="GTM45" s="62">
        <v>5</v>
      </c>
      <c r="GTN45" s="86"/>
      <c r="GTO45" s="86">
        <v>2</v>
      </c>
      <c r="GTP45" s="86"/>
      <c r="GTQ45" s="86">
        <v>3</v>
      </c>
      <c r="GTR45" s="86"/>
      <c r="GTS45" s="67">
        <v>6.666666666666667</v>
      </c>
      <c r="GTT45" s="86"/>
      <c r="GTU45" s="86">
        <v>66.666666666666657</v>
      </c>
      <c r="GTZ45" s="62" t="s">
        <v>118</v>
      </c>
      <c r="GUA45" s="62">
        <v>5</v>
      </c>
      <c r="GUB45" s="86"/>
      <c r="GUC45" s="86">
        <v>0</v>
      </c>
      <c r="GUD45" s="86"/>
      <c r="GUE45" s="86">
        <v>3</v>
      </c>
      <c r="GUF45" s="86"/>
      <c r="GUG45" s="67">
        <v>6.666666666666667</v>
      </c>
      <c r="GUH45" s="86"/>
      <c r="GUI45" s="86">
        <v>0</v>
      </c>
      <c r="GUN45" s="62" t="s">
        <v>118</v>
      </c>
      <c r="GUO45" s="62">
        <v>5</v>
      </c>
      <c r="GUP45" s="86"/>
      <c r="GUQ45" s="86">
        <v>1</v>
      </c>
      <c r="GUR45" s="86"/>
      <c r="GUS45" s="86">
        <v>3</v>
      </c>
      <c r="GUT45" s="86"/>
      <c r="GUU45" s="67">
        <v>6.666666666666667</v>
      </c>
      <c r="GUV45" s="86"/>
      <c r="GUW45" s="86">
        <v>33.333333333333329</v>
      </c>
      <c r="GVB45" s="62" t="s">
        <v>118</v>
      </c>
      <c r="GVC45" s="62">
        <v>5</v>
      </c>
      <c r="GVD45" s="86"/>
      <c r="GVE45" s="86">
        <v>2</v>
      </c>
      <c r="GVF45" s="86"/>
      <c r="GVG45" s="86">
        <v>3</v>
      </c>
      <c r="GVH45" s="86"/>
      <c r="GVI45" s="67">
        <v>6.666666666666667</v>
      </c>
      <c r="GVJ45" s="86"/>
      <c r="GVK45" s="86">
        <v>66.666666666666657</v>
      </c>
      <c r="GVP45" s="62" t="s">
        <v>118</v>
      </c>
      <c r="GVQ45" s="62">
        <v>5</v>
      </c>
      <c r="GVR45" s="86"/>
      <c r="GVS45" s="86">
        <v>2</v>
      </c>
      <c r="GVT45" s="86"/>
      <c r="GVU45" s="86">
        <v>3</v>
      </c>
      <c r="GVV45" s="86"/>
      <c r="GVW45" s="67">
        <v>6.666666666666667</v>
      </c>
      <c r="GVX45" s="86"/>
      <c r="GVY45" s="86">
        <v>66.666666666666657</v>
      </c>
      <c r="GWD45" s="62" t="s">
        <v>118</v>
      </c>
      <c r="GWE45" s="62">
        <v>5</v>
      </c>
      <c r="GWF45" s="86"/>
      <c r="GWG45" s="86">
        <v>2</v>
      </c>
      <c r="GWH45" s="86"/>
      <c r="GWI45" s="86">
        <v>3</v>
      </c>
      <c r="GWJ45" s="86"/>
      <c r="GWK45" s="67">
        <v>6.666666666666667</v>
      </c>
      <c r="GWL45" s="86"/>
      <c r="GWM45" s="86">
        <v>66.666666666666657</v>
      </c>
      <c r="GWR45" s="62" t="s">
        <v>118</v>
      </c>
      <c r="GWS45" s="62">
        <v>5</v>
      </c>
      <c r="GWT45" s="86"/>
      <c r="GWU45" s="86">
        <v>2</v>
      </c>
      <c r="GWV45" s="86"/>
      <c r="GWW45" s="86">
        <v>3</v>
      </c>
      <c r="GWX45" s="86"/>
      <c r="GWY45" s="67">
        <v>6.666666666666667</v>
      </c>
      <c r="GWZ45" s="86"/>
      <c r="GXA45" s="86">
        <v>66.666666666666657</v>
      </c>
      <c r="GXF45" s="62" t="s">
        <v>118</v>
      </c>
      <c r="GXG45" s="62">
        <v>5</v>
      </c>
      <c r="GXH45" s="86"/>
      <c r="GXI45" s="86">
        <v>3</v>
      </c>
      <c r="GXJ45" s="86"/>
      <c r="GXK45" s="86">
        <v>3</v>
      </c>
      <c r="GXL45" s="86"/>
      <c r="GXM45" s="67">
        <v>6.666666666666667</v>
      </c>
      <c r="GXN45" s="86"/>
      <c r="GXO45" s="86">
        <v>100</v>
      </c>
      <c r="GXT45" s="62" t="s">
        <v>118</v>
      </c>
      <c r="GXU45" s="62">
        <v>5</v>
      </c>
      <c r="GXV45" s="86"/>
      <c r="GXW45" s="86">
        <v>2</v>
      </c>
      <c r="GXX45" s="86"/>
      <c r="GXY45" s="86">
        <v>3</v>
      </c>
      <c r="GXZ45" s="86"/>
      <c r="GYA45" s="67">
        <v>6.666666666666667</v>
      </c>
      <c r="GYB45" s="86"/>
      <c r="GYC45" s="86">
        <v>66.666666666666657</v>
      </c>
      <c r="GYH45" s="62" t="s">
        <v>118</v>
      </c>
      <c r="GYI45" s="62">
        <v>5</v>
      </c>
      <c r="GYJ45" s="86"/>
      <c r="GYK45" s="86">
        <v>3</v>
      </c>
      <c r="GYL45" s="86"/>
      <c r="GYM45" s="86">
        <v>3</v>
      </c>
      <c r="GYN45" s="86"/>
      <c r="GYO45" s="67">
        <v>6.666666666666667</v>
      </c>
      <c r="GYP45" s="86"/>
      <c r="GYQ45" s="86">
        <v>100</v>
      </c>
      <c r="GYV45" s="62" t="s">
        <v>118</v>
      </c>
      <c r="GYW45" s="62">
        <v>5</v>
      </c>
      <c r="GYX45" s="86"/>
      <c r="GYY45" s="86">
        <v>1</v>
      </c>
      <c r="GYZ45" s="86"/>
      <c r="GZA45" s="86">
        <v>3</v>
      </c>
      <c r="GZB45" s="86"/>
      <c r="GZC45" s="67">
        <v>6.666666666666667</v>
      </c>
      <c r="GZD45" s="86"/>
      <c r="GZE45" s="86">
        <v>33.333333333333329</v>
      </c>
      <c r="GZJ45" s="62" t="s">
        <v>118</v>
      </c>
      <c r="GZK45" s="62">
        <v>5</v>
      </c>
      <c r="GZL45" s="86"/>
      <c r="GZM45" s="86">
        <v>3</v>
      </c>
      <c r="GZN45" s="86"/>
      <c r="GZO45" s="86">
        <v>3</v>
      </c>
      <c r="GZP45" s="86"/>
      <c r="GZQ45" s="67">
        <v>6.666666666666667</v>
      </c>
      <c r="GZR45" s="86"/>
      <c r="GZS45" s="86">
        <v>100</v>
      </c>
      <c r="GZX45" s="62" t="s">
        <v>118</v>
      </c>
      <c r="GZY45" s="62">
        <v>5</v>
      </c>
      <c r="GZZ45" s="86"/>
      <c r="HAA45" s="86">
        <v>0</v>
      </c>
      <c r="HAB45" s="86"/>
      <c r="HAC45" s="86">
        <v>3</v>
      </c>
      <c r="HAD45" s="86"/>
      <c r="HAE45" s="67">
        <v>6.666666666666667</v>
      </c>
      <c r="HAF45" s="86"/>
      <c r="HAG45" s="86">
        <v>0</v>
      </c>
      <c r="HAL45" s="62" t="s">
        <v>118</v>
      </c>
      <c r="HAM45" s="62">
        <v>5</v>
      </c>
      <c r="HAN45" s="86"/>
      <c r="HAO45" s="86">
        <v>2</v>
      </c>
      <c r="HAP45" s="86"/>
      <c r="HAQ45" s="86">
        <v>3</v>
      </c>
      <c r="HAR45" s="86"/>
      <c r="HAS45" s="67">
        <v>6.666666666666667</v>
      </c>
      <c r="HAT45" s="86"/>
      <c r="HAU45" s="86">
        <v>66.666666666666657</v>
      </c>
      <c r="HAZ45" s="62" t="s">
        <v>118</v>
      </c>
      <c r="HBA45" s="62">
        <v>5</v>
      </c>
      <c r="HBB45" s="86"/>
      <c r="HBC45" s="86">
        <v>0</v>
      </c>
      <c r="HBD45" s="86"/>
      <c r="HBE45" s="86">
        <v>3</v>
      </c>
      <c r="HBF45" s="86"/>
      <c r="HBG45" s="67">
        <v>6.666666666666667</v>
      </c>
      <c r="HBH45" s="86"/>
      <c r="HBI45" s="86">
        <v>0</v>
      </c>
      <c r="HBN45" s="62" t="s">
        <v>118</v>
      </c>
      <c r="HBO45" s="62">
        <v>5</v>
      </c>
      <c r="HBP45" s="86"/>
      <c r="HBQ45" s="86">
        <v>2</v>
      </c>
      <c r="HBR45" s="86"/>
      <c r="HBS45" s="86">
        <v>3</v>
      </c>
      <c r="HBT45" s="86"/>
      <c r="HBU45" s="67">
        <v>6.666666666666667</v>
      </c>
      <c r="HBV45" s="86"/>
      <c r="HBW45" s="86">
        <v>66.666666666666657</v>
      </c>
      <c r="HCB45" s="62" t="s">
        <v>118</v>
      </c>
      <c r="HCC45" s="62">
        <v>5</v>
      </c>
      <c r="HCD45" s="86"/>
      <c r="HCE45" s="86">
        <v>1</v>
      </c>
      <c r="HCF45" s="86"/>
      <c r="HCG45" s="86">
        <v>3</v>
      </c>
      <c r="HCH45" s="86"/>
      <c r="HCI45" s="67">
        <v>6.666666666666667</v>
      </c>
      <c r="HCJ45" s="86"/>
      <c r="HCK45" s="86">
        <v>33.333333333333329</v>
      </c>
      <c r="HCP45" s="62" t="s">
        <v>118</v>
      </c>
      <c r="HCQ45" s="62">
        <v>5</v>
      </c>
      <c r="HCR45" s="86"/>
      <c r="HCS45" s="86">
        <v>2</v>
      </c>
      <c r="HCT45" s="86"/>
      <c r="HCU45" s="86">
        <v>3</v>
      </c>
      <c r="HCV45" s="86"/>
      <c r="HCW45" s="67">
        <v>6.666666666666667</v>
      </c>
      <c r="HCX45" s="86"/>
      <c r="HCY45" s="86">
        <v>66.666666666666657</v>
      </c>
      <c r="HDD45" s="62" t="s">
        <v>118</v>
      </c>
      <c r="HDE45" s="62">
        <v>5</v>
      </c>
      <c r="HDF45" s="86"/>
      <c r="HDG45" s="86">
        <v>1</v>
      </c>
      <c r="HDH45" s="86"/>
      <c r="HDI45" s="86">
        <v>3</v>
      </c>
      <c r="HDJ45" s="86"/>
      <c r="HDK45" s="67">
        <v>6.666666666666667</v>
      </c>
      <c r="HDL45" s="86"/>
      <c r="HDM45" s="86">
        <v>33.333333333333329</v>
      </c>
      <c r="HDR45" s="62" t="s">
        <v>118</v>
      </c>
      <c r="HDS45" s="62">
        <v>5</v>
      </c>
      <c r="HDT45" s="86"/>
      <c r="HDU45" s="86">
        <v>0</v>
      </c>
      <c r="HDV45" s="86"/>
      <c r="HDW45" s="86">
        <v>3</v>
      </c>
      <c r="HDX45" s="86"/>
      <c r="HDY45" s="67">
        <v>6.666666666666667</v>
      </c>
      <c r="HDZ45" s="86"/>
      <c r="HEA45" s="86">
        <v>0</v>
      </c>
      <c r="HEF45" s="62" t="s">
        <v>118</v>
      </c>
      <c r="HEG45" s="62">
        <v>5</v>
      </c>
      <c r="HEH45" s="86"/>
      <c r="HEI45" s="86">
        <v>2</v>
      </c>
      <c r="HEJ45" s="86"/>
      <c r="HEK45" s="86">
        <v>3</v>
      </c>
      <c r="HEL45" s="86"/>
      <c r="HEM45" s="67">
        <v>6.666666666666667</v>
      </c>
      <c r="HEN45" s="86"/>
      <c r="HEO45" s="86">
        <v>66.666666666666657</v>
      </c>
      <c r="HET45" s="62" t="s">
        <v>118</v>
      </c>
      <c r="HEU45" s="62">
        <v>5</v>
      </c>
      <c r="HEV45" s="86"/>
      <c r="HEW45" s="86">
        <v>1</v>
      </c>
      <c r="HEX45" s="86"/>
      <c r="HEY45" s="86">
        <v>3</v>
      </c>
      <c r="HEZ45" s="86"/>
      <c r="HFA45" s="67">
        <v>6.666666666666667</v>
      </c>
      <c r="HFB45" s="86"/>
      <c r="HFC45" s="86">
        <v>33.333333333333329</v>
      </c>
      <c r="HFH45" s="62" t="s">
        <v>118</v>
      </c>
      <c r="HFI45" s="62">
        <v>5</v>
      </c>
      <c r="HFJ45" s="86"/>
      <c r="HFK45" s="86">
        <v>1</v>
      </c>
      <c r="HFL45" s="86"/>
      <c r="HFM45" s="86">
        <v>3</v>
      </c>
      <c r="HFN45" s="86"/>
      <c r="HFO45" s="67">
        <v>6.666666666666667</v>
      </c>
      <c r="HFP45" s="86"/>
      <c r="HFQ45" s="86">
        <v>33.333333333333329</v>
      </c>
      <c r="HFV45" s="62" t="s">
        <v>118</v>
      </c>
      <c r="HFW45" s="62">
        <v>5</v>
      </c>
      <c r="HFX45" s="86"/>
      <c r="HFY45" s="86">
        <v>1</v>
      </c>
      <c r="HFZ45" s="86"/>
      <c r="HGA45" s="86">
        <v>3</v>
      </c>
      <c r="HGB45" s="86"/>
      <c r="HGC45" s="67">
        <v>6.666666666666667</v>
      </c>
      <c r="HGD45" s="86"/>
      <c r="HGE45" s="86">
        <v>33.333333333333329</v>
      </c>
      <c r="HGJ45" s="62" t="s">
        <v>118</v>
      </c>
      <c r="HGK45" s="62">
        <v>5</v>
      </c>
      <c r="HGL45" s="86"/>
      <c r="HGM45" s="86">
        <v>1</v>
      </c>
      <c r="HGN45" s="86"/>
      <c r="HGO45" s="86">
        <v>3</v>
      </c>
      <c r="HGP45" s="86"/>
      <c r="HGQ45" s="67">
        <v>6.666666666666667</v>
      </c>
      <c r="HGR45" s="86"/>
      <c r="HGS45" s="86">
        <v>33.333333333333329</v>
      </c>
      <c r="HGX45" s="62" t="s">
        <v>118</v>
      </c>
      <c r="HGY45" s="62">
        <v>5</v>
      </c>
      <c r="HGZ45" s="86"/>
      <c r="HHA45" s="86">
        <v>2</v>
      </c>
      <c r="HHB45" s="86"/>
      <c r="HHC45" s="86">
        <v>3</v>
      </c>
      <c r="HHD45" s="86"/>
      <c r="HHE45" s="67">
        <v>6.666666666666667</v>
      </c>
      <c r="HHF45" s="86"/>
      <c r="HHG45" s="86">
        <v>66.666666666666657</v>
      </c>
      <c r="HHL45" s="62" t="s">
        <v>118</v>
      </c>
      <c r="HHM45" s="62">
        <v>5</v>
      </c>
      <c r="HHN45" s="86"/>
      <c r="HHO45" s="86">
        <v>2</v>
      </c>
      <c r="HHP45" s="86"/>
      <c r="HHQ45" s="86">
        <v>3</v>
      </c>
      <c r="HHR45" s="86"/>
      <c r="HHS45" s="67">
        <v>6.666666666666667</v>
      </c>
      <c r="HHT45" s="86"/>
      <c r="HHU45" s="86">
        <v>66.666666666666657</v>
      </c>
      <c r="HHZ45" s="62" t="s">
        <v>118</v>
      </c>
      <c r="HIA45" s="62">
        <v>5</v>
      </c>
      <c r="HIB45" s="86"/>
      <c r="HIC45" s="86">
        <v>2</v>
      </c>
      <c r="HID45" s="86"/>
      <c r="HIE45" s="86">
        <v>3</v>
      </c>
      <c r="HIF45" s="86"/>
      <c r="HIG45" s="67">
        <v>6.666666666666667</v>
      </c>
      <c r="HIH45" s="86"/>
      <c r="HII45" s="86">
        <v>66.666666666666657</v>
      </c>
      <c r="HIN45" s="62" t="s">
        <v>118</v>
      </c>
      <c r="HIO45" s="62">
        <v>5</v>
      </c>
      <c r="HIP45" s="86"/>
      <c r="HIQ45" s="86">
        <v>1</v>
      </c>
      <c r="HIR45" s="86"/>
      <c r="HIS45" s="86">
        <v>9</v>
      </c>
      <c r="HIT45" s="86"/>
      <c r="HIU45" s="67">
        <v>16.981132075471699</v>
      </c>
      <c r="HIV45" s="86"/>
      <c r="HIW45" s="86">
        <v>11.111111111111111</v>
      </c>
    </row>
    <row r="46" spans="14:5119 5124:5665" x14ac:dyDescent="0.25">
      <c r="N46" s="62" t="s">
        <v>118</v>
      </c>
      <c r="O46" s="62">
        <v>6</v>
      </c>
      <c r="P46" s="86"/>
      <c r="Q46" s="86">
        <v>0</v>
      </c>
      <c r="R46" s="86"/>
      <c r="S46" s="86">
        <v>0</v>
      </c>
      <c r="T46" s="86"/>
      <c r="U46" s="67">
        <v>0</v>
      </c>
      <c r="V46" s="86"/>
      <c r="W46" s="86" t="s">
        <v>582</v>
      </c>
      <c r="AB46" s="62" t="s">
        <v>118</v>
      </c>
      <c r="AC46" s="62">
        <v>6</v>
      </c>
      <c r="AD46" s="86"/>
      <c r="AE46" s="86">
        <v>0</v>
      </c>
      <c r="AF46" s="86"/>
      <c r="AG46" s="86">
        <v>0</v>
      </c>
      <c r="AH46" s="86"/>
      <c r="AI46" s="67">
        <v>0</v>
      </c>
      <c r="AJ46" s="86"/>
      <c r="AK46" s="86" t="s">
        <v>582</v>
      </c>
      <c r="AP46" s="62" t="s">
        <v>118</v>
      </c>
      <c r="AQ46" s="62">
        <v>6</v>
      </c>
      <c r="AR46" s="86"/>
      <c r="AS46" s="86">
        <v>0</v>
      </c>
      <c r="AT46" s="86"/>
      <c r="AU46" s="86">
        <v>0</v>
      </c>
      <c r="AV46" s="86"/>
      <c r="AW46" s="67">
        <v>0</v>
      </c>
      <c r="AX46" s="86"/>
      <c r="AY46" s="86" t="s">
        <v>582</v>
      </c>
      <c r="BD46" s="62" t="s">
        <v>118</v>
      </c>
      <c r="BE46" s="62">
        <v>6</v>
      </c>
      <c r="BF46" s="86"/>
      <c r="BG46" s="86">
        <v>0</v>
      </c>
      <c r="BH46" s="86"/>
      <c r="BI46" s="86">
        <v>0</v>
      </c>
      <c r="BJ46" s="86"/>
      <c r="BK46" s="67">
        <v>0</v>
      </c>
      <c r="BL46" s="86"/>
      <c r="BM46" s="86" t="s">
        <v>582</v>
      </c>
      <c r="BN46" s="86"/>
      <c r="BO46" s="86"/>
      <c r="BP46" s="86"/>
      <c r="BQ46" s="86"/>
      <c r="BR46" s="62" t="s">
        <v>118</v>
      </c>
      <c r="BS46" s="62">
        <v>6</v>
      </c>
      <c r="BT46" s="86"/>
      <c r="BU46" s="86">
        <v>0</v>
      </c>
      <c r="BV46" s="86"/>
      <c r="BW46" s="86">
        <v>0</v>
      </c>
      <c r="BX46" s="86"/>
      <c r="BY46" s="67">
        <v>0</v>
      </c>
      <c r="BZ46" s="86"/>
      <c r="CA46" s="86" t="s">
        <v>582</v>
      </c>
      <c r="CB46" s="86"/>
      <c r="CC46" s="86"/>
      <c r="CD46" s="86"/>
      <c r="CE46" s="86"/>
      <c r="CF46" s="62" t="s">
        <v>118</v>
      </c>
      <c r="CG46" s="62">
        <v>6</v>
      </c>
      <c r="CH46" s="86"/>
      <c r="CI46" s="86">
        <v>0</v>
      </c>
      <c r="CJ46" s="86"/>
      <c r="CK46" s="86">
        <v>0</v>
      </c>
      <c r="CL46" s="86"/>
      <c r="CM46" s="67">
        <v>0</v>
      </c>
      <c r="CN46" s="86"/>
      <c r="CO46" s="86" t="s">
        <v>582</v>
      </c>
      <c r="CP46" s="86"/>
      <c r="CQ46" s="86"/>
      <c r="CR46" s="86"/>
      <c r="CS46" s="86"/>
      <c r="CT46" s="62" t="s">
        <v>118</v>
      </c>
      <c r="CU46" s="62">
        <v>6</v>
      </c>
      <c r="CV46" s="86"/>
      <c r="CW46" s="86">
        <v>0</v>
      </c>
      <c r="CX46" s="86"/>
      <c r="CY46" s="86">
        <v>0</v>
      </c>
      <c r="CZ46" s="86"/>
      <c r="DA46" s="67">
        <v>0</v>
      </c>
      <c r="DB46" s="86"/>
      <c r="DC46" s="86" t="s">
        <v>582</v>
      </c>
      <c r="DD46" s="86"/>
      <c r="DE46" s="86"/>
      <c r="DH46" s="62" t="s">
        <v>118</v>
      </c>
      <c r="DI46" s="62">
        <v>6</v>
      </c>
      <c r="DJ46" s="86"/>
      <c r="DK46" s="86">
        <v>0</v>
      </c>
      <c r="DL46" s="86"/>
      <c r="DM46" s="86">
        <v>0</v>
      </c>
      <c r="DN46" s="86"/>
      <c r="DO46" s="67">
        <v>0</v>
      </c>
      <c r="DP46" s="86"/>
      <c r="DQ46" s="86" t="s">
        <v>582</v>
      </c>
      <c r="DV46" s="62" t="s">
        <v>118</v>
      </c>
      <c r="DW46" s="62">
        <v>6</v>
      </c>
      <c r="DX46" s="86"/>
      <c r="DY46" s="86">
        <v>0</v>
      </c>
      <c r="DZ46" s="86"/>
      <c r="EA46" s="86">
        <v>0</v>
      </c>
      <c r="EB46" s="86"/>
      <c r="EC46" s="67">
        <v>0</v>
      </c>
      <c r="ED46" s="86"/>
      <c r="EE46" s="86" t="s">
        <v>582</v>
      </c>
      <c r="EJ46" s="62" t="s">
        <v>118</v>
      </c>
      <c r="EK46" s="62">
        <v>6</v>
      </c>
      <c r="EL46" s="86"/>
      <c r="EM46" s="86">
        <v>0</v>
      </c>
      <c r="EN46" s="86"/>
      <c r="EO46" s="86">
        <v>0</v>
      </c>
      <c r="EP46" s="86"/>
      <c r="EQ46" s="67">
        <v>0</v>
      </c>
      <c r="ER46" s="86"/>
      <c r="ES46" s="86" t="s">
        <v>582</v>
      </c>
      <c r="EX46" s="62" t="s">
        <v>118</v>
      </c>
      <c r="EY46" s="62">
        <v>6</v>
      </c>
      <c r="EZ46" s="86"/>
      <c r="FA46" s="86">
        <v>0</v>
      </c>
      <c r="FB46" s="86"/>
      <c r="FC46" s="86">
        <v>0</v>
      </c>
      <c r="FD46" s="86"/>
      <c r="FE46" s="67">
        <v>0</v>
      </c>
      <c r="FF46" s="86"/>
      <c r="FG46" s="86" t="s">
        <v>582</v>
      </c>
      <c r="FL46" s="62" t="s">
        <v>118</v>
      </c>
      <c r="FM46" s="62">
        <v>6</v>
      </c>
      <c r="FN46" s="86"/>
      <c r="FO46" s="86">
        <v>0</v>
      </c>
      <c r="FP46" s="86"/>
      <c r="FQ46" s="86">
        <v>0</v>
      </c>
      <c r="FR46" s="86"/>
      <c r="FS46" s="67">
        <v>0</v>
      </c>
      <c r="FT46" s="86"/>
      <c r="FU46" s="86" t="s">
        <v>582</v>
      </c>
      <c r="FZ46" s="62" t="s">
        <v>118</v>
      </c>
      <c r="GA46" s="62">
        <v>6</v>
      </c>
      <c r="GB46" s="86"/>
      <c r="GC46" s="86">
        <v>0</v>
      </c>
      <c r="GD46" s="86"/>
      <c r="GE46" s="86">
        <v>0</v>
      </c>
      <c r="GF46" s="86"/>
      <c r="GG46" s="67">
        <v>0</v>
      </c>
      <c r="GH46" s="86"/>
      <c r="GI46" s="86" t="s">
        <v>582</v>
      </c>
      <c r="GN46" s="62" t="s">
        <v>118</v>
      </c>
      <c r="GO46" s="62">
        <v>6</v>
      </c>
      <c r="GP46" s="86"/>
      <c r="GQ46" s="86">
        <v>0</v>
      </c>
      <c r="GR46" s="86"/>
      <c r="GS46" s="86">
        <v>0</v>
      </c>
      <c r="GT46" s="86"/>
      <c r="GU46" s="67">
        <v>0</v>
      </c>
      <c r="GV46" s="86"/>
      <c r="GW46" s="86" t="s">
        <v>582</v>
      </c>
      <c r="HB46" s="62" t="s">
        <v>118</v>
      </c>
      <c r="HC46" s="62">
        <v>6</v>
      </c>
      <c r="HD46" s="86"/>
      <c r="HE46" s="86">
        <v>0</v>
      </c>
      <c r="HF46" s="86"/>
      <c r="HG46" s="86">
        <v>0</v>
      </c>
      <c r="HH46" s="86"/>
      <c r="HI46" s="67">
        <v>0</v>
      </c>
      <c r="HJ46" s="86"/>
      <c r="HK46" s="86" t="s">
        <v>582</v>
      </c>
      <c r="HP46" s="62" t="s">
        <v>118</v>
      </c>
      <c r="HQ46" s="62">
        <v>6</v>
      </c>
      <c r="HR46" s="86"/>
      <c r="HS46" s="86">
        <v>0</v>
      </c>
      <c r="HT46" s="86"/>
      <c r="HU46" s="86">
        <v>0</v>
      </c>
      <c r="HV46" s="86"/>
      <c r="HW46" s="67">
        <v>0</v>
      </c>
      <c r="HX46" s="86"/>
      <c r="HY46" s="86" t="s">
        <v>582</v>
      </c>
      <c r="ID46" s="62" t="s">
        <v>118</v>
      </c>
      <c r="IE46" s="62">
        <v>6</v>
      </c>
      <c r="IF46" s="86"/>
      <c r="IG46" s="86">
        <v>0</v>
      </c>
      <c r="IH46" s="86"/>
      <c r="II46" s="86">
        <v>0</v>
      </c>
      <c r="IJ46" s="86"/>
      <c r="IK46" s="67">
        <v>0</v>
      </c>
      <c r="IL46" s="86"/>
      <c r="IM46" s="86" t="s">
        <v>582</v>
      </c>
      <c r="IR46" s="62" t="s">
        <v>118</v>
      </c>
      <c r="IS46" s="62">
        <v>6</v>
      </c>
      <c r="IT46" s="86"/>
      <c r="IU46" s="86">
        <v>0</v>
      </c>
      <c r="IV46" s="86"/>
      <c r="IW46" s="86">
        <v>0</v>
      </c>
      <c r="IX46" s="86"/>
      <c r="IY46" s="67">
        <v>0</v>
      </c>
      <c r="IZ46" s="86"/>
      <c r="JA46" s="86" t="s">
        <v>582</v>
      </c>
      <c r="JF46" s="62" t="s">
        <v>118</v>
      </c>
      <c r="JG46" s="62">
        <v>6</v>
      </c>
      <c r="JH46" s="86"/>
      <c r="JI46" s="86">
        <v>0</v>
      </c>
      <c r="JJ46" s="86"/>
      <c r="JK46" s="86">
        <v>0</v>
      </c>
      <c r="JL46" s="86"/>
      <c r="JM46" s="67">
        <v>0</v>
      </c>
      <c r="JN46" s="86"/>
      <c r="JO46" s="86" t="s">
        <v>582</v>
      </c>
      <c r="JT46" s="62" t="s">
        <v>118</v>
      </c>
      <c r="JU46" s="62">
        <v>6</v>
      </c>
      <c r="JV46" s="86"/>
      <c r="JW46" s="86">
        <v>0</v>
      </c>
      <c r="JX46" s="86"/>
      <c r="JY46" s="86">
        <v>0</v>
      </c>
      <c r="JZ46" s="86"/>
      <c r="KA46" s="67">
        <v>0</v>
      </c>
      <c r="KB46" s="86"/>
      <c r="KC46" s="86" t="s">
        <v>582</v>
      </c>
      <c r="KH46" s="62" t="s">
        <v>118</v>
      </c>
      <c r="KI46" s="62">
        <v>6</v>
      </c>
      <c r="KJ46" s="86"/>
      <c r="KK46" s="86">
        <v>0</v>
      </c>
      <c r="KL46" s="86"/>
      <c r="KM46" s="86">
        <v>0</v>
      </c>
      <c r="KN46" s="86"/>
      <c r="KO46" s="67">
        <v>0</v>
      </c>
      <c r="KP46" s="86"/>
      <c r="KQ46" s="86" t="s">
        <v>582</v>
      </c>
      <c r="KV46" s="62" t="s">
        <v>118</v>
      </c>
      <c r="KW46" s="62">
        <v>6</v>
      </c>
      <c r="KX46" s="86"/>
      <c r="KY46" s="86">
        <v>0</v>
      </c>
      <c r="KZ46" s="86"/>
      <c r="LA46" s="86">
        <v>0</v>
      </c>
      <c r="LB46" s="86"/>
      <c r="LC46" s="67">
        <v>0</v>
      </c>
      <c r="LD46" s="86"/>
      <c r="LE46" s="86" t="s">
        <v>582</v>
      </c>
      <c r="LJ46" s="62" t="s">
        <v>118</v>
      </c>
      <c r="LK46" s="62">
        <v>6</v>
      </c>
      <c r="LL46" s="86"/>
      <c r="LM46" s="86">
        <v>0</v>
      </c>
      <c r="LN46" s="86"/>
      <c r="LO46" s="86">
        <v>0</v>
      </c>
      <c r="LP46" s="86"/>
      <c r="LQ46" s="67">
        <v>0</v>
      </c>
      <c r="LR46" s="86"/>
      <c r="LS46" s="86" t="s">
        <v>582</v>
      </c>
      <c r="LX46" s="62" t="s">
        <v>118</v>
      </c>
      <c r="LY46" s="62">
        <v>6</v>
      </c>
      <c r="LZ46" s="86"/>
      <c r="MA46" s="86">
        <v>0</v>
      </c>
      <c r="MB46" s="86"/>
      <c r="MC46" s="86">
        <v>0</v>
      </c>
      <c r="MD46" s="86"/>
      <c r="ME46" s="67">
        <v>0</v>
      </c>
      <c r="MF46" s="86"/>
      <c r="MG46" s="86" t="s">
        <v>582</v>
      </c>
      <c r="ML46" s="62" t="s">
        <v>118</v>
      </c>
      <c r="MM46" s="62">
        <v>6</v>
      </c>
      <c r="MN46" s="86"/>
      <c r="MO46" s="86">
        <v>0</v>
      </c>
      <c r="MP46" s="86"/>
      <c r="MQ46" s="86">
        <v>0</v>
      </c>
      <c r="MR46" s="86"/>
      <c r="MS46" s="67">
        <v>0</v>
      </c>
      <c r="MT46" s="86"/>
      <c r="MU46" s="86" t="s">
        <v>582</v>
      </c>
      <c r="MZ46" s="62" t="s">
        <v>118</v>
      </c>
      <c r="NA46" s="62">
        <v>6</v>
      </c>
      <c r="NB46" s="86"/>
      <c r="NC46" s="86">
        <v>0</v>
      </c>
      <c r="ND46" s="86"/>
      <c r="NE46" s="86">
        <v>0</v>
      </c>
      <c r="NF46" s="86"/>
      <c r="NG46" s="67">
        <v>0</v>
      </c>
      <c r="NH46" s="86"/>
      <c r="NI46" s="86" t="s">
        <v>582</v>
      </c>
      <c r="NN46" s="62" t="s">
        <v>118</v>
      </c>
      <c r="NO46" s="62">
        <v>6</v>
      </c>
      <c r="NP46" s="86"/>
      <c r="NQ46" s="86">
        <v>0</v>
      </c>
      <c r="NR46" s="86"/>
      <c r="NS46" s="86">
        <v>0</v>
      </c>
      <c r="NT46" s="86"/>
      <c r="NU46" s="67">
        <v>0</v>
      </c>
      <c r="NV46" s="86"/>
      <c r="NW46" s="86" t="s">
        <v>582</v>
      </c>
      <c r="OB46" s="62" t="s">
        <v>118</v>
      </c>
      <c r="OC46" s="62">
        <v>6</v>
      </c>
      <c r="OD46" s="86"/>
      <c r="OE46" s="86">
        <v>0</v>
      </c>
      <c r="OF46" s="86"/>
      <c r="OG46" s="86">
        <v>0</v>
      </c>
      <c r="OH46" s="86"/>
      <c r="OI46" s="67">
        <v>0</v>
      </c>
      <c r="OJ46" s="86"/>
      <c r="OK46" s="86" t="s">
        <v>582</v>
      </c>
      <c r="OP46" s="62" t="s">
        <v>118</v>
      </c>
      <c r="OQ46" s="62">
        <v>6</v>
      </c>
      <c r="OR46" s="86"/>
      <c r="OS46" s="86">
        <v>0</v>
      </c>
      <c r="OT46" s="86"/>
      <c r="OU46" s="86">
        <v>0</v>
      </c>
      <c r="OV46" s="86"/>
      <c r="OW46" s="67">
        <v>0</v>
      </c>
      <c r="OX46" s="86"/>
      <c r="OY46" s="86" t="s">
        <v>582</v>
      </c>
      <c r="PD46" s="62" t="s">
        <v>118</v>
      </c>
      <c r="PE46" s="62">
        <v>6</v>
      </c>
      <c r="PF46" s="86"/>
      <c r="PG46" s="86">
        <v>0</v>
      </c>
      <c r="PH46" s="86"/>
      <c r="PI46" s="86">
        <v>0</v>
      </c>
      <c r="PJ46" s="86"/>
      <c r="PK46" s="67">
        <v>0</v>
      </c>
      <c r="PL46" s="86"/>
      <c r="PM46" s="86" t="s">
        <v>582</v>
      </c>
      <c r="PR46" s="62" t="s">
        <v>118</v>
      </c>
      <c r="PS46" s="62">
        <v>6</v>
      </c>
      <c r="PT46" s="86"/>
      <c r="PU46" s="86">
        <v>0</v>
      </c>
      <c r="PV46" s="86"/>
      <c r="PW46" s="86">
        <v>0</v>
      </c>
      <c r="PX46" s="86"/>
      <c r="PY46" s="67">
        <v>0</v>
      </c>
      <c r="PZ46" s="86"/>
      <c r="QA46" s="86" t="s">
        <v>582</v>
      </c>
      <c r="QF46" s="62" t="s">
        <v>118</v>
      </c>
      <c r="QG46" s="62">
        <v>6</v>
      </c>
      <c r="QH46" s="86"/>
      <c r="QI46" s="86">
        <v>0</v>
      </c>
      <c r="QJ46" s="86"/>
      <c r="QK46" s="86">
        <v>0</v>
      </c>
      <c r="QL46" s="86"/>
      <c r="QM46" s="67">
        <v>0</v>
      </c>
      <c r="QN46" s="86"/>
      <c r="QO46" s="86" t="s">
        <v>582</v>
      </c>
      <c r="QT46" s="62" t="s">
        <v>118</v>
      </c>
      <c r="QU46" s="62">
        <v>6</v>
      </c>
      <c r="QV46" s="86"/>
      <c r="QW46" s="86">
        <v>0</v>
      </c>
      <c r="QX46" s="86"/>
      <c r="QY46" s="86">
        <v>0</v>
      </c>
      <c r="QZ46" s="86"/>
      <c r="RA46" s="67">
        <v>0</v>
      </c>
      <c r="RB46" s="86"/>
      <c r="RC46" s="86" t="s">
        <v>582</v>
      </c>
      <c r="RH46" s="62" t="s">
        <v>118</v>
      </c>
      <c r="RI46" s="62">
        <v>6</v>
      </c>
      <c r="RJ46" s="86"/>
      <c r="RK46" s="86">
        <v>0</v>
      </c>
      <c r="RL46" s="86"/>
      <c r="RM46" s="86">
        <v>0</v>
      </c>
      <c r="RN46" s="86"/>
      <c r="RO46" s="67">
        <v>0</v>
      </c>
      <c r="RP46" s="86"/>
      <c r="RQ46" s="86" t="s">
        <v>582</v>
      </c>
      <c r="RV46" s="62" t="s">
        <v>118</v>
      </c>
      <c r="RW46" s="62">
        <v>6</v>
      </c>
      <c r="RX46" s="86"/>
      <c r="RY46" s="86">
        <v>0</v>
      </c>
      <c r="RZ46" s="86"/>
      <c r="SA46" s="86">
        <v>0</v>
      </c>
      <c r="SB46" s="86"/>
      <c r="SC46" s="67">
        <v>0</v>
      </c>
      <c r="SD46" s="86"/>
      <c r="SE46" s="86" t="s">
        <v>582</v>
      </c>
      <c r="SJ46" s="62" t="s">
        <v>118</v>
      </c>
      <c r="SK46" s="62">
        <v>6</v>
      </c>
      <c r="SL46" s="86"/>
      <c r="SM46" s="86">
        <v>0</v>
      </c>
      <c r="SN46" s="86"/>
      <c r="SO46" s="86">
        <v>0</v>
      </c>
      <c r="SP46" s="86"/>
      <c r="SQ46" s="67">
        <v>0</v>
      </c>
      <c r="SR46" s="86"/>
      <c r="SS46" s="86" t="s">
        <v>582</v>
      </c>
      <c r="SX46" s="62" t="s">
        <v>118</v>
      </c>
      <c r="SY46" s="62">
        <v>6</v>
      </c>
      <c r="SZ46" s="86"/>
      <c r="TA46" s="86">
        <v>0</v>
      </c>
      <c r="TB46" s="86"/>
      <c r="TC46" s="86">
        <v>0</v>
      </c>
      <c r="TD46" s="86"/>
      <c r="TE46" s="67">
        <v>0</v>
      </c>
      <c r="TF46" s="86"/>
      <c r="TG46" s="86" t="s">
        <v>582</v>
      </c>
      <c r="TL46" s="62" t="s">
        <v>118</v>
      </c>
      <c r="TM46" s="62">
        <v>6</v>
      </c>
      <c r="TN46" s="86"/>
      <c r="TO46" s="86">
        <v>0</v>
      </c>
      <c r="TP46" s="86"/>
      <c r="TQ46" s="86">
        <v>0</v>
      </c>
      <c r="TR46" s="86"/>
      <c r="TS46" s="67">
        <v>0</v>
      </c>
      <c r="TT46" s="86"/>
      <c r="TU46" s="86" t="s">
        <v>582</v>
      </c>
      <c r="TZ46" s="62" t="s">
        <v>118</v>
      </c>
      <c r="UA46" s="62">
        <v>6</v>
      </c>
      <c r="UB46" s="86"/>
      <c r="UC46" s="86">
        <v>0</v>
      </c>
      <c r="UD46" s="86"/>
      <c r="UE46" s="86">
        <v>0</v>
      </c>
      <c r="UF46" s="86"/>
      <c r="UG46" s="67">
        <v>0</v>
      </c>
      <c r="UH46" s="86"/>
      <c r="UI46" s="86" t="s">
        <v>582</v>
      </c>
      <c r="UN46" s="62" t="s">
        <v>118</v>
      </c>
      <c r="UO46" s="62">
        <v>6</v>
      </c>
      <c r="UP46" s="86"/>
      <c r="UQ46" s="86">
        <v>0</v>
      </c>
      <c r="UR46" s="86"/>
      <c r="US46" s="86">
        <v>0</v>
      </c>
      <c r="UT46" s="86"/>
      <c r="UU46" s="67">
        <v>0</v>
      </c>
      <c r="UV46" s="86"/>
      <c r="UW46" s="86" t="s">
        <v>582</v>
      </c>
      <c r="VB46" s="62" t="s">
        <v>118</v>
      </c>
      <c r="VC46" s="62">
        <v>6</v>
      </c>
      <c r="VD46" s="86"/>
      <c r="VE46" s="86">
        <v>0</v>
      </c>
      <c r="VF46" s="86"/>
      <c r="VG46" s="86">
        <v>0</v>
      </c>
      <c r="VH46" s="86"/>
      <c r="VI46" s="67">
        <v>0</v>
      </c>
      <c r="VJ46" s="86"/>
      <c r="VK46" s="86" t="s">
        <v>582</v>
      </c>
      <c r="VP46" s="62" t="s">
        <v>118</v>
      </c>
      <c r="VQ46" s="62">
        <v>6</v>
      </c>
      <c r="VR46" s="86"/>
      <c r="VS46" s="86">
        <v>0</v>
      </c>
      <c r="VT46" s="86"/>
      <c r="VU46" s="86">
        <v>0</v>
      </c>
      <c r="VV46" s="86"/>
      <c r="VW46" s="67">
        <v>0</v>
      </c>
      <c r="VX46" s="86"/>
      <c r="VY46" s="86" t="s">
        <v>582</v>
      </c>
      <c r="WD46" s="62" t="s">
        <v>118</v>
      </c>
      <c r="WE46" s="62">
        <v>6</v>
      </c>
      <c r="WF46" s="86"/>
      <c r="WG46" s="86">
        <v>0</v>
      </c>
      <c r="WH46" s="86"/>
      <c r="WI46" s="86">
        <v>0</v>
      </c>
      <c r="WJ46" s="86"/>
      <c r="WK46" s="67">
        <v>0</v>
      </c>
      <c r="WL46" s="86"/>
      <c r="WM46" s="86" t="s">
        <v>582</v>
      </c>
      <c r="WR46" s="62" t="s">
        <v>118</v>
      </c>
      <c r="WS46" s="62">
        <v>6</v>
      </c>
      <c r="WT46" s="86"/>
      <c r="WU46" s="86">
        <v>0</v>
      </c>
      <c r="WV46" s="86"/>
      <c r="WW46" s="86">
        <v>0</v>
      </c>
      <c r="WX46" s="86"/>
      <c r="WY46" s="67">
        <v>0</v>
      </c>
      <c r="WZ46" s="86"/>
      <c r="XA46" s="86" t="s">
        <v>582</v>
      </c>
      <c r="XF46" s="62" t="s">
        <v>118</v>
      </c>
      <c r="XG46" s="62">
        <v>6</v>
      </c>
      <c r="XH46" s="86"/>
      <c r="XI46" s="86">
        <v>0</v>
      </c>
      <c r="XJ46" s="86"/>
      <c r="XK46" s="86">
        <v>0</v>
      </c>
      <c r="XL46" s="86"/>
      <c r="XM46" s="67">
        <v>0</v>
      </c>
      <c r="XN46" s="86"/>
      <c r="XO46" s="86" t="s">
        <v>582</v>
      </c>
      <c r="XT46" s="62" t="s">
        <v>118</v>
      </c>
      <c r="XU46" s="62">
        <v>6</v>
      </c>
      <c r="XV46" s="86"/>
      <c r="XW46" s="86">
        <v>0</v>
      </c>
      <c r="XX46" s="86"/>
      <c r="XY46" s="86">
        <v>0</v>
      </c>
      <c r="XZ46" s="86"/>
      <c r="YA46" s="67">
        <v>0</v>
      </c>
      <c r="YB46" s="86"/>
      <c r="YC46" s="86" t="s">
        <v>582</v>
      </c>
      <c r="YH46" s="62" t="s">
        <v>118</v>
      </c>
      <c r="YI46" s="62">
        <v>6</v>
      </c>
      <c r="YJ46" s="86"/>
      <c r="YK46" s="86">
        <v>0</v>
      </c>
      <c r="YL46" s="86"/>
      <c r="YM46" s="86">
        <v>0</v>
      </c>
      <c r="YN46" s="86"/>
      <c r="YO46" s="67">
        <v>0</v>
      </c>
      <c r="YP46" s="86"/>
      <c r="YQ46" s="86" t="s">
        <v>582</v>
      </c>
      <c r="YV46" s="62" t="s">
        <v>118</v>
      </c>
      <c r="YW46" s="62">
        <v>6</v>
      </c>
      <c r="YX46" s="86"/>
      <c r="YY46" s="86">
        <v>0</v>
      </c>
      <c r="YZ46" s="86"/>
      <c r="ZA46" s="86">
        <v>0</v>
      </c>
      <c r="ZB46" s="86"/>
      <c r="ZC46" s="67">
        <v>0</v>
      </c>
      <c r="ZD46" s="86"/>
      <c r="ZE46" s="86" t="s">
        <v>582</v>
      </c>
      <c r="ZJ46" s="62" t="s">
        <v>118</v>
      </c>
      <c r="ZK46" s="62">
        <v>6</v>
      </c>
      <c r="ZL46" s="86"/>
      <c r="ZM46" s="86">
        <v>0</v>
      </c>
      <c r="ZN46" s="86"/>
      <c r="ZO46" s="86">
        <v>0</v>
      </c>
      <c r="ZP46" s="86"/>
      <c r="ZQ46" s="67">
        <v>0</v>
      </c>
      <c r="ZR46" s="86"/>
      <c r="ZS46" s="86" t="s">
        <v>582</v>
      </c>
      <c r="ZX46" s="62" t="s">
        <v>118</v>
      </c>
      <c r="ZY46" s="62">
        <v>6</v>
      </c>
      <c r="ZZ46" s="86"/>
      <c r="AAA46" s="86">
        <v>0</v>
      </c>
      <c r="AAB46" s="86"/>
      <c r="AAC46" s="86">
        <v>0</v>
      </c>
      <c r="AAD46" s="86"/>
      <c r="AAE46" s="67">
        <v>0</v>
      </c>
      <c r="AAF46" s="86"/>
      <c r="AAG46" s="86" t="s">
        <v>582</v>
      </c>
      <c r="AAL46" s="62" t="s">
        <v>118</v>
      </c>
      <c r="AAM46" s="62">
        <v>6</v>
      </c>
      <c r="AAN46" s="86"/>
      <c r="AAO46" s="86">
        <v>0</v>
      </c>
      <c r="AAP46" s="86"/>
      <c r="AAQ46" s="86">
        <v>0</v>
      </c>
      <c r="AAR46" s="86"/>
      <c r="AAS46" s="67">
        <v>0</v>
      </c>
      <c r="AAT46" s="86"/>
      <c r="AAU46" s="86" t="s">
        <v>582</v>
      </c>
      <c r="AAZ46" s="62" t="s">
        <v>118</v>
      </c>
      <c r="ABA46" s="62">
        <v>6</v>
      </c>
      <c r="ABB46" s="86"/>
      <c r="ABC46" s="86">
        <v>0</v>
      </c>
      <c r="ABD46" s="86"/>
      <c r="ABE46" s="86">
        <v>0</v>
      </c>
      <c r="ABF46" s="86"/>
      <c r="ABG46" s="67">
        <v>0</v>
      </c>
      <c r="ABH46" s="86"/>
      <c r="ABI46" s="86" t="s">
        <v>582</v>
      </c>
      <c r="ABN46" s="62" t="s">
        <v>118</v>
      </c>
      <c r="ABO46" s="62">
        <v>6</v>
      </c>
      <c r="ABP46" s="86"/>
      <c r="ABQ46" s="86">
        <v>0</v>
      </c>
      <c r="ABR46" s="86"/>
      <c r="ABS46" s="86">
        <v>0</v>
      </c>
      <c r="ABT46" s="86"/>
      <c r="ABU46" s="67">
        <v>0</v>
      </c>
      <c r="ABV46" s="86"/>
      <c r="ABW46" s="86" t="s">
        <v>582</v>
      </c>
      <c r="ACB46" s="62" t="s">
        <v>118</v>
      </c>
      <c r="ACC46" s="62">
        <v>6</v>
      </c>
      <c r="ACD46" s="86"/>
      <c r="ACE46" s="86">
        <v>0</v>
      </c>
      <c r="ACF46" s="86"/>
      <c r="ACG46" s="86">
        <v>0</v>
      </c>
      <c r="ACH46" s="86"/>
      <c r="ACI46" s="67">
        <v>0</v>
      </c>
      <c r="ACJ46" s="86"/>
      <c r="ACK46" s="86" t="s">
        <v>582</v>
      </c>
      <c r="ACP46" s="62" t="s">
        <v>118</v>
      </c>
      <c r="ACQ46" s="62">
        <v>6</v>
      </c>
      <c r="ACR46" s="86"/>
      <c r="ACS46" s="86">
        <v>0</v>
      </c>
      <c r="ACT46" s="86"/>
      <c r="ACU46" s="86">
        <v>0</v>
      </c>
      <c r="ACV46" s="86"/>
      <c r="ACW46" s="67">
        <v>0</v>
      </c>
      <c r="ACX46" s="86"/>
      <c r="ACY46" s="86" t="s">
        <v>582</v>
      </c>
      <c r="ADD46" s="62" t="s">
        <v>118</v>
      </c>
      <c r="ADE46" s="62">
        <v>6</v>
      </c>
      <c r="ADF46" s="86"/>
      <c r="ADG46" s="86">
        <v>0</v>
      </c>
      <c r="ADH46" s="86"/>
      <c r="ADI46" s="86">
        <v>0</v>
      </c>
      <c r="ADJ46" s="86"/>
      <c r="ADK46" s="67">
        <v>0</v>
      </c>
      <c r="ADL46" s="86"/>
      <c r="ADM46" s="86" t="s">
        <v>582</v>
      </c>
      <c r="ADR46" s="62" t="s">
        <v>118</v>
      </c>
      <c r="ADS46" s="62">
        <v>6</v>
      </c>
      <c r="ADT46" s="86"/>
      <c r="ADU46" s="86">
        <v>0</v>
      </c>
      <c r="ADV46" s="86"/>
      <c r="ADW46" s="86">
        <v>0</v>
      </c>
      <c r="ADX46" s="86"/>
      <c r="ADY46" s="67">
        <v>0</v>
      </c>
      <c r="ADZ46" s="86"/>
      <c r="AEA46" s="86" t="s">
        <v>582</v>
      </c>
      <c r="AEF46" s="62" t="s">
        <v>118</v>
      </c>
      <c r="AEG46" s="62">
        <v>6</v>
      </c>
      <c r="AEH46" s="86"/>
      <c r="AEI46" s="86">
        <v>0</v>
      </c>
      <c r="AEJ46" s="86"/>
      <c r="AEK46" s="86">
        <v>0</v>
      </c>
      <c r="AEL46" s="86"/>
      <c r="AEM46" s="67">
        <v>0</v>
      </c>
      <c r="AEN46" s="86"/>
      <c r="AEO46" s="86" t="s">
        <v>582</v>
      </c>
      <c r="AET46" s="62" t="s">
        <v>118</v>
      </c>
      <c r="AEU46" s="62">
        <v>6</v>
      </c>
      <c r="AEV46" s="86"/>
      <c r="AEW46" s="86">
        <v>0</v>
      </c>
      <c r="AEX46" s="86"/>
      <c r="AEY46" s="86">
        <v>0</v>
      </c>
      <c r="AEZ46" s="86"/>
      <c r="AFA46" s="67">
        <v>0</v>
      </c>
      <c r="AFB46" s="86"/>
      <c r="AFC46" s="86" t="s">
        <v>582</v>
      </c>
      <c r="AFH46" s="62" t="s">
        <v>118</v>
      </c>
      <c r="AFI46" s="62">
        <v>6</v>
      </c>
      <c r="AFJ46" s="86"/>
      <c r="AFK46" s="86">
        <v>0</v>
      </c>
      <c r="AFL46" s="86"/>
      <c r="AFM46" s="86">
        <v>0</v>
      </c>
      <c r="AFN46" s="86"/>
      <c r="AFO46" s="67">
        <v>0</v>
      </c>
      <c r="AFP46" s="86"/>
      <c r="AFQ46" s="86" t="s">
        <v>582</v>
      </c>
      <c r="AFV46" s="62" t="s">
        <v>118</v>
      </c>
      <c r="AFW46" s="62">
        <v>6</v>
      </c>
      <c r="AFX46" s="86"/>
      <c r="AFY46" s="86">
        <v>0</v>
      </c>
      <c r="AFZ46" s="86"/>
      <c r="AGA46" s="86">
        <v>0</v>
      </c>
      <c r="AGB46" s="86"/>
      <c r="AGC46" s="67">
        <v>0</v>
      </c>
      <c r="AGD46" s="86"/>
      <c r="AGE46" s="86" t="s">
        <v>582</v>
      </c>
      <c r="AGJ46" s="62" t="s">
        <v>118</v>
      </c>
      <c r="AGK46" s="62">
        <v>6</v>
      </c>
      <c r="AGL46" s="86"/>
      <c r="AGM46" s="86">
        <v>0</v>
      </c>
      <c r="AGN46" s="86"/>
      <c r="AGO46" s="86">
        <v>0</v>
      </c>
      <c r="AGP46" s="86"/>
      <c r="AGQ46" s="67">
        <v>0</v>
      </c>
      <c r="AGR46" s="86"/>
      <c r="AGS46" s="86" t="s">
        <v>582</v>
      </c>
      <c r="AGX46" s="62" t="s">
        <v>118</v>
      </c>
      <c r="AGY46" s="62">
        <v>6</v>
      </c>
      <c r="AGZ46" s="86"/>
      <c r="AHA46" s="86">
        <v>0</v>
      </c>
      <c r="AHB46" s="86"/>
      <c r="AHC46" s="86">
        <v>0</v>
      </c>
      <c r="AHD46" s="86"/>
      <c r="AHE46" s="67">
        <v>0</v>
      </c>
      <c r="AHF46" s="86"/>
      <c r="AHG46" s="86" t="s">
        <v>582</v>
      </c>
      <c r="AHL46" s="62" t="s">
        <v>118</v>
      </c>
      <c r="AHM46" s="62">
        <v>6</v>
      </c>
      <c r="AHN46" s="86"/>
      <c r="AHO46" s="86">
        <v>0</v>
      </c>
      <c r="AHP46" s="86"/>
      <c r="AHQ46" s="86">
        <v>0</v>
      </c>
      <c r="AHR46" s="86"/>
      <c r="AHS46" s="67">
        <v>0</v>
      </c>
      <c r="AHT46" s="86"/>
      <c r="AHU46" s="86" t="s">
        <v>582</v>
      </c>
      <c r="AHZ46" s="62" t="s">
        <v>118</v>
      </c>
      <c r="AIA46" s="62">
        <v>6</v>
      </c>
      <c r="AIB46" s="86"/>
      <c r="AIC46" s="86">
        <v>0</v>
      </c>
      <c r="AID46" s="86"/>
      <c r="AIE46" s="86">
        <v>0</v>
      </c>
      <c r="AIF46" s="86"/>
      <c r="AIG46" s="67">
        <v>0</v>
      </c>
      <c r="AIH46" s="86"/>
      <c r="AII46" s="86" t="s">
        <v>582</v>
      </c>
      <c r="AIN46" s="62" t="s">
        <v>118</v>
      </c>
      <c r="AIO46" s="62">
        <v>6</v>
      </c>
      <c r="AIP46" s="86"/>
      <c r="AIQ46" s="86">
        <v>0</v>
      </c>
      <c r="AIR46" s="86"/>
      <c r="AIS46" s="86">
        <v>0</v>
      </c>
      <c r="AIT46" s="86"/>
      <c r="AIU46" s="67">
        <v>0</v>
      </c>
      <c r="AIV46" s="86"/>
      <c r="AIW46" s="86" t="s">
        <v>582</v>
      </c>
      <c r="AJB46" s="62" t="s">
        <v>118</v>
      </c>
      <c r="AJC46" s="62">
        <v>6</v>
      </c>
      <c r="AJD46" s="86"/>
      <c r="AJE46" s="86">
        <v>0</v>
      </c>
      <c r="AJF46" s="86"/>
      <c r="AJG46" s="86">
        <v>0</v>
      </c>
      <c r="AJH46" s="86"/>
      <c r="AJI46" s="67">
        <v>0</v>
      </c>
      <c r="AJJ46" s="86"/>
      <c r="AJK46" s="86" t="s">
        <v>582</v>
      </c>
      <c r="AJP46" s="62" t="s">
        <v>118</v>
      </c>
      <c r="AJQ46" s="62">
        <v>6</v>
      </c>
      <c r="AJR46" s="86"/>
      <c r="AJS46" s="86">
        <v>0</v>
      </c>
      <c r="AJT46" s="86"/>
      <c r="AJU46" s="86">
        <v>0</v>
      </c>
      <c r="AJV46" s="86"/>
      <c r="AJW46" s="67">
        <v>0</v>
      </c>
      <c r="AJX46" s="86"/>
      <c r="AJY46" s="86" t="s">
        <v>582</v>
      </c>
      <c r="AKD46" s="62" t="s">
        <v>118</v>
      </c>
      <c r="AKE46" s="62">
        <v>6</v>
      </c>
      <c r="AKF46" s="86"/>
      <c r="AKG46" s="86">
        <v>0</v>
      </c>
      <c r="AKH46" s="86"/>
      <c r="AKI46" s="86">
        <v>0</v>
      </c>
      <c r="AKJ46" s="86"/>
      <c r="AKK46" s="67">
        <v>0</v>
      </c>
      <c r="AKL46" s="86"/>
      <c r="AKM46" s="86" t="s">
        <v>582</v>
      </c>
      <c r="AKR46" s="62" t="s">
        <v>118</v>
      </c>
      <c r="AKS46" s="62">
        <v>6</v>
      </c>
      <c r="AKT46" s="86"/>
      <c r="AKU46" s="86">
        <v>0</v>
      </c>
      <c r="AKV46" s="86"/>
      <c r="AKW46" s="86">
        <v>0</v>
      </c>
      <c r="AKX46" s="86"/>
      <c r="AKY46" s="67">
        <v>0</v>
      </c>
      <c r="AKZ46" s="86"/>
      <c r="ALA46" s="86" t="s">
        <v>582</v>
      </c>
      <c r="ALF46" s="62" t="s">
        <v>118</v>
      </c>
      <c r="ALG46" s="62">
        <v>6</v>
      </c>
      <c r="ALH46" s="86"/>
      <c r="ALI46" s="86">
        <v>0</v>
      </c>
      <c r="ALJ46" s="86"/>
      <c r="ALK46" s="86">
        <v>0</v>
      </c>
      <c r="ALL46" s="86"/>
      <c r="ALM46" s="67">
        <v>0</v>
      </c>
      <c r="ALN46" s="86"/>
      <c r="ALO46" s="86" t="s">
        <v>582</v>
      </c>
      <c r="ALT46" s="62" t="s">
        <v>118</v>
      </c>
      <c r="ALU46" s="62">
        <v>6</v>
      </c>
      <c r="ALV46" s="86"/>
      <c r="ALW46" s="86">
        <v>0</v>
      </c>
      <c r="ALX46" s="86"/>
      <c r="ALY46" s="86">
        <v>0</v>
      </c>
      <c r="ALZ46" s="86"/>
      <c r="AMA46" s="67">
        <v>0</v>
      </c>
      <c r="AMB46" s="86"/>
      <c r="AMC46" s="86" t="s">
        <v>582</v>
      </c>
      <c r="AMH46" s="62" t="s">
        <v>118</v>
      </c>
      <c r="AMI46" s="62">
        <v>6</v>
      </c>
      <c r="AMJ46" s="86"/>
      <c r="AMK46" s="86">
        <v>0</v>
      </c>
      <c r="AML46" s="86"/>
      <c r="AMM46" s="86">
        <v>0</v>
      </c>
      <c r="AMN46" s="86"/>
      <c r="AMO46" s="67">
        <v>0</v>
      </c>
      <c r="AMP46" s="86"/>
      <c r="AMQ46" s="86" t="s">
        <v>582</v>
      </c>
      <c r="AMV46" s="62" t="s">
        <v>118</v>
      </c>
      <c r="AMW46" s="62">
        <v>6</v>
      </c>
      <c r="AMX46" s="86"/>
      <c r="AMY46" s="86">
        <v>0</v>
      </c>
      <c r="AMZ46" s="86"/>
      <c r="ANA46" s="86">
        <v>0</v>
      </c>
      <c r="ANB46" s="86"/>
      <c r="ANC46" s="67">
        <v>0</v>
      </c>
      <c r="AND46" s="86"/>
      <c r="ANE46" s="86" t="s">
        <v>582</v>
      </c>
      <c r="ANJ46" s="62" t="s">
        <v>118</v>
      </c>
      <c r="ANK46" s="62">
        <v>6</v>
      </c>
      <c r="ANL46" s="86"/>
      <c r="ANM46" s="86">
        <v>0</v>
      </c>
      <c r="ANN46" s="86"/>
      <c r="ANO46" s="86">
        <v>0</v>
      </c>
      <c r="ANP46" s="86"/>
      <c r="ANQ46" s="67">
        <v>0</v>
      </c>
      <c r="ANR46" s="86"/>
      <c r="ANS46" s="86" t="s">
        <v>582</v>
      </c>
      <c r="ANX46" s="62" t="s">
        <v>118</v>
      </c>
      <c r="ANY46" s="62">
        <v>6</v>
      </c>
      <c r="ANZ46" s="86"/>
      <c r="AOA46" s="86">
        <v>0</v>
      </c>
      <c r="AOB46" s="86"/>
      <c r="AOC46" s="86">
        <v>0</v>
      </c>
      <c r="AOD46" s="86"/>
      <c r="AOE46" s="67">
        <v>0</v>
      </c>
      <c r="AOF46" s="86"/>
      <c r="AOG46" s="86" t="s">
        <v>582</v>
      </c>
      <c r="AOL46" s="62" t="s">
        <v>118</v>
      </c>
      <c r="AOM46" s="62">
        <v>6</v>
      </c>
      <c r="AON46" s="86"/>
      <c r="AOO46" s="86">
        <v>0</v>
      </c>
      <c r="AOP46" s="86"/>
      <c r="AOQ46" s="86">
        <v>0</v>
      </c>
      <c r="AOR46" s="86"/>
      <c r="AOS46" s="67">
        <v>0</v>
      </c>
      <c r="AOT46" s="86"/>
      <c r="AOU46" s="86" t="s">
        <v>582</v>
      </c>
      <c r="AOZ46" s="62" t="s">
        <v>118</v>
      </c>
      <c r="APA46" s="62">
        <v>6</v>
      </c>
      <c r="APB46" s="86"/>
      <c r="APC46" s="86">
        <v>0</v>
      </c>
      <c r="APD46" s="86"/>
      <c r="APE46" s="86">
        <v>0</v>
      </c>
      <c r="APF46" s="86"/>
      <c r="APG46" s="67">
        <v>0</v>
      </c>
      <c r="APH46" s="86"/>
      <c r="API46" s="86" t="s">
        <v>582</v>
      </c>
      <c r="APN46" s="62" t="s">
        <v>118</v>
      </c>
      <c r="APO46" s="62">
        <v>6</v>
      </c>
      <c r="APP46" s="86"/>
      <c r="APQ46" s="86">
        <v>0</v>
      </c>
      <c r="APR46" s="86"/>
      <c r="APS46" s="86">
        <v>0</v>
      </c>
      <c r="APT46" s="86"/>
      <c r="APU46" s="67">
        <v>0</v>
      </c>
      <c r="APV46" s="86"/>
      <c r="APW46" s="86" t="s">
        <v>582</v>
      </c>
      <c r="AQB46" s="62" t="s">
        <v>118</v>
      </c>
      <c r="AQC46" s="62">
        <v>6</v>
      </c>
      <c r="AQD46" s="86"/>
      <c r="AQE46" s="86">
        <v>0</v>
      </c>
      <c r="AQF46" s="86"/>
      <c r="AQG46" s="86">
        <v>0</v>
      </c>
      <c r="AQH46" s="86"/>
      <c r="AQI46" s="67">
        <v>0</v>
      </c>
      <c r="AQJ46" s="86"/>
      <c r="AQK46" s="86" t="s">
        <v>582</v>
      </c>
      <c r="AQP46" s="62" t="s">
        <v>118</v>
      </c>
      <c r="AQQ46" s="62">
        <v>6</v>
      </c>
      <c r="AQR46" s="86"/>
      <c r="AQS46" s="86">
        <v>0</v>
      </c>
      <c r="AQT46" s="86"/>
      <c r="AQU46" s="86">
        <v>0</v>
      </c>
      <c r="AQV46" s="86"/>
      <c r="AQW46" s="67">
        <v>0</v>
      </c>
      <c r="AQX46" s="86"/>
      <c r="AQY46" s="86" t="s">
        <v>582</v>
      </c>
      <c r="ARD46" s="62" t="s">
        <v>118</v>
      </c>
      <c r="ARE46" s="62">
        <v>6</v>
      </c>
      <c r="ARF46" s="86"/>
      <c r="ARG46" s="86">
        <v>0</v>
      </c>
      <c r="ARH46" s="86"/>
      <c r="ARI46" s="86">
        <v>0</v>
      </c>
      <c r="ARJ46" s="86"/>
      <c r="ARK46" s="67">
        <v>0</v>
      </c>
      <c r="ARL46" s="86"/>
      <c r="ARM46" s="86" t="s">
        <v>582</v>
      </c>
      <c r="ARR46" s="62" t="s">
        <v>118</v>
      </c>
      <c r="ARS46" s="62">
        <v>6</v>
      </c>
      <c r="ART46" s="86"/>
      <c r="ARU46" s="86">
        <v>0</v>
      </c>
      <c r="ARV46" s="86"/>
      <c r="ARW46" s="86">
        <v>0</v>
      </c>
      <c r="ARX46" s="86"/>
      <c r="ARY46" s="67">
        <v>0</v>
      </c>
      <c r="ARZ46" s="86"/>
      <c r="ASA46" s="86" t="s">
        <v>582</v>
      </c>
      <c r="ASF46" s="62" t="s">
        <v>118</v>
      </c>
      <c r="ASG46" s="62">
        <v>6</v>
      </c>
      <c r="ASH46" s="86"/>
      <c r="ASI46" s="86">
        <v>0</v>
      </c>
      <c r="ASJ46" s="86"/>
      <c r="ASK46" s="86">
        <v>0</v>
      </c>
      <c r="ASL46" s="86"/>
      <c r="ASM46" s="67">
        <v>0</v>
      </c>
      <c r="ASN46" s="86"/>
      <c r="ASO46" s="86" t="s">
        <v>582</v>
      </c>
      <c r="AST46" s="62" t="s">
        <v>118</v>
      </c>
      <c r="ASU46" s="62">
        <v>6</v>
      </c>
      <c r="ASV46" s="86"/>
      <c r="ASW46" s="86">
        <v>0</v>
      </c>
      <c r="ASX46" s="86"/>
      <c r="ASY46" s="86">
        <v>0</v>
      </c>
      <c r="ASZ46" s="86"/>
      <c r="ATA46" s="67">
        <v>0</v>
      </c>
      <c r="ATB46" s="86"/>
      <c r="ATC46" s="86" t="s">
        <v>582</v>
      </c>
      <c r="ATH46" s="62" t="s">
        <v>118</v>
      </c>
      <c r="ATI46" s="62">
        <v>6</v>
      </c>
      <c r="ATJ46" s="86"/>
      <c r="ATK46" s="86">
        <v>0</v>
      </c>
      <c r="ATL46" s="86"/>
      <c r="ATM46" s="86">
        <v>0</v>
      </c>
      <c r="ATN46" s="86"/>
      <c r="ATO46" s="67">
        <v>0</v>
      </c>
      <c r="ATP46" s="86"/>
      <c r="ATQ46" s="86" t="s">
        <v>582</v>
      </c>
      <c r="ATV46" s="62" t="s">
        <v>118</v>
      </c>
      <c r="ATW46" s="62">
        <v>6</v>
      </c>
      <c r="ATX46" s="86"/>
      <c r="ATY46" s="86">
        <v>0</v>
      </c>
      <c r="ATZ46" s="86"/>
      <c r="AUA46" s="86">
        <v>0</v>
      </c>
      <c r="AUB46" s="86"/>
      <c r="AUC46" s="67">
        <v>0</v>
      </c>
      <c r="AUD46" s="86"/>
      <c r="AUE46" s="86" t="s">
        <v>582</v>
      </c>
      <c r="AUJ46" s="62" t="s">
        <v>118</v>
      </c>
      <c r="AUK46" s="62">
        <v>6</v>
      </c>
      <c r="AUL46" s="86"/>
      <c r="AUM46" s="86">
        <v>0</v>
      </c>
      <c r="AUN46" s="86"/>
      <c r="AUO46" s="86">
        <v>0</v>
      </c>
      <c r="AUP46" s="86"/>
      <c r="AUQ46" s="67">
        <v>0</v>
      </c>
      <c r="AUR46" s="86"/>
      <c r="AUS46" s="86" t="s">
        <v>582</v>
      </c>
      <c r="AUX46" s="62" t="s">
        <v>118</v>
      </c>
      <c r="AUY46" s="62">
        <v>6</v>
      </c>
      <c r="AUZ46" s="86"/>
      <c r="AVA46" s="86">
        <v>0</v>
      </c>
      <c r="AVB46" s="86"/>
      <c r="AVC46" s="86">
        <v>0</v>
      </c>
      <c r="AVD46" s="86"/>
      <c r="AVE46" s="67">
        <v>0</v>
      </c>
      <c r="AVF46" s="86"/>
      <c r="AVG46" s="86" t="s">
        <v>582</v>
      </c>
      <c r="AVL46" s="62" t="s">
        <v>118</v>
      </c>
      <c r="AVM46" s="62">
        <v>6</v>
      </c>
      <c r="AVN46" s="86"/>
      <c r="AVO46" s="86">
        <v>0</v>
      </c>
      <c r="AVP46" s="86"/>
      <c r="AVQ46" s="86">
        <v>0</v>
      </c>
      <c r="AVR46" s="86"/>
      <c r="AVS46" s="67">
        <v>0</v>
      </c>
      <c r="AVT46" s="86"/>
      <c r="AVU46" s="86" t="s">
        <v>582</v>
      </c>
      <c r="AVZ46" s="62" t="s">
        <v>118</v>
      </c>
      <c r="AWA46" s="62">
        <v>6</v>
      </c>
      <c r="AWB46" s="86"/>
      <c r="AWC46" s="86">
        <v>0</v>
      </c>
      <c r="AWD46" s="86"/>
      <c r="AWE46" s="86">
        <v>0</v>
      </c>
      <c r="AWF46" s="86"/>
      <c r="AWG46" s="67">
        <v>0</v>
      </c>
      <c r="AWH46" s="86"/>
      <c r="AWI46" s="86" t="s">
        <v>582</v>
      </c>
      <c r="AWN46" s="62" t="s">
        <v>118</v>
      </c>
      <c r="AWO46" s="62">
        <v>6</v>
      </c>
      <c r="AWP46" s="86"/>
      <c r="AWQ46" s="86">
        <v>0</v>
      </c>
      <c r="AWR46" s="86"/>
      <c r="AWS46" s="86">
        <v>0</v>
      </c>
      <c r="AWT46" s="86"/>
      <c r="AWU46" s="67">
        <v>0</v>
      </c>
      <c r="AWV46" s="86"/>
      <c r="AWW46" s="86" t="s">
        <v>582</v>
      </c>
      <c r="AXB46" s="62" t="s">
        <v>118</v>
      </c>
      <c r="AXC46" s="62">
        <v>6</v>
      </c>
      <c r="AXD46" s="86"/>
      <c r="AXE46" s="86">
        <v>0</v>
      </c>
      <c r="AXF46" s="86"/>
      <c r="AXG46" s="86">
        <v>0</v>
      </c>
      <c r="AXH46" s="86"/>
      <c r="AXI46" s="67">
        <v>0</v>
      </c>
      <c r="AXJ46" s="86"/>
      <c r="AXK46" s="86" t="s">
        <v>582</v>
      </c>
      <c r="AXP46" s="62" t="s">
        <v>118</v>
      </c>
      <c r="AXQ46" s="62">
        <v>6</v>
      </c>
      <c r="AXR46" s="86"/>
      <c r="AXS46" s="86">
        <v>0</v>
      </c>
      <c r="AXT46" s="86"/>
      <c r="AXU46" s="86">
        <v>0</v>
      </c>
      <c r="AXV46" s="86"/>
      <c r="AXW46" s="67">
        <v>0</v>
      </c>
      <c r="AXX46" s="86"/>
      <c r="AXY46" s="86" t="s">
        <v>582</v>
      </c>
      <c r="AYD46" s="62" t="s">
        <v>118</v>
      </c>
      <c r="AYE46" s="62">
        <v>6</v>
      </c>
      <c r="AYF46" s="86"/>
      <c r="AYG46" s="86">
        <v>0</v>
      </c>
      <c r="AYH46" s="86"/>
      <c r="AYI46" s="86">
        <v>0</v>
      </c>
      <c r="AYJ46" s="86"/>
      <c r="AYK46" s="67">
        <v>0</v>
      </c>
      <c r="AYL46" s="86"/>
      <c r="AYM46" s="86" t="s">
        <v>582</v>
      </c>
      <c r="AYR46" s="62" t="s">
        <v>118</v>
      </c>
      <c r="AYS46" s="62">
        <v>6</v>
      </c>
      <c r="AYT46" s="86"/>
      <c r="AYU46" s="86">
        <v>0</v>
      </c>
      <c r="AYV46" s="86"/>
      <c r="AYW46" s="86">
        <v>0</v>
      </c>
      <c r="AYX46" s="86"/>
      <c r="AYY46" s="67">
        <v>0</v>
      </c>
      <c r="AYZ46" s="86"/>
      <c r="AZA46" s="86" t="s">
        <v>582</v>
      </c>
      <c r="AZF46" s="62" t="s">
        <v>118</v>
      </c>
      <c r="AZG46" s="62">
        <v>6</v>
      </c>
      <c r="AZH46" s="86"/>
      <c r="AZI46" s="86">
        <v>0</v>
      </c>
      <c r="AZJ46" s="86"/>
      <c r="AZK46" s="86">
        <v>0</v>
      </c>
      <c r="AZL46" s="86"/>
      <c r="AZM46" s="67">
        <v>0</v>
      </c>
      <c r="AZN46" s="86"/>
      <c r="AZO46" s="86" t="s">
        <v>582</v>
      </c>
      <c r="AZT46" s="62" t="s">
        <v>118</v>
      </c>
      <c r="AZU46" s="62">
        <v>6</v>
      </c>
      <c r="AZV46" s="86"/>
      <c r="AZW46" s="86">
        <v>0</v>
      </c>
      <c r="AZX46" s="86"/>
      <c r="AZY46" s="86">
        <v>0</v>
      </c>
      <c r="AZZ46" s="86"/>
      <c r="BAA46" s="67">
        <v>0</v>
      </c>
      <c r="BAB46" s="86"/>
      <c r="BAC46" s="86" t="s">
        <v>582</v>
      </c>
      <c r="BAH46" s="62" t="s">
        <v>118</v>
      </c>
      <c r="BAI46" s="62">
        <v>6</v>
      </c>
      <c r="BAJ46" s="86"/>
      <c r="BAK46" s="86">
        <v>0</v>
      </c>
      <c r="BAL46" s="86"/>
      <c r="BAM46" s="86">
        <v>0</v>
      </c>
      <c r="BAN46" s="86"/>
      <c r="BAO46" s="67">
        <v>0</v>
      </c>
      <c r="BAP46" s="86"/>
      <c r="BAQ46" s="86" t="s">
        <v>582</v>
      </c>
      <c r="BAV46" s="62" t="s">
        <v>118</v>
      </c>
      <c r="BAW46" s="62">
        <v>6</v>
      </c>
      <c r="BAX46" s="86"/>
      <c r="BAY46" s="86">
        <v>0</v>
      </c>
      <c r="BAZ46" s="86"/>
      <c r="BBA46" s="86">
        <v>0</v>
      </c>
      <c r="BBB46" s="86"/>
      <c r="BBC46" s="67">
        <v>0</v>
      </c>
      <c r="BBD46" s="86"/>
      <c r="BBE46" s="86" t="s">
        <v>582</v>
      </c>
      <c r="BBJ46" s="62" t="s">
        <v>118</v>
      </c>
      <c r="BBK46" s="62">
        <v>6</v>
      </c>
      <c r="BBL46" s="86"/>
      <c r="BBM46" s="86">
        <v>0</v>
      </c>
      <c r="BBN46" s="86"/>
      <c r="BBO46" s="86">
        <v>0</v>
      </c>
      <c r="BBP46" s="86"/>
      <c r="BBQ46" s="67">
        <v>0</v>
      </c>
      <c r="BBR46" s="86"/>
      <c r="BBS46" s="86" t="s">
        <v>582</v>
      </c>
      <c r="BBX46" s="62" t="s">
        <v>118</v>
      </c>
      <c r="BBY46" s="62">
        <v>6</v>
      </c>
      <c r="BBZ46" s="86"/>
      <c r="BCA46" s="86">
        <v>0</v>
      </c>
      <c r="BCB46" s="86"/>
      <c r="BCC46" s="86">
        <v>0</v>
      </c>
      <c r="BCD46" s="86"/>
      <c r="BCE46" s="67">
        <v>0</v>
      </c>
      <c r="BCF46" s="86"/>
      <c r="BCG46" s="86" t="s">
        <v>582</v>
      </c>
      <c r="BCL46" s="62" t="s">
        <v>118</v>
      </c>
      <c r="BCM46" s="62">
        <v>6</v>
      </c>
      <c r="BCN46" s="86"/>
      <c r="BCO46" s="86">
        <v>0</v>
      </c>
      <c r="BCP46" s="86"/>
      <c r="BCQ46" s="86">
        <v>0</v>
      </c>
      <c r="BCR46" s="86"/>
      <c r="BCS46" s="67">
        <v>0</v>
      </c>
      <c r="BCT46" s="86"/>
      <c r="BCU46" s="86" t="s">
        <v>582</v>
      </c>
      <c r="BCZ46" s="62" t="s">
        <v>118</v>
      </c>
      <c r="BDA46" s="62">
        <v>6</v>
      </c>
      <c r="BDB46" s="86"/>
      <c r="BDC46" s="86">
        <v>0</v>
      </c>
      <c r="BDD46" s="86"/>
      <c r="BDE46" s="86">
        <v>0</v>
      </c>
      <c r="BDF46" s="86"/>
      <c r="BDG46" s="67">
        <v>0</v>
      </c>
      <c r="BDH46" s="86"/>
      <c r="BDI46" s="86" t="s">
        <v>582</v>
      </c>
      <c r="BDN46" s="62" t="s">
        <v>118</v>
      </c>
      <c r="BDO46" s="62">
        <v>6</v>
      </c>
      <c r="BDP46" s="86"/>
      <c r="BDQ46" s="86">
        <v>0</v>
      </c>
      <c r="BDR46" s="86"/>
      <c r="BDS46" s="86">
        <v>0</v>
      </c>
      <c r="BDT46" s="86"/>
      <c r="BDU46" s="67">
        <v>0</v>
      </c>
      <c r="BDV46" s="86"/>
      <c r="BDW46" s="86" t="s">
        <v>582</v>
      </c>
      <c r="BEB46" s="62" t="s">
        <v>118</v>
      </c>
      <c r="BEC46" s="62">
        <v>6</v>
      </c>
      <c r="BED46" s="86"/>
      <c r="BEE46" s="86">
        <v>0</v>
      </c>
      <c r="BEF46" s="86"/>
      <c r="BEG46" s="86">
        <v>0</v>
      </c>
      <c r="BEH46" s="86"/>
      <c r="BEI46" s="67">
        <v>0</v>
      </c>
      <c r="BEJ46" s="86"/>
      <c r="BEK46" s="86" t="s">
        <v>582</v>
      </c>
      <c r="BEP46" s="62" t="s">
        <v>118</v>
      </c>
      <c r="BEQ46" s="62">
        <v>6</v>
      </c>
      <c r="BER46" s="86"/>
      <c r="BES46" s="86">
        <v>0</v>
      </c>
      <c r="BET46" s="86"/>
      <c r="BEU46" s="86">
        <v>0</v>
      </c>
      <c r="BEV46" s="86"/>
      <c r="BEW46" s="67">
        <v>0</v>
      </c>
      <c r="BEX46" s="86"/>
      <c r="BEY46" s="86" t="s">
        <v>582</v>
      </c>
      <c r="BFD46" s="62" t="s">
        <v>118</v>
      </c>
      <c r="BFE46" s="62">
        <v>6</v>
      </c>
      <c r="BFF46" s="86"/>
      <c r="BFG46" s="86">
        <v>0</v>
      </c>
      <c r="BFH46" s="86"/>
      <c r="BFI46" s="86">
        <v>0</v>
      </c>
      <c r="BFJ46" s="86"/>
      <c r="BFK46" s="67">
        <v>0</v>
      </c>
      <c r="BFL46" s="86"/>
      <c r="BFM46" s="86" t="s">
        <v>582</v>
      </c>
      <c r="BFR46" s="62" t="s">
        <v>118</v>
      </c>
      <c r="BFS46" s="62">
        <v>6</v>
      </c>
      <c r="BFT46" s="86"/>
      <c r="BFU46" s="86">
        <v>0</v>
      </c>
      <c r="BFV46" s="86"/>
      <c r="BFW46" s="86">
        <v>0</v>
      </c>
      <c r="BFX46" s="86"/>
      <c r="BFY46" s="67">
        <v>0</v>
      </c>
      <c r="BFZ46" s="86"/>
      <c r="BGA46" s="86" t="s">
        <v>582</v>
      </c>
      <c r="BGF46" s="62" t="s">
        <v>118</v>
      </c>
      <c r="BGG46" s="62">
        <v>6</v>
      </c>
      <c r="BGH46" s="86"/>
      <c r="BGI46" s="86">
        <v>0</v>
      </c>
      <c r="BGJ46" s="86"/>
      <c r="BGK46" s="86">
        <v>0</v>
      </c>
      <c r="BGL46" s="86"/>
      <c r="BGM46" s="67">
        <v>0</v>
      </c>
      <c r="BGN46" s="86"/>
      <c r="BGO46" s="86" t="s">
        <v>582</v>
      </c>
      <c r="BGT46" s="62" t="s">
        <v>118</v>
      </c>
      <c r="BGU46" s="62">
        <v>6</v>
      </c>
      <c r="BGV46" s="86"/>
      <c r="BGW46" s="86">
        <v>0</v>
      </c>
      <c r="BGX46" s="86"/>
      <c r="BGY46" s="86">
        <v>0</v>
      </c>
      <c r="BGZ46" s="86"/>
      <c r="BHA46" s="67">
        <v>0</v>
      </c>
      <c r="BHB46" s="86"/>
      <c r="BHC46" s="86" t="s">
        <v>582</v>
      </c>
      <c r="BHH46" s="62" t="s">
        <v>118</v>
      </c>
      <c r="BHI46" s="62">
        <v>6</v>
      </c>
      <c r="BHJ46" s="86"/>
      <c r="BHK46" s="86">
        <v>0</v>
      </c>
      <c r="BHL46" s="86"/>
      <c r="BHM46" s="86">
        <v>0</v>
      </c>
      <c r="BHN46" s="86"/>
      <c r="BHO46" s="67">
        <v>0</v>
      </c>
      <c r="BHP46" s="86"/>
      <c r="BHQ46" s="86" t="s">
        <v>582</v>
      </c>
      <c r="BHV46" s="62" t="s">
        <v>118</v>
      </c>
      <c r="BHW46" s="62">
        <v>6</v>
      </c>
      <c r="BHX46" s="86"/>
      <c r="BHY46" s="86">
        <v>0</v>
      </c>
      <c r="BHZ46" s="86"/>
      <c r="BIA46" s="86">
        <v>0</v>
      </c>
      <c r="BIB46" s="86"/>
      <c r="BIC46" s="67">
        <v>0</v>
      </c>
      <c r="BID46" s="86"/>
      <c r="BIE46" s="86" t="s">
        <v>582</v>
      </c>
      <c r="BIJ46" s="62" t="s">
        <v>118</v>
      </c>
      <c r="BIK46" s="62">
        <v>6</v>
      </c>
      <c r="BIL46" s="86"/>
      <c r="BIM46" s="86">
        <v>0</v>
      </c>
      <c r="BIN46" s="86"/>
      <c r="BIO46" s="86">
        <v>0</v>
      </c>
      <c r="BIP46" s="86"/>
      <c r="BIQ46" s="67">
        <v>0</v>
      </c>
      <c r="BIR46" s="86"/>
      <c r="BIS46" s="86" t="s">
        <v>582</v>
      </c>
      <c r="BIX46" s="62" t="s">
        <v>118</v>
      </c>
      <c r="BIY46" s="62">
        <v>6</v>
      </c>
      <c r="BIZ46" s="86"/>
      <c r="BJA46" s="86">
        <v>0</v>
      </c>
      <c r="BJB46" s="86"/>
      <c r="BJC46" s="86">
        <v>0</v>
      </c>
      <c r="BJD46" s="86"/>
      <c r="BJE46" s="67">
        <v>0</v>
      </c>
      <c r="BJF46" s="86"/>
      <c r="BJG46" s="86" t="s">
        <v>582</v>
      </c>
      <c r="BJL46" s="62" t="s">
        <v>118</v>
      </c>
      <c r="BJM46" s="62">
        <v>6</v>
      </c>
      <c r="BJN46" s="86"/>
      <c r="BJO46" s="86">
        <v>0</v>
      </c>
      <c r="BJP46" s="86"/>
      <c r="BJQ46" s="86">
        <v>0</v>
      </c>
      <c r="BJR46" s="86"/>
      <c r="BJS46" s="67">
        <v>0</v>
      </c>
      <c r="BJT46" s="86"/>
      <c r="BJU46" s="86" t="s">
        <v>582</v>
      </c>
      <c r="BJZ46" s="62" t="s">
        <v>118</v>
      </c>
      <c r="BKA46" s="62">
        <v>6</v>
      </c>
      <c r="BKB46" s="86"/>
      <c r="BKC46" s="86">
        <v>0</v>
      </c>
      <c r="BKD46" s="86"/>
      <c r="BKE46" s="86">
        <v>0</v>
      </c>
      <c r="BKF46" s="86"/>
      <c r="BKG46" s="67">
        <v>0</v>
      </c>
      <c r="BKH46" s="86"/>
      <c r="BKI46" s="86" t="s">
        <v>582</v>
      </c>
      <c r="BKN46" s="62" t="s">
        <v>118</v>
      </c>
      <c r="BKO46" s="62">
        <v>6</v>
      </c>
      <c r="BKP46" s="86"/>
      <c r="BKQ46" s="86">
        <v>0</v>
      </c>
      <c r="BKR46" s="86"/>
      <c r="BKS46" s="86">
        <v>0</v>
      </c>
      <c r="BKT46" s="86"/>
      <c r="BKU46" s="67">
        <v>0</v>
      </c>
      <c r="BKV46" s="86"/>
      <c r="BKW46" s="86" t="s">
        <v>582</v>
      </c>
      <c r="BLB46" s="62" t="s">
        <v>118</v>
      </c>
      <c r="BLC46" s="62">
        <v>6</v>
      </c>
      <c r="BLD46" s="86"/>
      <c r="BLE46" s="86">
        <v>0</v>
      </c>
      <c r="BLF46" s="86"/>
      <c r="BLG46" s="86">
        <v>0</v>
      </c>
      <c r="BLH46" s="86"/>
      <c r="BLI46" s="67">
        <v>0</v>
      </c>
      <c r="BLJ46" s="86"/>
      <c r="BLK46" s="86" t="s">
        <v>582</v>
      </c>
      <c r="BLP46" s="62" t="s">
        <v>118</v>
      </c>
      <c r="BLQ46" s="62">
        <v>6</v>
      </c>
      <c r="BLR46" s="86"/>
      <c r="BLS46" s="86">
        <v>0</v>
      </c>
      <c r="BLT46" s="86"/>
      <c r="BLU46" s="86">
        <v>0</v>
      </c>
      <c r="BLV46" s="86"/>
      <c r="BLW46" s="67">
        <v>0</v>
      </c>
      <c r="BLX46" s="86"/>
      <c r="BLY46" s="86" t="s">
        <v>582</v>
      </c>
      <c r="BMD46" s="62" t="s">
        <v>118</v>
      </c>
      <c r="BME46" s="62">
        <v>6</v>
      </c>
      <c r="BMF46" s="86"/>
      <c r="BMG46" s="86">
        <v>0</v>
      </c>
      <c r="BMH46" s="86"/>
      <c r="BMI46" s="86">
        <v>0</v>
      </c>
      <c r="BMJ46" s="86"/>
      <c r="BMK46" s="67">
        <v>0</v>
      </c>
      <c r="BML46" s="86"/>
      <c r="BMM46" s="86" t="s">
        <v>582</v>
      </c>
      <c r="BMR46" s="62" t="s">
        <v>118</v>
      </c>
      <c r="BMS46" s="62">
        <v>6</v>
      </c>
      <c r="BMT46" s="86"/>
      <c r="BMU46" s="86">
        <v>0</v>
      </c>
      <c r="BMV46" s="86"/>
      <c r="BMW46" s="86">
        <v>0</v>
      </c>
      <c r="BMX46" s="86"/>
      <c r="BMY46" s="67">
        <v>0</v>
      </c>
      <c r="BMZ46" s="86"/>
      <c r="BNA46" s="86" t="s">
        <v>582</v>
      </c>
      <c r="BNF46" s="62" t="s">
        <v>118</v>
      </c>
      <c r="BNG46" s="62">
        <v>6</v>
      </c>
      <c r="BNH46" s="86"/>
      <c r="BNI46" s="86">
        <v>0</v>
      </c>
      <c r="BNJ46" s="86"/>
      <c r="BNK46" s="86">
        <v>0</v>
      </c>
      <c r="BNL46" s="86"/>
      <c r="BNM46" s="67">
        <v>0</v>
      </c>
      <c r="BNN46" s="86"/>
      <c r="BNO46" s="86" t="s">
        <v>582</v>
      </c>
      <c r="BNT46" s="62" t="s">
        <v>118</v>
      </c>
      <c r="BNU46" s="62">
        <v>6</v>
      </c>
      <c r="BNV46" s="86"/>
      <c r="BNW46" s="86">
        <v>0</v>
      </c>
      <c r="BNX46" s="86"/>
      <c r="BNY46" s="86">
        <v>0</v>
      </c>
      <c r="BNZ46" s="86"/>
      <c r="BOA46" s="67">
        <v>0</v>
      </c>
      <c r="BOB46" s="86"/>
      <c r="BOC46" s="86" t="s">
        <v>582</v>
      </c>
      <c r="BOH46" s="62" t="s">
        <v>118</v>
      </c>
      <c r="BOI46" s="62">
        <v>6</v>
      </c>
      <c r="BOJ46" s="86"/>
      <c r="BOK46" s="86">
        <v>0</v>
      </c>
      <c r="BOL46" s="86"/>
      <c r="BOM46" s="86">
        <v>0</v>
      </c>
      <c r="BON46" s="86"/>
      <c r="BOO46" s="67">
        <v>0</v>
      </c>
      <c r="BOP46" s="86"/>
      <c r="BOQ46" s="86" t="s">
        <v>582</v>
      </c>
      <c r="BOV46" s="62" t="s">
        <v>118</v>
      </c>
      <c r="BOW46" s="62">
        <v>6</v>
      </c>
      <c r="BOX46" s="86"/>
      <c r="BOY46" s="86">
        <v>0</v>
      </c>
      <c r="BOZ46" s="86"/>
      <c r="BPA46" s="86">
        <v>0</v>
      </c>
      <c r="BPB46" s="86"/>
      <c r="BPC46" s="67">
        <v>0</v>
      </c>
      <c r="BPD46" s="86"/>
      <c r="BPE46" s="86" t="s">
        <v>582</v>
      </c>
      <c r="BPJ46" s="62" t="s">
        <v>118</v>
      </c>
      <c r="BPK46" s="62">
        <v>6</v>
      </c>
      <c r="BPL46" s="86"/>
      <c r="BPM46" s="86">
        <v>0</v>
      </c>
      <c r="BPN46" s="86"/>
      <c r="BPO46" s="86">
        <v>0</v>
      </c>
      <c r="BPP46" s="86"/>
      <c r="BPQ46" s="67">
        <v>0</v>
      </c>
      <c r="BPR46" s="86"/>
      <c r="BPS46" s="86" t="s">
        <v>582</v>
      </c>
      <c r="BPX46" s="62" t="s">
        <v>118</v>
      </c>
      <c r="BPY46" s="62">
        <v>6</v>
      </c>
      <c r="BPZ46" s="86"/>
      <c r="BQA46" s="86">
        <v>0</v>
      </c>
      <c r="BQB46" s="86"/>
      <c r="BQC46" s="86">
        <v>0</v>
      </c>
      <c r="BQD46" s="86"/>
      <c r="BQE46" s="67">
        <v>0</v>
      </c>
      <c r="BQF46" s="86"/>
      <c r="BQG46" s="86" t="s">
        <v>582</v>
      </c>
      <c r="BQL46" s="62" t="s">
        <v>118</v>
      </c>
      <c r="BQM46" s="62">
        <v>6</v>
      </c>
      <c r="BQN46" s="86"/>
      <c r="BQO46" s="86">
        <v>0</v>
      </c>
      <c r="BQP46" s="86"/>
      <c r="BQQ46" s="86">
        <v>0</v>
      </c>
      <c r="BQR46" s="86"/>
      <c r="BQS46" s="67">
        <v>0</v>
      </c>
      <c r="BQT46" s="86"/>
      <c r="BQU46" s="86" t="s">
        <v>582</v>
      </c>
      <c r="BQZ46" s="62" t="s">
        <v>118</v>
      </c>
      <c r="BRA46" s="62">
        <v>6</v>
      </c>
      <c r="BRB46" s="86"/>
      <c r="BRC46" s="86">
        <v>0</v>
      </c>
      <c r="BRD46" s="86"/>
      <c r="BRE46" s="86">
        <v>0</v>
      </c>
      <c r="BRF46" s="86"/>
      <c r="BRG46" s="67">
        <v>0</v>
      </c>
      <c r="BRH46" s="86"/>
      <c r="BRI46" s="86" t="s">
        <v>582</v>
      </c>
      <c r="BRN46" s="62" t="s">
        <v>118</v>
      </c>
      <c r="BRO46" s="62">
        <v>6</v>
      </c>
      <c r="BRP46" s="86"/>
      <c r="BRQ46" s="86">
        <v>0</v>
      </c>
      <c r="BRR46" s="86"/>
      <c r="BRS46" s="86">
        <v>0</v>
      </c>
      <c r="BRT46" s="86"/>
      <c r="BRU46" s="67">
        <v>0</v>
      </c>
      <c r="BRV46" s="86"/>
      <c r="BRW46" s="86" t="s">
        <v>582</v>
      </c>
      <c r="BSB46" s="62" t="s">
        <v>118</v>
      </c>
      <c r="BSC46" s="62">
        <v>6</v>
      </c>
      <c r="BSD46" s="86"/>
      <c r="BSE46" s="86">
        <v>0</v>
      </c>
      <c r="BSF46" s="86"/>
      <c r="BSG46" s="86">
        <v>0</v>
      </c>
      <c r="BSH46" s="86"/>
      <c r="BSI46" s="67">
        <v>0</v>
      </c>
      <c r="BSJ46" s="86"/>
      <c r="BSK46" s="86" t="s">
        <v>582</v>
      </c>
      <c r="BSP46" s="62" t="s">
        <v>118</v>
      </c>
      <c r="BSQ46" s="62">
        <v>6</v>
      </c>
      <c r="BSR46" s="86"/>
      <c r="BSS46" s="86">
        <v>0</v>
      </c>
      <c r="BST46" s="86"/>
      <c r="BSU46" s="86">
        <v>0</v>
      </c>
      <c r="BSV46" s="86"/>
      <c r="BSW46" s="67">
        <v>0</v>
      </c>
      <c r="BSX46" s="86"/>
      <c r="BSY46" s="86" t="s">
        <v>582</v>
      </c>
      <c r="BTD46" s="62" t="s">
        <v>118</v>
      </c>
      <c r="BTE46" s="62">
        <v>6</v>
      </c>
      <c r="BTF46" s="86"/>
      <c r="BTG46" s="86">
        <v>0</v>
      </c>
      <c r="BTH46" s="86"/>
      <c r="BTI46" s="86">
        <v>0</v>
      </c>
      <c r="BTJ46" s="86"/>
      <c r="BTK46" s="67">
        <v>0</v>
      </c>
      <c r="BTL46" s="86"/>
      <c r="BTM46" s="86" t="s">
        <v>582</v>
      </c>
      <c r="BTR46" s="62" t="s">
        <v>118</v>
      </c>
      <c r="BTS46" s="62">
        <v>6</v>
      </c>
      <c r="BTT46" s="86"/>
      <c r="BTU46" s="86">
        <v>0</v>
      </c>
      <c r="BTV46" s="86"/>
      <c r="BTW46" s="86">
        <v>0</v>
      </c>
      <c r="BTX46" s="86"/>
      <c r="BTY46" s="67">
        <v>0</v>
      </c>
      <c r="BTZ46" s="86"/>
      <c r="BUA46" s="86" t="s">
        <v>582</v>
      </c>
      <c r="BUF46" s="62" t="s">
        <v>118</v>
      </c>
      <c r="BUG46" s="62">
        <v>6</v>
      </c>
      <c r="BUH46" s="86"/>
      <c r="BUI46" s="86">
        <v>0</v>
      </c>
      <c r="BUJ46" s="86"/>
      <c r="BUK46" s="86">
        <v>0</v>
      </c>
      <c r="BUL46" s="86"/>
      <c r="BUM46" s="67">
        <v>0</v>
      </c>
      <c r="BUN46" s="86"/>
      <c r="BUO46" s="86" t="s">
        <v>582</v>
      </c>
      <c r="BUT46" s="62" t="s">
        <v>118</v>
      </c>
      <c r="BUU46" s="62">
        <v>6</v>
      </c>
      <c r="BUV46" s="86"/>
      <c r="BUW46" s="86">
        <v>0</v>
      </c>
      <c r="BUX46" s="86"/>
      <c r="BUY46" s="86">
        <v>0</v>
      </c>
      <c r="BUZ46" s="86"/>
      <c r="BVA46" s="67">
        <v>0</v>
      </c>
      <c r="BVB46" s="86"/>
      <c r="BVC46" s="86" t="s">
        <v>582</v>
      </c>
      <c r="BVH46" s="62" t="s">
        <v>118</v>
      </c>
      <c r="BVI46" s="62">
        <v>6</v>
      </c>
      <c r="BVJ46" s="86"/>
      <c r="BVK46" s="86">
        <v>0</v>
      </c>
      <c r="BVL46" s="86"/>
      <c r="BVM46" s="86">
        <v>0</v>
      </c>
      <c r="BVN46" s="86"/>
      <c r="BVO46" s="67">
        <v>0</v>
      </c>
      <c r="BVP46" s="86"/>
      <c r="BVQ46" s="86" t="s">
        <v>582</v>
      </c>
      <c r="BVV46" s="62" t="s">
        <v>118</v>
      </c>
      <c r="BVW46" s="62">
        <v>6</v>
      </c>
      <c r="BVX46" s="86"/>
      <c r="BVY46" s="86">
        <v>0</v>
      </c>
      <c r="BVZ46" s="86"/>
      <c r="BWA46" s="86">
        <v>0</v>
      </c>
      <c r="BWB46" s="86"/>
      <c r="BWC46" s="67">
        <v>0</v>
      </c>
      <c r="BWD46" s="86"/>
      <c r="BWE46" s="86" t="s">
        <v>582</v>
      </c>
      <c r="BWJ46" s="62" t="s">
        <v>118</v>
      </c>
      <c r="BWK46" s="62">
        <v>6</v>
      </c>
      <c r="BWL46" s="86"/>
      <c r="BWM46" s="86">
        <v>0</v>
      </c>
      <c r="BWN46" s="86"/>
      <c r="BWO46" s="86">
        <v>0</v>
      </c>
      <c r="BWP46" s="86"/>
      <c r="BWQ46" s="67">
        <v>0</v>
      </c>
      <c r="BWR46" s="86"/>
      <c r="BWS46" s="86" t="s">
        <v>582</v>
      </c>
      <c r="BWX46" s="62" t="s">
        <v>118</v>
      </c>
      <c r="BWY46" s="62">
        <v>6</v>
      </c>
      <c r="BWZ46" s="86"/>
      <c r="BXA46" s="86">
        <v>0</v>
      </c>
      <c r="BXB46" s="86"/>
      <c r="BXC46" s="86">
        <v>0</v>
      </c>
      <c r="BXD46" s="86"/>
      <c r="BXE46" s="67">
        <v>0</v>
      </c>
      <c r="BXF46" s="86"/>
      <c r="BXG46" s="86" t="s">
        <v>582</v>
      </c>
      <c r="BXL46" s="62" t="s">
        <v>118</v>
      </c>
      <c r="BXM46" s="62">
        <v>6</v>
      </c>
      <c r="BXN46" s="86"/>
      <c r="BXO46" s="86">
        <v>0</v>
      </c>
      <c r="BXP46" s="86"/>
      <c r="BXQ46" s="86">
        <v>0</v>
      </c>
      <c r="BXR46" s="86"/>
      <c r="BXS46" s="67">
        <v>0</v>
      </c>
      <c r="BXT46" s="86"/>
      <c r="BXU46" s="86" t="s">
        <v>582</v>
      </c>
      <c r="BXZ46" s="62" t="s">
        <v>118</v>
      </c>
      <c r="BYA46" s="62">
        <v>6</v>
      </c>
      <c r="BYB46" s="86"/>
      <c r="BYC46" s="86">
        <v>0</v>
      </c>
      <c r="BYD46" s="86"/>
      <c r="BYE46" s="86">
        <v>0</v>
      </c>
      <c r="BYF46" s="86"/>
      <c r="BYG46" s="67">
        <v>0</v>
      </c>
      <c r="BYH46" s="86"/>
      <c r="BYI46" s="86" t="s">
        <v>582</v>
      </c>
      <c r="BYN46" s="62" t="s">
        <v>118</v>
      </c>
      <c r="BYO46" s="62">
        <v>6</v>
      </c>
      <c r="BYP46" s="86"/>
      <c r="BYQ46" s="86">
        <v>0</v>
      </c>
      <c r="BYR46" s="86"/>
      <c r="BYS46" s="86">
        <v>0</v>
      </c>
      <c r="BYT46" s="86"/>
      <c r="BYU46" s="67">
        <v>0</v>
      </c>
      <c r="BYV46" s="86"/>
      <c r="BYW46" s="86" t="s">
        <v>582</v>
      </c>
      <c r="BZB46" s="62" t="s">
        <v>118</v>
      </c>
      <c r="BZC46" s="62">
        <v>6</v>
      </c>
      <c r="BZD46" s="86"/>
      <c r="BZE46" s="86">
        <v>0</v>
      </c>
      <c r="BZF46" s="86"/>
      <c r="BZG46" s="86">
        <v>0</v>
      </c>
      <c r="BZH46" s="86"/>
      <c r="BZI46" s="67">
        <v>0</v>
      </c>
      <c r="BZJ46" s="86"/>
      <c r="BZK46" s="86" t="s">
        <v>582</v>
      </c>
      <c r="BZP46" s="62" t="s">
        <v>118</v>
      </c>
      <c r="BZQ46" s="62">
        <v>6</v>
      </c>
      <c r="BZR46" s="86"/>
      <c r="BZS46" s="86">
        <v>0</v>
      </c>
      <c r="BZT46" s="86"/>
      <c r="BZU46" s="86">
        <v>0</v>
      </c>
      <c r="BZV46" s="86"/>
      <c r="BZW46" s="67">
        <v>0</v>
      </c>
      <c r="BZX46" s="86"/>
      <c r="BZY46" s="86" t="s">
        <v>582</v>
      </c>
      <c r="CAD46" s="62" t="s">
        <v>118</v>
      </c>
      <c r="CAE46" s="62">
        <v>6</v>
      </c>
      <c r="CAF46" s="86"/>
      <c r="CAG46" s="86">
        <v>0</v>
      </c>
      <c r="CAH46" s="86"/>
      <c r="CAI46" s="86">
        <v>0</v>
      </c>
      <c r="CAJ46" s="86"/>
      <c r="CAK46" s="67">
        <v>0</v>
      </c>
      <c r="CAL46" s="86"/>
      <c r="CAM46" s="86" t="s">
        <v>582</v>
      </c>
      <c r="CAR46" s="62" t="s">
        <v>118</v>
      </c>
      <c r="CAS46" s="62">
        <v>6</v>
      </c>
      <c r="CAT46" s="86"/>
      <c r="CAU46" s="86">
        <v>0</v>
      </c>
      <c r="CAV46" s="86"/>
      <c r="CAW46" s="86">
        <v>0</v>
      </c>
      <c r="CAX46" s="86"/>
      <c r="CAY46" s="67">
        <v>0</v>
      </c>
      <c r="CAZ46" s="86"/>
      <c r="CBA46" s="86" t="s">
        <v>582</v>
      </c>
      <c r="CBF46" s="62" t="s">
        <v>118</v>
      </c>
      <c r="CBG46" s="62">
        <v>6</v>
      </c>
      <c r="CBH46" s="86"/>
      <c r="CBI46" s="86">
        <v>0</v>
      </c>
      <c r="CBJ46" s="86"/>
      <c r="CBK46" s="86">
        <v>0</v>
      </c>
      <c r="CBL46" s="86"/>
      <c r="CBM46" s="67">
        <v>0</v>
      </c>
      <c r="CBN46" s="86"/>
      <c r="CBO46" s="86" t="s">
        <v>582</v>
      </c>
      <c r="CBT46" s="62" t="s">
        <v>118</v>
      </c>
      <c r="CBU46" s="62">
        <v>6</v>
      </c>
      <c r="CBV46" s="86"/>
      <c r="CBW46" s="86">
        <v>0</v>
      </c>
      <c r="CBX46" s="86"/>
      <c r="CBY46" s="86">
        <v>0</v>
      </c>
      <c r="CBZ46" s="86"/>
      <c r="CCA46" s="67">
        <v>0</v>
      </c>
      <c r="CCB46" s="86"/>
      <c r="CCC46" s="86" t="s">
        <v>582</v>
      </c>
      <c r="CCH46" s="62" t="s">
        <v>118</v>
      </c>
      <c r="CCI46" s="62">
        <v>6</v>
      </c>
      <c r="CCJ46" s="86"/>
      <c r="CCK46" s="86">
        <v>0</v>
      </c>
      <c r="CCL46" s="86"/>
      <c r="CCM46" s="86">
        <v>0</v>
      </c>
      <c r="CCN46" s="86"/>
      <c r="CCO46" s="67">
        <v>0</v>
      </c>
      <c r="CCP46" s="86"/>
      <c r="CCQ46" s="86" t="s">
        <v>582</v>
      </c>
      <c r="CCV46" s="62" t="s">
        <v>118</v>
      </c>
      <c r="CCW46" s="62">
        <v>6</v>
      </c>
      <c r="CCX46" s="86"/>
      <c r="CCY46" s="86">
        <v>0</v>
      </c>
      <c r="CCZ46" s="86"/>
      <c r="CDA46" s="86">
        <v>0</v>
      </c>
      <c r="CDB46" s="86"/>
      <c r="CDC46" s="67">
        <v>0</v>
      </c>
      <c r="CDD46" s="86"/>
      <c r="CDE46" s="86" t="s">
        <v>582</v>
      </c>
      <c r="CDJ46" s="62" t="s">
        <v>118</v>
      </c>
      <c r="CDK46" s="62">
        <v>6</v>
      </c>
      <c r="CDL46" s="86"/>
      <c r="CDM46" s="86">
        <v>0</v>
      </c>
      <c r="CDN46" s="86"/>
      <c r="CDO46" s="86">
        <v>0</v>
      </c>
      <c r="CDP46" s="86"/>
      <c r="CDQ46" s="67">
        <v>0</v>
      </c>
      <c r="CDR46" s="86"/>
      <c r="CDS46" s="86" t="s">
        <v>582</v>
      </c>
      <c r="CDX46" s="62" t="s">
        <v>118</v>
      </c>
      <c r="CDY46" s="62">
        <v>6</v>
      </c>
      <c r="CDZ46" s="86"/>
      <c r="CEA46" s="86">
        <v>0</v>
      </c>
      <c r="CEB46" s="86"/>
      <c r="CEC46" s="86">
        <v>0</v>
      </c>
      <c r="CED46" s="86"/>
      <c r="CEE46" s="67">
        <v>0</v>
      </c>
      <c r="CEF46" s="86"/>
      <c r="CEG46" s="86" t="s">
        <v>582</v>
      </c>
      <c r="CEL46" s="62" t="s">
        <v>118</v>
      </c>
      <c r="CEM46" s="62">
        <v>6</v>
      </c>
      <c r="CEN46" s="86"/>
      <c r="CEO46" s="86">
        <v>0</v>
      </c>
      <c r="CEP46" s="86"/>
      <c r="CEQ46" s="86">
        <v>0</v>
      </c>
      <c r="CER46" s="86"/>
      <c r="CES46" s="67">
        <v>0</v>
      </c>
      <c r="CET46" s="86"/>
      <c r="CEU46" s="86" t="s">
        <v>582</v>
      </c>
      <c r="CEZ46" s="62" t="s">
        <v>118</v>
      </c>
      <c r="CFA46" s="62">
        <v>6</v>
      </c>
      <c r="CFB46" s="86"/>
      <c r="CFC46" s="86">
        <v>0</v>
      </c>
      <c r="CFD46" s="86"/>
      <c r="CFE46" s="86">
        <v>0</v>
      </c>
      <c r="CFF46" s="86"/>
      <c r="CFG46" s="67">
        <v>0</v>
      </c>
      <c r="CFH46" s="86"/>
      <c r="CFI46" s="86" t="s">
        <v>582</v>
      </c>
      <c r="CFN46" s="62" t="s">
        <v>118</v>
      </c>
      <c r="CFO46" s="62">
        <v>6</v>
      </c>
      <c r="CFP46" s="86"/>
      <c r="CFQ46" s="86">
        <v>0</v>
      </c>
      <c r="CFR46" s="86"/>
      <c r="CFS46" s="86">
        <v>0</v>
      </c>
      <c r="CFT46" s="86"/>
      <c r="CFU46" s="67">
        <v>0</v>
      </c>
      <c r="CFV46" s="86"/>
      <c r="CFW46" s="86" t="s">
        <v>582</v>
      </c>
      <c r="CGB46" s="62" t="s">
        <v>118</v>
      </c>
      <c r="CGC46" s="62">
        <v>6</v>
      </c>
      <c r="CGD46" s="86"/>
      <c r="CGE46" s="86">
        <v>0</v>
      </c>
      <c r="CGF46" s="86"/>
      <c r="CGG46" s="86">
        <v>0</v>
      </c>
      <c r="CGH46" s="86"/>
      <c r="CGI46" s="67">
        <v>0</v>
      </c>
      <c r="CGJ46" s="86"/>
      <c r="CGK46" s="86" t="s">
        <v>582</v>
      </c>
      <c r="CGP46" s="62" t="s">
        <v>118</v>
      </c>
      <c r="CGQ46" s="62">
        <v>6</v>
      </c>
      <c r="CGR46" s="86"/>
      <c r="CGS46" s="86">
        <v>0</v>
      </c>
      <c r="CGT46" s="86"/>
      <c r="CGU46" s="86">
        <v>0</v>
      </c>
      <c r="CGV46" s="86"/>
      <c r="CGW46" s="67">
        <v>0</v>
      </c>
      <c r="CGX46" s="86"/>
      <c r="CGY46" s="86" t="s">
        <v>582</v>
      </c>
      <c r="CHD46" s="62" t="s">
        <v>118</v>
      </c>
      <c r="CHE46" s="62">
        <v>6</v>
      </c>
      <c r="CHF46" s="86"/>
      <c r="CHG46" s="86">
        <v>0</v>
      </c>
      <c r="CHH46" s="86"/>
      <c r="CHI46" s="86">
        <v>0</v>
      </c>
      <c r="CHJ46" s="86"/>
      <c r="CHK46" s="67">
        <v>0</v>
      </c>
      <c r="CHL46" s="86"/>
      <c r="CHM46" s="86" t="s">
        <v>582</v>
      </c>
      <c r="CHR46" s="62" t="s">
        <v>118</v>
      </c>
      <c r="CHS46" s="62">
        <v>6</v>
      </c>
      <c r="CHT46" s="86"/>
      <c r="CHU46" s="86">
        <v>0</v>
      </c>
      <c r="CHV46" s="86"/>
      <c r="CHW46" s="86">
        <v>0</v>
      </c>
      <c r="CHX46" s="86"/>
      <c r="CHY46" s="67">
        <v>0</v>
      </c>
      <c r="CHZ46" s="86"/>
      <c r="CIA46" s="86" t="s">
        <v>582</v>
      </c>
      <c r="CIF46" s="62" t="s">
        <v>118</v>
      </c>
      <c r="CIG46" s="62">
        <v>6</v>
      </c>
      <c r="CIH46" s="86"/>
      <c r="CII46" s="86">
        <v>0</v>
      </c>
      <c r="CIJ46" s="86"/>
      <c r="CIK46" s="86">
        <v>0</v>
      </c>
      <c r="CIL46" s="86"/>
      <c r="CIM46" s="67">
        <v>0</v>
      </c>
      <c r="CIN46" s="86"/>
      <c r="CIO46" s="86" t="s">
        <v>582</v>
      </c>
      <c r="CIT46" s="62" t="s">
        <v>118</v>
      </c>
      <c r="CIU46" s="62">
        <v>6</v>
      </c>
      <c r="CIV46" s="86"/>
      <c r="CIW46" s="86">
        <v>0</v>
      </c>
      <c r="CIX46" s="86"/>
      <c r="CIY46" s="86">
        <v>0</v>
      </c>
      <c r="CIZ46" s="86"/>
      <c r="CJA46" s="67">
        <v>0</v>
      </c>
      <c r="CJB46" s="86"/>
      <c r="CJC46" s="86" t="s">
        <v>582</v>
      </c>
      <c r="CJH46" s="62" t="s">
        <v>118</v>
      </c>
      <c r="CJI46" s="62">
        <v>6</v>
      </c>
      <c r="CJJ46" s="86"/>
      <c r="CJK46" s="86">
        <v>0</v>
      </c>
      <c r="CJL46" s="86"/>
      <c r="CJM46" s="86">
        <v>0</v>
      </c>
      <c r="CJN46" s="86"/>
      <c r="CJO46" s="67">
        <v>0</v>
      </c>
      <c r="CJP46" s="86"/>
      <c r="CJQ46" s="86" t="s">
        <v>582</v>
      </c>
      <c r="CJV46" s="62" t="s">
        <v>118</v>
      </c>
      <c r="CJW46" s="62">
        <v>6</v>
      </c>
      <c r="CJX46" s="86"/>
      <c r="CJY46" s="86">
        <v>0</v>
      </c>
      <c r="CJZ46" s="86"/>
      <c r="CKA46" s="86">
        <v>0</v>
      </c>
      <c r="CKB46" s="86"/>
      <c r="CKC46" s="67">
        <v>0</v>
      </c>
      <c r="CKD46" s="86"/>
      <c r="CKE46" s="86" t="s">
        <v>582</v>
      </c>
      <c r="CKJ46" s="62" t="s">
        <v>118</v>
      </c>
      <c r="CKK46" s="62">
        <v>6</v>
      </c>
      <c r="CKL46" s="86"/>
      <c r="CKM46" s="86">
        <v>0</v>
      </c>
      <c r="CKN46" s="86"/>
      <c r="CKO46" s="86">
        <v>0</v>
      </c>
      <c r="CKP46" s="86"/>
      <c r="CKQ46" s="67">
        <v>0</v>
      </c>
      <c r="CKR46" s="86"/>
      <c r="CKS46" s="86" t="s">
        <v>582</v>
      </c>
      <c r="CKX46" s="62" t="s">
        <v>118</v>
      </c>
      <c r="CKY46" s="62">
        <v>6</v>
      </c>
      <c r="CKZ46" s="86"/>
      <c r="CLA46" s="86">
        <v>0</v>
      </c>
      <c r="CLB46" s="86"/>
      <c r="CLC46" s="86">
        <v>0</v>
      </c>
      <c r="CLD46" s="86"/>
      <c r="CLE46" s="67">
        <v>0</v>
      </c>
      <c r="CLF46" s="86"/>
      <c r="CLG46" s="86" t="s">
        <v>582</v>
      </c>
      <c r="CLL46" s="62" t="s">
        <v>118</v>
      </c>
      <c r="CLM46" s="62">
        <v>6</v>
      </c>
      <c r="CLN46" s="86"/>
      <c r="CLO46" s="86">
        <v>0</v>
      </c>
      <c r="CLP46" s="86"/>
      <c r="CLQ46" s="86">
        <v>0</v>
      </c>
      <c r="CLR46" s="86"/>
      <c r="CLS46" s="67">
        <v>0</v>
      </c>
      <c r="CLT46" s="86"/>
      <c r="CLU46" s="86" t="s">
        <v>582</v>
      </c>
      <c r="CLZ46" s="62" t="s">
        <v>118</v>
      </c>
      <c r="CMA46" s="62">
        <v>6</v>
      </c>
      <c r="CMB46" s="86"/>
      <c r="CMC46" s="86">
        <v>0</v>
      </c>
      <c r="CMD46" s="86"/>
      <c r="CME46" s="86">
        <v>0</v>
      </c>
      <c r="CMF46" s="86"/>
      <c r="CMG46" s="67">
        <v>0</v>
      </c>
      <c r="CMH46" s="86"/>
      <c r="CMI46" s="86" t="s">
        <v>582</v>
      </c>
      <c r="CMN46" s="62" t="s">
        <v>118</v>
      </c>
      <c r="CMO46" s="62">
        <v>6</v>
      </c>
      <c r="CMP46" s="86"/>
      <c r="CMQ46" s="86">
        <v>0</v>
      </c>
      <c r="CMR46" s="86"/>
      <c r="CMS46" s="86">
        <v>0</v>
      </c>
      <c r="CMT46" s="86"/>
      <c r="CMU46" s="67">
        <v>0</v>
      </c>
      <c r="CMV46" s="86"/>
      <c r="CMW46" s="86" t="s">
        <v>582</v>
      </c>
      <c r="CNB46" s="62" t="s">
        <v>118</v>
      </c>
      <c r="CNC46" s="62">
        <v>6</v>
      </c>
      <c r="CND46" s="86"/>
      <c r="CNE46" s="86">
        <v>0</v>
      </c>
      <c r="CNF46" s="86"/>
      <c r="CNG46" s="86">
        <v>0</v>
      </c>
      <c r="CNH46" s="86"/>
      <c r="CNI46" s="67">
        <v>0</v>
      </c>
      <c r="CNJ46" s="86"/>
      <c r="CNK46" s="86" t="s">
        <v>582</v>
      </c>
      <c r="CNP46" s="62" t="s">
        <v>118</v>
      </c>
      <c r="CNQ46" s="62">
        <v>6</v>
      </c>
      <c r="CNR46" s="86"/>
      <c r="CNS46" s="86">
        <v>0</v>
      </c>
      <c r="CNT46" s="86"/>
      <c r="CNU46" s="86">
        <v>0</v>
      </c>
      <c r="CNV46" s="86"/>
      <c r="CNW46" s="67">
        <v>0</v>
      </c>
      <c r="CNX46" s="86"/>
      <c r="CNY46" s="86" t="s">
        <v>582</v>
      </c>
      <c r="COD46" s="62" t="s">
        <v>118</v>
      </c>
      <c r="COE46" s="62">
        <v>6</v>
      </c>
      <c r="COF46" s="86"/>
      <c r="COG46" s="86">
        <v>0</v>
      </c>
      <c r="COH46" s="86"/>
      <c r="COI46" s="86">
        <v>0</v>
      </c>
      <c r="COJ46" s="86"/>
      <c r="COK46" s="67">
        <v>0</v>
      </c>
      <c r="COL46" s="86"/>
      <c r="COM46" s="86" t="s">
        <v>582</v>
      </c>
      <c r="COR46" s="62" t="s">
        <v>118</v>
      </c>
      <c r="COS46" s="62">
        <v>6</v>
      </c>
      <c r="COT46" s="86"/>
      <c r="COU46" s="86">
        <v>0</v>
      </c>
      <c r="COV46" s="86"/>
      <c r="COW46" s="86">
        <v>0</v>
      </c>
      <c r="COX46" s="86"/>
      <c r="COY46" s="67">
        <v>0</v>
      </c>
      <c r="COZ46" s="86"/>
      <c r="CPA46" s="86" t="s">
        <v>582</v>
      </c>
      <c r="CPF46" s="62" t="s">
        <v>118</v>
      </c>
      <c r="CPG46" s="62">
        <v>6</v>
      </c>
      <c r="CPH46" s="86"/>
      <c r="CPI46" s="86">
        <v>0</v>
      </c>
      <c r="CPJ46" s="86"/>
      <c r="CPK46" s="86">
        <v>0</v>
      </c>
      <c r="CPL46" s="86"/>
      <c r="CPM46" s="67">
        <v>0</v>
      </c>
      <c r="CPN46" s="86"/>
      <c r="CPO46" s="86" t="s">
        <v>582</v>
      </c>
      <c r="CPT46" s="62" t="s">
        <v>118</v>
      </c>
      <c r="CPU46" s="62">
        <v>6</v>
      </c>
      <c r="CPV46" s="86"/>
      <c r="CPW46" s="86">
        <v>0</v>
      </c>
      <c r="CPX46" s="86"/>
      <c r="CPY46" s="86">
        <v>0</v>
      </c>
      <c r="CPZ46" s="86"/>
      <c r="CQA46" s="67">
        <v>0</v>
      </c>
      <c r="CQB46" s="86"/>
      <c r="CQC46" s="86" t="s">
        <v>582</v>
      </c>
      <c r="CQH46" s="62" t="s">
        <v>118</v>
      </c>
      <c r="CQI46" s="62">
        <v>6</v>
      </c>
      <c r="CQJ46" s="86"/>
      <c r="CQK46" s="86">
        <v>0</v>
      </c>
      <c r="CQL46" s="86"/>
      <c r="CQM46" s="86">
        <v>0</v>
      </c>
      <c r="CQN46" s="86"/>
      <c r="CQO46" s="67">
        <v>0</v>
      </c>
      <c r="CQP46" s="86"/>
      <c r="CQQ46" s="86" t="s">
        <v>582</v>
      </c>
      <c r="CQV46" s="62" t="s">
        <v>118</v>
      </c>
      <c r="CQW46" s="62">
        <v>6</v>
      </c>
      <c r="CQX46" s="86"/>
      <c r="CQY46" s="86">
        <v>0</v>
      </c>
      <c r="CQZ46" s="86"/>
      <c r="CRA46" s="86">
        <v>0</v>
      </c>
      <c r="CRB46" s="86"/>
      <c r="CRC46" s="67">
        <v>0</v>
      </c>
      <c r="CRD46" s="86"/>
      <c r="CRE46" s="86" t="s">
        <v>582</v>
      </c>
      <c r="CRJ46" s="62" t="s">
        <v>118</v>
      </c>
      <c r="CRK46" s="62">
        <v>6</v>
      </c>
      <c r="CRL46" s="86"/>
      <c r="CRM46" s="86">
        <v>0</v>
      </c>
      <c r="CRN46" s="86"/>
      <c r="CRO46" s="86">
        <v>0</v>
      </c>
      <c r="CRP46" s="86"/>
      <c r="CRQ46" s="67">
        <v>0</v>
      </c>
      <c r="CRR46" s="86"/>
      <c r="CRS46" s="86" t="s">
        <v>582</v>
      </c>
      <c r="CRX46" s="62" t="s">
        <v>118</v>
      </c>
      <c r="CRY46" s="62">
        <v>6</v>
      </c>
      <c r="CRZ46" s="86"/>
      <c r="CSA46" s="86">
        <v>0</v>
      </c>
      <c r="CSB46" s="86"/>
      <c r="CSC46" s="86">
        <v>0</v>
      </c>
      <c r="CSD46" s="86"/>
      <c r="CSE46" s="67">
        <v>0</v>
      </c>
      <c r="CSF46" s="86"/>
      <c r="CSG46" s="86" t="s">
        <v>582</v>
      </c>
      <c r="CSL46" s="62" t="s">
        <v>118</v>
      </c>
      <c r="CSM46" s="62">
        <v>6</v>
      </c>
      <c r="CSN46" s="86"/>
      <c r="CSO46" s="86">
        <v>0</v>
      </c>
      <c r="CSP46" s="86"/>
      <c r="CSQ46" s="86">
        <v>0</v>
      </c>
      <c r="CSR46" s="86"/>
      <c r="CSS46" s="67">
        <v>0</v>
      </c>
      <c r="CST46" s="86"/>
      <c r="CSU46" s="86" t="s">
        <v>582</v>
      </c>
      <c r="CSZ46" s="62" t="s">
        <v>118</v>
      </c>
      <c r="CTA46" s="62">
        <v>6</v>
      </c>
      <c r="CTB46" s="86"/>
      <c r="CTC46" s="86">
        <v>0</v>
      </c>
      <c r="CTD46" s="86"/>
      <c r="CTE46" s="86">
        <v>0</v>
      </c>
      <c r="CTF46" s="86"/>
      <c r="CTG46" s="67">
        <v>0</v>
      </c>
      <c r="CTH46" s="86"/>
      <c r="CTI46" s="86" t="s">
        <v>582</v>
      </c>
      <c r="CTN46" s="62" t="s">
        <v>118</v>
      </c>
      <c r="CTO46" s="62">
        <v>6</v>
      </c>
      <c r="CTP46" s="86"/>
      <c r="CTQ46" s="86">
        <v>0</v>
      </c>
      <c r="CTR46" s="86"/>
      <c r="CTS46" s="86">
        <v>0</v>
      </c>
      <c r="CTT46" s="86"/>
      <c r="CTU46" s="67">
        <v>0</v>
      </c>
      <c r="CTV46" s="86"/>
      <c r="CTW46" s="86" t="s">
        <v>582</v>
      </c>
      <c r="CUB46" s="62" t="s">
        <v>118</v>
      </c>
      <c r="CUC46" s="62">
        <v>6</v>
      </c>
      <c r="CUD46" s="86"/>
      <c r="CUE46" s="86">
        <v>0</v>
      </c>
      <c r="CUF46" s="86"/>
      <c r="CUG46" s="86">
        <v>0</v>
      </c>
      <c r="CUH46" s="86"/>
      <c r="CUI46" s="67">
        <v>0</v>
      </c>
      <c r="CUJ46" s="86"/>
      <c r="CUK46" s="86" t="s">
        <v>582</v>
      </c>
      <c r="CUP46" s="62" t="s">
        <v>118</v>
      </c>
      <c r="CUQ46" s="62">
        <v>6</v>
      </c>
      <c r="CUR46" s="86"/>
      <c r="CUS46" s="86">
        <v>0</v>
      </c>
      <c r="CUT46" s="86"/>
      <c r="CUU46" s="86">
        <v>0</v>
      </c>
      <c r="CUV46" s="86"/>
      <c r="CUW46" s="67">
        <v>0</v>
      </c>
      <c r="CUX46" s="86"/>
      <c r="CUY46" s="86" t="s">
        <v>582</v>
      </c>
      <c r="CVD46" s="62" t="s">
        <v>118</v>
      </c>
      <c r="CVE46" s="62">
        <v>6</v>
      </c>
      <c r="CVF46" s="86"/>
      <c r="CVG46" s="86">
        <v>0</v>
      </c>
      <c r="CVH46" s="86"/>
      <c r="CVI46" s="86">
        <v>0</v>
      </c>
      <c r="CVJ46" s="86"/>
      <c r="CVK46" s="67">
        <v>0</v>
      </c>
      <c r="CVL46" s="86"/>
      <c r="CVM46" s="86" t="s">
        <v>582</v>
      </c>
      <c r="CVR46" s="62" t="s">
        <v>118</v>
      </c>
      <c r="CVS46" s="62">
        <v>6</v>
      </c>
      <c r="CVT46" s="86"/>
      <c r="CVU46" s="86">
        <v>5</v>
      </c>
      <c r="CVV46" s="86"/>
      <c r="CVW46" s="86">
        <v>7</v>
      </c>
      <c r="CVX46" s="86"/>
      <c r="CVY46" s="67">
        <v>15.555555555555555</v>
      </c>
      <c r="CVZ46" s="86"/>
      <c r="CWA46" s="86">
        <v>71.428571428571431</v>
      </c>
      <c r="CWF46" s="62" t="s">
        <v>118</v>
      </c>
      <c r="CWG46" s="62">
        <v>6</v>
      </c>
      <c r="CWH46" s="86"/>
      <c r="CWI46" s="86">
        <v>2</v>
      </c>
      <c r="CWJ46" s="86"/>
      <c r="CWK46" s="86">
        <v>7</v>
      </c>
      <c r="CWL46" s="86"/>
      <c r="CWM46" s="67">
        <v>15.555555555555555</v>
      </c>
      <c r="CWN46" s="86"/>
      <c r="CWO46" s="86">
        <v>28.571428571428569</v>
      </c>
      <c r="CWT46" s="62" t="s">
        <v>118</v>
      </c>
      <c r="CWU46" s="62">
        <v>6</v>
      </c>
      <c r="CWV46" s="86"/>
      <c r="CWW46" s="86">
        <v>3</v>
      </c>
      <c r="CWX46" s="86"/>
      <c r="CWY46" s="86">
        <v>7</v>
      </c>
      <c r="CWZ46" s="86"/>
      <c r="CXA46" s="67">
        <v>15.555555555555555</v>
      </c>
      <c r="CXB46" s="86"/>
      <c r="CXC46" s="86">
        <v>42.857142857142854</v>
      </c>
      <c r="CXH46" s="62" t="s">
        <v>118</v>
      </c>
      <c r="CXI46" s="62">
        <v>6</v>
      </c>
      <c r="CXJ46" s="86"/>
      <c r="CXK46" s="86">
        <v>2</v>
      </c>
      <c r="CXL46" s="86"/>
      <c r="CXM46" s="86">
        <v>7</v>
      </c>
      <c r="CXN46" s="86"/>
      <c r="CXO46" s="67">
        <v>15.555555555555555</v>
      </c>
      <c r="CXP46" s="86"/>
      <c r="CXQ46" s="86">
        <v>28.571428571428569</v>
      </c>
      <c r="CXV46" s="62" t="s">
        <v>118</v>
      </c>
      <c r="CXW46" s="62">
        <v>6</v>
      </c>
      <c r="CXX46" s="86"/>
      <c r="CXY46" s="86">
        <v>3</v>
      </c>
      <c r="CXZ46" s="86"/>
      <c r="CYA46" s="86">
        <v>7</v>
      </c>
      <c r="CYB46" s="86"/>
      <c r="CYC46" s="67">
        <v>15.555555555555555</v>
      </c>
      <c r="CYD46" s="86"/>
      <c r="CYE46" s="86">
        <v>42.857142857142854</v>
      </c>
      <c r="CYJ46" s="62" t="s">
        <v>118</v>
      </c>
      <c r="CYK46" s="62">
        <v>6</v>
      </c>
      <c r="CYL46" s="86"/>
      <c r="CYM46" s="86">
        <v>1</v>
      </c>
      <c r="CYN46" s="86"/>
      <c r="CYO46" s="86">
        <v>7</v>
      </c>
      <c r="CYP46" s="86"/>
      <c r="CYQ46" s="67">
        <v>15.555555555555555</v>
      </c>
      <c r="CYR46" s="86"/>
      <c r="CYS46" s="86">
        <v>14.285714285714285</v>
      </c>
      <c r="CYX46" s="62" t="s">
        <v>118</v>
      </c>
      <c r="CYY46" s="62">
        <v>6</v>
      </c>
      <c r="CYZ46" s="86"/>
      <c r="CZA46" s="86">
        <v>1</v>
      </c>
      <c r="CZB46" s="86"/>
      <c r="CZC46" s="86">
        <v>7</v>
      </c>
      <c r="CZD46" s="86"/>
      <c r="CZE46" s="67">
        <v>15.555555555555555</v>
      </c>
      <c r="CZF46" s="86"/>
      <c r="CZG46" s="86">
        <v>14.285714285714285</v>
      </c>
      <c r="CZL46" s="62" t="s">
        <v>118</v>
      </c>
      <c r="CZM46" s="62">
        <v>6</v>
      </c>
      <c r="CZN46" s="86"/>
      <c r="CZO46" s="86">
        <v>2</v>
      </c>
      <c r="CZP46" s="86"/>
      <c r="CZQ46" s="86">
        <v>7</v>
      </c>
      <c r="CZR46" s="86"/>
      <c r="CZS46" s="67">
        <v>15.555555555555555</v>
      </c>
      <c r="CZT46" s="86"/>
      <c r="CZU46" s="86">
        <v>28.571428571428569</v>
      </c>
      <c r="CZZ46" s="62" t="s">
        <v>118</v>
      </c>
      <c r="DAA46" s="62">
        <v>6</v>
      </c>
      <c r="DAB46" s="86"/>
      <c r="DAC46" s="86">
        <v>1</v>
      </c>
      <c r="DAD46" s="86"/>
      <c r="DAE46" s="86">
        <v>7</v>
      </c>
      <c r="DAF46" s="86"/>
      <c r="DAG46" s="67">
        <v>15.555555555555555</v>
      </c>
      <c r="DAH46" s="86"/>
      <c r="DAI46" s="86">
        <v>14.285714285714285</v>
      </c>
      <c r="DAN46" s="62" t="s">
        <v>118</v>
      </c>
      <c r="DAO46" s="62">
        <v>6</v>
      </c>
      <c r="DAP46" s="86"/>
      <c r="DAQ46" s="86">
        <v>5</v>
      </c>
      <c r="DAR46" s="86"/>
      <c r="DAS46" s="86">
        <v>7</v>
      </c>
      <c r="DAT46" s="86"/>
      <c r="DAU46" s="67">
        <v>15.555555555555555</v>
      </c>
      <c r="DAV46" s="86"/>
      <c r="DAW46" s="86">
        <v>71.428571428571431</v>
      </c>
      <c r="DBB46" s="62" t="s">
        <v>118</v>
      </c>
      <c r="DBC46" s="62">
        <v>6</v>
      </c>
      <c r="DBD46" s="86"/>
      <c r="DBE46" s="86">
        <v>1</v>
      </c>
      <c r="DBF46" s="86"/>
      <c r="DBG46" s="86">
        <v>5</v>
      </c>
      <c r="DBH46" s="86"/>
      <c r="DBI46" s="67">
        <v>11.111111111111111</v>
      </c>
      <c r="DBJ46" s="86"/>
      <c r="DBK46" s="86">
        <v>20</v>
      </c>
      <c r="DBP46" s="62" t="s">
        <v>118</v>
      </c>
      <c r="DBQ46" s="62">
        <v>6</v>
      </c>
      <c r="DBR46" s="86"/>
      <c r="DBS46" s="86">
        <v>1</v>
      </c>
      <c r="DBT46" s="86"/>
      <c r="DBU46" s="86">
        <v>5</v>
      </c>
      <c r="DBV46" s="86"/>
      <c r="DBW46" s="67">
        <v>11.363636363636363</v>
      </c>
      <c r="DBX46" s="86"/>
      <c r="DBY46" s="86">
        <v>20</v>
      </c>
      <c r="DCD46" s="62" t="s">
        <v>118</v>
      </c>
      <c r="DCE46" s="62">
        <v>6</v>
      </c>
      <c r="DCF46" s="86"/>
      <c r="DCG46" s="86">
        <v>0</v>
      </c>
      <c r="DCH46" s="86"/>
      <c r="DCI46" s="86">
        <v>0</v>
      </c>
      <c r="DCJ46" s="86"/>
      <c r="DCK46" s="67">
        <v>0</v>
      </c>
      <c r="DCL46" s="86"/>
      <c r="DCM46" s="86" t="s">
        <v>582</v>
      </c>
      <c r="DCR46" s="62" t="s">
        <v>118</v>
      </c>
      <c r="DCS46" s="62">
        <v>6</v>
      </c>
      <c r="DCT46" s="86"/>
      <c r="DCU46" s="86">
        <v>0</v>
      </c>
      <c r="DCV46" s="86"/>
      <c r="DCW46" s="86">
        <v>0</v>
      </c>
      <c r="DCX46" s="86"/>
      <c r="DCY46" s="67">
        <v>0</v>
      </c>
      <c r="DCZ46" s="86"/>
      <c r="DDA46" s="86" t="s">
        <v>582</v>
      </c>
      <c r="DDF46" s="62" t="s">
        <v>118</v>
      </c>
      <c r="DDG46" s="62">
        <v>6</v>
      </c>
      <c r="DDH46" s="86"/>
      <c r="DDI46" s="86">
        <v>0</v>
      </c>
      <c r="DDJ46" s="86"/>
      <c r="DDK46" s="86">
        <v>0</v>
      </c>
      <c r="DDL46" s="86"/>
      <c r="DDM46" s="67">
        <v>0</v>
      </c>
      <c r="DDN46" s="86"/>
      <c r="DDO46" s="86" t="s">
        <v>582</v>
      </c>
      <c r="DDT46" s="62" t="s">
        <v>118</v>
      </c>
      <c r="DDU46" s="62">
        <v>6</v>
      </c>
      <c r="DDV46" s="86"/>
      <c r="DDW46" s="86">
        <v>0</v>
      </c>
      <c r="DDX46" s="86"/>
      <c r="DDY46" s="86">
        <v>0</v>
      </c>
      <c r="DDZ46" s="86"/>
      <c r="DEA46" s="67">
        <v>0</v>
      </c>
      <c r="DEB46" s="86"/>
      <c r="DEC46" s="86" t="s">
        <v>582</v>
      </c>
      <c r="DEH46" s="62" t="s">
        <v>118</v>
      </c>
      <c r="DEI46" s="62">
        <v>6</v>
      </c>
      <c r="DEJ46" s="86"/>
      <c r="DEK46" s="86">
        <v>0</v>
      </c>
      <c r="DEL46" s="86"/>
      <c r="DEM46" s="86">
        <v>0</v>
      </c>
      <c r="DEN46" s="86"/>
      <c r="DEO46" s="67">
        <v>0</v>
      </c>
      <c r="DEP46" s="86"/>
      <c r="DEQ46" s="86" t="s">
        <v>582</v>
      </c>
      <c r="DEV46" s="62" t="s">
        <v>118</v>
      </c>
      <c r="DEW46" s="62">
        <v>6</v>
      </c>
      <c r="DEX46" s="86"/>
      <c r="DEY46" s="86">
        <v>0</v>
      </c>
      <c r="DEZ46" s="86"/>
      <c r="DFA46" s="86">
        <v>0</v>
      </c>
      <c r="DFB46" s="86"/>
      <c r="DFC46" s="67">
        <v>0</v>
      </c>
      <c r="DFD46" s="86"/>
      <c r="DFE46" s="86" t="s">
        <v>582</v>
      </c>
      <c r="DFJ46" s="62" t="s">
        <v>118</v>
      </c>
      <c r="DFK46" s="62">
        <v>6</v>
      </c>
      <c r="DFL46" s="86"/>
      <c r="DFM46" s="86">
        <v>0</v>
      </c>
      <c r="DFN46" s="86"/>
      <c r="DFO46" s="86">
        <v>0</v>
      </c>
      <c r="DFP46" s="86"/>
      <c r="DFQ46" s="67">
        <v>0</v>
      </c>
      <c r="DFR46" s="86"/>
      <c r="DFS46" s="86" t="s">
        <v>582</v>
      </c>
      <c r="DFX46" s="62" t="s">
        <v>118</v>
      </c>
      <c r="DFY46" s="62">
        <v>6</v>
      </c>
      <c r="DFZ46" s="86"/>
      <c r="DGA46" s="86">
        <v>0</v>
      </c>
      <c r="DGB46" s="86"/>
      <c r="DGC46" s="86">
        <v>0</v>
      </c>
      <c r="DGD46" s="86"/>
      <c r="DGE46" s="67">
        <v>0</v>
      </c>
      <c r="DGF46" s="86"/>
      <c r="DGG46" s="86" t="s">
        <v>582</v>
      </c>
      <c r="DGL46" s="62" t="s">
        <v>118</v>
      </c>
      <c r="DGM46" s="62">
        <v>6</v>
      </c>
      <c r="DGN46" s="86"/>
      <c r="DGO46" s="86">
        <v>0</v>
      </c>
      <c r="DGP46" s="86"/>
      <c r="DGQ46" s="86">
        <v>0</v>
      </c>
      <c r="DGR46" s="86"/>
      <c r="DGS46" s="67">
        <v>0</v>
      </c>
      <c r="DGT46" s="86"/>
      <c r="DGU46" s="86" t="s">
        <v>582</v>
      </c>
      <c r="DGZ46" s="62" t="s">
        <v>118</v>
      </c>
      <c r="DHA46" s="62">
        <v>6</v>
      </c>
      <c r="DHB46" s="86"/>
      <c r="DHC46" s="86">
        <v>0</v>
      </c>
      <c r="DHD46" s="86"/>
      <c r="DHE46" s="86">
        <v>0</v>
      </c>
      <c r="DHF46" s="86"/>
      <c r="DHG46" s="67">
        <v>0</v>
      </c>
      <c r="DHH46" s="86"/>
      <c r="DHI46" s="86" t="s">
        <v>582</v>
      </c>
      <c r="DHN46" s="62" t="s">
        <v>118</v>
      </c>
      <c r="DHO46" s="62">
        <v>6</v>
      </c>
      <c r="DHP46" s="86"/>
      <c r="DHQ46" s="86">
        <v>0</v>
      </c>
      <c r="DHR46" s="86"/>
      <c r="DHS46" s="86">
        <v>0</v>
      </c>
      <c r="DHT46" s="86"/>
      <c r="DHU46" s="67">
        <v>0</v>
      </c>
      <c r="DHV46" s="86"/>
      <c r="DHW46" s="86" t="s">
        <v>582</v>
      </c>
      <c r="DIB46" s="62" t="s">
        <v>118</v>
      </c>
      <c r="DIC46" s="62">
        <v>6</v>
      </c>
      <c r="DID46" s="86"/>
      <c r="DIE46" s="86">
        <v>0</v>
      </c>
      <c r="DIF46" s="86"/>
      <c r="DIG46" s="86">
        <v>0</v>
      </c>
      <c r="DIH46" s="86"/>
      <c r="DII46" s="67">
        <v>0</v>
      </c>
      <c r="DIJ46" s="86"/>
      <c r="DIK46" s="86" t="s">
        <v>582</v>
      </c>
      <c r="DIP46" s="62" t="s">
        <v>118</v>
      </c>
      <c r="DIQ46" s="62">
        <v>6</v>
      </c>
      <c r="DIR46" s="86"/>
      <c r="DIS46" s="86">
        <v>0</v>
      </c>
      <c r="DIT46" s="86"/>
      <c r="DIU46" s="86">
        <v>0</v>
      </c>
      <c r="DIV46" s="86"/>
      <c r="DIW46" s="67">
        <v>0</v>
      </c>
      <c r="DIX46" s="86"/>
      <c r="DIY46" s="86" t="s">
        <v>582</v>
      </c>
      <c r="DJD46" s="62" t="s">
        <v>118</v>
      </c>
      <c r="DJE46" s="62">
        <v>6</v>
      </c>
      <c r="DJF46" s="86"/>
      <c r="DJG46" s="86">
        <v>0</v>
      </c>
      <c r="DJH46" s="86"/>
      <c r="DJI46" s="86">
        <v>0</v>
      </c>
      <c r="DJJ46" s="86"/>
      <c r="DJK46" s="67">
        <v>0</v>
      </c>
      <c r="DJL46" s="86"/>
      <c r="DJM46" s="86" t="s">
        <v>582</v>
      </c>
      <c r="DJR46" s="62" t="s">
        <v>118</v>
      </c>
      <c r="DJS46" s="62">
        <v>6</v>
      </c>
      <c r="DJT46" s="86"/>
      <c r="DJU46" s="86">
        <v>0</v>
      </c>
      <c r="DJV46" s="86"/>
      <c r="DJW46" s="86">
        <v>0</v>
      </c>
      <c r="DJX46" s="86"/>
      <c r="DJY46" s="67">
        <v>0</v>
      </c>
      <c r="DJZ46" s="86"/>
      <c r="DKA46" s="86" t="s">
        <v>582</v>
      </c>
      <c r="DKF46" s="62" t="s">
        <v>118</v>
      </c>
      <c r="DKG46" s="62">
        <v>6</v>
      </c>
      <c r="DKH46" s="86"/>
      <c r="DKI46" s="86">
        <v>0</v>
      </c>
      <c r="DKJ46" s="86"/>
      <c r="DKK46" s="86">
        <v>0</v>
      </c>
      <c r="DKL46" s="86"/>
      <c r="DKM46" s="67">
        <v>0</v>
      </c>
      <c r="DKN46" s="86"/>
      <c r="DKO46" s="86" t="s">
        <v>582</v>
      </c>
      <c r="DKT46" s="62" t="s">
        <v>118</v>
      </c>
      <c r="DKU46" s="62">
        <v>6</v>
      </c>
      <c r="DKV46" s="86"/>
      <c r="DKW46" s="86">
        <v>0</v>
      </c>
      <c r="DKX46" s="86"/>
      <c r="DKY46" s="86">
        <v>0</v>
      </c>
      <c r="DKZ46" s="86"/>
      <c r="DLA46" s="67">
        <v>0</v>
      </c>
      <c r="DLB46" s="86"/>
      <c r="DLC46" s="86" t="s">
        <v>582</v>
      </c>
      <c r="DLH46" s="62" t="s">
        <v>118</v>
      </c>
      <c r="DLI46" s="62">
        <v>6</v>
      </c>
      <c r="DLJ46" s="86"/>
      <c r="DLK46" s="86">
        <v>0</v>
      </c>
      <c r="DLL46" s="86"/>
      <c r="DLM46" s="86">
        <v>0</v>
      </c>
      <c r="DLN46" s="86"/>
      <c r="DLO46" s="67">
        <v>0</v>
      </c>
      <c r="DLP46" s="86"/>
      <c r="DLQ46" s="86" t="s">
        <v>582</v>
      </c>
      <c r="DLV46" s="62" t="s">
        <v>118</v>
      </c>
      <c r="DLW46" s="62">
        <v>6</v>
      </c>
      <c r="DLX46" s="86"/>
      <c r="DLY46" s="86">
        <v>0</v>
      </c>
      <c r="DLZ46" s="86"/>
      <c r="DMA46" s="86">
        <v>0</v>
      </c>
      <c r="DMB46" s="86"/>
      <c r="DMC46" s="67">
        <v>0</v>
      </c>
      <c r="DMD46" s="86"/>
      <c r="DME46" s="86" t="s">
        <v>582</v>
      </c>
      <c r="DMJ46" s="62" t="s">
        <v>118</v>
      </c>
      <c r="DMK46" s="62">
        <v>6</v>
      </c>
      <c r="DML46" s="86"/>
      <c r="DMM46" s="86">
        <v>0</v>
      </c>
      <c r="DMN46" s="86"/>
      <c r="DMO46" s="86">
        <v>0</v>
      </c>
      <c r="DMP46" s="86"/>
      <c r="DMQ46" s="67">
        <v>0</v>
      </c>
      <c r="DMR46" s="86"/>
      <c r="DMS46" s="86" t="s">
        <v>582</v>
      </c>
      <c r="DMX46" s="62" t="s">
        <v>118</v>
      </c>
      <c r="DMY46" s="62">
        <v>6</v>
      </c>
      <c r="DMZ46" s="86"/>
      <c r="DNA46" s="86">
        <v>0</v>
      </c>
      <c r="DNB46" s="86"/>
      <c r="DNC46" s="86">
        <v>0</v>
      </c>
      <c r="DND46" s="86"/>
      <c r="DNE46" s="67">
        <v>0</v>
      </c>
      <c r="DNF46" s="86"/>
      <c r="DNG46" s="86" t="s">
        <v>582</v>
      </c>
      <c r="DNL46" s="62" t="s">
        <v>118</v>
      </c>
      <c r="DNM46" s="62">
        <v>6</v>
      </c>
      <c r="DNN46" s="86"/>
      <c r="DNO46" s="86">
        <v>0</v>
      </c>
      <c r="DNP46" s="86"/>
      <c r="DNQ46" s="86">
        <v>0</v>
      </c>
      <c r="DNR46" s="86"/>
      <c r="DNS46" s="67">
        <v>0</v>
      </c>
      <c r="DNT46" s="86"/>
      <c r="DNU46" s="86" t="s">
        <v>582</v>
      </c>
      <c r="DNZ46" s="62" t="s">
        <v>118</v>
      </c>
      <c r="DOA46" s="62">
        <v>6</v>
      </c>
      <c r="DOB46" s="86"/>
      <c r="DOC46" s="86">
        <v>0</v>
      </c>
      <c r="DOD46" s="86"/>
      <c r="DOE46" s="86">
        <v>0</v>
      </c>
      <c r="DOF46" s="86"/>
      <c r="DOG46" s="67">
        <v>0</v>
      </c>
      <c r="DOH46" s="86"/>
      <c r="DOI46" s="86" t="s">
        <v>582</v>
      </c>
      <c r="DON46" s="62" t="s">
        <v>118</v>
      </c>
      <c r="DOO46" s="62">
        <v>6</v>
      </c>
      <c r="DOP46" s="86"/>
      <c r="DOQ46" s="86">
        <v>0</v>
      </c>
      <c r="DOR46" s="86"/>
      <c r="DOS46" s="86">
        <v>0</v>
      </c>
      <c r="DOT46" s="86"/>
      <c r="DOU46" s="67">
        <v>0</v>
      </c>
      <c r="DOV46" s="86"/>
      <c r="DOW46" s="86" t="s">
        <v>582</v>
      </c>
      <c r="DPB46" s="62" t="s">
        <v>118</v>
      </c>
      <c r="DPC46" s="62">
        <v>6</v>
      </c>
      <c r="DPD46" s="86"/>
      <c r="DPE46" s="86">
        <v>0</v>
      </c>
      <c r="DPF46" s="86"/>
      <c r="DPG46" s="86">
        <v>0</v>
      </c>
      <c r="DPH46" s="86"/>
      <c r="DPI46" s="67">
        <v>0</v>
      </c>
      <c r="DPJ46" s="86"/>
      <c r="DPK46" s="86" t="s">
        <v>582</v>
      </c>
      <c r="DPP46" s="62" t="s">
        <v>118</v>
      </c>
      <c r="DPQ46" s="62">
        <v>6</v>
      </c>
      <c r="DPR46" s="86"/>
      <c r="DPS46" s="86">
        <v>0</v>
      </c>
      <c r="DPT46" s="86"/>
      <c r="DPU46" s="86">
        <v>0</v>
      </c>
      <c r="DPV46" s="86"/>
      <c r="DPW46" s="67">
        <v>0</v>
      </c>
      <c r="DPX46" s="86"/>
      <c r="DPY46" s="86" t="s">
        <v>582</v>
      </c>
      <c r="DQD46" s="62" t="s">
        <v>118</v>
      </c>
      <c r="DQE46" s="62">
        <v>6</v>
      </c>
      <c r="DQF46" s="86"/>
      <c r="DQG46" s="86">
        <v>0</v>
      </c>
      <c r="DQH46" s="86"/>
      <c r="DQI46" s="86">
        <v>0</v>
      </c>
      <c r="DQJ46" s="86"/>
      <c r="DQK46" s="67">
        <v>0</v>
      </c>
      <c r="DQL46" s="86"/>
      <c r="DQM46" s="86" t="s">
        <v>582</v>
      </c>
      <c r="DQR46" s="62" t="s">
        <v>118</v>
      </c>
      <c r="DQS46" s="62">
        <v>6</v>
      </c>
      <c r="DQT46" s="86"/>
      <c r="DQU46" s="86">
        <v>0</v>
      </c>
      <c r="DQV46" s="86"/>
      <c r="DQW46" s="86">
        <v>0</v>
      </c>
      <c r="DQX46" s="86"/>
      <c r="DQY46" s="67">
        <v>0</v>
      </c>
      <c r="DQZ46" s="86"/>
      <c r="DRA46" s="86" t="s">
        <v>582</v>
      </c>
      <c r="DRF46" s="62" t="s">
        <v>118</v>
      </c>
      <c r="DRG46" s="62">
        <v>6</v>
      </c>
      <c r="DRH46" s="86"/>
      <c r="DRI46" s="86">
        <v>0</v>
      </c>
      <c r="DRJ46" s="86"/>
      <c r="DRK46" s="86">
        <v>0</v>
      </c>
      <c r="DRL46" s="86"/>
      <c r="DRM46" s="67">
        <v>0</v>
      </c>
      <c r="DRN46" s="86"/>
      <c r="DRO46" s="86" t="s">
        <v>582</v>
      </c>
      <c r="DRT46" s="62" t="s">
        <v>118</v>
      </c>
      <c r="DRU46" s="62">
        <v>6</v>
      </c>
      <c r="DRV46" s="86"/>
      <c r="DRW46" s="86">
        <v>0</v>
      </c>
      <c r="DRX46" s="86"/>
      <c r="DRY46" s="86">
        <v>0</v>
      </c>
      <c r="DRZ46" s="86"/>
      <c r="DSA46" s="67">
        <v>0</v>
      </c>
      <c r="DSB46" s="86"/>
      <c r="DSC46" s="86" t="s">
        <v>582</v>
      </c>
      <c r="DSH46" s="62" t="s">
        <v>118</v>
      </c>
      <c r="DSI46" s="62">
        <v>6</v>
      </c>
      <c r="DSJ46" s="86"/>
      <c r="DSK46" s="86">
        <v>0</v>
      </c>
      <c r="DSL46" s="86"/>
      <c r="DSM46" s="86">
        <v>0</v>
      </c>
      <c r="DSN46" s="86"/>
      <c r="DSO46" s="67">
        <v>0</v>
      </c>
      <c r="DSP46" s="86"/>
      <c r="DSQ46" s="86" t="s">
        <v>582</v>
      </c>
      <c r="DSV46" s="62" t="s">
        <v>118</v>
      </c>
      <c r="DSW46" s="62">
        <v>6</v>
      </c>
      <c r="DSX46" s="86"/>
      <c r="DSY46" s="86">
        <v>0</v>
      </c>
      <c r="DSZ46" s="86"/>
      <c r="DTA46" s="86">
        <v>0</v>
      </c>
      <c r="DTB46" s="86"/>
      <c r="DTC46" s="67">
        <v>0</v>
      </c>
      <c r="DTD46" s="86"/>
      <c r="DTE46" s="86" t="s">
        <v>582</v>
      </c>
      <c r="DTJ46" s="62" t="s">
        <v>118</v>
      </c>
      <c r="DTK46" s="62">
        <v>6</v>
      </c>
      <c r="DTL46" s="86"/>
      <c r="DTM46" s="86">
        <v>0</v>
      </c>
      <c r="DTN46" s="86"/>
      <c r="DTO46" s="86">
        <v>0</v>
      </c>
      <c r="DTP46" s="86"/>
      <c r="DTQ46" s="67">
        <v>0</v>
      </c>
      <c r="DTR46" s="86"/>
      <c r="DTS46" s="86" t="s">
        <v>582</v>
      </c>
      <c r="DTX46" s="62" t="s">
        <v>118</v>
      </c>
      <c r="DTY46" s="62">
        <v>6</v>
      </c>
      <c r="DTZ46" s="86"/>
      <c r="DUA46" s="86">
        <v>0</v>
      </c>
      <c r="DUB46" s="86"/>
      <c r="DUC46" s="86">
        <v>0</v>
      </c>
      <c r="DUD46" s="86"/>
      <c r="DUE46" s="67">
        <v>0</v>
      </c>
      <c r="DUF46" s="86"/>
      <c r="DUG46" s="86" t="s">
        <v>582</v>
      </c>
      <c r="DUL46" s="62" t="s">
        <v>118</v>
      </c>
      <c r="DUM46" s="62">
        <v>6</v>
      </c>
      <c r="DUN46" s="86"/>
      <c r="DUO46" s="86">
        <v>0</v>
      </c>
      <c r="DUP46" s="86"/>
      <c r="DUQ46" s="86">
        <v>0</v>
      </c>
      <c r="DUR46" s="86"/>
      <c r="DUS46" s="67">
        <v>0</v>
      </c>
      <c r="DUT46" s="86"/>
      <c r="DUU46" s="86" t="s">
        <v>582</v>
      </c>
      <c r="DUZ46" s="62" t="s">
        <v>118</v>
      </c>
      <c r="DVA46" s="62">
        <v>6</v>
      </c>
      <c r="DVB46" s="86"/>
      <c r="DVC46" s="86">
        <v>0</v>
      </c>
      <c r="DVD46" s="86"/>
      <c r="DVE46" s="86">
        <v>0</v>
      </c>
      <c r="DVF46" s="86"/>
      <c r="DVG46" s="67">
        <v>0</v>
      </c>
      <c r="DVH46" s="86"/>
      <c r="DVI46" s="86" t="s">
        <v>582</v>
      </c>
      <c r="DVN46" s="62" t="s">
        <v>118</v>
      </c>
      <c r="DVO46" s="62">
        <v>6</v>
      </c>
      <c r="DVP46" s="86"/>
      <c r="DVQ46" s="86">
        <v>0</v>
      </c>
      <c r="DVR46" s="86"/>
      <c r="DVS46" s="86">
        <v>0</v>
      </c>
      <c r="DVT46" s="86"/>
      <c r="DVU46" s="67">
        <v>0</v>
      </c>
      <c r="DVV46" s="86"/>
      <c r="DVW46" s="86" t="s">
        <v>582</v>
      </c>
      <c r="DWB46" s="62" t="s">
        <v>118</v>
      </c>
      <c r="DWC46" s="62">
        <v>6</v>
      </c>
      <c r="DWD46" s="86"/>
      <c r="DWE46" s="86">
        <v>0</v>
      </c>
      <c r="DWF46" s="86"/>
      <c r="DWG46" s="86">
        <v>0</v>
      </c>
      <c r="DWH46" s="86"/>
      <c r="DWI46" s="67">
        <v>0</v>
      </c>
      <c r="DWJ46" s="86"/>
      <c r="DWK46" s="86" t="s">
        <v>582</v>
      </c>
      <c r="DWP46" s="62" t="s">
        <v>118</v>
      </c>
      <c r="DWQ46" s="62">
        <v>6</v>
      </c>
      <c r="DWR46" s="86"/>
      <c r="DWS46" s="86">
        <v>0</v>
      </c>
      <c r="DWT46" s="86"/>
      <c r="DWU46" s="86">
        <v>0</v>
      </c>
      <c r="DWV46" s="86"/>
      <c r="DWW46" s="67">
        <v>0</v>
      </c>
      <c r="DWX46" s="86"/>
      <c r="DWY46" s="86" t="s">
        <v>582</v>
      </c>
      <c r="DXD46" s="62" t="s">
        <v>118</v>
      </c>
      <c r="DXE46" s="62">
        <v>6</v>
      </c>
      <c r="DXF46" s="86"/>
      <c r="DXG46" s="86">
        <v>0</v>
      </c>
      <c r="DXH46" s="86"/>
      <c r="DXI46" s="86">
        <v>0</v>
      </c>
      <c r="DXJ46" s="86"/>
      <c r="DXK46" s="67">
        <v>0</v>
      </c>
      <c r="DXL46" s="86"/>
      <c r="DXM46" s="86" t="s">
        <v>582</v>
      </c>
      <c r="DXR46" s="62" t="s">
        <v>118</v>
      </c>
      <c r="DXS46" s="62">
        <v>6</v>
      </c>
      <c r="DXT46" s="86"/>
      <c r="DXU46" s="86">
        <v>0</v>
      </c>
      <c r="DXV46" s="86"/>
      <c r="DXW46" s="86">
        <v>0</v>
      </c>
      <c r="DXX46" s="86"/>
      <c r="DXY46" s="67">
        <v>0</v>
      </c>
      <c r="DXZ46" s="86"/>
      <c r="DYA46" s="86" t="s">
        <v>582</v>
      </c>
      <c r="DYF46" s="62" t="s">
        <v>118</v>
      </c>
      <c r="DYG46" s="62">
        <v>6</v>
      </c>
      <c r="DYH46" s="86"/>
      <c r="DYI46" s="86">
        <v>0</v>
      </c>
      <c r="DYJ46" s="86"/>
      <c r="DYK46" s="86">
        <v>0</v>
      </c>
      <c r="DYL46" s="86"/>
      <c r="DYM46" s="67">
        <v>0</v>
      </c>
      <c r="DYN46" s="86"/>
      <c r="DYO46" s="86" t="s">
        <v>582</v>
      </c>
      <c r="DYT46" s="62" t="s">
        <v>118</v>
      </c>
      <c r="DYU46" s="62">
        <v>6</v>
      </c>
      <c r="DYV46" s="86"/>
      <c r="DYW46" s="86">
        <v>0</v>
      </c>
      <c r="DYX46" s="86"/>
      <c r="DYY46" s="86">
        <v>0</v>
      </c>
      <c r="DYZ46" s="86"/>
      <c r="DZA46" s="67">
        <v>0</v>
      </c>
      <c r="DZB46" s="86"/>
      <c r="DZC46" s="86" t="s">
        <v>582</v>
      </c>
      <c r="DZH46" s="62" t="s">
        <v>118</v>
      </c>
      <c r="DZI46" s="62">
        <v>6</v>
      </c>
      <c r="DZJ46" s="86"/>
      <c r="DZK46" s="86">
        <v>0</v>
      </c>
      <c r="DZL46" s="86"/>
      <c r="DZM46" s="86">
        <v>0</v>
      </c>
      <c r="DZN46" s="86"/>
      <c r="DZO46" s="67">
        <v>0</v>
      </c>
      <c r="DZP46" s="86"/>
      <c r="DZQ46" s="86" t="s">
        <v>582</v>
      </c>
      <c r="DZV46" s="62" t="s">
        <v>118</v>
      </c>
      <c r="DZW46" s="62">
        <v>6</v>
      </c>
      <c r="DZX46" s="86"/>
      <c r="DZY46" s="86">
        <v>0</v>
      </c>
      <c r="DZZ46" s="86"/>
      <c r="EAA46" s="86">
        <v>0</v>
      </c>
      <c r="EAB46" s="86"/>
      <c r="EAC46" s="67">
        <v>0</v>
      </c>
      <c r="EAD46" s="86"/>
      <c r="EAE46" s="86" t="s">
        <v>582</v>
      </c>
      <c r="EAJ46" s="62" t="s">
        <v>118</v>
      </c>
      <c r="EAK46" s="62">
        <v>6</v>
      </c>
      <c r="EAL46" s="86"/>
      <c r="EAM46" s="86">
        <v>0</v>
      </c>
      <c r="EAN46" s="86"/>
      <c r="EAO46" s="86">
        <v>0</v>
      </c>
      <c r="EAP46" s="86"/>
      <c r="EAQ46" s="67">
        <v>0</v>
      </c>
      <c r="EAR46" s="86"/>
      <c r="EAS46" s="86" t="s">
        <v>582</v>
      </c>
      <c r="EAX46" s="62" t="s">
        <v>118</v>
      </c>
      <c r="EAY46" s="62">
        <v>6</v>
      </c>
      <c r="EAZ46" s="86"/>
      <c r="EBA46" s="86">
        <v>0</v>
      </c>
      <c r="EBB46" s="86"/>
      <c r="EBC46" s="86">
        <v>0</v>
      </c>
      <c r="EBD46" s="86"/>
      <c r="EBE46" s="67">
        <v>0</v>
      </c>
      <c r="EBF46" s="86"/>
      <c r="EBG46" s="86" t="s">
        <v>582</v>
      </c>
      <c r="EBL46" s="62" t="s">
        <v>118</v>
      </c>
      <c r="EBM46" s="62">
        <v>6</v>
      </c>
      <c r="EBN46" s="86"/>
      <c r="EBO46" s="86">
        <v>0</v>
      </c>
      <c r="EBP46" s="86"/>
      <c r="EBQ46" s="86">
        <v>0</v>
      </c>
      <c r="EBR46" s="86"/>
      <c r="EBS46" s="67">
        <v>0</v>
      </c>
      <c r="EBT46" s="86"/>
      <c r="EBU46" s="86" t="s">
        <v>582</v>
      </c>
      <c r="EBZ46" s="62" t="s">
        <v>118</v>
      </c>
      <c r="ECA46" s="62">
        <v>6</v>
      </c>
      <c r="ECB46" s="86"/>
      <c r="ECC46" s="86">
        <v>0</v>
      </c>
      <c r="ECD46" s="86"/>
      <c r="ECE46" s="86">
        <v>0</v>
      </c>
      <c r="ECF46" s="86"/>
      <c r="ECG46" s="67">
        <v>0</v>
      </c>
      <c r="ECH46" s="86"/>
      <c r="ECI46" s="86" t="s">
        <v>582</v>
      </c>
      <c r="ECN46" s="62" t="s">
        <v>118</v>
      </c>
      <c r="ECO46" s="62">
        <v>6</v>
      </c>
      <c r="ECP46" s="86"/>
      <c r="ECQ46" s="86">
        <v>0</v>
      </c>
      <c r="ECR46" s="86"/>
      <c r="ECS46" s="86">
        <v>0</v>
      </c>
      <c r="ECT46" s="86"/>
      <c r="ECU46" s="67">
        <v>0</v>
      </c>
      <c r="ECV46" s="86"/>
      <c r="ECW46" s="86" t="s">
        <v>582</v>
      </c>
      <c r="EDB46" s="62" t="s">
        <v>118</v>
      </c>
      <c r="EDC46" s="62">
        <v>6</v>
      </c>
      <c r="EDD46" s="86"/>
      <c r="EDE46" s="86">
        <v>0</v>
      </c>
      <c r="EDF46" s="86"/>
      <c r="EDG46" s="86">
        <v>0</v>
      </c>
      <c r="EDH46" s="86"/>
      <c r="EDI46" s="67">
        <v>0</v>
      </c>
      <c r="EDJ46" s="86"/>
      <c r="EDK46" s="86" t="s">
        <v>582</v>
      </c>
      <c r="EDP46" s="62" t="s">
        <v>118</v>
      </c>
      <c r="EDQ46" s="62">
        <v>6</v>
      </c>
      <c r="EDR46" s="86"/>
      <c r="EDS46" s="86">
        <v>0</v>
      </c>
      <c r="EDT46" s="86"/>
      <c r="EDU46" s="86">
        <v>0</v>
      </c>
      <c r="EDV46" s="86"/>
      <c r="EDW46" s="67">
        <v>0</v>
      </c>
      <c r="EDX46" s="86"/>
      <c r="EDY46" s="86" t="s">
        <v>582</v>
      </c>
      <c r="EED46" s="62" t="s">
        <v>118</v>
      </c>
      <c r="EEE46" s="62">
        <v>6</v>
      </c>
      <c r="EEF46" s="86"/>
      <c r="EEG46" s="86">
        <v>0</v>
      </c>
      <c r="EEH46" s="86"/>
      <c r="EEI46" s="86">
        <v>0</v>
      </c>
      <c r="EEJ46" s="86"/>
      <c r="EEK46" s="67">
        <v>0</v>
      </c>
      <c r="EEL46" s="86"/>
      <c r="EEM46" s="86" t="s">
        <v>582</v>
      </c>
      <c r="EER46" s="62" t="s">
        <v>118</v>
      </c>
      <c r="EES46" s="62">
        <v>6</v>
      </c>
      <c r="EET46" s="86"/>
      <c r="EEU46" s="86">
        <v>0</v>
      </c>
      <c r="EEV46" s="86"/>
      <c r="EEW46" s="86">
        <v>0</v>
      </c>
      <c r="EEX46" s="86"/>
      <c r="EEY46" s="67">
        <v>0</v>
      </c>
      <c r="EEZ46" s="86"/>
      <c r="EFA46" s="86" t="s">
        <v>582</v>
      </c>
      <c r="EFF46" s="62" t="s">
        <v>118</v>
      </c>
      <c r="EFG46" s="62">
        <v>6</v>
      </c>
      <c r="EFH46" s="86"/>
      <c r="EFI46" s="86">
        <v>0</v>
      </c>
      <c r="EFJ46" s="86"/>
      <c r="EFK46" s="86">
        <v>0</v>
      </c>
      <c r="EFL46" s="86"/>
      <c r="EFM46" s="67">
        <v>0</v>
      </c>
      <c r="EFN46" s="86"/>
      <c r="EFO46" s="86" t="s">
        <v>582</v>
      </c>
      <c r="EFT46" s="62" t="s">
        <v>118</v>
      </c>
      <c r="EFU46" s="62">
        <v>6</v>
      </c>
      <c r="EFV46" s="86"/>
      <c r="EFW46" s="86">
        <v>0</v>
      </c>
      <c r="EFX46" s="86"/>
      <c r="EFY46" s="86">
        <v>0</v>
      </c>
      <c r="EFZ46" s="86"/>
      <c r="EGA46" s="67">
        <v>0</v>
      </c>
      <c r="EGB46" s="86"/>
      <c r="EGC46" s="86" t="s">
        <v>582</v>
      </c>
      <c r="EGH46" s="62" t="s">
        <v>118</v>
      </c>
      <c r="EGI46" s="62">
        <v>6</v>
      </c>
      <c r="EGJ46" s="86"/>
      <c r="EGK46" s="86">
        <v>0</v>
      </c>
      <c r="EGL46" s="86"/>
      <c r="EGM46" s="86">
        <v>0</v>
      </c>
      <c r="EGN46" s="86"/>
      <c r="EGO46" s="67">
        <v>0</v>
      </c>
      <c r="EGP46" s="86"/>
      <c r="EGQ46" s="86" t="s">
        <v>582</v>
      </c>
      <c r="EGV46" s="62" t="s">
        <v>118</v>
      </c>
      <c r="EGW46" s="62">
        <v>6</v>
      </c>
      <c r="EGX46" s="86"/>
      <c r="EGY46" s="86">
        <v>0</v>
      </c>
      <c r="EGZ46" s="86"/>
      <c r="EHA46" s="86">
        <v>0</v>
      </c>
      <c r="EHB46" s="86"/>
      <c r="EHC46" s="67">
        <v>0</v>
      </c>
      <c r="EHD46" s="86"/>
      <c r="EHE46" s="86" t="s">
        <v>582</v>
      </c>
      <c r="EHJ46" s="62" t="s">
        <v>118</v>
      </c>
      <c r="EHK46" s="62">
        <v>6</v>
      </c>
      <c r="EHL46" s="86"/>
      <c r="EHM46" s="86">
        <v>0</v>
      </c>
      <c r="EHN46" s="86"/>
      <c r="EHO46" s="86">
        <v>0</v>
      </c>
      <c r="EHP46" s="86"/>
      <c r="EHQ46" s="67">
        <v>0</v>
      </c>
      <c r="EHR46" s="86"/>
      <c r="EHS46" s="86" t="s">
        <v>582</v>
      </c>
      <c r="EHX46" s="62" t="s">
        <v>118</v>
      </c>
      <c r="EHY46" s="62">
        <v>6</v>
      </c>
      <c r="EHZ46" s="86"/>
      <c r="EIA46" s="86">
        <v>0</v>
      </c>
      <c r="EIB46" s="86"/>
      <c r="EIC46" s="86">
        <v>0</v>
      </c>
      <c r="EID46" s="86"/>
      <c r="EIE46" s="67">
        <v>0</v>
      </c>
      <c r="EIF46" s="86"/>
      <c r="EIG46" s="86" t="s">
        <v>582</v>
      </c>
      <c r="EIL46" s="62" t="s">
        <v>118</v>
      </c>
      <c r="EIM46" s="62">
        <v>6</v>
      </c>
      <c r="EIN46" s="86"/>
      <c r="EIO46" s="86">
        <v>0</v>
      </c>
      <c r="EIP46" s="86"/>
      <c r="EIQ46" s="86">
        <v>0</v>
      </c>
      <c r="EIR46" s="86"/>
      <c r="EIS46" s="67">
        <v>0</v>
      </c>
      <c r="EIT46" s="86"/>
      <c r="EIU46" s="86" t="s">
        <v>582</v>
      </c>
      <c r="EIZ46" s="62" t="s">
        <v>118</v>
      </c>
      <c r="EJA46" s="62">
        <v>6</v>
      </c>
      <c r="EJB46" s="86"/>
      <c r="EJC46" s="86">
        <v>0</v>
      </c>
      <c r="EJD46" s="86"/>
      <c r="EJE46" s="86">
        <v>0</v>
      </c>
      <c r="EJF46" s="86"/>
      <c r="EJG46" s="67">
        <v>0</v>
      </c>
      <c r="EJH46" s="86"/>
      <c r="EJI46" s="86" t="s">
        <v>582</v>
      </c>
      <c r="EJN46" s="62" t="s">
        <v>118</v>
      </c>
      <c r="EJO46" s="62">
        <v>6</v>
      </c>
      <c r="EJP46" s="86"/>
      <c r="EJQ46" s="86">
        <v>0</v>
      </c>
      <c r="EJR46" s="86"/>
      <c r="EJS46" s="86">
        <v>0</v>
      </c>
      <c r="EJT46" s="86"/>
      <c r="EJU46" s="67">
        <v>0</v>
      </c>
      <c r="EJV46" s="86"/>
      <c r="EJW46" s="86" t="s">
        <v>582</v>
      </c>
      <c r="EKB46" s="62" t="s">
        <v>118</v>
      </c>
      <c r="EKC46" s="62">
        <v>6</v>
      </c>
      <c r="EKD46" s="86"/>
      <c r="EKE46" s="86">
        <v>0</v>
      </c>
      <c r="EKF46" s="86"/>
      <c r="EKG46" s="86">
        <v>0</v>
      </c>
      <c r="EKH46" s="86"/>
      <c r="EKI46" s="67">
        <v>0</v>
      </c>
      <c r="EKJ46" s="86"/>
      <c r="EKK46" s="86" t="s">
        <v>582</v>
      </c>
      <c r="EKP46" s="62" t="s">
        <v>118</v>
      </c>
      <c r="EKQ46" s="62">
        <v>6</v>
      </c>
      <c r="EKR46" s="86"/>
      <c r="EKS46" s="86">
        <v>0</v>
      </c>
      <c r="EKT46" s="86"/>
      <c r="EKU46" s="86">
        <v>0</v>
      </c>
      <c r="EKV46" s="86"/>
      <c r="EKW46" s="67">
        <v>0</v>
      </c>
      <c r="EKX46" s="86"/>
      <c r="EKY46" s="86" t="s">
        <v>582</v>
      </c>
      <c r="ELD46" s="62" t="s">
        <v>118</v>
      </c>
      <c r="ELE46" s="62">
        <v>6</v>
      </c>
      <c r="ELF46" s="86"/>
      <c r="ELG46" s="86">
        <v>0</v>
      </c>
      <c r="ELH46" s="86"/>
      <c r="ELI46" s="86">
        <v>0</v>
      </c>
      <c r="ELJ46" s="86"/>
      <c r="ELK46" s="67">
        <v>0</v>
      </c>
      <c r="ELL46" s="86"/>
      <c r="ELM46" s="86" t="s">
        <v>582</v>
      </c>
      <c r="ELR46" s="62" t="s">
        <v>118</v>
      </c>
      <c r="ELS46" s="62">
        <v>6</v>
      </c>
      <c r="ELT46" s="86"/>
      <c r="ELU46" s="86">
        <v>0</v>
      </c>
      <c r="ELV46" s="86"/>
      <c r="ELW46" s="86">
        <v>0</v>
      </c>
      <c r="ELX46" s="86"/>
      <c r="ELY46" s="67">
        <v>0</v>
      </c>
      <c r="ELZ46" s="86"/>
      <c r="EMA46" s="86" t="s">
        <v>582</v>
      </c>
      <c r="EMF46" s="62" t="s">
        <v>118</v>
      </c>
      <c r="EMG46" s="62">
        <v>6</v>
      </c>
      <c r="EMH46" s="86"/>
      <c r="EMI46" s="86">
        <v>0</v>
      </c>
      <c r="EMJ46" s="86"/>
      <c r="EMK46" s="86">
        <v>0</v>
      </c>
      <c r="EML46" s="86"/>
      <c r="EMM46" s="67">
        <v>0</v>
      </c>
      <c r="EMN46" s="86"/>
      <c r="EMO46" s="86" t="s">
        <v>582</v>
      </c>
      <c r="EMT46" s="62" t="s">
        <v>118</v>
      </c>
      <c r="EMU46" s="62">
        <v>6</v>
      </c>
      <c r="EMV46" s="86"/>
      <c r="EMW46" s="86">
        <v>0</v>
      </c>
      <c r="EMX46" s="86"/>
      <c r="EMY46" s="86">
        <v>0</v>
      </c>
      <c r="EMZ46" s="86"/>
      <c r="ENA46" s="67">
        <v>0</v>
      </c>
      <c r="ENB46" s="86"/>
      <c r="ENC46" s="86" t="s">
        <v>582</v>
      </c>
      <c r="ENH46" s="62" t="s">
        <v>118</v>
      </c>
      <c r="ENI46" s="62">
        <v>6</v>
      </c>
      <c r="ENJ46" s="86"/>
      <c r="ENK46" s="86">
        <v>0</v>
      </c>
      <c r="ENL46" s="86"/>
      <c r="ENM46" s="86">
        <v>0</v>
      </c>
      <c r="ENN46" s="86"/>
      <c r="ENO46" s="67">
        <v>0</v>
      </c>
      <c r="ENP46" s="86"/>
      <c r="ENQ46" s="86" t="s">
        <v>582</v>
      </c>
      <c r="ENV46" s="62" t="s">
        <v>118</v>
      </c>
      <c r="ENW46" s="62">
        <v>6</v>
      </c>
      <c r="ENX46" s="86"/>
      <c r="ENY46" s="86">
        <v>0</v>
      </c>
      <c r="ENZ46" s="86"/>
      <c r="EOA46" s="86">
        <v>0</v>
      </c>
      <c r="EOB46" s="86"/>
      <c r="EOC46" s="67">
        <v>0</v>
      </c>
      <c r="EOD46" s="86"/>
      <c r="EOE46" s="86" t="s">
        <v>582</v>
      </c>
      <c r="EOJ46" s="62" t="s">
        <v>118</v>
      </c>
      <c r="EOK46" s="62">
        <v>6</v>
      </c>
      <c r="EOL46" s="86"/>
      <c r="EOM46" s="86">
        <v>0</v>
      </c>
      <c r="EON46" s="86"/>
      <c r="EOO46" s="86">
        <v>0</v>
      </c>
      <c r="EOP46" s="86"/>
      <c r="EOQ46" s="67">
        <v>0</v>
      </c>
      <c r="EOR46" s="86"/>
      <c r="EOS46" s="86" t="s">
        <v>582</v>
      </c>
      <c r="EOX46" s="62" t="s">
        <v>118</v>
      </c>
      <c r="EOY46" s="62">
        <v>6</v>
      </c>
      <c r="EOZ46" s="86"/>
      <c r="EPA46" s="86">
        <v>0</v>
      </c>
      <c r="EPB46" s="86"/>
      <c r="EPC46" s="86">
        <v>0</v>
      </c>
      <c r="EPD46" s="86"/>
      <c r="EPE46" s="67">
        <v>0</v>
      </c>
      <c r="EPF46" s="86"/>
      <c r="EPG46" s="86" t="s">
        <v>582</v>
      </c>
      <c r="EPL46" s="62" t="s">
        <v>118</v>
      </c>
      <c r="EPM46" s="62">
        <v>6</v>
      </c>
      <c r="EPN46" s="86"/>
      <c r="EPO46" s="86">
        <v>0</v>
      </c>
      <c r="EPP46" s="86"/>
      <c r="EPQ46" s="86">
        <v>0</v>
      </c>
      <c r="EPR46" s="86"/>
      <c r="EPS46" s="67">
        <v>0</v>
      </c>
      <c r="EPT46" s="86"/>
      <c r="EPU46" s="86" t="s">
        <v>582</v>
      </c>
      <c r="EPZ46" s="62" t="s">
        <v>118</v>
      </c>
      <c r="EQA46" s="62">
        <v>6</v>
      </c>
      <c r="EQB46" s="86"/>
      <c r="EQC46" s="86">
        <v>0</v>
      </c>
      <c r="EQD46" s="86"/>
      <c r="EQE46" s="86">
        <v>0</v>
      </c>
      <c r="EQF46" s="86"/>
      <c r="EQG46" s="67">
        <v>0</v>
      </c>
      <c r="EQH46" s="86"/>
      <c r="EQI46" s="86" t="s">
        <v>582</v>
      </c>
      <c r="EQN46" s="62" t="s">
        <v>118</v>
      </c>
      <c r="EQO46" s="62">
        <v>6</v>
      </c>
      <c r="EQP46" s="86"/>
      <c r="EQQ46" s="86">
        <v>0</v>
      </c>
      <c r="EQR46" s="86"/>
      <c r="EQS46" s="86">
        <v>0</v>
      </c>
      <c r="EQT46" s="86"/>
      <c r="EQU46" s="67">
        <v>0</v>
      </c>
      <c r="EQV46" s="86"/>
      <c r="EQW46" s="86" t="s">
        <v>582</v>
      </c>
      <c r="ERB46" s="62" t="s">
        <v>118</v>
      </c>
      <c r="ERC46" s="62">
        <v>6</v>
      </c>
      <c r="ERD46" s="86"/>
      <c r="ERE46" s="86">
        <v>0</v>
      </c>
      <c r="ERF46" s="86"/>
      <c r="ERG46" s="86">
        <v>0</v>
      </c>
      <c r="ERH46" s="86"/>
      <c r="ERI46" s="67">
        <v>0</v>
      </c>
      <c r="ERJ46" s="86"/>
      <c r="ERK46" s="86" t="s">
        <v>582</v>
      </c>
      <c r="ERP46" s="62" t="s">
        <v>118</v>
      </c>
      <c r="ERQ46" s="62">
        <v>6</v>
      </c>
      <c r="ERR46" s="86"/>
      <c r="ERS46" s="86">
        <v>0</v>
      </c>
      <c r="ERT46" s="86"/>
      <c r="ERU46" s="86">
        <v>0</v>
      </c>
      <c r="ERV46" s="86"/>
      <c r="ERW46" s="67">
        <v>0</v>
      </c>
      <c r="ERX46" s="86"/>
      <c r="ERY46" s="86" t="s">
        <v>582</v>
      </c>
      <c r="ESD46" s="62" t="s">
        <v>118</v>
      </c>
      <c r="ESE46" s="62">
        <v>6</v>
      </c>
      <c r="ESF46" s="86"/>
      <c r="ESG46" s="86">
        <v>0</v>
      </c>
      <c r="ESH46" s="86"/>
      <c r="ESI46" s="86">
        <v>0</v>
      </c>
      <c r="ESJ46" s="86"/>
      <c r="ESK46" s="67">
        <v>0</v>
      </c>
      <c r="ESL46" s="86"/>
      <c r="ESM46" s="86" t="s">
        <v>582</v>
      </c>
      <c r="ESR46" s="62" t="s">
        <v>118</v>
      </c>
      <c r="ESS46" s="62">
        <v>6</v>
      </c>
      <c r="EST46" s="86"/>
      <c r="ESU46" s="86">
        <v>0</v>
      </c>
      <c r="ESV46" s="86"/>
      <c r="ESW46" s="86">
        <v>0</v>
      </c>
      <c r="ESX46" s="86"/>
      <c r="ESY46" s="67">
        <v>0</v>
      </c>
      <c r="ESZ46" s="86"/>
      <c r="ETA46" s="86" t="s">
        <v>582</v>
      </c>
      <c r="ETF46" s="62" t="s">
        <v>118</v>
      </c>
      <c r="ETG46" s="62">
        <v>6</v>
      </c>
      <c r="ETH46" s="86"/>
      <c r="ETI46" s="86">
        <v>0</v>
      </c>
      <c r="ETJ46" s="86"/>
      <c r="ETK46" s="86">
        <v>0</v>
      </c>
      <c r="ETL46" s="86"/>
      <c r="ETM46" s="67">
        <v>0</v>
      </c>
      <c r="ETN46" s="86"/>
      <c r="ETO46" s="86" t="s">
        <v>582</v>
      </c>
      <c r="ETT46" s="62" t="s">
        <v>118</v>
      </c>
      <c r="ETU46" s="62">
        <v>6</v>
      </c>
      <c r="ETV46" s="86"/>
      <c r="ETW46" s="86">
        <v>0</v>
      </c>
      <c r="ETX46" s="86"/>
      <c r="ETY46" s="86">
        <v>0</v>
      </c>
      <c r="ETZ46" s="86"/>
      <c r="EUA46" s="67">
        <v>0</v>
      </c>
      <c r="EUB46" s="86"/>
      <c r="EUC46" s="86" t="s">
        <v>582</v>
      </c>
      <c r="EUH46" s="62" t="s">
        <v>118</v>
      </c>
      <c r="EUI46" s="62">
        <v>6</v>
      </c>
      <c r="EUJ46" s="86"/>
      <c r="EUK46" s="86">
        <v>0</v>
      </c>
      <c r="EUL46" s="86"/>
      <c r="EUM46" s="86">
        <v>0</v>
      </c>
      <c r="EUN46" s="86"/>
      <c r="EUO46" s="67">
        <v>0</v>
      </c>
      <c r="EUP46" s="86"/>
      <c r="EUQ46" s="86" t="s">
        <v>582</v>
      </c>
      <c r="EUV46" s="62" t="s">
        <v>118</v>
      </c>
      <c r="EUW46" s="62">
        <v>6</v>
      </c>
      <c r="EUX46" s="86"/>
      <c r="EUY46" s="86">
        <v>0</v>
      </c>
      <c r="EUZ46" s="86"/>
      <c r="EVA46" s="86">
        <v>0</v>
      </c>
      <c r="EVB46" s="86"/>
      <c r="EVC46" s="67">
        <v>0</v>
      </c>
      <c r="EVD46" s="86"/>
      <c r="EVE46" s="86" t="s">
        <v>582</v>
      </c>
      <c r="EVJ46" s="62" t="s">
        <v>118</v>
      </c>
      <c r="EVK46" s="62">
        <v>6</v>
      </c>
      <c r="EVL46" s="86"/>
      <c r="EVM46" s="86">
        <v>0</v>
      </c>
      <c r="EVN46" s="86"/>
      <c r="EVO46" s="86">
        <v>0</v>
      </c>
      <c r="EVP46" s="86"/>
      <c r="EVQ46" s="67">
        <v>0</v>
      </c>
      <c r="EVR46" s="86"/>
      <c r="EVS46" s="86" t="s">
        <v>582</v>
      </c>
      <c r="EVX46" s="62" t="s">
        <v>118</v>
      </c>
      <c r="EVY46" s="62">
        <v>6</v>
      </c>
      <c r="EVZ46" s="86"/>
      <c r="EWA46" s="86">
        <v>0</v>
      </c>
      <c r="EWB46" s="86"/>
      <c r="EWC46" s="86">
        <v>0</v>
      </c>
      <c r="EWD46" s="86"/>
      <c r="EWE46" s="67">
        <v>0</v>
      </c>
      <c r="EWF46" s="86"/>
      <c r="EWG46" s="86" t="s">
        <v>582</v>
      </c>
      <c r="EWL46" s="62" t="s">
        <v>118</v>
      </c>
      <c r="EWM46" s="62">
        <v>6</v>
      </c>
      <c r="EWN46" s="86"/>
      <c r="EWO46" s="86">
        <v>0</v>
      </c>
      <c r="EWP46" s="86"/>
      <c r="EWQ46" s="86">
        <v>0</v>
      </c>
      <c r="EWR46" s="86"/>
      <c r="EWS46" s="67">
        <v>0</v>
      </c>
      <c r="EWT46" s="86"/>
      <c r="EWU46" s="86" t="s">
        <v>582</v>
      </c>
      <c r="EWZ46" s="62" t="s">
        <v>118</v>
      </c>
      <c r="EXA46" s="62">
        <v>6</v>
      </c>
      <c r="EXB46" s="86"/>
      <c r="EXC46" s="86">
        <v>0</v>
      </c>
      <c r="EXD46" s="86"/>
      <c r="EXE46" s="86">
        <v>0</v>
      </c>
      <c r="EXF46" s="86"/>
      <c r="EXG46" s="67">
        <v>0</v>
      </c>
      <c r="EXH46" s="86"/>
      <c r="EXI46" s="86" t="s">
        <v>582</v>
      </c>
      <c r="EXN46" s="62" t="s">
        <v>118</v>
      </c>
      <c r="EXO46" s="62">
        <v>6</v>
      </c>
      <c r="EXP46" s="86"/>
      <c r="EXQ46" s="86">
        <v>0</v>
      </c>
      <c r="EXR46" s="86"/>
      <c r="EXS46" s="86">
        <v>0</v>
      </c>
      <c r="EXT46" s="86"/>
      <c r="EXU46" s="67">
        <v>0</v>
      </c>
      <c r="EXV46" s="86"/>
      <c r="EXW46" s="86" t="s">
        <v>582</v>
      </c>
      <c r="EYB46" s="62" t="s">
        <v>118</v>
      </c>
      <c r="EYC46" s="62">
        <v>6</v>
      </c>
      <c r="EYD46" s="86"/>
      <c r="EYE46" s="86">
        <v>0</v>
      </c>
      <c r="EYF46" s="86"/>
      <c r="EYG46" s="86">
        <v>0</v>
      </c>
      <c r="EYH46" s="86"/>
      <c r="EYI46" s="67">
        <v>0</v>
      </c>
      <c r="EYJ46" s="86"/>
      <c r="EYK46" s="86" t="s">
        <v>582</v>
      </c>
      <c r="EYP46" s="62" t="s">
        <v>118</v>
      </c>
      <c r="EYQ46" s="62">
        <v>6</v>
      </c>
      <c r="EYR46" s="86"/>
      <c r="EYS46" s="86">
        <v>0</v>
      </c>
      <c r="EYT46" s="86"/>
      <c r="EYU46" s="86">
        <v>0</v>
      </c>
      <c r="EYV46" s="86"/>
      <c r="EYW46" s="67">
        <v>0</v>
      </c>
      <c r="EYX46" s="86"/>
      <c r="EYY46" s="86" t="s">
        <v>582</v>
      </c>
      <c r="EZD46" s="62" t="s">
        <v>118</v>
      </c>
      <c r="EZE46" s="62">
        <v>6</v>
      </c>
      <c r="EZF46" s="86"/>
      <c r="EZG46" s="86">
        <v>0</v>
      </c>
      <c r="EZH46" s="86"/>
      <c r="EZI46" s="86">
        <v>0</v>
      </c>
      <c r="EZJ46" s="86"/>
      <c r="EZK46" s="67">
        <v>0</v>
      </c>
      <c r="EZL46" s="86"/>
      <c r="EZM46" s="86" t="s">
        <v>582</v>
      </c>
      <c r="EZR46" s="62" t="s">
        <v>118</v>
      </c>
      <c r="EZS46" s="62">
        <v>6</v>
      </c>
      <c r="EZT46" s="86"/>
      <c r="EZU46" s="86">
        <v>0</v>
      </c>
      <c r="EZV46" s="86"/>
      <c r="EZW46" s="86">
        <v>0</v>
      </c>
      <c r="EZX46" s="86"/>
      <c r="EZY46" s="67">
        <v>0</v>
      </c>
      <c r="EZZ46" s="86"/>
      <c r="FAA46" s="86" t="s">
        <v>582</v>
      </c>
      <c r="FAF46" s="62" t="s">
        <v>118</v>
      </c>
      <c r="FAG46" s="62">
        <v>6</v>
      </c>
      <c r="FAH46" s="86"/>
      <c r="FAI46" s="86">
        <v>0</v>
      </c>
      <c r="FAJ46" s="86"/>
      <c r="FAK46" s="86">
        <v>0</v>
      </c>
      <c r="FAL46" s="86"/>
      <c r="FAM46" s="67">
        <v>0</v>
      </c>
      <c r="FAN46" s="86"/>
      <c r="FAO46" s="86" t="s">
        <v>582</v>
      </c>
      <c r="FAT46" s="62" t="s">
        <v>118</v>
      </c>
      <c r="FAU46" s="62">
        <v>6</v>
      </c>
      <c r="FAV46" s="86"/>
      <c r="FAW46" s="86">
        <v>0</v>
      </c>
      <c r="FAX46" s="86"/>
      <c r="FAY46" s="86">
        <v>0</v>
      </c>
      <c r="FAZ46" s="86"/>
      <c r="FBA46" s="67">
        <v>0</v>
      </c>
      <c r="FBB46" s="86"/>
      <c r="FBC46" s="86" t="s">
        <v>582</v>
      </c>
      <c r="FBH46" s="62" t="s">
        <v>118</v>
      </c>
      <c r="FBI46" s="62">
        <v>6</v>
      </c>
      <c r="FBJ46" s="86"/>
      <c r="FBK46" s="86">
        <v>0</v>
      </c>
      <c r="FBL46" s="86"/>
      <c r="FBM46" s="86">
        <v>0</v>
      </c>
      <c r="FBN46" s="86"/>
      <c r="FBO46" s="67">
        <v>0</v>
      </c>
      <c r="FBP46" s="86"/>
      <c r="FBQ46" s="86" t="s">
        <v>582</v>
      </c>
      <c r="FBV46" s="62" t="s">
        <v>118</v>
      </c>
      <c r="FBW46" s="62">
        <v>6</v>
      </c>
      <c r="FBX46" s="86"/>
      <c r="FBY46" s="86">
        <v>0</v>
      </c>
      <c r="FBZ46" s="86"/>
      <c r="FCA46" s="86">
        <v>0</v>
      </c>
      <c r="FCB46" s="86"/>
      <c r="FCC46" s="67">
        <v>0</v>
      </c>
      <c r="FCD46" s="86"/>
      <c r="FCE46" s="86" t="s">
        <v>582</v>
      </c>
      <c r="FCJ46" s="62" t="s">
        <v>118</v>
      </c>
      <c r="FCK46" s="62">
        <v>6</v>
      </c>
      <c r="FCL46" s="86"/>
      <c r="FCM46" s="86">
        <v>0</v>
      </c>
      <c r="FCN46" s="86"/>
      <c r="FCO46" s="86">
        <v>0</v>
      </c>
      <c r="FCP46" s="86"/>
      <c r="FCQ46" s="67">
        <v>0</v>
      </c>
      <c r="FCR46" s="86"/>
      <c r="FCS46" s="86" t="s">
        <v>582</v>
      </c>
      <c r="FCX46" s="62" t="s">
        <v>118</v>
      </c>
      <c r="FCY46" s="62">
        <v>6</v>
      </c>
      <c r="FCZ46" s="86"/>
      <c r="FDA46" s="86">
        <v>0</v>
      </c>
      <c r="FDB46" s="86"/>
      <c r="FDC46" s="86">
        <v>0</v>
      </c>
      <c r="FDD46" s="86"/>
      <c r="FDE46" s="67">
        <v>0</v>
      </c>
      <c r="FDF46" s="86"/>
      <c r="FDG46" s="86" t="s">
        <v>582</v>
      </c>
      <c r="FDL46" s="62" t="s">
        <v>118</v>
      </c>
      <c r="FDM46" s="62">
        <v>6</v>
      </c>
      <c r="FDN46" s="86"/>
      <c r="FDO46" s="86">
        <v>0</v>
      </c>
      <c r="FDP46" s="86"/>
      <c r="FDQ46" s="86">
        <v>0</v>
      </c>
      <c r="FDR46" s="86"/>
      <c r="FDS46" s="67">
        <v>0</v>
      </c>
      <c r="FDT46" s="86"/>
      <c r="FDU46" s="86" t="s">
        <v>582</v>
      </c>
      <c r="FDZ46" s="62" t="s">
        <v>118</v>
      </c>
      <c r="FEA46" s="62">
        <v>6</v>
      </c>
      <c r="FEB46" s="86"/>
      <c r="FEC46" s="86">
        <v>0</v>
      </c>
      <c r="FED46" s="86"/>
      <c r="FEE46" s="86">
        <v>0</v>
      </c>
      <c r="FEF46" s="86"/>
      <c r="FEG46" s="67">
        <v>0</v>
      </c>
      <c r="FEH46" s="86"/>
      <c r="FEI46" s="86" t="s">
        <v>582</v>
      </c>
      <c r="FEN46" s="62" t="s">
        <v>118</v>
      </c>
      <c r="FEO46" s="62">
        <v>6</v>
      </c>
      <c r="FEP46" s="86"/>
      <c r="FEQ46" s="86">
        <v>0</v>
      </c>
      <c r="FER46" s="86"/>
      <c r="FES46" s="86">
        <v>0</v>
      </c>
      <c r="FET46" s="86"/>
      <c r="FEU46" s="67">
        <v>0</v>
      </c>
      <c r="FEV46" s="86"/>
      <c r="FEW46" s="86" t="s">
        <v>582</v>
      </c>
      <c r="FFB46" s="62" t="s">
        <v>118</v>
      </c>
      <c r="FFC46" s="62">
        <v>6</v>
      </c>
      <c r="FFD46" s="86"/>
      <c r="FFE46" s="86">
        <v>0</v>
      </c>
      <c r="FFF46" s="86"/>
      <c r="FFG46" s="86">
        <v>0</v>
      </c>
      <c r="FFH46" s="86"/>
      <c r="FFI46" s="67">
        <v>0</v>
      </c>
      <c r="FFJ46" s="86"/>
      <c r="FFK46" s="86" t="s">
        <v>582</v>
      </c>
      <c r="FFP46" s="62" t="s">
        <v>118</v>
      </c>
      <c r="FFQ46" s="62">
        <v>6</v>
      </c>
      <c r="FFR46" s="86"/>
      <c r="FFS46" s="86">
        <v>0</v>
      </c>
      <c r="FFT46" s="86"/>
      <c r="FFU46" s="86">
        <v>0</v>
      </c>
      <c r="FFV46" s="86"/>
      <c r="FFW46" s="67">
        <v>0</v>
      </c>
      <c r="FFX46" s="86"/>
      <c r="FFY46" s="86" t="s">
        <v>582</v>
      </c>
      <c r="FGD46" s="62" t="s">
        <v>118</v>
      </c>
      <c r="FGE46" s="62">
        <v>6</v>
      </c>
      <c r="FGF46" s="86"/>
      <c r="FGG46" s="86">
        <v>0</v>
      </c>
      <c r="FGH46" s="86"/>
      <c r="FGI46" s="86">
        <v>0</v>
      </c>
      <c r="FGJ46" s="86"/>
      <c r="FGK46" s="67">
        <v>0</v>
      </c>
      <c r="FGL46" s="86"/>
      <c r="FGM46" s="86" t="s">
        <v>582</v>
      </c>
      <c r="FGR46" s="62" t="s">
        <v>118</v>
      </c>
      <c r="FGS46" s="62">
        <v>6</v>
      </c>
      <c r="FGT46" s="86"/>
      <c r="FGU46" s="86">
        <v>0</v>
      </c>
      <c r="FGV46" s="86"/>
      <c r="FGW46" s="86">
        <v>0</v>
      </c>
      <c r="FGX46" s="86"/>
      <c r="FGY46" s="67">
        <v>0</v>
      </c>
      <c r="FGZ46" s="86"/>
      <c r="FHA46" s="86" t="s">
        <v>582</v>
      </c>
      <c r="FHF46" s="62" t="s">
        <v>118</v>
      </c>
      <c r="FHG46" s="62">
        <v>6</v>
      </c>
      <c r="FHH46" s="86"/>
      <c r="FHI46" s="86">
        <v>0</v>
      </c>
      <c r="FHJ46" s="86"/>
      <c r="FHK46" s="86">
        <v>0</v>
      </c>
      <c r="FHL46" s="86"/>
      <c r="FHM46" s="67">
        <v>0</v>
      </c>
      <c r="FHN46" s="86"/>
      <c r="FHO46" s="86" t="s">
        <v>582</v>
      </c>
      <c r="FHT46" s="62" t="s">
        <v>118</v>
      </c>
      <c r="FHU46" s="62">
        <v>6</v>
      </c>
      <c r="FHV46" s="86"/>
      <c r="FHW46" s="86">
        <v>0</v>
      </c>
      <c r="FHX46" s="86"/>
      <c r="FHY46" s="86">
        <v>0</v>
      </c>
      <c r="FHZ46" s="86"/>
      <c r="FIA46" s="67">
        <v>0</v>
      </c>
      <c r="FIB46" s="86"/>
      <c r="FIC46" s="86" t="s">
        <v>582</v>
      </c>
      <c r="FIH46" s="62" t="s">
        <v>118</v>
      </c>
      <c r="FII46" s="62">
        <v>6</v>
      </c>
      <c r="FIJ46" s="86"/>
      <c r="FIK46" s="86">
        <v>0</v>
      </c>
      <c r="FIL46" s="86"/>
      <c r="FIM46" s="86">
        <v>0</v>
      </c>
      <c r="FIN46" s="86"/>
      <c r="FIO46" s="67">
        <v>0</v>
      </c>
      <c r="FIP46" s="86"/>
      <c r="FIQ46" s="86" t="s">
        <v>582</v>
      </c>
      <c r="FIV46" s="62" t="s">
        <v>118</v>
      </c>
      <c r="FIW46" s="62">
        <v>6</v>
      </c>
      <c r="FIX46" s="86"/>
      <c r="FIY46" s="86">
        <v>0</v>
      </c>
      <c r="FIZ46" s="86"/>
      <c r="FJA46" s="86">
        <v>0</v>
      </c>
      <c r="FJB46" s="86"/>
      <c r="FJC46" s="67">
        <v>0</v>
      </c>
      <c r="FJD46" s="86"/>
      <c r="FJE46" s="86" t="s">
        <v>582</v>
      </c>
      <c r="FJJ46" s="62" t="s">
        <v>118</v>
      </c>
      <c r="FJK46" s="62">
        <v>6</v>
      </c>
      <c r="FJL46" s="86"/>
      <c r="FJM46" s="86">
        <v>0</v>
      </c>
      <c r="FJN46" s="86"/>
      <c r="FJO46" s="86">
        <v>0</v>
      </c>
      <c r="FJP46" s="86"/>
      <c r="FJQ46" s="67">
        <v>0</v>
      </c>
      <c r="FJR46" s="86"/>
      <c r="FJS46" s="86" t="s">
        <v>582</v>
      </c>
      <c r="FJX46" s="62" t="s">
        <v>118</v>
      </c>
      <c r="FJY46" s="62">
        <v>6</v>
      </c>
      <c r="FJZ46" s="86"/>
      <c r="FKA46" s="86">
        <v>0</v>
      </c>
      <c r="FKB46" s="86"/>
      <c r="FKC46" s="86">
        <v>0</v>
      </c>
      <c r="FKD46" s="86"/>
      <c r="FKE46" s="67">
        <v>0</v>
      </c>
      <c r="FKF46" s="86"/>
      <c r="FKG46" s="86" t="s">
        <v>582</v>
      </c>
      <c r="FKL46" s="62" t="s">
        <v>118</v>
      </c>
      <c r="FKM46" s="62">
        <v>6</v>
      </c>
      <c r="FKN46" s="86"/>
      <c r="FKO46" s="86">
        <v>0</v>
      </c>
      <c r="FKP46" s="86"/>
      <c r="FKQ46" s="86">
        <v>0</v>
      </c>
      <c r="FKR46" s="86"/>
      <c r="FKS46" s="67">
        <v>0</v>
      </c>
      <c r="FKT46" s="86"/>
      <c r="FKU46" s="86" t="s">
        <v>582</v>
      </c>
      <c r="FKZ46" s="62" t="s">
        <v>118</v>
      </c>
      <c r="FLA46" s="62">
        <v>6</v>
      </c>
      <c r="FLB46" s="86"/>
      <c r="FLC46" s="86">
        <v>0</v>
      </c>
      <c r="FLD46" s="86"/>
      <c r="FLE46" s="86">
        <v>0</v>
      </c>
      <c r="FLF46" s="86"/>
      <c r="FLG46" s="67">
        <v>0</v>
      </c>
      <c r="FLH46" s="86"/>
      <c r="FLI46" s="86" t="s">
        <v>582</v>
      </c>
      <c r="FLN46" s="62" t="s">
        <v>118</v>
      </c>
      <c r="FLO46" s="62">
        <v>6</v>
      </c>
      <c r="FLP46" s="86"/>
      <c r="FLQ46" s="86">
        <v>0</v>
      </c>
      <c r="FLR46" s="86"/>
      <c r="FLS46" s="86">
        <v>0</v>
      </c>
      <c r="FLT46" s="86"/>
      <c r="FLU46" s="67">
        <v>0</v>
      </c>
      <c r="FLV46" s="86"/>
      <c r="FLW46" s="86" t="s">
        <v>582</v>
      </c>
      <c r="FMB46" s="62" t="s">
        <v>118</v>
      </c>
      <c r="FMC46" s="62">
        <v>6</v>
      </c>
      <c r="FMD46" s="86"/>
      <c r="FME46" s="86">
        <v>0</v>
      </c>
      <c r="FMF46" s="86"/>
      <c r="FMG46" s="86">
        <v>0</v>
      </c>
      <c r="FMH46" s="86"/>
      <c r="FMI46" s="67">
        <v>0</v>
      </c>
      <c r="FMJ46" s="86"/>
      <c r="FMK46" s="86" t="s">
        <v>582</v>
      </c>
      <c r="FMP46" s="62" t="s">
        <v>118</v>
      </c>
      <c r="FMQ46" s="62">
        <v>6</v>
      </c>
      <c r="FMR46" s="86"/>
      <c r="FMS46" s="86">
        <v>0</v>
      </c>
      <c r="FMT46" s="86"/>
      <c r="FMU46" s="86">
        <v>0</v>
      </c>
      <c r="FMV46" s="86"/>
      <c r="FMW46" s="67">
        <v>0</v>
      </c>
      <c r="FMX46" s="86"/>
      <c r="FMY46" s="86" t="s">
        <v>582</v>
      </c>
      <c r="FND46" s="62" t="s">
        <v>118</v>
      </c>
      <c r="FNE46" s="62">
        <v>6</v>
      </c>
      <c r="FNF46" s="86"/>
      <c r="FNG46" s="86">
        <v>0</v>
      </c>
      <c r="FNH46" s="86"/>
      <c r="FNI46" s="86">
        <v>0</v>
      </c>
      <c r="FNJ46" s="86"/>
      <c r="FNK46" s="67">
        <v>0</v>
      </c>
      <c r="FNL46" s="86"/>
      <c r="FNM46" s="86" t="s">
        <v>582</v>
      </c>
      <c r="FNR46" s="62" t="s">
        <v>118</v>
      </c>
      <c r="FNS46" s="62">
        <v>6</v>
      </c>
      <c r="FNT46" s="86"/>
      <c r="FNU46" s="86">
        <v>0</v>
      </c>
      <c r="FNV46" s="86"/>
      <c r="FNW46" s="86">
        <v>0</v>
      </c>
      <c r="FNX46" s="86"/>
      <c r="FNY46" s="67">
        <v>0</v>
      </c>
      <c r="FNZ46" s="86"/>
      <c r="FOA46" s="86" t="s">
        <v>582</v>
      </c>
      <c r="FOF46" s="62" t="s">
        <v>118</v>
      </c>
      <c r="FOG46" s="62">
        <v>6</v>
      </c>
      <c r="FOH46" s="86"/>
      <c r="FOI46" s="86">
        <v>0</v>
      </c>
      <c r="FOJ46" s="86"/>
      <c r="FOK46" s="86">
        <v>0</v>
      </c>
      <c r="FOL46" s="86"/>
      <c r="FOM46" s="67">
        <v>0</v>
      </c>
      <c r="FON46" s="86"/>
      <c r="FOO46" s="86" t="s">
        <v>582</v>
      </c>
      <c r="FOT46" s="62" t="s">
        <v>118</v>
      </c>
      <c r="FOU46" s="62">
        <v>6</v>
      </c>
      <c r="FOV46" s="86"/>
      <c r="FOW46" s="86">
        <v>0</v>
      </c>
      <c r="FOX46" s="86"/>
      <c r="FOY46" s="86">
        <v>0</v>
      </c>
      <c r="FOZ46" s="86"/>
      <c r="FPA46" s="67">
        <v>0</v>
      </c>
      <c r="FPB46" s="86"/>
      <c r="FPC46" s="86" t="s">
        <v>582</v>
      </c>
      <c r="FPH46" s="62" t="s">
        <v>118</v>
      </c>
      <c r="FPI46" s="62">
        <v>6</v>
      </c>
      <c r="FPJ46" s="86"/>
      <c r="FPK46" s="86">
        <v>0</v>
      </c>
      <c r="FPL46" s="86"/>
      <c r="FPM46" s="86">
        <v>0</v>
      </c>
      <c r="FPN46" s="86"/>
      <c r="FPO46" s="67">
        <v>0</v>
      </c>
      <c r="FPP46" s="86"/>
      <c r="FPQ46" s="86" t="s">
        <v>582</v>
      </c>
      <c r="FPV46" s="62" t="s">
        <v>118</v>
      </c>
      <c r="FPW46" s="62">
        <v>6</v>
      </c>
      <c r="FPX46" s="86"/>
      <c r="FPY46" s="86">
        <v>0</v>
      </c>
      <c r="FPZ46" s="86"/>
      <c r="FQA46" s="86">
        <v>0</v>
      </c>
      <c r="FQB46" s="86"/>
      <c r="FQC46" s="67">
        <v>0</v>
      </c>
      <c r="FQD46" s="86"/>
      <c r="FQE46" s="86" t="s">
        <v>582</v>
      </c>
      <c r="FQJ46" s="62" t="s">
        <v>118</v>
      </c>
      <c r="FQK46" s="62">
        <v>6</v>
      </c>
      <c r="FQL46" s="86"/>
      <c r="FQM46" s="86">
        <v>0</v>
      </c>
      <c r="FQN46" s="86"/>
      <c r="FQO46" s="86">
        <v>0</v>
      </c>
      <c r="FQP46" s="86"/>
      <c r="FQQ46" s="67">
        <v>0</v>
      </c>
      <c r="FQR46" s="86"/>
      <c r="FQS46" s="86" t="s">
        <v>582</v>
      </c>
      <c r="FQX46" s="62" t="s">
        <v>118</v>
      </c>
      <c r="FQY46" s="62">
        <v>6</v>
      </c>
      <c r="FQZ46" s="86"/>
      <c r="FRA46" s="86">
        <v>0</v>
      </c>
      <c r="FRB46" s="86"/>
      <c r="FRC46" s="86">
        <v>0</v>
      </c>
      <c r="FRD46" s="86"/>
      <c r="FRE46" s="67">
        <v>0</v>
      </c>
      <c r="FRF46" s="86"/>
      <c r="FRG46" s="86" t="s">
        <v>582</v>
      </c>
      <c r="FRL46" s="62" t="s">
        <v>118</v>
      </c>
      <c r="FRM46" s="62">
        <v>6</v>
      </c>
      <c r="FRN46" s="86"/>
      <c r="FRO46" s="86">
        <v>0</v>
      </c>
      <c r="FRP46" s="86"/>
      <c r="FRQ46" s="86">
        <v>0</v>
      </c>
      <c r="FRR46" s="86"/>
      <c r="FRS46" s="67">
        <v>0</v>
      </c>
      <c r="FRT46" s="86"/>
      <c r="FRU46" s="86" t="s">
        <v>582</v>
      </c>
      <c r="FRZ46" s="62" t="s">
        <v>118</v>
      </c>
      <c r="FSA46" s="62">
        <v>6</v>
      </c>
      <c r="FSB46" s="86"/>
      <c r="FSC46" s="86">
        <v>0</v>
      </c>
      <c r="FSD46" s="86"/>
      <c r="FSE46" s="86">
        <v>0</v>
      </c>
      <c r="FSF46" s="86"/>
      <c r="FSG46" s="67">
        <v>0</v>
      </c>
      <c r="FSH46" s="86"/>
      <c r="FSI46" s="86" t="s">
        <v>582</v>
      </c>
      <c r="FSN46" s="62" t="s">
        <v>118</v>
      </c>
      <c r="FSO46" s="62">
        <v>6</v>
      </c>
      <c r="FSP46" s="86"/>
      <c r="FSQ46" s="86">
        <v>0</v>
      </c>
      <c r="FSR46" s="86"/>
      <c r="FSS46" s="86">
        <v>0</v>
      </c>
      <c r="FST46" s="86"/>
      <c r="FSU46" s="67">
        <v>0</v>
      </c>
      <c r="FSV46" s="86"/>
      <c r="FSW46" s="86" t="s">
        <v>582</v>
      </c>
      <c r="FTB46" s="62" t="s">
        <v>118</v>
      </c>
      <c r="FTC46" s="62">
        <v>6</v>
      </c>
      <c r="FTD46" s="86"/>
      <c r="FTE46" s="86">
        <v>0</v>
      </c>
      <c r="FTF46" s="86"/>
      <c r="FTG46" s="86">
        <v>0</v>
      </c>
      <c r="FTH46" s="86"/>
      <c r="FTI46" s="67">
        <v>0</v>
      </c>
      <c r="FTJ46" s="86"/>
      <c r="FTK46" s="86" t="s">
        <v>582</v>
      </c>
      <c r="FTP46" s="62" t="s">
        <v>118</v>
      </c>
      <c r="FTQ46" s="62">
        <v>6</v>
      </c>
      <c r="FTR46" s="86"/>
      <c r="FTS46" s="86">
        <v>0</v>
      </c>
      <c r="FTT46" s="86"/>
      <c r="FTU46" s="86">
        <v>0</v>
      </c>
      <c r="FTV46" s="86"/>
      <c r="FTW46" s="67">
        <v>0</v>
      </c>
      <c r="FTX46" s="86"/>
      <c r="FTY46" s="86" t="s">
        <v>582</v>
      </c>
      <c r="FUD46" s="62" t="s">
        <v>118</v>
      </c>
      <c r="FUE46" s="62">
        <v>6</v>
      </c>
      <c r="FUF46" s="86"/>
      <c r="FUG46" s="86">
        <v>0</v>
      </c>
      <c r="FUH46" s="86"/>
      <c r="FUI46" s="86">
        <v>0</v>
      </c>
      <c r="FUJ46" s="86"/>
      <c r="FUK46" s="67">
        <v>0</v>
      </c>
      <c r="FUL46" s="86"/>
      <c r="FUM46" s="86" t="s">
        <v>582</v>
      </c>
      <c r="FUR46" s="62" t="s">
        <v>118</v>
      </c>
      <c r="FUS46" s="62">
        <v>6</v>
      </c>
      <c r="FUT46" s="86"/>
      <c r="FUU46" s="86">
        <v>0</v>
      </c>
      <c r="FUV46" s="86"/>
      <c r="FUW46" s="86">
        <v>0</v>
      </c>
      <c r="FUX46" s="86"/>
      <c r="FUY46" s="67">
        <v>0</v>
      </c>
      <c r="FUZ46" s="86"/>
      <c r="FVA46" s="86" t="s">
        <v>582</v>
      </c>
      <c r="FVF46" s="62" t="s">
        <v>118</v>
      </c>
      <c r="FVG46" s="62">
        <v>6</v>
      </c>
      <c r="FVH46" s="86"/>
      <c r="FVI46" s="86">
        <v>0</v>
      </c>
      <c r="FVJ46" s="86"/>
      <c r="FVK46" s="86">
        <v>0</v>
      </c>
      <c r="FVL46" s="86"/>
      <c r="FVM46" s="67">
        <v>0</v>
      </c>
      <c r="FVN46" s="86"/>
      <c r="FVO46" s="86" t="s">
        <v>582</v>
      </c>
      <c r="FVT46" s="62" t="s">
        <v>118</v>
      </c>
      <c r="FVU46" s="62">
        <v>6</v>
      </c>
      <c r="FVV46" s="86"/>
      <c r="FVW46" s="86">
        <v>0</v>
      </c>
      <c r="FVX46" s="86"/>
      <c r="FVY46" s="86">
        <v>0</v>
      </c>
      <c r="FVZ46" s="86"/>
      <c r="FWA46" s="67">
        <v>0</v>
      </c>
      <c r="FWB46" s="86"/>
      <c r="FWC46" s="86" t="s">
        <v>582</v>
      </c>
      <c r="FWH46" s="62" t="s">
        <v>118</v>
      </c>
      <c r="FWI46" s="62">
        <v>6</v>
      </c>
      <c r="FWJ46" s="86"/>
      <c r="FWK46" s="86">
        <v>0</v>
      </c>
      <c r="FWL46" s="86"/>
      <c r="FWM46" s="86">
        <v>0</v>
      </c>
      <c r="FWN46" s="86"/>
      <c r="FWO46" s="67">
        <v>0</v>
      </c>
      <c r="FWP46" s="86"/>
      <c r="FWQ46" s="86" t="s">
        <v>582</v>
      </c>
      <c r="FWV46" s="62" t="s">
        <v>118</v>
      </c>
      <c r="FWW46" s="62">
        <v>6</v>
      </c>
      <c r="FWX46" s="86"/>
      <c r="FWY46" s="86">
        <v>0</v>
      </c>
      <c r="FWZ46" s="86"/>
      <c r="FXA46" s="86">
        <v>0</v>
      </c>
      <c r="FXB46" s="86"/>
      <c r="FXC46" s="67">
        <v>0</v>
      </c>
      <c r="FXD46" s="86"/>
      <c r="FXE46" s="86" t="s">
        <v>582</v>
      </c>
      <c r="FXJ46" s="62" t="s">
        <v>118</v>
      </c>
      <c r="FXK46" s="62">
        <v>6</v>
      </c>
      <c r="FXL46" s="86"/>
      <c r="FXM46" s="86">
        <v>0</v>
      </c>
      <c r="FXN46" s="86"/>
      <c r="FXO46" s="86">
        <v>0</v>
      </c>
      <c r="FXP46" s="86"/>
      <c r="FXQ46" s="67">
        <v>0</v>
      </c>
      <c r="FXR46" s="86"/>
      <c r="FXS46" s="86" t="s">
        <v>582</v>
      </c>
      <c r="FXX46" s="62" t="s">
        <v>118</v>
      </c>
      <c r="FXY46" s="62">
        <v>6</v>
      </c>
      <c r="FXZ46" s="86"/>
      <c r="FYA46" s="86">
        <v>0</v>
      </c>
      <c r="FYB46" s="86"/>
      <c r="FYC46" s="86">
        <v>0</v>
      </c>
      <c r="FYD46" s="86"/>
      <c r="FYE46" s="67">
        <v>0</v>
      </c>
      <c r="FYF46" s="86"/>
      <c r="FYG46" s="86" t="s">
        <v>582</v>
      </c>
      <c r="FYL46" s="62" t="s">
        <v>118</v>
      </c>
      <c r="FYM46" s="62">
        <v>6</v>
      </c>
      <c r="FYN46" s="86"/>
      <c r="FYO46" s="86">
        <v>0</v>
      </c>
      <c r="FYP46" s="86"/>
      <c r="FYQ46" s="86">
        <v>0</v>
      </c>
      <c r="FYR46" s="86"/>
      <c r="FYS46" s="67">
        <v>0</v>
      </c>
      <c r="FYT46" s="86"/>
      <c r="FYU46" s="86" t="s">
        <v>582</v>
      </c>
      <c r="FYZ46" s="62" t="s">
        <v>118</v>
      </c>
      <c r="FZA46" s="62">
        <v>6</v>
      </c>
      <c r="FZB46" s="86"/>
      <c r="FZC46" s="86">
        <v>0</v>
      </c>
      <c r="FZD46" s="86"/>
      <c r="FZE46" s="86">
        <v>0</v>
      </c>
      <c r="FZF46" s="86"/>
      <c r="FZG46" s="67">
        <v>0</v>
      </c>
      <c r="FZH46" s="86"/>
      <c r="FZI46" s="86" t="s">
        <v>582</v>
      </c>
      <c r="FZN46" s="62" t="s">
        <v>118</v>
      </c>
      <c r="FZO46" s="62">
        <v>6</v>
      </c>
      <c r="FZP46" s="86"/>
      <c r="FZQ46" s="86">
        <v>0</v>
      </c>
      <c r="FZR46" s="86"/>
      <c r="FZS46" s="86">
        <v>0</v>
      </c>
      <c r="FZT46" s="86"/>
      <c r="FZU46" s="67">
        <v>0</v>
      </c>
      <c r="FZV46" s="86"/>
      <c r="FZW46" s="86" t="s">
        <v>582</v>
      </c>
      <c r="GAB46" s="62" t="s">
        <v>118</v>
      </c>
      <c r="GAC46" s="62">
        <v>6</v>
      </c>
      <c r="GAD46" s="86"/>
      <c r="GAE46" s="86">
        <v>0</v>
      </c>
      <c r="GAF46" s="86"/>
      <c r="GAG46" s="86">
        <v>0</v>
      </c>
      <c r="GAH46" s="86"/>
      <c r="GAI46" s="67">
        <v>0</v>
      </c>
      <c r="GAJ46" s="86"/>
      <c r="GAK46" s="86" t="s">
        <v>582</v>
      </c>
      <c r="GAP46" s="62" t="s">
        <v>118</v>
      </c>
      <c r="GAQ46" s="62">
        <v>6</v>
      </c>
      <c r="GAR46" s="86"/>
      <c r="GAS46" s="86">
        <v>0</v>
      </c>
      <c r="GAT46" s="86"/>
      <c r="GAU46" s="86">
        <v>0</v>
      </c>
      <c r="GAV46" s="86"/>
      <c r="GAW46" s="67">
        <v>0</v>
      </c>
      <c r="GAX46" s="86"/>
      <c r="GAY46" s="86" t="s">
        <v>582</v>
      </c>
      <c r="GBD46" s="62" t="s">
        <v>118</v>
      </c>
      <c r="GBE46" s="62">
        <v>6</v>
      </c>
      <c r="GBF46" s="86"/>
      <c r="GBG46" s="86">
        <v>0</v>
      </c>
      <c r="GBH46" s="86"/>
      <c r="GBI46" s="86">
        <v>0</v>
      </c>
      <c r="GBJ46" s="86"/>
      <c r="GBK46" s="67">
        <v>0</v>
      </c>
      <c r="GBL46" s="86"/>
      <c r="GBM46" s="86" t="s">
        <v>582</v>
      </c>
      <c r="GBR46" s="62" t="s">
        <v>118</v>
      </c>
      <c r="GBS46" s="62">
        <v>6</v>
      </c>
      <c r="GBT46" s="86"/>
      <c r="GBU46" s="86">
        <v>0</v>
      </c>
      <c r="GBV46" s="86"/>
      <c r="GBW46" s="86">
        <v>0</v>
      </c>
      <c r="GBX46" s="86"/>
      <c r="GBY46" s="67">
        <v>0</v>
      </c>
      <c r="GBZ46" s="86"/>
      <c r="GCA46" s="86" t="s">
        <v>582</v>
      </c>
      <c r="GCF46" s="62" t="s">
        <v>118</v>
      </c>
      <c r="GCG46" s="62">
        <v>6</v>
      </c>
      <c r="GCH46" s="86"/>
      <c r="GCI46" s="86">
        <v>0</v>
      </c>
      <c r="GCJ46" s="86"/>
      <c r="GCK46" s="86">
        <v>0</v>
      </c>
      <c r="GCL46" s="86"/>
      <c r="GCM46" s="67">
        <v>0</v>
      </c>
      <c r="GCN46" s="86"/>
      <c r="GCO46" s="86" t="s">
        <v>582</v>
      </c>
      <c r="GCT46" s="62" t="s">
        <v>118</v>
      </c>
      <c r="GCU46" s="62">
        <v>6</v>
      </c>
      <c r="GCV46" s="86"/>
      <c r="GCW46" s="86">
        <v>0</v>
      </c>
      <c r="GCX46" s="86"/>
      <c r="GCY46" s="86">
        <v>0</v>
      </c>
      <c r="GCZ46" s="86"/>
      <c r="GDA46" s="67">
        <v>0</v>
      </c>
      <c r="GDB46" s="86"/>
      <c r="GDC46" s="86" t="s">
        <v>582</v>
      </c>
      <c r="GDH46" s="62" t="s">
        <v>118</v>
      </c>
      <c r="GDI46" s="62">
        <v>6</v>
      </c>
      <c r="GDJ46" s="86"/>
      <c r="GDK46" s="86">
        <v>0</v>
      </c>
      <c r="GDL46" s="86"/>
      <c r="GDM46" s="86">
        <v>0</v>
      </c>
      <c r="GDN46" s="86"/>
      <c r="GDO46" s="67">
        <v>0</v>
      </c>
      <c r="GDP46" s="86"/>
      <c r="GDQ46" s="86" t="s">
        <v>582</v>
      </c>
      <c r="GDV46" s="62" t="s">
        <v>118</v>
      </c>
      <c r="GDW46" s="62">
        <v>6</v>
      </c>
      <c r="GDX46" s="86"/>
      <c r="GDY46" s="86">
        <v>0</v>
      </c>
      <c r="GDZ46" s="86"/>
      <c r="GEA46" s="86">
        <v>0</v>
      </c>
      <c r="GEB46" s="86"/>
      <c r="GEC46" s="67">
        <v>0</v>
      </c>
      <c r="GED46" s="86"/>
      <c r="GEE46" s="86" t="s">
        <v>582</v>
      </c>
      <c r="GEJ46" s="62" t="s">
        <v>118</v>
      </c>
      <c r="GEK46" s="62">
        <v>6</v>
      </c>
      <c r="GEL46" s="86"/>
      <c r="GEM46" s="86">
        <v>0</v>
      </c>
      <c r="GEN46" s="86"/>
      <c r="GEO46" s="86">
        <v>0</v>
      </c>
      <c r="GEP46" s="86"/>
      <c r="GEQ46" s="67">
        <v>0</v>
      </c>
      <c r="GER46" s="86"/>
      <c r="GES46" s="86" t="s">
        <v>582</v>
      </c>
      <c r="GEX46" s="62" t="s">
        <v>118</v>
      </c>
      <c r="GEY46" s="62">
        <v>6</v>
      </c>
      <c r="GEZ46" s="86"/>
      <c r="GFA46" s="86">
        <v>0</v>
      </c>
      <c r="GFB46" s="86"/>
      <c r="GFC46" s="86">
        <v>0</v>
      </c>
      <c r="GFD46" s="86"/>
      <c r="GFE46" s="67">
        <v>0</v>
      </c>
      <c r="GFF46" s="86"/>
      <c r="GFG46" s="86" t="s">
        <v>582</v>
      </c>
      <c r="GFL46" s="62" t="s">
        <v>118</v>
      </c>
      <c r="GFM46" s="62">
        <v>6</v>
      </c>
      <c r="GFN46" s="86"/>
      <c r="GFO46" s="86">
        <v>0</v>
      </c>
      <c r="GFP46" s="86"/>
      <c r="GFQ46" s="86">
        <v>0</v>
      </c>
      <c r="GFR46" s="86"/>
      <c r="GFS46" s="67">
        <v>0</v>
      </c>
      <c r="GFT46" s="86"/>
      <c r="GFU46" s="86" t="s">
        <v>582</v>
      </c>
      <c r="GFZ46" s="62" t="s">
        <v>118</v>
      </c>
      <c r="GGA46" s="62">
        <v>6</v>
      </c>
      <c r="GGB46" s="86"/>
      <c r="GGC46" s="86">
        <v>0</v>
      </c>
      <c r="GGD46" s="86"/>
      <c r="GGE46" s="86">
        <v>0</v>
      </c>
      <c r="GGF46" s="86"/>
      <c r="GGG46" s="67">
        <v>0</v>
      </c>
      <c r="GGH46" s="86"/>
      <c r="GGI46" s="86" t="s">
        <v>582</v>
      </c>
      <c r="GGN46" s="62" t="s">
        <v>118</v>
      </c>
      <c r="GGO46" s="62">
        <v>6</v>
      </c>
      <c r="GGP46" s="86"/>
      <c r="GGQ46" s="86">
        <v>0</v>
      </c>
      <c r="GGR46" s="86"/>
      <c r="GGS46" s="86">
        <v>0</v>
      </c>
      <c r="GGT46" s="86"/>
      <c r="GGU46" s="67">
        <v>0</v>
      </c>
      <c r="GGV46" s="86"/>
      <c r="GGW46" s="86" t="s">
        <v>582</v>
      </c>
      <c r="GHB46" s="62" t="s">
        <v>118</v>
      </c>
      <c r="GHC46" s="62">
        <v>6</v>
      </c>
      <c r="GHD46" s="86"/>
      <c r="GHE46" s="86">
        <v>0</v>
      </c>
      <c r="GHF46" s="86"/>
      <c r="GHG46" s="86">
        <v>0</v>
      </c>
      <c r="GHH46" s="86"/>
      <c r="GHI46" s="67">
        <v>0</v>
      </c>
      <c r="GHJ46" s="86"/>
      <c r="GHK46" s="86" t="s">
        <v>582</v>
      </c>
      <c r="GHP46" s="62" t="s">
        <v>118</v>
      </c>
      <c r="GHQ46" s="62">
        <v>6</v>
      </c>
      <c r="GHR46" s="86"/>
      <c r="GHS46" s="86">
        <v>3</v>
      </c>
      <c r="GHT46" s="86"/>
      <c r="GHU46" s="86">
        <v>5</v>
      </c>
      <c r="GHV46" s="86"/>
      <c r="GHW46" s="67">
        <v>11.111111111111111</v>
      </c>
      <c r="GHX46" s="86"/>
      <c r="GHY46" s="86">
        <v>60</v>
      </c>
      <c r="GID46" s="62" t="s">
        <v>118</v>
      </c>
      <c r="GIE46" s="62">
        <v>6</v>
      </c>
      <c r="GIF46" s="86"/>
      <c r="GIG46" s="86">
        <v>3</v>
      </c>
      <c r="GIH46" s="86"/>
      <c r="GII46" s="86">
        <v>5</v>
      </c>
      <c r="GIJ46" s="86"/>
      <c r="GIK46" s="67">
        <v>11.111111111111111</v>
      </c>
      <c r="GIL46" s="86"/>
      <c r="GIM46" s="86">
        <v>60</v>
      </c>
      <c r="GIR46" s="62" t="s">
        <v>118</v>
      </c>
      <c r="GIS46" s="62">
        <v>6</v>
      </c>
      <c r="GIT46" s="86"/>
      <c r="GIU46" s="86">
        <v>1</v>
      </c>
      <c r="GIV46" s="86"/>
      <c r="GIW46" s="86">
        <v>5</v>
      </c>
      <c r="GIX46" s="86"/>
      <c r="GIY46" s="67">
        <v>11.111111111111111</v>
      </c>
      <c r="GIZ46" s="86"/>
      <c r="GJA46" s="86">
        <v>20</v>
      </c>
      <c r="GJF46" s="62" t="s">
        <v>118</v>
      </c>
      <c r="GJG46" s="62">
        <v>6</v>
      </c>
      <c r="GJH46" s="86"/>
      <c r="GJI46" s="86">
        <v>1</v>
      </c>
      <c r="GJJ46" s="86"/>
      <c r="GJK46" s="86">
        <v>5</v>
      </c>
      <c r="GJL46" s="86"/>
      <c r="GJM46" s="67">
        <v>11.111111111111111</v>
      </c>
      <c r="GJN46" s="86"/>
      <c r="GJO46" s="86">
        <v>20</v>
      </c>
      <c r="GJT46" s="62" t="s">
        <v>118</v>
      </c>
      <c r="GJU46" s="62">
        <v>6</v>
      </c>
      <c r="GJV46" s="86"/>
      <c r="GJW46" s="86">
        <v>0</v>
      </c>
      <c r="GJX46" s="86"/>
      <c r="GJY46" s="86">
        <v>5</v>
      </c>
      <c r="GJZ46" s="86"/>
      <c r="GKA46" s="67">
        <v>11.111111111111111</v>
      </c>
      <c r="GKB46" s="86"/>
      <c r="GKC46" s="86">
        <v>0</v>
      </c>
      <c r="GKH46" s="62" t="s">
        <v>118</v>
      </c>
      <c r="GKI46" s="62">
        <v>6</v>
      </c>
      <c r="GKJ46" s="86"/>
      <c r="GKK46" s="86">
        <v>2</v>
      </c>
      <c r="GKL46" s="86"/>
      <c r="GKM46" s="86">
        <v>5</v>
      </c>
      <c r="GKN46" s="86"/>
      <c r="GKO46" s="67">
        <v>11.111111111111111</v>
      </c>
      <c r="GKP46" s="86"/>
      <c r="GKQ46" s="86">
        <v>40</v>
      </c>
      <c r="GKV46" s="62" t="s">
        <v>118</v>
      </c>
      <c r="GKW46" s="62">
        <v>6</v>
      </c>
      <c r="GKX46" s="86"/>
      <c r="GKY46" s="86">
        <v>3</v>
      </c>
      <c r="GKZ46" s="86"/>
      <c r="GLA46" s="86">
        <v>5</v>
      </c>
      <c r="GLB46" s="86"/>
      <c r="GLC46" s="67">
        <v>11.111111111111111</v>
      </c>
      <c r="GLD46" s="86"/>
      <c r="GLE46" s="86">
        <v>60</v>
      </c>
      <c r="GLJ46" s="62" t="s">
        <v>118</v>
      </c>
      <c r="GLK46" s="62">
        <v>6</v>
      </c>
      <c r="GLL46" s="86"/>
      <c r="GLM46" s="86">
        <v>3</v>
      </c>
      <c r="GLN46" s="86"/>
      <c r="GLO46" s="86">
        <v>5</v>
      </c>
      <c r="GLP46" s="86"/>
      <c r="GLQ46" s="67">
        <v>11.111111111111111</v>
      </c>
      <c r="GLR46" s="86"/>
      <c r="GLS46" s="86">
        <v>60</v>
      </c>
      <c r="GLX46" s="62" t="s">
        <v>118</v>
      </c>
      <c r="GLY46" s="62">
        <v>6</v>
      </c>
      <c r="GLZ46" s="86"/>
      <c r="GMA46" s="86">
        <v>2</v>
      </c>
      <c r="GMB46" s="86"/>
      <c r="GMC46" s="86">
        <v>5</v>
      </c>
      <c r="GMD46" s="86"/>
      <c r="GME46" s="67">
        <v>11.111111111111111</v>
      </c>
      <c r="GMF46" s="86"/>
      <c r="GMG46" s="86">
        <v>40</v>
      </c>
      <c r="GML46" s="62" t="s">
        <v>118</v>
      </c>
      <c r="GMM46" s="62">
        <v>6</v>
      </c>
      <c r="GMN46" s="86"/>
      <c r="GMO46" s="86">
        <v>1</v>
      </c>
      <c r="GMP46" s="86"/>
      <c r="GMQ46" s="86">
        <v>5</v>
      </c>
      <c r="GMR46" s="86"/>
      <c r="GMS46" s="67">
        <v>11.111111111111111</v>
      </c>
      <c r="GMT46" s="86"/>
      <c r="GMU46" s="86">
        <v>20</v>
      </c>
      <c r="GMZ46" s="62" t="s">
        <v>118</v>
      </c>
      <c r="GNA46" s="62">
        <v>6</v>
      </c>
      <c r="GNB46" s="86"/>
      <c r="GNC46" s="86">
        <v>2</v>
      </c>
      <c r="GND46" s="86"/>
      <c r="GNE46" s="86">
        <v>5</v>
      </c>
      <c r="GNF46" s="86"/>
      <c r="GNG46" s="67">
        <v>11.111111111111111</v>
      </c>
      <c r="GNH46" s="86"/>
      <c r="GNI46" s="86">
        <v>40</v>
      </c>
      <c r="GNN46" s="62" t="s">
        <v>118</v>
      </c>
      <c r="GNO46" s="62">
        <v>6</v>
      </c>
      <c r="GNP46" s="86"/>
      <c r="GNQ46" s="86">
        <v>4</v>
      </c>
      <c r="GNR46" s="86"/>
      <c r="GNS46" s="86">
        <v>5</v>
      </c>
      <c r="GNT46" s="86"/>
      <c r="GNU46" s="67">
        <v>11.111111111111111</v>
      </c>
      <c r="GNV46" s="86"/>
      <c r="GNW46" s="86">
        <v>80</v>
      </c>
      <c r="GOB46" s="62" t="s">
        <v>118</v>
      </c>
      <c r="GOC46" s="62">
        <v>6</v>
      </c>
      <c r="GOD46" s="86"/>
      <c r="GOE46" s="86">
        <v>1</v>
      </c>
      <c r="GOF46" s="86"/>
      <c r="GOG46" s="86">
        <v>5</v>
      </c>
      <c r="GOH46" s="86"/>
      <c r="GOI46" s="67">
        <v>11.111111111111111</v>
      </c>
      <c r="GOJ46" s="86"/>
      <c r="GOK46" s="86">
        <v>20</v>
      </c>
      <c r="GOP46" s="62" t="s">
        <v>118</v>
      </c>
      <c r="GOQ46" s="62">
        <v>6</v>
      </c>
      <c r="GOR46" s="86"/>
      <c r="GOS46" s="86">
        <v>3</v>
      </c>
      <c r="GOT46" s="86"/>
      <c r="GOU46" s="86">
        <v>5</v>
      </c>
      <c r="GOV46" s="86"/>
      <c r="GOW46" s="67">
        <v>11.111111111111111</v>
      </c>
      <c r="GOX46" s="86"/>
      <c r="GOY46" s="86">
        <v>60</v>
      </c>
      <c r="GPD46" s="62" t="s">
        <v>118</v>
      </c>
      <c r="GPE46" s="62">
        <v>6</v>
      </c>
      <c r="GPF46" s="86"/>
      <c r="GPG46" s="86">
        <v>1</v>
      </c>
      <c r="GPH46" s="86"/>
      <c r="GPI46" s="86">
        <v>5</v>
      </c>
      <c r="GPJ46" s="86"/>
      <c r="GPK46" s="67">
        <v>11.111111111111111</v>
      </c>
      <c r="GPL46" s="86"/>
      <c r="GPM46" s="86">
        <v>20</v>
      </c>
      <c r="GPR46" s="62" t="s">
        <v>118</v>
      </c>
      <c r="GPS46" s="62">
        <v>6</v>
      </c>
      <c r="GPT46" s="86"/>
      <c r="GPU46" s="86">
        <v>1</v>
      </c>
      <c r="GPV46" s="86"/>
      <c r="GPW46" s="86">
        <v>5</v>
      </c>
      <c r="GPX46" s="86"/>
      <c r="GPY46" s="67">
        <v>11.111111111111111</v>
      </c>
      <c r="GPZ46" s="86"/>
      <c r="GQA46" s="86">
        <v>20</v>
      </c>
      <c r="GQF46" s="62" t="s">
        <v>118</v>
      </c>
      <c r="GQG46" s="62">
        <v>6</v>
      </c>
      <c r="GQH46" s="86"/>
      <c r="GQI46" s="86">
        <v>0</v>
      </c>
      <c r="GQJ46" s="86"/>
      <c r="GQK46" s="86">
        <v>5</v>
      </c>
      <c r="GQL46" s="86"/>
      <c r="GQM46" s="67">
        <v>11.111111111111111</v>
      </c>
      <c r="GQN46" s="86"/>
      <c r="GQO46" s="86">
        <v>0</v>
      </c>
      <c r="GQT46" s="62" t="s">
        <v>118</v>
      </c>
      <c r="GQU46" s="62">
        <v>6</v>
      </c>
      <c r="GQV46" s="86"/>
      <c r="GQW46" s="86">
        <v>2</v>
      </c>
      <c r="GQX46" s="86"/>
      <c r="GQY46" s="86">
        <v>5</v>
      </c>
      <c r="GQZ46" s="86"/>
      <c r="GRA46" s="67">
        <v>11.111111111111111</v>
      </c>
      <c r="GRB46" s="86"/>
      <c r="GRC46" s="86">
        <v>40</v>
      </c>
      <c r="GRH46" s="62" t="s">
        <v>118</v>
      </c>
      <c r="GRI46" s="62">
        <v>6</v>
      </c>
      <c r="GRJ46" s="86"/>
      <c r="GRK46" s="86">
        <v>3</v>
      </c>
      <c r="GRL46" s="86"/>
      <c r="GRM46" s="86">
        <v>5</v>
      </c>
      <c r="GRN46" s="86"/>
      <c r="GRO46" s="67">
        <v>11.111111111111111</v>
      </c>
      <c r="GRP46" s="86"/>
      <c r="GRQ46" s="86">
        <v>60</v>
      </c>
      <c r="GRV46" s="62" t="s">
        <v>118</v>
      </c>
      <c r="GRW46" s="62">
        <v>6</v>
      </c>
      <c r="GRX46" s="86"/>
      <c r="GRY46" s="86">
        <v>2</v>
      </c>
      <c r="GRZ46" s="86"/>
      <c r="GSA46" s="86">
        <v>5</v>
      </c>
      <c r="GSB46" s="86"/>
      <c r="GSC46" s="67">
        <v>11.111111111111111</v>
      </c>
      <c r="GSD46" s="86"/>
      <c r="GSE46" s="86">
        <v>40</v>
      </c>
      <c r="GSJ46" s="62" t="s">
        <v>118</v>
      </c>
      <c r="GSK46" s="62">
        <v>6</v>
      </c>
      <c r="GSL46" s="86"/>
      <c r="GSM46" s="86">
        <v>3</v>
      </c>
      <c r="GSN46" s="86"/>
      <c r="GSO46" s="86">
        <v>5</v>
      </c>
      <c r="GSP46" s="86"/>
      <c r="GSQ46" s="67">
        <v>11.111111111111111</v>
      </c>
      <c r="GSR46" s="86"/>
      <c r="GSS46" s="86">
        <v>60</v>
      </c>
      <c r="GSX46" s="62" t="s">
        <v>118</v>
      </c>
      <c r="GSY46" s="62">
        <v>6</v>
      </c>
      <c r="GSZ46" s="86"/>
      <c r="GTA46" s="86">
        <v>1</v>
      </c>
      <c r="GTB46" s="86"/>
      <c r="GTC46" s="86">
        <v>5</v>
      </c>
      <c r="GTD46" s="86"/>
      <c r="GTE46" s="67">
        <v>11.111111111111111</v>
      </c>
      <c r="GTF46" s="86"/>
      <c r="GTG46" s="86">
        <v>20</v>
      </c>
      <c r="GTL46" s="62" t="s">
        <v>118</v>
      </c>
      <c r="GTM46" s="62">
        <v>6</v>
      </c>
      <c r="GTN46" s="86"/>
      <c r="GTO46" s="86">
        <v>1</v>
      </c>
      <c r="GTP46" s="86"/>
      <c r="GTQ46" s="86">
        <v>5</v>
      </c>
      <c r="GTR46" s="86"/>
      <c r="GTS46" s="67">
        <v>11.111111111111111</v>
      </c>
      <c r="GTT46" s="86"/>
      <c r="GTU46" s="86">
        <v>20</v>
      </c>
      <c r="GTZ46" s="62" t="s">
        <v>118</v>
      </c>
      <c r="GUA46" s="62">
        <v>6</v>
      </c>
      <c r="GUB46" s="86"/>
      <c r="GUC46" s="86">
        <v>2</v>
      </c>
      <c r="GUD46" s="86"/>
      <c r="GUE46" s="86">
        <v>5</v>
      </c>
      <c r="GUF46" s="86"/>
      <c r="GUG46" s="67">
        <v>11.111111111111111</v>
      </c>
      <c r="GUH46" s="86"/>
      <c r="GUI46" s="86">
        <v>40</v>
      </c>
      <c r="GUN46" s="62" t="s">
        <v>118</v>
      </c>
      <c r="GUO46" s="62">
        <v>6</v>
      </c>
      <c r="GUP46" s="86"/>
      <c r="GUQ46" s="86">
        <v>1</v>
      </c>
      <c r="GUR46" s="86"/>
      <c r="GUS46" s="86">
        <v>5</v>
      </c>
      <c r="GUT46" s="86"/>
      <c r="GUU46" s="67">
        <v>11.111111111111111</v>
      </c>
      <c r="GUV46" s="86"/>
      <c r="GUW46" s="86">
        <v>20</v>
      </c>
      <c r="GVB46" s="62" t="s">
        <v>118</v>
      </c>
      <c r="GVC46" s="62">
        <v>6</v>
      </c>
      <c r="GVD46" s="86"/>
      <c r="GVE46" s="86">
        <v>1</v>
      </c>
      <c r="GVF46" s="86"/>
      <c r="GVG46" s="86">
        <v>5</v>
      </c>
      <c r="GVH46" s="86"/>
      <c r="GVI46" s="67">
        <v>11.111111111111111</v>
      </c>
      <c r="GVJ46" s="86"/>
      <c r="GVK46" s="86">
        <v>20</v>
      </c>
      <c r="GVP46" s="62" t="s">
        <v>118</v>
      </c>
      <c r="GVQ46" s="62">
        <v>6</v>
      </c>
      <c r="GVR46" s="86"/>
      <c r="GVS46" s="86">
        <v>6</v>
      </c>
      <c r="GVT46" s="86"/>
      <c r="GVU46" s="86">
        <v>7</v>
      </c>
      <c r="GVV46" s="86"/>
      <c r="GVW46" s="67">
        <v>15.555555555555555</v>
      </c>
      <c r="GVX46" s="86"/>
      <c r="GVY46" s="86">
        <v>85.714285714285708</v>
      </c>
      <c r="GWD46" s="62" t="s">
        <v>118</v>
      </c>
      <c r="GWE46" s="62">
        <v>6</v>
      </c>
      <c r="GWF46" s="86"/>
      <c r="GWG46" s="86">
        <v>5</v>
      </c>
      <c r="GWH46" s="86"/>
      <c r="GWI46" s="86">
        <v>7</v>
      </c>
      <c r="GWJ46" s="86"/>
      <c r="GWK46" s="67">
        <v>15.555555555555555</v>
      </c>
      <c r="GWL46" s="86"/>
      <c r="GWM46" s="86">
        <v>71.428571428571431</v>
      </c>
      <c r="GWR46" s="62" t="s">
        <v>118</v>
      </c>
      <c r="GWS46" s="62">
        <v>6</v>
      </c>
      <c r="GWT46" s="86"/>
      <c r="GWU46" s="86">
        <v>5</v>
      </c>
      <c r="GWV46" s="86"/>
      <c r="GWW46" s="86">
        <v>7</v>
      </c>
      <c r="GWX46" s="86"/>
      <c r="GWY46" s="67">
        <v>15.555555555555555</v>
      </c>
      <c r="GWZ46" s="86"/>
      <c r="GXA46" s="86">
        <v>71.428571428571431</v>
      </c>
      <c r="GXF46" s="62" t="s">
        <v>118</v>
      </c>
      <c r="GXG46" s="62">
        <v>6</v>
      </c>
      <c r="GXH46" s="86"/>
      <c r="GXI46" s="86">
        <v>5</v>
      </c>
      <c r="GXJ46" s="86"/>
      <c r="GXK46" s="86">
        <v>7</v>
      </c>
      <c r="GXL46" s="86"/>
      <c r="GXM46" s="67">
        <v>15.555555555555555</v>
      </c>
      <c r="GXN46" s="86"/>
      <c r="GXO46" s="86">
        <v>71.428571428571431</v>
      </c>
      <c r="GXT46" s="62" t="s">
        <v>118</v>
      </c>
      <c r="GXU46" s="62">
        <v>6</v>
      </c>
      <c r="GXV46" s="86"/>
      <c r="GXW46" s="86">
        <v>4</v>
      </c>
      <c r="GXX46" s="86"/>
      <c r="GXY46" s="86">
        <v>7</v>
      </c>
      <c r="GXZ46" s="86"/>
      <c r="GYA46" s="67">
        <v>15.555555555555555</v>
      </c>
      <c r="GYB46" s="86"/>
      <c r="GYC46" s="86">
        <v>57.142857142857139</v>
      </c>
      <c r="GYH46" s="62" t="s">
        <v>118</v>
      </c>
      <c r="GYI46" s="62">
        <v>6</v>
      </c>
      <c r="GYJ46" s="86"/>
      <c r="GYK46" s="86">
        <v>4</v>
      </c>
      <c r="GYL46" s="86"/>
      <c r="GYM46" s="86">
        <v>7</v>
      </c>
      <c r="GYN46" s="86"/>
      <c r="GYO46" s="67">
        <v>15.555555555555555</v>
      </c>
      <c r="GYP46" s="86"/>
      <c r="GYQ46" s="86">
        <v>57.142857142857139</v>
      </c>
      <c r="GYV46" s="62" t="s">
        <v>118</v>
      </c>
      <c r="GYW46" s="62">
        <v>6</v>
      </c>
      <c r="GYX46" s="86"/>
      <c r="GYY46" s="86">
        <v>3</v>
      </c>
      <c r="GYZ46" s="86"/>
      <c r="GZA46" s="86">
        <v>7</v>
      </c>
      <c r="GZB46" s="86"/>
      <c r="GZC46" s="67">
        <v>15.555555555555555</v>
      </c>
      <c r="GZD46" s="86"/>
      <c r="GZE46" s="86">
        <v>42.857142857142854</v>
      </c>
      <c r="GZJ46" s="62" t="s">
        <v>118</v>
      </c>
      <c r="GZK46" s="62">
        <v>6</v>
      </c>
      <c r="GZL46" s="86"/>
      <c r="GZM46" s="86">
        <v>2</v>
      </c>
      <c r="GZN46" s="86"/>
      <c r="GZO46" s="86">
        <v>7</v>
      </c>
      <c r="GZP46" s="86"/>
      <c r="GZQ46" s="67">
        <v>15.555555555555555</v>
      </c>
      <c r="GZR46" s="86"/>
      <c r="GZS46" s="86">
        <v>28.571428571428569</v>
      </c>
      <c r="GZX46" s="62" t="s">
        <v>118</v>
      </c>
      <c r="GZY46" s="62">
        <v>6</v>
      </c>
      <c r="GZZ46" s="86"/>
      <c r="HAA46" s="86">
        <v>4</v>
      </c>
      <c r="HAB46" s="86"/>
      <c r="HAC46" s="86">
        <v>7</v>
      </c>
      <c r="HAD46" s="86"/>
      <c r="HAE46" s="67">
        <v>15.555555555555555</v>
      </c>
      <c r="HAF46" s="86"/>
      <c r="HAG46" s="86">
        <v>57.142857142857139</v>
      </c>
      <c r="HAL46" s="62" t="s">
        <v>118</v>
      </c>
      <c r="HAM46" s="62">
        <v>6</v>
      </c>
      <c r="HAN46" s="86"/>
      <c r="HAO46" s="86">
        <v>3</v>
      </c>
      <c r="HAP46" s="86"/>
      <c r="HAQ46" s="86">
        <v>7</v>
      </c>
      <c r="HAR46" s="86"/>
      <c r="HAS46" s="67">
        <v>15.555555555555555</v>
      </c>
      <c r="HAT46" s="86"/>
      <c r="HAU46" s="86">
        <v>42.857142857142854</v>
      </c>
      <c r="HAZ46" s="62" t="s">
        <v>118</v>
      </c>
      <c r="HBA46" s="62">
        <v>6</v>
      </c>
      <c r="HBB46" s="86"/>
      <c r="HBC46" s="86">
        <v>4</v>
      </c>
      <c r="HBD46" s="86"/>
      <c r="HBE46" s="86">
        <v>7</v>
      </c>
      <c r="HBF46" s="86"/>
      <c r="HBG46" s="67">
        <v>15.555555555555555</v>
      </c>
      <c r="HBH46" s="86"/>
      <c r="HBI46" s="86">
        <v>57.142857142857139</v>
      </c>
      <c r="HBN46" s="62" t="s">
        <v>118</v>
      </c>
      <c r="HBO46" s="62">
        <v>6</v>
      </c>
      <c r="HBP46" s="86"/>
      <c r="HBQ46" s="86">
        <v>3</v>
      </c>
      <c r="HBR46" s="86"/>
      <c r="HBS46" s="86">
        <v>7</v>
      </c>
      <c r="HBT46" s="86"/>
      <c r="HBU46" s="67">
        <v>15.555555555555555</v>
      </c>
      <c r="HBV46" s="86"/>
      <c r="HBW46" s="86">
        <v>42.857142857142854</v>
      </c>
      <c r="HCB46" s="62" t="s">
        <v>118</v>
      </c>
      <c r="HCC46" s="62">
        <v>6</v>
      </c>
      <c r="HCD46" s="86"/>
      <c r="HCE46" s="86">
        <v>3</v>
      </c>
      <c r="HCF46" s="86"/>
      <c r="HCG46" s="86">
        <v>7</v>
      </c>
      <c r="HCH46" s="86"/>
      <c r="HCI46" s="67">
        <v>15.555555555555555</v>
      </c>
      <c r="HCJ46" s="86"/>
      <c r="HCK46" s="86">
        <v>42.857142857142854</v>
      </c>
      <c r="HCP46" s="62" t="s">
        <v>118</v>
      </c>
      <c r="HCQ46" s="62">
        <v>6</v>
      </c>
      <c r="HCR46" s="86"/>
      <c r="HCS46" s="86">
        <v>1</v>
      </c>
      <c r="HCT46" s="86"/>
      <c r="HCU46" s="86">
        <v>7</v>
      </c>
      <c r="HCV46" s="86"/>
      <c r="HCW46" s="67">
        <v>15.555555555555555</v>
      </c>
      <c r="HCX46" s="86"/>
      <c r="HCY46" s="86">
        <v>14.285714285714285</v>
      </c>
      <c r="HDD46" s="62" t="s">
        <v>118</v>
      </c>
      <c r="HDE46" s="62">
        <v>6</v>
      </c>
      <c r="HDF46" s="86"/>
      <c r="HDG46" s="86">
        <v>2</v>
      </c>
      <c r="HDH46" s="86"/>
      <c r="HDI46" s="86">
        <v>7</v>
      </c>
      <c r="HDJ46" s="86"/>
      <c r="HDK46" s="67">
        <v>15.555555555555555</v>
      </c>
      <c r="HDL46" s="86"/>
      <c r="HDM46" s="86">
        <v>28.571428571428569</v>
      </c>
      <c r="HDR46" s="62" t="s">
        <v>118</v>
      </c>
      <c r="HDS46" s="62">
        <v>6</v>
      </c>
      <c r="HDT46" s="86"/>
      <c r="HDU46" s="86">
        <v>6</v>
      </c>
      <c r="HDV46" s="86"/>
      <c r="HDW46" s="86">
        <v>7</v>
      </c>
      <c r="HDX46" s="86"/>
      <c r="HDY46" s="67">
        <v>15.555555555555555</v>
      </c>
      <c r="HDZ46" s="86"/>
      <c r="HEA46" s="86">
        <v>85.714285714285708</v>
      </c>
      <c r="HEF46" s="62" t="s">
        <v>118</v>
      </c>
      <c r="HEG46" s="62">
        <v>6</v>
      </c>
      <c r="HEH46" s="86"/>
      <c r="HEI46" s="86">
        <v>7</v>
      </c>
      <c r="HEJ46" s="86"/>
      <c r="HEK46" s="86">
        <v>7</v>
      </c>
      <c r="HEL46" s="86"/>
      <c r="HEM46" s="67">
        <v>15.555555555555555</v>
      </c>
      <c r="HEN46" s="86"/>
      <c r="HEO46" s="86">
        <v>100</v>
      </c>
      <c r="HET46" s="62" t="s">
        <v>118</v>
      </c>
      <c r="HEU46" s="62">
        <v>6</v>
      </c>
      <c r="HEV46" s="86"/>
      <c r="HEW46" s="86">
        <v>5</v>
      </c>
      <c r="HEX46" s="86"/>
      <c r="HEY46" s="86">
        <v>7</v>
      </c>
      <c r="HEZ46" s="86"/>
      <c r="HFA46" s="67">
        <v>15.555555555555555</v>
      </c>
      <c r="HFB46" s="86"/>
      <c r="HFC46" s="86">
        <v>71.428571428571431</v>
      </c>
      <c r="HFH46" s="62" t="s">
        <v>118</v>
      </c>
      <c r="HFI46" s="62">
        <v>6</v>
      </c>
      <c r="HFJ46" s="86"/>
      <c r="HFK46" s="86">
        <v>2</v>
      </c>
      <c r="HFL46" s="86"/>
      <c r="HFM46" s="86">
        <v>7</v>
      </c>
      <c r="HFN46" s="86"/>
      <c r="HFO46" s="67">
        <v>15.555555555555555</v>
      </c>
      <c r="HFP46" s="86"/>
      <c r="HFQ46" s="86">
        <v>28.571428571428569</v>
      </c>
      <c r="HFV46" s="62" t="s">
        <v>118</v>
      </c>
      <c r="HFW46" s="62">
        <v>6</v>
      </c>
      <c r="HFX46" s="86"/>
      <c r="HFY46" s="86">
        <v>5</v>
      </c>
      <c r="HFZ46" s="86"/>
      <c r="HGA46" s="86">
        <v>7</v>
      </c>
      <c r="HGB46" s="86"/>
      <c r="HGC46" s="67">
        <v>15.555555555555555</v>
      </c>
      <c r="HGD46" s="86"/>
      <c r="HGE46" s="86">
        <v>71.428571428571431</v>
      </c>
      <c r="HGJ46" s="62" t="s">
        <v>118</v>
      </c>
      <c r="HGK46" s="62">
        <v>6</v>
      </c>
      <c r="HGL46" s="86"/>
      <c r="HGM46" s="86">
        <v>4</v>
      </c>
      <c r="HGN46" s="86"/>
      <c r="HGO46" s="86">
        <v>7</v>
      </c>
      <c r="HGP46" s="86"/>
      <c r="HGQ46" s="67">
        <v>15.555555555555555</v>
      </c>
      <c r="HGR46" s="86"/>
      <c r="HGS46" s="86">
        <v>57.142857142857139</v>
      </c>
      <c r="HGX46" s="62" t="s">
        <v>118</v>
      </c>
      <c r="HGY46" s="62">
        <v>6</v>
      </c>
      <c r="HGZ46" s="86"/>
      <c r="HHA46" s="86">
        <v>3</v>
      </c>
      <c r="HHB46" s="86"/>
      <c r="HHC46" s="86">
        <v>7</v>
      </c>
      <c r="HHD46" s="86"/>
      <c r="HHE46" s="67">
        <v>15.555555555555555</v>
      </c>
      <c r="HHF46" s="86"/>
      <c r="HHG46" s="86">
        <v>42.857142857142854</v>
      </c>
      <c r="HHL46" s="62" t="s">
        <v>118</v>
      </c>
      <c r="HHM46" s="62">
        <v>6</v>
      </c>
      <c r="HHN46" s="86"/>
      <c r="HHO46" s="86">
        <v>4</v>
      </c>
      <c r="HHP46" s="86"/>
      <c r="HHQ46" s="86">
        <v>7</v>
      </c>
      <c r="HHR46" s="86"/>
      <c r="HHS46" s="67">
        <v>15.555555555555555</v>
      </c>
      <c r="HHT46" s="86"/>
      <c r="HHU46" s="86">
        <v>57.142857142857139</v>
      </c>
      <c r="HHZ46" s="62" t="s">
        <v>118</v>
      </c>
      <c r="HIA46" s="62">
        <v>6</v>
      </c>
      <c r="HIB46" s="86"/>
      <c r="HIC46" s="86">
        <v>1</v>
      </c>
      <c r="HID46" s="86"/>
      <c r="HIE46" s="86">
        <v>7</v>
      </c>
      <c r="HIF46" s="86"/>
      <c r="HIG46" s="67">
        <v>15.555555555555555</v>
      </c>
      <c r="HIH46" s="86"/>
      <c r="HII46" s="86">
        <v>14.285714285714285</v>
      </c>
      <c r="HIN46" s="62" t="s">
        <v>118</v>
      </c>
      <c r="HIO46" s="62">
        <v>6</v>
      </c>
      <c r="HIP46" s="86"/>
      <c r="HIQ46" s="86">
        <v>0</v>
      </c>
      <c r="HIR46" s="86"/>
      <c r="HIS46" s="86">
        <v>0</v>
      </c>
      <c r="HIT46" s="86"/>
      <c r="HIU46" s="67">
        <v>0</v>
      </c>
      <c r="HIV46" s="86"/>
      <c r="HIW46" s="86" t="s">
        <v>582</v>
      </c>
    </row>
    <row r="47" spans="14:5119 5124:5665" x14ac:dyDescent="0.25">
      <c r="N47" s="62" t="s">
        <v>118</v>
      </c>
      <c r="O47" s="62">
        <v>7</v>
      </c>
      <c r="P47" s="86"/>
      <c r="Q47" s="86">
        <v>0</v>
      </c>
      <c r="R47" s="86"/>
      <c r="S47" s="86">
        <v>0</v>
      </c>
      <c r="T47" s="86"/>
      <c r="U47" s="67">
        <v>0</v>
      </c>
      <c r="V47" s="86"/>
      <c r="W47" s="86" t="s">
        <v>582</v>
      </c>
      <c r="AB47" s="62" t="s">
        <v>118</v>
      </c>
      <c r="AC47" s="62">
        <v>7</v>
      </c>
      <c r="AD47" s="86"/>
      <c r="AE47" s="86">
        <v>0</v>
      </c>
      <c r="AF47" s="86"/>
      <c r="AG47" s="86">
        <v>0</v>
      </c>
      <c r="AH47" s="86"/>
      <c r="AI47" s="67">
        <v>0</v>
      </c>
      <c r="AJ47" s="86"/>
      <c r="AK47" s="86" t="s">
        <v>582</v>
      </c>
      <c r="AP47" s="62" t="s">
        <v>118</v>
      </c>
      <c r="AQ47" s="62">
        <v>7</v>
      </c>
      <c r="AR47" s="86"/>
      <c r="AS47" s="86">
        <v>0</v>
      </c>
      <c r="AT47" s="86"/>
      <c r="AU47" s="86">
        <v>0</v>
      </c>
      <c r="AV47" s="86"/>
      <c r="AW47" s="67">
        <v>0</v>
      </c>
      <c r="AX47" s="86"/>
      <c r="AY47" s="86" t="s">
        <v>582</v>
      </c>
      <c r="BD47" s="62" t="s">
        <v>118</v>
      </c>
      <c r="BE47" s="62">
        <v>7</v>
      </c>
      <c r="BF47" s="86"/>
      <c r="BG47" s="86">
        <v>0</v>
      </c>
      <c r="BH47" s="86"/>
      <c r="BI47" s="86">
        <v>0</v>
      </c>
      <c r="BJ47" s="86"/>
      <c r="BK47" s="67">
        <v>0</v>
      </c>
      <c r="BL47" s="86"/>
      <c r="BM47" s="86" t="s">
        <v>582</v>
      </c>
      <c r="BN47" s="86"/>
      <c r="BO47" s="86"/>
      <c r="BP47" s="86"/>
      <c r="BQ47" s="86"/>
      <c r="BR47" s="62" t="s">
        <v>118</v>
      </c>
      <c r="BS47" s="62">
        <v>7</v>
      </c>
      <c r="BT47" s="86"/>
      <c r="BU47" s="86">
        <v>0</v>
      </c>
      <c r="BV47" s="86"/>
      <c r="BW47" s="86">
        <v>0</v>
      </c>
      <c r="BX47" s="86"/>
      <c r="BY47" s="67">
        <v>0</v>
      </c>
      <c r="BZ47" s="86"/>
      <c r="CA47" s="86" t="s">
        <v>582</v>
      </c>
      <c r="CB47" s="86"/>
      <c r="CC47" s="86"/>
      <c r="CD47" s="86"/>
      <c r="CE47" s="86"/>
      <c r="CF47" s="62" t="s">
        <v>118</v>
      </c>
      <c r="CG47" s="62">
        <v>7</v>
      </c>
      <c r="CH47" s="86"/>
      <c r="CI47" s="86">
        <v>0</v>
      </c>
      <c r="CJ47" s="86"/>
      <c r="CK47" s="86">
        <v>0</v>
      </c>
      <c r="CL47" s="86"/>
      <c r="CM47" s="67">
        <v>0</v>
      </c>
      <c r="CN47" s="86"/>
      <c r="CO47" s="86" t="s">
        <v>582</v>
      </c>
      <c r="CP47" s="86"/>
      <c r="CQ47" s="86"/>
      <c r="CR47" s="86"/>
      <c r="CS47" s="86"/>
      <c r="CT47" s="62" t="s">
        <v>118</v>
      </c>
      <c r="CU47" s="62">
        <v>7</v>
      </c>
      <c r="CV47" s="86"/>
      <c r="CW47" s="86">
        <v>0</v>
      </c>
      <c r="CX47" s="86"/>
      <c r="CY47" s="86">
        <v>0</v>
      </c>
      <c r="CZ47" s="86"/>
      <c r="DA47" s="67">
        <v>0</v>
      </c>
      <c r="DB47" s="86"/>
      <c r="DC47" s="86" t="s">
        <v>582</v>
      </c>
      <c r="DD47" s="86"/>
      <c r="DE47" s="86"/>
      <c r="DH47" s="62" t="s">
        <v>118</v>
      </c>
      <c r="DI47" s="62">
        <v>7</v>
      </c>
      <c r="DJ47" s="86"/>
      <c r="DK47" s="86">
        <v>0</v>
      </c>
      <c r="DL47" s="86"/>
      <c r="DM47" s="86">
        <v>0</v>
      </c>
      <c r="DN47" s="86"/>
      <c r="DO47" s="67">
        <v>0</v>
      </c>
      <c r="DP47" s="86"/>
      <c r="DQ47" s="86" t="s">
        <v>582</v>
      </c>
      <c r="DV47" s="62" t="s">
        <v>118</v>
      </c>
      <c r="DW47" s="62">
        <v>7</v>
      </c>
      <c r="DX47" s="86"/>
      <c r="DY47" s="86">
        <v>0</v>
      </c>
      <c r="DZ47" s="86"/>
      <c r="EA47" s="86">
        <v>0</v>
      </c>
      <c r="EB47" s="86"/>
      <c r="EC47" s="67">
        <v>0</v>
      </c>
      <c r="ED47" s="86"/>
      <c r="EE47" s="86" t="s">
        <v>582</v>
      </c>
      <c r="EJ47" s="62" t="s">
        <v>118</v>
      </c>
      <c r="EK47" s="62">
        <v>7</v>
      </c>
      <c r="EL47" s="86"/>
      <c r="EM47" s="86">
        <v>0</v>
      </c>
      <c r="EN47" s="86"/>
      <c r="EO47" s="86">
        <v>0</v>
      </c>
      <c r="EP47" s="86"/>
      <c r="EQ47" s="67">
        <v>0</v>
      </c>
      <c r="ER47" s="86"/>
      <c r="ES47" s="86" t="s">
        <v>582</v>
      </c>
      <c r="EX47" s="62" t="s">
        <v>118</v>
      </c>
      <c r="EY47" s="62">
        <v>7</v>
      </c>
      <c r="EZ47" s="86"/>
      <c r="FA47" s="86">
        <v>0</v>
      </c>
      <c r="FB47" s="86"/>
      <c r="FC47" s="86">
        <v>0</v>
      </c>
      <c r="FD47" s="86"/>
      <c r="FE47" s="67">
        <v>0</v>
      </c>
      <c r="FF47" s="86"/>
      <c r="FG47" s="86" t="s">
        <v>582</v>
      </c>
      <c r="FL47" s="62" t="s">
        <v>118</v>
      </c>
      <c r="FM47" s="62">
        <v>7</v>
      </c>
      <c r="FN47" s="86"/>
      <c r="FO47" s="86">
        <v>0</v>
      </c>
      <c r="FP47" s="86"/>
      <c r="FQ47" s="86">
        <v>0</v>
      </c>
      <c r="FR47" s="86"/>
      <c r="FS47" s="67">
        <v>0</v>
      </c>
      <c r="FT47" s="86"/>
      <c r="FU47" s="86" t="s">
        <v>582</v>
      </c>
      <c r="FZ47" s="62" t="s">
        <v>118</v>
      </c>
      <c r="GA47" s="62">
        <v>7</v>
      </c>
      <c r="GB47" s="86"/>
      <c r="GC47" s="86">
        <v>0</v>
      </c>
      <c r="GD47" s="86"/>
      <c r="GE47" s="86">
        <v>0</v>
      </c>
      <c r="GF47" s="86"/>
      <c r="GG47" s="67">
        <v>0</v>
      </c>
      <c r="GH47" s="86"/>
      <c r="GI47" s="86" t="s">
        <v>582</v>
      </c>
      <c r="GN47" s="62" t="s">
        <v>118</v>
      </c>
      <c r="GO47" s="62">
        <v>7</v>
      </c>
      <c r="GP47" s="86"/>
      <c r="GQ47" s="86">
        <v>0</v>
      </c>
      <c r="GR47" s="86"/>
      <c r="GS47" s="86">
        <v>0</v>
      </c>
      <c r="GT47" s="86"/>
      <c r="GU47" s="67">
        <v>0</v>
      </c>
      <c r="GV47" s="86"/>
      <c r="GW47" s="86" t="s">
        <v>582</v>
      </c>
      <c r="HB47" s="62" t="s">
        <v>118</v>
      </c>
      <c r="HC47" s="62">
        <v>7</v>
      </c>
      <c r="HD47" s="86"/>
      <c r="HE47" s="86">
        <v>0</v>
      </c>
      <c r="HF47" s="86"/>
      <c r="HG47" s="86">
        <v>0</v>
      </c>
      <c r="HH47" s="86"/>
      <c r="HI47" s="67">
        <v>0</v>
      </c>
      <c r="HJ47" s="86"/>
      <c r="HK47" s="86" t="s">
        <v>582</v>
      </c>
      <c r="HP47" s="62" t="s">
        <v>118</v>
      </c>
      <c r="HQ47" s="62">
        <v>7</v>
      </c>
      <c r="HR47" s="86"/>
      <c r="HS47" s="86">
        <v>0</v>
      </c>
      <c r="HT47" s="86"/>
      <c r="HU47" s="86">
        <v>0</v>
      </c>
      <c r="HV47" s="86"/>
      <c r="HW47" s="67">
        <v>0</v>
      </c>
      <c r="HX47" s="86"/>
      <c r="HY47" s="86" t="s">
        <v>582</v>
      </c>
      <c r="ID47" s="62" t="s">
        <v>118</v>
      </c>
      <c r="IE47" s="62">
        <v>7</v>
      </c>
      <c r="IF47" s="86"/>
      <c r="IG47" s="86">
        <v>0</v>
      </c>
      <c r="IH47" s="86"/>
      <c r="II47" s="86">
        <v>0</v>
      </c>
      <c r="IJ47" s="86"/>
      <c r="IK47" s="67">
        <v>0</v>
      </c>
      <c r="IL47" s="86"/>
      <c r="IM47" s="86" t="s">
        <v>582</v>
      </c>
      <c r="IR47" s="62" t="s">
        <v>118</v>
      </c>
      <c r="IS47" s="62">
        <v>7</v>
      </c>
      <c r="IT47" s="86"/>
      <c r="IU47" s="86">
        <v>0</v>
      </c>
      <c r="IV47" s="86"/>
      <c r="IW47" s="86">
        <v>0</v>
      </c>
      <c r="IX47" s="86"/>
      <c r="IY47" s="67">
        <v>0</v>
      </c>
      <c r="IZ47" s="86"/>
      <c r="JA47" s="86" t="s">
        <v>582</v>
      </c>
      <c r="JF47" s="62" t="s">
        <v>118</v>
      </c>
      <c r="JG47" s="62">
        <v>7</v>
      </c>
      <c r="JH47" s="86"/>
      <c r="JI47" s="86">
        <v>0</v>
      </c>
      <c r="JJ47" s="86"/>
      <c r="JK47" s="86">
        <v>0</v>
      </c>
      <c r="JL47" s="86"/>
      <c r="JM47" s="67">
        <v>0</v>
      </c>
      <c r="JN47" s="86"/>
      <c r="JO47" s="86" t="s">
        <v>582</v>
      </c>
      <c r="JT47" s="62" t="s">
        <v>118</v>
      </c>
      <c r="JU47" s="62">
        <v>7</v>
      </c>
      <c r="JV47" s="86"/>
      <c r="JW47" s="86">
        <v>0</v>
      </c>
      <c r="JX47" s="86"/>
      <c r="JY47" s="86">
        <v>0</v>
      </c>
      <c r="JZ47" s="86"/>
      <c r="KA47" s="67">
        <v>0</v>
      </c>
      <c r="KB47" s="86"/>
      <c r="KC47" s="86" t="s">
        <v>582</v>
      </c>
      <c r="KH47" s="62" t="s">
        <v>118</v>
      </c>
      <c r="KI47" s="62">
        <v>7</v>
      </c>
      <c r="KJ47" s="86"/>
      <c r="KK47" s="86">
        <v>0</v>
      </c>
      <c r="KL47" s="86"/>
      <c r="KM47" s="86">
        <v>0</v>
      </c>
      <c r="KN47" s="86"/>
      <c r="KO47" s="67">
        <v>0</v>
      </c>
      <c r="KP47" s="86"/>
      <c r="KQ47" s="86" t="s">
        <v>582</v>
      </c>
      <c r="KV47" s="62" t="s">
        <v>118</v>
      </c>
      <c r="KW47" s="62">
        <v>7</v>
      </c>
      <c r="KX47" s="86"/>
      <c r="KY47" s="86">
        <v>0</v>
      </c>
      <c r="KZ47" s="86"/>
      <c r="LA47" s="86">
        <v>0</v>
      </c>
      <c r="LB47" s="86"/>
      <c r="LC47" s="67">
        <v>0</v>
      </c>
      <c r="LD47" s="86"/>
      <c r="LE47" s="86" t="s">
        <v>582</v>
      </c>
      <c r="LJ47" s="62" t="s">
        <v>118</v>
      </c>
      <c r="LK47" s="62">
        <v>7</v>
      </c>
      <c r="LL47" s="86"/>
      <c r="LM47" s="86">
        <v>0</v>
      </c>
      <c r="LN47" s="86"/>
      <c r="LO47" s="86">
        <v>0</v>
      </c>
      <c r="LP47" s="86"/>
      <c r="LQ47" s="67">
        <v>0</v>
      </c>
      <c r="LR47" s="86"/>
      <c r="LS47" s="86" t="s">
        <v>582</v>
      </c>
      <c r="LX47" s="62" t="s">
        <v>118</v>
      </c>
      <c r="LY47" s="62">
        <v>7</v>
      </c>
      <c r="LZ47" s="86"/>
      <c r="MA47" s="86">
        <v>0</v>
      </c>
      <c r="MB47" s="86"/>
      <c r="MC47" s="86">
        <v>0</v>
      </c>
      <c r="MD47" s="86"/>
      <c r="ME47" s="67">
        <v>0</v>
      </c>
      <c r="MF47" s="86"/>
      <c r="MG47" s="86" t="s">
        <v>582</v>
      </c>
      <c r="ML47" s="62" t="s">
        <v>118</v>
      </c>
      <c r="MM47" s="62">
        <v>7</v>
      </c>
      <c r="MN47" s="86"/>
      <c r="MO47" s="86">
        <v>0</v>
      </c>
      <c r="MP47" s="86"/>
      <c r="MQ47" s="86">
        <v>0</v>
      </c>
      <c r="MR47" s="86"/>
      <c r="MS47" s="67">
        <v>0</v>
      </c>
      <c r="MT47" s="86"/>
      <c r="MU47" s="86" t="s">
        <v>582</v>
      </c>
      <c r="MZ47" s="62" t="s">
        <v>118</v>
      </c>
      <c r="NA47" s="62">
        <v>7</v>
      </c>
      <c r="NB47" s="86"/>
      <c r="NC47" s="86">
        <v>0</v>
      </c>
      <c r="ND47" s="86"/>
      <c r="NE47" s="86">
        <v>0</v>
      </c>
      <c r="NF47" s="86"/>
      <c r="NG47" s="67">
        <v>0</v>
      </c>
      <c r="NH47" s="86"/>
      <c r="NI47" s="86" t="s">
        <v>582</v>
      </c>
      <c r="NN47" s="62" t="s">
        <v>118</v>
      </c>
      <c r="NO47" s="62">
        <v>7</v>
      </c>
      <c r="NP47" s="86"/>
      <c r="NQ47" s="86">
        <v>0</v>
      </c>
      <c r="NR47" s="86"/>
      <c r="NS47" s="86">
        <v>0</v>
      </c>
      <c r="NT47" s="86"/>
      <c r="NU47" s="67">
        <v>0</v>
      </c>
      <c r="NV47" s="86"/>
      <c r="NW47" s="86" t="s">
        <v>582</v>
      </c>
      <c r="OB47" s="62" t="s">
        <v>118</v>
      </c>
      <c r="OC47" s="62">
        <v>7</v>
      </c>
      <c r="OD47" s="86"/>
      <c r="OE47" s="86">
        <v>0</v>
      </c>
      <c r="OF47" s="86"/>
      <c r="OG47" s="86">
        <v>0</v>
      </c>
      <c r="OH47" s="86"/>
      <c r="OI47" s="67">
        <v>0</v>
      </c>
      <c r="OJ47" s="86"/>
      <c r="OK47" s="86" t="s">
        <v>582</v>
      </c>
      <c r="OP47" s="62" t="s">
        <v>118</v>
      </c>
      <c r="OQ47" s="62">
        <v>7</v>
      </c>
      <c r="OR47" s="86"/>
      <c r="OS47" s="86">
        <v>0</v>
      </c>
      <c r="OT47" s="86"/>
      <c r="OU47" s="86">
        <v>0</v>
      </c>
      <c r="OV47" s="86"/>
      <c r="OW47" s="67">
        <v>0</v>
      </c>
      <c r="OX47" s="86"/>
      <c r="OY47" s="86" t="s">
        <v>582</v>
      </c>
      <c r="PD47" s="62" t="s">
        <v>118</v>
      </c>
      <c r="PE47" s="62">
        <v>7</v>
      </c>
      <c r="PF47" s="86"/>
      <c r="PG47" s="86">
        <v>0</v>
      </c>
      <c r="PH47" s="86"/>
      <c r="PI47" s="86">
        <v>0</v>
      </c>
      <c r="PJ47" s="86"/>
      <c r="PK47" s="67">
        <v>0</v>
      </c>
      <c r="PL47" s="86"/>
      <c r="PM47" s="86" t="s">
        <v>582</v>
      </c>
      <c r="PR47" s="62" t="s">
        <v>118</v>
      </c>
      <c r="PS47" s="62">
        <v>7</v>
      </c>
      <c r="PT47" s="86"/>
      <c r="PU47" s="86">
        <v>0</v>
      </c>
      <c r="PV47" s="86"/>
      <c r="PW47" s="86">
        <v>0</v>
      </c>
      <c r="PX47" s="86"/>
      <c r="PY47" s="67">
        <v>0</v>
      </c>
      <c r="PZ47" s="86"/>
      <c r="QA47" s="86" t="s">
        <v>582</v>
      </c>
      <c r="QF47" s="62" t="s">
        <v>118</v>
      </c>
      <c r="QG47" s="62">
        <v>7</v>
      </c>
      <c r="QH47" s="86"/>
      <c r="QI47" s="86">
        <v>0</v>
      </c>
      <c r="QJ47" s="86"/>
      <c r="QK47" s="86">
        <v>0</v>
      </c>
      <c r="QL47" s="86"/>
      <c r="QM47" s="67">
        <v>0</v>
      </c>
      <c r="QN47" s="86"/>
      <c r="QO47" s="86" t="s">
        <v>582</v>
      </c>
      <c r="QT47" s="62" t="s">
        <v>118</v>
      </c>
      <c r="QU47" s="62">
        <v>7</v>
      </c>
      <c r="QV47" s="86"/>
      <c r="QW47" s="86">
        <v>0</v>
      </c>
      <c r="QX47" s="86"/>
      <c r="QY47" s="86">
        <v>0</v>
      </c>
      <c r="QZ47" s="86"/>
      <c r="RA47" s="67">
        <v>0</v>
      </c>
      <c r="RB47" s="86"/>
      <c r="RC47" s="86" t="s">
        <v>582</v>
      </c>
      <c r="RH47" s="62" t="s">
        <v>118</v>
      </c>
      <c r="RI47" s="62">
        <v>7</v>
      </c>
      <c r="RJ47" s="86"/>
      <c r="RK47" s="86">
        <v>0</v>
      </c>
      <c r="RL47" s="86"/>
      <c r="RM47" s="86">
        <v>0</v>
      </c>
      <c r="RN47" s="86"/>
      <c r="RO47" s="67">
        <v>0</v>
      </c>
      <c r="RP47" s="86"/>
      <c r="RQ47" s="86" t="s">
        <v>582</v>
      </c>
      <c r="RV47" s="62" t="s">
        <v>118</v>
      </c>
      <c r="RW47" s="62">
        <v>7</v>
      </c>
      <c r="RX47" s="86"/>
      <c r="RY47" s="86">
        <v>0</v>
      </c>
      <c r="RZ47" s="86"/>
      <c r="SA47" s="86">
        <v>0</v>
      </c>
      <c r="SB47" s="86"/>
      <c r="SC47" s="67">
        <v>0</v>
      </c>
      <c r="SD47" s="86"/>
      <c r="SE47" s="86" t="s">
        <v>582</v>
      </c>
      <c r="SJ47" s="62" t="s">
        <v>118</v>
      </c>
      <c r="SK47" s="62">
        <v>7</v>
      </c>
      <c r="SL47" s="86"/>
      <c r="SM47" s="86">
        <v>0</v>
      </c>
      <c r="SN47" s="86"/>
      <c r="SO47" s="86">
        <v>0</v>
      </c>
      <c r="SP47" s="86"/>
      <c r="SQ47" s="67">
        <v>0</v>
      </c>
      <c r="SR47" s="86"/>
      <c r="SS47" s="86" t="s">
        <v>582</v>
      </c>
      <c r="SX47" s="62" t="s">
        <v>118</v>
      </c>
      <c r="SY47" s="62">
        <v>7</v>
      </c>
      <c r="SZ47" s="86"/>
      <c r="TA47" s="86">
        <v>0</v>
      </c>
      <c r="TB47" s="86"/>
      <c r="TC47" s="86">
        <v>0</v>
      </c>
      <c r="TD47" s="86"/>
      <c r="TE47" s="67">
        <v>0</v>
      </c>
      <c r="TF47" s="86"/>
      <c r="TG47" s="86" t="s">
        <v>582</v>
      </c>
      <c r="TL47" s="62" t="s">
        <v>118</v>
      </c>
      <c r="TM47" s="62">
        <v>7</v>
      </c>
      <c r="TN47" s="86"/>
      <c r="TO47" s="86">
        <v>0</v>
      </c>
      <c r="TP47" s="86"/>
      <c r="TQ47" s="86">
        <v>0</v>
      </c>
      <c r="TR47" s="86"/>
      <c r="TS47" s="67">
        <v>0</v>
      </c>
      <c r="TT47" s="86"/>
      <c r="TU47" s="86" t="s">
        <v>582</v>
      </c>
      <c r="TZ47" s="62" t="s">
        <v>118</v>
      </c>
      <c r="UA47" s="62">
        <v>7</v>
      </c>
      <c r="UB47" s="86"/>
      <c r="UC47" s="86">
        <v>0</v>
      </c>
      <c r="UD47" s="86"/>
      <c r="UE47" s="86">
        <v>0</v>
      </c>
      <c r="UF47" s="86"/>
      <c r="UG47" s="67">
        <v>0</v>
      </c>
      <c r="UH47" s="86"/>
      <c r="UI47" s="86" t="s">
        <v>582</v>
      </c>
      <c r="UN47" s="62" t="s">
        <v>118</v>
      </c>
      <c r="UO47" s="62">
        <v>7</v>
      </c>
      <c r="UP47" s="86"/>
      <c r="UQ47" s="86">
        <v>0</v>
      </c>
      <c r="UR47" s="86"/>
      <c r="US47" s="86">
        <v>0</v>
      </c>
      <c r="UT47" s="86"/>
      <c r="UU47" s="67">
        <v>0</v>
      </c>
      <c r="UV47" s="86"/>
      <c r="UW47" s="86" t="s">
        <v>582</v>
      </c>
      <c r="VB47" s="62" t="s">
        <v>118</v>
      </c>
      <c r="VC47" s="62">
        <v>7</v>
      </c>
      <c r="VD47" s="86"/>
      <c r="VE47" s="86">
        <v>0</v>
      </c>
      <c r="VF47" s="86"/>
      <c r="VG47" s="86">
        <v>0</v>
      </c>
      <c r="VH47" s="86"/>
      <c r="VI47" s="67">
        <v>0</v>
      </c>
      <c r="VJ47" s="86"/>
      <c r="VK47" s="86" t="s">
        <v>582</v>
      </c>
      <c r="VP47" s="62" t="s">
        <v>118</v>
      </c>
      <c r="VQ47" s="62">
        <v>7</v>
      </c>
      <c r="VR47" s="86"/>
      <c r="VS47" s="86">
        <v>0</v>
      </c>
      <c r="VT47" s="86"/>
      <c r="VU47" s="86">
        <v>0</v>
      </c>
      <c r="VV47" s="86"/>
      <c r="VW47" s="67">
        <v>0</v>
      </c>
      <c r="VX47" s="86"/>
      <c r="VY47" s="86" t="s">
        <v>582</v>
      </c>
      <c r="WD47" s="62" t="s">
        <v>118</v>
      </c>
      <c r="WE47" s="62">
        <v>7</v>
      </c>
      <c r="WF47" s="86"/>
      <c r="WG47" s="86">
        <v>0</v>
      </c>
      <c r="WH47" s="86"/>
      <c r="WI47" s="86">
        <v>0</v>
      </c>
      <c r="WJ47" s="86"/>
      <c r="WK47" s="67">
        <v>0</v>
      </c>
      <c r="WL47" s="86"/>
      <c r="WM47" s="86" t="s">
        <v>582</v>
      </c>
      <c r="WR47" s="62" t="s">
        <v>118</v>
      </c>
      <c r="WS47" s="62">
        <v>7</v>
      </c>
      <c r="WT47" s="86"/>
      <c r="WU47" s="86">
        <v>0</v>
      </c>
      <c r="WV47" s="86"/>
      <c r="WW47" s="86">
        <v>0</v>
      </c>
      <c r="WX47" s="86"/>
      <c r="WY47" s="67">
        <v>0</v>
      </c>
      <c r="WZ47" s="86"/>
      <c r="XA47" s="86" t="s">
        <v>582</v>
      </c>
      <c r="XF47" s="62" t="s">
        <v>118</v>
      </c>
      <c r="XG47" s="62">
        <v>7</v>
      </c>
      <c r="XH47" s="86"/>
      <c r="XI47" s="86">
        <v>0</v>
      </c>
      <c r="XJ47" s="86"/>
      <c r="XK47" s="86">
        <v>0</v>
      </c>
      <c r="XL47" s="86"/>
      <c r="XM47" s="67">
        <v>0</v>
      </c>
      <c r="XN47" s="86"/>
      <c r="XO47" s="86" t="s">
        <v>582</v>
      </c>
      <c r="XT47" s="62" t="s">
        <v>118</v>
      </c>
      <c r="XU47" s="62">
        <v>7</v>
      </c>
      <c r="XV47" s="86"/>
      <c r="XW47" s="86">
        <v>0</v>
      </c>
      <c r="XX47" s="86"/>
      <c r="XY47" s="86">
        <v>0</v>
      </c>
      <c r="XZ47" s="86"/>
      <c r="YA47" s="67">
        <v>0</v>
      </c>
      <c r="YB47" s="86"/>
      <c r="YC47" s="86" t="s">
        <v>582</v>
      </c>
      <c r="YH47" s="62" t="s">
        <v>118</v>
      </c>
      <c r="YI47" s="62">
        <v>7</v>
      </c>
      <c r="YJ47" s="86"/>
      <c r="YK47" s="86">
        <v>0</v>
      </c>
      <c r="YL47" s="86"/>
      <c r="YM47" s="86">
        <v>0</v>
      </c>
      <c r="YN47" s="86"/>
      <c r="YO47" s="67">
        <v>0</v>
      </c>
      <c r="YP47" s="86"/>
      <c r="YQ47" s="86" t="s">
        <v>582</v>
      </c>
      <c r="YV47" s="62" t="s">
        <v>118</v>
      </c>
      <c r="YW47" s="62">
        <v>7</v>
      </c>
      <c r="YX47" s="86"/>
      <c r="YY47" s="86">
        <v>0</v>
      </c>
      <c r="YZ47" s="86"/>
      <c r="ZA47" s="86">
        <v>0</v>
      </c>
      <c r="ZB47" s="86"/>
      <c r="ZC47" s="67">
        <v>0</v>
      </c>
      <c r="ZD47" s="86"/>
      <c r="ZE47" s="86" t="s">
        <v>582</v>
      </c>
      <c r="ZJ47" s="62" t="s">
        <v>118</v>
      </c>
      <c r="ZK47" s="62">
        <v>7</v>
      </c>
      <c r="ZL47" s="86"/>
      <c r="ZM47" s="86">
        <v>0</v>
      </c>
      <c r="ZN47" s="86"/>
      <c r="ZO47" s="86">
        <v>0</v>
      </c>
      <c r="ZP47" s="86"/>
      <c r="ZQ47" s="67">
        <v>0</v>
      </c>
      <c r="ZR47" s="86"/>
      <c r="ZS47" s="86" t="s">
        <v>582</v>
      </c>
      <c r="ZX47" s="62" t="s">
        <v>118</v>
      </c>
      <c r="ZY47" s="62">
        <v>7</v>
      </c>
      <c r="ZZ47" s="86"/>
      <c r="AAA47" s="86">
        <v>0</v>
      </c>
      <c r="AAB47" s="86"/>
      <c r="AAC47" s="86">
        <v>0</v>
      </c>
      <c r="AAD47" s="86"/>
      <c r="AAE47" s="67">
        <v>0</v>
      </c>
      <c r="AAF47" s="86"/>
      <c r="AAG47" s="86" t="s">
        <v>582</v>
      </c>
      <c r="AAL47" s="62" t="s">
        <v>118</v>
      </c>
      <c r="AAM47" s="62">
        <v>7</v>
      </c>
      <c r="AAN47" s="86"/>
      <c r="AAO47" s="86">
        <v>0</v>
      </c>
      <c r="AAP47" s="86"/>
      <c r="AAQ47" s="86">
        <v>0</v>
      </c>
      <c r="AAR47" s="86"/>
      <c r="AAS47" s="67">
        <v>0</v>
      </c>
      <c r="AAT47" s="86"/>
      <c r="AAU47" s="86" t="s">
        <v>582</v>
      </c>
      <c r="AAZ47" s="62" t="s">
        <v>118</v>
      </c>
      <c r="ABA47" s="62">
        <v>7</v>
      </c>
      <c r="ABB47" s="86"/>
      <c r="ABC47" s="86">
        <v>0</v>
      </c>
      <c r="ABD47" s="86"/>
      <c r="ABE47" s="86">
        <v>0</v>
      </c>
      <c r="ABF47" s="86"/>
      <c r="ABG47" s="67">
        <v>0</v>
      </c>
      <c r="ABH47" s="86"/>
      <c r="ABI47" s="86" t="s">
        <v>582</v>
      </c>
      <c r="ABN47" s="62" t="s">
        <v>118</v>
      </c>
      <c r="ABO47" s="62">
        <v>7</v>
      </c>
      <c r="ABP47" s="86"/>
      <c r="ABQ47" s="86">
        <v>0</v>
      </c>
      <c r="ABR47" s="86"/>
      <c r="ABS47" s="86">
        <v>0</v>
      </c>
      <c r="ABT47" s="86"/>
      <c r="ABU47" s="67">
        <v>0</v>
      </c>
      <c r="ABV47" s="86"/>
      <c r="ABW47" s="86" t="s">
        <v>582</v>
      </c>
      <c r="ACB47" s="62" t="s">
        <v>118</v>
      </c>
      <c r="ACC47" s="62">
        <v>7</v>
      </c>
      <c r="ACD47" s="86"/>
      <c r="ACE47" s="86">
        <v>0</v>
      </c>
      <c r="ACF47" s="86"/>
      <c r="ACG47" s="86">
        <v>0</v>
      </c>
      <c r="ACH47" s="86"/>
      <c r="ACI47" s="67">
        <v>0</v>
      </c>
      <c r="ACJ47" s="86"/>
      <c r="ACK47" s="86" t="s">
        <v>582</v>
      </c>
      <c r="ACP47" s="62" t="s">
        <v>118</v>
      </c>
      <c r="ACQ47" s="62">
        <v>7</v>
      </c>
      <c r="ACR47" s="86"/>
      <c r="ACS47" s="86">
        <v>0</v>
      </c>
      <c r="ACT47" s="86"/>
      <c r="ACU47" s="86">
        <v>0</v>
      </c>
      <c r="ACV47" s="86"/>
      <c r="ACW47" s="67">
        <v>0</v>
      </c>
      <c r="ACX47" s="86"/>
      <c r="ACY47" s="86" t="s">
        <v>582</v>
      </c>
      <c r="ADD47" s="62" t="s">
        <v>118</v>
      </c>
      <c r="ADE47" s="62">
        <v>7</v>
      </c>
      <c r="ADF47" s="86"/>
      <c r="ADG47" s="86">
        <v>0</v>
      </c>
      <c r="ADH47" s="86"/>
      <c r="ADI47" s="86">
        <v>0</v>
      </c>
      <c r="ADJ47" s="86"/>
      <c r="ADK47" s="67">
        <v>0</v>
      </c>
      <c r="ADL47" s="86"/>
      <c r="ADM47" s="86" t="s">
        <v>582</v>
      </c>
      <c r="ADR47" s="62" t="s">
        <v>118</v>
      </c>
      <c r="ADS47" s="62">
        <v>7</v>
      </c>
      <c r="ADT47" s="86"/>
      <c r="ADU47" s="86">
        <v>0</v>
      </c>
      <c r="ADV47" s="86"/>
      <c r="ADW47" s="86">
        <v>0</v>
      </c>
      <c r="ADX47" s="86"/>
      <c r="ADY47" s="67">
        <v>0</v>
      </c>
      <c r="ADZ47" s="86"/>
      <c r="AEA47" s="86" t="s">
        <v>582</v>
      </c>
      <c r="AEF47" s="62" t="s">
        <v>118</v>
      </c>
      <c r="AEG47" s="62">
        <v>7</v>
      </c>
      <c r="AEH47" s="86"/>
      <c r="AEI47" s="86">
        <v>0</v>
      </c>
      <c r="AEJ47" s="86"/>
      <c r="AEK47" s="86">
        <v>0</v>
      </c>
      <c r="AEL47" s="86"/>
      <c r="AEM47" s="67">
        <v>0</v>
      </c>
      <c r="AEN47" s="86"/>
      <c r="AEO47" s="86" t="s">
        <v>582</v>
      </c>
      <c r="AET47" s="62" t="s">
        <v>118</v>
      </c>
      <c r="AEU47" s="62">
        <v>7</v>
      </c>
      <c r="AEV47" s="86"/>
      <c r="AEW47" s="86">
        <v>0</v>
      </c>
      <c r="AEX47" s="86"/>
      <c r="AEY47" s="86">
        <v>0</v>
      </c>
      <c r="AEZ47" s="86"/>
      <c r="AFA47" s="67">
        <v>0</v>
      </c>
      <c r="AFB47" s="86"/>
      <c r="AFC47" s="86" t="s">
        <v>582</v>
      </c>
      <c r="AFH47" s="62" t="s">
        <v>118</v>
      </c>
      <c r="AFI47" s="62">
        <v>7</v>
      </c>
      <c r="AFJ47" s="86"/>
      <c r="AFK47" s="86">
        <v>0</v>
      </c>
      <c r="AFL47" s="86"/>
      <c r="AFM47" s="86">
        <v>0</v>
      </c>
      <c r="AFN47" s="86"/>
      <c r="AFO47" s="67">
        <v>0</v>
      </c>
      <c r="AFP47" s="86"/>
      <c r="AFQ47" s="86" t="s">
        <v>582</v>
      </c>
      <c r="AFV47" s="62" t="s">
        <v>118</v>
      </c>
      <c r="AFW47" s="62">
        <v>7</v>
      </c>
      <c r="AFX47" s="86"/>
      <c r="AFY47" s="86">
        <v>0</v>
      </c>
      <c r="AFZ47" s="86"/>
      <c r="AGA47" s="86">
        <v>0</v>
      </c>
      <c r="AGB47" s="86"/>
      <c r="AGC47" s="67">
        <v>0</v>
      </c>
      <c r="AGD47" s="86"/>
      <c r="AGE47" s="86" t="s">
        <v>582</v>
      </c>
      <c r="AGJ47" s="62" t="s">
        <v>118</v>
      </c>
      <c r="AGK47" s="62">
        <v>7</v>
      </c>
      <c r="AGL47" s="86"/>
      <c r="AGM47" s="86">
        <v>0</v>
      </c>
      <c r="AGN47" s="86"/>
      <c r="AGO47" s="86">
        <v>0</v>
      </c>
      <c r="AGP47" s="86"/>
      <c r="AGQ47" s="67">
        <v>0</v>
      </c>
      <c r="AGR47" s="86"/>
      <c r="AGS47" s="86" t="s">
        <v>582</v>
      </c>
      <c r="AGX47" s="62" t="s">
        <v>118</v>
      </c>
      <c r="AGY47" s="62">
        <v>7</v>
      </c>
      <c r="AGZ47" s="86"/>
      <c r="AHA47" s="86">
        <v>0</v>
      </c>
      <c r="AHB47" s="86"/>
      <c r="AHC47" s="86">
        <v>0</v>
      </c>
      <c r="AHD47" s="86"/>
      <c r="AHE47" s="67">
        <v>0</v>
      </c>
      <c r="AHF47" s="86"/>
      <c r="AHG47" s="86" t="s">
        <v>582</v>
      </c>
      <c r="AHL47" s="62" t="s">
        <v>118</v>
      </c>
      <c r="AHM47" s="62">
        <v>7</v>
      </c>
      <c r="AHN47" s="86"/>
      <c r="AHO47" s="86">
        <v>0</v>
      </c>
      <c r="AHP47" s="86"/>
      <c r="AHQ47" s="86">
        <v>0</v>
      </c>
      <c r="AHR47" s="86"/>
      <c r="AHS47" s="67">
        <v>0</v>
      </c>
      <c r="AHT47" s="86"/>
      <c r="AHU47" s="86" t="s">
        <v>582</v>
      </c>
      <c r="AHZ47" s="62" t="s">
        <v>118</v>
      </c>
      <c r="AIA47" s="62">
        <v>7</v>
      </c>
      <c r="AIB47" s="86"/>
      <c r="AIC47" s="86">
        <v>0</v>
      </c>
      <c r="AID47" s="86"/>
      <c r="AIE47" s="86">
        <v>0</v>
      </c>
      <c r="AIF47" s="86"/>
      <c r="AIG47" s="67">
        <v>0</v>
      </c>
      <c r="AIH47" s="86"/>
      <c r="AII47" s="86" t="s">
        <v>582</v>
      </c>
      <c r="AIN47" s="62" t="s">
        <v>118</v>
      </c>
      <c r="AIO47" s="62">
        <v>7</v>
      </c>
      <c r="AIP47" s="86"/>
      <c r="AIQ47" s="86">
        <v>0</v>
      </c>
      <c r="AIR47" s="86"/>
      <c r="AIS47" s="86">
        <v>0</v>
      </c>
      <c r="AIT47" s="86"/>
      <c r="AIU47" s="67">
        <v>0</v>
      </c>
      <c r="AIV47" s="86"/>
      <c r="AIW47" s="86" t="s">
        <v>582</v>
      </c>
      <c r="AJB47" s="62" t="s">
        <v>118</v>
      </c>
      <c r="AJC47" s="62">
        <v>7</v>
      </c>
      <c r="AJD47" s="86"/>
      <c r="AJE47" s="86">
        <v>0</v>
      </c>
      <c r="AJF47" s="86"/>
      <c r="AJG47" s="86">
        <v>0</v>
      </c>
      <c r="AJH47" s="86"/>
      <c r="AJI47" s="67">
        <v>0</v>
      </c>
      <c r="AJJ47" s="86"/>
      <c r="AJK47" s="86" t="s">
        <v>582</v>
      </c>
      <c r="AJP47" s="62" t="s">
        <v>118</v>
      </c>
      <c r="AJQ47" s="62">
        <v>7</v>
      </c>
      <c r="AJR47" s="86"/>
      <c r="AJS47" s="86">
        <v>0</v>
      </c>
      <c r="AJT47" s="86"/>
      <c r="AJU47" s="86">
        <v>0</v>
      </c>
      <c r="AJV47" s="86"/>
      <c r="AJW47" s="67">
        <v>0</v>
      </c>
      <c r="AJX47" s="86"/>
      <c r="AJY47" s="86" t="s">
        <v>582</v>
      </c>
      <c r="AKD47" s="62" t="s">
        <v>118</v>
      </c>
      <c r="AKE47" s="62">
        <v>7</v>
      </c>
      <c r="AKF47" s="86"/>
      <c r="AKG47" s="86">
        <v>0</v>
      </c>
      <c r="AKH47" s="86"/>
      <c r="AKI47" s="86">
        <v>0</v>
      </c>
      <c r="AKJ47" s="86"/>
      <c r="AKK47" s="67">
        <v>0</v>
      </c>
      <c r="AKL47" s="86"/>
      <c r="AKM47" s="86" t="s">
        <v>582</v>
      </c>
      <c r="AKR47" s="62" t="s">
        <v>118</v>
      </c>
      <c r="AKS47" s="62">
        <v>7</v>
      </c>
      <c r="AKT47" s="86"/>
      <c r="AKU47" s="86">
        <v>0</v>
      </c>
      <c r="AKV47" s="86"/>
      <c r="AKW47" s="86">
        <v>0</v>
      </c>
      <c r="AKX47" s="86"/>
      <c r="AKY47" s="67">
        <v>0</v>
      </c>
      <c r="AKZ47" s="86"/>
      <c r="ALA47" s="86" t="s">
        <v>582</v>
      </c>
      <c r="ALF47" s="62" t="s">
        <v>118</v>
      </c>
      <c r="ALG47" s="62">
        <v>7</v>
      </c>
      <c r="ALH47" s="86"/>
      <c r="ALI47" s="86">
        <v>0</v>
      </c>
      <c r="ALJ47" s="86"/>
      <c r="ALK47" s="86">
        <v>0</v>
      </c>
      <c r="ALL47" s="86"/>
      <c r="ALM47" s="67">
        <v>0</v>
      </c>
      <c r="ALN47" s="86"/>
      <c r="ALO47" s="86" t="s">
        <v>582</v>
      </c>
      <c r="ALT47" s="62" t="s">
        <v>118</v>
      </c>
      <c r="ALU47" s="62">
        <v>7</v>
      </c>
      <c r="ALV47" s="86"/>
      <c r="ALW47" s="86">
        <v>0</v>
      </c>
      <c r="ALX47" s="86"/>
      <c r="ALY47" s="86">
        <v>0</v>
      </c>
      <c r="ALZ47" s="86"/>
      <c r="AMA47" s="67">
        <v>0</v>
      </c>
      <c r="AMB47" s="86"/>
      <c r="AMC47" s="86" t="s">
        <v>582</v>
      </c>
      <c r="AMH47" s="62" t="s">
        <v>118</v>
      </c>
      <c r="AMI47" s="62">
        <v>7</v>
      </c>
      <c r="AMJ47" s="86"/>
      <c r="AMK47" s="86">
        <v>0</v>
      </c>
      <c r="AML47" s="86"/>
      <c r="AMM47" s="86">
        <v>0</v>
      </c>
      <c r="AMN47" s="86"/>
      <c r="AMO47" s="67">
        <v>0</v>
      </c>
      <c r="AMP47" s="86"/>
      <c r="AMQ47" s="86" t="s">
        <v>582</v>
      </c>
      <c r="AMV47" s="62" t="s">
        <v>118</v>
      </c>
      <c r="AMW47" s="62">
        <v>7</v>
      </c>
      <c r="AMX47" s="86"/>
      <c r="AMY47" s="86">
        <v>0</v>
      </c>
      <c r="AMZ47" s="86"/>
      <c r="ANA47" s="86">
        <v>0</v>
      </c>
      <c r="ANB47" s="86"/>
      <c r="ANC47" s="67">
        <v>0</v>
      </c>
      <c r="AND47" s="86"/>
      <c r="ANE47" s="86" t="s">
        <v>582</v>
      </c>
      <c r="ANJ47" s="62" t="s">
        <v>118</v>
      </c>
      <c r="ANK47" s="62">
        <v>7</v>
      </c>
      <c r="ANL47" s="86"/>
      <c r="ANM47" s="86">
        <v>0</v>
      </c>
      <c r="ANN47" s="86"/>
      <c r="ANO47" s="86">
        <v>0</v>
      </c>
      <c r="ANP47" s="86"/>
      <c r="ANQ47" s="67">
        <v>0</v>
      </c>
      <c r="ANR47" s="86"/>
      <c r="ANS47" s="86" t="s">
        <v>582</v>
      </c>
      <c r="ANX47" s="62" t="s">
        <v>118</v>
      </c>
      <c r="ANY47" s="62">
        <v>7</v>
      </c>
      <c r="ANZ47" s="86"/>
      <c r="AOA47" s="86">
        <v>0</v>
      </c>
      <c r="AOB47" s="86"/>
      <c r="AOC47" s="86">
        <v>0</v>
      </c>
      <c r="AOD47" s="86"/>
      <c r="AOE47" s="67">
        <v>0</v>
      </c>
      <c r="AOF47" s="86"/>
      <c r="AOG47" s="86" t="s">
        <v>582</v>
      </c>
      <c r="AOL47" s="62" t="s">
        <v>118</v>
      </c>
      <c r="AOM47" s="62">
        <v>7</v>
      </c>
      <c r="AON47" s="86"/>
      <c r="AOO47" s="86">
        <v>0</v>
      </c>
      <c r="AOP47" s="86"/>
      <c r="AOQ47" s="86">
        <v>0</v>
      </c>
      <c r="AOR47" s="86"/>
      <c r="AOS47" s="67">
        <v>0</v>
      </c>
      <c r="AOT47" s="86"/>
      <c r="AOU47" s="86" t="s">
        <v>582</v>
      </c>
      <c r="AOZ47" s="62" t="s">
        <v>118</v>
      </c>
      <c r="APA47" s="62">
        <v>7</v>
      </c>
      <c r="APB47" s="86"/>
      <c r="APC47" s="86">
        <v>0</v>
      </c>
      <c r="APD47" s="86"/>
      <c r="APE47" s="86">
        <v>0</v>
      </c>
      <c r="APF47" s="86"/>
      <c r="APG47" s="67">
        <v>0</v>
      </c>
      <c r="APH47" s="86"/>
      <c r="API47" s="86" t="s">
        <v>582</v>
      </c>
      <c r="APN47" s="62" t="s">
        <v>118</v>
      </c>
      <c r="APO47" s="62">
        <v>7</v>
      </c>
      <c r="APP47" s="86"/>
      <c r="APQ47" s="86">
        <v>0</v>
      </c>
      <c r="APR47" s="86"/>
      <c r="APS47" s="86">
        <v>0</v>
      </c>
      <c r="APT47" s="86"/>
      <c r="APU47" s="67">
        <v>0</v>
      </c>
      <c r="APV47" s="86"/>
      <c r="APW47" s="86" t="s">
        <v>582</v>
      </c>
      <c r="AQB47" s="62" t="s">
        <v>118</v>
      </c>
      <c r="AQC47" s="62">
        <v>7</v>
      </c>
      <c r="AQD47" s="86"/>
      <c r="AQE47" s="86">
        <v>0</v>
      </c>
      <c r="AQF47" s="86"/>
      <c r="AQG47" s="86">
        <v>0</v>
      </c>
      <c r="AQH47" s="86"/>
      <c r="AQI47" s="67">
        <v>0</v>
      </c>
      <c r="AQJ47" s="86"/>
      <c r="AQK47" s="86" t="s">
        <v>582</v>
      </c>
      <c r="AQP47" s="62" t="s">
        <v>118</v>
      </c>
      <c r="AQQ47" s="62">
        <v>7</v>
      </c>
      <c r="AQR47" s="86"/>
      <c r="AQS47" s="86">
        <v>0</v>
      </c>
      <c r="AQT47" s="86"/>
      <c r="AQU47" s="86">
        <v>0</v>
      </c>
      <c r="AQV47" s="86"/>
      <c r="AQW47" s="67">
        <v>0</v>
      </c>
      <c r="AQX47" s="86"/>
      <c r="AQY47" s="86" t="s">
        <v>582</v>
      </c>
      <c r="ARD47" s="62" t="s">
        <v>118</v>
      </c>
      <c r="ARE47" s="62">
        <v>7</v>
      </c>
      <c r="ARF47" s="86"/>
      <c r="ARG47" s="86">
        <v>0</v>
      </c>
      <c r="ARH47" s="86"/>
      <c r="ARI47" s="86">
        <v>0</v>
      </c>
      <c r="ARJ47" s="86"/>
      <c r="ARK47" s="67">
        <v>0</v>
      </c>
      <c r="ARL47" s="86"/>
      <c r="ARM47" s="86" t="s">
        <v>582</v>
      </c>
      <c r="ARR47" s="62" t="s">
        <v>118</v>
      </c>
      <c r="ARS47" s="62">
        <v>7</v>
      </c>
      <c r="ART47" s="86"/>
      <c r="ARU47" s="86">
        <v>0</v>
      </c>
      <c r="ARV47" s="86"/>
      <c r="ARW47" s="86">
        <v>0</v>
      </c>
      <c r="ARX47" s="86"/>
      <c r="ARY47" s="67">
        <v>0</v>
      </c>
      <c r="ARZ47" s="86"/>
      <c r="ASA47" s="86" t="s">
        <v>582</v>
      </c>
      <c r="ASF47" s="62" t="s">
        <v>118</v>
      </c>
      <c r="ASG47" s="62">
        <v>7</v>
      </c>
      <c r="ASH47" s="86"/>
      <c r="ASI47" s="86">
        <v>0</v>
      </c>
      <c r="ASJ47" s="86"/>
      <c r="ASK47" s="86">
        <v>0</v>
      </c>
      <c r="ASL47" s="86"/>
      <c r="ASM47" s="67">
        <v>0</v>
      </c>
      <c r="ASN47" s="86"/>
      <c r="ASO47" s="86" t="s">
        <v>582</v>
      </c>
      <c r="AST47" s="62" t="s">
        <v>118</v>
      </c>
      <c r="ASU47" s="62">
        <v>7</v>
      </c>
      <c r="ASV47" s="86"/>
      <c r="ASW47" s="86">
        <v>0</v>
      </c>
      <c r="ASX47" s="86"/>
      <c r="ASY47" s="86">
        <v>0</v>
      </c>
      <c r="ASZ47" s="86"/>
      <c r="ATA47" s="67">
        <v>0</v>
      </c>
      <c r="ATB47" s="86"/>
      <c r="ATC47" s="86" t="s">
        <v>582</v>
      </c>
      <c r="ATH47" s="62" t="s">
        <v>118</v>
      </c>
      <c r="ATI47" s="62">
        <v>7</v>
      </c>
      <c r="ATJ47" s="86"/>
      <c r="ATK47" s="86">
        <v>0</v>
      </c>
      <c r="ATL47" s="86"/>
      <c r="ATM47" s="86">
        <v>0</v>
      </c>
      <c r="ATN47" s="86"/>
      <c r="ATO47" s="67">
        <v>0</v>
      </c>
      <c r="ATP47" s="86"/>
      <c r="ATQ47" s="86" t="s">
        <v>582</v>
      </c>
      <c r="ATV47" s="62" t="s">
        <v>118</v>
      </c>
      <c r="ATW47" s="62">
        <v>7</v>
      </c>
      <c r="ATX47" s="86"/>
      <c r="ATY47" s="86">
        <v>0</v>
      </c>
      <c r="ATZ47" s="86"/>
      <c r="AUA47" s="86">
        <v>0</v>
      </c>
      <c r="AUB47" s="86"/>
      <c r="AUC47" s="67">
        <v>0</v>
      </c>
      <c r="AUD47" s="86"/>
      <c r="AUE47" s="86" t="s">
        <v>582</v>
      </c>
      <c r="AUJ47" s="62" t="s">
        <v>118</v>
      </c>
      <c r="AUK47" s="62">
        <v>7</v>
      </c>
      <c r="AUL47" s="86"/>
      <c r="AUM47" s="86">
        <v>0</v>
      </c>
      <c r="AUN47" s="86"/>
      <c r="AUO47" s="86">
        <v>0</v>
      </c>
      <c r="AUP47" s="86"/>
      <c r="AUQ47" s="67">
        <v>0</v>
      </c>
      <c r="AUR47" s="86"/>
      <c r="AUS47" s="86" t="s">
        <v>582</v>
      </c>
      <c r="AUX47" s="62" t="s">
        <v>118</v>
      </c>
      <c r="AUY47" s="62">
        <v>7</v>
      </c>
      <c r="AUZ47" s="86"/>
      <c r="AVA47" s="86">
        <v>0</v>
      </c>
      <c r="AVB47" s="86"/>
      <c r="AVC47" s="86">
        <v>0</v>
      </c>
      <c r="AVD47" s="86"/>
      <c r="AVE47" s="67">
        <v>0</v>
      </c>
      <c r="AVF47" s="86"/>
      <c r="AVG47" s="86" t="s">
        <v>582</v>
      </c>
      <c r="AVL47" s="62" t="s">
        <v>118</v>
      </c>
      <c r="AVM47" s="62">
        <v>7</v>
      </c>
      <c r="AVN47" s="86"/>
      <c r="AVO47" s="86">
        <v>0</v>
      </c>
      <c r="AVP47" s="86"/>
      <c r="AVQ47" s="86">
        <v>0</v>
      </c>
      <c r="AVR47" s="86"/>
      <c r="AVS47" s="67">
        <v>0</v>
      </c>
      <c r="AVT47" s="86"/>
      <c r="AVU47" s="86" t="s">
        <v>582</v>
      </c>
      <c r="AVZ47" s="62" t="s">
        <v>118</v>
      </c>
      <c r="AWA47" s="62">
        <v>7</v>
      </c>
      <c r="AWB47" s="86"/>
      <c r="AWC47" s="86">
        <v>0</v>
      </c>
      <c r="AWD47" s="86"/>
      <c r="AWE47" s="86">
        <v>0</v>
      </c>
      <c r="AWF47" s="86"/>
      <c r="AWG47" s="67">
        <v>0</v>
      </c>
      <c r="AWH47" s="86"/>
      <c r="AWI47" s="86" t="s">
        <v>582</v>
      </c>
      <c r="AWN47" s="62" t="s">
        <v>118</v>
      </c>
      <c r="AWO47" s="62">
        <v>7</v>
      </c>
      <c r="AWP47" s="86"/>
      <c r="AWQ47" s="86">
        <v>0</v>
      </c>
      <c r="AWR47" s="86"/>
      <c r="AWS47" s="86">
        <v>0</v>
      </c>
      <c r="AWT47" s="86"/>
      <c r="AWU47" s="67">
        <v>0</v>
      </c>
      <c r="AWV47" s="86"/>
      <c r="AWW47" s="86" t="s">
        <v>582</v>
      </c>
      <c r="AXB47" s="62" t="s">
        <v>118</v>
      </c>
      <c r="AXC47" s="62">
        <v>7</v>
      </c>
      <c r="AXD47" s="86"/>
      <c r="AXE47" s="86">
        <v>0</v>
      </c>
      <c r="AXF47" s="86"/>
      <c r="AXG47" s="86">
        <v>0</v>
      </c>
      <c r="AXH47" s="86"/>
      <c r="AXI47" s="67">
        <v>0</v>
      </c>
      <c r="AXJ47" s="86"/>
      <c r="AXK47" s="86" t="s">
        <v>582</v>
      </c>
      <c r="AXP47" s="62" t="s">
        <v>118</v>
      </c>
      <c r="AXQ47" s="62">
        <v>7</v>
      </c>
      <c r="AXR47" s="86"/>
      <c r="AXS47" s="86">
        <v>0</v>
      </c>
      <c r="AXT47" s="86"/>
      <c r="AXU47" s="86">
        <v>0</v>
      </c>
      <c r="AXV47" s="86"/>
      <c r="AXW47" s="67">
        <v>0</v>
      </c>
      <c r="AXX47" s="86"/>
      <c r="AXY47" s="86" t="s">
        <v>582</v>
      </c>
      <c r="AYD47" s="62" t="s">
        <v>118</v>
      </c>
      <c r="AYE47" s="62">
        <v>7</v>
      </c>
      <c r="AYF47" s="86"/>
      <c r="AYG47" s="86">
        <v>0</v>
      </c>
      <c r="AYH47" s="86"/>
      <c r="AYI47" s="86">
        <v>0</v>
      </c>
      <c r="AYJ47" s="86"/>
      <c r="AYK47" s="67">
        <v>0</v>
      </c>
      <c r="AYL47" s="86"/>
      <c r="AYM47" s="86" t="s">
        <v>582</v>
      </c>
      <c r="AYR47" s="62" t="s">
        <v>118</v>
      </c>
      <c r="AYS47" s="62">
        <v>7</v>
      </c>
      <c r="AYT47" s="86"/>
      <c r="AYU47" s="86">
        <v>0</v>
      </c>
      <c r="AYV47" s="86"/>
      <c r="AYW47" s="86">
        <v>0</v>
      </c>
      <c r="AYX47" s="86"/>
      <c r="AYY47" s="67">
        <v>0</v>
      </c>
      <c r="AYZ47" s="86"/>
      <c r="AZA47" s="86" t="s">
        <v>582</v>
      </c>
      <c r="AZF47" s="62" t="s">
        <v>118</v>
      </c>
      <c r="AZG47" s="62">
        <v>7</v>
      </c>
      <c r="AZH47" s="86"/>
      <c r="AZI47" s="86">
        <v>0</v>
      </c>
      <c r="AZJ47" s="86"/>
      <c r="AZK47" s="86">
        <v>0</v>
      </c>
      <c r="AZL47" s="86"/>
      <c r="AZM47" s="67">
        <v>0</v>
      </c>
      <c r="AZN47" s="86"/>
      <c r="AZO47" s="86" t="s">
        <v>582</v>
      </c>
      <c r="AZT47" s="62" t="s">
        <v>118</v>
      </c>
      <c r="AZU47" s="62">
        <v>7</v>
      </c>
      <c r="AZV47" s="86"/>
      <c r="AZW47" s="86">
        <v>0</v>
      </c>
      <c r="AZX47" s="86"/>
      <c r="AZY47" s="86">
        <v>0</v>
      </c>
      <c r="AZZ47" s="86"/>
      <c r="BAA47" s="67">
        <v>0</v>
      </c>
      <c r="BAB47" s="86"/>
      <c r="BAC47" s="86" t="s">
        <v>582</v>
      </c>
      <c r="BAH47" s="62" t="s">
        <v>118</v>
      </c>
      <c r="BAI47" s="62">
        <v>7</v>
      </c>
      <c r="BAJ47" s="86"/>
      <c r="BAK47" s="86">
        <v>0</v>
      </c>
      <c r="BAL47" s="86"/>
      <c r="BAM47" s="86">
        <v>0</v>
      </c>
      <c r="BAN47" s="86"/>
      <c r="BAO47" s="67">
        <v>0</v>
      </c>
      <c r="BAP47" s="86"/>
      <c r="BAQ47" s="86" t="s">
        <v>582</v>
      </c>
      <c r="BAV47" s="62" t="s">
        <v>118</v>
      </c>
      <c r="BAW47" s="62">
        <v>7</v>
      </c>
      <c r="BAX47" s="86"/>
      <c r="BAY47" s="86">
        <v>0</v>
      </c>
      <c r="BAZ47" s="86"/>
      <c r="BBA47" s="86">
        <v>0</v>
      </c>
      <c r="BBB47" s="86"/>
      <c r="BBC47" s="67">
        <v>0</v>
      </c>
      <c r="BBD47" s="86"/>
      <c r="BBE47" s="86" t="s">
        <v>582</v>
      </c>
      <c r="BBJ47" s="62" t="s">
        <v>118</v>
      </c>
      <c r="BBK47" s="62">
        <v>7</v>
      </c>
      <c r="BBL47" s="86"/>
      <c r="BBM47" s="86">
        <v>0</v>
      </c>
      <c r="BBN47" s="86"/>
      <c r="BBO47" s="86">
        <v>0</v>
      </c>
      <c r="BBP47" s="86"/>
      <c r="BBQ47" s="67">
        <v>0</v>
      </c>
      <c r="BBR47" s="86"/>
      <c r="BBS47" s="86" t="s">
        <v>582</v>
      </c>
      <c r="BBX47" s="62" t="s">
        <v>118</v>
      </c>
      <c r="BBY47" s="62">
        <v>7</v>
      </c>
      <c r="BBZ47" s="86"/>
      <c r="BCA47" s="86">
        <v>0</v>
      </c>
      <c r="BCB47" s="86"/>
      <c r="BCC47" s="86">
        <v>0</v>
      </c>
      <c r="BCD47" s="86"/>
      <c r="BCE47" s="67">
        <v>0</v>
      </c>
      <c r="BCF47" s="86"/>
      <c r="BCG47" s="86" t="s">
        <v>582</v>
      </c>
      <c r="BCL47" s="62" t="s">
        <v>118</v>
      </c>
      <c r="BCM47" s="62">
        <v>7</v>
      </c>
      <c r="BCN47" s="86"/>
      <c r="BCO47" s="86">
        <v>0</v>
      </c>
      <c r="BCP47" s="86"/>
      <c r="BCQ47" s="86">
        <v>0</v>
      </c>
      <c r="BCR47" s="86"/>
      <c r="BCS47" s="67">
        <v>0</v>
      </c>
      <c r="BCT47" s="86"/>
      <c r="BCU47" s="86" t="s">
        <v>582</v>
      </c>
      <c r="BCZ47" s="62" t="s">
        <v>118</v>
      </c>
      <c r="BDA47" s="62">
        <v>7</v>
      </c>
      <c r="BDB47" s="86"/>
      <c r="BDC47" s="86">
        <v>0</v>
      </c>
      <c r="BDD47" s="86"/>
      <c r="BDE47" s="86">
        <v>0</v>
      </c>
      <c r="BDF47" s="86"/>
      <c r="BDG47" s="67">
        <v>0</v>
      </c>
      <c r="BDH47" s="86"/>
      <c r="BDI47" s="86" t="s">
        <v>582</v>
      </c>
      <c r="BDN47" s="62" t="s">
        <v>118</v>
      </c>
      <c r="BDO47" s="62">
        <v>7</v>
      </c>
      <c r="BDP47" s="86"/>
      <c r="BDQ47" s="86">
        <v>0</v>
      </c>
      <c r="BDR47" s="86"/>
      <c r="BDS47" s="86">
        <v>0</v>
      </c>
      <c r="BDT47" s="86"/>
      <c r="BDU47" s="67">
        <v>0</v>
      </c>
      <c r="BDV47" s="86"/>
      <c r="BDW47" s="86" t="s">
        <v>582</v>
      </c>
      <c r="BEB47" s="62" t="s">
        <v>118</v>
      </c>
      <c r="BEC47" s="62">
        <v>7</v>
      </c>
      <c r="BED47" s="86"/>
      <c r="BEE47" s="86">
        <v>0</v>
      </c>
      <c r="BEF47" s="86"/>
      <c r="BEG47" s="86">
        <v>0</v>
      </c>
      <c r="BEH47" s="86"/>
      <c r="BEI47" s="67">
        <v>0</v>
      </c>
      <c r="BEJ47" s="86"/>
      <c r="BEK47" s="86" t="s">
        <v>582</v>
      </c>
      <c r="BEP47" s="62" t="s">
        <v>118</v>
      </c>
      <c r="BEQ47" s="62">
        <v>7</v>
      </c>
      <c r="BER47" s="86"/>
      <c r="BES47" s="86">
        <v>0</v>
      </c>
      <c r="BET47" s="86"/>
      <c r="BEU47" s="86">
        <v>0</v>
      </c>
      <c r="BEV47" s="86"/>
      <c r="BEW47" s="67">
        <v>0</v>
      </c>
      <c r="BEX47" s="86"/>
      <c r="BEY47" s="86" t="s">
        <v>582</v>
      </c>
      <c r="BFD47" s="62" t="s">
        <v>118</v>
      </c>
      <c r="BFE47" s="62">
        <v>7</v>
      </c>
      <c r="BFF47" s="86"/>
      <c r="BFG47" s="86">
        <v>0</v>
      </c>
      <c r="BFH47" s="86"/>
      <c r="BFI47" s="86">
        <v>0</v>
      </c>
      <c r="BFJ47" s="86"/>
      <c r="BFK47" s="67">
        <v>0</v>
      </c>
      <c r="BFL47" s="86"/>
      <c r="BFM47" s="86" t="s">
        <v>582</v>
      </c>
      <c r="BFR47" s="62" t="s">
        <v>118</v>
      </c>
      <c r="BFS47" s="62">
        <v>7</v>
      </c>
      <c r="BFT47" s="86"/>
      <c r="BFU47" s="86">
        <v>0</v>
      </c>
      <c r="BFV47" s="86"/>
      <c r="BFW47" s="86">
        <v>0</v>
      </c>
      <c r="BFX47" s="86"/>
      <c r="BFY47" s="67">
        <v>0</v>
      </c>
      <c r="BFZ47" s="86"/>
      <c r="BGA47" s="86" t="s">
        <v>582</v>
      </c>
      <c r="BGF47" s="62" t="s">
        <v>118</v>
      </c>
      <c r="BGG47" s="62">
        <v>7</v>
      </c>
      <c r="BGH47" s="86"/>
      <c r="BGI47" s="86">
        <v>0</v>
      </c>
      <c r="BGJ47" s="86"/>
      <c r="BGK47" s="86">
        <v>0</v>
      </c>
      <c r="BGL47" s="86"/>
      <c r="BGM47" s="67">
        <v>0</v>
      </c>
      <c r="BGN47" s="86"/>
      <c r="BGO47" s="86" t="s">
        <v>582</v>
      </c>
      <c r="BGT47" s="62" t="s">
        <v>118</v>
      </c>
      <c r="BGU47" s="62">
        <v>7</v>
      </c>
      <c r="BGV47" s="86"/>
      <c r="BGW47" s="86">
        <v>0</v>
      </c>
      <c r="BGX47" s="86"/>
      <c r="BGY47" s="86">
        <v>0</v>
      </c>
      <c r="BGZ47" s="86"/>
      <c r="BHA47" s="67">
        <v>0</v>
      </c>
      <c r="BHB47" s="86"/>
      <c r="BHC47" s="86" t="s">
        <v>582</v>
      </c>
      <c r="BHH47" s="62" t="s">
        <v>118</v>
      </c>
      <c r="BHI47" s="62">
        <v>7</v>
      </c>
      <c r="BHJ47" s="86"/>
      <c r="BHK47" s="86">
        <v>0</v>
      </c>
      <c r="BHL47" s="86"/>
      <c r="BHM47" s="86">
        <v>0</v>
      </c>
      <c r="BHN47" s="86"/>
      <c r="BHO47" s="67">
        <v>0</v>
      </c>
      <c r="BHP47" s="86"/>
      <c r="BHQ47" s="86" t="s">
        <v>582</v>
      </c>
      <c r="BHV47" s="62" t="s">
        <v>118</v>
      </c>
      <c r="BHW47" s="62">
        <v>7</v>
      </c>
      <c r="BHX47" s="86"/>
      <c r="BHY47" s="86">
        <v>0</v>
      </c>
      <c r="BHZ47" s="86"/>
      <c r="BIA47" s="86">
        <v>0</v>
      </c>
      <c r="BIB47" s="86"/>
      <c r="BIC47" s="67">
        <v>0</v>
      </c>
      <c r="BID47" s="86"/>
      <c r="BIE47" s="86" t="s">
        <v>582</v>
      </c>
      <c r="BIJ47" s="62" t="s">
        <v>118</v>
      </c>
      <c r="BIK47" s="62">
        <v>7</v>
      </c>
      <c r="BIL47" s="86"/>
      <c r="BIM47" s="86">
        <v>0</v>
      </c>
      <c r="BIN47" s="86"/>
      <c r="BIO47" s="86">
        <v>0</v>
      </c>
      <c r="BIP47" s="86"/>
      <c r="BIQ47" s="67">
        <v>0</v>
      </c>
      <c r="BIR47" s="86"/>
      <c r="BIS47" s="86" t="s">
        <v>582</v>
      </c>
      <c r="BIX47" s="62" t="s">
        <v>118</v>
      </c>
      <c r="BIY47" s="62">
        <v>7</v>
      </c>
      <c r="BIZ47" s="86"/>
      <c r="BJA47" s="86">
        <v>0</v>
      </c>
      <c r="BJB47" s="86"/>
      <c r="BJC47" s="86">
        <v>0</v>
      </c>
      <c r="BJD47" s="86"/>
      <c r="BJE47" s="67">
        <v>0</v>
      </c>
      <c r="BJF47" s="86"/>
      <c r="BJG47" s="86" t="s">
        <v>582</v>
      </c>
      <c r="BJL47" s="62" t="s">
        <v>118</v>
      </c>
      <c r="BJM47" s="62">
        <v>7</v>
      </c>
      <c r="BJN47" s="86"/>
      <c r="BJO47" s="86">
        <v>0</v>
      </c>
      <c r="BJP47" s="86"/>
      <c r="BJQ47" s="86">
        <v>0</v>
      </c>
      <c r="BJR47" s="86"/>
      <c r="BJS47" s="67">
        <v>0</v>
      </c>
      <c r="BJT47" s="86"/>
      <c r="BJU47" s="86" t="s">
        <v>582</v>
      </c>
      <c r="BJZ47" s="62" t="s">
        <v>118</v>
      </c>
      <c r="BKA47" s="62">
        <v>7</v>
      </c>
      <c r="BKB47" s="86"/>
      <c r="BKC47" s="86">
        <v>0</v>
      </c>
      <c r="BKD47" s="86"/>
      <c r="BKE47" s="86">
        <v>0</v>
      </c>
      <c r="BKF47" s="86"/>
      <c r="BKG47" s="67">
        <v>0</v>
      </c>
      <c r="BKH47" s="86"/>
      <c r="BKI47" s="86" t="s">
        <v>582</v>
      </c>
      <c r="BKN47" s="62" t="s">
        <v>118</v>
      </c>
      <c r="BKO47" s="62">
        <v>7</v>
      </c>
      <c r="BKP47" s="86"/>
      <c r="BKQ47" s="86">
        <v>0</v>
      </c>
      <c r="BKR47" s="86"/>
      <c r="BKS47" s="86">
        <v>0</v>
      </c>
      <c r="BKT47" s="86"/>
      <c r="BKU47" s="67">
        <v>0</v>
      </c>
      <c r="BKV47" s="86"/>
      <c r="BKW47" s="86" t="s">
        <v>582</v>
      </c>
      <c r="BLB47" s="62" t="s">
        <v>118</v>
      </c>
      <c r="BLC47" s="62">
        <v>7</v>
      </c>
      <c r="BLD47" s="86"/>
      <c r="BLE47" s="86">
        <v>0</v>
      </c>
      <c r="BLF47" s="86"/>
      <c r="BLG47" s="86">
        <v>0</v>
      </c>
      <c r="BLH47" s="86"/>
      <c r="BLI47" s="67">
        <v>0</v>
      </c>
      <c r="BLJ47" s="86"/>
      <c r="BLK47" s="86" t="s">
        <v>582</v>
      </c>
      <c r="BLP47" s="62" t="s">
        <v>118</v>
      </c>
      <c r="BLQ47" s="62">
        <v>7</v>
      </c>
      <c r="BLR47" s="86"/>
      <c r="BLS47" s="86">
        <v>0</v>
      </c>
      <c r="BLT47" s="86"/>
      <c r="BLU47" s="86">
        <v>0</v>
      </c>
      <c r="BLV47" s="86"/>
      <c r="BLW47" s="67">
        <v>0</v>
      </c>
      <c r="BLX47" s="86"/>
      <c r="BLY47" s="86" t="s">
        <v>582</v>
      </c>
      <c r="BMD47" s="62" t="s">
        <v>118</v>
      </c>
      <c r="BME47" s="62">
        <v>7</v>
      </c>
      <c r="BMF47" s="86"/>
      <c r="BMG47" s="86">
        <v>0</v>
      </c>
      <c r="BMH47" s="86"/>
      <c r="BMI47" s="86">
        <v>0</v>
      </c>
      <c r="BMJ47" s="86"/>
      <c r="BMK47" s="67">
        <v>0</v>
      </c>
      <c r="BML47" s="86"/>
      <c r="BMM47" s="86" t="s">
        <v>582</v>
      </c>
      <c r="BMR47" s="62" t="s">
        <v>118</v>
      </c>
      <c r="BMS47" s="62">
        <v>7</v>
      </c>
      <c r="BMT47" s="86"/>
      <c r="BMU47" s="86">
        <v>0</v>
      </c>
      <c r="BMV47" s="86"/>
      <c r="BMW47" s="86">
        <v>0</v>
      </c>
      <c r="BMX47" s="86"/>
      <c r="BMY47" s="67">
        <v>0</v>
      </c>
      <c r="BMZ47" s="86"/>
      <c r="BNA47" s="86" t="s">
        <v>582</v>
      </c>
      <c r="BNF47" s="62" t="s">
        <v>118</v>
      </c>
      <c r="BNG47" s="62">
        <v>7</v>
      </c>
      <c r="BNH47" s="86"/>
      <c r="BNI47" s="86">
        <v>0</v>
      </c>
      <c r="BNJ47" s="86"/>
      <c r="BNK47" s="86">
        <v>0</v>
      </c>
      <c r="BNL47" s="86"/>
      <c r="BNM47" s="67">
        <v>0</v>
      </c>
      <c r="BNN47" s="86"/>
      <c r="BNO47" s="86" t="s">
        <v>582</v>
      </c>
      <c r="BNT47" s="62" t="s">
        <v>118</v>
      </c>
      <c r="BNU47" s="62">
        <v>7</v>
      </c>
      <c r="BNV47" s="86"/>
      <c r="BNW47" s="86">
        <v>0</v>
      </c>
      <c r="BNX47" s="86"/>
      <c r="BNY47" s="86">
        <v>0</v>
      </c>
      <c r="BNZ47" s="86"/>
      <c r="BOA47" s="67">
        <v>0</v>
      </c>
      <c r="BOB47" s="86"/>
      <c r="BOC47" s="86" t="s">
        <v>582</v>
      </c>
      <c r="BOH47" s="62" t="s">
        <v>118</v>
      </c>
      <c r="BOI47" s="62">
        <v>7</v>
      </c>
      <c r="BOJ47" s="86"/>
      <c r="BOK47" s="86">
        <v>0</v>
      </c>
      <c r="BOL47" s="86"/>
      <c r="BOM47" s="86">
        <v>0</v>
      </c>
      <c r="BON47" s="86"/>
      <c r="BOO47" s="67">
        <v>0</v>
      </c>
      <c r="BOP47" s="86"/>
      <c r="BOQ47" s="86" t="s">
        <v>582</v>
      </c>
      <c r="BOV47" s="62" t="s">
        <v>118</v>
      </c>
      <c r="BOW47" s="62">
        <v>7</v>
      </c>
      <c r="BOX47" s="86"/>
      <c r="BOY47" s="86">
        <v>0</v>
      </c>
      <c r="BOZ47" s="86"/>
      <c r="BPA47" s="86">
        <v>0</v>
      </c>
      <c r="BPB47" s="86"/>
      <c r="BPC47" s="67">
        <v>0</v>
      </c>
      <c r="BPD47" s="86"/>
      <c r="BPE47" s="86" t="s">
        <v>582</v>
      </c>
      <c r="BPJ47" s="62" t="s">
        <v>118</v>
      </c>
      <c r="BPK47" s="62">
        <v>7</v>
      </c>
      <c r="BPL47" s="86"/>
      <c r="BPM47" s="86">
        <v>0</v>
      </c>
      <c r="BPN47" s="86"/>
      <c r="BPO47" s="86">
        <v>0</v>
      </c>
      <c r="BPP47" s="86"/>
      <c r="BPQ47" s="67">
        <v>0</v>
      </c>
      <c r="BPR47" s="86"/>
      <c r="BPS47" s="86" t="s">
        <v>582</v>
      </c>
      <c r="BPX47" s="62" t="s">
        <v>118</v>
      </c>
      <c r="BPY47" s="62">
        <v>7</v>
      </c>
      <c r="BPZ47" s="86"/>
      <c r="BQA47" s="86">
        <v>0</v>
      </c>
      <c r="BQB47" s="86"/>
      <c r="BQC47" s="86">
        <v>0</v>
      </c>
      <c r="BQD47" s="86"/>
      <c r="BQE47" s="67">
        <v>0</v>
      </c>
      <c r="BQF47" s="86"/>
      <c r="BQG47" s="86" t="s">
        <v>582</v>
      </c>
      <c r="BQL47" s="62" t="s">
        <v>118</v>
      </c>
      <c r="BQM47" s="62">
        <v>7</v>
      </c>
      <c r="BQN47" s="86"/>
      <c r="BQO47" s="86">
        <v>0</v>
      </c>
      <c r="BQP47" s="86"/>
      <c r="BQQ47" s="86">
        <v>0</v>
      </c>
      <c r="BQR47" s="86"/>
      <c r="BQS47" s="67">
        <v>0</v>
      </c>
      <c r="BQT47" s="86"/>
      <c r="BQU47" s="86" t="s">
        <v>582</v>
      </c>
      <c r="BQZ47" s="62" t="s">
        <v>118</v>
      </c>
      <c r="BRA47" s="62">
        <v>7</v>
      </c>
      <c r="BRB47" s="86"/>
      <c r="BRC47" s="86">
        <v>0</v>
      </c>
      <c r="BRD47" s="86"/>
      <c r="BRE47" s="86">
        <v>0</v>
      </c>
      <c r="BRF47" s="86"/>
      <c r="BRG47" s="67">
        <v>0</v>
      </c>
      <c r="BRH47" s="86"/>
      <c r="BRI47" s="86" t="s">
        <v>582</v>
      </c>
      <c r="BRN47" s="62" t="s">
        <v>118</v>
      </c>
      <c r="BRO47" s="62">
        <v>7</v>
      </c>
      <c r="BRP47" s="86"/>
      <c r="BRQ47" s="86">
        <v>0</v>
      </c>
      <c r="BRR47" s="86"/>
      <c r="BRS47" s="86">
        <v>0</v>
      </c>
      <c r="BRT47" s="86"/>
      <c r="BRU47" s="67">
        <v>0</v>
      </c>
      <c r="BRV47" s="86"/>
      <c r="BRW47" s="86" t="s">
        <v>582</v>
      </c>
      <c r="BSB47" s="62" t="s">
        <v>118</v>
      </c>
      <c r="BSC47" s="62">
        <v>7</v>
      </c>
      <c r="BSD47" s="86"/>
      <c r="BSE47" s="86">
        <v>0</v>
      </c>
      <c r="BSF47" s="86"/>
      <c r="BSG47" s="86">
        <v>0</v>
      </c>
      <c r="BSH47" s="86"/>
      <c r="BSI47" s="67">
        <v>0</v>
      </c>
      <c r="BSJ47" s="86"/>
      <c r="BSK47" s="86" t="s">
        <v>582</v>
      </c>
      <c r="BSP47" s="62" t="s">
        <v>118</v>
      </c>
      <c r="BSQ47" s="62">
        <v>7</v>
      </c>
      <c r="BSR47" s="86"/>
      <c r="BSS47" s="86">
        <v>0</v>
      </c>
      <c r="BST47" s="86"/>
      <c r="BSU47" s="86">
        <v>0</v>
      </c>
      <c r="BSV47" s="86"/>
      <c r="BSW47" s="67">
        <v>0</v>
      </c>
      <c r="BSX47" s="86"/>
      <c r="BSY47" s="86" t="s">
        <v>582</v>
      </c>
      <c r="BTD47" s="62" t="s">
        <v>118</v>
      </c>
      <c r="BTE47" s="62">
        <v>7</v>
      </c>
      <c r="BTF47" s="86"/>
      <c r="BTG47" s="86">
        <v>0</v>
      </c>
      <c r="BTH47" s="86"/>
      <c r="BTI47" s="86">
        <v>0</v>
      </c>
      <c r="BTJ47" s="86"/>
      <c r="BTK47" s="67">
        <v>0</v>
      </c>
      <c r="BTL47" s="86"/>
      <c r="BTM47" s="86" t="s">
        <v>582</v>
      </c>
      <c r="BTR47" s="62" t="s">
        <v>118</v>
      </c>
      <c r="BTS47" s="62">
        <v>7</v>
      </c>
      <c r="BTT47" s="86"/>
      <c r="BTU47" s="86">
        <v>0</v>
      </c>
      <c r="BTV47" s="86"/>
      <c r="BTW47" s="86">
        <v>0</v>
      </c>
      <c r="BTX47" s="86"/>
      <c r="BTY47" s="67">
        <v>0</v>
      </c>
      <c r="BTZ47" s="86"/>
      <c r="BUA47" s="86" t="s">
        <v>582</v>
      </c>
      <c r="BUF47" s="62" t="s">
        <v>118</v>
      </c>
      <c r="BUG47" s="62">
        <v>7</v>
      </c>
      <c r="BUH47" s="86"/>
      <c r="BUI47" s="86">
        <v>0</v>
      </c>
      <c r="BUJ47" s="86"/>
      <c r="BUK47" s="86">
        <v>0</v>
      </c>
      <c r="BUL47" s="86"/>
      <c r="BUM47" s="67">
        <v>0</v>
      </c>
      <c r="BUN47" s="86"/>
      <c r="BUO47" s="86" t="s">
        <v>582</v>
      </c>
      <c r="BUT47" s="62" t="s">
        <v>118</v>
      </c>
      <c r="BUU47" s="62">
        <v>7</v>
      </c>
      <c r="BUV47" s="86"/>
      <c r="BUW47" s="86">
        <v>0</v>
      </c>
      <c r="BUX47" s="86"/>
      <c r="BUY47" s="86">
        <v>0</v>
      </c>
      <c r="BUZ47" s="86"/>
      <c r="BVA47" s="67">
        <v>0</v>
      </c>
      <c r="BVB47" s="86"/>
      <c r="BVC47" s="86" t="s">
        <v>582</v>
      </c>
      <c r="BVH47" s="62" t="s">
        <v>118</v>
      </c>
      <c r="BVI47" s="62">
        <v>7</v>
      </c>
      <c r="BVJ47" s="86"/>
      <c r="BVK47" s="86">
        <v>0</v>
      </c>
      <c r="BVL47" s="86"/>
      <c r="BVM47" s="86">
        <v>0</v>
      </c>
      <c r="BVN47" s="86"/>
      <c r="BVO47" s="67">
        <v>0</v>
      </c>
      <c r="BVP47" s="86"/>
      <c r="BVQ47" s="86" t="s">
        <v>582</v>
      </c>
      <c r="BVV47" s="62" t="s">
        <v>118</v>
      </c>
      <c r="BVW47" s="62">
        <v>7</v>
      </c>
      <c r="BVX47" s="86"/>
      <c r="BVY47" s="86">
        <v>0</v>
      </c>
      <c r="BVZ47" s="86"/>
      <c r="BWA47" s="86">
        <v>0</v>
      </c>
      <c r="BWB47" s="86"/>
      <c r="BWC47" s="67">
        <v>0</v>
      </c>
      <c r="BWD47" s="86"/>
      <c r="BWE47" s="86" t="s">
        <v>582</v>
      </c>
      <c r="BWJ47" s="62" t="s">
        <v>118</v>
      </c>
      <c r="BWK47" s="62">
        <v>7</v>
      </c>
      <c r="BWL47" s="86"/>
      <c r="BWM47" s="86">
        <v>0</v>
      </c>
      <c r="BWN47" s="86"/>
      <c r="BWO47" s="86">
        <v>0</v>
      </c>
      <c r="BWP47" s="86"/>
      <c r="BWQ47" s="67">
        <v>0</v>
      </c>
      <c r="BWR47" s="86"/>
      <c r="BWS47" s="86" t="s">
        <v>582</v>
      </c>
      <c r="BWX47" s="62" t="s">
        <v>118</v>
      </c>
      <c r="BWY47" s="62">
        <v>7</v>
      </c>
      <c r="BWZ47" s="86"/>
      <c r="BXA47" s="86">
        <v>0</v>
      </c>
      <c r="BXB47" s="86"/>
      <c r="BXC47" s="86">
        <v>0</v>
      </c>
      <c r="BXD47" s="86"/>
      <c r="BXE47" s="67">
        <v>0</v>
      </c>
      <c r="BXF47" s="86"/>
      <c r="BXG47" s="86" t="s">
        <v>582</v>
      </c>
      <c r="BXL47" s="62" t="s">
        <v>118</v>
      </c>
      <c r="BXM47" s="62">
        <v>7</v>
      </c>
      <c r="BXN47" s="86"/>
      <c r="BXO47" s="86">
        <v>0</v>
      </c>
      <c r="BXP47" s="86"/>
      <c r="BXQ47" s="86">
        <v>0</v>
      </c>
      <c r="BXR47" s="86"/>
      <c r="BXS47" s="67">
        <v>0</v>
      </c>
      <c r="BXT47" s="86"/>
      <c r="BXU47" s="86" t="s">
        <v>582</v>
      </c>
      <c r="BXZ47" s="62" t="s">
        <v>118</v>
      </c>
      <c r="BYA47" s="62">
        <v>7</v>
      </c>
      <c r="BYB47" s="86"/>
      <c r="BYC47" s="86">
        <v>0</v>
      </c>
      <c r="BYD47" s="86"/>
      <c r="BYE47" s="86">
        <v>0</v>
      </c>
      <c r="BYF47" s="86"/>
      <c r="BYG47" s="67">
        <v>0</v>
      </c>
      <c r="BYH47" s="86"/>
      <c r="BYI47" s="86" t="s">
        <v>582</v>
      </c>
      <c r="BYN47" s="62" t="s">
        <v>118</v>
      </c>
      <c r="BYO47" s="62">
        <v>7</v>
      </c>
      <c r="BYP47" s="86"/>
      <c r="BYQ47" s="86">
        <v>0</v>
      </c>
      <c r="BYR47" s="86"/>
      <c r="BYS47" s="86">
        <v>0</v>
      </c>
      <c r="BYT47" s="86"/>
      <c r="BYU47" s="67">
        <v>0</v>
      </c>
      <c r="BYV47" s="86"/>
      <c r="BYW47" s="86" t="s">
        <v>582</v>
      </c>
      <c r="BZB47" s="62" t="s">
        <v>118</v>
      </c>
      <c r="BZC47" s="62">
        <v>7</v>
      </c>
      <c r="BZD47" s="86"/>
      <c r="BZE47" s="86">
        <v>0</v>
      </c>
      <c r="BZF47" s="86"/>
      <c r="BZG47" s="86">
        <v>0</v>
      </c>
      <c r="BZH47" s="86"/>
      <c r="BZI47" s="67">
        <v>0</v>
      </c>
      <c r="BZJ47" s="86"/>
      <c r="BZK47" s="86" t="s">
        <v>582</v>
      </c>
      <c r="BZP47" s="62" t="s">
        <v>118</v>
      </c>
      <c r="BZQ47" s="62">
        <v>7</v>
      </c>
      <c r="BZR47" s="86"/>
      <c r="BZS47" s="86">
        <v>0</v>
      </c>
      <c r="BZT47" s="86"/>
      <c r="BZU47" s="86">
        <v>0</v>
      </c>
      <c r="BZV47" s="86"/>
      <c r="BZW47" s="67">
        <v>0</v>
      </c>
      <c r="BZX47" s="86"/>
      <c r="BZY47" s="86" t="s">
        <v>582</v>
      </c>
      <c r="CAD47" s="62" t="s">
        <v>118</v>
      </c>
      <c r="CAE47" s="62">
        <v>7</v>
      </c>
      <c r="CAF47" s="86"/>
      <c r="CAG47" s="86">
        <v>0</v>
      </c>
      <c r="CAH47" s="86"/>
      <c r="CAI47" s="86">
        <v>0</v>
      </c>
      <c r="CAJ47" s="86"/>
      <c r="CAK47" s="67">
        <v>0</v>
      </c>
      <c r="CAL47" s="86"/>
      <c r="CAM47" s="86" t="s">
        <v>582</v>
      </c>
      <c r="CAR47" s="62" t="s">
        <v>118</v>
      </c>
      <c r="CAS47" s="62">
        <v>7</v>
      </c>
      <c r="CAT47" s="86"/>
      <c r="CAU47" s="86">
        <v>0</v>
      </c>
      <c r="CAV47" s="86"/>
      <c r="CAW47" s="86">
        <v>0</v>
      </c>
      <c r="CAX47" s="86"/>
      <c r="CAY47" s="67">
        <v>0</v>
      </c>
      <c r="CAZ47" s="86"/>
      <c r="CBA47" s="86" t="s">
        <v>582</v>
      </c>
      <c r="CBF47" s="62" t="s">
        <v>118</v>
      </c>
      <c r="CBG47" s="62">
        <v>7</v>
      </c>
      <c r="CBH47" s="86"/>
      <c r="CBI47" s="86">
        <v>0</v>
      </c>
      <c r="CBJ47" s="86"/>
      <c r="CBK47" s="86">
        <v>0</v>
      </c>
      <c r="CBL47" s="86"/>
      <c r="CBM47" s="67">
        <v>0</v>
      </c>
      <c r="CBN47" s="86"/>
      <c r="CBO47" s="86" t="s">
        <v>582</v>
      </c>
      <c r="CBT47" s="62" t="s">
        <v>118</v>
      </c>
      <c r="CBU47" s="62">
        <v>7</v>
      </c>
      <c r="CBV47" s="86"/>
      <c r="CBW47" s="86">
        <v>0</v>
      </c>
      <c r="CBX47" s="86"/>
      <c r="CBY47" s="86">
        <v>0</v>
      </c>
      <c r="CBZ47" s="86"/>
      <c r="CCA47" s="67">
        <v>0</v>
      </c>
      <c r="CCB47" s="86"/>
      <c r="CCC47" s="86" t="s">
        <v>582</v>
      </c>
      <c r="CCH47" s="62" t="s">
        <v>118</v>
      </c>
      <c r="CCI47" s="62">
        <v>7</v>
      </c>
      <c r="CCJ47" s="86"/>
      <c r="CCK47" s="86">
        <v>0</v>
      </c>
      <c r="CCL47" s="86"/>
      <c r="CCM47" s="86">
        <v>0</v>
      </c>
      <c r="CCN47" s="86"/>
      <c r="CCO47" s="67">
        <v>0</v>
      </c>
      <c r="CCP47" s="86"/>
      <c r="CCQ47" s="86" t="s">
        <v>582</v>
      </c>
      <c r="CCV47" s="62" t="s">
        <v>118</v>
      </c>
      <c r="CCW47" s="62">
        <v>7</v>
      </c>
      <c r="CCX47" s="86"/>
      <c r="CCY47" s="86">
        <v>0</v>
      </c>
      <c r="CCZ47" s="86"/>
      <c r="CDA47" s="86">
        <v>0</v>
      </c>
      <c r="CDB47" s="86"/>
      <c r="CDC47" s="67">
        <v>0</v>
      </c>
      <c r="CDD47" s="86"/>
      <c r="CDE47" s="86" t="s">
        <v>582</v>
      </c>
      <c r="CDJ47" s="62" t="s">
        <v>118</v>
      </c>
      <c r="CDK47" s="62">
        <v>7</v>
      </c>
      <c r="CDL47" s="86"/>
      <c r="CDM47" s="86">
        <v>0</v>
      </c>
      <c r="CDN47" s="86"/>
      <c r="CDO47" s="86">
        <v>0</v>
      </c>
      <c r="CDP47" s="86"/>
      <c r="CDQ47" s="67">
        <v>0</v>
      </c>
      <c r="CDR47" s="86"/>
      <c r="CDS47" s="86" t="s">
        <v>582</v>
      </c>
      <c r="CDX47" s="62" t="s">
        <v>118</v>
      </c>
      <c r="CDY47" s="62">
        <v>7</v>
      </c>
      <c r="CDZ47" s="86"/>
      <c r="CEA47" s="86">
        <v>0</v>
      </c>
      <c r="CEB47" s="86"/>
      <c r="CEC47" s="86">
        <v>0</v>
      </c>
      <c r="CED47" s="86"/>
      <c r="CEE47" s="67">
        <v>0</v>
      </c>
      <c r="CEF47" s="86"/>
      <c r="CEG47" s="86" t="s">
        <v>582</v>
      </c>
      <c r="CEL47" s="62" t="s">
        <v>118</v>
      </c>
      <c r="CEM47" s="62">
        <v>7</v>
      </c>
      <c r="CEN47" s="86"/>
      <c r="CEO47" s="86">
        <v>0</v>
      </c>
      <c r="CEP47" s="86"/>
      <c r="CEQ47" s="86">
        <v>0</v>
      </c>
      <c r="CER47" s="86"/>
      <c r="CES47" s="67">
        <v>0</v>
      </c>
      <c r="CET47" s="86"/>
      <c r="CEU47" s="86" t="s">
        <v>582</v>
      </c>
      <c r="CEZ47" s="62" t="s">
        <v>118</v>
      </c>
      <c r="CFA47" s="62">
        <v>7</v>
      </c>
      <c r="CFB47" s="86"/>
      <c r="CFC47" s="86">
        <v>0</v>
      </c>
      <c r="CFD47" s="86"/>
      <c r="CFE47" s="86">
        <v>0</v>
      </c>
      <c r="CFF47" s="86"/>
      <c r="CFG47" s="67">
        <v>0</v>
      </c>
      <c r="CFH47" s="86"/>
      <c r="CFI47" s="86" t="s">
        <v>582</v>
      </c>
      <c r="CFN47" s="62" t="s">
        <v>118</v>
      </c>
      <c r="CFO47" s="62">
        <v>7</v>
      </c>
      <c r="CFP47" s="86"/>
      <c r="CFQ47" s="86">
        <v>0</v>
      </c>
      <c r="CFR47" s="86"/>
      <c r="CFS47" s="86">
        <v>0</v>
      </c>
      <c r="CFT47" s="86"/>
      <c r="CFU47" s="67">
        <v>0</v>
      </c>
      <c r="CFV47" s="86"/>
      <c r="CFW47" s="86" t="s">
        <v>582</v>
      </c>
      <c r="CGB47" s="62" t="s">
        <v>118</v>
      </c>
      <c r="CGC47" s="62">
        <v>7</v>
      </c>
      <c r="CGD47" s="86"/>
      <c r="CGE47" s="86">
        <v>0</v>
      </c>
      <c r="CGF47" s="86"/>
      <c r="CGG47" s="86">
        <v>0</v>
      </c>
      <c r="CGH47" s="86"/>
      <c r="CGI47" s="67">
        <v>0</v>
      </c>
      <c r="CGJ47" s="86"/>
      <c r="CGK47" s="86" t="s">
        <v>582</v>
      </c>
      <c r="CGP47" s="62" t="s">
        <v>118</v>
      </c>
      <c r="CGQ47" s="62">
        <v>7</v>
      </c>
      <c r="CGR47" s="86"/>
      <c r="CGS47" s="86">
        <v>0</v>
      </c>
      <c r="CGT47" s="86"/>
      <c r="CGU47" s="86">
        <v>0</v>
      </c>
      <c r="CGV47" s="86"/>
      <c r="CGW47" s="67">
        <v>0</v>
      </c>
      <c r="CGX47" s="86"/>
      <c r="CGY47" s="86" t="s">
        <v>582</v>
      </c>
      <c r="CHD47" s="62" t="s">
        <v>118</v>
      </c>
      <c r="CHE47" s="62">
        <v>7</v>
      </c>
      <c r="CHF47" s="86"/>
      <c r="CHG47" s="86">
        <v>0</v>
      </c>
      <c r="CHH47" s="86"/>
      <c r="CHI47" s="86">
        <v>0</v>
      </c>
      <c r="CHJ47" s="86"/>
      <c r="CHK47" s="67">
        <v>0</v>
      </c>
      <c r="CHL47" s="86"/>
      <c r="CHM47" s="86" t="s">
        <v>582</v>
      </c>
      <c r="CHR47" s="62" t="s">
        <v>118</v>
      </c>
      <c r="CHS47" s="62">
        <v>7</v>
      </c>
      <c r="CHT47" s="86"/>
      <c r="CHU47" s="86">
        <v>0</v>
      </c>
      <c r="CHV47" s="86"/>
      <c r="CHW47" s="86">
        <v>0</v>
      </c>
      <c r="CHX47" s="86"/>
      <c r="CHY47" s="67">
        <v>0</v>
      </c>
      <c r="CHZ47" s="86"/>
      <c r="CIA47" s="86" t="s">
        <v>582</v>
      </c>
      <c r="CIF47" s="62" t="s">
        <v>118</v>
      </c>
      <c r="CIG47" s="62">
        <v>7</v>
      </c>
      <c r="CIH47" s="86"/>
      <c r="CII47" s="86">
        <v>0</v>
      </c>
      <c r="CIJ47" s="86"/>
      <c r="CIK47" s="86">
        <v>0</v>
      </c>
      <c r="CIL47" s="86"/>
      <c r="CIM47" s="67">
        <v>0</v>
      </c>
      <c r="CIN47" s="86"/>
      <c r="CIO47" s="86" t="s">
        <v>582</v>
      </c>
      <c r="CIT47" s="62" t="s">
        <v>118</v>
      </c>
      <c r="CIU47" s="62">
        <v>7</v>
      </c>
      <c r="CIV47" s="86"/>
      <c r="CIW47" s="86">
        <v>0</v>
      </c>
      <c r="CIX47" s="86"/>
      <c r="CIY47" s="86">
        <v>0</v>
      </c>
      <c r="CIZ47" s="86"/>
      <c r="CJA47" s="67">
        <v>0</v>
      </c>
      <c r="CJB47" s="86"/>
      <c r="CJC47" s="86" t="s">
        <v>582</v>
      </c>
      <c r="CJH47" s="62" t="s">
        <v>118</v>
      </c>
      <c r="CJI47" s="62">
        <v>7</v>
      </c>
      <c r="CJJ47" s="86"/>
      <c r="CJK47" s="86">
        <v>0</v>
      </c>
      <c r="CJL47" s="86"/>
      <c r="CJM47" s="86">
        <v>0</v>
      </c>
      <c r="CJN47" s="86"/>
      <c r="CJO47" s="67">
        <v>0</v>
      </c>
      <c r="CJP47" s="86"/>
      <c r="CJQ47" s="86" t="s">
        <v>582</v>
      </c>
      <c r="CJV47" s="62" t="s">
        <v>118</v>
      </c>
      <c r="CJW47" s="62">
        <v>7</v>
      </c>
      <c r="CJX47" s="86"/>
      <c r="CJY47" s="86">
        <v>0</v>
      </c>
      <c r="CJZ47" s="86"/>
      <c r="CKA47" s="86">
        <v>0</v>
      </c>
      <c r="CKB47" s="86"/>
      <c r="CKC47" s="67">
        <v>0</v>
      </c>
      <c r="CKD47" s="86"/>
      <c r="CKE47" s="86" t="s">
        <v>582</v>
      </c>
      <c r="CKJ47" s="62" t="s">
        <v>118</v>
      </c>
      <c r="CKK47" s="62">
        <v>7</v>
      </c>
      <c r="CKL47" s="86"/>
      <c r="CKM47" s="86">
        <v>0</v>
      </c>
      <c r="CKN47" s="86"/>
      <c r="CKO47" s="86">
        <v>0</v>
      </c>
      <c r="CKP47" s="86"/>
      <c r="CKQ47" s="67">
        <v>0</v>
      </c>
      <c r="CKR47" s="86"/>
      <c r="CKS47" s="86" t="s">
        <v>582</v>
      </c>
      <c r="CKX47" s="62" t="s">
        <v>118</v>
      </c>
      <c r="CKY47" s="62">
        <v>7</v>
      </c>
      <c r="CKZ47" s="86"/>
      <c r="CLA47" s="86">
        <v>0</v>
      </c>
      <c r="CLB47" s="86"/>
      <c r="CLC47" s="86">
        <v>0</v>
      </c>
      <c r="CLD47" s="86"/>
      <c r="CLE47" s="67">
        <v>0</v>
      </c>
      <c r="CLF47" s="86"/>
      <c r="CLG47" s="86" t="s">
        <v>582</v>
      </c>
      <c r="CLL47" s="62" t="s">
        <v>118</v>
      </c>
      <c r="CLM47" s="62">
        <v>7</v>
      </c>
      <c r="CLN47" s="86"/>
      <c r="CLO47" s="86">
        <v>0</v>
      </c>
      <c r="CLP47" s="86"/>
      <c r="CLQ47" s="86">
        <v>0</v>
      </c>
      <c r="CLR47" s="86"/>
      <c r="CLS47" s="67">
        <v>0</v>
      </c>
      <c r="CLT47" s="86"/>
      <c r="CLU47" s="86" t="s">
        <v>582</v>
      </c>
      <c r="CLZ47" s="62" t="s">
        <v>118</v>
      </c>
      <c r="CMA47" s="62">
        <v>7</v>
      </c>
      <c r="CMB47" s="86"/>
      <c r="CMC47" s="86">
        <v>0</v>
      </c>
      <c r="CMD47" s="86"/>
      <c r="CME47" s="86">
        <v>0</v>
      </c>
      <c r="CMF47" s="86"/>
      <c r="CMG47" s="67">
        <v>0</v>
      </c>
      <c r="CMH47" s="86"/>
      <c r="CMI47" s="86" t="s">
        <v>582</v>
      </c>
      <c r="CMN47" s="62" t="s">
        <v>118</v>
      </c>
      <c r="CMO47" s="62">
        <v>7</v>
      </c>
      <c r="CMP47" s="86"/>
      <c r="CMQ47" s="86">
        <v>0</v>
      </c>
      <c r="CMR47" s="86"/>
      <c r="CMS47" s="86">
        <v>0</v>
      </c>
      <c r="CMT47" s="86"/>
      <c r="CMU47" s="67">
        <v>0</v>
      </c>
      <c r="CMV47" s="86"/>
      <c r="CMW47" s="86" t="s">
        <v>582</v>
      </c>
      <c r="CNB47" s="62" t="s">
        <v>118</v>
      </c>
      <c r="CNC47" s="62">
        <v>7</v>
      </c>
      <c r="CND47" s="86"/>
      <c r="CNE47" s="86">
        <v>0</v>
      </c>
      <c r="CNF47" s="86"/>
      <c r="CNG47" s="86">
        <v>0</v>
      </c>
      <c r="CNH47" s="86"/>
      <c r="CNI47" s="67">
        <v>0</v>
      </c>
      <c r="CNJ47" s="86"/>
      <c r="CNK47" s="86" t="s">
        <v>582</v>
      </c>
      <c r="CNP47" s="62" t="s">
        <v>118</v>
      </c>
      <c r="CNQ47" s="62">
        <v>7</v>
      </c>
      <c r="CNR47" s="86"/>
      <c r="CNS47" s="86">
        <v>0</v>
      </c>
      <c r="CNT47" s="86"/>
      <c r="CNU47" s="86">
        <v>0</v>
      </c>
      <c r="CNV47" s="86"/>
      <c r="CNW47" s="67">
        <v>0</v>
      </c>
      <c r="CNX47" s="86"/>
      <c r="CNY47" s="86" t="s">
        <v>582</v>
      </c>
      <c r="COD47" s="62" t="s">
        <v>118</v>
      </c>
      <c r="COE47" s="62">
        <v>7</v>
      </c>
      <c r="COF47" s="86"/>
      <c r="COG47" s="86">
        <v>0</v>
      </c>
      <c r="COH47" s="86"/>
      <c r="COI47" s="86">
        <v>0</v>
      </c>
      <c r="COJ47" s="86"/>
      <c r="COK47" s="67">
        <v>0</v>
      </c>
      <c r="COL47" s="86"/>
      <c r="COM47" s="86" t="s">
        <v>582</v>
      </c>
      <c r="COR47" s="62" t="s">
        <v>118</v>
      </c>
      <c r="COS47" s="62">
        <v>7</v>
      </c>
      <c r="COT47" s="86"/>
      <c r="COU47" s="86">
        <v>0</v>
      </c>
      <c r="COV47" s="86"/>
      <c r="COW47" s="86">
        <v>0</v>
      </c>
      <c r="COX47" s="86"/>
      <c r="COY47" s="67">
        <v>0</v>
      </c>
      <c r="COZ47" s="86"/>
      <c r="CPA47" s="86" t="s">
        <v>582</v>
      </c>
      <c r="CPF47" s="62" t="s">
        <v>118</v>
      </c>
      <c r="CPG47" s="62">
        <v>7</v>
      </c>
      <c r="CPH47" s="86"/>
      <c r="CPI47" s="86">
        <v>0</v>
      </c>
      <c r="CPJ47" s="86"/>
      <c r="CPK47" s="86">
        <v>0</v>
      </c>
      <c r="CPL47" s="86"/>
      <c r="CPM47" s="67">
        <v>0</v>
      </c>
      <c r="CPN47" s="86"/>
      <c r="CPO47" s="86" t="s">
        <v>582</v>
      </c>
      <c r="CPT47" s="62" t="s">
        <v>118</v>
      </c>
      <c r="CPU47" s="62">
        <v>7</v>
      </c>
      <c r="CPV47" s="86"/>
      <c r="CPW47" s="86">
        <v>0</v>
      </c>
      <c r="CPX47" s="86"/>
      <c r="CPY47" s="86">
        <v>0</v>
      </c>
      <c r="CPZ47" s="86"/>
      <c r="CQA47" s="67">
        <v>0</v>
      </c>
      <c r="CQB47" s="86"/>
      <c r="CQC47" s="86" t="s">
        <v>582</v>
      </c>
      <c r="CQH47" s="62" t="s">
        <v>118</v>
      </c>
      <c r="CQI47" s="62">
        <v>7</v>
      </c>
      <c r="CQJ47" s="86"/>
      <c r="CQK47" s="86">
        <v>0</v>
      </c>
      <c r="CQL47" s="86"/>
      <c r="CQM47" s="86">
        <v>0</v>
      </c>
      <c r="CQN47" s="86"/>
      <c r="CQO47" s="67">
        <v>0</v>
      </c>
      <c r="CQP47" s="86"/>
      <c r="CQQ47" s="86" t="s">
        <v>582</v>
      </c>
      <c r="CQV47" s="62" t="s">
        <v>118</v>
      </c>
      <c r="CQW47" s="62">
        <v>7</v>
      </c>
      <c r="CQX47" s="86"/>
      <c r="CQY47" s="86">
        <v>0</v>
      </c>
      <c r="CQZ47" s="86"/>
      <c r="CRA47" s="86">
        <v>0</v>
      </c>
      <c r="CRB47" s="86"/>
      <c r="CRC47" s="67">
        <v>0</v>
      </c>
      <c r="CRD47" s="86"/>
      <c r="CRE47" s="86" t="s">
        <v>582</v>
      </c>
      <c r="CRJ47" s="62" t="s">
        <v>118</v>
      </c>
      <c r="CRK47" s="62">
        <v>7</v>
      </c>
      <c r="CRL47" s="86"/>
      <c r="CRM47" s="86">
        <v>0</v>
      </c>
      <c r="CRN47" s="86"/>
      <c r="CRO47" s="86">
        <v>0</v>
      </c>
      <c r="CRP47" s="86"/>
      <c r="CRQ47" s="67">
        <v>0</v>
      </c>
      <c r="CRR47" s="86"/>
      <c r="CRS47" s="86" t="s">
        <v>582</v>
      </c>
      <c r="CRX47" s="62" t="s">
        <v>118</v>
      </c>
      <c r="CRY47" s="62">
        <v>7</v>
      </c>
      <c r="CRZ47" s="86"/>
      <c r="CSA47" s="86">
        <v>0</v>
      </c>
      <c r="CSB47" s="86"/>
      <c r="CSC47" s="86">
        <v>0</v>
      </c>
      <c r="CSD47" s="86"/>
      <c r="CSE47" s="67">
        <v>0</v>
      </c>
      <c r="CSF47" s="86"/>
      <c r="CSG47" s="86" t="s">
        <v>582</v>
      </c>
      <c r="CSL47" s="62" t="s">
        <v>118</v>
      </c>
      <c r="CSM47" s="62">
        <v>7</v>
      </c>
      <c r="CSN47" s="86"/>
      <c r="CSO47" s="86">
        <v>0</v>
      </c>
      <c r="CSP47" s="86"/>
      <c r="CSQ47" s="86">
        <v>0</v>
      </c>
      <c r="CSR47" s="86"/>
      <c r="CSS47" s="67">
        <v>0</v>
      </c>
      <c r="CST47" s="86"/>
      <c r="CSU47" s="86" t="s">
        <v>582</v>
      </c>
      <c r="CSZ47" s="62" t="s">
        <v>118</v>
      </c>
      <c r="CTA47" s="62">
        <v>7</v>
      </c>
      <c r="CTB47" s="86"/>
      <c r="CTC47" s="86">
        <v>0</v>
      </c>
      <c r="CTD47" s="86"/>
      <c r="CTE47" s="86">
        <v>0</v>
      </c>
      <c r="CTF47" s="86"/>
      <c r="CTG47" s="67">
        <v>0</v>
      </c>
      <c r="CTH47" s="86"/>
      <c r="CTI47" s="86" t="s">
        <v>582</v>
      </c>
      <c r="CTN47" s="62" t="s">
        <v>118</v>
      </c>
      <c r="CTO47" s="62">
        <v>7</v>
      </c>
      <c r="CTP47" s="86"/>
      <c r="CTQ47" s="86">
        <v>0</v>
      </c>
      <c r="CTR47" s="86"/>
      <c r="CTS47" s="86">
        <v>0</v>
      </c>
      <c r="CTT47" s="86"/>
      <c r="CTU47" s="67">
        <v>0</v>
      </c>
      <c r="CTV47" s="86"/>
      <c r="CTW47" s="86" t="s">
        <v>582</v>
      </c>
      <c r="CUB47" s="62" t="s">
        <v>118</v>
      </c>
      <c r="CUC47" s="62">
        <v>7</v>
      </c>
      <c r="CUD47" s="86"/>
      <c r="CUE47" s="86">
        <v>0</v>
      </c>
      <c r="CUF47" s="86"/>
      <c r="CUG47" s="86">
        <v>0</v>
      </c>
      <c r="CUH47" s="86"/>
      <c r="CUI47" s="67">
        <v>0</v>
      </c>
      <c r="CUJ47" s="86"/>
      <c r="CUK47" s="86" t="s">
        <v>582</v>
      </c>
      <c r="CUP47" s="62" t="s">
        <v>118</v>
      </c>
      <c r="CUQ47" s="62">
        <v>7</v>
      </c>
      <c r="CUR47" s="86"/>
      <c r="CUS47" s="86">
        <v>0</v>
      </c>
      <c r="CUT47" s="86"/>
      <c r="CUU47" s="86">
        <v>0</v>
      </c>
      <c r="CUV47" s="86"/>
      <c r="CUW47" s="67">
        <v>0</v>
      </c>
      <c r="CUX47" s="86"/>
      <c r="CUY47" s="86" t="s">
        <v>582</v>
      </c>
      <c r="CVD47" s="62" t="s">
        <v>118</v>
      </c>
      <c r="CVE47" s="62">
        <v>7</v>
      </c>
      <c r="CVF47" s="86"/>
      <c r="CVG47" s="86">
        <v>0</v>
      </c>
      <c r="CVH47" s="86"/>
      <c r="CVI47" s="86">
        <v>0</v>
      </c>
      <c r="CVJ47" s="86"/>
      <c r="CVK47" s="67">
        <v>0</v>
      </c>
      <c r="CVL47" s="86"/>
      <c r="CVM47" s="86" t="s">
        <v>582</v>
      </c>
      <c r="CVR47" s="62" t="s">
        <v>118</v>
      </c>
      <c r="CVS47" s="62">
        <v>7</v>
      </c>
      <c r="CVT47" s="86"/>
      <c r="CVU47" s="86">
        <v>0</v>
      </c>
      <c r="CVV47" s="86"/>
      <c r="CVW47" s="86">
        <v>0</v>
      </c>
      <c r="CVX47" s="86"/>
      <c r="CVY47" s="67">
        <v>0</v>
      </c>
      <c r="CVZ47" s="86"/>
      <c r="CWA47" s="86" t="s">
        <v>582</v>
      </c>
      <c r="CWF47" s="62" t="s">
        <v>118</v>
      </c>
      <c r="CWG47" s="62">
        <v>7</v>
      </c>
      <c r="CWH47" s="86"/>
      <c r="CWI47" s="86">
        <v>0</v>
      </c>
      <c r="CWJ47" s="86"/>
      <c r="CWK47" s="86">
        <v>0</v>
      </c>
      <c r="CWL47" s="86"/>
      <c r="CWM47" s="67">
        <v>0</v>
      </c>
      <c r="CWN47" s="86"/>
      <c r="CWO47" s="86" t="s">
        <v>582</v>
      </c>
      <c r="CWT47" s="62" t="s">
        <v>118</v>
      </c>
      <c r="CWU47" s="62">
        <v>7</v>
      </c>
      <c r="CWV47" s="86"/>
      <c r="CWW47" s="86">
        <v>0</v>
      </c>
      <c r="CWX47" s="86"/>
      <c r="CWY47" s="86">
        <v>0</v>
      </c>
      <c r="CWZ47" s="86"/>
      <c r="CXA47" s="67">
        <v>0</v>
      </c>
      <c r="CXB47" s="86"/>
      <c r="CXC47" s="86" t="s">
        <v>582</v>
      </c>
      <c r="CXH47" s="62" t="s">
        <v>118</v>
      </c>
      <c r="CXI47" s="62">
        <v>7</v>
      </c>
      <c r="CXJ47" s="86"/>
      <c r="CXK47" s="86">
        <v>0</v>
      </c>
      <c r="CXL47" s="86"/>
      <c r="CXM47" s="86">
        <v>0</v>
      </c>
      <c r="CXN47" s="86"/>
      <c r="CXO47" s="67">
        <v>0</v>
      </c>
      <c r="CXP47" s="86"/>
      <c r="CXQ47" s="86" t="s">
        <v>582</v>
      </c>
      <c r="CXV47" s="62" t="s">
        <v>118</v>
      </c>
      <c r="CXW47" s="62">
        <v>7</v>
      </c>
      <c r="CXX47" s="86"/>
      <c r="CXY47" s="86">
        <v>0</v>
      </c>
      <c r="CXZ47" s="86"/>
      <c r="CYA47" s="86">
        <v>0</v>
      </c>
      <c r="CYB47" s="86"/>
      <c r="CYC47" s="67">
        <v>0</v>
      </c>
      <c r="CYD47" s="86"/>
      <c r="CYE47" s="86" t="s">
        <v>582</v>
      </c>
      <c r="CYJ47" s="62" t="s">
        <v>118</v>
      </c>
      <c r="CYK47" s="62">
        <v>7</v>
      </c>
      <c r="CYL47" s="86"/>
      <c r="CYM47" s="86">
        <v>0</v>
      </c>
      <c r="CYN47" s="86"/>
      <c r="CYO47" s="86">
        <v>0</v>
      </c>
      <c r="CYP47" s="86"/>
      <c r="CYQ47" s="67">
        <v>0</v>
      </c>
      <c r="CYR47" s="86"/>
      <c r="CYS47" s="86" t="s">
        <v>582</v>
      </c>
      <c r="CYX47" s="62" t="s">
        <v>118</v>
      </c>
      <c r="CYY47" s="62">
        <v>7</v>
      </c>
      <c r="CYZ47" s="86"/>
      <c r="CZA47" s="86">
        <v>0</v>
      </c>
      <c r="CZB47" s="86"/>
      <c r="CZC47" s="86">
        <v>0</v>
      </c>
      <c r="CZD47" s="86"/>
      <c r="CZE47" s="67">
        <v>0</v>
      </c>
      <c r="CZF47" s="86"/>
      <c r="CZG47" s="86" t="s">
        <v>582</v>
      </c>
      <c r="CZL47" s="62" t="s">
        <v>118</v>
      </c>
      <c r="CZM47" s="62">
        <v>7</v>
      </c>
      <c r="CZN47" s="86"/>
      <c r="CZO47" s="86">
        <v>0</v>
      </c>
      <c r="CZP47" s="86"/>
      <c r="CZQ47" s="86">
        <v>0</v>
      </c>
      <c r="CZR47" s="86"/>
      <c r="CZS47" s="67">
        <v>0</v>
      </c>
      <c r="CZT47" s="86"/>
      <c r="CZU47" s="86" t="s">
        <v>582</v>
      </c>
      <c r="CZZ47" s="62" t="s">
        <v>118</v>
      </c>
      <c r="DAA47" s="62">
        <v>7</v>
      </c>
      <c r="DAB47" s="86"/>
      <c r="DAC47" s="86">
        <v>0</v>
      </c>
      <c r="DAD47" s="86"/>
      <c r="DAE47" s="86">
        <v>0</v>
      </c>
      <c r="DAF47" s="86"/>
      <c r="DAG47" s="67">
        <v>0</v>
      </c>
      <c r="DAH47" s="86"/>
      <c r="DAI47" s="86" t="s">
        <v>582</v>
      </c>
      <c r="DAN47" s="62" t="s">
        <v>118</v>
      </c>
      <c r="DAO47" s="62">
        <v>7</v>
      </c>
      <c r="DAP47" s="86"/>
      <c r="DAQ47" s="86">
        <v>0</v>
      </c>
      <c r="DAR47" s="86"/>
      <c r="DAS47" s="86">
        <v>0</v>
      </c>
      <c r="DAT47" s="86"/>
      <c r="DAU47" s="67">
        <v>0</v>
      </c>
      <c r="DAV47" s="86"/>
      <c r="DAW47" s="86" t="s">
        <v>582</v>
      </c>
      <c r="DBB47" s="62" t="s">
        <v>118</v>
      </c>
      <c r="DBC47" s="62">
        <v>7</v>
      </c>
      <c r="DBD47" s="86"/>
      <c r="DBE47" s="86">
        <v>0</v>
      </c>
      <c r="DBF47" s="86"/>
      <c r="DBG47" s="86">
        <v>2</v>
      </c>
      <c r="DBH47" s="86"/>
      <c r="DBI47" s="67">
        <v>4.4444444444444446</v>
      </c>
      <c r="DBJ47" s="86"/>
      <c r="DBK47" s="86">
        <v>0</v>
      </c>
      <c r="DBP47" s="62" t="s">
        <v>118</v>
      </c>
      <c r="DBQ47" s="62">
        <v>7</v>
      </c>
      <c r="DBR47" s="86"/>
      <c r="DBS47" s="86">
        <v>1</v>
      </c>
      <c r="DBT47" s="86"/>
      <c r="DBU47" s="86">
        <v>2</v>
      </c>
      <c r="DBV47" s="86"/>
      <c r="DBW47" s="67">
        <v>4.5454545454545459</v>
      </c>
      <c r="DBX47" s="86"/>
      <c r="DBY47" s="86">
        <v>50</v>
      </c>
      <c r="DCD47" s="62" t="s">
        <v>118</v>
      </c>
      <c r="DCE47" s="62">
        <v>7</v>
      </c>
      <c r="DCF47" s="86"/>
      <c r="DCG47" s="86">
        <v>0</v>
      </c>
      <c r="DCH47" s="86"/>
      <c r="DCI47" s="86">
        <v>0</v>
      </c>
      <c r="DCJ47" s="86"/>
      <c r="DCK47" s="67">
        <v>0</v>
      </c>
      <c r="DCL47" s="86"/>
      <c r="DCM47" s="86" t="s">
        <v>582</v>
      </c>
      <c r="DCR47" s="62" t="s">
        <v>118</v>
      </c>
      <c r="DCS47" s="62">
        <v>7</v>
      </c>
      <c r="DCT47" s="86"/>
      <c r="DCU47" s="86">
        <v>0</v>
      </c>
      <c r="DCV47" s="86"/>
      <c r="DCW47" s="86">
        <v>0</v>
      </c>
      <c r="DCX47" s="86"/>
      <c r="DCY47" s="67">
        <v>0</v>
      </c>
      <c r="DCZ47" s="86"/>
      <c r="DDA47" s="86" t="s">
        <v>582</v>
      </c>
      <c r="DDF47" s="62" t="s">
        <v>118</v>
      </c>
      <c r="DDG47" s="62">
        <v>7</v>
      </c>
      <c r="DDH47" s="86"/>
      <c r="DDI47" s="86">
        <v>0</v>
      </c>
      <c r="DDJ47" s="86"/>
      <c r="DDK47" s="86">
        <v>0</v>
      </c>
      <c r="DDL47" s="86"/>
      <c r="DDM47" s="67">
        <v>0</v>
      </c>
      <c r="DDN47" s="86"/>
      <c r="DDO47" s="86" t="s">
        <v>582</v>
      </c>
      <c r="DDT47" s="62" t="s">
        <v>118</v>
      </c>
      <c r="DDU47" s="62">
        <v>7</v>
      </c>
      <c r="DDV47" s="86"/>
      <c r="DDW47" s="86">
        <v>0</v>
      </c>
      <c r="DDX47" s="86"/>
      <c r="DDY47" s="86">
        <v>0</v>
      </c>
      <c r="DDZ47" s="86"/>
      <c r="DEA47" s="67">
        <v>0</v>
      </c>
      <c r="DEB47" s="86"/>
      <c r="DEC47" s="86" t="s">
        <v>582</v>
      </c>
      <c r="DEH47" s="62" t="s">
        <v>118</v>
      </c>
      <c r="DEI47" s="62">
        <v>7</v>
      </c>
      <c r="DEJ47" s="86"/>
      <c r="DEK47" s="86">
        <v>0</v>
      </c>
      <c r="DEL47" s="86"/>
      <c r="DEM47" s="86">
        <v>0</v>
      </c>
      <c r="DEN47" s="86"/>
      <c r="DEO47" s="67">
        <v>0</v>
      </c>
      <c r="DEP47" s="86"/>
      <c r="DEQ47" s="86" t="s">
        <v>582</v>
      </c>
      <c r="DEV47" s="62" t="s">
        <v>118</v>
      </c>
      <c r="DEW47" s="62">
        <v>7</v>
      </c>
      <c r="DEX47" s="86"/>
      <c r="DEY47" s="86">
        <v>0</v>
      </c>
      <c r="DEZ47" s="86"/>
      <c r="DFA47" s="86">
        <v>0</v>
      </c>
      <c r="DFB47" s="86"/>
      <c r="DFC47" s="67">
        <v>0</v>
      </c>
      <c r="DFD47" s="86"/>
      <c r="DFE47" s="86" t="s">
        <v>582</v>
      </c>
      <c r="DFJ47" s="62" t="s">
        <v>118</v>
      </c>
      <c r="DFK47" s="62">
        <v>7</v>
      </c>
      <c r="DFL47" s="86"/>
      <c r="DFM47" s="86">
        <v>0</v>
      </c>
      <c r="DFN47" s="86"/>
      <c r="DFO47" s="86">
        <v>0</v>
      </c>
      <c r="DFP47" s="86"/>
      <c r="DFQ47" s="67">
        <v>0</v>
      </c>
      <c r="DFR47" s="86"/>
      <c r="DFS47" s="86" t="s">
        <v>582</v>
      </c>
      <c r="DFX47" s="62" t="s">
        <v>118</v>
      </c>
      <c r="DFY47" s="62">
        <v>7</v>
      </c>
      <c r="DFZ47" s="86"/>
      <c r="DGA47" s="86">
        <v>0</v>
      </c>
      <c r="DGB47" s="86"/>
      <c r="DGC47" s="86">
        <v>0</v>
      </c>
      <c r="DGD47" s="86"/>
      <c r="DGE47" s="67">
        <v>0</v>
      </c>
      <c r="DGF47" s="86"/>
      <c r="DGG47" s="86" t="s">
        <v>582</v>
      </c>
      <c r="DGL47" s="62" t="s">
        <v>118</v>
      </c>
      <c r="DGM47" s="62">
        <v>7</v>
      </c>
      <c r="DGN47" s="86"/>
      <c r="DGO47" s="86">
        <v>0</v>
      </c>
      <c r="DGP47" s="86"/>
      <c r="DGQ47" s="86">
        <v>0</v>
      </c>
      <c r="DGR47" s="86"/>
      <c r="DGS47" s="67">
        <v>0</v>
      </c>
      <c r="DGT47" s="86"/>
      <c r="DGU47" s="86" t="s">
        <v>582</v>
      </c>
      <c r="DGZ47" s="62" t="s">
        <v>118</v>
      </c>
      <c r="DHA47" s="62">
        <v>7</v>
      </c>
      <c r="DHB47" s="86"/>
      <c r="DHC47" s="86">
        <v>0</v>
      </c>
      <c r="DHD47" s="86"/>
      <c r="DHE47" s="86">
        <v>0</v>
      </c>
      <c r="DHF47" s="86"/>
      <c r="DHG47" s="67">
        <v>0</v>
      </c>
      <c r="DHH47" s="86"/>
      <c r="DHI47" s="86" t="s">
        <v>582</v>
      </c>
      <c r="DHN47" s="62" t="s">
        <v>118</v>
      </c>
      <c r="DHO47" s="62">
        <v>7</v>
      </c>
      <c r="DHP47" s="86"/>
      <c r="DHQ47" s="86">
        <v>0</v>
      </c>
      <c r="DHR47" s="86"/>
      <c r="DHS47" s="86">
        <v>0</v>
      </c>
      <c r="DHT47" s="86"/>
      <c r="DHU47" s="67">
        <v>0</v>
      </c>
      <c r="DHV47" s="86"/>
      <c r="DHW47" s="86" t="s">
        <v>582</v>
      </c>
      <c r="DIB47" s="62" t="s">
        <v>118</v>
      </c>
      <c r="DIC47" s="62">
        <v>7</v>
      </c>
      <c r="DID47" s="86"/>
      <c r="DIE47" s="86">
        <v>0</v>
      </c>
      <c r="DIF47" s="86"/>
      <c r="DIG47" s="86">
        <v>0</v>
      </c>
      <c r="DIH47" s="86"/>
      <c r="DII47" s="67">
        <v>0</v>
      </c>
      <c r="DIJ47" s="86"/>
      <c r="DIK47" s="86" t="s">
        <v>582</v>
      </c>
      <c r="DIP47" s="62" t="s">
        <v>118</v>
      </c>
      <c r="DIQ47" s="62">
        <v>7</v>
      </c>
      <c r="DIR47" s="86"/>
      <c r="DIS47" s="86">
        <v>0</v>
      </c>
      <c r="DIT47" s="86"/>
      <c r="DIU47" s="86">
        <v>0</v>
      </c>
      <c r="DIV47" s="86"/>
      <c r="DIW47" s="67">
        <v>0</v>
      </c>
      <c r="DIX47" s="86"/>
      <c r="DIY47" s="86" t="s">
        <v>582</v>
      </c>
      <c r="DJD47" s="62" t="s">
        <v>118</v>
      </c>
      <c r="DJE47" s="62">
        <v>7</v>
      </c>
      <c r="DJF47" s="86"/>
      <c r="DJG47" s="86">
        <v>0</v>
      </c>
      <c r="DJH47" s="86"/>
      <c r="DJI47" s="86">
        <v>0</v>
      </c>
      <c r="DJJ47" s="86"/>
      <c r="DJK47" s="67">
        <v>0</v>
      </c>
      <c r="DJL47" s="86"/>
      <c r="DJM47" s="86" t="s">
        <v>582</v>
      </c>
      <c r="DJR47" s="62" t="s">
        <v>118</v>
      </c>
      <c r="DJS47" s="62">
        <v>7</v>
      </c>
      <c r="DJT47" s="86"/>
      <c r="DJU47" s="86">
        <v>0</v>
      </c>
      <c r="DJV47" s="86"/>
      <c r="DJW47" s="86">
        <v>0</v>
      </c>
      <c r="DJX47" s="86"/>
      <c r="DJY47" s="67">
        <v>0</v>
      </c>
      <c r="DJZ47" s="86"/>
      <c r="DKA47" s="86" t="s">
        <v>582</v>
      </c>
      <c r="DKF47" s="62" t="s">
        <v>118</v>
      </c>
      <c r="DKG47" s="62">
        <v>7</v>
      </c>
      <c r="DKH47" s="86"/>
      <c r="DKI47" s="86">
        <v>0</v>
      </c>
      <c r="DKJ47" s="86"/>
      <c r="DKK47" s="86">
        <v>0</v>
      </c>
      <c r="DKL47" s="86"/>
      <c r="DKM47" s="67">
        <v>0</v>
      </c>
      <c r="DKN47" s="86"/>
      <c r="DKO47" s="86" t="s">
        <v>582</v>
      </c>
      <c r="DKT47" s="62" t="s">
        <v>118</v>
      </c>
      <c r="DKU47" s="62">
        <v>7</v>
      </c>
      <c r="DKV47" s="86"/>
      <c r="DKW47" s="86">
        <v>0</v>
      </c>
      <c r="DKX47" s="86"/>
      <c r="DKY47" s="86">
        <v>0</v>
      </c>
      <c r="DKZ47" s="86"/>
      <c r="DLA47" s="67">
        <v>0</v>
      </c>
      <c r="DLB47" s="86"/>
      <c r="DLC47" s="86" t="s">
        <v>582</v>
      </c>
      <c r="DLH47" s="62" t="s">
        <v>118</v>
      </c>
      <c r="DLI47" s="62">
        <v>7</v>
      </c>
      <c r="DLJ47" s="86"/>
      <c r="DLK47" s="86">
        <v>0</v>
      </c>
      <c r="DLL47" s="86"/>
      <c r="DLM47" s="86">
        <v>0</v>
      </c>
      <c r="DLN47" s="86"/>
      <c r="DLO47" s="67">
        <v>0</v>
      </c>
      <c r="DLP47" s="86"/>
      <c r="DLQ47" s="86" t="s">
        <v>582</v>
      </c>
      <c r="DLV47" s="62" t="s">
        <v>118</v>
      </c>
      <c r="DLW47" s="62">
        <v>7</v>
      </c>
      <c r="DLX47" s="86"/>
      <c r="DLY47" s="86">
        <v>0</v>
      </c>
      <c r="DLZ47" s="86"/>
      <c r="DMA47" s="86">
        <v>0</v>
      </c>
      <c r="DMB47" s="86"/>
      <c r="DMC47" s="67">
        <v>0</v>
      </c>
      <c r="DMD47" s="86"/>
      <c r="DME47" s="86" t="s">
        <v>582</v>
      </c>
      <c r="DMJ47" s="62" t="s">
        <v>118</v>
      </c>
      <c r="DMK47" s="62">
        <v>7</v>
      </c>
      <c r="DML47" s="86"/>
      <c r="DMM47" s="86">
        <v>0</v>
      </c>
      <c r="DMN47" s="86"/>
      <c r="DMO47" s="86">
        <v>0</v>
      </c>
      <c r="DMP47" s="86"/>
      <c r="DMQ47" s="67">
        <v>0</v>
      </c>
      <c r="DMR47" s="86"/>
      <c r="DMS47" s="86" t="s">
        <v>582</v>
      </c>
      <c r="DMX47" s="62" t="s">
        <v>118</v>
      </c>
      <c r="DMY47" s="62">
        <v>7</v>
      </c>
      <c r="DMZ47" s="86"/>
      <c r="DNA47" s="86">
        <v>0</v>
      </c>
      <c r="DNB47" s="86"/>
      <c r="DNC47" s="86">
        <v>0</v>
      </c>
      <c r="DND47" s="86"/>
      <c r="DNE47" s="67">
        <v>0</v>
      </c>
      <c r="DNF47" s="86"/>
      <c r="DNG47" s="86" t="s">
        <v>582</v>
      </c>
      <c r="DNL47" s="62" t="s">
        <v>118</v>
      </c>
      <c r="DNM47" s="62">
        <v>7</v>
      </c>
      <c r="DNN47" s="86"/>
      <c r="DNO47" s="86">
        <v>0</v>
      </c>
      <c r="DNP47" s="86"/>
      <c r="DNQ47" s="86">
        <v>0</v>
      </c>
      <c r="DNR47" s="86"/>
      <c r="DNS47" s="67">
        <v>0</v>
      </c>
      <c r="DNT47" s="86"/>
      <c r="DNU47" s="86" t="s">
        <v>582</v>
      </c>
      <c r="DNZ47" s="62" t="s">
        <v>118</v>
      </c>
      <c r="DOA47" s="62">
        <v>7</v>
      </c>
      <c r="DOB47" s="86"/>
      <c r="DOC47" s="86">
        <v>0</v>
      </c>
      <c r="DOD47" s="86"/>
      <c r="DOE47" s="86">
        <v>0</v>
      </c>
      <c r="DOF47" s="86"/>
      <c r="DOG47" s="67">
        <v>0</v>
      </c>
      <c r="DOH47" s="86"/>
      <c r="DOI47" s="86" t="s">
        <v>582</v>
      </c>
      <c r="DON47" s="62" t="s">
        <v>118</v>
      </c>
      <c r="DOO47" s="62">
        <v>7</v>
      </c>
      <c r="DOP47" s="86"/>
      <c r="DOQ47" s="86">
        <v>0</v>
      </c>
      <c r="DOR47" s="86"/>
      <c r="DOS47" s="86">
        <v>0</v>
      </c>
      <c r="DOT47" s="86"/>
      <c r="DOU47" s="67">
        <v>0</v>
      </c>
      <c r="DOV47" s="86"/>
      <c r="DOW47" s="86" t="s">
        <v>582</v>
      </c>
      <c r="DPB47" s="62" t="s">
        <v>118</v>
      </c>
      <c r="DPC47" s="62">
        <v>7</v>
      </c>
      <c r="DPD47" s="86"/>
      <c r="DPE47" s="86">
        <v>0</v>
      </c>
      <c r="DPF47" s="86"/>
      <c r="DPG47" s="86">
        <v>0</v>
      </c>
      <c r="DPH47" s="86"/>
      <c r="DPI47" s="67">
        <v>0</v>
      </c>
      <c r="DPJ47" s="86"/>
      <c r="DPK47" s="86" t="s">
        <v>582</v>
      </c>
      <c r="DPP47" s="62" t="s">
        <v>118</v>
      </c>
      <c r="DPQ47" s="62">
        <v>7</v>
      </c>
      <c r="DPR47" s="86"/>
      <c r="DPS47" s="86">
        <v>0</v>
      </c>
      <c r="DPT47" s="86"/>
      <c r="DPU47" s="86">
        <v>0</v>
      </c>
      <c r="DPV47" s="86"/>
      <c r="DPW47" s="67">
        <v>0</v>
      </c>
      <c r="DPX47" s="86"/>
      <c r="DPY47" s="86" t="s">
        <v>582</v>
      </c>
      <c r="DQD47" s="62" t="s">
        <v>118</v>
      </c>
      <c r="DQE47" s="62">
        <v>7</v>
      </c>
      <c r="DQF47" s="86"/>
      <c r="DQG47" s="86">
        <v>0</v>
      </c>
      <c r="DQH47" s="86"/>
      <c r="DQI47" s="86">
        <v>0</v>
      </c>
      <c r="DQJ47" s="86"/>
      <c r="DQK47" s="67">
        <v>0</v>
      </c>
      <c r="DQL47" s="86"/>
      <c r="DQM47" s="86" t="s">
        <v>582</v>
      </c>
      <c r="DQR47" s="62" t="s">
        <v>118</v>
      </c>
      <c r="DQS47" s="62">
        <v>7</v>
      </c>
      <c r="DQT47" s="86"/>
      <c r="DQU47" s="86">
        <v>0</v>
      </c>
      <c r="DQV47" s="86"/>
      <c r="DQW47" s="86">
        <v>0</v>
      </c>
      <c r="DQX47" s="86"/>
      <c r="DQY47" s="67">
        <v>0</v>
      </c>
      <c r="DQZ47" s="86"/>
      <c r="DRA47" s="86" t="s">
        <v>582</v>
      </c>
      <c r="DRF47" s="62" t="s">
        <v>118</v>
      </c>
      <c r="DRG47" s="62">
        <v>7</v>
      </c>
      <c r="DRH47" s="86"/>
      <c r="DRI47" s="86">
        <v>0</v>
      </c>
      <c r="DRJ47" s="86"/>
      <c r="DRK47" s="86">
        <v>0</v>
      </c>
      <c r="DRL47" s="86"/>
      <c r="DRM47" s="67">
        <v>0</v>
      </c>
      <c r="DRN47" s="86"/>
      <c r="DRO47" s="86" t="s">
        <v>582</v>
      </c>
      <c r="DRT47" s="62" t="s">
        <v>118</v>
      </c>
      <c r="DRU47" s="62">
        <v>7</v>
      </c>
      <c r="DRV47" s="86"/>
      <c r="DRW47" s="86">
        <v>0</v>
      </c>
      <c r="DRX47" s="86"/>
      <c r="DRY47" s="86">
        <v>0</v>
      </c>
      <c r="DRZ47" s="86"/>
      <c r="DSA47" s="67">
        <v>0</v>
      </c>
      <c r="DSB47" s="86"/>
      <c r="DSC47" s="86" t="s">
        <v>582</v>
      </c>
      <c r="DSH47" s="62" t="s">
        <v>118</v>
      </c>
      <c r="DSI47" s="62">
        <v>7</v>
      </c>
      <c r="DSJ47" s="86"/>
      <c r="DSK47" s="86">
        <v>0</v>
      </c>
      <c r="DSL47" s="86"/>
      <c r="DSM47" s="86">
        <v>0</v>
      </c>
      <c r="DSN47" s="86"/>
      <c r="DSO47" s="67">
        <v>0</v>
      </c>
      <c r="DSP47" s="86"/>
      <c r="DSQ47" s="86" t="s">
        <v>582</v>
      </c>
      <c r="DSV47" s="62" t="s">
        <v>118</v>
      </c>
      <c r="DSW47" s="62">
        <v>7</v>
      </c>
      <c r="DSX47" s="86"/>
      <c r="DSY47" s="86">
        <v>0</v>
      </c>
      <c r="DSZ47" s="86"/>
      <c r="DTA47" s="86">
        <v>0</v>
      </c>
      <c r="DTB47" s="86"/>
      <c r="DTC47" s="67">
        <v>0</v>
      </c>
      <c r="DTD47" s="86"/>
      <c r="DTE47" s="86" t="s">
        <v>582</v>
      </c>
      <c r="DTJ47" s="62" t="s">
        <v>118</v>
      </c>
      <c r="DTK47" s="62">
        <v>7</v>
      </c>
      <c r="DTL47" s="86"/>
      <c r="DTM47" s="86">
        <v>0</v>
      </c>
      <c r="DTN47" s="86"/>
      <c r="DTO47" s="86">
        <v>0</v>
      </c>
      <c r="DTP47" s="86"/>
      <c r="DTQ47" s="67">
        <v>0</v>
      </c>
      <c r="DTR47" s="86"/>
      <c r="DTS47" s="86" t="s">
        <v>582</v>
      </c>
      <c r="DTX47" s="62" t="s">
        <v>118</v>
      </c>
      <c r="DTY47" s="62">
        <v>7</v>
      </c>
      <c r="DTZ47" s="86"/>
      <c r="DUA47" s="86">
        <v>0</v>
      </c>
      <c r="DUB47" s="86"/>
      <c r="DUC47" s="86">
        <v>0</v>
      </c>
      <c r="DUD47" s="86"/>
      <c r="DUE47" s="67">
        <v>0</v>
      </c>
      <c r="DUF47" s="86"/>
      <c r="DUG47" s="86" t="s">
        <v>582</v>
      </c>
      <c r="DUL47" s="62" t="s">
        <v>118</v>
      </c>
      <c r="DUM47" s="62">
        <v>7</v>
      </c>
      <c r="DUN47" s="86"/>
      <c r="DUO47" s="86">
        <v>0</v>
      </c>
      <c r="DUP47" s="86"/>
      <c r="DUQ47" s="86">
        <v>0</v>
      </c>
      <c r="DUR47" s="86"/>
      <c r="DUS47" s="67">
        <v>0</v>
      </c>
      <c r="DUT47" s="86"/>
      <c r="DUU47" s="86" t="s">
        <v>582</v>
      </c>
      <c r="DUZ47" s="62" t="s">
        <v>118</v>
      </c>
      <c r="DVA47" s="62">
        <v>7</v>
      </c>
      <c r="DVB47" s="86"/>
      <c r="DVC47" s="86">
        <v>0</v>
      </c>
      <c r="DVD47" s="86"/>
      <c r="DVE47" s="86">
        <v>0</v>
      </c>
      <c r="DVF47" s="86"/>
      <c r="DVG47" s="67">
        <v>0</v>
      </c>
      <c r="DVH47" s="86"/>
      <c r="DVI47" s="86" t="s">
        <v>582</v>
      </c>
      <c r="DVN47" s="62" t="s">
        <v>118</v>
      </c>
      <c r="DVO47" s="62">
        <v>7</v>
      </c>
      <c r="DVP47" s="86"/>
      <c r="DVQ47" s="86">
        <v>0</v>
      </c>
      <c r="DVR47" s="86"/>
      <c r="DVS47" s="86">
        <v>0</v>
      </c>
      <c r="DVT47" s="86"/>
      <c r="DVU47" s="67">
        <v>0</v>
      </c>
      <c r="DVV47" s="86"/>
      <c r="DVW47" s="86" t="s">
        <v>582</v>
      </c>
      <c r="DWB47" s="62" t="s">
        <v>118</v>
      </c>
      <c r="DWC47" s="62">
        <v>7</v>
      </c>
      <c r="DWD47" s="86"/>
      <c r="DWE47" s="86">
        <v>0</v>
      </c>
      <c r="DWF47" s="86"/>
      <c r="DWG47" s="86">
        <v>0</v>
      </c>
      <c r="DWH47" s="86"/>
      <c r="DWI47" s="67">
        <v>0</v>
      </c>
      <c r="DWJ47" s="86"/>
      <c r="DWK47" s="86" t="s">
        <v>582</v>
      </c>
      <c r="DWP47" s="62" t="s">
        <v>118</v>
      </c>
      <c r="DWQ47" s="62">
        <v>7</v>
      </c>
      <c r="DWR47" s="86"/>
      <c r="DWS47" s="86">
        <v>0</v>
      </c>
      <c r="DWT47" s="86"/>
      <c r="DWU47" s="86">
        <v>0</v>
      </c>
      <c r="DWV47" s="86"/>
      <c r="DWW47" s="67">
        <v>0</v>
      </c>
      <c r="DWX47" s="86"/>
      <c r="DWY47" s="86" t="s">
        <v>582</v>
      </c>
      <c r="DXD47" s="62" t="s">
        <v>118</v>
      </c>
      <c r="DXE47" s="62">
        <v>7</v>
      </c>
      <c r="DXF47" s="86"/>
      <c r="DXG47" s="86">
        <v>0</v>
      </c>
      <c r="DXH47" s="86"/>
      <c r="DXI47" s="86">
        <v>0</v>
      </c>
      <c r="DXJ47" s="86"/>
      <c r="DXK47" s="67">
        <v>0</v>
      </c>
      <c r="DXL47" s="86"/>
      <c r="DXM47" s="86" t="s">
        <v>582</v>
      </c>
      <c r="DXR47" s="62" t="s">
        <v>118</v>
      </c>
      <c r="DXS47" s="62">
        <v>7</v>
      </c>
      <c r="DXT47" s="86"/>
      <c r="DXU47" s="86">
        <v>0</v>
      </c>
      <c r="DXV47" s="86"/>
      <c r="DXW47" s="86">
        <v>0</v>
      </c>
      <c r="DXX47" s="86"/>
      <c r="DXY47" s="67">
        <v>0</v>
      </c>
      <c r="DXZ47" s="86"/>
      <c r="DYA47" s="86" t="s">
        <v>582</v>
      </c>
      <c r="DYF47" s="62" t="s">
        <v>118</v>
      </c>
      <c r="DYG47" s="62">
        <v>7</v>
      </c>
      <c r="DYH47" s="86"/>
      <c r="DYI47" s="86">
        <v>0</v>
      </c>
      <c r="DYJ47" s="86"/>
      <c r="DYK47" s="86">
        <v>0</v>
      </c>
      <c r="DYL47" s="86"/>
      <c r="DYM47" s="67">
        <v>0</v>
      </c>
      <c r="DYN47" s="86"/>
      <c r="DYO47" s="86" t="s">
        <v>582</v>
      </c>
      <c r="DYT47" s="62" t="s">
        <v>118</v>
      </c>
      <c r="DYU47" s="62">
        <v>7</v>
      </c>
      <c r="DYV47" s="86"/>
      <c r="DYW47" s="86">
        <v>0</v>
      </c>
      <c r="DYX47" s="86"/>
      <c r="DYY47" s="86">
        <v>0</v>
      </c>
      <c r="DYZ47" s="86"/>
      <c r="DZA47" s="67">
        <v>0</v>
      </c>
      <c r="DZB47" s="86"/>
      <c r="DZC47" s="86" t="s">
        <v>582</v>
      </c>
      <c r="DZH47" s="62" t="s">
        <v>118</v>
      </c>
      <c r="DZI47" s="62">
        <v>7</v>
      </c>
      <c r="DZJ47" s="86"/>
      <c r="DZK47" s="86">
        <v>0</v>
      </c>
      <c r="DZL47" s="86"/>
      <c r="DZM47" s="86">
        <v>0</v>
      </c>
      <c r="DZN47" s="86"/>
      <c r="DZO47" s="67">
        <v>0</v>
      </c>
      <c r="DZP47" s="86"/>
      <c r="DZQ47" s="86" t="s">
        <v>582</v>
      </c>
      <c r="DZV47" s="62" t="s">
        <v>118</v>
      </c>
      <c r="DZW47" s="62">
        <v>7</v>
      </c>
      <c r="DZX47" s="86"/>
      <c r="DZY47" s="86">
        <v>0</v>
      </c>
      <c r="DZZ47" s="86"/>
      <c r="EAA47" s="86">
        <v>0</v>
      </c>
      <c r="EAB47" s="86"/>
      <c r="EAC47" s="67">
        <v>0</v>
      </c>
      <c r="EAD47" s="86"/>
      <c r="EAE47" s="86" t="s">
        <v>582</v>
      </c>
      <c r="EAJ47" s="62" t="s">
        <v>118</v>
      </c>
      <c r="EAK47" s="62">
        <v>7</v>
      </c>
      <c r="EAL47" s="86"/>
      <c r="EAM47" s="86">
        <v>0</v>
      </c>
      <c r="EAN47" s="86"/>
      <c r="EAO47" s="86">
        <v>0</v>
      </c>
      <c r="EAP47" s="86"/>
      <c r="EAQ47" s="67">
        <v>0</v>
      </c>
      <c r="EAR47" s="86"/>
      <c r="EAS47" s="86" t="s">
        <v>582</v>
      </c>
      <c r="EAX47" s="62" t="s">
        <v>118</v>
      </c>
      <c r="EAY47" s="62">
        <v>7</v>
      </c>
      <c r="EAZ47" s="86"/>
      <c r="EBA47" s="86">
        <v>0</v>
      </c>
      <c r="EBB47" s="86"/>
      <c r="EBC47" s="86">
        <v>0</v>
      </c>
      <c r="EBD47" s="86"/>
      <c r="EBE47" s="67">
        <v>0</v>
      </c>
      <c r="EBF47" s="86"/>
      <c r="EBG47" s="86" t="s">
        <v>582</v>
      </c>
      <c r="EBL47" s="62" t="s">
        <v>118</v>
      </c>
      <c r="EBM47" s="62">
        <v>7</v>
      </c>
      <c r="EBN47" s="86"/>
      <c r="EBO47" s="86">
        <v>0</v>
      </c>
      <c r="EBP47" s="86"/>
      <c r="EBQ47" s="86">
        <v>0</v>
      </c>
      <c r="EBR47" s="86"/>
      <c r="EBS47" s="67">
        <v>0</v>
      </c>
      <c r="EBT47" s="86"/>
      <c r="EBU47" s="86" t="s">
        <v>582</v>
      </c>
      <c r="EBZ47" s="62" t="s">
        <v>118</v>
      </c>
      <c r="ECA47" s="62">
        <v>7</v>
      </c>
      <c r="ECB47" s="86"/>
      <c r="ECC47" s="86">
        <v>0</v>
      </c>
      <c r="ECD47" s="86"/>
      <c r="ECE47" s="86">
        <v>0</v>
      </c>
      <c r="ECF47" s="86"/>
      <c r="ECG47" s="67">
        <v>0</v>
      </c>
      <c r="ECH47" s="86"/>
      <c r="ECI47" s="86" t="s">
        <v>582</v>
      </c>
      <c r="ECN47" s="62" t="s">
        <v>118</v>
      </c>
      <c r="ECO47" s="62">
        <v>7</v>
      </c>
      <c r="ECP47" s="86"/>
      <c r="ECQ47" s="86">
        <v>0</v>
      </c>
      <c r="ECR47" s="86"/>
      <c r="ECS47" s="86">
        <v>0</v>
      </c>
      <c r="ECT47" s="86"/>
      <c r="ECU47" s="67">
        <v>0</v>
      </c>
      <c r="ECV47" s="86"/>
      <c r="ECW47" s="86" t="s">
        <v>582</v>
      </c>
      <c r="EDB47" s="62" t="s">
        <v>118</v>
      </c>
      <c r="EDC47" s="62">
        <v>7</v>
      </c>
      <c r="EDD47" s="86"/>
      <c r="EDE47" s="86">
        <v>0</v>
      </c>
      <c r="EDF47" s="86"/>
      <c r="EDG47" s="86">
        <v>0</v>
      </c>
      <c r="EDH47" s="86"/>
      <c r="EDI47" s="67">
        <v>0</v>
      </c>
      <c r="EDJ47" s="86"/>
      <c r="EDK47" s="86" t="s">
        <v>582</v>
      </c>
      <c r="EDP47" s="62" t="s">
        <v>118</v>
      </c>
      <c r="EDQ47" s="62">
        <v>7</v>
      </c>
      <c r="EDR47" s="86"/>
      <c r="EDS47" s="86">
        <v>0</v>
      </c>
      <c r="EDT47" s="86"/>
      <c r="EDU47" s="86">
        <v>0</v>
      </c>
      <c r="EDV47" s="86"/>
      <c r="EDW47" s="67">
        <v>0</v>
      </c>
      <c r="EDX47" s="86"/>
      <c r="EDY47" s="86" t="s">
        <v>582</v>
      </c>
      <c r="EED47" s="62" t="s">
        <v>118</v>
      </c>
      <c r="EEE47" s="62">
        <v>7</v>
      </c>
      <c r="EEF47" s="86"/>
      <c r="EEG47" s="86">
        <v>0</v>
      </c>
      <c r="EEH47" s="86"/>
      <c r="EEI47" s="86">
        <v>0</v>
      </c>
      <c r="EEJ47" s="86"/>
      <c r="EEK47" s="67">
        <v>0</v>
      </c>
      <c r="EEL47" s="86"/>
      <c r="EEM47" s="86" t="s">
        <v>582</v>
      </c>
      <c r="EER47" s="62" t="s">
        <v>118</v>
      </c>
      <c r="EES47" s="62">
        <v>7</v>
      </c>
      <c r="EET47" s="86"/>
      <c r="EEU47" s="86">
        <v>0</v>
      </c>
      <c r="EEV47" s="86"/>
      <c r="EEW47" s="86">
        <v>0</v>
      </c>
      <c r="EEX47" s="86"/>
      <c r="EEY47" s="67">
        <v>0</v>
      </c>
      <c r="EEZ47" s="86"/>
      <c r="EFA47" s="86" t="s">
        <v>582</v>
      </c>
      <c r="EFF47" s="62" t="s">
        <v>118</v>
      </c>
      <c r="EFG47" s="62">
        <v>7</v>
      </c>
      <c r="EFH47" s="86"/>
      <c r="EFI47" s="86">
        <v>0</v>
      </c>
      <c r="EFJ47" s="86"/>
      <c r="EFK47" s="86">
        <v>0</v>
      </c>
      <c r="EFL47" s="86"/>
      <c r="EFM47" s="67">
        <v>0</v>
      </c>
      <c r="EFN47" s="86"/>
      <c r="EFO47" s="86" t="s">
        <v>582</v>
      </c>
      <c r="EFT47" s="62" t="s">
        <v>118</v>
      </c>
      <c r="EFU47" s="62">
        <v>7</v>
      </c>
      <c r="EFV47" s="86"/>
      <c r="EFW47" s="86">
        <v>0</v>
      </c>
      <c r="EFX47" s="86"/>
      <c r="EFY47" s="86">
        <v>0</v>
      </c>
      <c r="EFZ47" s="86"/>
      <c r="EGA47" s="67">
        <v>0</v>
      </c>
      <c r="EGB47" s="86"/>
      <c r="EGC47" s="86" t="s">
        <v>582</v>
      </c>
      <c r="EGH47" s="62" t="s">
        <v>118</v>
      </c>
      <c r="EGI47" s="62">
        <v>7</v>
      </c>
      <c r="EGJ47" s="86"/>
      <c r="EGK47" s="86">
        <v>0</v>
      </c>
      <c r="EGL47" s="86"/>
      <c r="EGM47" s="86">
        <v>0</v>
      </c>
      <c r="EGN47" s="86"/>
      <c r="EGO47" s="67">
        <v>0</v>
      </c>
      <c r="EGP47" s="86"/>
      <c r="EGQ47" s="86" t="s">
        <v>582</v>
      </c>
      <c r="EGV47" s="62" t="s">
        <v>118</v>
      </c>
      <c r="EGW47" s="62">
        <v>7</v>
      </c>
      <c r="EGX47" s="86"/>
      <c r="EGY47" s="86">
        <v>0</v>
      </c>
      <c r="EGZ47" s="86"/>
      <c r="EHA47" s="86">
        <v>0</v>
      </c>
      <c r="EHB47" s="86"/>
      <c r="EHC47" s="67">
        <v>0</v>
      </c>
      <c r="EHD47" s="86"/>
      <c r="EHE47" s="86" t="s">
        <v>582</v>
      </c>
      <c r="EHJ47" s="62" t="s">
        <v>118</v>
      </c>
      <c r="EHK47" s="62">
        <v>7</v>
      </c>
      <c r="EHL47" s="86"/>
      <c r="EHM47" s="86">
        <v>0</v>
      </c>
      <c r="EHN47" s="86"/>
      <c r="EHO47" s="86">
        <v>0</v>
      </c>
      <c r="EHP47" s="86"/>
      <c r="EHQ47" s="67">
        <v>0</v>
      </c>
      <c r="EHR47" s="86"/>
      <c r="EHS47" s="86" t="s">
        <v>582</v>
      </c>
      <c r="EHX47" s="62" t="s">
        <v>118</v>
      </c>
      <c r="EHY47" s="62">
        <v>7</v>
      </c>
      <c r="EHZ47" s="86"/>
      <c r="EIA47" s="86">
        <v>0</v>
      </c>
      <c r="EIB47" s="86"/>
      <c r="EIC47" s="86">
        <v>0</v>
      </c>
      <c r="EID47" s="86"/>
      <c r="EIE47" s="67">
        <v>0</v>
      </c>
      <c r="EIF47" s="86"/>
      <c r="EIG47" s="86" t="s">
        <v>582</v>
      </c>
      <c r="EIL47" s="62" t="s">
        <v>118</v>
      </c>
      <c r="EIM47" s="62">
        <v>7</v>
      </c>
      <c r="EIN47" s="86"/>
      <c r="EIO47" s="86">
        <v>0</v>
      </c>
      <c r="EIP47" s="86"/>
      <c r="EIQ47" s="86">
        <v>0</v>
      </c>
      <c r="EIR47" s="86"/>
      <c r="EIS47" s="67">
        <v>0</v>
      </c>
      <c r="EIT47" s="86"/>
      <c r="EIU47" s="86" t="s">
        <v>582</v>
      </c>
      <c r="EIZ47" s="62" t="s">
        <v>118</v>
      </c>
      <c r="EJA47" s="62">
        <v>7</v>
      </c>
      <c r="EJB47" s="86"/>
      <c r="EJC47" s="86">
        <v>0</v>
      </c>
      <c r="EJD47" s="86"/>
      <c r="EJE47" s="86">
        <v>0</v>
      </c>
      <c r="EJF47" s="86"/>
      <c r="EJG47" s="67">
        <v>0</v>
      </c>
      <c r="EJH47" s="86"/>
      <c r="EJI47" s="86" t="s">
        <v>582</v>
      </c>
      <c r="EJN47" s="62" t="s">
        <v>118</v>
      </c>
      <c r="EJO47" s="62">
        <v>7</v>
      </c>
      <c r="EJP47" s="86"/>
      <c r="EJQ47" s="86">
        <v>0</v>
      </c>
      <c r="EJR47" s="86"/>
      <c r="EJS47" s="86">
        <v>0</v>
      </c>
      <c r="EJT47" s="86"/>
      <c r="EJU47" s="67">
        <v>0</v>
      </c>
      <c r="EJV47" s="86"/>
      <c r="EJW47" s="86" t="s">
        <v>582</v>
      </c>
      <c r="EKB47" s="62" t="s">
        <v>118</v>
      </c>
      <c r="EKC47" s="62">
        <v>7</v>
      </c>
      <c r="EKD47" s="86"/>
      <c r="EKE47" s="86">
        <v>0</v>
      </c>
      <c r="EKF47" s="86"/>
      <c r="EKG47" s="86">
        <v>0</v>
      </c>
      <c r="EKH47" s="86"/>
      <c r="EKI47" s="67">
        <v>0</v>
      </c>
      <c r="EKJ47" s="86"/>
      <c r="EKK47" s="86" t="s">
        <v>582</v>
      </c>
      <c r="EKP47" s="62" t="s">
        <v>118</v>
      </c>
      <c r="EKQ47" s="62">
        <v>7</v>
      </c>
      <c r="EKR47" s="86"/>
      <c r="EKS47" s="86">
        <v>0</v>
      </c>
      <c r="EKT47" s="86"/>
      <c r="EKU47" s="86">
        <v>0</v>
      </c>
      <c r="EKV47" s="86"/>
      <c r="EKW47" s="67">
        <v>0</v>
      </c>
      <c r="EKX47" s="86"/>
      <c r="EKY47" s="86" t="s">
        <v>582</v>
      </c>
      <c r="ELD47" s="62" t="s">
        <v>118</v>
      </c>
      <c r="ELE47" s="62">
        <v>7</v>
      </c>
      <c r="ELF47" s="86"/>
      <c r="ELG47" s="86">
        <v>0</v>
      </c>
      <c r="ELH47" s="86"/>
      <c r="ELI47" s="86">
        <v>0</v>
      </c>
      <c r="ELJ47" s="86"/>
      <c r="ELK47" s="67">
        <v>0</v>
      </c>
      <c r="ELL47" s="86"/>
      <c r="ELM47" s="86" t="s">
        <v>582</v>
      </c>
      <c r="ELR47" s="62" t="s">
        <v>118</v>
      </c>
      <c r="ELS47" s="62">
        <v>7</v>
      </c>
      <c r="ELT47" s="86"/>
      <c r="ELU47" s="86">
        <v>0</v>
      </c>
      <c r="ELV47" s="86"/>
      <c r="ELW47" s="86">
        <v>0</v>
      </c>
      <c r="ELX47" s="86"/>
      <c r="ELY47" s="67">
        <v>0</v>
      </c>
      <c r="ELZ47" s="86"/>
      <c r="EMA47" s="86" t="s">
        <v>582</v>
      </c>
      <c r="EMF47" s="62" t="s">
        <v>118</v>
      </c>
      <c r="EMG47" s="62">
        <v>7</v>
      </c>
      <c r="EMH47" s="86"/>
      <c r="EMI47" s="86">
        <v>0</v>
      </c>
      <c r="EMJ47" s="86"/>
      <c r="EMK47" s="86">
        <v>0</v>
      </c>
      <c r="EML47" s="86"/>
      <c r="EMM47" s="67">
        <v>0</v>
      </c>
      <c r="EMN47" s="86"/>
      <c r="EMO47" s="86" t="s">
        <v>582</v>
      </c>
      <c r="EMT47" s="62" t="s">
        <v>118</v>
      </c>
      <c r="EMU47" s="62">
        <v>7</v>
      </c>
      <c r="EMV47" s="86"/>
      <c r="EMW47" s="86">
        <v>0</v>
      </c>
      <c r="EMX47" s="86"/>
      <c r="EMY47" s="86">
        <v>0</v>
      </c>
      <c r="EMZ47" s="86"/>
      <c r="ENA47" s="67">
        <v>0</v>
      </c>
      <c r="ENB47" s="86"/>
      <c r="ENC47" s="86" t="s">
        <v>582</v>
      </c>
      <c r="ENH47" s="62" t="s">
        <v>118</v>
      </c>
      <c r="ENI47" s="62">
        <v>7</v>
      </c>
      <c r="ENJ47" s="86"/>
      <c r="ENK47" s="86">
        <v>0</v>
      </c>
      <c r="ENL47" s="86"/>
      <c r="ENM47" s="86">
        <v>0</v>
      </c>
      <c r="ENN47" s="86"/>
      <c r="ENO47" s="67">
        <v>0</v>
      </c>
      <c r="ENP47" s="86"/>
      <c r="ENQ47" s="86" t="s">
        <v>582</v>
      </c>
      <c r="ENV47" s="62" t="s">
        <v>118</v>
      </c>
      <c r="ENW47" s="62">
        <v>7</v>
      </c>
      <c r="ENX47" s="86"/>
      <c r="ENY47" s="86">
        <v>0</v>
      </c>
      <c r="ENZ47" s="86"/>
      <c r="EOA47" s="86">
        <v>0</v>
      </c>
      <c r="EOB47" s="86"/>
      <c r="EOC47" s="67">
        <v>0</v>
      </c>
      <c r="EOD47" s="86"/>
      <c r="EOE47" s="86" t="s">
        <v>582</v>
      </c>
      <c r="EOJ47" s="62" t="s">
        <v>118</v>
      </c>
      <c r="EOK47" s="62">
        <v>7</v>
      </c>
      <c r="EOL47" s="86"/>
      <c r="EOM47" s="86">
        <v>0</v>
      </c>
      <c r="EON47" s="86"/>
      <c r="EOO47" s="86">
        <v>0</v>
      </c>
      <c r="EOP47" s="86"/>
      <c r="EOQ47" s="67">
        <v>0</v>
      </c>
      <c r="EOR47" s="86"/>
      <c r="EOS47" s="86" t="s">
        <v>582</v>
      </c>
      <c r="EOX47" s="62" t="s">
        <v>118</v>
      </c>
      <c r="EOY47" s="62">
        <v>7</v>
      </c>
      <c r="EOZ47" s="86"/>
      <c r="EPA47" s="86">
        <v>0</v>
      </c>
      <c r="EPB47" s="86"/>
      <c r="EPC47" s="86">
        <v>0</v>
      </c>
      <c r="EPD47" s="86"/>
      <c r="EPE47" s="67">
        <v>0</v>
      </c>
      <c r="EPF47" s="86"/>
      <c r="EPG47" s="86" t="s">
        <v>582</v>
      </c>
      <c r="EPL47" s="62" t="s">
        <v>118</v>
      </c>
      <c r="EPM47" s="62">
        <v>7</v>
      </c>
      <c r="EPN47" s="86"/>
      <c r="EPO47" s="86">
        <v>0</v>
      </c>
      <c r="EPP47" s="86"/>
      <c r="EPQ47" s="86">
        <v>0</v>
      </c>
      <c r="EPR47" s="86"/>
      <c r="EPS47" s="67">
        <v>0</v>
      </c>
      <c r="EPT47" s="86"/>
      <c r="EPU47" s="86" t="s">
        <v>582</v>
      </c>
      <c r="EPZ47" s="62" t="s">
        <v>118</v>
      </c>
      <c r="EQA47" s="62">
        <v>7</v>
      </c>
      <c r="EQB47" s="86"/>
      <c r="EQC47" s="86">
        <v>0</v>
      </c>
      <c r="EQD47" s="86"/>
      <c r="EQE47" s="86">
        <v>0</v>
      </c>
      <c r="EQF47" s="86"/>
      <c r="EQG47" s="67">
        <v>0</v>
      </c>
      <c r="EQH47" s="86"/>
      <c r="EQI47" s="86" t="s">
        <v>582</v>
      </c>
      <c r="EQN47" s="62" t="s">
        <v>118</v>
      </c>
      <c r="EQO47" s="62">
        <v>7</v>
      </c>
      <c r="EQP47" s="86"/>
      <c r="EQQ47" s="86">
        <v>0</v>
      </c>
      <c r="EQR47" s="86"/>
      <c r="EQS47" s="86">
        <v>0</v>
      </c>
      <c r="EQT47" s="86"/>
      <c r="EQU47" s="67">
        <v>0</v>
      </c>
      <c r="EQV47" s="86"/>
      <c r="EQW47" s="86" t="s">
        <v>582</v>
      </c>
      <c r="ERB47" s="62" t="s">
        <v>118</v>
      </c>
      <c r="ERC47" s="62">
        <v>7</v>
      </c>
      <c r="ERD47" s="86"/>
      <c r="ERE47" s="86">
        <v>0</v>
      </c>
      <c r="ERF47" s="86"/>
      <c r="ERG47" s="86">
        <v>0</v>
      </c>
      <c r="ERH47" s="86"/>
      <c r="ERI47" s="67">
        <v>0</v>
      </c>
      <c r="ERJ47" s="86"/>
      <c r="ERK47" s="86" t="s">
        <v>582</v>
      </c>
      <c r="ERP47" s="62" t="s">
        <v>118</v>
      </c>
      <c r="ERQ47" s="62">
        <v>7</v>
      </c>
      <c r="ERR47" s="86"/>
      <c r="ERS47" s="86">
        <v>0</v>
      </c>
      <c r="ERT47" s="86"/>
      <c r="ERU47" s="86">
        <v>0</v>
      </c>
      <c r="ERV47" s="86"/>
      <c r="ERW47" s="67">
        <v>0</v>
      </c>
      <c r="ERX47" s="86"/>
      <c r="ERY47" s="86" t="s">
        <v>582</v>
      </c>
      <c r="ESD47" s="62" t="s">
        <v>118</v>
      </c>
      <c r="ESE47" s="62">
        <v>7</v>
      </c>
      <c r="ESF47" s="86"/>
      <c r="ESG47" s="86">
        <v>0</v>
      </c>
      <c r="ESH47" s="86"/>
      <c r="ESI47" s="86">
        <v>0</v>
      </c>
      <c r="ESJ47" s="86"/>
      <c r="ESK47" s="67">
        <v>0</v>
      </c>
      <c r="ESL47" s="86"/>
      <c r="ESM47" s="86" t="s">
        <v>582</v>
      </c>
      <c r="ESR47" s="62" t="s">
        <v>118</v>
      </c>
      <c r="ESS47" s="62">
        <v>7</v>
      </c>
      <c r="EST47" s="86"/>
      <c r="ESU47" s="86">
        <v>0</v>
      </c>
      <c r="ESV47" s="86"/>
      <c r="ESW47" s="86">
        <v>0</v>
      </c>
      <c r="ESX47" s="86"/>
      <c r="ESY47" s="67">
        <v>0</v>
      </c>
      <c r="ESZ47" s="86"/>
      <c r="ETA47" s="86" t="s">
        <v>582</v>
      </c>
      <c r="ETF47" s="62" t="s">
        <v>118</v>
      </c>
      <c r="ETG47" s="62">
        <v>7</v>
      </c>
      <c r="ETH47" s="86"/>
      <c r="ETI47" s="86">
        <v>0</v>
      </c>
      <c r="ETJ47" s="86"/>
      <c r="ETK47" s="86">
        <v>0</v>
      </c>
      <c r="ETL47" s="86"/>
      <c r="ETM47" s="67">
        <v>0</v>
      </c>
      <c r="ETN47" s="86"/>
      <c r="ETO47" s="86" t="s">
        <v>582</v>
      </c>
      <c r="ETT47" s="62" t="s">
        <v>118</v>
      </c>
      <c r="ETU47" s="62">
        <v>7</v>
      </c>
      <c r="ETV47" s="86"/>
      <c r="ETW47" s="86">
        <v>0</v>
      </c>
      <c r="ETX47" s="86"/>
      <c r="ETY47" s="86">
        <v>0</v>
      </c>
      <c r="ETZ47" s="86"/>
      <c r="EUA47" s="67">
        <v>0</v>
      </c>
      <c r="EUB47" s="86"/>
      <c r="EUC47" s="86" t="s">
        <v>582</v>
      </c>
      <c r="EUH47" s="62" t="s">
        <v>118</v>
      </c>
      <c r="EUI47" s="62">
        <v>7</v>
      </c>
      <c r="EUJ47" s="86"/>
      <c r="EUK47" s="86">
        <v>0</v>
      </c>
      <c r="EUL47" s="86"/>
      <c r="EUM47" s="86">
        <v>0</v>
      </c>
      <c r="EUN47" s="86"/>
      <c r="EUO47" s="67">
        <v>0</v>
      </c>
      <c r="EUP47" s="86"/>
      <c r="EUQ47" s="86" t="s">
        <v>582</v>
      </c>
      <c r="EUV47" s="62" t="s">
        <v>118</v>
      </c>
      <c r="EUW47" s="62">
        <v>7</v>
      </c>
      <c r="EUX47" s="86"/>
      <c r="EUY47" s="86">
        <v>0</v>
      </c>
      <c r="EUZ47" s="86"/>
      <c r="EVA47" s="86">
        <v>0</v>
      </c>
      <c r="EVB47" s="86"/>
      <c r="EVC47" s="67">
        <v>0</v>
      </c>
      <c r="EVD47" s="86"/>
      <c r="EVE47" s="86" t="s">
        <v>582</v>
      </c>
      <c r="EVJ47" s="62" t="s">
        <v>118</v>
      </c>
      <c r="EVK47" s="62">
        <v>7</v>
      </c>
      <c r="EVL47" s="86"/>
      <c r="EVM47" s="86">
        <v>0</v>
      </c>
      <c r="EVN47" s="86"/>
      <c r="EVO47" s="86">
        <v>0</v>
      </c>
      <c r="EVP47" s="86"/>
      <c r="EVQ47" s="67">
        <v>0</v>
      </c>
      <c r="EVR47" s="86"/>
      <c r="EVS47" s="86" t="s">
        <v>582</v>
      </c>
      <c r="EVX47" s="62" t="s">
        <v>118</v>
      </c>
      <c r="EVY47" s="62">
        <v>7</v>
      </c>
      <c r="EVZ47" s="86"/>
      <c r="EWA47" s="86">
        <v>0</v>
      </c>
      <c r="EWB47" s="86"/>
      <c r="EWC47" s="86">
        <v>0</v>
      </c>
      <c r="EWD47" s="86"/>
      <c r="EWE47" s="67">
        <v>0</v>
      </c>
      <c r="EWF47" s="86"/>
      <c r="EWG47" s="86" t="s">
        <v>582</v>
      </c>
      <c r="EWL47" s="62" t="s">
        <v>118</v>
      </c>
      <c r="EWM47" s="62">
        <v>7</v>
      </c>
      <c r="EWN47" s="86"/>
      <c r="EWO47" s="86">
        <v>0</v>
      </c>
      <c r="EWP47" s="86"/>
      <c r="EWQ47" s="86">
        <v>0</v>
      </c>
      <c r="EWR47" s="86"/>
      <c r="EWS47" s="67">
        <v>0</v>
      </c>
      <c r="EWT47" s="86"/>
      <c r="EWU47" s="86" t="s">
        <v>582</v>
      </c>
      <c r="EWZ47" s="62" t="s">
        <v>118</v>
      </c>
      <c r="EXA47" s="62">
        <v>7</v>
      </c>
      <c r="EXB47" s="86"/>
      <c r="EXC47" s="86">
        <v>0</v>
      </c>
      <c r="EXD47" s="86"/>
      <c r="EXE47" s="86">
        <v>0</v>
      </c>
      <c r="EXF47" s="86"/>
      <c r="EXG47" s="67">
        <v>0</v>
      </c>
      <c r="EXH47" s="86"/>
      <c r="EXI47" s="86" t="s">
        <v>582</v>
      </c>
      <c r="EXN47" s="62" t="s">
        <v>118</v>
      </c>
      <c r="EXO47" s="62">
        <v>7</v>
      </c>
      <c r="EXP47" s="86"/>
      <c r="EXQ47" s="86">
        <v>0</v>
      </c>
      <c r="EXR47" s="86"/>
      <c r="EXS47" s="86">
        <v>0</v>
      </c>
      <c r="EXT47" s="86"/>
      <c r="EXU47" s="67">
        <v>0</v>
      </c>
      <c r="EXV47" s="86"/>
      <c r="EXW47" s="86" t="s">
        <v>582</v>
      </c>
      <c r="EYB47" s="62" t="s">
        <v>118</v>
      </c>
      <c r="EYC47" s="62">
        <v>7</v>
      </c>
      <c r="EYD47" s="86"/>
      <c r="EYE47" s="86">
        <v>0</v>
      </c>
      <c r="EYF47" s="86"/>
      <c r="EYG47" s="86">
        <v>0</v>
      </c>
      <c r="EYH47" s="86"/>
      <c r="EYI47" s="67">
        <v>0</v>
      </c>
      <c r="EYJ47" s="86"/>
      <c r="EYK47" s="86" t="s">
        <v>582</v>
      </c>
      <c r="EYP47" s="62" t="s">
        <v>118</v>
      </c>
      <c r="EYQ47" s="62">
        <v>7</v>
      </c>
      <c r="EYR47" s="86"/>
      <c r="EYS47" s="86">
        <v>0</v>
      </c>
      <c r="EYT47" s="86"/>
      <c r="EYU47" s="86">
        <v>0</v>
      </c>
      <c r="EYV47" s="86"/>
      <c r="EYW47" s="67">
        <v>0</v>
      </c>
      <c r="EYX47" s="86"/>
      <c r="EYY47" s="86" t="s">
        <v>582</v>
      </c>
      <c r="EZD47" s="62" t="s">
        <v>118</v>
      </c>
      <c r="EZE47" s="62">
        <v>7</v>
      </c>
      <c r="EZF47" s="86"/>
      <c r="EZG47" s="86">
        <v>0</v>
      </c>
      <c r="EZH47" s="86"/>
      <c r="EZI47" s="86">
        <v>0</v>
      </c>
      <c r="EZJ47" s="86"/>
      <c r="EZK47" s="67">
        <v>0</v>
      </c>
      <c r="EZL47" s="86"/>
      <c r="EZM47" s="86" t="s">
        <v>582</v>
      </c>
      <c r="EZR47" s="62" t="s">
        <v>118</v>
      </c>
      <c r="EZS47" s="62">
        <v>7</v>
      </c>
      <c r="EZT47" s="86"/>
      <c r="EZU47" s="86">
        <v>0</v>
      </c>
      <c r="EZV47" s="86"/>
      <c r="EZW47" s="86">
        <v>0</v>
      </c>
      <c r="EZX47" s="86"/>
      <c r="EZY47" s="67">
        <v>0</v>
      </c>
      <c r="EZZ47" s="86"/>
      <c r="FAA47" s="86" t="s">
        <v>582</v>
      </c>
      <c r="FAF47" s="62" t="s">
        <v>118</v>
      </c>
      <c r="FAG47" s="62">
        <v>7</v>
      </c>
      <c r="FAH47" s="86"/>
      <c r="FAI47" s="86">
        <v>0</v>
      </c>
      <c r="FAJ47" s="86"/>
      <c r="FAK47" s="86">
        <v>0</v>
      </c>
      <c r="FAL47" s="86"/>
      <c r="FAM47" s="67">
        <v>0</v>
      </c>
      <c r="FAN47" s="86"/>
      <c r="FAO47" s="86" t="s">
        <v>582</v>
      </c>
      <c r="FAT47" s="62" t="s">
        <v>118</v>
      </c>
      <c r="FAU47" s="62">
        <v>7</v>
      </c>
      <c r="FAV47" s="86"/>
      <c r="FAW47" s="86">
        <v>0</v>
      </c>
      <c r="FAX47" s="86"/>
      <c r="FAY47" s="86">
        <v>0</v>
      </c>
      <c r="FAZ47" s="86"/>
      <c r="FBA47" s="67">
        <v>0</v>
      </c>
      <c r="FBB47" s="86"/>
      <c r="FBC47" s="86" t="s">
        <v>582</v>
      </c>
      <c r="FBH47" s="62" t="s">
        <v>118</v>
      </c>
      <c r="FBI47" s="62">
        <v>7</v>
      </c>
      <c r="FBJ47" s="86"/>
      <c r="FBK47" s="86">
        <v>0</v>
      </c>
      <c r="FBL47" s="86"/>
      <c r="FBM47" s="86">
        <v>0</v>
      </c>
      <c r="FBN47" s="86"/>
      <c r="FBO47" s="67">
        <v>0</v>
      </c>
      <c r="FBP47" s="86"/>
      <c r="FBQ47" s="86" t="s">
        <v>582</v>
      </c>
      <c r="FBV47" s="62" t="s">
        <v>118</v>
      </c>
      <c r="FBW47" s="62">
        <v>7</v>
      </c>
      <c r="FBX47" s="86"/>
      <c r="FBY47" s="86">
        <v>0</v>
      </c>
      <c r="FBZ47" s="86"/>
      <c r="FCA47" s="86">
        <v>0</v>
      </c>
      <c r="FCB47" s="86"/>
      <c r="FCC47" s="67">
        <v>0</v>
      </c>
      <c r="FCD47" s="86"/>
      <c r="FCE47" s="86" t="s">
        <v>582</v>
      </c>
      <c r="FCJ47" s="62" t="s">
        <v>118</v>
      </c>
      <c r="FCK47" s="62">
        <v>7</v>
      </c>
      <c r="FCL47" s="86"/>
      <c r="FCM47" s="86">
        <v>0</v>
      </c>
      <c r="FCN47" s="86"/>
      <c r="FCO47" s="86">
        <v>0</v>
      </c>
      <c r="FCP47" s="86"/>
      <c r="FCQ47" s="67">
        <v>0</v>
      </c>
      <c r="FCR47" s="86"/>
      <c r="FCS47" s="86" t="s">
        <v>582</v>
      </c>
      <c r="FCX47" s="62" t="s">
        <v>118</v>
      </c>
      <c r="FCY47" s="62">
        <v>7</v>
      </c>
      <c r="FCZ47" s="86"/>
      <c r="FDA47" s="86">
        <v>0</v>
      </c>
      <c r="FDB47" s="86"/>
      <c r="FDC47" s="86">
        <v>0</v>
      </c>
      <c r="FDD47" s="86"/>
      <c r="FDE47" s="67">
        <v>0</v>
      </c>
      <c r="FDF47" s="86"/>
      <c r="FDG47" s="86" t="s">
        <v>582</v>
      </c>
      <c r="FDL47" s="62" t="s">
        <v>118</v>
      </c>
      <c r="FDM47" s="62">
        <v>7</v>
      </c>
      <c r="FDN47" s="86"/>
      <c r="FDO47" s="86">
        <v>0</v>
      </c>
      <c r="FDP47" s="86"/>
      <c r="FDQ47" s="86">
        <v>0</v>
      </c>
      <c r="FDR47" s="86"/>
      <c r="FDS47" s="67">
        <v>0</v>
      </c>
      <c r="FDT47" s="86"/>
      <c r="FDU47" s="86" t="s">
        <v>582</v>
      </c>
      <c r="FDZ47" s="62" t="s">
        <v>118</v>
      </c>
      <c r="FEA47" s="62">
        <v>7</v>
      </c>
      <c r="FEB47" s="86"/>
      <c r="FEC47" s="86">
        <v>0</v>
      </c>
      <c r="FED47" s="86"/>
      <c r="FEE47" s="86">
        <v>0</v>
      </c>
      <c r="FEF47" s="86"/>
      <c r="FEG47" s="67">
        <v>0</v>
      </c>
      <c r="FEH47" s="86"/>
      <c r="FEI47" s="86" t="s">
        <v>582</v>
      </c>
      <c r="FEN47" s="62" t="s">
        <v>118</v>
      </c>
      <c r="FEO47" s="62">
        <v>7</v>
      </c>
      <c r="FEP47" s="86"/>
      <c r="FEQ47" s="86">
        <v>0</v>
      </c>
      <c r="FER47" s="86"/>
      <c r="FES47" s="86">
        <v>0</v>
      </c>
      <c r="FET47" s="86"/>
      <c r="FEU47" s="67">
        <v>0</v>
      </c>
      <c r="FEV47" s="86"/>
      <c r="FEW47" s="86" t="s">
        <v>582</v>
      </c>
      <c r="FFB47" s="62" t="s">
        <v>118</v>
      </c>
      <c r="FFC47" s="62">
        <v>7</v>
      </c>
      <c r="FFD47" s="86"/>
      <c r="FFE47" s="86">
        <v>0</v>
      </c>
      <c r="FFF47" s="86"/>
      <c r="FFG47" s="86">
        <v>0</v>
      </c>
      <c r="FFH47" s="86"/>
      <c r="FFI47" s="67">
        <v>0</v>
      </c>
      <c r="FFJ47" s="86"/>
      <c r="FFK47" s="86" t="s">
        <v>582</v>
      </c>
      <c r="FFP47" s="62" t="s">
        <v>118</v>
      </c>
      <c r="FFQ47" s="62">
        <v>7</v>
      </c>
      <c r="FFR47" s="86"/>
      <c r="FFS47" s="86">
        <v>0</v>
      </c>
      <c r="FFT47" s="86"/>
      <c r="FFU47" s="86">
        <v>0</v>
      </c>
      <c r="FFV47" s="86"/>
      <c r="FFW47" s="67">
        <v>0</v>
      </c>
      <c r="FFX47" s="86"/>
      <c r="FFY47" s="86" t="s">
        <v>582</v>
      </c>
      <c r="FGD47" s="62" t="s">
        <v>118</v>
      </c>
      <c r="FGE47" s="62">
        <v>7</v>
      </c>
      <c r="FGF47" s="86"/>
      <c r="FGG47" s="86">
        <v>0</v>
      </c>
      <c r="FGH47" s="86"/>
      <c r="FGI47" s="86">
        <v>0</v>
      </c>
      <c r="FGJ47" s="86"/>
      <c r="FGK47" s="67">
        <v>0</v>
      </c>
      <c r="FGL47" s="86"/>
      <c r="FGM47" s="86" t="s">
        <v>582</v>
      </c>
      <c r="FGR47" s="62" t="s">
        <v>118</v>
      </c>
      <c r="FGS47" s="62">
        <v>7</v>
      </c>
      <c r="FGT47" s="86"/>
      <c r="FGU47" s="86">
        <v>0</v>
      </c>
      <c r="FGV47" s="86"/>
      <c r="FGW47" s="86">
        <v>0</v>
      </c>
      <c r="FGX47" s="86"/>
      <c r="FGY47" s="67">
        <v>0</v>
      </c>
      <c r="FGZ47" s="86"/>
      <c r="FHA47" s="86" t="s">
        <v>582</v>
      </c>
      <c r="FHF47" s="62" t="s">
        <v>118</v>
      </c>
      <c r="FHG47" s="62">
        <v>7</v>
      </c>
      <c r="FHH47" s="86"/>
      <c r="FHI47" s="86">
        <v>0</v>
      </c>
      <c r="FHJ47" s="86"/>
      <c r="FHK47" s="86">
        <v>0</v>
      </c>
      <c r="FHL47" s="86"/>
      <c r="FHM47" s="67">
        <v>0</v>
      </c>
      <c r="FHN47" s="86"/>
      <c r="FHO47" s="86" t="s">
        <v>582</v>
      </c>
      <c r="FHT47" s="62" t="s">
        <v>118</v>
      </c>
      <c r="FHU47" s="62">
        <v>7</v>
      </c>
      <c r="FHV47" s="86"/>
      <c r="FHW47" s="86">
        <v>0</v>
      </c>
      <c r="FHX47" s="86"/>
      <c r="FHY47" s="86">
        <v>0</v>
      </c>
      <c r="FHZ47" s="86"/>
      <c r="FIA47" s="67">
        <v>0</v>
      </c>
      <c r="FIB47" s="86"/>
      <c r="FIC47" s="86" t="s">
        <v>582</v>
      </c>
      <c r="FIH47" s="62" t="s">
        <v>118</v>
      </c>
      <c r="FII47" s="62">
        <v>7</v>
      </c>
      <c r="FIJ47" s="86"/>
      <c r="FIK47" s="86">
        <v>0</v>
      </c>
      <c r="FIL47" s="86"/>
      <c r="FIM47" s="86">
        <v>0</v>
      </c>
      <c r="FIN47" s="86"/>
      <c r="FIO47" s="67">
        <v>0</v>
      </c>
      <c r="FIP47" s="86"/>
      <c r="FIQ47" s="86" t="s">
        <v>582</v>
      </c>
      <c r="FIV47" s="62" t="s">
        <v>118</v>
      </c>
      <c r="FIW47" s="62">
        <v>7</v>
      </c>
      <c r="FIX47" s="86"/>
      <c r="FIY47" s="86">
        <v>0</v>
      </c>
      <c r="FIZ47" s="86"/>
      <c r="FJA47" s="86">
        <v>0</v>
      </c>
      <c r="FJB47" s="86"/>
      <c r="FJC47" s="67">
        <v>0</v>
      </c>
      <c r="FJD47" s="86"/>
      <c r="FJE47" s="86" t="s">
        <v>582</v>
      </c>
      <c r="FJJ47" s="62" t="s">
        <v>118</v>
      </c>
      <c r="FJK47" s="62">
        <v>7</v>
      </c>
      <c r="FJL47" s="86"/>
      <c r="FJM47" s="86">
        <v>0</v>
      </c>
      <c r="FJN47" s="86"/>
      <c r="FJO47" s="86">
        <v>0</v>
      </c>
      <c r="FJP47" s="86"/>
      <c r="FJQ47" s="67">
        <v>0</v>
      </c>
      <c r="FJR47" s="86"/>
      <c r="FJS47" s="86" t="s">
        <v>582</v>
      </c>
      <c r="FJX47" s="62" t="s">
        <v>118</v>
      </c>
      <c r="FJY47" s="62">
        <v>7</v>
      </c>
      <c r="FJZ47" s="86"/>
      <c r="FKA47" s="86">
        <v>0</v>
      </c>
      <c r="FKB47" s="86"/>
      <c r="FKC47" s="86">
        <v>0</v>
      </c>
      <c r="FKD47" s="86"/>
      <c r="FKE47" s="67">
        <v>0</v>
      </c>
      <c r="FKF47" s="86"/>
      <c r="FKG47" s="86" t="s">
        <v>582</v>
      </c>
      <c r="FKL47" s="62" t="s">
        <v>118</v>
      </c>
      <c r="FKM47" s="62">
        <v>7</v>
      </c>
      <c r="FKN47" s="86"/>
      <c r="FKO47" s="86">
        <v>0</v>
      </c>
      <c r="FKP47" s="86"/>
      <c r="FKQ47" s="86">
        <v>0</v>
      </c>
      <c r="FKR47" s="86"/>
      <c r="FKS47" s="67">
        <v>0</v>
      </c>
      <c r="FKT47" s="86"/>
      <c r="FKU47" s="86" t="s">
        <v>582</v>
      </c>
      <c r="FKZ47" s="62" t="s">
        <v>118</v>
      </c>
      <c r="FLA47" s="62">
        <v>7</v>
      </c>
      <c r="FLB47" s="86"/>
      <c r="FLC47" s="86">
        <v>0</v>
      </c>
      <c r="FLD47" s="86"/>
      <c r="FLE47" s="86">
        <v>0</v>
      </c>
      <c r="FLF47" s="86"/>
      <c r="FLG47" s="67">
        <v>0</v>
      </c>
      <c r="FLH47" s="86"/>
      <c r="FLI47" s="86" t="s">
        <v>582</v>
      </c>
      <c r="FLN47" s="62" t="s">
        <v>118</v>
      </c>
      <c r="FLO47" s="62">
        <v>7</v>
      </c>
      <c r="FLP47" s="86"/>
      <c r="FLQ47" s="86">
        <v>0</v>
      </c>
      <c r="FLR47" s="86"/>
      <c r="FLS47" s="86">
        <v>0</v>
      </c>
      <c r="FLT47" s="86"/>
      <c r="FLU47" s="67">
        <v>0</v>
      </c>
      <c r="FLV47" s="86"/>
      <c r="FLW47" s="86" t="s">
        <v>582</v>
      </c>
      <c r="FMB47" s="62" t="s">
        <v>118</v>
      </c>
      <c r="FMC47" s="62">
        <v>7</v>
      </c>
      <c r="FMD47" s="86"/>
      <c r="FME47" s="86">
        <v>0</v>
      </c>
      <c r="FMF47" s="86"/>
      <c r="FMG47" s="86">
        <v>0</v>
      </c>
      <c r="FMH47" s="86"/>
      <c r="FMI47" s="67">
        <v>0</v>
      </c>
      <c r="FMJ47" s="86"/>
      <c r="FMK47" s="86" t="s">
        <v>582</v>
      </c>
      <c r="FMP47" s="62" t="s">
        <v>118</v>
      </c>
      <c r="FMQ47" s="62">
        <v>7</v>
      </c>
      <c r="FMR47" s="86"/>
      <c r="FMS47" s="86">
        <v>0</v>
      </c>
      <c r="FMT47" s="86"/>
      <c r="FMU47" s="86">
        <v>0</v>
      </c>
      <c r="FMV47" s="86"/>
      <c r="FMW47" s="67">
        <v>0</v>
      </c>
      <c r="FMX47" s="86"/>
      <c r="FMY47" s="86" t="s">
        <v>582</v>
      </c>
      <c r="FND47" s="62" t="s">
        <v>118</v>
      </c>
      <c r="FNE47" s="62">
        <v>7</v>
      </c>
      <c r="FNF47" s="86"/>
      <c r="FNG47" s="86">
        <v>0</v>
      </c>
      <c r="FNH47" s="86"/>
      <c r="FNI47" s="86">
        <v>0</v>
      </c>
      <c r="FNJ47" s="86"/>
      <c r="FNK47" s="67">
        <v>0</v>
      </c>
      <c r="FNL47" s="86"/>
      <c r="FNM47" s="86" t="s">
        <v>582</v>
      </c>
      <c r="FNR47" s="62" t="s">
        <v>118</v>
      </c>
      <c r="FNS47" s="62">
        <v>7</v>
      </c>
      <c r="FNT47" s="86"/>
      <c r="FNU47" s="86">
        <v>0</v>
      </c>
      <c r="FNV47" s="86"/>
      <c r="FNW47" s="86">
        <v>0</v>
      </c>
      <c r="FNX47" s="86"/>
      <c r="FNY47" s="67">
        <v>0</v>
      </c>
      <c r="FNZ47" s="86"/>
      <c r="FOA47" s="86" t="s">
        <v>582</v>
      </c>
      <c r="FOF47" s="62" t="s">
        <v>118</v>
      </c>
      <c r="FOG47" s="62">
        <v>7</v>
      </c>
      <c r="FOH47" s="86"/>
      <c r="FOI47" s="86">
        <v>0</v>
      </c>
      <c r="FOJ47" s="86"/>
      <c r="FOK47" s="86">
        <v>0</v>
      </c>
      <c r="FOL47" s="86"/>
      <c r="FOM47" s="67">
        <v>0</v>
      </c>
      <c r="FON47" s="86"/>
      <c r="FOO47" s="86" t="s">
        <v>582</v>
      </c>
      <c r="FOT47" s="62" t="s">
        <v>118</v>
      </c>
      <c r="FOU47" s="62">
        <v>7</v>
      </c>
      <c r="FOV47" s="86"/>
      <c r="FOW47" s="86">
        <v>0</v>
      </c>
      <c r="FOX47" s="86"/>
      <c r="FOY47" s="86">
        <v>0</v>
      </c>
      <c r="FOZ47" s="86"/>
      <c r="FPA47" s="67">
        <v>0</v>
      </c>
      <c r="FPB47" s="86"/>
      <c r="FPC47" s="86" t="s">
        <v>582</v>
      </c>
      <c r="FPH47" s="62" t="s">
        <v>118</v>
      </c>
      <c r="FPI47" s="62">
        <v>7</v>
      </c>
      <c r="FPJ47" s="86"/>
      <c r="FPK47" s="86">
        <v>0</v>
      </c>
      <c r="FPL47" s="86"/>
      <c r="FPM47" s="86">
        <v>0</v>
      </c>
      <c r="FPN47" s="86"/>
      <c r="FPO47" s="67">
        <v>0</v>
      </c>
      <c r="FPP47" s="86"/>
      <c r="FPQ47" s="86" t="s">
        <v>582</v>
      </c>
      <c r="FPV47" s="62" t="s">
        <v>118</v>
      </c>
      <c r="FPW47" s="62">
        <v>7</v>
      </c>
      <c r="FPX47" s="86"/>
      <c r="FPY47" s="86">
        <v>0</v>
      </c>
      <c r="FPZ47" s="86"/>
      <c r="FQA47" s="86">
        <v>0</v>
      </c>
      <c r="FQB47" s="86"/>
      <c r="FQC47" s="67">
        <v>0</v>
      </c>
      <c r="FQD47" s="86"/>
      <c r="FQE47" s="86" t="s">
        <v>582</v>
      </c>
      <c r="FQJ47" s="62" t="s">
        <v>118</v>
      </c>
      <c r="FQK47" s="62">
        <v>7</v>
      </c>
      <c r="FQL47" s="86"/>
      <c r="FQM47" s="86">
        <v>0</v>
      </c>
      <c r="FQN47" s="86"/>
      <c r="FQO47" s="86">
        <v>0</v>
      </c>
      <c r="FQP47" s="86"/>
      <c r="FQQ47" s="67">
        <v>0</v>
      </c>
      <c r="FQR47" s="86"/>
      <c r="FQS47" s="86" t="s">
        <v>582</v>
      </c>
      <c r="FQX47" s="62" t="s">
        <v>118</v>
      </c>
      <c r="FQY47" s="62">
        <v>7</v>
      </c>
      <c r="FQZ47" s="86"/>
      <c r="FRA47" s="86">
        <v>0</v>
      </c>
      <c r="FRB47" s="86"/>
      <c r="FRC47" s="86">
        <v>0</v>
      </c>
      <c r="FRD47" s="86"/>
      <c r="FRE47" s="67">
        <v>0</v>
      </c>
      <c r="FRF47" s="86"/>
      <c r="FRG47" s="86" t="s">
        <v>582</v>
      </c>
      <c r="FRL47" s="62" t="s">
        <v>118</v>
      </c>
      <c r="FRM47" s="62">
        <v>7</v>
      </c>
      <c r="FRN47" s="86"/>
      <c r="FRO47" s="86">
        <v>0</v>
      </c>
      <c r="FRP47" s="86"/>
      <c r="FRQ47" s="86">
        <v>0</v>
      </c>
      <c r="FRR47" s="86"/>
      <c r="FRS47" s="67">
        <v>0</v>
      </c>
      <c r="FRT47" s="86"/>
      <c r="FRU47" s="86" t="s">
        <v>582</v>
      </c>
      <c r="FRZ47" s="62" t="s">
        <v>118</v>
      </c>
      <c r="FSA47" s="62">
        <v>7</v>
      </c>
      <c r="FSB47" s="86"/>
      <c r="FSC47" s="86">
        <v>0</v>
      </c>
      <c r="FSD47" s="86"/>
      <c r="FSE47" s="86">
        <v>0</v>
      </c>
      <c r="FSF47" s="86"/>
      <c r="FSG47" s="67">
        <v>0</v>
      </c>
      <c r="FSH47" s="86"/>
      <c r="FSI47" s="86" t="s">
        <v>582</v>
      </c>
      <c r="FSN47" s="62" t="s">
        <v>118</v>
      </c>
      <c r="FSO47" s="62">
        <v>7</v>
      </c>
      <c r="FSP47" s="86"/>
      <c r="FSQ47" s="86">
        <v>0</v>
      </c>
      <c r="FSR47" s="86"/>
      <c r="FSS47" s="86">
        <v>0</v>
      </c>
      <c r="FST47" s="86"/>
      <c r="FSU47" s="67">
        <v>0</v>
      </c>
      <c r="FSV47" s="86"/>
      <c r="FSW47" s="86" t="s">
        <v>582</v>
      </c>
      <c r="FTB47" s="62" t="s">
        <v>118</v>
      </c>
      <c r="FTC47" s="62">
        <v>7</v>
      </c>
      <c r="FTD47" s="86"/>
      <c r="FTE47" s="86">
        <v>0</v>
      </c>
      <c r="FTF47" s="86"/>
      <c r="FTG47" s="86">
        <v>0</v>
      </c>
      <c r="FTH47" s="86"/>
      <c r="FTI47" s="67">
        <v>0</v>
      </c>
      <c r="FTJ47" s="86"/>
      <c r="FTK47" s="86" t="s">
        <v>582</v>
      </c>
      <c r="FTP47" s="62" t="s">
        <v>118</v>
      </c>
      <c r="FTQ47" s="62">
        <v>7</v>
      </c>
      <c r="FTR47" s="86"/>
      <c r="FTS47" s="86">
        <v>0</v>
      </c>
      <c r="FTT47" s="86"/>
      <c r="FTU47" s="86">
        <v>0</v>
      </c>
      <c r="FTV47" s="86"/>
      <c r="FTW47" s="67">
        <v>0</v>
      </c>
      <c r="FTX47" s="86"/>
      <c r="FTY47" s="86" t="s">
        <v>582</v>
      </c>
      <c r="FUD47" s="62" t="s">
        <v>118</v>
      </c>
      <c r="FUE47" s="62">
        <v>7</v>
      </c>
      <c r="FUF47" s="86"/>
      <c r="FUG47" s="86">
        <v>0</v>
      </c>
      <c r="FUH47" s="86"/>
      <c r="FUI47" s="86">
        <v>0</v>
      </c>
      <c r="FUJ47" s="86"/>
      <c r="FUK47" s="67">
        <v>0</v>
      </c>
      <c r="FUL47" s="86"/>
      <c r="FUM47" s="86" t="s">
        <v>582</v>
      </c>
      <c r="FUR47" s="62" t="s">
        <v>118</v>
      </c>
      <c r="FUS47" s="62">
        <v>7</v>
      </c>
      <c r="FUT47" s="86"/>
      <c r="FUU47" s="86">
        <v>0</v>
      </c>
      <c r="FUV47" s="86"/>
      <c r="FUW47" s="86">
        <v>0</v>
      </c>
      <c r="FUX47" s="86"/>
      <c r="FUY47" s="67">
        <v>0</v>
      </c>
      <c r="FUZ47" s="86"/>
      <c r="FVA47" s="86" t="s">
        <v>582</v>
      </c>
      <c r="FVF47" s="62" t="s">
        <v>118</v>
      </c>
      <c r="FVG47" s="62">
        <v>7</v>
      </c>
      <c r="FVH47" s="86"/>
      <c r="FVI47" s="86">
        <v>0</v>
      </c>
      <c r="FVJ47" s="86"/>
      <c r="FVK47" s="86">
        <v>0</v>
      </c>
      <c r="FVL47" s="86"/>
      <c r="FVM47" s="67">
        <v>0</v>
      </c>
      <c r="FVN47" s="86"/>
      <c r="FVO47" s="86" t="s">
        <v>582</v>
      </c>
      <c r="FVT47" s="62" t="s">
        <v>118</v>
      </c>
      <c r="FVU47" s="62">
        <v>7</v>
      </c>
      <c r="FVV47" s="86"/>
      <c r="FVW47" s="86">
        <v>0</v>
      </c>
      <c r="FVX47" s="86"/>
      <c r="FVY47" s="86">
        <v>0</v>
      </c>
      <c r="FVZ47" s="86"/>
      <c r="FWA47" s="67">
        <v>0</v>
      </c>
      <c r="FWB47" s="86"/>
      <c r="FWC47" s="86" t="s">
        <v>582</v>
      </c>
      <c r="FWH47" s="62" t="s">
        <v>118</v>
      </c>
      <c r="FWI47" s="62">
        <v>7</v>
      </c>
      <c r="FWJ47" s="86"/>
      <c r="FWK47" s="86">
        <v>0</v>
      </c>
      <c r="FWL47" s="86"/>
      <c r="FWM47" s="86">
        <v>0</v>
      </c>
      <c r="FWN47" s="86"/>
      <c r="FWO47" s="67">
        <v>0</v>
      </c>
      <c r="FWP47" s="86"/>
      <c r="FWQ47" s="86" t="s">
        <v>582</v>
      </c>
      <c r="FWV47" s="62" t="s">
        <v>118</v>
      </c>
      <c r="FWW47" s="62">
        <v>7</v>
      </c>
      <c r="FWX47" s="86"/>
      <c r="FWY47" s="86">
        <v>0</v>
      </c>
      <c r="FWZ47" s="86"/>
      <c r="FXA47" s="86">
        <v>0</v>
      </c>
      <c r="FXB47" s="86"/>
      <c r="FXC47" s="67">
        <v>0</v>
      </c>
      <c r="FXD47" s="86"/>
      <c r="FXE47" s="86" t="s">
        <v>582</v>
      </c>
      <c r="FXJ47" s="62" t="s">
        <v>118</v>
      </c>
      <c r="FXK47" s="62">
        <v>7</v>
      </c>
      <c r="FXL47" s="86"/>
      <c r="FXM47" s="86">
        <v>0</v>
      </c>
      <c r="FXN47" s="86"/>
      <c r="FXO47" s="86">
        <v>0</v>
      </c>
      <c r="FXP47" s="86"/>
      <c r="FXQ47" s="67">
        <v>0</v>
      </c>
      <c r="FXR47" s="86"/>
      <c r="FXS47" s="86" t="s">
        <v>582</v>
      </c>
      <c r="FXX47" s="62" t="s">
        <v>118</v>
      </c>
      <c r="FXY47" s="62">
        <v>7</v>
      </c>
      <c r="FXZ47" s="86"/>
      <c r="FYA47" s="86">
        <v>0</v>
      </c>
      <c r="FYB47" s="86"/>
      <c r="FYC47" s="86">
        <v>0</v>
      </c>
      <c r="FYD47" s="86"/>
      <c r="FYE47" s="67">
        <v>0</v>
      </c>
      <c r="FYF47" s="86"/>
      <c r="FYG47" s="86" t="s">
        <v>582</v>
      </c>
      <c r="FYL47" s="62" t="s">
        <v>118</v>
      </c>
      <c r="FYM47" s="62">
        <v>7</v>
      </c>
      <c r="FYN47" s="86"/>
      <c r="FYO47" s="86">
        <v>0</v>
      </c>
      <c r="FYP47" s="86"/>
      <c r="FYQ47" s="86">
        <v>0</v>
      </c>
      <c r="FYR47" s="86"/>
      <c r="FYS47" s="67">
        <v>0</v>
      </c>
      <c r="FYT47" s="86"/>
      <c r="FYU47" s="86" t="s">
        <v>582</v>
      </c>
      <c r="FYZ47" s="62" t="s">
        <v>118</v>
      </c>
      <c r="FZA47" s="62">
        <v>7</v>
      </c>
      <c r="FZB47" s="86"/>
      <c r="FZC47" s="86">
        <v>0</v>
      </c>
      <c r="FZD47" s="86"/>
      <c r="FZE47" s="86">
        <v>0</v>
      </c>
      <c r="FZF47" s="86"/>
      <c r="FZG47" s="67">
        <v>0</v>
      </c>
      <c r="FZH47" s="86"/>
      <c r="FZI47" s="86" t="s">
        <v>582</v>
      </c>
      <c r="FZN47" s="62" t="s">
        <v>118</v>
      </c>
      <c r="FZO47" s="62">
        <v>7</v>
      </c>
      <c r="FZP47" s="86"/>
      <c r="FZQ47" s="86">
        <v>0</v>
      </c>
      <c r="FZR47" s="86"/>
      <c r="FZS47" s="86">
        <v>0</v>
      </c>
      <c r="FZT47" s="86"/>
      <c r="FZU47" s="67">
        <v>0</v>
      </c>
      <c r="FZV47" s="86"/>
      <c r="FZW47" s="86" t="s">
        <v>582</v>
      </c>
      <c r="GAB47" s="62" t="s">
        <v>118</v>
      </c>
      <c r="GAC47" s="62">
        <v>7</v>
      </c>
      <c r="GAD47" s="86"/>
      <c r="GAE47" s="86">
        <v>0</v>
      </c>
      <c r="GAF47" s="86"/>
      <c r="GAG47" s="86">
        <v>0</v>
      </c>
      <c r="GAH47" s="86"/>
      <c r="GAI47" s="67">
        <v>0</v>
      </c>
      <c r="GAJ47" s="86"/>
      <c r="GAK47" s="86" t="s">
        <v>582</v>
      </c>
      <c r="GAP47" s="62" t="s">
        <v>118</v>
      </c>
      <c r="GAQ47" s="62">
        <v>7</v>
      </c>
      <c r="GAR47" s="86"/>
      <c r="GAS47" s="86">
        <v>0</v>
      </c>
      <c r="GAT47" s="86"/>
      <c r="GAU47" s="86">
        <v>0</v>
      </c>
      <c r="GAV47" s="86"/>
      <c r="GAW47" s="67">
        <v>0</v>
      </c>
      <c r="GAX47" s="86"/>
      <c r="GAY47" s="86" t="s">
        <v>582</v>
      </c>
      <c r="GBD47" s="62" t="s">
        <v>118</v>
      </c>
      <c r="GBE47" s="62">
        <v>7</v>
      </c>
      <c r="GBF47" s="86"/>
      <c r="GBG47" s="86">
        <v>0</v>
      </c>
      <c r="GBH47" s="86"/>
      <c r="GBI47" s="86">
        <v>0</v>
      </c>
      <c r="GBJ47" s="86"/>
      <c r="GBK47" s="67">
        <v>0</v>
      </c>
      <c r="GBL47" s="86"/>
      <c r="GBM47" s="86" t="s">
        <v>582</v>
      </c>
      <c r="GBR47" s="62" t="s">
        <v>118</v>
      </c>
      <c r="GBS47" s="62">
        <v>7</v>
      </c>
      <c r="GBT47" s="86"/>
      <c r="GBU47" s="86">
        <v>0</v>
      </c>
      <c r="GBV47" s="86"/>
      <c r="GBW47" s="86">
        <v>0</v>
      </c>
      <c r="GBX47" s="86"/>
      <c r="GBY47" s="67">
        <v>0</v>
      </c>
      <c r="GBZ47" s="86"/>
      <c r="GCA47" s="86" t="s">
        <v>582</v>
      </c>
      <c r="GCF47" s="62" t="s">
        <v>118</v>
      </c>
      <c r="GCG47" s="62">
        <v>7</v>
      </c>
      <c r="GCH47" s="86"/>
      <c r="GCI47" s="86">
        <v>0</v>
      </c>
      <c r="GCJ47" s="86"/>
      <c r="GCK47" s="86">
        <v>0</v>
      </c>
      <c r="GCL47" s="86"/>
      <c r="GCM47" s="67">
        <v>0</v>
      </c>
      <c r="GCN47" s="86"/>
      <c r="GCO47" s="86" t="s">
        <v>582</v>
      </c>
      <c r="GCT47" s="62" t="s">
        <v>118</v>
      </c>
      <c r="GCU47" s="62">
        <v>7</v>
      </c>
      <c r="GCV47" s="86"/>
      <c r="GCW47" s="86">
        <v>0</v>
      </c>
      <c r="GCX47" s="86"/>
      <c r="GCY47" s="86">
        <v>0</v>
      </c>
      <c r="GCZ47" s="86"/>
      <c r="GDA47" s="67">
        <v>0</v>
      </c>
      <c r="GDB47" s="86"/>
      <c r="GDC47" s="86" t="s">
        <v>582</v>
      </c>
      <c r="GDH47" s="62" t="s">
        <v>118</v>
      </c>
      <c r="GDI47" s="62">
        <v>7</v>
      </c>
      <c r="GDJ47" s="86"/>
      <c r="GDK47" s="86">
        <v>0</v>
      </c>
      <c r="GDL47" s="86"/>
      <c r="GDM47" s="86">
        <v>0</v>
      </c>
      <c r="GDN47" s="86"/>
      <c r="GDO47" s="67">
        <v>0</v>
      </c>
      <c r="GDP47" s="86"/>
      <c r="GDQ47" s="86" t="s">
        <v>582</v>
      </c>
      <c r="GDV47" s="62" t="s">
        <v>118</v>
      </c>
      <c r="GDW47" s="62">
        <v>7</v>
      </c>
      <c r="GDX47" s="86"/>
      <c r="GDY47" s="86">
        <v>0</v>
      </c>
      <c r="GDZ47" s="86"/>
      <c r="GEA47" s="86">
        <v>0</v>
      </c>
      <c r="GEB47" s="86"/>
      <c r="GEC47" s="67">
        <v>0</v>
      </c>
      <c r="GED47" s="86"/>
      <c r="GEE47" s="86" t="s">
        <v>582</v>
      </c>
      <c r="GEJ47" s="62" t="s">
        <v>118</v>
      </c>
      <c r="GEK47" s="62">
        <v>7</v>
      </c>
      <c r="GEL47" s="86"/>
      <c r="GEM47" s="86">
        <v>0</v>
      </c>
      <c r="GEN47" s="86"/>
      <c r="GEO47" s="86">
        <v>0</v>
      </c>
      <c r="GEP47" s="86"/>
      <c r="GEQ47" s="67">
        <v>0</v>
      </c>
      <c r="GER47" s="86"/>
      <c r="GES47" s="86" t="s">
        <v>582</v>
      </c>
      <c r="GEX47" s="62" t="s">
        <v>118</v>
      </c>
      <c r="GEY47" s="62">
        <v>7</v>
      </c>
      <c r="GEZ47" s="86"/>
      <c r="GFA47" s="86">
        <v>0</v>
      </c>
      <c r="GFB47" s="86"/>
      <c r="GFC47" s="86">
        <v>0</v>
      </c>
      <c r="GFD47" s="86"/>
      <c r="GFE47" s="67">
        <v>0</v>
      </c>
      <c r="GFF47" s="86"/>
      <c r="GFG47" s="86" t="s">
        <v>582</v>
      </c>
      <c r="GFL47" s="62" t="s">
        <v>118</v>
      </c>
      <c r="GFM47" s="62">
        <v>7</v>
      </c>
      <c r="GFN47" s="86"/>
      <c r="GFO47" s="86">
        <v>0</v>
      </c>
      <c r="GFP47" s="86"/>
      <c r="GFQ47" s="86">
        <v>0</v>
      </c>
      <c r="GFR47" s="86"/>
      <c r="GFS47" s="67">
        <v>0</v>
      </c>
      <c r="GFT47" s="86"/>
      <c r="GFU47" s="86" t="s">
        <v>582</v>
      </c>
      <c r="GFZ47" s="62" t="s">
        <v>118</v>
      </c>
      <c r="GGA47" s="62">
        <v>7</v>
      </c>
      <c r="GGB47" s="86"/>
      <c r="GGC47" s="86">
        <v>0</v>
      </c>
      <c r="GGD47" s="86"/>
      <c r="GGE47" s="86">
        <v>0</v>
      </c>
      <c r="GGF47" s="86"/>
      <c r="GGG47" s="67">
        <v>0</v>
      </c>
      <c r="GGH47" s="86"/>
      <c r="GGI47" s="86" t="s">
        <v>582</v>
      </c>
      <c r="GGN47" s="62" t="s">
        <v>118</v>
      </c>
      <c r="GGO47" s="62">
        <v>7</v>
      </c>
      <c r="GGP47" s="86"/>
      <c r="GGQ47" s="86">
        <v>0</v>
      </c>
      <c r="GGR47" s="86"/>
      <c r="GGS47" s="86">
        <v>0</v>
      </c>
      <c r="GGT47" s="86"/>
      <c r="GGU47" s="67">
        <v>0</v>
      </c>
      <c r="GGV47" s="86"/>
      <c r="GGW47" s="86" t="s">
        <v>582</v>
      </c>
      <c r="GHB47" s="62" t="s">
        <v>118</v>
      </c>
      <c r="GHC47" s="62">
        <v>7</v>
      </c>
      <c r="GHD47" s="86"/>
      <c r="GHE47" s="86">
        <v>0</v>
      </c>
      <c r="GHF47" s="86"/>
      <c r="GHG47" s="86">
        <v>0</v>
      </c>
      <c r="GHH47" s="86"/>
      <c r="GHI47" s="67">
        <v>0</v>
      </c>
      <c r="GHJ47" s="86"/>
      <c r="GHK47" s="86" t="s">
        <v>582</v>
      </c>
      <c r="GHP47" s="62" t="s">
        <v>118</v>
      </c>
      <c r="GHQ47" s="62">
        <v>7</v>
      </c>
      <c r="GHR47" s="86"/>
      <c r="GHS47" s="86">
        <v>0</v>
      </c>
      <c r="GHT47" s="86"/>
      <c r="GHU47" s="86">
        <v>2</v>
      </c>
      <c r="GHV47" s="86"/>
      <c r="GHW47" s="67">
        <v>4.4444444444444446</v>
      </c>
      <c r="GHX47" s="86"/>
      <c r="GHY47" s="86">
        <v>0</v>
      </c>
      <c r="GID47" s="62" t="s">
        <v>118</v>
      </c>
      <c r="GIE47" s="62">
        <v>7</v>
      </c>
      <c r="GIF47" s="86"/>
      <c r="GIG47" s="86">
        <v>0</v>
      </c>
      <c r="GIH47" s="86"/>
      <c r="GII47" s="86">
        <v>2</v>
      </c>
      <c r="GIJ47" s="86"/>
      <c r="GIK47" s="67">
        <v>4.4444444444444446</v>
      </c>
      <c r="GIL47" s="86"/>
      <c r="GIM47" s="86">
        <v>0</v>
      </c>
      <c r="GIR47" s="62" t="s">
        <v>118</v>
      </c>
      <c r="GIS47" s="62">
        <v>7</v>
      </c>
      <c r="GIT47" s="86"/>
      <c r="GIU47" s="86">
        <v>0</v>
      </c>
      <c r="GIV47" s="86"/>
      <c r="GIW47" s="86">
        <v>2</v>
      </c>
      <c r="GIX47" s="86"/>
      <c r="GIY47" s="67">
        <v>4.4444444444444446</v>
      </c>
      <c r="GIZ47" s="86"/>
      <c r="GJA47" s="86">
        <v>0</v>
      </c>
      <c r="GJF47" s="62" t="s">
        <v>118</v>
      </c>
      <c r="GJG47" s="62">
        <v>7</v>
      </c>
      <c r="GJH47" s="86"/>
      <c r="GJI47" s="86">
        <v>1</v>
      </c>
      <c r="GJJ47" s="86"/>
      <c r="GJK47" s="86">
        <v>2</v>
      </c>
      <c r="GJL47" s="86"/>
      <c r="GJM47" s="67">
        <v>4.4444444444444446</v>
      </c>
      <c r="GJN47" s="86"/>
      <c r="GJO47" s="86">
        <v>50</v>
      </c>
      <c r="GJT47" s="62" t="s">
        <v>118</v>
      </c>
      <c r="GJU47" s="62">
        <v>7</v>
      </c>
      <c r="GJV47" s="86"/>
      <c r="GJW47" s="86">
        <v>1</v>
      </c>
      <c r="GJX47" s="86"/>
      <c r="GJY47" s="86">
        <v>2</v>
      </c>
      <c r="GJZ47" s="86"/>
      <c r="GKA47" s="67">
        <v>4.4444444444444446</v>
      </c>
      <c r="GKB47" s="86"/>
      <c r="GKC47" s="86">
        <v>50</v>
      </c>
      <c r="GKH47" s="62" t="s">
        <v>118</v>
      </c>
      <c r="GKI47" s="62">
        <v>7</v>
      </c>
      <c r="GKJ47" s="86"/>
      <c r="GKK47" s="86">
        <v>1</v>
      </c>
      <c r="GKL47" s="86"/>
      <c r="GKM47" s="86">
        <v>2</v>
      </c>
      <c r="GKN47" s="86"/>
      <c r="GKO47" s="67">
        <v>4.4444444444444446</v>
      </c>
      <c r="GKP47" s="86"/>
      <c r="GKQ47" s="86">
        <v>50</v>
      </c>
      <c r="GKV47" s="62" t="s">
        <v>118</v>
      </c>
      <c r="GKW47" s="62">
        <v>7</v>
      </c>
      <c r="GKX47" s="86"/>
      <c r="GKY47" s="86">
        <v>0</v>
      </c>
      <c r="GKZ47" s="86"/>
      <c r="GLA47" s="86">
        <v>2</v>
      </c>
      <c r="GLB47" s="86"/>
      <c r="GLC47" s="67">
        <v>4.4444444444444446</v>
      </c>
      <c r="GLD47" s="86"/>
      <c r="GLE47" s="86">
        <v>0</v>
      </c>
      <c r="GLJ47" s="62" t="s">
        <v>118</v>
      </c>
      <c r="GLK47" s="62">
        <v>7</v>
      </c>
      <c r="GLL47" s="86"/>
      <c r="GLM47" s="86">
        <v>2</v>
      </c>
      <c r="GLN47" s="86"/>
      <c r="GLO47" s="86">
        <v>2</v>
      </c>
      <c r="GLP47" s="86"/>
      <c r="GLQ47" s="67">
        <v>4.4444444444444446</v>
      </c>
      <c r="GLR47" s="86"/>
      <c r="GLS47" s="86">
        <v>100</v>
      </c>
      <c r="GLX47" s="62" t="s">
        <v>118</v>
      </c>
      <c r="GLY47" s="62">
        <v>7</v>
      </c>
      <c r="GLZ47" s="86"/>
      <c r="GMA47" s="86">
        <v>1</v>
      </c>
      <c r="GMB47" s="86"/>
      <c r="GMC47" s="86">
        <v>2</v>
      </c>
      <c r="GMD47" s="86"/>
      <c r="GME47" s="67">
        <v>4.4444444444444446</v>
      </c>
      <c r="GMF47" s="86"/>
      <c r="GMG47" s="86">
        <v>50</v>
      </c>
      <c r="GML47" s="62" t="s">
        <v>118</v>
      </c>
      <c r="GMM47" s="62">
        <v>7</v>
      </c>
      <c r="GMN47" s="86"/>
      <c r="GMO47" s="86">
        <v>2</v>
      </c>
      <c r="GMP47" s="86"/>
      <c r="GMQ47" s="86">
        <v>2</v>
      </c>
      <c r="GMR47" s="86"/>
      <c r="GMS47" s="67">
        <v>4.4444444444444446</v>
      </c>
      <c r="GMT47" s="86"/>
      <c r="GMU47" s="86">
        <v>100</v>
      </c>
      <c r="GMZ47" s="62" t="s">
        <v>118</v>
      </c>
      <c r="GNA47" s="62">
        <v>7</v>
      </c>
      <c r="GNB47" s="86"/>
      <c r="GNC47" s="86">
        <v>0</v>
      </c>
      <c r="GND47" s="86"/>
      <c r="GNE47" s="86">
        <v>2</v>
      </c>
      <c r="GNF47" s="86"/>
      <c r="GNG47" s="67">
        <v>4.4444444444444446</v>
      </c>
      <c r="GNH47" s="86"/>
      <c r="GNI47" s="86">
        <v>0</v>
      </c>
      <c r="GNN47" s="62" t="s">
        <v>118</v>
      </c>
      <c r="GNO47" s="62">
        <v>7</v>
      </c>
      <c r="GNP47" s="86"/>
      <c r="GNQ47" s="86">
        <v>0</v>
      </c>
      <c r="GNR47" s="86"/>
      <c r="GNS47" s="86">
        <v>2</v>
      </c>
      <c r="GNT47" s="86"/>
      <c r="GNU47" s="67">
        <v>4.4444444444444446</v>
      </c>
      <c r="GNV47" s="86"/>
      <c r="GNW47" s="86">
        <v>0</v>
      </c>
      <c r="GOB47" s="62" t="s">
        <v>118</v>
      </c>
      <c r="GOC47" s="62">
        <v>7</v>
      </c>
      <c r="GOD47" s="86"/>
      <c r="GOE47" s="86">
        <v>0</v>
      </c>
      <c r="GOF47" s="86"/>
      <c r="GOG47" s="86">
        <v>2</v>
      </c>
      <c r="GOH47" s="86"/>
      <c r="GOI47" s="67">
        <v>4.4444444444444446</v>
      </c>
      <c r="GOJ47" s="86"/>
      <c r="GOK47" s="86">
        <v>0</v>
      </c>
      <c r="GOP47" s="62" t="s">
        <v>118</v>
      </c>
      <c r="GOQ47" s="62">
        <v>7</v>
      </c>
      <c r="GOR47" s="86"/>
      <c r="GOS47" s="86">
        <v>0</v>
      </c>
      <c r="GOT47" s="86"/>
      <c r="GOU47" s="86">
        <v>2</v>
      </c>
      <c r="GOV47" s="86"/>
      <c r="GOW47" s="67">
        <v>4.4444444444444446</v>
      </c>
      <c r="GOX47" s="86"/>
      <c r="GOY47" s="86">
        <v>0</v>
      </c>
      <c r="GPD47" s="62" t="s">
        <v>118</v>
      </c>
      <c r="GPE47" s="62">
        <v>7</v>
      </c>
      <c r="GPF47" s="86"/>
      <c r="GPG47" s="86">
        <v>0</v>
      </c>
      <c r="GPH47" s="86"/>
      <c r="GPI47" s="86">
        <v>2</v>
      </c>
      <c r="GPJ47" s="86"/>
      <c r="GPK47" s="67">
        <v>4.4444444444444446</v>
      </c>
      <c r="GPL47" s="86"/>
      <c r="GPM47" s="86">
        <v>0</v>
      </c>
      <c r="GPR47" s="62" t="s">
        <v>118</v>
      </c>
      <c r="GPS47" s="62">
        <v>7</v>
      </c>
      <c r="GPT47" s="86"/>
      <c r="GPU47" s="86">
        <v>0</v>
      </c>
      <c r="GPV47" s="86"/>
      <c r="GPW47" s="86">
        <v>2</v>
      </c>
      <c r="GPX47" s="86"/>
      <c r="GPY47" s="67">
        <v>4.4444444444444446</v>
      </c>
      <c r="GPZ47" s="86"/>
      <c r="GQA47" s="86">
        <v>0</v>
      </c>
      <c r="GQF47" s="62" t="s">
        <v>118</v>
      </c>
      <c r="GQG47" s="62">
        <v>7</v>
      </c>
      <c r="GQH47" s="86"/>
      <c r="GQI47" s="86">
        <v>0</v>
      </c>
      <c r="GQJ47" s="86"/>
      <c r="GQK47" s="86">
        <v>2</v>
      </c>
      <c r="GQL47" s="86"/>
      <c r="GQM47" s="67">
        <v>4.4444444444444446</v>
      </c>
      <c r="GQN47" s="86"/>
      <c r="GQO47" s="86">
        <v>0</v>
      </c>
      <c r="GQT47" s="62" t="s">
        <v>118</v>
      </c>
      <c r="GQU47" s="62">
        <v>7</v>
      </c>
      <c r="GQV47" s="86"/>
      <c r="GQW47" s="86">
        <v>0</v>
      </c>
      <c r="GQX47" s="86"/>
      <c r="GQY47" s="86">
        <v>2</v>
      </c>
      <c r="GQZ47" s="86"/>
      <c r="GRA47" s="67">
        <v>4.4444444444444446</v>
      </c>
      <c r="GRB47" s="86"/>
      <c r="GRC47" s="86">
        <v>0</v>
      </c>
      <c r="GRH47" s="62" t="s">
        <v>118</v>
      </c>
      <c r="GRI47" s="62">
        <v>7</v>
      </c>
      <c r="GRJ47" s="86"/>
      <c r="GRK47" s="86">
        <v>1</v>
      </c>
      <c r="GRL47" s="86"/>
      <c r="GRM47" s="86">
        <v>2</v>
      </c>
      <c r="GRN47" s="86"/>
      <c r="GRO47" s="67">
        <v>4.4444444444444446</v>
      </c>
      <c r="GRP47" s="86"/>
      <c r="GRQ47" s="86">
        <v>50</v>
      </c>
      <c r="GRV47" s="62" t="s">
        <v>118</v>
      </c>
      <c r="GRW47" s="62">
        <v>7</v>
      </c>
      <c r="GRX47" s="86"/>
      <c r="GRY47" s="86">
        <v>0</v>
      </c>
      <c r="GRZ47" s="86"/>
      <c r="GSA47" s="86">
        <v>2</v>
      </c>
      <c r="GSB47" s="86"/>
      <c r="GSC47" s="67">
        <v>4.4444444444444446</v>
      </c>
      <c r="GSD47" s="86"/>
      <c r="GSE47" s="86">
        <v>0</v>
      </c>
      <c r="GSJ47" s="62" t="s">
        <v>118</v>
      </c>
      <c r="GSK47" s="62">
        <v>7</v>
      </c>
      <c r="GSL47" s="86"/>
      <c r="GSM47" s="86">
        <v>1</v>
      </c>
      <c r="GSN47" s="86"/>
      <c r="GSO47" s="86">
        <v>2</v>
      </c>
      <c r="GSP47" s="86"/>
      <c r="GSQ47" s="67">
        <v>4.4444444444444446</v>
      </c>
      <c r="GSR47" s="86"/>
      <c r="GSS47" s="86">
        <v>50</v>
      </c>
      <c r="GSX47" s="62" t="s">
        <v>118</v>
      </c>
      <c r="GSY47" s="62">
        <v>7</v>
      </c>
      <c r="GSZ47" s="86"/>
      <c r="GTA47" s="86">
        <v>0</v>
      </c>
      <c r="GTB47" s="86"/>
      <c r="GTC47" s="86">
        <v>2</v>
      </c>
      <c r="GTD47" s="86"/>
      <c r="GTE47" s="67">
        <v>4.4444444444444446</v>
      </c>
      <c r="GTF47" s="86"/>
      <c r="GTG47" s="86">
        <v>0</v>
      </c>
      <c r="GTL47" s="62" t="s">
        <v>118</v>
      </c>
      <c r="GTM47" s="62">
        <v>7</v>
      </c>
      <c r="GTN47" s="86"/>
      <c r="GTO47" s="86">
        <v>1</v>
      </c>
      <c r="GTP47" s="86"/>
      <c r="GTQ47" s="86">
        <v>2</v>
      </c>
      <c r="GTR47" s="86"/>
      <c r="GTS47" s="67">
        <v>4.4444444444444446</v>
      </c>
      <c r="GTT47" s="86"/>
      <c r="GTU47" s="86">
        <v>50</v>
      </c>
      <c r="GTZ47" s="62" t="s">
        <v>118</v>
      </c>
      <c r="GUA47" s="62">
        <v>7</v>
      </c>
      <c r="GUB47" s="86"/>
      <c r="GUC47" s="86">
        <v>0</v>
      </c>
      <c r="GUD47" s="86"/>
      <c r="GUE47" s="86">
        <v>2</v>
      </c>
      <c r="GUF47" s="86"/>
      <c r="GUG47" s="67">
        <v>4.4444444444444446</v>
      </c>
      <c r="GUH47" s="86"/>
      <c r="GUI47" s="86">
        <v>0</v>
      </c>
      <c r="GUN47" s="62" t="s">
        <v>118</v>
      </c>
      <c r="GUO47" s="62">
        <v>7</v>
      </c>
      <c r="GUP47" s="86"/>
      <c r="GUQ47" s="86">
        <v>0</v>
      </c>
      <c r="GUR47" s="86"/>
      <c r="GUS47" s="86">
        <v>2</v>
      </c>
      <c r="GUT47" s="86"/>
      <c r="GUU47" s="67">
        <v>4.4444444444444446</v>
      </c>
      <c r="GUV47" s="86"/>
      <c r="GUW47" s="86">
        <v>0</v>
      </c>
      <c r="GVB47" s="62" t="s">
        <v>118</v>
      </c>
      <c r="GVC47" s="62">
        <v>7</v>
      </c>
      <c r="GVD47" s="86"/>
      <c r="GVE47" s="86">
        <v>0</v>
      </c>
      <c r="GVF47" s="86"/>
      <c r="GVG47" s="86">
        <v>2</v>
      </c>
      <c r="GVH47" s="86"/>
      <c r="GVI47" s="67">
        <v>4.4444444444444446</v>
      </c>
      <c r="GVJ47" s="86"/>
      <c r="GVK47" s="86">
        <v>0</v>
      </c>
      <c r="GVP47" s="62" t="s">
        <v>118</v>
      </c>
      <c r="GVQ47" s="62">
        <v>7</v>
      </c>
      <c r="GVR47" s="86"/>
      <c r="GVS47" s="86">
        <v>0</v>
      </c>
      <c r="GVT47" s="86"/>
      <c r="GVU47" s="86">
        <v>0</v>
      </c>
      <c r="GVV47" s="86"/>
      <c r="GVW47" s="67">
        <v>0</v>
      </c>
      <c r="GVX47" s="86"/>
      <c r="GVY47" s="86" t="s">
        <v>582</v>
      </c>
      <c r="GWD47" s="62" t="s">
        <v>118</v>
      </c>
      <c r="GWE47" s="62">
        <v>7</v>
      </c>
      <c r="GWF47" s="86"/>
      <c r="GWG47" s="86">
        <v>0</v>
      </c>
      <c r="GWH47" s="86"/>
      <c r="GWI47" s="86">
        <v>0</v>
      </c>
      <c r="GWJ47" s="86"/>
      <c r="GWK47" s="67">
        <v>0</v>
      </c>
      <c r="GWL47" s="86"/>
      <c r="GWM47" s="86" t="s">
        <v>582</v>
      </c>
      <c r="GWR47" s="62" t="s">
        <v>118</v>
      </c>
      <c r="GWS47" s="62">
        <v>7</v>
      </c>
      <c r="GWT47" s="86"/>
      <c r="GWU47" s="86">
        <v>0</v>
      </c>
      <c r="GWV47" s="86"/>
      <c r="GWW47" s="86">
        <v>0</v>
      </c>
      <c r="GWX47" s="86"/>
      <c r="GWY47" s="67">
        <v>0</v>
      </c>
      <c r="GWZ47" s="86"/>
      <c r="GXA47" s="86" t="s">
        <v>582</v>
      </c>
      <c r="GXF47" s="62" t="s">
        <v>118</v>
      </c>
      <c r="GXG47" s="62">
        <v>7</v>
      </c>
      <c r="GXH47" s="86"/>
      <c r="GXI47" s="86">
        <v>0</v>
      </c>
      <c r="GXJ47" s="86"/>
      <c r="GXK47" s="86">
        <v>0</v>
      </c>
      <c r="GXL47" s="86"/>
      <c r="GXM47" s="67">
        <v>0</v>
      </c>
      <c r="GXN47" s="86"/>
      <c r="GXO47" s="86" t="s">
        <v>582</v>
      </c>
      <c r="GXT47" s="62" t="s">
        <v>118</v>
      </c>
      <c r="GXU47" s="62">
        <v>7</v>
      </c>
      <c r="GXV47" s="86"/>
      <c r="GXW47" s="86">
        <v>0</v>
      </c>
      <c r="GXX47" s="86"/>
      <c r="GXY47" s="86">
        <v>0</v>
      </c>
      <c r="GXZ47" s="86"/>
      <c r="GYA47" s="67">
        <v>0</v>
      </c>
      <c r="GYB47" s="86"/>
      <c r="GYC47" s="86" t="s">
        <v>582</v>
      </c>
      <c r="GYH47" s="62" t="s">
        <v>118</v>
      </c>
      <c r="GYI47" s="62">
        <v>7</v>
      </c>
      <c r="GYJ47" s="86"/>
      <c r="GYK47" s="86">
        <v>0</v>
      </c>
      <c r="GYL47" s="86"/>
      <c r="GYM47" s="86">
        <v>0</v>
      </c>
      <c r="GYN47" s="86"/>
      <c r="GYO47" s="67">
        <v>0</v>
      </c>
      <c r="GYP47" s="86"/>
      <c r="GYQ47" s="86" t="s">
        <v>582</v>
      </c>
      <c r="GYV47" s="62" t="s">
        <v>118</v>
      </c>
      <c r="GYW47" s="62">
        <v>7</v>
      </c>
      <c r="GYX47" s="86"/>
      <c r="GYY47" s="86">
        <v>0</v>
      </c>
      <c r="GYZ47" s="86"/>
      <c r="GZA47" s="86">
        <v>0</v>
      </c>
      <c r="GZB47" s="86"/>
      <c r="GZC47" s="67">
        <v>0</v>
      </c>
      <c r="GZD47" s="86"/>
      <c r="GZE47" s="86" t="s">
        <v>582</v>
      </c>
      <c r="GZJ47" s="62" t="s">
        <v>118</v>
      </c>
      <c r="GZK47" s="62">
        <v>7</v>
      </c>
      <c r="GZL47" s="86"/>
      <c r="GZM47" s="86">
        <v>0</v>
      </c>
      <c r="GZN47" s="86"/>
      <c r="GZO47" s="86">
        <v>0</v>
      </c>
      <c r="GZP47" s="86"/>
      <c r="GZQ47" s="67">
        <v>0</v>
      </c>
      <c r="GZR47" s="86"/>
      <c r="GZS47" s="86" t="s">
        <v>582</v>
      </c>
      <c r="GZX47" s="62" t="s">
        <v>118</v>
      </c>
      <c r="GZY47" s="62">
        <v>7</v>
      </c>
      <c r="GZZ47" s="86"/>
      <c r="HAA47" s="86">
        <v>0</v>
      </c>
      <c r="HAB47" s="86"/>
      <c r="HAC47" s="86">
        <v>0</v>
      </c>
      <c r="HAD47" s="86"/>
      <c r="HAE47" s="67">
        <v>0</v>
      </c>
      <c r="HAF47" s="86"/>
      <c r="HAG47" s="86" t="s">
        <v>582</v>
      </c>
      <c r="HAL47" s="62" t="s">
        <v>118</v>
      </c>
      <c r="HAM47" s="62">
        <v>7</v>
      </c>
      <c r="HAN47" s="86"/>
      <c r="HAO47" s="86">
        <v>0</v>
      </c>
      <c r="HAP47" s="86"/>
      <c r="HAQ47" s="86">
        <v>0</v>
      </c>
      <c r="HAR47" s="86"/>
      <c r="HAS47" s="67">
        <v>0</v>
      </c>
      <c r="HAT47" s="86"/>
      <c r="HAU47" s="86" t="s">
        <v>582</v>
      </c>
      <c r="HAZ47" s="62" t="s">
        <v>118</v>
      </c>
      <c r="HBA47" s="62">
        <v>7</v>
      </c>
      <c r="HBB47" s="86"/>
      <c r="HBC47" s="86">
        <v>0</v>
      </c>
      <c r="HBD47" s="86"/>
      <c r="HBE47" s="86">
        <v>0</v>
      </c>
      <c r="HBF47" s="86"/>
      <c r="HBG47" s="67">
        <v>0</v>
      </c>
      <c r="HBH47" s="86"/>
      <c r="HBI47" s="86" t="s">
        <v>582</v>
      </c>
      <c r="HBN47" s="62" t="s">
        <v>118</v>
      </c>
      <c r="HBO47" s="62">
        <v>7</v>
      </c>
      <c r="HBP47" s="86"/>
      <c r="HBQ47" s="86">
        <v>0</v>
      </c>
      <c r="HBR47" s="86"/>
      <c r="HBS47" s="86">
        <v>0</v>
      </c>
      <c r="HBT47" s="86"/>
      <c r="HBU47" s="67">
        <v>0</v>
      </c>
      <c r="HBV47" s="86"/>
      <c r="HBW47" s="86" t="s">
        <v>582</v>
      </c>
      <c r="HCB47" s="62" t="s">
        <v>118</v>
      </c>
      <c r="HCC47" s="62">
        <v>7</v>
      </c>
      <c r="HCD47" s="86"/>
      <c r="HCE47" s="86">
        <v>0</v>
      </c>
      <c r="HCF47" s="86"/>
      <c r="HCG47" s="86">
        <v>0</v>
      </c>
      <c r="HCH47" s="86"/>
      <c r="HCI47" s="67">
        <v>0</v>
      </c>
      <c r="HCJ47" s="86"/>
      <c r="HCK47" s="86" t="s">
        <v>582</v>
      </c>
      <c r="HCP47" s="62" t="s">
        <v>118</v>
      </c>
      <c r="HCQ47" s="62">
        <v>7</v>
      </c>
      <c r="HCR47" s="86"/>
      <c r="HCS47" s="86">
        <v>0</v>
      </c>
      <c r="HCT47" s="86"/>
      <c r="HCU47" s="86">
        <v>0</v>
      </c>
      <c r="HCV47" s="86"/>
      <c r="HCW47" s="67">
        <v>0</v>
      </c>
      <c r="HCX47" s="86"/>
      <c r="HCY47" s="86" t="s">
        <v>582</v>
      </c>
      <c r="HDD47" s="62" t="s">
        <v>118</v>
      </c>
      <c r="HDE47" s="62">
        <v>7</v>
      </c>
      <c r="HDF47" s="86"/>
      <c r="HDG47" s="86">
        <v>0</v>
      </c>
      <c r="HDH47" s="86"/>
      <c r="HDI47" s="86">
        <v>0</v>
      </c>
      <c r="HDJ47" s="86"/>
      <c r="HDK47" s="67">
        <v>0</v>
      </c>
      <c r="HDL47" s="86"/>
      <c r="HDM47" s="86" t="s">
        <v>582</v>
      </c>
      <c r="HDR47" s="62" t="s">
        <v>118</v>
      </c>
      <c r="HDS47" s="62">
        <v>7</v>
      </c>
      <c r="HDT47" s="86"/>
      <c r="HDU47" s="86">
        <v>0</v>
      </c>
      <c r="HDV47" s="86"/>
      <c r="HDW47" s="86">
        <v>0</v>
      </c>
      <c r="HDX47" s="86"/>
      <c r="HDY47" s="67">
        <v>0</v>
      </c>
      <c r="HDZ47" s="86"/>
      <c r="HEA47" s="86" t="s">
        <v>582</v>
      </c>
      <c r="HEF47" s="62" t="s">
        <v>118</v>
      </c>
      <c r="HEG47" s="62">
        <v>7</v>
      </c>
      <c r="HEH47" s="86"/>
      <c r="HEI47" s="86">
        <v>0</v>
      </c>
      <c r="HEJ47" s="86"/>
      <c r="HEK47" s="86">
        <v>0</v>
      </c>
      <c r="HEL47" s="86"/>
      <c r="HEM47" s="67">
        <v>0</v>
      </c>
      <c r="HEN47" s="86"/>
      <c r="HEO47" s="86" t="s">
        <v>582</v>
      </c>
      <c r="HET47" s="62" t="s">
        <v>118</v>
      </c>
      <c r="HEU47" s="62">
        <v>7</v>
      </c>
      <c r="HEV47" s="86"/>
      <c r="HEW47" s="86">
        <v>0</v>
      </c>
      <c r="HEX47" s="86"/>
      <c r="HEY47" s="86">
        <v>0</v>
      </c>
      <c r="HEZ47" s="86"/>
      <c r="HFA47" s="67">
        <v>0</v>
      </c>
      <c r="HFB47" s="86"/>
      <c r="HFC47" s="86" t="s">
        <v>582</v>
      </c>
      <c r="HFH47" s="62" t="s">
        <v>118</v>
      </c>
      <c r="HFI47" s="62">
        <v>7</v>
      </c>
      <c r="HFJ47" s="86"/>
      <c r="HFK47" s="86">
        <v>0</v>
      </c>
      <c r="HFL47" s="86"/>
      <c r="HFM47" s="86">
        <v>0</v>
      </c>
      <c r="HFN47" s="86"/>
      <c r="HFO47" s="67">
        <v>0</v>
      </c>
      <c r="HFP47" s="86"/>
      <c r="HFQ47" s="86" t="s">
        <v>582</v>
      </c>
      <c r="HFV47" s="62" t="s">
        <v>118</v>
      </c>
      <c r="HFW47" s="62">
        <v>7</v>
      </c>
      <c r="HFX47" s="86"/>
      <c r="HFY47" s="86">
        <v>0</v>
      </c>
      <c r="HFZ47" s="86"/>
      <c r="HGA47" s="86">
        <v>0</v>
      </c>
      <c r="HGB47" s="86"/>
      <c r="HGC47" s="67">
        <v>0</v>
      </c>
      <c r="HGD47" s="86"/>
      <c r="HGE47" s="86" t="s">
        <v>582</v>
      </c>
      <c r="HGJ47" s="62" t="s">
        <v>118</v>
      </c>
      <c r="HGK47" s="62">
        <v>7</v>
      </c>
      <c r="HGL47" s="86"/>
      <c r="HGM47" s="86">
        <v>0</v>
      </c>
      <c r="HGN47" s="86"/>
      <c r="HGO47" s="86">
        <v>0</v>
      </c>
      <c r="HGP47" s="86"/>
      <c r="HGQ47" s="67">
        <v>0</v>
      </c>
      <c r="HGR47" s="86"/>
      <c r="HGS47" s="86" t="s">
        <v>582</v>
      </c>
      <c r="HGX47" s="62" t="s">
        <v>118</v>
      </c>
      <c r="HGY47" s="62">
        <v>7</v>
      </c>
      <c r="HGZ47" s="86"/>
      <c r="HHA47" s="86">
        <v>0</v>
      </c>
      <c r="HHB47" s="86"/>
      <c r="HHC47" s="86">
        <v>0</v>
      </c>
      <c r="HHD47" s="86"/>
      <c r="HHE47" s="67">
        <v>0</v>
      </c>
      <c r="HHF47" s="86"/>
      <c r="HHG47" s="86" t="s">
        <v>582</v>
      </c>
      <c r="HHL47" s="62" t="s">
        <v>118</v>
      </c>
      <c r="HHM47" s="62">
        <v>7</v>
      </c>
      <c r="HHN47" s="86"/>
      <c r="HHO47" s="86">
        <v>0</v>
      </c>
      <c r="HHP47" s="86"/>
      <c r="HHQ47" s="86">
        <v>0</v>
      </c>
      <c r="HHR47" s="86"/>
      <c r="HHS47" s="67">
        <v>0</v>
      </c>
      <c r="HHT47" s="86"/>
      <c r="HHU47" s="86" t="s">
        <v>582</v>
      </c>
      <c r="HHZ47" s="62" t="s">
        <v>118</v>
      </c>
      <c r="HIA47" s="62">
        <v>7</v>
      </c>
      <c r="HIB47" s="86"/>
      <c r="HIC47" s="86">
        <v>0</v>
      </c>
      <c r="HID47" s="86"/>
      <c r="HIE47" s="86">
        <v>0</v>
      </c>
      <c r="HIF47" s="86"/>
      <c r="HIG47" s="67">
        <v>0</v>
      </c>
      <c r="HIH47" s="86"/>
      <c r="HII47" s="86" t="s">
        <v>582</v>
      </c>
      <c r="HIN47" s="62" t="s">
        <v>118</v>
      </c>
      <c r="HIO47" s="62">
        <v>7</v>
      </c>
      <c r="HIP47" s="86"/>
      <c r="HIQ47" s="86">
        <v>0</v>
      </c>
      <c r="HIR47" s="86"/>
      <c r="HIS47" s="86">
        <v>0</v>
      </c>
      <c r="HIT47" s="86"/>
      <c r="HIU47" s="67">
        <v>0</v>
      </c>
      <c r="HIV47" s="86"/>
      <c r="HIW47" s="86" t="s">
        <v>582</v>
      </c>
    </row>
    <row r="48" spans="14:5119 5124:5665" x14ac:dyDescent="0.25">
      <c r="N48" s="86"/>
      <c r="O48" s="86" t="s">
        <v>799</v>
      </c>
      <c r="P48" s="86"/>
      <c r="Q48" s="86">
        <v>19</v>
      </c>
      <c r="R48" s="86"/>
      <c r="S48" s="86">
        <v>54</v>
      </c>
      <c r="T48" s="86"/>
      <c r="U48" s="86"/>
      <c r="V48" s="86"/>
      <c r="W48" s="86">
        <v>25</v>
      </c>
      <c r="AB48" s="86"/>
      <c r="AC48" s="86" t="s">
        <v>799</v>
      </c>
      <c r="AD48" s="86"/>
      <c r="AE48" s="86">
        <v>29</v>
      </c>
      <c r="AF48" s="86"/>
      <c r="AG48" s="86">
        <v>54</v>
      </c>
      <c r="AH48" s="86"/>
      <c r="AI48" s="86"/>
      <c r="AJ48" s="86"/>
      <c r="AK48" s="86">
        <v>32</v>
      </c>
      <c r="AP48" s="86"/>
      <c r="AQ48" s="86" t="s">
        <v>799</v>
      </c>
      <c r="AR48" s="86"/>
      <c r="AS48" s="86">
        <v>22</v>
      </c>
      <c r="AT48" s="86"/>
      <c r="AU48" s="86">
        <v>54</v>
      </c>
      <c r="AV48" s="86"/>
      <c r="AW48" s="86"/>
      <c r="AX48" s="86"/>
      <c r="AY48" s="86">
        <v>29</v>
      </c>
      <c r="BD48" s="86"/>
      <c r="BE48" s="86" t="s">
        <v>799</v>
      </c>
      <c r="BF48" s="86"/>
      <c r="BG48" s="86">
        <v>23</v>
      </c>
      <c r="BH48" s="86"/>
      <c r="BI48" s="86">
        <v>54</v>
      </c>
      <c r="BJ48" s="86"/>
      <c r="BK48" s="86"/>
      <c r="BL48" s="86"/>
      <c r="BM48" s="86">
        <v>27</v>
      </c>
      <c r="BN48" s="86"/>
      <c r="BO48" s="86"/>
      <c r="BP48" s="86"/>
      <c r="BQ48" s="86"/>
      <c r="BR48" s="86"/>
      <c r="BS48" s="86" t="s">
        <v>799</v>
      </c>
      <c r="BT48" s="86"/>
      <c r="BU48" s="86">
        <v>30</v>
      </c>
      <c r="BV48" s="86"/>
      <c r="BW48" s="86">
        <v>54</v>
      </c>
      <c r="BX48" s="86"/>
      <c r="BY48" s="86"/>
      <c r="BZ48" s="86"/>
      <c r="CA48" s="86">
        <v>35</v>
      </c>
      <c r="CB48" s="86"/>
      <c r="CC48" s="86"/>
      <c r="CD48" s="86"/>
      <c r="CE48" s="86"/>
      <c r="CF48" s="86"/>
      <c r="CG48" s="86" t="s">
        <v>799</v>
      </c>
      <c r="CH48" s="86"/>
      <c r="CI48" s="86">
        <v>15</v>
      </c>
      <c r="CJ48" s="86"/>
      <c r="CK48" s="86">
        <v>54</v>
      </c>
      <c r="CL48" s="86"/>
      <c r="CM48" s="86"/>
      <c r="CN48" s="86"/>
      <c r="CO48" s="86">
        <v>25</v>
      </c>
      <c r="CP48" s="86"/>
      <c r="CQ48" s="86"/>
      <c r="CR48" s="86"/>
      <c r="CS48" s="86"/>
      <c r="CT48" s="86"/>
      <c r="CU48" s="86" t="s">
        <v>799</v>
      </c>
      <c r="CV48" s="86"/>
      <c r="CW48" s="86">
        <v>18</v>
      </c>
      <c r="CX48" s="86"/>
      <c r="CY48" s="86">
        <v>54</v>
      </c>
      <c r="CZ48" s="86"/>
      <c r="DA48" s="86"/>
      <c r="DB48" s="86"/>
      <c r="DC48" s="86">
        <v>25</v>
      </c>
      <c r="DD48" s="86"/>
      <c r="DE48" s="86"/>
      <c r="DH48" s="86"/>
      <c r="DI48" s="86" t="s">
        <v>799</v>
      </c>
      <c r="DJ48" s="86"/>
      <c r="DK48" s="86">
        <v>16</v>
      </c>
      <c r="DL48" s="86"/>
      <c r="DM48" s="86">
        <v>54</v>
      </c>
      <c r="DN48" s="86"/>
      <c r="DO48" s="86"/>
      <c r="DP48" s="86"/>
      <c r="DQ48" s="86">
        <v>34</v>
      </c>
      <c r="DV48" s="86"/>
      <c r="DW48" s="86" t="s">
        <v>799</v>
      </c>
      <c r="DX48" s="86"/>
      <c r="DY48" s="86">
        <v>26</v>
      </c>
      <c r="DZ48" s="86"/>
      <c r="EA48" s="86">
        <v>54</v>
      </c>
      <c r="EB48" s="86"/>
      <c r="EC48" s="86"/>
      <c r="ED48" s="86"/>
      <c r="EE48" s="86">
        <v>32</v>
      </c>
      <c r="EJ48" s="86"/>
      <c r="EK48" s="86" t="s">
        <v>799</v>
      </c>
      <c r="EL48" s="86"/>
      <c r="EM48" s="86">
        <v>18</v>
      </c>
      <c r="EN48" s="86"/>
      <c r="EO48" s="86">
        <v>54</v>
      </c>
      <c r="EP48" s="86"/>
      <c r="EQ48" s="86"/>
      <c r="ER48" s="86"/>
      <c r="ES48" s="86">
        <v>29</v>
      </c>
      <c r="EX48" s="86"/>
      <c r="EY48" s="86" t="s">
        <v>799</v>
      </c>
      <c r="EZ48" s="86"/>
      <c r="FA48" s="86">
        <v>17</v>
      </c>
      <c r="FB48" s="86"/>
      <c r="FC48" s="86">
        <v>54</v>
      </c>
      <c r="FD48" s="86"/>
      <c r="FE48" s="86"/>
      <c r="FF48" s="86"/>
      <c r="FG48" s="86">
        <v>33</v>
      </c>
      <c r="FL48" s="86"/>
      <c r="FM48" s="86" t="s">
        <v>799</v>
      </c>
      <c r="FN48" s="86"/>
      <c r="FO48" s="86">
        <v>18</v>
      </c>
      <c r="FP48" s="86"/>
      <c r="FQ48" s="86">
        <v>54</v>
      </c>
      <c r="FR48" s="86"/>
      <c r="FS48" s="86"/>
      <c r="FT48" s="86"/>
      <c r="FU48" s="86">
        <v>30</v>
      </c>
      <c r="FZ48" s="86"/>
      <c r="GA48" s="86" t="s">
        <v>799</v>
      </c>
      <c r="GB48" s="86"/>
      <c r="GC48" s="86">
        <v>21</v>
      </c>
      <c r="GD48" s="86"/>
      <c r="GE48" s="86">
        <v>54</v>
      </c>
      <c r="GF48" s="86"/>
      <c r="GG48" s="86"/>
      <c r="GH48" s="86"/>
      <c r="GI48" s="86">
        <v>36</v>
      </c>
      <c r="GN48" s="86"/>
      <c r="GO48" s="86" t="s">
        <v>799</v>
      </c>
      <c r="GP48" s="86"/>
      <c r="GQ48" s="86">
        <v>24</v>
      </c>
      <c r="GR48" s="86"/>
      <c r="GS48" s="86">
        <v>54</v>
      </c>
      <c r="GT48" s="86"/>
      <c r="GU48" s="86"/>
      <c r="GV48" s="86"/>
      <c r="GW48" s="86">
        <v>31</v>
      </c>
      <c r="HB48" s="86"/>
      <c r="HC48" s="86" t="s">
        <v>799</v>
      </c>
      <c r="HD48" s="86"/>
      <c r="HE48" s="86">
        <v>20</v>
      </c>
      <c r="HF48" s="86"/>
      <c r="HG48" s="86">
        <v>54</v>
      </c>
      <c r="HH48" s="86"/>
      <c r="HI48" s="86"/>
      <c r="HJ48" s="86"/>
      <c r="HK48" s="86">
        <v>29</v>
      </c>
      <c r="HP48" s="86"/>
      <c r="HQ48" s="86" t="s">
        <v>799</v>
      </c>
      <c r="HR48" s="86"/>
      <c r="HS48" s="86">
        <v>21</v>
      </c>
      <c r="HT48" s="86"/>
      <c r="HU48" s="86">
        <v>54</v>
      </c>
      <c r="HV48" s="86"/>
      <c r="HW48" s="86"/>
      <c r="HX48" s="86"/>
      <c r="HY48" s="86">
        <v>31</v>
      </c>
      <c r="ID48" s="86"/>
      <c r="IE48" s="86" t="s">
        <v>799</v>
      </c>
      <c r="IF48" s="86"/>
      <c r="IG48" s="86">
        <v>24</v>
      </c>
      <c r="IH48" s="86"/>
      <c r="II48" s="86">
        <v>54</v>
      </c>
      <c r="IJ48" s="86"/>
      <c r="IK48" s="86"/>
      <c r="IL48" s="86"/>
      <c r="IM48" s="86">
        <v>32</v>
      </c>
      <c r="IR48" s="86"/>
      <c r="IS48" s="86" t="s">
        <v>799</v>
      </c>
      <c r="IT48" s="86"/>
      <c r="IU48" s="86">
        <v>22</v>
      </c>
      <c r="IV48" s="86"/>
      <c r="IW48" s="86">
        <v>54</v>
      </c>
      <c r="IX48" s="86"/>
      <c r="IY48" s="86"/>
      <c r="IZ48" s="86"/>
      <c r="JA48" s="86">
        <v>31</v>
      </c>
      <c r="JF48" s="86"/>
      <c r="JG48" s="86" t="s">
        <v>799</v>
      </c>
      <c r="JH48" s="86"/>
      <c r="JI48" s="86">
        <v>32</v>
      </c>
      <c r="JJ48" s="86"/>
      <c r="JK48" s="86">
        <v>54</v>
      </c>
      <c r="JL48" s="86"/>
      <c r="JM48" s="86"/>
      <c r="JN48" s="86"/>
      <c r="JO48" s="86">
        <v>46</v>
      </c>
      <c r="JT48" s="86"/>
      <c r="JU48" s="86" t="s">
        <v>799</v>
      </c>
      <c r="JV48" s="86"/>
      <c r="JW48" s="86">
        <v>21</v>
      </c>
      <c r="JX48" s="86"/>
      <c r="JY48" s="86">
        <v>54</v>
      </c>
      <c r="JZ48" s="86"/>
      <c r="KA48" s="86"/>
      <c r="KB48" s="86"/>
      <c r="KC48" s="86">
        <v>32</v>
      </c>
      <c r="KH48" s="86"/>
      <c r="KI48" s="86" t="s">
        <v>799</v>
      </c>
      <c r="KJ48" s="86"/>
      <c r="KK48" s="86">
        <v>22</v>
      </c>
      <c r="KL48" s="86"/>
      <c r="KM48" s="86">
        <v>54</v>
      </c>
      <c r="KN48" s="86"/>
      <c r="KO48" s="86"/>
      <c r="KP48" s="86"/>
      <c r="KQ48" s="86">
        <v>37</v>
      </c>
      <c r="KV48" s="86"/>
      <c r="KW48" s="86" t="s">
        <v>799</v>
      </c>
      <c r="KX48" s="86"/>
      <c r="KY48" s="86">
        <v>16</v>
      </c>
      <c r="KZ48" s="86"/>
      <c r="LA48" s="86">
        <v>54</v>
      </c>
      <c r="LB48" s="86"/>
      <c r="LC48" s="86"/>
      <c r="LD48" s="86"/>
      <c r="LE48" s="86">
        <v>23</v>
      </c>
      <c r="LJ48" s="86"/>
      <c r="LK48" s="86" t="s">
        <v>799</v>
      </c>
      <c r="LL48" s="86"/>
      <c r="LM48" s="86">
        <v>27</v>
      </c>
      <c r="LN48" s="86"/>
      <c r="LO48" s="86">
        <v>54</v>
      </c>
      <c r="LP48" s="86"/>
      <c r="LQ48" s="86"/>
      <c r="LR48" s="86"/>
      <c r="LS48" s="86">
        <v>54</v>
      </c>
      <c r="LX48" s="86"/>
      <c r="LY48" s="86" t="s">
        <v>799</v>
      </c>
      <c r="LZ48" s="86"/>
      <c r="MA48" s="86">
        <v>11</v>
      </c>
      <c r="MB48" s="86"/>
      <c r="MC48" s="86">
        <v>54</v>
      </c>
      <c r="MD48" s="86"/>
      <c r="ME48" s="86"/>
      <c r="MF48" s="86"/>
      <c r="MG48" s="86">
        <v>18</v>
      </c>
      <c r="ML48" s="86"/>
      <c r="MM48" s="86" t="s">
        <v>799</v>
      </c>
      <c r="MN48" s="86"/>
      <c r="MO48" s="86">
        <v>19</v>
      </c>
      <c r="MP48" s="86"/>
      <c r="MQ48" s="86">
        <v>54</v>
      </c>
      <c r="MR48" s="86"/>
      <c r="MS48" s="86"/>
      <c r="MT48" s="86"/>
      <c r="MU48" s="86">
        <v>34</v>
      </c>
      <c r="MZ48" s="86"/>
      <c r="NA48" s="86" t="s">
        <v>799</v>
      </c>
      <c r="NB48" s="86"/>
      <c r="NC48" s="86">
        <v>19</v>
      </c>
      <c r="ND48" s="86"/>
      <c r="NE48" s="86">
        <v>54</v>
      </c>
      <c r="NF48" s="86"/>
      <c r="NG48" s="86"/>
      <c r="NH48" s="86"/>
      <c r="NI48" s="86">
        <v>30</v>
      </c>
      <c r="NN48" s="86"/>
      <c r="NO48" s="86" t="s">
        <v>799</v>
      </c>
      <c r="NP48" s="86"/>
      <c r="NQ48" s="86">
        <v>34</v>
      </c>
      <c r="NR48" s="86"/>
      <c r="NS48" s="86">
        <v>54</v>
      </c>
      <c r="NT48" s="86"/>
      <c r="NU48" s="86"/>
      <c r="NV48" s="86"/>
      <c r="NW48" s="86">
        <v>38</v>
      </c>
      <c r="OB48" s="86"/>
      <c r="OC48" s="86" t="s">
        <v>799</v>
      </c>
      <c r="OD48" s="86"/>
      <c r="OE48" s="86">
        <v>37</v>
      </c>
      <c r="OF48" s="86"/>
      <c r="OG48" s="86">
        <v>54</v>
      </c>
      <c r="OH48" s="86"/>
      <c r="OI48" s="86"/>
      <c r="OJ48" s="86"/>
      <c r="OK48" s="86">
        <v>44</v>
      </c>
      <c r="OP48" s="86"/>
      <c r="OQ48" s="86" t="s">
        <v>799</v>
      </c>
      <c r="OR48" s="86"/>
      <c r="OS48" s="86">
        <v>26</v>
      </c>
      <c r="OT48" s="86"/>
      <c r="OU48" s="86">
        <v>54</v>
      </c>
      <c r="OV48" s="86"/>
      <c r="OW48" s="86"/>
      <c r="OX48" s="86"/>
      <c r="OY48" s="86">
        <v>30</v>
      </c>
      <c r="PD48" s="86"/>
      <c r="PE48" s="86" t="s">
        <v>799</v>
      </c>
      <c r="PF48" s="86"/>
      <c r="PG48" s="86">
        <v>29</v>
      </c>
      <c r="PH48" s="86"/>
      <c r="PI48" s="86">
        <v>54</v>
      </c>
      <c r="PJ48" s="86"/>
      <c r="PK48" s="86"/>
      <c r="PL48" s="86"/>
      <c r="PM48" s="86">
        <v>34</v>
      </c>
      <c r="PR48" s="86"/>
      <c r="PS48" s="86" t="s">
        <v>799</v>
      </c>
      <c r="PT48" s="86"/>
      <c r="PU48" s="86">
        <v>30</v>
      </c>
      <c r="PV48" s="86"/>
      <c r="PW48" s="86">
        <v>54</v>
      </c>
      <c r="PX48" s="86"/>
      <c r="PY48" s="86"/>
      <c r="PZ48" s="86"/>
      <c r="QA48" s="86">
        <v>42</v>
      </c>
      <c r="QF48" s="86"/>
      <c r="QG48" s="86" t="s">
        <v>799</v>
      </c>
      <c r="QH48" s="86"/>
      <c r="QI48" s="86">
        <v>42</v>
      </c>
      <c r="QJ48" s="86"/>
      <c r="QK48" s="86">
        <v>54</v>
      </c>
      <c r="QL48" s="86"/>
      <c r="QM48" s="86"/>
      <c r="QN48" s="86"/>
      <c r="QO48" s="86">
        <v>48</v>
      </c>
      <c r="QT48" s="86"/>
      <c r="QU48" s="86" t="s">
        <v>799</v>
      </c>
      <c r="QV48" s="86"/>
      <c r="QW48" s="86">
        <v>34</v>
      </c>
      <c r="QX48" s="86"/>
      <c r="QY48" s="86">
        <v>54</v>
      </c>
      <c r="QZ48" s="86"/>
      <c r="RA48" s="86"/>
      <c r="RB48" s="86"/>
      <c r="RC48" s="86">
        <v>37</v>
      </c>
      <c r="RH48" s="86"/>
      <c r="RI48" s="86" t="s">
        <v>799</v>
      </c>
      <c r="RJ48" s="86"/>
      <c r="RK48" s="86">
        <v>30</v>
      </c>
      <c r="RL48" s="86"/>
      <c r="RM48" s="86">
        <v>54</v>
      </c>
      <c r="RN48" s="86"/>
      <c r="RO48" s="86"/>
      <c r="RP48" s="86"/>
      <c r="RQ48" s="86">
        <v>42</v>
      </c>
      <c r="RV48" s="86"/>
      <c r="RW48" s="86" t="s">
        <v>799</v>
      </c>
      <c r="RX48" s="86"/>
      <c r="RY48" s="86">
        <v>27</v>
      </c>
      <c r="RZ48" s="86"/>
      <c r="SA48" s="86">
        <v>54</v>
      </c>
      <c r="SB48" s="86"/>
      <c r="SC48" s="86"/>
      <c r="SD48" s="86"/>
      <c r="SE48" s="86">
        <v>43</v>
      </c>
      <c r="SJ48" s="86"/>
      <c r="SK48" s="86" t="s">
        <v>799</v>
      </c>
      <c r="SL48" s="86"/>
      <c r="SM48" s="86">
        <v>26</v>
      </c>
      <c r="SN48" s="86"/>
      <c r="SO48" s="86">
        <v>54</v>
      </c>
      <c r="SP48" s="86"/>
      <c r="SQ48" s="86"/>
      <c r="SR48" s="86"/>
      <c r="SS48" s="86">
        <v>41</v>
      </c>
      <c r="SX48" s="86"/>
      <c r="SY48" s="86" t="s">
        <v>799</v>
      </c>
      <c r="SZ48" s="86"/>
      <c r="TA48" s="86">
        <v>25</v>
      </c>
      <c r="TB48" s="86"/>
      <c r="TC48" s="86">
        <v>54</v>
      </c>
      <c r="TD48" s="86"/>
      <c r="TE48" s="86"/>
      <c r="TF48" s="86"/>
      <c r="TG48" s="86">
        <v>29</v>
      </c>
      <c r="TL48" s="86"/>
      <c r="TM48" s="86" t="s">
        <v>799</v>
      </c>
      <c r="TN48" s="86"/>
      <c r="TO48" s="86">
        <v>28</v>
      </c>
      <c r="TP48" s="86"/>
      <c r="TQ48" s="86">
        <v>54</v>
      </c>
      <c r="TR48" s="86"/>
      <c r="TS48" s="86"/>
      <c r="TT48" s="86"/>
      <c r="TU48" s="86">
        <v>32</v>
      </c>
      <c r="TZ48" s="86"/>
      <c r="UA48" s="86" t="s">
        <v>799</v>
      </c>
      <c r="UB48" s="86"/>
      <c r="UC48" s="86">
        <v>32</v>
      </c>
      <c r="UD48" s="86"/>
      <c r="UE48" s="86">
        <v>54</v>
      </c>
      <c r="UF48" s="86"/>
      <c r="UG48" s="86"/>
      <c r="UH48" s="86"/>
      <c r="UI48" s="86">
        <v>39</v>
      </c>
      <c r="UN48" s="86"/>
      <c r="UO48" s="86" t="s">
        <v>799</v>
      </c>
      <c r="UP48" s="86"/>
      <c r="UQ48" s="86">
        <v>27</v>
      </c>
      <c r="UR48" s="86"/>
      <c r="US48" s="86">
        <v>54</v>
      </c>
      <c r="UT48" s="86"/>
      <c r="UU48" s="86"/>
      <c r="UV48" s="86"/>
      <c r="UW48" s="86">
        <v>31</v>
      </c>
      <c r="VB48" s="86"/>
      <c r="VC48" s="86" t="s">
        <v>799</v>
      </c>
      <c r="VD48" s="86"/>
      <c r="VE48" s="86">
        <v>30</v>
      </c>
      <c r="VF48" s="86"/>
      <c r="VG48" s="86">
        <v>54</v>
      </c>
      <c r="VH48" s="86"/>
      <c r="VI48" s="86"/>
      <c r="VJ48" s="86"/>
      <c r="VK48" s="86">
        <v>43</v>
      </c>
      <c r="VP48" s="86"/>
      <c r="VQ48" s="86" t="s">
        <v>799</v>
      </c>
      <c r="VR48" s="86"/>
      <c r="VS48" s="86">
        <v>24</v>
      </c>
      <c r="VT48" s="86"/>
      <c r="VU48" s="86">
        <v>54</v>
      </c>
      <c r="VV48" s="86"/>
      <c r="VW48" s="86"/>
      <c r="VX48" s="86"/>
      <c r="VY48" s="86">
        <v>30</v>
      </c>
      <c r="WD48" s="86"/>
      <c r="WE48" s="86" t="s">
        <v>799</v>
      </c>
      <c r="WF48" s="86"/>
      <c r="WG48" s="86">
        <v>34</v>
      </c>
      <c r="WH48" s="86"/>
      <c r="WI48" s="86">
        <v>54</v>
      </c>
      <c r="WJ48" s="86"/>
      <c r="WK48" s="86"/>
      <c r="WL48" s="86"/>
      <c r="WM48" s="86">
        <v>39</v>
      </c>
      <c r="WR48" s="86"/>
      <c r="WS48" s="86" t="s">
        <v>799</v>
      </c>
      <c r="WT48" s="86"/>
      <c r="WU48" s="86">
        <v>29</v>
      </c>
      <c r="WV48" s="86"/>
      <c r="WW48" s="86">
        <v>54</v>
      </c>
      <c r="WX48" s="86"/>
      <c r="WY48" s="86"/>
      <c r="WZ48" s="86"/>
      <c r="XA48" s="86">
        <v>39</v>
      </c>
      <c r="XF48" s="86"/>
      <c r="XG48" s="86" t="s">
        <v>799</v>
      </c>
      <c r="XH48" s="86"/>
      <c r="XI48" s="86">
        <v>26</v>
      </c>
      <c r="XJ48" s="86"/>
      <c r="XK48" s="86">
        <v>54</v>
      </c>
      <c r="XL48" s="86"/>
      <c r="XM48" s="86"/>
      <c r="XN48" s="86"/>
      <c r="XO48" s="86">
        <v>29</v>
      </c>
      <c r="XT48" s="86"/>
      <c r="XU48" s="86" t="s">
        <v>799</v>
      </c>
      <c r="XV48" s="86"/>
      <c r="XW48" s="86">
        <v>28</v>
      </c>
      <c r="XX48" s="86"/>
      <c r="XY48" s="86">
        <v>54</v>
      </c>
      <c r="XZ48" s="86"/>
      <c r="YA48" s="86"/>
      <c r="YB48" s="86"/>
      <c r="YC48" s="86">
        <v>36</v>
      </c>
      <c r="YH48" s="86"/>
      <c r="YI48" s="86" t="s">
        <v>799</v>
      </c>
      <c r="YJ48" s="86"/>
      <c r="YK48" s="86">
        <v>33</v>
      </c>
      <c r="YL48" s="86"/>
      <c r="YM48" s="86">
        <v>54</v>
      </c>
      <c r="YN48" s="86"/>
      <c r="YO48" s="86"/>
      <c r="YP48" s="86"/>
      <c r="YQ48" s="86">
        <v>44</v>
      </c>
      <c r="YV48" s="86"/>
      <c r="YW48" s="86" t="s">
        <v>799</v>
      </c>
      <c r="YX48" s="86"/>
      <c r="YY48" s="86">
        <v>19</v>
      </c>
      <c r="YZ48" s="86"/>
      <c r="ZA48" s="86">
        <v>54</v>
      </c>
      <c r="ZB48" s="86"/>
      <c r="ZC48" s="86"/>
      <c r="ZD48" s="86"/>
      <c r="ZE48" s="86">
        <v>22</v>
      </c>
      <c r="ZJ48" s="86"/>
      <c r="ZK48" s="86" t="s">
        <v>799</v>
      </c>
      <c r="ZL48" s="86"/>
      <c r="ZM48" s="86">
        <v>37</v>
      </c>
      <c r="ZN48" s="86"/>
      <c r="ZO48" s="86">
        <v>54</v>
      </c>
      <c r="ZP48" s="86"/>
      <c r="ZQ48" s="86"/>
      <c r="ZR48" s="86"/>
      <c r="ZS48" s="86">
        <v>43</v>
      </c>
      <c r="ZX48" s="86"/>
      <c r="ZY48" s="86" t="s">
        <v>799</v>
      </c>
      <c r="ZZ48" s="86"/>
      <c r="AAA48" s="86">
        <v>23</v>
      </c>
      <c r="AAB48" s="86"/>
      <c r="AAC48" s="86">
        <v>54</v>
      </c>
      <c r="AAD48" s="86"/>
      <c r="AAE48" s="86"/>
      <c r="AAF48" s="86"/>
      <c r="AAG48" s="86">
        <v>29</v>
      </c>
      <c r="AAL48" s="86"/>
      <c r="AAM48" s="86" t="s">
        <v>799</v>
      </c>
      <c r="AAN48" s="86"/>
      <c r="AAO48" s="86">
        <v>38</v>
      </c>
      <c r="AAP48" s="86"/>
      <c r="AAQ48" s="86">
        <v>54</v>
      </c>
      <c r="AAR48" s="86"/>
      <c r="AAS48" s="86"/>
      <c r="AAT48" s="86"/>
      <c r="AAU48" s="86">
        <v>47</v>
      </c>
      <c r="AAZ48" s="86"/>
      <c r="ABA48" s="86" t="s">
        <v>799</v>
      </c>
      <c r="ABB48" s="86"/>
      <c r="ABC48" s="86">
        <v>27</v>
      </c>
      <c r="ABD48" s="86"/>
      <c r="ABE48" s="86">
        <v>54</v>
      </c>
      <c r="ABF48" s="86"/>
      <c r="ABG48" s="86"/>
      <c r="ABH48" s="86"/>
      <c r="ABI48" s="86">
        <v>31</v>
      </c>
      <c r="ABN48" s="86"/>
      <c r="ABO48" s="86" t="s">
        <v>799</v>
      </c>
      <c r="ABP48" s="86"/>
      <c r="ABQ48" s="86">
        <v>23</v>
      </c>
      <c r="ABR48" s="86"/>
      <c r="ABS48" s="86">
        <v>54</v>
      </c>
      <c r="ABT48" s="86"/>
      <c r="ABU48" s="86"/>
      <c r="ABV48" s="86"/>
      <c r="ABW48" s="86">
        <v>31</v>
      </c>
      <c r="ACB48" s="86"/>
      <c r="ACC48" s="86" t="s">
        <v>799</v>
      </c>
      <c r="ACD48" s="86"/>
      <c r="ACE48" s="86">
        <v>27</v>
      </c>
      <c r="ACF48" s="86"/>
      <c r="ACG48" s="86">
        <v>54</v>
      </c>
      <c r="ACH48" s="86"/>
      <c r="ACI48" s="86"/>
      <c r="ACJ48" s="86"/>
      <c r="ACK48" s="86">
        <v>38</v>
      </c>
      <c r="ACP48" s="86"/>
      <c r="ACQ48" s="86" t="s">
        <v>799</v>
      </c>
      <c r="ACR48" s="86"/>
      <c r="ACS48" s="86">
        <v>31</v>
      </c>
      <c r="ACT48" s="86"/>
      <c r="ACU48" s="86">
        <v>54</v>
      </c>
      <c r="ACV48" s="86"/>
      <c r="ACW48" s="86"/>
      <c r="ACX48" s="86"/>
      <c r="ACY48" s="86">
        <v>36</v>
      </c>
      <c r="ADD48" s="86"/>
      <c r="ADE48" s="86" t="s">
        <v>799</v>
      </c>
      <c r="ADF48" s="86"/>
      <c r="ADG48" s="86">
        <v>40</v>
      </c>
      <c r="ADH48" s="86"/>
      <c r="ADI48" s="86">
        <v>54</v>
      </c>
      <c r="ADJ48" s="86"/>
      <c r="ADK48" s="86"/>
      <c r="ADL48" s="86"/>
      <c r="ADM48" s="86">
        <v>42</v>
      </c>
      <c r="ADR48" s="86"/>
      <c r="ADS48" s="86" t="s">
        <v>799</v>
      </c>
      <c r="ADT48" s="86"/>
      <c r="ADU48" s="86">
        <v>34</v>
      </c>
      <c r="ADV48" s="86"/>
      <c r="ADW48" s="86">
        <v>54</v>
      </c>
      <c r="ADX48" s="86"/>
      <c r="ADY48" s="86"/>
      <c r="ADZ48" s="86"/>
      <c r="AEA48" s="86">
        <v>41</v>
      </c>
      <c r="AEF48" s="86"/>
      <c r="AEG48" s="86" t="s">
        <v>799</v>
      </c>
      <c r="AEH48" s="86"/>
      <c r="AEI48" s="86">
        <v>25</v>
      </c>
      <c r="AEJ48" s="86"/>
      <c r="AEK48" s="86">
        <v>54</v>
      </c>
      <c r="AEL48" s="86"/>
      <c r="AEM48" s="86"/>
      <c r="AEN48" s="86"/>
      <c r="AEO48" s="86">
        <v>42</v>
      </c>
      <c r="AET48" s="86"/>
      <c r="AEU48" s="86" t="s">
        <v>799</v>
      </c>
      <c r="AEV48" s="86"/>
      <c r="AEW48" s="86">
        <v>41</v>
      </c>
      <c r="AEX48" s="86"/>
      <c r="AEY48" s="86">
        <v>54</v>
      </c>
      <c r="AEZ48" s="86"/>
      <c r="AFA48" s="86"/>
      <c r="AFB48" s="86"/>
      <c r="AFC48" s="86">
        <v>54</v>
      </c>
      <c r="AFH48" s="86"/>
      <c r="AFI48" s="86" t="s">
        <v>799</v>
      </c>
      <c r="AFJ48" s="86"/>
      <c r="AFK48" s="86">
        <v>18</v>
      </c>
      <c r="AFL48" s="86"/>
      <c r="AFM48" s="86">
        <v>54</v>
      </c>
      <c r="AFN48" s="86"/>
      <c r="AFO48" s="86"/>
      <c r="AFP48" s="86"/>
      <c r="AFQ48" s="86">
        <v>22</v>
      </c>
      <c r="AFV48" s="86"/>
      <c r="AFW48" s="86" t="s">
        <v>799</v>
      </c>
      <c r="AFX48" s="86"/>
      <c r="AFY48" s="86">
        <v>27</v>
      </c>
      <c r="AFZ48" s="86"/>
      <c r="AGA48" s="86">
        <v>54</v>
      </c>
      <c r="AGB48" s="86"/>
      <c r="AGC48" s="86"/>
      <c r="AGD48" s="86"/>
      <c r="AGE48" s="86">
        <v>46</v>
      </c>
      <c r="AGJ48" s="86"/>
      <c r="AGK48" s="86" t="s">
        <v>799</v>
      </c>
      <c r="AGL48" s="86"/>
      <c r="AGM48" s="86">
        <v>36</v>
      </c>
      <c r="AGN48" s="86"/>
      <c r="AGO48" s="86">
        <v>54</v>
      </c>
      <c r="AGP48" s="86"/>
      <c r="AGQ48" s="86"/>
      <c r="AGR48" s="86"/>
      <c r="AGS48" s="86">
        <v>40</v>
      </c>
      <c r="AGX48" s="86"/>
      <c r="AGY48" s="86" t="s">
        <v>799</v>
      </c>
      <c r="AGZ48" s="86"/>
      <c r="AHA48" s="86">
        <v>26</v>
      </c>
      <c r="AHB48" s="86"/>
      <c r="AHC48" s="86">
        <v>54</v>
      </c>
      <c r="AHD48" s="86"/>
      <c r="AHE48" s="86"/>
      <c r="AHF48" s="86"/>
      <c r="AHG48" s="86">
        <v>33</v>
      </c>
      <c r="AHL48" s="86"/>
      <c r="AHM48" s="86" t="s">
        <v>799</v>
      </c>
      <c r="AHN48" s="86"/>
      <c r="AHO48" s="86">
        <v>26</v>
      </c>
      <c r="AHP48" s="86"/>
      <c r="AHQ48" s="86">
        <v>54</v>
      </c>
      <c r="AHR48" s="86"/>
      <c r="AHS48" s="86"/>
      <c r="AHT48" s="86"/>
      <c r="AHU48" s="86">
        <v>30</v>
      </c>
      <c r="AHZ48" s="86"/>
      <c r="AIA48" s="86" t="s">
        <v>799</v>
      </c>
      <c r="AIB48" s="86"/>
      <c r="AIC48" s="86">
        <v>27</v>
      </c>
      <c r="AID48" s="86"/>
      <c r="AIE48" s="86">
        <v>54</v>
      </c>
      <c r="AIF48" s="86"/>
      <c r="AIG48" s="86"/>
      <c r="AIH48" s="86"/>
      <c r="AII48" s="86">
        <v>33</v>
      </c>
      <c r="AIN48" s="86"/>
      <c r="AIO48" s="86" t="s">
        <v>799</v>
      </c>
      <c r="AIP48" s="86"/>
      <c r="AIQ48" s="86">
        <v>38</v>
      </c>
      <c r="AIR48" s="86"/>
      <c r="AIS48" s="86">
        <v>54</v>
      </c>
      <c r="AIT48" s="86"/>
      <c r="AIU48" s="86"/>
      <c r="AIV48" s="86"/>
      <c r="AIW48" s="86">
        <v>40</v>
      </c>
      <c r="AJB48" s="86"/>
      <c r="AJC48" s="86" t="s">
        <v>799</v>
      </c>
      <c r="AJD48" s="86"/>
      <c r="AJE48" s="86">
        <v>20</v>
      </c>
      <c r="AJF48" s="86"/>
      <c r="AJG48" s="86">
        <v>54</v>
      </c>
      <c r="AJH48" s="86"/>
      <c r="AJI48" s="86"/>
      <c r="AJJ48" s="86"/>
      <c r="AJK48" s="86">
        <v>22</v>
      </c>
      <c r="AJP48" s="86"/>
      <c r="AJQ48" s="86" t="s">
        <v>799</v>
      </c>
      <c r="AJR48" s="86"/>
      <c r="AJS48" s="86">
        <v>30</v>
      </c>
      <c r="AJT48" s="86"/>
      <c r="AJU48" s="86">
        <v>54</v>
      </c>
      <c r="AJV48" s="86"/>
      <c r="AJW48" s="86"/>
      <c r="AJX48" s="86"/>
      <c r="AJY48" s="86">
        <v>34</v>
      </c>
      <c r="AKD48" s="86"/>
      <c r="AKE48" s="86" t="s">
        <v>799</v>
      </c>
      <c r="AKF48" s="86"/>
      <c r="AKG48" s="86">
        <v>21</v>
      </c>
      <c r="AKH48" s="86"/>
      <c r="AKI48" s="86">
        <v>54</v>
      </c>
      <c r="AKJ48" s="86"/>
      <c r="AKK48" s="86"/>
      <c r="AKL48" s="86"/>
      <c r="AKM48" s="86">
        <v>22</v>
      </c>
      <c r="AKR48" s="86"/>
      <c r="AKS48" s="86" t="s">
        <v>799</v>
      </c>
      <c r="AKT48" s="86"/>
      <c r="AKU48" s="86">
        <v>32</v>
      </c>
      <c r="AKV48" s="86"/>
      <c r="AKW48" s="86">
        <v>54</v>
      </c>
      <c r="AKX48" s="86"/>
      <c r="AKY48" s="86"/>
      <c r="AKZ48" s="86"/>
      <c r="ALA48" s="86">
        <v>38</v>
      </c>
      <c r="ALF48" s="86"/>
      <c r="ALG48" s="86" t="s">
        <v>799</v>
      </c>
      <c r="ALH48" s="86"/>
      <c r="ALI48" s="86">
        <v>40</v>
      </c>
      <c r="ALJ48" s="86"/>
      <c r="ALK48" s="86">
        <v>54</v>
      </c>
      <c r="ALL48" s="86"/>
      <c r="ALM48" s="86"/>
      <c r="ALN48" s="86"/>
      <c r="ALO48" s="86">
        <v>45</v>
      </c>
      <c r="ALT48" s="86"/>
      <c r="ALU48" s="86" t="s">
        <v>799</v>
      </c>
      <c r="ALV48" s="86"/>
      <c r="ALW48" s="86">
        <v>28</v>
      </c>
      <c r="ALX48" s="86"/>
      <c r="ALY48" s="86">
        <v>54</v>
      </c>
      <c r="ALZ48" s="86"/>
      <c r="AMA48" s="86"/>
      <c r="AMB48" s="86"/>
      <c r="AMC48" s="86">
        <v>32</v>
      </c>
      <c r="AMH48" s="86"/>
      <c r="AMI48" s="86" t="s">
        <v>799</v>
      </c>
      <c r="AMJ48" s="86"/>
      <c r="AMK48" s="86">
        <v>29</v>
      </c>
      <c r="AML48" s="86"/>
      <c r="AMM48" s="86">
        <v>54</v>
      </c>
      <c r="AMN48" s="86"/>
      <c r="AMO48" s="86"/>
      <c r="AMP48" s="86"/>
      <c r="AMQ48" s="86">
        <v>41</v>
      </c>
      <c r="AMV48" s="86"/>
      <c r="AMW48" s="86" t="s">
        <v>799</v>
      </c>
      <c r="AMX48" s="86"/>
      <c r="AMY48" s="86">
        <v>25</v>
      </c>
      <c r="AMZ48" s="86"/>
      <c r="ANA48" s="86">
        <v>54</v>
      </c>
      <c r="ANB48" s="86"/>
      <c r="ANC48" s="86"/>
      <c r="AND48" s="86"/>
      <c r="ANE48" s="86">
        <v>32</v>
      </c>
      <c r="ANJ48" s="86"/>
      <c r="ANK48" s="86" t="s">
        <v>799</v>
      </c>
      <c r="ANL48" s="86"/>
      <c r="ANM48" s="86">
        <v>35</v>
      </c>
      <c r="ANN48" s="86"/>
      <c r="ANO48" s="86">
        <v>54</v>
      </c>
      <c r="ANP48" s="86"/>
      <c r="ANQ48" s="86"/>
      <c r="ANR48" s="86"/>
      <c r="ANS48" s="86">
        <v>38</v>
      </c>
      <c r="ANX48" s="86"/>
      <c r="ANY48" s="86" t="s">
        <v>799</v>
      </c>
      <c r="ANZ48" s="86"/>
      <c r="AOA48" s="86">
        <v>38</v>
      </c>
      <c r="AOB48" s="86"/>
      <c r="AOC48" s="86">
        <v>54</v>
      </c>
      <c r="AOD48" s="86"/>
      <c r="AOE48" s="86"/>
      <c r="AOF48" s="86"/>
      <c r="AOG48" s="86">
        <v>45</v>
      </c>
      <c r="AOL48" s="86"/>
      <c r="AOM48" s="86" t="s">
        <v>799</v>
      </c>
      <c r="AON48" s="86"/>
      <c r="AOO48" s="86">
        <v>27</v>
      </c>
      <c r="AOP48" s="86"/>
      <c r="AOQ48" s="86">
        <v>54</v>
      </c>
      <c r="AOR48" s="86"/>
      <c r="AOS48" s="86"/>
      <c r="AOT48" s="86"/>
      <c r="AOU48" s="86">
        <v>30</v>
      </c>
      <c r="AOZ48" s="86"/>
      <c r="APA48" s="86" t="s">
        <v>799</v>
      </c>
      <c r="APB48" s="86"/>
      <c r="APC48" s="86">
        <v>32</v>
      </c>
      <c r="APD48" s="86"/>
      <c r="APE48" s="86">
        <v>54</v>
      </c>
      <c r="APF48" s="86"/>
      <c r="APG48" s="86"/>
      <c r="APH48" s="86"/>
      <c r="API48" s="86">
        <v>36</v>
      </c>
      <c r="APN48" s="86"/>
      <c r="APO48" s="86" t="s">
        <v>799</v>
      </c>
      <c r="APP48" s="86"/>
      <c r="APQ48" s="86">
        <v>35</v>
      </c>
      <c r="APR48" s="86"/>
      <c r="APS48" s="86">
        <v>54</v>
      </c>
      <c r="APT48" s="86"/>
      <c r="APU48" s="86"/>
      <c r="APV48" s="86"/>
      <c r="APW48" s="86">
        <v>41</v>
      </c>
      <c r="AQB48" s="86"/>
      <c r="AQC48" s="86" t="s">
        <v>799</v>
      </c>
      <c r="AQD48" s="86"/>
      <c r="AQE48" s="86">
        <v>32</v>
      </c>
      <c r="AQF48" s="86"/>
      <c r="AQG48" s="86">
        <v>54</v>
      </c>
      <c r="AQH48" s="86"/>
      <c r="AQI48" s="86"/>
      <c r="AQJ48" s="86"/>
      <c r="AQK48" s="86">
        <v>34</v>
      </c>
      <c r="AQP48" s="86"/>
      <c r="AQQ48" s="86" t="s">
        <v>799</v>
      </c>
      <c r="AQR48" s="86"/>
      <c r="AQS48" s="86">
        <v>16</v>
      </c>
      <c r="AQT48" s="86"/>
      <c r="AQU48" s="86">
        <v>45</v>
      </c>
      <c r="AQV48" s="86"/>
      <c r="AQW48" s="86"/>
      <c r="AQX48" s="86"/>
      <c r="AQY48" s="86">
        <v>23</v>
      </c>
      <c r="ARD48" s="86"/>
      <c r="ARE48" s="86" t="s">
        <v>799</v>
      </c>
      <c r="ARF48" s="86"/>
      <c r="ARG48" s="86">
        <v>25</v>
      </c>
      <c r="ARH48" s="86"/>
      <c r="ARI48" s="86">
        <v>45</v>
      </c>
      <c r="ARJ48" s="86"/>
      <c r="ARK48" s="86"/>
      <c r="ARL48" s="86"/>
      <c r="ARM48" s="86">
        <v>30</v>
      </c>
      <c r="ARR48" s="86"/>
      <c r="ARS48" s="86" t="s">
        <v>799</v>
      </c>
      <c r="ART48" s="86"/>
      <c r="ARU48" s="86">
        <v>26</v>
      </c>
      <c r="ARV48" s="86"/>
      <c r="ARW48" s="86">
        <v>45</v>
      </c>
      <c r="ARX48" s="86"/>
      <c r="ARY48" s="86"/>
      <c r="ARZ48" s="86"/>
      <c r="ASA48" s="86">
        <v>31</v>
      </c>
      <c r="ASF48" s="86"/>
      <c r="ASG48" s="86" t="s">
        <v>799</v>
      </c>
      <c r="ASH48" s="86"/>
      <c r="ASI48" s="86">
        <v>25</v>
      </c>
      <c r="ASJ48" s="86"/>
      <c r="ASK48" s="86">
        <v>45</v>
      </c>
      <c r="ASL48" s="86"/>
      <c r="ASM48" s="86"/>
      <c r="ASN48" s="86"/>
      <c r="ASO48" s="86">
        <v>29</v>
      </c>
      <c r="AST48" s="86"/>
      <c r="ASU48" s="86" t="s">
        <v>799</v>
      </c>
      <c r="ASV48" s="86"/>
      <c r="ASW48" s="86">
        <v>22</v>
      </c>
      <c r="ASX48" s="86"/>
      <c r="ASY48" s="86">
        <v>45</v>
      </c>
      <c r="ASZ48" s="86"/>
      <c r="ATA48" s="86"/>
      <c r="ATB48" s="86"/>
      <c r="ATC48" s="86">
        <v>35</v>
      </c>
      <c r="ATH48" s="86"/>
      <c r="ATI48" s="86" t="s">
        <v>799</v>
      </c>
      <c r="ATJ48" s="86"/>
      <c r="ATK48" s="86">
        <v>21</v>
      </c>
      <c r="ATL48" s="86"/>
      <c r="ATM48" s="86">
        <v>45</v>
      </c>
      <c r="ATN48" s="86"/>
      <c r="ATO48" s="86"/>
      <c r="ATP48" s="86"/>
      <c r="ATQ48" s="86">
        <v>26</v>
      </c>
      <c r="ATV48" s="86"/>
      <c r="ATW48" s="86" t="s">
        <v>799</v>
      </c>
      <c r="ATX48" s="86"/>
      <c r="ATY48" s="86">
        <v>24</v>
      </c>
      <c r="ATZ48" s="86"/>
      <c r="AUA48" s="86">
        <v>45</v>
      </c>
      <c r="AUB48" s="86"/>
      <c r="AUC48" s="86"/>
      <c r="AUD48" s="86"/>
      <c r="AUE48" s="86">
        <v>30</v>
      </c>
      <c r="AUJ48" s="86"/>
      <c r="AUK48" s="86" t="s">
        <v>799</v>
      </c>
      <c r="AUL48" s="86"/>
      <c r="AUM48" s="86">
        <v>14</v>
      </c>
      <c r="AUN48" s="86"/>
      <c r="AUO48" s="86">
        <v>45</v>
      </c>
      <c r="AUP48" s="86"/>
      <c r="AUQ48" s="86"/>
      <c r="AUR48" s="86"/>
      <c r="AUS48" s="86">
        <v>28</v>
      </c>
      <c r="AUX48" s="86"/>
      <c r="AUY48" s="86" t="s">
        <v>799</v>
      </c>
      <c r="AUZ48" s="86"/>
      <c r="AVA48" s="86">
        <v>22</v>
      </c>
      <c r="AVB48" s="86"/>
      <c r="AVC48" s="86">
        <v>45</v>
      </c>
      <c r="AVD48" s="86"/>
      <c r="AVE48" s="86"/>
      <c r="AVF48" s="86"/>
      <c r="AVG48" s="86">
        <v>27</v>
      </c>
      <c r="AVL48" s="86"/>
      <c r="AVM48" s="86" t="s">
        <v>799</v>
      </c>
      <c r="AVN48" s="86"/>
      <c r="AVO48" s="86">
        <v>16</v>
      </c>
      <c r="AVP48" s="86"/>
      <c r="AVQ48" s="86">
        <v>45</v>
      </c>
      <c r="AVR48" s="86"/>
      <c r="AVS48" s="86"/>
      <c r="AVT48" s="86"/>
      <c r="AVU48" s="86">
        <v>32</v>
      </c>
      <c r="AVZ48" s="86"/>
      <c r="AWA48" s="86" t="s">
        <v>799</v>
      </c>
      <c r="AWB48" s="86"/>
      <c r="AWC48" s="86">
        <v>26</v>
      </c>
      <c r="AWD48" s="86"/>
      <c r="AWE48" s="86">
        <v>45</v>
      </c>
      <c r="AWF48" s="86"/>
      <c r="AWG48" s="86"/>
      <c r="AWH48" s="86"/>
      <c r="AWI48" s="86">
        <v>30</v>
      </c>
      <c r="AWN48" s="86"/>
      <c r="AWO48" s="86" t="s">
        <v>799</v>
      </c>
      <c r="AWP48" s="86"/>
      <c r="AWQ48" s="86">
        <v>15</v>
      </c>
      <c r="AWR48" s="86"/>
      <c r="AWS48" s="86">
        <v>45</v>
      </c>
      <c r="AWT48" s="86"/>
      <c r="AWU48" s="86"/>
      <c r="AWV48" s="86"/>
      <c r="AWW48" s="86">
        <v>25</v>
      </c>
      <c r="AXB48" s="86"/>
      <c r="AXC48" s="86" t="s">
        <v>799</v>
      </c>
      <c r="AXD48" s="86"/>
      <c r="AXE48" s="86">
        <v>25</v>
      </c>
      <c r="AXF48" s="86"/>
      <c r="AXG48" s="86">
        <v>45</v>
      </c>
      <c r="AXH48" s="86"/>
      <c r="AXI48" s="86"/>
      <c r="AXJ48" s="86"/>
      <c r="AXK48" s="86">
        <v>26</v>
      </c>
      <c r="AXP48" s="86"/>
      <c r="AXQ48" s="86" t="s">
        <v>799</v>
      </c>
      <c r="AXR48" s="86"/>
      <c r="AXS48" s="86">
        <v>27</v>
      </c>
      <c r="AXT48" s="86"/>
      <c r="AXU48" s="86">
        <v>45</v>
      </c>
      <c r="AXV48" s="86"/>
      <c r="AXW48" s="86"/>
      <c r="AXX48" s="86"/>
      <c r="AXY48" s="86">
        <v>33</v>
      </c>
      <c r="AYD48" s="86"/>
      <c r="AYE48" s="86" t="s">
        <v>799</v>
      </c>
      <c r="AYF48" s="86"/>
      <c r="AYG48" s="86">
        <v>23</v>
      </c>
      <c r="AYH48" s="86"/>
      <c r="AYI48" s="86">
        <v>45</v>
      </c>
      <c r="AYJ48" s="86"/>
      <c r="AYK48" s="86"/>
      <c r="AYL48" s="86"/>
      <c r="AYM48" s="86">
        <v>25</v>
      </c>
      <c r="AYR48" s="86"/>
      <c r="AYS48" s="86" t="s">
        <v>799</v>
      </c>
      <c r="AYT48" s="86"/>
      <c r="AYU48" s="86">
        <v>21</v>
      </c>
      <c r="AYV48" s="86"/>
      <c r="AYW48" s="86">
        <v>45</v>
      </c>
      <c r="AYX48" s="86"/>
      <c r="AYY48" s="86"/>
      <c r="AYZ48" s="86"/>
      <c r="AZA48" s="86">
        <v>37</v>
      </c>
      <c r="AZF48" s="86"/>
      <c r="AZG48" s="86" t="s">
        <v>799</v>
      </c>
      <c r="AZH48" s="86"/>
      <c r="AZI48" s="86">
        <v>14</v>
      </c>
      <c r="AZJ48" s="86"/>
      <c r="AZK48" s="86">
        <v>45</v>
      </c>
      <c r="AZL48" s="86"/>
      <c r="AZM48" s="86"/>
      <c r="AZN48" s="86"/>
      <c r="AZO48" s="86">
        <v>19</v>
      </c>
      <c r="AZT48" s="86"/>
      <c r="AZU48" s="86" t="s">
        <v>799</v>
      </c>
      <c r="AZV48" s="86"/>
      <c r="AZW48" s="86">
        <v>22</v>
      </c>
      <c r="AZX48" s="86"/>
      <c r="AZY48" s="86">
        <v>45</v>
      </c>
      <c r="AZZ48" s="86"/>
      <c r="BAA48" s="86"/>
      <c r="BAB48" s="86"/>
      <c r="BAC48" s="86">
        <v>28</v>
      </c>
      <c r="BAH48" s="86"/>
      <c r="BAI48" s="86" t="s">
        <v>799</v>
      </c>
      <c r="BAJ48" s="86"/>
      <c r="BAK48" s="86">
        <v>21</v>
      </c>
      <c r="BAL48" s="86"/>
      <c r="BAM48" s="86">
        <v>45</v>
      </c>
      <c r="BAN48" s="86"/>
      <c r="BAO48" s="86"/>
      <c r="BAP48" s="86"/>
      <c r="BAQ48" s="86">
        <v>27</v>
      </c>
      <c r="BAV48" s="86"/>
      <c r="BAW48" s="86" t="s">
        <v>799</v>
      </c>
      <c r="BAX48" s="86"/>
      <c r="BAY48" s="86">
        <v>29</v>
      </c>
      <c r="BAZ48" s="86"/>
      <c r="BBA48" s="86">
        <v>45</v>
      </c>
      <c r="BBB48" s="86"/>
      <c r="BBC48" s="86"/>
      <c r="BBD48" s="86"/>
      <c r="BBE48" s="86">
        <v>31</v>
      </c>
      <c r="BBJ48" s="86"/>
      <c r="BBK48" s="86" t="s">
        <v>799</v>
      </c>
      <c r="BBL48" s="86"/>
      <c r="BBM48" s="86">
        <v>27</v>
      </c>
      <c r="BBN48" s="86"/>
      <c r="BBO48" s="86">
        <v>45</v>
      </c>
      <c r="BBP48" s="86"/>
      <c r="BBQ48" s="86"/>
      <c r="BBR48" s="86"/>
      <c r="BBS48" s="86">
        <v>32</v>
      </c>
      <c r="BBX48" s="86"/>
      <c r="BBY48" s="86" t="s">
        <v>799</v>
      </c>
      <c r="BBZ48" s="86"/>
      <c r="BCA48" s="86">
        <v>25</v>
      </c>
      <c r="BCB48" s="86"/>
      <c r="BCC48" s="86">
        <v>45</v>
      </c>
      <c r="BCD48" s="86"/>
      <c r="BCE48" s="86"/>
      <c r="BCF48" s="86"/>
      <c r="BCG48" s="86">
        <v>28</v>
      </c>
      <c r="BCL48" s="86"/>
      <c r="BCM48" s="86" t="s">
        <v>799</v>
      </c>
      <c r="BCN48" s="86"/>
      <c r="BCO48" s="86">
        <v>27</v>
      </c>
      <c r="BCP48" s="86"/>
      <c r="BCQ48" s="86">
        <v>45</v>
      </c>
      <c r="BCR48" s="86"/>
      <c r="BCS48" s="86"/>
      <c r="BCT48" s="86"/>
      <c r="BCU48" s="86">
        <v>32</v>
      </c>
      <c r="BCZ48" s="86"/>
      <c r="BDA48" s="86" t="s">
        <v>799</v>
      </c>
      <c r="BDB48" s="86"/>
      <c r="BDC48" s="86">
        <v>17</v>
      </c>
      <c r="BDD48" s="86"/>
      <c r="BDE48" s="86">
        <v>45</v>
      </c>
      <c r="BDF48" s="86"/>
      <c r="BDG48" s="86"/>
      <c r="BDH48" s="86"/>
      <c r="BDI48" s="86">
        <v>22</v>
      </c>
      <c r="BDN48" s="86"/>
      <c r="BDO48" s="86" t="s">
        <v>799</v>
      </c>
      <c r="BDP48" s="86"/>
      <c r="BDQ48" s="86">
        <v>27</v>
      </c>
      <c r="BDR48" s="86"/>
      <c r="BDS48" s="86">
        <v>45</v>
      </c>
      <c r="BDT48" s="86"/>
      <c r="BDU48" s="86"/>
      <c r="BDV48" s="86"/>
      <c r="BDW48" s="86">
        <v>33</v>
      </c>
      <c r="BEB48" s="86"/>
      <c r="BEC48" s="86" t="s">
        <v>799</v>
      </c>
      <c r="BED48" s="86"/>
      <c r="BEE48" s="86">
        <v>22</v>
      </c>
      <c r="BEF48" s="86"/>
      <c r="BEG48" s="86">
        <v>45</v>
      </c>
      <c r="BEH48" s="86"/>
      <c r="BEI48" s="86"/>
      <c r="BEJ48" s="86"/>
      <c r="BEK48" s="86">
        <v>29</v>
      </c>
      <c r="BEP48" s="86"/>
      <c r="BEQ48" s="86" t="s">
        <v>799</v>
      </c>
      <c r="BER48" s="86"/>
      <c r="BES48" s="86">
        <v>15</v>
      </c>
      <c r="BET48" s="86"/>
      <c r="BEU48" s="86">
        <v>45</v>
      </c>
      <c r="BEV48" s="86"/>
      <c r="BEW48" s="86"/>
      <c r="BEX48" s="86"/>
      <c r="BEY48" s="86">
        <v>18</v>
      </c>
      <c r="BFD48" s="86"/>
      <c r="BFE48" s="86" t="s">
        <v>799</v>
      </c>
      <c r="BFF48" s="86"/>
      <c r="BFG48" s="86">
        <v>19</v>
      </c>
      <c r="BFH48" s="86"/>
      <c r="BFI48" s="86">
        <v>45</v>
      </c>
      <c r="BFJ48" s="86"/>
      <c r="BFK48" s="86"/>
      <c r="BFL48" s="86"/>
      <c r="BFM48" s="86">
        <v>31</v>
      </c>
      <c r="BFR48" s="86"/>
      <c r="BFS48" s="86" t="s">
        <v>799</v>
      </c>
      <c r="BFT48" s="86"/>
      <c r="BFU48" s="86">
        <v>33</v>
      </c>
      <c r="BFV48" s="86"/>
      <c r="BFW48" s="86">
        <v>45</v>
      </c>
      <c r="BFX48" s="86"/>
      <c r="BFY48" s="86"/>
      <c r="BFZ48" s="86"/>
      <c r="BGA48" s="86">
        <v>45</v>
      </c>
      <c r="BGF48" s="86"/>
      <c r="BGG48" s="86" t="s">
        <v>799</v>
      </c>
      <c r="BGH48" s="86"/>
      <c r="BGI48" s="86">
        <v>23</v>
      </c>
      <c r="BGJ48" s="86"/>
      <c r="BGK48" s="86">
        <v>45</v>
      </c>
      <c r="BGL48" s="86"/>
      <c r="BGM48" s="86"/>
      <c r="BGN48" s="86"/>
      <c r="BGO48" s="86">
        <v>36</v>
      </c>
      <c r="BGT48" s="86"/>
      <c r="BGU48" s="86" t="s">
        <v>799</v>
      </c>
      <c r="BGV48" s="86"/>
      <c r="BGW48" s="86">
        <v>21</v>
      </c>
      <c r="BGX48" s="86"/>
      <c r="BGY48" s="86">
        <v>45</v>
      </c>
      <c r="BGZ48" s="86"/>
      <c r="BHA48" s="86"/>
      <c r="BHB48" s="86"/>
      <c r="BHC48" s="86">
        <v>24</v>
      </c>
      <c r="BHH48" s="86"/>
      <c r="BHI48" s="86" t="s">
        <v>799</v>
      </c>
      <c r="BHJ48" s="86"/>
      <c r="BHK48" s="86">
        <v>22</v>
      </c>
      <c r="BHL48" s="86"/>
      <c r="BHM48" s="86">
        <v>45</v>
      </c>
      <c r="BHN48" s="86"/>
      <c r="BHO48" s="86"/>
      <c r="BHP48" s="86"/>
      <c r="BHQ48" s="86">
        <v>25</v>
      </c>
      <c r="BHV48" s="86"/>
      <c r="BHW48" s="86" t="s">
        <v>799</v>
      </c>
      <c r="BHX48" s="86"/>
      <c r="BHY48" s="86">
        <v>28</v>
      </c>
      <c r="BHZ48" s="86"/>
      <c r="BIA48" s="86">
        <v>45</v>
      </c>
      <c r="BIB48" s="86"/>
      <c r="BIC48" s="86"/>
      <c r="BID48" s="86"/>
      <c r="BIE48" s="86">
        <v>33</v>
      </c>
      <c r="BIJ48" s="86"/>
      <c r="BIK48" s="86" t="s">
        <v>799</v>
      </c>
      <c r="BIL48" s="86"/>
      <c r="BIM48" s="86">
        <v>22</v>
      </c>
      <c r="BIN48" s="86"/>
      <c r="BIO48" s="86">
        <v>45</v>
      </c>
      <c r="BIP48" s="86"/>
      <c r="BIQ48" s="86"/>
      <c r="BIR48" s="86"/>
      <c r="BIS48" s="86">
        <v>28</v>
      </c>
      <c r="BIX48" s="86"/>
      <c r="BIY48" s="86" t="s">
        <v>799</v>
      </c>
      <c r="BIZ48" s="86"/>
      <c r="BJA48" s="86">
        <v>15</v>
      </c>
      <c r="BJB48" s="86"/>
      <c r="BJC48" s="86">
        <v>45</v>
      </c>
      <c r="BJD48" s="86"/>
      <c r="BJE48" s="86"/>
      <c r="BJF48" s="86"/>
      <c r="BJG48" s="86">
        <v>27</v>
      </c>
      <c r="BJL48" s="86"/>
      <c r="BJM48" s="86" t="s">
        <v>799</v>
      </c>
      <c r="BJN48" s="86"/>
      <c r="BJO48" s="86">
        <v>25</v>
      </c>
      <c r="BJP48" s="86"/>
      <c r="BJQ48" s="86">
        <v>45</v>
      </c>
      <c r="BJR48" s="86"/>
      <c r="BJS48" s="86"/>
      <c r="BJT48" s="86"/>
      <c r="BJU48" s="86">
        <v>27</v>
      </c>
      <c r="BJZ48" s="86"/>
      <c r="BKA48" s="86" t="s">
        <v>799</v>
      </c>
      <c r="BKB48" s="86"/>
      <c r="BKC48" s="86">
        <v>23</v>
      </c>
      <c r="BKD48" s="86"/>
      <c r="BKE48" s="86">
        <v>45</v>
      </c>
      <c r="BKF48" s="86"/>
      <c r="BKG48" s="86"/>
      <c r="BKH48" s="86"/>
      <c r="BKI48" s="86">
        <v>24</v>
      </c>
      <c r="BKN48" s="86"/>
      <c r="BKO48" s="86" t="s">
        <v>799</v>
      </c>
      <c r="BKP48" s="86"/>
      <c r="BKQ48" s="86">
        <v>31</v>
      </c>
      <c r="BKR48" s="86"/>
      <c r="BKS48" s="86">
        <v>45</v>
      </c>
      <c r="BKT48" s="86"/>
      <c r="BKU48" s="86"/>
      <c r="BKV48" s="86"/>
      <c r="BKW48" s="86">
        <v>33</v>
      </c>
      <c r="BLB48" s="86"/>
      <c r="BLC48" s="86" t="s">
        <v>799</v>
      </c>
      <c r="BLD48" s="86"/>
      <c r="BLE48" s="86">
        <v>18</v>
      </c>
      <c r="BLF48" s="86"/>
      <c r="BLG48" s="86">
        <v>45</v>
      </c>
      <c r="BLH48" s="86"/>
      <c r="BLI48" s="86"/>
      <c r="BLJ48" s="86"/>
      <c r="BLK48" s="86">
        <v>22</v>
      </c>
      <c r="BLP48" s="86"/>
      <c r="BLQ48" s="86" t="s">
        <v>799</v>
      </c>
      <c r="BLR48" s="86"/>
      <c r="BLS48" s="86">
        <v>26</v>
      </c>
      <c r="BLT48" s="86"/>
      <c r="BLU48" s="86">
        <v>45</v>
      </c>
      <c r="BLV48" s="86"/>
      <c r="BLW48" s="86"/>
      <c r="BLX48" s="86"/>
      <c r="BLY48" s="86">
        <v>35</v>
      </c>
      <c r="BMD48" s="86"/>
      <c r="BME48" s="86" t="s">
        <v>799</v>
      </c>
      <c r="BMF48" s="86"/>
      <c r="BMG48" s="86">
        <v>22</v>
      </c>
      <c r="BMH48" s="86"/>
      <c r="BMI48" s="86">
        <v>45</v>
      </c>
      <c r="BMJ48" s="86"/>
      <c r="BMK48" s="86"/>
      <c r="BML48" s="86"/>
      <c r="BMM48" s="86">
        <v>23</v>
      </c>
      <c r="BMR48" s="86"/>
      <c r="BMS48" s="86" t="s">
        <v>799</v>
      </c>
      <c r="BMT48" s="86"/>
      <c r="BMU48" s="86">
        <v>22</v>
      </c>
      <c r="BMV48" s="86"/>
      <c r="BMW48" s="86">
        <v>45</v>
      </c>
      <c r="BMX48" s="86"/>
      <c r="BMY48" s="86"/>
      <c r="BMZ48" s="86"/>
      <c r="BNA48" s="86">
        <v>23</v>
      </c>
      <c r="BNF48" s="86"/>
      <c r="BNG48" s="86" t="s">
        <v>799</v>
      </c>
      <c r="BNH48" s="86"/>
      <c r="BNI48" s="86">
        <v>22</v>
      </c>
      <c r="BNJ48" s="86"/>
      <c r="BNK48" s="86">
        <v>45</v>
      </c>
      <c r="BNL48" s="86"/>
      <c r="BNM48" s="86"/>
      <c r="BNN48" s="86"/>
      <c r="BNO48" s="86">
        <v>23</v>
      </c>
      <c r="BNT48" s="86"/>
      <c r="BNU48" s="86" t="s">
        <v>799</v>
      </c>
      <c r="BNV48" s="86"/>
      <c r="BNW48" s="86">
        <v>32</v>
      </c>
      <c r="BNX48" s="86"/>
      <c r="BNY48" s="86">
        <v>45</v>
      </c>
      <c r="BNZ48" s="86"/>
      <c r="BOA48" s="86"/>
      <c r="BOB48" s="86"/>
      <c r="BOC48" s="86">
        <v>39</v>
      </c>
      <c r="BOH48" s="86"/>
      <c r="BOI48" s="86" t="s">
        <v>799</v>
      </c>
      <c r="BOJ48" s="86"/>
      <c r="BOK48" s="86">
        <v>31</v>
      </c>
      <c r="BOL48" s="86"/>
      <c r="BOM48" s="86">
        <v>45</v>
      </c>
      <c r="BON48" s="86"/>
      <c r="BOO48" s="86"/>
      <c r="BOP48" s="86"/>
      <c r="BOQ48" s="86">
        <v>33</v>
      </c>
      <c r="BOV48" s="86"/>
      <c r="BOW48" s="86" t="s">
        <v>799</v>
      </c>
      <c r="BOX48" s="86"/>
      <c r="BOY48" s="86">
        <v>29</v>
      </c>
      <c r="BOZ48" s="86"/>
      <c r="BPA48" s="86">
        <v>45</v>
      </c>
      <c r="BPB48" s="86"/>
      <c r="BPC48" s="86"/>
      <c r="BPD48" s="86"/>
      <c r="BPE48" s="86">
        <v>30</v>
      </c>
      <c r="BPJ48" s="86"/>
      <c r="BPK48" s="86" t="s">
        <v>799</v>
      </c>
      <c r="BPL48" s="86"/>
      <c r="BPM48" s="86">
        <v>18</v>
      </c>
      <c r="BPN48" s="86"/>
      <c r="BPO48" s="86">
        <v>45</v>
      </c>
      <c r="BPP48" s="86"/>
      <c r="BPQ48" s="86"/>
      <c r="BPR48" s="86"/>
      <c r="BPS48" s="86">
        <v>24</v>
      </c>
      <c r="BPX48" s="86"/>
      <c r="BPY48" s="86" t="s">
        <v>799</v>
      </c>
      <c r="BPZ48" s="86"/>
      <c r="BQA48" s="86">
        <v>25</v>
      </c>
      <c r="BQB48" s="86"/>
      <c r="BQC48" s="86">
        <v>45</v>
      </c>
      <c r="BQD48" s="86"/>
      <c r="BQE48" s="86"/>
      <c r="BQF48" s="86"/>
      <c r="BQG48" s="86">
        <v>32</v>
      </c>
      <c r="BQL48" s="86"/>
      <c r="BQM48" s="86" t="s">
        <v>799</v>
      </c>
      <c r="BQN48" s="86"/>
      <c r="BQO48" s="86">
        <v>25</v>
      </c>
      <c r="BQP48" s="86"/>
      <c r="BQQ48" s="86">
        <v>45</v>
      </c>
      <c r="BQR48" s="86"/>
      <c r="BQS48" s="86"/>
      <c r="BQT48" s="86"/>
      <c r="BQU48" s="86">
        <v>35</v>
      </c>
      <c r="BQZ48" s="86"/>
      <c r="BRA48" s="86" t="s">
        <v>799</v>
      </c>
      <c r="BRB48" s="86"/>
      <c r="BRC48" s="86">
        <v>38</v>
      </c>
      <c r="BRD48" s="86"/>
      <c r="BRE48" s="86">
        <v>45</v>
      </c>
      <c r="BRF48" s="86"/>
      <c r="BRG48" s="86"/>
      <c r="BRH48" s="86"/>
      <c r="BRI48" s="86">
        <v>42</v>
      </c>
      <c r="BRN48" s="86"/>
      <c r="BRO48" s="86" t="s">
        <v>799</v>
      </c>
      <c r="BRP48" s="86"/>
      <c r="BRQ48" s="86">
        <v>39</v>
      </c>
      <c r="BRR48" s="86"/>
      <c r="BRS48" s="86">
        <v>45</v>
      </c>
      <c r="BRT48" s="86"/>
      <c r="BRU48" s="86"/>
      <c r="BRV48" s="86"/>
      <c r="BRW48" s="86">
        <v>45</v>
      </c>
      <c r="BSB48" s="86"/>
      <c r="BSC48" s="86" t="s">
        <v>799</v>
      </c>
      <c r="BSD48" s="86"/>
      <c r="BSE48" s="86">
        <v>29</v>
      </c>
      <c r="BSF48" s="86"/>
      <c r="BSG48" s="86">
        <v>45</v>
      </c>
      <c r="BSH48" s="86"/>
      <c r="BSI48" s="86"/>
      <c r="BSJ48" s="86"/>
      <c r="BSK48" s="86">
        <v>33</v>
      </c>
      <c r="BSP48" s="86"/>
      <c r="BSQ48" s="86" t="s">
        <v>799</v>
      </c>
      <c r="BSR48" s="86"/>
      <c r="BSS48" s="86">
        <v>25</v>
      </c>
      <c r="BST48" s="86"/>
      <c r="BSU48" s="86">
        <v>45</v>
      </c>
      <c r="BSV48" s="86"/>
      <c r="BSW48" s="86"/>
      <c r="BSX48" s="86"/>
      <c r="BSY48" s="86">
        <v>36</v>
      </c>
      <c r="BTD48" s="86"/>
      <c r="BTE48" s="86" t="s">
        <v>799</v>
      </c>
      <c r="BTF48" s="86"/>
      <c r="BTG48" s="86">
        <v>16</v>
      </c>
      <c r="BTH48" s="86"/>
      <c r="BTI48" s="86">
        <v>45</v>
      </c>
      <c r="BTJ48" s="86"/>
      <c r="BTK48" s="86"/>
      <c r="BTL48" s="86"/>
      <c r="BTM48" s="86">
        <v>17</v>
      </c>
      <c r="BTR48" s="86"/>
      <c r="BTS48" s="86" t="s">
        <v>799</v>
      </c>
      <c r="BTT48" s="86"/>
      <c r="BTU48" s="86">
        <v>42</v>
      </c>
      <c r="BTV48" s="86"/>
      <c r="BTW48" s="86">
        <v>54</v>
      </c>
      <c r="BTX48" s="86"/>
      <c r="BTY48" s="86"/>
      <c r="BTZ48" s="86"/>
      <c r="BUA48" s="86">
        <v>42</v>
      </c>
      <c r="BUF48" s="86"/>
      <c r="BUG48" s="86" t="s">
        <v>799</v>
      </c>
      <c r="BUH48" s="86"/>
      <c r="BUI48" s="86">
        <v>38</v>
      </c>
      <c r="BUJ48" s="86"/>
      <c r="BUK48" s="86">
        <v>54</v>
      </c>
      <c r="BUL48" s="86"/>
      <c r="BUM48" s="86"/>
      <c r="BUN48" s="86"/>
      <c r="BUO48" s="86">
        <v>43</v>
      </c>
      <c r="BUT48" s="86"/>
      <c r="BUU48" s="86" t="s">
        <v>799</v>
      </c>
      <c r="BUV48" s="86"/>
      <c r="BUW48" s="86">
        <v>28</v>
      </c>
      <c r="BUX48" s="86"/>
      <c r="BUY48" s="86">
        <v>54</v>
      </c>
      <c r="BUZ48" s="86"/>
      <c r="BVA48" s="86"/>
      <c r="BVB48" s="86"/>
      <c r="BVC48" s="86">
        <v>32</v>
      </c>
      <c r="BVH48" s="86"/>
      <c r="BVI48" s="86" t="s">
        <v>799</v>
      </c>
      <c r="BVJ48" s="86"/>
      <c r="BVK48" s="86">
        <v>31</v>
      </c>
      <c r="BVL48" s="86"/>
      <c r="BVM48" s="86">
        <v>54</v>
      </c>
      <c r="BVN48" s="86"/>
      <c r="BVO48" s="86"/>
      <c r="BVP48" s="86"/>
      <c r="BVQ48" s="86">
        <v>34</v>
      </c>
      <c r="BVV48" s="86"/>
      <c r="BVW48" s="86" t="s">
        <v>799</v>
      </c>
      <c r="BVX48" s="86"/>
      <c r="BVY48" s="86">
        <v>32</v>
      </c>
      <c r="BVZ48" s="86"/>
      <c r="BWA48" s="86">
        <v>54</v>
      </c>
      <c r="BWB48" s="86"/>
      <c r="BWC48" s="86"/>
      <c r="BWD48" s="86"/>
      <c r="BWE48" s="86">
        <v>33</v>
      </c>
      <c r="BWJ48" s="86"/>
      <c r="BWK48" s="86" t="s">
        <v>799</v>
      </c>
      <c r="BWL48" s="86"/>
      <c r="BWM48" s="86">
        <v>27</v>
      </c>
      <c r="BWN48" s="86"/>
      <c r="BWO48" s="86">
        <v>54</v>
      </c>
      <c r="BWP48" s="86"/>
      <c r="BWQ48" s="86"/>
      <c r="BWR48" s="86"/>
      <c r="BWS48" s="86">
        <v>29</v>
      </c>
      <c r="BWX48" s="86"/>
      <c r="BWY48" s="86" t="s">
        <v>799</v>
      </c>
      <c r="BWZ48" s="86"/>
      <c r="BXA48" s="86">
        <v>20</v>
      </c>
      <c r="BXB48" s="86"/>
      <c r="BXC48" s="86">
        <v>54</v>
      </c>
      <c r="BXD48" s="86"/>
      <c r="BXE48" s="86"/>
      <c r="BXF48" s="86"/>
      <c r="BXG48" s="86">
        <v>20</v>
      </c>
      <c r="BXL48" s="86"/>
      <c r="BXM48" s="86" t="s">
        <v>799</v>
      </c>
      <c r="BXN48" s="86"/>
      <c r="BXO48" s="86">
        <v>45</v>
      </c>
      <c r="BXP48" s="86"/>
      <c r="BXQ48" s="86">
        <v>54</v>
      </c>
      <c r="BXR48" s="86"/>
      <c r="BXS48" s="86"/>
      <c r="BXT48" s="86"/>
      <c r="BXU48" s="86">
        <v>54</v>
      </c>
      <c r="BXZ48" s="86"/>
      <c r="BYA48" s="86" t="s">
        <v>799</v>
      </c>
      <c r="BYB48" s="86"/>
      <c r="BYC48" s="86">
        <v>39</v>
      </c>
      <c r="BYD48" s="86"/>
      <c r="BYE48" s="86">
        <v>54</v>
      </c>
      <c r="BYF48" s="86"/>
      <c r="BYG48" s="86"/>
      <c r="BYH48" s="86"/>
      <c r="BYI48" s="86">
        <v>42</v>
      </c>
      <c r="BYN48" s="86"/>
      <c r="BYO48" s="86" t="s">
        <v>799</v>
      </c>
      <c r="BYP48" s="86"/>
      <c r="BYQ48" s="86">
        <v>51</v>
      </c>
      <c r="BYR48" s="86"/>
      <c r="BYS48" s="86">
        <v>54</v>
      </c>
      <c r="BYT48" s="86"/>
      <c r="BYU48" s="86"/>
      <c r="BYV48" s="86"/>
      <c r="BYW48" s="86">
        <v>54</v>
      </c>
      <c r="BZB48" s="86"/>
      <c r="BZC48" s="86" t="s">
        <v>799</v>
      </c>
      <c r="BZD48" s="86"/>
      <c r="BZE48" s="86">
        <v>48</v>
      </c>
      <c r="BZF48" s="86"/>
      <c r="BZG48" s="86">
        <v>54</v>
      </c>
      <c r="BZH48" s="86"/>
      <c r="BZI48" s="86"/>
      <c r="BZJ48" s="86"/>
      <c r="BZK48" s="86">
        <v>50</v>
      </c>
      <c r="BZP48" s="86"/>
      <c r="BZQ48" s="86" t="s">
        <v>799</v>
      </c>
      <c r="BZR48" s="86"/>
      <c r="BZS48" s="86">
        <v>47</v>
      </c>
      <c r="BZT48" s="86"/>
      <c r="BZU48" s="86">
        <v>54</v>
      </c>
      <c r="BZV48" s="86"/>
      <c r="BZW48" s="86"/>
      <c r="BZX48" s="86"/>
      <c r="BZY48" s="86">
        <v>52</v>
      </c>
      <c r="CAD48" s="86"/>
      <c r="CAE48" s="86" t="s">
        <v>799</v>
      </c>
      <c r="CAF48" s="86"/>
      <c r="CAG48" s="86">
        <v>47</v>
      </c>
      <c r="CAH48" s="86"/>
      <c r="CAI48" s="86">
        <v>54</v>
      </c>
      <c r="CAJ48" s="86"/>
      <c r="CAK48" s="86"/>
      <c r="CAL48" s="86"/>
      <c r="CAM48" s="86">
        <v>54</v>
      </c>
      <c r="CAR48" s="86"/>
      <c r="CAS48" s="86" t="s">
        <v>799</v>
      </c>
      <c r="CAT48" s="86"/>
      <c r="CAU48" s="86">
        <v>35</v>
      </c>
      <c r="CAV48" s="86"/>
      <c r="CAW48" s="86">
        <v>54</v>
      </c>
      <c r="CAX48" s="86"/>
      <c r="CAY48" s="86"/>
      <c r="CAZ48" s="86"/>
      <c r="CBA48" s="86">
        <v>42</v>
      </c>
      <c r="CBF48" s="86"/>
      <c r="CBG48" s="86" t="s">
        <v>799</v>
      </c>
      <c r="CBH48" s="86"/>
      <c r="CBI48" s="86">
        <v>27</v>
      </c>
      <c r="CBJ48" s="86"/>
      <c r="CBK48" s="86">
        <v>54</v>
      </c>
      <c r="CBL48" s="86"/>
      <c r="CBM48" s="86"/>
      <c r="CBN48" s="86"/>
      <c r="CBO48" s="86">
        <v>32</v>
      </c>
      <c r="CBT48" s="86"/>
      <c r="CBU48" s="86" t="s">
        <v>799</v>
      </c>
      <c r="CBV48" s="86"/>
      <c r="CBW48" s="86">
        <v>38</v>
      </c>
      <c r="CBX48" s="86"/>
      <c r="CBY48" s="86">
        <v>54</v>
      </c>
      <c r="CBZ48" s="86"/>
      <c r="CCA48" s="86"/>
      <c r="CCB48" s="86"/>
      <c r="CCC48" s="86">
        <v>49</v>
      </c>
      <c r="CCH48" s="86"/>
      <c r="CCI48" s="86" t="s">
        <v>799</v>
      </c>
      <c r="CCJ48" s="86"/>
      <c r="CCK48" s="86">
        <v>29</v>
      </c>
      <c r="CCL48" s="86"/>
      <c r="CCM48" s="86">
        <v>54</v>
      </c>
      <c r="CCN48" s="86"/>
      <c r="CCO48" s="86"/>
      <c r="CCP48" s="86"/>
      <c r="CCQ48" s="86">
        <v>32</v>
      </c>
      <c r="CCV48" s="86"/>
      <c r="CCW48" s="86" t="s">
        <v>799</v>
      </c>
      <c r="CCX48" s="86"/>
      <c r="CCY48" s="86">
        <v>36</v>
      </c>
      <c r="CCZ48" s="86"/>
      <c r="CDA48" s="86">
        <v>54</v>
      </c>
      <c r="CDB48" s="86"/>
      <c r="CDC48" s="86"/>
      <c r="CDD48" s="86"/>
      <c r="CDE48" s="86">
        <v>45</v>
      </c>
      <c r="CDJ48" s="86"/>
      <c r="CDK48" s="86" t="s">
        <v>799</v>
      </c>
      <c r="CDL48" s="86"/>
      <c r="CDM48" s="86">
        <v>44</v>
      </c>
      <c r="CDN48" s="86"/>
      <c r="CDO48" s="86">
        <v>54</v>
      </c>
      <c r="CDP48" s="86"/>
      <c r="CDQ48" s="86"/>
      <c r="CDR48" s="86"/>
      <c r="CDS48" s="86">
        <v>50</v>
      </c>
      <c r="CDX48" s="86"/>
      <c r="CDY48" s="86" t="s">
        <v>799</v>
      </c>
      <c r="CDZ48" s="86"/>
      <c r="CEA48" s="86">
        <v>47</v>
      </c>
      <c r="CEB48" s="86"/>
      <c r="CEC48" s="86">
        <v>54</v>
      </c>
      <c r="CED48" s="86"/>
      <c r="CEE48" s="86"/>
      <c r="CEF48" s="86"/>
      <c r="CEG48" s="86">
        <v>54</v>
      </c>
      <c r="CEL48" s="86"/>
      <c r="CEM48" s="86" t="s">
        <v>799</v>
      </c>
      <c r="CEN48" s="86"/>
      <c r="CEO48" s="86">
        <v>44</v>
      </c>
      <c r="CEP48" s="86"/>
      <c r="CEQ48" s="86">
        <v>54</v>
      </c>
      <c r="CER48" s="86"/>
      <c r="CES48" s="86"/>
      <c r="CET48" s="86"/>
      <c r="CEU48" s="86">
        <v>54</v>
      </c>
      <c r="CEZ48" s="86"/>
      <c r="CFA48" s="86" t="s">
        <v>799</v>
      </c>
      <c r="CFB48" s="86"/>
      <c r="CFC48" s="86">
        <v>45</v>
      </c>
      <c r="CFD48" s="86"/>
      <c r="CFE48" s="86">
        <v>54</v>
      </c>
      <c r="CFF48" s="86"/>
      <c r="CFG48" s="86"/>
      <c r="CFH48" s="86"/>
      <c r="CFI48" s="86">
        <v>51</v>
      </c>
      <c r="CFN48" s="86"/>
      <c r="CFO48" s="86" t="s">
        <v>799</v>
      </c>
      <c r="CFP48" s="86"/>
      <c r="CFQ48" s="86">
        <v>47</v>
      </c>
      <c r="CFR48" s="86"/>
      <c r="CFS48" s="86">
        <v>54</v>
      </c>
      <c r="CFT48" s="86"/>
      <c r="CFU48" s="86"/>
      <c r="CFV48" s="86"/>
      <c r="CFW48" s="86">
        <v>54</v>
      </c>
      <c r="CGB48" s="86"/>
      <c r="CGC48" s="86" t="s">
        <v>799</v>
      </c>
      <c r="CGD48" s="86"/>
      <c r="CGE48" s="86">
        <v>26</v>
      </c>
      <c r="CGF48" s="86"/>
      <c r="CGG48" s="86">
        <v>45</v>
      </c>
      <c r="CGH48" s="86"/>
      <c r="CGI48" s="86"/>
      <c r="CGJ48" s="86"/>
      <c r="CGK48" s="86">
        <v>28</v>
      </c>
      <c r="CGP48" s="86"/>
      <c r="CGQ48" s="86" t="s">
        <v>799</v>
      </c>
      <c r="CGR48" s="86"/>
      <c r="CGS48" s="86">
        <v>30</v>
      </c>
      <c r="CGT48" s="86"/>
      <c r="CGU48" s="86">
        <v>45</v>
      </c>
      <c r="CGV48" s="86"/>
      <c r="CGW48" s="86"/>
      <c r="CGX48" s="86"/>
      <c r="CGY48" s="86">
        <v>45</v>
      </c>
      <c r="CHD48" s="86"/>
      <c r="CHE48" s="86" t="s">
        <v>799</v>
      </c>
      <c r="CHF48" s="86"/>
      <c r="CHG48" s="86">
        <v>35</v>
      </c>
      <c r="CHH48" s="86"/>
      <c r="CHI48" s="86">
        <v>45</v>
      </c>
      <c r="CHJ48" s="86"/>
      <c r="CHK48" s="86"/>
      <c r="CHL48" s="86"/>
      <c r="CHM48" s="86">
        <v>40</v>
      </c>
      <c r="CHR48" s="86"/>
      <c r="CHS48" s="86" t="s">
        <v>799</v>
      </c>
      <c r="CHT48" s="86"/>
      <c r="CHU48" s="86">
        <v>19</v>
      </c>
      <c r="CHV48" s="86"/>
      <c r="CHW48" s="86">
        <v>45</v>
      </c>
      <c r="CHX48" s="86"/>
      <c r="CHY48" s="86"/>
      <c r="CHZ48" s="86"/>
      <c r="CIA48" s="86">
        <v>27</v>
      </c>
      <c r="CIF48" s="86"/>
      <c r="CIG48" s="86" t="s">
        <v>799</v>
      </c>
      <c r="CIH48" s="86"/>
      <c r="CII48" s="86">
        <v>17</v>
      </c>
      <c r="CIJ48" s="86"/>
      <c r="CIK48" s="86">
        <v>45</v>
      </c>
      <c r="CIL48" s="86"/>
      <c r="CIM48" s="86"/>
      <c r="CIN48" s="86"/>
      <c r="CIO48" s="86">
        <v>28</v>
      </c>
      <c r="CIT48" s="86"/>
      <c r="CIU48" s="86" t="s">
        <v>799</v>
      </c>
      <c r="CIV48" s="86"/>
      <c r="CIW48" s="86">
        <v>31</v>
      </c>
      <c r="CIX48" s="86"/>
      <c r="CIY48" s="86">
        <v>45</v>
      </c>
      <c r="CIZ48" s="86"/>
      <c r="CJA48" s="86"/>
      <c r="CJB48" s="86"/>
      <c r="CJC48" s="86">
        <v>34</v>
      </c>
      <c r="CJH48" s="86"/>
      <c r="CJI48" s="86" t="s">
        <v>799</v>
      </c>
      <c r="CJJ48" s="86"/>
      <c r="CJK48" s="86">
        <v>31</v>
      </c>
      <c r="CJL48" s="86"/>
      <c r="CJM48" s="86">
        <v>45</v>
      </c>
      <c r="CJN48" s="86"/>
      <c r="CJO48" s="86"/>
      <c r="CJP48" s="86"/>
      <c r="CJQ48" s="86">
        <v>34</v>
      </c>
      <c r="CJV48" s="86"/>
      <c r="CJW48" s="86" t="s">
        <v>799</v>
      </c>
      <c r="CJX48" s="86"/>
      <c r="CJY48" s="86">
        <v>29</v>
      </c>
      <c r="CJZ48" s="86"/>
      <c r="CKA48" s="86">
        <v>45</v>
      </c>
      <c r="CKB48" s="86"/>
      <c r="CKC48" s="86"/>
      <c r="CKD48" s="86"/>
      <c r="CKE48" s="86">
        <v>35</v>
      </c>
      <c r="CKJ48" s="86"/>
      <c r="CKK48" s="86" t="s">
        <v>799</v>
      </c>
      <c r="CKL48" s="86"/>
      <c r="CKM48" s="86">
        <v>32</v>
      </c>
      <c r="CKN48" s="86"/>
      <c r="CKO48" s="86">
        <v>45</v>
      </c>
      <c r="CKP48" s="86"/>
      <c r="CKQ48" s="86"/>
      <c r="CKR48" s="86"/>
      <c r="CKS48" s="86">
        <v>45</v>
      </c>
      <c r="CKX48" s="86"/>
      <c r="CKY48" s="86" t="s">
        <v>799</v>
      </c>
      <c r="CKZ48" s="86"/>
      <c r="CLA48" s="86">
        <v>25</v>
      </c>
      <c r="CLB48" s="86"/>
      <c r="CLC48" s="86">
        <v>45</v>
      </c>
      <c r="CLD48" s="86"/>
      <c r="CLE48" s="86"/>
      <c r="CLF48" s="86"/>
      <c r="CLG48" s="86">
        <v>34</v>
      </c>
      <c r="CLL48" s="86"/>
      <c r="CLM48" s="86" t="s">
        <v>799</v>
      </c>
      <c r="CLN48" s="86"/>
      <c r="CLO48" s="86">
        <v>33</v>
      </c>
      <c r="CLP48" s="86"/>
      <c r="CLQ48" s="86">
        <v>45</v>
      </c>
      <c r="CLR48" s="86"/>
      <c r="CLS48" s="86"/>
      <c r="CLT48" s="86"/>
      <c r="CLU48" s="86">
        <v>35</v>
      </c>
      <c r="CLZ48" s="86"/>
      <c r="CMA48" s="86" t="s">
        <v>799</v>
      </c>
      <c r="CMB48" s="86"/>
      <c r="CMC48" s="86">
        <v>30</v>
      </c>
      <c r="CMD48" s="86"/>
      <c r="CME48" s="86">
        <v>45</v>
      </c>
      <c r="CMF48" s="86"/>
      <c r="CMG48" s="86"/>
      <c r="CMH48" s="86"/>
      <c r="CMI48" s="86">
        <v>38</v>
      </c>
      <c r="CMN48" s="86"/>
      <c r="CMO48" s="86" t="s">
        <v>799</v>
      </c>
      <c r="CMP48" s="86"/>
      <c r="CMQ48" s="86">
        <v>37</v>
      </c>
      <c r="CMR48" s="86"/>
      <c r="CMS48" s="86">
        <v>45</v>
      </c>
      <c r="CMT48" s="86"/>
      <c r="CMU48" s="86"/>
      <c r="CMV48" s="86"/>
      <c r="CMW48" s="86">
        <v>43</v>
      </c>
      <c r="CNB48" s="86"/>
      <c r="CNC48" s="86" t="s">
        <v>799</v>
      </c>
      <c r="CND48" s="86"/>
      <c r="CNE48" s="86">
        <v>24</v>
      </c>
      <c r="CNF48" s="86"/>
      <c r="CNG48" s="86">
        <v>45</v>
      </c>
      <c r="CNH48" s="86"/>
      <c r="CNI48" s="86"/>
      <c r="CNJ48" s="86"/>
      <c r="CNK48" s="86">
        <v>34</v>
      </c>
      <c r="CNP48" s="86"/>
      <c r="CNQ48" s="86" t="s">
        <v>799</v>
      </c>
      <c r="CNR48" s="86"/>
      <c r="CNS48" s="86">
        <v>30</v>
      </c>
      <c r="CNT48" s="86"/>
      <c r="CNU48" s="86">
        <v>45</v>
      </c>
      <c r="CNV48" s="86"/>
      <c r="CNW48" s="86"/>
      <c r="CNX48" s="86"/>
      <c r="CNY48" s="86">
        <v>42</v>
      </c>
      <c r="COD48" s="86"/>
      <c r="COE48" s="86" t="s">
        <v>799</v>
      </c>
      <c r="COF48" s="86"/>
      <c r="COG48" s="86">
        <v>31</v>
      </c>
      <c r="COH48" s="86"/>
      <c r="COI48" s="86">
        <v>45</v>
      </c>
      <c r="COJ48" s="86"/>
      <c r="COK48" s="86"/>
      <c r="COL48" s="86"/>
      <c r="COM48" s="86">
        <v>33</v>
      </c>
      <c r="COR48" s="86"/>
      <c r="COS48" s="86" t="s">
        <v>799</v>
      </c>
      <c r="COT48" s="86"/>
      <c r="COU48" s="86">
        <v>31</v>
      </c>
      <c r="COV48" s="86"/>
      <c r="COW48" s="86">
        <v>45</v>
      </c>
      <c r="COX48" s="86"/>
      <c r="COY48" s="86"/>
      <c r="COZ48" s="86"/>
      <c r="CPA48" s="86">
        <v>36</v>
      </c>
      <c r="CPF48" s="86"/>
      <c r="CPG48" s="86" t="s">
        <v>799</v>
      </c>
      <c r="CPH48" s="86"/>
      <c r="CPI48" s="86">
        <v>31</v>
      </c>
      <c r="CPJ48" s="86"/>
      <c r="CPK48" s="86">
        <v>45</v>
      </c>
      <c r="CPL48" s="86"/>
      <c r="CPM48" s="86"/>
      <c r="CPN48" s="86"/>
      <c r="CPO48" s="86">
        <v>39</v>
      </c>
      <c r="CPT48" s="86"/>
      <c r="CPU48" s="86" t="s">
        <v>799</v>
      </c>
      <c r="CPV48" s="86"/>
      <c r="CPW48" s="86">
        <v>36</v>
      </c>
      <c r="CPX48" s="86"/>
      <c r="CPY48" s="86">
        <v>45</v>
      </c>
      <c r="CPZ48" s="86"/>
      <c r="CQA48" s="86"/>
      <c r="CQB48" s="86"/>
      <c r="CQC48" s="86">
        <v>43</v>
      </c>
      <c r="CQH48" s="86"/>
      <c r="CQI48" s="86" t="s">
        <v>799</v>
      </c>
      <c r="CQJ48" s="86"/>
      <c r="CQK48" s="86">
        <v>36</v>
      </c>
      <c r="CQL48" s="86"/>
      <c r="CQM48" s="86">
        <v>45</v>
      </c>
      <c r="CQN48" s="86"/>
      <c r="CQO48" s="86"/>
      <c r="CQP48" s="86"/>
      <c r="CQQ48" s="86">
        <v>36</v>
      </c>
      <c r="CQV48" s="86"/>
      <c r="CQW48" s="86" t="s">
        <v>799</v>
      </c>
      <c r="CQX48" s="86"/>
      <c r="CQY48" s="86">
        <v>35</v>
      </c>
      <c r="CQZ48" s="86"/>
      <c r="CRA48" s="86">
        <v>45</v>
      </c>
      <c r="CRB48" s="86"/>
      <c r="CRC48" s="86"/>
      <c r="CRD48" s="86"/>
      <c r="CRE48" s="86">
        <v>40</v>
      </c>
      <c r="CRJ48" s="86"/>
      <c r="CRK48" s="86" t="s">
        <v>799</v>
      </c>
      <c r="CRL48" s="86"/>
      <c r="CRM48" s="86">
        <v>36</v>
      </c>
      <c r="CRN48" s="86"/>
      <c r="CRO48" s="86">
        <v>45</v>
      </c>
      <c r="CRP48" s="86"/>
      <c r="CRQ48" s="86"/>
      <c r="CRR48" s="86"/>
      <c r="CRS48" s="86">
        <v>45</v>
      </c>
      <c r="CRX48" s="86"/>
      <c r="CRY48" s="86" t="s">
        <v>799</v>
      </c>
      <c r="CRZ48" s="86"/>
      <c r="CSA48" s="86">
        <v>35</v>
      </c>
      <c r="CSB48" s="86"/>
      <c r="CSC48" s="86">
        <v>45</v>
      </c>
      <c r="CSD48" s="86"/>
      <c r="CSE48" s="86"/>
      <c r="CSF48" s="86"/>
      <c r="CSG48" s="86">
        <v>40</v>
      </c>
      <c r="CSL48" s="86"/>
      <c r="CSM48" s="86" t="s">
        <v>799</v>
      </c>
      <c r="CSN48" s="86"/>
      <c r="CSO48" s="86">
        <v>40</v>
      </c>
      <c r="CSP48" s="86"/>
      <c r="CSQ48" s="86">
        <v>45</v>
      </c>
      <c r="CSR48" s="86"/>
      <c r="CSS48" s="86"/>
      <c r="CST48" s="86"/>
      <c r="CSU48" s="86">
        <v>45</v>
      </c>
      <c r="CSZ48" s="86"/>
      <c r="CTA48" s="86" t="s">
        <v>799</v>
      </c>
      <c r="CTB48" s="86"/>
      <c r="CTC48" s="86">
        <v>23</v>
      </c>
      <c r="CTD48" s="86"/>
      <c r="CTE48" s="86">
        <v>45</v>
      </c>
      <c r="CTF48" s="86"/>
      <c r="CTG48" s="86"/>
      <c r="CTH48" s="86"/>
      <c r="CTI48" s="86">
        <v>29</v>
      </c>
      <c r="CTN48" s="86"/>
      <c r="CTO48" s="86" t="s">
        <v>799</v>
      </c>
      <c r="CTP48" s="86"/>
      <c r="CTQ48" s="86">
        <v>42</v>
      </c>
      <c r="CTR48" s="86"/>
      <c r="CTS48" s="86">
        <v>45</v>
      </c>
      <c r="CTT48" s="86"/>
      <c r="CTU48" s="86"/>
      <c r="CTV48" s="86"/>
      <c r="CTW48" s="86">
        <v>45</v>
      </c>
      <c r="CUB48" s="86"/>
      <c r="CUC48" s="86" t="s">
        <v>799</v>
      </c>
      <c r="CUD48" s="86"/>
      <c r="CUE48" s="86">
        <v>30</v>
      </c>
      <c r="CUF48" s="86"/>
      <c r="CUG48" s="86">
        <v>45</v>
      </c>
      <c r="CUH48" s="86"/>
      <c r="CUI48" s="86"/>
      <c r="CUJ48" s="86"/>
      <c r="CUK48" s="86">
        <v>33</v>
      </c>
      <c r="CUP48" s="86"/>
      <c r="CUQ48" s="86" t="s">
        <v>799</v>
      </c>
      <c r="CUR48" s="86"/>
      <c r="CUS48" s="86">
        <v>12</v>
      </c>
      <c r="CUT48" s="86"/>
      <c r="CUU48" s="86">
        <v>45</v>
      </c>
      <c r="CUV48" s="86"/>
      <c r="CUW48" s="86"/>
      <c r="CUX48" s="86"/>
      <c r="CUY48" s="86">
        <v>45</v>
      </c>
      <c r="CVD48" s="86"/>
      <c r="CVE48" s="86" t="s">
        <v>799</v>
      </c>
      <c r="CVF48" s="86"/>
      <c r="CVG48" s="86">
        <v>28</v>
      </c>
      <c r="CVH48" s="86"/>
      <c r="CVI48" s="86">
        <v>45</v>
      </c>
      <c r="CVJ48" s="86"/>
      <c r="CVK48" s="86"/>
      <c r="CVL48" s="86"/>
      <c r="CVM48" s="86">
        <v>45</v>
      </c>
      <c r="CVR48" s="86"/>
      <c r="CVS48" s="86" t="s">
        <v>799</v>
      </c>
      <c r="CVT48" s="86"/>
      <c r="CVU48" s="86">
        <v>39</v>
      </c>
      <c r="CVV48" s="86"/>
      <c r="CVW48" s="86">
        <v>45</v>
      </c>
      <c r="CVX48" s="86"/>
      <c r="CVY48" s="86"/>
      <c r="CVZ48" s="86"/>
      <c r="CWA48" s="86">
        <v>45</v>
      </c>
      <c r="CWF48" s="86"/>
      <c r="CWG48" s="86" t="s">
        <v>799</v>
      </c>
      <c r="CWH48" s="86"/>
      <c r="CWI48" s="86">
        <v>22</v>
      </c>
      <c r="CWJ48" s="86"/>
      <c r="CWK48" s="86">
        <v>45</v>
      </c>
      <c r="CWL48" s="86"/>
      <c r="CWM48" s="86"/>
      <c r="CWN48" s="86"/>
      <c r="CWO48" s="86">
        <v>45</v>
      </c>
      <c r="CWT48" s="86"/>
      <c r="CWU48" s="86" t="s">
        <v>799</v>
      </c>
      <c r="CWV48" s="86"/>
      <c r="CWW48" s="86">
        <v>34</v>
      </c>
      <c r="CWX48" s="86"/>
      <c r="CWY48" s="86">
        <v>45</v>
      </c>
      <c r="CWZ48" s="86"/>
      <c r="CXA48" s="86"/>
      <c r="CXB48" s="86"/>
      <c r="CXC48" s="86">
        <v>45</v>
      </c>
      <c r="CXH48" s="86"/>
      <c r="CXI48" s="86" t="s">
        <v>799</v>
      </c>
      <c r="CXJ48" s="86"/>
      <c r="CXK48" s="86">
        <v>32</v>
      </c>
      <c r="CXL48" s="86"/>
      <c r="CXM48" s="86">
        <v>45</v>
      </c>
      <c r="CXN48" s="86"/>
      <c r="CXO48" s="86"/>
      <c r="CXP48" s="86"/>
      <c r="CXQ48" s="86">
        <v>38</v>
      </c>
      <c r="CXV48" s="86"/>
      <c r="CXW48" s="86" t="s">
        <v>799</v>
      </c>
      <c r="CXX48" s="86"/>
      <c r="CXY48" s="86">
        <v>32</v>
      </c>
      <c r="CXZ48" s="86"/>
      <c r="CYA48" s="86">
        <v>45</v>
      </c>
      <c r="CYB48" s="86"/>
      <c r="CYC48" s="86"/>
      <c r="CYD48" s="86"/>
      <c r="CYE48" s="86">
        <v>36</v>
      </c>
      <c r="CYJ48" s="86"/>
      <c r="CYK48" s="86" t="s">
        <v>799</v>
      </c>
      <c r="CYL48" s="86"/>
      <c r="CYM48" s="86">
        <v>36</v>
      </c>
      <c r="CYN48" s="86"/>
      <c r="CYO48" s="86">
        <v>45</v>
      </c>
      <c r="CYP48" s="86"/>
      <c r="CYQ48" s="86"/>
      <c r="CYR48" s="86"/>
      <c r="CYS48" s="86">
        <v>39</v>
      </c>
      <c r="CYX48" s="86"/>
      <c r="CYY48" s="86" t="s">
        <v>799</v>
      </c>
      <c r="CYZ48" s="86"/>
      <c r="CZA48" s="86">
        <v>25</v>
      </c>
      <c r="CZB48" s="86"/>
      <c r="CZC48" s="86">
        <v>45</v>
      </c>
      <c r="CZD48" s="86"/>
      <c r="CZE48" s="86"/>
      <c r="CZF48" s="86"/>
      <c r="CZG48" s="86">
        <v>30</v>
      </c>
      <c r="CZL48" s="86"/>
      <c r="CZM48" s="86" t="s">
        <v>799</v>
      </c>
      <c r="CZN48" s="86"/>
      <c r="CZO48" s="86">
        <v>34</v>
      </c>
      <c r="CZP48" s="86"/>
      <c r="CZQ48" s="86">
        <v>45</v>
      </c>
      <c r="CZR48" s="86"/>
      <c r="CZS48" s="86"/>
      <c r="CZT48" s="86"/>
      <c r="CZU48" s="86">
        <v>44</v>
      </c>
      <c r="CZZ48" s="86"/>
      <c r="DAA48" s="86" t="s">
        <v>799</v>
      </c>
      <c r="DAB48" s="86"/>
      <c r="DAC48" s="86">
        <v>31</v>
      </c>
      <c r="DAD48" s="86"/>
      <c r="DAE48" s="86">
        <v>45</v>
      </c>
      <c r="DAF48" s="86"/>
      <c r="DAG48" s="86"/>
      <c r="DAH48" s="86"/>
      <c r="DAI48" s="86">
        <v>35</v>
      </c>
      <c r="DAN48" s="86"/>
      <c r="DAO48" s="86" t="s">
        <v>799</v>
      </c>
      <c r="DAP48" s="86"/>
      <c r="DAQ48" s="86">
        <v>38</v>
      </c>
      <c r="DAR48" s="86"/>
      <c r="DAS48" s="86">
        <v>45</v>
      </c>
      <c r="DAT48" s="86"/>
      <c r="DAU48" s="86"/>
      <c r="DAV48" s="86"/>
      <c r="DAW48" s="86">
        <v>42</v>
      </c>
      <c r="DBB48" s="86"/>
      <c r="DBC48" s="86" t="s">
        <v>799</v>
      </c>
      <c r="DBD48" s="86"/>
      <c r="DBE48" s="86">
        <v>34</v>
      </c>
      <c r="DBF48" s="86"/>
      <c r="DBG48" s="86">
        <v>45</v>
      </c>
      <c r="DBH48" s="86"/>
      <c r="DBI48" s="86"/>
      <c r="DBJ48" s="86"/>
      <c r="DBK48" s="86">
        <v>45</v>
      </c>
      <c r="DBP48" s="86"/>
      <c r="DBQ48" s="86" t="s">
        <v>799</v>
      </c>
      <c r="DBR48" s="86"/>
      <c r="DBS48" s="86">
        <v>34</v>
      </c>
      <c r="DBT48" s="86"/>
      <c r="DBU48" s="86">
        <v>45</v>
      </c>
      <c r="DBV48" s="86"/>
      <c r="DBW48" s="86"/>
      <c r="DBX48" s="86"/>
      <c r="DBY48" s="86">
        <v>45</v>
      </c>
      <c r="DCD48" s="86"/>
      <c r="DCE48" s="86" t="s">
        <v>799</v>
      </c>
      <c r="DCF48" s="86"/>
      <c r="DCG48" s="86">
        <v>44</v>
      </c>
      <c r="DCH48" s="86"/>
      <c r="DCI48" s="86">
        <v>45</v>
      </c>
      <c r="DCJ48" s="86"/>
      <c r="DCK48" s="86"/>
      <c r="DCL48" s="86"/>
      <c r="DCM48" s="86">
        <v>45</v>
      </c>
      <c r="DCR48" s="86"/>
      <c r="DCS48" s="86" t="s">
        <v>799</v>
      </c>
      <c r="DCT48" s="86"/>
      <c r="DCU48" s="86">
        <v>38</v>
      </c>
      <c r="DCV48" s="86"/>
      <c r="DCW48" s="86">
        <v>45</v>
      </c>
      <c r="DCX48" s="86"/>
      <c r="DCY48" s="86"/>
      <c r="DCZ48" s="86"/>
      <c r="DDA48" s="86">
        <v>45</v>
      </c>
      <c r="DDF48" s="86"/>
      <c r="DDG48" s="86" t="s">
        <v>799</v>
      </c>
      <c r="DDH48" s="86"/>
      <c r="DDI48" s="86">
        <v>36</v>
      </c>
      <c r="DDJ48" s="86"/>
      <c r="DDK48" s="86">
        <v>45</v>
      </c>
      <c r="DDL48" s="86"/>
      <c r="DDM48" s="86"/>
      <c r="DDN48" s="86"/>
      <c r="DDO48" s="86">
        <v>38</v>
      </c>
      <c r="DDT48" s="86"/>
      <c r="DDU48" s="86" t="s">
        <v>799</v>
      </c>
      <c r="DDV48" s="86"/>
      <c r="DDW48" s="86">
        <v>20</v>
      </c>
      <c r="DDX48" s="86"/>
      <c r="DDY48" s="86">
        <v>45</v>
      </c>
      <c r="DDZ48" s="86"/>
      <c r="DEA48" s="86"/>
      <c r="DEB48" s="86"/>
      <c r="DEC48" s="86">
        <v>28</v>
      </c>
      <c r="DEH48" s="86"/>
      <c r="DEI48" s="86" t="s">
        <v>799</v>
      </c>
      <c r="DEJ48" s="86"/>
      <c r="DEK48" s="86">
        <v>35</v>
      </c>
      <c r="DEL48" s="86"/>
      <c r="DEM48" s="86">
        <v>45</v>
      </c>
      <c r="DEN48" s="86"/>
      <c r="DEO48" s="86"/>
      <c r="DEP48" s="86"/>
      <c r="DEQ48" s="86">
        <v>45</v>
      </c>
      <c r="DEV48" s="86"/>
      <c r="DEW48" s="86" t="s">
        <v>799</v>
      </c>
      <c r="DEX48" s="86"/>
      <c r="DEY48" s="86">
        <v>12</v>
      </c>
      <c r="DEZ48" s="86"/>
      <c r="DFA48" s="86">
        <v>45</v>
      </c>
      <c r="DFB48" s="86"/>
      <c r="DFC48" s="86"/>
      <c r="DFD48" s="86"/>
      <c r="DFE48" s="86">
        <v>24</v>
      </c>
      <c r="DFJ48" s="86"/>
      <c r="DFK48" s="86" t="s">
        <v>799</v>
      </c>
      <c r="DFL48" s="86"/>
      <c r="DFM48" s="86">
        <v>37</v>
      </c>
      <c r="DFN48" s="86"/>
      <c r="DFO48" s="86">
        <v>45</v>
      </c>
      <c r="DFP48" s="86"/>
      <c r="DFQ48" s="86"/>
      <c r="DFR48" s="86"/>
      <c r="DFS48" s="86">
        <v>43</v>
      </c>
      <c r="DFX48" s="86"/>
      <c r="DFY48" s="86" t="s">
        <v>799</v>
      </c>
      <c r="DFZ48" s="86"/>
      <c r="DGA48" s="86">
        <v>27</v>
      </c>
      <c r="DGB48" s="86"/>
      <c r="DGC48" s="86">
        <v>45</v>
      </c>
      <c r="DGD48" s="86"/>
      <c r="DGE48" s="86"/>
      <c r="DGF48" s="86"/>
      <c r="DGG48" s="86">
        <v>45</v>
      </c>
      <c r="DGL48" s="86"/>
      <c r="DGM48" s="86" t="s">
        <v>799</v>
      </c>
      <c r="DGN48" s="86"/>
      <c r="DGO48" s="86">
        <v>33</v>
      </c>
      <c r="DGP48" s="86"/>
      <c r="DGQ48" s="86">
        <v>45</v>
      </c>
      <c r="DGR48" s="86"/>
      <c r="DGS48" s="86"/>
      <c r="DGT48" s="86"/>
      <c r="DGU48" s="86">
        <v>37</v>
      </c>
      <c r="DGZ48" s="86"/>
      <c r="DHA48" s="86" t="s">
        <v>799</v>
      </c>
      <c r="DHB48" s="86"/>
      <c r="DHC48" s="86">
        <v>38</v>
      </c>
      <c r="DHD48" s="86"/>
      <c r="DHE48" s="86">
        <v>45</v>
      </c>
      <c r="DHF48" s="86"/>
      <c r="DHG48" s="86"/>
      <c r="DHH48" s="86"/>
      <c r="DHI48" s="86">
        <v>45</v>
      </c>
      <c r="DHN48" s="86"/>
      <c r="DHO48" s="86" t="s">
        <v>799</v>
      </c>
      <c r="DHP48" s="86"/>
      <c r="DHQ48" s="86">
        <v>41</v>
      </c>
      <c r="DHR48" s="86"/>
      <c r="DHS48" s="86">
        <v>45</v>
      </c>
      <c r="DHT48" s="86"/>
      <c r="DHU48" s="86"/>
      <c r="DHV48" s="86"/>
      <c r="DHW48" s="86">
        <v>45</v>
      </c>
      <c r="DIB48" s="86"/>
      <c r="DIC48" s="86" t="s">
        <v>799</v>
      </c>
      <c r="DID48" s="86"/>
      <c r="DIE48" s="86">
        <v>31</v>
      </c>
      <c r="DIF48" s="86"/>
      <c r="DIG48" s="86">
        <v>45</v>
      </c>
      <c r="DIH48" s="86"/>
      <c r="DII48" s="86"/>
      <c r="DIJ48" s="86"/>
      <c r="DIK48" s="86">
        <v>36</v>
      </c>
      <c r="DIP48" s="86"/>
      <c r="DIQ48" s="86" t="s">
        <v>799</v>
      </c>
      <c r="DIR48" s="86"/>
      <c r="DIS48" s="86">
        <v>25</v>
      </c>
      <c r="DIT48" s="86"/>
      <c r="DIU48" s="86">
        <v>45</v>
      </c>
      <c r="DIV48" s="86"/>
      <c r="DIW48" s="86"/>
      <c r="DIX48" s="86"/>
      <c r="DIY48" s="86">
        <v>31</v>
      </c>
      <c r="DJD48" s="86"/>
      <c r="DJE48" s="86" t="s">
        <v>799</v>
      </c>
      <c r="DJF48" s="86"/>
      <c r="DJG48" s="86">
        <v>28</v>
      </c>
      <c r="DJH48" s="86"/>
      <c r="DJI48" s="86">
        <v>45</v>
      </c>
      <c r="DJJ48" s="86"/>
      <c r="DJK48" s="86"/>
      <c r="DJL48" s="86"/>
      <c r="DJM48" s="86">
        <v>31</v>
      </c>
      <c r="DJR48" s="86"/>
      <c r="DJS48" s="86" t="s">
        <v>799</v>
      </c>
      <c r="DJT48" s="86"/>
      <c r="DJU48" s="86">
        <v>26</v>
      </c>
      <c r="DJV48" s="86"/>
      <c r="DJW48" s="86">
        <v>45</v>
      </c>
      <c r="DJX48" s="86"/>
      <c r="DJY48" s="86"/>
      <c r="DJZ48" s="86"/>
      <c r="DKA48" s="86">
        <v>39</v>
      </c>
      <c r="DKF48" s="86"/>
      <c r="DKG48" s="86" t="s">
        <v>799</v>
      </c>
      <c r="DKH48" s="86"/>
      <c r="DKI48" s="86">
        <v>21</v>
      </c>
      <c r="DKJ48" s="86"/>
      <c r="DKK48" s="86">
        <v>45</v>
      </c>
      <c r="DKL48" s="86"/>
      <c r="DKM48" s="86"/>
      <c r="DKN48" s="86"/>
      <c r="DKO48" s="86">
        <v>30</v>
      </c>
      <c r="DKT48" s="86"/>
      <c r="DKU48" s="86" t="s">
        <v>799</v>
      </c>
      <c r="DKV48" s="86"/>
      <c r="DKW48" s="86">
        <v>21</v>
      </c>
      <c r="DKX48" s="86"/>
      <c r="DKY48" s="86">
        <v>45</v>
      </c>
      <c r="DKZ48" s="86"/>
      <c r="DLA48" s="86"/>
      <c r="DLB48" s="86"/>
      <c r="DLC48" s="86">
        <v>33</v>
      </c>
      <c r="DLH48" s="86"/>
      <c r="DLI48" s="86" t="s">
        <v>799</v>
      </c>
      <c r="DLJ48" s="86"/>
      <c r="DLK48" s="86">
        <v>25</v>
      </c>
      <c r="DLL48" s="86"/>
      <c r="DLM48" s="86">
        <v>45</v>
      </c>
      <c r="DLN48" s="86"/>
      <c r="DLO48" s="86"/>
      <c r="DLP48" s="86"/>
      <c r="DLQ48" s="86">
        <v>31</v>
      </c>
      <c r="DLV48" s="86"/>
      <c r="DLW48" s="86" t="s">
        <v>799</v>
      </c>
      <c r="DLX48" s="86"/>
      <c r="DLY48" s="86">
        <v>21</v>
      </c>
      <c r="DLZ48" s="86"/>
      <c r="DMA48" s="86">
        <v>45</v>
      </c>
      <c r="DMB48" s="86"/>
      <c r="DMC48" s="86"/>
      <c r="DMD48" s="86"/>
      <c r="DME48" s="86">
        <v>29</v>
      </c>
      <c r="DMJ48" s="86"/>
      <c r="DMK48" s="86" t="s">
        <v>799</v>
      </c>
      <c r="DML48" s="86"/>
      <c r="DMM48" s="86">
        <v>22</v>
      </c>
      <c r="DMN48" s="86"/>
      <c r="DMO48" s="86">
        <v>45</v>
      </c>
      <c r="DMP48" s="86"/>
      <c r="DMQ48" s="86"/>
      <c r="DMR48" s="86"/>
      <c r="DMS48" s="86">
        <v>33</v>
      </c>
      <c r="DMX48" s="86"/>
      <c r="DMY48" s="86" t="s">
        <v>799</v>
      </c>
      <c r="DMZ48" s="86"/>
      <c r="DNA48" s="86">
        <v>26</v>
      </c>
      <c r="DNB48" s="86"/>
      <c r="DNC48" s="86">
        <v>45</v>
      </c>
      <c r="DND48" s="86"/>
      <c r="DNE48" s="86"/>
      <c r="DNF48" s="86"/>
      <c r="DNG48" s="86">
        <v>36</v>
      </c>
      <c r="DNL48" s="86"/>
      <c r="DNM48" s="86" t="s">
        <v>799</v>
      </c>
      <c r="DNN48" s="86"/>
      <c r="DNO48" s="86">
        <v>23</v>
      </c>
      <c r="DNP48" s="86"/>
      <c r="DNQ48" s="86">
        <v>45</v>
      </c>
      <c r="DNR48" s="86"/>
      <c r="DNS48" s="86"/>
      <c r="DNT48" s="86"/>
      <c r="DNU48" s="86">
        <v>39</v>
      </c>
      <c r="DNZ48" s="86"/>
      <c r="DOA48" s="86" t="s">
        <v>799</v>
      </c>
      <c r="DOB48" s="86"/>
      <c r="DOC48" s="86">
        <v>26</v>
      </c>
      <c r="DOD48" s="86"/>
      <c r="DOE48" s="86">
        <v>45</v>
      </c>
      <c r="DOF48" s="86"/>
      <c r="DOG48" s="86"/>
      <c r="DOH48" s="86"/>
      <c r="DOI48" s="86">
        <v>34</v>
      </c>
      <c r="DON48" s="86"/>
      <c r="DOO48" s="86" t="s">
        <v>799</v>
      </c>
      <c r="DOP48" s="86"/>
      <c r="DOQ48" s="86">
        <v>22</v>
      </c>
      <c r="DOR48" s="86"/>
      <c r="DOS48" s="86">
        <v>45</v>
      </c>
      <c r="DOT48" s="86"/>
      <c r="DOU48" s="86"/>
      <c r="DOV48" s="86"/>
      <c r="DOW48" s="86">
        <v>24</v>
      </c>
      <c r="DPB48" s="86"/>
      <c r="DPC48" s="86" t="s">
        <v>799</v>
      </c>
      <c r="DPD48" s="86"/>
      <c r="DPE48" s="86">
        <v>21</v>
      </c>
      <c r="DPF48" s="86"/>
      <c r="DPG48" s="86">
        <v>45</v>
      </c>
      <c r="DPH48" s="86"/>
      <c r="DPI48" s="86"/>
      <c r="DPJ48" s="86"/>
      <c r="DPK48" s="86">
        <v>28</v>
      </c>
      <c r="DPP48" s="86"/>
      <c r="DPQ48" s="86" t="s">
        <v>799</v>
      </c>
      <c r="DPR48" s="86"/>
      <c r="DPS48" s="86">
        <v>16</v>
      </c>
      <c r="DPT48" s="86"/>
      <c r="DPU48" s="86">
        <v>45</v>
      </c>
      <c r="DPV48" s="86"/>
      <c r="DPW48" s="86"/>
      <c r="DPX48" s="86"/>
      <c r="DPY48" s="86">
        <v>26</v>
      </c>
      <c r="DQD48" s="86"/>
      <c r="DQE48" s="86" t="s">
        <v>799</v>
      </c>
      <c r="DQF48" s="86"/>
      <c r="DQG48" s="86">
        <v>25</v>
      </c>
      <c r="DQH48" s="86"/>
      <c r="DQI48" s="86">
        <v>45</v>
      </c>
      <c r="DQJ48" s="86"/>
      <c r="DQK48" s="86"/>
      <c r="DQL48" s="86"/>
      <c r="DQM48" s="86">
        <v>35</v>
      </c>
      <c r="DQR48" s="86"/>
      <c r="DQS48" s="86" t="s">
        <v>799</v>
      </c>
      <c r="DQT48" s="86"/>
      <c r="DQU48" s="86">
        <v>28</v>
      </c>
      <c r="DQV48" s="86"/>
      <c r="DQW48" s="86">
        <v>45</v>
      </c>
      <c r="DQX48" s="86"/>
      <c r="DQY48" s="86"/>
      <c r="DQZ48" s="86"/>
      <c r="DRA48" s="86">
        <v>37</v>
      </c>
      <c r="DRF48" s="86"/>
      <c r="DRG48" s="86" t="s">
        <v>799</v>
      </c>
      <c r="DRH48" s="86"/>
      <c r="DRI48" s="86">
        <v>12</v>
      </c>
      <c r="DRJ48" s="86"/>
      <c r="DRK48" s="86">
        <v>45</v>
      </c>
      <c r="DRL48" s="86"/>
      <c r="DRM48" s="86"/>
      <c r="DRN48" s="86"/>
      <c r="DRO48" s="86">
        <v>22</v>
      </c>
      <c r="DRT48" s="86"/>
      <c r="DRU48" s="86" t="s">
        <v>799</v>
      </c>
      <c r="DRV48" s="86"/>
      <c r="DRW48" s="86">
        <v>22</v>
      </c>
      <c r="DRX48" s="86"/>
      <c r="DRY48" s="86">
        <v>45</v>
      </c>
      <c r="DRZ48" s="86"/>
      <c r="DSA48" s="86"/>
      <c r="DSB48" s="86"/>
      <c r="DSC48" s="86">
        <v>28</v>
      </c>
      <c r="DSH48" s="86"/>
      <c r="DSI48" s="86" t="s">
        <v>799</v>
      </c>
      <c r="DSJ48" s="86"/>
      <c r="DSK48" s="86">
        <v>16</v>
      </c>
      <c r="DSL48" s="86"/>
      <c r="DSM48" s="86">
        <v>45</v>
      </c>
      <c r="DSN48" s="86"/>
      <c r="DSO48" s="86"/>
      <c r="DSP48" s="86"/>
      <c r="DSQ48" s="86">
        <v>20</v>
      </c>
      <c r="DSV48" s="86"/>
      <c r="DSW48" s="86" t="s">
        <v>799</v>
      </c>
      <c r="DSX48" s="86"/>
      <c r="DSY48" s="86">
        <v>23</v>
      </c>
      <c r="DSZ48" s="86"/>
      <c r="DTA48" s="86">
        <v>45</v>
      </c>
      <c r="DTB48" s="86"/>
      <c r="DTC48" s="86"/>
      <c r="DTD48" s="86"/>
      <c r="DTE48" s="86">
        <v>31</v>
      </c>
      <c r="DTJ48" s="86"/>
      <c r="DTK48" s="86" t="s">
        <v>799</v>
      </c>
      <c r="DTL48" s="86"/>
      <c r="DTM48" s="86">
        <v>53</v>
      </c>
      <c r="DTN48" s="86"/>
      <c r="DTO48" s="86">
        <v>54</v>
      </c>
      <c r="DTP48" s="86"/>
      <c r="DTQ48" s="86"/>
      <c r="DTR48" s="86"/>
      <c r="DTS48" s="86">
        <v>54</v>
      </c>
      <c r="DTX48" s="86"/>
      <c r="DTY48" s="86" t="s">
        <v>799</v>
      </c>
      <c r="DTZ48" s="86"/>
      <c r="DUA48" s="86">
        <v>39</v>
      </c>
      <c r="DUB48" s="86"/>
      <c r="DUC48" s="86">
        <v>54</v>
      </c>
      <c r="DUD48" s="86"/>
      <c r="DUE48" s="86"/>
      <c r="DUF48" s="86"/>
      <c r="DUG48" s="86">
        <v>44</v>
      </c>
      <c r="DUL48" s="86"/>
      <c r="DUM48" s="86" t="s">
        <v>799</v>
      </c>
      <c r="DUN48" s="86"/>
      <c r="DUO48" s="86">
        <v>52</v>
      </c>
      <c r="DUP48" s="86"/>
      <c r="DUQ48" s="86">
        <v>54</v>
      </c>
      <c r="DUR48" s="86"/>
      <c r="DUS48" s="86"/>
      <c r="DUT48" s="86"/>
      <c r="DUU48" s="86">
        <v>54</v>
      </c>
      <c r="DUZ48" s="86"/>
      <c r="DVA48" s="86" t="s">
        <v>799</v>
      </c>
      <c r="DVB48" s="86"/>
      <c r="DVC48" s="86">
        <v>20</v>
      </c>
      <c r="DVD48" s="86"/>
      <c r="DVE48" s="86">
        <v>54</v>
      </c>
      <c r="DVF48" s="86"/>
      <c r="DVG48" s="86"/>
      <c r="DVH48" s="86"/>
      <c r="DVI48" s="86">
        <v>25</v>
      </c>
      <c r="DVN48" s="86"/>
      <c r="DVO48" s="86" t="s">
        <v>799</v>
      </c>
      <c r="DVP48" s="86"/>
      <c r="DVQ48" s="86">
        <v>51</v>
      </c>
      <c r="DVR48" s="86"/>
      <c r="DVS48" s="86">
        <v>54</v>
      </c>
      <c r="DVT48" s="86"/>
      <c r="DVU48" s="86"/>
      <c r="DVV48" s="86"/>
      <c r="DVW48" s="86">
        <v>54</v>
      </c>
      <c r="DWB48" s="86"/>
      <c r="DWC48" s="86" t="s">
        <v>799</v>
      </c>
      <c r="DWD48" s="86"/>
      <c r="DWE48" s="86">
        <v>45</v>
      </c>
      <c r="DWF48" s="86"/>
      <c r="DWG48" s="86">
        <v>54</v>
      </c>
      <c r="DWH48" s="86"/>
      <c r="DWI48" s="86"/>
      <c r="DWJ48" s="86"/>
      <c r="DWK48" s="86">
        <v>49</v>
      </c>
      <c r="DWP48" s="86"/>
      <c r="DWQ48" s="86" t="s">
        <v>799</v>
      </c>
      <c r="DWR48" s="86"/>
      <c r="DWS48" s="86">
        <v>39</v>
      </c>
      <c r="DWT48" s="86"/>
      <c r="DWU48" s="86">
        <v>54</v>
      </c>
      <c r="DWV48" s="86"/>
      <c r="DWW48" s="86"/>
      <c r="DWX48" s="86"/>
      <c r="DWY48" s="86">
        <v>54</v>
      </c>
      <c r="DXD48" s="86"/>
      <c r="DXE48" s="86" t="s">
        <v>799</v>
      </c>
      <c r="DXF48" s="86"/>
      <c r="DXG48" s="86">
        <v>34</v>
      </c>
      <c r="DXH48" s="86"/>
      <c r="DXI48" s="86">
        <v>54</v>
      </c>
      <c r="DXJ48" s="86"/>
      <c r="DXK48" s="86"/>
      <c r="DXL48" s="86"/>
      <c r="DXM48" s="86">
        <v>50</v>
      </c>
      <c r="DXR48" s="86"/>
      <c r="DXS48" s="86" t="s">
        <v>799</v>
      </c>
      <c r="DXT48" s="86"/>
      <c r="DXU48" s="86">
        <v>31</v>
      </c>
      <c r="DXV48" s="86"/>
      <c r="DXW48" s="86">
        <v>54</v>
      </c>
      <c r="DXX48" s="86"/>
      <c r="DXY48" s="86"/>
      <c r="DXZ48" s="86"/>
      <c r="DYA48" s="86">
        <v>46</v>
      </c>
      <c r="DYF48" s="86"/>
      <c r="DYG48" s="86" t="s">
        <v>799</v>
      </c>
      <c r="DYH48" s="86"/>
      <c r="DYI48" s="86">
        <v>37</v>
      </c>
      <c r="DYJ48" s="86"/>
      <c r="DYK48" s="86">
        <v>54</v>
      </c>
      <c r="DYL48" s="86"/>
      <c r="DYM48" s="86"/>
      <c r="DYN48" s="86"/>
      <c r="DYO48" s="86">
        <v>45</v>
      </c>
      <c r="DYT48" s="86"/>
      <c r="DYU48" s="86" t="s">
        <v>799</v>
      </c>
      <c r="DYV48" s="86"/>
      <c r="DYW48" s="86">
        <v>34</v>
      </c>
      <c r="DYX48" s="86"/>
      <c r="DYY48" s="86">
        <v>54</v>
      </c>
      <c r="DYZ48" s="86"/>
      <c r="DZA48" s="86"/>
      <c r="DZB48" s="86"/>
      <c r="DZC48" s="86">
        <v>52</v>
      </c>
      <c r="DZH48" s="86"/>
      <c r="DZI48" s="86" t="s">
        <v>799</v>
      </c>
      <c r="DZJ48" s="86"/>
      <c r="DZK48" s="86">
        <v>23</v>
      </c>
      <c r="DZL48" s="86"/>
      <c r="DZM48" s="86">
        <v>54</v>
      </c>
      <c r="DZN48" s="86"/>
      <c r="DZO48" s="86"/>
      <c r="DZP48" s="86"/>
      <c r="DZQ48" s="86">
        <v>34</v>
      </c>
      <c r="DZV48" s="86"/>
      <c r="DZW48" s="86" t="s">
        <v>799</v>
      </c>
      <c r="DZX48" s="86"/>
      <c r="DZY48" s="86">
        <v>29</v>
      </c>
      <c r="DZZ48" s="86"/>
      <c r="EAA48" s="86">
        <v>54</v>
      </c>
      <c r="EAB48" s="86"/>
      <c r="EAC48" s="86"/>
      <c r="EAD48" s="86"/>
      <c r="EAE48" s="86">
        <v>41</v>
      </c>
      <c r="EAJ48" s="86"/>
      <c r="EAK48" s="86" t="s">
        <v>799</v>
      </c>
      <c r="EAL48" s="86"/>
      <c r="EAM48" s="86">
        <v>22</v>
      </c>
      <c r="EAN48" s="86"/>
      <c r="EAO48" s="86">
        <v>54</v>
      </c>
      <c r="EAP48" s="86"/>
      <c r="EAQ48" s="86"/>
      <c r="EAR48" s="86"/>
      <c r="EAS48" s="86">
        <v>31</v>
      </c>
      <c r="EAX48" s="86"/>
      <c r="EAY48" s="86" t="s">
        <v>799</v>
      </c>
      <c r="EAZ48" s="86"/>
      <c r="EBA48" s="86">
        <v>37</v>
      </c>
      <c r="EBB48" s="86"/>
      <c r="EBC48" s="86">
        <v>54</v>
      </c>
      <c r="EBD48" s="86"/>
      <c r="EBE48" s="86"/>
      <c r="EBF48" s="86"/>
      <c r="EBG48" s="86">
        <v>42</v>
      </c>
      <c r="EBL48" s="86"/>
      <c r="EBM48" s="86" t="s">
        <v>799</v>
      </c>
      <c r="EBN48" s="86"/>
      <c r="EBO48" s="86">
        <v>23</v>
      </c>
      <c r="EBP48" s="86"/>
      <c r="EBQ48" s="86">
        <v>54</v>
      </c>
      <c r="EBR48" s="86"/>
      <c r="EBS48" s="86"/>
      <c r="EBT48" s="86"/>
      <c r="EBU48" s="86">
        <v>27</v>
      </c>
      <c r="EBZ48" s="86"/>
      <c r="ECA48" s="86" t="s">
        <v>799</v>
      </c>
      <c r="ECB48" s="86"/>
      <c r="ECC48" s="86">
        <v>25</v>
      </c>
      <c r="ECD48" s="86"/>
      <c r="ECE48" s="86">
        <v>54</v>
      </c>
      <c r="ECF48" s="86"/>
      <c r="ECG48" s="86"/>
      <c r="ECH48" s="86"/>
      <c r="ECI48" s="86">
        <v>31</v>
      </c>
      <c r="ECN48" s="86"/>
      <c r="ECO48" s="86" t="s">
        <v>799</v>
      </c>
      <c r="ECP48" s="86"/>
      <c r="ECQ48" s="86">
        <v>30</v>
      </c>
      <c r="ECR48" s="86"/>
      <c r="ECS48" s="86">
        <v>54</v>
      </c>
      <c r="ECT48" s="86"/>
      <c r="ECU48" s="86"/>
      <c r="ECV48" s="86"/>
      <c r="ECW48" s="86">
        <v>34</v>
      </c>
      <c r="EDB48" s="86"/>
      <c r="EDC48" s="86" t="s">
        <v>799</v>
      </c>
      <c r="EDD48" s="86"/>
      <c r="EDE48" s="86">
        <v>40</v>
      </c>
      <c r="EDF48" s="86"/>
      <c r="EDG48" s="86">
        <v>54</v>
      </c>
      <c r="EDH48" s="86"/>
      <c r="EDI48" s="86"/>
      <c r="EDJ48" s="86"/>
      <c r="EDK48" s="86">
        <v>47</v>
      </c>
      <c r="EDP48" s="86"/>
      <c r="EDQ48" s="86" t="s">
        <v>799</v>
      </c>
      <c r="EDR48" s="86"/>
      <c r="EDS48" s="86">
        <v>31</v>
      </c>
      <c r="EDT48" s="86"/>
      <c r="EDU48" s="86">
        <v>54</v>
      </c>
      <c r="EDV48" s="86"/>
      <c r="EDW48" s="86"/>
      <c r="EDX48" s="86"/>
      <c r="EDY48" s="86">
        <v>37</v>
      </c>
      <c r="EED48" s="86"/>
      <c r="EEE48" s="86" t="s">
        <v>799</v>
      </c>
      <c r="EEF48" s="86"/>
      <c r="EEG48" s="86">
        <v>35</v>
      </c>
      <c r="EEH48" s="86"/>
      <c r="EEI48" s="86">
        <v>54</v>
      </c>
      <c r="EEJ48" s="86"/>
      <c r="EEK48" s="86"/>
      <c r="EEL48" s="86"/>
      <c r="EEM48" s="86">
        <v>39</v>
      </c>
      <c r="EER48" s="86"/>
      <c r="EES48" s="86" t="s">
        <v>799</v>
      </c>
      <c r="EET48" s="86"/>
      <c r="EEU48" s="86">
        <v>34</v>
      </c>
      <c r="EEV48" s="86"/>
      <c r="EEW48" s="86">
        <v>54</v>
      </c>
      <c r="EEX48" s="86"/>
      <c r="EEY48" s="86"/>
      <c r="EEZ48" s="86"/>
      <c r="EFA48" s="86">
        <v>42</v>
      </c>
      <c r="EFF48" s="86"/>
      <c r="EFG48" s="86" t="s">
        <v>799</v>
      </c>
      <c r="EFH48" s="86"/>
      <c r="EFI48" s="86">
        <v>31</v>
      </c>
      <c r="EFJ48" s="86"/>
      <c r="EFK48" s="86">
        <v>54</v>
      </c>
      <c r="EFL48" s="86"/>
      <c r="EFM48" s="86"/>
      <c r="EFN48" s="86"/>
      <c r="EFO48" s="86">
        <v>35</v>
      </c>
      <c r="EFT48" s="86"/>
      <c r="EFU48" s="86" t="s">
        <v>799</v>
      </c>
      <c r="EFV48" s="86"/>
      <c r="EFW48" s="86">
        <v>34</v>
      </c>
      <c r="EFX48" s="86"/>
      <c r="EFY48" s="86">
        <v>54</v>
      </c>
      <c r="EFZ48" s="86"/>
      <c r="EGA48" s="86"/>
      <c r="EGB48" s="86"/>
      <c r="EGC48" s="86">
        <v>43</v>
      </c>
      <c r="EGH48" s="86"/>
      <c r="EGI48" s="86" t="s">
        <v>799</v>
      </c>
      <c r="EGJ48" s="86"/>
      <c r="EGK48" s="86">
        <v>37</v>
      </c>
      <c r="EGL48" s="86"/>
      <c r="EGM48" s="86">
        <v>54</v>
      </c>
      <c r="EGN48" s="86"/>
      <c r="EGO48" s="86"/>
      <c r="EGP48" s="86"/>
      <c r="EGQ48" s="86">
        <v>43</v>
      </c>
      <c r="EGV48" s="86"/>
      <c r="EGW48" s="86" t="s">
        <v>799</v>
      </c>
      <c r="EGX48" s="86"/>
      <c r="EGY48" s="86">
        <v>34</v>
      </c>
      <c r="EGZ48" s="86"/>
      <c r="EHA48" s="86">
        <v>54</v>
      </c>
      <c r="EHB48" s="86"/>
      <c r="EHC48" s="86"/>
      <c r="EHD48" s="86"/>
      <c r="EHE48" s="86">
        <v>38</v>
      </c>
      <c r="EHJ48" s="86"/>
      <c r="EHK48" s="86" t="s">
        <v>799</v>
      </c>
      <c r="EHL48" s="86"/>
      <c r="EHM48" s="86">
        <v>29</v>
      </c>
      <c r="EHN48" s="86"/>
      <c r="EHO48" s="86">
        <v>54</v>
      </c>
      <c r="EHP48" s="86"/>
      <c r="EHQ48" s="86"/>
      <c r="EHR48" s="86"/>
      <c r="EHS48" s="86">
        <v>33</v>
      </c>
      <c r="EHX48" s="86"/>
      <c r="EHY48" s="86" t="s">
        <v>799</v>
      </c>
      <c r="EHZ48" s="86"/>
      <c r="EIA48" s="86">
        <v>17</v>
      </c>
      <c r="EIB48" s="86"/>
      <c r="EIC48" s="86">
        <v>54</v>
      </c>
      <c r="EID48" s="86"/>
      <c r="EIE48" s="86"/>
      <c r="EIF48" s="86"/>
      <c r="EIG48" s="86">
        <v>26</v>
      </c>
      <c r="EIL48" s="86"/>
      <c r="EIM48" s="86" t="s">
        <v>799</v>
      </c>
      <c r="EIN48" s="86"/>
      <c r="EIO48" s="86">
        <v>31</v>
      </c>
      <c r="EIP48" s="86"/>
      <c r="EIQ48" s="86">
        <v>54</v>
      </c>
      <c r="EIR48" s="86"/>
      <c r="EIS48" s="86"/>
      <c r="EIT48" s="86"/>
      <c r="EIU48" s="86">
        <v>35</v>
      </c>
      <c r="EIZ48" s="86"/>
      <c r="EJA48" s="86" t="s">
        <v>799</v>
      </c>
      <c r="EJB48" s="86"/>
      <c r="EJC48" s="86">
        <v>34</v>
      </c>
      <c r="EJD48" s="86"/>
      <c r="EJE48" s="86">
        <v>54</v>
      </c>
      <c r="EJF48" s="86"/>
      <c r="EJG48" s="86"/>
      <c r="EJH48" s="86"/>
      <c r="EJI48" s="86">
        <v>52</v>
      </c>
      <c r="EJN48" s="86"/>
      <c r="EJO48" s="86" t="s">
        <v>799</v>
      </c>
      <c r="EJP48" s="86"/>
      <c r="EJQ48" s="86">
        <v>44</v>
      </c>
      <c r="EJR48" s="86"/>
      <c r="EJS48" s="86">
        <v>45</v>
      </c>
      <c r="EJT48" s="86"/>
      <c r="EJU48" s="86"/>
      <c r="EJV48" s="86"/>
      <c r="EJW48" s="86">
        <v>44</v>
      </c>
      <c r="EKB48" s="86"/>
      <c r="EKC48" s="86" t="s">
        <v>799</v>
      </c>
      <c r="EKD48" s="86"/>
      <c r="EKE48" s="86">
        <v>25</v>
      </c>
      <c r="EKF48" s="86"/>
      <c r="EKG48" s="86">
        <v>45</v>
      </c>
      <c r="EKH48" s="86"/>
      <c r="EKI48" s="86"/>
      <c r="EKJ48" s="86"/>
      <c r="EKK48" s="86">
        <v>45</v>
      </c>
      <c r="EKP48" s="86"/>
      <c r="EKQ48" s="86" t="s">
        <v>799</v>
      </c>
      <c r="EKR48" s="86"/>
      <c r="EKS48" s="86">
        <v>17</v>
      </c>
      <c r="EKT48" s="86"/>
      <c r="EKU48" s="86">
        <v>45</v>
      </c>
      <c r="EKV48" s="86"/>
      <c r="EKW48" s="86"/>
      <c r="EKX48" s="86"/>
      <c r="EKY48" s="86">
        <v>26</v>
      </c>
      <c r="ELD48" s="86"/>
      <c r="ELE48" s="86" t="s">
        <v>799</v>
      </c>
      <c r="ELF48" s="86"/>
      <c r="ELG48" s="86">
        <v>30</v>
      </c>
      <c r="ELH48" s="86"/>
      <c r="ELI48" s="86">
        <v>45</v>
      </c>
      <c r="ELJ48" s="86"/>
      <c r="ELK48" s="86"/>
      <c r="ELL48" s="86"/>
      <c r="ELM48" s="86">
        <v>38</v>
      </c>
      <c r="ELR48" s="86"/>
      <c r="ELS48" s="86" t="s">
        <v>799</v>
      </c>
      <c r="ELT48" s="86"/>
      <c r="ELU48" s="86">
        <v>33</v>
      </c>
      <c r="ELV48" s="86"/>
      <c r="ELW48" s="86">
        <v>45</v>
      </c>
      <c r="ELX48" s="86"/>
      <c r="ELY48" s="86"/>
      <c r="ELZ48" s="86"/>
      <c r="EMA48" s="86">
        <v>45</v>
      </c>
      <c r="EMF48" s="86"/>
      <c r="EMG48" s="86" t="s">
        <v>799</v>
      </c>
      <c r="EMH48" s="86"/>
      <c r="EMI48" s="86">
        <v>20</v>
      </c>
      <c r="EMJ48" s="86"/>
      <c r="EMK48" s="86">
        <v>45</v>
      </c>
      <c r="EML48" s="86"/>
      <c r="EMM48" s="86"/>
      <c r="EMN48" s="86"/>
      <c r="EMO48" s="86">
        <v>35</v>
      </c>
      <c r="EMT48" s="86"/>
      <c r="EMU48" s="86" t="s">
        <v>799</v>
      </c>
      <c r="EMV48" s="86"/>
      <c r="EMW48" s="86">
        <v>39</v>
      </c>
      <c r="EMX48" s="86"/>
      <c r="EMY48" s="86">
        <v>45</v>
      </c>
      <c r="EMZ48" s="86"/>
      <c r="ENA48" s="86"/>
      <c r="ENB48" s="86"/>
      <c r="ENC48" s="86">
        <v>45</v>
      </c>
      <c r="ENH48" s="86"/>
      <c r="ENI48" s="86" t="s">
        <v>799</v>
      </c>
      <c r="ENJ48" s="86"/>
      <c r="ENK48" s="86">
        <v>35</v>
      </c>
      <c r="ENL48" s="86"/>
      <c r="ENM48" s="86">
        <v>45</v>
      </c>
      <c r="ENN48" s="86"/>
      <c r="ENO48" s="86"/>
      <c r="ENP48" s="86"/>
      <c r="ENQ48" s="86">
        <v>39</v>
      </c>
      <c r="ENV48" s="86"/>
      <c r="ENW48" s="86" t="s">
        <v>799</v>
      </c>
      <c r="ENX48" s="86"/>
      <c r="ENY48" s="86">
        <v>28</v>
      </c>
      <c r="ENZ48" s="86"/>
      <c r="EOA48" s="86">
        <v>45</v>
      </c>
      <c r="EOB48" s="86"/>
      <c r="EOC48" s="86"/>
      <c r="EOD48" s="86"/>
      <c r="EOE48" s="86">
        <v>41</v>
      </c>
      <c r="EOJ48" s="86"/>
      <c r="EOK48" s="86" t="s">
        <v>799</v>
      </c>
      <c r="EOL48" s="86"/>
      <c r="EOM48" s="86">
        <v>13</v>
      </c>
      <c r="EON48" s="86"/>
      <c r="EOO48" s="86">
        <v>45</v>
      </c>
      <c r="EOP48" s="86"/>
      <c r="EOQ48" s="86"/>
      <c r="EOR48" s="86"/>
      <c r="EOS48" s="86">
        <v>19</v>
      </c>
      <c r="EOX48" s="86"/>
      <c r="EOY48" s="86" t="s">
        <v>799</v>
      </c>
      <c r="EOZ48" s="86"/>
      <c r="EPA48" s="86">
        <v>29</v>
      </c>
      <c r="EPB48" s="86"/>
      <c r="EPC48" s="86">
        <v>45</v>
      </c>
      <c r="EPD48" s="86"/>
      <c r="EPE48" s="86"/>
      <c r="EPF48" s="86"/>
      <c r="EPG48" s="86">
        <v>34</v>
      </c>
      <c r="EPL48" s="86"/>
      <c r="EPM48" s="86" t="s">
        <v>799</v>
      </c>
      <c r="EPN48" s="86"/>
      <c r="EPO48" s="86">
        <v>38</v>
      </c>
      <c r="EPP48" s="86"/>
      <c r="EPQ48" s="86">
        <v>45</v>
      </c>
      <c r="EPR48" s="86"/>
      <c r="EPS48" s="86"/>
      <c r="EPT48" s="86"/>
      <c r="EPU48" s="86">
        <v>40</v>
      </c>
      <c r="EPZ48" s="86"/>
      <c r="EQA48" s="86" t="s">
        <v>799</v>
      </c>
      <c r="EQB48" s="86"/>
      <c r="EQC48" s="86">
        <v>45</v>
      </c>
      <c r="EQD48" s="86"/>
      <c r="EQE48" s="86">
        <v>45</v>
      </c>
      <c r="EQF48" s="86"/>
      <c r="EQG48" s="86"/>
      <c r="EQH48" s="86"/>
      <c r="EQI48" s="86">
        <v>45</v>
      </c>
      <c r="EQN48" s="86"/>
      <c r="EQO48" s="86" t="s">
        <v>799</v>
      </c>
      <c r="EQP48" s="86"/>
      <c r="EQQ48" s="86">
        <v>12</v>
      </c>
      <c r="EQR48" s="86"/>
      <c r="EQS48" s="86">
        <v>45</v>
      </c>
      <c r="EQT48" s="86"/>
      <c r="EQU48" s="86"/>
      <c r="EQV48" s="86"/>
      <c r="EQW48" s="86">
        <v>20</v>
      </c>
      <c r="ERB48" s="86"/>
      <c r="ERC48" s="86" t="s">
        <v>799</v>
      </c>
      <c r="ERD48" s="86"/>
      <c r="ERE48" s="86">
        <v>20</v>
      </c>
      <c r="ERF48" s="86"/>
      <c r="ERG48" s="86">
        <v>45</v>
      </c>
      <c r="ERH48" s="86"/>
      <c r="ERI48" s="86"/>
      <c r="ERJ48" s="86"/>
      <c r="ERK48" s="86">
        <v>20</v>
      </c>
      <c r="ERP48" s="86"/>
      <c r="ERQ48" s="86" t="s">
        <v>799</v>
      </c>
      <c r="ERR48" s="86"/>
      <c r="ERS48" s="86">
        <v>23</v>
      </c>
      <c r="ERT48" s="86"/>
      <c r="ERU48" s="86">
        <v>45</v>
      </c>
      <c r="ERV48" s="86"/>
      <c r="ERW48" s="86"/>
      <c r="ERX48" s="86"/>
      <c r="ERY48" s="86">
        <v>33</v>
      </c>
      <c r="ESD48" s="86"/>
      <c r="ESE48" s="86" t="s">
        <v>799</v>
      </c>
      <c r="ESF48" s="86"/>
      <c r="ESG48" s="86">
        <v>25</v>
      </c>
      <c r="ESH48" s="86"/>
      <c r="ESI48" s="86">
        <v>45</v>
      </c>
      <c r="ESJ48" s="86"/>
      <c r="ESK48" s="86"/>
      <c r="ESL48" s="86"/>
      <c r="ESM48" s="86">
        <v>34</v>
      </c>
      <c r="ESR48" s="86"/>
      <c r="ESS48" s="86" t="s">
        <v>799</v>
      </c>
      <c r="EST48" s="86"/>
      <c r="ESU48" s="86">
        <v>32</v>
      </c>
      <c r="ESV48" s="86"/>
      <c r="ESW48" s="86">
        <v>45</v>
      </c>
      <c r="ESX48" s="86"/>
      <c r="ESY48" s="86"/>
      <c r="ESZ48" s="86"/>
      <c r="ETA48" s="86">
        <v>38</v>
      </c>
      <c r="ETF48" s="86"/>
      <c r="ETG48" s="86" t="s">
        <v>799</v>
      </c>
      <c r="ETH48" s="86"/>
      <c r="ETI48" s="86">
        <v>11</v>
      </c>
      <c r="ETJ48" s="86"/>
      <c r="ETK48" s="86">
        <v>45</v>
      </c>
      <c r="ETL48" s="86"/>
      <c r="ETM48" s="86"/>
      <c r="ETN48" s="86"/>
      <c r="ETO48" s="86">
        <v>15</v>
      </c>
      <c r="ETT48" s="86"/>
      <c r="ETU48" s="86" t="s">
        <v>799</v>
      </c>
      <c r="ETV48" s="86"/>
      <c r="ETW48" s="86">
        <v>25</v>
      </c>
      <c r="ETX48" s="86"/>
      <c r="ETY48" s="86">
        <v>45</v>
      </c>
      <c r="ETZ48" s="86"/>
      <c r="EUA48" s="86"/>
      <c r="EUB48" s="86"/>
      <c r="EUC48" s="86">
        <v>31</v>
      </c>
      <c r="EUH48" s="86"/>
      <c r="EUI48" s="86" t="s">
        <v>799</v>
      </c>
      <c r="EUJ48" s="86"/>
      <c r="EUK48" s="86">
        <v>22</v>
      </c>
      <c r="EUL48" s="86"/>
      <c r="EUM48" s="86">
        <v>45</v>
      </c>
      <c r="EUN48" s="86"/>
      <c r="EUO48" s="86"/>
      <c r="EUP48" s="86"/>
      <c r="EUQ48" s="86">
        <v>28</v>
      </c>
      <c r="EUV48" s="86"/>
      <c r="EUW48" s="86" t="s">
        <v>799</v>
      </c>
      <c r="EUX48" s="86"/>
      <c r="EUY48" s="86">
        <v>21</v>
      </c>
      <c r="EUZ48" s="86"/>
      <c r="EVA48" s="86">
        <v>45</v>
      </c>
      <c r="EVB48" s="86"/>
      <c r="EVC48" s="86"/>
      <c r="EVD48" s="86"/>
      <c r="EVE48" s="86">
        <v>26</v>
      </c>
      <c r="EVJ48" s="86"/>
      <c r="EVK48" s="86" t="s">
        <v>799</v>
      </c>
      <c r="EVL48" s="86"/>
      <c r="EVM48" s="86">
        <v>16</v>
      </c>
      <c r="EVN48" s="86"/>
      <c r="EVO48" s="86">
        <v>45</v>
      </c>
      <c r="EVP48" s="86"/>
      <c r="EVQ48" s="86"/>
      <c r="EVR48" s="86"/>
      <c r="EVS48" s="86">
        <v>22</v>
      </c>
      <c r="EVX48" s="86"/>
      <c r="EVY48" s="86" t="s">
        <v>799</v>
      </c>
      <c r="EVZ48" s="86"/>
      <c r="EWA48" s="86">
        <v>25</v>
      </c>
      <c r="EWB48" s="86"/>
      <c r="EWC48" s="86">
        <v>45</v>
      </c>
      <c r="EWD48" s="86"/>
      <c r="EWE48" s="86"/>
      <c r="EWF48" s="86"/>
      <c r="EWG48" s="86">
        <v>34</v>
      </c>
      <c r="EWL48" s="86"/>
      <c r="EWM48" s="86" t="s">
        <v>799</v>
      </c>
      <c r="EWN48" s="86"/>
      <c r="EWO48" s="86">
        <v>18</v>
      </c>
      <c r="EWP48" s="86"/>
      <c r="EWQ48" s="86">
        <v>45</v>
      </c>
      <c r="EWR48" s="86"/>
      <c r="EWS48" s="86"/>
      <c r="EWT48" s="86"/>
      <c r="EWU48" s="86">
        <v>21</v>
      </c>
      <c r="EWZ48" s="86"/>
      <c r="EXA48" s="86" t="s">
        <v>799</v>
      </c>
      <c r="EXB48" s="86"/>
      <c r="EXC48" s="86">
        <v>46</v>
      </c>
      <c r="EXD48" s="86"/>
      <c r="EXE48" s="86">
        <v>54</v>
      </c>
      <c r="EXF48" s="86"/>
      <c r="EXG48" s="86"/>
      <c r="EXH48" s="86"/>
      <c r="EXI48" s="86">
        <v>54</v>
      </c>
      <c r="EXN48" s="86"/>
      <c r="EXO48" s="86" t="s">
        <v>799</v>
      </c>
      <c r="EXP48" s="86"/>
      <c r="EXQ48" s="86">
        <v>25</v>
      </c>
      <c r="EXR48" s="86"/>
      <c r="EXS48" s="86">
        <v>54</v>
      </c>
      <c r="EXT48" s="86"/>
      <c r="EXU48" s="86"/>
      <c r="EXV48" s="86"/>
      <c r="EXW48" s="86">
        <v>31</v>
      </c>
      <c r="EYB48" s="86"/>
      <c r="EYC48" s="86" t="s">
        <v>799</v>
      </c>
      <c r="EYD48" s="86"/>
      <c r="EYE48" s="86">
        <v>40</v>
      </c>
      <c r="EYF48" s="86"/>
      <c r="EYG48" s="86">
        <v>54</v>
      </c>
      <c r="EYH48" s="86"/>
      <c r="EYI48" s="86"/>
      <c r="EYJ48" s="86"/>
      <c r="EYK48" s="86">
        <v>54</v>
      </c>
      <c r="EYP48" s="86"/>
      <c r="EYQ48" s="86" t="s">
        <v>799</v>
      </c>
      <c r="EYR48" s="86"/>
      <c r="EYS48" s="86">
        <v>52</v>
      </c>
      <c r="EYT48" s="86"/>
      <c r="EYU48" s="86">
        <v>54</v>
      </c>
      <c r="EYV48" s="86"/>
      <c r="EYW48" s="86"/>
      <c r="EYX48" s="86"/>
      <c r="EYY48" s="86">
        <v>54</v>
      </c>
      <c r="EZD48" s="86"/>
      <c r="EZE48" s="86" t="s">
        <v>799</v>
      </c>
      <c r="EZF48" s="86"/>
      <c r="EZG48" s="86">
        <v>28</v>
      </c>
      <c r="EZH48" s="86"/>
      <c r="EZI48" s="86">
        <v>54</v>
      </c>
      <c r="EZJ48" s="86"/>
      <c r="EZK48" s="86"/>
      <c r="EZL48" s="86"/>
      <c r="EZM48" s="86">
        <v>35</v>
      </c>
      <c r="EZR48" s="86"/>
      <c r="EZS48" s="86" t="s">
        <v>799</v>
      </c>
      <c r="EZT48" s="86"/>
      <c r="EZU48" s="86">
        <v>50</v>
      </c>
      <c r="EZV48" s="86"/>
      <c r="EZW48" s="86">
        <v>54</v>
      </c>
      <c r="EZX48" s="86"/>
      <c r="EZY48" s="86"/>
      <c r="EZZ48" s="86"/>
      <c r="FAA48" s="86">
        <v>54</v>
      </c>
      <c r="FAF48" s="86"/>
      <c r="FAG48" s="86" t="s">
        <v>799</v>
      </c>
      <c r="FAH48" s="86"/>
      <c r="FAI48" s="86">
        <v>18</v>
      </c>
      <c r="FAJ48" s="86"/>
      <c r="FAK48" s="86">
        <v>54</v>
      </c>
      <c r="FAL48" s="86"/>
      <c r="FAM48" s="86"/>
      <c r="FAN48" s="86"/>
      <c r="FAO48" s="86">
        <v>19</v>
      </c>
      <c r="FAT48" s="86"/>
      <c r="FAU48" s="86" t="s">
        <v>799</v>
      </c>
      <c r="FAV48" s="86"/>
      <c r="FAW48" s="86">
        <v>30</v>
      </c>
      <c r="FAX48" s="86"/>
      <c r="FAY48" s="86">
        <v>54</v>
      </c>
      <c r="FAZ48" s="86"/>
      <c r="FBA48" s="86"/>
      <c r="FBB48" s="86"/>
      <c r="FBC48" s="86">
        <v>34</v>
      </c>
      <c r="FBH48" s="86"/>
      <c r="FBI48" s="86" t="s">
        <v>799</v>
      </c>
      <c r="FBJ48" s="86"/>
      <c r="FBK48" s="86">
        <v>25</v>
      </c>
      <c r="FBL48" s="86"/>
      <c r="FBM48" s="86">
        <v>54</v>
      </c>
      <c r="FBN48" s="86"/>
      <c r="FBO48" s="86"/>
      <c r="FBP48" s="86"/>
      <c r="FBQ48" s="86">
        <v>37</v>
      </c>
      <c r="FBV48" s="86"/>
      <c r="FBW48" s="86" t="s">
        <v>799</v>
      </c>
      <c r="FBX48" s="86"/>
      <c r="FBY48" s="86">
        <v>34</v>
      </c>
      <c r="FBZ48" s="86"/>
      <c r="FCA48" s="86">
        <v>54</v>
      </c>
      <c r="FCB48" s="86"/>
      <c r="FCC48" s="86"/>
      <c r="FCD48" s="86"/>
      <c r="FCE48" s="86">
        <v>36</v>
      </c>
      <c r="FCJ48" s="86"/>
      <c r="FCK48" s="86" t="s">
        <v>799</v>
      </c>
      <c r="FCL48" s="86"/>
      <c r="FCM48" s="86">
        <v>43</v>
      </c>
      <c r="FCN48" s="86"/>
      <c r="FCO48" s="86">
        <v>54</v>
      </c>
      <c r="FCP48" s="86"/>
      <c r="FCQ48" s="86"/>
      <c r="FCR48" s="86"/>
      <c r="FCS48" s="86">
        <v>54</v>
      </c>
      <c r="FCX48" s="86"/>
      <c r="FCY48" s="86" t="s">
        <v>799</v>
      </c>
      <c r="FCZ48" s="86"/>
      <c r="FDA48" s="86">
        <v>15</v>
      </c>
      <c r="FDB48" s="86"/>
      <c r="FDC48" s="86">
        <v>54</v>
      </c>
      <c r="FDD48" s="86"/>
      <c r="FDE48" s="86"/>
      <c r="FDF48" s="86"/>
      <c r="FDG48" s="86">
        <v>20</v>
      </c>
      <c r="FDL48" s="86"/>
      <c r="FDM48" s="86" t="s">
        <v>799</v>
      </c>
      <c r="FDN48" s="86"/>
      <c r="FDO48" s="86">
        <v>24</v>
      </c>
      <c r="FDP48" s="86"/>
      <c r="FDQ48" s="86">
        <v>54</v>
      </c>
      <c r="FDR48" s="86"/>
      <c r="FDS48" s="86"/>
      <c r="FDT48" s="86"/>
      <c r="FDU48" s="86">
        <v>37</v>
      </c>
      <c r="FDZ48" s="86"/>
      <c r="FEA48" s="86" t="s">
        <v>799</v>
      </c>
      <c r="FEB48" s="86"/>
      <c r="FEC48" s="86">
        <v>46</v>
      </c>
      <c r="FED48" s="86"/>
      <c r="FEE48" s="86">
        <v>54</v>
      </c>
      <c r="FEF48" s="86"/>
      <c r="FEG48" s="86"/>
      <c r="FEH48" s="86"/>
      <c r="FEI48" s="86">
        <v>46</v>
      </c>
      <c r="FEN48" s="86"/>
      <c r="FEO48" s="86" t="s">
        <v>799</v>
      </c>
      <c r="FEP48" s="86"/>
      <c r="FEQ48" s="86">
        <v>32</v>
      </c>
      <c r="FER48" s="86"/>
      <c r="FES48" s="86">
        <v>54</v>
      </c>
      <c r="FET48" s="86"/>
      <c r="FEU48" s="86"/>
      <c r="FEV48" s="86"/>
      <c r="FEW48" s="86">
        <v>40</v>
      </c>
      <c r="FFB48" s="86"/>
      <c r="FFC48" s="86" t="s">
        <v>799</v>
      </c>
      <c r="FFD48" s="86"/>
      <c r="FFE48" s="86">
        <v>27</v>
      </c>
      <c r="FFF48" s="86"/>
      <c r="FFG48" s="86">
        <v>54</v>
      </c>
      <c r="FFH48" s="86"/>
      <c r="FFI48" s="86"/>
      <c r="FFJ48" s="86"/>
      <c r="FFK48" s="86">
        <v>36</v>
      </c>
      <c r="FFP48" s="86"/>
      <c r="FFQ48" s="86" t="s">
        <v>799</v>
      </c>
      <c r="FFR48" s="86"/>
      <c r="FFS48" s="86">
        <v>9</v>
      </c>
      <c r="FFT48" s="86"/>
      <c r="FFU48" s="86">
        <v>54</v>
      </c>
      <c r="FFV48" s="86"/>
      <c r="FFW48" s="86"/>
      <c r="FFX48" s="86"/>
      <c r="FFY48" s="86">
        <v>14</v>
      </c>
      <c r="FGD48" s="86"/>
      <c r="FGE48" s="86" t="s">
        <v>799</v>
      </c>
      <c r="FGF48" s="86"/>
      <c r="FGG48" s="86">
        <v>23</v>
      </c>
      <c r="FGH48" s="86"/>
      <c r="FGI48" s="86">
        <v>54</v>
      </c>
      <c r="FGJ48" s="86"/>
      <c r="FGK48" s="86"/>
      <c r="FGL48" s="86"/>
      <c r="FGM48" s="86">
        <v>33</v>
      </c>
      <c r="FGR48" s="86"/>
      <c r="FGS48" s="86" t="s">
        <v>799</v>
      </c>
      <c r="FGT48" s="86"/>
      <c r="FGU48" s="86">
        <v>19</v>
      </c>
      <c r="FGV48" s="86"/>
      <c r="FGW48" s="86">
        <v>54</v>
      </c>
      <c r="FGX48" s="86"/>
      <c r="FGY48" s="86"/>
      <c r="FGZ48" s="86"/>
      <c r="FHA48" s="86">
        <v>32</v>
      </c>
      <c r="FHF48" s="86"/>
      <c r="FHG48" s="86" t="s">
        <v>799</v>
      </c>
      <c r="FHH48" s="86"/>
      <c r="FHI48" s="86">
        <v>42</v>
      </c>
      <c r="FHJ48" s="86"/>
      <c r="FHK48" s="86">
        <v>54</v>
      </c>
      <c r="FHL48" s="86"/>
      <c r="FHM48" s="86"/>
      <c r="FHN48" s="86"/>
      <c r="FHO48" s="86">
        <v>49</v>
      </c>
      <c r="FHT48" s="86"/>
      <c r="FHU48" s="86" t="s">
        <v>799</v>
      </c>
      <c r="FHV48" s="86"/>
      <c r="FHW48" s="86">
        <v>29</v>
      </c>
      <c r="FHX48" s="86"/>
      <c r="FHY48" s="86">
        <v>54</v>
      </c>
      <c r="FHZ48" s="86"/>
      <c r="FIA48" s="86"/>
      <c r="FIB48" s="86"/>
      <c r="FIC48" s="86">
        <v>33</v>
      </c>
      <c r="FIH48" s="86"/>
      <c r="FII48" s="86" t="s">
        <v>799</v>
      </c>
      <c r="FIJ48" s="86"/>
      <c r="FIK48" s="86">
        <v>28</v>
      </c>
      <c r="FIL48" s="86"/>
      <c r="FIM48" s="86">
        <v>54</v>
      </c>
      <c r="FIN48" s="86"/>
      <c r="FIO48" s="86"/>
      <c r="FIP48" s="86"/>
      <c r="FIQ48" s="86">
        <v>39</v>
      </c>
      <c r="FIV48" s="86"/>
      <c r="FIW48" s="86" t="s">
        <v>799</v>
      </c>
      <c r="FIX48" s="86"/>
      <c r="FIY48" s="86">
        <v>22</v>
      </c>
      <c r="FIZ48" s="86"/>
      <c r="FJA48" s="86">
        <v>54</v>
      </c>
      <c r="FJB48" s="86"/>
      <c r="FJC48" s="86"/>
      <c r="FJD48" s="86"/>
      <c r="FJE48" s="86">
        <v>28</v>
      </c>
      <c r="FJJ48" s="86"/>
      <c r="FJK48" s="86" t="s">
        <v>799</v>
      </c>
      <c r="FJL48" s="86"/>
      <c r="FJM48" s="86">
        <v>34</v>
      </c>
      <c r="FJN48" s="86"/>
      <c r="FJO48" s="86">
        <v>54</v>
      </c>
      <c r="FJP48" s="86"/>
      <c r="FJQ48" s="86"/>
      <c r="FJR48" s="86"/>
      <c r="FJS48" s="86">
        <v>42</v>
      </c>
      <c r="FJX48" s="86"/>
      <c r="FJY48" s="86" t="s">
        <v>799</v>
      </c>
      <c r="FJZ48" s="86"/>
      <c r="FKA48" s="86">
        <v>40</v>
      </c>
      <c r="FKB48" s="86"/>
      <c r="FKC48" s="86">
        <v>54</v>
      </c>
      <c r="FKD48" s="86"/>
      <c r="FKE48" s="86"/>
      <c r="FKF48" s="86"/>
      <c r="FKG48" s="86">
        <v>49</v>
      </c>
      <c r="FKL48" s="86"/>
      <c r="FKM48" s="86" t="s">
        <v>799</v>
      </c>
      <c r="FKN48" s="86"/>
      <c r="FKO48" s="86">
        <v>37</v>
      </c>
      <c r="FKP48" s="86"/>
      <c r="FKQ48" s="86">
        <v>54</v>
      </c>
      <c r="FKR48" s="86"/>
      <c r="FKS48" s="86"/>
      <c r="FKT48" s="86"/>
      <c r="FKU48" s="86">
        <v>41</v>
      </c>
      <c r="FKZ48" s="86"/>
      <c r="FLA48" s="86" t="s">
        <v>799</v>
      </c>
      <c r="FLB48" s="86"/>
      <c r="FLC48" s="86">
        <v>31</v>
      </c>
      <c r="FLD48" s="86"/>
      <c r="FLE48" s="86">
        <v>54</v>
      </c>
      <c r="FLF48" s="86"/>
      <c r="FLG48" s="86"/>
      <c r="FLH48" s="86"/>
      <c r="FLI48" s="86">
        <v>40</v>
      </c>
      <c r="FLN48" s="86"/>
      <c r="FLO48" s="86" t="s">
        <v>799</v>
      </c>
      <c r="FLP48" s="86"/>
      <c r="FLQ48" s="86">
        <v>31</v>
      </c>
      <c r="FLR48" s="86"/>
      <c r="FLS48" s="86">
        <v>54</v>
      </c>
      <c r="FLT48" s="86"/>
      <c r="FLU48" s="86"/>
      <c r="FLV48" s="86"/>
      <c r="FLW48" s="86">
        <v>38</v>
      </c>
      <c r="FMB48" s="86"/>
      <c r="FMC48" s="86" t="s">
        <v>799</v>
      </c>
      <c r="FMD48" s="86"/>
      <c r="FME48" s="86">
        <v>42</v>
      </c>
      <c r="FMF48" s="86"/>
      <c r="FMG48" s="86">
        <v>45</v>
      </c>
      <c r="FMH48" s="86"/>
      <c r="FMI48" s="86"/>
      <c r="FMJ48" s="86"/>
      <c r="FMK48" s="86">
        <v>45</v>
      </c>
      <c r="FMP48" s="86"/>
      <c r="FMQ48" s="86" t="s">
        <v>799</v>
      </c>
      <c r="FMR48" s="86"/>
      <c r="FMS48" s="86">
        <v>33</v>
      </c>
      <c r="FMT48" s="86"/>
      <c r="FMU48" s="86">
        <v>45</v>
      </c>
      <c r="FMV48" s="86"/>
      <c r="FMW48" s="86"/>
      <c r="FMX48" s="86"/>
      <c r="FMY48" s="86">
        <v>44</v>
      </c>
      <c r="FND48" s="86"/>
      <c r="FNE48" s="86" t="s">
        <v>799</v>
      </c>
      <c r="FNF48" s="86"/>
      <c r="FNG48" s="86">
        <v>33</v>
      </c>
      <c r="FNH48" s="86"/>
      <c r="FNI48" s="86">
        <v>45</v>
      </c>
      <c r="FNJ48" s="86"/>
      <c r="FNK48" s="86"/>
      <c r="FNL48" s="86"/>
      <c r="FNM48" s="86">
        <v>37</v>
      </c>
      <c r="FNR48" s="86"/>
      <c r="FNS48" s="86" t="s">
        <v>799</v>
      </c>
      <c r="FNT48" s="86"/>
      <c r="FNU48" s="86">
        <v>35</v>
      </c>
      <c r="FNV48" s="86"/>
      <c r="FNW48" s="86">
        <v>45</v>
      </c>
      <c r="FNX48" s="86"/>
      <c r="FNY48" s="86"/>
      <c r="FNZ48" s="86"/>
      <c r="FOA48" s="86">
        <v>45</v>
      </c>
      <c r="FOF48" s="86"/>
      <c r="FOG48" s="86" t="s">
        <v>799</v>
      </c>
      <c r="FOH48" s="86"/>
      <c r="FOI48" s="86">
        <v>43</v>
      </c>
      <c r="FOJ48" s="86"/>
      <c r="FOK48" s="86">
        <v>45</v>
      </c>
      <c r="FOL48" s="86"/>
      <c r="FOM48" s="86"/>
      <c r="FON48" s="86"/>
      <c r="FOO48" s="86">
        <v>45</v>
      </c>
      <c r="FOT48" s="86"/>
      <c r="FOU48" s="86" t="s">
        <v>799</v>
      </c>
      <c r="FOV48" s="86"/>
      <c r="FOW48" s="86">
        <v>36</v>
      </c>
      <c r="FOX48" s="86"/>
      <c r="FOY48" s="86">
        <v>45</v>
      </c>
      <c r="FOZ48" s="86"/>
      <c r="FPA48" s="86"/>
      <c r="FPB48" s="86"/>
      <c r="FPC48" s="86">
        <v>45</v>
      </c>
      <c r="FPH48" s="86"/>
      <c r="FPI48" s="86" t="s">
        <v>799</v>
      </c>
      <c r="FPJ48" s="86"/>
      <c r="FPK48" s="86">
        <v>41</v>
      </c>
      <c r="FPL48" s="86"/>
      <c r="FPM48" s="86">
        <v>45</v>
      </c>
      <c r="FPN48" s="86"/>
      <c r="FPO48" s="86"/>
      <c r="FPP48" s="86"/>
      <c r="FPQ48" s="86">
        <v>45</v>
      </c>
      <c r="FPV48" s="86"/>
      <c r="FPW48" s="86" t="s">
        <v>799</v>
      </c>
      <c r="FPX48" s="86"/>
      <c r="FPY48" s="86">
        <v>31</v>
      </c>
      <c r="FPZ48" s="86"/>
      <c r="FQA48" s="86">
        <v>45</v>
      </c>
      <c r="FQB48" s="86"/>
      <c r="FQC48" s="86"/>
      <c r="FQD48" s="86"/>
      <c r="FQE48" s="86">
        <v>45</v>
      </c>
      <c r="FQJ48" s="86"/>
      <c r="FQK48" s="86" t="s">
        <v>799</v>
      </c>
      <c r="FQL48" s="86"/>
      <c r="FQM48" s="86">
        <v>29</v>
      </c>
      <c r="FQN48" s="86"/>
      <c r="FQO48" s="86">
        <v>45</v>
      </c>
      <c r="FQP48" s="86"/>
      <c r="FQQ48" s="86"/>
      <c r="FQR48" s="86"/>
      <c r="FQS48" s="86">
        <v>45</v>
      </c>
      <c r="FQX48" s="86"/>
      <c r="FQY48" s="86" t="s">
        <v>799</v>
      </c>
      <c r="FQZ48" s="86"/>
      <c r="FRA48" s="86">
        <v>30</v>
      </c>
      <c r="FRB48" s="86"/>
      <c r="FRC48" s="86">
        <v>45</v>
      </c>
      <c r="FRD48" s="86"/>
      <c r="FRE48" s="86"/>
      <c r="FRF48" s="86"/>
      <c r="FRG48" s="86">
        <v>45</v>
      </c>
      <c r="FRL48" s="86"/>
      <c r="FRM48" s="86" t="s">
        <v>799</v>
      </c>
      <c r="FRN48" s="86"/>
      <c r="FRO48" s="86">
        <v>29</v>
      </c>
      <c r="FRP48" s="86"/>
      <c r="FRQ48" s="86">
        <v>45</v>
      </c>
      <c r="FRR48" s="86"/>
      <c r="FRS48" s="86"/>
      <c r="FRT48" s="86"/>
      <c r="FRU48" s="86">
        <v>45</v>
      </c>
      <c r="FRZ48" s="86"/>
      <c r="FSA48" s="86" t="s">
        <v>799</v>
      </c>
      <c r="FSB48" s="86"/>
      <c r="FSC48" s="86">
        <v>32</v>
      </c>
      <c r="FSD48" s="86"/>
      <c r="FSE48" s="86">
        <v>45</v>
      </c>
      <c r="FSF48" s="86"/>
      <c r="FSG48" s="86"/>
      <c r="FSH48" s="86"/>
      <c r="FSI48" s="86">
        <v>45</v>
      </c>
      <c r="FSN48" s="86"/>
      <c r="FSO48" s="86" t="s">
        <v>799</v>
      </c>
      <c r="FSP48" s="86"/>
      <c r="FSQ48" s="86">
        <v>31</v>
      </c>
      <c r="FSR48" s="86"/>
      <c r="FSS48" s="86">
        <v>45</v>
      </c>
      <c r="FST48" s="86"/>
      <c r="FSU48" s="86"/>
      <c r="FSV48" s="86"/>
      <c r="FSW48" s="86">
        <v>40</v>
      </c>
      <c r="FTB48" s="86"/>
      <c r="FTC48" s="86" t="s">
        <v>799</v>
      </c>
      <c r="FTD48" s="86"/>
      <c r="FTE48" s="86">
        <v>38</v>
      </c>
      <c r="FTF48" s="86"/>
      <c r="FTG48" s="86">
        <v>45</v>
      </c>
      <c r="FTH48" s="86"/>
      <c r="FTI48" s="86"/>
      <c r="FTJ48" s="86"/>
      <c r="FTK48" s="86">
        <v>45</v>
      </c>
      <c r="FTP48" s="86"/>
      <c r="FTQ48" s="86" t="s">
        <v>799</v>
      </c>
      <c r="FTR48" s="86"/>
      <c r="FTS48" s="86">
        <v>39</v>
      </c>
      <c r="FTT48" s="86"/>
      <c r="FTU48" s="86">
        <v>45</v>
      </c>
      <c r="FTV48" s="86"/>
      <c r="FTW48" s="86"/>
      <c r="FTX48" s="86"/>
      <c r="FTY48" s="86">
        <v>41</v>
      </c>
      <c r="FUD48" s="86"/>
      <c r="FUE48" s="86" t="s">
        <v>799</v>
      </c>
      <c r="FUF48" s="86"/>
      <c r="FUG48" s="86">
        <v>30</v>
      </c>
      <c r="FUH48" s="86"/>
      <c r="FUI48" s="86">
        <v>45</v>
      </c>
      <c r="FUJ48" s="86"/>
      <c r="FUK48" s="86"/>
      <c r="FUL48" s="86"/>
      <c r="FUM48" s="86">
        <v>39</v>
      </c>
      <c r="FUR48" s="86"/>
      <c r="FUS48" s="86" t="s">
        <v>799</v>
      </c>
      <c r="FUT48" s="86"/>
      <c r="FUU48" s="86">
        <v>30</v>
      </c>
      <c r="FUV48" s="86"/>
      <c r="FUW48" s="86">
        <v>45</v>
      </c>
      <c r="FUX48" s="86"/>
      <c r="FUY48" s="86"/>
      <c r="FUZ48" s="86"/>
      <c r="FVA48" s="86">
        <v>37</v>
      </c>
      <c r="FVF48" s="86"/>
      <c r="FVG48" s="86" t="s">
        <v>799</v>
      </c>
      <c r="FVH48" s="86"/>
      <c r="FVI48" s="86">
        <v>42</v>
      </c>
      <c r="FVJ48" s="86"/>
      <c r="FVK48" s="86">
        <v>45</v>
      </c>
      <c r="FVL48" s="86"/>
      <c r="FVM48" s="86"/>
      <c r="FVN48" s="86"/>
      <c r="FVO48" s="86">
        <v>45</v>
      </c>
      <c r="FVT48" s="86"/>
      <c r="FVU48" s="86" t="s">
        <v>799</v>
      </c>
      <c r="FVV48" s="86"/>
      <c r="FVW48" s="86">
        <v>30</v>
      </c>
      <c r="FVX48" s="86"/>
      <c r="FVY48" s="86">
        <v>45</v>
      </c>
      <c r="FVZ48" s="86"/>
      <c r="FWA48" s="86"/>
      <c r="FWB48" s="86"/>
      <c r="FWC48" s="86">
        <v>45</v>
      </c>
      <c r="FWH48" s="86"/>
      <c r="FWI48" s="86" t="s">
        <v>799</v>
      </c>
      <c r="FWJ48" s="86"/>
      <c r="FWK48" s="86">
        <v>36</v>
      </c>
      <c r="FWL48" s="86"/>
      <c r="FWM48" s="86">
        <v>45</v>
      </c>
      <c r="FWN48" s="86"/>
      <c r="FWO48" s="86"/>
      <c r="FWP48" s="86"/>
      <c r="FWQ48" s="86">
        <v>45</v>
      </c>
      <c r="FWV48" s="86"/>
      <c r="FWW48" s="86" t="s">
        <v>799</v>
      </c>
      <c r="FWX48" s="86"/>
      <c r="FWY48" s="86">
        <v>31</v>
      </c>
      <c r="FWZ48" s="86"/>
      <c r="FXA48" s="86">
        <v>45</v>
      </c>
      <c r="FXB48" s="86"/>
      <c r="FXC48" s="86"/>
      <c r="FXD48" s="86"/>
      <c r="FXE48" s="86">
        <v>39</v>
      </c>
      <c r="FXJ48" s="86"/>
      <c r="FXK48" s="86" t="s">
        <v>799</v>
      </c>
      <c r="FXL48" s="86"/>
      <c r="FXM48" s="86">
        <v>35</v>
      </c>
      <c r="FXN48" s="86"/>
      <c r="FXO48" s="86">
        <v>45</v>
      </c>
      <c r="FXP48" s="86"/>
      <c r="FXQ48" s="86"/>
      <c r="FXR48" s="86"/>
      <c r="FXS48" s="86">
        <v>45</v>
      </c>
      <c r="FXX48" s="86"/>
      <c r="FXY48" s="86" t="s">
        <v>799</v>
      </c>
      <c r="FXZ48" s="86"/>
      <c r="FYA48" s="86">
        <v>28</v>
      </c>
      <c r="FYB48" s="86"/>
      <c r="FYC48" s="86">
        <v>45</v>
      </c>
      <c r="FYD48" s="86"/>
      <c r="FYE48" s="86"/>
      <c r="FYF48" s="86"/>
      <c r="FYG48" s="86">
        <v>31</v>
      </c>
      <c r="FYL48" s="86"/>
      <c r="FYM48" s="86" t="s">
        <v>799</v>
      </c>
      <c r="FYN48" s="86"/>
      <c r="FYO48" s="86">
        <v>33</v>
      </c>
      <c r="FYP48" s="86"/>
      <c r="FYQ48" s="86">
        <v>45</v>
      </c>
      <c r="FYR48" s="86"/>
      <c r="FYS48" s="86"/>
      <c r="FYT48" s="86"/>
      <c r="FYU48" s="86">
        <v>45</v>
      </c>
      <c r="FYZ48" s="86"/>
      <c r="FZA48" s="86" t="s">
        <v>799</v>
      </c>
      <c r="FZB48" s="86"/>
      <c r="FZC48" s="86">
        <v>39</v>
      </c>
      <c r="FZD48" s="86"/>
      <c r="FZE48" s="86">
        <v>45</v>
      </c>
      <c r="FZF48" s="86"/>
      <c r="FZG48" s="86"/>
      <c r="FZH48" s="86"/>
      <c r="FZI48" s="86">
        <v>45</v>
      </c>
      <c r="FZN48" s="86"/>
      <c r="FZO48" s="86" t="s">
        <v>799</v>
      </c>
      <c r="FZP48" s="86"/>
      <c r="FZQ48" s="86">
        <v>21</v>
      </c>
      <c r="FZR48" s="86"/>
      <c r="FZS48" s="86">
        <v>45</v>
      </c>
      <c r="FZT48" s="86"/>
      <c r="FZU48" s="86"/>
      <c r="FZV48" s="86"/>
      <c r="FZW48" s="86">
        <v>30</v>
      </c>
      <c r="GAB48" s="86"/>
      <c r="GAC48" s="86" t="s">
        <v>799</v>
      </c>
      <c r="GAD48" s="86"/>
      <c r="GAE48" s="86">
        <v>26</v>
      </c>
      <c r="GAF48" s="86"/>
      <c r="GAG48" s="86">
        <v>45</v>
      </c>
      <c r="GAH48" s="86"/>
      <c r="GAI48" s="86"/>
      <c r="GAJ48" s="86"/>
      <c r="GAK48" s="86">
        <v>28</v>
      </c>
      <c r="GAP48" s="86"/>
      <c r="GAQ48" s="86" t="s">
        <v>799</v>
      </c>
      <c r="GAR48" s="86"/>
      <c r="GAS48" s="86">
        <v>32</v>
      </c>
      <c r="GAT48" s="86"/>
      <c r="GAU48" s="86">
        <v>45</v>
      </c>
      <c r="GAV48" s="86"/>
      <c r="GAW48" s="86"/>
      <c r="GAX48" s="86"/>
      <c r="GAY48" s="86">
        <v>45</v>
      </c>
      <c r="GBD48" s="86"/>
      <c r="GBE48" s="86" t="s">
        <v>799</v>
      </c>
      <c r="GBF48" s="86"/>
      <c r="GBG48" s="86">
        <v>24</v>
      </c>
      <c r="GBH48" s="86"/>
      <c r="GBI48" s="86">
        <v>45</v>
      </c>
      <c r="GBJ48" s="86"/>
      <c r="GBK48" s="86"/>
      <c r="GBL48" s="86"/>
      <c r="GBM48" s="86">
        <v>31</v>
      </c>
      <c r="GBR48" s="86"/>
      <c r="GBS48" s="86" t="s">
        <v>799</v>
      </c>
      <c r="GBT48" s="86"/>
      <c r="GBU48" s="86">
        <v>23</v>
      </c>
      <c r="GBV48" s="86"/>
      <c r="GBW48" s="86">
        <v>45</v>
      </c>
      <c r="GBX48" s="86"/>
      <c r="GBY48" s="86"/>
      <c r="GBZ48" s="86"/>
      <c r="GCA48" s="86">
        <v>33</v>
      </c>
      <c r="GCF48" s="86"/>
      <c r="GCG48" s="86" t="s">
        <v>799</v>
      </c>
      <c r="GCH48" s="86"/>
      <c r="GCI48" s="86">
        <v>27</v>
      </c>
      <c r="GCJ48" s="86"/>
      <c r="GCK48" s="86">
        <v>45</v>
      </c>
      <c r="GCL48" s="86"/>
      <c r="GCM48" s="86"/>
      <c r="GCN48" s="86"/>
      <c r="GCO48" s="86">
        <v>38</v>
      </c>
      <c r="GCT48" s="86"/>
      <c r="GCU48" s="86" t="s">
        <v>799</v>
      </c>
      <c r="GCV48" s="86"/>
      <c r="GCW48" s="86">
        <v>42</v>
      </c>
      <c r="GCX48" s="86"/>
      <c r="GCY48" s="86">
        <v>45</v>
      </c>
      <c r="GCZ48" s="86"/>
      <c r="GDA48" s="86"/>
      <c r="GDB48" s="86"/>
      <c r="GDC48" s="86">
        <v>45</v>
      </c>
      <c r="GDH48" s="86"/>
      <c r="GDI48" s="86" t="s">
        <v>799</v>
      </c>
      <c r="GDJ48" s="86"/>
      <c r="GDK48" s="86">
        <v>24</v>
      </c>
      <c r="GDL48" s="86"/>
      <c r="GDM48" s="86">
        <v>45</v>
      </c>
      <c r="GDN48" s="86"/>
      <c r="GDO48" s="86"/>
      <c r="GDP48" s="86"/>
      <c r="GDQ48" s="86">
        <v>30</v>
      </c>
      <c r="GDV48" s="86"/>
      <c r="GDW48" s="86" t="s">
        <v>799</v>
      </c>
      <c r="GDX48" s="86"/>
      <c r="GDY48" s="86">
        <v>30</v>
      </c>
      <c r="GDZ48" s="86"/>
      <c r="GEA48" s="86">
        <v>45</v>
      </c>
      <c r="GEB48" s="86"/>
      <c r="GEC48" s="86"/>
      <c r="GED48" s="86"/>
      <c r="GEE48" s="86">
        <v>43</v>
      </c>
      <c r="GEJ48" s="86"/>
      <c r="GEK48" s="86" t="s">
        <v>799</v>
      </c>
      <c r="GEL48" s="86"/>
      <c r="GEM48" s="86">
        <v>33</v>
      </c>
      <c r="GEN48" s="86"/>
      <c r="GEO48" s="86">
        <v>45</v>
      </c>
      <c r="GEP48" s="86"/>
      <c r="GEQ48" s="86"/>
      <c r="GER48" s="86"/>
      <c r="GES48" s="86">
        <v>44</v>
      </c>
      <c r="GEX48" s="86"/>
      <c r="GEY48" s="86" t="s">
        <v>799</v>
      </c>
      <c r="GEZ48" s="86"/>
      <c r="GFA48" s="86">
        <v>40</v>
      </c>
      <c r="GFB48" s="86"/>
      <c r="GFC48" s="86">
        <v>45</v>
      </c>
      <c r="GFD48" s="86"/>
      <c r="GFE48" s="86"/>
      <c r="GFF48" s="86"/>
      <c r="GFG48" s="86">
        <v>45</v>
      </c>
      <c r="GFL48" s="86"/>
      <c r="GFM48" s="86" t="s">
        <v>799</v>
      </c>
      <c r="GFN48" s="86"/>
      <c r="GFO48" s="86">
        <v>38</v>
      </c>
      <c r="GFP48" s="86"/>
      <c r="GFQ48" s="86">
        <v>45</v>
      </c>
      <c r="GFR48" s="86"/>
      <c r="GFS48" s="86"/>
      <c r="GFT48" s="86"/>
      <c r="GFU48" s="86">
        <v>45</v>
      </c>
      <c r="GFZ48" s="86"/>
      <c r="GGA48" s="86" t="s">
        <v>799</v>
      </c>
      <c r="GGB48" s="86"/>
      <c r="GGC48" s="86">
        <v>24</v>
      </c>
      <c r="GGD48" s="86"/>
      <c r="GGE48" s="86">
        <v>45</v>
      </c>
      <c r="GGF48" s="86"/>
      <c r="GGG48" s="86"/>
      <c r="GGH48" s="86"/>
      <c r="GGI48" s="86">
        <v>27</v>
      </c>
      <c r="GGN48" s="86"/>
      <c r="GGO48" s="86" t="s">
        <v>799</v>
      </c>
      <c r="GGP48" s="86"/>
      <c r="GGQ48" s="86">
        <v>26</v>
      </c>
      <c r="GGR48" s="86"/>
      <c r="GGS48" s="86">
        <v>45</v>
      </c>
      <c r="GGT48" s="86"/>
      <c r="GGU48" s="86"/>
      <c r="GGV48" s="86"/>
      <c r="GGW48" s="86">
        <v>44</v>
      </c>
      <c r="GHB48" s="86"/>
      <c r="GHC48" s="86" t="s">
        <v>799</v>
      </c>
      <c r="GHD48" s="86"/>
      <c r="GHE48" s="86">
        <v>32</v>
      </c>
      <c r="GHF48" s="86"/>
      <c r="GHG48" s="86">
        <v>45</v>
      </c>
      <c r="GHH48" s="86"/>
      <c r="GHI48" s="86"/>
      <c r="GHJ48" s="86"/>
      <c r="GHK48" s="86">
        <v>45</v>
      </c>
      <c r="GHP48" s="86"/>
      <c r="GHQ48" s="86" t="s">
        <v>799</v>
      </c>
      <c r="GHR48" s="86"/>
      <c r="GHS48" s="86">
        <v>33</v>
      </c>
      <c r="GHT48" s="86"/>
      <c r="GHU48" s="86">
        <v>45</v>
      </c>
      <c r="GHV48" s="86"/>
      <c r="GHW48" s="86"/>
      <c r="GHX48" s="86"/>
      <c r="GHY48" s="86">
        <v>45</v>
      </c>
      <c r="GID48" s="86"/>
      <c r="GIE48" s="86" t="s">
        <v>799</v>
      </c>
      <c r="GIF48" s="86"/>
      <c r="GIG48" s="86">
        <v>30</v>
      </c>
      <c r="GIH48" s="86"/>
      <c r="GII48" s="86">
        <v>45</v>
      </c>
      <c r="GIJ48" s="86"/>
      <c r="GIK48" s="86"/>
      <c r="GIL48" s="86"/>
      <c r="GIM48" s="86">
        <v>40</v>
      </c>
      <c r="GIR48" s="86"/>
      <c r="GIS48" s="86" t="s">
        <v>799</v>
      </c>
      <c r="GIT48" s="86"/>
      <c r="GIU48" s="86">
        <v>33</v>
      </c>
      <c r="GIV48" s="86"/>
      <c r="GIW48" s="86">
        <v>45</v>
      </c>
      <c r="GIX48" s="86"/>
      <c r="GIY48" s="86"/>
      <c r="GIZ48" s="86"/>
      <c r="GJA48" s="86">
        <v>45</v>
      </c>
      <c r="GJF48" s="86"/>
      <c r="GJG48" s="86" t="s">
        <v>799</v>
      </c>
      <c r="GJH48" s="86"/>
      <c r="GJI48" s="86">
        <v>28</v>
      </c>
      <c r="GJJ48" s="86"/>
      <c r="GJK48" s="86">
        <v>45</v>
      </c>
      <c r="GJL48" s="86"/>
      <c r="GJM48" s="86"/>
      <c r="GJN48" s="86"/>
      <c r="GJO48" s="86">
        <v>31</v>
      </c>
      <c r="GJT48" s="86"/>
      <c r="GJU48" s="86" t="s">
        <v>799</v>
      </c>
      <c r="GJV48" s="86"/>
      <c r="GJW48" s="86">
        <v>33</v>
      </c>
      <c r="GJX48" s="86"/>
      <c r="GJY48" s="86">
        <v>45</v>
      </c>
      <c r="GJZ48" s="86"/>
      <c r="GKA48" s="86"/>
      <c r="GKB48" s="86"/>
      <c r="GKC48" s="86">
        <v>39</v>
      </c>
      <c r="GKH48" s="86"/>
      <c r="GKI48" s="86" t="s">
        <v>799</v>
      </c>
      <c r="GKJ48" s="86"/>
      <c r="GKK48" s="86">
        <v>37</v>
      </c>
      <c r="GKL48" s="86"/>
      <c r="GKM48" s="86">
        <v>45</v>
      </c>
      <c r="GKN48" s="86"/>
      <c r="GKO48" s="86"/>
      <c r="GKP48" s="86"/>
      <c r="GKQ48" s="86">
        <v>45</v>
      </c>
      <c r="GKV48" s="86"/>
      <c r="GKW48" s="86" t="s">
        <v>799</v>
      </c>
      <c r="GKX48" s="86"/>
      <c r="GKY48" s="86">
        <v>34</v>
      </c>
      <c r="GKZ48" s="86"/>
      <c r="GLA48" s="86">
        <v>45</v>
      </c>
      <c r="GLB48" s="86"/>
      <c r="GLC48" s="86"/>
      <c r="GLD48" s="86"/>
      <c r="GLE48" s="86">
        <v>37</v>
      </c>
      <c r="GLJ48" s="86"/>
      <c r="GLK48" s="86" t="s">
        <v>799</v>
      </c>
      <c r="GLL48" s="86"/>
      <c r="GLM48" s="86">
        <v>42</v>
      </c>
      <c r="GLN48" s="86"/>
      <c r="GLO48" s="86">
        <v>45</v>
      </c>
      <c r="GLP48" s="86"/>
      <c r="GLQ48" s="86"/>
      <c r="GLR48" s="86"/>
      <c r="GLS48" s="86">
        <v>45</v>
      </c>
      <c r="GLX48" s="86"/>
      <c r="GLY48" s="86" t="s">
        <v>799</v>
      </c>
      <c r="GLZ48" s="86"/>
      <c r="GMA48" s="86">
        <v>36</v>
      </c>
      <c r="GMB48" s="86"/>
      <c r="GMC48" s="86">
        <v>45</v>
      </c>
      <c r="GMD48" s="86"/>
      <c r="GME48" s="86"/>
      <c r="GMF48" s="86"/>
      <c r="GMG48" s="86">
        <v>45</v>
      </c>
      <c r="GML48" s="86"/>
      <c r="GMM48" s="86" t="s">
        <v>799</v>
      </c>
      <c r="GMN48" s="86"/>
      <c r="GMO48" s="86">
        <v>32</v>
      </c>
      <c r="GMP48" s="86"/>
      <c r="GMQ48" s="86">
        <v>45</v>
      </c>
      <c r="GMR48" s="86"/>
      <c r="GMS48" s="86"/>
      <c r="GMT48" s="86"/>
      <c r="GMU48" s="86">
        <v>45</v>
      </c>
      <c r="GMZ48" s="86"/>
      <c r="GNA48" s="86" t="s">
        <v>799</v>
      </c>
      <c r="GNB48" s="86"/>
      <c r="GNC48" s="86">
        <v>37</v>
      </c>
      <c r="GND48" s="86"/>
      <c r="GNE48" s="86">
        <v>45</v>
      </c>
      <c r="GNF48" s="86"/>
      <c r="GNG48" s="86"/>
      <c r="GNH48" s="86"/>
      <c r="GNI48" s="86">
        <v>45</v>
      </c>
      <c r="GNN48" s="86"/>
      <c r="GNO48" s="86" t="s">
        <v>799</v>
      </c>
      <c r="GNP48" s="86"/>
      <c r="GNQ48" s="86">
        <v>33</v>
      </c>
      <c r="GNR48" s="86"/>
      <c r="GNS48" s="86">
        <v>45</v>
      </c>
      <c r="GNT48" s="86"/>
      <c r="GNU48" s="86"/>
      <c r="GNV48" s="86"/>
      <c r="GNW48" s="86">
        <v>45</v>
      </c>
      <c r="GOB48" s="86"/>
      <c r="GOC48" s="86" t="s">
        <v>799</v>
      </c>
      <c r="GOD48" s="86"/>
      <c r="GOE48" s="86">
        <v>27</v>
      </c>
      <c r="GOF48" s="86"/>
      <c r="GOG48" s="86">
        <v>45</v>
      </c>
      <c r="GOH48" s="86"/>
      <c r="GOI48" s="86"/>
      <c r="GOJ48" s="86"/>
      <c r="GOK48" s="86">
        <v>31</v>
      </c>
      <c r="GOP48" s="86"/>
      <c r="GOQ48" s="86" t="s">
        <v>799</v>
      </c>
      <c r="GOR48" s="86"/>
      <c r="GOS48" s="86">
        <v>39</v>
      </c>
      <c r="GOT48" s="86"/>
      <c r="GOU48" s="86">
        <v>45</v>
      </c>
      <c r="GOV48" s="86"/>
      <c r="GOW48" s="86"/>
      <c r="GOX48" s="86"/>
      <c r="GOY48" s="86">
        <v>45</v>
      </c>
      <c r="GPD48" s="86"/>
      <c r="GPE48" s="86" t="s">
        <v>799</v>
      </c>
      <c r="GPF48" s="86"/>
      <c r="GPG48" s="86">
        <v>27</v>
      </c>
      <c r="GPH48" s="86"/>
      <c r="GPI48" s="86">
        <v>45</v>
      </c>
      <c r="GPJ48" s="86"/>
      <c r="GPK48" s="86"/>
      <c r="GPL48" s="86"/>
      <c r="GPM48" s="86">
        <v>33</v>
      </c>
      <c r="GPR48" s="86"/>
      <c r="GPS48" s="86" t="s">
        <v>799</v>
      </c>
      <c r="GPT48" s="86"/>
      <c r="GPU48" s="86">
        <v>29</v>
      </c>
      <c r="GPV48" s="86"/>
      <c r="GPW48" s="86">
        <v>45</v>
      </c>
      <c r="GPX48" s="86"/>
      <c r="GPY48" s="86"/>
      <c r="GPZ48" s="86"/>
      <c r="GQA48" s="86">
        <v>45</v>
      </c>
      <c r="GQF48" s="86"/>
      <c r="GQG48" s="86" t="s">
        <v>799</v>
      </c>
      <c r="GQH48" s="86"/>
      <c r="GQI48" s="86">
        <v>22</v>
      </c>
      <c r="GQJ48" s="86"/>
      <c r="GQK48" s="86">
        <v>45</v>
      </c>
      <c r="GQL48" s="86"/>
      <c r="GQM48" s="86"/>
      <c r="GQN48" s="86"/>
      <c r="GQO48" s="86">
        <v>32</v>
      </c>
      <c r="GQT48" s="86"/>
      <c r="GQU48" s="86" t="s">
        <v>799</v>
      </c>
      <c r="GQV48" s="86"/>
      <c r="GQW48" s="86">
        <v>34</v>
      </c>
      <c r="GQX48" s="86"/>
      <c r="GQY48" s="86">
        <v>45</v>
      </c>
      <c r="GQZ48" s="86"/>
      <c r="GRA48" s="86"/>
      <c r="GRB48" s="86"/>
      <c r="GRC48" s="86">
        <v>45</v>
      </c>
      <c r="GRH48" s="86"/>
      <c r="GRI48" s="86" t="s">
        <v>799</v>
      </c>
      <c r="GRJ48" s="86"/>
      <c r="GRK48" s="86">
        <v>35</v>
      </c>
      <c r="GRL48" s="86"/>
      <c r="GRM48" s="86">
        <v>45</v>
      </c>
      <c r="GRN48" s="86"/>
      <c r="GRO48" s="86"/>
      <c r="GRP48" s="86"/>
      <c r="GRQ48" s="86">
        <v>45</v>
      </c>
      <c r="GRV48" s="86"/>
      <c r="GRW48" s="86" t="s">
        <v>799</v>
      </c>
      <c r="GRX48" s="86"/>
      <c r="GRY48" s="86">
        <v>30</v>
      </c>
      <c r="GRZ48" s="86"/>
      <c r="GSA48" s="86">
        <v>45</v>
      </c>
      <c r="GSB48" s="86"/>
      <c r="GSC48" s="86"/>
      <c r="GSD48" s="86"/>
      <c r="GSE48" s="86">
        <v>45</v>
      </c>
      <c r="GSJ48" s="86"/>
      <c r="GSK48" s="86" t="s">
        <v>799</v>
      </c>
      <c r="GSL48" s="86"/>
      <c r="GSM48" s="86">
        <v>38</v>
      </c>
      <c r="GSN48" s="86"/>
      <c r="GSO48" s="86">
        <v>45</v>
      </c>
      <c r="GSP48" s="86"/>
      <c r="GSQ48" s="86"/>
      <c r="GSR48" s="86"/>
      <c r="GSS48" s="86">
        <v>45</v>
      </c>
      <c r="GSX48" s="86"/>
      <c r="GSY48" s="86" t="s">
        <v>799</v>
      </c>
      <c r="GSZ48" s="86"/>
      <c r="GTA48" s="86">
        <v>21</v>
      </c>
      <c r="GTB48" s="86"/>
      <c r="GTC48" s="86">
        <v>45</v>
      </c>
      <c r="GTD48" s="86"/>
      <c r="GTE48" s="86"/>
      <c r="GTF48" s="86"/>
      <c r="GTG48" s="86">
        <v>27</v>
      </c>
      <c r="GTL48" s="86"/>
      <c r="GTM48" s="86" t="s">
        <v>799</v>
      </c>
      <c r="GTN48" s="86"/>
      <c r="GTO48" s="86">
        <v>36</v>
      </c>
      <c r="GTP48" s="86"/>
      <c r="GTQ48" s="86">
        <v>45</v>
      </c>
      <c r="GTR48" s="86"/>
      <c r="GTS48" s="86"/>
      <c r="GTT48" s="86"/>
      <c r="GTU48" s="86">
        <v>45</v>
      </c>
      <c r="GTZ48" s="86"/>
      <c r="GUA48" s="86" t="s">
        <v>799</v>
      </c>
      <c r="GUB48" s="86"/>
      <c r="GUC48" s="86">
        <v>33</v>
      </c>
      <c r="GUD48" s="86"/>
      <c r="GUE48" s="86">
        <v>45</v>
      </c>
      <c r="GUF48" s="86"/>
      <c r="GUG48" s="86"/>
      <c r="GUH48" s="86"/>
      <c r="GUI48" s="86">
        <v>45</v>
      </c>
      <c r="GUN48" s="86"/>
      <c r="GUO48" s="86" t="s">
        <v>799</v>
      </c>
      <c r="GUP48" s="86"/>
      <c r="GUQ48" s="86">
        <v>20</v>
      </c>
      <c r="GUR48" s="86"/>
      <c r="GUS48" s="86">
        <v>45</v>
      </c>
      <c r="GUT48" s="86"/>
      <c r="GUU48" s="86"/>
      <c r="GUV48" s="86"/>
      <c r="GUW48" s="86">
        <v>30</v>
      </c>
      <c r="GVB48" s="86"/>
      <c r="GVC48" s="86" t="s">
        <v>799</v>
      </c>
      <c r="GVD48" s="86"/>
      <c r="GVE48" s="86">
        <v>29</v>
      </c>
      <c r="GVF48" s="86"/>
      <c r="GVG48" s="86">
        <v>45</v>
      </c>
      <c r="GVH48" s="86"/>
      <c r="GVI48" s="86"/>
      <c r="GVJ48" s="86"/>
      <c r="GVK48" s="86">
        <v>35</v>
      </c>
      <c r="GVP48" s="86"/>
      <c r="GVQ48" s="86" t="s">
        <v>799</v>
      </c>
      <c r="GVR48" s="86"/>
      <c r="GVS48" s="86">
        <v>38</v>
      </c>
      <c r="GVT48" s="86"/>
      <c r="GVU48" s="86">
        <v>45</v>
      </c>
      <c r="GVV48" s="86"/>
      <c r="GVW48" s="86"/>
      <c r="GVX48" s="86"/>
      <c r="GVY48" s="86">
        <v>43</v>
      </c>
      <c r="GWD48" s="86"/>
      <c r="GWE48" s="86" t="s">
        <v>799</v>
      </c>
      <c r="GWF48" s="86"/>
      <c r="GWG48" s="86">
        <v>38</v>
      </c>
      <c r="GWH48" s="86"/>
      <c r="GWI48" s="86">
        <v>45</v>
      </c>
      <c r="GWJ48" s="86"/>
      <c r="GWK48" s="86"/>
      <c r="GWL48" s="86"/>
      <c r="GWM48" s="86">
        <v>45</v>
      </c>
      <c r="GWR48" s="86"/>
      <c r="GWS48" s="86" t="s">
        <v>799</v>
      </c>
      <c r="GWT48" s="86"/>
      <c r="GWU48" s="86">
        <v>37</v>
      </c>
      <c r="GWV48" s="86"/>
      <c r="GWW48" s="86">
        <v>45</v>
      </c>
      <c r="GWX48" s="86"/>
      <c r="GWY48" s="86"/>
      <c r="GWZ48" s="86"/>
      <c r="GXA48" s="86">
        <v>44</v>
      </c>
      <c r="GXF48" s="86"/>
      <c r="GXG48" s="86" t="s">
        <v>799</v>
      </c>
      <c r="GXH48" s="86"/>
      <c r="GXI48" s="86">
        <v>41</v>
      </c>
      <c r="GXJ48" s="86"/>
      <c r="GXK48" s="86">
        <v>45</v>
      </c>
      <c r="GXL48" s="86"/>
      <c r="GXM48" s="86"/>
      <c r="GXN48" s="86"/>
      <c r="GXO48" s="86">
        <v>45</v>
      </c>
      <c r="GXT48" s="86"/>
      <c r="GXU48" s="86" t="s">
        <v>799</v>
      </c>
      <c r="GXV48" s="86"/>
      <c r="GXW48" s="86">
        <v>34</v>
      </c>
      <c r="GXX48" s="86"/>
      <c r="GXY48" s="86">
        <v>45</v>
      </c>
      <c r="GXZ48" s="86"/>
      <c r="GYA48" s="86"/>
      <c r="GYB48" s="86"/>
      <c r="GYC48" s="86">
        <v>45</v>
      </c>
      <c r="GYH48" s="86"/>
      <c r="GYI48" s="86" t="s">
        <v>799</v>
      </c>
      <c r="GYJ48" s="86"/>
      <c r="GYK48" s="86">
        <v>34</v>
      </c>
      <c r="GYL48" s="86"/>
      <c r="GYM48" s="86">
        <v>45</v>
      </c>
      <c r="GYN48" s="86"/>
      <c r="GYO48" s="86"/>
      <c r="GYP48" s="86"/>
      <c r="GYQ48" s="86">
        <v>40</v>
      </c>
      <c r="GYV48" s="86"/>
      <c r="GYW48" s="86" t="s">
        <v>799</v>
      </c>
      <c r="GYX48" s="86"/>
      <c r="GYY48" s="86">
        <v>37</v>
      </c>
      <c r="GYZ48" s="86"/>
      <c r="GZA48" s="86">
        <v>45</v>
      </c>
      <c r="GZB48" s="86"/>
      <c r="GZC48" s="86"/>
      <c r="GZD48" s="86"/>
      <c r="GZE48" s="86">
        <v>39</v>
      </c>
      <c r="GZJ48" s="86"/>
      <c r="GZK48" s="86" t="s">
        <v>799</v>
      </c>
      <c r="GZL48" s="86"/>
      <c r="GZM48" s="86">
        <v>33</v>
      </c>
      <c r="GZN48" s="86"/>
      <c r="GZO48" s="86">
        <v>45</v>
      </c>
      <c r="GZP48" s="86"/>
      <c r="GZQ48" s="86"/>
      <c r="GZR48" s="86"/>
      <c r="GZS48" s="86">
        <v>45</v>
      </c>
      <c r="GZX48" s="86"/>
      <c r="GZY48" s="86" t="s">
        <v>799</v>
      </c>
      <c r="GZZ48" s="86"/>
      <c r="HAA48" s="86">
        <v>30</v>
      </c>
      <c r="HAB48" s="86"/>
      <c r="HAC48" s="86">
        <v>45</v>
      </c>
      <c r="HAD48" s="86"/>
      <c r="HAE48" s="86"/>
      <c r="HAF48" s="86"/>
      <c r="HAG48" s="86">
        <v>35</v>
      </c>
      <c r="HAL48" s="86"/>
      <c r="HAM48" s="86" t="s">
        <v>799</v>
      </c>
      <c r="HAN48" s="86"/>
      <c r="HAO48" s="86">
        <v>33</v>
      </c>
      <c r="HAP48" s="86"/>
      <c r="HAQ48" s="86">
        <v>45</v>
      </c>
      <c r="HAR48" s="86"/>
      <c r="HAS48" s="86"/>
      <c r="HAT48" s="86"/>
      <c r="HAU48" s="86">
        <v>37</v>
      </c>
      <c r="HAZ48" s="86"/>
      <c r="HBA48" s="86" t="s">
        <v>799</v>
      </c>
      <c r="HBB48" s="86"/>
      <c r="HBC48" s="86">
        <v>29</v>
      </c>
      <c r="HBD48" s="86"/>
      <c r="HBE48" s="86">
        <v>45</v>
      </c>
      <c r="HBF48" s="86"/>
      <c r="HBG48" s="86"/>
      <c r="HBH48" s="86"/>
      <c r="HBI48" s="86">
        <v>36</v>
      </c>
      <c r="HBN48" s="86"/>
      <c r="HBO48" s="86" t="s">
        <v>799</v>
      </c>
      <c r="HBP48" s="86"/>
      <c r="HBQ48" s="86">
        <v>31</v>
      </c>
      <c r="HBR48" s="86"/>
      <c r="HBS48" s="86">
        <v>45</v>
      </c>
      <c r="HBT48" s="86"/>
      <c r="HBU48" s="86"/>
      <c r="HBV48" s="86"/>
      <c r="HBW48" s="86">
        <v>41</v>
      </c>
      <c r="HCB48" s="86"/>
      <c r="HCC48" s="86" t="s">
        <v>799</v>
      </c>
      <c r="HCD48" s="86"/>
      <c r="HCE48" s="86">
        <v>34</v>
      </c>
      <c r="HCF48" s="86"/>
      <c r="HCG48" s="86">
        <v>45</v>
      </c>
      <c r="HCH48" s="86"/>
      <c r="HCI48" s="86"/>
      <c r="HCJ48" s="86"/>
      <c r="HCK48" s="86">
        <v>38</v>
      </c>
      <c r="HCP48" s="86"/>
      <c r="HCQ48" s="86" t="s">
        <v>799</v>
      </c>
      <c r="HCR48" s="86"/>
      <c r="HCS48" s="86">
        <v>30</v>
      </c>
      <c r="HCT48" s="86"/>
      <c r="HCU48" s="86">
        <v>45</v>
      </c>
      <c r="HCV48" s="86"/>
      <c r="HCW48" s="86"/>
      <c r="HCX48" s="86"/>
      <c r="HCY48" s="86">
        <v>36</v>
      </c>
      <c r="HDD48" s="86"/>
      <c r="HDE48" s="86" t="s">
        <v>799</v>
      </c>
      <c r="HDF48" s="86"/>
      <c r="HDG48" s="86">
        <v>22</v>
      </c>
      <c r="HDH48" s="86"/>
      <c r="HDI48" s="86">
        <v>45</v>
      </c>
      <c r="HDJ48" s="86"/>
      <c r="HDK48" s="86"/>
      <c r="HDL48" s="86"/>
      <c r="HDM48" s="86">
        <v>45</v>
      </c>
      <c r="HDR48" s="86"/>
      <c r="HDS48" s="86" t="s">
        <v>799</v>
      </c>
      <c r="HDT48" s="86"/>
      <c r="HDU48" s="86">
        <v>35</v>
      </c>
      <c r="HDV48" s="86"/>
      <c r="HDW48" s="86">
        <v>45</v>
      </c>
      <c r="HDX48" s="86"/>
      <c r="HDY48" s="86"/>
      <c r="HDZ48" s="86"/>
      <c r="HEA48" s="86">
        <v>45</v>
      </c>
      <c r="HEF48" s="86"/>
      <c r="HEG48" s="86" t="s">
        <v>799</v>
      </c>
      <c r="HEH48" s="86"/>
      <c r="HEI48" s="86">
        <v>42</v>
      </c>
      <c r="HEJ48" s="86"/>
      <c r="HEK48" s="86">
        <v>45</v>
      </c>
      <c r="HEL48" s="86"/>
      <c r="HEM48" s="86"/>
      <c r="HEN48" s="86"/>
      <c r="HEO48" s="86">
        <v>45</v>
      </c>
      <c r="HET48" s="86"/>
      <c r="HEU48" s="86" t="s">
        <v>799</v>
      </c>
      <c r="HEV48" s="86"/>
      <c r="HEW48" s="86">
        <v>35</v>
      </c>
      <c r="HEX48" s="86"/>
      <c r="HEY48" s="86">
        <v>45</v>
      </c>
      <c r="HEZ48" s="86"/>
      <c r="HFA48" s="86"/>
      <c r="HFB48" s="86"/>
      <c r="HFC48" s="86">
        <v>38</v>
      </c>
      <c r="HFH48" s="86"/>
      <c r="HFI48" s="86" t="s">
        <v>799</v>
      </c>
      <c r="HFJ48" s="86"/>
      <c r="HFK48" s="86">
        <v>24</v>
      </c>
      <c r="HFL48" s="86"/>
      <c r="HFM48" s="86">
        <v>45</v>
      </c>
      <c r="HFN48" s="86"/>
      <c r="HFO48" s="86"/>
      <c r="HFP48" s="86"/>
      <c r="HFQ48" s="86">
        <v>45</v>
      </c>
      <c r="HFV48" s="86"/>
      <c r="HFW48" s="86" t="s">
        <v>799</v>
      </c>
      <c r="HFX48" s="86"/>
      <c r="HFY48" s="86">
        <v>37</v>
      </c>
      <c r="HFZ48" s="86"/>
      <c r="HGA48" s="86">
        <v>45</v>
      </c>
      <c r="HGB48" s="86"/>
      <c r="HGC48" s="86"/>
      <c r="HGD48" s="86"/>
      <c r="HGE48" s="86">
        <v>41</v>
      </c>
      <c r="HGJ48" s="86"/>
      <c r="HGK48" s="86" t="s">
        <v>799</v>
      </c>
      <c r="HGL48" s="86"/>
      <c r="HGM48" s="86">
        <v>34</v>
      </c>
      <c r="HGN48" s="86"/>
      <c r="HGO48" s="86">
        <v>45</v>
      </c>
      <c r="HGP48" s="86"/>
      <c r="HGQ48" s="86"/>
      <c r="HGR48" s="86"/>
      <c r="HGS48" s="86">
        <v>37</v>
      </c>
      <c r="HGX48" s="86"/>
      <c r="HGY48" s="86" t="s">
        <v>799</v>
      </c>
      <c r="HGZ48" s="86"/>
      <c r="HHA48" s="86">
        <v>37</v>
      </c>
      <c r="HHB48" s="86"/>
      <c r="HHC48" s="86">
        <v>45</v>
      </c>
      <c r="HHD48" s="86"/>
      <c r="HHE48" s="86"/>
      <c r="HHF48" s="86"/>
      <c r="HHG48" s="86">
        <v>45</v>
      </c>
      <c r="HHL48" s="86"/>
      <c r="HHM48" s="86" t="s">
        <v>799</v>
      </c>
      <c r="HHN48" s="86"/>
      <c r="HHO48" s="86">
        <v>35</v>
      </c>
      <c r="HHP48" s="86"/>
      <c r="HHQ48" s="86">
        <v>45</v>
      </c>
      <c r="HHR48" s="86"/>
      <c r="HHS48" s="86"/>
      <c r="HHT48" s="86"/>
      <c r="HHU48" s="86">
        <v>45</v>
      </c>
      <c r="HHZ48" s="86"/>
      <c r="HIA48" s="86" t="s">
        <v>799</v>
      </c>
      <c r="HIB48" s="86"/>
      <c r="HIC48" s="86">
        <v>33</v>
      </c>
      <c r="HID48" s="86"/>
      <c r="HIE48" s="86">
        <v>45</v>
      </c>
      <c r="HIF48" s="86"/>
      <c r="HIG48" s="86"/>
      <c r="HIH48" s="86"/>
      <c r="HII48" s="86">
        <v>37</v>
      </c>
      <c r="HIN48" s="86"/>
      <c r="HIO48" s="86" t="s">
        <v>799</v>
      </c>
      <c r="HIP48" s="86"/>
      <c r="HIQ48" s="86">
        <v>35</v>
      </c>
      <c r="HIR48" s="86"/>
      <c r="HIS48" s="86">
        <v>54</v>
      </c>
      <c r="HIT48" s="86"/>
      <c r="HIU48" s="86"/>
      <c r="HIV48" s="86"/>
      <c r="HIW48" s="86">
        <v>54</v>
      </c>
    </row>
    <row r="49" spans="1:5119 5124:5665" x14ac:dyDescent="0.25">
      <c r="N49" s="86"/>
      <c r="O49" s="86" t="s">
        <v>531</v>
      </c>
      <c r="P49" s="86"/>
      <c r="Q49" s="86"/>
      <c r="R49" s="86"/>
      <c r="S49" s="86"/>
      <c r="T49" s="86"/>
      <c r="U49" s="86"/>
      <c r="V49" s="86"/>
      <c r="W49" s="86">
        <v>19</v>
      </c>
      <c r="AB49" s="86"/>
      <c r="AC49" s="86" t="s">
        <v>531</v>
      </c>
      <c r="AD49" s="86"/>
      <c r="AE49" s="86"/>
      <c r="AF49" s="86"/>
      <c r="AG49" s="86"/>
      <c r="AH49" s="86"/>
      <c r="AI49" s="86"/>
      <c r="AJ49" s="86"/>
      <c r="AK49" s="86">
        <v>29</v>
      </c>
      <c r="AP49" s="86"/>
      <c r="AQ49" s="86" t="s">
        <v>531</v>
      </c>
      <c r="AR49" s="86"/>
      <c r="AS49" s="86"/>
      <c r="AT49" s="86"/>
      <c r="AU49" s="86"/>
      <c r="AV49" s="86"/>
      <c r="AW49" s="86"/>
      <c r="AX49" s="86"/>
      <c r="AY49" s="86">
        <v>22</v>
      </c>
      <c r="BD49" s="86"/>
      <c r="BE49" s="86" t="s">
        <v>531</v>
      </c>
      <c r="BF49" s="86"/>
      <c r="BG49" s="86"/>
      <c r="BH49" s="86"/>
      <c r="BI49" s="86"/>
      <c r="BJ49" s="86"/>
      <c r="BK49" s="86"/>
      <c r="BL49" s="86"/>
      <c r="BM49" s="86">
        <v>23</v>
      </c>
      <c r="BN49" s="86"/>
      <c r="BO49" s="86"/>
      <c r="BP49" s="86"/>
      <c r="BQ49" s="86"/>
      <c r="BR49" s="86"/>
      <c r="BS49" s="86" t="s">
        <v>531</v>
      </c>
      <c r="BT49" s="86"/>
      <c r="BU49" s="86"/>
      <c r="BV49" s="86"/>
      <c r="BW49" s="86"/>
      <c r="BX49" s="86"/>
      <c r="BY49" s="86"/>
      <c r="BZ49" s="86"/>
      <c r="CA49" s="86">
        <v>30</v>
      </c>
      <c r="CB49" s="86"/>
      <c r="CC49" s="86"/>
      <c r="CD49" s="86"/>
      <c r="CE49" s="86"/>
      <c r="CF49" s="86"/>
      <c r="CG49" s="86" t="s">
        <v>531</v>
      </c>
      <c r="CH49" s="86"/>
      <c r="CI49" s="86"/>
      <c r="CJ49" s="86"/>
      <c r="CK49" s="86"/>
      <c r="CL49" s="86"/>
      <c r="CM49" s="86"/>
      <c r="CN49" s="86"/>
      <c r="CO49" s="86">
        <v>15</v>
      </c>
      <c r="CP49" s="86"/>
      <c r="CQ49" s="86"/>
      <c r="CR49" s="86"/>
      <c r="CS49" s="86"/>
      <c r="CT49" s="86"/>
      <c r="CU49" s="86" t="s">
        <v>531</v>
      </c>
      <c r="CV49" s="86"/>
      <c r="CW49" s="86"/>
      <c r="CX49" s="86"/>
      <c r="CY49" s="86"/>
      <c r="CZ49" s="86"/>
      <c r="DA49" s="86"/>
      <c r="DB49" s="86"/>
      <c r="DC49" s="86">
        <v>18</v>
      </c>
      <c r="DD49" s="86"/>
      <c r="DE49" s="86"/>
      <c r="DH49" s="86"/>
      <c r="DI49" s="86" t="s">
        <v>531</v>
      </c>
      <c r="DJ49" s="86"/>
      <c r="DK49" s="86"/>
      <c r="DL49" s="86"/>
      <c r="DM49" s="86"/>
      <c r="DN49" s="86"/>
      <c r="DO49" s="86"/>
      <c r="DP49" s="86"/>
      <c r="DQ49" s="86">
        <v>16</v>
      </c>
      <c r="DV49" s="86"/>
      <c r="DW49" s="86" t="s">
        <v>531</v>
      </c>
      <c r="DX49" s="86"/>
      <c r="DY49" s="86"/>
      <c r="DZ49" s="86"/>
      <c r="EA49" s="86"/>
      <c r="EB49" s="86"/>
      <c r="EC49" s="86"/>
      <c r="ED49" s="86"/>
      <c r="EE49" s="86">
        <v>26</v>
      </c>
      <c r="EJ49" s="86"/>
      <c r="EK49" s="86" t="s">
        <v>531</v>
      </c>
      <c r="EL49" s="86"/>
      <c r="EM49" s="86"/>
      <c r="EN49" s="86"/>
      <c r="EO49" s="86"/>
      <c r="EP49" s="86"/>
      <c r="EQ49" s="86"/>
      <c r="ER49" s="86"/>
      <c r="ES49" s="86">
        <v>18</v>
      </c>
      <c r="EX49" s="86"/>
      <c r="EY49" s="86" t="s">
        <v>531</v>
      </c>
      <c r="EZ49" s="86"/>
      <c r="FA49" s="86"/>
      <c r="FB49" s="86"/>
      <c r="FC49" s="86"/>
      <c r="FD49" s="86"/>
      <c r="FE49" s="86"/>
      <c r="FF49" s="86"/>
      <c r="FG49" s="86">
        <v>17</v>
      </c>
      <c r="FL49" s="86"/>
      <c r="FM49" s="86" t="s">
        <v>531</v>
      </c>
      <c r="FN49" s="86"/>
      <c r="FO49" s="86"/>
      <c r="FP49" s="86"/>
      <c r="FQ49" s="86"/>
      <c r="FR49" s="86"/>
      <c r="FS49" s="86"/>
      <c r="FT49" s="86"/>
      <c r="FU49" s="86">
        <v>18</v>
      </c>
      <c r="FZ49" s="86"/>
      <c r="GA49" s="86" t="s">
        <v>531</v>
      </c>
      <c r="GB49" s="86"/>
      <c r="GC49" s="86"/>
      <c r="GD49" s="86"/>
      <c r="GE49" s="86"/>
      <c r="GF49" s="86"/>
      <c r="GG49" s="86"/>
      <c r="GH49" s="86"/>
      <c r="GI49" s="86">
        <v>21</v>
      </c>
      <c r="GN49" s="86"/>
      <c r="GO49" s="86" t="s">
        <v>531</v>
      </c>
      <c r="GP49" s="86"/>
      <c r="GQ49" s="86"/>
      <c r="GR49" s="86"/>
      <c r="GS49" s="86"/>
      <c r="GT49" s="86"/>
      <c r="GU49" s="86"/>
      <c r="GV49" s="86"/>
      <c r="GW49" s="86">
        <v>24</v>
      </c>
      <c r="HB49" s="86"/>
      <c r="HC49" s="86" t="s">
        <v>531</v>
      </c>
      <c r="HD49" s="86"/>
      <c r="HE49" s="86"/>
      <c r="HF49" s="86"/>
      <c r="HG49" s="86"/>
      <c r="HH49" s="86"/>
      <c r="HI49" s="86"/>
      <c r="HJ49" s="86"/>
      <c r="HK49" s="86">
        <v>20</v>
      </c>
      <c r="HP49" s="86"/>
      <c r="HQ49" s="86" t="s">
        <v>531</v>
      </c>
      <c r="HR49" s="86"/>
      <c r="HS49" s="86"/>
      <c r="HT49" s="86"/>
      <c r="HU49" s="86"/>
      <c r="HV49" s="86"/>
      <c r="HW49" s="86"/>
      <c r="HX49" s="86"/>
      <c r="HY49" s="86">
        <v>21</v>
      </c>
      <c r="ID49" s="86"/>
      <c r="IE49" s="86" t="s">
        <v>531</v>
      </c>
      <c r="IF49" s="86"/>
      <c r="IG49" s="86"/>
      <c r="IH49" s="86"/>
      <c r="II49" s="86"/>
      <c r="IJ49" s="86"/>
      <c r="IK49" s="86"/>
      <c r="IL49" s="86"/>
      <c r="IM49" s="86">
        <v>24</v>
      </c>
      <c r="IR49" s="86"/>
      <c r="IS49" s="86" t="s">
        <v>531</v>
      </c>
      <c r="IT49" s="86"/>
      <c r="IU49" s="86"/>
      <c r="IV49" s="86"/>
      <c r="IW49" s="86"/>
      <c r="IX49" s="86"/>
      <c r="IY49" s="86"/>
      <c r="IZ49" s="86"/>
      <c r="JA49" s="86">
        <v>22</v>
      </c>
      <c r="JF49" s="86"/>
      <c r="JG49" s="86" t="s">
        <v>531</v>
      </c>
      <c r="JH49" s="86"/>
      <c r="JI49" s="86"/>
      <c r="JJ49" s="86"/>
      <c r="JK49" s="86"/>
      <c r="JL49" s="86"/>
      <c r="JM49" s="86"/>
      <c r="JN49" s="86"/>
      <c r="JO49" s="86">
        <v>32</v>
      </c>
      <c r="JT49" s="86"/>
      <c r="JU49" s="86" t="s">
        <v>531</v>
      </c>
      <c r="JV49" s="86"/>
      <c r="JW49" s="86"/>
      <c r="JX49" s="86"/>
      <c r="JY49" s="86"/>
      <c r="JZ49" s="86"/>
      <c r="KA49" s="86"/>
      <c r="KB49" s="86"/>
      <c r="KC49" s="86">
        <v>21</v>
      </c>
      <c r="KH49" s="86"/>
      <c r="KI49" s="86" t="s">
        <v>531</v>
      </c>
      <c r="KJ49" s="86"/>
      <c r="KK49" s="86"/>
      <c r="KL49" s="86"/>
      <c r="KM49" s="86"/>
      <c r="KN49" s="86"/>
      <c r="KO49" s="86"/>
      <c r="KP49" s="86"/>
      <c r="KQ49" s="86">
        <v>22</v>
      </c>
      <c r="KV49" s="86"/>
      <c r="KW49" s="86" t="s">
        <v>531</v>
      </c>
      <c r="KX49" s="86"/>
      <c r="KY49" s="86"/>
      <c r="KZ49" s="86"/>
      <c r="LA49" s="86"/>
      <c r="LB49" s="86"/>
      <c r="LC49" s="86"/>
      <c r="LD49" s="86"/>
      <c r="LE49" s="86">
        <v>16</v>
      </c>
      <c r="LJ49" s="86"/>
      <c r="LK49" s="86" t="s">
        <v>531</v>
      </c>
      <c r="LL49" s="86"/>
      <c r="LM49" s="86"/>
      <c r="LN49" s="86"/>
      <c r="LO49" s="86"/>
      <c r="LP49" s="86"/>
      <c r="LQ49" s="86"/>
      <c r="LR49" s="86"/>
      <c r="LS49" s="86">
        <v>27</v>
      </c>
      <c r="LX49" s="86"/>
      <c r="LY49" s="86" t="s">
        <v>531</v>
      </c>
      <c r="LZ49" s="86"/>
      <c r="MA49" s="86"/>
      <c r="MB49" s="86"/>
      <c r="MC49" s="86"/>
      <c r="MD49" s="86"/>
      <c r="ME49" s="86"/>
      <c r="MF49" s="86"/>
      <c r="MG49" s="86">
        <v>11</v>
      </c>
      <c r="ML49" s="86"/>
      <c r="MM49" s="86" t="s">
        <v>531</v>
      </c>
      <c r="MN49" s="86"/>
      <c r="MO49" s="86"/>
      <c r="MP49" s="86"/>
      <c r="MQ49" s="86"/>
      <c r="MR49" s="86"/>
      <c r="MS49" s="86"/>
      <c r="MT49" s="86"/>
      <c r="MU49" s="86">
        <v>19</v>
      </c>
      <c r="MZ49" s="86"/>
      <c r="NA49" s="86" t="s">
        <v>531</v>
      </c>
      <c r="NB49" s="86"/>
      <c r="NC49" s="86"/>
      <c r="ND49" s="86"/>
      <c r="NE49" s="86"/>
      <c r="NF49" s="86"/>
      <c r="NG49" s="86"/>
      <c r="NH49" s="86"/>
      <c r="NI49" s="86">
        <v>19</v>
      </c>
      <c r="NN49" s="86"/>
      <c r="NO49" s="86" t="s">
        <v>531</v>
      </c>
      <c r="NP49" s="86"/>
      <c r="NQ49" s="86"/>
      <c r="NR49" s="86"/>
      <c r="NS49" s="86"/>
      <c r="NT49" s="86"/>
      <c r="NU49" s="86"/>
      <c r="NV49" s="86"/>
      <c r="NW49" s="86">
        <v>34</v>
      </c>
      <c r="OB49" s="86"/>
      <c r="OC49" s="86" t="s">
        <v>531</v>
      </c>
      <c r="OD49" s="86"/>
      <c r="OE49" s="86"/>
      <c r="OF49" s="86"/>
      <c r="OG49" s="86"/>
      <c r="OH49" s="86"/>
      <c r="OI49" s="86"/>
      <c r="OJ49" s="86"/>
      <c r="OK49" s="86">
        <v>37</v>
      </c>
      <c r="OP49" s="86"/>
      <c r="OQ49" s="86" t="s">
        <v>531</v>
      </c>
      <c r="OR49" s="86"/>
      <c r="OS49" s="86"/>
      <c r="OT49" s="86"/>
      <c r="OU49" s="86"/>
      <c r="OV49" s="86"/>
      <c r="OW49" s="86"/>
      <c r="OX49" s="86"/>
      <c r="OY49" s="86">
        <v>26</v>
      </c>
      <c r="PD49" s="86"/>
      <c r="PE49" s="86" t="s">
        <v>531</v>
      </c>
      <c r="PF49" s="86"/>
      <c r="PG49" s="86"/>
      <c r="PH49" s="86"/>
      <c r="PI49" s="86"/>
      <c r="PJ49" s="86"/>
      <c r="PK49" s="86"/>
      <c r="PL49" s="86"/>
      <c r="PM49" s="86">
        <v>29</v>
      </c>
      <c r="PR49" s="86"/>
      <c r="PS49" s="86" t="s">
        <v>531</v>
      </c>
      <c r="PT49" s="86"/>
      <c r="PU49" s="86"/>
      <c r="PV49" s="86"/>
      <c r="PW49" s="86"/>
      <c r="PX49" s="86"/>
      <c r="PY49" s="86"/>
      <c r="PZ49" s="86"/>
      <c r="QA49" s="86">
        <v>30</v>
      </c>
      <c r="QF49" s="86"/>
      <c r="QG49" s="86" t="s">
        <v>531</v>
      </c>
      <c r="QH49" s="86"/>
      <c r="QI49" s="86"/>
      <c r="QJ49" s="86"/>
      <c r="QK49" s="86"/>
      <c r="QL49" s="86"/>
      <c r="QM49" s="86"/>
      <c r="QN49" s="86"/>
      <c r="QO49" s="86">
        <v>42</v>
      </c>
      <c r="QT49" s="86"/>
      <c r="QU49" s="86" t="s">
        <v>531</v>
      </c>
      <c r="QV49" s="86"/>
      <c r="QW49" s="86"/>
      <c r="QX49" s="86"/>
      <c r="QY49" s="86"/>
      <c r="QZ49" s="86"/>
      <c r="RA49" s="86"/>
      <c r="RB49" s="86"/>
      <c r="RC49" s="86">
        <v>34</v>
      </c>
      <c r="RH49" s="86"/>
      <c r="RI49" s="86" t="s">
        <v>531</v>
      </c>
      <c r="RJ49" s="86"/>
      <c r="RK49" s="86"/>
      <c r="RL49" s="86"/>
      <c r="RM49" s="86"/>
      <c r="RN49" s="86"/>
      <c r="RO49" s="86"/>
      <c r="RP49" s="86"/>
      <c r="RQ49" s="86">
        <v>30</v>
      </c>
      <c r="RV49" s="86"/>
      <c r="RW49" s="86" t="s">
        <v>531</v>
      </c>
      <c r="RX49" s="86"/>
      <c r="RY49" s="86"/>
      <c r="RZ49" s="86"/>
      <c r="SA49" s="86"/>
      <c r="SB49" s="86"/>
      <c r="SC49" s="86"/>
      <c r="SD49" s="86"/>
      <c r="SE49" s="86">
        <v>27</v>
      </c>
      <c r="SJ49" s="86"/>
      <c r="SK49" s="86" t="s">
        <v>531</v>
      </c>
      <c r="SL49" s="86"/>
      <c r="SM49" s="86"/>
      <c r="SN49" s="86"/>
      <c r="SO49" s="86"/>
      <c r="SP49" s="86"/>
      <c r="SQ49" s="86"/>
      <c r="SR49" s="86"/>
      <c r="SS49" s="86">
        <v>26</v>
      </c>
      <c r="SX49" s="86"/>
      <c r="SY49" s="86" t="s">
        <v>531</v>
      </c>
      <c r="SZ49" s="86"/>
      <c r="TA49" s="86"/>
      <c r="TB49" s="86"/>
      <c r="TC49" s="86"/>
      <c r="TD49" s="86"/>
      <c r="TE49" s="86"/>
      <c r="TF49" s="86"/>
      <c r="TG49" s="86">
        <v>25</v>
      </c>
      <c r="TL49" s="86"/>
      <c r="TM49" s="86" t="s">
        <v>531</v>
      </c>
      <c r="TN49" s="86"/>
      <c r="TO49" s="86"/>
      <c r="TP49" s="86"/>
      <c r="TQ49" s="86"/>
      <c r="TR49" s="86"/>
      <c r="TS49" s="86"/>
      <c r="TT49" s="86"/>
      <c r="TU49" s="86">
        <v>28</v>
      </c>
      <c r="TZ49" s="86"/>
      <c r="UA49" s="86" t="s">
        <v>531</v>
      </c>
      <c r="UB49" s="86"/>
      <c r="UC49" s="86"/>
      <c r="UD49" s="86"/>
      <c r="UE49" s="86"/>
      <c r="UF49" s="86"/>
      <c r="UG49" s="86"/>
      <c r="UH49" s="86"/>
      <c r="UI49" s="86">
        <v>32</v>
      </c>
      <c r="UN49" s="86"/>
      <c r="UO49" s="86" t="s">
        <v>531</v>
      </c>
      <c r="UP49" s="86"/>
      <c r="UQ49" s="86"/>
      <c r="UR49" s="86"/>
      <c r="US49" s="86"/>
      <c r="UT49" s="86"/>
      <c r="UU49" s="86"/>
      <c r="UV49" s="86"/>
      <c r="UW49" s="86">
        <v>27</v>
      </c>
      <c r="VB49" s="86"/>
      <c r="VC49" s="86" t="s">
        <v>531</v>
      </c>
      <c r="VD49" s="86"/>
      <c r="VE49" s="86"/>
      <c r="VF49" s="86"/>
      <c r="VG49" s="86"/>
      <c r="VH49" s="86"/>
      <c r="VI49" s="86"/>
      <c r="VJ49" s="86"/>
      <c r="VK49" s="86">
        <v>30</v>
      </c>
      <c r="VP49" s="86"/>
      <c r="VQ49" s="86" t="s">
        <v>531</v>
      </c>
      <c r="VR49" s="86"/>
      <c r="VS49" s="86"/>
      <c r="VT49" s="86"/>
      <c r="VU49" s="86"/>
      <c r="VV49" s="86"/>
      <c r="VW49" s="86"/>
      <c r="VX49" s="86"/>
      <c r="VY49" s="86">
        <v>24</v>
      </c>
      <c r="WD49" s="86"/>
      <c r="WE49" s="86" t="s">
        <v>531</v>
      </c>
      <c r="WF49" s="86"/>
      <c r="WG49" s="86"/>
      <c r="WH49" s="86"/>
      <c r="WI49" s="86"/>
      <c r="WJ49" s="86"/>
      <c r="WK49" s="86"/>
      <c r="WL49" s="86"/>
      <c r="WM49" s="86">
        <v>34</v>
      </c>
      <c r="WR49" s="86"/>
      <c r="WS49" s="86" t="s">
        <v>531</v>
      </c>
      <c r="WT49" s="86"/>
      <c r="WU49" s="86"/>
      <c r="WV49" s="86"/>
      <c r="WW49" s="86"/>
      <c r="WX49" s="86"/>
      <c r="WY49" s="86"/>
      <c r="WZ49" s="86"/>
      <c r="XA49" s="86">
        <v>29</v>
      </c>
      <c r="XF49" s="86"/>
      <c r="XG49" s="86" t="s">
        <v>531</v>
      </c>
      <c r="XH49" s="86"/>
      <c r="XI49" s="86"/>
      <c r="XJ49" s="86"/>
      <c r="XK49" s="86"/>
      <c r="XL49" s="86"/>
      <c r="XM49" s="86"/>
      <c r="XN49" s="86"/>
      <c r="XO49" s="86">
        <v>26</v>
      </c>
      <c r="XT49" s="86"/>
      <c r="XU49" s="86" t="s">
        <v>531</v>
      </c>
      <c r="XV49" s="86"/>
      <c r="XW49" s="86"/>
      <c r="XX49" s="86"/>
      <c r="XY49" s="86"/>
      <c r="XZ49" s="86"/>
      <c r="YA49" s="86"/>
      <c r="YB49" s="86"/>
      <c r="YC49" s="86">
        <v>28</v>
      </c>
      <c r="YH49" s="86"/>
      <c r="YI49" s="86" t="s">
        <v>531</v>
      </c>
      <c r="YJ49" s="86"/>
      <c r="YK49" s="86"/>
      <c r="YL49" s="86"/>
      <c r="YM49" s="86"/>
      <c r="YN49" s="86"/>
      <c r="YO49" s="86"/>
      <c r="YP49" s="86"/>
      <c r="YQ49" s="86">
        <v>33</v>
      </c>
      <c r="YV49" s="86"/>
      <c r="YW49" s="86" t="s">
        <v>531</v>
      </c>
      <c r="YX49" s="86"/>
      <c r="YY49" s="86"/>
      <c r="YZ49" s="86"/>
      <c r="ZA49" s="86"/>
      <c r="ZB49" s="86"/>
      <c r="ZC49" s="86"/>
      <c r="ZD49" s="86"/>
      <c r="ZE49" s="86">
        <v>19</v>
      </c>
      <c r="ZJ49" s="86"/>
      <c r="ZK49" s="86" t="s">
        <v>531</v>
      </c>
      <c r="ZL49" s="86"/>
      <c r="ZM49" s="86"/>
      <c r="ZN49" s="86"/>
      <c r="ZO49" s="86"/>
      <c r="ZP49" s="86"/>
      <c r="ZQ49" s="86"/>
      <c r="ZR49" s="86"/>
      <c r="ZS49" s="86">
        <v>37</v>
      </c>
      <c r="ZX49" s="86"/>
      <c r="ZY49" s="86" t="s">
        <v>531</v>
      </c>
      <c r="ZZ49" s="86"/>
      <c r="AAA49" s="86"/>
      <c r="AAB49" s="86"/>
      <c r="AAC49" s="86"/>
      <c r="AAD49" s="86"/>
      <c r="AAE49" s="86"/>
      <c r="AAF49" s="86"/>
      <c r="AAG49" s="86">
        <v>23</v>
      </c>
      <c r="AAL49" s="86"/>
      <c r="AAM49" s="86" t="s">
        <v>531</v>
      </c>
      <c r="AAN49" s="86"/>
      <c r="AAO49" s="86"/>
      <c r="AAP49" s="86"/>
      <c r="AAQ49" s="86"/>
      <c r="AAR49" s="86"/>
      <c r="AAS49" s="86"/>
      <c r="AAT49" s="86"/>
      <c r="AAU49" s="86">
        <v>38</v>
      </c>
      <c r="AAZ49" s="86"/>
      <c r="ABA49" s="86" t="s">
        <v>531</v>
      </c>
      <c r="ABB49" s="86"/>
      <c r="ABC49" s="86"/>
      <c r="ABD49" s="86"/>
      <c r="ABE49" s="86"/>
      <c r="ABF49" s="86"/>
      <c r="ABG49" s="86"/>
      <c r="ABH49" s="86"/>
      <c r="ABI49" s="86">
        <v>27</v>
      </c>
      <c r="ABN49" s="86"/>
      <c r="ABO49" s="86" t="s">
        <v>531</v>
      </c>
      <c r="ABP49" s="86"/>
      <c r="ABQ49" s="86"/>
      <c r="ABR49" s="86"/>
      <c r="ABS49" s="86"/>
      <c r="ABT49" s="86"/>
      <c r="ABU49" s="86"/>
      <c r="ABV49" s="86"/>
      <c r="ABW49" s="86">
        <v>23</v>
      </c>
      <c r="ACB49" s="86"/>
      <c r="ACC49" s="86" t="s">
        <v>531</v>
      </c>
      <c r="ACD49" s="86"/>
      <c r="ACE49" s="86"/>
      <c r="ACF49" s="86"/>
      <c r="ACG49" s="86"/>
      <c r="ACH49" s="86"/>
      <c r="ACI49" s="86"/>
      <c r="ACJ49" s="86"/>
      <c r="ACK49" s="86">
        <v>27</v>
      </c>
      <c r="ACP49" s="86"/>
      <c r="ACQ49" s="86" t="s">
        <v>531</v>
      </c>
      <c r="ACR49" s="86"/>
      <c r="ACS49" s="86"/>
      <c r="ACT49" s="86"/>
      <c r="ACU49" s="86"/>
      <c r="ACV49" s="86"/>
      <c r="ACW49" s="86"/>
      <c r="ACX49" s="86"/>
      <c r="ACY49" s="86">
        <v>31</v>
      </c>
      <c r="ADD49" s="86"/>
      <c r="ADE49" s="86" t="s">
        <v>531</v>
      </c>
      <c r="ADF49" s="86"/>
      <c r="ADG49" s="86"/>
      <c r="ADH49" s="86"/>
      <c r="ADI49" s="86"/>
      <c r="ADJ49" s="86"/>
      <c r="ADK49" s="86"/>
      <c r="ADL49" s="86"/>
      <c r="ADM49" s="86">
        <v>40</v>
      </c>
      <c r="ADR49" s="86"/>
      <c r="ADS49" s="86" t="s">
        <v>531</v>
      </c>
      <c r="ADT49" s="86"/>
      <c r="ADU49" s="86"/>
      <c r="ADV49" s="86"/>
      <c r="ADW49" s="86"/>
      <c r="ADX49" s="86"/>
      <c r="ADY49" s="86"/>
      <c r="ADZ49" s="86"/>
      <c r="AEA49" s="86">
        <v>34</v>
      </c>
      <c r="AEF49" s="86"/>
      <c r="AEG49" s="86" t="s">
        <v>531</v>
      </c>
      <c r="AEH49" s="86"/>
      <c r="AEI49" s="86"/>
      <c r="AEJ49" s="86"/>
      <c r="AEK49" s="86"/>
      <c r="AEL49" s="86"/>
      <c r="AEM49" s="86"/>
      <c r="AEN49" s="86"/>
      <c r="AEO49" s="86">
        <v>25</v>
      </c>
      <c r="AET49" s="86"/>
      <c r="AEU49" s="86" t="s">
        <v>531</v>
      </c>
      <c r="AEV49" s="86"/>
      <c r="AEW49" s="86"/>
      <c r="AEX49" s="86"/>
      <c r="AEY49" s="86"/>
      <c r="AEZ49" s="86"/>
      <c r="AFA49" s="86"/>
      <c r="AFB49" s="86"/>
      <c r="AFC49" s="86">
        <v>41</v>
      </c>
      <c r="AFH49" s="86"/>
      <c r="AFI49" s="86" t="s">
        <v>531</v>
      </c>
      <c r="AFJ49" s="86"/>
      <c r="AFK49" s="86"/>
      <c r="AFL49" s="86"/>
      <c r="AFM49" s="86"/>
      <c r="AFN49" s="86"/>
      <c r="AFO49" s="86"/>
      <c r="AFP49" s="86"/>
      <c r="AFQ49" s="86">
        <v>18</v>
      </c>
      <c r="AFV49" s="86"/>
      <c r="AFW49" s="86" t="s">
        <v>531</v>
      </c>
      <c r="AFX49" s="86"/>
      <c r="AFY49" s="86"/>
      <c r="AFZ49" s="86"/>
      <c r="AGA49" s="86"/>
      <c r="AGB49" s="86"/>
      <c r="AGC49" s="86"/>
      <c r="AGD49" s="86"/>
      <c r="AGE49" s="86">
        <v>27</v>
      </c>
      <c r="AGJ49" s="86"/>
      <c r="AGK49" s="86" t="s">
        <v>531</v>
      </c>
      <c r="AGL49" s="86"/>
      <c r="AGM49" s="86"/>
      <c r="AGN49" s="86"/>
      <c r="AGO49" s="86"/>
      <c r="AGP49" s="86"/>
      <c r="AGQ49" s="86"/>
      <c r="AGR49" s="86"/>
      <c r="AGS49" s="86">
        <v>36</v>
      </c>
      <c r="AGX49" s="86"/>
      <c r="AGY49" s="86" t="s">
        <v>531</v>
      </c>
      <c r="AGZ49" s="86"/>
      <c r="AHA49" s="86"/>
      <c r="AHB49" s="86"/>
      <c r="AHC49" s="86"/>
      <c r="AHD49" s="86"/>
      <c r="AHE49" s="86"/>
      <c r="AHF49" s="86"/>
      <c r="AHG49" s="86">
        <v>26</v>
      </c>
      <c r="AHL49" s="86"/>
      <c r="AHM49" s="86" t="s">
        <v>531</v>
      </c>
      <c r="AHN49" s="86"/>
      <c r="AHO49" s="86"/>
      <c r="AHP49" s="86"/>
      <c r="AHQ49" s="86"/>
      <c r="AHR49" s="86"/>
      <c r="AHS49" s="86"/>
      <c r="AHT49" s="86"/>
      <c r="AHU49" s="86">
        <v>26</v>
      </c>
      <c r="AHZ49" s="86"/>
      <c r="AIA49" s="86" t="s">
        <v>531</v>
      </c>
      <c r="AIB49" s="86"/>
      <c r="AIC49" s="86"/>
      <c r="AID49" s="86"/>
      <c r="AIE49" s="86"/>
      <c r="AIF49" s="86"/>
      <c r="AIG49" s="86"/>
      <c r="AIH49" s="86"/>
      <c r="AII49" s="86">
        <v>27</v>
      </c>
      <c r="AIN49" s="86"/>
      <c r="AIO49" s="86" t="s">
        <v>531</v>
      </c>
      <c r="AIP49" s="86"/>
      <c r="AIQ49" s="86"/>
      <c r="AIR49" s="86"/>
      <c r="AIS49" s="86"/>
      <c r="AIT49" s="86"/>
      <c r="AIU49" s="86"/>
      <c r="AIV49" s="86"/>
      <c r="AIW49" s="86">
        <v>38</v>
      </c>
      <c r="AJB49" s="86"/>
      <c r="AJC49" s="86" t="s">
        <v>531</v>
      </c>
      <c r="AJD49" s="86"/>
      <c r="AJE49" s="86"/>
      <c r="AJF49" s="86"/>
      <c r="AJG49" s="86"/>
      <c r="AJH49" s="86"/>
      <c r="AJI49" s="86"/>
      <c r="AJJ49" s="86"/>
      <c r="AJK49" s="86">
        <v>20</v>
      </c>
      <c r="AJP49" s="86"/>
      <c r="AJQ49" s="86" t="s">
        <v>531</v>
      </c>
      <c r="AJR49" s="86"/>
      <c r="AJS49" s="86"/>
      <c r="AJT49" s="86"/>
      <c r="AJU49" s="86"/>
      <c r="AJV49" s="86"/>
      <c r="AJW49" s="86"/>
      <c r="AJX49" s="86"/>
      <c r="AJY49" s="86">
        <v>30</v>
      </c>
      <c r="AKD49" s="86"/>
      <c r="AKE49" s="86" t="s">
        <v>531</v>
      </c>
      <c r="AKF49" s="86"/>
      <c r="AKG49" s="86"/>
      <c r="AKH49" s="86"/>
      <c r="AKI49" s="86"/>
      <c r="AKJ49" s="86"/>
      <c r="AKK49" s="86"/>
      <c r="AKL49" s="86"/>
      <c r="AKM49" s="86">
        <v>21</v>
      </c>
      <c r="AKR49" s="86"/>
      <c r="AKS49" s="86" t="s">
        <v>531</v>
      </c>
      <c r="AKT49" s="86"/>
      <c r="AKU49" s="86"/>
      <c r="AKV49" s="86"/>
      <c r="AKW49" s="86"/>
      <c r="AKX49" s="86"/>
      <c r="AKY49" s="86"/>
      <c r="AKZ49" s="86"/>
      <c r="ALA49" s="86">
        <v>32</v>
      </c>
      <c r="ALF49" s="86"/>
      <c r="ALG49" s="86" t="s">
        <v>531</v>
      </c>
      <c r="ALH49" s="86"/>
      <c r="ALI49" s="86"/>
      <c r="ALJ49" s="86"/>
      <c r="ALK49" s="86"/>
      <c r="ALL49" s="86"/>
      <c r="ALM49" s="86"/>
      <c r="ALN49" s="86"/>
      <c r="ALO49" s="86">
        <v>40</v>
      </c>
      <c r="ALT49" s="86"/>
      <c r="ALU49" s="86" t="s">
        <v>531</v>
      </c>
      <c r="ALV49" s="86"/>
      <c r="ALW49" s="86"/>
      <c r="ALX49" s="86"/>
      <c r="ALY49" s="86"/>
      <c r="ALZ49" s="86"/>
      <c r="AMA49" s="86"/>
      <c r="AMB49" s="86"/>
      <c r="AMC49" s="86">
        <v>28</v>
      </c>
      <c r="AMH49" s="86"/>
      <c r="AMI49" s="86" t="s">
        <v>531</v>
      </c>
      <c r="AMJ49" s="86"/>
      <c r="AMK49" s="86"/>
      <c r="AML49" s="86"/>
      <c r="AMM49" s="86"/>
      <c r="AMN49" s="86"/>
      <c r="AMO49" s="86"/>
      <c r="AMP49" s="86"/>
      <c r="AMQ49" s="86">
        <v>29</v>
      </c>
      <c r="AMV49" s="86"/>
      <c r="AMW49" s="86" t="s">
        <v>531</v>
      </c>
      <c r="AMX49" s="86"/>
      <c r="AMY49" s="86"/>
      <c r="AMZ49" s="86"/>
      <c r="ANA49" s="86"/>
      <c r="ANB49" s="86"/>
      <c r="ANC49" s="86"/>
      <c r="AND49" s="86"/>
      <c r="ANE49" s="86">
        <v>25</v>
      </c>
      <c r="ANJ49" s="86"/>
      <c r="ANK49" s="86" t="s">
        <v>531</v>
      </c>
      <c r="ANL49" s="86"/>
      <c r="ANM49" s="86"/>
      <c r="ANN49" s="86"/>
      <c r="ANO49" s="86"/>
      <c r="ANP49" s="86"/>
      <c r="ANQ49" s="86"/>
      <c r="ANR49" s="86"/>
      <c r="ANS49" s="86">
        <v>35</v>
      </c>
      <c r="ANX49" s="86"/>
      <c r="ANY49" s="86" t="s">
        <v>531</v>
      </c>
      <c r="ANZ49" s="86"/>
      <c r="AOA49" s="86"/>
      <c r="AOB49" s="86"/>
      <c r="AOC49" s="86"/>
      <c r="AOD49" s="86"/>
      <c r="AOE49" s="86"/>
      <c r="AOF49" s="86"/>
      <c r="AOG49" s="86">
        <v>38</v>
      </c>
      <c r="AOL49" s="86"/>
      <c r="AOM49" s="86" t="s">
        <v>531</v>
      </c>
      <c r="AON49" s="86"/>
      <c r="AOO49" s="86"/>
      <c r="AOP49" s="86"/>
      <c r="AOQ49" s="86"/>
      <c r="AOR49" s="86"/>
      <c r="AOS49" s="86"/>
      <c r="AOT49" s="86"/>
      <c r="AOU49" s="86">
        <v>27</v>
      </c>
      <c r="AOZ49" s="86"/>
      <c r="APA49" s="86" t="s">
        <v>531</v>
      </c>
      <c r="APB49" s="86"/>
      <c r="APC49" s="86"/>
      <c r="APD49" s="86"/>
      <c r="APE49" s="86"/>
      <c r="APF49" s="86"/>
      <c r="APG49" s="86"/>
      <c r="APH49" s="86"/>
      <c r="API49" s="86">
        <v>32</v>
      </c>
      <c r="APN49" s="86"/>
      <c r="APO49" s="86" t="s">
        <v>531</v>
      </c>
      <c r="APP49" s="86"/>
      <c r="APQ49" s="86"/>
      <c r="APR49" s="86"/>
      <c r="APS49" s="86"/>
      <c r="APT49" s="86"/>
      <c r="APU49" s="86"/>
      <c r="APV49" s="86"/>
      <c r="APW49" s="86">
        <v>35</v>
      </c>
      <c r="AQB49" s="86"/>
      <c r="AQC49" s="86" t="s">
        <v>531</v>
      </c>
      <c r="AQD49" s="86"/>
      <c r="AQE49" s="86"/>
      <c r="AQF49" s="86"/>
      <c r="AQG49" s="86"/>
      <c r="AQH49" s="86"/>
      <c r="AQI49" s="86"/>
      <c r="AQJ49" s="86"/>
      <c r="AQK49" s="86">
        <v>32</v>
      </c>
      <c r="AQP49" s="86"/>
      <c r="AQQ49" s="86" t="s">
        <v>531</v>
      </c>
      <c r="AQR49" s="86"/>
      <c r="AQS49" s="86"/>
      <c r="AQT49" s="86"/>
      <c r="AQU49" s="86"/>
      <c r="AQV49" s="86"/>
      <c r="AQW49" s="86"/>
      <c r="AQX49" s="86"/>
      <c r="AQY49" s="86">
        <v>16</v>
      </c>
      <c r="ARD49" s="86"/>
      <c r="ARE49" s="86" t="s">
        <v>531</v>
      </c>
      <c r="ARF49" s="86"/>
      <c r="ARG49" s="86"/>
      <c r="ARH49" s="86"/>
      <c r="ARI49" s="86"/>
      <c r="ARJ49" s="86"/>
      <c r="ARK49" s="86"/>
      <c r="ARL49" s="86"/>
      <c r="ARM49" s="86">
        <v>25</v>
      </c>
      <c r="ARR49" s="86"/>
      <c r="ARS49" s="86" t="s">
        <v>531</v>
      </c>
      <c r="ART49" s="86"/>
      <c r="ARU49" s="86"/>
      <c r="ARV49" s="86"/>
      <c r="ARW49" s="86"/>
      <c r="ARX49" s="86"/>
      <c r="ARY49" s="86"/>
      <c r="ARZ49" s="86"/>
      <c r="ASA49" s="86">
        <v>26</v>
      </c>
      <c r="ASF49" s="86"/>
      <c r="ASG49" s="86" t="s">
        <v>531</v>
      </c>
      <c r="ASH49" s="86"/>
      <c r="ASI49" s="86"/>
      <c r="ASJ49" s="86"/>
      <c r="ASK49" s="86"/>
      <c r="ASL49" s="86"/>
      <c r="ASM49" s="86"/>
      <c r="ASN49" s="86"/>
      <c r="ASO49" s="86">
        <v>25</v>
      </c>
      <c r="AST49" s="86"/>
      <c r="ASU49" s="86" t="s">
        <v>531</v>
      </c>
      <c r="ASV49" s="86"/>
      <c r="ASW49" s="86"/>
      <c r="ASX49" s="86"/>
      <c r="ASY49" s="86"/>
      <c r="ASZ49" s="86"/>
      <c r="ATA49" s="86"/>
      <c r="ATB49" s="86"/>
      <c r="ATC49" s="86">
        <v>22</v>
      </c>
      <c r="ATH49" s="86"/>
      <c r="ATI49" s="86" t="s">
        <v>531</v>
      </c>
      <c r="ATJ49" s="86"/>
      <c r="ATK49" s="86"/>
      <c r="ATL49" s="86"/>
      <c r="ATM49" s="86"/>
      <c r="ATN49" s="86"/>
      <c r="ATO49" s="86"/>
      <c r="ATP49" s="86"/>
      <c r="ATQ49" s="86">
        <v>21</v>
      </c>
      <c r="ATV49" s="86"/>
      <c r="ATW49" s="86" t="s">
        <v>531</v>
      </c>
      <c r="ATX49" s="86"/>
      <c r="ATY49" s="86"/>
      <c r="ATZ49" s="86"/>
      <c r="AUA49" s="86"/>
      <c r="AUB49" s="86"/>
      <c r="AUC49" s="86"/>
      <c r="AUD49" s="86"/>
      <c r="AUE49" s="86">
        <v>24</v>
      </c>
      <c r="AUJ49" s="86"/>
      <c r="AUK49" s="86" t="s">
        <v>531</v>
      </c>
      <c r="AUL49" s="86"/>
      <c r="AUM49" s="86"/>
      <c r="AUN49" s="86"/>
      <c r="AUO49" s="86"/>
      <c r="AUP49" s="86"/>
      <c r="AUQ49" s="86"/>
      <c r="AUR49" s="86"/>
      <c r="AUS49" s="86">
        <v>14</v>
      </c>
      <c r="AUX49" s="86"/>
      <c r="AUY49" s="86" t="s">
        <v>531</v>
      </c>
      <c r="AUZ49" s="86"/>
      <c r="AVA49" s="86"/>
      <c r="AVB49" s="86"/>
      <c r="AVC49" s="86"/>
      <c r="AVD49" s="86"/>
      <c r="AVE49" s="86"/>
      <c r="AVF49" s="86"/>
      <c r="AVG49" s="86">
        <v>22</v>
      </c>
      <c r="AVL49" s="86"/>
      <c r="AVM49" s="86" t="s">
        <v>531</v>
      </c>
      <c r="AVN49" s="86"/>
      <c r="AVO49" s="86"/>
      <c r="AVP49" s="86"/>
      <c r="AVQ49" s="86"/>
      <c r="AVR49" s="86"/>
      <c r="AVS49" s="86"/>
      <c r="AVT49" s="86"/>
      <c r="AVU49" s="86">
        <v>16</v>
      </c>
      <c r="AVZ49" s="86"/>
      <c r="AWA49" s="86" t="s">
        <v>531</v>
      </c>
      <c r="AWB49" s="86"/>
      <c r="AWC49" s="86"/>
      <c r="AWD49" s="86"/>
      <c r="AWE49" s="86"/>
      <c r="AWF49" s="86"/>
      <c r="AWG49" s="86"/>
      <c r="AWH49" s="86"/>
      <c r="AWI49" s="86">
        <v>26</v>
      </c>
      <c r="AWN49" s="86"/>
      <c r="AWO49" s="86" t="s">
        <v>531</v>
      </c>
      <c r="AWP49" s="86"/>
      <c r="AWQ49" s="86"/>
      <c r="AWR49" s="86"/>
      <c r="AWS49" s="86"/>
      <c r="AWT49" s="86"/>
      <c r="AWU49" s="86"/>
      <c r="AWV49" s="86"/>
      <c r="AWW49" s="86">
        <v>15</v>
      </c>
      <c r="AXB49" s="86"/>
      <c r="AXC49" s="86" t="s">
        <v>531</v>
      </c>
      <c r="AXD49" s="86"/>
      <c r="AXE49" s="86"/>
      <c r="AXF49" s="86"/>
      <c r="AXG49" s="86"/>
      <c r="AXH49" s="86"/>
      <c r="AXI49" s="86"/>
      <c r="AXJ49" s="86"/>
      <c r="AXK49" s="86">
        <v>25</v>
      </c>
      <c r="AXP49" s="86"/>
      <c r="AXQ49" s="86" t="s">
        <v>531</v>
      </c>
      <c r="AXR49" s="86"/>
      <c r="AXS49" s="86"/>
      <c r="AXT49" s="86"/>
      <c r="AXU49" s="86"/>
      <c r="AXV49" s="86"/>
      <c r="AXW49" s="86"/>
      <c r="AXX49" s="86"/>
      <c r="AXY49" s="86">
        <v>27</v>
      </c>
      <c r="AYD49" s="86"/>
      <c r="AYE49" s="86" t="s">
        <v>531</v>
      </c>
      <c r="AYF49" s="86"/>
      <c r="AYG49" s="86"/>
      <c r="AYH49" s="86"/>
      <c r="AYI49" s="86"/>
      <c r="AYJ49" s="86"/>
      <c r="AYK49" s="86"/>
      <c r="AYL49" s="86"/>
      <c r="AYM49" s="86">
        <v>23</v>
      </c>
      <c r="AYR49" s="86"/>
      <c r="AYS49" s="86" t="s">
        <v>531</v>
      </c>
      <c r="AYT49" s="86"/>
      <c r="AYU49" s="86"/>
      <c r="AYV49" s="86"/>
      <c r="AYW49" s="86"/>
      <c r="AYX49" s="86"/>
      <c r="AYY49" s="86"/>
      <c r="AYZ49" s="86"/>
      <c r="AZA49" s="86">
        <v>21</v>
      </c>
      <c r="AZF49" s="86"/>
      <c r="AZG49" s="86" t="s">
        <v>531</v>
      </c>
      <c r="AZH49" s="86"/>
      <c r="AZI49" s="86"/>
      <c r="AZJ49" s="86"/>
      <c r="AZK49" s="86"/>
      <c r="AZL49" s="86"/>
      <c r="AZM49" s="86"/>
      <c r="AZN49" s="86"/>
      <c r="AZO49" s="86">
        <v>14</v>
      </c>
      <c r="AZT49" s="86"/>
      <c r="AZU49" s="86" t="s">
        <v>531</v>
      </c>
      <c r="AZV49" s="86"/>
      <c r="AZW49" s="86"/>
      <c r="AZX49" s="86"/>
      <c r="AZY49" s="86"/>
      <c r="AZZ49" s="86"/>
      <c r="BAA49" s="86"/>
      <c r="BAB49" s="86"/>
      <c r="BAC49" s="86">
        <v>22</v>
      </c>
      <c r="BAH49" s="86"/>
      <c r="BAI49" s="86" t="s">
        <v>531</v>
      </c>
      <c r="BAJ49" s="86"/>
      <c r="BAK49" s="86"/>
      <c r="BAL49" s="86"/>
      <c r="BAM49" s="86"/>
      <c r="BAN49" s="86"/>
      <c r="BAO49" s="86"/>
      <c r="BAP49" s="86"/>
      <c r="BAQ49" s="86">
        <v>21</v>
      </c>
      <c r="BAV49" s="86"/>
      <c r="BAW49" s="86" t="s">
        <v>531</v>
      </c>
      <c r="BAX49" s="86"/>
      <c r="BAY49" s="86"/>
      <c r="BAZ49" s="86"/>
      <c r="BBA49" s="86"/>
      <c r="BBB49" s="86"/>
      <c r="BBC49" s="86"/>
      <c r="BBD49" s="86"/>
      <c r="BBE49" s="86">
        <v>29</v>
      </c>
      <c r="BBJ49" s="86"/>
      <c r="BBK49" s="86" t="s">
        <v>531</v>
      </c>
      <c r="BBL49" s="86"/>
      <c r="BBM49" s="86"/>
      <c r="BBN49" s="86"/>
      <c r="BBO49" s="86"/>
      <c r="BBP49" s="86"/>
      <c r="BBQ49" s="86"/>
      <c r="BBR49" s="86"/>
      <c r="BBS49" s="86">
        <v>27</v>
      </c>
      <c r="BBX49" s="86"/>
      <c r="BBY49" s="86" t="s">
        <v>531</v>
      </c>
      <c r="BBZ49" s="86"/>
      <c r="BCA49" s="86"/>
      <c r="BCB49" s="86"/>
      <c r="BCC49" s="86"/>
      <c r="BCD49" s="86"/>
      <c r="BCE49" s="86"/>
      <c r="BCF49" s="86"/>
      <c r="BCG49" s="86">
        <v>25</v>
      </c>
      <c r="BCL49" s="86"/>
      <c r="BCM49" s="86" t="s">
        <v>531</v>
      </c>
      <c r="BCN49" s="86"/>
      <c r="BCO49" s="86"/>
      <c r="BCP49" s="86"/>
      <c r="BCQ49" s="86"/>
      <c r="BCR49" s="86"/>
      <c r="BCS49" s="86"/>
      <c r="BCT49" s="86"/>
      <c r="BCU49" s="86">
        <v>27</v>
      </c>
      <c r="BCZ49" s="86"/>
      <c r="BDA49" s="86" t="s">
        <v>531</v>
      </c>
      <c r="BDB49" s="86"/>
      <c r="BDC49" s="86"/>
      <c r="BDD49" s="86"/>
      <c r="BDE49" s="86"/>
      <c r="BDF49" s="86"/>
      <c r="BDG49" s="86"/>
      <c r="BDH49" s="86"/>
      <c r="BDI49" s="86">
        <v>17</v>
      </c>
      <c r="BDN49" s="86"/>
      <c r="BDO49" s="86" t="s">
        <v>531</v>
      </c>
      <c r="BDP49" s="86"/>
      <c r="BDQ49" s="86"/>
      <c r="BDR49" s="86"/>
      <c r="BDS49" s="86"/>
      <c r="BDT49" s="86"/>
      <c r="BDU49" s="86"/>
      <c r="BDV49" s="86"/>
      <c r="BDW49" s="86">
        <v>27</v>
      </c>
      <c r="BEB49" s="86"/>
      <c r="BEC49" s="86" t="s">
        <v>531</v>
      </c>
      <c r="BED49" s="86"/>
      <c r="BEE49" s="86"/>
      <c r="BEF49" s="86"/>
      <c r="BEG49" s="86"/>
      <c r="BEH49" s="86"/>
      <c r="BEI49" s="86"/>
      <c r="BEJ49" s="86"/>
      <c r="BEK49" s="86">
        <v>22</v>
      </c>
      <c r="BEP49" s="86"/>
      <c r="BEQ49" s="86" t="s">
        <v>531</v>
      </c>
      <c r="BER49" s="86"/>
      <c r="BES49" s="86"/>
      <c r="BET49" s="86"/>
      <c r="BEU49" s="86"/>
      <c r="BEV49" s="86"/>
      <c r="BEW49" s="86"/>
      <c r="BEX49" s="86"/>
      <c r="BEY49" s="86">
        <v>15</v>
      </c>
      <c r="BFD49" s="86"/>
      <c r="BFE49" s="86" t="s">
        <v>531</v>
      </c>
      <c r="BFF49" s="86"/>
      <c r="BFG49" s="86"/>
      <c r="BFH49" s="86"/>
      <c r="BFI49" s="86"/>
      <c r="BFJ49" s="86"/>
      <c r="BFK49" s="86"/>
      <c r="BFL49" s="86"/>
      <c r="BFM49" s="86">
        <v>19</v>
      </c>
      <c r="BFR49" s="86"/>
      <c r="BFS49" s="86" t="s">
        <v>531</v>
      </c>
      <c r="BFT49" s="86"/>
      <c r="BFU49" s="86"/>
      <c r="BFV49" s="86"/>
      <c r="BFW49" s="86"/>
      <c r="BFX49" s="86"/>
      <c r="BFY49" s="86"/>
      <c r="BFZ49" s="86"/>
      <c r="BGA49" s="86">
        <v>33</v>
      </c>
      <c r="BGF49" s="86"/>
      <c r="BGG49" s="86" t="s">
        <v>531</v>
      </c>
      <c r="BGH49" s="86"/>
      <c r="BGI49" s="86"/>
      <c r="BGJ49" s="86"/>
      <c r="BGK49" s="86"/>
      <c r="BGL49" s="86"/>
      <c r="BGM49" s="86"/>
      <c r="BGN49" s="86"/>
      <c r="BGO49" s="86">
        <v>23</v>
      </c>
      <c r="BGT49" s="86"/>
      <c r="BGU49" s="86" t="s">
        <v>531</v>
      </c>
      <c r="BGV49" s="86"/>
      <c r="BGW49" s="86"/>
      <c r="BGX49" s="86"/>
      <c r="BGY49" s="86"/>
      <c r="BGZ49" s="86"/>
      <c r="BHA49" s="86"/>
      <c r="BHB49" s="86"/>
      <c r="BHC49" s="86">
        <v>21</v>
      </c>
      <c r="BHH49" s="86"/>
      <c r="BHI49" s="86" t="s">
        <v>531</v>
      </c>
      <c r="BHJ49" s="86"/>
      <c r="BHK49" s="86"/>
      <c r="BHL49" s="86"/>
      <c r="BHM49" s="86"/>
      <c r="BHN49" s="86"/>
      <c r="BHO49" s="86"/>
      <c r="BHP49" s="86"/>
      <c r="BHQ49" s="86">
        <v>22</v>
      </c>
      <c r="BHV49" s="86"/>
      <c r="BHW49" s="86" t="s">
        <v>531</v>
      </c>
      <c r="BHX49" s="86"/>
      <c r="BHY49" s="86"/>
      <c r="BHZ49" s="86"/>
      <c r="BIA49" s="86"/>
      <c r="BIB49" s="86"/>
      <c r="BIC49" s="86"/>
      <c r="BID49" s="86"/>
      <c r="BIE49" s="86">
        <v>28</v>
      </c>
      <c r="BIJ49" s="86"/>
      <c r="BIK49" s="86" t="s">
        <v>531</v>
      </c>
      <c r="BIL49" s="86"/>
      <c r="BIM49" s="86"/>
      <c r="BIN49" s="86"/>
      <c r="BIO49" s="86"/>
      <c r="BIP49" s="86"/>
      <c r="BIQ49" s="86"/>
      <c r="BIR49" s="86"/>
      <c r="BIS49" s="86">
        <v>22</v>
      </c>
      <c r="BIX49" s="86"/>
      <c r="BIY49" s="86" t="s">
        <v>531</v>
      </c>
      <c r="BIZ49" s="86"/>
      <c r="BJA49" s="86"/>
      <c r="BJB49" s="86"/>
      <c r="BJC49" s="86"/>
      <c r="BJD49" s="86"/>
      <c r="BJE49" s="86"/>
      <c r="BJF49" s="86"/>
      <c r="BJG49" s="86">
        <v>15</v>
      </c>
      <c r="BJL49" s="86"/>
      <c r="BJM49" s="86" t="s">
        <v>531</v>
      </c>
      <c r="BJN49" s="86"/>
      <c r="BJO49" s="86"/>
      <c r="BJP49" s="86"/>
      <c r="BJQ49" s="86"/>
      <c r="BJR49" s="86"/>
      <c r="BJS49" s="86"/>
      <c r="BJT49" s="86"/>
      <c r="BJU49" s="86">
        <v>25</v>
      </c>
      <c r="BJZ49" s="86"/>
      <c r="BKA49" s="86" t="s">
        <v>531</v>
      </c>
      <c r="BKB49" s="86"/>
      <c r="BKC49" s="86"/>
      <c r="BKD49" s="86"/>
      <c r="BKE49" s="86"/>
      <c r="BKF49" s="86"/>
      <c r="BKG49" s="86"/>
      <c r="BKH49" s="86"/>
      <c r="BKI49" s="86">
        <v>23</v>
      </c>
      <c r="BKN49" s="86"/>
      <c r="BKO49" s="86" t="s">
        <v>531</v>
      </c>
      <c r="BKP49" s="86"/>
      <c r="BKQ49" s="86"/>
      <c r="BKR49" s="86"/>
      <c r="BKS49" s="86"/>
      <c r="BKT49" s="86"/>
      <c r="BKU49" s="86"/>
      <c r="BKV49" s="86"/>
      <c r="BKW49" s="86">
        <v>31</v>
      </c>
      <c r="BLB49" s="86"/>
      <c r="BLC49" s="86" t="s">
        <v>531</v>
      </c>
      <c r="BLD49" s="86"/>
      <c r="BLE49" s="86"/>
      <c r="BLF49" s="86"/>
      <c r="BLG49" s="86"/>
      <c r="BLH49" s="86"/>
      <c r="BLI49" s="86"/>
      <c r="BLJ49" s="86"/>
      <c r="BLK49" s="86">
        <v>18</v>
      </c>
      <c r="BLP49" s="86"/>
      <c r="BLQ49" s="86" t="s">
        <v>531</v>
      </c>
      <c r="BLR49" s="86"/>
      <c r="BLS49" s="86"/>
      <c r="BLT49" s="86"/>
      <c r="BLU49" s="86"/>
      <c r="BLV49" s="86"/>
      <c r="BLW49" s="86"/>
      <c r="BLX49" s="86"/>
      <c r="BLY49" s="86">
        <v>26</v>
      </c>
      <c r="BMD49" s="86"/>
      <c r="BME49" s="86" t="s">
        <v>531</v>
      </c>
      <c r="BMF49" s="86"/>
      <c r="BMG49" s="86"/>
      <c r="BMH49" s="86"/>
      <c r="BMI49" s="86"/>
      <c r="BMJ49" s="86"/>
      <c r="BMK49" s="86"/>
      <c r="BML49" s="86"/>
      <c r="BMM49" s="86">
        <v>22</v>
      </c>
      <c r="BMR49" s="86"/>
      <c r="BMS49" s="86" t="s">
        <v>531</v>
      </c>
      <c r="BMT49" s="86"/>
      <c r="BMU49" s="86"/>
      <c r="BMV49" s="86"/>
      <c r="BMW49" s="86"/>
      <c r="BMX49" s="86"/>
      <c r="BMY49" s="86"/>
      <c r="BMZ49" s="86"/>
      <c r="BNA49" s="86">
        <v>22</v>
      </c>
      <c r="BNF49" s="86"/>
      <c r="BNG49" s="86" t="s">
        <v>531</v>
      </c>
      <c r="BNH49" s="86"/>
      <c r="BNI49" s="86"/>
      <c r="BNJ49" s="86"/>
      <c r="BNK49" s="86"/>
      <c r="BNL49" s="86"/>
      <c r="BNM49" s="86"/>
      <c r="BNN49" s="86"/>
      <c r="BNO49" s="86">
        <v>22</v>
      </c>
      <c r="BNT49" s="86"/>
      <c r="BNU49" s="86" t="s">
        <v>531</v>
      </c>
      <c r="BNV49" s="86"/>
      <c r="BNW49" s="86"/>
      <c r="BNX49" s="86"/>
      <c r="BNY49" s="86"/>
      <c r="BNZ49" s="86"/>
      <c r="BOA49" s="86"/>
      <c r="BOB49" s="86"/>
      <c r="BOC49" s="86">
        <v>32</v>
      </c>
      <c r="BOH49" s="86"/>
      <c r="BOI49" s="86" t="s">
        <v>531</v>
      </c>
      <c r="BOJ49" s="86"/>
      <c r="BOK49" s="86"/>
      <c r="BOL49" s="86"/>
      <c r="BOM49" s="86"/>
      <c r="BON49" s="86"/>
      <c r="BOO49" s="86"/>
      <c r="BOP49" s="86"/>
      <c r="BOQ49" s="86">
        <v>31</v>
      </c>
      <c r="BOV49" s="86"/>
      <c r="BOW49" s="86" t="s">
        <v>531</v>
      </c>
      <c r="BOX49" s="86"/>
      <c r="BOY49" s="86"/>
      <c r="BOZ49" s="86"/>
      <c r="BPA49" s="86"/>
      <c r="BPB49" s="86"/>
      <c r="BPC49" s="86"/>
      <c r="BPD49" s="86"/>
      <c r="BPE49" s="86">
        <v>29</v>
      </c>
      <c r="BPJ49" s="86"/>
      <c r="BPK49" s="86" t="s">
        <v>531</v>
      </c>
      <c r="BPL49" s="86"/>
      <c r="BPM49" s="86"/>
      <c r="BPN49" s="86"/>
      <c r="BPO49" s="86"/>
      <c r="BPP49" s="86"/>
      <c r="BPQ49" s="86"/>
      <c r="BPR49" s="86"/>
      <c r="BPS49" s="86">
        <v>18</v>
      </c>
      <c r="BPX49" s="86"/>
      <c r="BPY49" s="86" t="s">
        <v>531</v>
      </c>
      <c r="BPZ49" s="86"/>
      <c r="BQA49" s="86"/>
      <c r="BQB49" s="86"/>
      <c r="BQC49" s="86"/>
      <c r="BQD49" s="86"/>
      <c r="BQE49" s="86"/>
      <c r="BQF49" s="86"/>
      <c r="BQG49" s="86">
        <v>25</v>
      </c>
      <c r="BQL49" s="86"/>
      <c r="BQM49" s="86" t="s">
        <v>531</v>
      </c>
      <c r="BQN49" s="86"/>
      <c r="BQO49" s="86"/>
      <c r="BQP49" s="86"/>
      <c r="BQQ49" s="86"/>
      <c r="BQR49" s="86"/>
      <c r="BQS49" s="86"/>
      <c r="BQT49" s="86"/>
      <c r="BQU49" s="86">
        <v>25</v>
      </c>
      <c r="BQZ49" s="86"/>
      <c r="BRA49" s="86" t="s">
        <v>531</v>
      </c>
      <c r="BRB49" s="86"/>
      <c r="BRC49" s="86"/>
      <c r="BRD49" s="86"/>
      <c r="BRE49" s="86"/>
      <c r="BRF49" s="86"/>
      <c r="BRG49" s="86"/>
      <c r="BRH49" s="86"/>
      <c r="BRI49" s="86">
        <v>38</v>
      </c>
      <c r="BRN49" s="86"/>
      <c r="BRO49" s="86" t="s">
        <v>531</v>
      </c>
      <c r="BRP49" s="86"/>
      <c r="BRQ49" s="86"/>
      <c r="BRR49" s="86"/>
      <c r="BRS49" s="86"/>
      <c r="BRT49" s="86"/>
      <c r="BRU49" s="86"/>
      <c r="BRV49" s="86"/>
      <c r="BRW49" s="86">
        <v>39</v>
      </c>
      <c r="BSB49" s="86"/>
      <c r="BSC49" s="86" t="s">
        <v>531</v>
      </c>
      <c r="BSD49" s="86"/>
      <c r="BSE49" s="86"/>
      <c r="BSF49" s="86"/>
      <c r="BSG49" s="86"/>
      <c r="BSH49" s="86"/>
      <c r="BSI49" s="86"/>
      <c r="BSJ49" s="86"/>
      <c r="BSK49" s="86">
        <v>29</v>
      </c>
      <c r="BSP49" s="86"/>
      <c r="BSQ49" s="86" t="s">
        <v>531</v>
      </c>
      <c r="BSR49" s="86"/>
      <c r="BSS49" s="86"/>
      <c r="BST49" s="86"/>
      <c r="BSU49" s="86"/>
      <c r="BSV49" s="86"/>
      <c r="BSW49" s="86"/>
      <c r="BSX49" s="86"/>
      <c r="BSY49" s="86">
        <v>25</v>
      </c>
      <c r="BTD49" s="86"/>
      <c r="BTE49" s="86" t="s">
        <v>531</v>
      </c>
      <c r="BTF49" s="86"/>
      <c r="BTG49" s="86"/>
      <c r="BTH49" s="86"/>
      <c r="BTI49" s="86"/>
      <c r="BTJ49" s="86"/>
      <c r="BTK49" s="86"/>
      <c r="BTL49" s="86"/>
      <c r="BTM49" s="86">
        <v>16</v>
      </c>
      <c r="BTR49" s="86"/>
      <c r="BTS49" s="86" t="s">
        <v>531</v>
      </c>
      <c r="BTT49" s="86"/>
      <c r="BTU49" s="86"/>
      <c r="BTV49" s="86"/>
      <c r="BTW49" s="86"/>
      <c r="BTX49" s="86"/>
      <c r="BTY49" s="86"/>
      <c r="BTZ49" s="86"/>
      <c r="BUA49" s="86">
        <v>42</v>
      </c>
      <c r="BUF49" s="86"/>
      <c r="BUG49" s="86" t="s">
        <v>531</v>
      </c>
      <c r="BUH49" s="86"/>
      <c r="BUI49" s="86"/>
      <c r="BUJ49" s="86"/>
      <c r="BUK49" s="86"/>
      <c r="BUL49" s="86"/>
      <c r="BUM49" s="86"/>
      <c r="BUN49" s="86"/>
      <c r="BUO49" s="86">
        <v>38</v>
      </c>
      <c r="BUT49" s="86"/>
      <c r="BUU49" s="86" t="s">
        <v>531</v>
      </c>
      <c r="BUV49" s="86"/>
      <c r="BUW49" s="86"/>
      <c r="BUX49" s="86"/>
      <c r="BUY49" s="86"/>
      <c r="BUZ49" s="86"/>
      <c r="BVA49" s="86"/>
      <c r="BVB49" s="86"/>
      <c r="BVC49" s="86">
        <v>28</v>
      </c>
      <c r="BVH49" s="86"/>
      <c r="BVI49" s="86" t="s">
        <v>531</v>
      </c>
      <c r="BVJ49" s="86"/>
      <c r="BVK49" s="86"/>
      <c r="BVL49" s="86"/>
      <c r="BVM49" s="86"/>
      <c r="BVN49" s="86"/>
      <c r="BVO49" s="86"/>
      <c r="BVP49" s="86"/>
      <c r="BVQ49" s="86">
        <v>31</v>
      </c>
      <c r="BVV49" s="86"/>
      <c r="BVW49" s="86" t="s">
        <v>531</v>
      </c>
      <c r="BVX49" s="86"/>
      <c r="BVY49" s="86"/>
      <c r="BVZ49" s="86"/>
      <c r="BWA49" s="86"/>
      <c r="BWB49" s="86"/>
      <c r="BWC49" s="86"/>
      <c r="BWD49" s="86"/>
      <c r="BWE49" s="86">
        <v>32</v>
      </c>
      <c r="BWJ49" s="86"/>
      <c r="BWK49" s="86" t="s">
        <v>531</v>
      </c>
      <c r="BWL49" s="86"/>
      <c r="BWM49" s="86"/>
      <c r="BWN49" s="86"/>
      <c r="BWO49" s="86"/>
      <c r="BWP49" s="86"/>
      <c r="BWQ49" s="86"/>
      <c r="BWR49" s="86"/>
      <c r="BWS49" s="86">
        <v>27</v>
      </c>
      <c r="BWX49" s="86"/>
      <c r="BWY49" s="86" t="s">
        <v>531</v>
      </c>
      <c r="BWZ49" s="86"/>
      <c r="BXA49" s="86"/>
      <c r="BXB49" s="86"/>
      <c r="BXC49" s="86"/>
      <c r="BXD49" s="86"/>
      <c r="BXE49" s="86"/>
      <c r="BXF49" s="86"/>
      <c r="BXG49" s="86">
        <v>20</v>
      </c>
      <c r="BXL49" s="86"/>
      <c r="BXM49" s="86" t="s">
        <v>531</v>
      </c>
      <c r="BXN49" s="86"/>
      <c r="BXO49" s="86"/>
      <c r="BXP49" s="86"/>
      <c r="BXQ49" s="86"/>
      <c r="BXR49" s="86"/>
      <c r="BXS49" s="86"/>
      <c r="BXT49" s="86"/>
      <c r="BXU49" s="86">
        <v>45</v>
      </c>
      <c r="BXZ49" s="86"/>
      <c r="BYA49" s="86" t="s">
        <v>531</v>
      </c>
      <c r="BYB49" s="86"/>
      <c r="BYC49" s="86"/>
      <c r="BYD49" s="86"/>
      <c r="BYE49" s="86"/>
      <c r="BYF49" s="86"/>
      <c r="BYG49" s="86"/>
      <c r="BYH49" s="86"/>
      <c r="BYI49" s="86">
        <v>39</v>
      </c>
      <c r="BYN49" s="86"/>
      <c r="BYO49" s="86" t="s">
        <v>531</v>
      </c>
      <c r="BYP49" s="86"/>
      <c r="BYQ49" s="86"/>
      <c r="BYR49" s="86"/>
      <c r="BYS49" s="86"/>
      <c r="BYT49" s="86"/>
      <c r="BYU49" s="86"/>
      <c r="BYV49" s="86"/>
      <c r="BYW49" s="86">
        <v>51</v>
      </c>
      <c r="BZB49" s="86"/>
      <c r="BZC49" s="86" t="s">
        <v>531</v>
      </c>
      <c r="BZD49" s="86"/>
      <c r="BZE49" s="86"/>
      <c r="BZF49" s="86"/>
      <c r="BZG49" s="86"/>
      <c r="BZH49" s="86"/>
      <c r="BZI49" s="86"/>
      <c r="BZJ49" s="86"/>
      <c r="BZK49" s="86">
        <v>48</v>
      </c>
      <c r="BZP49" s="86"/>
      <c r="BZQ49" s="86" t="s">
        <v>531</v>
      </c>
      <c r="BZR49" s="86"/>
      <c r="BZS49" s="86"/>
      <c r="BZT49" s="86"/>
      <c r="BZU49" s="86"/>
      <c r="BZV49" s="86"/>
      <c r="BZW49" s="86"/>
      <c r="BZX49" s="86"/>
      <c r="BZY49" s="86">
        <v>47</v>
      </c>
      <c r="CAD49" s="86"/>
      <c r="CAE49" s="86" t="s">
        <v>531</v>
      </c>
      <c r="CAF49" s="86"/>
      <c r="CAG49" s="86"/>
      <c r="CAH49" s="86"/>
      <c r="CAI49" s="86"/>
      <c r="CAJ49" s="86"/>
      <c r="CAK49" s="86"/>
      <c r="CAL49" s="86"/>
      <c r="CAM49" s="86">
        <v>47</v>
      </c>
      <c r="CAR49" s="86"/>
      <c r="CAS49" s="86" t="s">
        <v>531</v>
      </c>
      <c r="CAT49" s="86"/>
      <c r="CAU49" s="86"/>
      <c r="CAV49" s="86"/>
      <c r="CAW49" s="86"/>
      <c r="CAX49" s="86"/>
      <c r="CAY49" s="86"/>
      <c r="CAZ49" s="86"/>
      <c r="CBA49" s="86">
        <v>35</v>
      </c>
      <c r="CBF49" s="86"/>
      <c r="CBG49" s="86" t="s">
        <v>531</v>
      </c>
      <c r="CBH49" s="86"/>
      <c r="CBI49" s="86"/>
      <c r="CBJ49" s="86"/>
      <c r="CBK49" s="86"/>
      <c r="CBL49" s="86"/>
      <c r="CBM49" s="86"/>
      <c r="CBN49" s="86"/>
      <c r="CBO49" s="86">
        <v>27</v>
      </c>
      <c r="CBT49" s="86"/>
      <c r="CBU49" s="86" t="s">
        <v>531</v>
      </c>
      <c r="CBV49" s="86"/>
      <c r="CBW49" s="86"/>
      <c r="CBX49" s="86"/>
      <c r="CBY49" s="86"/>
      <c r="CBZ49" s="86"/>
      <c r="CCA49" s="86"/>
      <c r="CCB49" s="86"/>
      <c r="CCC49" s="86">
        <v>38</v>
      </c>
      <c r="CCH49" s="86"/>
      <c r="CCI49" s="86" t="s">
        <v>531</v>
      </c>
      <c r="CCJ49" s="86"/>
      <c r="CCK49" s="86"/>
      <c r="CCL49" s="86"/>
      <c r="CCM49" s="86"/>
      <c r="CCN49" s="86"/>
      <c r="CCO49" s="86"/>
      <c r="CCP49" s="86"/>
      <c r="CCQ49" s="86">
        <v>29</v>
      </c>
      <c r="CCV49" s="86"/>
      <c r="CCW49" s="86" t="s">
        <v>531</v>
      </c>
      <c r="CCX49" s="86"/>
      <c r="CCY49" s="86"/>
      <c r="CCZ49" s="86"/>
      <c r="CDA49" s="86"/>
      <c r="CDB49" s="86"/>
      <c r="CDC49" s="86"/>
      <c r="CDD49" s="86"/>
      <c r="CDE49" s="86">
        <v>36</v>
      </c>
      <c r="CDJ49" s="86"/>
      <c r="CDK49" s="86" t="s">
        <v>531</v>
      </c>
      <c r="CDL49" s="86"/>
      <c r="CDM49" s="86"/>
      <c r="CDN49" s="86"/>
      <c r="CDO49" s="86"/>
      <c r="CDP49" s="86"/>
      <c r="CDQ49" s="86"/>
      <c r="CDR49" s="86"/>
      <c r="CDS49" s="86">
        <v>44</v>
      </c>
      <c r="CDX49" s="86"/>
      <c r="CDY49" s="86" t="s">
        <v>531</v>
      </c>
      <c r="CDZ49" s="86"/>
      <c r="CEA49" s="86"/>
      <c r="CEB49" s="86"/>
      <c r="CEC49" s="86"/>
      <c r="CED49" s="86"/>
      <c r="CEE49" s="86"/>
      <c r="CEF49" s="86"/>
      <c r="CEG49" s="86">
        <v>47</v>
      </c>
      <c r="CEL49" s="86"/>
      <c r="CEM49" s="86" t="s">
        <v>531</v>
      </c>
      <c r="CEN49" s="86"/>
      <c r="CEO49" s="86"/>
      <c r="CEP49" s="86"/>
      <c r="CEQ49" s="86"/>
      <c r="CER49" s="86"/>
      <c r="CES49" s="86"/>
      <c r="CET49" s="86"/>
      <c r="CEU49" s="86">
        <v>44</v>
      </c>
      <c r="CEZ49" s="86"/>
      <c r="CFA49" s="86" t="s">
        <v>531</v>
      </c>
      <c r="CFB49" s="86"/>
      <c r="CFC49" s="86"/>
      <c r="CFD49" s="86"/>
      <c r="CFE49" s="86"/>
      <c r="CFF49" s="86"/>
      <c r="CFG49" s="86"/>
      <c r="CFH49" s="86"/>
      <c r="CFI49" s="86">
        <v>45</v>
      </c>
      <c r="CFN49" s="86"/>
      <c r="CFO49" s="86" t="s">
        <v>531</v>
      </c>
      <c r="CFP49" s="86"/>
      <c r="CFQ49" s="86"/>
      <c r="CFR49" s="86"/>
      <c r="CFS49" s="86"/>
      <c r="CFT49" s="86"/>
      <c r="CFU49" s="86"/>
      <c r="CFV49" s="86"/>
      <c r="CFW49" s="86">
        <v>47</v>
      </c>
      <c r="CGB49" s="86"/>
      <c r="CGC49" s="86" t="s">
        <v>531</v>
      </c>
      <c r="CGD49" s="86"/>
      <c r="CGE49" s="86"/>
      <c r="CGF49" s="86"/>
      <c r="CGG49" s="86"/>
      <c r="CGH49" s="86"/>
      <c r="CGI49" s="86"/>
      <c r="CGJ49" s="86"/>
      <c r="CGK49" s="86">
        <v>26</v>
      </c>
      <c r="CGP49" s="86"/>
      <c r="CGQ49" s="86" t="s">
        <v>531</v>
      </c>
      <c r="CGR49" s="86"/>
      <c r="CGS49" s="86"/>
      <c r="CGT49" s="86"/>
      <c r="CGU49" s="86"/>
      <c r="CGV49" s="86"/>
      <c r="CGW49" s="86"/>
      <c r="CGX49" s="86"/>
      <c r="CGY49" s="86">
        <v>30</v>
      </c>
      <c r="CHD49" s="86"/>
      <c r="CHE49" s="86" t="s">
        <v>531</v>
      </c>
      <c r="CHF49" s="86"/>
      <c r="CHG49" s="86"/>
      <c r="CHH49" s="86"/>
      <c r="CHI49" s="86"/>
      <c r="CHJ49" s="86"/>
      <c r="CHK49" s="86"/>
      <c r="CHL49" s="86"/>
      <c r="CHM49" s="86">
        <v>35</v>
      </c>
      <c r="CHR49" s="86"/>
      <c r="CHS49" s="86" t="s">
        <v>531</v>
      </c>
      <c r="CHT49" s="86"/>
      <c r="CHU49" s="86"/>
      <c r="CHV49" s="86"/>
      <c r="CHW49" s="86"/>
      <c r="CHX49" s="86"/>
      <c r="CHY49" s="86"/>
      <c r="CHZ49" s="86"/>
      <c r="CIA49" s="86">
        <v>19</v>
      </c>
      <c r="CIF49" s="86"/>
      <c r="CIG49" s="86" t="s">
        <v>531</v>
      </c>
      <c r="CIH49" s="86"/>
      <c r="CII49" s="86"/>
      <c r="CIJ49" s="86"/>
      <c r="CIK49" s="86"/>
      <c r="CIL49" s="86"/>
      <c r="CIM49" s="86"/>
      <c r="CIN49" s="86"/>
      <c r="CIO49" s="86">
        <v>17</v>
      </c>
      <c r="CIT49" s="86"/>
      <c r="CIU49" s="86" t="s">
        <v>531</v>
      </c>
      <c r="CIV49" s="86"/>
      <c r="CIW49" s="86"/>
      <c r="CIX49" s="86"/>
      <c r="CIY49" s="86"/>
      <c r="CIZ49" s="86"/>
      <c r="CJA49" s="86"/>
      <c r="CJB49" s="86"/>
      <c r="CJC49" s="86">
        <v>31</v>
      </c>
      <c r="CJH49" s="86"/>
      <c r="CJI49" s="86" t="s">
        <v>531</v>
      </c>
      <c r="CJJ49" s="86"/>
      <c r="CJK49" s="86"/>
      <c r="CJL49" s="86"/>
      <c r="CJM49" s="86"/>
      <c r="CJN49" s="86"/>
      <c r="CJO49" s="86"/>
      <c r="CJP49" s="86"/>
      <c r="CJQ49" s="86">
        <v>31</v>
      </c>
      <c r="CJV49" s="86"/>
      <c r="CJW49" s="86" t="s">
        <v>531</v>
      </c>
      <c r="CJX49" s="86"/>
      <c r="CJY49" s="86"/>
      <c r="CJZ49" s="86"/>
      <c r="CKA49" s="86"/>
      <c r="CKB49" s="86"/>
      <c r="CKC49" s="86"/>
      <c r="CKD49" s="86"/>
      <c r="CKE49" s="86">
        <v>29</v>
      </c>
      <c r="CKJ49" s="86"/>
      <c r="CKK49" s="86" t="s">
        <v>531</v>
      </c>
      <c r="CKL49" s="86"/>
      <c r="CKM49" s="86"/>
      <c r="CKN49" s="86"/>
      <c r="CKO49" s="86"/>
      <c r="CKP49" s="86"/>
      <c r="CKQ49" s="86"/>
      <c r="CKR49" s="86"/>
      <c r="CKS49" s="86">
        <v>32</v>
      </c>
      <c r="CKX49" s="86"/>
      <c r="CKY49" s="86" t="s">
        <v>531</v>
      </c>
      <c r="CKZ49" s="86"/>
      <c r="CLA49" s="86"/>
      <c r="CLB49" s="86"/>
      <c r="CLC49" s="86"/>
      <c r="CLD49" s="86"/>
      <c r="CLE49" s="86"/>
      <c r="CLF49" s="86"/>
      <c r="CLG49" s="86">
        <v>25</v>
      </c>
      <c r="CLL49" s="86"/>
      <c r="CLM49" s="86" t="s">
        <v>531</v>
      </c>
      <c r="CLN49" s="86"/>
      <c r="CLO49" s="86"/>
      <c r="CLP49" s="86"/>
      <c r="CLQ49" s="86"/>
      <c r="CLR49" s="86"/>
      <c r="CLS49" s="86"/>
      <c r="CLT49" s="86"/>
      <c r="CLU49" s="86">
        <v>33</v>
      </c>
      <c r="CLZ49" s="86"/>
      <c r="CMA49" s="86" t="s">
        <v>531</v>
      </c>
      <c r="CMB49" s="86"/>
      <c r="CMC49" s="86"/>
      <c r="CMD49" s="86"/>
      <c r="CME49" s="86"/>
      <c r="CMF49" s="86"/>
      <c r="CMG49" s="86"/>
      <c r="CMH49" s="86"/>
      <c r="CMI49" s="86">
        <v>30</v>
      </c>
      <c r="CMN49" s="86"/>
      <c r="CMO49" s="86" t="s">
        <v>531</v>
      </c>
      <c r="CMP49" s="86"/>
      <c r="CMQ49" s="86"/>
      <c r="CMR49" s="86"/>
      <c r="CMS49" s="86"/>
      <c r="CMT49" s="86"/>
      <c r="CMU49" s="86"/>
      <c r="CMV49" s="86"/>
      <c r="CMW49" s="86">
        <v>37</v>
      </c>
      <c r="CNB49" s="86"/>
      <c r="CNC49" s="86" t="s">
        <v>531</v>
      </c>
      <c r="CND49" s="86"/>
      <c r="CNE49" s="86"/>
      <c r="CNF49" s="86"/>
      <c r="CNG49" s="86"/>
      <c r="CNH49" s="86"/>
      <c r="CNI49" s="86"/>
      <c r="CNJ49" s="86"/>
      <c r="CNK49" s="86">
        <v>24</v>
      </c>
      <c r="CNP49" s="86"/>
      <c r="CNQ49" s="86" t="s">
        <v>531</v>
      </c>
      <c r="CNR49" s="86"/>
      <c r="CNS49" s="86"/>
      <c r="CNT49" s="86"/>
      <c r="CNU49" s="86"/>
      <c r="CNV49" s="86"/>
      <c r="CNW49" s="86"/>
      <c r="CNX49" s="86"/>
      <c r="CNY49" s="86">
        <v>30</v>
      </c>
      <c r="COD49" s="86"/>
      <c r="COE49" s="86" t="s">
        <v>531</v>
      </c>
      <c r="COF49" s="86"/>
      <c r="COG49" s="86"/>
      <c r="COH49" s="86"/>
      <c r="COI49" s="86"/>
      <c r="COJ49" s="86"/>
      <c r="COK49" s="86"/>
      <c r="COL49" s="86"/>
      <c r="COM49" s="86">
        <v>31</v>
      </c>
      <c r="COR49" s="86"/>
      <c r="COS49" s="86" t="s">
        <v>531</v>
      </c>
      <c r="COT49" s="86"/>
      <c r="COU49" s="86"/>
      <c r="COV49" s="86"/>
      <c r="COW49" s="86"/>
      <c r="COX49" s="86"/>
      <c r="COY49" s="86"/>
      <c r="COZ49" s="86"/>
      <c r="CPA49" s="86">
        <v>31</v>
      </c>
      <c r="CPF49" s="86"/>
      <c r="CPG49" s="86" t="s">
        <v>531</v>
      </c>
      <c r="CPH49" s="86"/>
      <c r="CPI49" s="86"/>
      <c r="CPJ49" s="86"/>
      <c r="CPK49" s="86"/>
      <c r="CPL49" s="86"/>
      <c r="CPM49" s="86"/>
      <c r="CPN49" s="86"/>
      <c r="CPO49" s="86">
        <v>31</v>
      </c>
      <c r="CPT49" s="86"/>
      <c r="CPU49" s="86" t="s">
        <v>531</v>
      </c>
      <c r="CPV49" s="86"/>
      <c r="CPW49" s="86"/>
      <c r="CPX49" s="86"/>
      <c r="CPY49" s="86"/>
      <c r="CPZ49" s="86"/>
      <c r="CQA49" s="86"/>
      <c r="CQB49" s="86"/>
      <c r="CQC49" s="86">
        <v>36</v>
      </c>
      <c r="CQH49" s="86"/>
      <c r="CQI49" s="86" t="s">
        <v>531</v>
      </c>
      <c r="CQJ49" s="86"/>
      <c r="CQK49" s="86"/>
      <c r="CQL49" s="86"/>
      <c r="CQM49" s="86"/>
      <c r="CQN49" s="86"/>
      <c r="CQO49" s="86"/>
      <c r="CQP49" s="86"/>
      <c r="CQQ49" s="86">
        <v>36</v>
      </c>
      <c r="CQV49" s="86"/>
      <c r="CQW49" s="86" t="s">
        <v>531</v>
      </c>
      <c r="CQX49" s="86"/>
      <c r="CQY49" s="86"/>
      <c r="CQZ49" s="86"/>
      <c r="CRA49" s="86"/>
      <c r="CRB49" s="86"/>
      <c r="CRC49" s="86"/>
      <c r="CRD49" s="86"/>
      <c r="CRE49" s="86">
        <v>35</v>
      </c>
      <c r="CRJ49" s="86"/>
      <c r="CRK49" s="86" t="s">
        <v>531</v>
      </c>
      <c r="CRL49" s="86"/>
      <c r="CRM49" s="86"/>
      <c r="CRN49" s="86"/>
      <c r="CRO49" s="86"/>
      <c r="CRP49" s="86"/>
      <c r="CRQ49" s="86"/>
      <c r="CRR49" s="86"/>
      <c r="CRS49" s="86">
        <v>36</v>
      </c>
      <c r="CRX49" s="86"/>
      <c r="CRY49" s="86" t="s">
        <v>531</v>
      </c>
      <c r="CRZ49" s="86"/>
      <c r="CSA49" s="86"/>
      <c r="CSB49" s="86"/>
      <c r="CSC49" s="86"/>
      <c r="CSD49" s="86"/>
      <c r="CSE49" s="86"/>
      <c r="CSF49" s="86"/>
      <c r="CSG49" s="86">
        <v>35</v>
      </c>
      <c r="CSL49" s="86"/>
      <c r="CSM49" s="86" t="s">
        <v>531</v>
      </c>
      <c r="CSN49" s="86"/>
      <c r="CSO49" s="86"/>
      <c r="CSP49" s="86"/>
      <c r="CSQ49" s="86"/>
      <c r="CSR49" s="86"/>
      <c r="CSS49" s="86"/>
      <c r="CST49" s="86"/>
      <c r="CSU49" s="86">
        <v>40</v>
      </c>
      <c r="CSZ49" s="86"/>
      <c r="CTA49" s="86" t="s">
        <v>531</v>
      </c>
      <c r="CTB49" s="86"/>
      <c r="CTC49" s="86"/>
      <c r="CTD49" s="86"/>
      <c r="CTE49" s="86"/>
      <c r="CTF49" s="86"/>
      <c r="CTG49" s="86"/>
      <c r="CTH49" s="86"/>
      <c r="CTI49" s="86">
        <v>23</v>
      </c>
      <c r="CTN49" s="86"/>
      <c r="CTO49" s="86" t="s">
        <v>531</v>
      </c>
      <c r="CTP49" s="86"/>
      <c r="CTQ49" s="86"/>
      <c r="CTR49" s="86"/>
      <c r="CTS49" s="86"/>
      <c r="CTT49" s="86"/>
      <c r="CTU49" s="86"/>
      <c r="CTV49" s="86"/>
      <c r="CTW49" s="86">
        <v>42</v>
      </c>
      <c r="CUB49" s="86"/>
      <c r="CUC49" s="86" t="s">
        <v>531</v>
      </c>
      <c r="CUD49" s="86"/>
      <c r="CUE49" s="86"/>
      <c r="CUF49" s="86"/>
      <c r="CUG49" s="86"/>
      <c r="CUH49" s="86"/>
      <c r="CUI49" s="86"/>
      <c r="CUJ49" s="86"/>
      <c r="CUK49" s="86">
        <v>30</v>
      </c>
      <c r="CUP49" s="86"/>
      <c r="CUQ49" s="86" t="s">
        <v>531</v>
      </c>
      <c r="CUR49" s="86"/>
      <c r="CUS49" s="86"/>
      <c r="CUT49" s="86"/>
      <c r="CUU49" s="86"/>
      <c r="CUV49" s="86"/>
      <c r="CUW49" s="86"/>
      <c r="CUX49" s="86"/>
      <c r="CUY49" s="86">
        <v>12</v>
      </c>
      <c r="CVD49" s="86"/>
      <c r="CVE49" s="86" t="s">
        <v>531</v>
      </c>
      <c r="CVF49" s="86"/>
      <c r="CVG49" s="86"/>
      <c r="CVH49" s="86"/>
      <c r="CVI49" s="86"/>
      <c r="CVJ49" s="86"/>
      <c r="CVK49" s="86"/>
      <c r="CVL49" s="86"/>
      <c r="CVM49" s="86">
        <v>28</v>
      </c>
      <c r="CVR49" s="86"/>
      <c r="CVS49" s="86" t="s">
        <v>531</v>
      </c>
      <c r="CVT49" s="86"/>
      <c r="CVU49" s="86"/>
      <c r="CVV49" s="86"/>
      <c r="CVW49" s="86"/>
      <c r="CVX49" s="86"/>
      <c r="CVY49" s="86"/>
      <c r="CVZ49" s="86"/>
      <c r="CWA49" s="86">
        <v>39</v>
      </c>
      <c r="CWF49" s="86"/>
      <c r="CWG49" s="86" t="s">
        <v>531</v>
      </c>
      <c r="CWH49" s="86"/>
      <c r="CWI49" s="86"/>
      <c r="CWJ49" s="86"/>
      <c r="CWK49" s="86"/>
      <c r="CWL49" s="86"/>
      <c r="CWM49" s="86"/>
      <c r="CWN49" s="86"/>
      <c r="CWO49" s="86">
        <v>22</v>
      </c>
      <c r="CWT49" s="86"/>
      <c r="CWU49" s="86" t="s">
        <v>531</v>
      </c>
      <c r="CWV49" s="86"/>
      <c r="CWW49" s="86"/>
      <c r="CWX49" s="86"/>
      <c r="CWY49" s="86"/>
      <c r="CWZ49" s="86"/>
      <c r="CXA49" s="86"/>
      <c r="CXB49" s="86"/>
      <c r="CXC49" s="86">
        <v>34</v>
      </c>
      <c r="CXH49" s="86"/>
      <c r="CXI49" s="86" t="s">
        <v>531</v>
      </c>
      <c r="CXJ49" s="86"/>
      <c r="CXK49" s="86"/>
      <c r="CXL49" s="86"/>
      <c r="CXM49" s="86"/>
      <c r="CXN49" s="86"/>
      <c r="CXO49" s="86"/>
      <c r="CXP49" s="86"/>
      <c r="CXQ49" s="86">
        <v>32</v>
      </c>
      <c r="CXV49" s="86"/>
      <c r="CXW49" s="86" t="s">
        <v>531</v>
      </c>
      <c r="CXX49" s="86"/>
      <c r="CXY49" s="86"/>
      <c r="CXZ49" s="86"/>
      <c r="CYA49" s="86"/>
      <c r="CYB49" s="86"/>
      <c r="CYC49" s="86"/>
      <c r="CYD49" s="86"/>
      <c r="CYE49" s="86">
        <v>32</v>
      </c>
      <c r="CYJ49" s="86"/>
      <c r="CYK49" s="86" t="s">
        <v>531</v>
      </c>
      <c r="CYL49" s="86"/>
      <c r="CYM49" s="86"/>
      <c r="CYN49" s="86"/>
      <c r="CYO49" s="86"/>
      <c r="CYP49" s="86"/>
      <c r="CYQ49" s="86"/>
      <c r="CYR49" s="86"/>
      <c r="CYS49" s="86">
        <v>36</v>
      </c>
      <c r="CYX49" s="86"/>
      <c r="CYY49" s="86" t="s">
        <v>531</v>
      </c>
      <c r="CYZ49" s="86"/>
      <c r="CZA49" s="86"/>
      <c r="CZB49" s="86"/>
      <c r="CZC49" s="86"/>
      <c r="CZD49" s="86"/>
      <c r="CZE49" s="86"/>
      <c r="CZF49" s="86"/>
      <c r="CZG49" s="86">
        <v>25</v>
      </c>
      <c r="CZL49" s="86"/>
      <c r="CZM49" s="86" t="s">
        <v>531</v>
      </c>
      <c r="CZN49" s="86"/>
      <c r="CZO49" s="86"/>
      <c r="CZP49" s="86"/>
      <c r="CZQ49" s="86"/>
      <c r="CZR49" s="86"/>
      <c r="CZS49" s="86"/>
      <c r="CZT49" s="86"/>
      <c r="CZU49" s="86">
        <v>34</v>
      </c>
      <c r="CZZ49" s="86"/>
      <c r="DAA49" s="86" t="s">
        <v>531</v>
      </c>
      <c r="DAB49" s="86"/>
      <c r="DAC49" s="86"/>
      <c r="DAD49" s="86"/>
      <c r="DAE49" s="86"/>
      <c r="DAF49" s="86"/>
      <c r="DAG49" s="86"/>
      <c r="DAH49" s="86"/>
      <c r="DAI49" s="86">
        <v>31</v>
      </c>
      <c r="DAN49" s="86"/>
      <c r="DAO49" s="86" t="s">
        <v>531</v>
      </c>
      <c r="DAP49" s="86"/>
      <c r="DAQ49" s="86"/>
      <c r="DAR49" s="86"/>
      <c r="DAS49" s="86"/>
      <c r="DAT49" s="86"/>
      <c r="DAU49" s="86"/>
      <c r="DAV49" s="86"/>
      <c r="DAW49" s="86">
        <v>38</v>
      </c>
      <c r="DBB49" s="86"/>
      <c r="DBC49" s="86" t="s">
        <v>531</v>
      </c>
      <c r="DBD49" s="86"/>
      <c r="DBE49" s="86"/>
      <c r="DBF49" s="86"/>
      <c r="DBG49" s="86"/>
      <c r="DBH49" s="86"/>
      <c r="DBI49" s="86"/>
      <c r="DBJ49" s="86"/>
      <c r="DBK49" s="86">
        <v>34</v>
      </c>
      <c r="DBP49" s="86"/>
      <c r="DBQ49" s="86" t="s">
        <v>531</v>
      </c>
      <c r="DBR49" s="86"/>
      <c r="DBS49" s="86"/>
      <c r="DBT49" s="86"/>
      <c r="DBU49" s="86"/>
      <c r="DBV49" s="86"/>
      <c r="DBW49" s="86"/>
      <c r="DBX49" s="86"/>
      <c r="DBY49" s="86">
        <v>34</v>
      </c>
      <c r="DCD49" s="86"/>
      <c r="DCE49" s="86" t="s">
        <v>531</v>
      </c>
      <c r="DCF49" s="86"/>
      <c r="DCG49" s="86"/>
      <c r="DCH49" s="86"/>
      <c r="DCI49" s="86"/>
      <c r="DCJ49" s="86"/>
      <c r="DCK49" s="86"/>
      <c r="DCL49" s="86"/>
      <c r="DCM49" s="86">
        <v>44</v>
      </c>
      <c r="DCR49" s="86"/>
      <c r="DCS49" s="86" t="s">
        <v>531</v>
      </c>
      <c r="DCT49" s="86"/>
      <c r="DCU49" s="86"/>
      <c r="DCV49" s="86"/>
      <c r="DCW49" s="86"/>
      <c r="DCX49" s="86"/>
      <c r="DCY49" s="86"/>
      <c r="DCZ49" s="86"/>
      <c r="DDA49" s="86">
        <v>38</v>
      </c>
      <c r="DDF49" s="86"/>
      <c r="DDG49" s="86" t="s">
        <v>531</v>
      </c>
      <c r="DDH49" s="86"/>
      <c r="DDI49" s="86"/>
      <c r="DDJ49" s="86"/>
      <c r="DDK49" s="86"/>
      <c r="DDL49" s="86"/>
      <c r="DDM49" s="86"/>
      <c r="DDN49" s="86"/>
      <c r="DDO49" s="86">
        <v>36</v>
      </c>
      <c r="DDT49" s="86"/>
      <c r="DDU49" s="86" t="s">
        <v>531</v>
      </c>
      <c r="DDV49" s="86"/>
      <c r="DDW49" s="86"/>
      <c r="DDX49" s="86"/>
      <c r="DDY49" s="86"/>
      <c r="DDZ49" s="86"/>
      <c r="DEA49" s="86"/>
      <c r="DEB49" s="86"/>
      <c r="DEC49" s="86">
        <v>20</v>
      </c>
      <c r="DEH49" s="86"/>
      <c r="DEI49" s="86" t="s">
        <v>531</v>
      </c>
      <c r="DEJ49" s="86"/>
      <c r="DEK49" s="86"/>
      <c r="DEL49" s="86"/>
      <c r="DEM49" s="86"/>
      <c r="DEN49" s="86"/>
      <c r="DEO49" s="86"/>
      <c r="DEP49" s="86"/>
      <c r="DEQ49" s="86">
        <v>35</v>
      </c>
      <c r="DEV49" s="86"/>
      <c r="DEW49" s="86" t="s">
        <v>531</v>
      </c>
      <c r="DEX49" s="86"/>
      <c r="DEY49" s="86"/>
      <c r="DEZ49" s="86"/>
      <c r="DFA49" s="86"/>
      <c r="DFB49" s="86"/>
      <c r="DFC49" s="86"/>
      <c r="DFD49" s="86"/>
      <c r="DFE49" s="86">
        <v>12</v>
      </c>
      <c r="DFJ49" s="86"/>
      <c r="DFK49" s="86" t="s">
        <v>531</v>
      </c>
      <c r="DFL49" s="86"/>
      <c r="DFM49" s="86"/>
      <c r="DFN49" s="86"/>
      <c r="DFO49" s="86"/>
      <c r="DFP49" s="86"/>
      <c r="DFQ49" s="86"/>
      <c r="DFR49" s="86"/>
      <c r="DFS49" s="86">
        <v>37</v>
      </c>
      <c r="DFX49" s="86"/>
      <c r="DFY49" s="86" t="s">
        <v>531</v>
      </c>
      <c r="DFZ49" s="86"/>
      <c r="DGA49" s="86"/>
      <c r="DGB49" s="86"/>
      <c r="DGC49" s="86"/>
      <c r="DGD49" s="86"/>
      <c r="DGE49" s="86"/>
      <c r="DGF49" s="86"/>
      <c r="DGG49" s="86">
        <v>27</v>
      </c>
      <c r="DGL49" s="86"/>
      <c r="DGM49" s="86" t="s">
        <v>531</v>
      </c>
      <c r="DGN49" s="86"/>
      <c r="DGO49" s="86"/>
      <c r="DGP49" s="86"/>
      <c r="DGQ49" s="86"/>
      <c r="DGR49" s="86"/>
      <c r="DGS49" s="86"/>
      <c r="DGT49" s="86"/>
      <c r="DGU49" s="86">
        <v>33</v>
      </c>
      <c r="DGZ49" s="86"/>
      <c r="DHA49" s="86" t="s">
        <v>531</v>
      </c>
      <c r="DHB49" s="86"/>
      <c r="DHC49" s="86"/>
      <c r="DHD49" s="86"/>
      <c r="DHE49" s="86"/>
      <c r="DHF49" s="86"/>
      <c r="DHG49" s="86"/>
      <c r="DHH49" s="86"/>
      <c r="DHI49" s="86">
        <v>38</v>
      </c>
      <c r="DHN49" s="86"/>
      <c r="DHO49" s="86" t="s">
        <v>531</v>
      </c>
      <c r="DHP49" s="86"/>
      <c r="DHQ49" s="86"/>
      <c r="DHR49" s="86"/>
      <c r="DHS49" s="86"/>
      <c r="DHT49" s="86"/>
      <c r="DHU49" s="86"/>
      <c r="DHV49" s="86"/>
      <c r="DHW49" s="86">
        <v>41</v>
      </c>
      <c r="DIB49" s="86"/>
      <c r="DIC49" s="86" t="s">
        <v>531</v>
      </c>
      <c r="DID49" s="86"/>
      <c r="DIE49" s="86"/>
      <c r="DIF49" s="86"/>
      <c r="DIG49" s="86"/>
      <c r="DIH49" s="86"/>
      <c r="DII49" s="86"/>
      <c r="DIJ49" s="86"/>
      <c r="DIK49" s="86">
        <v>31</v>
      </c>
      <c r="DIP49" s="86"/>
      <c r="DIQ49" s="86" t="s">
        <v>531</v>
      </c>
      <c r="DIR49" s="86"/>
      <c r="DIS49" s="86"/>
      <c r="DIT49" s="86"/>
      <c r="DIU49" s="86"/>
      <c r="DIV49" s="86"/>
      <c r="DIW49" s="86"/>
      <c r="DIX49" s="86"/>
      <c r="DIY49" s="86">
        <v>25</v>
      </c>
      <c r="DJD49" s="86"/>
      <c r="DJE49" s="86" t="s">
        <v>531</v>
      </c>
      <c r="DJF49" s="86"/>
      <c r="DJG49" s="86"/>
      <c r="DJH49" s="86"/>
      <c r="DJI49" s="86"/>
      <c r="DJJ49" s="86"/>
      <c r="DJK49" s="86"/>
      <c r="DJL49" s="86"/>
      <c r="DJM49" s="86">
        <v>28</v>
      </c>
      <c r="DJR49" s="86"/>
      <c r="DJS49" s="86" t="s">
        <v>531</v>
      </c>
      <c r="DJT49" s="86"/>
      <c r="DJU49" s="86"/>
      <c r="DJV49" s="86"/>
      <c r="DJW49" s="86"/>
      <c r="DJX49" s="86"/>
      <c r="DJY49" s="86"/>
      <c r="DJZ49" s="86"/>
      <c r="DKA49" s="86">
        <v>26</v>
      </c>
      <c r="DKF49" s="86"/>
      <c r="DKG49" s="86" t="s">
        <v>531</v>
      </c>
      <c r="DKH49" s="86"/>
      <c r="DKI49" s="86"/>
      <c r="DKJ49" s="86"/>
      <c r="DKK49" s="86"/>
      <c r="DKL49" s="86"/>
      <c r="DKM49" s="86"/>
      <c r="DKN49" s="86"/>
      <c r="DKO49" s="86">
        <v>21</v>
      </c>
      <c r="DKT49" s="86"/>
      <c r="DKU49" s="86" t="s">
        <v>531</v>
      </c>
      <c r="DKV49" s="86"/>
      <c r="DKW49" s="86"/>
      <c r="DKX49" s="86"/>
      <c r="DKY49" s="86"/>
      <c r="DKZ49" s="86"/>
      <c r="DLA49" s="86"/>
      <c r="DLB49" s="86"/>
      <c r="DLC49" s="86">
        <v>21</v>
      </c>
      <c r="DLH49" s="86"/>
      <c r="DLI49" s="86" t="s">
        <v>531</v>
      </c>
      <c r="DLJ49" s="86"/>
      <c r="DLK49" s="86"/>
      <c r="DLL49" s="86"/>
      <c r="DLM49" s="86"/>
      <c r="DLN49" s="86"/>
      <c r="DLO49" s="86"/>
      <c r="DLP49" s="86"/>
      <c r="DLQ49" s="86">
        <v>25</v>
      </c>
      <c r="DLV49" s="86"/>
      <c r="DLW49" s="86" t="s">
        <v>531</v>
      </c>
      <c r="DLX49" s="86"/>
      <c r="DLY49" s="86"/>
      <c r="DLZ49" s="86"/>
      <c r="DMA49" s="86"/>
      <c r="DMB49" s="86"/>
      <c r="DMC49" s="86"/>
      <c r="DMD49" s="86"/>
      <c r="DME49" s="86">
        <v>21</v>
      </c>
      <c r="DMJ49" s="86"/>
      <c r="DMK49" s="86" t="s">
        <v>531</v>
      </c>
      <c r="DML49" s="86"/>
      <c r="DMM49" s="86"/>
      <c r="DMN49" s="86"/>
      <c r="DMO49" s="86"/>
      <c r="DMP49" s="86"/>
      <c r="DMQ49" s="86"/>
      <c r="DMR49" s="86"/>
      <c r="DMS49" s="86">
        <v>22</v>
      </c>
      <c r="DMX49" s="86"/>
      <c r="DMY49" s="86" t="s">
        <v>531</v>
      </c>
      <c r="DMZ49" s="86"/>
      <c r="DNA49" s="86"/>
      <c r="DNB49" s="86"/>
      <c r="DNC49" s="86"/>
      <c r="DND49" s="86"/>
      <c r="DNE49" s="86"/>
      <c r="DNF49" s="86"/>
      <c r="DNG49" s="86">
        <v>26</v>
      </c>
      <c r="DNL49" s="86"/>
      <c r="DNM49" s="86" t="s">
        <v>531</v>
      </c>
      <c r="DNN49" s="86"/>
      <c r="DNO49" s="86"/>
      <c r="DNP49" s="86"/>
      <c r="DNQ49" s="86"/>
      <c r="DNR49" s="86"/>
      <c r="DNS49" s="86"/>
      <c r="DNT49" s="86"/>
      <c r="DNU49" s="86">
        <v>23</v>
      </c>
      <c r="DNZ49" s="86"/>
      <c r="DOA49" s="86" t="s">
        <v>531</v>
      </c>
      <c r="DOB49" s="86"/>
      <c r="DOC49" s="86"/>
      <c r="DOD49" s="86"/>
      <c r="DOE49" s="86"/>
      <c r="DOF49" s="86"/>
      <c r="DOG49" s="86"/>
      <c r="DOH49" s="86"/>
      <c r="DOI49" s="86">
        <v>26</v>
      </c>
      <c r="DON49" s="86"/>
      <c r="DOO49" s="86" t="s">
        <v>531</v>
      </c>
      <c r="DOP49" s="86"/>
      <c r="DOQ49" s="86"/>
      <c r="DOR49" s="86"/>
      <c r="DOS49" s="86"/>
      <c r="DOT49" s="86"/>
      <c r="DOU49" s="86"/>
      <c r="DOV49" s="86"/>
      <c r="DOW49" s="86">
        <v>22</v>
      </c>
      <c r="DPB49" s="86"/>
      <c r="DPC49" s="86" t="s">
        <v>531</v>
      </c>
      <c r="DPD49" s="86"/>
      <c r="DPE49" s="86"/>
      <c r="DPF49" s="86"/>
      <c r="DPG49" s="86"/>
      <c r="DPH49" s="86"/>
      <c r="DPI49" s="86"/>
      <c r="DPJ49" s="86"/>
      <c r="DPK49" s="86">
        <v>21</v>
      </c>
      <c r="DPP49" s="86"/>
      <c r="DPQ49" s="86" t="s">
        <v>531</v>
      </c>
      <c r="DPR49" s="86"/>
      <c r="DPS49" s="86"/>
      <c r="DPT49" s="86"/>
      <c r="DPU49" s="86"/>
      <c r="DPV49" s="86"/>
      <c r="DPW49" s="86"/>
      <c r="DPX49" s="86"/>
      <c r="DPY49" s="86">
        <v>16</v>
      </c>
      <c r="DQD49" s="86"/>
      <c r="DQE49" s="86" t="s">
        <v>531</v>
      </c>
      <c r="DQF49" s="86"/>
      <c r="DQG49" s="86"/>
      <c r="DQH49" s="86"/>
      <c r="DQI49" s="86"/>
      <c r="DQJ49" s="86"/>
      <c r="DQK49" s="86"/>
      <c r="DQL49" s="86"/>
      <c r="DQM49" s="86">
        <v>25</v>
      </c>
      <c r="DQR49" s="86"/>
      <c r="DQS49" s="86" t="s">
        <v>531</v>
      </c>
      <c r="DQT49" s="86"/>
      <c r="DQU49" s="86"/>
      <c r="DQV49" s="86"/>
      <c r="DQW49" s="86"/>
      <c r="DQX49" s="86"/>
      <c r="DQY49" s="86"/>
      <c r="DQZ49" s="86"/>
      <c r="DRA49" s="86">
        <v>28</v>
      </c>
      <c r="DRF49" s="86"/>
      <c r="DRG49" s="86" t="s">
        <v>531</v>
      </c>
      <c r="DRH49" s="86"/>
      <c r="DRI49" s="86"/>
      <c r="DRJ49" s="86"/>
      <c r="DRK49" s="86"/>
      <c r="DRL49" s="86"/>
      <c r="DRM49" s="86"/>
      <c r="DRN49" s="86"/>
      <c r="DRO49" s="86">
        <v>12</v>
      </c>
      <c r="DRT49" s="86"/>
      <c r="DRU49" s="86" t="s">
        <v>531</v>
      </c>
      <c r="DRV49" s="86"/>
      <c r="DRW49" s="86"/>
      <c r="DRX49" s="86"/>
      <c r="DRY49" s="86"/>
      <c r="DRZ49" s="86"/>
      <c r="DSA49" s="86"/>
      <c r="DSB49" s="86"/>
      <c r="DSC49" s="86">
        <v>22</v>
      </c>
      <c r="DSH49" s="86"/>
      <c r="DSI49" s="86" t="s">
        <v>531</v>
      </c>
      <c r="DSJ49" s="86"/>
      <c r="DSK49" s="86"/>
      <c r="DSL49" s="86"/>
      <c r="DSM49" s="86"/>
      <c r="DSN49" s="86"/>
      <c r="DSO49" s="86"/>
      <c r="DSP49" s="86"/>
      <c r="DSQ49" s="86">
        <v>16</v>
      </c>
      <c r="DSV49" s="86"/>
      <c r="DSW49" s="86" t="s">
        <v>531</v>
      </c>
      <c r="DSX49" s="86"/>
      <c r="DSY49" s="86"/>
      <c r="DSZ49" s="86"/>
      <c r="DTA49" s="86"/>
      <c r="DTB49" s="86"/>
      <c r="DTC49" s="86"/>
      <c r="DTD49" s="86"/>
      <c r="DTE49" s="86">
        <v>23</v>
      </c>
      <c r="DTJ49" s="86"/>
      <c r="DTK49" s="86" t="s">
        <v>531</v>
      </c>
      <c r="DTL49" s="86"/>
      <c r="DTM49" s="86"/>
      <c r="DTN49" s="86"/>
      <c r="DTO49" s="86"/>
      <c r="DTP49" s="86"/>
      <c r="DTQ49" s="86"/>
      <c r="DTR49" s="86"/>
      <c r="DTS49" s="86">
        <v>53</v>
      </c>
      <c r="DTX49" s="86"/>
      <c r="DTY49" s="86" t="s">
        <v>531</v>
      </c>
      <c r="DTZ49" s="86"/>
      <c r="DUA49" s="86"/>
      <c r="DUB49" s="86"/>
      <c r="DUC49" s="86"/>
      <c r="DUD49" s="86"/>
      <c r="DUE49" s="86"/>
      <c r="DUF49" s="86"/>
      <c r="DUG49" s="86">
        <v>39</v>
      </c>
      <c r="DUL49" s="86"/>
      <c r="DUM49" s="86" t="s">
        <v>531</v>
      </c>
      <c r="DUN49" s="86"/>
      <c r="DUO49" s="86"/>
      <c r="DUP49" s="86"/>
      <c r="DUQ49" s="86"/>
      <c r="DUR49" s="86"/>
      <c r="DUS49" s="86"/>
      <c r="DUT49" s="86"/>
      <c r="DUU49" s="86">
        <v>52</v>
      </c>
      <c r="DUZ49" s="86"/>
      <c r="DVA49" s="86" t="s">
        <v>531</v>
      </c>
      <c r="DVB49" s="86"/>
      <c r="DVC49" s="86"/>
      <c r="DVD49" s="86"/>
      <c r="DVE49" s="86"/>
      <c r="DVF49" s="86"/>
      <c r="DVG49" s="86"/>
      <c r="DVH49" s="86"/>
      <c r="DVI49" s="86">
        <v>20</v>
      </c>
      <c r="DVN49" s="86"/>
      <c r="DVO49" s="86" t="s">
        <v>531</v>
      </c>
      <c r="DVP49" s="86"/>
      <c r="DVQ49" s="86"/>
      <c r="DVR49" s="86"/>
      <c r="DVS49" s="86"/>
      <c r="DVT49" s="86"/>
      <c r="DVU49" s="86"/>
      <c r="DVV49" s="86"/>
      <c r="DVW49" s="86">
        <v>51</v>
      </c>
      <c r="DWB49" s="86"/>
      <c r="DWC49" s="86" t="s">
        <v>531</v>
      </c>
      <c r="DWD49" s="86"/>
      <c r="DWE49" s="86"/>
      <c r="DWF49" s="86"/>
      <c r="DWG49" s="86"/>
      <c r="DWH49" s="86"/>
      <c r="DWI49" s="86"/>
      <c r="DWJ49" s="86"/>
      <c r="DWK49" s="86">
        <v>45</v>
      </c>
      <c r="DWP49" s="86"/>
      <c r="DWQ49" s="86" t="s">
        <v>531</v>
      </c>
      <c r="DWR49" s="86"/>
      <c r="DWS49" s="86"/>
      <c r="DWT49" s="86"/>
      <c r="DWU49" s="86"/>
      <c r="DWV49" s="86"/>
      <c r="DWW49" s="86"/>
      <c r="DWX49" s="86"/>
      <c r="DWY49" s="86">
        <v>39</v>
      </c>
      <c r="DXD49" s="86"/>
      <c r="DXE49" s="86" t="s">
        <v>531</v>
      </c>
      <c r="DXF49" s="86"/>
      <c r="DXG49" s="86"/>
      <c r="DXH49" s="86"/>
      <c r="DXI49" s="86"/>
      <c r="DXJ49" s="86"/>
      <c r="DXK49" s="86"/>
      <c r="DXL49" s="86"/>
      <c r="DXM49" s="86">
        <v>34</v>
      </c>
      <c r="DXR49" s="86"/>
      <c r="DXS49" s="86" t="s">
        <v>531</v>
      </c>
      <c r="DXT49" s="86"/>
      <c r="DXU49" s="86"/>
      <c r="DXV49" s="86"/>
      <c r="DXW49" s="86"/>
      <c r="DXX49" s="86"/>
      <c r="DXY49" s="86"/>
      <c r="DXZ49" s="86"/>
      <c r="DYA49" s="86">
        <v>31</v>
      </c>
      <c r="DYF49" s="86"/>
      <c r="DYG49" s="86" t="s">
        <v>531</v>
      </c>
      <c r="DYH49" s="86"/>
      <c r="DYI49" s="86"/>
      <c r="DYJ49" s="86"/>
      <c r="DYK49" s="86"/>
      <c r="DYL49" s="86"/>
      <c r="DYM49" s="86"/>
      <c r="DYN49" s="86"/>
      <c r="DYO49" s="86">
        <v>37</v>
      </c>
      <c r="DYT49" s="86"/>
      <c r="DYU49" s="86" t="s">
        <v>531</v>
      </c>
      <c r="DYV49" s="86"/>
      <c r="DYW49" s="86"/>
      <c r="DYX49" s="86"/>
      <c r="DYY49" s="86"/>
      <c r="DYZ49" s="86"/>
      <c r="DZA49" s="86"/>
      <c r="DZB49" s="86"/>
      <c r="DZC49" s="86">
        <v>34</v>
      </c>
      <c r="DZH49" s="86"/>
      <c r="DZI49" s="86" t="s">
        <v>531</v>
      </c>
      <c r="DZJ49" s="86"/>
      <c r="DZK49" s="86"/>
      <c r="DZL49" s="86"/>
      <c r="DZM49" s="86"/>
      <c r="DZN49" s="86"/>
      <c r="DZO49" s="86"/>
      <c r="DZP49" s="86"/>
      <c r="DZQ49" s="86">
        <v>23</v>
      </c>
      <c r="DZV49" s="86"/>
      <c r="DZW49" s="86" t="s">
        <v>531</v>
      </c>
      <c r="DZX49" s="86"/>
      <c r="DZY49" s="86"/>
      <c r="DZZ49" s="86"/>
      <c r="EAA49" s="86"/>
      <c r="EAB49" s="86"/>
      <c r="EAC49" s="86"/>
      <c r="EAD49" s="86"/>
      <c r="EAE49" s="86">
        <v>29</v>
      </c>
      <c r="EAJ49" s="86"/>
      <c r="EAK49" s="86" t="s">
        <v>531</v>
      </c>
      <c r="EAL49" s="86"/>
      <c r="EAM49" s="86"/>
      <c r="EAN49" s="86"/>
      <c r="EAO49" s="86"/>
      <c r="EAP49" s="86"/>
      <c r="EAQ49" s="86"/>
      <c r="EAR49" s="86"/>
      <c r="EAS49" s="86">
        <v>22</v>
      </c>
      <c r="EAX49" s="86"/>
      <c r="EAY49" s="86" t="s">
        <v>531</v>
      </c>
      <c r="EAZ49" s="86"/>
      <c r="EBA49" s="86"/>
      <c r="EBB49" s="86"/>
      <c r="EBC49" s="86"/>
      <c r="EBD49" s="86"/>
      <c r="EBE49" s="86"/>
      <c r="EBF49" s="86"/>
      <c r="EBG49" s="86">
        <v>37</v>
      </c>
      <c r="EBL49" s="86"/>
      <c r="EBM49" s="86" t="s">
        <v>531</v>
      </c>
      <c r="EBN49" s="86"/>
      <c r="EBO49" s="86"/>
      <c r="EBP49" s="86"/>
      <c r="EBQ49" s="86"/>
      <c r="EBR49" s="86"/>
      <c r="EBS49" s="86"/>
      <c r="EBT49" s="86"/>
      <c r="EBU49" s="86">
        <v>23</v>
      </c>
      <c r="EBZ49" s="86"/>
      <c r="ECA49" s="86" t="s">
        <v>531</v>
      </c>
      <c r="ECB49" s="86"/>
      <c r="ECC49" s="86"/>
      <c r="ECD49" s="86"/>
      <c r="ECE49" s="86"/>
      <c r="ECF49" s="86"/>
      <c r="ECG49" s="86"/>
      <c r="ECH49" s="86"/>
      <c r="ECI49" s="86">
        <v>25</v>
      </c>
      <c r="ECN49" s="86"/>
      <c r="ECO49" s="86" t="s">
        <v>531</v>
      </c>
      <c r="ECP49" s="86"/>
      <c r="ECQ49" s="86"/>
      <c r="ECR49" s="86"/>
      <c r="ECS49" s="86"/>
      <c r="ECT49" s="86"/>
      <c r="ECU49" s="86"/>
      <c r="ECV49" s="86"/>
      <c r="ECW49" s="86">
        <v>30</v>
      </c>
      <c r="EDB49" s="86"/>
      <c r="EDC49" s="86" t="s">
        <v>531</v>
      </c>
      <c r="EDD49" s="86"/>
      <c r="EDE49" s="86"/>
      <c r="EDF49" s="86"/>
      <c r="EDG49" s="86"/>
      <c r="EDH49" s="86"/>
      <c r="EDI49" s="86"/>
      <c r="EDJ49" s="86"/>
      <c r="EDK49" s="86">
        <v>40</v>
      </c>
      <c r="EDP49" s="86"/>
      <c r="EDQ49" s="86" t="s">
        <v>531</v>
      </c>
      <c r="EDR49" s="86"/>
      <c r="EDS49" s="86"/>
      <c r="EDT49" s="86"/>
      <c r="EDU49" s="86"/>
      <c r="EDV49" s="86"/>
      <c r="EDW49" s="86"/>
      <c r="EDX49" s="86"/>
      <c r="EDY49" s="86">
        <v>31</v>
      </c>
      <c r="EED49" s="86"/>
      <c r="EEE49" s="86" t="s">
        <v>531</v>
      </c>
      <c r="EEF49" s="86"/>
      <c r="EEG49" s="86"/>
      <c r="EEH49" s="86"/>
      <c r="EEI49" s="86"/>
      <c r="EEJ49" s="86"/>
      <c r="EEK49" s="86"/>
      <c r="EEL49" s="86"/>
      <c r="EEM49" s="86">
        <v>35</v>
      </c>
      <c r="EER49" s="86"/>
      <c r="EES49" s="86" t="s">
        <v>531</v>
      </c>
      <c r="EET49" s="86"/>
      <c r="EEU49" s="86"/>
      <c r="EEV49" s="86"/>
      <c r="EEW49" s="86"/>
      <c r="EEX49" s="86"/>
      <c r="EEY49" s="86"/>
      <c r="EEZ49" s="86"/>
      <c r="EFA49" s="86">
        <v>34</v>
      </c>
      <c r="EFF49" s="86"/>
      <c r="EFG49" s="86" t="s">
        <v>531</v>
      </c>
      <c r="EFH49" s="86"/>
      <c r="EFI49" s="86"/>
      <c r="EFJ49" s="86"/>
      <c r="EFK49" s="86"/>
      <c r="EFL49" s="86"/>
      <c r="EFM49" s="86"/>
      <c r="EFN49" s="86"/>
      <c r="EFO49" s="86">
        <v>31</v>
      </c>
      <c r="EFT49" s="86"/>
      <c r="EFU49" s="86" t="s">
        <v>531</v>
      </c>
      <c r="EFV49" s="86"/>
      <c r="EFW49" s="86"/>
      <c r="EFX49" s="86"/>
      <c r="EFY49" s="86"/>
      <c r="EFZ49" s="86"/>
      <c r="EGA49" s="86"/>
      <c r="EGB49" s="86"/>
      <c r="EGC49" s="86">
        <v>34</v>
      </c>
      <c r="EGH49" s="86"/>
      <c r="EGI49" s="86" t="s">
        <v>531</v>
      </c>
      <c r="EGJ49" s="86"/>
      <c r="EGK49" s="86"/>
      <c r="EGL49" s="86"/>
      <c r="EGM49" s="86"/>
      <c r="EGN49" s="86"/>
      <c r="EGO49" s="86"/>
      <c r="EGP49" s="86"/>
      <c r="EGQ49" s="86">
        <v>37</v>
      </c>
      <c r="EGV49" s="86"/>
      <c r="EGW49" s="86" t="s">
        <v>531</v>
      </c>
      <c r="EGX49" s="86"/>
      <c r="EGY49" s="86"/>
      <c r="EGZ49" s="86"/>
      <c r="EHA49" s="86"/>
      <c r="EHB49" s="86"/>
      <c r="EHC49" s="86"/>
      <c r="EHD49" s="86"/>
      <c r="EHE49" s="86">
        <v>34</v>
      </c>
      <c r="EHJ49" s="86"/>
      <c r="EHK49" s="86" t="s">
        <v>531</v>
      </c>
      <c r="EHL49" s="86"/>
      <c r="EHM49" s="86"/>
      <c r="EHN49" s="86"/>
      <c r="EHO49" s="86"/>
      <c r="EHP49" s="86"/>
      <c r="EHQ49" s="86"/>
      <c r="EHR49" s="86"/>
      <c r="EHS49" s="86">
        <v>29</v>
      </c>
      <c r="EHX49" s="86"/>
      <c r="EHY49" s="86" t="s">
        <v>531</v>
      </c>
      <c r="EHZ49" s="86"/>
      <c r="EIA49" s="86"/>
      <c r="EIB49" s="86"/>
      <c r="EIC49" s="86"/>
      <c r="EID49" s="86"/>
      <c r="EIE49" s="86"/>
      <c r="EIF49" s="86"/>
      <c r="EIG49" s="86">
        <v>17</v>
      </c>
      <c r="EIL49" s="86"/>
      <c r="EIM49" s="86" t="s">
        <v>531</v>
      </c>
      <c r="EIN49" s="86"/>
      <c r="EIO49" s="86"/>
      <c r="EIP49" s="86"/>
      <c r="EIQ49" s="86"/>
      <c r="EIR49" s="86"/>
      <c r="EIS49" s="86"/>
      <c r="EIT49" s="86"/>
      <c r="EIU49" s="86">
        <v>31</v>
      </c>
      <c r="EIZ49" s="86"/>
      <c r="EJA49" s="86" t="s">
        <v>531</v>
      </c>
      <c r="EJB49" s="86"/>
      <c r="EJC49" s="86"/>
      <c r="EJD49" s="86"/>
      <c r="EJE49" s="86"/>
      <c r="EJF49" s="86"/>
      <c r="EJG49" s="86"/>
      <c r="EJH49" s="86"/>
      <c r="EJI49" s="86">
        <v>34</v>
      </c>
      <c r="EJN49" s="86"/>
      <c r="EJO49" s="86" t="s">
        <v>531</v>
      </c>
      <c r="EJP49" s="86"/>
      <c r="EJQ49" s="86"/>
      <c r="EJR49" s="86"/>
      <c r="EJS49" s="86"/>
      <c r="EJT49" s="86"/>
      <c r="EJU49" s="86"/>
      <c r="EJV49" s="86"/>
      <c r="EJW49" s="86">
        <v>44</v>
      </c>
      <c r="EKB49" s="86"/>
      <c r="EKC49" s="86" t="s">
        <v>531</v>
      </c>
      <c r="EKD49" s="86"/>
      <c r="EKE49" s="86"/>
      <c r="EKF49" s="86"/>
      <c r="EKG49" s="86"/>
      <c r="EKH49" s="86"/>
      <c r="EKI49" s="86"/>
      <c r="EKJ49" s="86"/>
      <c r="EKK49" s="86">
        <v>25</v>
      </c>
      <c r="EKP49" s="86"/>
      <c r="EKQ49" s="86" t="s">
        <v>531</v>
      </c>
      <c r="EKR49" s="86"/>
      <c r="EKS49" s="86"/>
      <c r="EKT49" s="86"/>
      <c r="EKU49" s="86"/>
      <c r="EKV49" s="86"/>
      <c r="EKW49" s="86"/>
      <c r="EKX49" s="86"/>
      <c r="EKY49" s="86">
        <v>17</v>
      </c>
      <c r="ELD49" s="86"/>
      <c r="ELE49" s="86" t="s">
        <v>531</v>
      </c>
      <c r="ELF49" s="86"/>
      <c r="ELG49" s="86"/>
      <c r="ELH49" s="86"/>
      <c r="ELI49" s="86"/>
      <c r="ELJ49" s="86"/>
      <c r="ELK49" s="86"/>
      <c r="ELL49" s="86"/>
      <c r="ELM49" s="86">
        <v>30</v>
      </c>
      <c r="ELR49" s="86"/>
      <c r="ELS49" s="86" t="s">
        <v>531</v>
      </c>
      <c r="ELT49" s="86"/>
      <c r="ELU49" s="86"/>
      <c r="ELV49" s="86"/>
      <c r="ELW49" s="86"/>
      <c r="ELX49" s="86"/>
      <c r="ELY49" s="86"/>
      <c r="ELZ49" s="86"/>
      <c r="EMA49" s="86">
        <v>33</v>
      </c>
      <c r="EMF49" s="86"/>
      <c r="EMG49" s="86" t="s">
        <v>531</v>
      </c>
      <c r="EMH49" s="86"/>
      <c r="EMI49" s="86"/>
      <c r="EMJ49" s="86"/>
      <c r="EMK49" s="86"/>
      <c r="EML49" s="86"/>
      <c r="EMM49" s="86"/>
      <c r="EMN49" s="86"/>
      <c r="EMO49" s="86">
        <v>20</v>
      </c>
      <c r="EMT49" s="86"/>
      <c r="EMU49" s="86" t="s">
        <v>531</v>
      </c>
      <c r="EMV49" s="86"/>
      <c r="EMW49" s="86"/>
      <c r="EMX49" s="86"/>
      <c r="EMY49" s="86"/>
      <c r="EMZ49" s="86"/>
      <c r="ENA49" s="86"/>
      <c r="ENB49" s="86"/>
      <c r="ENC49" s="86">
        <v>39</v>
      </c>
      <c r="ENH49" s="86"/>
      <c r="ENI49" s="86" t="s">
        <v>531</v>
      </c>
      <c r="ENJ49" s="86"/>
      <c r="ENK49" s="86"/>
      <c r="ENL49" s="86"/>
      <c r="ENM49" s="86"/>
      <c r="ENN49" s="86"/>
      <c r="ENO49" s="86"/>
      <c r="ENP49" s="86"/>
      <c r="ENQ49" s="86">
        <v>35</v>
      </c>
      <c r="ENV49" s="86"/>
      <c r="ENW49" s="86" t="s">
        <v>531</v>
      </c>
      <c r="ENX49" s="86"/>
      <c r="ENY49" s="86"/>
      <c r="ENZ49" s="86"/>
      <c r="EOA49" s="86"/>
      <c r="EOB49" s="86"/>
      <c r="EOC49" s="86"/>
      <c r="EOD49" s="86"/>
      <c r="EOE49" s="86">
        <v>28</v>
      </c>
      <c r="EOJ49" s="86"/>
      <c r="EOK49" s="86" t="s">
        <v>531</v>
      </c>
      <c r="EOL49" s="86"/>
      <c r="EOM49" s="86"/>
      <c r="EON49" s="86"/>
      <c r="EOO49" s="86"/>
      <c r="EOP49" s="86"/>
      <c r="EOQ49" s="86"/>
      <c r="EOR49" s="86"/>
      <c r="EOS49" s="86">
        <v>13</v>
      </c>
      <c r="EOX49" s="86"/>
      <c r="EOY49" s="86" t="s">
        <v>531</v>
      </c>
      <c r="EOZ49" s="86"/>
      <c r="EPA49" s="86"/>
      <c r="EPB49" s="86"/>
      <c r="EPC49" s="86"/>
      <c r="EPD49" s="86"/>
      <c r="EPE49" s="86"/>
      <c r="EPF49" s="86"/>
      <c r="EPG49" s="86">
        <v>29</v>
      </c>
      <c r="EPL49" s="86"/>
      <c r="EPM49" s="86" t="s">
        <v>531</v>
      </c>
      <c r="EPN49" s="86"/>
      <c r="EPO49" s="86"/>
      <c r="EPP49" s="86"/>
      <c r="EPQ49" s="86"/>
      <c r="EPR49" s="86"/>
      <c r="EPS49" s="86"/>
      <c r="EPT49" s="86"/>
      <c r="EPU49" s="86">
        <v>38</v>
      </c>
      <c r="EPZ49" s="86"/>
      <c r="EQA49" s="86" t="s">
        <v>531</v>
      </c>
      <c r="EQB49" s="86"/>
      <c r="EQC49" s="86"/>
      <c r="EQD49" s="86"/>
      <c r="EQE49" s="86"/>
      <c r="EQF49" s="86"/>
      <c r="EQG49" s="86"/>
      <c r="EQH49" s="86"/>
      <c r="EQI49" s="86">
        <v>45</v>
      </c>
      <c r="EQN49" s="86"/>
      <c r="EQO49" s="86" t="s">
        <v>531</v>
      </c>
      <c r="EQP49" s="86"/>
      <c r="EQQ49" s="86"/>
      <c r="EQR49" s="86"/>
      <c r="EQS49" s="86"/>
      <c r="EQT49" s="86"/>
      <c r="EQU49" s="86"/>
      <c r="EQV49" s="86"/>
      <c r="EQW49" s="86">
        <v>12</v>
      </c>
      <c r="ERB49" s="86"/>
      <c r="ERC49" s="86" t="s">
        <v>531</v>
      </c>
      <c r="ERD49" s="86"/>
      <c r="ERE49" s="86"/>
      <c r="ERF49" s="86"/>
      <c r="ERG49" s="86"/>
      <c r="ERH49" s="86"/>
      <c r="ERI49" s="86"/>
      <c r="ERJ49" s="86"/>
      <c r="ERK49" s="86">
        <v>20</v>
      </c>
      <c r="ERP49" s="86"/>
      <c r="ERQ49" s="86" t="s">
        <v>531</v>
      </c>
      <c r="ERR49" s="86"/>
      <c r="ERS49" s="86"/>
      <c r="ERT49" s="86"/>
      <c r="ERU49" s="86"/>
      <c r="ERV49" s="86"/>
      <c r="ERW49" s="86"/>
      <c r="ERX49" s="86"/>
      <c r="ERY49" s="86">
        <v>23</v>
      </c>
      <c r="ESD49" s="86"/>
      <c r="ESE49" s="86" t="s">
        <v>531</v>
      </c>
      <c r="ESF49" s="86"/>
      <c r="ESG49" s="86"/>
      <c r="ESH49" s="86"/>
      <c r="ESI49" s="86"/>
      <c r="ESJ49" s="86"/>
      <c r="ESK49" s="86"/>
      <c r="ESL49" s="86"/>
      <c r="ESM49" s="86">
        <v>25</v>
      </c>
      <c r="ESR49" s="86"/>
      <c r="ESS49" s="86" t="s">
        <v>531</v>
      </c>
      <c r="EST49" s="86"/>
      <c r="ESU49" s="86"/>
      <c r="ESV49" s="86"/>
      <c r="ESW49" s="86"/>
      <c r="ESX49" s="86"/>
      <c r="ESY49" s="86"/>
      <c r="ESZ49" s="86"/>
      <c r="ETA49" s="86">
        <v>32</v>
      </c>
      <c r="ETF49" s="86"/>
      <c r="ETG49" s="86" t="s">
        <v>531</v>
      </c>
      <c r="ETH49" s="86"/>
      <c r="ETI49" s="86"/>
      <c r="ETJ49" s="86"/>
      <c r="ETK49" s="86"/>
      <c r="ETL49" s="86"/>
      <c r="ETM49" s="86"/>
      <c r="ETN49" s="86"/>
      <c r="ETO49" s="86">
        <v>11</v>
      </c>
      <c r="ETT49" s="86"/>
      <c r="ETU49" s="86" t="s">
        <v>531</v>
      </c>
      <c r="ETV49" s="86"/>
      <c r="ETW49" s="86"/>
      <c r="ETX49" s="86"/>
      <c r="ETY49" s="86"/>
      <c r="ETZ49" s="86"/>
      <c r="EUA49" s="86"/>
      <c r="EUB49" s="86"/>
      <c r="EUC49" s="86">
        <v>25</v>
      </c>
      <c r="EUH49" s="86"/>
      <c r="EUI49" s="86" t="s">
        <v>531</v>
      </c>
      <c r="EUJ49" s="86"/>
      <c r="EUK49" s="86"/>
      <c r="EUL49" s="86"/>
      <c r="EUM49" s="86"/>
      <c r="EUN49" s="86"/>
      <c r="EUO49" s="86"/>
      <c r="EUP49" s="86"/>
      <c r="EUQ49" s="86">
        <v>22</v>
      </c>
      <c r="EUV49" s="86"/>
      <c r="EUW49" s="86" t="s">
        <v>531</v>
      </c>
      <c r="EUX49" s="86"/>
      <c r="EUY49" s="86"/>
      <c r="EUZ49" s="86"/>
      <c r="EVA49" s="86"/>
      <c r="EVB49" s="86"/>
      <c r="EVC49" s="86"/>
      <c r="EVD49" s="86"/>
      <c r="EVE49" s="86">
        <v>21</v>
      </c>
      <c r="EVJ49" s="86"/>
      <c r="EVK49" s="86" t="s">
        <v>531</v>
      </c>
      <c r="EVL49" s="86"/>
      <c r="EVM49" s="86"/>
      <c r="EVN49" s="86"/>
      <c r="EVO49" s="86"/>
      <c r="EVP49" s="86"/>
      <c r="EVQ49" s="86"/>
      <c r="EVR49" s="86"/>
      <c r="EVS49" s="86">
        <v>16</v>
      </c>
      <c r="EVX49" s="86"/>
      <c r="EVY49" s="86" t="s">
        <v>531</v>
      </c>
      <c r="EVZ49" s="86"/>
      <c r="EWA49" s="86"/>
      <c r="EWB49" s="86"/>
      <c r="EWC49" s="86"/>
      <c r="EWD49" s="86"/>
      <c r="EWE49" s="86"/>
      <c r="EWF49" s="86"/>
      <c r="EWG49" s="86">
        <v>25</v>
      </c>
      <c r="EWL49" s="86"/>
      <c r="EWM49" s="86" t="s">
        <v>531</v>
      </c>
      <c r="EWN49" s="86"/>
      <c r="EWO49" s="86"/>
      <c r="EWP49" s="86"/>
      <c r="EWQ49" s="86"/>
      <c r="EWR49" s="86"/>
      <c r="EWS49" s="86"/>
      <c r="EWT49" s="86"/>
      <c r="EWU49" s="86">
        <v>18</v>
      </c>
      <c r="EWZ49" s="86"/>
      <c r="EXA49" s="86" t="s">
        <v>531</v>
      </c>
      <c r="EXB49" s="86"/>
      <c r="EXC49" s="86"/>
      <c r="EXD49" s="86"/>
      <c r="EXE49" s="86"/>
      <c r="EXF49" s="86"/>
      <c r="EXG49" s="86"/>
      <c r="EXH49" s="86"/>
      <c r="EXI49" s="86">
        <v>46</v>
      </c>
      <c r="EXN49" s="86"/>
      <c r="EXO49" s="86" t="s">
        <v>531</v>
      </c>
      <c r="EXP49" s="86"/>
      <c r="EXQ49" s="86"/>
      <c r="EXR49" s="86"/>
      <c r="EXS49" s="86"/>
      <c r="EXT49" s="86"/>
      <c r="EXU49" s="86"/>
      <c r="EXV49" s="86"/>
      <c r="EXW49" s="86">
        <v>25</v>
      </c>
      <c r="EYB49" s="86"/>
      <c r="EYC49" s="86" t="s">
        <v>531</v>
      </c>
      <c r="EYD49" s="86"/>
      <c r="EYE49" s="86"/>
      <c r="EYF49" s="86"/>
      <c r="EYG49" s="86"/>
      <c r="EYH49" s="86"/>
      <c r="EYI49" s="86"/>
      <c r="EYJ49" s="86"/>
      <c r="EYK49" s="86">
        <v>40</v>
      </c>
      <c r="EYP49" s="86"/>
      <c r="EYQ49" s="86" t="s">
        <v>531</v>
      </c>
      <c r="EYR49" s="86"/>
      <c r="EYS49" s="86"/>
      <c r="EYT49" s="86"/>
      <c r="EYU49" s="86"/>
      <c r="EYV49" s="86"/>
      <c r="EYW49" s="86"/>
      <c r="EYX49" s="86"/>
      <c r="EYY49" s="86">
        <v>52</v>
      </c>
      <c r="EZD49" s="86"/>
      <c r="EZE49" s="86" t="s">
        <v>531</v>
      </c>
      <c r="EZF49" s="86"/>
      <c r="EZG49" s="86"/>
      <c r="EZH49" s="86"/>
      <c r="EZI49" s="86"/>
      <c r="EZJ49" s="86"/>
      <c r="EZK49" s="86"/>
      <c r="EZL49" s="86"/>
      <c r="EZM49" s="86">
        <v>28</v>
      </c>
      <c r="EZR49" s="86"/>
      <c r="EZS49" s="86" t="s">
        <v>531</v>
      </c>
      <c r="EZT49" s="86"/>
      <c r="EZU49" s="86"/>
      <c r="EZV49" s="86"/>
      <c r="EZW49" s="86"/>
      <c r="EZX49" s="86"/>
      <c r="EZY49" s="86"/>
      <c r="EZZ49" s="86"/>
      <c r="FAA49" s="86">
        <v>50</v>
      </c>
      <c r="FAF49" s="86"/>
      <c r="FAG49" s="86" t="s">
        <v>531</v>
      </c>
      <c r="FAH49" s="86"/>
      <c r="FAI49" s="86"/>
      <c r="FAJ49" s="86"/>
      <c r="FAK49" s="86"/>
      <c r="FAL49" s="86"/>
      <c r="FAM49" s="86"/>
      <c r="FAN49" s="86"/>
      <c r="FAO49" s="86">
        <v>18</v>
      </c>
      <c r="FAT49" s="86"/>
      <c r="FAU49" s="86" t="s">
        <v>531</v>
      </c>
      <c r="FAV49" s="86"/>
      <c r="FAW49" s="86"/>
      <c r="FAX49" s="86"/>
      <c r="FAY49" s="86"/>
      <c r="FAZ49" s="86"/>
      <c r="FBA49" s="86"/>
      <c r="FBB49" s="86"/>
      <c r="FBC49" s="86">
        <v>30</v>
      </c>
      <c r="FBH49" s="86"/>
      <c r="FBI49" s="86" t="s">
        <v>531</v>
      </c>
      <c r="FBJ49" s="86"/>
      <c r="FBK49" s="86"/>
      <c r="FBL49" s="86"/>
      <c r="FBM49" s="86"/>
      <c r="FBN49" s="86"/>
      <c r="FBO49" s="86"/>
      <c r="FBP49" s="86"/>
      <c r="FBQ49" s="86">
        <v>25</v>
      </c>
      <c r="FBV49" s="86"/>
      <c r="FBW49" s="86" t="s">
        <v>531</v>
      </c>
      <c r="FBX49" s="86"/>
      <c r="FBY49" s="86"/>
      <c r="FBZ49" s="86"/>
      <c r="FCA49" s="86"/>
      <c r="FCB49" s="86"/>
      <c r="FCC49" s="86"/>
      <c r="FCD49" s="86"/>
      <c r="FCE49" s="86">
        <v>34</v>
      </c>
      <c r="FCJ49" s="86"/>
      <c r="FCK49" s="86" t="s">
        <v>531</v>
      </c>
      <c r="FCL49" s="86"/>
      <c r="FCM49" s="86"/>
      <c r="FCN49" s="86"/>
      <c r="FCO49" s="86"/>
      <c r="FCP49" s="86"/>
      <c r="FCQ49" s="86"/>
      <c r="FCR49" s="86"/>
      <c r="FCS49" s="86">
        <v>43</v>
      </c>
      <c r="FCX49" s="86"/>
      <c r="FCY49" s="86" t="s">
        <v>531</v>
      </c>
      <c r="FCZ49" s="86"/>
      <c r="FDA49" s="86"/>
      <c r="FDB49" s="86"/>
      <c r="FDC49" s="86"/>
      <c r="FDD49" s="86"/>
      <c r="FDE49" s="86"/>
      <c r="FDF49" s="86"/>
      <c r="FDG49" s="86">
        <v>15</v>
      </c>
      <c r="FDL49" s="86"/>
      <c r="FDM49" s="86" t="s">
        <v>531</v>
      </c>
      <c r="FDN49" s="86"/>
      <c r="FDO49" s="86"/>
      <c r="FDP49" s="86"/>
      <c r="FDQ49" s="86"/>
      <c r="FDR49" s="86"/>
      <c r="FDS49" s="86"/>
      <c r="FDT49" s="86"/>
      <c r="FDU49" s="86">
        <v>24</v>
      </c>
      <c r="FDZ49" s="86"/>
      <c r="FEA49" s="86" t="s">
        <v>531</v>
      </c>
      <c r="FEB49" s="86"/>
      <c r="FEC49" s="86"/>
      <c r="FED49" s="86"/>
      <c r="FEE49" s="86"/>
      <c r="FEF49" s="86"/>
      <c r="FEG49" s="86"/>
      <c r="FEH49" s="86"/>
      <c r="FEI49" s="86">
        <v>46</v>
      </c>
      <c r="FEN49" s="86"/>
      <c r="FEO49" s="86" t="s">
        <v>531</v>
      </c>
      <c r="FEP49" s="86"/>
      <c r="FEQ49" s="86"/>
      <c r="FER49" s="86"/>
      <c r="FES49" s="86"/>
      <c r="FET49" s="86"/>
      <c r="FEU49" s="86"/>
      <c r="FEV49" s="86"/>
      <c r="FEW49" s="86">
        <v>32</v>
      </c>
      <c r="FFB49" s="86"/>
      <c r="FFC49" s="86" t="s">
        <v>531</v>
      </c>
      <c r="FFD49" s="86"/>
      <c r="FFE49" s="86"/>
      <c r="FFF49" s="86"/>
      <c r="FFG49" s="86"/>
      <c r="FFH49" s="86"/>
      <c r="FFI49" s="86"/>
      <c r="FFJ49" s="86"/>
      <c r="FFK49" s="86">
        <v>27</v>
      </c>
      <c r="FFP49" s="86"/>
      <c r="FFQ49" s="86" t="s">
        <v>531</v>
      </c>
      <c r="FFR49" s="86"/>
      <c r="FFS49" s="86"/>
      <c r="FFT49" s="86"/>
      <c r="FFU49" s="86"/>
      <c r="FFV49" s="86"/>
      <c r="FFW49" s="86"/>
      <c r="FFX49" s="86"/>
      <c r="FFY49" s="86">
        <v>9</v>
      </c>
      <c r="FGD49" s="86"/>
      <c r="FGE49" s="86" t="s">
        <v>531</v>
      </c>
      <c r="FGF49" s="86"/>
      <c r="FGG49" s="86"/>
      <c r="FGH49" s="86"/>
      <c r="FGI49" s="86"/>
      <c r="FGJ49" s="86"/>
      <c r="FGK49" s="86"/>
      <c r="FGL49" s="86"/>
      <c r="FGM49" s="86">
        <v>23</v>
      </c>
      <c r="FGR49" s="86"/>
      <c r="FGS49" s="86" t="s">
        <v>531</v>
      </c>
      <c r="FGT49" s="86"/>
      <c r="FGU49" s="86"/>
      <c r="FGV49" s="86"/>
      <c r="FGW49" s="86"/>
      <c r="FGX49" s="86"/>
      <c r="FGY49" s="86"/>
      <c r="FGZ49" s="86"/>
      <c r="FHA49" s="86">
        <v>19</v>
      </c>
      <c r="FHF49" s="86"/>
      <c r="FHG49" s="86" t="s">
        <v>531</v>
      </c>
      <c r="FHH49" s="86"/>
      <c r="FHI49" s="86"/>
      <c r="FHJ49" s="86"/>
      <c r="FHK49" s="86"/>
      <c r="FHL49" s="86"/>
      <c r="FHM49" s="86"/>
      <c r="FHN49" s="86"/>
      <c r="FHO49" s="86">
        <v>42</v>
      </c>
      <c r="FHT49" s="86"/>
      <c r="FHU49" s="86" t="s">
        <v>531</v>
      </c>
      <c r="FHV49" s="86"/>
      <c r="FHW49" s="86"/>
      <c r="FHX49" s="86"/>
      <c r="FHY49" s="86"/>
      <c r="FHZ49" s="86"/>
      <c r="FIA49" s="86"/>
      <c r="FIB49" s="86"/>
      <c r="FIC49" s="86">
        <v>29</v>
      </c>
      <c r="FIH49" s="86"/>
      <c r="FII49" s="86" t="s">
        <v>531</v>
      </c>
      <c r="FIJ49" s="86"/>
      <c r="FIK49" s="86"/>
      <c r="FIL49" s="86"/>
      <c r="FIM49" s="86"/>
      <c r="FIN49" s="86"/>
      <c r="FIO49" s="86"/>
      <c r="FIP49" s="86"/>
      <c r="FIQ49" s="86">
        <v>28</v>
      </c>
      <c r="FIV49" s="86"/>
      <c r="FIW49" s="86" t="s">
        <v>531</v>
      </c>
      <c r="FIX49" s="86"/>
      <c r="FIY49" s="86"/>
      <c r="FIZ49" s="86"/>
      <c r="FJA49" s="86"/>
      <c r="FJB49" s="86"/>
      <c r="FJC49" s="86"/>
      <c r="FJD49" s="86"/>
      <c r="FJE49" s="86">
        <v>22</v>
      </c>
      <c r="FJJ49" s="86"/>
      <c r="FJK49" s="86" t="s">
        <v>531</v>
      </c>
      <c r="FJL49" s="86"/>
      <c r="FJM49" s="86"/>
      <c r="FJN49" s="86"/>
      <c r="FJO49" s="86"/>
      <c r="FJP49" s="86"/>
      <c r="FJQ49" s="86"/>
      <c r="FJR49" s="86"/>
      <c r="FJS49" s="86">
        <v>34</v>
      </c>
      <c r="FJX49" s="86"/>
      <c r="FJY49" s="86" t="s">
        <v>531</v>
      </c>
      <c r="FJZ49" s="86"/>
      <c r="FKA49" s="86"/>
      <c r="FKB49" s="86"/>
      <c r="FKC49" s="86"/>
      <c r="FKD49" s="86"/>
      <c r="FKE49" s="86"/>
      <c r="FKF49" s="86"/>
      <c r="FKG49" s="86">
        <v>40</v>
      </c>
      <c r="FKL49" s="86"/>
      <c r="FKM49" s="86" t="s">
        <v>531</v>
      </c>
      <c r="FKN49" s="86"/>
      <c r="FKO49" s="86"/>
      <c r="FKP49" s="86"/>
      <c r="FKQ49" s="86"/>
      <c r="FKR49" s="86"/>
      <c r="FKS49" s="86"/>
      <c r="FKT49" s="86"/>
      <c r="FKU49" s="86">
        <v>37</v>
      </c>
      <c r="FKZ49" s="86"/>
      <c r="FLA49" s="86" t="s">
        <v>531</v>
      </c>
      <c r="FLB49" s="86"/>
      <c r="FLC49" s="86"/>
      <c r="FLD49" s="86"/>
      <c r="FLE49" s="86"/>
      <c r="FLF49" s="86"/>
      <c r="FLG49" s="86"/>
      <c r="FLH49" s="86"/>
      <c r="FLI49" s="86">
        <v>31</v>
      </c>
      <c r="FLN49" s="86"/>
      <c r="FLO49" s="86" t="s">
        <v>531</v>
      </c>
      <c r="FLP49" s="86"/>
      <c r="FLQ49" s="86"/>
      <c r="FLR49" s="86"/>
      <c r="FLS49" s="86"/>
      <c r="FLT49" s="86"/>
      <c r="FLU49" s="86"/>
      <c r="FLV49" s="86"/>
      <c r="FLW49" s="86">
        <v>31</v>
      </c>
      <c r="FMB49" s="86"/>
      <c r="FMC49" s="86" t="s">
        <v>531</v>
      </c>
      <c r="FMD49" s="86"/>
      <c r="FME49" s="86"/>
      <c r="FMF49" s="86"/>
      <c r="FMG49" s="86"/>
      <c r="FMH49" s="86"/>
      <c r="FMI49" s="86"/>
      <c r="FMJ49" s="86"/>
      <c r="FMK49" s="86">
        <v>42</v>
      </c>
      <c r="FMP49" s="86"/>
      <c r="FMQ49" s="86" t="s">
        <v>531</v>
      </c>
      <c r="FMR49" s="86"/>
      <c r="FMS49" s="86"/>
      <c r="FMT49" s="86"/>
      <c r="FMU49" s="86"/>
      <c r="FMV49" s="86"/>
      <c r="FMW49" s="86"/>
      <c r="FMX49" s="86"/>
      <c r="FMY49" s="86">
        <v>33</v>
      </c>
      <c r="FND49" s="86"/>
      <c r="FNE49" s="86" t="s">
        <v>531</v>
      </c>
      <c r="FNF49" s="86"/>
      <c r="FNG49" s="86"/>
      <c r="FNH49" s="86"/>
      <c r="FNI49" s="86"/>
      <c r="FNJ49" s="86"/>
      <c r="FNK49" s="86"/>
      <c r="FNL49" s="86"/>
      <c r="FNM49" s="86">
        <v>33</v>
      </c>
      <c r="FNR49" s="86"/>
      <c r="FNS49" s="86" t="s">
        <v>531</v>
      </c>
      <c r="FNT49" s="86"/>
      <c r="FNU49" s="86"/>
      <c r="FNV49" s="86"/>
      <c r="FNW49" s="86"/>
      <c r="FNX49" s="86"/>
      <c r="FNY49" s="86"/>
      <c r="FNZ49" s="86"/>
      <c r="FOA49" s="86">
        <v>35</v>
      </c>
      <c r="FOF49" s="86"/>
      <c r="FOG49" s="86" t="s">
        <v>531</v>
      </c>
      <c r="FOH49" s="86"/>
      <c r="FOI49" s="86"/>
      <c r="FOJ49" s="86"/>
      <c r="FOK49" s="86"/>
      <c r="FOL49" s="86"/>
      <c r="FOM49" s="86"/>
      <c r="FON49" s="86"/>
      <c r="FOO49" s="86">
        <v>43</v>
      </c>
      <c r="FOT49" s="86"/>
      <c r="FOU49" s="86" t="s">
        <v>531</v>
      </c>
      <c r="FOV49" s="86"/>
      <c r="FOW49" s="86"/>
      <c r="FOX49" s="86"/>
      <c r="FOY49" s="86"/>
      <c r="FOZ49" s="86"/>
      <c r="FPA49" s="86"/>
      <c r="FPB49" s="86"/>
      <c r="FPC49" s="86">
        <v>36</v>
      </c>
      <c r="FPH49" s="86"/>
      <c r="FPI49" s="86" t="s">
        <v>531</v>
      </c>
      <c r="FPJ49" s="86"/>
      <c r="FPK49" s="86"/>
      <c r="FPL49" s="86"/>
      <c r="FPM49" s="86"/>
      <c r="FPN49" s="86"/>
      <c r="FPO49" s="86"/>
      <c r="FPP49" s="86"/>
      <c r="FPQ49" s="86">
        <v>41</v>
      </c>
      <c r="FPV49" s="86"/>
      <c r="FPW49" s="86" t="s">
        <v>531</v>
      </c>
      <c r="FPX49" s="86"/>
      <c r="FPY49" s="86"/>
      <c r="FPZ49" s="86"/>
      <c r="FQA49" s="86"/>
      <c r="FQB49" s="86"/>
      <c r="FQC49" s="86"/>
      <c r="FQD49" s="86"/>
      <c r="FQE49" s="86">
        <v>31</v>
      </c>
      <c r="FQJ49" s="86"/>
      <c r="FQK49" s="86" t="s">
        <v>531</v>
      </c>
      <c r="FQL49" s="86"/>
      <c r="FQM49" s="86"/>
      <c r="FQN49" s="86"/>
      <c r="FQO49" s="86"/>
      <c r="FQP49" s="86"/>
      <c r="FQQ49" s="86"/>
      <c r="FQR49" s="86"/>
      <c r="FQS49" s="86">
        <v>29</v>
      </c>
      <c r="FQX49" s="86"/>
      <c r="FQY49" s="86" t="s">
        <v>531</v>
      </c>
      <c r="FQZ49" s="86"/>
      <c r="FRA49" s="86"/>
      <c r="FRB49" s="86"/>
      <c r="FRC49" s="86"/>
      <c r="FRD49" s="86"/>
      <c r="FRE49" s="86"/>
      <c r="FRF49" s="86"/>
      <c r="FRG49" s="86">
        <v>30</v>
      </c>
      <c r="FRL49" s="86"/>
      <c r="FRM49" s="86" t="s">
        <v>531</v>
      </c>
      <c r="FRN49" s="86"/>
      <c r="FRO49" s="86"/>
      <c r="FRP49" s="86"/>
      <c r="FRQ49" s="86"/>
      <c r="FRR49" s="86"/>
      <c r="FRS49" s="86"/>
      <c r="FRT49" s="86"/>
      <c r="FRU49" s="86">
        <v>29</v>
      </c>
      <c r="FRZ49" s="86"/>
      <c r="FSA49" s="86" t="s">
        <v>531</v>
      </c>
      <c r="FSB49" s="86"/>
      <c r="FSC49" s="86"/>
      <c r="FSD49" s="86"/>
      <c r="FSE49" s="86"/>
      <c r="FSF49" s="86"/>
      <c r="FSG49" s="86"/>
      <c r="FSH49" s="86"/>
      <c r="FSI49" s="86">
        <v>32</v>
      </c>
      <c r="FSN49" s="86"/>
      <c r="FSO49" s="86" t="s">
        <v>531</v>
      </c>
      <c r="FSP49" s="86"/>
      <c r="FSQ49" s="86"/>
      <c r="FSR49" s="86"/>
      <c r="FSS49" s="86"/>
      <c r="FST49" s="86"/>
      <c r="FSU49" s="86"/>
      <c r="FSV49" s="86"/>
      <c r="FSW49" s="86">
        <v>31</v>
      </c>
      <c r="FTB49" s="86"/>
      <c r="FTC49" s="86" t="s">
        <v>531</v>
      </c>
      <c r="FTD49" s="86"/>
      <c r="FTE49" s="86"/>
      <c r="FTF49" s="86"/>
      <c r="FTG49" s="86"/>
      <c r="FTH49" s="86"/>
      <c r="FTI49" s="86"/>
      <c r="FTJ49" s="86"/>
      <c r="FTK49" s="86">
        <v>38</v>
      </c>
      <c r="FTP49" s="86"/>
      <c r="FTQ49" s="86" t="s">
        <v>531</v>
      </c>
      <c r="FTR49" s="86"/>
      <c r="FTS49" s="86"/>
      <c r="FTT49" s="86"/>
      <c r="FTU49" s="86"/>
      <c r="FTV49" s="86"/>
      <c r="FTW49" s="86"/>
      <c r="FTX49" s="86"/>
      <c r="FTY49" s="86">
        <v>39</v>
      </c>
      <c r="FUD49" s="86"/>
      <c r="FUE49" s="86" t="s">
        <v>531</v>
      </c>
      <c r="FUF49" s="86"/>
      <c r="FUG49" s="86"/>
      <c r="FUH49" s="86"/>
      <c r="FUI49" s="86"/>
      <c r="FUJ49" s="86"/>
      <c r="FUK49" s="86"/>
      <c r="FUL49" s="86"/>
      <c r="FUM49" s="86">
        <v>30</v>
      </c>
      <c r="FUR49" s="86"/>
      <c r="FUS49" s="86" t="s">
        <v>531</v>
      </c>
      <c r="FUT49" s="86"/>
      <c r="FUU49" s="86"/>
      <c r="FUV49" s="86"/>
      <c r="FUW49" s="86"/>
      <c r="FUX49" s="86"/>
      <c r="FUY49" s="86"/>
      <c r="FUZ49" s="86"/>
      <c r="FVA49" s="86">
        <v>30</v>
      </c>
      <c r="FVF49" s="86"/>
      <c r="FVG49" s="86" t="s">
        <v>531</v>
      </c>
      <c r="FVH49" s="86"/>
      <c r="FVI49" s="86"/>
      <c r="FVJ49" s="86"/>
      <c r="FVK49" s="86"/>
      <c r="FVL49" s="86"/>
      <c r="FVM49" s="86"/>
      <c r="FVN49" s="86"/>
      <c r="FVO49" s="86">
        <v>42</v>
      </c>
      <c r="FVT49" s="86"/>
      <c r="FVU49" s="86" t="s">
        <v>531</v>
      </c>
      <c r="FVV49" s="86"/>
      <c r="FVW49" s="86"/>
      <c r="FVX49" s="86"/>
      <c r="FVY49" s="86"/>
      <c r="FVZ49" s="86"/>
      <c r="FWA49" s="86"/>
      <c r="FWB49" s="86"/>
      <c r="FWC49" s="86">
        <v>30</v>
      </c>
      <c r="FWH49" s="86"/>
      <c r="FWI49" s="86" t="s">
        <v>531</v>
      </c>
      <c r="FWJ49" s="86"/>
      <c r="FWK49" s="86"/>
      <c r="FWL49" s="86"/>
      <c r="FWM49" s="86"/>
      <c r="FWN49" s="86"/>
      <c r="FWO49" s="86"/>
      <c r="FWP49" s="86"/>
      <c r="FWQ49" s="86">
        <v>36</v>
      </c>
      <c r="FWV49" s="86"/>
      <c r="FWW49" s="86" t="s">
        <v>531</v>
      </c>
      <c r="FWX49" s="86"/>
      <c r="FWY49" s="86"/>
      <c r="FWZ49" s="86"/>
      <c r="FXA49" s="86"/>
      <c r="FXB49" s="86"/>
      <c r="FXC49" s="86"/>
      <c r="FXD49" s="86"/>
      <c r="FXE49" s="86">
        <v>31</v>
      </c>
      <c r="FXJ49" s="86"/>
      <c r="FXK49" s="86" t="s">
        <v>531</v>
      </c>
      <c r="FXL49" s="86"/>
      <c r="FXM49" s="86"/>
      <c r="FXN49" s="86"/>
      <c r="FXO49" s="86"/>
      <c r="FXP49" s="86"/>
      <c r="FXQ49" s="86"/>
      <c r="FXR49" s="86"/>
      <c r="FXS49" s="86">
        <v>35</v>
      </c>
      <c r="FXX49" s="86"/>
      <c r="FXY49" s="86" t="s">
        <v>531</v>
      </c>
      <c r="FXZ49" s="86"/>
      <c r="FYA49" s="86"/>
      <c r="FYB49" s="86"/>
      <c r="FYC49" s="86"/>
      <c r="FYD49" s="86"/>
      <c r="FYE49" s="86"/>
      <c r="FYF49" s="86"/>
      <c r="FYG49" s="86">
        <v>28</v>
      </c>
      <c r="FYL49" s="86"/>
      <c r="FYM49" s="86" t="s">
        <v>531</v>
      </c>
      <c r="FYN49" s="86"/>
      <c r="FYO49" s="86"/>
      <c r="FYP49" s="86"/>
      <c r="FYQ49" s="86"/>
      <c r="FYR49" s="86"/>
      <c r="FYS49" s="86"/>
      <c r="FYT49" s="86"/>
      <c r="FYU49" s="86">
        <v>33</v>
      </c>
      <c r="FYZ49" s="86"/>
      <c r="FZA49" s="86" t="s">
        <v>531</v>
      </c>
      <c r="FZB49" s="86"/>
      <c r="FZC49" s="86"/>
      <c r="FZD49" s="86"/>
      <c r="FZE49" s="86"/>
      <c r="FZF49" s="86"/>
      <c r="FZG49" s="86"/>
      <c r="FZH49" s="86"/>
      <c r="FZI49" s="86">
        <v>39</v>
      </c>
      <c r="FZN49" s="86"/>
      <c r="FZO49" s="86" t="s">
        <v>531</v>
      </c>
      <c r="FZP49" s="86"/>
      <c r="FZQ49" s="86"/>
      <c r="FZR49" s="86"/>
      <c r="FZS49" s="86"/>
      <c r="FZT49" s="86"/>
      <c r="FZU49" s="86"/>
      <c r="FZV49" s="86"/>
      <c r="FZW49" s="86">
        <v>21</v>
      </c>
      <c r="GAB49" s="86"/>
      <c r="GAC49" s="86" t="s">
        <v>531</v>
      </c>
      <c r="GAD49" s="86"/>
      <c r="GAE49" s="86"/>
      <c r="GAF49" s="86"/>
      <c r="GAG49" s="86"/>
      <c r="GAH49" s="86"/>
      <c r="GAI49" s="86"/>
      <c r="GAJ49" s="86"/>
      <c r="GAK49" s="86">
        <v>26</v>
      </c>
      <c r="GAP49" s="86"/>
      <c r="GAQ49" s="86" t="s">
        <v>531</v>
      </c>
      <c r="GAR49" s="86"/>
      <c r="GAS49" s="86"/>
      <c r="GAT49" s="86"/>
      <c r="GAU49" s="86"/>
      <c r="GAV49" s="86"/>
      <c r="GAW49" s="86"/>
      <c r="GAX49" s="86"/>
      <c r="GAY49" s="86">
        <v>32</v>
      </c>
      <c r="GBD49" s="86"/>
      <c r="GBE49" s="86" t="s">
        <v>531</v>
      </c>
      <c r="GBF49" s="86"/>
      <c r="GBG49" s="86"/>
      <c r="GBH49" s="86"/>
      <c r="GBI49" s="86"/>
      <c r="GBJ49" s="86"/>
      <c r="GBK49" s="86"/>
      <c r="GBL49" s="86"/>
      <c r="GBM49" s="86">
        <v>24</v>
      </c>
      <c r="GBR49" s="86"/>
      <c r="GBS49" s="86" t="s">
        <v>531</v>
      </c>
      <c r="GBT49" s="86"/>
      <c r="GBU49" s="86"/>
      <c r="GBV49" s="86"/>
      <c r="GBW49" s="86"/>
      <c r="GBX49" s="86"/>
      <c r="GBY49" s="86"/>
      <c r="GBZ49" s="86"/>
      <c r="GCA49" s="86">
        <v>23</v>
      </c>
      <c r="GCF49" s="86"/>
      <c r="GCG49" s="86" t="s">
        <v>531</v>
      </c>
      <c r="GCH49" s="86"/>
      <c r="GCI49" s="86"/>
      <c r="GCJ49" s="86"/>
      <c r="GCK49" s="86"/>
      <c r="GCL49" s="86"/>
      <c r="GCM49" s="86"/>
      <c r="GCN49" s="86"/>
      <c r="GCO49" s="86">
        <v>27</v>
      </c>
      <c r="GCT49" s="86"/>
      <c r="GCU49" s="86" t="s">
        <v>531</v>
      </c>
      <c r="GCV49" s="86"/>
      <c r="GCW49" s="86"/>
      <c r="GCX49" s="86"/>
      <c r="GCY49" s="86"/>
      <c r="GCZ49" s="86"/>
      <c r="GDA49" s="86"/>
      <c r="GDB49" s="86"/>
      <c r="GDC49" s="86">
        <v>42</v>
      </c>
      <c r="GDH49" s="86"/>
      <c r="GDI49" s="86" t="s">
        <v>531</v>
      </c>
      <c r="GDJ49" s="86"/>
      <c r="GDK49" s="86"/>
      <c r="GDL49" s="86"/>
      <c r="GDM49" s="86"/>
      <c r="GDN49" s="86"/>
      <c r="GDO49" s="86"/>
      <c r="GDP49" s="86"/>
      <c r="GDQ49" s="86">
        <v>24</v>
      </c>
      <c r="GDV49" s="86"/>
      <c r="GDW49" s="86" t="s">
        <v>531</v>
      </c>
      <c r="GDX49" s="86"/>
      <c r="GDY49" s="86"/>
      <c r="GDZ49" s="86"/>
      <c r="GEA49" s="86"/>
      <c r="GEB49" s="86"/>
      <c r="GEC49" s="86"/>
      <c r="GED49" s="86"/>
      <c r="GEE49" s="86">
        <v>30</v>
      </c>
      <c r="GEJ49" s="86"/>
      <c r="GEK49" s="86" t="s">
        <v>531</v>
      </c>
      <c r="GEL49" s="86"/>
      <c r="GEM49" s="86"/>
      <c r="GEN49" s="86"/>
      <c r="GEO49" s="86"/>
      <c r="GEP49" s="86"/>
      <c r="GEQ49" s="86"/>
      <c r="GER49" s="86"/>
      <c r="GES49" s="86">
        <v>33</v>
      </c>
      <c r="GEX49" s="86"/>
      <c r="GEY49" s="86" t="s">
        <v>531</v>
      </c>
      <c r="GEZ49" s="86"/>
      <c r="GFA49" s="86"/>
      <c r="GFB49" s="86"/>
      <c r="GFC49" s="86"/>
      <c r="GFD49" s="86"/>
      <c r="GFE49" s="86"/>
      <c r="GFF49" s="86"/>
      <c r="GFG49" s="86">
        <v>40</v>
      </c>
      <c r="GFL49" s="86"/>
      <c r="GFM49" s="86" t="s">
        <v>531</v>
      </c>
      <c r="GFN49" s="86"/>
      <c r="GFO49" s="86"/>
      <c r="GFP49" s="86"/>
      <c r="GFQ49" s="86"/>
      <c r="GFR49" s="86"/>
      <c r="GFS49" s="86"/>
      <c r="GFT49" s="86"/>
      <c r="GFU49" s="86">
        <v>38</v>
      </c>
      <c r="GFZ49" s="86"/>
      <c r="GGA49" s="86" t="s">
        <v>531</v>
      </c>
      <c r="GGB49" s="86"/>
      <c r="GGC49" s="86"/>
      <c r="GGD49" s="86"/>
      <c r="GGE49" s="86"/>
      <c r="GGF49" s="86"/>
      <c r="GGG49" s="86"/>
      <c r="GGH49" s="86"/>
      <c r="GGI49" s="86">
        <v>24</v>
      </c>
      <c r="GGN49" s="86"/>
      <c r="GGO49" s="86" t="s">
        <v>531</v>
      </c>
      <c r="GGP49" s="86"/>
      <c r="GGQ49" s="86"/>
      <c r="GGR49" s="86"/>
      <c r="GGS49" s="86"/>
      <c r="GGT49" s="86"/>
      <c r="GGU49" s="86"/>
      <c r="GGV49" s="86"/>
      <c r="GGW49" s="86">
        <v>26</v>
      </c>
      <c r="GHB49" s="86"/>
      <c r="GHC49" s="86" t="s">
        <v>531</v>
      </c>
      <c r="GHD49" s="86"/>
      <c r="GHE49" s="86"/>
      <c r="GHF49" s="86"/>
      <c r="GHG49" s="86"/>
      <c r="GHH49" s="86"/>
      <c r="GHI49" s="86"/>
      <c r="GHJ49" s="86"/>
      <c r="GHK49" s="86">
        <v>32</v>
      </c>
      <c r="GHP49" s="86"/>
      <c r="GHQ49" s="86" t="s">
        <v>531</v>
      </c>
      <c r="GHR49" s="86"/>
      <c r="GHS49" s="86"/>
      <c r="GHT49" s="86"/>
      <c r="GHU49" s="86"/>
      <c r="GHV49" s="86"/>
      <c r="GHW49" s="86"/>
      <c r="GHX49" s="86"/>
      <c r="GHY49" s="86">
        <v>33</v>
      </c>
      <c r="GID49" s="86"/>
      <c r="GIE49" s="86" t="s">
        <v>531</v>
      </c>
      <c r="GIF49" s="86"/>
      <c r="GIG49" s="86"/>
      <c r="GIH49" s="86"/>
      <c r="GII49" s="86"/>
      <c r="GIJ49" s="86"/>
      <c r="GIK49" s="86"/>
      <c r="GIL49" s="86"/>
      <c r="GIM49" s="86">
        <v>30</v>
      </c>
      <c r="GIR49" s="86"/>
      <c r="GIS49" s="86" t="s">
        <v>531</v>
      </c>
      <c r="GIT49" s="86"/>
      <c r="GIU49" s="86"/>
      <c r="GIV49" s="86"/>
      <c r="GIW49" s="86"/>
      <c r="GIX49" s="86"/>
      <c r="GIY49" s="86"/>
      <c r="GIZ49" s="86"/>
      <c r="GJA49" s="86">
        <v>33</v>
      </c>
      <c r="GJF49" s="86"/>
      <c r="GJG49" s="86" t="s">
        <v>531</v>
      </c>
      <c r="GJH49" s="86"/>
      <c r="GJI49" s="86"/>
      <c r="GJJ49" s="86"/>
      <c r="GJK49" s="86"/>
      <c r="GJL49" s="86"/>
      <c r="GJM49" s="86"/>
      <c r="GJN49" s="86"/>
      <c r="GJO49" s="86">
        <v>28</v>
      </c>
      <c r="GJT49" s="86"/>
      <c r="GJU49" s="86" t="s">
        <v>531</v>
      </c>
      <c r="GJV49" s="86"/>
      <c r="GJW49" s="86"/>
      <c r="GJX49" s="86"/>
      <c r="GJY49" s="86"/>
      <c r="GJZ49" s="86"/>
      <c r="GKA49" s="86"/>
      <c r="GKB49" s="86"/>
      <c r="GKC49" s="86">
        <v>33</v>
      </c>
      <c r="GKH49" s="86"/>
      <c r="GKI49" s="86" t="s">
        <v>531</v>
      </c>
      <c r="GKJ49" s="86"/>
      <c r="GKK49" s="86"/>
      <c r="GKL49" s="86"/>
      <c r="GKM49" s="86"/>
      <c r="GKN49" s="86"/>
      <c r="GKO49" s="86"/>
      <c r="GKP49" s="86"/>
      <c r="GKQ49" s="86">
        <v>37</v>
      </c>
      <c r="GKV49" s="86"/>
      <c r="GKW49" s="86" t="s">
        <v>531</v>
      </c>
      <c r="GKX49" s="86"/>
      <c r="GKY49" s="86"/>
      <c r="GKZ49" s="86"/>
      <c r="GLA49" s="86"/>
      <c r="GLB49" s="86"/>
      <c r="GLC49" s="86"/>
      <c r="GLD49" s="86"/>
      <c r="GLE49" s="86">
        <v>34</v>
      </c>
      <c r="GLJ49" s="86"/>
      <c r="GLK49" s="86" t="s">
        <v>531</v>
      </c>
      <c r="GLL49" s="86"/>
      <c r="GLM49" s="86"/>
      <c r="GLN49" s="86"/>
      <c r="GLO49" s="86"/>
      <c r="GLP49" s="86"/>
      <c r="GLQ49" s="86"/>
      <c r="GLR49" s="86"/>
      <c r="GLS49" s="86">
        <v>42</v>
      </c>
      <c r="GLX49" s="86"/>
      <c r="GLY49" s="86" t="s">
        <v>531</v>
      </c>
      <c r="GLZ49" s="86"/>
      <c r="GMA49" s="86"/>
      <c r="GMB49" s="86"/>
      <c r="GMC49" s="86"/>
      <c r="GMD49" s="86"/>
      <c r="GME49" s="86"/>
      <c r="GMF49" s="86"/>
      <c r="GMG49" s="86">
        <v>36</v>
      </c>
      <c r="GML49" s="86"/>
      <c r="GMM49" s="86" t="s">
        <v>531</v>
      </c>
      <c r="GMN49" s="86"/>
      <c r="GMO49" s="86"/>
      <c r="GMP49" s="86"/>
      <c r="GMQ49" s="86"/>
      <c r="GMR49" s="86"/>
      <c r="GMS49" s="86"/>
      <c r="GMT49" s="86"/>
      <c r="GMU49" s="86">
        <v>32</v>
      </c>
      <c r="GMZ49" s="86"/>
      <c r="GNA49" s="86" t="s">
        <v>531</v>
      </c>
      <c r="GNB49" s="86"/>
      <c r="GNC49" s="86"/>
      <c r="GND49" s="86"/>
      <c r="GNE49" s="86"/>
      <c r="GNF49" s="86"/>
      <c r="GNG49" s="86"/>
      <c r="GNH49" s="86"/>
      <c r="GNI49" s="86">
        <v>37</v>
      </c>
      <c r="GNN49" s="86"/>
      <c r="GNO49" s="86" t="s">
        <v>531</v>
      </c>
      <c r="GNP49" s="86"/>
      <c r="GNQ49" s="86"/>
      <c r="GNR49" s="86"/>
      <c r="GNS49" s="86"/>
      <c r="GNT49" s="86"/>
      <c r="GNU49" s="86"/>
      <c r="GNV49" s="86"/>
      <c r="GNW49" s="86">
        <v>33</v>
      </c>
      <c r="GOB49" s="86"/>
      <c r="GOC49" s="86" t="s">
        <v>531</v>
      </c>
      <c r="GOD49" s="86"/>
      <c r="GOE49" s="86"/>
      <c r="GOF49" s="86"/>
      <c r="GOG49" s="86"/>
      <c r="GOH49" s="86"/>
      <c r="GOI49" s="86"/>
      <c r="GOJ49" s="86"/>
      <c r="GOK49" s="86">
        <v>27</v>
      </c>
      <c r="GOP49" s="86"/>
      <c r="GOQ49" s="86" t="s">
        <v>531</v>
      </c>
      <c r="GOR49" s="86"/>
      <c r="GOS49" s="86"/>
      <c r="GOT49" s="86"/>
      <c r="GOU49" s="86"/>
      <c r="GOV49" s="86"/>
      <c r="GOW49" s="86"/>
      <c r="GOX49" s="86"/>
      <c r="GOY49" s="86">
        <v>39</v>
      </c>
      <c r="GPD49" s="86"/>
      <c r="GPE49" s="86" t="s">
        <v>531</v>
      </c>
      <c r="GPF49" s="86"/>
      <c r="GPG49" s="86"/>
      <c r="GPH49" s="86"/>
      <c r="GPI49" s="86"/>
      <c r="GPJ49" s="86"/>
      <c r="GPK49" s="86"/>
      <c r="GPL49" s="86"/>
      <c r="GPM49" s="86">
        <v>27</v>
      </c>
      <c r="GPR49" s="86"/>
      <c r="GPS49" s="86" t="s">
        <v>531</v>
      </c>
      <c r="GPT49" s="86"/>
      <c r="GPU49" s="86"/>
      <c r="GPV49" s="86"/>
      <c r="GPW49" s="86"/>
      <c r="GPX49" s="86"/>
      <c r="GPY49" s="86"/>
      <c r="GPZ49" s="86"/>
      <c r="GQA49" s="86">
        <v>29</v>
      </c>
      <c r="GQF49" s="86"/>
      <c r="GQG49" s="86" t="s">
        <v>531</v>
      </c>
      <c r="GQH49" s="86"/>
      <c r="GQI49" s="86"/>
      <c r="GQJ49" s="86"/>
      <c r="GQK49" s="86"/>
      <c r="GQL49" s="86"/>
      <c r="GQM49" s="86"/>
      <c r="GQN49" s="86"/>
      <c r="GQO49" s="86">
        <v>22</v>
      </c>
      <c r="GQT49" s="86"/>
      <c r="GQU49" s="86" t="s">
        <v>531</v>
      </c>
      <c r="GQV49" s="86"/>
      <c r="GQW49" s="86"/>
      <c r="GQX49" s="86"/>
      <c r="GQY49" s="86"/>
      <c r="GQZ49" s="86"/>
      <c r="GRA49" s="86"/>
      <c r="GRB49" s="86"/>
      <c r="GRC49" s="86">
        <v>34</v>
      </c>
      <c r="GRH49" s="86"/>
      <c r="GRI49" s="86" t="s">
        <v>531</v>
      </c>
      <c r="GRJ49" s="86"/>
      <c r="GRK49" s="86"/>
      <c r="GRL49" s="86"/>
      <c r="GRM49" s="86"/>
      <c r="GRN49" s="86"/>
      <c r="GRO49" s="86"/>
      <c r="GRP49" s="86"/>
      <c r="GRQ49" s="86">
        <v>35</v>
      </c>
      <c r="GRV49" s="86"/>
      <c r="GRW49" s="86" t="s">
        <v>531</v>
      </c>
      <c r="GRX49" s="86"/>
      <c r="GRY49" s="86"/>
      <c r="GRZ49" s="86"/>
      <c r="GSA49" s="86"/>
      <c r="GSB49" s="86"/>
      <c r="GSC49" s="86"/>
      <c r="GSD49" s="86"/>
      <c r="GSE49" s="86">
        <v>30</v>
      </c>
      <c r="GSJ49" s="86"/>
      <c r="GSK49" s="86" t="s">
        <v>531</v>
      </c>
      <c r="GSL49" s="86"/>
      <c r="GSM49" s="86"/>
      <c r="GSN49" s="86"/>
      <c r="GSO49" s="86"/>
      <c r="GSP49" s="86"/>
      <c r="GSQ49" s="86"/>
      <c r="GSR49" s="86"/>
      <c r="GSS49" s="86">
        <v>38</v>
      </c>
      <c r="GSX49" s="86"/>
      <c r="GSY49" s="86" t="s">
        <v>531</v>
      </c>
      <c r="GSZ49" s="86"/>
      <c r="GTA49" s="86"/>
      <c r="GTB49" s="86"/>
      <c r="GTC49" s="86"/>
      <c r="GTD49" s="86"/>
      <c r="GTE49" s="86"/>
      <c r="GTF49" s="86"/>
      <c r="GTG49" s="86">
        <v>21</v>
      </c>
      <c r="GTL49" s="86"/>
      <c r="GTM49" s="86" t="s">
        <v>531</v>
      </c>
      <c r="GTN49" s="86"/>
      <c r="GTO49" s="86"/>
      <c r="GTP49" s="86"/>
      <c r="GTQ49" s="86"/>
      <c r="GTR49" s="86"/>
      <c r="GTS49" s="86"/>
      <c r="GTT49" s="86"/>
      <c r="GTU49" s="86">
        <v>36</v>
      </c>
      <c r="GTZ49" s="86"/>
      <c r="GUA49" s="86" t="s">
        <v>531</v>
      </c>
      <c r="GUB49" s="86"/>
      <c r="GUC49" s="86"/>
      <c r="GUD49" s="86"/>
      <c r="GUE49" s="86"/>
      <c r="GUF49" s="86"/>
      <c r="GUG49" s="86"/>
      <c r="GUH49" s="86"/>
      <c r="GUI49" s="86">
        <v>33</v>
      </c>
      <c r="GUN49" s="86"/>
      <c r="GUO49" s="86" t="s">
        <v>531</v>
      </c>
      <c r="GUP49" s="86"/>
      <c r="GUQ49" s="86"/>
      <c r="GUR49" s="86"/>
      <c r="GUS49" s="86"/>
      <c r="GUT49" s="86"/>
      <c r="GUU49" s="86"/>
      <c r="GUV49" s="86"/>
      <c r="GUW49" s="86">
        <v>20</v>
      </c>
      <c r="GVB49" s="86"/>
      <c r="GVC49" s="86" t="s">
        <v>531</v>
      </c>
      <c r="GVD49" s="86"/>
      <c r="GVE49" s="86"/>
      <c r="GVF49" s="86"/>
      <c r="GVG49" s="86"/>
      <c r="GVH49" s="86"/>
      <c r="GVI49" s="86"/>
      <c r="GVJ49" s="86"/>
      <c r="GVK49" s="86">
        <v>29</v>
      </c>
      <c r="GVP49" s="86"/>
      <c r="GVQ49" s="86" t="s">
        <v>531</v>
      </c>
      <c r="GVR49" s="86"/>
      <c r="GVS49" s="86"/>
      <c r="GVT49" s="86"/>
      <c r="GVU49" s="86"/>
      <c r="GVV49" s="86"/>
      <c r="GVW49" s="86"/>
      <c r="GVX49" s="86"/>
      <c r="GVY49" s="86">
        <v>38</v>
      </c>
      <c r="GWD49" s="86"/>
      <c r="GWE49" s="86" t="s">
        <v>531</v>
      </c>
      <c r="GWF49" s="86"/>
      <c r="GWG49" s="86"/>
      <c r="GWH49" s="86"/>
      <c r="GWI49" s="86"/>
      <c r="GWJ49" s="86"/>
      <c r="GWK49" s="86"/>
      <c r="GWL49" s="86"/>
      <c r="GWM49" s="86">
        <v>38</v>
      </c>
      <c r="GWR49" s="86"/>
      <c r="GWS49" s="86" t="s">
        <v>531</v>
      </c>
      <c r="GWT49" s="86"/>
      <c r="GWU49" s="86"/>
      <c r="GWV49" s="86"/>
      <c r="GWW49" s="86"/>
      <c r="GWX49" s="86"/>
      <c r="GWY49" s="86"/>
      <c r="GWZ49" s="86"/>
      <c r="GXA49" s="86">
        <v>37</v>
      </c>
      <c r="GXF49" s="86"/>
      <c r="GXG49" s="86" t="s">
        <v>531</v>
      </c>
      <c r="GXH49" s="86"/>
      <c r="GXI49" s="86"/>
      <c r="GXJ49" s="86"/>
      <c r="GXK49" s="86"/>
      <c r="GXL49" s="86"/>
      <c r="GXM49" s="86"/>
      <c r="GXN49" s="86"/>
      <c r="GXO49" s="86">
        <v>41</v>
      </c>
      <c r="GXT49" s="86"/>
      <c r="GXU49" s="86" t="s">
        <v>531</v>
      </c>
      <c r="GXV49" s="86"/>
      <c r="GXW49" s="86"/>
      <c r="GXX49" s="86"/>
      <c r="GXY49" s="86"/>
      <c r="GXZ49" s="86"/>
      <c r="GYA49" s="86"/>
      <c r="GYB49" s="86"/>
      <c r="GYC49" s="86">
        <v>34</v>
      </c>
      <c r="GYH49" s="86"/>
      <c r="GYI49" s="86" t="s">
        <v>531</v>
      </c>
      <c r="GYJ49" s="86"/>
      <c r="GYK49" s="86"/>
      <c r="GYL49" s="86"/>
      <c r="GYM49" s="86"/>
      <c r="GYN49" s="86"/>
      <c r="GYO49" s="86"/>
      <c r="GYP49" s="86"/>
      <c r="GYQ49" s="86">
        <v>34</v>
      </c>
      <c r="GYV49" s="86"/>
      <c r="GYW49" s="86" t="s">
        <v>531</v>
      </c>
      <c r="GYX49" s="86"/>
      <c r="GYY49" s="86"/>
      <c r="GYZ49" s="86"/>
      <c r="GZA49" s="86"/>
      <c r="GZB49" s="86"/>
      <c r="GZC49" s="86"/>
      <c r="GZD49" s="86"/>
      <c r="GZE49" s="86">
        <v>37</v>
      </c>
      <c r="GZJ49" s="86"/>
      <c r="GZK49" s="86" t="s">
        <v>531</v>
      </c>
      <c r="GZL49" s="86"/>
      <c r="GZM49" s="86"/>
      <c r="GZN49" s="86"/>
      <c r="GZO49" s="86"/>
      <c r="GZP49" s="86"/>
      <c r="GZQ49" s="86"/>
      <c r="GZR49" s="86"/>
      <c r="GZS49" s="86">
        <v>33</v>
      </c>
      <c r="GZX49" s="86"/>
      <c r="GZY49" s="86" t="s">
        <v>531</v>
      </c>
      <c r="GZZ49" s="86"/>
      <c r="HAA49" s="86"/>
      <c r="HAB49" s="86"/>
      <c r="HAC49" s="86"/>
      <c r="HAD49" s="86"/>
      <c r="HAE49" s="86"/>
      <c r="HAF49" s="86"/>
      <c r="HAG49" s="86">
        <v>30</v>
      </c>
      <c r="HAL49" s="86"/>
      <c r="HAM49" s="86" t="s">
        <v>531</v>
      </c>
      <c r="HAN49" s="86"/>
      <c r="HAO49" s="86"/>
      <c r="HAP49" s="86"/>
      <c r="HAQ49" s="86"/>
      <c r="HAR49" s="86"/>
      <c r="HAS49" s="86"/>
      <c r="HAT49" s="86"/>
      <c r="HAU49" s="86">
        <v>33</v>
      </c>
      <c r="HAZ49" s="86"/>
      <c r="HBA49" s="86" t="s">
        <v>531</v>
      </c>
      <c r="HBB49" s="86"/>
      <c r="HBC49" s="86"/>
      <c r="HBD49" s="86"/>
      <c r="HBE49" s="86"/>
      <c r="HBF49" s="86"/>
      <c r="HBG49" s="86"/>
      <c r="HBH49" s="86"/>
      <c r="HBI49" s="86">
        <v>29</v>
      </c>
      <c r="HBN49" s="86"/>
      <c r="HBO49" s="86" t="s">
        <v>531</v>
      </c>
      <c r="HBP49" s="86"/>
      <c r="HBQ49" s="86"/>
      <c r="HBR49" s="86"/>
      <c r="HBS49" s="86"/>
      <c r="HBT49" s="86"/>
      <c r="HBU49" s="86"/>
      <c r="HBV49" s="86"/>
      <c r="HBW49" s="86">
        <v>31</v>
      </c>
      <c r="HCB49" s="86"/>
      <c r="HCC49" s="86" t="s">
        <v>531</v>
      </c>
      <c r="HCD49" s="86"/>
      <c r="HCE49" s="86"/>
      <c r="HCF49" s="86"/>
      <c r="HCG49" s="86"/>
      <c r="HCH49" s="86"/>
      <c r="HCI49" s="86"/>
      <c r="HCJ49" s="86"/>
      <c r="HCK49" s="86">
        <v>34</v>
      </c>
      <c r="HCP49" s="86"/>
      <c r="HCQ49" s="86" t="s">
        <v>531</v>
      </c>
      <c r="HCR49" s="86"/>
      <c r="HCS49" s="86"/>
      <c r="HCT49" s="86"/>
      <c r="HCU49" s="86"/>
      <c r="HCV49" s="86"/>
      <c r="HCW49" s="86"/>
      <c r="HCX49" s="86"/>
      <c r="HCY49" s="86">
        <v>30</v>
      </c>
      <c r="HDD49" s="86"/>
      <c r="HDE49" s="86" t="s">
        <v>531</v>
      </c>
      <c r="HDF49" s="86"/>
      <c r="HDG49" s="86"/>
      <c r="HDH49" s="86"/>
      <c r="HDI49" s="86"/>
      <c r="HDJ49" s="86"/>
      <c r="HDK49" s="86"/>
      <c r="HDL49" s="86"/>
      <c r="HDM49" s="86">
        <v>22</v>
      </c>
      <c r="HDR49" s="86"/>
      <c r="HDS49" s="86" t="s">
        <v>531</v>
      </c>
      <c r="HDT49" s="86"/>
      <c r="HDU49" s="86"/>
      <c r="HDV49" s="86"/>
      <c r="HDW49" s="86"/>
      <c r="HDX49" s="86"/>
      <c r="HDY49" s="86"/>
      <c r="HDZ49" s="86"/>
      <c r="HEA49" s="86">
        <v>35</v>
      </c>
      <c r="HEF49" s="86"/>
      <c r="HEG49" s="86" t="s">
        <v>531</v>
      </c>
      <c r="HEH49" s="86"/>
      <c r="HEI49" s="86"/>
      <c r="HEJ49" s="86"/>
      <c r="HEK49" s="86"/>
      <c r="HEL49" s="86"/>
      <c r="HEM49" s="86"/>
      <c r="HEN49" s="86"/>
      <c r="HEO49" s="86">
        <v>42</v>
      </c>
      <c r="HET49" s="86"/>
      <c r="HEU49" s="86" t="s">
        <v>531</v>
      </c>
      <c r="HEV49" s="86"/>
      <c r="HEW49" s="86"/>
      <c r="HEX49" s="86"/>
      <c r="HEY49" s="86"/>
      <c r="HEZ49" s="86"/>
      <c r="HFA49" s="86"/>
      <c r="HFB49" s="86"/>
      <c r="HFC49" s="86">
        <v>35</v>
      </c>
      <c r="HFH49" s="86"/>
      <c r="HFI49" s="86" t="s">
        <v>531</v>
      </c>
      <c r="HFJ49" s="86"/>
      <c r="HFK49" s="86"/>
      <c r="HFL49" s="86"/>
      <c r="HFM49" s="86"/>
      <c r="HFN49" s="86"/>
      <c r="HFO49" s="86"/>
      <c r="HFP49" s="86"/>
      <c r="HFQ49" s="86">
        <v>24</v>
      </c>
      <c r="HFV49" s="86"/>
      <c r="HFW49" s="86" t="s">
        <v>531</v>
      </c>
      <c r="HFX49" s="86"/>
      <c r="HFY49" s="86"/>
      <c r="HFZ49" s="86"/>
      <c r="HGA49" s="86"/>
      <c r="HGB49" s="86"/>
      <c r="HGC49" s="86"/>
      <c r="HGD49" s="86"/>
      <c r="HGE49" s="86">
        <v>37</v>
      </c>
      <c r="HGJ49" s="86"/>
      <c r="HGK49" s="86" t="s">
        <v>531</v>
      </c>
      <c r="HGL49" s="86"/>
      <c r="HGM49" s="86"/>
      <c r="HGN49" s="86"/>
      <c r="HGO49" s="86"/>
      <c r="HGP49" s="86"/>
      <c r="HGQ49" s="86"/>
      <c r="HGR49" s="86"/>
      <c r="HGS49" s="86">
        <v>34</v>
      </c>
      <c r="HGX49" s="86"/>
      <c r="HGY49" s="86" t="s">
        <v>531</v>
      </c>
      <c r="HGZ49" s="86"/>
      <c r="HHA49" s="86"/>
      <c r="HHB49" s="86"/>
      <c r="HHC49" s="86"/>
      <c r="HHD49" s="86"/>
      <c r="HHE49" s="86"/>
      <c r="HHF49" s="86"/>
      <c r="HHG49" s="86">
        <v>37</v>
      </c>
      <c r="HHL49" s="86"/>
      <c r="HHM49" s="86" t="s">
        <v>531</v>
      </c>
      <c r="HHN49" s="86"/>
      <c r="HHO49" s="86"/>
      <c r="HHP49" s="86"/>
      <c r="HHQ49" s="86"/>
      <c r="HHR49" s="86"/>
      <c r="HHS49" s="86"/>
      <c r="HHT49" s="86"/>
      <c r="HHU49" s="86">
        <v>35</v>
      </c>
      <c r="HHZ49" s="86"/>
      <c r="HIA49" s="86" t="s">
        <v>531</v>
      </c>
      <c r="HIB49" s="86"/>
      <c r="HIC49" s="86"/>
      <c r="HID49" s="86"/>
      <c r="HIE49" s="86"/>
      <c r="HIF49" s="86"/>
      <c r="HIG49" s="86"/>
      <c r="HIH49" s="86"/>
      <c r="HII49" s="86">
        <v>33</v>
      </c>
      <c r="HIN49" s="86"/>
      <c r="HIO49" s="86" t="s">
        <v>531</v>
      </c>
      <c r="HIP49" s="86"/>
      <c r="HIQ49" s="86"/>
      <c r="HIR49" s="86"/>
      <c r="HIS49" s="86"/>
      <c r="HIT49" s="86"/>
      <c r="HIU49" s="86"/>
      <c r="HIV49" s="86"/>
      <c r="HIW49" s="86">
        <v>35</v>
      </c>
    </row>
    <row r="50" spans="1:5119 5124:5665" x14ac:dyDescent="0.25">
      <c r="N50" s="86"/>
      <c r="O50" s="86"/>
      <c r="P50" s="86"/>
      <c r="Q50" s="86" t="s">
        <v>531</v>
      </c>
      <c r="R50" s="86"/>
      <c r="S50" s="86" t="s">
        <v>533</v>
      </c>
      <c r="T50" s="86"/>
      <c r="U50" s="86" t="s">
        <v>535</v>
      </c>
      <c r="V50" s="86"/>
      <c r="W50" s="86" t="s">
        <v>537</v>
      </c>
      <c r="AB50" s="86"/>
      <c r="AC50" s="86"/>
      <c r="AD50" s="86"/>
      <c r="AE50" s="86" t="s">
        <v>531</v>
      </c>
      <c r="AF50" s="86"/>
      <c r="AG50" s="86" t="s">
        <v>533</v>
      </c>
      <c r="AH50" s="86"/>
      <c r="AI50" s="86" t="s">
        <v>535</v>
      </c>
      <c r="AJ50" s="86"/>
      <c r="AK50" s="86" t="s">
        <v>537</v>
      </c>
      <c r="AP50" s="86"/>
      <c r="AQ50" s="86"/>
      <c r="AR50" s="86"/>
      <c r="AS50" s="86" t="s">
        <v>531</v>
      </c>
      <c r="AT50" s="86"/>
      <c r="AU50" s="86" t="s">
        <v>533</v>
      </c>
      <c r="AV50" s="86"/>
      <c r="AW50" s="86" t="s">
        <v>535</v>
      </c>
      <c r="AX50" s="86"/>
      <c r="AY50" s="86" t="s">
        <v>537</v>
      </c>
      <c r="BD50" s="86"/>
      <c r="BE50" s="86"/>
      <c r="BF50" s="86"/>
      <c r="BG50" s="86" t="s">
        <v>531</v>
      </c>
      <c r="BH50" s="86"/>
      <c r="BI50" s="86" t="s">
        <v>533</v>
      </c>
      <c r="BJ50" s="86"/>
      <c r="BK50" s="86" t="s">
        <v>535</v>
      </c>
      <c r="BL50" s="86"/>
      <c r="BM50" s="86" t="s">
        <v>537</v>
      </c>
      <c r="BN50" s="86"/>
      <c r="BO50" s="86"/>
      <c r="BP50" s="86"/>
      <c r="BQ50" s="86"/>
      <c r="BR50" s="86"/>
      <c r="BS50" s="86"/>
      <c r="BT50" s="86"/>
      <c r="BU50" s="86" t="s">
        <v>531</v>
      </c>
      <c r="BV50" s="86"/>
      <c r="BW50" s="86" t="s">
        <v>533</v>
      </c>
      <c r="BX50" s="86"/>
      <c r="BY50" s="86" t="s">
        <v>535</v>
      </c>
      <c r="BZ50" s="86"/>
      <c r="CA50" s="86" t="s">
        <v>537</v>
      </c>
      <c r="CB50" s="86"/>
      <c r="CC50" s="86"/>
      <c r="CD50" s="86"/>
      <c r="CE50" s="86"/>
      <c r="CF50" s="86"/>
      <c r="CG50" s="86"/>
      <c r="CH50" s="86"/>
      <c r="CI50" s="86" t="s">
        <v>531</v>
      </c>
      <c r="CJ50" s="86"/>
      <c r="CK50" s="86" t="s">
        <v>533</v>
      </c>
      <c r="CL50" s="86"/>
      <c r="CM50" s="86" t="s">
        <v>535</v>
      </c>
      <c r="CN50" s="86"/>
      <c r="CO50" s="86" t="s">
        <v>537</v>
      </c>
      <c r="CP50" s="86"/>
      <c r="CQ50" s="86"/>
      <c r="CR50" s="86"/>
      <c r="CS50" s="86"/>
      <c r="CT50" s="86"/>
      <c r="CU50" s="86"/>
      <c r="CV50" s="86"/>
      <c r="CW50" s="86" t="s">
        <v>531</v>
      </c>
      <c r="CX50" s="86"/>
      <c r="CY50" s="86" t="s">
        <v>533</v>
      </c>
      <c r="CZ50" s="86"/>
      <c r="DA50" s="86" t="s">
        <v>535</v>
      </c>
      <c r="DB50" s="86"/>
      <c r="DC50" s="86" t="s">
        <v>537</v>
      </c>
      <c r="DD50" s="86"/>
      <c r="DE50" s="86"/>
      <c r="DH50" s="86"/>
      <c r="DI50" s="86"/>
      <c r="DJ50" s="86"/>
      <c r="DK50" s="86" t="s">
        <v>531</v>
      </c>
      <c r="DL50" s="86"/>
      <c r="DM50" s="86" t="s">
        <v>533</v>
      </c>
      <c r="DN50" s="86"/>
      <c r="DO50" s="86" t="s">
        <v>535</v>
      </c>
      <c r="DP50" s="86"/>
      <c r="DQ50" s="86" t="s">
        <v>537</v>
      </c>
      <c r="DV50" s="86"/>
      <c r="DW50" s="86"/>
      <c r="DX50" s="86"/>
      <c r="DY50" s="86" t="s">
        <v>531</v>
      </c>
      <c r="DZ50" s="86"/>
      <c r="EA50" s="86" t="s">
        <v>533</v>
      </c>
      <c r="EB50" s="86"/>
      <c r="EC50" s="86" t="s">
        <v>535</v>
      </c>
      <c r="ED50" s="86"/>
      <c r="EE50" s="86" t="s">
        <v>537</v>
      </c>
      <c r="EJ50" s="86"/>
      <c r="EK50" s="86"/>
      <c r="EL50" s="86"/>
      <c r="EM50" s="86" t="s">
        <v>531</v>
      </c>
      <c r="EN50" s="86"/>
      <c r="EO50" s="86" t="s">
        <v>533</v>
      </c>
      <c r="EP50" s="86"/>
      <c r="EQ50" s="86" t="s">
        <v>535</v>
      </c>
      <c r="ER50" s="86"/>
      <c r="ES50" s="86" t="s">
        <v>537</v>
      </c>
      <c r="EX50" s="86"/>
      <c r="EY50" s="86"/>
      <c r="EZ50" s="86"/>
      <c r="FA50" s="86" t="s">
        <v>531</v>
      </c>
      <c r="FB50" s="86"/>
      <c r="FC50" s="86" t="s">
        <v>533</v>
      </c>
      <c r="FD50" s="86"/>
      <c r="FE50" s="86" t="s">
        <v>535</v>
      </c>
      <c r="FF50" s="86"/>
      <c r="FG50" s="86" t="s">
        <v>537</v>
      </c>
      <c r="FL50" s="86"/>
      <c r="FM50" s="86"/>
      <c r="FN50" s="86"/>
      <c r="FO50" s="86" t="s">
        <v>531</v>
      </c>
      <c r="FP50" s="86"/>
      <c r="FQ50" s="86" t="s">
        <v>533</v>
      </c>
      <c r="FR50" s="86"/>
      <c r="FS50" s="86" t="s">
        <v>535</v>
      </c>
      <c r="FT50" s="86"/>
      <c r="FU50" s="86" t="s">
        <v>537</v>
      </c>
      <c r="FZ50" s="86"/>
      <c r="GA50" s="86"/>
      <c r="GB50" s="86"/>
      <c r="GC50" s="86" t="s">
        <v>531</v>
      </c>
      <c r="GD50" s="86"/>
      <c r="GE50" s="86" t="s">
        <v>533</v>
      </c>
      <c r="GF50" s="86"/>
      <c r="GG50" s="86" t="s">
        <v>535</v>
      </c>
      <c r="GH50" s="86"/>
      <c r="GI50" s="86" t="s">
        <v>537</v>
      </c>
      <c r="GN50" s="86"/>
      <c r="GO50" s="86"/>
      <c r="GP50" s="86"/>
      <c r="GQ50" s="86" t="s">
        <v>531</v>
      </c>
      <c r="GR50" s="86"/>
      <c r="GS50" s="86" t="s">
        <v>533</v>
      </c>
      <c r="GT50" s="86"/>
      <c r="GU50" s="86" t="s">
        <v>535</v>
      </c>
      <c r="GV50" s="86"/>
      <c r="GW50" s="86" t="s">
        <v>537</v>
      </c>
      <c r="HB50" s="86"/>
      <c r="HC50" s="86"/>
      <c r="HD50" s="86"/>
      <c r="HE50" s="86" t="s">
        <v>531</v>
      </c>
      <c r="HF50" s="86"/>
      <c r="HG50" s="86" t="s">
        <v>533</v>
      </c>
      <c r="HH50" s="86"/>
      <c r="HI50" s="86" t="s">
        <v>535</v>
      </c>
      <c r="HJ50" s="86"/>
      <c r="HK50" s="86" t="s">
        <v>537</v>
      </c>
      <c r="HP50" s="86"/>
      <c r="HQ50" s="86"/>
      <c r="HR50" s="86"/>
      <c r="HS50" s="86" t="s">
        <v>531</v>
      </c>
      <c r="HT50" s="86"/>
      <c r="HU50" s="86" t="s">
        <v>533</v>
      </c>
      <c r="HV50" s="86"/>
      <c r="HW50" s="86" t="s">
        <v>535</v>
      </c>
      <c r="HX50" s="86"/>
      <c r="HY50" s="86" t="s">
        <v>537</v>
      </c>
      <c r="ID50" s="86"/>
      <c r="IE50" s="86"/>
      <c r="IF50" s="86"/>
      <c r="IG50" s="86" t="s">
        <v>531</v>
      </c>
      <c r="IH50" s="86"/>
      <c r="II50" s="86" t="s">
        <v>533</v>
      </c>
      <c r="IJ50" s="86"/>
      <c r="IK50" s="86" t="s">
        <v>535</v>
      </c>
      <c r="IL50" s="86"/>
      <c r="IM50" s="86" t="s">
        <v>537</v>
      </c>
      <c r="IR50" s="86"/>
      <c r="IS50" s="86"/>
      <c r="IT50" s="86"/>
      <c r="IU50" s="86" t="s">
        <v>531</v>
      </c>
      <c r="IV50" s="86"/>
      <c r="IW50" s="86" t="s">
        <v>533</v>
      </c>
      <c r="IX50" s="86"/>
      <c r="IY50" s="86" t="s">
        <v>535</v>
      </c>
      <c r="IZ50" s="86"/>
      <c r="JA50" s="86" t="s">
        <v>537</v>
      </c>
      <c r="JF50" s="86"/>
      <c r="JG50" s="86"/>
      <c r="JH50" s="86"/>
      <c r="JI50" s="86" t="s">
        <v>531</v>
      </c>
      <c r="JJ50" s="86"/>
      <c r="JK50" s="86" t="s">
        <v>533</v>
      </c>
      <c r="JL50" s="86"/>
      <c r="JM50" s="86" t="s">
        <v>535</v>
      </c>
      <c r="JN50" s="86"/>
      <c r="JO50" s="86" t="s">
        <v>537</v>
      </c>
      <c r="JT50" s="86"/>
      <c r="JU50" s="86"/>
      <c r="JV50" s="86"/>
      <c r="JW50" s="86" t="s">
        <v>531</v>
      </c>
      <c r="JX50" s="86"/>
      <c r="JY50" s="86" t="s">
        <v>533</v>
      </c>
      <c r="JZ50" s="86"/>
      <c r="KA50" s="86" t="s">
        <v>535</v>
      </c>
      <c r="KB50" s="86"/>
      <c r="KC50" s="86" t="s">
        <v>537</v>
      </c>
      <c r="KH50" s="86"/>
      <c r="KI50" s="86"/>
      <c r="KJ50" s="86"/>
      <c r="KK50" s="86" t="s">
        <v>531</v>
      </c>
      <c r="KL50" s="86"/>
      <c r="KM50" s="86" t="s">
        <v>533</v>
      </c>
      <c r="KN50" s="86"/>
      <c r="KO50" s="86" t="s">
        <v>535</v>
      </c>
      <c r="KP50" s="86"/>
      <c r="KQ50" s="86" t="s">
        <v>537</v>
      </c>
      <c r="KV50" s="86"/>
      <c r="KW50" s="86"/>
      <c r="KX50" s="86"/>
      <c r="KY50" s="86" t="s">
        <v>531</v>
      </c>
      <c r="KZ50" s="86"/>
      <c r="LA50" s="86" t="s">
        <v>533</v>
      </c>
      <c r="LB50" s="86"/>
      <c r="LC50" s="86" t="s">
        <v>535</v>
      </c>
      <c r="LD50" s="86"/>
      <c r="LE50" s="86" t="s">
        <v>537</v>
      </c>
      <c r="LJ50" s="86"/>
      <c r="LK50" s="86"/>
      <c r="LL50" s="86"/>
      <c r="LM50" s="86" t="s">
        <v>531</v>
      </c>
      <c r="LN50" s="86"/>
      <c r="LO50" s="86" t="s">
        <v>533</v>
      </c>
      <c r="LP50" s="86"/>
      <c r="LQ50" s="86" t="s">
        <v>535</v>
      </c>
      <c r="LR50" s="86"/>
      <c r="LS50" s="86" t="s">
        <v>537</v>
      </c>
      <c r="LX50" s="86"/>
      <c r="LY50" s="86"/>
      <c r="LZ50" s="86"/>
      <c r="MA50" s="86" t="s">
        <v>531</v>
      </c>
      <c r="MB50" s="86"/>
      <c r="MC50" s="86" t="s">
        <v>533</v>
      </c>
      <c r="MD50" s="86"/>
      <c r="ME50" s="86" t="s">
        <v>535</v>
      </c>
      <c r="MF50" s="86"/>
      <c r="MG50" s="86" t="s">
        <v>537</v>
      </c>
      <c r="ML50" s="86"/>
      <c r="MM50" s="86"/>
      <c r="MN50" s="86"/>
      <c r="MO50" s="86" t="s">
        <v>531</v>
      </c>
      <c r="MP50" s="86"/>
      <c r="MQ50" s="86" t="s">
        <v>533</v>
      </c>
      <c r="MR50" s="86"/>
      <c r="MS50" s="86" t="s">
        <v>535</v>
      </c>
      <c r="MT50" s="86"/>
      <c r="MU50" s="86" t="s">
        <v>537</v>
      </c>
      <c r="MZ50" s="86"/>
      <c r="NA50" s="86"/>
      <c r="NB50" s="86"/>
      <c r="NC50" s="86" t="s">
        <v>531</v>
      </c>
      <c r="ND50" s="86"/>
      <c r="NE50" s="86" t="s">
        <v>533</v>
      </c>
      <c r="NF50" s="86"/>
      <c r="NG50" s="86" t="s">
        <v>535</v>
      </c>
      <c r="NH50" s="86"/>
      <c r="NI50" s="86" t="s">
        <v>537</v>
      </c>
      <c r="NN50" s="86"/>
      <c r="NO50" s="86"/>
      <c r="NP50" s="86"/>
      <c r="NQ50" s="86" t="s">
        <v>531</v>
      </c>
      <c r="NR50" s="86"/>
      <c r="NS50" s="86" t="s">
        <v>533</v>
      </c>
      <c r="NT50" s="86"/>
      <c r="NU50" s="86" t="s">
        <v>535</v>
      </c>
      <c r="NV50" s="86"/>
      <c r="NW50" s="86" t="s">
        <v>537</v>
      </c>
      <c r="OB50" s="86"/>
      <c r="OC50" s="86"/>
      <c r="OD50" s="86"/>
      <c r="OE50" s="86" t="s">
        <v>531</v>
      </c>
      <c r="OF50" s="86"/>
      <c r="OG50" s="86" t="s">
        <v>533</v>
      </c>
      <c r="OH50" s="86"/>
      <c r="OI50" s="86" t="s">
        <v>535</v>
      </c>
      <c r="OJ50" s="86"/>
      <c r="OK50" s="86" t="s">
        <v>537</v>
      </c>
      <c r="OP50" s="86"/>
      <c r="OQ50" s="86"/>
      <c r="OR50" s="86"/>
      <c r="OS50" s="86" t="s">
        <v>531</v>
      </c>
      <c r="OT50" s="86"/>
      <c r="OU50" s="86" t="s">
        <v>533</v>
      </c>
      <c r="OV50" s="86"/>
      <c r="OW50" s="86" t="s">
        <v>535</v>
      </c>
      <c r="OX50" s="86"/>
      <c r="OY50" s="86" t="s">
        <v>537</v>
      </c>
      <c r="PD50" s="86"/>
      <c r="PE50" s="86"/>
      <c r="PF50" s="86"/>
      <c r="PG50" s="86" t="s">
        <v>531</v>
      </c>
      <c r="PH50" s="86"/>
      <c r="PI50" s="86" t="s">
        <v>533</v>
      </c>
      <c r="PJ50" s="86"/>
      <c r="PK50" s="86" t="s">
        <v>535</v>
      </c>
      <c r="PL50" s="86"/>
      <c r="PM50" s="86" t="s">
        <v>537</v>
      </c>
      <c r="PR50" s="86"/>
      <c r="PS50" s="86"/>
      <c r="PT50" s="86"/>
      <c r="PU50" s="86" t="s">
        <v>531</v>
      </c>
      <c r="PV50" s="86"/>
      <c r="PW50" s="86" t="s">
        <v>533</v>
      </c>
      <c r="PX50" s="86"/>
      <c r="PY50" s="86" t="s">
        <v>535</v>
      </c>
      <c r="PZ50" s="86"/>
      <c r="QA50" s="86" t="s">
        <v>537</v>
      </c>
      <c r="QF50" s="86"/>
      <c r="QG50" s="86"/>
      <c r="QH50" s="86"/>
      <c r="QI50" s="86" t="s">
        <v>531</v>
      </c>
      <c r="QJ50" s="86"/>
      <c r="QK50" s="86" t="s">
        <v>533</v>
      </c>
      <c r="QL50" s="86"/>
      <c r="QM50" s="86" t="s">
        <v>535</v>
      </c>
      <c r="QN50" s="86"/>
      <c r="QO50" s="86" t="s">
        <v>537</v>
      </c>
      <c r="QT50" s="86"/>
      <c r="QU50" s="86"/>
      <c r="QV50" s="86"/>
      <c r="QW50" s="86" t="s">
        <v>531</v>
      </c>
      <c r="QX50" s="86"/>
      <c r="QY50" s="86" t="s">
        <v>533</v>
      </c>
      <c r="QZ50" s="86"/>
      <c r="RA50" s="86" t="s">
        <v>535</v>
      </c>
      <c r="RB50" s="86"/>
      <c r="RC50" s="86" t="s">
        <v>537</v>
      </c>
      <c r="RH50" s="86"/>
      <c r="RI50" s="86"/>
      <c r="RJ50" s="86"/>
      <c r="RK50" s="86" t="s">
        <v>531</v>
      </c>
      <c r="RL50" s="86"/>
      <c r="RM50" s="86" t="s">
        <v>533</v>
      </c>
      <c r="RN50" s="86"/>
      <c r="RO50" s="86" t="s">
        <v>535</v>
      </c>
      <c r="RP50" s="86"/>
      <c r="RQ50" s="86" t="s">
        <v>537</v>
      </c>
      <c r="RV50" s="86"/>
      <c r="RW50" s="86"/>
      <c r="RX50" s="86"/>
      <c r="RY50" s="86" t="s">
        <v>531</v>
      </c>
      <c r="RZ50" s="86"/>
      <c r="SA50" s="86" t="s">
        <v>533</v>
      </c>
      <c r="SB50" s="86"/>
      <c r="SC50" s="86" t="s">
        <v>535</v>
      </c>
      <c r="SD50" s="86"/>
      <c r="SE50" s="86" t="s">
        <v>537</v>
      </c>
      <c r="SJ50" s="86"/>
      <c r="SK50" s="86"/>
      <c r="SL50" s="86"/>
      <c r="SM50" s="86" t="s">
        <v>531</v>
      </c>
      <c r="SN50" s="86"/>
      <c r="SO50" s="86" t="s">
        <v>533</v>
      </c>
      <c r="SP50" s="86"/>
      <c r="SQ50" s="86" t="s">
        <v>535</v>
      </c>
      <c r="SR50" s="86"/>
      <c r="SS50" s="86" t="s">
        <v>537</v>
      </c>
      <c r="SX50" s="86"/>
      <c r="SY50" s="86"/>
      <c r="SZ50" s="86"/>
      <c r="TA50" s="86" t="s">
        <v>531</v>
      </c>
      <c r="TB50" s="86"/>
      <c r="TC50" s="86" t="s">
        <v>533</v>
      </c>
      <c r="TD50" s="86"/>
      <c r="TE50" s="86" t="s">
        <v>535</v>
      </c>
      <c r="TF50" s="86"/>
      <c r="TG50" s="86" t="s">
        <v>537</v>
      </c>
      <c r="TL50" s="86"/>
      <c r="TM50" s="86"/>
      <c r="TN50" s="86"/>
      <c r="TO50" s="86" t="s">
        <v>531</v>
      </c>
      <c r="TP50" s="86"/>
      <c r="TQ50" s="86" t="s">
        <v>533</v>
      </c>
      <c r="TR50" s="86"/>
      <c r="TS50" s="86" t="s">
        <v>535</v>
      </c>
      <c r="TT50" s="86"/>
      <c r="TU50" s="86" t="s">
        <v>537</v>
      </c>
      <c r="TZ50" s="86"/>
      <c r="UA50" s="86"/>
      <c r="UB50" s="86"/>
      <c r="UC50" s="86" t="s">
        <v>531</v>
      </c>
      <c r="UD50" s="86"/>
      <c r="UE50" s="86" t="s">
        <v>533</v>
      </c>
      <c r="UF50" s="86"/>
      <c r="UG50" s="86" t="s">
        <v>535</v>
      </c>
      <c r="UH50" s="86"/>
      <c r="UI50" s="86" t="s">
        <v>537</v>
      </c>
      <c r="UN50" s="86"/>
      <c r="UO50" s="86"/>
      <c r="UP50" s="86"/>
      <c r="UQ50" s="86" t="s">
        <v>531</v>
      </c>
      <c r="UR50" s="86"/>
      <c r="US50" s="86" t="s">
        <v>533</v>
      </c>
      <c r="UT50" s="86"/>
      <c r="UU50" s="86" t="s">
        <v>535</v>
      </c>
      <c r="UV50" s="86"/>
      <c r="UW50" s="86" t="s">
        <v>537</v>
      </c>
      <c r="VB50" s="86"/>
      <c r="VC50" s="86"/>
      <c r="VD50" s="86"/>
      <c r="VE50" s="86" t="s">
        <v>531</v>
      </c>
      <c r="VF50" s="86"/>
      <c r="VG50" s="86" t="s">
        <v>533</v>
      </c>
      <c r="VH50" s="86"/>
      <c r="VI50" s="86" t="s">
        <v>535</v>
      </c>
      <c r="VJ50" s="86"/>
      <c r="VK50" s="86" t="s">
        <v>537</v>
      </c>
      <c r="VP50" s="86"/>
      <c r="VQ50" s="86"/>
      <c r="VR50" s="86"/>
      <c r="VS50" s="86" t="s">
        <v>531</v>
      </c>
      <c r="VT50" s="86"/>
      <c r="VU50" s="86" t="s">
        <v>533</v>
      </c>
      <c r="VV50" s="86"/>
      <c r="VW50" s="86" t="s">
        <v>535</v>
      </c>
      <c r="VX50" s="86"/>
      <c r="VY50" s="86" t="s">
        <v>537</v>
      </c>
      <c r="WD50" s="86"/>
      <c r="WE50" s="86"/>
      <c r="WF50" s="86"/>
      <c r="WG50" s="86" t="s">
        <v>531</v>
      </c>
      <c r="WH50" s="86"/>
      <c r="WI50" s="86" t="s">
        <v>533</v>
      </c>
      <c r="WJ50" s="86"/>
      <c r="WK50" s="86" t="s">
        <v>535</v>
      </c>
      <c r="WL50" s="86"/>
      <c r="WM50" s="86" t="s">
        <v>537</v>
      </c>
      <c r="WR50" s="86"/>
      <c r="WS50" s="86"/>
      <c r="WT50" s="86"/>
      <c r="WU50" s="86" t="s">
        <v>531</v>
      </c>
      <c r="WV50" s="86"/>
      <c r="WW50" s="86" t="s">
        <v>533</v>
      </c>
      <c r="WX50" s="86"/>
      <c r="WY50" s="86" t="s">
        <v>535</v>
      </c>
      <c r="WZ50" s="86"/>
      <c r="XA50" s="86" t="s">
        <v>537</v>
      </c>
      <c r="XF50" s="86"/>
      <c r="XG50" s="86"/>
      <c r="XH50" s="86"/>
      <c r="XI50" s="86" t="s">
        <v>531</v>
      </c>
      <c r="XJ50" s="86"/>
      <c r="XK50" s="86" t="s">
        <v>533</v>
      </c>
      <c r="XL50" s="86"/>
      <c r="XM50" s="86" t="s">
        <v>535</v>
      </c>
      <c r="XN50" s="86"/>
      <c r="XO50" s="86" t="s">
        <v>537</v>
      </c>
      <c r="XT50" s="86"/>
      <c r="XU50" s="86"/>
      <c r="XV50" s="86"/>
      <c r="XW50" s="86" t="s">
        <v>531</v>
      </c>
      <c r="XX50" s="86"/>
      <c r="XY50" s="86" t="s">
        <v>533</v>
      </c>
      <c r="XZ50" s="86"/>
      <c r="YA50" s="86" t="s">
        <v>535</v>
      </c>
      <c r="YB50" s="86"/>
      <c r="YC50" s="86" t="s">
        <v>537</v>
      </c>
      <c r="YH50" s="86"/>
      <c r="YI50" s="86"/>
      <c r="YJ50" s="86"/>
      <c r="YK50" s="86" t="s">
        <v>531</v>
      </c>
      <c r="YL50" s="86"/>
      <c r="YM50" s="86" t="s">
        <v>533</v>
      </c>
      <c r="YN50" s="86"/>
      <c r="YO50" s="86" t="s">
        <v>535</v>
      </c>
      <c r="YP50" s="86"/>
      <c r="YQ50" s="86" t="s">
        <v>537</v>
      </c>
      <c r="YV50" s="86"/>
      <c r="YW50" s="86"/>
      <c r="YX50" s="86"/>
      <c r="YY50" s="86" t="s">
        <v>531</v>
      </c>
      <c r="YZ50" s="86"/>
      <c r="ZA50" s="86" t="s">
        <v>533</v>
      </c>
      <c r="ZB50" s="86"/>
      <c r="ZC50" s="86" t="s">
        <v>535</v>
      </c>
      <c r="ZD50" s="86"/>
      <c r="ZE50" s="86" t="s">
        <v>537</v>
      </c>
      <c r="ZJ50" s="86"/>
      <c r="ZK50" s="86"/>
      <c r="ZL50" s="86"/>
      <c r="ZM50" s="86" t="s">
        <v>531</v>
      </c>
      <c r="ZN50" s="86"/>
      <c r="ZO50" s="86" t="s">
        <v>533</v>
      </c>
      <c r="ZP50" s="86"/>
      <c r="ZQ50" s="86" t="s">
        <v>535</v>
      </c>
      <c r="ZR50" s="86"/>
      <c r="ZS50" s="86" t="s">
        <v>537</v>
      </c>
      <c r="ZX50" s="86"/>
      <c r="ZY50" s="86"/>
      <c r="ZZ50" s="86"/>
      <c r="AAA50" s="86" t="s">
        <v>531</v>
      </c>
      <c r="AAB50" s="86"/>
      <c r="AAC50" s="86" t="s">
        <v>533</v>
      </c>
      <c r="AAD50" s="86"/>
      <c r="AAE50" s="86" t="s">
        <v>535</v>
      </c>
      <c r="AAF50" s="86"/>
      <c r="AAG50" s="86" t="s">
        <v>537</v>
      </c>
      <c r="AAL50" s="86"/>
      <c r="AAM50" s="86"/>
      <c r="AAN50" s="86"/>
      <c r="AAO50" s="86" t="s">
        <v>531</v>
      </c>
      <c r="AAP50" s="86"/>
      <c r="AAQ50" s="86" t="s">
        <v>533</v>
      </c>
      <c r="AAR50" s="86"/>
      <c r="AAS50" s="86" t="s">
        <v>535</v>
      </c>
      <c r="AAT50" s="86"/>
      <c r="AAU50" s="86" t="s">
        <v>537</v>
      </c>
      <c r="AAZ50" s="86"/>
      <c r="ABA50" s="86"/>
      <c r="ABB50" s="86"/>
      <c r="ABC50" s="86" t="s">
        <v>531</v>
      </c>
      <c r="ABD50" s="86"/>
      <c r="ABE50" s="86" t="s">
        <v>533</v>
      </c>
      <c r="ABF50" s="86"/>
      <c r="ABG50" s="86" t="s">
        <v>535</v>
      </c>
      <c r="ABH50" s="86"/>
      <c r="ABI50" s="86" t="s">
        <v>537</v>
      </c>
      <c r="ABN50" s="86"/>
      <c r="ABO50" s="86"/>
      <c r="ABP50" s="86"/>
      <c r="ABQ50" s="86" t="s">
        <v>531</v>
      </c>
      <c r="ABR50" s="86"/>
      <c r="ABS50" s="86" t="s">
        <v>533</v>
      </c>
      <c r="ABT50" s="86"/>
      <c r="ABU50" s="86" t="s">
        <v>535</v>
      </c>
      <c r="ABV50" s="86"/>
      <c r="ABW50" s="86" t="s">
        <v>537</v>
      </c>
      <c r="ACB50" s="86"/>
      <c r="ACC50" s="86"/>
      <c r="ACD50" s="86"/>
      <c r="ACE50" s="86" t="s">
        <v>531</v>
      </c>
      <c r="ACF50" s="86"/>
      <c r="ACG50" s="86" t="s">
        <v>533</v>
      </c>
      <c r="ACH50" s="86"/>
      <c r="ACI50" s="86" t="s">
        <v>535</v>
      </c>
      <c r="ACJ50" s="86"/>
      <c r="ACK50" s="86" t="s">
        <v>537</v>
      </c>
      <c r="ACP50" s="86"/>
      <c r="ACQ50" s="86"/>
      <c r="ACR50" s="86"/>
      <c r="ACS50" s="86" t="s">
        <v>531</v>
      </c>
      <c r="ACT50" s="86"/>
      <c r="ACU50" s="86" t="s">
        <v>533</v>
      </c>
      <c r="ACV50" s="86"/>
      <c r="ACW50" s="86" t="s">
        <v>535</v>
      </c>
      <c r="ACX50" s="86"/>
      <c r="ACY50" s="86" t="s">
        <v>537</v>
      </c>
      <c r="ADD50" s="86"/>
      <c r="ADE50" s="86"/>
      <c r="ADF50" s="86"/>
      <c r="ADG50" s="86" t="s">
        <v>531</v>
      </c>
      <c r="ADH50" s="86"/>
      <c r="ADI50" s="86" t="s">
        <v>533</v>
      </c>
      <c r="ADJ50" s="86"/>
      <c r="ADK50" s="86" t="s">
        <v>535</v>
      </c>
      <c r="ADL50" s="86"/>
      <c r="ADM50" s="86" t="s">
        <v>537</v>
      </c>
      <c r="ADR50" s="86"/>
      <c r="ADS50" s="86"/>
      <c r="ADT50" s="86"/>
      <c r="ADU50" s="86" t="s">
        <v>531</v>
      </c>
      <c r="ADV50" s="86"/>
      <c r="ADW50" s="86" t="s">
        <v>533</v>
      </c>
      <c r="ADX50" s="86"/>
      <c r="ADY50" s="86" t="s">
        <v>535</v>
      </c>
      <c r="ADZ50" s="86"/>
      <c r="AEA50" s="86" t="s">
        <v>537</v>
      </c>
      <c r="AEF50" s="86"/>
      <c r="AEG50" s="86"/>
      <c r="AEH50" s="86"/>
      <c r="AEI50" s="86" t="s">
        <v>531</v>
      </c>
      <c r="AEJ50" s="86"/>
      <c r="AEK50" s="86" t="s">
        <v>533</v>
      </c>
      <c r="AEL50" s="86"/>
      <c r="AEM50" s="86" t="s">
        <v>535</v>
      </c>
      <c r="AEN50" s="86"/>
      <c r="AEO50" s="86" t="s">
        <v>537</v>
      </c>
      <c r="AET50" s="86"/>
      <c r="AEU50" s="86"/>
      <c r="AEV50" s="86"/>
      <c r="AEW50" s="86" t="s">
        <v>531</v>
      </c>
      <c r="AEX50" s="86"/>
      <c r="AEY50" s="86" t="s">
        <v>533</v>
      </c>
      <c r="AEZ50" s="86"/>
      <c r="AFA50" s="86" t="s">
        <v>535</v>
      </c>
      <c r="AFB50" s="86"/>
      <c r="AFC50" s="86" t="s">
        <v>537</v>
      </c>
      <c r="AFH50" s="86"/>
      <c r="AFI50" s="86"/>
      <c r="AFJ50" s="86"/>
      <c r="AFK50" s="86" t="s">
        <v>531</v>
      </c>
      <c r="AFL50" s="86"/>
      <c r="AFM50" s="86" t="s">
        <v>533</v>
      </c>
      <c r="AFN50" s="86"/>
      <c r="AFO50" s="86" t="s">
        <v>535</v>
      </c>
      <c r="AFP50" s="86"/>
      <c r="AFQ50" s="86" t="s">
        <v>537</v>
      </c>
      <c r="AFV50" s="86"/>
      <c r="AFW50" s="86"/>
      <c r="AFX50" s="86"/>
      <c r="AFY50" s="86" t="s">
        <v>531</v>
      </c>
      <c r="AFZ50" s="86"/>
      <c r="AGA50" s="86" t="s">
        <v>533</v>
      </c>
      <c r="AGB50" s="86"/>
      <c r="AGC50" s="86" t="s">
        <v>535</v>
      </c>
      <c r="AGD50" s="86"/>
      <c r="AGE50" s="86" t="s">
        <v>537</v>
      </c>
      <c r="AGJ50" s="86"/>
      <c r="AGK50" s="86"/>
      <c r="AGL50" s="86"/>
      <c r="AGM50" s="86" t="s">
        <v>531</v>
      </c>
      <c r="AGN50" s="86"/>
      <c r="AGO50" s="86" t="s">
        <v>533</v>
      </c>
      <c r="AGP50" s="86"/>
      <c r="AGQ50" s="86" t="s">
        <v>535</v>
      </c>
      <c r="AGR50" s="86"/>
      <c r="AGS50" s="86" t="s">
        <v>537</v>
      </c>
      <c r="AGX50" s="86"/>
      <c r="AGY50" s="86"/>
      <c r="AGZ50" s="86"/>
      <c r="AHA50" s="86" t="s">
        <v>531</v>
      </c>
      <c r="AHB50" s="86"/>
      <c r="AHC50" s="86" t="s">
        <v>533</v>
      </c>
      <c r="AHD50" s="86"/>
      <c r="AHE50" s="86" t="s">
        <v>535</v>
      </c>
      <c r="AHF50" s="86"/>
      <c r="AHG50" s="86" t="s">
        <v>537</v>
      </c>
      <c r="AHL50" s="86"/>
      <c r="AHM50" s="86"/>
      <c r="AHN50" s="86"/>
      <c r="AHO50" s="86" t="s">
        <v>531</v>
      </c>
      <c r="AHP50" s="86"/>
      <c r="AHQ50" s="86" t="s">
        <v>533</v>
      </c>
      <c r="AHR50" s="86"/>
      <c r="AHS50" s="86" t="s">
        <v>535</v>
      </c>
      <c r="AHT50" s="86"/>
      <c r="AHU50" s="86" t="s">
        <v>537</v>
      </c>
      <c r="AHZ50" s="86"/>
      <c r="AIA50" s="86"/>
      <c r="AIB50" s="86"/>
      <c r="AIC50" s="86" t="s">
        <v>531</v>
      </c>
      <c r="AID50" s="86"/>
      <c r="AIE50" s="86" t="s">
        <v>533</v>
      </c>
      <c r="AIF50" s="86"/>
      <c r="AIG50" s="86" t="s">
        <v>535</v>
      </c>
      <c r="AIH50" s="86"/>
      <c r="AII50" s="86" t="s">
        <v>537</v>
      </c>
      <c r="AIN50" s="86"/>
      <c r="AIO50" s="86"/>
      <c r="AIP50" s="86"/>
      <c r="AIQ50" s="86" t="s">
        <v>531</v>
      </c>
      <c r="AIR50" s="86"/>
      <c r="AIS50" s="86" t="s">
        <v>533</v>
      </c>
      <c r="AIT50" s="86"/>
      <c r="AIU50" s="86" t="s">
        <v>535</v>
      </c>
      <c r="AIV50" s="86"/>
      <c r="AIW50" s="86" t="s">
        <v>537</v>
      </c>
      <c r="AJB50" s="86"/>
      <c r="AJC50" s="86"/>
      <c r="AJD50" s="86"/>
      <c r="AJE50" s="86" t="s">
        <v>531</v>
      </c>
      <c r="AJF50" s="86"/>
      <c r="AJG50" s="86" t="s">
        <v>533</v>
      </c>
      <c r="AJH50" s="86"/>
      <c r="AJI50" s="86" t="s">
        <v>535</v>
      </c>
      <c r="AJJ50" s="86"/>
      <c r="AJK50" s="86" t="s">
        <v>537</v>
      </c>
      <c r="AJP50" s="86"/>
      <c r="AJQ50" s="86"/>
      <c r="AJR50" s="86"/>
      <c r="AJS50" s="86" t="s">
        <v>531</v>
      </c>
      <c r="AJT50" s="86"/>
      <c r="AJU50" s="86" t="s">
        <v>533</v>
      </c>
      <c r="AJV50" s="86"/>
      <c r="AJW50" s="86" t="s">
        <v>535</v>
      </c>
      <c r="AJX50" s="86"/>
      <c r="AJY50" s="86" t="s">
        <v>537</v>
      </c>
      <c r="AKD50" s="86"/>
      <c r="AKE50" s="86"/>
      <c r="AKF50" s="86"/>
      <c r="AKG50" s="86" t="s">
        <v>531</v>
      </c>
      <c r="AKH50" s="86"/>
      <c r="AKI50" s="86" t="s">
        <v>533</v>
      </c>
      <c r="AKJ50" s="86"/>
      <c r="AKK50" s="86" t="s">
        <v>535</v>
      </c>
      <c r="AKL50" s="86"/>
      <c r="AKM50" s="86" t="s">
        <v>537</v>
      </c>
      <c r="AKR50" s="86"/>
      <c r="AKS50" s="86"/>
      <c r="AKT50" s="86"/>
      <c r="AKU50" s="86" t="s">
        <v>531</v>
      </c>
      <c r="AKV50" s="86"/>
      <c r="AKW50" s="86" t="s">
        <v>533</v>
      </c>
      <c r="AKX50" s="86"/>
      <c r="AKY50" s="86" t="s">
        <v>535</v>
      </c>
      <c r="AKZ50" s="86"/>
      <c r="ALA50" s="86" t="s">
        <v>537</v>
      </c>
      <c r="ALF50" s="86"/>
      <c r="ALG50" s="86"/>
      <c r="ALH50" s="86"/>
      <c r="ALI50" s="86" t="s">
        <v>531</v>
      </c>
      <c r="ALJ50" s="86"/>
      <c r="ALK50" s="86" t="s">
        <v>533</v>
      </c>
      <c r="ALL50" s="86"/>
      <c r="ALM50" s="86" t="s">
        <v>535</v>
      </c>
      <c r="ALN50" s="86"/>
      <c r="ALO50" s="86" t="s">
        <v>537</v>
      </c>
      <c r="ALT50" s="86"/>
      <c r="ALU50" s="86"/>
      <c r="ALV50" s="86"/>
      <c r="ALW50" s="86" t="s">
        <v>531</v>
      </c>
      <c r="ALX50" s="86"/>
      <c r="ALY50" s="86" t="s">
        <v>533</v>
      </c>
      <c r="ALZ50" s="86"/>
      <c r="AMA50" s="86" t="s">
        <v>535</v>
      </c>
      <c r="AMB50" s="86"/>
      <c r="AMC50" s="86" t="s">
        <v>537</v>
      </c>
      <c r="AMH50" s="86"/>
      <c r="AMI50" s="86"/>
      <c r="AMJ50" s="86"/>
      <c r="AMK50" s="86" t="s">
        <v>531</v>
      </c>
      <c r="AML50" s="86"/>
      <c r="AMM50" s="86" t="s">
        <v>533</v>
      </c>
      <c r="AMN50" s="86"/>
      <c r="AMO50" s="86" t="s">
        <v>535</v>
      </c>
      <c r="AMP50" s="86"/>
      <c r="AMQ50" s="86" t="s">
        <v>537</v>
      </c>
      <c r="AMV50" s="86"/>
      <c r="AMW50" s="86"/>
      <c r="AMX50" s="86"/>
      <c r="AMY50" s="86" t="s">
        <v>531</v>
      </c>
      <c r="AMZ50" s="86"/>
      <c r="ANA50" s="86" t="s">
        <v>533</v>
      </c>
      <c r="ANB50" s="86"/>
      <c r="ANC50" s="86" t="s">
        <v>535</v>
      </c>
      <c r="AND50" s="86"/>
      <c r="ANE50" s="86" t="s">
        <v>537</v>
      </c>
      <c r="ANJ50" s="86"/>
      <c r="ANK50" s="86"/>
      <c r="ANL50" s="86"/>
      <c r="ANM50" s="86" t="s">
        <v>531</v>
      </c>
      <c r="ANN50" s="86"/>
      <c r="ANO50" s="86" t="s">
        <v>533</v>
      </c>
      <c r="ANP50" s="86"/>
      <c r="ANQ50" s="86" t="s">
        <v>535</v>
      </c>
      <c r="ANR50" s="86"/>
      <c r="ANS50" s="86" t="s">
        <v>537</v>
      </c>
      <c r="ANX50" s="86"/>
      <c r="ANY50" s="86"/>
      <c r="ANZ50" s="86"/>
      <c r="AOA50" s="86" t="s">
        <v>531</v>
      </c>
      <c r="AOB50" s="86"/>
      <c r="AOC50" s="86" t="s">
        <v>533</v>
      </c>
      <c r="AOD50" s="86"/>
      <c r="AOE50" s="86" t="s">
        <v>535</v>
      </c>
      <c r="AOF50" s="86"/>
      <c r="AOG50" s="86" t="s">
        <v>537</v>
      </c>
      <c r="AOL50" s="86"/>
      <c r="AOM50" s="86"/>
      <c r="AON50" s="86"/>
      <c r="AOO50" s="86" t="s">
        <v>531</v>
      </c>
      <c r="AOP50" s="86"/>
      <c r="AOQ50" s="86" t="s">
        <v>533</v>
      </c>
      <c r="AOR50" s="86"/>
      <c r="AOS50" s="86" t="s">
        <v>535</v>
      </c>
      <c r="AOT50" s="86"/>
      <c r="AOU50" s="86" t="s">
        <v>537</v>
      </c>
      <c r="AOZ50" s="86"/>
      <c r="APA50" s="86"/>
      <c r="APB50" s="86"/>
      <c r="APC50" s="86" t="s">
        <v>531</v>
      </c>
      <c r="APD50" s="86"/>
      <c r="APE50" s="86" t="s">
        <v>533</v>
      </c>
      <c r="APF50" s="86"/>
      <c r="APG50" s="86" t="s">
        <v>535</v>
      </c>
      <c r="APH50" s="86"/>
      <c r="API50" s="86" t="s">
        <v>537</v>
      </c>
      <c r="APN50" s="86"/>
      <c r="APO50" s="86"/>
      <c r="APP50" s="86"/>
      <c r="APQ50" s="86" t="s">
        <v>531</v>
      </c>
      <c r="APR50" s="86"/>
      <c r="APS50" s="86" t="s">
        <v>533</v>
      </c>
      <c r="APT50" s="86"/>
      <c r="APU50" s="86" t="s">
        <v>535</v>
      </c>
      <c r="APV50" s="86"/>
      <c r="APW50" s="86" t="s">
        <v>537</v>
      </c>
      <c r="AQB50" s="86"/>
      <c r="AQC50" s="86"/>
      <c r="AQD50" s="86"/>
      <c r="AQE50" s="86" t="s">
        <v>531</v>
      </c>
      <c r="AQF50" s="86"/>
      <c r="AQG50" s="86" t="s">
        <v>533</v>
      </c>
      <c r="AQH50" s="86"/>
      <c r="AQI50" s="86" t="s">
        <v>535</v>
      </c>
      <c r="AQJ50" s="86"/>
      <c r="AQK50" s="86" t="s">
        <v>537</v>
      </c>
      <c r="AQP50" s="86"/>
      <c r="AQQ50" s="86"/>
      <c r="AQR50" s="86"/>
      <c r="AQS50" s="86" t="s">
        <v>531</v>
      </c>
      <c r="AQT50" s="86"/>
      <c r="AQU50" s="86" t="s">
        <v>533</v>
      </c>
      <c r="AQV50" s="86"/>
      <c r="AQW50" s="86" t="s">
        <v>535</v>
      </c>
      <c r="AQX50" s="86"/>
      <c r="AQY50" s="86" t="s">
        <v>537</v>
      </c>
      <c r="ARD50" s="86"/>
      <c r="ARE50" s="86"/>
      <c r="ARF50" s="86"/>
      <c r="ARG50" s="86" t="s">
        <v>531</v>
      </c>
      <c r="ARH50" s="86"/>
      <c r="ARI50" s="86" t="s">
        <v>533</v>
      </c>
      <c r="ARJ50" s="86"/>
      <c r="ARK50" s="86" t="s">
        <v>535</v>
      </c>
      <c r="ARL50" s="86"/>
      <c r="ARM50" s="86" t="s">
        <v>537</v>
      </c>
      <c r="ARR50" s="86"/>
      <c r="ARS50" s="86"/>
      <c r="ART50" s="86"/>
      <c r="ARU50" s="86" t="s">
        <v>531</v>
      </c>
      <c r="ARV50" s="86"/>
      <c r="ARW50" s="86" t="s">
        <v>533</v>
      </c>
      <c r="ARX50" s="86"/>
      <c r="ARY50" s="86" t="s">
        <v>535</v>
      </c>
      <c r="ARZ50" s="86"/>
      <c r="ASA50" s="86" t="s">
        <v>537</v>
      </c>
      <c r="ASF50" s="86"/>
      <c r="ASG50" s="86"/>
      <c r="ASH50" s="86"/>
      <c r="ASI50" s="86" t="s">
        <v>531</v>
      </c>
      <c r="ASJ50" s="86"/>
      <c r="ASK50" s="86" t="s">
        <v>533</v>
      </c>
      <c r="ASL50" s="86"/>
      <c r="ASM50" s="86" t="s">
        <v>535</v>
      </c>
      <c r="ASN50" s="86"/>
      <c r="ASO50" s="86" t="s">
        <v>537</v>
      </c>
      <c r="AST50" s="86"/>
      <c r="ASU50" s="86"/>
      <c r="ASV50" s="86"/>
      <c r="ASW50" s="86" t="s">
        <v>531</v>
      </c>
      <c r="ASX50" s="86"/>
      <c r="ASY50" s="86" t="s">
        <v>533</v>
      </c>
      <c r="ASZ50" s="86"/>
      <c r="ATA50" s="86" t="s">
        <v>535</v>
      </c>
      <c r="ATB50" s="86"/>
      <c r="ATC50" s="86" t="s">
        <v>537</v>
      </c>
      <c r="ATH50" s="86"/>
      <c r="ATI50" s="86"/>
      <c r="ATJ50" s="86"/>
      <c r="ATK50" s="86" t="s">
        <v>531</v>
      </c>
      <c r="ATL50" s="86"/>
      <c r="ATM50" s="86" t="s">
        <v>533</v>
      </c>
      <c r="ATN50" s="86"/>
      <c r="ATO50" s="86" t="s">
        <v>535</v>
      </c>
      <c r="ATP50" s="86"/>
      <c r="ATQ50" s="86" t="s">
        <v>537</v>
      </c>
      <c r="ATV50" s="86"/>
      <c r="ATW50" s="86"/>
      <c r="ATX50" s="86"/>
      <c r="ATY50" s="86" t="s">
        <v>531</v>
      </c>
      <c r="ATZ50" s="86"/>
      <c r="AUA50" s="86" t="s">
        <v>533</v>
      </c>
      <c r="AUB50" s="86"/>
      <c r="AUC50" s="86" t="s">
        <v>535</v>
      </c>
      <c r="AUD50" s="86"/>
      <c r="AUE50" s="86" t="s">
        <v>537</v>
      </c>
      <c r="AUJ50" s="86"/>
      <c r="AUK50" s="86"/>
      <c r="AUL50" s="86"/>
      <c r="AUM50" s="86" t="s">
        <v>531</v>
      </c>
      <c r="AUN50" s="86"/>
      <c r="AUO50" s="86" t="s">
        <v>533</v>
      </c>
      <c r="AUP50" s="86"/>
      <c r="AUQ50" s="86" t="s">
        <v>535</v>
      </c>
      <c r="AUR50" s="86"/>
      <c r="AUS50" s="86" t="s">
        <v>537</v>
      </c>
      <c r="AUX50" s="86"/>
      <c r="AUY50" s="86"/>
      <c r="AUZ50" s="86"/>
      <c r="AVA50" s="86" t="s">
        <v>531</v>
      </c>
      <c r="AVB50" s="86"/>
      <c r="AVC50" s="86" t="s">
        <v>533</v>
      </c>
      <c r="AVD50" s="86"/>
      <c r="AVE50" s="86" t="s">
        <v>535</v>
      </c>
      <c r="AVF50" s="86"/>
      <c r="AVG50" s="86" t="s">
        <v>537</v>
      </c>
      <c r="AVL50" s="86"/>
      <c r="AVM50" s="86"/>
      <c r="AVN50" s="86"/>
      <c r="AVO50" s="86" t="s">
        <v>531</v>
      </c>
      <c r="AVP50" s="86"/>
      <c r="AVQ50" s="86" t="s">
        <v>533</v>
      </c>
      <c r="AVR50" s="86"/>
      <c r="AVS50" s="86" t="s">
        <v>535</v>
      </c>
      <c r="AVT50" s="86"/>
      <c r="AVU50" s="86" t="s">
        <v>537</v>
      </c>
      <c r="AVZ50" s="86"/>
      <c r="AWA50" s="86"/>
      <c r="AWB50" s="86"/>
      <c r="AWC50" s="86" t="s">
        <v>531</v>
      </c>
      <c r="AWD50" s="86"/>
      <c r="AWE50" s="86" t="s">
        <v>533</v>
      </c>
      <c r="AWF50" s="86"/>
      <c r="AWG50" s="86" t="s">
        <v>535</v>
      </c>
      <c r="AWH50" s="86"/>
      <c r="AWI50" s="86" t="s">
        <v>537</v>
      </c>
      <c r="AWN50" s="86"/>
      <c r="AWO50" s="86"/>
      <c r="AWP50" s="86"/>
      <c r="AWQ50" s="86" t="s">
        <v>531</v>
      </c>
      <c r="AWR50" s="86"/>
      <c r="AWS50" s="86" t="s">
        <v>533</v>
      </c>
      <c r="AWT50" s="86"/>
      <c r="AWU50" s="86" t="s">
        <v>535</v>
      </c>
      <c r="AWV50" s="86"/>
      <c r="AWW50" s="86" t="s">
        <v>537</v>
      </c>
      <c r="AXB50" s="86"/>
      <c r="AXC50" s="86"/>
      <c r="AXD50" s="86"/>
      <c r="AXE50" s="86" t="s">
        <v>531</v>
      </c>
      <c r="AXF50" s="86"/>
      <c r="AXG50" s="86" t="s">
        <v>533</v>
      </c>
      <c r="AXH50" s="86"/>
      <c r="AXI50" s="86" t="s">
        <v>535</v>
      </c>
      <c r="AXJ50" s="86"/>
      <c r="AXK50" s="86" t="s">
        <v>537</v>
      </c>
      <c r="AXP50" s="86"/>
      <c r="AXQ50" s="86"/>
      <c r="AXR50" s="86"/>
      <c r="AXS50" s="86" t="s">
        <v>531</v>
      </c>
      <c r="AXT50" s="86"/>
      <c r="AXU50" s="86" t="s">
        <v>533</v>
      </c>
      <c r="AXV50" s="86"/>
      <c r="AXW50" s="86" t="s">
        <v>535</v>
      </c>
      <c r="AXX50" s="86"/>
      <c r="AXY50" s="86" t="s">
        <v>537</v>
      </c>
      <c r="AYD50" s="86"/>
      <c r="AYE50" s="86"/>
      <c r="AYF50" s="86"/>
      <c r="AYG50" s="86" t="s">
        <v>531</v>
      </c>
      <c r="AYH50" s="86"/>
      <c r="AYI50" s="86" t="s">
        <v>533</v>
      </c>
      <c r="AYJ50" s="86"/>
      <c r="AYK50" s="86" t="s">
        <v>535</v>
      </c>
      <c r="AYL50" s="86"/>
      <c r="AYM50" s="86" t="s">
        <v>537</v>
      </c>
      <c r="AYR50" s="86"/>
      <c r="AYS50" s="86"/>
      <c r="AYT50" s="86"/>
      <c r="AYU50" s="86" t="s">
        <v>531</v>
      </c>
      <c r="AYV50" s="86"/>
      <c r="AYW50" s="86" t="s">
        <v>533</v>
      </c>
      <c r="AYX50" s="86"/>
      <c r="AYY50" s="86" t="s">
        <v>535</v>
      </c>
      <c r="AYZ50" s="86"/>
      <c r="AZA50" s="86" t="s">
        <v>537</v>
      </c>
      <c r="AZF50" s="86"/>
      <c r="AZG50" s="86"/>
      <c r="AZH50" s="86"/>
      <c r="AZI50" s="86" t="s">
        <v>531</v>
      </c>
      <c r="AZJ50" s="86"/>
      <c r="AZK50" s="86" t="s">
        <v>533</v>
      </c>
      <c r="AZL50" s="86"/>
      <c r="AZM50" s="86" t="s">
        <v>535</v>
      </c>
      <c r="AZN50" s="86"/>
      <c r="AZO50" s="86" t="s">
        <v>537</v>
      </c>
      <c r="AZT50" s="86"/>
      <c r="AZU50" s="86"/>
      <c r="AZV50" s="86"/>
      <c r="AZW50" s="86" t="s">
        <v>531</v>
      </c>
      <c r="AZX50" s="86"/>
      <c r="AZY50" s="86" t="s">
        <v>533</v>
      </c>
      <c r="AZZ50" s="86"/>
      <c r="BAA50" s="86" t="s">
        <v>535</v>
      </c>
      <c r="BAB50" s="86"/>
      <c r="BAC50" s="86" t="s">
        <v>537</v>
      </c>
      <c r="BAH50" s="86"/>
      <c r="BAI50" s="86"/>
      <c r="BAJ50" s="86"/>
      <c r="BAK50" s="86" t="s">
        <v>531</v>
      </c>
      <c r="BAL50" s="86"/>
      <c r="BAM50" s="86" t="s">
        <v>533</v>
      </c>
      <c r="BAN50" s="86"/>
      <c r="BAO50" s="86" t="s">
        <v>535</v>
      </c>
      <c r="BAP50" s="86"/>
      <c r="BAQ50" s="86" t="s">
        <v>537</v>
      </c>
      <c r="BAV50" s="86"/>
      <c r="BAW50" s="86"/>
      <c r="BAX50" s="86"/>
      <c r="BAY50" s="86" t="s">
        <v>531</v>
      </c>
      <c r="BAZ50" s="86"/>
      <c r="BBA50" s="86" t="s">
        <v>533</v>
      </c>
      <c r="BBB50" s="86"/>
      <c r="BBC50" s="86" t="s">
        <v>535</v>
      </c>
      <c r="BBD50" s="86"/>
      <c r="BBE50" s="86" t="s">
        <v>537</v>
      </c>
      <c r="BBJ50" s="86"/>
      <c r="BBK50" s="86"/>
      <c r="BBL50" s="86"/>
      <c r="BBM50" s="86" t="s">
        <v>531</v>
      </c>
      <c r="BBN50" s="86"/>
      <c r="BBO50" s="86" t="s">
        <v>533</v>
      </c>
      <c r="BBP50" s="86"/>
      <c r="BBQ50" s="86" t="s">
        <v>535</v>
      </c>
      <c r="BBR50" s="86"/>
      <c r="BBS50" s="86" t="s">
        <v>537</v>
      </c>
      <c r="BBX50" s="86"/>
      <c r="BBY50" s="86"/>
      <c r="BBZ50" s="86"/>
      <c r="BCA50" s="86" t="s">
        <v>531</v>
      </c>
      <c r="BCB50" s="86"/>
      <c r="BCC50" s="86" t="s">
        <v>533</v>
      </c>
      <c r="BCD50" s="86"/>
      <c r="BCE50" s="86" t="s">
        <v>535</v>
      </c>
      <c r="BCF50" s="86"/>
      <c r="BCG50" s="86" t="s">
        <v>537</v>
      </c>
      <c r="BCL50" s="86"/>
      <c r="BCM50" s="86"/>
      <c r="BCN50" s="86"/>
      <c r="BCO50" s="86" t="s">
        <v>531</v>
      </c>
      <c r="BCP50" s="86"/>
      <c r="BCQ50" s="86" t="s">
        <v>533</v>
      </c>
      <c r="BCR50" s="86"/>
      <c r="BCS50" s="86" t="s">
        <v>535</v>
      </c>
      <c r="BCT50" s="86"/>
      <c r="BCU50" s="86" t="s">
        <v>537</v>
      </c>
      <c r="BCZ50" s="86"/>
      <c r="BDA50" s="86"/>
      <c r="BDB50" s="86"/>
      <c r="BDC50" s="86" t="s">
        <v>531</v>
      </c>
      <c r="BDD50" s="86"/>
      <c r="BDE50" s="86" t="s">
        <v>533</v>
      </c>
      <c r="BDF50" s="86"/>
      <c r="BDG50" s="86" t="s">
        <v>535</v>
      </c>
      <c r="BDH50" s="86"/>
      <c r="BDI50" s="86" t="s">
        <v>537</v>
      </c>
      <c r="BDN50" s="86"/>
      <c r="BDO50" s="86"/>
      <c r="BDP50" s="86"/>
      <c r="BDQ50" s="86" t="s">
        <v>531</v>
      </c>
      <c r="BDR50" s="86"/>
      <c r="BDS50" s="86" t="s">
        <v>533</v>
      </c>
      <c r="BDT50" s="86"/>
      <c r="BDU50" s="86" t="s">
        <v>535</v>
      </c>
      <c r="BDV50" s="86"/>
      <c r="BDW50" s="86" t="s">
        <v>537</v>
      </c>
      <c r="BEB50" s="86"/>
      <c r="BEC50" s="86"/>
      <c r="BED50" s="86"/>
      <c r="BEE50" s="86" t="s">
        <v>531</v>
      </c>
      <c r="BEF50" s="86"/>
      <c r="BEG50" s="86" t="s">
        <v>533</v>
      </c>
      <c r="BEH50" s="86"/>
      <c r="BEI50" s="86" t="s">
        <v>535</v>
      </c>
      <c r="BEJ50" s="86"/>
      <c r="BEK50" s="86" t="s">
        <v>537</v>
      </c>
      <c r="BEP50" s="86"/>
      <c r="BEQ50" s="86"/>
      <c r="BER50" s="86"/>
      <c r="BES50" s="86" t="s">
        <v>531</v>
      </c>
      <c r="BET50" s="86"/>
      <c r="BEU50" s="86" t="s">
        <v>533</v>
      </c>
      <c r="BEV50" s="86"/>
      <c r="BEW50" s="86" t="s">
        <v>535</v>
      </c>
      <c r="BEX50" s="86"/>
      <c r="BEY50" s="86" t="s">
        <v>537</v>
      </c>
      <c r="BFD50" s="86"/>
      <c r="BFE50" s="86"/>
      <c r="BFF50" s="86"/>
      <c r="BFG50" s="86" t="s">
        <v>531</v>
      </c>
      <c r="BFH50" s="86"/>
      <c r="BFI50" s="86" t="s">
        <v>533</v>
      </c>
      <c r="BFJ50" s="86"/>
      <c r="BFK50" s="86" t="s">
        <v>535</v>
      </c>
      <c r="BFL50" s="86"/>
      <c r="BFM50" s="86" t="s">
        <v>537</v>
      </c>
      <c r="BFR50" s="86"/>
      <c r="BFS50" s="86"/>
      <c r="BFT50" s="86"/>
      <c r="BFU50" s="86" t="s">
        <v>531</v>
      </c>
      <c r="BFV50" s="86"/>
      <c r="BFW50" s="86" t="s">
        <v>533</v>
      </c>
      <c r="BFX50" s="86"/>
      <c r="BFY50" s="86" t="s">
        <v>535</v>
      </c>
      <c r="BFZ50" s="86"/>
      <c r="BGA50" s="86" t="s">
        <v>537</v>
      </c>
      <c r="BGF50" s="86"/>
      <c r="BGG50" s="86"/>
      <c r="BGH50" s="86"/>
      <c r="BGI50" s="86" t="s">
        <v>531</v>
      </c>
      <c r="BGJ50" s="86"/>
      <c r="BGK50" s="86" t="s">
        <v>533</v>
      </c>
      <c r="BGL50" s="86"/>
      <c r="BGM50" s="86" t="s">
        <v>535</v>
      </c>
      <c r="BGN50" s="86"/>
      <c r="BGO50" s="86" t="s">
        <v>537</v>
      </c>
      <c r="BGT50" s="86"/>
      <c r="BGU50" s="86"/>
      <c r="BGV50" s="86"/>
      <c r="BGW50" s="86" t="s">
        <v>531</v>
      </c>
      <c r="BGX50" s="86"/>
      <c r="BGY50" s="86" t="s">
        <v>533</v>
      </c>
      <c r="BGZ50" s="86"/>
      <c r="BHA50" s="86" t="s">
        <v>535</v>
      </c>
      <c r="BHB50" s="86"/>
      <c r="BHC50" s="86" t="s">
        <v>537</v>
      </c>
      <c r="BHH50" s="86"/>
      <c r="BHI50" s="86"/>
      <c r="BHJ50" s="86"/>
      <c r="BHK50" s="86" t="s">
        <v>531</v>
      </c>
      <c r="BHL50" s="86"/>
      <c r="BHM50" s="86" t="s">
        <v>533</v>
      </c>
      <c r="BHN50" s="86"/>
      <c r="BHO50" s="86" t="s">
        <v>535</v>
      </c>
      <c r="BHP50" s="86"/>
      <c r="BHQ50" s="86" t="s">
        <v>537</v>
      </c>
      <c r="BHV50" s="86"/>
      <c r="BHW50" s="86"/>
      <c r="BHX50" s="86"/>
      <c r="BHY50" s="86" t="s">
        <v>531</v>
      </c>
      <c r="BHZ50" s="86"/>
      <c r="BIA50" s="86" t="s">
        <v>533</v>
      </c>
      <c r="BIB50" s="86"/>
      <c r="BIC50" s="86" t="s">
        <v>535</v>
      </c>
      <c r="BID50" s="86"/>
      <c r="BIE50" s="86" t="s">
        <v>537</v>
      </c>
      <c r="BIJ50" s="86"/>
      <c r="BIK50" s="86"/>
      <c r="BIL50" s="86"/>
      <c r="BIM50" s="86" t="s">
        <v>531</v>
      </c>
      <c r="BIN50" s="86"/>
      <c r="BIO50" s="86" t="s">
        <v>533</v>
      </c>
      <c r="BIP50" s="86"/>
      <c r="BIQ50" s="86" t="s">
        <v>535</v>
      </c>
      <c r="BIR50" s="86"/>
      <c r="BIS50" s="86" t="s">
        <v>537</v>
      </c>
      <c r="BIX50" s="86"/>
      <c r="BIY50" s="86"/>
      <c r="BIZ50" s="86"/>
      <c r="BJA50" s="86" t="s">
        <v>531</v>
      </c>
      <c r="BJB50" s="86"/>
      <c r="BJC50" s="86" t="s">
        <v>533</v>
      </c>
      <c r="BJD50" s="86"/>
      <c r="BJE50" s="86" t="s">
        <v>535</v>
      </c>
      <c r="BJF50" s="86"/>
      <c r="BJG50" s="86" t="s">
        <v>537</v>
      </c>
      <c r="BJL50" s="86"/>
      <c r="BJM50" s="86"/>
      <c r="BJN50" s="86"/>
      <c r="BJO50" s="86" t="s">
        <v>531</v>
      </c>
      <c r="BJP50" s="86"/>
      <c r="BJQ50" s="86" t="s">
        <v>533</v>
      </c>
      <c r="BJR50" s="86"/>
      <c r="BJS50" s="86" t="s">
        <v>535</v>
      </c>
      <c r="BJT50" s="86"/>
      <c r="BJU50" s="86" t="s">
        <v>537</v>
      </c>
      <c r="BJZ50" s="86"/>
      <c r="BKA50" s="86"/>
      <c r="BKB50" s="86"/>
      <c r="BKC50" s="86" t="s">
        <v>531</v>
      </c>
      <c r="BKD50" s="86"/>
      <c r="BKE50" s="86" t="s">
        <v>533</v>
      </c>
      <c r="BKF50" s="86"/>
      <c r="BKG50" s="86" t="s">
        <v>535</v>
      </c>
      <c r="BKH50" s="86"/>
      <c r="BKI50" s="86" t="s">
        <v>537</v>
      </c>
      <c r="BKN50" s="86"/>
      <c r="BKO50" s="86"/>
      <c r="BKP50" s="86"/>
      <c r="BKQ50" s="86" t="s">
        <v>531</v>
      </c>
      <c r="BKR50" s="86"/>
      <c r="BKS50" s="86" t="s">
        <v>533</v>
      </c>
      <c r="BKT50" s="86"/>
      <c r="BKU50" s="86" t="s">
        <v>535</v>
      </c>
      <c r="BKV50" s="86"/>
      <c r="BKW50" s="86" t="s">
        <v>537</v>
      </c>
      <c r="BLB50" s="86"/>
      <c r="BLC50" s="86"/>
      <c r="BLD50" s="86"/>
      <c r="BLE50" s="86" t="s">
        <v>531</v>
      </c>
      <c r="BLF50" s="86"/>
      <c r="BLG50" s="86" t="s">
        <v>533</v>
      </c>
      <c r="BLH50" s="86"/>
      <c r="BLI50" s="86" t="s">
        <v>535</v>
      </c>
      <c r="BLJ50" s="86"/>
      <c r="BLK50" s="86" t="s">
        <v>537</v>
      </c>
      <c r="BLP50" s="86"/>
      <c r="BLQ50" s="86"/>
      <c r="BLR50" s="86"/>
      <c r="BLS50" s="86" t="s">
        <v>531</v>
      </c>
      <c r="BLT50" s="86"/>
      <c r="BLU50" s="86" t="s">
        <v>533</v>
      </c>
      <c r="BLV50" s="86"/>
      <c r="BLW50" s="86" t="s">
        <v>535</v>
      </c>
      <c r="BLX50" s="86"/>
      <c r="BLY50" s="86" t="s">
        <v>537</v>
      </c>
      <c r="BMD50" s="86"/>
      <c r="BME50" s="86"/>
      <c r="BMF50" s="86"/>
      <c r="BMG50" s="86" t="s">
        <v>531</v>
      </c>
      <c r="BMH50" s="86"/>
      <c r="BMI50" s="86" t="s">
        <v>533</v>
      </c>
      <c r="BMJ50" s="86"/>
      <c r="BMK50" s="86" t="s">
        <v>535</v>
      </c>
      <c r="BML50" s="86"/>
      <c r="BMM50" s="86" t="s">
        <v>537</v>
      </c>
      <c r="BMR50" s="86"/>
      <c r="BMS50" s="86"/>
      <c r="BMT50" s="86"/>
      <c r="BMU50" s="86" t="s">
        <v>531</v>
      </c>
      <c r="BMV50" s="86"/>
      <c r="BMW50" s="86" t="s">
        <v>533</v>
      </c>
      <c r="BMX50" s="86"/>
      <c r="BMY50" s="86" t="s">
        <v>535</v>
      </c>
      <c r="BMZ50" s="86"/>
      <c r="BNA50" s="86" t="s">
        <v>537</v>
      </c>
      <c r="BNF50" s="86"/>
      <c r="BNG50" s="86"/>
      <c r="BNH50" s="86"/>
      <c r="BNI50" s="86" t="s">
        <v>531</v>
      </c>
      <c r="BNJ50" s="86"/>
      <c r="BNK50" s="86" t="s">
        <v>533</v>
      </c>
      <c r="BNL50" s="86"/>
      <c r="BNM50" s="86" t="s">
        <v>535</v>
      </c>
      <c r="BNN50" s="86"/>
      <c r="BNO50" s="86" t="s">
        <v>537</v>
      </c>
      <c r="BNT50" s="86"/>
      <c r="BNU50" s="86"/>
      <c r="BNV50" s="86"/>
      <c r="BNW50" s="86" t="s">
        <v>531</v>
      </c>
      <c r="BNX50" s="86"/>
      <c r="BNY50" s="86" t="s">
        <v>533</v>
      </c>
      <c r="BNZ50" s="86"/>
      <c r="BOA50" s="86" t="s">
        <v>535</v>
      </c>
      <c r="BOB50" s="86"/>
      <c r="BOC50" s="86" t="s">
        <v>537</v>
      </c>
      <c r="BOH50" s="86"/>
      <c r="BOI50" s="86"/>
      <c r="BOJ50" s="86"/>
      <c r="BOK50" s="86" t="s">
        <v>531</v>
      </c>
      <c r="BOL50" s="86"/>
      <c r="BOM50" s="86" t="s">
        <v>533</v>
      </c>
      <c r="BON50" s="86"/>
      <c r="BOO50" s="86" t="s">
        <v>535</v>
      </c>
      <c r="BOP50" s="86"/>
      <c r="BOQ50" s="86" t="s">
        <v>537</v>
      </c>
      <c r="BOV50" s="86"/>
      <c r="BOW50" s="86"/>
      <c r="BOX50" s="86"/>
      <c r="BOY50" s="86" t="s">
        <v>531</v>
      </c>
      <c r="BOZ50" s="86"/>
      <c r="BPA50" s="86" t="s">
        <v>533</v>
      </c>
      <c r="BPB50" s="86"/>
      <c r="BPC50" s="86" t="s">
        <v>535</v>
      </c>
      <c r="BPD50" s="86"/>
      <c r="BPE50" s="86" t="s">
        <v>537</v>
      </c>
      <c r="BPJ50" s="86"/>
      <c r="BPK50" s="86"/>
      <c r="BPL50" s="86"/>
      <c r="BPM50" s="86" t="s">
        <v>531</v>
      </c>
      <c r="BPN50" s="86"/>
      <c r="BPO50" s="86" t="s">
        <v>533</v>
      </c>
      <c r="BPP50" s="86"/>
      <c r="BPQ50" s="86" t="s">
        <v>535</v>
      </c>
      <c r="BPR50" s="86"/>
      <c r="BPS50" s="86" t="s">
        <v>537</v>
      </c>
      <c r="BPX50" s="86"/>
      <c r="BPY50" s="86"/>
      <c r="BPZ50" s="86"/>
      <c r="BQA50" s="86" t="s">
        <v>531</v>
      </c>
      <c r="BQB50" s="86"/>
      <c r="BQC50" s="86" t="s">
        <v>533</v>
      </c>
      <c r="BQD50" s="86"/>
      <c r="BQE50" s="86" t="s">
        <v>535</v>
      </c>
      <c r="BQF50" s="86"/>
      <c r="BQG50" s="86" t="s">
        <v>537</v>
      </c>
      <c r="BQL50" s="86"/>
      <c r="BQM50" s="86"/>
      <c r="BQN50" s="86"/>
      <c r="BQO50" s="86" t="s">
        <v>531</v>
      </c>
      <c r="BQP50" s="86"/>
      <c r="BQQ50" s="86" t="s">
        <v>533</v>
      </c>
      <c r="BQR50" s="86"/>
      <c r="BQS50" s="86" t="s">
        <v>535</v>
      </c>
      <c r="BQT50" s="86"/>
      <c r="BQU50" s="86" t="s">
        <v>537</v>
      </c>
      <c r="BQZ50" s="86"/>
      <c r="BRA50" s="86"/>
      <c r="BRB50" s="86"/>
      <c r="BRC50" s="86" t="s">
        <v>531</v>
      </c>
      <c r="BRD50" s="86"/>
      <c r="BRE50" s="86" t="s">
        <v>533</v>
      </c>
      <c r="BRF50" s="86"/>
      <c r="BRG50" s="86" t="s">
        <v>535</v>
      </c>
      <c r="BRH50" s="86"/>
      <c r="BRI50" s="86" t="s">
        <v>537</v>
      </c>
      <c r="BRN50" s="86"/>
      <c r="BRO50" s="86"/>
      <c r="BRP50" s="86"/>
      <c r="BRQ50" s="86" t="s">
        <v>531</v>
      </c>
      <c r="BRR50" s="86"/>
      <c r="BRS50" s="86" t="s">
        <v>533</v>
      </c>
      <c r="BRT50" s="86"/>
      <c r="BRU50" s="86" t="s">
        <v>535</v>
      </c>
      <c r="BRV50" s="86"/>
      <c r="BRW50" s="86" t="s">
        <v>537</v>
      </c>
      <c r="BSB50" s="86"/>
      <c r="BSC50" s="86"/>
      <c r="BSD50" s="86"/>
      <c r="BSE50" s="86" t="s">
        <v>531</v>
      </c>
      <c r="BSF50" s="86"/>
      <c r="BSG50" s="86" t="s">
        <v>533</v>
      </c>
      <c r="BSH50" s="86"/>
      <c r="BSI50" s="86" t="s">
        <v>535</v>
      </c>
      <c r="BSJ50" s="86"/>
      <c r="BSK50" s="86" t="s">
        <v>537</v>
      </c>
      <c r="BSP50" s="86"/>
      <c r="BSQ50" s="86"/>
      <c r="BSR50" s="86"/>
      <c r="BSS50" s="86" t="s">
        <v>531</v>
      </c>
      <c r="BST50" s="86"/>
      <c r="BSU50" s="86" t="s">
        <v>533</v>
      </c>
      <c r="BSV50" s="86"/>
      <c r="BSW50" s="86" t="s">
        <v>535</v>
      </c>
      <c r="BSX50" s="86"/>
      <c r="BSY50" s="86" t="s">
        <v>537</v>
      </c>
      <c r="BTD50" s="86"/>
      <c r="BTE50" s="86"/>
      <c r="BTF50" s="86"/>
      <c r="BTG50" s="86" t="s">
        <v>531</v>
      </c>
      <c r="BTH50" s="86"/>
      <c r="BTI50" s="86" t="s">
        <v>533</v>
      </c>
      <c r="BTJ50" s="86"/>
      <c r="BTK50" s="86" t="s">
        <v>535</v>
      </c>
      <c r="BTL50" s="86"/>
      <c r="BTM50" s="86" t="s">
        <v>537</v>
      </c>
      <c r="BTR50" s="86"/>
      <c r="BTS50" s="86"/>
      <c r="BTT50" s="86"/>
      <c r="BTU50" s="86" t="s">
        <v>531</v>
      </c>
      <c r="BTV50" s="86"/>
      <c r="BTW50" s="86" t="s">
        <v>533</v>
      </c>
      <c r="BTX50" s="86"/>
      <c r="BTY50" s="86" t="s">
        <v>535</v>
      </c>
      <c r="BTZ50" s="86"/>
      <c r="BUA50" s="86" t="s">
        <v>537</v>
      </c>
      <c r="BUF50" s="86"/>
      <c r="BUG50" s="86"/>
      <c r="BUH50" s="86"/>
      <c r="BUI50" s="86" t="s">
        <v>531</v>
      </c>
      <c r="BUJ50" s="86"/>
      <c r="BUK50" s="86" t="s">
        <v>533</v>
      </c>
      <c r="BUL50" s="86"/>
      <c r="BUM50" s="86" t="s">
        <v>535</v>
      </c>
      <c r="BUN50" s="86"/>
      <c r="BUO50" s="86" t="s">
        <v>537</v>
      </c>
      <c r="BUT50" s="86"/>
      <c r="BUU50" s="86"/>
      <c r="BUV50" s="86"/>
      <c r="BUW50" s="86" t="s">
        <v>531</v>
      </c>
      <c r="BUX50" s="86"/>
      <c r="BUY50" s="86" t="s">
        <v>533</v>
      </c>
      <c r="BUZ50" s="86"/>
      <c r="BVA50" s="86" t="s">
        <v>535</v>
      </c>
      <c r="BVB50" s="86"/>
      <c r="BVC50" s="86" t="s">
        <v>537</v>
      </c>
      <c r="BVH50" s="86"/>
      <c r="BVI50" s="86"/>
      <c r="BVJ50" s="86"/>
      <c r="BVK50" s="86" t="s">
        <v>531</v>
      </c>
      <c r="BVL50" s="86"/>
      <c r="BVM50" s="86" t="s">
        <v>533</v>
      </c>
      <c r="BVN50" s="86"/>
      <c r="BVO50" s="86" t="s">
        <v>535</v>
      </c>
      <c r="BVP50" s="86"/>
      <c r="BVQ50" s="86" t="s">
        <v>537</v>
      </c>
      <c r="BVV50" s="86"/>
      <c r="BVW50" s="86"/>
      <c r="BVX50" s="86"/>
      <c r="BVY50" s="86" t="s">
        <v>531</v>
      </c>
      <c r="BVZ50" s="86"/>
      <c r="BWA50" s="86" t="s">
        <v>533</v>
      </c>
      <c r="BWB50" s="86"/>
      <c r="BWC50" s="86" t="s">
        <v>535</v>
      </c>
      <c r="BWD50" s="86"/>
      <c r="BWE50" s="86" t="s">
        <v>537</v>
      </c>
      <c r="BWJ50" s="86"/>
      <c r="BWK50" s="86"/>
      <c r="BWL50" s="86"/>
      <c r="BWM50" s="86" t="s">
        <v>531</v>
      </c>
      <c r="BWN50" s="86"/>
      <c r="BWO50" s="86" t="s">
        <v>533</v>
      </c>
      <c r="BWP50" s="86"/>
      <c r="BWQ50" s="86" t="s">
        <v>535</v>
      </c>
      <c r="BWR50" s="86"/>
      <c r="BWS50" s="86" t="s">
        <v>537</v>
      </c>
      <c r="BWX50" s="86"/>
      <c r="BWY50" s="86"/>
      <c r="BWZ50" s="86"/>
      <c r="BXA50" s="86" t="s">
        <v>531</v>
      </c>
      <c r="BXB50" s="86"/>
      <c r="BXC50" s="86" t="s">
        <v>533</v>
      </c>
      <c r="BXD50" s="86"/>
      <c r="BXE50" s="86" t="s">
        <v>535</v>
      </c>
      <c r="BXF50" s="86"/>
      <c r="BXG50" s="86" t="s">
        <v>537</v>
      </c>
      <c r="BXL50" s="86"/>
      <c r="BXM50" s="86"/>
      <c r="BXN50" s="86"/>
      <c r="BXO50" s="86" t="s">
        <v>531</v>
      </c>
      <c r="BXP50" s="86"/>
      <c r="BXQ50" s="86" t="s">
        <v>533</v>
      </c>
      <c r="BXR50" s="86"/>
      <c r="BXS50" s="86" t="s">
        <v>535</v>
      </c>
      <c r="BXT50" s="86"/>
      <c r="BXU50" s="86" t="s">
        <v>537</v>
      </c>
      <c r="BXZ50" s="86"/>
      <c r="BYA50" s="86"/>
      <c r="BYB50" s="86"/>
      <c r="BYC50" s="86" t="s">
        <v>531</v>
      </c>
      <c r="BYD50" s="86"/>
      <c r="BYE50" s="86" t="s">
        <v>533</v>
      </c>
      <c r="BYF50" s="86"/>
      <c r="BYG50" s="86" t="s">
        <v>535</v>
      </c>
      <c r="BYH50" s="86"/>
      <c r="BYI50" s="86" t="s">
        <v>537</v>
      </c>
      <c r="BYN50" s="86"/>
      <c r="BYO50" s="86"/>
      <c r="BYP50" s="86"/>
      <c r="BYQ50" s="86" t="s">
        <v>531</v>
      </c>
      <c r="BYR50" s="86"/>
      <c r="BYS50" s="86" t="s">
        <v>533</v>
      </c>
      <c r="BYT50" s="86"/>
      <c r="BYU50" s="86" t="s">
        <v>535</v>
      </c>
      <c r="BYV50" s="86"/>
      <c r="BYW50" s="86" t="s">
        <v>537</v>
      </c>
      <c r="BZB50" s="86"/>
      <c r="BZC50" s="86"/>
      <c r="BZD50" s="86"/>
      <c r="BZE50" s="86" t="s">
        <v>531</v>
      </c>
      <c r="BZF50" s="86"/>
      <c r="BZG50" s="86" t="s">
        <v>533</v>
      </c>
      <c r="BZH50" s="86"/>
      <c r="BZI50" s="86" t="s">
        <v>535</v>
      </c>
      <c r="BZJ50" s="86"/>
      <c r="BZK50" s="86" t="s">
        <v>537</v>
      </c>
      <c r="BZP50" s="86"/>
      <c r="BZQ50" s="86"/>
      <c r="BZR50" s="86"/>
      <c r="BZS50" s="86" t="s">
        <v>531</v>
      </c>
      <c r="BZT50" s="86"/>
      <c r="BZU50" s="86" t="s">
        <v>533</v>
      </c>
      <c r="BZV50" s="86"/>
      <c r="BZW50" s="86" t="s">
        <v>535</v>
      </c>
      <c r="BZX50" s="86"/>
      <c r="BZY50" s="86" t="s">
        <v>537</v>
      </c>
      <c r="CAD50" s="86"/>
      <c r="CAE50" s="86"/>
      <c r="CAF50" s="86"/>
      <c r="CAG50" s="86" t="s">
        <v>531</v>
      </c>
      <c r="CAH50" s="86"/>
      <c r="CAI50" s="86" t="s">
        <v>533</v>
      </c>
      <c r="CAJ50" s="86"/>
      <c r="CAK50" s="86" t="s">
        <v>535</v>
      </c>
      <c r="CAL50" s="86"/>
      <c r="CAM50" s="86" t="s">
        <v>537</v>
      </c>
      <c r="CAR50" s="86"/>
      <c r="CAS50" s="86"/>
      <c r="CAT50" s="86"/>
      <c r="CAU50" s="86" t="s">
        <v>531</v>
      </c>
      <c r="CAV50" s="86"/>
      <c r="CAW50" s="86" t="s">
        <v>533</v>
      </c>
      <c r="CAX50" s="86"/>
      <c r="CAY50" s="86" t="s">
        <v>535</v>
      </c>
      <c r="CAZ50" s="86"/>
      <c r="CBA50" s="86" t="s">
        <v>537</v>
      </c>
      <c r="CBF50" s="86"/>
      <c r="CBG50" s="86"/>
      <c r="CBH50" s="86"/>
      <c r="CBI50" s="86" t="s">
        <v>531</v>
      </c>
      <c r="CBJ50" s="86"/>
      <c r="CBK50" s="86" t="s">
        <v>533</v>
      </c>
      <c r="CBL50" s="86"/>
      <c r="CBM50" s="86" t="s">
        <v>535</v>
      </c>
      <c r="CBN50" s="86"/>
      <c r="CBO50" s="86" t="s">
        <v>537</v>
      </c>
      <c r="CBT50" s="86"/>
      <c r="CBU50" s="86"/>
      <c r="CBV50" s="86"/>
      <c r="CBW50" s="86" t="s">
        <v>531</v>
      </c>
      <c r="CBX50" s="86"/>
      <c r="CBY50" s="86" t="s">
        <v>533</v>
      </c>
      <c r="CBZ50" s="86"/>
      <c r="CCA50" s="86" t="s">
        <v>535</v>
      </c>
      <c r="CCB50" s="86"/>
      <c r="CCC50" s="86" t="s">
        <v>537</v>
      </c>
      <c r="CCH50" s="86"/>
      <c r="CCI50" s="86"/>
      <c r="CCJ50" s="86"/>
      <c r="CCK50" s="86" t="s">
        <v>531</v>
      </c>
      <c r="CCL50" s="86"/>
      <c r="CCM50" s="86" t="s">
        <v>533</v>
      </c>
      <c r="CCN50" s="86"/>
      <c r="CCO50" s="86" t="s">
        <v>535</v>
      </c>
      <c r="CCP50" s="86"/>
      <c r="CCQ50" s="86" t="s">
        <v>537</v>
      </c>
      <c r="CCV50" s="86"/>
      <c r="CCW50" s="86"/>
      <c r="CCX50" s="86"/>
      <c r="CCY50" s="86" t="s">
        <v>531</v>
      </c>
      <c r="CCZ50" s="86"/>
      <c r="CDA50" s="86" t="s">
        <v>533</v>
      </c>
      <c r="CDB50" s="86"/>
      <c r="CDC50" s="86" t="s">
        <v>535</v>
      </c>
      <c r="CDD50" s="86"/>
      <c r="CDE50" s="86" t="s">
        <v>537</v>
      </c>
      <c r="CDJ50" s="86"/>
      <c r="CDK50" s="86"/>
      <c r="CDL50" s="86"/>
      <c r="CDM50" s="86" t="s">
        <v>531</v>
      </c>
      <c r="CDN50" s="86"/>
      <c r="CDO50" s="86" t="s">
        <v>533</v>
      </c>
      <c r="CDP50" s="86"/>
      <c r="CDQ50" s="86" t="s">
        <v>535</v>
      </c>
      <c r="CDR50" s="86"/>
      <c r="CDS50" s="86" t="s">
        <v>537</v>
      </c>
      <c r="CDX50" s="86"/>
      <c r="CDY50" s="86"/>
      <c r="CDZ50" s="86"/>
      <c r="CEA50" s="86" t="s">
        <v>531</v>
      </c>
      <c r="CEB50" s="86"/>
      <c r="CEC50" s="86" t="s">
        <v>533</v>
      </c>
      <c r="CED50" s="86"/>
      <c r="CEE50" s="86" t="s">
        <v>535</v>
      </c>
      <c r="CEF50" s="86"/>
      <c r="CEG50" s="86" t="s">
        <v>537</v>
      </c>
      <c r="CEL50" s="86"/>
      <c r="CEM50" s="86"/>
      <c r="CEN50" s="86"/>
      <c r="CEO50" s="86" t="s">
        <v>531</v>
      </c>
      <c r="CEP50" s="86"/>
      <c r="CEQ50" s="86" t="s">
        <v>533</v>
      </c>
      <c r="CER50" s="86"/>
      <c r="CES50" s="86" t="s">
        <v>535</v>
      </c>
      <c r="CET50" s="86"/>
      <c r="CEU50" s="86" t="s">
        <v>537</v>
      </c>
      <c r="CEZ50" s="86"/>
      <c r="CFA50" s="86"/>
      <c r="CFB50" s="86"/>
      <c r="CFC50" s="86" t="s">
        <v>531</v>
      </c>
      <c r="CFD50" s="86"/>
      <c r="CFE50" s="86" t="s">
        <v>533</v>
      </c>
      <c r="CFF50" s="86"/>
      <c r="CFG50" s="86" t="s">
        <v>535</v>
      </c>
      <c r="CFH50" s="86"/>
      <c r="CFI50" s="86" t="s">
        <v>537</v>
      </c>
      <c r="CFN50" s="86"/>
      <c r="CFO50" s="86"/>
      <c r="CFP50" s="86"/>
      <c r="CFQ50" s="86" t="s">
        <v>531</v>
      </c>
      <c r="CFR50" s="86"/>
      <c r="CFS50" s="86" t="s">
        <v>533</v>
      </c>
      <c r="CFT50" s="86"/>
      <c r="CFU50" s="86" t="s">
        <v>535</v>
      </c>
      <c r="CFV50" s="86"/>
      <c r="CFW50" s="86" t="s">
        <v>537</v>
      </c>
      <c r="CGB50" s="86"/>
      <c r="CGC50" s="86"/>
      <c r="CGD50" s="86"/>
      <c r="CGE50" s="86" t="s">
        <v>531</v>
      </c>
      <c r="CGF50" s="86"/>
      <c r="CGG50" s="86" t="s">
        <v>533</v>
      </c>
      <c r="CGH50" s="86"/>
      <c r="CGI50" s="86" t="s">
        <v>535</v>
      </c>
      <c r="CGJ50" s="86"/>
      <c r="CGK50" s="86" t="s">
        <v>537</v>
      </c>
      <c r="CGP50" s="86"/>
      <c r="CGQ50" s="86"/>
      <c r="CGR50" s="86"/>
      <c r="CGS50" s="86" t="s">
        <v>531</v>
      </c>
      <c r="CGT50" s="86"/>
      <c r="CGU50" s="86" t="s">
        <v>533</v>
      </c>
      <c r="CGV50" s="86"/>
      <c r="CGW50" s="86" t="s">
        <v>535</v>
      </c>
      <c r="CGX50" s="86"/>
      <c r="CGY50" s="86" t="s">
        <v>537</v>
      </c>
      <c r="CHD50" s="86"/>
      <c r="CHE50" s="86"/>
      <c r="CHF50" s="86"/>
      <c r="CHG50" s="86" t="s">
        <v>531</v>
      </c>
      <c r="CHH50" s="86"/>
      <c r="CHI50" s="86" t="s">
        <v>533</v>
      </c>
      <c r="CHJ50" s="86"/>
      <c r="CHK50" s="86" t="s">
        <v>535</v>
      </c>
      <c r="CHL50" s="86"/>
      <c r="CHM50" s="86" t="s">
        <v>537</v>
      </c>
      <c r="CHR50" s="86"/>
      <c r="CHS50" s="86"/>
      <c r="CHT50" s="86"/>
      <c r="CHU50" s="86" t="s">
        <v>531</v>
      </c>
      <c r="CHV50" s="86"/>
      <c r="CHW50" s="86" t="s">
        <v>533</v>
      </c>
      <c r="CHX50" s="86"/>
      <c r="CHY50" s="86" t="s">
        <v>535</v>
      </c>
      <c r="CHZ50" s="86"/>
      <c r="CIA50" s="86" t="s">
        <v>537</v>
      </c>
      <c r="CIF50" s="86"/>
      <c r="CIG50" s="86"/>
      <c r="CIH50" s="86"/>
      <c r="CII50" s="86" t="s">
        <v>531</v>
      </c>
      <c r="CIJ50" s="86"/>
      <c r="CIK50" s="86" t="s">
        <v>533</v>
      </c>
      <c r="CIL50" s="86"/>
      <c r="CIM50" s="86" t="s">
        <v>535</v>
      </c>
      <c r="CIN50" s="86"/>
      <c r="CIO50" s="86" t="s">
        <v>537</v>
      </c>
      <c r="CIT50" s="86"/>
      <c r="CIU50" s="86"/>
      <c r="CIV50" s="86"/>
      <c r="CIW50" s="86" t="s">
        <v>531</v>
      </c>
      <c r="CIX50" s="86"/>
      <c r="CIY50" s="86" t="s">
        <v>533</v>
      </c>
      <c r="CIZ50" s="86"/>
      <c r="CJA50" s="86" t="s">
        <v>535</v>
      </c>
      <c r="CJB50" s="86"/>
      <c r="CJC50" s="86" t="s">
        <v>537</v>
      </c>
      <c r="CJH50" s="86"/>
      <c r="CJI50" s="86"/>
      <c r="CJJ50" s="86"/>
      <c r="CJK50" s="86" t="s">
        <v>531</v>
      </c>
      <c r="CJL50" s="86"/>
      <c r="CJM50" s="86" t="s">
        <v>533</v>
      </c>
      <c r="CJN50" s="86"/>
      <c r="CJO50" s="86" t="s">
        <v>535</v>
      </c>
      <c r="CJP50" s="86"/>
      <c r="CJQ50" s="86" t="s">
        <v>537</v>
      </c>
      <c r="CJV50" s="86"/>
      <c r="CJW50" s="86"/>
      <c r="CJX50" s="86"/>
      <c r="CJY50" s="86" t="s">
        <v>531</v>
      </c>
      <c r="CJZ50" s="86"/>
      <c r="CKA50" s="86" t="s">
        <v>533</v>
      </c>
      <c r="CKB50" s="86"/>
      <c r="CKC50" s="86" t="s">
        <v>535</v>
      </c>
      <c r="CKD50" s="86"/>
      <c r="CKE50" s="86" t="s">
        <v>537</v>
      </c>
      <c r="CKJ50" s="86"/>
      <c r="CKK50" s="86"/>
      <c r="CKL50" s="86"/>
      <c r="CKM50" s="86" t="s">
        <v>531</v>
      </c>
      <c r="CKN50" s="86"/>
      <c r="CKO50" s="86" t="s">
        <v>533</v>
      </c>
      <c r="CKP50" s="86"/>
      <c r="CKQ50" s="86" t="s">
        <v>535</v>
      </c>
      <c r="CKR50" s="86"/>
      <c r="CKS50" s="86" t="s">
        <v>537</v>
      </c>
      <c r="CKX50" s="86"/>
      <c r="CKY50" s="86"/>
      <c r="CKZ50" s="86"/>
      <c r="CLA50" s="86" t="s">
        <v>531</v>
      </c>
      <c r="CLB50" s="86"/>
      <c r="CLC50" s="86" t="s">
        <v>533</v>
      </c>
      <c r="CLD50" s="86"/>
      <c r="CLE50" s="86" t="s">
        <v>535</v>
      </c>
      <c r="CLF50" s="86"/>
      <c r="CLG50" s="86" t="s">
        <v>537</v>
      </c>
      <c r="CLL50" s="86"/>
      <c r="CLM50" s="86"/>
      <c r="CLN50" s="86"/>
      <c r="CLO50" s="86" t="s">
        <v>531</v>
      </c>
      <c r="CLP50" s="86"/>
      <c r="CLQ50" s="86" t="s">
        <v>533</v>
      </c>
      <c r="CLR50" s="86"/>
      <c r="CLS50" s="86" t="s">
        <v>535</v>
      </c>
      <c r="CLT50" s="86"/>
      <c r="CLU50" s="86" t="s">
        <v>537</v>
      </c>
      <c r="CLZ50" s="86"/>
      <c r="CMA50" s="86"/>
      <c r="CMB50" s="86"/>
      <c r="CMC50" s="86" t="s">
        <v>531</v>
      </c>
      <c r="CMD50" s="86"/>
      <c r="CME50" s="86" t="s">
        <v>533</v>
      </c>
      <c r="CMF50" s="86"/>
      <c r="CMG50" s="86" t="s">
        <v>535</v>
      </c>
      <c r="CMH50" s="86"/>
      <c r="CMI50" s="86" t="s">
        <v>537</v>
      </c>
      <c r="CMN50" s="86"/>
      <c r="CMO50" s="86"/>
      <c r="CMP50" s="86"/>
      <c r="CMQ50" s="86" t="s">
        <v>531</v>
      </c>
      <c r="CMR50" s="86"/>
      <c r="CMS50" s="86" t="s">
        <v>533</v>
      </c>
      <c r="CMT50" s="86"/>
      <c r="CMU50" s="86" t="s">
        <v>535</v>
      </c>
      <c r="CMV50" s="86"/>
      <c r="CMW50" s="86" t="s">
        <v>537</v>
      </c>
      <c r="CNB50" s="86"/>
      <c r="CNC50" s="86"/>
      <c r="CND50" s="86"/>
      <c r="CNE50" s="86" t="s">
        <v>531</v>
      </c>
      <c r="CNF50" s="86"/>
      <c r="CNG50" s="86" t="s">
        <v>533</v>
      </c>
      <c r="CNH50" s="86"/>
      <c r="CNI50" s="86" t="s">
        <v>535</v>
      </c>
      <c r="CNJ50" s="86"/>
      <c r="CNK50" s="86" t="s">
        <v>537</v>
      </c>
      <c r="CNP50" s="86"/>
      <c r="CNQ50" s="86"/>
      <c r="CNR50" s="86"/>
      <c r="CNS50" s="86" t="s">
        <v>531</v>
      </c>
      <c r="CNT50" s="86"/>
      <c r="CNU50" s="86" t="s">
        <v>533</v>
      </c>
      <c r="CNV50" s="86"/>
      <c r="CNW50" s="86" t="s">
        <v>535</v>
      </c>
      <c r="CNX50" s="86"/>
      <c r="CNY50" s="86" t="s">
        <v>537</v>
      </c>
      <c r="COD50" s="86"/>
      <c r="COE50" s="86"/>
      <c r="COF50" s="86"/>
      <c r="COG50" s="86" t="s">
        <v>531</v>
      </c>
      <c r="COH50" s="86"/>
      <c r="COI50" s="86" t="s">
        <v>533</v>
      </c>
      <c r="COJ50" s="86"/>
      <c r="COK50" s="86" t="s">
        <v>535</v>
      </c>
      <c r="COL50" s="86"/>
      <c r="COM50" s="86" t="s">
        <v>537</v>
      </c>
      <c r="COR50" s="86"/>
      <c r="COS50" s="86"/>
      <c r="COT50" s="86"/>
      <c r="COU50" s="86" t="s">
        <v>531</v>
      </c>
      <c r="COV50" s="86"/>
      <c r="COW50" s="86" t="s">
        <v>533</v>
      </c>
      <c r="COX50" s="86"/>
      <c r="COY50" s="86" t="s">
        <v>535</v>
      </c>
      <c r="COZ50" s="86"/>
      <c r="CPA50" s="86" t="s">
        <v>537</v>
      </c>
      <c r="CPF50" s="86"/>
      <c r="CPG50" s="86"/>
      <c r="CPH50" s="86"/>
      <c r="CPI50" s="86" t="s">
        <v>531</v>
      </c>
      <c r="CPJ50" s="86"/>
      <c r="CPK50" s="86" t="s">
        <v>533</v>
      </c>
      <c r="CPL50" s="86"/>
      <c r="CPM50" s="86" t="s">
        <v>535</v>
      </c>
      <c r="CPN50" s="86"/>
      <c r="CPO50" s="86" t="s">
        <v>537</v>
      </c>
      <c r="CPT50" s="86"/>
      <c r="CPU50" s="86"/>
      <c r="CPV50" s="86"/>
      <c r="CPW50" s="86" t="s">
        <v>531</v>
      </c>
      <c r="CPX50" s="86"/>
      <c r="CPY50" s="86" t="s">
        <v>533</v>
      </c>
      <c r="CPZ50" s="86"/>
      <c r="CQA50" s="86" t="s">
        <v>535</v>
      </c>
      <c r="CQB50" s="86"/>
      <c r="CQC50" s="86" t="s">
        <v>537</v>
      </c>
      <c r="CQH50" s="86"/>
      <c r="CQI50" s="86"/>
      <c r="CQJ50" s="86"/>
      <c r="CQK50" s="86" t="s">
        <v>531</v>
      </c>
      <c r="CQL50" s="86"/>
      <c r="CQM50" s="86" t="s">
        <v>533</v>
      </c>
      <c r="CQN50" s="86"/>
      <c r="CQO50" s="86" t="s">
        <v>535</v>
      </c>
      <c r="CQP50" s="86"/>
      <c r="CQQ50" s="86" t="s">
        <v>537</v>
      </c>
      <c r="CQV50" s="86"/>
      <c r="CQW50" s="86"/>
      <c r="CQX50" s="86"/>
      <c r="CQY50" s="86" t="s">
        <v>531</v>
      </c>
      <c r="CQZ50" s="86"/>
      <c r="CRA50" s="86" t="s">
        <v>533</v>
      </c>
      <c r="CRB50" s="86"/>
      <c r="CRC50" s="86" t="s">
        <v>535</v>
      </c>
      <c r="CRD50" s="86"/>
      <c r="CRE50" s="86" t="s">
        <v>537</v>
      </c>
      <c r="CRJ50" s="86"/>
      <c r="CRK50" s="86"/>
      <c r="CRL50" s="86"/>
      <c r="CRM50" s="86" t="s">
        <v>531</v>
      </c>
      <c r="CRN50" s="86"/>
      <c r="CRO50" s="86" t="s">
        <v>533</v>
      </c>
      <c r="CRP50" s="86"/>
      <c r="CRQ50" s="86" t="s">
        <v>535</v>
      </c>
      <c r="CRR50" s="86"/>
      <c r="CRS50" s="86" t="s">
        <v>537</v>
      </c>
      <c r="CRX50" s="86"/>
      <c r="CRY50" s="86"/>
      <c r="CRZ50" s="86"/>
      <c r="CSA50" s="86" t="s">
        <v>531</v>
      </c>
      <c r="CSB50" s="86"/>
      <c r="CSC50" s="86" t="s">
        <v>533</v>
      </c>
      <c r="CSD50" s="86"/>
      <c r="CSE50" s="86" t="s">
        <v>535</v>
      </c>
      <c r="CSF50" s="86"/>
      <c r="CSG50" s="86" t="s">
        <v>537</v>
      </c>
      <c r="CSL50" s="86"/>
      <c r="CSM50" s="86"/>
      <c r="CSN50" s="86"/>
      <c r="CSO50" s="86" t="s">
        <v>531</v>
      </c>
      <c r="CSP50" s="86"/>
      <c r="CSQ50" s="86" t="s">
        <v>533</v>
      </c>
      <c r="CSR50" s="86"/>
      <c r="CSS50" s="86" t="s">
        <v>535</v>
      </c>
      <c r="CST50" s="86"/>
      <c r="CSU50" s="86" t="s">
        <v>537</v>
      </c>
      <c r="CSZ50" s="86"/>
      <c r="CTA50" s="86"/>
      <c r="CTB50" s="86"/>
      <c r="CTC50" s="86" t="s">
        <v>531</v>
      </c>
      <c r="CTD50" s="86"/>
      <c r="CTE50" s="86" t="s">
        <v>533</v>
      </c>
      <c r="CTF50" s="86"/>
      <c r="CTG50" s="86" t="s">
        <v>535</v>
      </c>
      <c r="CTH50" s="86"/>
      <c r="CTI50" s="86" t="s">
        <v>537</v>
      </c>
      <c r="CTN50" s="86"/>
      <c r="CTO50" s="86"/>
      <c r="CTP50" s="86"/>
      <c r="CTQ50" s="86" t="s">
        <v>531</v>
      </c>
      <c r="CTR50" s="86"/>
      <c r="CTS50" s="86" t="s">
        <v>533</v>
      </c>
      <c r="CTT50" s="86"/>
      <c r="CTU50" s="86" t="s">
        <v>535</v>
      </c>
      <c r="CTV50" s="86"/>
      <c r="CTW50" s="86" t="s">
        <v>537</v>
      </c>
      <c r="CUB50" s="86"/>
      <c r="CUC50" s="86"/>
      <c r="CUD50" s="86"/>
      <c r="CUE50" s="86" t="s">
        <v>531</v>
      </c>
      <c r="CUF50" s="86"/>
      <c r="CUG50" s="86" t="s">
        <v>533</v>
      </c>
      <c r="CUH50" s="86"/>
      <c r="CUI50" s="86" t="s">
        <v>535</v>
      </c>
      <c r="CUJ50" s="86"/>
      <c r="CUK50" s="86" t="s">
        <v>537</v>
      </c>
      <c r="CUP50" s="86"/>
      <c r="CUQ50" s="86"/>
      <c r="CUR50" s="86"/>
      <c r="CUS50" s="86" t="s">
        <v>531</v>
      </c>
      <c r="CUT50" s="86"/>
      <c r="CUU50" s="86" t="s">
        <v>533</v>
      </c>
      <c r="CUV50" s="86"/>
      <c r="CUW50" s="86" t="s">
        <v>535</v>
      </c>
      <c r="CUX50" s="86"/>
      <c r="CUY50" s="86" t="s">
        <v>537</v>
      </c>
      <c r="CVD50" s="86"/>
      <c r="CVE50" s="86"/>
      <c r="CVF50" s="86"/>
      <c r="CVG50" s="86" t="s">
        <v>531</v>
      </c>
      <c r="CVH50" s="86"/>
      <c r="CVI50" s="86" t="s">
        <v>533</v>
      </c>
      <c r="CVJ50" s="86"/>
      <c r="CVK50" s="86" t="s">
        <v>535</v>
      </c>
      <c r="CVL50" s="86"/>
      <c r="CVM50" s="86" t="s">
        <v>537</v>
      </c>
      <c r="CVR50" s="86"/>
      <c r="CVS50" s="86"/>
      <c r="CVT50" s="86"/>
      <c r="CVU50" s="86" t="s">
        <v>531</v>
      </c>
      <c r="CVV50" s="86"/>
      <c r="CVW50" s="86" t="s">
        <v>533</v>
      </c>
      <c r="CVX50" s="86"/>
      <c r="CVY50" s="86" t="s">
        <v>535</v>
      </c>
      <c r="CVZ50" s="86"/>
      <c r="CWA50" s="86" t="s">
        <v>537</v>
      </c>
      <c r="CWF50" s="86"/>
      <c r="CWG50" s="86"/>
      <c r="CWH50" s="86"/>
      <c r="CWI50" s="86" t="s">
        <v>531</v>
      </c>
      <c r="CWJ50" s="86"/>
      <c r="CWK50" s="86" t="s">
        <v>533</v>
      </c>
      <c r="CWL50" s="86"/>
      <c r="CWM50" s="86" t="s">
        <v>535</v>
      </c>
      <c r="CWN50" s="86"/>
      <c r="CWO50" s="86" t="s">
        <v>537</v>
      </c>
      <c r="CWT50" s="86"/>
      <c r="CWU50" s="86"/>
      <c r="CWV50" s="86"/>
      <c r="CWW50" s="86" t="s">
        <v>531</v>
      </c>
      <c r="CWX50" s="86"/>
      <c r="CWY50" s="86" t="s">
        <v>533</v>
      </c>
      <c r="CWZ50" s="86"/>
      <c r="CXA50" s="86" t="s">
        <v>535</v>
      </c>
      <c r="CXB50" s="86"/>
      <c r="CXC50" s="86" t="s">
        <v>537</v>
      </c>
      <c r="CXH50" s="86"/>
      <c r="CXI50" s="86"/>
      <c r="CXJ50" s="86"/>
      <c r="CXK50" s="86" t="s">
        <v>531</v>
      </c>
      <c r="CXL50" s="86"/>
      <c r="CXM50" s="86" t="s">
        <v>533</v>
      </c>
      <c r="CXN50" s="86"/>
      <c r="CXO50" s="86" t="s">
        <v>535</v>
      </c>
      <c r="CXP50" s="86"/>
      <c r="CXQ50" s="86" t="s">
        <v>537</v>
      </c>
      <c r="CXV50" s="86"/>
      <c r="CXW50" s="86"/>
      <c r="CXX50" s="86"/>
      <c r="CXY50" s="86" t="s">
        <v>531</v>
      </c>
      <c r="CXZ50" s="86"/>
      <c r="CYA50" s="86" t="s">
        <v>533</v>
      </c>
      <c r="CYB50" s="86"/>
      <c r="CYC50" s="86" t="s">
        <v>535</v>
      </c>
      <c r="CYD50" s="86"/>
      <c r="CYE50" s="86" t="s">
        <v>537</v>
      </c>
      <c r="CYJ50" s="86"/>
      <c r="CYK50" s="86"/>
      <c r="CYL50" s="86"/>
      <c r="CYM50" s="86" t="s">
        <v>531</v>
      </c>
      <c r="CYN50" s="86"/>
      <c r="CYO50" s="86" t="s">
        <v>533</v>
      </c>
      <c r="CYP50" s="86"/>
      <c r="CYQ50" s="86" t="s">
        <v>535</v>
      </c>
      <c r="CYR50" s="86"/>
      <c r="CYS50" s="86" t="s">
        <v>537</v>
      </c>
      <c r="CYX50" s="86"/>
      <c r="CYY50" s="86"/>
      <c r="CYZ50" s="86"/>
      <c r="CZA50" s="86" t="s">
        <v>531</v>
      </c>
      <c r="CZB50" s="86"/>
      <c r="CZC50" s="86" t="s">
        <v>533</v>
      </c>
      <c r="CZD50" s="86"/>
      <c r="CZE50" s="86" t="s">
        <v>535</v>
      </c>
      <c r="CZF50" s="86"/>
      <c r="CZG50" s="86" t="s">
        <v>537</v>
      </c>
      <c r="CZL50" s="86"/>
      <c r="CZM50" s="86"/>
      <c r="CZN50" s="86"/>
      <c r="CZO50" s="86" t="s">
        <v>531</v>
      </c>
      <c r="CZP50" s="86"/>
      <c r="CZQ50" s="86" t="s">
        <v>533</v>
      </c>
      <c r="CZR50" s="86"/>
      <c r="CZS50" s="86" t="s">
        <v>535</v>
      </c>
      <c r="CZT50" s="86"/>
      <c r="CZU50" s="86" t="s">
        <v>537</v>
      </c>
      <c r="CZZ50" s="86"/>
      <c r="DAA50" s="86"/>
      <c r="DAB50" s="86"/>
      <c r="DAC50" s="86" t="s">
        <v>531</v>
      </c>
      <c r="DAD50" s="86"/>
      <c r="DAE50" s="86" t="s">
        <v>533</v>
      </c>
      <c r="DAF50" s="86"/>
      <c r="DAG50" s="86" t="s">
        <v>535</v>
      </c>
      <c r="DAH50" s="86"/>
      <c r="DAI50" s="86" t="s">
        <v>537</v>
      </c>
      <c r="DAN50" s="86"/>
      <c r="DAO50" s="86"/>
      <c r="DAP50" s="86"/>
      <c r="DAQ50" s="86" t="s">
        <v>531</v>
      </c>
      <c r="DAR50" s="86"/>
      <c r="DAS50" s="86" t="s">
        <v>533</v>
      </c>
      <c r="DAT50" s="86"/>
      <c r="DAU50" s="86" t="s">
        <v>535</v>
      </c>
      <c r="DAV50" s="86"/>
      <c r="DAW50" s="86" t="s">
        <v>537</v>
      </c>
      <c r="DBB50" s="86"/>
      <c r="DBC50" s="86"/>
      <c r="DBD50" s="86"/>
      <c r="DBE50" s="86" t="s">
        <v>531</v>
      </c>
      <c r="DBF50" s="86"/>
      <c r="DBG50" s="86" t="s">
        <v>533</v>
      </c>
      <c r="DBH50" s="86"/>
      <c r="DBI50" s="86" t="s">
        <v>535</v>
      </c>
      <c r="DBJ50" s="86"/>
      <c r="DBK50" s="86" t="s">
        <v>537</v>
      </c>
      <c r="DBP50" s="86"/>
      <c r="DBQ50" s="86"/>
      <c r="DBR50" s="86"/>
      <c r="DBS50" s="86" t="s">
        <v>531</v>
      </c>
      <c r="DBT50" s="86"/>
      <c r="DBU50" s="86" t="s">
        <v>533</v>
      </c>
      <c r="DBV50" s="86"/>
      <c r="DBW50" s="86" t="s">
        <v>535</v>
      </c>
      <c r="DBX50" s="86"/>
      <c r="DBY50" s="86" t="s">
        <v>537</v>
      </c>
      <c r="DCD50" s="86"/>
      <c r="DCE50" s="86"/>
      <c r="DCF50" s="86"/>
      <c r="DCG50" s="86" t="s">
        <v>531</v>
      </c>
      <c r="DCH50" s="86"/>
      <c r="DCI50" s="86" t="s">
        <v>533</v>
      </c>
      <c r="DCJ50" s="86"/>
      <c r="DCK50" s="86" t="s">
        <v>535</v>
      </c>
      <c r="DCL50" s="86"/>
      <c r="DCM50" s="86" t="s">
        <v>537</v>
      </c>
      <c r="DCR50" s="86"/>
      <c r="DCS50" s="86"/>
      <c r="DCT50" s="86"/>
      <c r="DCU50" s="86" t="s">
        <v>531</v>
      </c>
      <c r="DCV50" s="86"/>
      <c r="DCW50" s="86" t="s">
        <v>533</v>
      </c>
      <c r="DCX50" s="86"/>
      <c r="DCY50" s="86" t="s">
        <v>535</v>
      </c>
      <c r="DCZ50" s="86"/>
      <c r="DDA50" s="86" t="s">
        <v>537</v>
      </c>
      <c r="DDF50" s="86"/>
      <c r="DDG50" s="86"/>
      <c r="DDH50" s="86"/>
      <c r="DDI50" s="86" t="s">
        <v>531</v>
      </c>
      <c r="DDJ50" s="86"/>
      <c r="DDK50" s="86" t="s">
        <v>533</v>
      </c>
      <c r="DDL50" s="86"/>
      <c r="DDM50" s="86" t="s">
        <v>535</v>
      </c>
      <c r="DDN50" s="86"/>
      <c r="DDO50" s="86" t="s">
        <v>537</v>
      </c>
      <c r="DDT50" s="86"/>
      <c r="DDU50" s="86"/>
      <c r="DDV50" s="86"/>
      <c r="DDW50" s="86" t="s">
        <v>531</v>
      </c>
      <c r="DDX50" s="86"/>
      <c r="DDY50" s="86" t="s">
        <v>533</v>
      </c>
      <c r="DDZ50" s="86"/>
      <c r="DEA50" s="86" t="s">
        <v>535</v>
      </c>
      <c r="DEB50" s="86"/>
      <c r="DEC50" s="86" t="s">
        <v>537</v>
      </c>
      <c r="DEH50" s="86"/>
      <c r="DEI50" s="86"/>
      <c r="DEJ50" s="86"/>
      <c r="DEK50" s="86" t="s">
        <v>531</v>
      </c>
      <c r="DEL50" s="86"/>
      <c r="DEM50" s="86" t="s">
        <v>533</v>
      </c>
      <c r="DEN50" s="86"/>
      <c r="DEO50" s="86" t="s">
        <v>535</v>
      </c>
      <c r="DEP50" s="86"/>
      <c r="DEQ50" s="86" t="s">
        <v>537</v>
      </c>
      <c r="DEV50" s="86"/>
      <c r="DEW50" s="86"/>
      <c r="DEX50" s="86"/>
      <c r="DEY50" s="86" t="s">
        <v>531</v>
      </c>
      <c r="DEZ50" s="86"/>
      <c r="DFA50" s="86" t="s">
        <v>533</v>
      </c>
      <c r="DFB50" s="86"/>
      <c r="DFC50" s="86" t="s">
        <v>535</v>
      </c>
      <c r="DFD50" s="86"/>
      <c r="DFE50" s="86" t="s">
        <v>537</v>
      </c>
      <c r="DFJ50" s="86"/>
      <c r="DFK50" s="86"/>
      <c r="DFL50" s="86"/>
      <c r="DFM50" s="86" t="s">
        <v>531</v>
      </c>
      <c r="DFN50" s="86"/>
      <c r="DFO50" s="86" t="s">
        <v>533</v>
      </c>
      <c r="DFP50" s="86"/>
      <c r="DFQ50" s="86" t="s">
        <v>535</v>
      </c>
      <c r="DFR50" s="86"/>
      <c r="DFS50" s="86" t="s">
        <v>537</v>
      </c>
      <c r="DFX50" s="86"/>
      <c r="DFY50" s="86"/>
      <c r="DFZ50" s="86"/>
      <c r="DGA50" s="86" t="s">
        <v>531</v>
      </c>
      <c r="DGB50" s="86"/>
      <c r="DGC50" s="86" t="s">
        <v>533</v>
      </c>
      <c r="DGD50" s="86"/>
      <c r="DGE50" s="86" t="s">
        <v>535</v>
      </c>
      <c r="DGF50" s="86"/>
      <c r="DGG50" s="86" t="s">
        <v>537</v>
      </c>
      <c r="DGL50" s="86"/>
      <c r="DGM50" s="86"/>
      <c r="DGN50" s="86"/>
      <c r="DGO50" s="86" t="s">
        <v>531</v>
      </c>
      <c r="DGP50" s="86"/>
      <c r="DGQ50" s="86" t="s">
        <v>533</v>
      </c>
      <c r="DGR50" s="86"/>
      <c r="DGS50" s="86" t="s">
        <v>535</v>
      </c>
      <c r="DGT50" s="86"/>
      <c r="DGU50" s="86" t="s">
        <v>537</v>
      </c>
      <c r="DGZ50" s="86"/>
      <c r="DHA50" s="86"/>
      <c r="DHB50" s="86"/>
      <c r="DHC50" s="86" t="s">
        <v>531</v>
      </c>
      <c r="DHD50" s="86"/>
      <c r="DHE50" s="86" t="s">
        <v>533</v>
      </c>
      <c r="DHF50" s="86"/>
      <c r="DHG50" s="86" t="s">
        <v>535</v>
      </c>
      <c r="DHH50" s="86"/>
      <c r="DHI50" s="86" t="s">
        <v>537</v>
      </c>
      <c r="DHN50" s="86"/>
      <c r="DHO50" s="86"/>
      <c r="DHP50" s="86"/>
      <c r="DHQ50" s="86" t="s">
        <v>531</v>
      </c>
      <c r="DHR50" s="86"/>
      <c r="DHS50" s="86" t="s">
        <v>533</v>
      </c>
      <c r="DHT50" s="86"/>
      <c r="DHU50" s="86" t="s">
        <v>535</v>
      </c>
      <c r="DHV50" s="86"/>
      <c r="DHW50" s="86" t="s">
        <v>537</v>
      </c>
      <c r="DIB50" s="86"/>
      <c r="DIC50" s="86"/>
      <c r="DID50" s="86"/>
      <c r="DIE50" s="86" t="s">
        <v>531</v>
      </c>
      <c r="DIF50" s="86"/>
      <c r="DIG50" s="86" t="s">
        <v>533</v>
      </c>
      <c r="DIH50" s="86"/>
      <c r="DII50" s="86" t="s">
        <v>535</v>
      </c>
      <c r="DIJ50" s="86"/>
      <c r="DIK50" s="86" t="s">
        <v>537</v>
      </c>
      <c r="DIP50" s="86"/>
      <c r="DIQ50" s="86"/>
      <c r="DIR50" s="86"/>
      <c r="DIS50" s="86" t="s">
        <v>531</v>
      </c>
      <c r="DIT50" s="86"/>
      <c r="DIU50" s="86" t="s">
        <v>533</v>
      </c>
      <c r="DIV50" s="86"/>
      <c r="DIW50" s="86" t="s">
        <v>535</v>
      </c>
      <c r="DIX50" s="86"/>
      <c r="DIY50" s="86" t="s">
        <v>537</v>
      </c>
      <c r="DJD50" s="86"/>
      <c r="DJE50" s="86"/>
      <c r="DJF50" s="86"/>
      <c r="DJG50" s="86" t="s">
        <v>531</v>
      </c>
      <c r="DJH50" s="86"/>
      <c r="DJI50" s="86" t="s">
        <v>533</v>
      </c>
      <c r="DJJ50" s="86"/>
      <c r="DJK50" s="86" t="s">
        <v>535</v>
      </c>
      <c r="DJL50" s="86"/>
      <c r="DJM50" s="86" t="s">
        <v>537</v>
      </c>
      <c r="DJR50" s="86"/>
      <c r="DJS50" s="86"/>
      <c r="DJT50" s="86"/>
      <c r="DJU50" s="86" t="s">
        <v>531</v>
      </c>
      <c r="DJV50" s="86"/>
      <c r="DJW50" s="86" t="s">
        <v>533</v>
      </c>
      <c r="DJX50" s="86"/>
      <c r="DJY50" s="86" t="s">
        <v>535</v>
      </c>
      <c r="DJZ50" s="86"/>
      <c r="DKA50" s="86" t="s">
        <v>537</v>
      </c>
      <c r="DKF50" s="86"/>
      <c r="DKG50" s="86"/>
      <c r="DKH50" s="86"/>
      <c r="DKI50" s="86" t="s">
        <v>531</v>
      </c>
      <c r="DKJ50" s="86"/>
      <c r="DKK50" s="86" t="s">
        <v>533</v>
      </c>
      <c r="DKL50" s="86"/>
      <c r="DKM50" s="86" t="s">
        <v>535</v>
      </c>
      <c r="DKN50" s="86"/>
      <c r="DKO50" s="86" t="s">
        <v>537</v>
      </c>
      <c r="DKT50" s="86"/>
      <c r="DKU50" s="86"/>
      <c r="DKV50" s="86"/>
      <c r="DKW50" s="86" t="s">
        <v>531</v>
      </c>
      <c r="DKX50" s="86"/>
      <c r="DKY50" s="86" t="s">
        <v>533</v>
      </c>
      <c r="DKZ50" s="86"/>
      <c r="DLA50" s="86" t="s">
        <v>535</v>
      </c>
      <c r="DLB50" s="86"/>
      <c r="DLC50" s="86" t="s">
        <v>537</v>
      </c>
      <c r="DLH50" s="86"/>
      <c r="DLI50" s="86"/>
      <c r="DLJ50" s="86"/>
      <c r="DLK50" s="86" t="s">
        <v>531</v>
      </c>
      <c r="DLL50" s="86"/>
      <c r="DLM50" s="86" t="s">
        <v>533</v>
      </c>
      <c r="DLN50" s="86"/>
      <c r="DLO50" s="86" t="s">
        <v>535</v>
      </c>
      <c r="DLP50" s="86"/>
      <c r="DLQ50" s="86" t="s">
        <v>537</v>
      </c>
      <c r="DLV50" s="86"/>
      <c r="DLW50" s="86"/>
      <c r="DLX50" s="86"/>
      <c r="DLY50" s="86" t="s">
        <v>531</v>
      </c>
      <c r="DLZ50" s="86"/>
      <c r="DMA50" s="86" t="s">
        <v>533</v>
      </c>
      <c r="DMB50" s="86"/>
      <c r="DMC50" s="86" t="s">
        <v>535</v>
      </c>
      <c r="DMD50" s="86"/>
      <c r="DME50" s="86" t="s">
        <v>537</v>
      </c>
      <c r="DMJ50" s="86"/>
      <c r="DMK50" s="86"/>
      <c r="DML50" s="86"/>
      <c r="DMM50" s="86" t="s">
        <v>531</v>
      </c>
      <c r="DMN50" s="86"/>
      <c r="DMO50" s="86" t="s">
        <v>533</v>
      </c>
      <c r="DMP50" s="86"/>
      <c r="DMQ50" s="86" t="s">
        <v>535</v>
      </c>
      <c r="DMR50" s="86"/>
      <c r="DMS50" s="86" t="s">
        <v>537</v>
      </c>
      <c r="DMX50" s="86"/>
      <c r="DMY50" s="86"/>
      <c r="DMZ50" s="86"/>
      <c r="DNA50" s="86" t="s">
        <v>531</v>
      </c>
      <c r="DNB50" s="86"/>
      <c r="DNC50" s="86" t="s">
        <v>533</v>
      </c>
      <c r="DND50" s="86"/>
      <c r="DNE50" s="86" t="s">
        <v>535</v>
      </c>
      <c r="DNF50" s="86"/>
      <c r="DNG50" s="86" t="s">
        <v>537</v>
      </c>
      <c r="DNL50" s="86"/>
      <c r="DNM50" s="86"/>
      <c r="DNN50" s="86"/>
      <c r="DNO50" s="86" t="s">
        <v>531</v>
      </c>
      <c r="DNP50" s="86"/>
      <c r="DNQ50" s="86" t="s">
        <v>533</v>
      </c>
      <c r="DNR50" s="86"/>
      <c r="DNS50" s="86" t="s">
        <v>535</v>
      </c>
      <c r="DNT50" s="86"/>
      <c r="DNU50" s="86" t="s">
        <v>537</v>
      </c>
      <c r="DNZ50" s="86"/>
      <c r="DOA50" s="86"/>
      <c r="DOB50" s="86"/>
      <c r="DOC50" s="86" t="s">
        <v>531</v>
      </c>
      <c r="DOD50" s="86"/>
      <c r="DOE50" s="86" t="s">
        <v>533</v>
      </c>
      <c r="DOF50" s="86"/>
      <c r="DOG50" s="86" t="s">
        <v>535</v>
      </c>
      <c r="DOH50" s="86"/>
      <c r="DOI50" s="86" t="s">
        <v>537</v>
      </c>
      <c r="DON50" s="86"/>
      <c r="DOO50" s="86"/>
      <c r="DOP50" s="86"/>
      <c r="DOQ50" s="86" t="s">
        <v>531</v>
      </c>
      <c r="DOR50" s="86"/>
      <c r="DOS50" s="86" t="s">
        <v>533</v>
      </c>
      <c r="DOT50" s="86"/>
      <c r="DOU50" s="86" t="s">
        <v>535</v>
      </c>
      <c r="DOV50" s="86"/>
      <c r="DOW50" s="86" t="s">
        <v>537</v>
      </c>
      <c r="DPB50" s="86"/>
      <c r="DPC50" s="86"/>
      <c r="DPD50" s="86"/>
      <c r="DPE50" s="86" t="s">
        <v>531</v>
      </c>
      <c r="DPF50" s="86"/>
      <c r="DPG50" s="86" t="s">
        <v>533</v>
      </c>
      <c r="DPH50" s="86"/>
      <c r="DPI50" s="86" t="s">
        <v>535</v>
      </c>
      <c r="DPJ50" s="86"/>
      <c r="DPK50" s="86" t="s">
        <v>537</v>
      </c>
      <c r="DPP50" s="86"/>
      <c r="DPQ50" s="86"/>
      <c r="DPR50" s="86"/>
      <c r="DPS50" s="86" t="s">
        <v>531</v>
      </c>
      <c r="DPT50" s="86"/>
      <c r="DPU50" s="86" t="s">
        <v>533</v>
      </c>
      <c r="DPV50" s="86"/>
      <c r="DPW50" s="86" t="s">
        <v>535</v>
      </c>
      <c r="DPX50" s="86"/>
      <c r="DPY50" s="86" t="s">
        <v>537</v>
      </c>
      <c r="DQD50" s="86"/>
      <c r="DQE50" s="86"/>
      <c r="DQF50" s="86"/>
      <c r="DQG50" s="86" t="s">
        <v>531</v>
      </c>
      <c r="DQH50" s="86"/>
      <c r="DQI50" s="86" t="s">
        <v>533</v>
      </c>
      <c r="DQJ50" s="86"/>
      <c r="DQK50" s="86" t="s">
        <v>535</v>
      </c>
      <c r="DQL50" s="86"/>
      <c r="DQM50" s="86" t="s">
        <v>537</v>
      </c>
      <c r="DQR50" s="86"/>
      <c r="DQS50" s="86"/>
      <c r="DQT50" s="86"/>
      <c r="DQU50" s="86" t="s">
        <v>531</v>
      </c>
      <c r="DQV50" s="86"/>
      <c r="DQW50" s="86" t="s">
        <v>533</v>
      </c>
      <c r="DQX50" s="86"/>
      <c r="DQY50" s="86" t="s">
        <v>535</v>
      </c>
      <c r="DQZ50" s="86"/>
      <c r="DRA50" s="86" t="s">
        <v>537</v>
      </c>
      <c r="DRF50" s="86"/>
      <c r="DRG50" s="86"/>
      <c r="DRH50" s="86"/>
      <c r="DRI50" s="86" t="s">
        <v>531</v>
      </c>
      <c r="DRJ50" s="86"/>
      <c r="DRK50" s="86" t="s">
        <v>533</v>
      </c>
      <c r="DRL50" s="86"/>
      <c r="DRM50" s="86" t="s">
        <v>535</v>
      </c>
      <c r="DRN50" s="86"/>
      <c r="DRO50" s="86" t="s">
        <v>537</v>
      </c>
      <c r="DRT50" s="86"/>
      <c r="DRU50" s="86"/>
      <c r="DRV50" s="86"/>
      <c r="DRW50" s="86" t="s">
        <v>531</v>
      </c>
      <c r="DRX50" s="86"/>
      <c r="DRY50" s="86" t="s">
        <v>533</v>
      </c>
      <c r="DRZ50" s="86"/>
      <c r="DSA50" s="86" t="s">
        <v>535</v>
      </c>
      <c r="DSB50" s="86"/>
      <c r="DSC50" s="86" t="s">
        <v>537</v>
      </c>
      <c r="DSH50" s="86"/>
      <c r="DSI50" s="86"/>
      <c r="DSJ50" s="86"/>
      <c r="DSK50" s="86" t="s">
        <v>531</v>
      </c>
      <c r="DSL50" s="86"/>
      <c r="DSM50" s="86" t="s">
        <v>533</v>
      </c>
      <c r="DSN50" s="86"/>
      <c r="DSO50" s="86" t="s">
        <v>535</v>
      </c>
      <c r="DSP50" s="86"/>
      <c r="DSQ50" s="86" t="s">
        <v>537</v>
      </c>
      <c r="DSV50" s="86"/>
      <c r="DSW50" s="86"/>
      <c r="DSX50" s="86"/>
      <c r="DSY50" s="86" t="s">
        <v>531</v>
      </c>
      <c r="DSZ50" s="86"/>
      <c r="DTA50" s="86" t="s">
        <v>533</v>
      </c>
      <c r="DTB50" s="86"/>
      <c r="DTC50" s="86" t="s">
        <v>535</v>
      </c>
      <c r="DTD50" s="86"/>
      <c r="DTE50" s="86" t="s">
        <v>537</v>
      </c>
      <c r="DTJ50" s="86"/>
      <c r="DTK50" s="86"/>
      <c r="DTL50" s="86"/>
      <c r="DTM50" s="86" t="s">
        <v>531</v>
      </c>
      <c r="DTN50" s="86"/>
      <c r="DTO50" s="86" t="s">
        <v>533</v>
      </c>
      <c r="DTP50" s="86"/>
      <c r="DTQ50" s="86" t="s">
        <v>535</v>
      </c>
      <c r="DTR50" s="86"/>
      <c r="DTS50" s="86" t="s">
        <v>537</v>
      </c>
      <c r="DTX50" s="86"/>
      <c r="DTY50" s="86"/>
      <c r="DTZ50" s="86"/>
      <c r="DUA50" s="86" t="s">
        <v>531</v>
      </c>
      <c r="DUB50" s="86"/>
      <c r="DUC50" s="86" t="s">
        <v>533</v>
      </c>
      <c r="DUD50" s="86"/>
      <c r="DUE50" s="86" t="s">
        <v>535</v>
      </c>
      <c r="DUF50" s="86"/>
      <c r="DUG50" s="86" t="s">
        <v>537</v>
      </c>
      <c r="DUL50" s="86"/>
      <c r="DUM50" s="86"/>
      <c r="DUN50" s="86"/>
      <c r="DUO50" s="86" t="s">
        <v>531</v>
      </c>
      <c r="DUP50" s="86"/>
      <c r="DUQ50" s="86" t="s">
        <v>533</v>
      </c>
      <c r="DUR50" s="86"/>
      <c r="DUS50" s="86" t="s">
        <v>535</v>
      </c>
      <c r="DUT50" s="86"/>
      <c r="DUU50" s="86" t="s">
        <v>537</v>
      </c>
      <c r="DUZ50" s="86"/>
      <c r="DVA50" s="86"/>
      <c r="DVB50" s="86"/>
      <c r="DVC50" s="86" t="s">
        <v>531</v>
      </c>
      <c r="DVD50" s="86"/>
      <c r="DVE50" s="86" t="s">
        <v>533</v>
      </c>
      <c r="DVF50" s="86"/>
      <c r="DVG50" s="86" t="s">
        <v>535</v>
      </c>
      <c r="DVH50" s="86"/>
      <c r="DVI50" s="86" t="s">
        <v>537</v>
      </c>
      <c r="DVN50" s="86"/>
      <c r="DVO50" s="86"/>
      <c r="DVP50" s="86"/>
      <c r="DVQ50" s="86" t="s">
        <v>531</v>
      </c>
      <c r="DVR50" s="86"/>
      <c r="DVS50" s="86" t="s">
        <v>533</v>
      </c>
      <c r="DVT50" s="86"/>
      <c r="DVU50" s="86" t="s">
        <v>535</v>
      </c>
      <c r="DVV50" s="86"/>
      <c r="DVW50" s="86" t="s">
        <v>537</v>
      </c>
      <c r="DWB50" s="86"/>
      <c r="DWC50" s="86"/>
      <c r="DWD50" s="86"/>
      <c r="DWE50" s="86" t="s">
        <v>531</v>
      </c>
      <c r="DWF50" s="86"/>
      <c r="DWG50" s="86" t="s">
        <v>533</v>
      </c>
      <c r="DWH50" s="86"/>
      <c r="DWI50" s="86" t="s">
        <v>535</v>
      </c>
      <c r="DWJ50" s="86"/>
      <c r="DWK50" s="86" t="s">
        <v>537</v>
      </c>
      <c r="DWP50" s="86"/>
      <c r="DWQ50" s="86"/>
      <c r="DWR50" s="86"/>
      <c r="DWS50" s="86" t="s">
        <v>531</v>
      </c>
      <c r="DWT50" s="86"/>
      <c r="DWU50" s="86" t="s">
        <v>533</v>
      </c>
      <c r="DWV50" s="86"/>
      <c r="DWW50" s="86" t="s">
        <v>535</v>
      </c>
      <c r="DWX50" s="86"/>
      <c r="DWY50" s="86" t="s">
        <v>537</v>
      </c>
      <c r="DXD50" s="86"/>
      <c r="DXE50" s="86"/>
      <c r="DXF50" s="86"/>
      <c r="DXG50" s="86" t="s">
        <v>531</v>
      </c>
      <c r="DXH50" s="86"/>
      <c r="DXI50" s="86" t="s">
        <v>533</v>
      </c>
      <c r="DXJ50" s="86"/>
      <c r="DXK50" s="86" t="s">
        <v>535</v>
      </c>
      <c r="DXL50" s="86"/>
      <c r="DXM50" s="86" t="s">
        <v>537</v>
      </c>
      <c r="DXR50" s="86"/>
      <c r="DXS50" s="86"/>
      <c r="DXT50" s="86"/>
      <c r="DXU50" s="86" t="s">
        <v>531</v>
      </c>
      <c r="DXV50" s="86"/>
      <c r="DXW50" s="86" t="s">
        <v>533</v>
      </c>
      <c r="DXX50" s="86"/>
      <c r="DXY50" s="86" t="s">
        <v>535</v>
      </c>
      <c r="DXZ50" s="86"/>
      <c r="DYA50" s="86" t="s">
        <v>537</v>
      </c>
      <c r="DYF50" s="86"/>
      <c r="DYG50" s="86"/>
      <c r="DYH50" s="86"/>
      <c r="DYI50" s="86" t="s">
        <v>531</v>
      </c>
      <c r="DYJ50" s="86"/>
      <c r="DYK50" s="86" t="s">
        <v>533</v>
      </c>
      <c r="DYL50" s="86"/>
      <c r="DYM50" s="86" t="s">
        <v>535</v>
      </c>
      <c r="DYN50" s="86"/>
      <c r="DYO50" s="86" t="s">
        <v>537</v>
      </c>
      <c r="DYT50" s="86"/>
      <c r="DYU50" s="86"/>
      <c r="DYV50" s="86"/>
      <c r="DYW50" s="86" t="s">
        <v>531</v>
      </c>
      <c r="DYX50" s="86"/>
      <c r="DYY50" s="86" t="s">
        <v>533</v>
      </c>
      <c r="DYZ50" s="86"/>
      <c r="DZA50" s="86" t="s">
        <v>535</v>
      </c>
      <c r="DZB50" s="86"/>
      <c r="DZC50" s="86" t="s">
        <v>537</v>
      </c>
      <c r="DZH50" s="86"/>
      <c r="DZI50" s="86"/>
      <c r="DZJ50" s="86"/>
      <c r="DZK50" s="86" t="s">
        <v>531</v>
      </c>
      <c r="DZL50" s="86"/>
      <c r="DZM50" s="86" t="s">
        <v>533</v>
      </c>
      <c r="DZN50" s="86"/>
      <c r="DZO50" s="86" t="s">
        <v>535</v>
      </c>
      <c r="DZP50" s="86"/>
      <c r="DZQ50" s="86" t="s">
        <v>537</v>
      </c>
      <c r="DZV50" s="86"/>
      <c r="DZW50" s="86"/>
      <c r="DZX50" s="86"/>
      <c r="DZY50" s="86" t="s">
        <v>531</v>
      </c>
      <c r="DZZ50" s="86"/>
      <c r="EAA50" s="86" t="s">
        <v>533</v>
      </c>
      <c r="EAB50" s="86"/>
      <c r="EAC50" s="86" t="s">
        <v>535</v>
      </c>
      <c r="EAD50" s="86"/>
      <c r="EAE50" s="86" t="s">
        <v>537</v>
      </c>
      <c r="EAJ50" s="86"/>
      <c r="EAK50" s="86"/>
      <c r="EAL50" s="86"/>
      <c r="EAM50" s="86" t="s">
        <v>531</v>
      </c>
      <c r="EAN50" s="86"/>
      <c r="EAO50" s="86" t="s">
        <v>533</v>
      </c>
      <c r="EAP50" s="86"/>
      <c r="EAQ50" s="86" t="s">
        <v>535</v>
      </c>
      <c r="EAR50" s="86"/>
      <c r="EAS50" s="86" t="s">
        <v>537</v>
      </c>
      <c r="EAX50" s="86"/>
      <c r="EAY50" s="86"/>
      <c r="EAZ50" s="86"/>
      <c r="EBA50" s="86" t="s">
        <v>531</v>
      </c>
      <c r="EBB50" s="86"/>
      <c r="EBC50" s="86" t="s">
        <v>533</v>
      </c>
      <c r="EBD50" s="86"/>
      <c r="EBE50" s="86" t="s">
        <v>535</v>
      </c>
      <c r="EBF50" s="86"/>
      <c r="EBG50" s="86" t="s">
        <v>537</v>
      </c>
      <c r="EBL50" s="86"/>
      <c r="EBM50" s="86"/>
      <c r="EBN50" s="86"/>
      <c r="EBO50" s="86" t="s">
        <v>531</v>
      </c>
      <c r="EBP50" s="86"/>
      <c r="EBQ50" s="86" t="s">
        <v>533</v>
      </c>
      <c r="EBR50" s="86"/>
      <c r="EBS50" s="86" t="s">
        <v>535</v>
      </c>
      <c r="EBT50" s="86"/>
      <c r="EBU50" s="86" t="s">
        <v>537</v>
      </c>
      <c r="EBZ50" s="86"/>
      <c r="ECA50" s="86"/>
      <c r="ECB50" s="86"/>
      <c r="ECC50" s="86" t="s">
        <v>531</v>
      </c>
      <c r="ECD50" s="86"/>
      <c r="ECE50" s="86" t="s">
        <v>533</v>
      </c>
      <c r="ECF50" s="86"/>
      <c r="ECG50" s="86" t="s">
        <v>535</v>
      </c>
      <c r="ECH50" s="86"/>
      <c r="ECI50" s="86" t="s">
        <v>537</v>
      </c>
      <c r="ECN50" s="86"/>
      <c r="ECO50" s="86"/>
      <c r="ECP50" s="86"/>
      <c r="ECQ50" s="86" t="s">
        <v>531</v>
      </c>
      <c r="ECR50" s="86"/>
      <c r="ECS50" s="86" t="s">
        <v>533</v>
      </c>
      <c r="ECT50" s="86"/>
      <c r="ECU50" s="86" t="s">
        <v>535</v>
      </c>
      <c r="ECV50" s="86"/>
      <c r="ECW50" s="86" t="s">
        <v>537</v>
      </c>
      <c r="EDB50" s="86"/>
      <c r="EDC50" s="86"/>
      <c r="EDD50" s="86"/>
      <c r="EDE50" s="86" t="s">
        <v>531</v>
      </c>
      <c r="EDF50" s="86"/>
      <c r="EDG50" s="86" t="s">
        <v>533</v>
      </c>
      <c r="EDH50" s="86"/>
      <c r="EDI50" s="86" t="s">
        <v>535</v>
      </c>
      <c r="EDJ50" s="86"/>
      <c r="EDK50" s="86" t="s">
        <v>537</v>
      </c>
      <c r="EDP50" s="86"/>
      <c r="EDQ50" s="86"/>
      <c r="EDR50" s="86"/>
      <c r="EDS50" s="86" t="s">
        <v>531</v>
      </c>
      <c r="EDT50" s="86"/>
      <c r="EDU50" s="86" t="s">
        <v>533</v>
      </c>
      <c r="EDV50" s="86"/>
      <c r="EDW50" s="86" t="s">
        <v>535</v>
      </c>
      <c r="EDX50" s="86"/>
      <c r="EDY50" s="86" t="s">
        <v>537</v>
      </c>
      <c r="EED50" s="86"/>
      <c r="EEE50" s="86"/>
      <c r="EEF50" s="86"/>
      <c r="EEG50" s="86" t="s">
        <v>531</v>
      </c>
      <c r="EEH50" s="86"/>
      <c r="EEI50" s="86" t="s">
        <v>533</v>
      </c>
      <c r="EEJ50" s="86"/>
      <c r="EEK50" s="86" t="s">
        <v>535</v>
      </c>
      <c r="EEL50" s="86"/>
      <c r="EEM50" s="86" t="s">
        <v>537</v>
      </c>
      <c r="EER50" s="86"/>
      <c r="EES50" s="86"/>
      <c r="EET50" s="86"/>
      <c r="EEU50" s="86" t="s">
        <v>531</v>
      </c>
      <c r="EEV50" s="86"/>
      <c r="EEW50" s="86" t="s">
        <v>533</v>
      </c>
      <c r="EEX50" s="86"/>
      <c r="EEY50" s="86" t="s">
        <v>535</v>
      </c>
      <c r="EEZ50" s="86"/>
      <c r="EFA50" s="86" t="s">
        <v>537</v>
      </c>
      <c r="EFF50" s="86"/>
      <c r="EFG50" s="86"/>
      <c r="EFH50" s="86"/>
      <c r="EFI50" s="86" t="s">
        <v>531</v>
      </c>
      <c r="EFJ50" s="86"/>
      <c r="EFK50" s="86" t="s">
        <v>533</v>
      </c>
      <c r="EFL50" s="86"/>
      <c r="EFM50" s="86" t="s">
        <v>535</v>
      </c>
      <c r="EFN50" s="86"/>
      <c r="EFO50" s="86" t="s">
        <v>537</v>
      </c>
      <c r="EFT50" s="86"/>
      <c r="EFU50" s="86"/>
      <c r="EFV50" s="86"/>
      <c r="EFW50" s="86" t="s">
        <v>531</v>
      </c>
      <c r="EFX50" s="86"/>
      <c r="EFY50" s="86" t="s">
        <v>533</v>
      </c>
      <c r="EFZ50" s="86"/>
      <c r="EGA50" s="86" t="s">
        <v>535</v>
      </c>
      <c r="EGB50" s="86"/>
      <c r="EGC50" s="86" t="s">
        <v>537</v>
      </c>
      <c r="EGH50" s="86"/>
      <c r="EGI50" s="86"/>
      <c r="EGJ50" s="86"/>
      <c r="EGK50" s="86" t="s">
        <v>531</v>
      </c>
      <c r="EGL50" s="86"/>
      <c r="EGM50" s="86" t="s">
        <v>533</v>
      </c>
      <c r="EGN50" s="86"/>
      <c r="EGO50" s="86" t="s">
        <v>535</v>
      </c>
      <c r="EGP50" s="86"/>
      <c r="EGQ50" s="86" t="s">
        <v>537</v>
      </c>
      <c r="EGV50" s="86"/>
      <c r="EGW50" s="86"/>
      <c r="EGX50" s="86"/>
      <c r="EGY50" s="86" t="s">
        <v>531</v>
      </c>
      <c r="EGZ50" s="86"/>
      <c r="EHA50" s="86" t="s">
        <v>533</v>
      </c>
      <c r="EHB50" s="86"/>
      <c r="EHC50" s="86" t="s">
        <v>535</v>
      </c>
      <c r="EHD50" s="86"/>
      <c r="EHE50" s="86" t="s">
        <v>537</v>
      </c>
      <c r="EHJ50" s="86"/>
      <c r="EHK50" s="86"/>
      <c r="EHL50" s="86"/>
      <c r="EHM50" s="86" t="s">
        <v>531</v>
      </c>
      <c r="EHN50" s="86"/>
      <c r="EHO50" s="86" t="s">
        <v>533</v>
      </c>
      <c r="EHP50" s="86"/>
      <c r="EHQ50" s="86" t="s">
        <v>535</v>
      </c>
      <c r="EHR50" s="86"/>
      <c r="EHS50" s="86" t="s">
        <v>537</v>
      </c>
      <c r="EHX50" s="86"/>
      <c r="EHY50" s="86"/>
      <c r="EHZ50" s="86"/>
      <c r="EIA50" s="86" t="s">
        <v>531</v>
      </c>
      <c r="EIB50" s="86"/>
      <c r="EIC50" s="86" t="s">
        <v>533</v>
      </c>
      <c r="EID50" s="86"/>
      <c r="EIE50" s="86" t="s">
        <v>535</v>
      </c>
      <c r="EIF50" s="86"/>
      <c r="EIG50" s="86" t="s">
        <v>537</v>
      </c>
      <c r="EIL50" s="86"/>
      <c r="EIM50" s="86"/>
      <c r="EIN50" s="86"/>
      <c r="EIO50" s="86" t="s">
        <v>531</v>
      </c>
      <c r="EIP50" s="86"/>
      <c r="EIQ50" s="86" t="s">
        <v>533</v>
      </c>
      <c r="EIR50" s="86"/>
      <c r="EIS50" s="86" t="s">
        <v>535</v>
      </c>
      <c r="EIT50" s="86"/>
      <c r="EIU50" s="86" t="s">
        <v>537</v>
      </c>
      <c r="EIZ50" s="86"/>
      <c r="EJA50" s="86"/>
      <c r="EJB50" s="86"/>
      <c r="EJC50" s="86" t="s">
        <v>531</v>
      </c>
      <c r="EJD50" s="86"/>
      <c r="EJE50" s="86" t="s">
        <v>533</v>
      </c>
      <c r="EJF50" s="86"/>
      <c r="EJG50" s="86" t="s">
        <v>535</v>
      </c>
      <c r="EJH50" s="86"/>
      <c r="EJI50" s="86" t="s">
        <v>537</v>
      </c>
      <c r="EJN50" s="86"/>
      <c r="EJO50" s="86"/>
      <c r="EJP50" s="86"/>
      <c r="EJQ50" s="86" t="s">
        <v>531</v>
      </c>
      <c r="EJR50" s="86"/>
      <c r="EJS50" s="86" t="s">
        <v>533</v>
      </c>
      <c r="EJT50" s="86"/>
      <c r="EJU50" s="86" t="s">
        <v>535</v>
      </c>
      <c r="EJV50" s="86"/>
      <c r="EJW50" s="86" t="s">
        <v>537</v>
      </c>
      <c r="EKB50" s="86"/>
      <c r="EKC50" s="86"/>
      <c r="EKD50" s="86"/>
      <c r="EKE50" s="86" t="s">
        <v>531</v>
      </c>
      <c r="EKF50" s="86"/>
      <c r="EKG50" s="86" t="s">
        <v>533</v>
      </c>
      <c r="EKH50" s="86"/>
      <c r="EKI50" s="86" t="s">
        <v>535</v>
      </c>
      <c r="EKJ50" s="86"/>
      <c r="EKK50" s="86" t="s">
        <v>537</v>
      </c>
      <c r="EKP50" s="86"/>
      <c r="EKQ50" s="86"/>
      <c r="EKR50" s="86"/>
      <c r="EKS50" s="86" t="s">
        <v>531</v>
      </c>
      <c r="EKT50" s="86"/>
      <c r="EKU50" s="86" t="s">
        <v>533</v>
      </c>
      <c r="EKV50" s="86"/>
      <c r="EKW50" s="86" t="s">
        <v>535</v>
      </c>
      <c r="EKX50" s="86"/>
      <c r="EKY50" s="86" t="s">
        <v>537</v>
      </c>
      <c r="ELD50" s="86"/>
      <c r="ELE50" s="86"/>
      <c r="ELF50" s="86"/>
      <c r="ELG50" s="86" t="s">
        <v>531</v>
      </c>
      <c r="ELH50" s="86"/>
      <c r="ELI50" s="86" t="s">
        <v>533</v>
      </c>
      <c r="ELJ50" s="86"/>
      <c r="ELK50" s="86" t="s">
        <v>535</v>
      </c>
      <c r="ELL50" s="86"/>
      <c r="ELM50" s="86" t="s">
        <v>537</v>
      </c>
      <c r="ELR50" s="86"/>
      <c r="ELS50" s="86"/>
      <c r="ELT50" s="86"/>
      <c r="ELU50" s="86" t="s">
        <v>531</v>
      </c>
      <c r="ELV50" s="86"/>
      <c r="ELW50" s="86" t="s">
        <v>533</v>
      </c>
      <c r="ELX50" s="86"/>
      <c r="ELY50" s="86" t="s">
        <v>535</v>
      </c>
      <c r="ELZ50" s="86"/>
      <c r="EMA50" s="86" t="s">
        <v>537</v>
      </c>
      <c r="EMF50" s="86"/>
      <c r="EMG50" s="86"/>
      <c r="EMH50" s="86"/>
      <c r="EMI50" s="86" t="s">
        <v>531</v>
      </c>
      <c r="EMJ50" s="86"/>
      <c r="EMK50" s="86" t="s">
        <v>533</v>
      </c>
      <c r="EML50" s="86"/>
      <c r="EMM50" s="86" t="s">
        <v>535</v>
      </c>
      <c r="EMN50" s="86"/>
      <c r="EMO50" s="86" t="s">
        <v>537</v>
      </c>
      <c r="EMT50" s="86"/>
      <c r="EMU50" s="86"/>
      <c r="EMV50" s="86"/>
      <c r="EMW50" s="86" t="s">
        <v>531</v>
      </c>
      <c r="EMX50" s="86"/>
      <c r="EMY50" s="86" t="s">
        <v>533</v>
      </c>
      <c r="EMZ50" s="86"/>
      <c r="ENA50" s="86" t="s">
        <v>535</v>
      </c>
      <c r="ENB50" s="86"/>
      <c r="ENC50" s="86" t="s">
        <v>537</v>
      </c>
      <c r="ENH50" s="86"/>
      <c r="ENI50" s="86"/>
      <c r="ENJ50" s="86"/>
      <c r="ENK50" s="86" t="s">
        <v>531</v>
      </c>
      <c r="ENL50" s="86"/>
      <c r="ENM50" s="86" t="s">
        <v>533</v>
      </c>
      <c r="ENN50" s="86"/>
      <c r="ENO50" s="86" t="s">
        <v>535</v>
      </c>
      <c r="ENP50" s="86"/>
      <c r="ENQ50" s="86" t="s">
        <v>537</v>
      </c>
      <c r="ENV50" s="86"/>
      <c r="ENW50" s="86"/>
      <c r="ENX50" s="86"/>
      <c r="ENY50" s="86" t="s">
        <v>531</v>
      </c>
      <c r="ENZ50" s="86"/>
      <c r="EOA50" s="86" t="s">
        <v>533</v>
      </c>
      <c r="EOB50" s="86"/>
      <c r="EOC50" s="86" t="s">
        <v>535</v>
      </c>
      <c r="EOD50" s="86"/>
      <c r="EOE50" s="86" t="s">
        <v>537</v>
      </c>
      <c r="EOJ50" s="86"/>
      <c r="EOK50" s="86"/>
      <c r="EOL50" s="86"/>
      <c r="EOM50" s="86" t="s">
        <v>531</v>
      </c>
      <c r="EON50" s="86"/>
      <c r="EOO50" s="86" t="s">
        <v>533</v>
      </c>
      <c r="EOP50" s="86"/>
      <c r="EOQ50" s="86" t="s">
        <v>535</v>
      </c>
      <c r="EOR50" s="86"/>
      <c r="EOS50" s="86" t="s">
        <v>537</v>
      </c>
      <c r="EOX50" s="86"/>
      <c r="EOY50" s="86"/>
      <c r="EOZ50" s="86"/>
      <c r="EPA50" s="86" t="s">
        <v>531</v>
      </c>
      <c r="EPB50" s="86"/>
      <c r="EPC50" s="86" t="s">
        <v>533</v>
      </c>
      <c r="EPD50" s="86"/>
      <c r="EPE50" s="86" t="s">
        <v>535</v>
      </c>
      <c r="EPF50" s="86"/>
      <c r="EPG50" s="86" t="s">
        <v>537</v>
      </c>
      <c r="EPL50" s="86"/>
      <c r="EPM50" s="86"/>
      <c r="EPN50" s="86"/>
      <c r="EPO50" s="86" t="s">
        <v>531</v>
      </c>
      <c r="EPP50" s="86"/>
      <c r="EPQ50" s="86" t="s">
        <v>533</v>
      </c>
      <c r="EPR50" s="86"/>
      <c r="EPS50" s="86" t="s">
        <v>535</v>
      </c>
      <c r="EPT50" s="86"/>
      <c r="EPU50" s="86" t="s">
        <v>537</v>
      </c>
      <c r="EPZ50" s="86"/>
      <c r="EQA50" s="86"/>
      <c r="EQB50" s="86"/>
      <c r="EQC50" s="86" t="s">
        <v>531</v>
      </c>
      <c r="EQD50" s="86"/>
      <c r="EQE50" s="86" t="s">
        <v>533</v>
      </c>
      <c r="EQF50" s="86"/>
      <c r="EQG50" s="86" t="s">
        <v>535</v>
      </c>
      <c r="EQH50" s="86"/>
      <c r="EQI50" s="86" t="s">
        <v>537</v>
      </c>
      <c r="EQN50" s="86"/>
      <c r="EQO50" s="86"/>
      <c r="EQP50" s="86"/>
      <c r="EQQ50" s="86" t="s">
        <v>531</v>
      </c>
      <c r="EQR50" s="86"/>
      <c r="EQS50" s="86" t="s">
        <v>533</v>
      </c>
      <c r="EQT50" s="86"/>
      <c r="EQU50" s="86" t="s">
        <v>535</v>
      </c>
      <c r="EQV50" s="86"/>
      <c r="EQW50" s="86" t="s">
        <v>537</v>
      </c>
      <c r="ERB50" s="86"/>
      <c r="ERC50" s="86"/>
      <c r="ERD50" s="86"/>
      <c r="ERE50" s="86" t="s">
        <v>531</v>
      </c>
      <c r="ERF50" s="86"/>
      <c r="ERG50" s="86" t="s">
        <v>533</v>
      </c>
      <c r="ERH50" s="86"/>
      <c r="ERI50" s="86" t="s">
        <v>535</v>
      </c>
      <c r="ERJ50" s="86"/>
      <c r="ERK50" s="86" t="s">
        <v>537</v>
      </c>
      <c r="ERP50" s="86"/>
      <c r="ERQ50" s="86"/>
      <c r="ERR50" s="86"/>
      <c r="ERS50" s="86" t="s">
        <v>531</v>
      </c>
      <c r="ERT50" s="86"/>
      <c r="ERU50" s="86" t="s">
        <v>533</v>
      </c>
      <c r="ERV50" s="86"/>
      <c r="ERW50" s="86" t="s">
        <v>535</v>
      </c>
      <c r="ERX50" s="86"/>
      <c r="ERY50" s="86" t="s">
        <v>537</v>
      </c>
      <c r="ESD50" s="86"/>
      <c r="ESE50" s="86"/>
      <c r="ESF50" s="86"/>
      <c r="ESG50" s="86" t="s">
        <v>531</v>
      </c>
      <c r="ESH50" s="86"/>
      <c r="ESI50" s="86" t="s">
        <v>533</v>
      </c>
      <c r="ESJ50" s="86"/>
      <c r="ESK50" s="86" t="s">
        <v>535</v>
      </c>
      <c r="ESL50" s="86"/>
      <c r="ESM50" s="86" t="s">
        <v>537</v>
      </c>
      <c r="ESR50" s="86"/>
      <c r="ESS50" s="86"/>
      <c r="EST50" s="86"/>
      <c r="ESU50" s="86" t="s">
        <v>531</v>
      </c>
      <c r="ESV50" s="86"/>
      <c r="ESW50" s="86" t="s">
        <v>533</v>
      </c>
      <c r="ESX50" s="86"/>
      <c r="ESY50" s="86" t="s">
        <v>535</v>
      </c>
      <c r="ESZ50" s="86"/>
      <c r="ETA50" s="86" t="s">
        <v>537</v>
      </c>
      <c r="ETF50" s="86"/>
      <c r="ETG50" s="86"/>
      <c r="ETH50" s="86"/>
      <c r="ETI50" s="86" t="s">
        <v>531</v>
      </c>
      <c r="ETJ50" s="86"/>
      <c r="ETK50" s="86" t="s">
        <v>533</v>
      </c>
      <c r="ETL50" s="86"/>
      <c r="ETM50" s="86" t="s">
        <v>535</v>
      </c>
      <c r="ETN50" s="86"/>
      <c r="ETO50" s="86" t="s">
        <v>537</v>
      </c>
      <c r="ETT50" s="86"/>
      <c r="ETU50" s="86"/>
      <c r="ETV50" s="86"/>
      <c r="ETW50" s="86" t="s">
        <v>531</v>
      </c>
      <c r="ETX50" s="86"/>
      <c r="ETY50" s="86" t="s">
        <v>533</v>
      </c>
      <c r="ETZ50" s="86"/>
      <c r="EUA50" s="86" t="s">
        <v>535</v>
      </c>
      <c r="EUB50" s="86"/>
      <c r="EUC50" s="86" t="s">
        <v>537</v>
      </c>
      <c r="EUH50" s="86"/>
      <c r="EUI50" s="86"/>
      <c r="EUJ50" s="86"/>
      <c r="EUK50" s="86" t="s">
        <v>531</v>
      </c>
      <c r="EUL50" s="86"/>
      <c r="EUM50" s="86" t="s">
        <v>533</v>
      </c>
      <c r="EUN50" s="86"/>
      <c r="EUO50" s="86" t="s">
        <v>535</v>
      </c>
      <c r="EUP50" s="86"/>
      <c r="EUQ50" s="86" t="s">
        <v>537</v>
      </c>
      <c r="EUV50" s="86"/>
      <c r="EUW50" s="86"/>
      <c r="EUX50" s="86"/>
      <c r="EUY50" s="86" t="s">
        <v>531</v>
      </c>
      <c r="EUZ50" s="86"/>
      <c r="EVA50" s="86" t="s">
        <v>533</v>
      </c>
      <c r="EVB50" s="86"/>
      <c r="EVC50" s="86" t="s">
        <v>535</v>
      </c>
      <c r="EVD50" s="86"/>
      <c r="EVE50" s="86" t="s">
        <v>537</v>
      </c>
      <c r="EVJ50" s="86"/>
      <c r="EVK50" s="86"/>
      <c r="EVL50" s="86"/>
      <c r="EVM50" s="86" t="s">
        <v>531</v>
      </c>
      <c r="EVN50" s="86"/>
      <c r="EVO50" s="86" t="s">
        <v>533</v>
      </c>
      <c r="EVP50" s="86"/>
      <c r="EVQ50" s="86" t="s">
        <v>535</v>
      </c>
      <c r="EVR50" s="86"/>
      <c r="EVS50" s="86" t="s">
        <v>537</v>
      </c>
      <c r="EVX50" s="86"/>
      <c r="EVY50" s="86"/>
      <c r="EVZ50" s="86"/>
      <c r="EWA50" s="86" t="s">
        <v>531</v>
      </c>
      <c r="EWB50" s="86"/>
      <c r="EWC50" s="86" t="s">
        <v>533</v>
      </c>
      <c r="EWD50" s="86"/>
      <c r="EWE50" s="86" t="s">
        <v>535</v>
      </c>
      <c r="EWF50" s="86"/>
      <c r="EWG50" s="86" t="s">
        <v>537</v>
      </c>
      <c r="EWL50" s="86"/>
      <c r="EWM50" s="86"/>
      <c r="EWN50" s="86"/>
      <c r="EWO50" s="86" t="s">
        <v>531</v>
      </c>
      <c r="EWP50" s="86"/>
      <c r="EWQ50" s="86" t="s">
        <v>533</v>
      </c>
      <c r="EWR50" s="86"/>
      <c r="EWS50" s="86" t="s">
        <v>535</v>
      </c>
      <c r="EWT50" s="86"/>
      <c r="EWU50" s="86" t="s">
        <v>537</v>
      </c>
      <c r="EWZ50" s="86"/>
      <c r="EXA50" s="86"/>
      <c r="EXB50" s="86"/>
      <c r="EXC50" s="86" t="s">
        <v>531</v>
      </c>
      <c r="EXD50" s="86"/>
      <c r="EXE50" s="86" t="s">
        <v>533</v>
      </c>
      <c r="EXF50" s="86"/>
      <c r="EXG50" s="86" t="s">
        <v>535</v>
      </c>
      <c r="EXH50" s="86"/>
      <c r="EXI50" s="86" t="s">
        <v>537</v>
      </c>
      <c r="EXN50" s="86"/>
      <c r="EXO50" s="86"/>
      <c r="EXP50" s="86"/>
      <c r="EXQ50" s="86" t="s">
        <v>531</v>
      </c>
      <c r="EXR50" s="86"/>
      <c r="EXS50" s="86" t="s">
        <v>533</v>
      </c>
      <c r="EXT50" s="86"/>
      <c r="EXU50" s="86" t="s">
        <v>535</v>
      </c>
      <c r="EXV50" s="86"/>
      <c r="EXW50" s="86" t="s">
        <v>537</v>
      </c>
      <c r="EYB50" s="86"/>
      <c r="EYC50" s="86"/>
      <c r="EYD50" s="86"/>
      <c r="EYE50" s="86" t="s">
        <v>531</v>
      </c>
      <c r="EYF50" s="86"/>
      <c r="EYG50" s="86" t="s">
        <v>533</v>
      </c>
      <c r="EYH50" s="86"/>
      <c r="EYI50" s="86" t="s">
        <v>535</v>
      </c>
      <c r="EYJ50" s="86"/>
      <c r="EYK50" s="86" t="s">
        <v>537</v>
      </c>
      <c r="EYP50" s="86"/>
      <c r="EYQ50" s="86"/>
      <c r="EYR50" s="86"/>
      <c r="EYS50" s="86" t="s">
        <v>531</v>
      </c>
      <c r="EYT50" s="86"/>
      <c r="EYU50" s="86" t="s">
        <v>533</v>
      </c>
      <c r="EYV50" s="86"/>
      <c r="EYW50" s="86" t="s">
        <v>535</v>
      </c>
      <c r="EYX50" s="86"/>
      <c r="EYY50" s="86" t="s">
        <v>537</v>
      </c>
      <c r="EZD50" s="86"/>
      <c r="EZE50" s="86"/>
      <c r="EZF50" s="86"/>
      <c r="EZG50" s="86" t="s">
        <v>531</v>
      </c>
      <c r="EZH50" s="86"/>
      <c r="EZI50" s="86" t="s">
        <v>533</v>
      </c>
      <c r="EZJ50" s="86"/>
      <c r="EZK50" s="86" t="s">
        <v>535</v>
      </c>
      <c r="EZL50" s="86"/>
      <c r="EZM50" s="86" t="s">
        <v>537</v>
      </c>
      <c r="EZR50" s="86"/>
      <c r="EZS50" s="86"/>
      <c r="EZT50" s="86"/>
      <c r="EZU50" s="86" t="s">
        <v>531</v>
      </c>
      <c r="EZV50" s="86"/>
      <c r="EZW50" s="86" t="s">
        <v>533</v>
      </c>
      <c r="EZX50" s="86"/>
      <c r="EZY50" s="86" t="s">
        <v>535</v>
      </c>
      <c r="EZZ50" s="86"/>
      <c r="FAA50" s="86" t="s">
        <v>537</v>
      </c>
      <c r="FAF50" s="86"/>
      <c r="FAG50" s="86"/>
      <c r="FAH50" s="86"/>
      <c r="FAI50" s="86" t="s">
        <v>531</v>
      </c>
      <c r="FAJ50" s="86"/>
      <c r="FAK50" s="86" t="s">
        <v>533</v>
      </c>
      <c r="FAL50" s="86"/>
      <c r="FAM50" s="86" t="s">
        <v>535</v>
      </c>
      <c r="FAN50" s="86"/>
      <c r="FAO50" s="86" t="s">
        <v>537</v>
      </c>
      <c r="FAT50" s="86"/>
      <c r="FAU50" s="86"/>
      <c r="FAV50" s="86"/>
      <c r="FAW50" s="86" t="s">
        <v>531</v>
      </c>
      <c r="FAX50" s="86"/>
      <c r="FAY50" s="86" t="s">
        <v>533</v>
      </c>
      <c r="FAZ50" s="86"/>
      <c r="FBA50" s="86" t="s">
        <v>535</v>
      </c>
      <c r="FBB50" s="86"/>
      <c r="FBC50" s="86" t="s">
        <v>537</v>
      </c>
      <c r="FBH50" s="86"/>
      <c r="FBI50" s="86"/>
      <c r="FBJ50" s="86"/>
      <c r="FBK50" s="86" t="s">
        <v>531</v>
      </c>
      <c r="FBL50" s="86"/>
      <c r="FBM50" s="86" t="s">
        <v>533</v>
      </c>
      <c r="FBN50" s="86"/>
      <c r="FBO50" s="86" t="s">
        <v>535</v>
      </c>
      <c r="FBP50" s="86"/>
      <c r="FBQ50" s="86" t="s">
        <v>537</v>
      </c>
      <c r="FBV50" s="86"/>
      <c r="FBW50" s="86"/>
      <c r="FBX50" s="86"/>
      <c r="FBY50" s="86" t="s">
        <v>531</v>
      </c>
      <c r="FBZ50" s="86"/>
      <c r="FCA50" s="86" t="s">
        <v>533</v>
      </c>
      <c r="FCB50" s="86"/>
      <c r="FCC50" s="86" t="s">
        <v>535</v>
      </c>
      <c r="FCD50" s="86"/>
      <c r="FCE50" s="86" t="s">
        <v>537</v>
      </c>
      <c r="FCJ50" s="86"/>
      <c r="FCK50" s="86"/>
      <c r="FCL50" s="86"/>
      <c r="FCM50" s="86" t="s">
        <v>531</v>
      </c>
      <c r="FCN50" s="86"/>
      <c r="FCO50" s="86" t="s">
        <v>533</v>
      </c>
      <c r="FCP50" s="86"/>
      <c r="FCQ50" s="86" t="s">
        <v>535</v>
      </c>
      <c r="FCR50" s="86"/>
      <c r="FCS50" s="86" t="s">
        <v>537</v>
      </c>
      <c r="FCX50" s="86"/>
      <c r="FCY50" s="86"/>
      <c r="FCZ50" s="86"/>
      <c r="FDA50" s="86" t="s">
        <v>531</v>
      </c>
      <c r="FDB50" s="86"/>
      <c r="FDC50" s="86" t="s">
        <v>533</v>
      </c>
      <c r="FDD50" s="86"/>
      <c r="FDE50" s="86" t="s">
        <v>535</v>
      </c>
      <c r="FDF50" s="86"/>
      <c r="FDG50" s="86" t="s">
        <v>537</v>
      </c>
      <c r="FDL50" s="86"/>
      <c r="FDM50" s="86"/>
      <c r="FDN50" s="86"/>
      <c r="FDO50" s="86" t="s">
        <v>531</v>
      </c>
      <c r="FDP50" s="86"/>
      <c r="FDQ50" s="86" t="s">
        <v>533</v>
      </c>
      <c r="FDR50" s="86"/>
      <c r="FDS50" s="86" t="s">
        <v>535</v>
      </c>
      <c r="FDT50" s="86"/>
      <c r="FDU50" s="86" t="s">
        <v>537</v>
      </c>
      <c r="FDZ50" s="86"/>
      <c r="FEA50" s="86"/>
      <c r="FEB50" s="86"/>
      <c r="FEC50" s="86" t="s">
        <v>531</v>
      </c>
      <c r="FED50" s="86"/>
      <c r="FEE50" s="86" t="s">
        <v>533</v>
      </c>
      <c r="FEF50" s="86"/>
      <c r="FEG50" s="86" t="s">
        <v>535</v>
      </c>
      <c r="FEH50" s="86"/>
      <c r="FEI50" s="86" t="s">
        <v>537</v>
      </c>
      <c r="FEN50" s="86"/>
      <c r="FEO50" s="86"/>
      <c r="FEP50" s="86"/>
      <c r="FEQ50" s="86" t="s">
        <v>531</v>
      </c>
      <c r="FER50" s="86"/>
      <c r="FES50" s="86" t="s">
        <v>533</v>
      </c>
      <c r="FET50" s="86"/>
      <c r="FEU50" s="86" t="s">
        <v>535</v>
      </c>
      <c r="FEV50" s="86"/>
      <c r="FEW50" s="86" t="s">
        <v>537</v>
      </c>
      <c r="FFB50" s="86"/>
      <c r="FFC50" s="86"/>
      <c r="FFD50" s="86"/>
      <c r="FFE50" s="86" t="s">
        <v>531</v>
      </c>
      <c r="FFF50" s="86"/>
      <c r="FFG50" s="86" t="s">
        <v>533</v>
      </c>
      <c r="FFH50" s="86"/>
      <c r="FFI50" s="86" t="s">
        <v>535</v>
      </c>
      <c r="FFJ50" s="86"/>
      <c r="FFK50" s="86" t="s">
        <v>537</v>
      </c>
      <c r="FFP50" s="86"/>
      <c r="FFQ50" s="86"/>
      <c r="FFR50" s="86"/>
      <c r="FFS50" s="86" t="s">
        <v>531</v>
      </c>
      <c r="FFT50" s="86"/>
      <c r="FFU50" s="86" t="s">
        <v>533</v>
      </c>
      <c r="FFV50" s="86"/>
      <c r="FFW50" s="86" t="s">
        <v>535</v>
      </c>
      <c r="FFX50" s="86"/>
      <c r="FFY50" s="86" t="s">
        <v>537</v>
      </c>
      <c r="FGD50" s="86"/>
      <c r="FGE50" s="86"/>
      <c r="FGF50" s="86"/>
      <c r="FGG50" s="86" t="s">
        <v>531</v>
      </c>
      <c r="FGH50" s="86"/>
      <c r="FGI50" s="86" t="s">
        <v>533</v>
      </c>
      <c r="FGJ50" s="86"/>
      <c r="FGK50" s="86" t="s">
        <v>535</v>
      </c>
      <c r="FGL50" s="86"/>
      <c r="FGM50" s="86" t="s">
        <v>537</v>
      </c>
      <c r="FGR50" s="86"/>
      <c r="FGS50" s="86"/>
      <c r="FGT50" s="86"/>
      <c r="FGU50" s="86" t="s">
        <v>531</v>
      </c>
      <c r="FGV50" s="86"/>
      <c r="FGW50" s="86" t="s">
        <v>533</v>
      </c>
      <c r="FGX50" s="86"/>
      <c r="FGY50" s="86" t="s">
        <v>535</v>
      </c>
      <c r="FGZ50" s="86"/>
      <c r="FHA50" s="86" t="s">
        <v>537</v>
      </c>
      <c r="FHF50" s="86"/>
      <c r="FHG50" s="86"/>
      <c r="FHH50" s="86"/>
      <c r="FHI50" s="86" t="s">
        <v>531</v>
      </c>
      <c r="FHJ50" s="86"/>
      <c r="FHK50" s="86" t="s">
        <v>533</v>
      </c>
      <c r="FHL50" s="86"/>
      <c r="FHM50" s="86" t="s">
        <v>535</v>
      </c>
      <c r="FHN50" s="86"/>
      <c r="FHO50" s="86" t="s">
        <v>537</v>
      </c>
      <c r="FHT50" s="86"/>
      <c r="FHU50" s="86"/>
      <c r="FHV50" s="86"/>
      <c r="FHW50" s="86" t="s">
        <v>531</v>
      </c>
      <c r="FHX50" s="86"/>
      <c r="FHY50" s="86" t="s">
        <v>533</v>
      </c>
      <c r="FHZ50" s="86"/>
      <c r="FIA50" s="86" t="s">
        <v>535</v>
      </c>
      <c r="FIB50" s="86"/>
      <c r="FIC50" s="86" t="s">
        <v>537</v>
      </c>
      <c r="FIH50" s="86"/>
      <c r="FII50" s="86"/>
      <c r="FIJ50" s="86"/>
      <c r="FIK50" s="86" t="s">
        <v>531</v>
      </c>
      <c r="FIL50" s="86"/>
      <c r="FIM50" s="86" t="s">
        <v>533</v>
      </c>
      <c r="FIN50" s="86"/>
      <c r="FIO50" s="86" t="s">
        <v>535</v>
      </c>
      <c r="FIP50" s="86"/>
      <c r="FIQ50" s="86" t="s">
        <v>537</v>
      </c>
      <c r="FIV50" s="86"/>
      <c r="FIW50" s="86"/>
      <c r="FIX50" s="86"/>
      <c r="FIY50" s="86" t="s">
        <v>531</v>
      </c>
      <c r="FIZ50" s="86"/>
      <c r="FJA50" s="86" t="s">
        <v>533</v>
      </c>
      <c r="FJB50" s="86"/>
      <c r="FJC50" s="86" t="s">
        <v>535</v>
      </c>
      <c r="FJD50" s="86"/>
      <c r="FJE50" s="86" t="s">
        <v>537</v>
      </c>
      <c r="FJJ50" s="86"/>
      <c r="FJK50" s="86"/>
      <c r="FJL50" s="86"/>
      <c r="FJM50" s="86" t="s">
        <v>531</v>
      </c>
      <c r="FJN50" s="86"/>
      <c r="FJO50" s="86" t="s">
        <v>533</v>
      </c>
      <c r="FJP50" s="86"/>
      <c r="FJQ50" s="86" t="s">
        <v>535</v>
      </c>
      <c r="FJR50" s="86"/>
      <c r="FJS50" s="86" t="s">
        <v>537</v>
      </c>
      <c r="FJX50" s="86"/>
      <c r="FJY50" s="86"/>
      <c r="FJZ50" s="86"/>
      <c r="FKA50" s="86" t="s">
        <v>531</v>
      </c>
      <c r="FKB50" s="86"/>
      <c r="FKC50" s="86" t="s">
        <v>533</v>
      </c>
      <c r="FKD50" s="86"/>
      <c r="FKE50" s="86" t="s">
        <v>535</v>
      </c>
      <c r="FKF50" s="86"/>
      <c r="FKG50" s="86" t="s">
        <v>537</v>
      </c>
      <c r="FKL50" s="86"/>
      <c r="FKM50" s="86"/>
      <c r="FKN50" s="86"/>
      <c r="FKO50" s="86" t="s">
        <v>531</v>
      </c>
      <c r="FKP50" s="86"/>
      <c r="FKQ50" s="86" t="s">
        <v>533</v>
      </c>
      <c r="FKR50" s="86"/>
      <c r="FKS50" s="86" t="s">
        <v>535</v>
      </c>
      <c r="FKT50" s="86"/>
      <c r="FKU50" s="86" t="s">
        <v>537</v>
      </c>
      <c r="FKZ50" s="86"/>
      <c r="FLA50" s="86"/>
      <c r="FLB50" s="86"/>
      <c r="FLC50" s="86" t="s">
        <v>531</v>
      </c>
      <c r="FLD50" s="86"/>
      <c r="FLE50" s="86" t="s">
        <v>533</v>
      </c>
      <c r="FLF50" s="86"/>
      <c r="FLG50" s="86" t="s">
        <v>535</v>
      </c>
      <c r="FLH50" s="86"/>
      <c r="FLI50" s="86" t="s">
        <v>537</v>
      </c>
      <c r="FLN50" s="86"/>
      <c r="FLO50" s="86"/>
      <c r="FLP50" s="86"/>
      <c r="FLQ50" s="86" t="s">
        <v>531</v>
      </c>
      <c r="FLR50" s="86"/>
      <c r="FLS50" s="86" t="s">
        <v>533</v>
      </c>
      <c r="FLT50" s="86"/>
      <c r="FLU50" s="86" t="s">
        <v>535</v>
      </c>
      <c r="FLV50" s="86"/>
      <c r="FLW50" s="86" t="s">
        <v>537</v>
      </c>
      <c r="FMB50" s="86"/>
      <c r="FMC50" s="86"/>
      <c r="FMD50" s="86"/>
      <c r="FME50" s="86" t="s">
        <v>531</v>
      </c>
      <c r="FMF50" s="86"/>
      <c r="FMG50" s="86" t="s">
        <v>533</v>
      </c>
      <c r="FMH50" s="86"/>
      <c r="FMI50" s="86" t="s">
        <v>535</v>
      </c>
      <c r="FMJ50" s="86"/>
      <c r="FMK50" s="86" t="s">
        <v>537</v>
      </c>
      <c r="FMP50" s="86"/>
      <c r="FMQ50" s="86"/>
      <c r="FMR50" s="86"/>
      <c r="FMS50" s="86" t="s">
        <v>531</v>
      </c>
      <c r="FMT50" s="86"/>
      <c r="FMU50" s="86" t="s">
        <v>533</v>
      </c>
      <c r="FMV50" s="86"/>
      <c r="FMW50" s="86" t="s">
        <v>535</v>
      </c>
      <c r="FMX50" s="86"/>
      <c r="FMY50" s="86" t="s">
        <v>537</v>
      </c>
      <c r="FND50" s="86"/>
      <c r="FNE50" s="86"/>
      <c r="FNF50" s="86"/>
      <c r="FNG50" s="86" t="s">
        <v>531</v>
      </c>
      <c r="FNH50" s="86"/>
      <c r="FNI50" s="86" t="s">
        <v>533</v>
      </c>
      <c r="FNJ50" s="86"/>
      <c r="FNK50" s="86" t="s">
        <v>535</v>
      </c>
      <c r="FNL50" s="86"/>
      <c r="FNM50" s="86" t="s">
        <v>537</v>
      </c>
      <c r="FNR50" s="86"/>
      <c r="FNS50" s="86"/>
      <c r="FNT50" s="86"/>
      <c r="FNU50" s="86" t="s">
        <v>531</v>
      </c>
      <c r="FNV50" s="86"/>
      <c r="FNW50" s="86" t="s">
        <v>533</v>
      </c>
      <c r="FNX50" s="86"/>
      <c r="FNY50" s="86" t="s">
        <v>535</v>
      </c>
      <c r="FNZ50" s="86"/>
      <c r="FOA50" s="86" t="s">
        <v>537</v>
      </c>
      <c r="FOF50" s="86"/>
      <c r="FOG50" s="86"/>
      <c r="FOH50" s="86"/>
      <c r="FOI50" s="86" t="s">
        <v>531</v>
      </c>
      <c r="FOJ50" s="86"/>
      <c r="FOK50" s="86" t="s">
        <v>533</v>
      </c>
      <c r="FOL50" s="86"/>
      <c r="FOM50" s="86" t="s">
        <v>535</v>
      </c>
      <c r="FON50" s="86"/>
      <c r="FOO50" s="86" t="s">
        <v>537</v>
      </c>
      <c r="FOT50" s="86"/>
      <c r="FOU50" s="86"/>
      <c r="FOV50" s="86"/>
      <c r="FOW50" s="86" t="s">
        <v>531</v>
      </c>
      <c r="FOX50" s="86"/>
      <c r="FOY50" s="86" t="s">
        <v>533</v>
      </c>
      <c r="FOZ50" s="86"/>
      <c r="FPA50" s="86" t="s">
        <v>535</v>
      </c>
      <c r="FPB50" s="86"/>
      <c r="FPC50" s="86" t="s">
        <v>537</v>
      </c>
      <c r="FPH50" s="86"/>
      <c r="FPI50" s="86"/>
      <c r="FPJ50" s="86"/>
      <c r="FPK50" s="86" t="s">
        <v>531</v>
      </c>
      <c r="FPL50" s="86"/>
      <c r="FPM50" s="86" t="s">
        <v>533</v>
      </c>
      <c r="FPN50" s="86"/>
      <c r="FPO50" s="86" t="s">
        <v>535</v>
      </c>
      <c r="FPP50" s="86"/>
      <c r="FPQ50" s="86" t="s">
        <v>537</v>
      </c>
      <c r="FPV50" s="86"/>
      <c r="FPW50" s="86"/>
      <c r="FPX50" s="86"/>
      <c r="FPY50" s="86" t="s">
        <v>531</v>
      </c>
      <c r="FPZ50" s="86"/>
      <c r="FQA50" s="86" t="s">
        <v>533</v>
      </c>
      <c r="FQB50" s="86"/>
      <c r="FQC50" s="86" t="s">
        <v>535</v>
      </c>
      <c r="FQD50" s="86"/>
      <c r="FQE50" s="86" t="s">
        <v>537</v>
      </c>
      <c r="FQJ50" s="86"/>
      <c r="FQK50" s="86"/>
      <c r="FQL50" s="86"/>
      <c r="FQM50" s="86" t="s">
        <v>531</v>
      </c>
      <c r="FQN50" s="86"/>
      <c r="FQO50" s="86" t="s">
        <v>533</v>
      </c>
      <c r="FQP50" s="86"/>
      <c r="FQQ50" s="86" t="s">
        <v>535</v>
      </c>
      <c r="FQR50" s="86"/>
      <c r="FQS50" s="86" t="s">
        <v>537</v>
      </c>
      <c r="FQX50" s="86"/>
      <c r="FQY50" s="86"/>
      <c r="FQZ50" s="86"/>
      <c r="FRA50" s="86" t="s">
        <v>531</v>
      </c>
      <c r="FRB50" s="86"/>
      <c r="FRC50" s="86" t="s">
        <v>533</v>
      </c>
      <c r="FRD50" s="86"/>
      <c r="FRE50" s="86" t="s">
        <v>535</v>
      </c>
      <c r="FRF50" s="86"/>
      <c r="FRG50" s="86" t="s">
        <v>537</v>
      </c>
      <c r="FRL50" s="86"/>
      <c r="FRM50" s="86"/>
      <c r="FRN50" s="86"/>
      <c r="FRO50" s="86" t="s">
        <v>531</v>
      </c>
      <c r="FRP50" s="86"/>
      <c r="FRQ50" s="86" t="s">
        <v>533</v>
      </c>
      <c r="FRR50" s="86"/>
      <c r="FRS50" s="86" t="s">
        <v>535</v>
      </c>
      <c r="FRT50" s="86"/>
      <c r="FRU50" s="86" t="s">
        <v>537</v>
      </c>
      <c r="FRZ50" s="86"/>
      <c r="FSA50" s="86"/>
      <c r="FSB50" s="86"/>
      <c r="FSC50" s="86" t="s">
        <v>531</v>
      </c>
      <c r="FSD50" s="86"/>
      <c r="FSE50" s="86" t="s">
        <v>533</v>
      </c>
      <c r="FSF50" s="86"/>
      <c r="FSG50" s="86" t="s">
        <v>535</v>
      </c>
      <c r="FSH50" s="86"/>
      <c r="FSI50" s="86" t="s">
        <v>537</v>
      </c>
      <c r="FSN50" s="86"/>
      <c r="FSO50" s="86"/>
      <c r="FSP50" s="86"/>
      <c r="FSQ50" s="86" t="s">
        <v>531</v>
      </c>
      <c r="FSR50" s="86"/>
      <c r="FSS50" s="86" t="s">
        <v>533</v>
      </c>
      <c r="FST50" s="86"/>
      <c r="FSU50" s="86" t="s">
        <v>535</v>
      </c>
      <c r="FSV50" s="86"/>
      <c r="FSW50" s="86" t="s">
        <v>537</v>
      </c>
      <c r="FTB50" s="86"/>
      <c r="FTC50" s="86"/>
      <c r="FTD50" s="86"/>
      <c r="FTE50" s="86" t="s">
        <v>531</v>
      </c>
      <c r="FTF50" s="86"/>
      <c r="FTG50" s="86" t="s">
        <v>533</v>
      </c>
      <c r="FTH50" s="86"/>
      <c r="FTI50" s="86" t="s">
        <v>535</v>
      </c>
      <c r="FTJ50" s="86"/>
      <c r="FTK50" s="86" t="s">
        <v>537</v>
      </c>
      <c r="FTP50" s="86"/>
      <c r="FTQ50" s="86"/>
      <c r="FTR50" s="86"/>
      <c r="FTS50" s="86" t="s">
        <v>531</v>
      </c>
      <c r="FTT50" s="86"/>
      <c r="FTU50" s="86" t="s">
        <v>533</v>
      </c>
      <c r="FTV50" s="86"/>
      <c r="FTW50" s="86" t="s">
        <v>535</v>
      </c>
      <c r="FTX50" s="86"/>
      <c r="FTY50" s="86" t="s">
        <v>537</v>
      </c>
      <c r="FUD50" s="86"/>
      <c r="FUE50" s="86"/>
      <c r="FUF50" s="86"/>
      <c r="FUG50" s="86" t="s">
        <v>531</v>
      </c>
      <c r="FUH50" s="86"/>
      <c r="FUI50" s="86" t="s">
        <v>533</v>
      </c>
      <c r="FUJ50" s="86"/>
      <c r="FUK50" s="86" t="s">
        <v>535</v>
      </c>
      <c r="FUL50" s="86"/>
      <c r="FUM50" s="86" t="s">
        <v>537</v>
      </c>
      <c r="FUR50" s="86"/>
      <c r="FUS50" s="86"/>
      <c r="FUT50" s="86"/>
      <c r="FUU50" s="86" t="s">
        <v>531</v>
      </c>
      <c r="FUV50" s="86"/>
      <c r="FUW50" s="86" t="s">
        <v>533</v>
      </c>
      <c r="FUX50" s="86"/>
      <c r="FUY50" s="86" t="s">
        <v>535</v>
      </c>
      <c r="FUZ50" s="86"/>
      <c r="FVA50" s="86" t="s">
        <v>537</v>
      </c>
      <c r="FVF50" s="86"/>
      <c r="FVG50" s="86"/>
      <c r="FVH50" s="86"/>
      <c r="FVI50" s="86" t="s">
        <v>531</v>
      </c>
      <c r="FVJ50" s="86"/>
      <c r="FVK50" s="86" t="s">
        <v>533</v>
      </c>
      <c r="FVL50" s="86"/>
      <c r="FVM50" s="86" t="s">
        <v>535</v>
      </c>
      <c r="FVN50" s="86"/>
      <c r="FVO50" s="86" t="s">
        <v>537</v>
      </c>
      <c r="FVT50" s="86"/>
      <c r="FVU50" s="86"/>
      <c r="FVV50" s="86"/>
      <c r="FVW50" s="86" t="s">
        <v>531</v>
      </c>
      <c r="FVX50" s="86"/>
      <c r="FVY50" s="86" t="s">
        <v>533</v>
      </c>
      <c r="FVZ50" s="86"/>
      <c r="FWA50" s="86" t="s">
        <v>535</v>
      </c>
      <c r="FWB50" s="86"/>
      <c r="FWC50" s="86" t="s">
        <v>537</v>
      </c>
      <c r="FWH50" s="86"/>
      <c r="FWI50" s="86"/>
      <c r="FWJ50" s="86"/>
      <c r="FWK50" s="86" t="s">
        <v>531</v>
      </c>
      <c r="FWL50" s="86"/>
      <c r="FWM50" s="86" t="s">
        <v>533</v>
      </c>
      <c r="FWN50" s="86"/>
      <c r="FWO50" s="86" t="s">
        <v>535</v>
      </c>
      <c r="FWP50" s="86"/>
      <c r="FWQ50" s="86" t="s">
        <v>537</v>
      </c>
      <c r="FWV50" s="86"/>
      <c r="FWW50" s="86"/>
      <c r="FWX50" s="86"/>
      <c r="FWY50" s="86" t="s">
        <v>531</v>
      </c>
      <c r="FWZ50" s="86"/>
      <c r="FXA50" s="86" t="s">
        <v>533</v>
      </c>
      <c r="FXB50" s="86"/>
      <c r="FXC50" s="86" t="s">
        <v>535</v>
      </c>
      <c r="FXD50" s="86"/>
      <c r="FXE50" s="86" t="s">
        <v>537</v>
      </c>
      <c r="FXJ50" s="86"/>
      <c r="FXK50" s="86"/>
      <c r="FXL50" s="86"/>
      <c r="FXM50" s="86" t="s">
        <v>531</v>
      </c>
      <c r="FXN50" s="86"/>
      <c r="FXO50" s="86" t="s">
        <v>533</v>
      </c>
      <c r="FXP50" s="86"/>
      <c r="FXQ50" s="86" t="s">
        <v>535</v>
      </c>
      <c r="FXR50" s="86"/>
      <c r="FXS50" s="86" t="s">
        <v>537</v>
      </c>
      <c r="FXX50" s="86"/>
      <c r="FXY50" s="86"/>
      <c r="FXZ50" s="86"/>
      <c r="FYA50" s="86" t="s">
        <v>531</v>
      </c>
      <c r="FYB50" s="86"/>
      <c r="FYC50" s="86" t="s">
        <v>533</v>
      </c>
      <c r="FYD50" s="86"/>
      <c r="FYE50" s="86" t="s">
        <v>535</v>
      </c>
      <c r="FYF50" s="86"/>
      <c r="FYG50" s="86" t="s">
        <v>537</v>
      </c>
      <c r="FYL50" s="86"/>
      <c r="FYM50" s="86"/>
      <c r="FYN50" s="86"/>
      <c r="FYO50" s="86" t="s">
        <v>531</v>
      </c>
      <c r="FYP50" s="86"/>
      <c r="FYQ50" s="86" t="s">
        <v>533</v>
      </c>
      <c r="FYR50" s="86"/>
      <c r="FYS50" s="86" t="s">
        <v>535</v>
      </c>
      <c r="FYT50" s="86"/>
      <c r="FYU50" s="86" t="s">
        <v>537</v>
      </c>
      <c r="FYZ50" s="86"/>
      <c r="FZA50" s="86"/>
      <c r="FZB50" s="86"/>
      <c r="FZC50" s="86" t="s">
        <v>531</v>
      </c>
      <c r="FZD50" s="86"/>
      <c r="FZE50" s="86" t="s">
        <v>533</v>
      </c>
      <c r="FZF50" s="86"/>
      <c r="FZG50" s="86" t="s">
        <v>535</v>
      </c>
      <c r="FZH50" s="86"/>
      <c r="FZI50" s="86" t="s">
        <v>537</v>
      </c>
      <c r="FZN50" s="86"/>
      <c r="FZO50" s="86"/>
      <c r="FZP50" s="86"/>
      <c r="FZQ50" s="86" t="s">
        <v>531</v>
      </c>
      <c r="FZR50" s="86"/>
      <c r="FZS50" s="86" t="s">
        <v>533</v>
      </c>
      <c r="FZT50" s="86"/>
      <c r="FZU50" s="86" t="s">
        <v>535</v>
      </c>
      <c r="FZV50" s="86"/>
      <c r="FZW50" s="86" t="s">
        <v>537</v>
      </c>
      <c r="GAB50" s="86"/>
      <c r="GAC50" s="86"/>
      <c r="GAD50" s="86"/>
      <c r="GAE50" s="86" t="s">
        <v>531</v>
      </c>
      <c r="GAF50" s="86"/>
      <c r="GAG50" s="86" t="s">
        <v>533</v>
      </c>
      <c r="GAH50" s="86"/>
      <c r="GAI50" s="86" t="s">
        <v>535</v>
      </c>
      <c r="GAJ50" s="86"/>
      <c r="GAK50" s="86" t="s">
        <v>537</v>
      </c>
      <c r="GAP50" s="86"/>
      <c r="GAQ50" s="86"/>
      <c r="GAR50" s="86"/>
      <c r="GAS50" s="86" t="s">
        <v>531</v>
      </c>
      <c r="GAT50" s="86"/>
      <c r="GAU50" s="86" t="s">
        <v>533</v>
      </c>
      <c r="GAV50" s="86"/>
      <c r="GAW50" s="86" t="s">
        <v>535</v>
      </c>
      <c r="GAX50" s="86"/>
      <c r="GAY50" s="86" t="s">
        <v>537</v>
      </c>
      <c r="GBD50" s="86"/>
      <c r="GBE50" s="86"/>
      <c r="GBF50" s="86"/>
      <c r="GBG50" s="86" t="s">
        <v>531</v>
      </c>
      <c r="GBH50" s="86"/>
      <c r="GBI50" s="86" t="s">
        <v>533</v>
      </c>
      <c r="GBJ50" s="86"/>
      <c r="GBK50" s="86" t="s">
        <v>535</v>
      </c>
      <c r="GBL50" s="86"/>
      <c r="GBM50" s="86" t="s">
        <v>537</v>
      </c>
      <c r="GBR50" s="86"/>
      <c r="GBS50" s="86"/>
      <c r="GBT50" s="86"/>
      <c r="GBU50" s="86" t="s">
        <v>531</v>
      </c>
      <c r="GBV50" s="86"/>
      <c r="GBW50" s="86" t="s">
        <v>533</v>
      </c>
      <c r="GBX50" s="86"/>
      <c r="GBY50" s="86" t="s">
        <v>535</v>
      </c>
      <c r="GBZ50" s="86"/>
      <c r="GCA50" s="86" t="s">
        <v>537</v>
      </c>
      <c r="GCF50" s="86"/>
      <c r="GCG50" s="86"/>
      <c r="GCH50" s="86"/>
      <c r="GCI50" s="86" t="s">
        <v>531</v>
      </c>
      <c r="GCJ50" s="86"/>
      <c r="GCK50" s="86" t="s">
        <v>533</v>
      </c>
      <c r="GCL50" s="86"/>
      <c r="GCM50" s="86" t="s">
        <v>535</v>
      </c>
      <c r="GCN50" s="86"/>
      <c r="GCO50" s="86" t="s">
        <v>537</v>
      </c>
      <c r="GCT50" s="86"/>
      <c r="GCU50" s="86"/>
      <c r="GCV50" s="86"/>
      <c r="GCW50" s="86" t="s">
        <v>531</v>
      </c>
      <c r="GCX50" s="86"/>
      <c r="GCY50" s="86" t="s">
        <v>533</v>
      </c>
      <c r="GCZ50" s="86"/>
      <c r="GDA50" s="86" t="s">
        <v>535</v>
      </c>
      <c r="GDB50" s="86"/>
      <c r="GDC50" s="86" t="s">
        <v>537</v>
      </c>
      <c r="GDH50" s="86"/>
      <c r="GDI50" s="86"/>
      <c r="GDJ50" s="86"/>
      <c r="GDK50" s="86" t="s">
        <v>531</v>
      </c>
      <c r="GDL50" s="86"/>
      <c r="GDM50" s="86" t="s">
        <v>533</v>
      </c>
      <c r="GDN50" s="86"/>
      <c r="GDO50" s="86" t="s">
        <v>535</v>
      </c>
      <c r="GDP50" s="86"/>
      <c r="GDQ50" s="86" t="s">
        <v>537</v>
      </c>
      <c r="GDV50" s="86"/>
      <c r="GDW50" s="86"/>
      <c r="GDX50" s="86"/>
      <c r="GDY50" s="86" t="s">
        <v>531</v>
      </c>
      <c r="GDZ50" s="86"/>
      <c r="GEA50" s="86" t="s">
        <v>533</v>
      </c>
      <c r="GEB50" s="86"/>
      <c r="GEC50" s="86" t="s">
        <v>535</v>
      </c>
      <c r="GED50" s="86"/>
      <c r="GEE50" s="86" t="s">
        <v>537</v>
      </c>
      <c r="GEJ50" s="86"/>
      <c r="GEK50" s="86"/>
      <c r="GEL50" s="86"/>
      <c r="GEM50" s="86" t="s">
        <v>531</v>
      </c>
      <c r="GEN50" s="86"/>
      <c r="GEO50" s="86" t="s">
        <v>533</v>
      </c>
      <c r="GEP50" s="86"/>
      <c r="GEQ50" s="86" t="s">
        <v>535</v>
      </c>
      <c r="GER50" s="86"/>
      <c r="GES50" s="86" t="s">
        <v>537</v>
      </c>
      <c r="GEX50" s="86"/>
      <c r="GEY50" s="86"/>
      <c r="GEZ50" s="86"/>
      <c r="GFA50" s="86" t="s">
        <v>531</v>
      </c>
      <c r="GFB50" s="86"/>
      <c r="GFC50" s="86" t="s">
        <v>533</v>
      </c>
      <c r="GFD50" s="86"/>
      <c r="GFE50" s="86" t="s">
        <v>535</v>
      </c>
      <c r="GFF50" s="86"/>
      <c r="GFG50" s="86" t="s">
        <v>537</v>
      </c>
      <c r="GFL50" s="86"/>
      <c r="GFM50" s="86"/>
      <c r="GFN50" s="86"/>
      <c r="GFO50" s="86" t="s">
        <v>531</v>
      </c>
      <c r="GFP50" s="86"/>
      <c r="GFQ50" s="86" t="s">
        <v>533</v>
      </c>
      <c r="GFR50" s="86"/>
      <c r="GFS50" s="86" t="s">
        <v>535</v>
      </c>
      <c r="GFT50" s="86"/>
      <c r="GFU50" s="86" t="s">
        <v>537</v>
      </c>
      <c r="GFZ50" s="86"/>
      <c r="GGA50" s="86"/>
      <c r="GGB50" s="86"/>
      <c r="GGC50" s="86" t="s">
        <v>531</v>
      </c>
      <c r="GGD50" s="86"/>
      <c r="GGE50" s="86" t="s">
        <v>533</v>
      </c>
      <c r="GGF50" s="86"/>
      <c r="GGG50" s="86" t="s">
        <v>535</v>
      </c>
      <c r="GGH50" s="86"/>
      <c r="GGI50" s="86" t="s">
        <v>537</v>
      </c>
      <c r="GGN50" s="86"/>
      <c r="GGO50" s="86"/>
      <c r="GGP50" s="86"/>
      <c r="GGQ50" s="86" t="s">
        <v>531</v>
      </c>
      <c r="GGR50" s="86"/>
      <c r="GGS50" s="86" t="s">
        <v>533</v>
      </c>
      <c r="GGT50" s="86"/>
      <c r="GGU50" s="86" t="s">
        <v>535</v>
      </c>
      <c r="GGV50" s="86"/>
      <c r="GGW50" s="86" t="s">
        <v>537</v>
      </c>
      <c r="GHB50" s="86"/>
      <c r="GHC50" s="86"/>
      <c r="GHD50" s="86"/>
      <c r="GHE50" s="86" t="s">
        <v>531</v>
      </c>
      <c r="GHF50" s="86"/>
      <c r="GHG50" s="86" t="s">
        <v>533</v>
      </c>
      <c r="GHH50" s="86"/>
      <c r="GHI50" s="86" t="s">
        <v>535</v>
      </c>
      <c r="GHJ50" s="86"/>
      <c r="GHK50" s="86" t="s">
        <v>537</v>
      </c>
      <c r="GHP50" s="86"/>
      <c r="GHQ50" s="86"/>
      <c r="GHR50" s="86"/>
      <c r="GHS50" s="86" t="s">
        <v>531</v>
      </c>
      <c r="GHT50" s="86"/>
      <c r="GHU50" s="86" t="s">
        <v>533</v>
      </c>
      <c r="GHV50" s="86"/>
      <c r="GHW50" s="86" t="s">
        <v>535</v>
      </c>
      <c r="GHX50" s="86"/>
      <c r="GHY50" s="86" t="s">
        <v>537</v>
      </c>
      <c r="GID50" s="86"/>
      <c r="GIE50" s="86"/>
      <c r="GIF50" s="86"/>
      <c r="GIG50" s="86" t="s">
        <v>531</v>
      </c>
      <c r="GIH50" s="86"/>
      <c r="GII50" s="86" t="s">
        <v>533</v>
      </c>
      <c r="GIJ50" s="86"/>
      <c r="GIK50" s="86" t="s">
        <v>535</v>
      </c>
      <c r="GIL50" s="86"/>
      <c r="GIM50" s="86" t="s">
        <v>537</v>
      </c>
      <c r="GIR50" s="86"/>
      <c r="GIS50" s="86"/>
      <c r="GIT50" s="86"/>
      <c r="GIU50" s="86" t="s">
        <v>531</v>
      </c>
      <c r="GIV50" s="86"/>
      <c r="GIW50" s="86" t="s">
        <v>533</v>
      </c>
      <c r="GIX50" s="86"/>
      <c r="GIY50" s="86" t="s">
        <v>535</v>
      </c>
      <c r="GIZ50" s="86"/>
      <c r="GJA50" s="86" t="s">
        <v>537</v>
      </c>
      <c r="GJF50" s="86"/>
      <c r="GJG50" s="86"/>
      <c r="GJH50" s="86"/>
      <c r="GJI50" s="86" t="s">
        <v>531</v>
      </c>
      <c r="GJJ50" s="86"/>
      <c r="GJK50" s="86" t="s">
        <v>533</v>
      </c>
      <c r="GJL50" s="86"/>
      <c r="GJM50" s="86" t="s">
        <v>535</v>
      </c>
      <c r="GJN50" s="86"/>
      <c r="GJO50" s="86" t="s">
        <v>537</v>
      </c>
      <c r="GJT50" s="86"/>
      <c r="GJU50" s="86"/>
      <c r="GJV50" s="86"/>
      <c r="GJW50" s="86" t="s">
        <v>531</v>
      </c>
      <c r="GJX50" s="86"/>
      <c r="GJY50" s="86" t="s">
        <v>533</v>
      </c>
      <c r="GJZ50" s="86"/>
      <c r="GKA50" s="86" t="s">
        <v>535</v>
      </c>
      <c r="GKB50" s="86"/>
      <c r="GKC50" s="86" t="s">
        <v>537</v>
      </c>
      <c r="GKH50" s="86"/>
      <c r="GKI50" s="86"/>
      <c r="GKJ50" s="86"/>
      <c r="GKK50" s="86" t="s">
        <v>531</v>
      </c>
      <c r="GKL50" s="86"/>
      <c r="GKM50" s="86" t="s">
        <v>533</v>
      </c>
      <c r="GKN50" s="86"/>
      <c r="GKO50" s="86" t="s">
        <v>535</v>
      </c>
      <c r="GKP50" s="86"/>
      <c r="GKQ50" s="86" t="s">
        <v>537</v>
      </c>
      <c r="GKV50" s="86"/>
      <c r="GKW50" s="86"/>
      <c r="GKX50" s="86"/>
      <c r="GKY50" s="86" t="s">
        <v>531</v>
      </c>
      <c r="GKZ50" s="86"/>
      <c r="GLA50" s="86" t="s">
        <v>533</v>
      </c>
      <c r="GLB50" s="86"/>
      <c r="GLC50" s="86" t="s">
        <v>535</v>
      </c>
      <c r="GLD50" s="86"/>
      <c r="GLE50" s="86" t="s">
        <v>537</v>
      </c>
      <c r="GLJ50" s="86"/>
      <c r="GLK50" s="86"/>
      <c r="GLL50" s="86"/>
      <c r="GLM50" s="86" t="s">
        <v>531</v>
      </c>
      <c r="GLN50" s="86"/>
      <c r="GLO50" s="86" t="s">
        <v>533</v>
      </c>
      <c r="GLP50" s="86"/>
      <c r="GLQ50" s="86" t="s">
        <v>535</v>
      </c>
      <c r="GLR50" s="86"/>
      <c r="GLS50" s="86" t="s">
        <v>537</v>
      </c>
      <c r="GLX50" s="86"/>
      <c r="GLY50" s="86"/>
      <c r="GLZ50" s="86"/>
      <c r="GMA50" s="86" t="s">
        <v>531</v>
      </c>
      <c r="GMB50" s="86"/>
      <c r="GMC50" s="86" t="s">
        <v>533</v>
      </c>
      <c r="GMD50" s="86"/>
      <c r="GME50" s="86" t="s">
        <v>535</v>
      </c>
      <c r="GMF50" s="86"/>
      <c r="GMG50" s="86" t="s">
        <v>537</v>
      </c>
      <c r="GML50" s="86"/>
      <c r="GMM50" s="86"/>
      <c r="GMN50" s="86"/>
      <c r="GMO50" s="86" t="s">
        <v>531</v>
      </c>
      <c r="GMP50" s="86"/>
      <c r="GMQ50" s="86" t="s">
        <v>533</v>
      </c>
      <c r="GMR50" s="86"/>
      <c r="GMS50" s="86" t="s">
        <v>535</v>
      </c>
      <c r="GMT50" s="86"/>
      <c r="GMU50" s="86" t="s">
        <v>537</v>
      </c>
      <c r="GMZ50" s="86"/>
      <c r="GNA50" s="86"/>
      <c r="GNB50" s="86"/>
      <c r="GNC50" s="86" t="s">
        <v>531</v>
      </c>
      <c r="GND50" s="86"/>
      <c r="GNE50" s="86" t="s">
        <v>533</v>
      </c>
      <c r="GNF50" s="86"/>
      <c r="GNG50" s="86" t="s">
        <v>535</v>
      </c>
      <c r="GNH50" s="86"/>
      <c r="GNI50" s="86" t="s">
        <v>537</v>
      </c>
      <c r="GNN50" s="86"/>
      <c r="GNO50" s="86"/>
      <c r="GNP50" s="86"/>
      <c r="GNQ50" s="86" t="s">
        <v>531</v>
      </c>
      <c r="GNR50" s="86"/>
      <c r="GNS50" s="86" t="s">
        <v>533</v>
      </c>
      <c r="GNT50" s="86"/>
      <c r="GNU50" s="86" t="s">
        <v>535</v>
      </c>
      <c r="GNV50" s="86"/>
      <c r="GNW50" s="86" t="s">
        <v>537</v>
      </c>
      <c r="GOB50" s="86"/>
      <c r="GOC50" s="86"/>
      <c r="GOD50" s="86"/>
      <c r="GOE50" s="86" t="s">
        <v>531</v>
      </c>
      <c r="GOF50" s="86"/>
      <c r="GOG50" s="86" t="s">
        <v>533</v>
      </c>
      <c r="GOH50" s="86"/>
      <c r="GOI50" s="86" t="s">
        <v>535</v>
      </c>
      <c r="GOJ50" s="86"/>
      <c r="GOK50" s="86" t="s">
        <v>537</v>
      </c>
      <c r="GOP50" s="86"/>
      <c r="GOQ50" s="86"/>
      <c r="GOR50" s="86"/>
      <c r="GOS50" s="86" t="s">
        <v>531</v>
      </c>
      <c r="GOT50" s="86"/>
      <c r="GOU50" s="86" t="s">
        <v>533</v>
      </c>
      <c r="GOV50" s="86"/>
      <c r="GOW50" s="86" t="s">
        <v>535</v>
      </c>
      <c r="GOX50" s="86"/>
      <c r="GOY50" s="86" t="s">
        <v>537</v>
      </c>
      <c r="GPD50" s="86"/>
      <c r="GPE50" s="86"/>
      <c r="GPF50" s="86"/>
      <c r="GPG50" s="86" t="s">
        <v>531</v>
      </c>
      <c r="GPH50" s="86"/>
      <c r="GPI50" s="86" t="s">
        <v>533</v>
      </c>
      <c r="GPJ50" s="86"/>
      <c r="GPK50" s="86" t="s">
        <v>535</v>
      </c>
      <c r="GPL50" s="86"/>
      <c r="GPM50" s="86" t="s">
        <v>537</v>
      </c>
      <c r="GPR50" s="86"/>
      <c r="GPS50" s="86"/>
      <c r="GPT50" s="86"/>
      <c r="GPU50" s="86" t="s">
        <v>531</v>
      </c>
      <c r="GPV50" s="86"/>
      <c r="GPW50" s="86" t="s">
        <v>533</v>
      </c>
      <c r="GPX50" s="86"/>
      <c r="GPY50" s="86" t="s">
        <v>535</v>
      </c>
      <c r="GPZ50" s="86"/>
      <c r="GQA50" s="86" t="s">
        <v>537</v>
      </c>
      <c r="GQF50" s="86"/>
      <c r="GQG50" s="86"/>
      <c r="GQH50" s="86"/>
      <c r="GQI50" s="86" t="s">
        <v>531</v>
      </c>
      <c r="GQJ50" s="86"/>
      <c r="GQK50" s="86" t="s">
        <v>533</v>
      </c>
      <c r="GQL50" s="86"/>
      <c r="GQM50" s="86" t="s">
        <v>535</v>
      </c>
      <c r="GQN50" s="86"/>
      <c r="GQO50" s="86" t="s">
        <v>537</v>
      </c>
      <c r="GQT50" s="86"/>
      <c r="GQU50" s="86"/>
      <c r="GQV50" s="86"/>
      <c r="GQW50" s="86" t="s">
        <v>531</v>
      </c>
      <c r="GQX50" s="86"/>
      <c r="GQY50" s="86" t="s">
        <v>533</v>
      </c>
      <c r="GQZ50" s="86"/>
      <c r="GRA50" s="86" t="s">
        <v>535</v>
      </c>
      <c r="GRB50" s="86"/>
      <c r="GRC50" s="86" t="s">
        <v>537</v>
      </c>
      <c r="GRH50" s="86"/>
      <c r="GRI50" s="86"/>
      <c r="GRJ50" s="86"/>
      <c r="GRK50" s="86" t="s">
        <v>531</v>
      </c>
      <c r="GRL50" s="86"/>
      <c r="GRM50" s="86" t="s">
        <v>533</v>
      </c>
      <c r="GRN50" s="86"/>
      <c r="GRO50" s="86" t="s">
        <v>535</v>
      </c>
      <c r="GRP50" s="86"/>
      <c r="GRQ50" s="86" t="s">
        <v>537</v>
      </c>
      <c r="GRV50" s="86"/>
      <c r="GRW50" s="86"/>
      <c r="GRX50" s="86"/>
      <c r="GRY50" s="86" t="s">
        <v>531</v>
      </c>
      <c r="GRZ50" s="86"/>
      <c r="GSA50" s="86" t="s">
        <v>533</v>
      </c>
      <c r="GSB50" s="86"/>
      <c r="GSC50" s="86" t="s">
        <v>535</v>
      </c>
      <c r="GSD50" s="86"/>
      <c r="GSE50" s="86" t="s">
        <v>537</v>
      </c>
      <c r="GSJ50" s="86"/>
      <c r="GSK50" s="86"/>
      <c r="GSL50" s="86"/>
      <c r="GSM50" s="86" t="s">
        <v>531</v>
      </c>
      <c r="GSN50" s="86"/>
      <c r="GSO50" s="86" t="s">
        <v>533</v>
      </c>
      <c r="GSP50" s="86"/>
      <c r="GSQ50" s="86" t="s">
        <v>535</v>
      </c>
      <c r="GSR50" s="86"/>
      <c r="GSS50" s="86" t="s">
        <v>537</v>
      </c>
      <c r="GSX50" s="86"/>
      <c r="GSY50" s="86"/>
      <c r="GSZ50" s="86"/>
      <c r="GTA50" s="86" t="s">
        <v>531</v>
      </c>
      <c r="GTB50" s="86"/>
      <c r="GTC50" s="86" t="s">
        <v>533</v>
      </c>
      <c r="GTD50" s="86"/>
      <c r="GTE50" s="86" t="s">
        <v>535</v>
      </c>
      <c r="GTF50" s="86"/>
      <c r="GTG50" s="86" t="s">
        <v>537</v>
      </c>
      <c r="GTL50" s="86"/>
      <c r="GTM50" s="86"/>
      <c r="GTN50" s="86"/>
      <c r="GTO50" s="86" t="s">
        <v>531</v>
      </c>
      <c r="GTP50" s="86"/>
      <c r="GTQ50" s="86" t="s">
        <v>533</v>
      </c>
      <c r="GTR50" s="86"/>
      <c r="GTS50" s="86" t="s">
        <v>535</v>
      </c>
      <c r="GTT50" s="86"/>
      <c r="GTU50" s="86" t="s">
        <v>537</v>
      </c>
      <c r="GTZ50" s="86"/>
      <c r="GUA50" s="86"/>
      <c r="GUB50" s="86"/>
      <c r="GUC50" s="86" t="s">
        <v>531</v>
      </c>
      <c r="GUD50" s="86"/>
      <c r="GUE50" s="86" t="s">
        <v>533</v>
      </c>
      <c r="GUF50" s="86"/>
      <c r="GUG50" s="86" t="s">
        <v>535</v>
      </c>
      <c r="GUH50" s="86"/>
      <c r="GUI50" s="86" t="s">
        <v>537</v>
      </c>
      <c r="GUN50" s="86"/>
      <c r="GUO50" s="86"/>
      <c r="GUP50" s="86"/>
      <c r="GUQ50" s="86" t="s">
        <v>531</v>
      </c>
      <c r="GUR50" s="86"/>
      <c r="GUS50" s="86" t="s">
        <v>533</v>
      </c>
      <c r="GUT50" s="86"/>
      <c r="GUU50" s="86" t="s">
        <v>535</v>
      </c>
      <c r="GUV50" s="86"/>
      <c r="GUW50" s="86" t="s">
        <v>537</v>
      </c>
      <c r="GVB50" s="86"/>
      <c r="GVC50" s="86"/>
      <c r="GVD50" s="86"/>
      <c r="GVE50" s="86" t="s">
        <v>531</v>
      </c>
      <c r="GVF50" s="86"/>
      <c r="GVG50" s="86" t="s">
        <v>533</v>
      </c>
      <c r="GVH50" s="86"/>
      <c r="GVI50" s="86" t="s">
        <v>535</v>
      </c>
      <c r="GVJ50" s="86"/>
      <c r="GVK50" s="86" t="s">
        <v>537</v>
      </c>
      <c r="GVP50" s="86"/>
      <c r="GVQ50" s="86"/>
      <c r="GVR50" s="86"/>
      <c r="GVS50" s="86" t="s">
        <v>531</v>
      </c>
      <c r="GVT50" s="86"/>
      <c r="GVU50" s="86" t="s">
        <v>533</v>
      </c>
      <c r="GVV50" s="86"/>
      <c r="GVW50" s="86" t="s">
        <v>535</v>
      </c>
      <c r="GVX50" s="86"/>
      <c r="GVY50" s="86" t="s">
        <v>537</v>
      </c>
      <c r="GWD50" s="86"/>
      <c r="GWE50" s="86"/>
      <c r="GWF50" s="86"/>
      <c r="GWG50" s="86" t="s">
        <v>531</v>
      </c>
      <c r="GWH50" s="86"/>
      <c r="GWI50" s="86" t="s">
        <v>533</v>
      </c>
      <c r="GWJ50" s="86"/>
      <c r="GWK50" s="86" t="s">
        <v>535</v>
      </c>
      <c r="GWL50" s="86"/>
      <c r="GWM50" s="86" t="s">
        <v>537</v>
      </c>
      <c r="GWR50" s="86"/>
      <c r="GWS50" s="86"/>
      <c r="GWT50" s="86"/>
      <c r="GWU50" s="86" t="s">
        <v>531</v>
      </c>
      <c r="GWV50" s="86"/>
      <c r="GWW50" s="86" t="s">
        <v>533</v>
      </c>
      <c r="GWX50" s="86"/>
      <c r="GWY50" s="86" t="s">
        <v>535</v>
      </c>
      <c r="GWZ50" s="86"/>
      <c r="GXA50" s="86" t="s">
        <v>537</v>
      </c>
      <c r="GXF50" s="86"/>
      <c r="GXG50" s="86"/>
      <c r="GXH50" s="86"/>
      <c r="GXI50" s="86" t="s">
        <v>531</v>
      </c>
      <c r="GXJ50" s="86"/>
      <c r="GXK50" s="86" t="s">
        <v>533</v>
      </c>
      <c r="GXL50" s="86"/>
      <c r="GXM50" s="86" t="s">
        <v>535</v>
      </c>
      <c r="GXN50" s="86"/>
      <c r="GXO50" s="86" t="s">
        <v>537</v>
      </c>
      <c r="GXT50" s="86"/>
      <c r="GXU50" s="86"/>
      <c r="GXV50" s="86"/>
      <c r="GXW50" s="86" t="s">
        <v>531</v>
      </c>
      <c r="GXX50" s="86"/>
      <c r="GXY50" s="86" t="s">
        <v>533</v>
      </c>
      <c r="GXZ50" s="86"/>
      <c r="GYA50" s="86" t="s">
        <v>535</v>
      </c>
      <c r="GYB50" s="86"/>
      <c r="GYC50" s="86" t="s">
        <v>537</v>
      </c>
      <c r="GYH50" s="86"/>
      <c r="GYI50" s="86"/>
      <c r="GYJ50" s="86"/>
      <c r="GYK50" s="86" t="s">
        <v>531</v>
      </c>
      <c r="GYL50" s="86"/>
      <c r="GYM50" s="86" t="s">
        <v>533</v>
      </c>
      <c r="GYN50" s="86"/>
      <c r="GYO50" s="86" t="s">
        <v>535</v>
      </c>
      <c r="GYP50" s="86"/>
      <c r="GYQ50" s="86" t="s">
        <v>537</v>
      </c>
      <c r="GYV50" s="86"/>
      <c r="GYW50" s="86"/>
      <c r="GYX50" s="86"/>
      <c r="GYY50" s="86" t="s">
        <v>531</v>
      </c>
      <c r="GYZ50" s="86"/>
      <c r="GZA50" s="86" t="s">
        <v>533</v>
      </c>
      <c r="GZB50" s="86"/>
      <c r="GZC50" s="86" t="s">
        <v>535</v>
      </c>
      <c r="GZD50" s="86"/>
      <c r="GZE50" s="86" t="s">
        <v>537</v>
      </c>
      <c r="GZJ50" s="86"/>
      <c r="GZK50" s="86"/>
      <c r="GZL50" s="86"/>
      <c r="GZM50" s="86" t="s">
        <v>531</v>
      </c>
      <c r="GZN50" s="86"/>
      <c r="GZO50" s="86" t="s">
        <v>533</v>
      </c>
      <c r="GZP50" s="86"/>
      <c r="GZQ50" s="86" t="s">
        <v>535</v>
      </c>
      <c r="GZR50" s="86"/>
      <c r="GZS50" s="86" t="s">
        <v>537</v>
      </c>
      <c r="GZX50" s="86"/>
      <c r="GZY50" s="86"/>
      <c r="GZZ50" s="86"/>
      <c r="HAA50" s="86" t="s">
        <v>531</v>
      </c>
      <c r="HAB50" s="86"/>
      <c r="HAC50" s="86" t="s">
        <v>533</v>
      </c>
      <c r="HAD50" s="86"/>
      <c r="HAE50" s="86" t="s">
        <v>535</v>
      </c>
      <c r="HAF50" s="86"/>
      <c r="HAG50" s="86" t="s">
        <v>537</v>
      </c>
      <c r="HAL50" s="86"/>
      <c r="HAM50" s="86"/>
      <c r="HAN50" s="86"/>
      <c r="HAO50" s="86" t="s">
        <v>531</v>
      </c>
      <c r="HAP50" s="86"/>
      <c r="HAQ50" s="86" t="s">
        <v>533</v>
      </c>
      <c r="HAR50" s="86"/>
      <c r="HAS50" s="86" t="s">
        <v>535</v>
      </c>
      <c r="HAT50" s="86"/>
      <c r="HAU50" s="86" t="s">
        <v>537</v>
      </c>
      <c r="HAZ50" s="86"/>
      <c r="HBA50" s="86"/>
      <c r="HBB50" s="86"/>
      <c r="HBC50" s="86" t="s">
        <v>531</v>
      </c>
      <c r="HBD50" s="86"/>
      <c r="HBE50" s="86" t="s">
        <v>533</v>
      </c>
      <c r="HBF50" s="86"/>
      <c r="HBG50" s="86" t="s">
        <v>535</v>
      </c>
      <c r="HBH50" s="86"/>
      <c r="HBI50" s="86" t="s">
        <v>537</v>
      </c>
      <c r="HBN50" s="86"/>
      <c r="HBO50" s="86"/>
      <c r="HBP50" s="86"/>
      <c r="HBQ50" s="86" t="s">
        <v>531</v>
      </c>
      <c r="HBR50" s="86"/>
      <c r="HBS50" s="86" t="s">
        <v>533</v>
      </c>
      <c r="HBT50" s="86"/>
      <c r="HBU50" s="86" t="s">
        <v>535</v>
      </c>
      <c r="HBV50" s="86"/>
      <c r="HBW50" s="86" t="s">
        <v>537</v>
      </c>
      <c r="HCB50" s="86"/>
      <c r="HCC50" s="86"/>
      <c r="HCD50" s="86"/>
      <c r="HCE50" s="86" t="s">
        <v>531</v>
      </c>
      <c r="HCF50" s="86"/>
      <c r="HCG50" s="86" t="s">
        <v>533</v>
      </c>
      <c r="HCH50" s="86"/>
      <c r="HCI50" s="86" t="s">
        <v>535</v>
      </c>
      <c r="HCJ50" s="86"/>
      <c r="HCK50" s="86" t="s">
        <v>537</v>
      </c>
      <c r="HCP50" s="86"/>
      <c r="HCQ50" s="86"/>
      <c r="HCR50" s="86"/>
      <c r="HCS50" s="86" t="s">
        <v>531</v>
      </c>
      <c r="HCT50" s="86"/>
      <c r="HCU50" s="86" t="s">
        <v>533</v>
      </c>
      <c r="HCV50" s="86"/>
      <c r="HCW50" s="86" t="s">
        <v>535</v>
      </c>
      <c r="HCX50" s="86"/>
      <c r="HCY50" s="86" t="s">
        <v>537</v>
      </c>
      <c r="HDD50" s="86"/>
      <c r="HDE50" s="86"/>
      <c r="HDF50" s="86"/>
      <c r="HDG50" s="86" t="s">
        <v>531</v>
      </c>
      <c r="HDH50" s="86"/>
      <c r="HDI50" s="86" t="s">
        <v>533</v>
      </c>
      <c r="HDJ50" s="86"/>
      <c r="HDK50" s="86" t="s">
        <v>535</v>
      </c>
      <c r="HDL50" s="86"/>
      <c r="HDM50" s="86" t="s">
        <v>537</v>
      </c>
      <c r="HDR50" s="86"/>
      <c r="HDS50" s="86"/>
      <c r="HDT50" s="86"/>
      <c r="HDU50" s="86" t="s">
        <v>531</v>
      </c>
      <c r="HDV50" s="86"/>
      <c r="HDW50" s="86" t="s">
        <v>533</v>
      </c>
      <c r="HDX50" s="86"/>
      <c r="HDY50" s="86" t="s">
        <v>535</v>
      </c>
      <c r="HDZ50" s="86"/>
      <c r="HEA50" s="86" t="s">
        <v>537</v>
      </c>
      <c r="HEF50" s="86"/>
      <c r="HEG50" s="86"/>
      <c r="HEH50" s="86"/>
      <c r="HEI50" s="86" t="s">
        <v>531</v>
      </c>
      <c r="HEJ50" s="86"/>
      <c r="HEK50" s="86" t="s">
        <v>533</v>
      </c>
      <c r="HEL50" s="86"/>
      <c r="HEM50" s="86" t="s">
        <v>535</v>
      </c>
      <c r="HEN50" s="86"/>
      <c r="HEO50" s="86" t="s">
        <v>537</v>
      </c>
      <c r="HET50" s="86"/>
      <c r="HEU50" s="86"/>
      <c r="HEV50" s="86"/>
      <c r="HEW50" s="86" t="s">
        <v>531</v>
      </c>
      <c r="HEX50" s="86"/>
      <c r="HEY50" s="86" t="s">
        <v>533</v>
      </c>
      <c r="HEZ50" s="86"/>
      <c r="HFA50" s="86" t="s">
        <v>535</v>
      </c>
      <c r="HFB50" s="86"/>
      <c r="HFC50" s="86" t="s">
        <v>537</v>
      </c>
      <c r="HFH50" s="86"/>
      <c r="HFI50" s="86"/>
      <c r="HFJ50" s="86"/>
      <c r="HFK50" s="86" t="s">
        <v>531</v>
      </c>
      <c r="HFL50" s="86"/>
      <c r="HFM50" s="86" t="s">
        <v>533</v>
      </c>
      <c r="HFN50" s="86"/>
      <c r="HFO50" s="86" t="s">
        <v>535</v>
      </c>
      <c r="HFP50" s="86"/>
      <c r="HFQ50" s="86" t="s">
        <v>537</v>
      </c>
      <c r="HFV50" s="86"/>
      <c r="HFW50" s="86"/>
      <c r="HFX50" s="86"/>
      <c r="HFY50" s="86" t="s">
        <v>531</v>
      </c>
      <c r="HFZ50" s="86"/>
      <c r="HGA50" s="86" t="s">
        <v>533</v>
      </c>
      <c r="HGB50" s="86"/>
      <c r="HGC50" s="86" t="s">
        <v>535</v>
      </c>
      <c r="HGD50" s="86"/>
      <c r="HGE50" s="86" t="s">
        <v>537</v>
      </c>
      <c r="HGJ50" s="86"/>
      <c r="HGK50" s="86"/>
      <c r="HGL50" s="86"/>
      <c r="HGM50" s="86" t="s">
        <v>531</v>
      </c>
      <c r="HGN50" s="86"/>
      <c r="HGO50" s="86" t="s">
        <v>533</v>
      </c>
      <c r="HGP50" s="86"/>
      <c r="HGQ50" s="86" t="s">
        <v>535</v>
      </c>
      <c r="HGR50" s="86"/>
      <c r="HGS50" s="86" t="s">
        <v>537</v>
      </c>
      <c r="HGX50" s="86"/>
      <c r="HGY50" s="86"/>
      <c r="HGZ50" s="86"/>
      <c r="HHA50" s="86" t="s">
        <v>531</v>
      </c>
      <c r="HHB50" s="86"/>
      <c r="HHC50" s="86" t="s">
        <v>533</v>
      </c>
      <c r="HHD50" s="86"/>
      <c r="HHE50" s="86" t="s">
        <v>535</v>
      </c>
      <c r="HHF50" s="86"/>
      <c r="HHG50" s="86" t="s">
        <v>537</v>
      </c>
      <c r="HHL50" s="86"/>
      <c r="HHM50" s="86"/>
      <c r="HHN50" s="86"/>
      <c r="HHO50" s="86" t="s">
        <v>531</v>
      </c>
      <c r="HHP50" s="86"/>
      <c r="HHQ50" s="86" t="s">
        <v>533</v>
      </c>
      <c r="HHR50" s="86"/>
      <c r="HHS50" s="86" t="s">
        <v>535</v>
      </c>
      <c r="HHT50" s="86"/>
      <c r="HHU50" s="86" t="s">
        <v>537</v>
      </c>
      <c r="HHZ50" s="86"/>
      <c r="HIA50" s="86"/>
      <c r="HIB50" s="86"/>
      <c r="HIC50" s="86" t="s">
        <v>531</v>
      </c>
      <c r="HID50" s="86"/>
      <c r="HIE50" s="86" t="s">
        <v>533</v>
      </c>
      <c r="HIF50" s="86"/>
      <c r="HIG50" s="86" t="s">
        <v>535</v>
      </c>
      <c r="HIH50" s="86"/>
      <c r="HII50" s="86" t="s">
        <v>537</v>
      </c>
      <c r="HIN50" s="86"/>
      <c r="HIO50" s="86"/>
      <c r="HIP50" s="86"/>
      <c r="HIQ50" s="86" t="s">
        <v>531</v>
      </c>
      <c r="HIR50" s="86"/>
      <c r="HIS50" s="86" t="s">
        <v>533</v>
      </c>
      <c r="HIT50" s="86"/>
      <c r="HIU50" s="86" t="s">
        <v>535</v>
      </c>
      <c r="HIV50" s="86"/>
      <c r="HIW50" s="86" t="s">
        <v>537</v>
      </c>
    </row>
    <row r="51" spans="1:5119 5124:5665" x14ac:dyDescent="0.25">
      <c r="N51" s="86"/>
      <c r="O51" s="86"/>
      <c r="P51" s="86"/>
      <c r="Q51" s="86">
        <v>19</v>
      </c>
      <c r="R51" s="86"/>
      <c r="S51" s="86">
        <v>25</v>
      </c>
      <c r="T51" s="86"/>
      <c r="U51" s="86">
        <v>76</v>
      </c>
      <c r="V51" s="86"/>
      <c r="W51" s="86">
        <v>35.185185185185183</v>
      </c>
      <c r="AB51" s="86"/>
      <c r="AC51" s="86"/>
      <c r="AD51" s="86"/>
      <c r="AE51" s="86">
        <v>29</v>
      </c>
      <c r="AF51" s="86"/>
      <c r="AG51" s="86">
        <v>32</v>
      </c>
      <c r="AH51" s="86"/>
      <c r="AI51" s="86">
        <v>90.625</v>
      </c>
      <c r="AJ51" s="86"/>
      <c r="AK51" s="86">
        <v>53.703703703703709</v>
      </c>
      <c r="AP51" s="86"/>
      <c r="AQ51" s="86"/>
      <c r="AR51" s="86"/>
      <c r="AS51" s="86">
        <v>22</v>
      </c>
      <c r="AT51" s="86"/>
      <c r="AU51" s="86">
        <v>29</v>
      </c>
      <c r="AV51" s="86"/>
      <c r="AW51" s="86">
        <v>75.862068965517238</v>
      </c>
      <c r="AX51" s="86"/>
      <c r="AY51" s="86">
        <v>40.74074074074074</v>
      </c>
      <c r="BD51" s="86"/>
      <c r="BE51" s="86"/>
      <c r="BF51" s="86"/>
      <c r="BG51" s="86">
        <v>23</v>
      </c>
      <c r="BH51" s="86"/>
      <c r="BI51" s="86">
        <v>27</v>
      </c>
      <c r="BJ51" s="86"/>
      <c r="BK51" s="86">
        <v>85.18518518518519</v>
      </c>
      <c r="BL51" s="86"/>
      <c r="BM51" s="86">
        <v>42.592592592592595</v>
      </c>
      <c r="BN51" s="86"/>
      <c r="BO51" s="86"/>
      <c r="BP51" s="86"/>
      <c r="BQ51" s="86"/>
      <c r="BR51" s="86"/>
      <c r="BS51" s="86"/>
      <c r="BT51" s="86"/>
      <c r="BU51" s="86">
        <v>30</v>
      </c>
      <c r="BV51" s="86"/>
      <c r="BW51" s="86">
        <v>35</v>
      </c>
      <c r="BX51" s="86"/>
      <c r="BY51" s="86">
        <v>85.714285714285708</v>
      </c>
      <c r="BZ51" s="86"/>
      <c r="CA51" s="86">
        <v>55.555555555555557</v>
      </c>
      <c r="CB51" s="86"/>
      <c r="CC51" s="86"/>
      <c r="CD51" s="86"/>
      <c r="CE51" s="86"/>
      <c r="CF51" s="86"/>
      <c r="CG51" s="86"/>
      <c r="CH51" s="86"/>
      <c r="CI51" s="86">
        <v>15</v>
      </c>
      <c r="CJ51" s="86"/>
      <c r="CK51" s="86">
        <v>25</v>
      </c>
      <c r="CL51" s="86"/>
      <c r="CM51" s="86">
        <v>60</v>
      </c>
      <c r="CN51" s="86"/>
      <c r="CO51" s="86">
        <v>27.777777777777779</v>
      </c>
      <c r="CP51" s="86"/>
      <c r="CQ51" s="86"/>
      <c r="CR51" s="86"/>
      <c r="CS51" s="86"/>
      <c r="CT51" s="86"/>
      <c r="CU51" s="86"/>
      <c r="CV51" s="86"/>
      <c r="CW51" s="86">
        <v>18</v>
      </c>
      <c r="CX51" s="86"/>
      <c r="CY51" s="86">
        <v>25</v>
      </c>
      <c r="CZ51" s="86"/>
      <c r="DA51" s="86">
        <v>72</v>
      </c>
      <c r="DB51" s="86"/>
      <c r="DC51" s="86">
        <v>33.333333333333329</v>
      </c>
      <c r="DD51" s="86"/>
      <c r="DE51" s="86"/>
      <c r="DH51" s="86"/>
      <c r="DI51" s="86"/>
      <c r="DJ51" s="86"/>
      <c r="DK51" s="86">
        <v>16</v>
      </c>
      <c r="DL51" s="86"/>
      <c r="DM51" s="86">
        <v>34</v>
      </c>
      <c r="DN51" s="86"/>
      <c r="DO51" s="86">
        <v>47.058823529411761</v>
      </c>
      <c r="DP51" s="86"/>
      <c r="DQ51" s="86">
        <v>29.629629629629626</v>
      </c>
      <c r="DV51" s="86"/>
      <c r="DW51" s="86"/>
      <c r="DX51" s="86"/>
      <c r="DY51" s="86">
        <v>26</v>
      </c>
      <c r="DZ51" s="86"/>
      <c r="EA51" s="86">
        <v>32</v>
      </c>
      <c r="EB51" s="86"/>
      <c r="EC51" s="86">
        <v>81.25</v>
      </c>
      <c r="ED51" s="86"/>
      <c r="EE51" s="86">
        <v>48.148148148148145</v>
      </c>
      <c r="EJ51" s="86"/>
      <c r="EK51" s="86"/>
      <c r="EL51" s="86"/>
      <c r="EM51" s="86">
        <v>18</v>
      </c>
      <c r="EN51" s="86"/>
      <c r="EO51" s="86">
        <v>29</v>
      </c>
      <c r="EP51" s="86"/>
      <c r="EQ51" s="86">
        <v>62.068965517241381</v>
      </c>
      <c r="ER51" s="86"/>
      <c r="ES51" s="86">
        <v>33.333333333333329</v>
      </c>
      <c r="EX51" s="86"/>
      <c r="EY51" s="86"/>
      <c r="EZ51" s="86"/>
      <c r="FA51" s="86">
        <v>17</v>
      </c>
      <c r="FB51" s="86"/>
      <c r="FC51" s="86">
        <v>33</v>
      </c>
      <c r="FD51" s="86"/>
      <c r="FE51" s="86">
        <v>51.515151515151516</v>
      </c>
      <c r="FF51" s="86"/>
      <c r="FG51" s="86">
        <v>31.481481481481481</v>
      </c>
      <c r="FL51" s="86"/>
      <c r="FM51" s="86"/>
      <c r="FN51" s="86"/>
      <c r="FO51" s="86">
        <v>18</v>
      </c>
      <c r="FP51" s="86"/>
      <c r="FQ51" s="86">
        <v>30</v>
      </c>
      <c r="FR51" s="86"/>
      <c r="FS51" s="86">
        <v>60</v>
      </c>
      <c r="FT51" s="86"/>
      <c r="FU51" s="86">
        <v>33.333333333333329</v>
      </c>
      <c r="FZ51" s="86"/>
      <c r="GA51" s="86"/>
      <c r="GB51" s="86"/>
      <c r="GC51" s="86">
        <v>21</v>
      </c>
      <c r="GD51" s="86"/>
      <c r="GE51" s="86">
        <v>36</v>
      </c>
      <c r="GF51" s="86"/>
      <c r="GG51" s="86">
        <v>58.333333333333336</v>
      </c>
      <c r="GH51" s="86"/>
      <c r="GI51" s="86">
        <v>38.888888888888893</v>
      </c>
      <c r="GN51" s="86"/>
      <c r="GO51" s="86"/>
      <c r="GP51" s="86"/>
      <c r="GQ51" s="86">
        <v>24</v>
      </c>
      <c r="GR51" s="86"/>
      <c r="GS51" s="86">
        <v>31</v>
      </c>
      <c r="GT51" s="86"/>
      <c r="GU51" s="86">
        <v>77.41935483870968</v>
      </c>
      <c r="GV51" s="86"/>
      <c r="GW51" s="86">
        <v>44.444444444444443</v>
      </c>
      <c r="HB51" s="86"/>
      <c r="HC51" s="86"/>
      <c r="HD51" s="86"/>
      <c r="HE51" s="86">
        <v>20</v>
      </c>
      <c r="HF51" s="86"/>
      <c r="HG51" s="86">
        <v>29</v>
      </c>
      <c r="HH51" s="86"/>
      <c r="HI51" s="86">
        <v>68.965517241379317</v>
      </c>
      <c r="HJ51" s="86"/>
      <c r="HK51" s="86">
        <v>37.037037037037038</v>
      </c>
      <c r="HP51" s="86"/>
      <c r="HQ51" s="86"/>
      <c r="HR51" s="86"/>
      <c r="HS51" s="86">
        <v>21</v>
      </c>
      <c r="HT51" s="86"/>
      <c r="HU51" s="86">
        <v>31</v>
      </c>
      <c r="HV51" s="86"/>
      <c r="HW51" s="86">
        <v>67.741935483870961</v>
      </c>
      <c r="HX51" s="86"/>
      <c r="HY51" s="86">
        <v>38.888888888888893</v>
      </c>
      <c r="ID51" s="86"/>
      <c r="IE51" s="86"/>
      <c r="IF51" s="86"/>
      <c r="IG51" s="86">
        <v>24</v>
      </c>
      <c r="IH51" s="86"/>
      <c r="II51" s="86">
        <v>32</v>
      </c>
      <c r="IJ51" s="86"/>
      <c r="IK51" s="86">
        <v>75</v>
      </c>
      <c r="IL51" s="86"/>
      <c r="IM51" s="86">
        <v>44.444444444444443</v>
      </c>
      <c r="IR51" s="86"/>
      <c r="IS51" s="86"/>
      <c r="IT51" s="86"/>
      <c r="IU51" s="86">
        <v>22</v>
      </c>
      <c r="IV51" s="86"/>
      <c r="IW51" s="86">
        <v>31</v>
      </c>
      <c r="IX51" s="86"/>
      <c r="IY51" s="86">
        <v>70.967741935483872</v>
      </c>
      <c r="IZ51" s="86"/>
      <c r="JA51" s="86">
        <v>40.74074074074074</v>
      </c>
      <c r="JF51" s="86"/>
      <c r="JG51" s="86"/>
      <c r="JH51" s="86"/>
      <c r="JI51" s="86">
        <v>32</v>
      </c>
      <c r="JJ51" s="86"/>
      <c r="JK51" s="86">
        <v>46</v>
      </c>
      <c r="JL51" s="86"/>
      <c r="JM51" s="86">
        <v>69.565217391304344</v>
      </c>
      <c r="JN51" s="86"/>
      <c r="JO51" s="86">
        <v>59.259259259259252</v>
      </c>
      <c r="JT51" s="86"/>
      <c r="JU51" s="86"/>
      <c r="JV51" s="86"/>
      <c r="JW51" s="86">
        <v>21</v>
      </c>
      <c r="JX51" s="86"/>
      <c r="JY51" s="86">
        <v>32</v>
      </c>
      <c r="JZ51" s="86"/>
      <c r="KA51" s="86">
        <v>65.625</v>
      </c>
      <c r="KB51" s="86"/>
      <c r="KC51" s="86">
        <v>38.888888888888893</v>
      </c>
      <c r="KH51" s="86"/>
      <c r="KI51" s="86"/>
      <c r="KJ51" s="86"/>
      <c r="KK51" s="86">
        <v>22</v>
      </c>
      <c r="KL51" s="86"/>
      <c r="KM51" s="86">
        <v>37</v>
      </c>
      <c r="KN51" s="86"/>
      <c r="KO51" s="86">
        <v>59.45945945945946</v>
      </c>
      <c r="KP51" s="86"/>
      <c r="KQ51" s="86">
        <v>40.74074074074074</v>
      </c>
      <c r="KV51" s="86"/>
      <c r="KW51" s="86"/>
      <c r="KX51" s="86"/>
      <c r="KY51" s="86">
        <v>16</v>
      </c>
      <c r="KZ51" s="86"/>
      <c r="LA51" s="86">
        <v>23</v>
      </c>
      <c r="LB51" s="86"/>
      <c r="LC51" s="86">
        <v>69.565217391304344</v>
      </c>
      <c r="LD51" s="86"/>
      <c r="LE51" s="86">
        <v>29.629629629629626</v>
      </c>
      <c r="LJ51" s="86"/>
      <c r="LK51" s="86"/>
      <c r="LL51" s="86"/>
      <c r="LM51" s="86">
        <v>27</v>
      </c>
      <c r="LN51" s="86"/>
      <c r="LO51" s="86">
        <v>54</v>
      </c>
      <c r="LP51" s="86"/>
      <c r="LQ51" s="86">
        <v>50</v>
      </c>
      <c r="LR51" s="86"/>
      <c r="LS51" s="86">
        <v>50</v>
      </c>
      <c r="LX51" s="86"/>
      <c r="LY51" s="86"/>
      <c r="LZ51" s="86"/>
      <c r="MA51" s="86">
        <v>11</v>
      </c>
      <c r="MB51" s="86"/>
      <c r="MC51" s="86">
        <v>18</v>
      </c>
      <c r="MD51" s="86"/>
      <c r="ME51" s="86">
        <v>61.111111111111114</v>
      </c>
      <c r="MF51" s="86"/>
      <c r="MG51" s="86">
        <v>20.37037037037037</v>
      </c>
      <c r="ML51" s="86"/>
      <c r="MM51" s="86"/>
      <c r="MN51" s="86"/>
      <c r="MO51" s="86">
        <v>19</v>
      </c>
      <c r="MP51" s="86"/>
      <c r="MQ51" s="86">
        <v>34</v>
      </c>
      <c r="MR51" s="86"/>
      <c r="MS51" s="86">
        <v>55.882352941176471</v>
      </c>
      <c r="MT51" s="86"/>
      <c r="MU51" s="86">
        <v>35.185185185185183</v>
      </c>
      <c r="MZ51" s="86"/>
      <c r="NA51" s="86"/>
      <c r="NB51" s="86"/>
      <c r="NC51" s="86">
        <v>19</v>
      </c>
      <c r="ND51" s="86"/>
      <c r="NE51" s="86">
        <v>30</v>
      </c>
      <c r="NF51" s="86"/>
      <c r="NG51" s="86">
        <v>63.333333333333329</v>
      </c>
      <c r="NH51" s="86"/>
      <c r="NI51" s="86">
        <v>35.185185185185183</v>
      </c>
      <c r="NN51" s="86"/>
      <c r="NO51" s="86"/>
      <c r="NP51" s="86"/>
      <c r="NQ51" s="86">
        <v>34</v>
      </c>
      <c r="NR51" s="86"/>
      <c r="NS51" s="86">
        <v>38</v>
      </c>
      <c r="NT51" s="86"/>
      <c r="NU51" s="86">
        <v>89.473684210526315</v>
      </c>
      <c r="NV51" s="86"/>
      <c r="NW51" s="86">
        <v>62.962962962962962</v>
      </c>
      <c r="OB51" s="86"/>
      <c r="OC51" s="86"/>
      <c r="OD51" s="86"/>
      <c r="OE51" s="86">
        <v>37</v>
      </c>
      <c r="OF51" s="86"/>
      <c r="OG51" s="86">
        <v>44</v>
      </c>
      <c r="OH51" s="86"/>
      <c r="OI51" s="86">
        <v>84.090909090909093</v>
      </c>
      <c r="OJ51" s="86"/>
      <c r="OK51" s="86">
        <v>68.518518518518519</v>
      </c>
      <c r="OP51" s="86"/>
      <c r="OQ51" s="86"/>
      <c r="OR51" s="86"/>
      <c r="OS51" s="86">
        <v>26</v>
      </c>
      <c r="OT51" s="86"/>
      <c r="OU51" s="86">
        <v>30</v>
      </c>
      <c r="OV51" s="86"/>
      <c r="OW51" s="86">
        <v>86.666666666666671</v>
      </c>
      <c r="OX51" s="86"/>
      <c r="OY51" s="86">
        <v>48.148148148148145</v>
      </c>
      <c r="PD51" s="86"/>
      <c r="PE51" s="86"/>
      <c r="PF51" s="86"/>
      <c r="PG51" s="86">
        <v>29</v>
      </c>
      <c r="PH51" s="86"/>
      <c r="PI51" s="86">
        <v>34</v>
      </c>
      <c r="PJ51" s="86"/>
      <c r="PK51" s="86">
        <v>85.294117647058826</v>
      </c>
      <c r="PL51" s="86"/>
      <c r="PM51" s="86">
        <v>53.703703703703709</v>
      </c>
      <c r="PR51" s="86"/>
      <c r="PS51" s="86"/>
      <c r="PT51" s="86"/>
      <c r="PU51" s="86">
        <v>30</v>
      </c>
      <c r="PV51" s="86"/>
      <c r="PW51" s="86">
        <v>42</v>
      </c>
      <c r="PX51" s="86"/>
      <c r="PY51" s="86">
        <v>71.428571428571431</v>
      </c>
      <c r="PZ51" s="86"/>
      <c r="QA51" s="86">
        <v>55.555555555555557</v>
      </c>
      <c r="QF51" s="86"/>
      <c r="QG51" s="86"/>
      <c r="QH51" s="86"/>
      <c r="QI51" s="86">
        <v>42</v>
      </c>
      <c r="QJ51" s="86"/>
      <c r="QK51" s="86">
        <v>48</v>
      </c>
      <c r="QL51" s="86"/>
      <c r="QM51" s="86">
        <v>87.5</v>
      </c>
      <c r="QN51" s="86"/>
      <c r="QO51" s="86">
        <v>77.777777777777786</v>
      </c>
      <c r="QT51" s="86"/>
      <c r="QU51" s="86"/>
      <c r="QV51" s="86"/>
      <c r="QW51" s="86">
        <v>34</v>
      </c>
      <c r="QX51" s="86"/>
      <c r="QY51" s="86">
        <v>37</v>
      </c>
      <c r="QZ51" s="86"/>
      <c r="RA51" s="86">
        <v>91.891891891891902</v>
      </c>
      <c r="RB51" s="86"/>
      <c r="RC51" s="86">
        <v>62.962962962962962</v>
      </c>
      <c r="RH51" s="86"/>
      <c r="RI51" s="86"/>
      <c r="RJ51" s="86"/>
      <c r="RK51" s="86">
        <v>30</v>
      </c>
      <c r="RL51" s="86"/>
      <c r="RM51" s="86">
        <v>42</v>
      </c>
      <c r="RN51" s="86"/>
      <c r="RO51" s="86">
        <v>71.428571428571431</v>
      </c>
      <c r="RP51" s="86"/>
      <c r="RQ51" s="86">
        <v>55.555555555555557</v>
      </c>
      <c r="RV51" s="86"/>
      <c r="RW51" s="86"/>
      <c r="RX51" s="86"/>
      <c r="RY51" s="86">
        <v>27</v>
      </c>
      <c r="RZ51" s="86"/>
      <c r="SA51" s="86">
        <v>43</v>
      </c>
      <c r="SB51" s="86"/>
      <c r="SC51" s="86">
        <v>62.790697674418603</v>
      </c>
      <c r="SD51" s="86"/>
      <c r="SE51" s="86">
        <v>50</v>
      </c>
      <c r="SJ51" s="86"/>
      <c r="SK51" s="86"/>
      <c r="SL51" s="86"/>
      <c r="SM51" s="86">
        <v>26</v>
      </c>
      <c r="SN51" s="86"/>
      <c r="SO51" s="86">
        <v>41</v>
      </c>
      <c r="SP51" s="86"/>
      <c r="SQ51" s="86">
        <v>63.414634146341463</v>
      </c>
      <c r="SR51" s="86"/>
      <c r="SS51" s="86">
        <v>48.148148148148145</v>
      </c>
      <c r="SX51" s="86"/>
      <c r="SY51" s="86"/>
      <c r="SZ51" s="86"/>
      <c r="TA51" s="86">
        <v>25</v>
      </c>
      <c r="TB51" s="86"/>
      <c r="TC51" s="86">
        <v>29</v>
      </c>
      <c r="TD51" s="86"/>
      <c r="TE51" s="86">
        <v>86.206896551724128</v>
      </c>
      <c r="TF51" s="86"/>
      <c r="TG51" s="86">
        <v>46.296296296296298</v>
      </c>
      <c r="TL51" s="86"/>
      <c r="TM51" s="86"/>
      <c r="TN51" s="86"/>
      <c r="TO51" s="86">
        <v>28</v>
      </c>
      <c r="TP51" s="86"/>
      <c r="TQ51" s="86">
        <v>32</v>
      </c>
      <c r="TR51" s="86"/>
      <c r="TS51" s="86">
        <v>87.5</v>
      </c>
      <c r="TT51" s="86"/>
      <c r="TU51" s="86">
        <v>51.851851851851848</v>
      </c>
      <c r="TZ51" s="86"/>
      <c r="UA51" s="86"/>
      <c r="UB51" s="86"/>
      <c r="UC51" s="86">
        <v>32</v>
      </c>
      <c r="UD51" s="86"/>
      <c r="UE51" s="86">
        <v>39</v>
      </c>
      <c r="UF51" s="86"/>
      <c r="UG51" s="86">
        <v>82.051282051282044</v>
      </c>
      <c r="UH51" s="86"/>
      <c r="UI51" s="86">
        <v>59.259259259259252</v>
      </c>
      <c r="UN51" s="86"/>
      <c r="UO51" s="86"/>
      <c r="UP51" s="86"/>
      <c r="UQ51" s="86">
        <v>27</v>
      </c>
      <c r="UR51" s="86"/>
      <c r="US51" s="86">
        <v>31</v>
      </c>
      <c r="UT51" s="86"/>
      <c r="UU51" s="86">
        <v>87.096774193548384</v>
      </c>
      <c r="UV51" s="86"/>
      <c r="UW51" s="86">
        <v>50</v>
      </c>
      <c r="VB51" s="86"/>
      <c r="VC51" s="86"/>
      <c r="VD51" s="86"/>
      <c r="VE51" s="86">
        <v>30</v>
      </c>
      <c r="VF51" s="86"/>
      <c r="VG51" s="86">
        <v>43</v>
      </c>
      <c r="VH51" s="86"/>
      <c r="VI51" s="86">
        <v>69.767441860465112</v>
      </c>
      <c r="VJ51" s="86"/>
      <c r="VK51" s="86">
        <v>55.555555555555557</v>
      </c>
      <c r="VP51" s="86"/>
      <c r="VQ51" s="86"/>
      <c r="VR51" s="86"/>
      <c r="VS51" s="86">
        <v>24</v>
      </c>
      <c r="VT51" s="86"/>
      <c r="VU51" s="86">
        <v>30</v>
      </c>
      <c r="VV51" s="86"/>
      <c r="VW51" s="86">
        <v>80</v>
      </c>
      <c r="VX51" s="86"/>
      <c r="VY51" s="86">
        <v>44.444444444444443</v>
      </c>
      <c r="WD51" s="86"/>
      <c r="WE51" s="86"/>
      <c r="WF51" s="86"/>
      <c r="WG51" s="86">
        <v>34</v>
      </c>
      <c r="WH51" s="86"/>
      <c r="WI51" s="86">
        <v>39</v>
      </c>
      <c r="WJ51" s="86"/>
      <c r="WK51" s="86">
        <v>87.179487179487182</v>
      </c>
      <c r="WL51" s="86"/>
      <c r="WM51" s="86">
        <v>62.962962962962962</v>
      </c>
      <c r="WR51" s="86"/>
      <c r="WS51" s="86"/>
      <c r="WT51" s="86"/>
      <c r="WU51" s="86">
        <v>29</v>
      </c>
      <c r="WV51" s="86"/>
      <c r="WW51" s="86">
        <v>39</v>
      </c>
      <c r="WX51" s="86"/>
      <c r="WY51" s="86">
        <v>74.358974358974365</v>
      </c>
      <c r="WZ51" s="86"/>
      <c r="XA51" s="86">
        <v>53.703703703703709</v>
      </c>
      <c r="XF51" s="86"/>
      <c r="XG51" s="86"/>
      <c r="XH51" s="86"/>
      <c r="XI51" s="86">
        <v>26</v>
      </c>
      <c r="XJ51" s="86"/>
      <c r="XK51" s="86">
        <v>29</v>
      </c>
      <c r="XL51" s="86"/>
      <c r="XM51" s="86">
        <v>89.65517241379311</v>
      </c>
      <c r="XN51" s="86"/>
      <c r="XO51" s="86">
        <v>48.148148148148145</v>
      </c>
      <c r="XT51" s="86"/>
      <c r="XU51" s="86"/>
      <c r="XV51" s="86"/>
      <c r="XW51" s="86">
        <v>28</v>
      </c>
      <c r="XX51" s="86"/>
      <c r="XY51" s="86">
        <v>36</v>
      </c>
      <c r="XZ51" s="86"/>
      <c r="YA51" s="86">
        <v>77.777777777777786</v>
      </c>
      <c r="YB51" s="86"/>
      <c r="YC51" s="86">
        <v>51.851851851851848</v>
      </c>
      <c r="YH51" s="86"/>
      <c r="YI51" s="86"/>
      <c r="YJ51" s="86"/>
      <c r="YK51" s="86">
        <v>33</v>
      </c>
      <c r="YL51" s="86"/>
      <c r="YM51" s="86">
        <v>44</v>
      </c>
      <c r="YN51" s="86"/>
      <c r="YO51" s="86">
        <v>75</v>
      </c>
      <c r="YP51" s="86"/>
      <c r="YQ51" s="86">
        <v>61.111111111111114</v>
      </c>
      <c r="YV51" s="86"/>
      <c r="YW51" s="86"/>
      <c r="YX51" s="86"/>
      <c r="YY51" s="86">
        <v>19</v>
      </c>
      <c r="YZ51" s="86"/>
      <c r="ZA51" s="86">
        <v>22</v>
      </c>
      <c r="ZB51" s="86"/>
      <c r="ZC51" s="86">
        <v>86.36363636363636</v>
      </c>
      <c r="ZD51" s="86"/>
      <c r="ZE51" s="86">
        <v>35.185185185185183</v>
      </c>
      <c r="ZJ51" s="86"/>
      <c r="ZK51" s="86"/>
      <c r="ZL51" s="86"/>
      <c r="ZM51" s="86">
        <v>37</v>
      </c>
      <c r="ZN51" s="86"/>
      <c r="ZO51" s="86">
        <v>43</v>
      </c>
      <c r="ZP51" s="86"/>
      <c r="ZQ51" s="86">
        <v>86.04651162790698</v>
      </c>
      <c r="ZR51" s="86"/>
      <c r="ZS51" s="86">
        <v>68.518518518518519</v>
      </c>
      <c r="ZX51" s="86"/>
      <c r="ZY51" s="86"/>
      <c r="ZZ51" s="86"/>
      <c r="AAA51" s="86">
        <v>23</v>
      </c>
      <c r="AAB51" s="86"/>
      <c r="AAC51" s="86">
        <v>29</v>
      </c>
      <c r="AAD51" s="86"/>
      <c r="AAE51" s="86">
        <v>79.310344827586206</v>
      </c>
      <c r="AAF51" s="86"/>
      <c r="AAG51" s="86">
        <v>42.592592592592595</v>
      </c>
      <c r="AAL51" s="86"/>
      <c r="AAM51" s="86"/>
      <c r="AAN51" s="86"/>
      <c r="AAO51" s="86">
        <v>38</v>
      </c>
      <c r="AAP51" s="86"/>
      <c r="AAQ51" s="86">
        <v>47</v>
      </c>
      <c r="AAR51" s="86"/>
      <c r="AAS51" s="86">
        <v>80.851063829787222</v>
      </c>
      <c r="AAT51" s="86"/>
      <c r="AAU51" s="86">
        <v>70.370370370370367</v>
      </c>
      <c r="AAZ51" s="86"/>
      <c r="ABA51" s="86"/>
      <c r="ABB51" s="86"/>
      <c r="ABC51" s="86">
        <v>27</v>
      </c>
      <c r="ABD51" s="86"/>
      <c r="ABE51" s="86">
        <v>31</v>
      </c>
      <c r="ABF51" s="86"/>
      <c r="ABG51" s="86">
        <v>87.096774193548384</v>
      </c>
      <c r="ABH51" s="86"/>
      <c r="ABI51" s="86">
        <v>50</v>
      </c>
      <c r="ABN51" s="86"/>
      <c r="ABO51" s="86"/>
      <c r="ABP51" s="86"/>
      <c r="ABQ51" s="86">
        <v>23</v>
      </c>
      <c r="ABR51" s="86"/>
      <c r="ABS51" s="86">
        <v>31</v>
      </c>
      <c r="ABT51" s="86"/>
      <c r="ABU51" s="86">
        <v>74.193548387096769</v>
      </c>
      <c r="ABV51" s="86"/>
      <c r="ABW51" s="86">
        <v>42.592592592592595</v>
      </c>
      <c r="ACB51" s="86"/>
      <c r="ACC51" s="86"/>
      <c r="ACD51" s="86"/>
      <c r="ACE51" s="86">
        <v>27</v>
      </c>
      <c r="ACF51" s="86"/>
      <c r="ACG51" s="86">
        <v>38</v>
      </c>
      <c r="ACH51" s="86"/>
      <c r="ACI51" s="86">
        <v>71.05263157894737</v>
      </c>
      <c r="ACJ51" s="86"/>
      <c r="ACK51" s="86">
        <v>50</v>
      </c>
      <c r="ACP51" s="86"/>
      <c r="ACQ51" s="86"/>
      <c r="ACR51" s="86"/>
      <c r="ACS51" s="86">
        <v>31</v>
      </c>
      <c r="ACT51" s="86"/>
      <c r="ACU51" s="86">
        <v>36</v>
      </c>
      <c r="ACV51" s="86"/>
      <c r="ACW51" s="86">
        <v>86.111111111111114</v>
      </c>
      <c r="ACX51" s="86"/>
      <c r="ACY51" s="86">
        <v>57.407407407407405</v>
      </c>
      <c r="ADD51" s="86"/>
      <c r="ADE51" s="86"/>
      <c r="ADF51" s="86"/>
      <c r="ADG51" s="86">
        <v>40</v>
      </c>
      <c r="ADH51" s="86"/>
      <c r="ADI51" s="86">
        <v>42</v>
      </c>
      <c r="ADJ51" s="86"/>
      <c r="ADK51" s="86">
        <v>95.238095238095227</v>
      </c>
      <c r="ADL51" s="86"/>
      <c r="ADM51" s="86">
        <v>74.074074074074076</v>
      </c>
      <c r="ADR51" s="86"/>
      <c r="ADS51" s="86"/>
      <c r="ADT51" s="86"/>
      <c r="ADU51" s="86">
        <v>34</v>
      </c>
      <c r="ADV51" s="86"/>
      <c r="ADW51" s="86">
        <v>41</v>
      </c>
      <c r="ADX51" s="86"/>
      <c r="ADY51" s="86">
        <v>82.926829268292678</v>
      </c>
      <c r="ADZ51" s="86"/>
      <c r="AEA51" s="86">
        <v>62.962962962962962</v>
      </c>
      <c r="AEF51" s="86"/>
      <c r="AEG51" s="86"/>
      <c r="AEH51" s="86"/>
      <c r="AEI51" s="86">
        <v>25</v>
      </c>
      <c r="AEJ51" s="86"/>
      <c r="AEK51" s="86">
        <v>42</v>
      </c>
      <c r="AEL51" s="86"/>
      <c r="AEM51" s="86">
        <v>59.523809523809526</v>
      </c>
      <c r="AEN51" s="86"/>
      <c r="AEO51" s="86">
        <v>46.296296296296298</v>
      </c>
      <c r="AET51" s="86"/>
      <c r="AEU51" s="86"/>
      <c r="AEV51" s="86"/>
      <c r="AEW51" s="86">
        <v>41</v>
      </c>
      <c r="AEX51" s="86"/>
      <c r="AEY51" s="86">
        <v>54</v>
      </c>
      <c r="AEZ51" s="86"/>
      <c r="AFA51" s="86">
        <v>75.925925925925924</v>
      </c>
      <c r="AFB51" s="86"/>
      <c r="AFC51" s="86">
        <v>75.925925925925924</v>
      </c>
      <c r="AFH51" s="86"/>
      <c r="AFI51" s="86"/>
      <c r="AFJ51" s="86"/>
      <c r="AFK51" s="86">
        <v>18</v>
      </c>
      <c r="AFL51" s="86"/>
      <c r="AFM51" s="86">
        <v>22</v>
      </c>
      <c r="AFN51" s="86"/>
      <c r="AFO51" s="86">
        <v>81.818181818181827</v>
      </c>
      <c r="AFP51" s="86"/>
      <c r="AFQ51" s="86">
        <v>33.333333333333329</v>
      </c>
      <c r="AFV51" s="86"/>
      <c r="AFW51" s="86"/>
      <c r="AFX51" s="86"/>
      <c r="AFY51" s="86">
        <v>27</v>
      </c>
      <c r="AFZ51" s="86"/>
      <c r="AGA51" s="86">
        <v>46</v>
      </c>
      <c r="AGB51" s="86"/>
      <c r="AGC51" s="86">
        <v>58.695652173913047</v>
      </c>
      <c r="AGD51" s="86"/>
      <c r="AGE51" s="86">
        <v>50</v>
      </c>
      <c r="AGJ51" s="86"/>
      <c r="AGK51" s="86"/>
      <c r="AGL51" s="86"/>
      <c r="AGM51" s="86">
        <v>36</v>
      </c>
      <c r="AGN51" s="86"/>
      <c r="AGO51" s="86">
        <v>40</v>
      </c>
      <c r="AGP51" s="86"/>
      <c r="AGQ51" s="86">
        <v>90</v>
      </c>
      <c r="AGR51" s="86"/>
      <c r="AGS51" s="86">
        <v>66.666666666666657</v>
      </c>
      <c r="AGX51" s="86"/>
      <c r="AGY51" s="86"/>
      <c r="AGZ51" s="86"/>
      <c r="AHA51" s="86">
        <v>26</v>
      </c>
      <c r="AHB51" s="86"/>
      <c r="AHC51" s="86">
        <v>33</v>
      </c>
      <c r="AHD51" s="86"/>
      <c r="AHE51" s="86">
        <v>78.787878787878782</v>
      </c>
      <c r="AHF51" s="86"/>
      <c r="AHG51" s="86">
        <v>48.148148148148145</v>
      </c>
      <c r="AHL51" s="86"/>
      <c r="AHM51" s="86"/>
      <c r="AHN51" s="86"/>
      <c r="AHO51" s="86">
        <v>26</v>
      </c>
      <c r="AHP51" s="86"/>
      <c r="AHQ51" s="86">
        <v>30</v>
      </c>
      <c r="AHR51" s="86"/>
      <c r="AHS51" s="86">
        <v>86.666666666666671</v>
      </c>
      <c r="AHT51" s="86"/>
      <c r="AHU51" s="86">
        <v>48.148148148148145</v>
      </c>
      <c r="AHZ51" s="86"/>
      <c r="AIA51" s="86"/>
      <c r="AIB51" s="86"/>
      <c r="AIC51" s="86">
        <v>27</v>
      </c>
      <c r="AID51" s="86"/>
      <c r="AIE51" s="86">
        <v>33</v>
      </c>
      <c r="AIF51" s="86"/>
      <c r="AIG51" s="86">
        <v>81.818181818181827</v>
      </c>
      <c r="AIH51" s="86"/>
      <c r="AII51" s="86">
        <v>50</v>
      </c>
      <c r="AIN51" s="86"/>
      <c r="AIO51" s="86"/>
      <c r="AIP51" s="86"/>
      <c r="AIQ51" s="86">
        <v>38</v>
      </c>
      <c r="AIR51" s="86"/>
      <c r="AIS51" s="86">
        <v>40</v>
      </c>
      <c r="AIT51" s="86"/>
      <c r="AIU51" s="86">
        <v>95</v>
      </c>
      <c r="AIV51" s="86"/>
      <c r="AIW51" s="86">
        <v>70.370370370370367</v>
      </c>
      <c r="AJB51" s="86"/>
      <c r="AJC51" s="86"/>
      <c r="AJD51" s="86"/>
      <c r="AJE51" s="86">
        <v>20</v>
      </c>
      <c r="AJF51" s="86"/>
      <c r="AJG51" s="86">
        <v>22</v>
      </c>
      <c r="AJH51" s="86"/>
      <c r="AJI51" s="86">
        <v>90.909090909090907</v>
      </c>
      <c r="AJJ51" s="86"/>
      <c r="AJK51" s="86">
        <v>37.037037037037038</v>
      </c>
      <c r="AJP51" s="86"/>
      <c r="AJQ51" s="86"/>
      <c r="AJR51" s="86"/>
      <c r="AJS51" s="86">
        <v>30</v>
      </c>
      <c r="AJT51" s="86"/>
      <c r="AJU51" s="86">
        <v>34</v>
      </c>
      <c r="AJV51" s="86"/>
      <c r="AJW51" s="86">
        <v>88.235294117647058</v>
      </c>
      <c r="AJX51" s="86"/>
      <c r="AJY51" s="86">
        <v>55.555555555555557</v>
      </c>
      <c r="AKD51" s="86"/>
      <c r="AKE51" s="86"/>
      <c r="AKF51" s="86"/>
      <c r="AKG51" s="86">
        <v>21</v>
      </c>
      <c r="AKH51" s="86"/>
      <c r="AKI51" s="86">
        <v>22</v>
      </c>
      <c r="AKJ51" s="86"/>
      <c r="AKK51" s="86">
        <v>95.454545454545453</v>
      </c>
      <c r="AKL51" s="86"/>
      <c r="AKM51" s="86">
        <v>38.888888888888893</v>
      </c>
      <c r="AKR51" s="86"/>
      <c r="AKS51" s="86"/>
      <c r="AKT51" s="86"/>
      <c r="AKU51" s="86">
        <v>32</v>
      </c>
      <c r="AKV51" s="86"/>
      <c r="AKW51" s="86">
        <v>38</v>
      </c>
      <c r="AKX51" s="86"/>
      <c r="AKY51" s="86">
        <v>84.210526315789465</v>
      </c>
      <c r="AKZ51" s="86"/>
      <c r="ALA51" s="86">
        <v>59.259259259259252</v>
      </c>
      <c r="ALF51" s="86"/>
      <c r="ALG51" s="86"/>
      <c r="ALH51" s="86"/>
      <c r="ALI51" s="86">
        <v>40</v>
      </c>
      <c r="ALJ51" s="86"/>
      <c r="ALK51" s="86">
        <v>45</v>
      </c>
      <c r="ALL51" s="86"/>
      <c r="ALM51" s="86">
        <v>88.888888888888886</v>
      </c>
      <c r="ALN51" s="86"/>
      <c r="ALO51" s="86">
        <v>74.074074074074076</v>
      </c>
      <c r="ALT51" s="86"/>
      <c r="ALU51" s="86"/>
      <c r="ALV51" s="86"/>
      <c r="ALW51" s="86">
        <v>28</v>
      </c>
      <c r="ALX51" s="86"/>
      <c r="ALY51" s="86">
        <v>32</v>
      </c>
      <c r="ALZ51" s="86"/>
      <c r="AMA51" s="86">
        <v>87.5</v>
      </c>
      <c r="AMB51" s="86"/>
      <c r="AMC51" s="86">
        <v>51.851851851851848</v>
      </c>
      <c r="AMH51" s="86"/>
      <c r="AMI51" s="86"/>
      <c r="AMJ51" s="86"/>
      <c r="AMK51" s="86">
        <v>29</v>
      </c>
      <c r="AML51" s="86"/>
      <c r="AMM51" s="86">
        <v>41</v>
      </c>
      <c r="AMN51" s="86"/>
      <c r="AMO51" s="86">
        <v>70.731707317073173</v>
      </c>
      <c r="AMP51" s="86"/>
      <c r="AMQ51" s="86">
        <v>53.703703703703709</v>
      </c>
      <c r="AMV51" s="86"/>
      <c r="AMW51" s="86"/>
      <c r="AMX51" s="86"/>
      <c r="AMY51" s="86">
        <v>25</v>
      </c>
      <c r="AMZ51" s="86"/>
      <c r="ANA51" s="86">
        <v>32</v>
      </c>
      <c r="ANB51" s="86"/>
      <c r="ANC51" s="86">
        <v>78.125</v>
      </c>
      <c r="AND51" s="86"/>
      <c r="ANE51" s="86">
        <v>46.296296296296298</v>
      </c>
      <c r="ANJ51" s="86"/>
      <c r="ANK51" s="86"/>
      <c r="ANL51" s="86"/>
      <c r="ANM51" s="86">
        <v>35</v>
      </c>
      <c r="ANN51" s="86"/>
      <c r="ANO51" s="86">
        <v>38</v>
      </c>
      <c r="ANP51" s="86"/>
      <c r="ANQ51" s="86">
        <v>92.10526315789474</v>
      </c>
      <c r="ANR51" s="86"/>
      <c r="ANS51" s="86">
        <v>64.81481481481481</v>
      </c>
      <c r="ANX51" s="86"/>
      <c r="ANY51" s="86"/>
      <c r="ANZ51" s="86"/>
      <c r="AOA51" s="86">
        <v>38</v>
      </c>
      <c r="AOB51" s="86"/>
      <c r="AOC51" s="86">
        <v>45</v>
      </c>
      <c r="AOD51" s="86"/>
      <c r="AOE51" s="86">
        <v>84.444444444444443</v>
      </c>
      <c r="AOF51" s="86"/>
      <c r="AOG51" s="86">
        <v>70.370370370370367</v>
      </c>
      <c r="AOL51" s="86"/>
      <c r="AOM51" s="86"/>
      <c r="AON51" s="86"/>
      <c r="AOO51" s="86">
        <v>27</v>
      </c>
      <c r="AOP51" s="86"/>
      <c r="AOQ51" s="86">
        <v>30</v>
      </c>
      <c r="AOR51" s="86"/>
      <c r="AOS51" s="86">
        <v>90</v>
      </c>
      <c r="AOT51" s="86"/>
      <c r="AOU51" s="86">
        <v>50</v>
      </c>
      <c r="AOZ51" s="86"/>
      <c r="APA51" s="86"/>
      <c r="APB51" s="86"/>
      <c r="APC51" s="86">
        <v>32</v>
      </c>
      <c r="APD51" s="86"/>
      <c r="APE51" s="86">
        <v>36</v>
      </c>
      <c r="APF51" s="86"/>
      <c r="APG51" s="86">
        <v>88.888888888888886</v>
      </c>
      <c r="APH51" s="86"/>
      <c r="API51" s="86">
        <v>59.259259259259252</v>
      </c>
      <c r="APN51" s="86"/>
      <c r="APO51" s="86"/>
      <c r="APP51" s="86"/>
      <c r="APQ51" s="86">
        <v>35</v>
      </c>
      <c r="APR51" s="86"/>
      <c r="APS51" s="86">
        <v>41</v>
      </c>
      <c r="APT51" s="86"/>
      <c r="APU51" s="86">
        <v>85.365853658536579</v>
      </c>
      <c r="APV51" s="86"/>
      <c r="APW51" s="86">
        <v>64.81481481481481</v>
      </c>
      <c r="AQB51" s="86"/>
      <c r="AQC51" s="86"/>
      <c r="AQD51" s="86"/>
      <c r="AQE51" s="86">
        <v>32</v>
      </c>
      <c r="AQF51" s="86"/>
      <c r="AQG51" s="86">
        <v>34</v>
      </c>
      <c r="AQH51" s="86"/>
      <c r="AQI51" s="86">
        <v>94.117647058823522</v>
      </c>
      <c r="AQJ51" s="86"/>
      <c r="AQK51" s="86">
        <v>59.259259259259252</v>
      </c>
      <c r="AQP51" s="86"/>
      <c r="AQQ51" s="86"/>
      <c r="AQR51" s="86"/>
      <c r="AQS51" s="86">
        <v>16</v>
      </c>
      <c r="AQT51" s="86"/>
      <c r="AQU51" s="86">
        <v>23</v>
      </c>
      <c r="AQV51" s="86"/>
      <c r="AQW51" s="86">
        <v>69.565217391304344</v>
      </c>
      <c r="AQX51" s="86"/>
      <c r="AQY51" s="86">
        <v>35.555555555555557</v>
      </c>
      <c r="ARD51" s="86"/>
      <c r="ARE51" s="86"/>
      <c r="ARF51" s="86"/>
      <c r="ARG51" s="86">
        <v>25</v>
      </c>
      <c r="ARH51" s="86"/>
      <c r="ARI51" s="86">
        <v>30</v>
      </c>
      <c r="ARJ51" s="86"/>
      <c r="ARK51" s="86">
        <v>83.333333333333343</v>
      </c>
      <c r="ARL51" s="86"/>
      <c r="ARM51" s="86">
        <v>55.555555555555557</v>
      </c>
      <c r="ARR51" s="86"/>
      <c r="ARS51" s="86"/>
      <c r="ART51" s="86"/>
      <c r="ARU51" s="86">
        <v>26</v>
      </c>
      <c r="ARV51" s="86"/>
      <c r="ARW51" s="86">
        <v>31</v>
      </c>
      <c r="ARX51" s="86"/>
      <c r="ARY51" s="86">
        <v>83.870967741935488</v>
      </c>
      <c r="ARZ51" s="86"/>
      <c r="ASA51" s="86">
        <v>57.777777777777771</v>
      </c>
      <c r="ASF51" s="86"/>
      <c r="ASG51" s="86"/>
      <c r="ASH51" s="86"/>
      <c r="ASI51" s="86">
        <v>25</v>
      </c>
      <c r="ASJ51" s="86"/>
      <c r="ASK51" s="86">
        <v>29</v>
      </c>
      <c r="ASL51" s="86"/>
      <c r="ASM51" s="86">
        <v>86.206896551724128</v>
      </c>
      <c r="ASN51" s="86"/>
      <c r="ASO51" s="86">
        <v>55.555555555555557</v>
      </c>
      <c r="AST51" s="86"/>
      <c r="ASU51" s="86"/>
      <c r="ASV51" s="86"/>
      <c r="ASW51" s="86">
        <v>22</v>
      </c>
      <c r="ASX51" s="86"/>
      <c r="ASY51" s="86">
        <v>35</v>
      </c>
      <c r="ASZ51" s="86"/>
      <c r="ATA51" s="86">
        <v>62.857142857142854</v>
      </c>
      <c r="ATB51" s="86"/>
      <c r="ATC51" s="86">
        <v>48.888888888888886</v>
      </c>
      <c r="ATH51" s="86"/>
      <c r="ATI51" s="86"/>
      <c r="ATJ51" s="86"/>
      <c r="ATK51" s="86">
        <v>21</v>
      </c>
      <c r="ATL51" s="86"/>
      <c r="ATM51" s="86">
        <v>26</v>
      </c>
      <c r="ATN51" s="86"/>
      <c r="ATO51" s="86">
        <v>80.769230769230774</v>
      </c>
      <c r="ATP51" s="86"/>
      <c r="ATQ51" s="86">
        <v>46.666666666666664</v>
      </c>
      <c r="ATV51" s="86"/>
      <c r="ATW51" s="86"/>
      <c r="ATX51" s="86"/>
      <c r="ATY51" s="86">
        <v>24</v>
      </c>
      <c r="ATZ51" s="86"/>
      <c r="AUA51" s="86">
        <v>30</v>
      </c>
      <c r="AUB51" s="86"/>
      <c r="AUC51" s="86">
        <v>80</v>
      </c>
      <c r="AUD51" s="86"/>
      <c r="AUE51" s="86">
        <v>53.333333333333336</v>
      </c>
      <c r="AUJ51" s="86"/>
      <c r="AUK51" s="86"/>
      <c r="AUL51" s="86"/>
      <c r="AUM51" s="86">
        <v>14</v>
      </c>
      <c r="AUN51" s="86"/>
      <c r="AUO51" s="86">
        <v>28</v>
      </c>
      <c r="AUP51" s="86"/>
      <c r="AUQ51" s="86">
        <v>50</v>
      </c>
      <c r="AUR51" s="86"/>
      <c r="AUS51" s="86">
        <v>31.111111111111111</v>
      </c>
      <c r="AUX51" s="86"/>
      <c r="AUY51" s="86"/>
      <c r="AUZ51" s="86"/>
      <c r="AVA51" s="86">
        <v>22</v>
      </c>
      <c r="AVB51" s="86"/>
      <c r="AVC51" s="86">
        <v>27</v>
      </c>
      <c r="AVD51" s="86"/>
      <c r="AVE51" s="86">
        <v>81.481481481481481</v>
      </c>
      <c r="AVF51" s="86"/>
      <c r="AVG51" s="86">
        <v>48.888888888888886</v>
      </c>
      <c r="AVL51" s="86"/>
      <c r="AVM51" s="86"/>
      <c r="AVN51" s="86"/>
      <c r="AVO51" s="86">
        <v>16</v>
      </c>
      <c r="AVP51" s="86"/>
      <c r="AVQ51" s="86">
        <v>32</v>
      </c>
      <c r="AVR51" s="86"/>
      <c r="AVS51" s="86">
        <v>50</v>
      </c>
      <c r="AVT51" s="86"/>
      <c r="AVU51" s="86">
        <v>35.555555555555557</v>
      </c>
      <c r="AVZ51" s="86"/>
      <c r="AWA51" s="86"/>
      <c r="AWB51" s="86"/>
      <c r="AWC51" s="86">
        <v>26</v>
      </c>
      <c r="AWD51" s="86"/>
      <c r="AWE51" s="86">
        <v>30</v>
      </c>
      <c r="AWF51" s="86"/>
      <c r="AWG51" s="86">
        <v>86.666666666666671</v>
      </c>
      <c r="AWH51" s="86"/>
      <c r="AWI51" s="86">
        <v>57.777777777777771</v>
      </c>
      <c r="AWN51" s="86"/>
      <c r="AWO51" s="86"/>
      <c r="AWP51" s="86"/>
      <c r="AWQ51" s="86">
        <v>15</v>
      </c>
      <c r="AWR51" s="86"/>
      <c r="AWS51" s="86">
        <v>25</v>
      </c>
      <c r="AWT51" s="86"/>
      <c r="AWU51" s="86">
        <v>60</v>
      </c>
      <c r="AWV51" s="86"/>
      <c r="AWW51" s="86">
        <v>33.333333333333329</v>
      </c>
      <c r="AXB51" s="86"/>
      <c r="AXC51" s="86"/>
      <c r="AXD51" s="86"/>
      <c r="AXE51" s="86">
        <v>25</v>
      </c>
      <c r="AXF51" s="86"/>
      <c r="AXG51" s="86">
        <v>26</v>
      </c>
      <c r="AXH51" s="86"/>
      <c r="AXI51" s="86">
        <v>96.15384615384616</v>
      </c>
      <c r="AXJ51" s="86"/>
      <c r="AXK51" s="86">
        <v>55.555555555555557</v>
      </c>
      <c r="AXP51" s="86"/>
      <c r="AXQ51" s="86"/>
      <c r="AXR51" s="86"/>
      <c r="AXS51" s="86">
        <v>27</v>
      </c>
      <c r="AXT51" s="86"/>
      <c r="AXU51" s="86">
        <v>33</v>
      </c>
      <c r="AXV51" s="86"/>
      <c r="AXW51" s="86">
        <v>81.818181818181827</v>
      </c>
      <c r="AXX51" s="86"/>
      <c r="AXY51" s="86">
        <v>60</v>
      </c>
      <c r="AYD51" s="86"/>
      <c r="AYE51" s="86"/>
      <c r="AYF51" s="86"/>
      <c r="AYG51" s="86">
        <v>23</v>
      </c>
      <c r="AYH51" s="86"/>
      <c r="AYI51" s="86">
        <v>25</v>
      </c>
      <c r="AYJ51" s="86"/>
      <c r="AYK51" s="86">
        <v>92</v>
      </c>
      <c r="AYL51" s="86"/>
      <c r="AYM51" s="86">
        <v>51.111111111111107</v>
      </c>
      <c r="AYR51" s="86"/>
      <c r="AYS51" s="86"/>
      <c r="AYT51" s="86"/>
      <c r="AYU51" s="86">
        <v>21</v>
      </c>
      <c r="AYV51" s="86"/>
      <c r="AYW51" s="86">
        <v>37</v>
      </c>
      <c r="AYX51" s="86"/>
      <c r="AYY51" s="86">
        <v>56.756756756756758</v>
      </c>
      <c r="AYZ51" s="86"/>
      <c r="AZA51" s="86">
        <v>46.666666666666664</v>
      </c>
      <c r="AZF51" s="86"/>
      <c r="AZG51" s="86"/>
      <c r="AZH51" s="86"/>
      <c r="AZI51" s="86">
        <v>14</v>
      </c>
      <c r="AZJ51" s="86"/>
      <c r="AZK51" s="86">
        <v>19</v>
      </c>
      <c r="AZL51" s="86"/>
      <c r="AZM51" s="86">
        <v>73.68421052631578</v>
      </c>
      <c r="AZN51" s="86"/>
      <c r="AZO51" s="86">
        <v>31.111111111111111</v>
      </c>
      <c r="AZT51" s="86"/>
      <c r="AZU51" s="86"/>
      <c r="AZV51" s="86"/>
      <c r="AZW51" s="86">
        <v>22</v>
      </c>
      <c r="AZX51" s="86"/>
      <c r="AZY51" s="86">
        <v>28</v>
      </c>
      <c r="AZZ51" s="86"/>
      <c r="BAA51" s="86">
        <v>78.571428571428569</v>
      </c>
      <c r="BAB51" s="86"/>
      <c r="BAC51" s="86">
        <v>48.888888888888886</v>
      </c>
      <c r="BAH51" s="86"/>
      <c r="BAI51" s="86"/>
      <c r="BAJ51" s="86"/>
      <c r="BAK51" s="86">
        <v>21</v>
      </c>
      <c r="BAL51" s="86"/>
      <c r="BAM51" s="86">
        <v>27</v>
      </c>
      <c r="BAN51" s="86"/>
      <c r="BAO51" s="86">
        <v>77.777777777777786</v>
      </c>
      <c r="BAP51" s="86"/>
      <c r="BAQ51" s="86">
        <v>46.666666666666664</v>
      </c>
      <c r="BAV51" s="86"/>
      <c r="BAW51" s="86"/>
      <c r="BAX51" s="86"/>
      <c r="BAY51" s="86">
        <v>29</v>
      </c>
      <c r="BAZ51" s="86"/>
      <c r="BBA51" s="86">
        <v>31</v>
      </c>
      <c r="BBB51" s="86"/>
      <c r="BBC51" s="86">
        <v>93.548387096774192</v>
      </c>
      <c r="BBD51" s="86"/>
      <c r="BBE51" s="86">
        <v>64.444444444444443</v>
      </c>
      <c r="BBJ51" s="86"/>
      <c r="BBK51" s="86"/>
      <c r="BBL51" s="86"/>
      <c r="BBM51" s="86">
        <v>27</v>
      </c>
      <c r="BBN51" s="86"/>
      <c r="BBO51" s="86">
        <v>32</v>
      </c>
      <c r="BBP51" s="86"/>
      <c r="BBQ51" s="86">
        <v>84.375</v>
      </c>
      <c r="BBR51" s="86"/>
      <c r="BBS51" s="86">
        <v>60</v>
      </c>
      <c r="BBX51" s="86"/>
      <c r="BBY51" s="86"/>
      <c r="BBZ51" s="86"/>
      <c r="BCA51" s="86">
        <v>25</v>
      </c>
      <c r="BCB51" s="86"/>
      <c r="BCC51" s="86">
        <v>28</v>
      </c>
      <c r="BCD51" s="86"/>
      <c r="BCE51" s="86">
        <v>89.285714285714292</v>
      </c>
      <c r="BCF51" s="86"/>
      <c r="BCG51" s="86">
        <v>55.555555555555557</v>
      </c>
      <c r="BCL51" s="86"/>
      <c r="BCM51" s="86"/>
      <c r="BCN51" s="86"/>
      <c r="BCO51" s="86">
        <v>27</v>
      </c>
      <c r="BCP51" s="86"/>
      <c r="BCQ51" s="86">
        <v>32</v>
      </c>
      <c r="BCR51" s="86"/>
      <c r="BCS51" s="86">
        <v>84.375</v>
      </c>
      <c r="BCT51" s="86"/>
      <c r="BCU51" s="86">
        <v>60</v>
      </c>
      <c r="BCZ51" s="86"/>
      <c r="BDA51" s="86"/>
      <c r="BDB51" s="86"/>
      <c r="BDC51" s="86">
        <v>17</v>
      </c>
      <c r="BDD51" s="86"/>
      <c r="BDE51" s="86">
        <v>22</v>
      </c>
      <c r="BDF51" s="86"/>
      <c r="BDG51" s="86">
        <v>77.272727272727266</v>
      </c>
      <c r="BDH51" s="86"/>
      <c r="BDI51" s="86">
        <v>37.777777777777779</v>
      </c>
      <c r="BDN51" s="86"/>
      <c r="BDO51" s="86"/>
      <c r="BDP51" s="86"/>
      <c r="BDQ51" s="86">
        <v>27</v>
      </c>
      <c r="BDR51" s="86"/>
      <c r="BDS51" s="86">
        <v>33</v>
      </c>
      <c r="BDT51" s="86"/>
      <c r="BDU51" s="86">
        <v>81.818181818181827</v>
      </c>
      <c r="BDV51" s="86"/>
      <c r="BDW51" s="86">
        <v>60</v>
      </c>
      <c r="BEB51" s="86"/>
      <c r="BEC51" s="86"/>
      <c r="BED51" s="86"/>
      <c r="BEE51" s="86">
        <v>22</v>
      </c>
      <c r="BEF51" s="86"/>
      <c r="BEG51" s="86">
        <v>29</v>
      </c>
      <c r="BEH51" s="86"/>
      <c r="BEI51" s="86">
        <v>75.862068965517238</v>
      </c>
      <c r="BEJ51" s="86"/>
      <c r="BEK51" s="86">
        <v>48.888888888888886</v>
      </c>
      <c r="BEP51" s="86"/>
      <c r="BEQ51" s="86"/>
      <c r="BER51" s="86"/>
      <c r="BES51" s="86">
        <v>15</v>
      </c>
      <c r="BET51" s="86"/>
      <c r="BEU51" s="86">
        <v>18</v>
      </c>
      <c r="BEV51" s="86"/>
      <c r="BEW51" s="86">
        <v>83.333333333333343</v>
      </c>
      <c r="BEX51" s="86"/>
      <c r="BEY51" s="86">
        <v>33.333333333333329</v>
      </c>
      <c r="BFD51" s="86"/>
      <c r="BFE51" s="86"/>
      <c r="BFF51" s="86"/>
      <c r="BFG51" s="86">
        <v>19</v>
      </c>
      <c r="BFH51" s="86"/>
      <c r="BFI51" s="86">
        <v>31</v>
      </c>
      <c r="BFJ51" s="86"/>
      <c r="BFK51" s="86">
        <v>61.29032258064516</v>
      </c>
      <c r="BFL51" s="86"/>
      <c r="BFM51" s="86">
        <v>42.222222222222221</v>
      </c>
      <c r="BFR51" s="86"/>
      <c r="BFS51" s="86"/>
      <c r="BFT51" s="86"/>
      <c r="BFU51" s="86">
        <v>33</v>
      </c>
      <c r="BFV51" s="86"/>
      <c r="BFW51" s="86">
        <v>45</v>
      </c>
      <c r="BFX51" s="86"/>
      <c r="BFY51" s="86">
        <v>73.333333333333329</v>
      </c>
      <c r="BFZ51" s="86"/>
      <c r="BGA51" s="86">
        <v>73.333333333333329</v>
      </c>
      <c r="BGF51" s="86"/>
      <c r="BGG51" s="86"/>
      <c r="BGH51" s="86"/>
      <c r="BGI51" s="86">
        <v>23</v>
      </c>
      <c r="BGJ51" s="86"/>
      <c r="BGK51" s="86">
        <v>36</v>
      </c>
      <c r="BGL51" s="86"/>
      <c r="BGM51" s="86">
        <v>63.888888888888886</v>
      </c>
      <c r="BGN51" s="86"/>
      <c r="BGO51" s="86">
        <v>51.111111111111107</v>
      </c>
      <c r="BGT51" s="86"/>
      <c r="BGU51" s="86"/>
      <c r="BGV51" s="86"/>
      <c r="BGW51" s="86">
        <v>21</v>
      </c>
      <c r="BGX51" s="86"/>
      <c r="BGY51" s="86">
        <v>24</v>
      </c>
      <c r="BGZ51" s="86"/>
      <c r="BHA51" s="86">
        <v>87.5</v>
      </c>
      <c r="BHB51" s="86"/>
      <c r="BHC51" s="86">
        <v>46.666666666666664</v>
      </c>
      <c r="BHH51" s="86"/>
      <c r="BHI51" s="86"/>
      <c r="BHJ51" s="86"/>
      <c r="BHK51" s="86">
        <v>22</v>
      </c>
      <c r="BHL51" s="86"/>
      <c r="BHM51" s="86">
        <v>25</v>
      </c>
      <c r="BHN51" s="86"/>
      <c r="BHO51" s="86">
        <v>88</v>
      </c>
      <c r="BHP51" s="86"/>
      <c r="BHQ51" s="86">
        <v>48.888888888888886</v>
      </c>
      <c r="BHV51" s="86"/>
      <c r="BHW51" s="86"/>
      <c r="BHX51" s="86"/>
      <c r="BHY51" s="86">
        <v>28</v>
      </c>
      <c r="BHZ51" s="86"/>
      <c r="BIA51" s="86">
        <v>33</v>
      </c>
      <c r="BIB51" s="86"/>
      <c r="BIC51" s="86">
        <v>84.848484848484844</v>
      </c>
      <c r="BID51" s="86"/>
      <c r="BIE51" s="86">
        <v>62.222222222222221</v>
      </c>
      <c r="BIJ51" s="86"/>
      <c r="BIK51" s="86"/>
      <c r="BIL51" s="86"/>
      <c r="BIM51" s="86">
        <v>22</v>
      </c>
      <c r="BIN51" s="86"/>
      <c r="BIO51" s="86">
        <v>28</v>
      </c>
      <c r="BIP51" s="86"/>
      <c r="BIQ51" s="86">
        <v>78.571428571428569</v>
      </c>
      <c r="BIR51" s="86"/>
      <c r="BIS51" s="86">
        <v>48.888888888888886</v>
      </c>
      <c r="BIX51" s="86"/>
      <c r="BIY51" s="86"/>
      <c r="BIZ51" s="86"/>
      <c r="BJA51" s="86">
        <v>15</v>
      </c>
      <c r="BJB51" s="86"/>
      <c r="BJC51" s="86">
        <v>27</v>
      </c>
      <c r="BJD51" s="86"/>
      <c r="BJE51" s="86">
        <v>55.555555555555557</v>
      </c>
      <c r="BJF51" s="86"/>
      <c r="BJG51" s="86">
        <v>33.333333333333329</v>
      </c>
      <c r="BJL51" s="86"/>
      <c r="BJM51" s="86"/>
      <c r="BJN51" s="86"/>
      <c r="BJO51" s="86">
        <v>25</v>
      </c>
      <c r="BJP51" s="86"/>
      <c r="BJQ51" s="86">
        <v>27</v>
      </c>
      <c r="BJR51" s="86"/>
      <c r="BJS51" s="86">
        <v>92.592592592592595</v>
      </c>
      <c r="BJT51" s="86"/>
      <c r="BJU51" s="86">
        <v>55.555555555555557</v>
      </c>
      <c r="BJZ51" s="86"/>
      <c r="BKA51" s="86"/>
      <c r="BKB51" s="86"/>
      <c r="BKC51" s="86">
        <v>23</v>
      </c>
      <c r="BKD51" s="86"/>
      <c r="BKE51" s="86">
        <v>24</v>
      </c>
      <c r="BKF51" s="86"/>
      <c r="BKG51" s="86">
        <v>95.833333333333343</v>
      </c>
      <c r="BKH51" s="86"/>
      <c r="BKI51" s="86">
        <v>51.111111111111107</v>
      </c>
      <c r="BKN51" s="86"/>
      <c r="BKO51" s="86"/>
      <c r="BKP51" s="86"/>
      <c r="BKQ51" s="86">
        <v>31</v>
      </c>
      <c r="BKR51" s="86"/>
      <c r="BKS51" s="86">
        <v>33</v>
      </c>
      <c r="BKT51" s="86"/>
      <c r="BKU51" s="86">
        <v>93.939393939393938</v>
      </c>
      <c r="BKV51" s="86"/>
      <c r="BKW51" s="86">
        <v>68.888888888888886</v>
      </c>
      <c r="BLB51" s="86"/>
      <c r="BLC51" s="86"/>
      <c r="BLD51" s="86"/>
      <c r="BLE51" s="86">
        <v>18</v>
      </c>
      <c r="BLF51" s="86"/>
      <c r="BLG51" s="86">
        <v>22</v>
      </c>
      <c r="BLH51" s="86"/>
      <c r="BLI51" s="86">
        <v>81.818181818181827</v>
      </c>
      <c r="BLJ51" s="86"/>
      <c r="BLK51" s="86">
        <v>40</v>
      </c>
      <c r="BLP51" s="86"/>
      <c r="BLQ51" s="86"/>
      <c r="BLR51" s="86"/>
      <c r="BLS51" s="86">
        <v>26</v>
      </c>
      <c r="BLT51" s="86"/>
      <c r="BLU51" s="86">
        <v>35</v>
      </c>
      <c r="BLV51" s="86"/>
      <c r="BLW51" s="86">
        <v>74.285714285714292</v>
      </c>
      <c r="BLX51" s="86"/>
      <c r="BLY51" s="86">
        <v>57.777777777777771</v>
      </c>
      <c r="BMD51" s="86"/>
      <c r="BME51" s="86"/>
      <c r="BMF51" s="86"/>
      <c r="BMG51" s="86">
        <v>22</v>
      </c>
      <c r="BMH51" s="86"/>
      <c r="BMI51" s="86">
        <v>23</v>
      </c>
      <c r="BMJ51" s="86"/>
      <c r="BMK51" s="86">
        <v>95.652173913043484</v>
      </c>
      <c r="BML51" s="86"/>
      <c r="BMM51" s="86">
        <v>48.888888888888886</v>
      </c>
      <c r="BMR51" s="86"/>
      <c r="BMS51" s="86"/>
      <c r="BMT51" s="86"/>
      <c r="BMU51" s="86">
        <v>22</v>
      </c>
      <c r="BMV51" s="86"/>
      <c r="BMW51" s="86">
        <v>23</v>
      </c>
      <c r="BMX51" s="86"/>
      <c r="BMY51" s="86">
        <v>95.652173913043484</v>
      </c>
      <c r="BMZ51" s="86"/>
      <c r="BNA51" s="86">
        <v>48.888888888888886</v>
      </c>
      <c r="BNF51" s="86"/>
      <c r="BNG51" s="86"/>
      <c r="BNH51" s="86"/>
      <c r="BNI51" s="86">
        <v>22</v>
      </c>
      <c r="BNJ51" s="86"/>
      <c r="BNK51" s="86">
        <v>23</v>
      </c>
      <c r="BNL51" s="86"/>
      <c r="BNM51" s="86">
        <v>95.652173913043484</v>
      </c>
      <c r="BNN51" s="86"/>
      <c r="BNO51" s="86">
        <v>48.888888888888886</v>
      </c>
      <c r="BNT51" s="86"/>
      <c r="BNU51" s="86"/>
      <c r="BNV51" s="86"/>
      <c r="BNW51" s="86">
        <v>32</v>
      </c>
      <c r="BNX51" s="86"/>
      <c r="BNY51" s="86">
        <v>39</v>
      </c>
      <c r="BNZ51" s="86"/>
      <c r="BOA51" s="86">
        <v>82.051282051282044</v>
      </c>
      <c r="BOB51" s="86"/>
      <c r="BOC51" s="86">
        <v>71.111111111111114</v>
      </c>
      <c r="BOH51" s="86"/>
      <c r="BOI51" s="86"/>
      <c r="BOJ51" s="86"/>
      <c r="BOK51" s="86">
        <v>31</v>
      </c>
      <c r="BOL51" s="86"/>
      <c r="BOM51" s="86">
        <v>33</v>
      </c>
      <c r="BON51" s="86"/>
      <c r="BOO51" s="86">
        <v>93.939393939393938</v>
      </c>
      <c r="BOP51" s="86"/>
      <c r="BOQ51" s="86">
        <v>68.888888888888886</v>
      </c>
      <c r="BOV51" s="86"/>
      <c r="BOW51" s="86"/>
      <c r="BOX51" s="86"/>
      <c r="BOY51" s="86">
        <v>29</v>
      </c>
      <c r="BOZ51" s="86"/>
      <c r="BPA51" s="86">
        <v>30</v>
      </c>
      <c r="BPB51" s="86"/>
      <c r="BPC51" s="86">
        <v>96.666666666666671</v>
      </c>
      <c r="BPD51" s="86"/>
      <c r="BPE51" s="86">
        <v>64.444444444444443</v>
      </c>
      <c r="BPJ51" s="86"/>
      <c r="BPK51" s="86"/>
      <c r="BPL51" s="86"/>
      <c r="BPM51" s="86">
        <v>18</v>
      </c>
      <c r="BPN51" s="86"/>
      <c r="BPO51" s="86">
        <v>24</v>
      </c>
      <c r="BPP51" s="86"/>
      <c r="BPQ51" s="86">
        <v>75</v>
      </c>
      <c r="BPR51" s="86"/>
      <c r="BPS51" s="86">
        <v>40</v>
      </c>
      <c r="BPX51" s="86"/>
      <c r="BPY51" s="86"/>
      <c r="BPZ51" s="86"/>
      <c r="BQA51" s="86">
        <v>25</v>
      </c>
      <c r="BQB51" s="86"/>
      <c r="BQC51" s="86">
        <v>32</v>
      </c>
      <c r="BQD51" s="86"/>
      <c r="BQE51" s="86">
        <v>78.125</v>
      </c>
      <c r="BQF51" s="86"/>
      <c r="BQG51" s="86">
        <v>55.555555555555557</v>
      </c>
      <c r="BQL51" s="86"/>
      <c r="BQM51" s="86"/>
      <c r="BQN51" s="86"/>
      <c r="BQO51" s="86">
        <v>25</v>
      </c>
      <c r="BQP51" s="86"/>
      <c r="BQQ51" s="86">
        <v>35</v>
      </c>
      <c r="BQR51" s="86"/>
      <c r="BQS51" s="86">
        <v>71.428571428571431</v>
      </c>
      <c r="BQT51" s="86"/>
      <c r="BQU51" s="86">
        <v>55.555555555555557</v>
      </c>
      <c r="BQZ51" s="86"/>
      <c r="BRA51" s="86"/>
      <c r="BRB51" s="86"/>
      <c r="BRC51" s="86">
        <v>38</v>
      </c>
      <c r="BRD51" s="86"/>
      <c r="BRE51" s="86">
        <v>42</v>
      </c>
      <c r="BRF51" s="86"/>
      <c r="BRG51" s="86">
        <v>90.476190476190482</v>
      </c>
      <c r="BRH51" s="86"/>
      <c r="BRI51" s="86">
        <v>84.444444444444443</v>
      </c>
      <c r="BRN51" s="86"/>
      <c r="BRO51" s="86"/>
      <c r="BRP51" s="86"/>
      <c r="BRQ51" s="86">
        <v>39</v>
      </c>
      <c r="BRR51" s="86"/>
      <c r="BRS51" s="86">
        <v>45</v>
      </c>
      <c r="BRT51" s="86"/>
      <c r="BRU51" s="86">
        <v>86.666666666666671</v>
      </c>
      <c r="BRV51" s="86"/>
      <c r="BRW51" s="86">
        <v>86.666666666666671</v>
      </c>
      <c r="BSB51" s="86"/>
      <c r="BSC51" s="86"/>
      <c r="BSD51" s="86"/>
      <c r="BSE51" s="86">
        <v>29</v>
      </c>
      <c r="BSF51" s="86"/>
      <c r="BSG51" s="86">
        <v>33</v>
      </c>
      <c r="BSH51" s="86"/>
      <c r="BSI51" s="86">
        <v>87.878787878787875</v>
      </c>
      <c r="BSJ51" s="86"/>
      <c r="BSK51" s="86">
        <v>64.444444444444443</v>
      </c>
      <c r="BSP51" s="86"/>
      <c r="BSQ51" s="86"/>
      <c r="BSR51" s="86"/>
      <c r="BSS51" s="86">
        <v>25</v>
      </c>
      <c r="BST51" s="86"/>
      <c r="BSU51" s="86">
        <v>36</v>
      </c>
      <c r="BSV51" s="86"/>
      <c r="BSW51" s="86">
        <v>69.444444444444443</v>
      </c>
      <c r="BSX51" s="86"/>
      <c r="BSY51" s="86">
        <v>55.555555555555557</v>
      </c>
      <c r="BTD51" s="86"/>
      <c r="BTE51" s="86"/>
      <c r="BTF51" s="86"/>
      <c r="BTG51" s="86">
        <v>16</v>
      </c>
      <c r="BTH51" s="86"/>
      <c r="BTI51" s="86">
        <v>17</v>
      </c>
      <c r="BTJ51" s="86"/>
      <c r="BTK51" s="86">
        <v>94.117647058823522</v>
      </c>
      <c r="BTL51" s="86"/>
      <c r="BTM51" s="86">
        <v>35.555555555555557</v>
      </c>
      <c r="BTR51" s="86"/>
      <c r="BTS51" s="86"/>
      <c r="BTT51" s="86"/>
      <c r="BTU51" s="86">
        <v>42</v>
      </c>
      <c r="BTV51" s="86"/>
      <c r="BTW51" s="86">
        <v>42</v>
      </c>
      <c r="BTX51" s="86"/>
      <c r="BTY51" s="86">
        <v>100</v>
      </c>
      <c r="BTZ51" s="86"/>
      <c r="BUA51" s="86">
        <v>77.777777777777786</v>
      </c>
      <c r="BUF51" s="86"/>
      <c r="BUG51" s="86"/>
      <c r="BUH51" s="86"/>
      <c r="BUI51" s="86">
        <v>38</v>
      </c>
      <c r="BUJ51" s="86"/>
      <c r="BUK51" s="86">
        <v>43</v>
      </c>
      <c r="BUL51" s="86"/>
      <c r="BUM51" s="86">
        <v>88.372093023255815</v>
      </c>
      <c r="BUN51" s="86"/>
      <c r="BUO51" s="86">
        <v>70.370370370370367</v>
      </c>
      <c r="BUT51" s="86"/>
      <c r="BUU51" s="86"/>
      <c r="BUV51" s="86"/>
      <c r="BUW51" s="86">
        <v>28</v>
      </c>
      <c r="BUX51" s="86"/>
      <c r="BUY51" s="86">
        <v>32</v>
      </c>
      <c r="BUZ51" s="86"/>
      <c r="BVA51" s="86">
        <v>87.5</v>
      </c>
      <c r="BVB51" s="86"/>
      <c r="BVC51" s="86">
        <v>51.851851851851848</v>
      </c>
      <c r="BVH51" s="86"/>
      <c r="BVI51" s="86"/>
      <c r="BVJ51" s="86"/>
      <c r="BVK51" s="86">
        <v>31</v>
      </c>
      <c r="BVL51" s="86"/>
      <c r="BVM51" s="86">
        <v>34</v>
      </c>
      <c r="BVN51" s="86"/>
      <c r="BVO51" s="86">
        <v>91.17647058823529</v>
      </c>
      <c r="BVP51" s="86"/>
      <c r="BVQ51" s="86">
        <v>57.407407407407405</v>
      </c>
      <c r="BVV51" s="86"/>
      <c r="BVW51" s="86"/>
      <c r="BVX51" s="86"/>
      <c r="BVY51" s="86">
        <v>32</v>
      </c>
      <c r="BVZ51" s="86"/>
      <c r="BWA51" s="86">
        <v>33</v>
      </c>
      <c r="BWB51" s="86"/>
      <c r="BWC51" s="86">
        <v>96.969696969696969</v>
      </c>
      <c r="BWD51" s="86"/>
      <c r="BWE51" s="86">
        <v>59.259259259259252</v>
      </c>
      <c r="BWJ51" s="86"/>
      <c r="BWK51" s="86"/>
      <c r="BWL51" s="86"/>
      <c r="BWM51" s="86">
        <v>27</v>
      </c>
      <c r="BWN51" s="86"/>
      <c r="BWO51" s="86">
        <v>29</v>
      </c>
      <c r="BWP51" s="86"/>
      <c r="BWQ51" s="86">
        <v>93.103448275862064</v>
      </c>
      <c r="BWR51" s="86"/>
      <c r="BWS51" s="86">
        <v>50</v>
      </c>
      <c r="BWX51" s="86"/>
      <c r="BWY51" s="86"/>
      <c r="BWZ51" s="86"/>
      <c r="BXA51" s="86">
        <v>20</v>
      </c>
      <c r="BXB51" s="86"/>
      <c r="BXC51" s="86">
        <v>20</v>
      </c>
      <c r="BXD51" s="86"/>
      <c r="BXE51" s="86">
        <v>100</v>
      </c>
      <c r="BXF51" s="86"/>
      <c r="BXG51" s="86">
        <v>37.037037037037038</v>
      </c>
      <c r="BXL51" s="86"/>
      <c r="BXM51" s="86"/>
      <c r="BXN51" s="86"/>
      <c r="BXO51" s="86">
        <v>45</v>
      </c>
      <c r="BXP51" s="86"/>
      <c r="BXQ51" s="86">
        <v>54</v>
      </c>
      <c r="BXR51" s="86"/>
      <c r="BXS51" s="86">
        <v>83.333333333333343</v>
      </c>
      <c r="BXT51" s="86"/>
      <c r="BXU51" s="86">
        <v>83.333333333333343</v>
      </c>
      <c r="BXZ51" s="86"/>
      <c r="BYA51" s="86"/>
      <c r="BYB51" s="86"/>
      <c r="BYC51" s="86">
        <v>39</v>
      </c>
      <c r="BYD51" s="86"/>
      <c r="BYE51" s="86">
        <v>42</v>
      </c>
      <c r="BYF51" s="86"/>
      <c r="BYG51" s="86">
        <v>92.857142857142861</v>
      </c>
      <c r="BYH51" s="86"/>
      <c r="BYI51" s="86">
        <v>72.222222222222214</v>
      </c>
      <c r="BYN51" s="86"/>
      <c r="BYO51" s="86"/>
      <c r="BYP51" s="86"/>
      <c r="BYQ51" s="86">
        <v>51</v>
      </c>
      <c r="BYR51" s="86"/>
      <c r="BYS51" s="86">
        <v>54</v>
      </c>
      <c r="BYT51" s="86"/>
      <c r="BYU51" s="86">
        <v>94.444444444444443</v>
      </c>
      <c r="BYV51" s="86"/>
      <c r="BYW51" s="86">
        <v>94.444444444444443</v>
      </c>
      <c r="BZB51" s="86"/>
      <c r="BZC51" s="86"/>
      <c r="BZD51" s="86"/>
      <c r="BZE51" s="86">
        <v>48</v>
      </c>
      <c r="BZF51" s="86"/>
      <c r="BZG51" s="86">
        <v>50</v>
      </c>
      <c r="BZH51" s="86"/>
      <c r="BZI51" s="86">
        <v>96</v>
      </c>
      <c r="BZJ51" s="86"/>
      <c r="BZK51" s="86">
        <v>88.888888888888886</v>
      </c>
      <c r="BZP51" s="86"/>
      <c r="BZQ51" s="86"/>
      <c r="BZR51" s="86"/>
      <c r="BZS51" s="86">
        <v>47</v>
      </c>
      <c r="BZT51" s="86"/>
      <c r="BZU51" s="86">
        <v>52</v>
      </c>
      <c r="BZV51" s="86"/>
      <c r="BZW51" s="86">
        <v>90.384615384615387</v>
      </c>
      <c r="BZX51" s="86"/>
      <c r="BZY51" s="86">
        <v>87.037037037037038</v>
      </c>
      <c r="CAD51" s="86"/>
      <c r="CAE51" s="86"/>
      <c r="CAF51" s="86"/>
      <c r="CAG51" s="86">
        <v>47</v>
      </c>
      <c r="CAH51" s="86"/>
      <c r="CAI51" s="86">
        <v>54</v>
      </c>
      <c r="CAJ51" s="86"/>
      <c r="CAK51" s="86">
        <v>87.037037037037038</v>
      </c>
      <c r="CAL51" s="86"/>
      <c r="CAM51" s="86">
        <v>87.037037037037038</v>
      </c>
      <c r="CAR51" s="86"/>
      <c r="CAS51" s="86"/>
      <c r="CAT51" s="86"/>
      <c r="CAU51" s="86">
        <v>35</v>
      </c>
      <c r="CAV51" s="86"/>
      <c r="CAW51" s="86">
        <v>42</v>
      </c>
      <c r="CAX51" s="86"/>
      <c r="CAY51" s="86">
        <v>83.333333333333343</v>
      </c>
      <c r="CAZ51" s="86"/>
      <c r="CBA51" s="86">
        <v>64.81481481481481</v>
      </c>
      <c r="CBF51" s="86"/>
      <c r="CBG51" s="86"/>
      <c r="CBH51" s="86"/>
      <c r="CBI51" s="86">
        <v>27</v>
      </c>
      <c r="CBJ51" s="86"/>
      <c r="CBK51" s="86">
        <v>32</v>
      </c>
      <c r="CBL51" s="86"/>
      <c r="CBM51" s="86">
        <v>84.375</v>
      </c>
      <c r="CBN51" s="86"/>
      <c r="CBO51" s="86">
        <v>50</v>
      </c>
      <c r="CBT51" s="86"/>
      <c r="CBU51" s="86"/>
      <c r="CBV51" s="86"/>
      <c r="CBW51" s="86">
        <v>38</v>
      </c>
      <c r="CBX51" s="86"/>
      <c r="CBY51" s="86">
        <v>49</v>
      </c>
      <c r="CBZ51" s="86"/>
      <c r="CCA51" s="86">
        <v>77.551020408163268</v>
      </c>
      <c r="CCB51" s="86"/>
      <c r="CCC51" s="86">
        <v>70.370370370370367</v>
      </c>
      <c r="CCH51" s="86"/>
      <c r="CCI51" s="86"/>
      <c r="CCJ51" s="86"/>
      <c r="CCK51" s="86">
        <v>29</v>
      </c>
      <c r="CCL51" s="86"/>
      <c r="CCM51" s="86">
        <v>32</v>
      </c>
      <c r="CCN51" s="86"/>
      <c r="CCO51" s="86">
        <v>90.625</v>
      </c>
      <c r="CCP51" s="86"/>
      <c r="CCQ51" s="86">
        <v>53.703703703703709</v>
      </c>
      <c r="CCV51" s="86"/>
      <c r="CCW51" s="86"/>
      <c r="CCX51" s="86"/>
      <c r="CCY51" s="86">
        <v>36</v>
      </c>
      <c r="CCZ51" s="86"/>
      <c r="CDA51" s="86">
        <v>45</v>
      </c>
      <c r="CDB51" s="86"/>
      <c r="CDC51" s="86">
        <v>80</v>
      </c>
      <c r="CDD51" s="86"/>
      <c r="CDE51" s="86">
        <v>66.666666666666657</v>
      </c>
      <c r="CDJ51" s="86"/>
      <c r="CDK51" s="86"/>
      <c r="CDL51" s="86"/>
      <c r="CDM51" s="86">
        <v>44</v>
      </c>
      <c r="CDN51" s="86"/>
      <c r="CDO51" s="86">
        <v>50</v>
      </c>
      <c r="CDP51" s="86"/>
      <c r="CDQ51" s="86">
        <v>88</v>
      </c>
      <c r="CDR51" s="86"/>
      <c r="CDS51" s="86">
        <v>81.481481481481481</v>
      </c>
      <c r="CDX51" s="86"/>
      <c r="CDY51" s="86"/>
      <c r="CDZ51" s="86"/>
      <c r="CEA51" s="86">
        <v>47</v>
      </c>
      <c r="CEB51" s="86"/>
      <c r="CEC51" s="86">
        <v>54</v>
      </c>
      <c r="CED51" s="86"/>
      <c r="CEE51" s="86">
        <v>87.037037037037038</v>
      </c>
      <c r="CEF51" s="86"/>
      <c r="CEG51" s="86">
        <v>87.037037037037038</v>
      </c>
      <c r="CEL51" s="86"/>
      <c r="CEM51" s="86"/>
      <c r="CEN51" s="86"/>
      <c r="CEO51" s="86">
        <v>44</v>
      </c>
      <c r="CEP51" s="86"/>
      <c r="CEQ51" s="86">
        <v>54</v>
      </c>
      <c r="CER51" s="86"/>
      <c r="CES51" s="86">
        <v>81.481481481481481</v>
      </c>
      <c r="CET51" s="86"/>
      <c r="CEU51" s="86">
        <v>81.481481481481481</v>
      </c>
      <c r="CEZ51" s="86"/>
      <c r="CFA51" s="86"/>
      <c r="CFB51" s="86"/>
      <c r="CFC51" s="86">
        <v>45</v>
      </c>
      <c r="CFD51" s="86"/>
      <c r="CFE51" s="86">
        <v>51</v>
      </c>
      <c r="CFF51" s="86"/>
      <c r="CFG51" s="86">
        <v>88.235294117647058</v>
      </c>
      <c r="CFH51" s="86"/>
      <c r="CFI51" s="86">
        <v>83.333333333333343</v>
      </c>
      <c r="CFN51" s="86"/>
      <c r="CFO51" s="86"/>
      <c r="CFP51" s="86"/>
      <c r="CFQ51" s="86">
        <v>47</v>
      </c>
      <c r="CFR51" s="86"/>
      <c r="CFS51" s="86">
        <v>54</v>
      </c>
      <c r="CFT51" s="86"/>
      <c r="CFU51" s="86">
        <v>87.037037037037038</v>
      </c>
      <c r="CFV51" s="86"/>
      <c r="CFW51" s="86">
        <v>87.037037037037038</v>
      </c>
      <c r="CGB51" s="86"/>
      <c r="CGC51" s="86"/>
      <c r="CGD51" s="86"/>
      <c r="CGE51" s="86">
        <v>26</v>
      </c>
      <c r="CGF51" s="86"/>
      <c r="CGG51" s="86">
        <v>28</v>
      </c>
      <c r="CGH51" s="86"/>
      <c r="CGI51" s="86">
        <v>92.857142857142861</v>
      </c>
      <c r="CGJ51" s="86"/>
      <c r="CGK51" s="86">
        <v>57.777777777777771</v>
      </c>
      <c r="CGP51" s="86"/>
      <c r="CGQ51" s="86"/>
      <c r="CGR51" s="86"/>
      <c r="CGS51" s="86">
        <v>30</v>
      </c>
      <c r="CGT51" s="86"/>
      <c r="CGU51" s="86">
        <v>45</v>
      </c>
      <c r="CGV51" s="86"/>
      <c r="CGW51" s="86">
        <v>66.666666666666657</v>
      </c>
      <c r="CGX51" s="86"/>
      <c r="CGY51" s="86">
        <v>66.666666666666657</v>
      </c>
      <c r="CHD51" s="86"/>
      <c r="CHE51" s="86"/>
      <c r="CHF51" s="86"/>
      <c r="CHG51" s="86">
        <v>35</v>
      </c>
      <c r="CHH51" s="86"/>
      <c r="CHI51" s="86">
        <v>40</v>
      </c>
      <c r="CHJ51" s="86"/>
      <c r="CHK51" s="86">
        <v>87.5</v>
      </c>
      <c r="CHL51" s="86"/>
      <c r="CHM51" s="86">
        <v>77.777777777777786</v>
      </c>
      <c r="CHR51" s="86"/>
      <c r="CHS51" s="86"/>
      <c r="CHT51" s="86"/>
      <c r="CHU51" s="86">
        <v>19</v>
      </c>
      <c r="CHV51" s="86"/>
      <c r="CHW51" s="86">
        <v>27</v>
      </c>
      <c r="CHX51" s="86"/>
      <c r="CHY51" s="86">
        <v>70.370370370370367</v>
      </c>
      <c r="CHZ51" s="86"/>
      <c r="CIA51" s="86">
        <v>42.222222222222221</v>
      </c>
      <c r="CIF51" s="86"/>
      <c r="CIG51" s="86"/>
      <c r="CIH51" s="86"/>
      <c r="CII51" s="86">
        <v>17</v>
      </c>
      <c r="CIJ51" s="86"/>
      <c r="CIK51" s="86">
        <v>28</v>
      </c>
      <c r="CIL51" s="86"/>
      <c r="CIM51" s="86">
        <v>60.714285714285708</v>
      </c>
      <c r="CIN51" s="86"/>
      <c r="CIO51" s="86">
        <v>37.777777777777779</v>
      </c>
      <c r="CIT51" s="86"/>
      <c r="CIU51" s="86"/>
      <c r="CIV51" s="86"/>
      <c r="CIW51" s="86">
        <v>31</v>
      </c>
      <c r="CIX51" s="86"/>
      <c r="CIY51" s="86">
        <v>34</v>
      </c>
      <c r="CIZ51" s="86"/>
      <c r="CJA51" s="86">
        <v>91.17647058823529</v>
      </c>
      <c r="CJB51" s="86"/>
      <c r="CJC51" s="86">
        <v>68.888888888888886</v>
      </c>
      <c r="CJH51" s="86"/>
      <c r="CJI51" s="86"/>
      <c r="CJJ51" s="86"/>
      <c r="CJK51" s="86">
        <v>31</v>
      </c>
      <c r="CJL51" s="86"/>
      <c r="CJM51" s="86">
        <v>34</v>
      </c>
      <c r="CJN51" s="86"/>
      <c r="CJO51" s="86">
        <v>91.17647058823529</v>
      </c>
      <c r="CJP51" s="86"/>
      <c r="CJQ51" s="86">
        <v>68.888888888888886</v>
      </c>
      <c r="CJV51" s="86"/>
      <c r="CJW51" s="86"/>
      <c r="CJX51" s="86"/>
      <c r="CJY51" s="86">
        <v>29</v>
      </c>
      <c r="CJZ51" s="86"/>
      <c r="CKA51" s="86">
        <v>35</v>
      </c>
      <c r="CKB51" s="86"/>
      <c r="CKC51" s="86">
        <v>82.857142857142861</v>
      </c>
      <c r="CKD51" s="86"/>
      <c r="CKE51" s="86">
        <v>64.444444444444443</v>
      </c>
      <c r="CKJ51" s="86"/>
      <c r="CKK51" s="86"/>
      <c r="CKL51" s="86"/>
      <c r="CKM51" s="86">
        <v>32</v>
      </c>
      <c r="CKN51" s="86"/>
      <c r="CKO51" s="86">
        <v>45</v>
      </c>
      <c r="CKP51" s="86"/>
      <c r="CKQ51" s="86">
        <v>71.111111111111114</v>
      </c>
      <c r="CKR51" s="86"/>
      <c r="CKS51" s="86">
        <v>71.111111111111114</v>
      </c>
      <c r="CKX51" s="86"/>
      <c r="CKY51" s="86"/>
      <c r="CKZ51" s="86"/>
      <c r="CLA51" s="86">
        <v>25</v>
      </c>
      <c r="CLB51" s="86"/>
      <c r="CLC51" s="86">
        <v>34</v>
      </c>
      <c r="CLD51" s="86"/>
      <c r="CLE51" s="86">
        <v>73.529411764705884</v>
      </c>
      <c r="CLF51" s="86"/>
      <c r="CLG51" s="86">
        <v>55.555555555555557</v>
      </c>
      <c r="CLL51" s="86"/>
      <c r="CLM51" s="86"/>
      <c r="CLN51" s="86"/>
      <c r="CLO51" s="86">
        <v>33</v>
      </c>
      <c r="CLP51" s="86"/>
      <c r="CLQ51" s="86">
        <v>35</v>
      </c>
      <c r="CLR51" s="86"/>
      <c r="CLS51" s="86">
        <v>94.285714285714278</v>
      </c>
      <c r="CLT51" s="86"/>
      <c r="CLU51" s="86">
        <v>73.333333333333329</v>
      </c>
      <c r="CLZ51" s="86"/>
      <c r="CMA51" s="86"/>
      <c r="CMB51" s="86"/>
      <c r="CMC51" s="86">
        <v>30</v>
      </c>
      <c r="CMD51" s="86"/>
      <c r="CME51" s="86">
        <v>38</v>
      </c>
      <c r="CMF51" s="86"/>
      <c r="CMG51" s="86">
        <v>78.94736842105263</v>
      </c>
      <c r="CMH51" s="86"/>
      <c r="CMI51" s="86">
        <v>66.666666666666657</v>
      </c>
      <c r="CMN51" s="86"/>
      <c r="CMO51" s="86"/>
      <c r="CMP51" s="86"/>
      <c r="CMQ51" s="86">
        <v>37</v>
      </c>
      <c r="CMR51" s="86"/>
      <c r="CMS51" s="86">
        <v>43</v>
      </c>
      <c r="CMT51" s="86"/>
      <c r="CMU51" s="86">
        <v>86.04651162790698</v>
      </c>
      <c r="CMV51" s="86"/>
      <c r="CMW51" s="86">
        <v>82.222222222222214</v>
      </c>
      <c r="CNB51" s="86"/>
      <c r="CNC51" s="86"/>
      <c r="CND51" s="86"/>
      <c r="CNE51" s="86">
        <v>24</v>
      </c>
      <c r="CNF51" s="86"/>
      <c r="CNG51" s="86">
        <v>34</v>
      </c>
      <c r="CNH51" s="86"/>
      <c r="CNI51" s="86">
        <v>70.588235294117652</v>
      </c>
      <c r="CNJ51" s="86"/>
      <c r="CNK51" s="86">
        <v>53.333333333333336</v>
      </c>
      <c r="CNP51" s="86"/>
      <c r="CNQ51" s="86"/>
      <c r="CNR51" s="86"/>
      <c r="CNS51" s="86">
        <v>30</v>
      </c>
      <c r="CNT51" s="86"/>
      <c r="CNU51" s="86">
        <v>42</v>
      </c>
      <c r="CNV51" s="86"/>
      <c r="CNW51" s="86">
        <v>71.428571428571431</v>
      </c>
      <c r="CNX51" s="86"/>
      <c r="CNY51" s="86">
        <v>66.666666666666657</v>
      </c>
      <c r="COD51" s="86"/>
      <c r="COE51" s="86"/>
      <c r="COF51" s="86"/>
      <c r="COG51" s="86">
        <v>31</v>
      </c>
      <c r="COH51" s="86"/>
      <c r="COI51" s="86">
        <v>33</v>
      </c>
      <c r="COJ51" s="86"/>
      <c r="COK51" s="86">
        <v>93.939393939393938</v>
      </c>
      <c r="COL51" s="86"/>
      <c r="COM51" s="86">
        <v>68.888888888888886</v>
      </c>
      <c r="COR51" s="86"/>
      <c r="COS51" s="86"/>
      <c r="COT51" s="86"/>
      <c r="COU51" s="86">
        <v>31</v>
      </c>
      <c r="COV51" s="86"/>
      <c r="COW51" s="86">
        <v>36</v>
      </c>
      <c r="COX51" s="86"/>
      <c r="COY51" s="86">
        <v>86.111111111111114</v>
      </c>
      <c r="COZ51" s="86"/>
      <c r="CPA51" s="86">
        <v>68.888888888888886</v>
      </c>
      <c r="CPF51" s="86"/>
      <c r="CPG51" s="86"/>
      <c r="CPH51" s="86"/>
      <c r="CPI51" s="86">
        <v>31</v>
      </c>
      <c r="CPJ51" s="86"/>
      <c r="CPK51" s="86">
        <v>39</v>
      </c>
      <c r="CPL51" s="86"/>
      <c r="CPM51" s="86">
        <v>79.487179487179489</v>
      </c>
      <c r="CPN51" s="86"/>
      <c r="CPO51" s="86">
        <v>68.888888888888886</v>
      </c>
      <c r="CPT51" s="86"/>
      <c r="CPU51" s="86"/>
      <c r="CPV51" s="86"/>
      <c r="CPW51" s="86">
        <v>36</v>
      </c>
      <c r="CPX51" s="86"/>
      <c r="CPY51" s="86">
        <v>43</v>
      </c>
      <c r="CPZ51" s="86"/>
      <c r="CQA51" s="86">
        <v>83.720930232558146</v>
      </c>
      <c r="CQB51" s="86"/>
      <c r="CQC51" s="86">
        <v>80</v>
      </c>
      <c r="CQH51" s="86"/>
      <c r="CQI51" s="86"/>
      <c r="CQJ51" s="86"/>
      <c r="CQK51" s="86">
        <v>36</v>
      </c>
      <c r="CQL51" s="86"/>
      <c r="CQM51" s="86">
        <v>36</v>
      </c>
      <c r="CQN51" s="86"/>
      <c r="CQO51" s="86">
        <v>100</v>
      </c>
      <c r="CQP51" s="86"/>
      <c r="CQQ51" s="86">
        <v>80</v>
      </c>
      <c r="CQV51" s="86"/>
      <c r="CQW51" s="86"/>
      <c r="CQX51" s="86"/>
      <c r="CQY51" s="86">
        <v>35</v>
      </c>
      <c r="CQZ51" s="86"/>
      <c r="CRA51" s="86">
        <v>40</v>
      </c>
      <c r="CRB51" s="86"/>
      <c r="CRC51" s="86">
        <v>87.5</v>
      </c>
      <c r="CRD51" s="86"/>
      <c r="CRE51" s="86">
        <v>77.777777777777786</v>
      </c>
      <c r="CRJ51" s="86"/>
      <c r="CRK51" s="86"/>
      <c r="CRL51" s="86"/>
      <c r="CRM51" s="86">
        <v>36</v>
      </c>
      <c r="CRN51" s="86"/>
      <c r="CRO51" s="86">
        <v>45</v>
      </c>
      <c r="CRP51" s="86"/>
      <c r="CRQ51" s="86">
        <v>80</v>
      </c>
      <c r="CRR51" s="86"/>
      <c r="CRS51" s="86">
        <v>80</v>
      </c>
      <c r="CRX51" s="86"/>
      <c r="CRY51" s="86"/>
      <c r="CRZ51" s="86"/>
      <c r="CSA51" s="86">
        <v>35</v>
      </c>
      <c r="CSB51" s="86"/>
      <c r="CSC51" s="86">
        <v>40</v>
      </c>
      <c r="CSD51" s="86"/>
      <c r="CSE51" s="86">
        <v>87.5</v>
      </c>
      <c r="CSF51" s="86"/>
      <c r="CSG51" s="86">
        <v>77.777777777777786</v>
      </c>
      <c r="CSL51" s="86"/>
      <c r="CSM51" s="86"/>
      <c r="CSN51" s="86"/>
      <c r="CSO51" s="86">
        <v>40</v>
      </c>
      <c r="CSP51" s="86"/>
      <c r="CSQ51" s="86">
        <v>45</v>
      </c>
      <c r="CSR51" s="86"/>
      <c r="CSS51" s="86">
        <v>88.888888888888886</v>
      </c>
      <c r="CST51" s="86"/>
      <c r="CSU51" s="86">
        <v>88.888888888888886</v>
      </c>
      <c r="CSZ51" s="86"/>
      <c r="CTA51" s="86"/>
      <c r="CTB51" s="86"/>
      <c r="CTC51" s="86">
        <v>23</v>
      </c>
      <c r="CTD51" s="86"/>
      <c r="CTE51" s="86">
        <v>29</v>
      </c>
      <c r="CTF51" s="86"/>
      <c r="CTG51" s="86">
        <v>79.310344827586206</v>
      </c>
      <c r="CTH51" s="86"/>
      <c r="CTI51" s="86">
        <v>51.111111111111107</v>
      </c>
      <c r="CTN51" s="86"/>
      <c r="CTO51" s="86"/>
      <c r="CTP51" s="86"/>
      <c r="CTQ51" s="86">
        <v>42</v>
      </c>
      <c r="CTR51" s="86"/>
      <c r="CTS51" s="86">
        <v>45</v>
      </c>
      <c r="CTT51" s="86"/>
      <c r="CTU51" s="86">
        <v>93.333333333333329</v>
      </c>
      <c r="CTV51" s="86"/>
      <c r="CTW51" s="86">
        <v>93.333333333333329</v>
      </c>
      <c r="CUB51" s="86"/>
      <c r="CUC51" s="86"/>
      <c r="CUD51" s="86"/>
      <c r="CUE51" s="86">
        <v>30</v>
      </c>
      <c r="CUF51" s="86"/>
      <c r="CUG51" s="86">
        <v>33</v>
      </c>
      <c r="CUH51" s="86"/>
      <c r="CUI51" s="86">
        <v>90.909090909090907</v>
      </c>
      <c r="CUJ51" s="86"/>
      <c r="CUK51" s="86">
        <v>66.666666666666657</v>
      </c>
      <c r="CUP51" s="86"/>
      <c r="CUQ51" s="86"/>
      <c r="CUR51" s="86"/>
      <c r="CUS51" s="86">
        <v>12</v>
      </c>
      <c r="CUT51" s="86"/>
      <c r="CUU51" s="86">
        <v>45</v>
      </c>
      <c r="CUV51" s="86"/>
      <c r="CUW51" s="86">
        <v>26.666666666666668</v>
      </c>
      <c r="CUX51" s="86"/>
      <c r="CUY51" s="86">
        <v>26.666666666666668</v>
      </c>
      <c r="CVD51" s="86"/>
      <c r="CVE51" s="86"/>
      <c r="CVF51" s="86"/>
      <c r="CVG51" s="86">
        <v>28</v>
      </c>
      <c r="CVH51" s="86"/>
      <c r="CVI51" s="86">
        <v>45</v>
      </c>
      <c r="CVJ51" s="86"/>
      <c r="CVK51" s="86">
        <v>62.222222222222221</v>
      </c>
      <c r="CVL51" s="86"/>
      <c r="CVM51" s="86">
        <v>62.222222222222221</v>
      </c>
      <c r="CVR51" s="86"/>
      <c r="CVS51" s="86"/>
      <c r="CVT51" s="86"/>
      <c r="CVU51" s="86">
        <v>39</v>
      </c>
      <c r="CVV51" s="86"/>
      <c r="CVW51" s="86">
        <v>45</v>
      </c>
      <c r="CVX51" s="86"/>
      <c r="CVY51" s="86">
        <v>86.666666666666671</v>
      </c>
      <c r="CVZ51" s="86"/>
      <c r="CWA51" s="86">
        <v>86.666666666666671</v>
      </c>
      <c r="CWF51" s="86"/>
      <c r="CWG51" s="86"/>
      <c r="CWH51" s="86"/>
      <c r="CWI51" s="86">
        <v>22</v>
      </c>
      <c r="CWJ51" s="86"/>
      <c r="CWK51" s="86">
        <v>45</v>
      </c>
      <c r="CWL51" s="86"/>
      <c r="CWM51" s="86">
        <v>48.888888888888886</v>
      </c>
      <c r="CWN51" s="86"/>
      <c r="CWO51" s="86">
        <v>48.888888888888886</v>
      </c>
      <c r="CWT51" s="86"/>
      <c r="CWU51" s="86"/>
      <c r="CWV51" s="86"/>
      <c r="CWW51" s="86">
        <v>34</v>
      </c>
      <c r="CWX51" s="86"/>
      <c r="CWY51" s="86">
        <v>45</v>
      </c>
      <c r="CWZ51" s="86"/>
      <c r="CXA51" s="86">
        <v>75.555555555555557</v>
      </c>
      <c r="CXB51" s="86"/>
      <c r="CXC51" s="86">
        <v>75.555555555555557</v>
      </c>
      <c r="CXH51" s="86"/>
      <c r="CXI51" s="86"/>
      <c r="CXJ51" s="86"/>
      <c r="CXK51" s="86">
        <v>32</v>
      </c>
      <c r="CXL51" s="86"/>
      <c r="CXM51" s="86">
        <v>38</v>
      </c>
      <c r="CXN51" s="86"/>
      <c r="CXO51" s="86">
        <v>84.210526315789465</v>
      </c>
      <c r="CXP51" s="86"/>
      <c r="CXQ51" s="86">
        <v>71.111111111111114</v>
      </c>
      <c r="CXV51" s="86"/>
      <c r="CXW51" s="86"/>
      <c r="CXX51" s="86"/>
      <c r="CXY51" s="86">
        <v>32</v>
      </c>
      <c r="CXZ51" s="86"/>
      <c r="CYA51" s="86">
        <v>36</v>
      </c>
      <c r="CYB51" s="86"/>
      <c r="CYC51" s="86">
        <v>88.888888888888886</v>
      </c>
      <c r="CYD51" s="86"/>
      <c r="CYE51" s="86">
        <v>71.111111111111114</v>
      </c>
      <c r="CYJ51" s="86"/>
      <c r="CYK51" s="86"/>
      <c r="CYL51" s="86"/>
      <c r="CYM51" s="86">
        <v>36</v>
      </c>
      <c r="CYN51" s="86"/>
      <c r="CYO51" s="86">
        <v>39</v>
      </c>
      <c r="CYP51" s="86"/>
      <c r="CYQ51" s="86">
        <v>92.307692307692307</v>
      </c>
      <c r="CYR51" s="86"/>
      <c r="CYS51" s="86">
        <v>80</v>
      </c>
      <c r="CYX51" s="86"/>
      <c r="CYY51" s="86"/>
      <c r="CYZ51" s="86"/>
      <c r="CZA51" s="86">
        <v>25</v>
      </c>
      <c r="CZB51" s="86"/>
      <c r="CZC51" s="86">
        <v>30</v>
      </c>
      <c r="CZD51" s="86"/>
      <c r="CZE51" s="86">
        <v>83.333333333333343</v>
      </c>
      <c r="CZF51" s="86"/>
      <c r="CZG51" s="86">
        <v>55.555555555555557</v>
      </c>
      <c r="CZL51" s="86"/>
      <c r="CZM51" s="86"/>
      <c r="CZN51" s="86"/>
      <c r="CZO51" s="86">
        <v>34</v>
      </c>
      <c r="CZP51" s="86"/>
      <c r="CZQ51" s="86">
        <v>44</v>
      </c>
      <c r="CZR51" s="86"/>
      <c r="CZS51" s="86">
        <v>77.272727272727266</v>
      </c>
      <c r="CZT51" s="86"/>
      <c r="CZU51" s="86">
        <v>75.555555555555557</v>
      </c>
      <c r="CZZ51" s="86"/>
      <c r="DAA51" s="86"/>
      <c r="DAB51" s="86"/>
      <c r="DAC51" s="86">
        <v>31</v>
      </c>
      <c r="DAD51" s="86"/>
      <c r="DAE51" s="86">
        <v>35</v>
      </c>
      <c r="DAF51" s="86"/>
      <c r="DAG51" s="86">
        <v>88.571428571428569</v>
      </c>
      <c r="DAH51" s="86"/>
      <c r="DAI51" s="86">
        <v>68.888888888888886</v>
      </c>
      <c r="DAN51" s="86"/>
      <c r="DAO51" s="86"/>
      <c r="DAP51" s="86"/>
      <c r="DAQ51" s="86">
        <v>38</v>
      </c>
      <c r="DAR51" s="86"/>
      <c r="DAS51" s="86">
        <v>42</v>
      </c>
      <c r="DAT51" s="86"/>
      <c r="DAU51" s="86">
        <v>90.476190476190482</v>
      </c>
      <c r="DAV51" s="86"/>
      <c r="DAW51" s="86">
        <v>84.444444444444443</v>
      </c>
      <c r="DBB51" s="86"/>
      <c r="DBC51" s="86"/>
      <c r="DBD51" s="86"/>
      <c r="DBE51" s="86">
        <v>34</v>
      </c>
      <c r="DBF51" s="86"/>
      <c r="DBG51" s="86">
        <v>45</v>
      </c>
      <c r="DBH51" s="86"/>
      <c r="DBI51" s="86">
        <v>75.555555555555557</v>
      </c>
      <c r="DBJ51" s="86"/>
      <c r="DBK51" s="86">
        <v>75.555555555555557</v>
      </c>
      <c r="DBP51" s="86"/>
      <c r="DBQ51" s="86"/>
      <c r="DBR51" s="86"/>
      <c r="DBS51" s="86">
        <v>34</v>
      </c>
      <c r="DBT51" s="86"/>
      <c r="DBU51" s="86">
        <v>45</v>
      </c>
      <c r="DBV51" s="86"/>
      <c r="DBW51" s="86">
        <v>75.555555555555557</v>
      </c>
      <c r="DBX51" s="86"/>
      <c r="DBY51" s="86">
        <v>75.555555555555557</v>
      </c>
      <c r="DCD51" s="86"/>
      <c r="DCE51" s="86"/>
      <c r="DCF51" s="86"/>
      <c r="DCG51" s="86">
        <v>44</v>
      </c>
      <c r="DCH51" s="86"/>
      <c r="DCI51" s="86">
        <v>45</v>
      </c>
      <c r="DCJ51" s="86"/>
      <c r="DCK51" s="86">
        <v>97.777777777777771</v>
      </c>
      <c r="DCL51" s="86"/>
      <c r="DCM51" s="86">
        <v>97.777777777777771</v>
      </c>
      <c r="DCR51" s="86"/>
      <c r="DCS51" s="86"/>
      <c r="DCT51" s="86"/>
      <c r="DCU51" s="86">
        <v>38</v>
      </c>
      <c r="DCV51" s="86"/>
      <c r="DCW51" s="86">
        <v>45</v>
      </c>
      <c r="DCX51" s="86"/>
      <c r="DCY51" s="86">
        <v>84.444444444444443</v>
      </c>
      <c r="DCZ51" s="86"/>
      <c r="DDA51" s="86">
        <v>84.444444444444443</v>
      </c>
      <c r="DDF51" s="86"/>
      <c r="DDG51" s="86"/>
      <c r="DDH51" s="86"/>
      <c r="DDI51" s="86">
        <v>36</v>
      </c>
      <c r="DDJ51" s="86"/>
      <c r="DDK51" s="86">
        <v>38</v>
      </c>
      <c r="DDL51" s="86"/>
      <c r="DDM51" s="86">
        <v>94.73684210526315</v>
      </c>
      <c r="DDN51" s="86"/>
      <c r="DDO51" s="86">
        <v>80</v>
      </c>
      <c r="DDT51" s="86"/>
      <c r="DDU51" s="86"/>
      <c r="DDV51" s="86"/>
      <c r="DDW51" s="86">
        <v>20</v>
      </c>
      <c r="DDX51" s="86"/>
      <c r="DDY51" s="86">
        <v>28</v>
      </c>
      <c r="DDZ51" s="86"/>
      <c r="DEA51" s="86">
        <v>71.428571428571431</v>
      </c>
      <c r="DEB51" s="86"/>
      <c r="DEC51" s="86">
        <v>44.444444444444443</v>
      </c>
      <c r="DEH51" s="86"/>
      <c r="DEI51" s="86"/>
      <c r="DEJ51" s="86"/>
      <c r="DEK51" s="86">
        <v>35</v>
      </c>
      <c r="DEL51" s="86"/>
      <c r="DEM51" s="86">
        <v>45</v>
      </c>
      <c r="DEN51" s="86"/>
      <c r="DEO51" s="86">
        <v>77.777777777777786</v>
      </c>
      <c r="DEP51" s="86"/>
      <c r="DEQ51" s="86">
        <v>77.777777777777786</v>
      </c>
      <c r="DEV51" s="86"/>
      <c r="DEW51" s="86"/>
      <c r="DEX51" s="86"/>
      <c r="DEY51" s="86">
        <v>12</v>
      </c>
      <c r="DEZ51" s="86"/>
      <c r="DFA51" s="86">
        <v>24</v>
      </c>
      <c r="DFB51" s="86"/>
      <c r="DFC51" s="86">
        <v>50</v>
      </c>
      <c r="DFD51" s="86"/>
      <c r="DFE51" s="86">
        <v>26.666666666666668</v>
      </c>
      <c r="DFJ51" s="86"/>
      <c r="DFK51" s="86"/>
      <c r="DFL51" s="86"/>
      <c r="DFM51" s="86">
        <v>37</v>
      </c>
      <c r="DFN51" s="86"/>
      <c r="DFO51" s="86">
        <v>43</v>
      </c>
      <c r="DFP51" s="86"/>
      <c r="DFQ51" s="86">
        <v>86.04651162790698</v>
      </c>
      <c r="DFR51" s="86"/>
      <c r="DFS51" s="86">
        <v>82.222222222222214</v>
      </c>
      <c r="DFX51" s="86"/>
      <c r="DFY51" s="86"/>
      <c r="DFZ51" s="86"/>
      <c r="DGA51" s="86">
        <v>27</v>
      </c>
      <c r="DGB51" s="86"/>
      <c r="DGC51" s="86">
        <v>45</v>
      </c>
      <c r="DGD51" s="86"/>
      <c r="DGE51" s="86">
        <v>60</v>
      </c>
      <c r="DGF51" s="86"/>
      <c r="DGG51" s="86">
        <v>60</v>
      </c>
      <c r="DGL51" s="86"/>
      <c r="DGM51" s="86"/>
      <c r="DGN51" s="86"/>
      <c r="DGO51" s="86">
        <v>33</v>
      </c>
      <c r="DGP51" s="86"/>
      <c r="DGQ51" s="86">
        <v>37</v>
      </c>
      <c r="DGR51" s="86"/>
      <c r="DGS51" s="86">
        <v>89.189189189189193</v>
      </c>
      <c r="DGT51" s="86"/>
      <c r="DGU51" s="86">
        <v>73.333333333333329</v>
      </c>
      <c r="DGZ51" s="86"/>
      <c r="DHA51" s="86"/>
      <c r="DHB51" s="86"/>
      <c r="DHC51" s="86">
        <v>38</v>
      </c>
      <c r="DHD51" s="86"/>
      <c r="DHE51" s="86">
        <v>45</v>
      </c>
      <c r="DHF51" s="86"/>
      <c r="DHG51" s="86">
        <v>84.444444444444443</v>
      </c>
      <c r="DHH51" s="86"/>
      <c r="DHI51" s="86">
        <v>84.444444444444443</v>
      </c>
      <c r="DHN51" s="86"/>
      <c r="DHO51" s="86"/>
      <c r="DHP51" s="86"/>
      <c r="DHQ51" s="86">
        <v>41</v>
      </c>
      <c r="DHR51" s="86"/>
      <c r="DHS51" s="86">
        <v>45</v>
      </c>
      <c r="DHT51" s="86"/>
      <c r="DHU51" s="86">
        <v>91.111111111111114</v>
      </c>
      <c r="DHV51" s="86"/>
      <c r="DHW51" s="86">
        <v>91.111111111111114</v>
      </c>
      <c r="DIB51" s="86"/>
      <c r="DIC51" s="86"/>
      <c r="DID51" s="86"/>
      <c r="DIE51" s="86">
        <v>31</v>
      </c>
      <c r="DIF51" s="86"/>
      <c r="DIG51" s="86">
        <v>36</v>
      </c>
      <c r="DIH51" s="86"/>
      <c r="DII51" s="86">
        <v>86.111111111111114</v>
      </c>
      <c r="DIJ51" s="86"/>
      <c r="DIK51" s="86">
        <v>68.888888888888886</v>
      </c>
      <c r="DIP51" s="86"/>
      <c r="DIQ51" s="86"/>
      <c r="DIR51" s="86"/>
      <c r="DIS51" s="86">
        <v>25</v>
      </c>
      <c r="DIT51" s="86"/>
      <c r="DIU51" s="86">
        <v>31</v>
      </c>
      <c r="DIV51" s="86"/>
      <c r="DIW51" s="86">
        <v>80.645161290322577</v>
      </c>
      <c r="DIX51" s="86"/>
      <c r="DIY51" s="86">
        <v>55.555555555555557</v>
      </c>
      <c r="DJD51" s="86"/>
      <c r="DJE51" s="86"/>
      <c r="DJF51" s="86"/>
      <c r="DJG51" s="86">
        <v>28</v>
      </c>
      <c r="DJH51" s="86"/>
      <c r="DJI51" s="86">
        <v>31</v>
      </c>
      <c r="DJJ51" s="86"/>
      <c r="DJK51" s="86">
        <v>90.322580645161281</v>
      </c>
      <c r="DJL51" s="86"/>
      <c r="DJM51" s="86">
        <v>62.222222222222221</v>
      </c>
      <c r="DJR51" s="86"/>
      <c r="DJS51" s="86"/>
      <c r="DJT51" s="86"/>
      <c r="DJU51" s="86">
        <v>26</v>
      </c>
      <c r="DJV51" s="86"/>
      <c r="DJW51" s="86">
        <v>39</v>
      </c>
      <c r="DJX51" s="86"/>
      <c r="DJY51" s="86">
        <v>66.666666666666657</v>
      </c>
      <c r="DJZ51" s="86"/>
      <c r="DKA51" s="86">
        <v>57.777777777777771</v>
      </c>
      <c r="DKF51" s="86"/>
      <c r="DKG51" s="86"/>
      <c r="DKH51" s="86"/>
      <c r="DKI51" s="86">
        <v>21</v>
      </c>
      <c r="DKJ51" s="86"/>
      <c r="DKK51" s="86">
        <v>30</v>
      </c>
      <c r="DKL51" s="86"/>
      <c r="DKM51" s="86">
        <v>70</v>
      </c>
      <c r="DKN51" s="86"/>
      <c r="DKO51" s="86">
        <v>46.666666666666664</v>
      </c>
      <c r="DKT51" s="86"/>
      <c r="DKU51" s="86"/>
      <c r="DKV51" s="86"/>
      <c r="DKW51" s="86">
        <v>21</v>
      </c>
      <c r="DKX51" s="86"/>
      <c r="DKY51" s="86">
        <v>33</v>
      </c>
      <c r="DKZ51" s="86"/>
      <c r="DLA51" s="86">
        <v>63.636363636363633</v>
      </c>
      <c r="DLB51" s="86"/>
      <c r="DLC51" s="86">
        <v>46.666666666666664</v>
      </c>
      <c r="DLH51" s="86"/>
      <c r="DLI51" s="86"/>
      <c r="DLJ51" s="86"/>
      <c r="DLK51" s="86">
        <v>25</v>
      </c>
      <c r="DLL51" s="86"/>
      <c r="DLM51" s="86">
        <v>31</v>
      </c>
      <c r="DLN51" s="86"/>
      <c r="DLO51" s="86">
        <v>80.645161290322577</v>
      </c>
      <c r="DLP51" s="86"/>
      <c r="DLQ51" s="86">
        <v>55.555555555555557</v>
      </c>
      <c r="DLV51" s="86"/>
      <c r="DLW51" s="86"/>
      <c r="DLX51" s="86"/>
      <c r="DLY51" s="86">
        <v>21</v>
      </c>
      <c r="DLZ51" s="86"/>
      <c r="DMA51" s="86">
        <v>29</v>
      </c>
      <c r="DMB51" s="86"/>
      <c r="DMC51" s="86">
        <v>72.41379310344827</v>
      </c>
      <c r="DMD51" s="86"/>
      <c r="DME51" s="86">
        <v>46.666666666666664</v>
      </c>
      <c r="DMJ51" s="86"/>
      <c r="DMK51" s="86"/>
      <c r="DML51" s="86"/>
      <c r="DMM51" s="86">
        <v>22</v>
      </c>
      <c r="DMN51" s="86"/>
      <c r="DMO51" s="86">
        <v>33</v>
      </c>
      <c r="DMP51" s="86"/>
      <c r="DMQ51" s="86">
        <v>66.666666666666657</v>
      </c>
      <c r="DMR51" s="86"/>
      <c r="DMS51" s="86">
        <v>48.888888888888886</v>
      </c>
      <c r="DMX51" s="86"/>
      <c r="DMY51" s="86"/>
      <c r="DMZ51" s="86"/>
      <c r="DNA51" s="86">
        <v>26</v>
      </c>
      <c r="DNB51" s="86"/>
      <c r="DNC51" s="86">
        <v>36</v>
      </c>
      <c r="DND51" s="86"/>
      <c r="DNE51" s="86">
        <v>72.222222222222214</v>
      </c>
      <c r="DNF51" s="86"/>
      <c r="DNG51" s="86">
        <v>57.777777777777771</v>
      </c>
      <c r="DNL51" s="86"/>
      <c r="DNM51" s="86"/>
      <c r="DNN51" s="86"/>
      <c r="DNO51" s="86">
        <v>23</v>
      </c>
      <c r="DNP51" s="86"/>
      <c r="DNQ51" s="86">
        <v>39</v>
      </c>
      <c r="DNR51" s="86"/>
      <c r="DNS51" s="86">
        <v>58.974358974358978</v>
      </c>
      <c r="DNT51" s="86"/>
      <c r="DNU51" s="86">
        <v>51.111111111111107</v>
      </c>
      <c r="DNZ51" s="86"/>
      <c r="DOA51" s="86"/>
      <c r="DOB51" s="86"/>
      <c r="DOC51" s="86">
        <v>26</v>
      </c>
      <c r="DOD51" s="86"/>
      <c r="DOE51" s="86">
        <v>34</v>
      </c>
      <c r="DOF51" s="86"/>
      <c r="DOG51" s="86">
        <v>76.470588235294116</v>
      </c>
      <c r="DOH51" s="86"/>
      <c r="DOI51" s="86">
        <v>57.777777777777771</v>
      </c>
      <c r="DON51" s="86"/>
      <c r="DOO51" s="86"/>
      <c r="DOP51" s="86"/>
      <c r="DOQ51" s="86">
        <v>22</v>
      </c>
      <c r="DOR51" s="86"/>
      <c r="DOS51" s="86">
        <v>24</v>
      </c>
      <c r="DOT51" s="86"/>
      <c r="DOU51" s="86">
        <v>91.666666666666657</v>
      </c>
      <c r="DOV51" s="86"/>
      <c r="DOW51" s="86">
        <v>48.888888888888886</v>
      </c>
      <c r="DPB51" s="86"/>
      <c r="DPC51" s="86"/>
      <c r="DPD51" s="86"/>
      <c r="DPE51" s="86">
        <v>21</v>
      </c>
      <c r="DPF51" s="86"/>
      <c r="DPG51" s="86">
        <v>28</v>
      </c>
      <c r="DPH51" s="86"/>
      <c r="DPI51" s="86">
        <v>75</v>
      </c>
      <c r="DPJ51" s="86"/>
      <c r="DPK51" s="86">
        <v>46.666666666666664</v>
      </c>
      <c r="DPP51" s="86"/>
      <c r="DPQ51" s="86"/>
      <c r="DPR51" s="86"/>
      <c r="DPS51" s="86">
        <v>16</v>
      </c>
      <c r="DPT51" s="86"/>
      <c r="DPU51" s="86">
        <v>26</v>
      </c>
      <c r="DPV51" s="86"/>
      <c r="DPW51" s="86">
        <v>61.53846153846154</v>
      </c>
      <c r="DPX51" s="86"/>
      <c r="DPY51" s="86">
        <v>35.555555555555557</v>
      </c>
      <c r="DQD51" s="86"/>
      <c r="DQE51" s="86"/>
      <c r="DQF51" s="86"/>
      <c r="DQG51" s="86">
        <v>25</v>
      </c>
      <c r="DQH51" s="86"/>
      <c r="DQI51" s="86">
        <v>35</v>
      </c>
      <c r="DQJ51" s="86"/>
      <c r="DQK51" s="86">
        <v>71.428571428571431</v>
      </c>
      <c r="DQL51" s="86"/>
      <c r="DQM51" s="86">
        <v>55.555555555555557</v>
      </c>
      <c r="DQR51" s="86"/>
      <c r="DQS51" s="86"/>
      <c r="DQT51" s="86"/>
      <c r="DQU51" s="86">
        <v>28</v>
      </c>
      <c r="DQV51" s="86"/>
      <c r="DQW51" s="86">
        <v>37</v>
      </c>
      <c r="DQX51" s="86"/>
      <c r="DQY51" s="86">
        <v>75.675675675675677</v>
      </c>
      <c r="DQZ51" s="86"/>
      <c r="DRA51" s="86">
        <v>62.222222222222221</v>
      </c>
      <c r="DRF51" s="86"/>
      <c r="DRG51" s="86"/>
      <c r="DRH51" s="86"/>
      <c r="DRI51" s="86">
        <v>12</v>
      </c>
      <c r="DRJ51" s="86"/>
      <c r="DRK51" s="86">
        <v>22</v>
      </c>
      <c r="DRL51" s="86"/>
      <c r="DRM51" s="86">
        <v>54.54545454545454</v>
      </c>
      <c r="DRN51" s="86"/>
      <c r="DRO51" s="86">
        <v>26.666666666666668</v>
      </c>
      <c r="DRT51" s="86"/>
      <c r="DRU51" s="86"/>
      <c r="DRV51" s="86"/>
      <c r="DRW51" s="86">
        <v>22</v>
      </c>
      <c r="DRX51" s="86"/>
      <c r="DRY51" s="86">
        <v>28</v>
      </c>
      <c r="DRZ51" s="86"/>
      <c r="DSA51" s="86">
        <v>78.571428571428569</v>
      </c>
      <c r="DSB51" s="86"/>
      <c r="DSC51" s="86">
        <v>48.888888888888886</v>
      </c>
      <c r="DSH51" s="86"/>
      <c r="DSI51" s="86"/>
      <c r="DSJ51" s="86"/>
      <c r="DSK51" s="86">
        <v>16</v>
      </c>
      <c r="DSL51" s="86"/>
      <c r="DSM51" s="86">
        <v>20</v>
      </c>
      <c r="DSN51" s="86"/>
      <c r="DSO51" s="86">
        <v>80</v>
      </c>
      <c r="DSP51" s="86"/>
      <c r="DSQ51" s="86">
        <v>35.555555555555557</v>
      </c>
      <c r="DSV51" s="86"/>
      <c r="DSW51" s="86"/>
      <c r="DSX51" s="86"/>
      <c r="DSY51" s="86">
        <v>23</v>
      </c>
      <c r="DSZ51" s="86"/>
      <c r="DTA51" s="86">
        <v>31</v>
      </c>
      <c r="DTB51" s="86"/>
      <c r="DTC51" s="86">
        <v>74.193548387096769</v>
      </c>
      <c r="DTD51" s="86"/>
      <c r="DTE51" s="86">
        <v>51.111111111111107</v>
      </c>
      <c r="DTJ51" s="86"/>
      <c r="DTK51" s="86"/>
      <c r="DTL51" s="86"/>
      <c r="DTM51" s="86">
        <v>53</v>
      </c>
      <c r="DTN51" s="86"/>
      <c r="DTO51" s="86">
        <v>54</v>
      </c>
      <c r="DTP51" s="86"/>
      <c r="DTQ51" s="86">
        <v>98.148148148148152</v>
      </c>
      <c r="DTR51" s="86"/>
      <c r="DTS51" s="86">
        <v>98.148148148148152</v>
      </c>
      <c r="DTX51" s="86"/>
      <c r="DTY51" s="86"/>
      <c r="DTZ51" s="86"/>
      <c r="DUA51" s="86">
        <v>39</v>
      </c>
      <c r="DUB51" s="86"/>
      <c r="DUC51" s="86">
        <v>44</v>
      </c>
      <c r="DUD51" s="86"/>
      <c r="DUE51" s="86">
        <v>88.63636363636364</v>
      </c>
      <c r="DUF51" s="86"/>
      <c r="DUG51" s="86">
        <v>72.222222222222214</v>
      </c>
      <c r="DUL51" s="86"/>
      <c r="DUM51" s="86"/>
      <c r="DUN51" s="86"/>
      <c r="DUO51" s="86">
        <v>52</v>
      </c>
      <c r="DUP51" s="86"/>
      <c r="DUQ51" s="86">
        <v>54</v>
      </c>
      <c r="DUR51" s="86"/>
      <c r="DUS51" s="86">
        <v>96.296296296296291</v>
      </c>
      <c r="DUT51" s="86"/>
      <c r="DUU51" s="86">
        <v>96.296296296296291</v>
      </c>
      <c r="DUZ51" s="86"/>
      <c r="DVA51" s="86"/>
      <c r="DVB51" s="86"/>
      <c r="DVC51" s="86">
        <v>20</v>
      </c>
      <c r="DVD51" s="86"/>
      <c r="DVE51" s="86">
        <v>25</v>
      </c>
      <c r="DVF51" s="86"/>
      <c r="DVG51" s="86">
        <v>80</v>
      </c>
      <c r="DVH51" s="86"/>
      <c r="DVI51" s="86">
        <v>37.037037037037038</v>
      </c>
      <c r="DVN51" s="86"/>
      <c r="DVO51" s="86"/>
      <c r="DVP51" s="86"/>
      <c r="DVQ51" s="86">
        <v>51</v>
      </c>
      <c r="DVR51" s="86"/>
      <c r="DVS51" s="86">
        <v>54</v>
      </c>
      <c r="DVT51" s="86"/>
      <c r="DVU51" s="86">
        <v>94.444444444444443</v>
      </c>
      <c r="DVV51" s="86"/>
      <c r="DVW51" s="86">
        <v>94.444444444444443</v>
      </c>
      <c r="DWB51" s="86"/>
      <c r="DWC51" s="86"/>
      <c r="DWD51" s="86"/>
      <c r="DWE51" s="86">
        <v>45</v>
      </c>
      <c r="DWF51" s="86"/>
      <c r="DWG51" s="86">
        <v>49</v>
      </c>
      <c r="DWH51" s="86"/>
      <c r="DWI51" s="86">
        <v>91.83673469387756</v>
      </c>
      <c r="DWJ51" s="86"/>
      <c r="DWK51" s="86">
        <v>83.333333333333343</v>
      </c>
      <c r="DWP51" s="86"/>
      <c r="DWQ51" s="86"/>
      <c r="DWR51" s="86"/>
      <c r="DWS51" s="86">
        <v>39</v>
      </c>
      <c r="DWT51" s="86"/>
      <c r="DWU51" s="86">
        <v>54</v>
      </c>
      <c r="DWV51" s="86"/>
      <c r="DWW51" s="86">
        <v>72.222222222222214</v>
      </c>
      <c r="DWX51" s="86"/>
      <c r="DWY51" s="86">
        <v>72.222222222222214</v>
      </c>
      <c r="DXD51" s="86"/>
      <c r="DXE51" s="86"/>
      <c r="DXF51" s="86"/>
      <c r="DXG51" s="86">
        <v>34</v>
      </c>
      <c r="DXH51" s="86"/>
      <c r="DXI51" s="86">
        <v>50</v>
      </c>
      <c r="DXJ51" s="86"/>
      <c r="DXK51" s="86">
        <v>68</v>
      </c>
      <c r="DXL51" s="86"/>
      <c r="DXM51" s="86">
        <v>62.962962962962962</v>
      </c>
      <c r="DXR51" s="86"/>
      <c r="DXS51" s="86"/>
      <c r="DXT51" s="86"/>
      <c r="DXU51" s="86">
        <v>31</v>
      </c>
      <c r="DXV51" s="86"/>
      <c r="DXW51" s="86">
        <v>46</v>
      </c>
      <c r="DXX51" s="86"/>
      <c r="DXY51" s="86">
        <v>67.391304347826093</v>
      </c>
      <c r="DXZ51" s="86"/>
      <c r="DYA51" s="86">
        <v>57.407407407407405</v>
      </c>
      <c r="DYF51" s="86"/>
      <c r="DYG51" s="86"/>
      <c r="DYH51" s="86"/>
      <c r="DYI51" s="86">
        <v>37</v>
      </c>
      <c r="DYJ51" s="86"/>
      <c r="DYK51" s="86">
        <v>45</v>
      </c>
      <c r="DYL51" s="86"/>
      <c r="DYM51" s="86">
        <v>82.222222222222214</v>
      </c>
      <c r="DYN51" s="86"/>
      <c r="DYO51" s="86">
        <v>68.518518518518519</v>
      </c>
      <c r="DYT51" s="86"/>
      <c r="DYU51" s="86"/>
      <c r="DYV51" s="86"/>
      <c r="DYW51" s="86">
        <v>34</v>
      </c>
      <c r="DYX51" s="86"/>
      <c r="DYY51" s="86">
        <v>52</v>
      </c>
      <c r="DYZ51" s="86"/>
      <c r="DZA51" s="86">
        <v>65.384615384615387</v>
      </c>
      <c r="DZB51" s="86"/>
      <c r="DZC51" s="86">
        <v>62.962962962962962</v>
      </c>
      <c r="DZH51" s="86"/>
      <c r="DZI51" s="86"/>
      <c r="DZJ51" s="86"/>
      <c r="DZK51" s="86">
        <v>23</v>
      </c>
      <c r="DZL51" s="86"/>
      <c r="DZM51" s="86">
        <v>34</v>
      </c>
      <c r="DZN51" s="86"/>
      <c r="DZO51" s="86">
        <v>67.64705882352942</v>
      </c>
      <c r="DZP51" s="86"/>
      <c r="DZQ51" s="86">
        <v>42.592592592592595</v>
      </c>
      <c r="DZV51" s="86"/>
      <c r="DZW51" s="86"/>
      <c r="DZX51" s="86"/>
      <c r="DZY51" s="86">
        <v>29</v>
      </c>
      <c r="DZZ51" s="86"/>
      <c r="EAA51" s="86">
        <v>41</v>
      </c>
      <c r="EAB51" s="86"/>
      <c r="EAC51" s="86">
        <v>70.731707317073173</v>
      </c>
      <c r="EAD51" s="86"/>
      <c r="EAE51" s="86">
        <v>53.703703703703709</v>
      </c>
      <c r="EAJ51" s="86"/>
      <c r="EAK51" s="86"/>
      <c r="EAL51" s="86"/>
      <c r="EAM51" s="86">
        <v>22</v>
      </c>
      <c r="EAN51" s="86"/>
      <c r="EAO51" s="86">
        <v>31</v>
      </c>
      <c r="EAP51" s="86"/>
      <c r="EAQ51" s="86">
        <v>70.967741935483872</v>
      </c>
      <c r="EAR51" s="86"/>
      <c r="EAS51" s="86">
        <v>40.74074074074074</v>
      </c>
      <c r="EAX51" s="86"/>
      <c r="EAY51" s="86"/>
      <c r="EAZ51" s="86"/>
      <c r="EBA51" s="86">
        <v>37</v>
      </c>
      <c r="EBB51" s="86"/>
      <c r="EBC51" s="86">
        <v>42</v>
      </c>
      <c r="EBD51" s="86"/>
      <c r="EBE51" s="86">
        <v>88.095238095238088</v>
      </c>
      <c r="EBF51" s="86"/>
      <c r="EBG51" s="86">
        <v>68.518518518518519</v>
      </c>
      <c r="EBL51" s="86"/>
      <c r="EBM51" s="86"/>
      <c r="EBN51" s="86"/>
      <c r="EBO51" s="86">
        <v>23</v>
      </c>
      <c r="EBP51" s="86"/>
      <c r="EBQ51" s="86">
        <v>27</v>
      </c>
      <c r="EBR51" s="86"/>
      <c r="EBS51" s="86">
        <v>85.18518518518519</v>
      </c>
      <c r="EBT51" s="86"/>
      <c r="EBU51" s="86">
        <v>42.592592592592595</v>
      </c>
      <c r="EBZ51" s="86"/>
      <c r="ECA51" s="86"/>
      <c r="ECB51" s="86"/>
      <c r="ECC51" s="86">
        <v>25</v>
      </c>
      <c r="ECD51" s="86"/>
      <c r="ECE51" s="86">
        <v>31</v>
      </c>
      <c r="ECF51" s="86"/>
      <c r="ECG51" s="86">
        <v>80.645161290322577</v>
      </c>
      <c r="ECH51" s="86"/>
      <c r="ECI51" s="86">
        <v>46.296296296296298</v>
      </c>
      <c r="ECN51" s="86"/>
      <c r="ECO51" s="86"/>
      <c r="ECP51" s="86"/>
      <c r="ECQ51" s="86">
        <v>30</v>
      </c>
      <c r="ECR51" s="86"/>
      <c r="ECS51" s="86">
        <v>34</v>
      </c>
      <c r="ECT51" s="86"/>
      <c r="ECU51" s="86">
        <v>88.235294117647058</v>
      </c>
      <c r="ECV51" s="86"/>
      <c r="ECW51" s="86">
        <v>55.555555555555557</v>
      </c>
      <c r="EDB51" s="86"/>
      <c r="EDC51" s="86"/>
      <c r="EDD51" s="86"/>
      <c r="EDE51" s="86">
        <v>40</v>
      </c>
      <c r="EDF51" s="86"/>
      <c r="EDG51" s="86">
        <v>47</v>
      </c>
      <c r="EDH51" s="86"/>
      <c r="EDI51" s="86">
        <v>85.106382978723403</v>
      </c>
      <c r="EDJ51" s="86"/>
      <c r="EDK51" s="86">
        <v>74.074074074074076</v>
      </c>
      <c r="EDP51" s="86"/>
      <c r="EDQ51" s="86"/>
      <c r="EDR51" s="86"/>
      <c r="EDS51" s="86">
        <v>31</v>
      </c>
      <c r="EDT51" s="86"/>
      <c r="EDU51" s="86">
        <v>37</v>
      </c>
      <c r="EDV51" s="86"/>
      <c r="EDW51" s="86">
        <v>83.78378378378379</v>
      </c>
      <c r="EDX51" s="86"/>
      <c r="EDY51" s="86">
        <v>57.407407407407405</v>
      </c>
      <c r="EED51" s="86"/>
      <c r="EEE51" s="86"/>
      <c r="EEF51" s="86"/>
      <c r="EEG51" s="86">
        <v>35</v>
      </c>
      <c r="EEH51" s="86"/>
      <c r="EEI51" s="86">
        <v>39</v>
      </c>
      <c r="EEJ51" s="86"/>
      <c r="EEK51" s="86">
        <v>89.743589743589752</v>
      </c>
      <c r="EEL51" s="86"/>
      <c r="EEM51" s="86">
        <v>64.81481481481481</v>
      </c>
      <c r="EER51" s="86"/>
      <c r="EES51" s="86"/>
      <c r="EET51" s="86"/>
      <c r="EEU51" s="86">
        <v>34</v>
      </c>
      <c r="EEV51" s="86"/>
      <c r="EEW51" s="86">
        <v>42</v>
      </c>
      <c r="EEX51" s="86"/>
      <c r="EEY51" s="86">
        <v>80.952380952380949</v>
      </c>
      <c r="EEZ51" s="86"/>
      <c r="EFA51" s="86">
        <v>62.962962962962962</v>
      </c>
      <c r="EFF51" s="86"/>
      <c r="EFG51" s="86"/>
      <c r="EFH51" s="86"/>
      <c r="EFI51" s="86">
        <v>31</v>
      </c>
      <c r="EFJ51" s="86"/>
      <c r="EFK51" s="86">
        <v>35</v>
      </c>
      <c r="EFL51" s="86"/>
      <c r="EFM51" s="86">
        <v>88.571428571428569</v>
      </c>
      <c r="EFN51" s="86"/>
      <c r="EFO51" s="86">
        <v>57.407407407407405</v>
      </c>
      <c r="EFT51" s="86"/>
      <c r="EFU51" s="86"/>
      <c r="EFV51" s="86"/>
      <c r="EFW51" s="86">
        <v>34</v>
      </c>
      <c r="EFX51" s="86"/>
      <c r="EFY51" s="86">
        <v>43</v>
      </c>
      <c r="EFZ51" s="86"/>
      <c r="EGA51" s="86">
        <v>79.069767441860463</v>
      </c>
      <c r="EGB51" s="86"/>
      <c r="EGC51" s="86">
        <v>62.962962962962962</v>
      </c>
      <c r="EGH51" s="86"/>
      <c r="EGI51" s="86"/>
      <c r="EGJ51" s="86"/>
      <c r="EGK51" s="86">
        <v>37</v>
      </c>
      <c r="EGL51" s="86"/>
      <c r="EGM51" s="86">
        <v>43</v>
      </c>
      <c r="EGN51" s="86"/>
      <c r="EGO51" s="86">
        <v>86.04651162790698</v>
      </c>
      <c r="EGP51" s="86"/>
      <c r="EGQ51" s="86">
        <v>68.518518518518519</v>
      </c>
      <c r="EGV51" s="86"/>
      <c r="EGW51" s="86"/>
      <c r="EGX51" s="86"/>
      <c r="EGY51" s="86">
        <v>34</v>
      </c>
      <c r="EGZ51" s="86"/>
      <c r="EHA51" s="86">
        <v>38</v>
      </c>
      <c r="EHB51" s="86"/>
      <c r="EHC51" s="86">
        <v>89.473684210526315</v>
      </c>
      <c r="EHD51" s="86"/>
      <c r="EHE51" s="86">
        <v>62.962962962962962</v>
      </c>
      <c r="EHJ51" s="86"/>
      <c r="EHK51" s="86"/>
      <c r="EHL51" s="86"/>
      <c r="EHM51" s="86">
        <v>29</v>
      </c>
      <c r="EHN51" s="86"/>
      <c r="EHO51" s="86">
        <v>33</v>
      </c>
      <c r="EHP51" s="86"/>
      <c r="EHQ51" s="86">
        <v>87.878787878787875</v>
      </c>
      <c r="EHR51" s="86"/>
      <c r="EHS51" s="86">
        <v>53.703703703703709</v>
      </c>
      <c r="EHX51" s="86"/>
      <c r="EHY51" s="86"/>
      <c r="EHZ51" s="86"/>
      <c r="EIA51" s="86">
        <v>17</v>
      </c>
      <c r="EIB51" s="86"/>
      <c r="EIC51" s="86">
        <v>26</v>
      </c>
      <c r="EID51" s="86"/>
      <c r="EIE51" s="86">
        <v>65.384615384615387</v>
      </c>
      <c r="EIF51" s="86"/>
      <c r="EIG51" s="86">
        <v>31.481481481481481</v>
      </c>
      <c r="EIL51" s="86"/>
      <c r="EIM51" s="86"/>
      <c r="EIN51" s="86"/>
      <c r="EIO51" s="86">
        <v>31</v>
      </c>
      <c r="EIP51" s="86"/>
      <c r="EIQ51" s="86">
        <v>35</v>
      </c>
      <c r="EIR51" s="86"/>
      <c r="EIS51" s="86">
        <v>88.571428571428569</v>
      </c>
      <c r="EIT51" s="86"/>
      <c r="EIU51" s="86">
        <v>57.407407407407405</v>
      </c>
      <c r="EIZ51" s="86"/>
      <c r="EJA51" s="86"/>
      <c r="EJB51" s="86"/>
      <c r="EJC51" s="86">
        <v>34</v>
      </c>
      <c r="EJD51" s="86"/>
      <c r="EJE51" s="86">
        <v>52</v>
      </c>
      <c r="EJF51" s="86"/>
      <c r="EJG51" s="86">
        <v>65.384615384615387</v>
      </c>
      <c r="EJH51" s="86"/>
      <c r="EJI51" s="86">
        <v>62.962962962962962</v>
      </c>
      <c r="EJN51" s="86"/>
      <c r="EJO51" s="86"/>
      <c r="EJP51" s="86"/>
      <c r="EJQ51" s="86">
        <v>44</v>
      </c>
      <c r="EJR51" s="86"/>
      <c r="EJS51" s="86">
        <v>44</v>
      </c>
      <c r="EJT51" s="86"/>
      <c r="EJU51" s="86">
        <v>100</v>
      </c>
      <c r="EJV51" s="86"/>
      <c r="EJW51" s="86">
        <v>97.777777777777771</v>
      </c>
      <c r="EKB51" s="86"/>
      <c r="EKC51" s="86"/>
      <c r="EKD51" s="86"/>
      <c r="EKE51" s="86">
        <v>25</v>
      </c>
      <c r="EKF51" s="86"/>
      <c r="EKG51" s="86">
        <v>45</v>
      </c>
      <c r="EKH51" s="86"/>
      <c r="EKI51" s="86">
        <v>55.555555555555557</v>
      </c>
      <c r="EKJ51" s="86"/>
      <c r="EKK51" s="86">
        <v>55.555555555555557</v>
      </c>
      <c r="EKP51" s="86"/>
      <c r="EKQ51" s="86"/>
      <c r="EKR51" s="86"/>
      <c r="EKS51" s="86">
        <v>17</v>
      </c>
      <c r="EKT51" s="86"/>
      <c r="EKU51" s="86">
        <v>26</v>
      </c>
      <c r="EKV51" s="86"/>
      <c r="EKW51" s="86">
        <v>65.384615384615387</v>
      </c>
      <c r="EKX51" s="86"/>
      <c r="EKY51" s="86">
        <v>37.777777777777779</v>
      </c>
      <c r="ELD51" s="86"/>
      <c r="ELE51" s="86"/>
      <c r="ELF51" s="86"/>
      <c r="ELG51" s="86">
        <v>30</v>
      </c>
      <c r="ELH51" s="86"/>
      <c r="ELI51" s="86">
        <v>38</v>
      </c>
      <c r="ELJ51" s="86"/>
      <c r="ELK51" s="86">
        <v>78.94736842105263</v>
      </c>
      <c r="ELL51" s="86"/>
      <c r="ELM51" s="86">
        <v>66.666666666666657</v>
      </c>
      <c r="ELR51" s="86"/>
      <c r="ELS51" s="86"/>
      <c r="ELT51" s="86"/>
      <c r="ELU51" s="86">
        <v>33</v>
      </c>
      <c r="ELV51" s="86"/>
      <c r="ELW51" s="86">
        <v>45</v>
      </c>
      <c r="ELX51" s="86"/>
      <c r="ELY51" s="86">
        <v>73.333333333333329</v>
      </c>
      <c r="ELZ51" s="86"/>
      <c r="EMA51" s="86">
        <v>73.333333333333329</v>
      </c>
      <c r="EMF51" s="86"/>
      <c r="EMG51" s="86"/>
      <c r="EMH51" s="86"/>
      <c r="EMI51" s="86">
        <v>20</v>
      </c>
      <c r="EMJ51" s="86"/>
      <c r="EMK51" s="86">
        <v>35</v>
      </c>
      <c r="EML51" s="86"/>
      <c r="EMM51" s="86">
        <v>57.142857142857139</v>
      </c>
      <c r="EMN51" s="86"/>
      <c r="EMO51" s="86">
        <v>44.444444444444443</v>
      </c>
      <c r="EMT51" s="86"/>
      <c r="EMU51" s="86"/>
      <c r="EMV51" s="86"/>
      <c r="EMW51" s="86">
        <v>39</v>
      </c>
      <c r="EMX51" s="86"/>
      <c r="EMY51" s="86">
        <v>45</v>
      </c>
      <c r="EMZ51" s="86"/>
      <c r="ENA51" s="86">
        <v>86.666666666666671</v>
      </c>
      <c r="ENB51" s="86"/>
      <c r="ENC51" s="86">
        <v>86.666666666666671</v>
      </c>
      <c r="ENH51" s="86"/>
      <c r="ENI51" s="86"/>
      <c r="ENJ51" s="86"/>
      <c r="ENK51" s="86">
        <v>35</v>
      </c>
      <c r="ENL51" s="86"/>
      <c r="ENM51" s="86">
        <v>39</v>
      </c>
      <c r="ENN51" s="86"/>
      <c r="ENO51" s="86">
        <v>89.743589743589752</v>
      </c>
      <c r="ENP51" s="86"/>
      <c r="ENQ51" s="86">
        <v>77.777777777777786</v>
      </c>
      <c r="ENV51" s="86"/>
      <c r="ENW51" s="86"/>
      <c r="ENX51" s="86"/>
      <c r="ENY51" s="86">
        <v>28</v>
      </c>
      <c r="ENZ51" s="86"/>
      <c r="EOA51" s="86">
        <v>41</v>
      </c>
      <c r="EOB51" s="86"/>
      <c r="EOC51" s="86">
        <v>68.292682926829272</v>
      </c>
      <c r="EOD51" s="86"/>
      <c r="EOE51" s="86">
        <v>62.222222222222221</v>
      </c>
      <c r="EOJ51" s="86"/>
      <c r="EOK51" s="86"/>
      <c r="EOL51" s="86"/>
      <c r="EOM51" s="86">
        <v>13</v>
      </c>
      <c r="EON51" s="86"/>
      <c r="EOO51" s="86">
        <v>19</v>
      </c>
      <c r="EOP51" s="86"/>
      <c r="EOQ51" s="86">
        <v>68.421052631578945</v>
      </c>
      <c r="EOR51" s="86"/>
      <c r="EOS51" s="86">
        <v>28.888888888888886</v>
      </c>
      <c r="EOX51" s="86"/>
      <c r="EOY51" s="86"/>
      <c r="EOZ51" s="86"/>
      <c r="EPA51" s="86">
        <v>29</v>
      </c>
      <c r="EPB51" s="86"/>
      <c r="EPC51" s="86">
        <v>34</v>
      </c>
      <c r="EPD51" s="86"/>
      <c r="EPE51" s="86">
        <v>85.294117647058826</v>
      </c>
      <c r="EPF51" s="86"/>
      <c r="EPG51" s="86">
        <v>64.444444444444443</v>
      </c>
      <c r="EPL51" s="86"/>
      <c r="EPM51" s="86"/>
      <c r="EPN51" s="86"/>
      <c r="EPO51" s="86">
        <v>38</v>
      </c>
      <c r="EPP51" s="86"/>
      <c r="EPQ51" s="86">
        <v>40</v>
      </c>
      <c r="EPR51" s="86"/>
      <c r="EPS51" s="86">
        <v>95</v>
      </c>
      <c r="EPT51" s="86"/>
      <c r="EPU51" s="86">
        <v>84.444444444444443</v>
      </c>
      <c r="EPZ51" s="86"/>
      <c r="EQA51" s="86"/>
      <c r="EQB51" s="86"/>
      <c r="EQC51" s="86">
        <v>45</v>
      </c>
      <c r="EQD51" s="86"/>
      <c r="EQE51" s="86">
        <v>45</v>
      </c>
      <c r="EQF51" s="86"/>
      <c r="EQG51" s="86">
        <v>100</v>
      </c>
      <c r="EQH51" s="86"/>
      <c r="EQI51" s="86">
        <v>100</v>
      </c>
      <c r="EQN51" s="86"/>
      <c r="EQO51" s="86"/>
      <c r="EQP51" s="86"/>
      <c r="EQQ51" s="86">
        <v>12</v>
      </c>
      <c r="EQR51" s="86"/>
      <c r="EQS51" s="86">
        <v>20</v>
      </c>
      <c r="EQT51" s="86"/>
      <c r="EQU51" s="86">
        <v>60</v>
      </c>
      <c r="EQV51" s="86"/>
      <c r="EQW51" s="86">
        <v>26.666666666666668</v>
      </c>
      <c r="ERB51" s="86"/>
      <c r="ERC51" s="86"/>
      <c r="ERD51" s="86"/>
      <c r="ERE51" s="86">
        <v>20</v>
      </c>
      <c r="ERF51" s="86"/>
      <c r="ERG51" s="86">
        <v>20</v>
      </c>
      <c r="ERH51" s="86"/>
      <c r="ERI51" s="86">
        <v>100</v>
      </c>
      <c r="ERJ51" s="86"/>
      <c r="ERK51" s="86">
        <v>44.444444444444443</v>
      </c>
      <c r="ERP51" s="86"/>
      <c r="ERQ51" s="86"/>
      <c r="ERR51" s="86"/>
      <c r="ERS51" s="86">
        <v>23</v>
      </c>
      <c r="ERT51" s="86"/>
      <c r="ERU51" s="86">
        <v>33</v>
      </c>
      <c r="ERV51" s="86"/>
      <c r="ERW51" s="86">
        <v>69.696969696969703</v>
      </c>
      <c r="ERX51" s="86"/>
      <c r="ERY51" s="86">
        <v>51.111111111111107</v>
      </c>
      <c r="ESD51" s="86"/>
      <c r="ESE51" s="86"/>
      <c r="ESF51" s="86"/>
      <c r="ESG51" s="86">
        <v>25</v>
      </c>
      <c r="ESH51" s="86"/>
      <c r="ESI51" s="86">
        <v>34</v>
      </c>
      <c r="ESJ51" s="86"/>
      <c r="ESK51" s="86">
        <v>73.529411764705884</v>
      </c>
      <c r="ESL51" s="86"/>
      <c r="ESM51" s="86">
        <v>55.555555555555557</v>
      </c>
      <c r="ESR51" s="86"/>
      <c r="ESS51" s="86"/>
      <c r="EST51" s="86"/>
      <c r="ESU51" s="86">
        <v>32</v>
      </c>
      <c r="ESV51" s="86"/>
      <c r="ESW51" s="86">
        <v>38</v>
      </c>
      <c r="ESX51" s="86"/>
      <c r="ESY51" s="86">
        <v>84.210526315789465</v>
      </c>
      <c r="ESZ51" s="86"/>
      <c r="ETA51" s="86">
        <v>71.111111111111114</v>
      </c>
      <c r="ETF51" s="86"/>
      <c r="ETG51" s="86"/>
      <c r="ETH51" s="86"/>
      <c r="ETI51" s="86">
        <v>11</v>
      </c>
      <c r="ETJ51" s="86"/>
      <c r="ETK51" s="86">
        <v>15</v>
      </c>
      <c r="ETL51" s="86"/>
      <c r="ETM51" s="86">
        <v>73.333333333333329</v>
      </c>
      <c r="ETN51" s="86"/>
      <c r="ETO51" s="86">
        <v>24.444444444444443</v>
      </c>
      <c r="ETT51" s="86"/>
      <c r="ETU51" s="86"/>
      <c r="ETV51" s="86"/>
      <c r="ETW51" s="86">
        <v>25</v>
      </c>
      <c r="ETX51" s="86"/>
      <c r="ETY51" s="86">
        <v>31</v>
      </c>
      <c r="ETZ51" s="86"/>
      <c r="EUA51" s="86">
        <v>80.645161290322577</v>
      </c>
      <c r="EUB51" s="86"/>
      <c r="EUC51" s="86">
        <v>55.555555555555557</v>
      </c>
      <c r="EUH51" s="86"/>
      <c r="EUI51" s="86"/>
      <c r="EUJ51" s="86"/>
      <c r="EUK51" s="86">
        <v>22</v>
      </c>
      <c r="EUL51" s="86"/>
      <c r="EUM51" s="86">
        <v>28</v>
      </c>
      <c r="EUN51" s="86"/>
      <c r="EUO51" s="86">
        <v>78.571428571428569</v>
      </c>
      <c r="EUP51" s="86"/>
      <c r="EUQ51" s="86">
        <v>48.888888888888886</v>
      </c>
      <c r="EUV51" s="86"/>
      <c r="EUW51" s="86"/>
      <c r="EUX51" s="86"/>
      <c r="EUY51" s="86">
        <v>21</v>
      </c>
      <c r="EUZ51" s="86"/>
      <c r="EVA51" s="86">
        <v>26</v>
      </c>
      <c r="EVB51" s="86"/>
      <c r="EVC51" s="86">
        <v>80.769230769230774</v>
      </c>
      <c r="EVD51" s="86"/>
      <c r="EVE51" s="86">
        <v>46.666666666666664</v>
      </c>
      <c r="EVJ51" s="86"/>
      <c r="EVK51" s="86"/>
      <c r="EVL51" s="86"/>
      <c r="EVM51" s="86">
        <v>16</v>
      </c>
      <c r="EVN51" s="86"/>
      <c r="EVO51" s="86">
        <v>22</v>
      </c>
      <c r="EVP51" s="86"/>
      <c r="EVQ51" s="86">
        <v>72.727272727272734</v>
      </c>
      <c r="EVR51" s="86"/>
      <c r="EVS51" s="86">
        <v>35.555555555555557</v>
      </c>
      <c r="EVX51" s="86"/>
      <c r="EVY51" s="86"/>
      <c r="EVZ51" s="86"/>
      <c r="EWA51" s="86">
        <v>25</v>
      </c>
      <c r="EWB51" s="86"/>
      <c r="EWC51" s="86">
        <v>34</v>
      </c>
      <c r="EWD51" s="86"/>
      <c r="EWE51" s="86">
        <v>73.529411764705884</v>
      </c>
      <c r="EWF51" s="86"/>
      <c r="EWG51" s="86">
        <v>55.555555555555557</v>
      </c>
      <c r="EWL51" s="86"/>
      <c r="EWM51" s="86"/>
      <c r="EWN51" s="86"/>
      <c r="EWO51" s="86">
        <v>18</v>
      </c>
      <c r="EWP51" s="86"/>
      <c r="EWQ51" s="86">
        <v>21</v>
      </c>
      <c r="EWR51" s="86"/>
      <c r="EWS51" s="86">
        <v>85.714285714285708</v>
      </c>
      <c r="EWT51" s="86"/>
      <c r="EWU51" s="86">
        <v>40</v>
      </c>
      <c r="EWZ51" s="86"/>
      <c r="EXA51" s="86"/>
      <c r="EXB51" s="86"/>
      <c r="EXC51" s="86">
        <v>46</v>
      </c>
      <c r="EXD51" s="86"/>
      <c r="EXE51" s="86">
        <v>54</v>
      </c>
      <c r="EXF51" s="86"/>
      <c r="EXG51" s="86">
        <v>85.18518518518519</v>
      </c>
      <c r="EXH51" s="86"/>
      <c r="EXI51" s="86">
        <v>85.18518518518519</v>
      </c>
      <c r="EXN51" s="86"/>
      <c r="EXO51" s="86"/>
      <c r="EXP51" s="86"/>
      <c r="EXQ51" s="86">
        <v>25</v>
      </c>
      <c r="EXR51" s="86"/>
      <c r="EXS51" s="86">
        <v>31</v>
      </c>
      <c r="EXT51" s="86"/>
      <c r="EXU51" s="86">
        <v>80.645161290322577</v>
      </c>
      <c r="EXV51" s="86"/>
      <c r="EXW51" s="86">
        <v>46.296296296296298</v>
      </c>
      <c r="EYB51" s="86"/>
      <c r="EYC51" s="86"/>
      <c r="EYD51" s="86"/>
      <c r="EYE51" s="86">
        <v>40</v>
      </c>
      <c r="EYF51" s="86"/>
      <c r="EYG51" s="86">
        <v>54</v>
      </c>
      <c r="EYH51" s="86"/>
      <c r="EYI51" s="86">
        <v>74.074074074074076</v>
      </c>
      <c r="EYJ51" s="86"/>
      <c r="EYK51" s="86">
        <v>74.074074074074076</v>
      </c>
      <c r="EYP51" s="86"/>
      <c r="EYQ51" s="86"/>
      <c r="EYR51" s="86"/>
      <c r="EYS51" s="86">
        <v>52</v>
      </c>
      <c r="EYT51" s="86"/>
      <c r="EYU51" s="86">
        <v>54</v>
      </c>
      <c r="EYV51" s="86"/>
      <c r="EYW51" s="86">
        <v>96.296296296296291</v>
      </c>
      <c r="EYX51" s="86"/>
      <c r="EYY51" s="86">
        <v>96.296296296296291</v>
      </c>
      <c r="EZD51" s="86"/>
      <c r="EZE51" s="86"/>
      <c r="EZF51" s="86"/>
      <c r="EZG51" s="86">
        <v>28</v>
      </c>
      <c r="EZH51" s="86"/>
      <c r="EZI51" s="86">
        <v>35</v>
      </c>
      <c r="EZJ51" s="86"/>
      <c r="EZK51" s="86">
        <v>80</v>
      </c>
      <c r="EZL51" s="86"/>
      <c r="EZM51" s="86">
        <v>51.851851851851848</v>
      </c>
      <c r="EZR51" s="86"/>
      <c r="EZS51" s="86"/>
      <c r="EZT51" s="86"/>
      <c r="EZU51" s="86">
        <v>50</v>
      </c>
      <c r="EZV51" s="86"/>
      <c r="EZW51" s="86">
        <v>54</v>
      </c>
      <c r="EZX51" s="86"/>
      <c r="EZY51" s="86">
        <v>92.592592592592595</v>
      </c>
      <c r="EZZ51" s="86"/>
      <c r="FAA51" s="86">
        <v>92.592592592592595</v>
      </c>
      <c r="FAF51" s="86"/>
      <c r="FAG51" s="86"/>
      <c r="FAH51" s="86"/>
      <c r="FAI51" s="86">
        <v>18</v>
      </c>
      <c r="FAJ51" s="86"/>
      <c r="FAK51" s="86">
        <v>19</v>
      </c>
      <c r="FAL51" s="86"/>
      <c r="FAM51" s="86">
        <v>94.73684210526315</v>
      </c>
      <c r="FAN51" s="86"/>
      <c r="FAO51" s="86">
        <v>33.333333333333329</v>
      </c>
      <c r="FAT51" s="86"/>
      <c r="FAU51" s="86"/>
      <c r="FAV51" s="86"/>
      <c r="FAW51" s="86">
        <v>30</v>
      </c>
      <c r="FAX51" s="86"/>
      <c r="FAY51" s="86">
        <v>34</v>
      </c>
      <c r="FAZ51" s="86"/>
      <c r="FBA51" s="86">
        <v>88.235294117647058</v>
      </c>
      <c r="FBB51" s="86"/>
      <c r="FBC51" s="86">
        <v>55.555555555555557</v>
      </c>
      <c r="FBH51" s="86"/>
      <c r="FBI51" s="86"/>
      <c r="FBJ51" s="86"/>
      <c r="FBK51" s="86">
        <v>25</v>
      </c>
      <c r="FBL51" s="86"/>
      <c r="FBM51" s="86">
        <v>37</v>
      </c>
      <c r="FBN51" s="86"/>
      <c r="FBO51" s="86">
        <v>67.567567567567565</v>
      </c>
      <c r="FBP51" s="86"/>
      <c r="FBQ51" s="86">
        <v>46.296296296296298</v>
      </c>
      <c r="FBV51" s="86"/>
      <c r="FBW51" s="86"/>
      <c r="FBX51" s="86"/>
      <c r="FBY51" s="86">
        <v>34</v>
      </c>
      <c r="FBZ51" s="86"/>
      <c r="FCA51" s="86">
        <v>36</v>
      </c>
      <c r="FCB51" s="86"/>
      <c r="FCC51" s="86">
        <v>94.444444444444443</v>
      </c>
      <c r="FCD51" s="86"/>
      <c r="FCE51" s="86">
        <v>62.962962962962962</v>
      </c>
      <c r="FCJ51" s="86"/>
      <c r="FCK51" s="86"/>
      <c r="FCL51" s="86"/>
      <c r="FCM51" s="86">
        <v>43</v>
      </c>
      <c r="FCN51" s="86"/>
      <c r="FCO51" s="86">
        <v>54</v>
      </c>
      <c r="FCP51" s="86"/>
      <c r="FCQ51" s="86">
        <v>79.629629629629633</v>
      </c>
      <c r="FCR51" s="86"/>
      <c r="FCS51" s="86">
        <v>79.629629629629633</v>
      </c>
      <c r="FCX51" s="86"/>
      <c r="FCY51" s="86"/>
      <c r="FCZ51" s="86"/>
      <c r="FDA51" s="86">
        <v>15</v>
      </c>
      <c r="FDB51" s="86"/>
      <c r="FDC51" s="86">
        <v>20</v>
      </c>
      <c r="FDD51" s="86"/>
      <c r="FDE51" s="86">
        <v>75</v>
      </c>
      <c r="FDF51" s="86"/>
      <c r="FDG51" s="86">
        <v>27.777777777777779</v>
      </c>
      <c r="FDL51" s="86"/>
      <c r="FDM51" s="86"/>
      <c r="FDN51" s="86"/>
      <c r="FDO51" s="86">
        <v>24</v>
      </c>
      <c r="FDP51" s="86"/>
      <c r="FDQ51" s="86">
        <v>37</v>
      </c>
      <c r="FDR51" s="86"/>
      <c r="FDS51" s="86">
        <v>64.86486486486487</v>
      </c>
      <c r="FDT51" s="86"/>
      <c r="FDU51" s="86">
        <v>44.444444444444443</v>
      </c>
      <c r="FDZ51" s="86"/>
      <c r="FEA51" s="86"/>
      <c r="FEB51" s="86"/>
      <c r="FEC51" s="86">
        <v>46</v>
      </c>
      <c r="FED51" s="86"/>
      <c r="FEE51" s="86">
        <v>46</v>
      </c>
      <c r="FEF51" s="86"/>
      <c r="FEG51" s="86">
        <v>100</v>
      </c>
      <c r="FEH51" s="86"/>
      <c r="FEI51" s="86">
        <v>85.18518518518519</v>
      </c>
      <c r="FEN51" s="86"/>
      <c r="FEO51" s="86"/>
      <c r="FEP51" s="86"/>
      <c r="FEQ51" s="86">
        <v>32</v>
      </c>
      <c r="FER51" s="86"/>
      <c r="FES51" s="86">
        <v>40</v>
      </c>
      <c r="FET51" s="86"/>
      <c r="FEU51" s="86">
        <v>80</v>
      </c>
      <c r="FEV51" s="86"/>
      <c r="FEW51" s="86">
        <v>59.259259259259252</v>
      </c>
      <c r="FFB51" s="86"/>
      <c r="FFC51" s="86"/>
      <c r="FFD51" s="86"/>
      <c r="FFE51" s="86">
        <v>27</v>
      </c>
      <c r="FFF51" s="86"/>
      <c r="FFG51" s="86">
        <v>36</v>
      </c>
      <c r="FFH51" s="86"/>
      <c r="FFI51" s="86">
        <v>75</v>
      </c>
      <c r="FFJ51" s="86"/>
      <c r="FFK51" s="86">
        <v>50</v>
      </c>
      <c r="FFP51" s="86"/>
      <c r="FFQ51" s="86"/>
      <c r="FFR51" s="86"/>
      <c r="FFS51" s="86">
        <v>9</v>
      </c>
      <c r="FFT51" s="86"/>
      <c r="FFU51" s="86">
        <v>14</v>
      </c>
      <c r="FFV51" s="86"/>
      <c r="FFW51" s="86">
        <v>64.285714285714292</v>
      </c>
      <c r="FFX51" s="86"/>
      <c r="FFY51" s="86">
        <v>16.666666666666664</v>
      </c>
      <c r="FGD51" s="86"/>
      <c r="FGE51" s="86"/>
      <c r="FGF51" s="86"/>
      <c r="FGG51" s="86">
        <v>23</v>
      </c>
      <c r="FGH51" s="86"/>
      <c r="FGI51" s="86">
        <v>33</v>
      </c>
      <c r="FGJ51" s="86"/>
      <c r="FGK51" s="86">
        <v>69.696969696969703</v>
      </c>
      <c r="FGL51" s="86"/>
      <c r="FGM51" s="86">
        <v>42.592592592592595</v>
      </c>
      <c r="FGR51" s="86"/>
      <c r="FGS51" s="86"/>
      <c r="FGT51" s="86"/>
      <c r="FGU51" s="86">
        <v>19</v>
      </c>
      <c r="FGV51" s="86"/>
      <c r="FGW51" s="86">
        <v>32</v>
      </c>
      <c r="FGX51" s="86"/>
      <c r="FGY51" s="86">
        <v>59.375</v>
      </c>
      <c r="FGZ51" s="86"/>
      <c r="FHA51" s="86">
        <v>35.185185185185183</v>
      </c>
      <c r="FHF51" s="86"/>
      <c r="FHG51" s="86"/>
      <c r="FHH51" s="86"/>
      <c r="FHI51" s="86">
        <v>42</v>
      </c>
      <c r="FHJ51" s="86"/>
      <c r="FHK51" s="86">
        <v>49</v>
      </c>
      <c r="FHL51" s="86"/>
      <c r="FHM51" s="86">
        <v>85.714285714285708</v>
      </c>
      <c r="FHN51" s="86"/>
      <c r="FHO51" s="86">
        <v>77.777777777777786</v>
      </c>
      <c r="FHT51" s="86"/>
      <c r="FHU51" s="86"/>
      <c r="FHV51" s="86"/>
      <c r="FHW51" s="86">
        <v>29</v>
      </c>
      <c r="FHX51" s="86"/>
      <c r="FHY51" s="86">
        <v>33</v>
      </c>
      <c r="FHZ51" s="86"/>
      <c r="FIA51" s="86">
        <v>87.878787878787875</v>
      </c>
      <c r="FIB51" s="86"/>
      <c r="FIC51" s="86">
        <v>53.703703703703709</v>
      </c>
      <c r="FIH51" s="86"/>
      <c r="FII51" s="86"/>
      <c r="FIJ51" s="86"/>
      <c r="FIK51" s="86">
        <v>28</v>
      </c>
      <c r="FIL51" s="86"/>
      <c r="FIM51" s="86">
        <v>39</v>
      </c>
      <c r="FIN51" s="86"/>
      <c r="FIO51" s="86">
        <v>71.794871794871796</v>
      </c>
      <c r="FIP51" s="86"/>
      <c r="FIQ51" s="86">
        <v>51.851851851851848</v>
      </c>
      <c r="FIV51" s="86"/>
      <c r="FIW51" s="86"/>
      <c r="FIX51" s="86"/>
      <c r="FIY51" s="86">
        <v>22</v>
      </c>
      <c r="FIZ51" s="86"/>
      <c r="FJA51" s="86">
        <v>28</v>
      </c>
      <c r="FJB51" s="86"/>
      <c r="FJC51" s="86">
        <v>78.571428571428569</v>
      </c>
      <c r="FJD51" s="86"/>
      <c r="FJE51" s="86">
        <v>40.74074074074074</v>
      </c>
      <c r="FJJ51" s="86"/>
      <c r="FJK51" s="86"/>
      <c r="FJL51" s="86"/>
      <c r="FJM51" s="86">
        <v>34</v>
      </c>
      <c r="FJN51" s="86"/>
      <c r="FJO51" s="86">
        <v>42</v>
      </c>
      <c r="FJP51" s="86"/>
      <c r="FJQ51" s="86">
        <v>80.952380952380949</v>
      </c>
      <c r="FJR51" s="86"/>
      <c r="FJS51" s="86">
        <v>62.962962962962962</v>
      </c>
      <c r="FJX51" s="86"/>
      <c r="FJY51" s="86"/>
      <c r="FJZ51" s="86"/>
      <c r="FKA51" s="86">
        <v>40</v>
      </c>
      <c r="FKB51" s="86"/>
      <c r="FKC51" s="86">
        <v>49</v>
      </c>
      <c r="FKD51" s="86"/>
      <c r="FKE51" s="86">
        <v>81.632653061224488</v>
      </c>
      <c r="FKF51" s="86"/>
      <c r="FKG51" s="86">
        <v>74.074074074074076</v>
      </c>
      <c r="FKL51" s="86"/>
      <c r="FKM51" s="86"/>
      <c r="FKN51" s="86"/>
      <c r="FKO51" s="86">
        <v>37</v>
      </c>
      <c r="FKP51" s="86"/>
      <c r="FKQ51" s="86">
        <v>41</v>
      </c>
      <c r="FKR51" s="86"/>
      <c r="FKS51" s="86">
        <v>90.243902439024396</v>
      </c>
      <c r="FKT51" s="86"/>
      <c r="FKU51" s="86">
        <v>68.518518518518519</v>
      </c>
      <c r="FKZ51" s="86"/>
      <c r="FLA51" s="86"/>
      <c r="FLB51" s="86"/>
      <c r="FLC51" s="86">
        <v>31</v>
      </c>
      <c r="FLD51" s="86"/>
      <c r="FLE51" s="86">
        <v>40</v>
      </c>
      <c r="FLF51" s="86"/>
      <c r="FLG51" s="86">
        <v>77.5</v>
      </c>
      <c r="FLH51" s="86"/>
      <c r="FLI51" s="86">
        <v>57.407407407407405</v>
      </c>
      <c r="FLN51" s="86"/>
      <c r="FLO51" s="86"/>
      <c r="FLP51" s="86"/>
      <c r="FLQ51" s="86">
        <v>31</v>
      </c>
      <c r="FLR51" s="86"/>
      <c r="FLS51" s="86">
        <v>38</v>
      </c>
      <c r="FLT51" s="86"/>
      <c r="FLU51" s="86">
        <v>81.578947368421055</v>
      </c>
      <c r="FLV51" s="86"/>
      <c r="FLW51" s="86">
        <v>57.407407407407405</v>
      </c>
      <c r="FMB51" s="86"/>
      <c r="FMC51" s="86"/>
      <c r="FMD51" s="86"/>
      <c r="FME51" s="86">
        <v>42</v>
      </c>
      <c r="FMF51" s="86"/>
      <c r="FMG51" s="86">
        <v>45</v>
      </c>
      <c r="FMH51" s="86"/>
      <c r="FMI51" s="86">
        <v>93.333333333333329</v>
      </c>
      <c r="FMJ51" s="86"/>
      <c r="FMK51" s="86">
        <v>93.333333333333329</v>
      </c>
      <c r="FMP51" s="86"/>
      <c r="FMQ51" s="86"/>
      <c r="FMR51" s="86"/>
      <c r="FMS51" s="86">
        <v>33</v>
      </c>
      <c r="FMT51" s="86"/>
      <c r="FMU51" s="86">
        <v>44</v>
      </c>
      <c r="FMV51" s="86"/>
      <c r="FMW51" s="86">
        <v>75</v>
      </c>
      <c r="FMX51" s="86"/>
      <c r="FMY51" s="86">
        <v>73.333333333333329</v>
      </c>
      <c r="FND51" s="86"/>
      <c r="FNE51" s="86"/>
      <c r="FNF51" s="86"/>
      <c r="FNG51" s="86">
        <v>33</v>
      </c>
      <c r="FNH51" s="86"/>
      <c r="FNI51" s="86">
        <v>37</v>
      </c>
      <c r="FNJ51" s="86"/>
      <c r="FNK51" s="86">
        <v>89.189189189189193</v>
      </c>
      <c r="FNL51" s="86"/>
      <c r="FNM51" s="86">
        <v>73.333333333333329</v>
      </c>
      <c r="FNR51" s="86"/>
      <c r="FNS51" s="86"/>
      <c r="FNT51" s="86"/>
      <c r="FNU51" s="86">
        <v>35</v>
      </c>
      <c r="FNV51" s="86"/>
      <c r="FNW51" s="86">
        <v>45</v>
      </c>
      <c r="FNX51" s="86"/>
      <c r="FNY51" s="86">
        <v>77.777777777777786</v>
      </c>
      <c r="FNZ51" s="86"/>
      <c r="FOA51" s="86">
        <v>77.777777777777786</v>
      </c>
      <c r="FOF51" s="86"/>
      <c r="FOG51" s="86"/>
      <c r="FOH51" s="86"/>
      <c r="FOI51" s="86">
        <v>43</v>
      </c>
      <c r="FOJ51" s="86"/>
      <c r="FOK51" s="86">
        <v>45</v>
      </c>
      <c r="FOL51" s="86"/>
      <c r="FOM51" s="86">
        <v>95.555555555555557</v>
      </c>
      <c r="FON51" s="86"/>
      <c r="FOO51" s="86">
        <v>95.555555555555557</v>
      </c>
      <c r="FOT51" s="86"/>
      <c r="FOU51" s="86"/>
      <c r="FOV51" s="86"/>
      <c r="FOW51" s="86">
        <v>36</v>
      </c>
      <c r="FOX51" s="86"/>
      <c r="FOY51" s="86">
        <v>45</v>
      </c>
      <c r="FOZ51" s="86"/>
      <c r="FPA51" s="86">
        <v>80</v>
      </c>
      <c r="FPB51" s="86"/>
      <c r="FPC51" s="86">
        <v>80</v>
      </c>
      <c r="FPH51" s="86"/>
      <c r="FPI51" s="86"/>
      <c r="FPJ51" s="86"/>
      <c r="FPK51" s="86">
        <v>41</v>
      </c>
      <c r="FPL51" s="86"/>
      <c r="FPM51" s="86">
        <v>45</v>
      </c>
      <c r="FPN51" s="86"/>
      <c r="FPO51" s="86">
        <v>91.111111111111114</v>
      </c>
      <c r="FPP51" s="86"/>
      <c r="FPQ51" s="86">
        <v>91.111111111111114</v>
      </c>
      <c r="FPV51" s="86"/>
      <c r="FPW51" s="86"/>
      <c r="FPX51" s="86"/>
      <c r="FPY51" s="86">
        <v>31</v>
      </c>
      <c r="FPZ51" s="86"/>
      <c r="FQA51" s="86">
        <v>45</v>
      </c>
      <c r="FQB51" s="86"/>
      <c r="FQC51" s="86">
        <v>68.888888888888886</v>
      </c>
      <c r="FQD51" s="86"/>
      <c r="FQE51" s="86">
        <v>68.888888888888886</v>
      </c>
      <c r="FQJ51" s="86"/>
      <c r="FQK51" s="86"/>
      <c r="FQL51" s="86"/>
      <c r="FQM51" s="86">
        <v>29</v>
      </c>
      <c r="FQN51" s="86"/>
      <c r="FQO51" s="86">
        <v>45</v>
      </c>
      <c r="FQP51" s="86"/>
      <c r="FQQ51" s="86">
        <v>64.444444444444443</v>
      </c>
      <c r="FQR51" s="86"/>
      <c r="FQS51" s="86">
        <v>64.444444444444443</v>
      </c>
      <c r="FQX51" s="86"/>
      <c r="FQY51" s="86"/>
      <c r="FQZ51" s="86"/>
      <c r="FRA51" s="86">
        <v>30</v>
      </c>
      <c r="FRB51" s="86"/>
      <c r="FRC51" s="86">
        <v>45</v>
      </c>
      <c r="FRD51" s="86"/>
      <c r="FRE51" s="86">
        <v>66.666666666666657</v>
      </c>
      <c r="FRF51" s="86"/>
      <c r="FRG51" s="86">
        <v>66.666666666666657</v>
      </c>
      <c r="FRL51" s="86"/>
      <c r="FRM51" s="86"/>
      <c r="FRN51" s="86"/>
      <c r="FRO51" s="86">
        <v>29</v>
      </c>
      <c r="FRP51" s="86"/>
      <c r="FRQ51" s="86">
        <v>45</v>
      </c>
      <c r="FRR51" s="86"/>
      <c r="FRS51" s="86">
        <v>64.444444444444443</v>
      </c>
      <c r="FRT51" s="86"/>
      <c r="FRU51" s="86">
        <v>64.444444444444443</v>
      </c>
      <c r="FRZ51" s="86"/>
      <c r="FSA51" s="86"/>
      <c r="FSB51" s="86"/>
      <c r="FSC51" s="86">
        <v>32</v>
      </c>
      <c r="FSD51" s="86"/>
      <c r="FSE51" s="86">
        <v>45</v>
      </c>
      <c r="FSF51" s="86"/>
      <c r="FSG51" s="86">
        <v>71.111111111111114</v>
      </c>
      <c r="FSH51" s="86"/>
      <c r="FSI51" s="86">
        <v>71.111111111111114</v>
      </c>
      <c r="FSN51" s="86"/>
      <c r="FSO51" s="86"/>
      <c r="FSP51" s="86"/>
      <c r="FSQ51" s="86">
        <v>31</v>
      </c>
      <c r="FSR51" s="86"/>
      <c r="FSS51" s="86">
        <v>40</v>
      </c>
      <c r="FST51" s="86"/>
      <c r="FSU51" s="86">
        <v>77.5</v>
      </c>
      <c r="FSV51" s="86"/>
      <c r="FSW51" s="86">
        <v>68.888888888888886</v>
      </c>
      <c r="FTB51" s="86"/>
      <c r="FTC51" s="86"/>
      <c r="FTD51" s="86"/>
      <c r="FTE51" s="86">
        <v>38</v>
      </c>
      <c r="FTF51" s="86"/>
      <c r="FTG51" s="86">
        <v>45</v>
      </c>
      <c r="FTH51" s="86"/>
      <c r="FTI51" s="86">
        <v>84.444444444444443</v>
      </c>
      <c r="FTJ51" s="86"/>
      <c r="FTK51" s="86">
        <v>84.444444444444443</v>
      </c>
      <c r="FTP51" s="86"/>
      <c r="FTQ51" s="86"/>
      <c r="FTR51" s="86"/>
      <c r="FTS51" s="86">
        <v>39</v>
      </c>
      <c r="FTT51" s="86"/>
      <c r="FTU51" s="86">
        <v>41</v>
      </c>
      <c r="FTV51" s="86"/>
      <c r="FTW51" s="86">
        <v>95.121951219512198</v>
      </c>
      <c r="FTX51" s="86"/>
      <c r="FTY51" s="86">
        <v>86.666666666666671</v>
      </c>
      <c r="FUD51" s="86"/>
      <c r="FUE51" s="86"/>
      <c r="FUF51" s="86"/>
      <c r="FUG51" s="86">
        <v>30</v>
      </c>
      <c r="FUH51" s="86"/>
      <c r="FUI51" s="86">
        <v>39</v>
      </c>
      <c r="FUJ51" s="86"/>
      <c r="FUK51" s="86">
        <v>76.923076923076934</v>
      </c>
      <c r="FUL51" s="86"/>
      <c r="FUM51" s="86">
        <v>66.666666666666657</v>
      </c>
      <c r="FUR51" s="86"/>
      <c r="FUS51" s="86"/>
      <c r="FUT51" s="86"/>
      <c r="FUU51" s="86">
        <v>30</v>
      </c>
      <c r="FUV51" s="86"/>
      <c r="FUW51" s="86">
        <v>37</v>
      </c>
      <c r="FUX51" s="86"/>
      <c r="FUY51" s="86">
        <v>81.081081081081081</v>
      </c>
      <c r="FUZ51" s="86"/>
      <c r="FVA51" s="86">
        <v>66.666666666666657</v>
      </c>
      <c r="FVF51" s="86"/>
      <c r="FVG51" s="86"/>
      <c r="FVH51" s="86"/>
      <c r="FVI51" s="86">
        <v>42</v>
      </c>
      <c r="FVJ51" s="86"/>
      <c r="FVK51" s="86">
        <v>45</v>
      </c>
      <c r="FVL51" s="86"/>
      <c r="FVM51" s="86">
        <v>93.333333333333329</v>
      </c>
      <c r="FVN51" s="86"/>
      <c r="FVO51" s="86">
        <v>93.333333333333329</v>
      </c>
      <c r="FVT51" s="86"/>
      <c r="FVU51" s="86"/>
      <c r="FVV51" s="86"/>
      <c r="FVW51" s="86">
        <v>30</v>
      </c>
      <c r="FVX51" s="86"/>
      <c r="FVY51" s="86">
        <v>45</v>
      </c>
      <c r="FVZ51" s="86"/>
      <c r="FWA51" s="86">
        <v>66.666666666666657</v>
      </c>
      <c r="FWB51" s="86"/>
      <c r="FWC51" s="86">
        <v>66.666666666666657</v>
      </c>
      <c r="FWH51" s="86"/>
      <c r="FWI51" s="86"/>
      <c r="FWJ51" s="86"/>
      <c r="FWK51" s="86">
        <v>36</v>
      </c>
      <c r="FWL51" s="86"/>
      <c r="FWM51" s="86">
        <v>45</v>
      </c>
      <c r="FWN51" s="86"/>
      <c r="FWO51" s="86">
        <v>80</v>
      </c>
      <c r="FWP51" s="86"/>
      <c r="FWQ51" s="86">
        <v>80</v>
      </c>
      <c r="FWV51" s="86"/>
      <c r="FWW51" s="86"/>
      <c r="FWX51" s="86"/>
      <c r="FWY51" s="86">
        <v>31</v>
      </c>
      <c r="FWZ51" s="86"/>
      <c r="FXA51" s="86">
        <v>39</v>
      </c>
      <c r="FXB51" s="86"/>
      <c r="FXC51" s="86">
        <v>79.487179487179489</v>
      </c>
      <c r="FXD51" s="86"/>
      <c r="FXE51" s="86">
        <v>68.888888888888886</v>
      </c>
      <c r="FXJ51" s="86"/>
      <c r="FXK51" s="86"/>
      <c r="FXL51" s="86"/>
      <c r="FXM51" s="86">
        <v>35</v>
      </c>
      <c r="FXN51" s="86"/>
      <c r="FXO51" s="86">
        <v>45</v>
      </c>
      <c r="FXP51" s="86"/>
      <c r="FXQ51" s="86">
        <v>77.777777777777786</v>
      </c>
      <c r="FXR51" s="86"/>
      <c r="FXS51" s="86">
        <v>77.777777777777786</v>
      </c>
      <c r="FXX51" s="86"/>
      <c r="FXY51" s="86"/>
      <c r="FXZ51" s="86"/>
      <c r="FYA51" s="86">
        <v>28</v>
      </c>
      <c r="FYB51" s="86"/>
      <c r="FYC51" s="86">
        <v>31</v>
      </c>
      <c r="FYD51" s="86"/>
      <c r="FYE51" s="86">
        <v>90.322580645161281</v>
      </c>
      <c r="FYF51" s="86"/>
      <c r="FYG51" s="86">
        <v>62.222222222222221</v>
      </c>
      <c r="FYL51" s="86"/>
      <c r="FYM51" s="86"/>
      <c r="FYN51" s="86"/>
      <c r="FYO51" s="86">
        <v>33</v>
      </c>
      <c r="FYP51" s="86"/>
      <c r="FYQ51" s="86">
        <v>45</v>
      </c>
      <c r="FYR51" s="86"/>
      <c r="FYS51" s="86">
        <v>73.333333333333329</v>
      </c>
      <c r="FYT51" s="86"/>
      <c r="FYU51" s="86">
        <v>73.333333333333329</v>
      </c>
      <c r="FYZ51" s="86"/>
      <c r="FZA51" s="86"/>
      <c r="FZB51" s="86"/>
      <c r="FZC51" s="86">
        <v>39</v>
      </c>
      <c r="FZD51" s="86"/>
      <c r="FZE51" s="86">
        <v>45</v>
      </c>
      <c r="FZF51" s="86"/>
      <c r="FZG51" s="86">
        <v>86.666666666666671</v>
      </c>
      <c r="FZH51" s="86"/>
      <c r="FZI51" s="86">
        <v>86.666666666666671</v>
      </c>
      <c r="FZN51" s="86"/>
      <c r="FZO51" s="86"/>
      <c r="FZP51" s="86"/>
      <c r="FZQ51" s="86">
        <v>21</v>
      </c>
      <c r="FZR51" s="86"/>
      <c r="FZS51" s="86">
        <v>30</v>
      </c>
      <c r="FZT51" s="86"/>
      <c r="FZU51" s="86">
        <v>70</v>
      </c>
      <c r="FZV51" s="86"/>
      <c r="FZW51" s="86">
        <v>46.666666666666664</v>
      </c>
      <c r="GAB51" s="86"/>
      <c r="GAC51" s="86"/>
      <c r="GAD51" s="86"/>
      <c r="GAE51" s="86">
        <v>26</v>
      </c>
      <c r="GAF51" s="86"/>
      <c r="GAG51" s="86">
        <v>28</v>
      </c>
      <c r="GAH51" s="86"/>
      <c r="GAI51" s="86">
        <v>92.857142857142861</v>
      </c>
      <c r="GAJ51" s="86"/>
      <c r="GAK51" s="86">
        <v>57.777777777777771</v>
      </c>
      <c r="GAP51" s="86"/>
      <c r="GAQ51" s="86"/>
      <c r="GAR51" s="86"/>
      <c r="GAS51" s="86">
        <v>32</v>
      </c>
      <c r="GAT51" s="86"/>
      <c r="GAU51" s="86">
        <v>45</v>
      </c>
      <c r="GAV51" s="86"/>
      <c r="GAW51" s="86">
        <v>71.111111111111114</v>
      </c>
      <c r="GAX51" s="86"/>
      <c r="GAY51" s="86">
        <v>71.111111111111114</v>
      </c>
      <c r="GBD51" s="86"/>
      <c r="GBE51" s="86"/>
      <c r="GBF51" s="86"/>
      <c r="GBG51" s="86">
        <v>24</v>
      </c>
      <c r="GBH51" s="86"/>
      <c r="GBI51" s="86">
        <v>31</v>
      </c>
      <c r="GBJ51" s="86"/>
      <c r="GBK51" s="86">
        <v>77.41935483870968</v>
      </c>
      <c r="GBL51" s="86"/>
      <c r="GBM51" s="86">
        <v>53.333333333333336</v>
      </c>
      <c r="GBR51" s="86"/>
      <c r="GBS51" s="86"/>
      <c r="GBT51" s="86"/>
      <c r="GBU51" s="86">
        <v>23</v>
      </c>
      <c r="GBV51" s="86"/>
      <c r="GBW51" s="86">
        <v>33</v>
      </c>
      <c r="GBX51" s="86"/>
      <c r="GBY51" s="86">
        <v>69.696969696969703</v>
      </c>
      <c r="GBZ51" s="86"/>
      <c r="GCA51" s="86">
        <v>51.111111111111107</v>
      </c>
      <c r="GCF51" s="86"/>
      <c r="GCG51" s="86"/>
      <c r="GCH51" s="86"/>
      <c r="GCI51" s="86">
        <v>27</v>
      </c>
      <c r="GCJ51" s="86"/>
      <c r="GCK51" s="86">
        <v>38</v>
      </c>
      <c r="GCL51" s="86"/>
      <c r="GCM51" s="86">
        <v>71.05263157894737</v>
      </c>
      <c r="GCN51" s="86"/>
      <c r="GCO51" s="86">
        <v>60</v>
      </c>
      <c r="GCT51" s="86"/>
      <c r="GCU51" s="86"/>
      <c r="GCV51" s="86"/>
      <c r="GCW51" s="86">
        <v>42</v>
      </c>
      <c r="GCX51" s="86"/>
      <c r="GCY51" s="86">
        <v>45</v>
      </c>
      <c r="GCZ51" s="86"/>
      <c r="GDA51" s="86">
        <v>93.333333333333329</v>
      </c>
      <c r="GDB51" s="86"/>
      <c r="GDC51" s="86">
        <v>93.333333333333329</v>
      </c>
      <c r="GDH51" s="86"/>
      <c r="GDI51" s="86"/>
      <c r="GDJ51" s="86"/>
      <c r="GDK51" s="86">
        <v>24</v>
      </c>
      <c r="GDL51" s="86"/>
      <c r="GDM51" s="86">
        <v>30</v>
      </c>
      <c r="GDN51" s="86"/>
      <c r="GDO51" s="86">
        <v>80</v>
      </c>
      <c r="GDP51" s="86"/>
      <c r="GDQ51" s="86">
        <v>53.333333333333336</v>
      </c>
      <c r="GDV51" s="86"/>
      <c r="GDW51" s="86"/>
      <c r="GDX51" s="86"/>
      <c r="GDY51" s="86">
        <v>30</v>
      </c>
      <c r="GDZ51" s="86"/>
      <c r="GEA51" s="86">
        <v>43</v>
      </c>
      <c r="GEB51" s="86"/>
      <c r="GEC51" s="86">
        <v>69.767441860465112</v>
      </c>
      <c r="GED51" s="86"/>
      <c r="GEE51" s="86">
        <v>66.666666666666657</v>
      </c>
      <c r="GEJ51" s="86"/>
      <c r="GEK51" s="86"/>
      <c r="GEL51" s="86"/>
      <c r="GEM51" s="86">
        <v>33</v>
      </c>
      <c r="GEN51" s="86"/>
      <c r="GEO51" s="86">
        <v>44</v>
      </c>
      <c r="GEP51" s="86"/>
      <c r="GEQ51" s="86">
        <v>75</v>
      </c>
      <c r="GER51" s="86"/>
      <c r="GES51" s="86">
        <v>73.333333333333329</v>
      </c>
      <c r="GEX51" s="86"/>
      <c r="GEY51" s="86"/>
      <c r="GEZ51" s="86"/>
      <c r="GFA51" s="86">
        <v>40</v>
      </c>
      <c r="GFB51" s="86"/>
      <c r="GFC51" s="86">
        <v>45</v>
      </c>
      <c r="GFD51" s="86"/>
      <c r="GFE51" s="86">
        <v>88.888888888888886</v>
      </c>
      <c r="GFF51" s="86"/>
      <c r="GFG51" s="86">
        <v>88.888888888888886</v>
      </c>
      <c r="GFL51" s="86"/>
      <c r="GFM51" s="86"/>
      <c r="GFN51" s="86"/>
      <c r="GFO51" s="86">
        <v>38</v>
      </c>
      <c r="GFP51" s="86"/>
      <c r="GFQ51" s="86">
        <v>45</v>
      </c>
      <c r="GFR51" s="86"/>
      <c r="GFS51" s="86">
        <v>84.444444444444443</v>
      </c>
      <c r="GFT51" s="86"/>
      <c r="GFU51" s="86">
        <v>84.444444444444443</v>
      </c>
      <c r="GFZ51" s="86"/>
      <c r="GGA51" s="86"/>
      <c r="GGB51" s="86"/>
      <c r="GGC51" s="86">
        <v>24</v>
      </c>
      <c r="GGD51" s="86"/>
      <c r="GGE51" s="86">
        <v>27</v>
      </c>
      <c r="GGF51" s="86"/>
      <c r="GGG51" s="86">
        <v>88.888888888888886</v>
      </c>
      <c r="GGH51" s="86"/>
      <c r="GGI51" s="86">
        <v>53.333333333333336</v>
      </c>
      <c r="GGN51" s="86"/>
      <c r="GGO51" s="86"/>
      <c r="GGP51" s="86"/>
      <c r="GGQ51" s="86">
        <v>26</v>
      </c>
      <c r="GGR51" s="86"/>
      <c r="GGS51" s="86">
        <v>44</v>
      </c>
      <c r="GGT51" s="86"/>
      <c r="GGU51" s="86">
        <v>59.090909090909093</v>
      </c>
      <c r="GGV51" s="86"/>
      <c r="GGW51" s="86">
        <v>57.777777777777771</v>
      </c>
      <c r="GHB51" s="86"/>
      <c r="GHC51" s="86"/>
      <c r="GHD51" s="86"/>
      <c r="GHE51" s="86">
        <v>32</v>
      </c>
      <c r="GHF51" s="86"/>
      <c r="GHG51" s="86">
        <v>45</v>
      </c>
      <c r="GHH51" s="86"/>
      <c r="GHI51" s="86">
        <v>71.111111111111114</v>
      </c>
      <c r="GHJ51" s="86"/>
      <c r="GHK51" s="86">
        <v>71.111111111111114</v>
      </c>
      <c r="GHP51" s="86"/>
      <c r="GHQ51" s="86"/>
      <c r="GHR51" s="86"/>
      <c r="GHS51" s="86">
        <v>33</v>
      </c>
      <c r="GHT51" s="86"/>
      <c r="GHU51" s="86">
        <v>45</v>
      </c>
      <c r="GHV51" s="86"/>
      <c r="GHW51" s="86">
        <v>73.333333333333329</v>
      </c>
      <c r="GHX51" s="86"/>
      <c r="GHY51" s="86">
        <v>73.333333333333329</v>
      </c>
      <c r="GID51" s="86"/>
      <c r="GIE51" s="86"/>
      <c r="GIF51" s="86"/>
      <c r="GIG51" s="86">
        <v>30</v>
      </c>
      <c r="GIH51" s="86"/>
      <c r="GII51" s="86">
        <v>40</v>
      </c>
      <c r="GIJ51" s="86"/>
      <c r="GIK51" s="86">
        <v>75</v>
      </c>
      <c r="GIL51" s="86"/>
      <c r="GIM51" s="86">
        <v>66.666666666666657</v>
      </c>
      <c r="GIR51" s="86"/>
      <c r="GIS51" s="86"/>
      <c r="GIT51" s="86"/>
      <c r="GIU51" s="86">
        <v>33</v>
      </c>
      <c r="GIV51" s="86"/>
      <c r="GIW51" s="86">
        <v>45</v>
      </c>
      <c r="GIX51" s="86"/>
      <c r="GIY51" s="86">
        <v>73.333333333333329</v>
      </c>
      <c r="GIZ51" s="86"/>
      <c r="GJA51" s="86">
        <v>73.333333333333329</v>
      </c>
      <c r="GJF51" s="86"/>
      <c r="GJG51" s="86"/>
      <c r="GJH51" s="86"/>
      <c r="GJI51" s="86">
        <v>28</v>
      </c>
      <c r="GJJ51" s="86"/>
      <c r="GJK51" s="86">
        <v>31</v>
      </c>
      <c r="GJL51" s="86"/>
      <c r="GJM51" s="86">
        <v>90.322580645161281</v>
      </c>
      <c r="GJN51" s="86"/>
      <c r="GJO51" s="86">
        <v>62.222222222222221</v>
      </c>
      <c r="GJT51" s="86"/>
      <c r="GJU51" s="86"/>
      <c r="GJV51" s="86"/>
      <c r="GJW51" s="86">
        <v>33</v>
      </c>
      <c r="GJX51" s="86"/>
      <c r="GJY51" s="86">
        <v>39</v>
      </c>
      <c r="GJZ51" s="86"/>
      <c r="GKA51" s="86">
        <v>84.615384615384613</v>
      </c>
      <c r="GKB51" s="86"/>
      <c r="GKC51" s="86">
        <v>73.333333333333329</v>
      </c>
      <c r="GKH51" s="86"/>
      <c r="GKI51" s="86"/>
      <c r="GKJ51" s="86"/>
      <c r="GKK51" s="86">
        <v>37</v>
      </c>
      <c r="GKL51" s="86"/>
      <c r="GKM51" s="86">
        <v>45</v>
      </c>
      <c r="GKN51" s="86"/>
      <c r="GKO51" s="86">
        <v>82.222222222222214</v>
      </c>
      <c r="GKP51" s="86"/>
      <c r="GKQ51" s="86">
        <v>82.222222222222214</v>
      </c>
      <c r="GKV51" s="86"/>
      <c r="GKW51" s="86"/>
      <c r="GKX51" s="86"/>
      <c r="GKY51" s="86">
        <v>34</v>
      </c>
      <c r="GKZ51" s="86"/>
      <c r="GLA51" s="86">
        <v>37</v>
      </c>
      <c r="GLB51" s="86"/>
      <c r="GLC51" s="86">
        <v>91.891891891891902</v>
      </c>
      <c r="GLD51" s="86"/>
      <c r="GLE51" s="86">
        <v>75.555555555555557</v>
      </c>
      <c r="GLJ51" s="86"/>
      <c r="GLK51" s="86"/>
      <c r="GLL51" s="86"/>
      <c r="GLM51" s="86">
        <v>42</v>
      </c>
      <c r="GLN51" s="86"/>
      <c r="GLO51" s="86">
        <v>45</v>
      </c>
      <c r="GLP51" s="86"/>
      <c r="GLQ51" s="86">
        <v>93.333333333333329</v>
      </c>
      <c r="GLR51" s="86"/>
      <c r="GLS51" s="86">
        <v>93.333333333333329</v>
      </c>
      <c r="GLX51" s="86"/>
      <c r="GLY51" s="86"/>
      <c r="GLZ51" s="86"/>
      <c r="GMA51" s="86">
        <v>36</v>
      </c>
      <c r="GMB51" s="86"/>
      <c r="GMC51" s="86">
        <v>45</v>
      </c>
      <c r="GMD51" s="86"/>
      <c r="GME51" s="86">
        <v>80</v>
      </c>
      <c r="GMF51" s="86"/>
      <c r="GMG51" s="86">
        <v>80</v>
      </c>
      <c r="GML51" s="86"/>
      <c r="GMM51" s="86"/>
      <c r="GMN51" s="86"/>
      <c r="GMO51" s="86">
        <v>32</v>
      </c>
      <c r="GMP51" s="86"/>
      <c r="GMQ51" s="86">
        <v>45</v>
      </c>
      <c r="GMR51" s="86"/>
      <c r="GMS51" s="86">
        <v>71.111111111111114</v>
      </c>
      <c r="GMT51" s="86"/>
      <c r="GMU51" s="86">
        <v>71.111111111111114</v>
      </c>
      <c r="GMZ51" s="86"/>
      <c r="GNA51" s="86"/>
      <c r="GNB51" s="86"/>
      <c r="GNC51" s="86">
        <v>37</v>
      </c>
      <c r="GND51" s="86"/>
      <c r="GNE51" s="86">
        <v>45</v>
      </c>
      <c r="GNF51" s="86"/>
      <c r="GNG51" s="86">
        <v>82.222222222222214</v>
      </c>
      <c r="GNH51" s="86"/>
      <c r="GNI51" s="86">
        <v>82.222222222222214</v>
      </c>
      <c r="GNN51" s="86"/>
      <c r="GNO51" s="86"/>
      <c r="GNP51" s="86"/>
      <c r="GNQ51" s="86">
        <v>33</v>
      </c>
      <c r="GNR51" s="86"/>
      <c r="GNS51" s="86">
        <v>45</v>
      </c>
      <c r="GNT51" s="86"/>
      <c r="GNU51" s="86">
        <v>73.333333333333329</v>
      </c>
      <c r="GNV51" s="86"/>
      <c r="GNW51" s="86">
        <v>73.333333333333329</v>
      </c>
      <c r="GOB51" s="86"/>
      <c r="GOC51" s="86"/>
      <c r="GOD51" s="86"/>
      <c r="GOE51" s="86">
        <v>27</v>
      </c>
      <c r="GOF51" s="86"/>
      <c r="GOG51" s="86">
        <v>31</v>
      </c>
      <c r="GOH51" s="86"/>
      <c r="GOI51" s="86">
        <v>87.096774193548384</v>
      </c>
      <c r="GOJ51" s="86"/>
      <c r="GOK51" s="86">
        <v>60</v>
      </c>
      <c r="GOP51" s="86"/>
      <c r="GOQ51" s="86"/>
      <c r="GOR51" s="86"/>
      <c r="GOS51" s="86">
        <v>39</v>
      </c>
      <c r="GOT51" s="86"/>
      <c r="GOU51" s="86">
        <v>45</v>
      </c>
      <c r="GOV51" s="86"/>
      <c r="GOW51" s="86">
        <v>86.666666666666671</v>
      </c>
      <c r="GOX51" s="86"/>
      <c r="GOY51" s="86">
        <v>86.666666666666671</v>
      </c>
      <c r="GPD51" s="86"/>
      <c r="GPE51" s="86"/>
      <c r="GPF51" s="86"/>
      <c r="GPG51" s="86">
        <v>27</v>
      </c>
      <c r="GPH51" s="86"/>
      <c r="GPI51" s="86">
        <v>33</v>
      </c>
      <c r="GPJ51" s="86"/>
      <c r="GPK51" s="86">
        <v>81.818181818181827</v>
      </c>
      <c r="GPL51" s="86"/>
      <c r="GPM51" s="86">
        <v>60</v>
      </c>
      <c r="GPR51" s="86"/>
      <c r="GPS51" s="86"/>
      <c r="GPT51" s="86"/>
      <c r="GPU51" s="86">
        <v>29</v>
      </c>
      <c r="GPV51" s="86"/>
      <c r="GPW51" s="86">
        <v>45</v>
      </c>
      <c r="GPX51" s="86"/>
      <c r="GPY51" s="86">
        <v>64.444444444444443</v>
      </c>
      <c r="GPZ51" s="86"/>
      <c r="GQA51" s="86">
        <v>64.444444444444443</v>
      </c>
      <c r="GQF51" s="86"/>
      <c r="GQG51" s="86"/>
      <c r="GQH51" s="86"/>
      <c r="GQI51" s="86">
        <v>22</v>
      </c>
      <c r="GQJ51" s="86"/>
      <c r="GQK51" s="86">
        <v>32</v>
      </c>
      <c r="GQL51" s="86"/>
      <c r="GQM51" s="86">
        <v>68.75</v>
      </c>
      <c r="GQN51" s="86"/>
      <c r="GQO51" s="86">
        <v>48.888888888888886</v>
      </c>
      <c r="GQT51" s="86"/>
      <c r="GQU51" s="86"/>
      <c r="GQV51" s="86"/>
      <c r="GQW51" s="86">
        <v>34</v>
      </c>
      <c r="GQX51" s="86"/>
      <c r="GQY51" s="86">
        <v>45</v>
      </c>
      <c r="GQZ51" s="86"/>
      <c r="GRA51" s="86">
        <v>75.555555555555557</v>
      </c>
      <c r="GRB51" s="86"/>
      <c r="GRC51" s="86">
        <v>75.555555555555557</v>
      </c>
      <c r="GRH51" s="86"/>
      <c r="GRI51" s="86"/>
      <c r="GRJ51" s="86"/>
      <c r="GRK51" s="86">
        <v>35</v>
      </c>
      <c r="GRL51" s="86"/>
      <c r="GRM51" s="86">
        <v>45</v>
      </c>
      <c r="GRN51" s="86"/>
      <c r="GRO51" s="86">
        <v>77.777777777777786</v>
      </c>
      <c r="GRP51" s="86"/>
      <c r="GRQ51" s="86">
        <v>77.777777777777786</v>
      </c>
      <c r="GRV51" s="86"/>
      <c r="GRW51" s="86"/>
      <c r="GRX51" s="86"/>
      <c r="GRY51" s="86">
        <v>30</v>
      </c>
      <c r="GRZ51" s="86"/>
      <c r="GSA51" s="86">
        <v>45</v>
      </c>
      <c r="GSB51" s="86"/>
      <c r="GSC51" s="86">
        <v>66.666666666666657</v>
      </c>
      <c r="GSD51" s="86"/>
      <c r="GSE51" s="86">
        <v>66.666666666666657</v>
      </c>
      <c r="GSJ51" s="86"/>
      <c r="GSK51" s="86"/>
      <c r="GSL51" s="86"/>
      <c r="GSM51" s="86">
        <v>38</v>
      </c>
      <c r="GSN51" s="86"/>
      <c r="GSO51" s="86">
        <v>45</v>
      </c>
      <c r="GSP51" s="86"/>
      <c r="GSQ51" s="86">
        <v>84.444444444444443</v>
      </c>
      <c r="GSR51" s="86"/>
      <c r="GSS51" s="86">
        <v>84.444444444444443</v>
      </c>
      <c r="GSX51" s="86"/>
      <c r="GSY51" s="86"/>
      <c r="GSZ51" s="86"/>
      <c r="GTA51" s="86">
        <v>21</v>
      </c>
      <c r="GTB51" s="86"/>
      <c r="GTC51" s="86">
        <v>27</v>
      </c>
      <c r="GTD51" s="86"/>
      <c r="GTE51" s="86">
        <v>77.777777777777786</v>
      </c>
      <c r="GTF51" s="86"/>
      <c r="GTG51" s="86">
        <v>46.666666666666664</v>
      </c>
      <c r="GTL51" s="86"/>
      <c r="GTM51" s="86"/>
      <c r="GTN51" s="86"/>
      <c r="GTO51" s="86">
        <v>36</v>
      </c>
      <c r="GTP51" s="86"/>
      <c r="GTQ51" s="86">
        <v>45</v>
      </c>
      <c r="GTR51" s="86"/>
      <c r="GTS51" s="86">
        <v>80</v>
      </c>
      <c r="GTT51" s="86"/>
      <c r="GTU51" s="86">
        <v>80</v>
      </c>
      <c r="GTZ51" s="86"/>
      <c r="GUA51" s="86"/>
      <c r="GUB51" s="86"/>
      <c r="GUC51" s="86">
        <v>33</v>
      </c>
      <c r="GUD51" s="86"/>
      <c r="GUE51" s="86">
        <v>45</v>
      </c>
      <c r="GUF51" s="86"/>
      <c r="GUG51" s="86">
        <v>73.333333333333329</v>
      </c>
      <c r="GUH51" s="86"/>
      <c r="GUI51" s="86">
        <v>73.333333333333329</v>
      </c>
      <c r="GUN51" s="86"/>
      <c r="GUO51" s="86"/>
      <c r="GUP51" s="86"/>
      <c r="GUQ51" s="86">
        <v>20</v>
      </c>
      <c r="GUR51" s="86"/>
      <c r="GUS51" s="86">
        <v>30</v>
      </c>
      <c r="GUT51" s="86"/>
      <c r="GUU51" s="86">
        <v>66.666666666666657</v>
      </c>
      <c r="GUV51" s="86"/>
      <c r="GUW51" s="86">
        <v>44.444444444444443</v>
      </c>
      <c r="GVB51" s="86"/>
      <c r="GVC51" s="86"/>
      <c r="GVD51" s="86"/>
      <c r="GVE51" s="86">
        <v>29</v>
      </c>
      <c r="GVF51" s="86"/>
      <c r="GVG51" s="86">
        <v>35</v>
      </c>
      <c r="GVH51" s="86"/>
      <c r="GVI51" s="86">
        <v>82.857142857142861</v>
      </c>
      <c r="GVJ51" s="86"/>
      <c r="GVK51" s="86">
        <v>64.444444444444443</v>
      </c>
      <c r="GVP51" s="86"/>
      <c r="GVQ51" s="86"/>
      <c r="GVR51" s="86"/>
      <c r="GVS51" s="86">
        <v>38</v>
      </c>
      <c r="GVT51" s="86"/>
      <c r="GVU51" s="86">
        <v>43</v>
      </c>
      <c r="GVV51" s="86"/>
      <c r="GVW51" s="86">
        <v>88.372093023255815</v>
      </c>
      <c r="GVX51" s="86"/>
      <c r="GVY51" s="86">
        <v>84.444444444444443</v>
      </c>
      <c r="GWD51" s="86"/>
      <c r="GWE51" s="86"/>
      <c r="GWF51" s="86"/>
      <c r="GWG51" s="86">
        <v>38</v>
      </c>
      <c r="GWH51" s="86"/>
      <c r="GWI51" s="86">
        <v>45</v>
      </c>
      <c r="GWJ51" s="86"/>
      <c r="GWK51" s="86">
        <v>84.444444444444443</v>
      </c>
      <c r="GWL51" s="86"/>
      <c r="GWM51" s="86">
        <v>84.444444444444443</v>
      </c>
      <c r="GWR51" s="86"/>
      <c r="GWS51" s="86"/>
      <c r="GWT51" s="86"/>
      <c r="GWU51" s="86">
        <v>37</v>
      </c>
      <c r="GWV51" s="86"/>
      <c r="GWW51" s="86">
        <v>44</v>
      </c>
      <c r="GWX51" s="86"/>
      <c r="GWY51" s="86">
        <v>84.090909090909093</v>
      </c>
      <c r="GWZ51" s="86"/>
      <c r="GXA51" s="86">
        <v>82.222222222222214</v>
      </c>
      <c r="GXF51" s="86"/>
      <c r="GXG51" s="86"/>
      <c r="GXH51" s="86"/>
      <c r="GXI51" s="86">
        <v>41</v>
      </c>
      <c r="GXJ51" s="86"/>
      <c r="GXK51" s="86">
        <v>45</v>
      </c>
      <c r="GXL51" s="86"/>
      <c r="GXM51" s="86">
        <v>91.111111111111114</v>
      </c>
      <c r="GXN51" s="86"/>
      <c r="GXO51" s="86">
        <v>91.111111111111114</v>
      </c>
      <c r="GXT51" s="86"/>
      <c r="GXU51" s="86"/>
      <c r="GXV51" s="86"/>
      <c r="GXW51" s="86">
        <v>34</v>
      </c>
      <c r="GXX51" s="86"/>
      <c r="GXY51" s="86">
        <v>45</v>
      </c>
      <c r="GXZ51" s="86"/>
      <c r="GYA51" s="86">
        <v>75.555555555555557</v>
      </c>
      <c r="GYB51" s="86"/>
      <c r="GYC51" s="86">
        <v>75.555555555555557</v>
      </c>
      <c r="GYH51" s="86"/>
      <c r="GYI51" s="86"/>
      <c r="GYJ51" s="86"/>
      <c r="GYK51" s="86">
        <v>34</v>
      </c>
      <c r="GYL51" s="86"/>
      <c r="GYM51" s="86">
        <v>40</v>
      </c>
      <c r="GYN51" s="86"/>
      <c r="GYO51" s="86">
        <v>85</v>
      </c>
      <c r="GYP51" s="86"/>
      <c r="GYQ51" s="86">
        <v>75.555555555555557</v>
      </c>
      <c r="GYV51" s="86"/>
      <c r="GYW51" s="86"/>
      <c r="GYX51" s="86"/>
      <c r="GYY51" s="86">
        <v>37</v>
      </c>
      <c r="GYZ51" s="86"/>
      <c r="GZA51" s="86">
        <v>39</v>
      </c>
      <c r="GZB51" s="86"/>
      <c r="GZC51" s="86">
        <v>94.871794871794862</v>
      </c>
      <c r="GZD51" s="86"/>
      <c r="GZE51" s="86">
        <v>82.222222222222214</v>
      </c>
      <c r="GZJ51" s="86"/>
      <c r="GZK51" s="86"/>
      <c r="GZL51" s="86"/>
      <c r="GZM51" s="86">
        <v>33</v>
      </c>
      <c r="GZN51" s="86"/>
      <c r="GZO51" s="86">
        <v>45</v>
      </c>
      <c r="GZP51" s="86"/>
      <c r="GZQ51" s="86">
        <v>73.333333333333329</v>
      </c>
      <c r="GZR51" s="86"/>
      <c r="GZS51" s="86">
        <v>73.333333333333329</v>
      </c>
      <c r="GZX51" s="86"/>
      <c r="GZY51" s="86"/>
      <c r="GZZ51" s="86"/>
      <c r="HAA51" s="86">
        <v>30</v>
      </c>
      <c r="HAB51" s="86"/>
      <c r="HAC51" s="86">
        <v>35</v>
      </c>
      <c r="HAD51" s="86"/>
      <c r="HAE51" s="86">
        <v>85.714285714285708</v>
      </c>
      <c r="HAF51" s="86"/>
      <c r="HAG51" s="86">
        <v>66.666666666666657</v>
      </c>
      <c r="HAL51" s="86"/>
      <c r="HAM51" s="86"/>
      <c r="HAN51" s="86"/>
      <c r="HAO51" s="86">
        <v>33</v>
      </c>
      <c r="HAP51" s="86"/>
      <c r="HAQ51" s="86">
        <v>37</v>
      </c>
      <c r="HAR51" s="86"/>
      <c r="HAS51" s="86">
        <v>89.189189189189193</v>
      </c>
      <c r="HAT51" s="86"/>
      <c r="HAU51" s="86">
        <v>73.333333333333329</v>
      </c>
      <c r="HAZ51" s="86"/>
      <c r="HBA51" s="86"/>
      <c r="HBB51" s="86"/>
      <c r="HBC51" s="86">
        <v>29</v>
      </c>
      <c r="HBD51" s="86"/>
      <c r="HBE51" s="86">
        <v>36</v>
      </c>
      <c r="HBF51" s="86"/>
      <c r="HBG51" s="86">
        <v>80.555555555555557</v>
      </c>
      <c r="HBH51" s="86"/>
      <c r="HBI51" s="86">
        <v>64.444444444444443</v>
      </c>
      <c r="HBN51" s="86"/>
      <c r="HBO51" s="86"/>
      <c r="HBP51" s="86"/>
      <c r="HBQ51" s="86">
        <v>31</v>
      </c>
      <c r="HBR51" s="86"/>
      <c r="HBS51" s="86">
        <v>41</v>
      </c>
      <c r="HBT51" s="86"/>
      <c r="HBU51" s="86">
        <v>75.609756097560975</v>
      </c>
      <c r="HBV51" s="86"/>
      <c r="HBW51" s="86">
        <v>68.888888888888886</v>
      </c>
      <c r="HCB51" s="86"/>
      <c r="HCC51" s="86"/>
      <c r="HCD51" s="86"/>
      <c r="HCE51" s="86">
        <v>34</v>
      </c>
      <c r="HCF51" s="86"/>
      <c r="HCG51" s="86">
        <v>38</v>
      </c>
      <c r="HCH51" s="86"/>
      <c r="HCI51" s="86">
        <v>89.473684210526315</v>
      </c>
      <c r="HCJ51" s="86"/>
      <c r="HCK51" s="86">
        <v>75.555555555555557</v>
      </c>
      <c r="HCP51" s="86"/>
      <c r="HCQ51" s="86"/>
      <c r="HCR51" s="86"/>
      <c r="HCS51" s="86">
        <v>30</v>
      </c>
      <c r="HCT51" s="86"/>
      <c r="HCU51" s="86">
        <v>36</v>
      </c>
      <c r="HCV51" s="86"/>
      <c r="HCW51" s="86">
        <v>83.333333333333343</v>
      </c>
      <c r="HCX51" s="86"/>
      <c r="HCY51" s="86">
        <v>66.666666666666657</v>
      </c>
      <c r="HDD51" s="86"/>
      <c r="HDE51" s="86"/>
      <c r="HDF51" s="86"/>
      <c r="HDG51" s="86">
        <v>22</v>
      </c>
      <c r="HDH51" s="86"/>
      <c r="HDI51" s="86">
        <v>45</v>
      </c>
      <c r="HDJ51" s="86"/>
      <c r="HDK51" s="86">
        <v>48.888888888888886</v>
      </c>
      <c r="HDL51" s="86"/>
      <c r="HDM51" s="86">
        <v>48.888888888888886</v>
      </c>
      <c r="HDR51" s="86"/>
      <c r="HDS51" s="86"/>
      <c r="HDT51" s="86"/>
      <c r="HDU51" s="86">
        <v>35</v>
      </c>
      <c r="HDV51" s="86"/>
      <c r="HDW51" s="86">
        <v>45</v>
      </c>
      <c r="HDX51" s="86"/>
      <c r="HDY51" s="86">
        <v>77.777777777777786</v>
      </c>
      <c r="HDZ51" s="86"/>
      <c r="HEA51" s="86">
        <v>77.777777777777786</v>
      </c>
      <c r="HEF51" s="86"/>
      <c r="HEG51" s="86"/>
      <c r="HEH51" s="86"/>
      <c r="HEI51" s="86">
        <v>42</v>
      </c>
      <c r="HEJ51" s="86"/>
      <c r="HEK51" s="86">
        <v>45</v>
      </c>
      <c r="HEL51" s="86"/>
      <c r="HEM51" s="86">
        <v>93.333333333333329</v>
      </c>
      <c r="HEN51" s="86"/>
      <c r="HEO51" s="86">
        <v>93.333333333333329</v>
      </c>
      <c r="HET51" s="86"/>
      <c r="HEU51" s="86"/>
      <c r="HEV51" s="86"/>
      <c r="HEW51" s="86">
        <v>35</v>
      </c>
      <c r="HEX51" s="86"/>
      <c r="HEY51" s="86">
        <v>38</v>
      </c>
      <c r="HEZ51" s="86"/>
      <c r="HFA51" s="86">
        <v>92.10526315789474</v>
      </c>
      <c r="HFB51" s="86"/>
      <c r="HFC51" s="86">
        <v>77.777777777777786</v>
      </c>
      <c r="HFH51" s="86"/>
      <c r="HFI51" s="86"/>
      <c r="HFJ51" s="86"/>
      <c r="HFK51" s="86">
        <v>24</v>
      </c>
      <c r="HFL51" s="86"/>
      <c r="HFM51" s="86">
        <v>45</v>
      </c>
      <c r="HFN51" s="86"/>
      <c r="HFO51" s="86">
        <v>53.333333333333336</v>
      </c>
      <c r="HFP51" s="86"/>
      <c r="HFQ51" s="86">
        <v>53.333333333333336</v>
      </c>
      <c r="HFV51" s="86"/>
      <c r="HFW51" s="86"/>
      <c r="HFX51" s="86"/>
      <c r="HFY51" s="86">
        <v>37</v>
      </c>
      <c r="HFZ51" s="86"/>
      <c r="HGA51" s="86">
        <v>41</v>
      </c>
      <c r="HGB51" s="86"/>
      <c r="HGC51" s="86">
        <v>90.243902439024396</v>
      </c>
      <c r="HGD51" s="86"/>
      <c r="HGE51" s="86">
        <v>82.222222222222214</v>
      </c>
      <c r="HGJ51" s="86"/>
      <c r="HGK51" s="86"/>
      <c r="HGL51" s="86"/>
      <c r="HGM51" s="86">
        <v>34</v>
      </c>
      <c r="HGN51" s="86"/>
      <c r="HGO51" s="86">
        <v>37</v>
      </c>
      <c r="HGP51" s="86"/>
      <c r="HGQ51" s="86">
        <v>91.891891891891902</v>
      </c>
      <c r="HGR51" s="86"/>
      <c r="HGS51" s="86">
        <v>75.555555555555557</v>
      </c>
      <c r="HGX51" s="86"/>
      <c r="HGY51" s="86"/>
      <c r="HGZ51" s="86"/>
      <c r="HHA51" s="86">
        <v>37</v>
      </c>
      <c r="HHB51" s="86"/>
      <c r="HHC51" s="86">
        <v>45</v>
      </c>
      <c r="HHD51" s="86"/>
      <c r="HHE51" s="86">
        <v>82.222222222222214</v>
      </c>
      <c r="HHF51" s="86"/>
      <c r="HHG51" s="86">
        <v>82.222222222222214</v>
      </c>
      <c r="HHL51" s="86"/>
      <c r="HHM51" s="86"/>
      <c r="HHN51" s="86"/>
      <c r="HHO51" s="86">
        <v>35</v>
      </c>
      <c r="HHP51" s="86"/>
      <c r="HHQ51" s="86">
        <v>45</v>
      </c>
      <c r="HHR51" s="86"/>
      <c r="HHS51" s="86">
        <v>77.777777777777786</v>
      </c>
      <c r="HHT51" s="86"/>
      <c r="HHU51" s="86">
        <v>77.777777777777786</v>
      </c>
      <c r="HHZ51" s="86"/>
      <c r="HIA51" s="86"/>
      <c r="HIB51" s="86"/>
      <c r="HIC51" s="86">
        <v>33</v>
      </c>
      <c r="HID51" s="86"/>
      <c r="HIE51" s="86">
        <v>37</v>
      </c>
      <c r="HIF51" s="86"/>
      <c r="HIG51" s="86">
        <v>89.189189189189193</v>
      </c>
      <c r="HIH51" s="86"/>
      <c r="HII51" s="86">
        <v>73.333333333333329</v>
      </c>
      <c r="HIN51" s="86"/>
      <c r="HIO51" s="86"/>
      <c r="HIP51" s="86"/>
      <c r="HIQ51" s="86">
        <v>35</v>
      </c>
      <c r="HIR51" s="86"/>
      <c r="HIS51" s="86">
        <v>54</v>
      </c>
      <c r="HIT51" s="86"/>
      <c r="HIU51" s="86">
        <v>64.81481481481481</v>
      </c>
      <c r="HIV51" s="86"/>
      <c r="HIW51" s="86">
        <v>64.81481481481481</v>
      </c>
    </row>
    <row r="52" spans="1:5119 5124:5665" x14ac:dyDescent="0.25">
      <c r="N52" s="86"/>
      <c r="O52" s="86"/>
      <c r="P52" s="86"/>
      <c r="Q52" s="86"/>
      <c r="R52" s="86"/>
      <c r="S52" s="86"/>
      <c r="T52" s="86"/>
      <c r="U52" s="86"/>
      <c r="V52" s="86"/>
      <c r="W52" s="86"/>
      <c r="AB52" s="86"/>
      <c r="AC52" s="86"/>
      <c r="AD52" s="86"/>
      <c r="AE52" s="86"/>
      <c r="AF52" s="86"/>
      <c r="AG52" s="86"/>
      <c r="AH52" s="86"/>
      <c r="AI52" s="86"/>
      <c r="AJ52" s="86"/>
      <c r="AK52" s="86"/>
      <c r="AP52" s="86"/>
      <c r="AQ52" s="86"/>
      <c r="AR52" s="86"/>
      <c r="AS52" s="86"/>
      <c r="AT52" s="86"/>
      <c r="AU52" s="86"/>
      <c r="AV52" s="86"/>
      <c r="AW52" s="86"/>
      <c r="AX52" s="86"/>
      <c r="AY52" s="86"/>
      <c r="BD52" s="86"/>
      <c r="BE52" s="86"/>
      <c r="BF52" s="86"/>
      <c r="BG52" s="86"/>
      <c r="BH52" s="86"/>
      <c r="BI52" s="86"/>
      <c r="BJ52" s="86"/>
      <c r="BK52" s="86"/>
      <c r="BL52" s="86"/>
      <c r="BM52" s="86"/>
      <c r="BN52" s="86"/>
      <c r="BO52" s="86"/>
      <c r="BP52" s="86"/>
      <c r="BQ52" s="86"/>
      <c r="BR52" s="86"/>
      <c r="BS52" s="86"/>
      <c r="BT52" s="86"/>
      <c r="BU52" s="86"/>
      <c r="BV52" s="86"/>
      <c r="BW52" s="86"/>
      <c r="BX52" s="86"/>
      <c r="BY52" s="86"/>
      <c r="BZ52" s="86"/>
      <c r="CA52" s="86"/>
      <c r="CB52" s="86"/>
      <c r="CC52" s="86"/>
      <c r="CD52" s="86"/>
      <c r="CE52" s="86"/>
      <c r="CF52" s="86"/>
      <c r="CG52" s="86"/>
      <c r="CH52" s="86"/>
      <c r="CI52" s="86"/>
      <c r="CJ52" s="86"/>
      <c r="CK52" s="86"/>
      <c r="CL52" s="86"/>
      <c r="CM52" s="86"/>
      <c r="CN52" s="86"/>
      <c r="CO52" s="86"/>
      <c r="CP52" s="86"/>
      <c r="CQ52" s="86"/>
      <c r="CR52" s="86"/>
      <c r="CS52" s="86"/>
      <c r="CT52" s="86"/>
      <c r="CU52" s="86"/>
      <c r="CV52" s="86"/>
      <c r="CW52" s="86"/>
      <c r="CX52" s="86"/>
      <c r="CY52" s="86"/>
      <c r="CZ52" s="86"/>
      <c r="DA52" s="86"/>
      <c r="DB52" s="86"/>
      <c r="DC52" s="86"/>
      <c r="DD52" s="86"/>
      <c r="DE52" s="86"/>
      <c r="DH52" s="86"/>
      <c r="DI52" s="86"/>
      <c r="DJ52" s="86"/>
      <c r="DK52" s="86"/>
      <c r="DL52" s="86"/>
      <c r="DM52" s="86"/>
      <c r="DN52" s="86"/>
      <c r="DO52" s="86"/>
      <c r="DP52" s="86"/>
      <c r="DQ52" s="86"/>
      <c r="DV52" s="86"/>
      <c r="DW52" s="86"/>
      <c r="DX52" s="86"/>
      <c r="DY52" s="86"/>
      <c r="DZ52" s="86"/>
      <c r="EA52" s="86"/>
      <c r="EB52" s="86"/>
      <c r="EC52" s="86"/>
      <c r="ED52" s="86"/>
      <c r="EE52" s="86"/>
      <c r="EJ52" s="86"/>
      <c r="EK52" s="86"/>
      <c r="EL52" s="86"/>
      <c r="EM52" s="86"/>
      <c r="EN52" s="86"/>
      <c r="EO52" s="86"/>
      <c r="EP52" s="86"/>
      <c r="EQ52" s="86"/>
      <c r="ER52" s="86"/>
      <c r="ES52" s="86"/>
      <c r="EX52" s="86"/>
      <c r="EY52" s="86"/>
      <c r="EZ52" s="86"/>
      <c r="FA52" s="86"/>
      <c r="FB52" s="86"/>
      <c r="FC52" s="86"/>
      <c r="FD52" s="86"/>
      <c r="FE52" s="86"/>
      <c r="FF52" s="86"/>
      <c r="FG52" s="86"/>
      <c r="FL52" s="86"/>
      <c r="FM52" s="86"/>
      <c r="FN52" s="86"/>
      <c r="FO52" s="86"/>
      <c r="FP52" s="86"/>
      <c r="FQ52" s="86"/>
      <c r="FR52" s="86"/>
      <c r="FS52" s="86"/>
      <c r="FT52" s="86"/>
      <c r="FU52" s="86"/>
      <c r="FZ52" s="86"/>
      <c r="GA52" s="86"/>
      <c r="GB52" s="86"/>
      <c r="GC52" s="86"/>
      <c r="GD52" s="86"/>
      <c r="GE52" s="86"/>
      <c r="GF52" s="86"/>
      <c r="GG52" s="86"/>
      <c r="GH52" s="86"/>
      <c r="GI52" s="86"/>
      <c r="GN52" s="86"/>
      <c r="GO52" s="86"/>
      <c r="GP52" s="86"/>
      <c r="GQ52" s="86"/>
      <c r="GR52" s="86"/>
      <c r="GS52" s="86"/>
      <c r="GT52" s="86"/>
      <c r="GU52" s="86"/>
      <c r="GV52" s="86"/>
      <c r="GW52" s="86"/>
      <c r="HB52" s="86"/>
      <c r="HC52" s="86"/>
      <c r="HD52" s="86"/>
      <c r="HE52" s="86"/>
      <c r="HF52" s="86"/>
      <c r="HG52" s="86"/>
      <c r="HH52" s="86"/>
      <c r="HI52" s="86"/>
      <c r="HJ52" s="86"/>
      <c r="HK52" s="86"/>
      <c r="HP52" s="86"/>
      <c r="HQ52" s="86"/>
      <c r="HR52" s="86"/>
      <c r="HS52" s="86"/>
      <c r="HT52" s="86"/>
      <c r="HU52" s="86"/>
      <c r="HV52" s="86"/>
      <c r="HW52" s="86"/>
      <c r="HX52" s="86"/>
      <c r="HY52" s="86"/>
      <c r="ID52" s="86"/>
      <c r="IE52" s="86"/>
      <c r="IF52" s="86"/>
      <c r="IG52" s="86"/>
      <c r="IH52" s="86"/>
      <c r="II52" s="86"/>
      <c r="IJ52" s="86"/>
      <c r="IK52" s="86"/>
      <c r="IL52" s="86"/>
      <c r="IM52" s="86"/>
      <c r="IR52" s="86"/>
      <c r="IS52" s="86"/>
      <c r="IT52" s="86"/>
      <c r="IU52" s="86"/>
      <c r="IV52" s="86"/>
      <c r="IW52" s="86"/>
      <c r="IX52" s="86"/>
      <c r="IY52" s="86"/>
      <c r="IZ52" s="86"/>
      <c r="JA52" s="86"/>
      <c r="JF52" s="86"/>
      <c r="JG52" s="86"/>
      <c r="JH52" s="86"/>
      <c r="JI52" s="86"/>
      <c r="JJ52" s="86"/>
      <c r="JK52" s="86"/>
      <c r="JL52" s="86"/>
      <c r="JM52" s="86"/>
      <c r="JN52" s="86"/>
      <c r="JO52" s="86"/>
      <c r="JT52" s="86"/>
      <c r="JU52" s="86"/>
      <c r="JV52" s="86"/>
      <c r="JW52" s="86"/>
      <c r="JX52" s="86"/>
      <c r="JY52" s="86"/>
      <c r="JZ52" s="86"/>
      <c r="KA52" s="86"/>
      <c r="KB52" s="86"/>
      <c r="KC52" s="86"/>
      <c r="KH52" s="86"/>
      <c r="KI52" s="86"/>
      <c r="KJ52" s="86"/>
      <c r="KK52" s="86"/>
      <c r="KL52" s="86"/>
      <c r="KM52" s="86"/>
      <c r="KN52" s="86"/>
      <c r="KO52" s="86"/>
      <c r="KP52" s="86"/>
      <c r="KQ52" s="86"/>
      <c r="KV52" s="86"/>
      <c r="KW52" s="86"/>
      <c r="KX52" s="86"/>
      <c r="KY52" s="86"/>
      <c r="KZ52" s="86"/>
      <c r="LA52" s="86"/>
      <c r="LB52" s="86"/>
      <c r="LC52" s="86"/>
      <c r="LD52" s="86"/>
      <c r="LE52" s="86"/>
      <c r="LJ52" s="86"/>
      <c r="LK52" s="86"/>
      <c r="LL52" s="86"/>
      <c r="LM52" s="86"/>
      <c r="LN52" s="86"/>
      <c r="LO52" s="86"/>
      <c r="LP52" s="86"/>
      <c r="LQ52" s="86"/>
      <c r="LR52" s="86"/>
      <c r="LS52" s="86"/>
      <c r="LX52" s="86"/>
      <c r="LY52" s="86"/>
      <c r="LZ52" s="86"/>
      <c r="MA52" s="86"/>
      <c r="MB52" s="86"/>
      <c r="MC52" s="86"/>
      <c r="MD52" s="86"/>
      <c r="ME52" s="86"/>
      <c r="MF52" s="86"/>
      <c r="MG52" s="86"/>
      <c r="ML52" s="86"/>
      <c r="MM52" s="86"/>
      <c r="MN52" s="86"/>
      <c r="MO52" s="86"/>
      <c r="MP52" s="86"/>
      <c r="MQ52" s="86"/>
      <c r="MR52" s="86"/>
      <c r="MS52" s="86"/>
      <c r="MT52" s="86"/>
      <c r="MU52" s="86"/>
      <c r="MZ52" s="86"/>
      <c r="NA52" s="86"/>
      <c r="NB52" s="86"/>
      <c r="NC52" s="86"/>
      <c r="ND52" s="86"/>
      <c r="NE52" s="86"/>
      <c r="NF52" s="86"/>
      <c r="NG52" s="86"/>
      <c r="NH52" s="86"/>
      <c r="NI52" s="86"/>
      <c r="NN52" s="86"/>
      <c r="NO52" s="86"/>
      <c r="NP52" s="86"/>
      <c r="NQ52" s="86"/>
      <c r="NR52" s="86"/>
      <c r="NS52" s="86"/>
      <c r="NT52" s="86"/>
      <c r="NU52" s="86"/>
      <c r="NV52" s="86"/>
      <c r="NW52" s="86"/>
      <c r="OB52" s="86"/>
      <c r="OC52" s="86"/>
      <c r="OD52" s="86"/>
      <c r="OE52" s="86"/>
      <c r="OF52" s="86"/>
      <c r="OG52" s="86"/>
      <c r="OH52" s="86"/>
      <c r="OI52" s="86"/>
      <c r="OJ52" s="86"/>
      <c r="OK52" s="86"/>
      <c r="OP52" s="86"/>
      <c r="OQ52" s="86"/>
      <c r="OR52" s="86"/>
      <c r="OS52" s="86"/>
      <c r="OT52" s="86"/>
      <c r="OU52" s="86"/>
      <c r="OV52" s="86"/>
      <c r="OW52" s="86"/>
      <c r="OX52" s="86"/>
      <c r="OY52" s="86"/>
      <c r="PD52" s="86"/>
      <c r="PE52" s="86"/>
      <c r="PF52" s="86"/>
      <c r="PG52" s="86"/>
      <c r="PH52" s="86"/>
      <c r="PI52" s="86"/>
      <c r="PJ52" s="86"/>
      <c r="PK52" s="86"/>
      <c r="PL52" s="86"/>
      <c r="PM52" s="86"/>
      <c r="PR52" s="86"/>
      <c r="PS52" s="86"/>
      <c r="PT52" s="86"/>
      <c r="PU52" s="86"/>
      <c r="PV52" s="86"/>
      <c r="PW52" s="86"/>
      <c r="PX52" s="86"/>
      <c r="PY52" s="86"/>
      <c r="PZ52" s="86"/>
      <c r="QA52" s="86"/>
      <c r="QF52" s="86"/>
      <c r="QG52" s="86"/>
      <c r="QH52" s="86"/>
      <c r="QI52" s="86"/>
      <c r="QJ52" s="86"/>
      <c r="QK52" s="86"/>
      <c r="QL52" s="86"/>
      <c r="QM52" s="86"/>
      <c r="QN52" s="86"/>
      <c r="QO52" s="86"/>
      <c r="QT52" s="86"/>
      <c r="QU52" s="86"/>
      <c r="QV52" s="86"/>
      <c r="QW52" s="86"/>
      <c r="QX52" s="86"/>
      <c r="QY52" s="86"/>
      <c r="QZ52" s="86"/>
      <c r="RA52" s="86"/>
      <c r="RB52" s="86"/>
      <c r="RC52" s="86"/>
      <c r="RH52" s="86"/>
      <c r="RI52" s="86"/>
      <c r="RJ52" s="86"/>
      <c r="RK52" s="86"/>
      <c r="RL52" s="86"/>
      <c r="RM52" s="86"/>
      <c r="RN52" s="86"/>
      <c r="RO52" s="86"/>
      <c r="RP52" s="86"/>
      <c r="RQ52" s="86"/>
      <c r="RV52" s="86"/>
      <c r="RW52" s="86"/>
      <c r="RX52" s="86"/>
      <c r="RY52" s="86"/>
      <c r="RZ52" s="86"/>
      <c r="SA52" s="86"/>
      <c r="SB52" s="86"/>
      <c r="SC52" s="86"/>
      <c r="SD52" s="86"/>
      <c r="SE52" s="86"/>
      <c r="SJ52" s="86"/>
      <c r="SK52" s="86"/>
      <c r="SL52" s="86"/>
      <c r="SM52" s="86"/>
      <c r="SN52" s="86"/>
      <c r="SO52" s="86"/>
      <c r="SP52" s="86"/>
      <c r="SQ52" s="86"/>
      <c r="SR52" s="86"/>
      <c r="SS52" s="86"/>
      <c r="SX52" s="86"/>
      <c r="SY52" s="86"/>
      <c r="SZ52" s="86"/>
      <c r="TA52" s="86"/>
      <c r="TB52" s="86"/>
      <c r="TC52" s="86"/>
      <c r="TD52" s="86"/>
      <c r="TE52" s="86"/>
      <c r="TF52" s="86"/>
      <c r="TG52" s="86"/>
      <c r="TL52" s="86"/>
      <c r="TM52" s="86"/>
      <c r="TN52" s="86"/>
      <c r="TO52" s="86"/>
      <c r="TP52" s="86"/>
      <c r="TQ52" s="86"/>
      <c r="TR52" s="86"/>
      <c r="TS52" s="86"/>
      <c r="TT52" s="86"/>
      <c r="TU52" s="86"/>
      <c r="TZ52" s="86"/>
      <c r="UA52" s="86"/>
      <c r="UB52" s="86"/>
      <c r="UC52" s="86"/>
      <c r="UD52" s="86"/>
      <c r="UE52" s="86"/>
      <c r="UF52" s="86"/>
      <c r="UG52" s="86"/>
      <c r="UH52" s="86"/>
      <c r="UI52" s="86"/>
      <c r="UN52" s="86"/>
      <c r="UO52" s="86"/>
      <c r="UP52" s="86"/>
      <c r="UQ52" s="86"/>
      <c r="UR52" s="86"/>
      <c r="US52" s="86"/>
      <c r="UT52" s="86"/>
      <c r="UU52" s="86"/>
      <c r="UV52" s="86"/>
      <c r="UW52" s="86"/>
      <c r="VB52" s="86"/>
      <c r="VC52" s="86"/>
      <c r="VD52" s="86"/>
      <c r="VE52" s="86"/>
      <c r="VF52" s="86"/>
      <c r="VG52" s="86"/>
      <c r="VH52" s="86"/>
      <c r="VI52" s="86"/>
      <c r="VJ52" s="86"/>
      <c r="VK52" s="86"/>
      <c r="VP52" s="86"/>
      <c r="VQ52" s="86"/>
      <c r="VR52" s="86"/>
      <c r="VS52" s="86"/>
      <c r="VT52" s="86"/>
      <c r="VU52" s="86"/>
      <c r="VV52" s="86"/>
      <c r="VW52" s="86"/>
      <c r="VX52" s="86"/>
      <c r="VY52" s="86"/>
      <c r="WD52" s="86"/>
      <c r="WE52" s="86"/>
      <c r="WF52" s="86"/>
      <c r="WG52" s="86"/>
      <c r="WH52" s="86"/>
      <c r="WI52" s="86"/>
      <c r="WJ52" s="86"/>
      <c r="WK52" s="86"/>
      <c r="WL52" s="86"/>
      <c r="WM52" s="86"/>
      <c r="WR52" s="86"/>
      <c r="WS52" s="86"/>
      <c r="WT52" s="86"/>
      <c r="WU52" s="86"/>
      <c r="WV52" s="86"/>
      <c r="WW52" s="86"/>
      <c r="WX52" s="86"/>
      <c r="WY52" s="86"/>
      <c r="WZ52" s="86"/>
      <c r="XA52" s="86"/>
      <c r="XF52" s="86"/>
      <c r="XG52" s="86"/>
      <c r="XH52" s="86"/>
      <c r="XI52" s="86"/>
      <c r="XJ52" s="86"/>
      <c r="XK52" s="86"/>
      <c r="XL52" s="86"/>
      <c r="XM52" s="86"/>
      <c r="XN52" s="86"/>
      <c r="XO52" s="86"/>
      <c r="XT52" s="86"/>
      <c r="XU52" s="86"/>
      <c r="XV52" s="86"/>
      <c r="XW52" s="86"/>
      <c r="XX52" s="86"/>
      <c r="XY52" s="86"/>
      <c r="XZ52" s="86"/>
      <c r="YA52" s="86"/>
      <c r="YB52" s="86"/>
      <c r="YC52" s="86"/>
      <c r="YH52" s="86"/>
      <c r="YI52" s="86"/>
      <c r="YJ52" s="86"/>
      <c r="YK52" s="86"/>
      <c r="YL52" s="86"/>
      <c r="YM52" s="86"/>
      <c r="YN52" s="86"/>
      <c r="YO52" s="86"/>
      <c r="YP52" s="86"/>
      <c r="YQ52" s="86"/>
      <c r="YV52" s="86"/>
      <c r="YW52" s="86"/>
      <c r="YX52" s="86"/>
      <c r="YY52" s="86"/>
      <c r="YZ52" s="86"/>
      <c r="ZA52" s="86"/>
      <c r="ZB52" s="86"/>
      <c r="ZC52" s="86"/>
      <c r="ZD52" s="86"/>
      <c r="ZE52" s="86"/>
      <c r="ZJ52" s="86"/>
      <c r="ZK52" s="86"/>
      <c r="ZL52" s="86"/>
      <c r="ZM52" s="86"/>
      <c r="ZN52" s="86"/>
      <c r="ZO52" s="86"/>
      <c r="ZP52" s="86"/>
      <c r="ZQ52" s="86"/>
      <c r="ZR52" s="86"/>
      <c r="ZS52" s="86"/>
      <c r="ZX52" s="86"/>
      <c r="ZY52" s="86"/>
      <c r="ZZ52" s="86"/>
      <c r="AAA52" s="86"/>
      <c r="AAB52" s="86"/>
      <c r="AAC52" s="86"/>
      <c r="AAD52" s="86"/>
      <c r="AAE52" s="86"/>
      <c r="AAF52" s="86"/>
      <c r="AAG52" s="86"/>
      <c r="AAL52" s="86"/>
      <c r="AAM52" s="86"/>
      <c r="AAN52" s="86"/>
      <c r="AAO52" s="86"/>
      <c r="AAP52" s="86"/>
      <c r="AAQ52" s="86"/>
      <c r="AAR52" s="86"/>
      <c r="AAS52" s="86"/>
      <c r="AAT52" s="86"/>
      <c r="AAU52" s="86"/>
      <c r="AAZ52" s="86"/>
      <c r="ABA52" s="86"/>
      <c r="ABB52" s="86"/>
      <c r="ABC52" s="86"/>
      <c r="ABD52" s="86"/>
      <c r="ABE52" s="86"/>
      <c r="ABF52" s="86"/>
      <c r="ABG52" s="86"/>
      <c r="ABH52" s="86"/>
      <c r="ABI52" s="86"/>
      <c r="ABN52" s="86"/>
      <c r="ABO52" s="86"/>
      <c r="ABP52" s="86"/>
      <c r="ABQ52" s="86"/>
      <c r="ABR52" s="86"/>
      <c r="ABS52" s="86"/>
      <c r="ABT52" s="86"/>
      <c r="ABU52" s="86"/>
      <c r="ABV52" s="86"/>
      <c r="ABW52" s="86"/>
      <c r="ACB52" s="86"/>
      <c r="ACC52" s="86"/>
      <c r="ACD52" s="86"/>
      <c r="ACE52" s="86"/>
      <c r="ACF52" s="86"/>
      <c r="ACG52" s="86"/>
      <c r="ACH52" s="86"/>
      <c r="ACI52" s="86"/>
      <c r="ACJ52" s="86"/>
      <c r="ACK52" s="86"/>
      <c r="ACP52" s="86"/>
      <c r="ACQ52" s="86"/>
      <c r="ACR52" s="86"/>
      <c r="ACS52" s="86"/>
      <c r="ACT52" s="86"/>
      <c r="ACU52" s="86"/>
      <c r="ACV52" s="86"/>
      <c r="ACW52" s="86"/>
      <c r="ACX52" s="86"/>
      <c r="ACY52" s="86"/>
      <c r="ADD52" s="86"/>
      <c r="ADE52" s="86"/>
      <c r="ADF52" s="86"/>
      <c r="ADG52" s="86"/>
      <c r="ADH52" s="86"/>
      <c r="ADI52" s="86"/>
      <c r="ADJ52" s="86"/>
      <c r="ADK52" s="86"/>
      <c r="ADL52" s="86"/>
      <c r="ADM52" s="86"/>
      <c r="ADR52" s="86"/>
      <c r="ADS52" s="86"/>
      <c r="ADT52" s="86"/>
      <c r="ADU52" s="86"/>
      <c r="ADV52" s="86"/>
      <c r="ADW52" s="86"/>
      <c r="ADX52" s="86"/>
      <c r="ADY52" s="86"/>
      <c r="ADZ52" s="86"/>
      <c r="AEA52" s="86"/>
      <c r="AEF52" s="86"/>
      <c r="AEG52" s="86"/>
      <c r="AEH52" s="86"/>
      <c r="AEI52" s="86"/>
      <c r="AEJ52" s="86"/>
      <c r="AEK52" s="86"/>
      <c r="AEL52" s="86"/>
      <c r="AEM52" s="86"/>
      <c r="AEN52" s="86"/>
      <c r="AEO52" s="86"/>
      <c r="AET52" s="86"/>
      <c r="AEU52" s="86"/>
      <c r="AEV52" s="86"/>
      <c r="AEW52" s="86"/>
      <c r="AEX52" s="86"/>
      <c r="AEY52" s="86"/>
      <c r="AEZ52" s="86"/>
      <c r="AFA52" s="86"/>
      <c r="AFB52" s="86"/>
      <c r="AFC52" s="86"/>
      <c r="AFH52" s="86"/>
      <c r="AFI52" s="86"/>
      <c r="AFJ52" s="86"/>
      <c r="AFK52" s="86"/>
      <c r="AFL52" s="86"/>
      <c r="AFM52" s="86"/>
      <c r="AFN52" s="86"/>
      <c r="AFO52" s="86"/>
      <c r="AFP52" s="86"/>
      <c r="AFQ52" s="86"/>
      <c r="AFV52" s="86"/>
      <c r="AFW52" s="86"/>
      <c r="AFX52" s="86"/>
      <c r="AFY52" s="86"/>
      <c r="AFZ52" s="86"/>
      <c r="AGA52" s="86"/>
      <c r="AGB52" s="86"/>
      <c r="AGC52" s="86"/>
      <c r="AGD52" s="86"/>
      <c r="AGE52" s="86"/>
      <c r="AGJ52" s="86"/>
      <c r="AGK52" s="86"/>
      <c r="AGL52" s="86"/>
      <c r="AGM52" s="86"/>
      <c r="AGN52" s="86"/>
      <c r="AGO52" s="86"/>
      <c r="AGP52" s="86"/>
      <c r="AGQ52" s="86"/>
      <c r="AGR52" s="86"/>
      <c r="AGS52" s="86"/>
      <c r="AGX52" s="86"/>
      <c r="AGY52" s="86"/>
      <c r="AGZ52" s="86"/>
      <c r="AHA52" s="86"/>
      <c r="AHB52" s="86"/>
      <c r="AHC52" s="86"/>
      <c r="AHD52" s="86"/>
      <c r="AHE52" s="86"/>
      <c r="AHF52" s="86"/>
      <c r="AHG52" s="86"/>
      <c r="AHL52" s="86"/>
      <c r="AHM52" s="86"/>
      <c r="AHN52" s="86"/>
      <c r="AHO52" s="86"/>
      <c r="AHP52" s="86"/>
      <c r="AHQ52" s="86"/>
      <c r="AHR52" s="86"/>
      <c r="AHS52" s="86"/>
      <c r="AHT52" s="86"/>
      <c r="AHU52" s="86"/>
      <c r="AHZ52" s="86"/>
      <c r="AIA52" s="86"/>
      <c r="AIB52" s="86"/>
      <c r="AIC52" s="86"/>
      <c r="AID52" s="86"/>
      <c r="AIE52" s="86"/>
      <c r="AIF52" s="86"/>
      <c r="AIG52" s="86"/>
      <c r="AIH52" s="86"/>
      <c r="AII52" s="86"/>
      <c r="AIN52" s="86"/>
      <c r="AIO52" s="86"/>
      <c r="AIP52" s="86"/>
      <c r="AIQ52" s="86"/>
      <c r="AIR52" s="86"/>
      <c r="AIS52" s="86"/>
      <c r="AIT52" s="86"/>
      <c r="AIU52" s="86"/>
      <c r="AIV52" s="86"/>
      <c r="AIW52" s="86"/>
      <c r="AJB52" s="86"/>
      <c r="AJC52" s="86"/>
      <c r="AJD52" s="86"/>
      <c r="AJE52" s="86"/>
      <c r="AJF52" s="86"/>
      <c r="AJG52" s="86"/>
      <c r="AJH52" s="86"/>
      <c r="AJI52" s="86"/>
      <c r="AJJ52" s="86"/>
      <c r="AJK52" s="86"/>
      <c r="AJP52" s="86"/>
      <c r="AJQ52" s="86"/>
      <c r="AJR52" s="86"/>
      <c r="AJS52" s="86"/>
      <c r="AJT52" s="86"/>
      <c r="AJU52" s="86"/>
      <c r="AJV52" s="86"/>
      <c r="AJW52" s="86"/>
      <c r="AJX52" s="86"/>
      <c r="AJY52" s="86"/>
      <c r="AKD52" s="86"/>
      <c r="AKE52" s="86"/>
      <c r="AKF52" s="86"/>
      <c r="AKG52" s="86"/>
      <c r="AKH52" s="86"/>
      <c r="AKI52" s="86"/>
      <c r="AKJ52" s="86"/>
      <c r="AKK52" s="86"/>
      <c r="AKL52" s="86"/>
      <c r="AKM52" s="86"/>
      <c r="AKR52" s="86"/>
      <c r="AKS52" s="86"/>
      <c r="AKT52" s="86"/>
      <c r="AKU52" s="86"/>
      <c r="AKV52" s="86"/>
      <c r="AKW52" s="86"/>
      <c r="AKX52" s="86"/>
      <c r="AKY52" s="86"/>
      <c r="AKZ52" s="86"/>
      <c r="ALA52" s="86"/>
      <c r="ALF52" s="86"/>
      <c r="ALG52" s="86"/>
      <c r="ALH52" s="86"/>
      <c r="ALI52" s="86"/>
      <c r="ALJ52" s="86"/>
      <c r="ALK52" s="86"/>
      <c r="ALL52" s="86"/>
      <c r="ALM52" s="86"/>
      <c r="ALN52" s="86"/>
      <c r="ALO52" s="86"/>
      <c r="ALT52" s="86"/>
      <c r="ALU52" s="86"/>
      <c r="ALV52" s="86"/>
      <c r="ALW52" s="86"/>
      <c r="ALX52" s="86"/>
      <c r="ALY52" s="86"/>
      <c r="ALZ52" s="86"/>
      <c r="AMA52" s="86"/>
      <c r="AMB52" s="86"/>
      <c r="AMC52" s="86"/>
      <c r="AMH52" s="86"/>
      <c r="AMI52" s="86"/>
      <c r="AMJ52" s="86"/>
      <c r="AMK52" s="86"/>
      <c r="AML52" s="86"/>
      <c r="AMM52" s="86"/>
      <c r="AMN52" s="86"/>
      <c r="AMO52" s="86"/>
      <c r="AMP52" s="86"/>
      <c r="AMQ52" s="86"/>
      <c r="AMV52" s="86"/>
      <c r="AMW52" s="86"/>
      <c r="AMX52" s="86"/>
      <c r="AMY52" s="86"/>
      <c r="AMZ52" s="86"/>
      <c r="ANA52" s="86"/>
      <c r="ANB52" s="86"/>
      <c r="ANC52" s="86"/>
      <c r="AND52" s="86"/>
      <c r="ANE52" s="86"/>
      <c r="ANJ52" s="86"/>
      <c r="ANK52" s="86"/>
      <c r="ANL52" s="86"/>
      <c r="ANM52" s="86"/>
      <c r="ANN52" s="86"/>
      <c r="ANO52" s="86"/>
      <c r="ANP52" s="86"/>
      <c r="ANQ52" s="86"/>
      <c r="ANR52" s="86"/>
      <c r="ANS52" s="86"/>
      <c r="ANX52" s="86"/>
      <c r="ANY52" s="86"/>
      <c r="ANZ52" s="86"/>
      <c r="AOA52" s="86"/>
      <c r="AOB52" s="86"/>
      <c r="AOC52" s="86"/>
      <c r="AOD52" s="86"/>
      <c r="AOE52" s="86"/>
      <c r="AOF52" s="86"/>
      <c r="AOG52" s="86"/>
      <c r="AOL52" s="86"/>
      <c r="AOM52" s="86"/>
      <c r="AON52" s="86"/>
      <c r="AOO52" s="86"/>
      <c r="AOP52" s="86"/>
      <c r="AOQ52" s="86"/>
      <c r="AOR52" s="86"/>
      <c r="AOS52" s="86"/>
      <c r="AOT52" s="86"/>
      <c r="AOU52" s="86"/>
      <c r="AOZ52" s="86"/>
      <c r="APA52" s="86"/>
      <c r="APB52" s="86"/>
      <c r="APC52" s="86"/>
      <c r="APD52" s="86"/>
      <c r="APE52" s="86"/>
      <c r="APF52" s="86"/>
      <c r="APG52" s="86"/>
      <c r="APH52" s="86"/>
      <c r="API52" s="86"/>
      <c r="APN52" s="86"/>
      <c r="APO52" s="86"/>
      <c r="APP52" s="86"/>
      <c r="APQ52" s="86"/>
      <c r="APR52" s="86"/>
      <c r="APS52" s="86"/>
      <c r="APT52" s="86"/>
      <c r="APU52" s="86"/>
      <c r="APV52" s="86"/>
      <c r="APW52" s="86"/>
      <c r="AQB52" s="86"/>
      <c r="AQC52" s="86"/>
      <c r="AQD52" s="86"/>
      <c r="AQE52" s="86"/>
      <c r="AQF52" s="86"/>
      <c r="AQG52" s="86"/>
      <c r="AQH52" s="86"/>
      <c r="AQI52" s="86"/>
      <c r="AQJ52" s="86"/>
      <c r="AQK52" s="86"/>
      <c r="AQP52" s="86"/>
      <c r="AQQ52" s="86"/>
      <c r="AQR52" s="86"/>
      <c r="AQS52" s="86"/>
      <c r="AQT52" s="86"/>
      <c r="AQU52" s="86"/>
      <c r="AQV52" s="86"/>
      <c r="AQW52" s="86"/>
      <c r="AQX52" s="86"/>
      <c r="AQY52" s="86"/>
      <c r="ARD52" s="86"/>
      <c r="ARE52" s="86"/>
      <c r="ARF52" s="86"/>
      <c r="ARG52" s="86"/>
      <c r="ARH52" s="86"/>
      <c r="ARI52" s="86"/>
      <c r="ARJ52" s="86"/>
      <c r="ARK52" s="86"/>
      <c r="ARL52" s="86"/>
      <c r="ARM52" s="86"/>
      <c r="ARR52" s="86"/>
      <c r="ARS52" s="86"/>
      <c r="ART52" s="86"/>
      <c r="ARU52" s="86"/>
      <c r="ARV52" s="86"/>
      <c r="ARW52" s="86"/>
      <c r="ARX52" s="86"/>
      <c r="ARY52" s="86"/>
      <c r="ARZ52" s="86"/>
      <c r="ASA52" s="86"/>
      <c r="ASF52" s="86"/>
      <c r="ASG52" s="86"/>
      <c r="ASH52" s="86"/>
      <c r="ASI52" s="86"/>
      <c r="ASJ52" s="86"/>
      <c r="ASK52" s="86"/>
      <c r="ASL52" s="86"/>
      <c r="ASM52" s="86"/>
      <c r="ASN52" s="86"/>
      <c r="ASO52" s="86"/>
      <c r="AST52" s="86"/>
      <c r="ASU52" s="86"/>
      <c r="ASV52" s="86"/>
      <c r="ASW52" s="86"/>
      <c r="ASX52" s="86"/>
      <c r="ASY52" s="86"/>
      <c r="ASZ52" s="86"/>
      <c r="ATA52" s="86"/>
      <c r="ATB52" s="86"/>
      <c r="ATC52" s="86"/>
      <c r="ATH52" s="86"/>
      <c r="ATI52" s="86"/>
      <c r="ATJ52" s="86"/>
      <c r="ATK52" s="86"/>
      <c r="ATL52" s="86"/>
      <c r="ATM52" s="86"/>
      <c r="ATN52" s="86"/>
      <c r="ATO52" s="86"/>
      <c r="ATP52" s="86"/>
      <c r="ATQ52" s="86"/>
      <c r="ATV52" s="86"/>
      <c r="ATW52" s="86"/>
      <c r="ATX52" s="86"/>
      <c r="ATY52" s="86"/>
      <c r="ATZ52" s="86"/>
      <c r="AUA52" s="86"/>
      <c r="AUB52" s="86"/>
      <c r="AUC52" s="86"/>
      <c r="AUD52" s="86"/>
      <c r="AUE52" s="86"/>
      <c r="AUJ52" s="86"/>
      <c r="AUK52" s="86"/>
      <c r="AUL52" s="86"/>
      <c r="AUM52" s="86"/>
      <c r="AUN52" s="86"/>
      <c r="AUO52" s="86"/>
      <c r="AUP52" s="86"/>
      <c r="AUQ52" s="86"/>
      <c r="AUR52" s="86"/>
      <c r="AUS52" s="86"/>
      <c r="AUX52" s="86"/>
      <c r="AUY52" s="86"/>
      <c r="AUZ52" s="86"/>
      <c r="AVA52" s="86"/>
      <c r="AVB52" s="86"/>
      <c r="AVC52" s="86"/>
      <c r="AVD52" s="86"/>
      <c r="AVE52" s="86"/>
      <c r="AVF52" s="86"/>
      <c r="AVG52" s="86"/>
      <c r="AVL52" s="86"/>
      <c r="AVM52" s="86"/>
      <c r="AVN52" s="86"/>
      <c r="AVO52" s="86"/>
      <c r="AVP52" s="86"/>
      <c r="AVQ52" s="86"/>
      <c r="AVR52" s="86"/>
      <c r="AVS52" s="86"/>
      <c r="AVT52" s="86"/>
      <c r="AVU52" s="86"/>
      <c r="AVZ52" s="86"/>
      <c r="AWA52" s="86"/>
      <c r="AWB52" s="86"/>
      <c r="AWC52" s="86"/>
      <c r="AWD52" s="86"/>
      <c r="AWE52" s="86"/>
      <c r="AWF52" s="86"/>
      <c r="AWG52" s="86"/>
      <c r="AWH52" s="86"/>
      <c r="AWI52" s="86"/>
      <c r="AWN52" s="86"/>
      <c r="AWO52" s="86"/>
      <c r="AWP52" s="86"/>
      <c r="AWQ52" s="86"/>
      <c r="AWR52" s="86"/>
      <c r="AWS52" s="86"/>
      <c r="AWT52" s="86"/>
      <c r="AWU52" s="86"/>
      <c r="AWV52" s="86"/>
      <c r="AWW52" s="86"/>
      <c r="AXB52" s="86"/>
      <c r="AXC52" s="86"/>
      <c r="AXD52" s="86"/>
      <c r="AXE52" s="86"/>
      <c r="AXF52" s="86"/>
      <c r="AXG52" s="86"/>
      <c r="AXH52" s="86"/>
      <c r="AXI52" s="86"/>
      <c r="AXJ52" s="86"/>
      <c r="AXK52" s="86"/>
      <c r="AXP52" s="86"/>
      <c r="AXQ52" s="86"/>
      <c r="AXR52" s="86"/>
      <c r="AXS52" s="86"/>
      <c r="AXT52" s="86"/>
      <c r="AXU52" s="86"/>
      <c r="AXV52" s="86"/>
      <c r="AXW52" s="86"/>
      <c r="AXX52" s="86"/>
      <c r="AXY52" s="86"/>
      <c r="AYD52" s="86"/>
      <c r="AYE52" s="86"/>
      <c r="AYF52" s="86"/>
      <c r="AYG52" s="86"/>
      <c r="AYH52" s="86"/>
      <c r="AYI52" s="86"/>
      <c r="AYJ52" s="86"/>
      <c r="AYK52" s="86"/>
      <c r="AYL52" s="86"/>
      <c r="AYM52" s="86"/>
      <c r="AYR52" s="86"/>
      <c r="AYS52" s="86"/>
      <c r="AYT52" s="86"/>
      <c r="AYU52" s="86"/>
      <c r="AYV52" s="86"/>
      <c r="AYW52" s="86"/>
      <c r="AYX52" s="86"/>
      <c r="AYY52" s="86"/>
      <c r="AYZ52" s="86"/>
      <c r="AZA52" s="86"/>
      <c r="AZF52" s="86"/>
      <c r="AZG52" s="86"/>
      <c r="AZH52" s="86"/>
      <c r="AZI52" s="86"/>
      <c r="AZJ52" s="86"/>
      <c r="AZK52" s="86"/>
      <c r="AZL52" s="86"/>
      <c r="AZM52" s="86"/>
      <c r="AZN52" s="86"/>
      <c r="AZO52" s="86"/>
      <c r="AZT52" s="86"/>
      <c r="AZU52" s="86"/>
      <c r="AZV52" s="86"/>
      <c r="AZW52" s="86"/>
      <c r="AZX52" s="86"/>
      <c r="AZY52" s="86"/>
      <c r="AZZ52" s="86"/>
      <c r="BAA52" s="86"/>
      <c r="BAB52" s="86"/>
      <c r="BAC52" s="86"/>
      <c r="BAH52" s="86"/>
      <c r="BAI52" s="86"/>
      <c r="BAJ52" s="86"/>
      <c r="BAK52" s="86"/>
      <c r="BAL52" s="86"/>
      <c r="BAM52" s="86"/>
      <c r="BAN52" s="86"/>
      <c r="BAO52" s="86"/>
      <c r="BAP52" s="86"/>
      <c r="BAQ52" s="86"/>
      <c r="BAV52" s="86"/>
      <c r="BAW52" s="86"/>
      <c r="BAX52" s="86"/>
      <c r="BAY52" s="86"/>
      <c r="BAZ52" s="86"/>
      <c r="BBA52" s="86"/>
      <c r="BBB52" s="86"/>
      <c r="BBC52" s="86"/>
      <c r="BBD52" s="86"/>
      <c r="BBE52" s="86"/>
      <c r="BBJ52" s="86"/>
      <c r="BBK52" s="86"/>
      <c r="BBL52" s="86"/>
      <c r="BBM52" s="86"/>
      <c r="BBN52" s="86"/>
      <c r="BBO52" s="86"/>
      <c r="BBP52" s="86"/>
      <c r="BBQ52" s="86"/>
      <c r="BBR52" s="86"/>
      <c r="BBS52" s="86"/>
      <c r="BBX52" s="86"/>
      <c r="BBY52" s="86"/>
      <c r="BBZ52" s="86"/>
      <c r="BCA52" s="86"/>
      <c r="BCB52" s="86"/>
      <c r="BCC52" s="86"/>
      <c r="BCD52" s="86"/>
      <c r="BCE52" s="86"/>
      <c r="BCF52" s="86"/>
      <c r="BCG52" s="86"/>
      <c r="BCL52" s="86"/>
      <c r="BCM52" s="86"/>
      <c r="BCN52" s="86"/>
      <c r="BCO52" s="86"/>
      <c r="BCP52" s="86"/>
      <c r="BCQ52" s="86"/>
      <c r="BCR52" s="86"/>
      <c r="BCS52" s="86"/>
      <c r="BCT52" s="86"/>
      <c r="BCU52" s="86"/>
      <c r="BCZ52" s="86"/>
      <c r="BDA52" s="86"/>
      <c r="BDB52" s="86"/>
      <c r="BDC52" s="86"/>
      <c r="BDD52" s="86"/>
      <c r="BDE52" s="86"/>
      <c r="BDF52" s="86"/>
      <c r="BDG52" s="86"/>
      <c r="BDH52" s="86"/>
      <c r="BDI52" s="86"/>
      <c r="BDN52" s="86"/>
      <c r="BDO52" s="86"/>
      <c r="BDP52" s="86"/>
      <c r="BDQ52" s="86"/>
      <c r="BDR52" s="86"/>
      <c r="BDS52" s="86"/>
      <c r="BDT52" s="86"/>
      <c r="BDU52" s="86"/>
      <c r="BDV52" s="86"/>
      <c r="BDW52" s="86"/>
      <c r="BEB52" s="86"/>
      <c r="BEC52" s="86"/>
      <c r="BED52" s="86"/>
      <c r="BEE52" s="86"/>
      <c r="BEF52" s="86"/>
      <c r="BEG52" s="86"/>
      <c r="BEH52" s="86"/>
      <c r="BEI52" s="86"/>
      <c r="BEJ52" s="86"/>
      <c r="BEK52" s="86"/>
      <c r="BEP52" s="86"/>
      <c r="BEQ52" s="86"/>
      <c r="BER52" s="86"/>
      <c r="BES52" s="86"/>
      <c r="BET52" s="86"/>
      <c r="BEU52" s="86"/>
      <c r="BEV52" s="86"/>
      <c r="BEW52" s="86"/>
      <c r="BEX52" s="86"/>
      <c r="BEY52" s="86"/>
      <c r="BFD52" s="86"/>
      <c r="BFE52" s="86"/>
      <c r="BFF52" s="86"/>
      <c r="BFG52" s="86"/>
      <c r="BFH52" s="86"/>
      <c r="BFI52" s="86"/>
      <c r="BFJ52" s="86"/>
      <c r="BFK52" s="86"/>
      <c r="BFL52" s="86"/>
      <c r="BFM52" s="86"/>
      <c r="BFR52" s="86"/>
      <c r="BFS52" s="86"/>
      <c r="BFT52" s="86"/>
      <c r="BFU52" s="86"/>
      <c r="BFV52" s="86"/>
      <c r="BFW52" s="86"/>
      <c r="BFX52" s="86"/>
      <c r="BFY52" s="86"/>
      <c r="BFZ52" s="86"/>
      <c r="BGA52" s="86"/>
      <c r="BGF52" s="86"/>
      <c r="BGG52" s="86"/>
      <c r="BGH52" s="86"/>
      <c r="BGI52" s="86"/>
      <c r="BGJ52" s="86"/>
      <c r="BGK52" s="86"/>
      <c r="BGL52" s="86"/>
      <c r="BGM52" s="86"/>
      <c r="BGN52" s="86"/>
      <c r="BGO52" s="86"/>
      <c r="BGT52" s="86"/>
      <c r="BGU52" s="86"/>
      <c r="BGV52" s="86"/>
      <c r="BGW52" s="86"/>
      <c r="BGX52" s="86"/>
      <c r="BGY52" s="86"/>
      <c r="BGZ52" s="86"/>
      <c r="BHA52" s="86"/>
      <c r="BHB52" s="86"/>
      <c r="BHC52" s="86"/>
      <c r="BHH52" s="86"/>
      <c r="BHI52" s="86"/>
      <c r="BHJ52" s="86"/>
      <c r="BHK52" s="86"/>
      <c r="BHL52" s="86"/>
      <c r="BHM52" s="86"/>
      <c r="BHN52" s="86"/>
      <c r="BHO52" s="86"/>
      <c r="BHP52" s="86"/>
      <c r="BHQ52" s="86"/>
      <c r="BHV52" s="86"/>
      <c r="BHW52" s="86"/>
      <c r="BHX52" s="86"/>
      <c r="BHY52" s="86"/>
      <c r="BHZ52" s="86"/>
      <c r="BIA52" s="86"/>
      <c r="BIB52" s="86"/>
      <c r="BIC52" s="86"/>
      <c r="BID52" s="86"/>
      <c r="BIE52" s="86"/>
      <c r="BIJ52" s="86"/>
      <c r="BIK52" s="86"/>
      <c r="BIL52" s="86"/>
      <c r="BIM52" s="86"/>
      <c r="BIN52" s="86"/>
      <c r="BIO52" s="86"/>
      <c r="BIP52" s="86"/>
      <c r="BIQ52" s="86"/>
      <c r="BIR52" s="86"/>
      <c r="BIS52" s="86"/>
      <c r="BIX52" s="86"/>
      <c r="BIY52" s="86"/>
      <c r="BIZ52" s="86"/>
      <c r="BJA52" s="86"/>
      <c r="BJB52" s="86"/>
      <c r="BJC52" s="86"/>
      <c r="BJD52" s="86"/>
      <c r="BJE52" s="86"/>
      <c r="BJF52" s="86"/>
      <c r="BJG52" s="86"/>
      <c r="BJL52" s="86"/>
      <c r="BJM52" s="86"/>
      <c r="BJN52" s="86"/>
      <c r="BJO52" s="86"/>
      <c r="BJP52" s="86"/>
      <c r="BJQ52" s="86"/>
      <c r="BJR52" s="86"/>
      <c r="BJS52" s="86"/>
      <c r="BJT52" s="86"/>
      <c r="BJU52" s="86"/>
      <c r="BJZ52" s="86"/>
      <c r="BKA52" s="86"/>
      <c r="BKB52" s="86"/>
      <c r="BKC52" s="86"/>
      <c r="BKD52" s="86"/>
      <c r="BKE52" s="86"/>
      <c r="BKF52" s="86"/>
      <c r="BKG52" s="86"/>
      <c r="BKH52" s="86"/>
      <c r="BKI52" s="86"/>
      <c r="BKN52" s="86"/>
      <c r="BKO52" s="86"/>
      <c r="BKP52" s="86"/>
      <c r="BKQ52" s="86"/>
      <c r="BKR52" s="86"/>
      <c r="BKS52" s="86"/>
      <c r="BKT52" s="86"/>
      <c r="BKU52" s="86"/>
      <c r="BKV52" s="86"/>
      <c r="BKW52" s="86"/>
      <c r="BLB52" s="86"/>
      <c r="BLC52" s="86"/>
      <c r="BLD52" s="86"/>
      <c r="BLE52" s="86"/>
      <c r="BLF52" s="86"/>
      <c r="BLG52" s="86"/>
      <c r="BLH52" s="86"/>
      <c r="BLI52" s="86"/>
      <c r="BLJ52" s="86"/>
      <c r="BLK52" s="86"/>
      <c r="BLP52" s="86"/>
      <c r="BLQ52" s="86"/>
      <c r="BLR52" s="86"/>
      <c r="BLS52" s="86"/>
      <c r="BLT52" s="86"/>
      <c r="BLU52" s="86"/>
      <c r="BLV52" s="86"/>
      <c r="BLW52" s="86"/>
      <c r="BLX52" s="86"/>
      <c r="BLY52" s="86"/>
      <c r="BMD52" s="86"/>
      <c r="BME52" s="86"/>
      <c r="BMF52" s="86"/>
      <c r="BMG52" s="86"/>
      <c r="BMH52" s="86"/>
      <c r="BMI52" s="86"/>
      <c r="BMJ52" s="86"/>
      <c r="BMK52" s="86"/>
      <c r="BML52" s="86"/>
      <c r="BMM52" s="86"/>
      <c r="BMR52" s="86"/>
      <c r="BMS52" s="86"/>
      <c r="BMT52" s="86"/>
      <c r="BMU52" s="86"/>
      <c r="BMV52" s="86"/>
      <c r="BMW52" s="86"/>
      <c r="BMX52" s="86"/>
      <c r="BMY52" s="86"/>
      <c r="BMZ52" s="86"/>
      <c r="BNA52" s="86"/>
      <c r="BNF52" s="86"/>
      <c r="BNG52" s="86"/>
      <c r="BNH52" s="86"/>
      <c r="BNI52" s="86"/>
      <c r="BNJ52" s="86"/>
      <c r="BNK52" s="86"/>
      <c r="BNL52" s="86"/>
      <c r="BNM52" s="86"/>
      <c r="BNN52" s="86"/>
      <c r="BNO52" s="86"/>
      <c r="BNT52" s="86"/>
      <c r="BNU52" s="86"/>
      <c r="BNV52" s="86"/>
      <c r="BNW52" s="86"/>
      <c r="BNX52" s="86"/>
      <c r="BNY52" s="86"/>
      <c r="BNZ52" s="86"/>
      <c r="BOA52" s="86"/>
      <c r="BOB52" s="86"/>
      <c r="BOC52" s="86"/>
      <c r="BOH52" s="86"/>
      <c r="BOI52" s="86"/>
      <c r="BOJ52" s="86"/>
      <c r="BOK52" s="86"/>
      <c r="BOL52" s="86"/>
      <c r="BOM52" s="86"/>
      <c r="BON52" s="86"/>
      <c r="BOO52" s="86"/>
      <c r="BOP52" s="86"/>
      <c r="BOQ52" s="86"/>
      <c r="BOV52" s="86"/>
      <c r="BOW52" s="86"/>
      <c r="BOX52" s="86"/>
      <c r="BOY52" s="86"/>
      <c r="BOZ52" s="86"/>
      <c r="BPA52" s="86"/>
      <c r="BPB52" s="86"/>
      <c r="BPC52" s="86"/>
      <c r="BPD52" s="86"/>
      <c r="BPE52" s="86"/>
      <c r="BPJ52" s="86"/>
      <c r="BPK52" s="86"/>
      <c r="BPL52" s="86"/>
      <c r="BPM52" s="86"/>
      <c r="BPN52" s="86"/>
      <c r="BPO52" s="86"/>
      <c r="BPP52" s="86"/>
      <c r="BPQ52" s="86"/>
      <c r="BPR52" s="86"/>
      <c r="BPS52" s="86"/>
      <c r="BPX52" s="86"/>
      <c r="BPY52" s="86"/>
      <c r="BPZ52" s="86"/>
      <c r="BQA52" s="86"/>
      <c r="BQB52" s="86"/>
      <c r="BQC52" s="86"/>
      <c r="BQD52" s="86"/>
      <c r="BQE52" s="86"/>
      <c r="BQF52" s="86"/>
      <c r="BQG52" s="86"/>
      <c r="BQL52" s="86"/>
      <c r="BQM52" s="86"/>
      <c r="BQN52" s="86"/>
      <c r="BQO52" s="86"/>
      <c r="BQP52" s="86"/>
      <c r="BQQ52" s="86"/>
      <c r="BQR52" s="86"/>
      <c r="BQS52" s="86"/>
      <c r="BQT52" s="86"/>
      <c r="BQU52" s="86"/>
      <c r="BQZ52" s="86"/>
      <c r="BRA52" s="86"/>
      <c r="BRB52" s="86"/>
      <c r="BRC52" s="86"/>
      <c r="BRD52" s="86"/>
      <c r="BRE52" s="86"/>
      <c r="BRF52" s="86"/>
      <c r="BRG52" s="86"/>
      <c r="BRH52" s="86"/>
      <c r="BRI52" s="86"/>
      <c r="BRN52" s="86"/>
      <c r="BRO52" s="86"/>
      <c r="BRP52" s="86"/>
      <c r="BRQ52" s="86"/>
      <c r="BRR52" s="86"/>
      <c r="BRS52" s="86"/>
      <c r="BRT52" s="86"/>
      <c r="BRU52" s="86"/>
      <c r="BRV52" s="86"/>
      <c r="BRW52" s="86"/>
      <c r="BSB52" s="86"/>
      <c r="BSC52" s="86"/>
      <c r="BSD52" s="86"/>
      <c r="BSE52" s="86"/>
      <c r="BSF52" s="86"/>
      <c r="BSG52" s="86"/>
      <c r="BSH52" s="86"/>
      <c r="BSI52" s="86"/>
      <c r="BSJ52" s="86"/>
      <c r="BSK52" s="86"/>
      <c r="BSP52" s="86"/>
      <c r="BSQ52" s="86"/>
      <c r="BSR52" s="86"/>
      <c r="BSS52" s="86"/>
      <c r="BST52" s="86"/>
      <c r="BSU52" s="86"/>
      <c r="BSV52" s="86"/>
      <c r="BSW52" s="86"/>
      <c r="BSX52" s="86"/>
      <c r="BSY52" s="86"/>
      <c r="BTD52" s="86"/>
      <c r="BTE52" s="86"/>
      <c r="BTF52" s="86"/>
      <c r="BTG52" s="86"/>
      <c r="BTH52" s="86"/>
      <c r="BTI52" s="86"/>
      <c r="BTJ52" s="86"/>
      <c r="BTK52" s="86"/>
      <c r="BTL52" s="86"/>
      <c r="BTM52" s="86"/>
      <c r="BTR52" s="86"/>
      <c r="BTS52" s="86"/>
      <c r="BTT52" s="86"/>
      <c r="BTU52" s="86"/>
      <c r="BTV52" s="86"/>
      <c r="BTW52" s="86"/>
      <c r="BTX52" s="86"/>
      <c r="BTY52" s="86"/>
      <c r="BTZ52" s="86"/>
      <c r="BUA52" s="86"/>
      <c r="BUF52" s="86"/>
      <c r="BUG52" s="86"/>
      <c r="BUH52" s="86"/>
      <c r="BUI52" s="86"/>
      <c r="BUJ52" s="86"/>
      <c r="BUK52" s="86"/>
      <c r="BUL52" s="86"/>
      <c r="BUM52" s="86"/>
      <c r="BUN52" s="86"/>
      <c r="BUO52" s="86"/>
      <c r="BUT52" s="86"/>
      <c r="BUU52" s="86"/>
      <c r="BUV52" s="86"/>
      <c r="BUW52" s="86"/>
      <c r="BUX52" s="86"/>
      <c r="BUY52" s="86"/>
      <c r="BUZ52" s="86"/>
      <c r="BVA52" s="86"/>
      <c r="BVB52" s="86"/>
      <c r="BVC52" s="86"/>
      <c r="BVH52" s="86"/>
      <c r="BVI52" s="86"/>
      <c r="BVJ52" s="86"/>
      <c r="BVK52" s="86"/>
      <c r="BVL52" s="86"/>
      <c r="BVM52" s="86"/>
      <c r="BVN52" s="86"/>
      <c r="BVO52" s="86"/>
      <c r="BVP52" s="86"/>
      <c r="BVQ52" s="86"/>
      <c r="BVV52" s="86"/>
      <c r="BVW52" s="86"/>
      <c r="BVX52" s="86"/>
      <c r="BVY52" s="86"/>
      <c r="BVZ52" s="86"/>
      <c r="BWA52" s="86"/>
      <c r="BWB52" s="86"/>
      <c r="BWC52" s="86"/>
      <c r="BWD52" s="86"/>
      <c r="BWE52" s="86"/>
      <c r="BWJ52" s="86"/>
      <c r="BWK52" s="86"/>
      <c r="BWL52" s="86"/>
      <c r="BWM52" s="86"/>
      <c r="BWN52" s="86"/>
      <c r="BWO52" s="86"/>
      <c r="BWP52" s="86"/>
      <c r="BWQ52" s="86"/>
      <c r="BWR52" s="86"/>
      <c r="BWS52" s="86"/>
      <c r="BWX52" s="86"/>
      <c r="BWY52" s="86"/>
      <c r="BWZ52" s="86"/>
      <c r="BXA52" s="86"/>
      <c r="BXB52" s="86"/>
      <c r="BXC52" s="86"/>
      <c r="BXD52" s="86"/>
      <c r="BXE52" s="86"/>
      <c r="BXF52" s="86"/>
      <c r="BXG52" s="86"/>
      <c r="BXL52" s="86"/>
      <c r="BXM52" s="86"/>
      <c r="BXN52" s="86"/>
      <c r="BXO52" s="86"/>
      <c r="BXP52" s="86"/>
      <c r="BXQ52" s="86"/>
      <c r="BXR52" s="86"/>
      <c r="BXS52" s="86"/>
      <c r="BXT52" s="86"/>
      <c r="BXU52" s="86"/>
      <c r="BXZ52" s="86"/>
      <c r="BYA52" s="86"/>
      <c r="BYB52" s="86"/>
      <c r="BYC52" s="86"/>
      <c r="BYD52" s="86"/>
      <c r="BYE52" s="86"/>
      <c r="BYF52" s="86"/>
      <c r="BYG52" s="86"/>
      <c r="BYH52" s="86"/>
      <c r="BYI52" s="86"/>
      <c r="BYN52" s="86"/>
      <c r="BYO52" s="86"/>
      <c r="BYP52" s="86"/>
      <c r="BYQ52" s="86"/>
      <c r="BYR52" s="86"/>
      <c r="BYS52" s="86"/>
      <c r="BYT52" s="86"/>
      <c r="BYU52" s="86"/>
      <c r="BYV52" s="86"/>
      <c r="BYW52" s="86"/>
      <c r="BZB52" s="86"/>
      <c r="BZC52" s="86"/>
      <c r="BZD52" s="86"/>
      <c r="BZE52" s="86"/>
      <c r="BZF52" s="86"/>
      <c r="BZG52" s="86"/>
      <c r="BZH52" s="86"/>
      <c r="BZI52" s="86"/>
      <c r="BZJ52" s="86"/>
      <c r="BZK52" s="86"/>
      <c r="BZP52" s="86"/>
      <c r="BZQ52" s="86"/>
      <c r="BZR52" s="86"/>
      <c r="BZS52" s="86"/>
      <c r="BZT52" s="86"/>
      <c r="BZU52" s="86"/>
      <c r="BZV52" s="86"/>
      <c r="BZW52" s="86"/>
      <c r="BZX52" s="86"/>
      <c r="BZY52" s="86"/>
      <c r="CAD52" s="86"/>
      <c r="CAE52" s="86"/>
      <c r="CAF52" s="86"/>
      <c r="CAG52" s="86"/>
      <c r="CAH52" s="86"/>
      <c r="CAI52" s="86"/>
      <c r="CAJ52" s="86"/>
      <c r="CAK52" s="86"/>
      <c r="CAL52" s="86"/>
      <c r="CAM52" s="86"/>
      <c r="CAR52" s="86"/>
      <c r="CAS52" s="86"/>
      <c r="CAT52" s="86"/>
      <c r="CAU52" s="86"/>
      <c r="CAV52" s="86"/>
      <c r="CAW52" s="86"/>
      <c r="CAX52" s="86"/>
      <c r="CAY52" s="86"/>
      <c r="CAZ52" s="86"/>
      <c r="CBA52" s="86"/>
      <c r="CBF52" s="86"/>
      <c r="CBG52" s="86"/>
      <c r="CBH52" s="86"/>
      <c r="CBI52" s="86"/>
      <c r="CBJ52" s="86"/>
      <c r="CBK52" s="86"/>
      <c r="CBL52" s="86"/>
      <c r="CBM52" s="86"/>
      <c r="CBN52" s="86"/>
      <c r="CBO52" s="86"/>
      <c r="CBT52" s="86"/>
      <c r="CBU52" s="86"/>
      <c r="CBV52" s="86"/>
      <c r="CBW52" s="86"/>
      <c r="CBX52" s="86"/>
      <c r="CBY52" s="86"/>
      <c r="CBZ52" s="86"/>
      <c r="CCA52" s="86"/>
      <c r="CCB52" s="86"/>
      <c r="CCC52" s="86"/>
      <c r="CCH52" s="86"/>
      <c r="CCI52" s="86"/>
      <c r="CCJ52" s="86"/>
      <c r="CCK52" s="86"/>
      <c r="CCL52" s="86"/>
      <c r="CCM52" s="86"/>
      <c r="CCN52" s="86"/>
      <c r="CCO52" s="86"/>
      <c r="CCP52" s="86"/>
      <c r="CCQ52" s="86"/>
      <c r="CCV52" s="86"/>
      <c r="CCW52" s="86"/>
      <c r="CCX52" s="86"/>
      <c r="CCY52" s="86"/>
      <c r="CCZ52" s="86"/>
      <c r="CDA52" s="86"/>
      <c r="CDB52" s="86"/>
      <c r="CDC52" s="86"/>
      <c r="CDD52" s="86"/>
      <c r="CDE52" s="86"/>
      <c r="CDJ52" s="86"/>
      <c r="CDK52" s="86"/>
      <c r="CDL52" s="86"/>
      <c r="CDM52" s="86"/>
      <c r="CDN52" s="86"/>
      <c r="CDO52" s="86"/>
      <c r="CDP52" s="86"/>
      <c r="CDQ52" s="86"/>
      <c r="CDR52" s="86"/>
      <c r="CDS52" s="86"/>
      <c r="CDX52" s="86"/>
      <c r="CDY52" s="86"/>
      <c r="CDZ52" s="86"/>
      <c r="CEA52" s="86"/>
      <c r="CEB52" s="86"/>
      <c r="CEC52" s="86"/>
      <c r="CED52" s="86"/>
      <c r="CEE52" s="86"/>
      <c r="CEF52" s="86"/>
      <c r="CEG52" s="86"/>
      <c r="CEL52" s="86"/>
      <c r="CEM52" s="86"/>
      <c r="CEN52" s="86"/>
      <c r="CEO52" s="86"/>
      <c r="CEP52" s="86"/>
      <c r="CEQ52" s="86"/>
      <c r="CER52" s="86"/>
      <c r="CES52" s="86"/>
      <c r="CET52" s="86"/>
      <c r="CEU52" s="86"/>
      <c r="CEZ52" s="86"/>
      <c r="CFA52" s="86"/>
      <c r="CFB52" s="86"/>
      <c r="CFC52" s="86"/>
      <c r="CFD52" s="86"/>
      <c r="CFE52" s="86"/>
      <c r="CFF52" s="86"/>
      <c r="CFG52" s="86"/>
      <c r="CFH52" s="86"/>
      <c r="CFI52" s="86"/>
      <c r="CFN52" s="86"/>
      <c r="CFO52" s="86"/>
      <c r="CFP52" s="86"/>
      <c r="CFQ52" s="86"/>
      <c r="CFR52" s="86"/>
      <c r="CFS52" s="86"/>
      <c r="CFT52" s="86"/>
      <c r="CFU52" s="86"/>
      <c r="CFV52" s="86"/>
      <c r="CFW52" s="86"/>
      <c r="CGB52" s="86"/>
      <c r="CGC52" s="86"/>
      <c r="CGD52" s="86"/>
      <c r="CGE52" s="86"/>
      <c r="CGF52" s="86"/>
      <c r="CGG52" s="86"/>
      <c r="CGH52" s="86"/>
      <c r="CGI52" s="86"/>
      <c r="CGJ52" s="86"/>
      <c r="CGK52" s="86"/>
      <c r="CGP52" s="86"/>
      <c r="CGQ52" s="86"/>
      <c r="CGR52" s="86"/>
      <c r="CGS52" s="86"/>
      <c r="CGT52" s="86"/>
      <c r="CGU52" s="86"/>
      <c r="CGV52" s="86"/>
      <c r="CGW52" s="86"/>
      <c r="CGX52" s="86"/>
      <c r="CGY52" s="86"/>
      <c r="CHD52" s="86"/>
      <c r="CHE52" s="86"/>
      <c r="CHF52" s="86"/>
      <c r="CHG52" s="86"/>
      <c r="CHH52" s="86"/>
      <c r="CHI52" s="86"/>
      <c r="CHJ52" s="86"/>
      <c r="CHK52" s="86"/>
      <c r="CHL52" s="86"/>
      <c r="CHM52" s="86"/>
      <c r="CHR52" s="86"/>
      <c r="CHS52" s="86"/>
      <c r="CHT52" s="86"/>
      <c r="CHU52" s="86"/>
      <c r="CHV52" s="86"/>
      <c r="CHW52" s="86"/>
      <c r="CHX52" s="86"/>
      <c r="CHY52" s="86"/>
      <c r="CHZ52" s="86"/>
      <c r="CIA52" s="86"/>
      <c r="CIF52" s="86"/>
      <c r="CIG52" s="86"/>
      <c r="CIH52" s="86"/>
      <c r="CII52" s="86"/>
      <c r="CIJ52" s="86"/>
      <c r="CIK52" s="86"/>
      <c r="CIL52" s="86"/>
      <c r="CIM52" s="86"/>
      <c r="CIN52" s="86"/>
      <c r="CIO52" s="86"/>
      <c r="CIT52" s="86"/>
      <c r="CIU52" s="86"/>
      <c r="CIV52" s="86"/>
      <c r="CIW52" s="86"/>
      <c r="CIX52" s="86"/>
      <c r="CIY52" s="86"/>
      <c r="CIZ52" s="86"/>
      <c r="CJA52" s="86"/>
      <c r="CJB52" s="86"/>
      <c r="CJC52" s="86"/>
      <c r="CJH52" s="86"/>
      <c r="CJI52" s="86"/>
      <c r="CJJ52" s="86"/>
      <c r="CJK52" s="86"/>
      <c r="CJL52" s="86"/>
      <c r="CJM52" s="86"/>
      <c r="CJN52" s="86"/>
      <c r="CJO52" s="86"/>
      <c r="CJP52" s="86"/>
      <c r="CJQ52" s="86"/>
      <c r="CJV52" s="86"/>
      <c r="CJW52" s="86"/>
      <c r="CJX52" s="86"/>
      <c r="CJY52" s="86"/>
      <c r="CJZ52" s="86"/>
      <c r="CKA52" s="86"/>
      <c r="CKB52" s="86"/>
      <c r="CKC52" s="86"/>
      <c r="CKD52" s="86"/>
      <c r="CKE52" s="86"/>
      <c r="CKJ52" s="86"/>
      <c r="CKK52" s="86"/>
      <c r="CKL52" s="86"/>
      <c r="CKM52" s="86"/>
      <c r="CKN52" s="86"/>
      <c r="CKO52" s="86"/>
      <c r="CKP52" s="86"/>
      <c r="CKQ52" s="86"/>
      <c r="CKR52" s="86"/>
      <c r="CKS52" s="86"/>
      <c r="CKX52" s="86"/>
      <c r="CKY52" s="86"/>
      <c r="CKZ52" s="86"/>
      <c r="CLA52" s="86"/>
      <c r="CLB52" s="86"/>
      <c r="CLC52" s="86"/>
      <c r="CLD52" s="86"/>
      <c r="CLE52" s="86"/>
      <c r="CLF52" s="86"/>
      <c r="CLG52" s="86"/>
      <c r="CLL52" s="86"/>
      <c r="CLM52" s="86"/>
      <c r="CLN52" s="86"/>
      <c r="CLO52" s="86"/>
      <c r="CLP52" s="86"/>
      <c r="CLQ52" s="86"/>
      <c r="CLR52" s="86"/>
      <c r="CLS52" s="86"/>
      <c r="CLT52" s="86"/>
      <c r="CLU52" s="86"/>
      <c r="CLZ52" s="86"/>
      <c r="CMA52" s="86"/>
      <c r="CMB52" s="86"/>
      <c r="CMC52" s="86"/>
      <c r="CMD52" s="86"/>
      <c r="CME52" s="86"/>
      <c r="CMF52" s="86"/>
      <c r="CMG52" s="86"/>
      <c r="CMH52" s="86"/>
      <c r="CMI52" s="86"/>
      <c r="CMN52" s="86"/>
      <c r="CMO52" s="86"/>
      <c r="CMP52" s="86"/>
      <c r="CMQ52" s="86"/>
      <c r="CMR52" s="86"/>
      <c r="CMS52" s="86"/>
      <c r="CMT52" s="86"/>
      <c r="CMU52" s="86"/>
      <c r="CMV52" s="86"/>
      <c r="CMW52" s="86"/>
      <c r="CNB52" s="86"/>
      <c r="CNC52" s="86"/>
      <c r="CND52" s="86"/>
      <c r="CNE52" s="86"/>
      <c r="CNF52" s="86"/>
      <c r="CNG52" s="86"/>
      <c r="CNH52" s="86"/>
      <c r="CNI52" s="86"/>
      <c r="CNJ52" s="86"/>
      <c r="CNK52" s="86"/>
      <c r="CNP52" s="86"/>
      <c r="CNQ52" s="86"/>
      <c r="CNR52" s="86"/>
      <c r="CNS52" s="86"/>
      <c r="CNT52" s="86"/>
      <c r="CNU52" s="86"/>
      <c r="CNV52" s="86"/>
      <c r="CNW52" s="86"/>
      <c r="CNX52" s="86"/>
      <c r="CNY52" s="86"/>
      <c r="COD52" s="86"/>
      <c r="COE52" s="86"/>
      <c r="COF52" s="86"/>
      <c r="COG52" s="86"/>
      <c r="COH52" s="86"/>
      <c r="COI52" s="86"/>
      <c r="COJ52" s="86"/>
      <c r="COK52" s="86"/>
      <c r="COL52" s="86"/>
      <c r="COM52" s="86"/>
      <c r="COR52" s="86"/>
      <c r="COS52" s="86"/>
      <c r="COT52" s="86"/>
      <c r="COU52" s="86"/>
      <c r="COV52" s="86"/>
      <c r="COW52" s="86"/>
      <c r="COX52" s="86"/>
      <c r="COY52" s="86"/>
      <c r="COZ52" s="86"/>
      <c r="CPA52" s="86"/>
      <c r="CPF52" s="86"/>
      <c r="CPG52" s="86"/>
      <c r="CPH52" s="86"/>
      <c r="CPI52" s="86"/>
      <c r="CPJ52" s="86"/>
      <c r="CPK52" s="86"/>
      <c r="CPL52" s="86"/>
      <c r="CPM52" s="86"/>
      <c r="CPN52" s="86"/>
      <c r="CPO52" s="86"/>
      <c r="CPT52" s="86"/>
      <c r="CPU52" s="86"/>
      <c r="CPV52" s="86"/>
      <c r="CPW52" s="86"/>
      <c r="CPX52" s="86"/>
      <c r="CPY52" s="86"/>
      <c r="CPZ52" s="86"/>
      <c r="CQA52" s="86"/>
      <c r="CQB52" s="86"/>
      <c r="CQC52" s="86"/>
      <c r="CQH52" s="86"/>
      <c r="CQI52" s="86"/>
      <c r="CQJ52" s="86"/>
      <c r="CQK52" s="86"/>
      <c r="CQL52" s="86"/>
      <c r="CQM52" s="86"/>
      <c r="CQN52" s="86"/>
      <c r="CQO52" s="86"/>
      <c r="CQP52" s="86"/>
      <c r="CQQ52" s="86"/>
      <c r="CQV52" s="86"/>
      <c r="CQW52" s="86"/>
      <c r="CQX52" s="86"/>
      <c r="CQY52" s="86"/>
      <c r="CQZ52" s="86"/>
      <c r="CRA52" s="86"/>
      <c r="CRB52" s="86"/>
      <c r="CRC52" s="86"/>
      <c r="CRD52" s="86"/>
      <c r="CRE52" s="86"/>
      <c r="CRJ52" s="86"/>
      <c r="CRK52" s="86"/>
      <c r="CRL52" s="86"/>
      <c r="CRM52" s="86"/>
      <c r="CRN52" s="86"/>
      <c r="CRO52" s="86"/>
      <c r="CRP52" s="86"/>
      <c r="CRQ52" s="86"/>
      <c r="CRR52" s="86"/>
      <c r="CRS52" s="86"/>
      <c r="CRX52" s="86"/>
      <c r="CRY52" s="86"/>
      <c r="CRZ52" s="86"/>
      <c r="CSA52" s="86"/>
      <c r="CSB52" s="86"/>
      <c r="CSC52" s="86"/>
      <c r="CSD52" s="86"/>
      <c r="CSE52" s="86"/>
      <c r="CSF52" s="86"/>
      <c r="CSG52" s="86"/>
      <c r="CSL52" s="86"/>
      <c r="CSM52" s="86"/>
      <c r="CSN52" s="86"/>
      <c r="CSO52" s="86"/>
      <c r="CSP52" s="86"/>
      <c r="CSQ52" s="86"/>
      <c r="CSR52" s="86"/>
      <c r="CSS52" s="86"/>
      <c r="CST52" s="86"/>
      <c r="CSU52" s="86"/>
      <c r="CSZ52" s="86"/>
      <c r="CTA52" s="86"/>
      <c r="CTB52" s="86"/>
      <c r="CTC52" s="86"/>
      <c r="CTD52" s="86"/>
      <c r="CTE52" s="86"/>
      <c r="CTF52" s="86"/>
      <c r="CTG52" s="86"/>
      <c r="CTH52" s="86"/>
      <c r="CTI52" s="86"/>
      <c r="CTN52" s="86"/>
      <c r="CTO52" s="86"/>
      <c r="CTP52" s="86"/>
      <c r="CTQ52" s="86"/>
      <c r="CTR52" s="86"/>
      <c r="CTS52" s="86"/>
      <c r="CTT52" s="86"/>
      <c r="CTU52" s="86"/>
      <c r="CTV52" s="86"/>
      <c r="CTW52" s="86"/>
      <c r="CUB52" s="86"/>
      <c r="CUC52" s="86"/>
      <c r="CUD52" s="86"/>
      <c r="CUE52" s="86"/>
      <c r="CUF52" s="86"/>
      <c r="CUG52" s="86"/>
      <c r="CUH52" s="86"/>
      <c r="CUI52" s="86"/>
      <c r="CUJ52" s="86"/>
      <c r="CUK52" s="86"/>
      <c r="CUP52" s="86"/>
      <c r="CUQ52" s="86"/>
      <c r="CUR52" s="86"/>
      <c r="CUS52" s="86"/>
      <c r="CUT52" s="86"/>
      <c r="CUU52" s="86"/>
      <c r="CUV52" s="86"/>
      <c r="CUW52" s="86"/>
      <c r="CUX52" s="86"/>
      <c r="CUY52" s="86"/>
      <c r="CVD52" s="86"/>
      <c r="CVE52" s="86"/>
      <c r="CVF52" s="86"/>
      <c r="CVG52" s="86"/>
      <c r="CVH52" s="86"/>
      <c r="CVI52" s="86"/>
      <c r="CVJ52" s="86"/>
      <c r="CVK52" s="86"/>
      <c r="CVL52" s="86"/>
      <c r="CVM52" s="86"/>
      <c r="CVR52" s="86"/>
      <c r="CVS52" s="86"/>
      <c r="CVT52" s="86"/>
      <c r="CVU52" s="86"/>
      <c r="CVV52" s="86"/>
      <c r="CVW52" s="86"/>
      <c r="CVX52" s="86"/>
      <c r="CVY52" s="86"/>
      <c r="CVZ52" s="86"/>
      <c r="CWA52" s="86"/>
      <c r="CWF52" s="86"/>
      <c r="CWG52" s="86"/>
      <c r="CWH52" s="86"/>
      <c r="CWI52" s="86"/>
      <c r="CWJ52" s="86"/>
      <c r="CWK52" s="86"/>
      <c r="CWL52" s="86"/>
      <c r="CWM52" s="86"/>
      <c r="CWN52" s="86"/>
      <c r="CWO52" s="86"/>
      <c r="CWT52" s="86"/>
      <c r="CWU52" s="86"/>
      <c r="CWV52" s="86"/>
      <c r="CWW52" s="86"/>
      <c r="CWX52" s="86"/>
      <c r="CWY52" s="86"/>
      <c r="CWZ52" s="86"/>
      <c r="CXA52" s="86"/>
      <c r="CXB52" s="86"/>
      <c r="CXC52" s="86"/>
      <c r="CXH52" s="86"/>
      <c r="CXI52" s="86"/>
      <c r="CXJ52" s="86"/>
      <c r="CXK52" s="86"/>
      <c r="CXL52" s="86"/>
      <c r="CXM52" s="86"/>
      <c r="CXN52" s="86"/>
      <c r="CXO52" s="86"/>
      <c r="CXP52" s="86"/>
      <c r="CXQ52" s="86"/>
      <c r="CXV52" s="86"/>
      <c r="CXW52" s="86"/>
      <c r="CXX52" s="86"/>
      <c r="CXY52" s="86"/>
      <c r="CXZ52" s="86"/>
      <c r="CYA52" s="86"/>
      <c r="CYB52" s="86"/>
      <c r="CYC52" s="86"/>
      <c r="CYD52" s="86"/>
      <c r="CYE52" s="86"/>
      <c r="CYJ52" s="86"/>
      <c r="CYK52" s="86"/>
      <c r="CYL52" s="86"/>
      <c r="CYM52" s="86"/>
      <c r="CYN52" s="86"/>
      <c r="CYO52" s="86"/>
      <c r="CYP52" s="86"/>
      <c r="CYQ52" s="86"/>
      <c r="CYR52" s="86"/>
      <c r="CYS52" s="86"/>
      <c r="CYX52" s="86"/>
      <c r="CYY52" s="86"/>
      <c r="CYZ52" s="86"/>
      <c r="CZA52" s="86"/>
      <c r="CZB52" s="86"/>
      <c r="CZC52" s="86"/>
      <c r="CZD52" s="86"/>
      <c r="CZE52" s="86"/>
      <c r="CZF52" s="86"/>
      <c r="CZG52" s="86"/>
      <c r="CZL52" s="86"/>
      <c r="CZM52" s="86"/>
      <c r="CZN52" s="86"/>
      <c r="CZO52" s="86"/>
      <c r="CZP52" s="86"/>
      <c r="CZQ52" s="86"/>
      <c r="CZR52" s="86"/>
      <c r="CZS52" s="86"/>
      <c r="CZT52" s="86"/>
      <c r="CZU52" s="86"/>
      <c r="CZZ52" s="86"/>
      <c r="DAA52" s="86"/>
      <c r="DAB52" s="86"/>
      <c r="DAC52" s="86"/>
      <c r="DAD52" s="86"/>
      <c r="DAE52" s="86"/>
      <c r="DAF52" s="86"/>
      <c r="DAG52" s="86"/>
      <c r="DAH52" s="86"/>
      <c r="DAI52" s="86"/>
      <c r="DAN52" s="86"/>
      <c r="DAO52" s="86"/>
      <c r="DAP52" s="86"/>
      <c r="DAQ52" s="86"/>
      <c r="DAR52" s="86"/>
      <c r="DAS52" s="86"/>
      <c r="DAT52" s="86"/>
      <c r="DAU52" s="86"/>
      <c r="DAV52" s="86"/>
      <c r="DAW52" s="86"/>
      <c r="DBB52" s="86"/>
      <c r="DBC52" s="86"/>
      <c r="DBD52" s="86"/>
      <c r="DBE52" s="86"/>
      <c r="DBF52" s="86"/>
      <c r="DBG52" s="86"/>
      <c r="DBH52" s="86"/>
      <c r="DBI52" s="86"/>
      <c r="DBJ52" s="86"/>
      <c r="DBK52" s="86"/>
      <c r="DBP52" s="86"/>
      <c r="DBQ52" s="86"/>
      <c r="DBR52" s="86"/>
      <c r="DBS52" s="86"/>
      <c r="DBT52" s="86"/>
      <c r="DBU52" s="86"/>
      <c r="DBV52" s="86"/>
      <c r="DBW52" s="86"/>
      <c r="DBX52" s="86"/>
      <c r="DBY52" s="86"/>
      <c r="DCD52" s="86"/>
      <c r="DCE52" s="86"/>
      <c r="DCF52" s="86"/>
      <c r="DCG52" s="86"/>
      <c r="DCH52" s="86"/>
      <c r="DCI52" s="86"/>
      <c r="DCJ52" s="86"/>
      <c r="DCK52" s="86"/>
      <c r="DCL52" s="86"/>
      <c r="DCM52" s="86"/>
      <c r="DCR52" s="86"/>
      <c r="DCS52" s="86"/>
      <c r="DCT52" s="86"/>
      <c r="DCU52" s="86"/>
      <c r="DCV52" s="86"/>
      <c r="DCW52" s="86"/>
      <c r="DCX52" s="86"/>
      <c r="DCY52" s="86"/>
      <c r="DCZ52" s="86"/>
      <c r="DDA52" s="86"/>
      <c r="DDF52" s="86"/>
      <c r="DDG52" s="86"/>
      <c r="DDH52" s="86"/>
      <c r="DDI52" s="86"/>
      <c r="DDJ52" s="86"/>
      <c r="DDK52" s="86"/>
      <c r="DDL52" s="86"/>
      <c r="DDM52" s="86"/>
      <c r="DDN52" s="86"/>
      <c r="DDO52" s="86"/>
      <c r="DDT52" s="86"/>
      <c r="DDU52" s="86"/>
      <c r="DDV52" s="86"/>
      <c r="DDW52" s="86"/>
      <c r="DDX52" s="86"/>
      <c r="DDY52" s="86"/>
      <c r="DDZ52" s="86"/>
      <c r="DEA52" s="86"/>
      <c r="DEB52" s="86"/>
      <c r="DEC52" s="86"/>
      <c r="DEH52" s="86"/>
      <c r="DEI52" s="86"/>
      <c r="DEJ52" s="86"/>
      <c r="DEK52" s="86"/>
      <c r="DEL52" s="86"/>
      <c r="DEM52" s="86"/>
      <c r="DEN52" s="86"/>
      <c r="DEO52" s="86"/>
      <c r="DEP52" s="86"/>
      <c r="DEQ52" s="86"/>
      <c r="DEV52" s="86"/>
      <c r="DEW52" s="86"/>
      <c r="DEX52" s="86"/>
      <c r="DEY52" s="86"/>
      <c r="DEZ52" s="86"/>
      <c r="DFA52" s="86"/>
      <c r="DFB52" s="86"/>
      <c r="DFC52" s="86"/>
      <c r="DFD52" s="86"/>
      <c r="DFE52" s="86"/>
      <c r="DFJ52" s="86"/>
      <c r="DFK52" s="86"/>
      <c r="DFL52" s="86"/>
      <c r="DFM52" s="86"/>
      <c r="DFN52" s="86"/>
      <c r="DFO52" s="86"/>
      <c r="DFP52" s="86"/>
      <c r="DFQ52" s="86"/>
      <c r="DFR52" s="86"/>
      <c r="DFS52" s="86"/>
      <c r="DFX52" s="86"/>
      <c r="DFY52" s="86"/>
      <c r="DFZ52" s="86"/>
      <c r="DGA52" s="86"/>
      <c r="DGB52" s="86"/>
      <c r="DGC52" s="86"/>
      <c r="DGD52" s="86"/>
      <c r="DGE52" s="86"/>
      <c r="DGF52" s="86"/>
      <c r="DGG52" s="86"/>
      <c r="DGL52" s="86"/>
      <c r="DGM52" s="86"/>
      <c r="DGN52" s="86"/>
      <c r="DGO52" s="86"/>
      <c r="DGP52" s="86"/>
      <c r="DGQ52" s="86"/>
      <c r="DGR52" s="86"/>
      <c r="DGS52" s="86"/>
      <c r="DGT52" s="86"/>
      <c r="DGU52" s="86"/>
      <c r="DGZ52" s="86"/>
      <c r="DHA52" s="86"/>
      <c r="DHB52" s="86"/>
      <c r="DHC52" s="86"/>
      <c r="DHD52" s="86"/>
      <c r="DHE52" s="86"/>
      <c r="DHF52" s="86"/>
      <c r="DHG52" s="86"/>
      <c r="DHH52" s="86"/>
      <c r="DHI52" s="86"/>
      <c r="DHN52" s="86"/>
      <c r="DHO52" s="86"/>
      <c r="DHP52" s="86"/>
      <c r="DHQ52" s="86"/>
      <c r="DHR52" s="86"/>
      <c r="DHS52" s="86"/>
      <c r="DHT52" s="86"/>
      <c r="DHU52" s="86"/>
      <c r="DHV52" s="86"/>
      <c r="DHW52" s="86"/>
      <c r="DIB52" s="86"/>
      <c r="DIC52" s="86"/>
      <c r="DID52" s="86"/>
      <c r="DIE52" s="86"/>
      <c r="DIF52" s="86"/>
      <c r="DIG52" s="86"/>
      <c r="DIH52" s="86"/>
      <c r="DII52" s="86"/>
      <c r="DIJ52" s="86"/>
      <c r="DIK52" s="86"/>
      <c r="DIP52" s="86"/>
      <c r="DIQ52" s="86"/>
      <c r="DIR52" s="86"/>
      <c r="DIS52" s="86"/>
      <c r="DIT52" s="86"/>
      <c r="DIU52" s="86"/>
      <c r="DIV52" s="86"/>
      <c r="DIW52" s="86"/>
      <c r="DIX52" s="86"/>
      <c r="DIY52" s="86"/>
      <c r="DJD52" s="86"/>
      <c r="DJE52" s="86"/>
      <c r="DJF52" s="86"/>
      <c r="DJG52" s="86"/>
      <c r="DJH52" s="86"/>
      <c r="DJI52" s="86"/>
      <c r="DJJ52" s="86"/>
      <c r="DJK52" s="86"/>
      <c r="DJL52" s="86"/>
      <c r="DJM52" s="86"/>
      <c r="DJR52" s="86"/>
      <c r="DJS52" s="86"/>
      <c r="DJT52" s="86"/>
      <c r="DJU52" s="86"/>
      <c r="DJV52" s="86"/>
      <c r="DJW52" s="86"/>
      <c r="DJX52" s="86"/>
      <c r="DJY52" s="86"/>
      <c r="DJZ52" s="86"/>
      <c r="DKA52" s="86"/>
      <c r="DKF52" s="86"/>
      <c r="DKG52" s="86"/>
      <c r="DKH52" s="86"/>
      <c r="DKI52" s="86"/>
      <c r="DKJ52" s="86"/>
      <c r="DKK52" s="86"/>
      <c r="DKL52" s="86"/>
      <c r="DKM52" s="86"/>
      <c r="DKN52" s="86"/>
      <c r="DKO52" s="86"/>
      <c r="DKT52" s="86"/>
      <c r="DKU52" s="86"/>
      <c r="DKV52" s="86"/>
      <c r="DKW52" s="86"/>
      <c r="DKX52" s="86"/>
      <c r="DKY52" s="86"/>
      <c r="DKZ52" s="86"/>
      <c r="DLA52" s="86"/>
      <c r="DLB52" s="86"/>
      <c r="DLC52" s="86"/>
      <c r="DLH52" s="86"/>
      <c r="DLI52" s="86"/>
      <c r="DLJ52" s="86"/>
      <c r="DLK52" s="86"/>
      <c r="DLL52" s="86"/>
      <c r="DLM52" s="86"/>
      <c r="DLN52" s="86"/>
      <c r="DLO52" s="86"/>
      <c r="DLP52" s="86"/>
      <c r="DLQ52" s="86"/>
      <c r="DLV52" s="86"/>
      <c r="DLW52" s="86"/>
      <c r="DLX52" s="86"/>
      <c r="DLY52" s="86"/>
      <c r="DLZ52" s="86"/>
      <c r="DMA52" s="86"/>
      <c r="DMB52" s="86"/>
      <c r="DMC52" s="86"/>
      <c r="DMD52" s="86"/>
      <c r="DME52" s="86"/>
      <c r="DMJ52" s="86"/>
      <c r="DMK52" s="86"/>
      <c r="DML52" s="86"/>
      <c r="DMM52" s="86"/>
      <c r="DMN52" s="86"/>
      <c r="DMO52" s="86"/>
      <c r="DMP52" s="86"/>
      <c r="DMQ52" s="86"/>
      <c r="DMR52" s="86"/>
      <c r="DMS52" s="86"/>
      <c r="DMX52" s="86"/>
      <c r="DMY52" s="86"/>
      <c r="DMZ52" s="86"/>
      <c r="DNA52" s="86"/>
      <c r="DNB52" s="86"/>
      <c r="DNC52" s="86"/>
      <c r="DND52" s="86"/>
      <c r="DNE52" s="86"/>
      <c r="DNF52" s="86"/>
      <c r="DNG52" s="86"/>
      <c r="DNL52" s="86"/>
      <c r="DNM52" s="86"/>
      <c r="DNN52" s="86"/>
      <c r="DNO52" s="86"/>
      <c r="DNP52" s="86"/>
      <c r="DNQ52" s="86"/>
      <c r="DNR52" s="86"/>
      <c r="DNS52" s="86"/>
      <c r="DNT52" s="86"/>
      <c r="DNU52" s="86"/>
      <c r="DNZ52" s="86"/>
      <c r="DOA52" s="86"/>
      <c r="DOB52" s="86"/>
      <c r="DOC52" s="86"/>
      <c r="DOD52" s="86"/>
      <c r="DOE52" s="86"/>
      <c r="DOF52" s="86"/>
      <c r="DOG52" s="86"/>
      <c r="DOH52" s="86"/>
      <c r="DOI52" s="86"/>
      <c r="DON52" s="86"/>
      <c r="DOO52" s="86"/>
      <c r="DOP52" s="86"/>
      <c r="DOQ52" s="86"/>
      <c r="DOR52" s="86"/>
      <c r="DOS52" s="86"/>
      <c r="DOT52" s="86"/>
      <c r="DOU52" s="86"/>
      <c r="DOV52" s="86"/>
      <c r="DOW52" s="86"/>
      <c r="DPB52" s="86"/>
      <c r="DPC52" s="86"/>
      <c r="DPD52" s="86"/>
      <c r="DPE52" s="86"/>
      <c r="DPF52" s="86"/>
      <c r="DPG52" s="86"/>
      <c r="DPH52" s="86"/>
      <c r="DPI52" s="86"/>
      <c r="DPJ52" s="86"/>
      <c r="DPK52" s="86"/>
      <c r="DPP52" s="86"/>
      <c r="DPQ52" s="86"/>
      <c r="DPR52" s="86"/>
      <c r="DPS52" s="86"/>
      <c r="DPT52" s="86"/>
      <c r="DPU52" s="86"/>
      <c r="DPV52" s="86"/>
      <c r="DPW52" s="86"/>
      <c r="DPX52" s="86"/>
      <c r="DPY52" s="86"/>
      <c r="DQD52" s="86"/>
      <c r="DQE52" s="86"/>
      <c r="DQF52" s="86"/>
      <c r="DQG52" s="86"/>
      <c r="DQH52" s="86"/>
      <c r="DQI52" s="86"/>
      <c r="DQJ52" s="86"/>
      <c r="DQK52" s="86"/>
      <c r="DQL52" s="86"/>
      <c r="DQM52" s="86"/>
      <c r="DQR52" s="86"/>
      <c r="DQS52" s="86"/>
      <c r="DQT52" s="86"/>
      <c r="DQU52" s="86"/>
      <c r="DQV52" s="86"/>
      <c r="DQW52" s="86"/>
      <c r="DQX52" s="86"/>
      <c r="DQY52" s="86"/>
      <c r="DQZ52" s="86"/>
      <c r="DRA52" s="86"/>
      <c r="DRF52" s="86"/>
      <c r="DRG52" s="86"/>
      <c r="DRH52" s="86"/>
      <c r="DRI52" s="86"/>
      <c r="DRJ52" s="86"/>
      <c r="DRK52" s="86"/>
      <c r="DRL52" s="86"/>
      <c r="DRM52" s="86"/>
      <c r="DRN52" s="86"/>
      <c r="DRO52" s="86"/>
      <c r="DRT52" s="86"/>
      <c r="DRU52" s="86"/>
      <c r="DRV52" s="86"/>
      <c r="DRW52" s="86"/>
      <c r="DRX52" s="86"/>
      <c r="DRY52" s="86"/>
      <c r="DRZ52" s="86"/>
      <c r="DSA52" s="86"/>
      <c r="DSB52" s="86"/>
      <c r="DSC52" s="86"/>
      <c r="DSH52" s="86"/>
      <c r="DSI52" s="86"/>
      <c r="DSJ52" s="86"/>
      <c r="DSK52" s="86"/>
      <c r="DSL52" s="86"/>
      <c r="DSM52" s="86"/>
      <c r="DSN52" s="86"/>
      <c r="DSO52" s="86"/>
      <c r="DSP52" s="86"/>
      <c r="DSQ52" s="86"/>
      <c r="DSV52" s="86"/>
      <c r="DSW52" s="86"/>
      <c r="DSX52" s="86"/>
      <c r="DSY52" s="86"/>
      <c r="DSZ52" s="86"/>
      <c r="DTA52" s="86"/>
      <c r="DTB52" s="86"/>
      <c r="DTC52" s="86"/>
      <c r="DTD52" s="86"/>
      <c r="DTE52" s="86"/>
      <c r="DTJ52" s="86"/>
      <c r="DTK52" s="86"/>
      <c r="DTL52" s="86"/>
      <c r="DTM52" s="86"/>
      <c r="DTN52" s="86"/>
      <c r="DTO52" s="86"/>
      <c r="DTP52" s="86"/>
      <c r="DTQ52" s="86"/>
      <c r="DTR52" s="86"/>
      <c r="DTS52" s="86"/>
      <c r="DTX52" s="86"/>
      <c r="DTY52" s="86"/>
      <c r="DTZ52" s="86"/>
      <c r="DUA52" s="86"/>
      <c r="DUB52" s="86"/>
      <c r="DUC52" s="86"/>
      <c r="DUD52" s="86"/>
      <c r="DUE52" s="86"/>
      <c r="DUF52" s="86"/>
      <c r="DUG52" s="86"/>
      <c r="DUL52" s="86"/>
      <c r="DUM52" s="86"/>
      <c r="DUN52" s="86"/>
      <c r="DUO52" s="86"/>
      <c r="DUP52" s="86"/>
      <c r="DUQ52" s="86"/>
      <c r="DUR52" s="86"/>
      <c r="DUS52" s="86"/>
      <c r="DUT52" s="86"/>
      <c r="DUU52" s="86"/>
      <c r="DUZ52" s="86"/>
      <c r="DVA52" s="86"/>
      <c r="DVB52" s="86"/>
      <c r="DVC52" s="86"/>
      <c r="DVD52" s="86"/>
      <c r="DVE52" s="86"/>
      <c r="DVF52" s="86"/>
      <c r="DVG52" s="86"/>
      <c r="DVH52" s="86"/>
      <c r="DVI52" s="86"/>
      <c r="DVN52" s="86"/>
      <c r="DVO52" s="86"/>
      <c r="DVP52" s="86"/>
      <c r="DVQ52" s="86"/>
      <c r="DVR52" s="86"/>
      <c r="DVS52" s="86"/>
      <c r="DVT52" s="86"/>
      <c r="DVU52" s="86"/>
      <c r="DVV52" s="86"/>
      <c r="DVW52" s="86"/>
      <c r="DWB52" s="86"/>
      <c r="DWC52" s="86"/>
      <c r="DWD52" s="86"/>
      <c r="DWE52" s="86"/>
      <c r="DWF52" s="86"/>
      <c r="DWG52" s="86"/>
      <c r="DWH52" s="86"/>
      <c r="DWI52" s="86"/>
      <c r="DWJ52" s="86"/>
      <c r="DWK52" s="86"/>
      <c r="DWP52" s="86"/>
      <c r="DWQ52" s="86"/>
      <c r="DWR52" s="86"/>
      <c r="DWS52" s="86"/>
      <c r="DWT52" s="86"/>
      <c r="DWU52" s="86"/>
      <c r="DWV52" s="86"/>
      <c r="DWW52" s="86"/>
      <c r="DWX52" s="86"/>
      <c r="DWY52" s="86"/>
      <c r="DXD52" s="86"/>
      <c r="DXE52" s="86"/>
      <c r="DXF52" s="86"/>
      <c r="DXG52" s="86"/>
      <c r="DXH52" s="86"/>
      <c r="DXI52" s="86"/>
      <c r="DXJ52" s="86"/>
      <c r="DXK52" s="86"/>
      <c r="DXL52" s="86"/>
      <c r="DXM52" s="86"/>
      <c r="DXR52" s="86"/>
      <c r="DXS52" s="86"/>
      <c r="DXT52" s="86"/>
      <c r="DXU52" s="86"/>
      <c r="DXV52" s="86"/>
      <c r="DXW52" s="86"/>
      <c r="DXX52" s="86"/>
      <c r="DXY52" s="86"/>
      <c r="DXZ52" s="86"/>
      <c r="DYA52" s="86"/>
      <c r="DYF52" s="86"/>
      <c r="DYG52" s="86"/>
      <c r="DYH52" s="86"/>
      <c r="DYI52" s="86"/>
      <c r="DYJ52" s="86"/>
      <c r="DYK52" s="86"/>
      <c r="DYL52" s="86"/>
      <c r="DYM52" s="86"/>
      <c r="DYN52" s="86"/>
      <c r="DYO52" s="86"/>
      <c r="DYT52" s="86"/>
      <c r="DYU52" s="86"/>
      <c r="DYV52" s="86"/>
      <c r="DYW52" s="86"/>
      <c r="DYX52" s="86"/>
      <c r="DYY52" s="86"/>
      <c r="DYZ52" s="86"/>
      <c r="DZA52" s="86"/>
      <c r="DZB52" s="86"/>
      <c r="DZC52" s="86"/>
      <c r="DZH52" s="86"/>
      <c r="DZI52" s="86"/>
      <c r="DZJ52" s="86"/>
      <c r="DZK52" s="86"/>
      <c r="DZL52" s="86"/>
      <c r="DZM52" s="86"/>
      <c r="DZN52" s="86"/>
      <c r="DZO52" s="86"/>
      <c r="DZP52" s="86"/>
      <c r="DZQ52" s="86"/>
      <c r="DZV52" s="86"/>
      <c r="DZW52" s="86"/>
      <c r="DZX52" s="86"/>
      <c r="DZY52" s="86"/>
      <c r="DZZ52" s="86"/>
      <c r="EAA52" s="86"/>
      <c r="EAB52" s="86"/>
      <c r="EAC52" s="86"/>
      <c r="EAD52" s="86"/>
      <c r="EAE52" s="86"/>
      <c r="EAJ52" s="86"/>
      <c r="EAK52" s="86"/>
      <c r="EAL52" s="86"/>
      <c r="EAM52" s="86"/>
      <c r="EAN52" s="86"/>
      <c r="EAO52" s="86"/>
      <c r="EAP52" s="86"/>
      <c r="EAQ52" s="86"/>
      <c r="EAR52" s="86"/>
      <c r="EAS52" s="86"/>
      <c r="EAX52" s="86"/>
      <c r="EAY52" s="86"/>
      <c r="EAZ52" s="86"/>
      <c r="EBA52" s="86"/>
      <c r="EBB52" s="86"/>
      <c r="EBC52" s="86"/>
      <c r="EBD52" s="86"/>
      <c r="EBE52" s="86"/>
      <c r="EBF52" s="86"/>
      <c r="EBG52" s="86"/>
      <c r="EBL52" s="86"/>
      <c r="EBM52" s="86"/>
      <c r="EBN52" s="86"/>
      <c r="EBO52" s="86"/>
      <c r="EBP52" s="86"/>
      <c r="EBQ52" s="86"/>
      <c r="EBR52" s="86"/>
      <c r="EBS52" s="86"/>
      <c r="EBT52" s="86"/>
      <c r="EBU52" s="86"/>
      <c r="EBZ52" s="86"/>
      <c r="ECA52" s="86"/>
      <c r="ECB52" s="86"/>
      <c r="ECC52" s="86"/>
      <c r="ECD52" s="86"/>
      <c r="ECE52" s="86"/>
      <c r="ECF52" s="86"/>
      <c r="ECG52" s="86"/>
      <c r="ECH52" s="86"/>
      <c r="ECI52" s="86"/>
      <c r="ECN52" s="86"/>
      <c r="ECO52" s="86"/>
      <c r="ECP52" s="86"/>
      <c r="ECQ52" s="86"/>
      <c r="ECR52" s="86"/>
      <c r="ECS52" s="86"/>
      <c r="ECT52" s="86"/>
      <c r="ECU52" s="86"/>
      <c r="ECV52" s="86"/>
      <c r="ECW52" s="86"/>
      <c r="EDB52" s="86"/>
      <c r="EDC52" s="86"/>
      <c r="EDD52" s="86"/>
      <c r="EDE52" s="86"/>
      <c r="EDF52" s="86"/>
      <c r="EDG52" s="86"/>
      <c r="EDH52" s="86"/>
      <c r="EDI52" s="86"/>
      <c r="EDJ52" s="86"/>
      <c r="EDK52" s="86"/>
      <c r="EDP52" s="86"/>
      <c r="EDQ52" s="86"/>
      <c r="EDR52" s="86"/>
      <c r="EDS52" s="86"/>
      <c r="EDT52" s="86"/>
      <c r="EDU52" s="86"/>
      <c r="EDV52" s="86"/>
      <c r="EDW52" s="86"/>
      <c r="EDX52" s="86"/>
      <c r="EDY52" s="86"/>
      <c r="EED52" s="86"/>
      <c r="EEE52" s="86"/>
      <c r="EEF52" s="86"/>
      <c r="EEG52" s="86"/>
      <c r="EEH52" s="86"/>
      <c r="EEI52" s="86"/>
      <c r="EEJ52" s="86"/>
      <c r="EEK52" s="86"/>
      <c r="EEL52" s="86"/>
      <c r="EEM52" s="86"/>
      <c r="EER52" s="86"/>
      <c r="EES52" s="86"/>
      <c r="EET52" s="86"/>
      <c r="EEU52" s="86"/>
      <c r="EEV52" s="86"/>
      <c r="EEW52" s="86"/>
      <c r="EEX52" s="86"/>
      <c r="EEY52" s="86"/>
      <c r="EEZ52" s="86"/>
      <c r="EFA52" s="86"/>
      <c r="EFF52" s="86"/>
      <c r="EFG52" s="86"/>
      <c r="EFH52" s="86"/>
      <c r="EFI52" s="86"/>
      <c r="EFJ52" s="86"/>
      <c r="EFK52" s="86"/>
      <c r="EFL52" s="86"/>
      <c r="EFM52" s="86"/>
      <c r="EFN52" s="86"/>
      <c r="EFO52" s="86"/>
      <c r="EFT52" s="86"/>
      <c r="EFU52" s="86"/>
      <c r="EFV52" s="86"/>
      <c r="EFW52" s="86"/>
      <c r="EFX52" s="86"/>
      <c r="EFY52" s="86"/>
      <c r="EFZ52" s="86"/>
      <c r="EGA52" s="86"/>
      <c r="EGB52" s="86"/>
      <c r="EGC52" s="86"/>
      <c r="EGH52" s="86"/>
      <c r="EGI52" s="86"/>
      <c r="EGJ52" s="86"/>
      <c r="EGK52" s="86"/>
      <c r="EGL52" s="86"/>
      <c r="EGM52" s="86"/>
      <c r="EGN52" s="86"/>
      <c r="EGO52" s="86"/>
      <c r="EGP52" s="86"/>
      <c r="EGQ52" s="86"/>
      <c r="EGV52" s="86"/>
      <c r="EGW52" s="86"/>
      <c r="EGX52" s="86"/>
      <c r="EGY52" s="86"/>
      <c r="EGZ52" s="86"/>
      <c r="EHA52" s="86"/>
      <c r="EHB52" s="86"/>
      <c r="EHC52" s="86"/>
      <c r="EHD52" s="86"/>
      <c r="EHE52" s="86"/>
      <c r="EHJ52" s="86"/>
      <c r="EHK52" s="86"/>
      <c r="EHL52" s="86"/>
      <c r="EHM52" s="86"/>
      <c r="EHN52" s="86"/>
      <c r="EHO52" s="86"/>
      <c r="EHP52" s="86"/>
      <c r="EHQ52" s="86"/>
      <c r="EHR52" s="86"/>
      <c r="EHS52" s="86"/>
      <c r="EHX52" s="86"/>
      <c r="EHY52" s="86"/>
      <c r="EHZ52" s="86"/>
      <c r="EIA52" s="86"/>
      <c r="EIB52" s="86"/>
      <c r="EIC52" s="86"/>
      <c r="EID52" s="86"/>
      <c r="EIE52" s="86"/>
      <c r="EIF52" s="86"/>
      <c r="EIG52" s="86"/>
      <c r="EIL52" s="86"/>
      <c r="EIM52" s="86"/>
      <c r="EIN52" s="86"/>
      <c r="EIO52" s="86"/>
      <c r="EIP52" s="86"/>
      <c r="EIQ52" s="86"/>
      <c r="EIR52" s="86"/>
      <c r="EIS52" s="86"/>
      <c r="EIT52" s="86"/>
      <c r="EIU52" s="86"/>
      <c r="EIZ52" s="86"/>
      <c r="EJA52" s="86"/>
      <c r="EJB52" s="86"/>
      <c r="EJC52" s="86"/>
      <c r="EJD52" s="86"/>
      <c r="EJE52" s="86"/>
      <c r="EJF52" s="86"/>
      <c r="EJG52" s="86"/>
      <c r="EJH52" s="86"/>
      <c r="EJI52" s="86"/>
      <c r="EJN52" s="86"/>
      <c r="EJO52" s="86"/>
      <c r="EJP52" s="86"/>
      <c r="EJQ52" s="86"/>
      <c r="EJR52" s="86"/>
      <c r="EJS52" s="86"/>
      <c r="EJT52" s="86"/>
      <c r="EJU52" s="86"/>
      <c r="EJV52" s="86"/>
      <c r="EJW52" s="86"/>
      <c r="EKB52" s="86"/>
      <c r="EKC52" s="86"/>
      <c r="EKD52" s="86"/>
      <c r="EKE52" s="86"/>
      <c r="EKF52" s="86"/>
      <c r="EKG52" s="86"/>
      <c r="EKH52" s="86"/>
      <c r="EKI52" s="86"/>
      <c r="EKJ52" s="86"/>
      <c r="EKK52" s="86"/>
      <c r="EKP52" s="86"/>
      <c r="EKQ52" s="86"/>
      <c r="EKR52" s="86"/>
      <c r="EKS52" s="86"/>
      <c r="EKT52" s="86"/>
      <c r="EKU52" s="86"/>
      <c r="EKV52" s="86"/>
      <c r="EKW52" s="86"/>
      <c r="EKX52" s="86"/>
      <c r="EKY52" s="86"/>
      <c r="ELD52" s="86"/>
      <c r="ELE52" s="86"/>
      <c r="ELF52" s="86"/>
      <c r="ELG52" s="86"/>
      <c r="ELH52" s="86"/>
      <c r="ELI52" s="86"/>
      <c r="ELJ52" s="86"/>
      <c r="ELK52" s="86"/>
      <c r="ELL52" s="86"/>
      <c r="ELM52" s="86"/>
      <c r="ELR52" s="86"/>
      <c r="ELS52" s="86"/>
      <c r="ELT52" s="86"/>
      <c r="ELU52" s="86"/>
      <c r="ELV52" s="86"/>
      <c r="ELW52" s="86"/>
      <c r="ELX52" s="86"/>
      <c r="ELY52" s="86"/>
      <c r="ELZ52" s="86"/>
      <c r="EMA52" s="86"/>
      <c r="EMF52" s="86"/>
      <c r="EMG52" s="86"/>
      <c r="EMH52" s="86"/>
      <c r="EMI52" s="86"/>
      <c r="EMJ52" s="86"/>
      <c r="EMK52" s="86"/>
      <c r="EML52" s="86"/>
      <c r="EMM52" s="86"/>
      <c r="EMN52" s="86"/>
      <c r="EMO52" s="86"/>
      <c r="EMT52" s="86"/>
      <c r="EMU52" s="86"/>
      <c r="EMV52" s="86"/>
      <c r="EMW52" s="86"/>
      <c r="EMX52" s="86"/>
      <c r="EMY52" s="86"/>
      <c r="EMZ52" s="86"/>
      <c r="ENA52" s="86"/>
      <c r="ENB52" s="86"/>
      <c r="ENC52" s="86"/>
      <c r="ENH52" s="86"/>
      <c r="ENI52" s="86"/>
      <c r="ENJ52" s="86"/>
      <c r="ENK52" s="86"/>
      <c r="ENL52" s="86"/>
      <c r="ENM52" s="86"/>
      <c r="ENN52" s="86"/>
      <c r="ENO52" s="86"/>
      <c r="ENP52" s="86"/>
      <c r="ENQ52" s="86"/>
      <c r="ENV52" s="86"/>
      <c r="ENW52" s="86"/>
      <c r="ENX52" s="86"/>
      <c r="ENY52" s="86"/>
      <c r="ENZ52" s="86"/>
      <c r="EOA52" s="86"/>
      <c r="EOB52" s="86"/>
      <c r="EOC52" s="86"/>
      <c r="EOD52" s="86"/>
      <c r="EOE52" s="86"/>
      <c r="EOJ52" s="86"/>
      <c r="EOK52" s="86"/>
      <c r="EOL52" s="86"/>
      <c r="EOM52" s="86"/>
      <c r="EON52" s="86"/>
      <c r="EOO52" s="86"/>
      <c r="EOP52" s="86"/>
      <c r="EOQ52" s="86"/>
      <c r="EOR52" s="86"/>
      <c r="EOS52" s="86"/>
      <c r="EOX52" s="86"/>
      <c r="EOY52" s="86"/>
      <c r="EOZ52" s="86"/>
      <c r="EPA52" s="86"/>
      <c r="EPB52" s="86"/>
      <c r="EPC52" s="86"/>
      <c r="EPD52" s="86"/>
      <c r="EPE52" s="86"/>
      <c r="EPF52" s="86"/>
      <c r="EPG52" s="86"/>
      <c r="EPL52" s="86"/>
      <c r="EPM52" s="86"/>
      <c r="EPN52" s="86"/>
      <c r="EPO52" s="86"/>
      <c r="EPP52" s="86"/>
      <c r="EPQ52" s="86"/>
      <c r="EPR52" s="86"/>
      <c r="EPS52" s="86"/>
      <c r="EPT52" s="86"/>
      <c r="EPU52" s="86"/>
      <c r="EPZ52" s="86"/>
      <c r="EQA52" s="86"/>
      <c r="EQB52" s="86"/>
      <c r="EQC52" s="86"/>
      <c r="EQD52" s="86"/>
      <c r="EQE52" s="86"/>
      <c r="EQF52" s="86"/>
      <c r="EQG52" s="86"/>
      <c r="EQH52" s="86"/>
      <c r="EQI52" s="86"/>
      <c r="EQN52" s="86"/>
      <c r="EQO52" s="86"/>
      <c r="EQP52" s="86"/>
      <c r="EQQ52" s="86"/>
      <c r="EQR52" s="86"/>
      <c r="EQS52" s="86"/>
      <c r="EQT52" s="86"/>
      <c r="EQU52" s="86"/>
      <c r="EQV52" s="86"/>
      <c r="EQW52" s="86"/>
      <c r="ERB52" s="86"/>
      <c r="ERC52" s="86"/>
      <c r="ERD52" s="86"/>
      <c r="ERE52" s="86"/>
      <c r="ERF52" s="86"/>
      <c r="ERG52" s="86"/>
      <c r="ERH52" s="86"/>
      <c r="ERI52" s="86"/>
      <c r="ERJ52" s="86"/>
      <c r="ERK52" s="86"/>
      <c r="ERP52" s="86"/>
      <c r="ERQ52" s="86"/>
      <c r="ERR52" s="86"/>
      <c r="ERS52" s="86"/>
      <c r="ERT52" s="86"/>
      <c r="ERU52" s="86"/>
      <c r="ERV52" s="86"/>
      <c r="ERW52" s="86"/>
      <c r="ERX52" s="86"/>
      <c r="ERY52" s="86"/>
      <c r="ESD52" s="86"/>
      <c r="ESE52" s="86"/>
      <c r="ESF52" s="86"/>
      <c r="ESG52" s="86"/>
      <c r="ESH52" s="86"/>
      <c r="ESI52" s="86"/>
      <c r="ESJ52" s="86"/>
      <c r="ESK52" s="86"/>
      <c r="ESL52" s="86"/>
      <c r="ESM52" s="86"/>
      <c r="ESR52" s="86"/>
      <c r="ESS52" s="86"/>
      <c r="EST52" s="86"/>
      <c r="ESU52" s="86"/>
      <c r="ESV52" s="86"/>
      <c r="ESW52" s="86"/>
      <c r="ESX52" s="86"/>
      <c r="ESY52" s="86"/>
      <c r="ESZ52" s="86"/>
      <c r="ETA52" s="86"/>
      <c r="ETF52" s="86"/>
      <c r="ETG52" s="86"/>
      <c r="ETH52" s="86"/>
      <c r="ETI52" s="86"/>
      <c r="ETJ52" s="86"/>
      <c r="ETK52" s="86"/>
      <c r="ETL52" s="86"/>
      <c r="ETM52" s="86"/>
      <c r="ETN52" s="86"/>
      <c r="ETO52" s="86"/>
      <c r="ETT52" s="86"/>
      <c r="ETU52" s="86"/>
      <c r="ETV52" s="86"/>
      <c r="ETW52" s="86"/>
      <c r="ETX52" s="86"/>
      <c r="ETY52" s="86"/>
      <c r="ETZ52" s="86"/>
      <c r="EUA52" s="86"/>
      <c r="EUB52" s="86"/>
      <c r="EUC52" s="86"/>
      <c r="EUH52" s="86"/>
      <c r="EUI52" s="86"/>
      <c r="EUJ52" s="86"/>
      <c r="EUK52" s="86"/>
      <c r="EUL52" s="86"/>
      <c r="EUM52" s="86"/>
      <c r="EUN52" s="86"/>
      <c r="EUO52" s="86"/>
      <c r="EUP52" s="86"/>
      <c r="EUQ52" s="86"/>
      <c r="EUV52" s="86"/>
      <c r="EUW52" s="86"/>
      <c r="EUX52" s="86"/>
      <c r="EUY52" s="86"/>
      <c r="EUZ52" s="86"/>
      <c r="EVA52" s="86"/>
      <c r="EVB52" s="86"/>
      <c r="EVC52" s="86"/>
      <c r="EVD52" s="86"/>
      <c r="EVE52" s="86"/>
      <c r="EVJ52" s="86"/>
      <c r="EVK52" s="86"/>
      <c r="EVL52" s="86"/>
      <c r="EVM52" s="86"/>
      <c r="EVN52" s="86"/>
      <c r="EVO52" s="86"/>
      <c r="EVP52" s="86"/>
      <c r="EVQ52" s="86"/>
      <c r="EVR52" s="86"/>
      <c r="EVS52" s="86"/>
      <c r="EVX52" s="86"/>
      <c r="EVY52" s="86"/>
      <c r="EVZ52" s="86"/>
      <c r="EWA52" s="86"/>
      <c r="EWB52" s="86"/>
      <c r="EWC52" s="86"/>
      <c r="EWD52" s="86"/>
      <c r="EWE52" s="86"/>
      <c r="EWF52" s="86"/>
      <c r="EWG52" s="86"/>
      <c r="EWL52" s="86"/>
      <c r="EWM52" s="86"/>
      <c r="EWN52" s="86"/>
      <c r="EWO52" s="86"/>
      <c r="EWP52" s="86"/>
      <c r="EWQ52" s="86"/>
      <c r="EWR52" s="86"/>
      <c r="EWS52" s="86"/>
      <c r="EWT52" s="86"/>
      <c r="EWU52" s="86"/>
      <c r="EWZ52" s="86"/>
      <c r="EXA52" s="86"/>
      <c r="EXB52" s="86"/>
      <c r="EXC52" s="86"/>
      <c r="EXD52" s="86"/>
      <c r="EXE52" s="86"/>
      <c r="EXF52" s="86"/>
      <c r="EXG52" s="86"/>
      <c r="EXH52" s="86"/>
      <c r="EXI52" s="86"/>
      <c r="EXN52" s="86"/>
      <c r="EXO52" s="86"/>
      <c r="EXP52" s="86"/>
      <c r="EXQ52" s="86"/>
      <c r="EXR52" s="86"/>
      <c r="EXS52" s="86"/>
      <c r="EXT52" s="86"/>
      <c r="EXU52" s="86"/>
      <c r="EXV52" s="86"/>
      <c r="EXW52" s="86"/>
      <c r="EYB52" s="86"/>
      <c r="EYC52" s="86"/>
      <c r="EYD52" s="86"/>
      <c r="EYE52" s="86"/>
      <c r="EYF52" s="86"/>
      <c r="EYG52" s="86"/>
      <c r="EYH52" s="86"/>
      <c r="EYI52" s="86"/>
      <c r="EYJ52" s="86"/>
      <c r="EYK52" s="86"/>
      <c r="EYP52" s="86"/>
      <c r="EYQ52" s="86"/>
      <c r="EYR52" s="86"/>
      <c r="EYS52" s="86"/>
      <c r="EYT52" s="86"/>
      <c r="EYU52" s="86"/>
      <c r="EYV52" s="86"/>
      <c r="EYW52" s="86"/>
      <c r="EYX52" s="86"/>
      <c r="EYY52" s="86"/>
      <c r="EZD52" s="86"/>
      <c r="EZE52" s="86"/>
      <c r="EZF52" s="86"/>
      <c r="EZG52" s="86"/>
      <c r="EZH52" s="86"/>
      <c r="EZI52" s="86"/>
      <c r="EZJ52" s="86"/>
      <c r="EZK52" s="86"/>
      <c r="EZL52" s="86"/>
      <c r="EZM52" s="86"/>
      <c r="EZR52" s="86"/>
      <c r="EZS52" s="86"/>
      <c r="EZT52" s="86"/>
      <c r="EZU52" s="86"/>
      <c r="EZV52" s="86"/>
      <c r="EZW52" s="86"/>
      <c r="EZX52" s="86"/>
      <c r="EZY52" s="86"/>
      <c r="EZZ52" s="86"/>
      <c r="FAA52" s="86"/>
      <c r="FAF52" s="86"/>
      <c r="FAG52" s="86"/>
      <c r="FAH52" s="86"/>
      <c r="FAI52" s="86"/>
      <c r="FAJ52" s="86"/>
      <c r="FAK52" s="86"/>
      <c r="FAL52" s="86"/>
      <c r="FAM52" s="86"/>
      <c r="FAN52" s="86"/>
      <c r="FAO52" s="86"/>
      <c r="FAT52" s="86"/>
      <c r="FAU52" s="86"/>
      <c r="FAV52" s="86"/>
      <c r="FAW52" s="86"/>
      <c r="FAX52" s="86"/>
      <c r="FAY52" s="86"/>
      <c r="FAZ52" s="86"/>
      <c r="FBA52" s="86"/>
      <c r="FBB52" s="86"/>
      <c r="FBC52" s="86"/>
      <c r="FBH52" s="86"/>
      <c r="FBI52" s="86"/>
      <c r="FBJ52" s="86"/>
      <c r="FBK52" s="86"/>
      <c r="FBL52" s="86"/>
      <c r="FBM52" s="86"/>
      <c r="FBN52" s="86"/>
      <c r="FBO52" s="86"/>
      <c r="FBP52" s="86"/>
      <c r="FBQ52" s="86"/>
      <c r="FBV52" s="86"/>
      <c r="FBW52" s="86"/>
      <c r="FBX52" s="86"/>
      <c r="FBY52" s="86"/>
      <c r="FBZ52" s="86"/>
      <c r="FCA52" s="86"/>
      <c r="FCB52" s="86"/>
      <c r="FCC52" s="86"/>
      <c r="FCD52" s="86"/>
      <c r="FCE52" s="86"/>
      <c r="FCJ52" s="86"/>
      <c r="FCK52" s="86"/>
      <c r="FCL52" s="86"/>
      <c r="FCM52" s="86"/>
      <c r="FCN52" s="86"/>
      <c r="FCO52" s="86"/>
      <c r="FCP52" s="86"/>
      <c r="FCQ52" s="86"/>
      <c r="FCR52" s="86"/>
      <c r="FCS52" s="86"/>
      <c r="FCX52" s="86"/>
      <c r="FCY52" s="86"/>
      <c r="FCZ52" s="86"/>
      <c r="FDA52" s="86"/>
      <c r="FDB52" s="86"/>
      <c r="FDC52" s="86"/>
      <c r="FDD52" s="86"/>
      <c r="FDE52" s="86"/>
      <c r="FDF52" s="86"/>
      <c r="FDG52" s="86"/>
      <c r="FDL52" s="86"/>
      <c r="FDM52" s="86"/>
      <c r="FDN52" s="86"/>
      <c r="FDO52" s="86"/>
      <c r="FDP52" s="86"/>
      <c r="FDQ52" s="86"/>
      <c r="FDR52" s="86"/>
      <c r="FDS52" s="86"/>
      <c r="FDT52" s="86"/>
      <c r="FDU52" s="86"/>
      <c r="FDZ52" s="86"/>
      <c r="FEA52" s="86"/>
      <c r="FEB52" s="86"/>
      <c r="FEC52" s="86"/>
      <c r="FED52" s="86"/>
      <c r="FEE52" s="86"/>
      <c r="FEF52" s="86"/>
      <c r="FEG52" s="86"/>
      <c r="FEH52" s="86"/>
      <c r="FEI52" s="86"/>
      <c r="FEN52" s="86"/>
      <c r="FEO52" s="86"/>
      <c r="FEP52" s="86"/>
      <c r="FEQ52" s="86"/>
      <c r="FER52" s="86"/>
      <c r="FES52" s="86"/>
      <c r="FET52" s="86"/>
      <c r="FEU52" s="86"/>
      <c r="FEV52" s="86"/>
      <c r="FEW52" s="86"/>
      <c r="FFB52" s="86"/>
      <c r="FFC52" s="86"/>
      <c r="FFD52" s="86"/>
      <c r="FFE52" s="86"/>
      <c r="FFF52" s="86"/>
      <c r="FFG52" s="86"/>
      <c r="FFH52" s="86"/>
      <c r="FFI52" s="86"/>
      <c r="FFJ52" s="86"/>
      <c r="FFK52" s="86"/>
      <c r="FFP52" s="86"/>
      <c r="FFQ52" s="86"/>
      <c r="FFR52" s="86"/>
      <c r="FFS52" s="86"/>
      <c r="FFT52" s="86"/>
      <c r="FFU52" s="86"/>
      <c r="FFV52" s="86"/>
      <c r="FFW52" s="86"/>
      <c r="FFX52" s="86"/>
      <c r="FFY52" s="86"/>
      <c r="FGD52" s="86"/>
      <c r="FGE52" s="86"/>
      <c r="FGF52" s="86"/>
      <c r="FGG52" s="86"/>
      <c r="FGH52" s="86"/>
      <c r="FGI52" s="86"/>
      <c r="FGJ52" s="86"/>
      <c r="FGK52" s="86"/>
      <c r="FGL52" s="86"/>
      <c r="FGM52" s="86"/>
      <c r="FGR52" s="86"/>
      <c r="FGS52" s="86"/>
      <c r="FGT52" s="86"/>
      <c r="FGU52" s="86"/>
      <c r="FGV52" s="86"/>
      <c r="FGW52" s="86"/>
      <c r="FGX52" s="86"/>
      <c r="FGY52" s="86"/>
      <c r="FGZ52" s="86"/>
      <c r="FHA52" s="86"/>
      <c r="FHF52" s="86"/>
      <c r="FHG52" s="86"/>
      <c r="FHH52" s="86"/>
      <c r="FHI52" s="86"/>
      <c r="FHJ52" s="86"/>
      <c r="FHK52" s="86"/>
      <c r="FHL52" s="86"/>
      <c r="FHM52" s="86"/>
      <c r="FHN52" s="86"/>
      <c r="FHO52" s="86"/>
      <c r="FHT52" s="86"/>
      <c r="FHU52" s="86"/>
      <c r="FHV52" s="86"/>
      <c r="FHW52" s="86"/>
      <c r="FHX52" s="86"/>
      <c r="FHY52" s="86"/>
      <c r="FHZ52" s="86"/>
      <c r="FIA52" s="86"/>
      <c r="FIB52" s="86"/>
      <c r="FIC52" s="86"/>
      <c r="FIH52" s="86"/>
      <c r="FII52" s="86"/>
      <c r="FIJ52" s="86"/>
      <c r="FIK52" s="86"/>
      <c r="FIL52" s="86"/>
      <c r="FIM52" s="86"/>
      <c r="FIN52" s="86"/>
      <c r="FIO52" s="86"/>
      <c r="FIP52" s="86"/>
      <c r="FIQ52" s="86"/>
      <c r="FIV52" s="86"/>
      <c r="FIW52" s="86"/>
      <c r="FIX52" s="86"/>
      <c r="FIY52" s="86"/>
      <c r="FIZ52" s="86"/>
      <c r="FJA52" s="86"/>
      <c r="FJB52" s="86"/>
      <c r="FJC52" s="86"/>
      <c r="FJD52" s="86"/>
      <c r="FJE52" s="86"/>
      <c r="FJJ52" s="86"/>
      <c r="FJK52" s="86"/>
      <c r="FJL52" s="86"/>
      <c r="FJM52" s="86"/>
      <c r="FJN52" s="86"/>
      <c r="FJO52" s="86"/>
      <c r="FJP52" s="86"/>
      <c r="FJQ52" s="86"/>
      <c r="FJR52" s="86"/>
      <c r="FJS52" s="86"/>
      <c r="FJX52" s="86"/>
      <c r="FJY52" s="86"/>
      <c r="FJZ52" s="86"/>
      <c r="FKA52" s="86"/>
      <c r="FKB52" s="86"/>
      <c r="FKC52" s="86"/>
      <c r="FKD52" s="86"/>
      <c r="FKE52" s="86"/>
      <c r="FKF52" s="86"/>
      <c r="FKG52" s="86"/>
      <c r="FKL52" s="86"/>
      <c r="FKM52" s="86"/>
      <c r="FKN52" s="86"/>
      <c r="FKO52" s="86"/>
      <c r="FKP52" s="86"/>
      <c r="FKQ52" s="86"/>
      <c r="FKR52" s="86"/>
      <c r="FKS52" s="86"/>
      <c r="FKT52" s="86"/>
      <c r="FKU52" s="86"/>
      <c r="FKZ52" s="86"/>
      <c r="FLA52" s="86"/>
      <c r="FLB52" s="86"/>
      <c r="FLC52" s="86"/>
      <c r="FLD52" s="86"/>
      <c r="FLE52" s="86"/>
      <c r="FLF52" s="86"/>
      <c r="FLG52" s="86"/>
      <c r="FLH52" s="86"/>
      <c r="FLI52" s="86"/>
      <c r="FLN52" s="86"/>
      <c r="FLO52" s="86"/>
      <c r="FLP52" s="86"/>
      <c r="FLQ52" s="86"/>
      <c r="FLR52" s="86"/>
      <c r="FLS52" s="86"/>
      <c r="FLT52" s="86"/>
      <c r="FLU52" s="86"/>
      <c r="FLV52" s="86"/>
      <c r="FLW52" s="86"/>
      <c r="FMB52" s="86"/>
      <c r="FMC52" s="86"/>
      <c r="FMD52" s="86"/>
      <c r="FME52" s="86"/>
      <c r="FMF52" s="86"/>
      <c r="FMG52" s="86"/>
      <c r="FMH52" s="86"/>
      <c r="FMI52" s="86"/>
      <c r="FMJ52" s="86"/>
      <c r="FMK52" s="86"/>
      <c r="FMP52" s="86"/>
      <c r="FMQ52" s="86"/>
      <c r="FMR52" s="86"/>
      <c r="FMS52" s="86"/>
      <c r="FMT52" s="86"/>
      <c r="FMU52" s="86"/>
      <c r="FMV52" s="86"/>
      <c r="FMW52" s="86"/>
      <c r="FMX52" s="86"/>
      <c r="FMY52" s="86"/>
      <c r="FND52" s="86"/>
      <c r="FNE52" s="86"/>
      <c r="FNF52" s="86"/>
      <c r="FNG52" s="86"/>
      <c r="FNH52" s="86"/>
      <c r="FNI52" s="86"/>
      <c r="FNJ52" s="86"/>
      <c r="FNK52" s="86"/>
      <c r="FNL52" s="86"/>
      <c r="FNM52" s="86"/>
      <c r="FNR52" s="86"/>
      <c r="FNS52" s="86"/>
      <c r="FNT52" s="86"/>
      <c r="FNU52" s="86"/>
      <c r="FNV52" s="86"/>
      <c r="FNW52" s="86"/>
      <c r="FNX52" s="86"/>
      <c r="FNY52" s="86"/>
      <c r="FNZ52" s="86"/>
      <c r="FOA52" s="86"/>
      <c r="FOF52" s="86"/>
      <c r="FOG52" s="86"/>
      <c r="FOH52" s="86"/>
      <c r="FOI52" s="86"/>
      <c r="FOJ52" s="86"/>
      <c r="FOK52" s="86"/>
      <c r="FOL52" s="86"/>
      <c r="FOM52" s="86"/>
      <c r="FON52" s="86"/>
      <c r="FOO52" s="86"/>
      <c r="FOT52" s="86"/>
      <c r="FOU52" s="86"/>
      <c r="FOV52" s="86"/>
      <c r="FOW52" s="86"/>
      <c r="FOX52" s="86"/>
      <c r="FOY52" s="86"/>
      <c r="FOZ52" s="86"/>
      <c r="FPA52" s="86"/>
      <c r="FPB52" s="86"/>
      <c r="FPC52" s="86"/>
      <c r="FPH52" s="86"/>
      <c r="FPI52" s="86"/>
      <c r="FPJ52" s="86"/>
      <c r="FPK52" s="86"/>
      <c r="FPL52" s="86"/>
      <c r="FPM52" s="86"/>
      <c r="FPN52" s="86"/>
      <c r="FPO52" s="86"/>
      <c r="FPP52" s="86"/>
      <c r="FPQ52" s="86"/>
      <c r="FPV52" s="86"/>
      <c r="FPW52" s="86"/>
      <c r="FPX52" s="86"/>
      <c r="FPY52" s="86"/>
      <c r="FPZ52" s="86"/>
      <c r="FQA52" s="86"/>
      <c r="FQB52" s="86"/>
      <c r="FQC52" s="86"/>
      <c r="FQD52" s="86"/>
      <c r="FQE52" s="86"/>
      <c r="FQJ52" s="86"/>
      <c r="FQK52" s="86"/>
      <c r="FQL52" s="86"/>
      <c r="FQM52" s="86"/>
      <c r="FQN52" s="86"/>
      <c r="FQO52" s="86"/>
      <c r="FQP52" s="86"/>
      <c r="FQQ52" s="86"/>
      <c r="FQR52" s="86"/>
      <c r="FQS52" s="86"/>
      <c r="FQX52" s="86"/>
      <c r="FQY52" s="86"/>
      <c r="FQZ52" s="86"/>
      <c r="FRA52" s="86"/>
      <c r="FRB52" s="86"/>
      <c r="FRC52" s="86"/>
      <c r="FRD52" s="86"/>
      <c r="FRE52" s="86"/>
      <c r="FRF52" s="86"/>
      <c r="FRG52" s="86"/>
      <c r="FRL52" s="86"/>
      <c r="FRM52" s="86"/>
      <c r="FRN52" s="86"/>
      <c r="FRO52" s="86"/>
      <c r="FRP52" s="86"/>
      <c r="FRQ52" s="86"/>
      <c r="FRR52" s="86"/>
      <c r="FRS52" s="86"/>
      <c r="FRT52" s="86"/>
      <c r="FRU52" s="86"/>
      <c r="FRZ52" s="86"/>
      <c r="FSA52" s="86"/>
      <c r="FSB52" s="86"/>
      <c r="FSC52" s="86"/>
      <c r="FSD52" s="86"/>
      <c r="FSE52" s="86"/>
      <c r="FSF52" s="86"/>
      <c r="FSG52" s="86"/>
      <c r="FSH52" s="86"/>
      <c r="FSI52" s="86"/>
      <c r="FSN52" s="86"/>
      <c r="FSO52" s="86"/>
      <c r="FSP52" s="86"/>
      <c r="FSQ52" s="86"/>
      <c r="FSR52" s="86"/>
      <c r="FSS52" s="86"/>
      <c r="FST52" s="86"/>
      <c r="FSU52" s="86"/>
      <c r="FSV52" s="86"/>
      <c r="FSW52" s="86"/>
      <c r="FTB52" s="86"/>
      <c r="FTC52" s="86"/>
      <c r="FTD52" s="86"/>
      <c r="FTE52" s="86"/>
      <c r="FTF52" s="86"/>
      <c r="FTG52" s="86"/>
      <c r="FTH52" s="86"/>
      <c r="FTI52" s="86"/>
      <c r="FTJ52" s="86"/>
      <c r="FTK52" s="86"/>
      <c r="FTP52" s="86"/>
      <c r="FTQ52" s="86"/>
      <c r="FTR52" s="86"/>
      <c r="FTS52" s="86"/>
      <c r="FTT52" s="86"/>
      <c r="FTU52" s="86"/>
      <c r="FTV52" s="86"/>
      <c r="FTW52" s="86"/>
      <c r="FTX52" s="86"/>
      <c r="FTY52" s="86"/>
      <c r="FUD52" s="86"/>
      <c r="FUE52" s="86"/>
      <c r="FUF52" s="86"/>
      <c r="FUG52" s="86"/>
      <c r="FUH52" s="86"/>
      <c r="FUI52" s="86"/>
      <c r="FUJ52" s="86"/>
      <c r="FUK52" s="86"/>
      <c r="FUL52" s="86"/>
      <c r="FUM52" s="86"/>
      <c r="FUR52" s="86"/>
      <c r="FUS52" s="86"/>
      <c r="FUT52" s="86"/>
      <c r="FUU52" s="86"/>
      <c r="FUV52" s="86"/>
      <c r="FUW52" s="86"/>
      <c r="FUX52" s="86"/>
      <c r="FUY52" s="86"/>
      <c r="FUZ52" s="86"/>
      <c r="FVA52" s="86"/>
      <c r="FVF52" s="86"/>
      <c r="FVG52" s="86"/>
      <c r="FVH52" s="86"/>
      <c r="FVI52" s="86"/>
      <c r="FVJ52" s="86"/>
      <c r="FVK52" s="86"/>
      <c r="FVL52" s="86"/>
      <c r="FVM52" s="86"/>
      <c r="FVN52" s="86"/>
      <c r="FVO52" s="86"/>
      <c r="FVT52" s="86"/>
      <c r="FVU52" s="86"/>
      <c r="FVV52" s="86"/>
      <c r="FVW52" s="86"/>
      <c r="FVX52" s="86"/>
      <c r="FVY52" s="86"/>
      <c r="FVZ52" s="86"/>
      <c r="FWA52" s="86"/>
      <c r="FWB52" s="86"/>
      <c r="FWC52" s="86"/>
      <c r="FWH52" s="86"/>
      <c r="FWI52" s="86"/>
      <c r="FWJ52" s="86"/>
      <c r="FWK52" s="86"/>
      <c r="FWL52" s="86"/>
      <c r="FWM52" s="86"/>
      <c r="FWN52" s="86"/>
      <c r="FWO52" s="86"/>
      <c r="FWP52" s="86"/>
      <c r="FWQ52" s="86"/>
      <c r="FWV52" s="86"/>
      <c r="FWW52" s="86"/>
      <c r="FWX52" s="86"/>
      <c r="FWY52" s="86"/>
      <c r="FWZ52" s="86"/>
      <c r="FXA52" s="86"/>
      <c r="FXB52" s="86"/>
      <c r="FXC52" s="86"/>
      <c r="FXD52" s="86"/>
      <c r="FXE52" s="86"/>
      <c r="FXJ52" s="86"/>
      <c r="FXK52" s="86"/>
      <c r="FXL52" s="86"/>
      <c r="FXM52" s="86"/>
      <c r="FXN52" s="86"/>
      <c r="FXO52" s="86"/>
      <c r="FXP52" s="86"/>
      <c r="FXQ52" s="86"/>
      <c r="FXR52" s="86"/>
      <c r="FXS52" s="86"/>
      <c r="FXX52" s="86"/>
      <c r="FXY52" s="86"/>
      <c r="FXZ52" s="86"/>
      <c r="FYA52" s="86"/>
      <c r="FYB52" s="86"/>
      <c r="FYC52" s="86"/>
      <c r="FYD52" s="86"/>
      <c r="FYE52" s="86"/>
      <c r="FYF52" s="86"/>
      <c r="FYG52" s="86"/>
      <c r="FYL52" s="86"/>
      <c r="FYM52" s="86"/>
      <c r="FYN52" s="86"/>
      <c r="FYO52" s="86"/>
      <c r="FYP52" s="86"/>
      <c r="FYQ52" s="86"/>
      <c r="FYR52" s="86"/>
      <c r="FYS52" s="86"/>
      <c r="FYT52" s="86"/>
      <c r="FYU52" s="86"/>
      <c r="FYZ52" s="86"/>
      <c r="FZA52" s="86"/>
      <c r="FZB52" s="86"/>
      <c r="FZC52" s="86"/>
      <c r="FZD52" s="86"/>
      <c r="FZE52" s="86"/>
      <c r="FZF52" s="86"/>
      <c r="FZG52" s="86"/>
      <c r="FZH52" s="86"/>
      <c r="FZI52" s="86"/>
      <c r="FZN52" s="86"/>
      <c r="FZO52" s="86"/>
      <c r="FZP52" s="86"/>
      <c r="FZQ52" s="86"/>
      <c r="FZR52" s="86"/>
      <c r="FZS52" s="86"/>
      <c r="FZT52" s="86"/>
      <c r="FZU52" s="86"/>
      <c r="FZV52" s="86"/>
      <c r="FZW52" s="86"/>
      <c r="GAB52" s="86"/>
      <c r="GAC52" s="86"/>
      <c r="GAD52" s="86"/>
      <c r="GAE52" s="86"/>
      <c r="GAF52" s="86"/>
      <c r="GAG52" s="86"/>
      <c r="GAH52" s="86"/>
      <c r="GAI52" s="86"/>
      <c r="GAJ52" s="86"/>
      <c r="GAK52" s="86"/>
      <c r="GAP52" s="86"/>
      <c r="GAQ52" s="86"/>
      <c r="GAR52" s="86"/>
      <c r="GAS52" s="86"/>
      <c r="GAT52" s="86"/>
      <c r="GAU52" s="86"/>
      <c r="GAV52" s="86"/>
      <c r="GAW52" s="86"/>
      <c r="GAX52" s="86"/>
      <c r="GAY52" s="86"/>
      <c r="GBD52" s="86"/>
      <c r="GBE52" s="86"/>
      <c r="GBF52" s="86"/>
      <c r="GBG52" s="86"/>
      <c r="GBH52" s="86"/>
      <c r="GBI52" s="86"/>
      <c r="GBJ52" s="86"/>
      <c r="GBK52" s="86"/>
      <c r="GBL52" s="86"/>
      <c r="GBM52" s="86"/>
      <c r="GBR52" s="86"/>
      <c r="GBS52" s="86"/>
      <c r="GBT52" s="86"/>
      <c r="GBU52" s="86"/>
      <c r="GBV52" s="86"/>
      <c r="GBW52" s="86"/>
      <c r="GBX52" s="86"/>
      <c r="GBY52" s="86"/>
      <c r="GBZ52" s="86"/>
      <c r="GCA52" s="86"/>
      <c r="GCF52" s="86"/>
      <c r="GCG52" s="86"/>
      <c r="GCH52" s="86"/>
      <c r="GCI52" s="86"/>
      <c r="GCJ52" s="86"/>
      <c r="GCK52" s="86"/>
      <c r="GCL52" s="86"/>
      <c r="GCM52" s="86"/>
      <c r="GCN52" s="86"/>
      <c r="GCO52" s="86"/>
      <c r="GCT52" s="86"/>
      <c r="GCU52" s="86"/>
      <c r="GCV52" s="86"/>
      <c r="GCW52" s="86"/>
      <c r="GCX52" s="86"/>
      <c r="GCY52" s="86"/>
      <c r="GCZ52" s="86"/>
      <c r="GDA52" s="86"/>
      <c r="GDB52" s="86"/>
      <c r="GDC52" s="86"/>
      <c r="GDH52" s="86"/>
      <c r="GDI52" s="86"/>
      <c r="GDJ52" s="86"/>
      <c r="GDK52" s="86"/>
      <c r="GDL52" s="86"/>
      <c r="GDM52" s="86"/>
      <c r="GDN52" s="86"/>
      <c r="GDO52" s="86"/>
      <c r="GDP52" s="86"/>
      <c r="GDQ52" s="86"/>
      <c r="GDV52" s="86"/>
      <c r="GDW52" s="86"/>
      <c r="GDX52" s="86"/>
      <c r="GDY52" s="86"/>
      <c r="GDZ52" s="86"/>
      <c r="GEA52" s="86"/>
      <c r="GEB52" s="86"/>
      <c r="GEC52" s="86"/>
      <c r="GED52" s="86"/>
      <c r="GEE52" s="86"/>
      <c r="GEJ52" s="86"/>
      <c r="GEK52" s="86"/>
      <c r="GEL52" s="86"/>
      <c r="GEM52" s="86"/>
      <c r="GEN52" s="86"/>
      <c r="GEO52" s="86"/>
      <c r="GEP52" s="86"/>
      <c r="GEQ52" s="86"/>
      <c r="GER52" s="86"/>
      <c r="GES52" s="86"/>
      <c r="GEX52" s="86"/>
      <c r="GEY52" s="86"/>
      <c r="GEZ52" s="86"/>
      <c r="GFA52" s="86"/>
      <c r="GFB52" s="86"/>
      <c r="GFC52" s="86"/>
      <c r="GFD52" s="86"/>
      <c r="GFE52" s="86"/>
      <c r="GFF52" s="86"/>
      <c r="GFG52" s="86"/>
      <c r="GFL52" s="86"/>
      <c r="GFM52" s="86"/>
      <c r="GFN52" s="86"/>
      <c r="GFO52" s="86"/>
      <c r="GFP52" s="86"/>
      <c r="GFQ52" s="86"/>
      <c r="GFR52" s="86"/>
      <c r="GFS52" s="86"/>
      <c r="GFT52" s="86"/>
      <c r="GFU52" s="86"/>
      <c r="GFZ52" s="86"/>
      <c r="GGA52" s="86"/>
      <c r="GGB52" s="86"/>
      <c r="GGC52" s="86"/>
      <c r="GGD52" s="86"/>
      <c r="GGE52" s="86"/>
      <c r="GGF52" s="86"/>
      <c r="GGG52" s="86"/>
      <c r="GGH52" s="86"/>
      <c r="GGI52" s="86"/>
      <c r="GGN52" s="86"/>
      <c r="GGO52" s="86"/>
      <c r="GGP52" s="86"/>
      <c r="GGQ52" s="86"/>
      <c r="GGR52" s="86"/>
      <c r="GGS52" s="86"/>
      <c r="GGT52" s="86"/>
      <c r="GGU52" s="86"/>
      <c r="GGV52" s="86"/>
      <c r="GGW52" s="86"/>
      <c r="GHB52" s="86"/>
      <c r="GHC52" s="86"/>
      <c r="GHD52" s="86"/>
      <c r="GHE52" s="86"/>
      <c r="GHF52" s="86"/>
      <c r="GHG52" s="86"/>
      <c r="GHH52" s="86"/>
      <c r="GHI52" s="86"/>
      <c r="GHJ52" s="86"/>
      <c r="GHK52" s="86"/>
      <c r="GHP52" s="86"/>
      <c r="GHQ52" s="86"/>
      <c r="GHR52" s="86"/>
      <c r="GHS52" s="86"/>
      <c r="GHT52" s="86"/>
      <c r="GHU52" s="86"/>
      <c r="GHV52" s="86"/>
      <c r="GHW52" s="86"/>
      <c r="GHX52" s="86"/>
      <c r="GHY52" s="86"/>
      <c r="GID52" s="86"/>
      <c r="GIE52" s="86"/>
      <c r="GIF52" s="86"/>
      <c r="GIG52" s="86"/>
      <c r="GIH52" s="86"/>
      <c r="GII52" s="86"/>
      <c r="GIJ52" s="86"/>
      <c r="GIK52" s="86"/>
      <c r="GIL52" s="86"/>
      <c r="GIM52" s="86"/>
      <c r="GIR52" s="86"/>
      <c r="GIS52" s="86"/>
      <c r="GIT52" s="86"/>
      <c r="GIU52" s="86"/>
      <c r="GIV52" s="86"/>
      <c r="GIW52" s="86"/>
      <c r="GIX52" s="86"/>
      <c r="GIY52" s="86"/>
      <c r="GIZ52" s="86"/>
      <c r="GJA52" s="86"/>
      <c r="GJF52" s="86"/>
      <c r="GJG52" s="86"/>
      <c r="GJH52" s="86"/>
      <c r="GJI52" s="86"/>
      <c r="GJJ52" s="86"/>
      <c r="GJK52" s="86"/>
      <c r="GJL52" s="86"/>
      <c r="GJM52" s="86"/>
      <c r="GJN52" s="86"/>
      <c r="GJO52" s="86"/>
      <c r="GJT52" s="86"/>
      <c r="GJU52" s="86"/>
      <c r="GJV52" s="86"/>
      <c r="GJW52" s="86"/>
      <c r="GJX52" s="86"/>
      <c r="GJY52" s="86"/>
      <c r="GJZ52" s="86"/>
      <c r="GKA52" s="86"/>
      <c r="GKB52" s="86"/>
      <c r="GKC52" s="86"/>
      <c r="GKH52" s="86"/>
      <c r="GKI52" s="86"/>
      <c r="GKJ52" s="86"/>
      <c r="GKK52" s="86"/>
      <c r="GKL52" s="86"/>
      <c r="GKM52" s="86"/>
      <c r="GKN52" s="86"/>
      <c r="GKO52" s="86"/>
      <c r="GKP52" s="86"/>
      <c r="GKQ52" s="86"/>
      <c r="GKV52" s="86"/>
      <c r="GKW52" s="86"/>
      <c r="GKX52" s="86"/>
      <c r="GKY52" s="86"/>
      <c r="GKZ52" s="86"/>
      <c r="GLA52" s="86"/>
      <c r="GLB52" s="86"/>
      <c r="GLC52" s="86"/>
      <c r="GLD52" s="86"/>
      <c r="GLE52" s="86"/>
      <c r="GLJ52" s="86"/>
      <c r="GLK52" s="86"/>
      <c r="GLL52" s="86"/>
      <c r="GLM52" s="86"/>
      <c r="GLN52" s="86"/>
      <c r="GLO52" s="86"/>
      <c r="GLP52" s="86"/>
      <c r="GLQ52" s="86"/>
      <c r="GLR52" s="86"/>
      <c r="GLS52" s="86"/>
      <c r="GLX52" s="86"/>
      <c r="GLY52" s="86"/>
      <c r="GLZ52" s="86"/>
      <c r="GMA52" s="86"/>
      <c r="GMB52" s="86"/>
      <c r="GMC52" s="86"/>
      <c r="GMD52" s="86"/>
      <c r="GME52" s="86"/>
      <c r="GMF52" s="86"/>
      <c r="GMG52" s="86"/>
      <c r="GML52" s="86"/>
      <c r="GMM52" s="86"/>
      <c r="GMN52" s="86"/>
      <c r="GMO52" s="86"/>
      <c r="GMP52" s="86"/>
      <c r="GMQ52" s="86"/>
      <c r="GMR52" s="86"/>
      <c r="GMS52" s="86"/>
      <c r="GMT52" s="86"/>
      <c r="GMU52" s="86"/>
      <c r="GMZ52" s="86"/>
      <c r="GNA52" s="86"/>
      <c r="GNB52" s="86"/>
      <c r="GNC52" s="86"/>
      <c r="GND52" s="86"/>
      <c r="GNE52" s="86"/>
      <c r="GNF52" s="86"/>
      <c r="GNG52" s="86"/>
      <c r="GNH52" s="86"/>
      <c r="GNI52" s="86"/>
      <c r="GNN52" s="86"/>
      <c r="GNO52" s="86"/>
      <c r="GNP52" s="86"/>
      <c r="GNQ52" s="86"/>
      <c r="GNR52" s="86"/>
      <c r="GNS52" s="86"/>
      <c r="GNT52" s="86"/>
      <c r="GNU52" s="86"/>
      <c r="GNV52" s="86"/>
      <c r="GNW52" s="86"/>
      <c r="GOB52" s="86"/>
      <c r="GOC52" s="86"/>
      <c r="GOD52" s="86"/>
      <c r="GOE52" s="86"/>
      <c r="GOF52" s="86"/>
      <c r="GOG52" s="86"/>
      <c r="GOH52" s="86"/>
      <c r="GOI52" s="86"/>
      <c r="GOJ52" s="86"/>
      <c r="GOK52" s="86"/>
      <c r="GOP52" s="86"/>
      <c r="GOQ52" s="86"/>
      <c r="GOR52" s="86"/>
      <c r="GOS52" s="86"/>
      <c r="GOT52" s="86"/>
      <c r="GOU52" s="86"/>
      <c r="GOV52" s="86"/>
      <c r="GOW52" s="86"/>
      <c r="GOX52" s="86"/>
      <c r="GOY52" s="86"/>
      <c r="GPD52" s="86"/>
      <c r="GPE52" s="86"/>
      <c r="GPF52" s="86"/>
      <c r="GPG52" s="86"/>
      <c r="GPH52" s="86"/>
      <c r="GPI52" s="86"/>
      <c r="GPJ52" s="86"/>
      <c r="GPK52" s="86"/>
      <c r="GPL52" s="86"/>
      <c r="GPM52" s="86"/>
      <c r="GPR52" s="86"/>
      <c r="GPS52" s="86"/>
      <c r="GPT52" s="86"/>
      <c r="GPU52" s="86"/>
      <c r="GPV52" s="86"/>
      <c r="GPW52" s="86"/>
      <c r="GPX52" s="86"/>
      <c r="GPY52" s="86"/>
      <c r="GPZ52" s="86"/>
      <c r="GQA52" s="86"/>
      <c r="GQF52" s="86"/>
      <c r="GQG52" s="86"/>
      <c r="GQH52" s="86"/>
      <c r="GQI52" s="86"/>
      <c r="GQJ52" s="86"/>
      <c r="GQK52" s="86"/>
      <c r="GQL52" s="86"/>
      <c r="GQM52" s="86"/>
      <c r="GQN52" s="86"/>
      <c r="GQO52" s="86"/>
      <c r="GQT52" s="86"/>
      <c r="GQU52" s="86"/>
      <c r="GQV52" s="86"/>
      <c r="GQW52" s="86"/>
      <c r="GQX52" s="86"/>
      <c r="GQY52" s="86"/>
      <c r="GQZ52" s="86"/>
      <c r="GRA52" s="86"/>
      <c r="GRB52" s="86"/>
      <c r="GRC52" s="86"/>
      <c r="GRH52" s="86"/>
      <c r="GRI52" s="86"/>
      <c r="GRJ52" s="86"/>
      <c r="GRK52" s="86"/>
      <c r="GRL52" s="86"/>
      <c r="GRM52" s="86"/>
      <c r="GRN52" s="86"/>
      <c r="GRO52" s="86"/>
      <c r="GRP52" s="86"/>
      <c r="GRQ52" s="86"/>
      <c r="GRV52" s="86"/>
      <c r="GRW52" s="86"/>
      <c r="GRX52" s="86"/>
      <c r="GRY52" s="86"/>
      <c r="GRZ52" s="86"/>
      <c r="GSA52" s="86"/>
      <c r="GSB52" s="86"/>
      <c r="GSC52" s="86"/>
      <c r="GSD52" s="86"/>
      <c r="GSE52" s="86"/>
      <c r="GSJ52" s="86"/>
      <c r="GSK52" s="86"/>
      <c r="GSL52" s="86"/>
      <c r="GSM52" s="86"/>
      <c r="GSN52" s="86"/>
      <c r="GSO52" s="86"/>
      <c r="GSP52" s="86"/>
      <c r="GSQ52" s="86"/>
      <c r="GSR52" s="86"/>
      <c r="GSS52" s="86"/>
      <c r="GSX52" s="86"/>
      <c r="GSY52" s="86"/>
      <c r="GSZ52" s="86"/>
      <c r="GTA52" s="86"/>
      <c r="GTB52" s="86"/>
      <c r="GTC52" s="86"/>
      <c r="GTD52" s="86"/>
      <c r="GTE52" s="86"/>
      <c r="GTF52" s="86"/>
      <c r="GTG52" s="86"/>
      <c r="GTL52" s="86"/>
      <c r="GTM52" s="86"/>
      <c r="GTN52" s="86"/>
      <c r="GTO52" s="86"/>
      <c r="GTP52" s="86"/>
      <c r="GTQ52" s="86"/>
      <c r="GTR52" s="86"/>
      <c r="GTS52" s="86"/>
      <c r="GTT52" s="86"/>
      <c r="GTU52" s="86"/>
      <c r="GTZ52" s="86"/>
      <c r="GUA52" s="86"/>
      <c r="GUB52" s="86"/>
      <c r="GUC52" s="86"/>
      <c r="GUD52" s="86"/>
      <c r="GUE52" s="86"/>
      <c r="GUF52" s="86"/>
      <c r="GUG52" s="86"/>
      <c r="GUH52" s="86"/>
      <c r="GUI52" s="86"/>
      <c r="GUN52" s="86"/>
      <c r="GUO52" s="86"/>
      <c r="GUP52" s="86"/>
      <c r="GUQ52" s="86"/>
      <c r="GUR52" s="86"/>
      <c r="GUS52" s="86"/>
      <c r="GUT52" s="86"/>
      <c r="GUU52" s="86"/>
      <c r="GUV52" s="86"/>
      <c r="GUW52" s="86"/>
      <c r="GVB52" s="86"/>
      <c r="GVC52" s="86"/>
      <c r="GVD52" s="86"/>
      <c r="GVE52" s="86"/>
      <c r="GVF52" s="86"/>
      <c r="GVG52" s="86"/>
      <c r="GVH52" s="86"/>
      <c r="GVI52" s="86"/>
      <c r="GVJ52" s="86"/>
      <c r="GVK52" s="86"/>
      <c r="GVP52" s="86"/>
      <c r="GVQ52" s="86"/>
      <c r="GVR52" s="86"/>
      <c r="GVS52" s="86"/>
      <c r="GVT52" s="86"/>
      <c r="GVU52" s="86"/>
      <c r="GVV52" s="86"/>
      <c r="GVW52" s="86"/>
      <c r="GVX52" s="86"/>
      <c r="GVY52" s="86"/>
      <c r="GWD52" s="86"/>
      <c r="GWE52" s="86"/>
      <c r="GWF52" s="86"/>
      <c r="GWG52" s="86"/>
      <c r="GWH52" s="86"/>
      <c r="GWI52" s="86"/>
      <c r="GWJ52" s="86"/>
      <c r="GWK52" s="86"/>
      <c r="GWL52" s="86"/>
      <c r="GWM52" s="86"/>
      <c r="GWR52" s="86"/>
      <c r="GWS52" s="86"/>
      <c r="GWT52" s="86"/>
      <c r="GWU52" s="86"/>
      <c r="GWV52" s="86"/>
      <c r="GWW52" s="86"/>
      <c r="GWX52" s="86"/>
      <c r="GWY52" s="86"/>
      <c r="GWZ52" s="86"/>
      <c r="GXA52" s="86"/>
      <c r="GXF52" s="86"/>
      <c r="GXG52" s="86"/>
      <c r="GXH52" s="86"/>
      <c r="GXI52" s="86"/>
      <c r="GXJ52" s="86"/>
      <c r="GXK52" s="86"/>
      <c r="GXL52" s="86"/>
      <c r="GXM52" s="86"/>
      <c r="GXN52" s="86"/>
      <c r="GXO52" s="86"/>
      <c r="GXT52" s="86"/>
      <c r="GXU52" s="86"/>
      <c r="GXV52" s="86"/>
      <c r="GXW52" s="86"/>
      <c r="GXX52" s="86"/>
      <c r="GXY52" s="86"/>
      <c r="GXZ52" s="86"/>
      <c r="GYA52" s="86"/>
      <c r="GYB52" s="86"/>
      <c r="GYC52" s="86"/>
      <c r="GYH52" s="86"/>
      <c r="GYI52" s="86"/>
      <c r="GYJ52" s="86"/>
      <c r="GYK52" s="86"/>
      <c r="GYL52" s="86"/>
      <c r="GYM52" s="86"/>
      <c r="GYN52" s="86"/>
      <c r="GYO52" s="86"/>
      <c r="GYP52" s="86"/>
      <c r="GYQ52" s="86"/>
      <c r="GYV52" s="86"/>
      <c r="GYW52" s="86"/>
      <c r="GYX52" s="86"/>
      <c r="GYY52" s="86"/>
      <c r="GYZ52" s="86"/>
      <c r="GZA52" s="86"/>
      <c r="GZB52" s="86"/>
      <c r="GZC52" s="86"/>
      <c r="GZD52" s="86"/>
      <c r="GZE52" s="86"/>
      <c r="GZJ52" s="86"/>
      <c r="GZK52" s="86"/>
      <c r="GZL52" s="86"/>
      <c r="GZM52" s="86"/>
      <c r="GZN52" s="86"/>
      <c r="GZO52" s="86"/>
      <c r="GZP52" s="86"/>
      <c r="GZQ52" s="86"/>
      <c r="GZR52" s="86"/>
      <c r="GZS52" s="86"/>
      <c r="GZX52" s="86"/>
      <c r="GZY52" s="86"/>
      <c r="GZZ52" s="86"/>
      <c r="HAA52" s="86"/>
      <c r="HAB52" s="86"/>
      <c r="HAC52" s="86"/>
      <c r="HAD52" s="86"/>
      <c r="HAE52" s="86"/>
      <c r="HAF52" s="86"/>
      <c r="HAG52" s="86"/>
      <c r="HAL52" s="86"/>
      <c r="HAM52" s="86"/>
      <c r="HAN52" s="86"/>
      <c r="HAO52" s="86"/>
      <c r="HAP52" s="86"/>
      <c r="HAQ52" s="86"/>
      <c r="HAR52" s="86"/>
      <c r="HAS52" s="86"/>
      <c r="HAT52" s="86"/>
      <c r="HAU52" s="86"/>
      <c r="HAZ52" s="86"/>
      <c r="HBA52" s="86"/>
      <c r="HBB52" s="86"/>
      <c r="HBC52" s="86"/>
      <c r="HBD52" s="86"/>
      <c r="HBE52" s="86"/>
      <c r="HBF52" s="86"/>
      <c r="HBG52" s="86"/>
      <c r="HBH52" s="86"/>
      <c r="HBI52" s="86"/>
      <c r="HBN52" s="86"/>
      <c r="HBO52" s="86"/>
      <c r="HBP52" s="86"/>
      <c r="HBQ52" s="86"/>
      <c r="HBR52" s="86"/>
      <c r="HBS52" s="86"/>
      <c r="HBT52" s="86"/>
      <c r="HBU52" s="86"/>
      <c r="HBV52" s="86"/>
      <c r="HBW52" s="86"/>
      <c r="HCB52" s="86"/>
      <c r="HCC52" s="86"/>
      <c r="HCD52" s="86"/>
      <c r="HCE52" s="86"/>
      <c r="HCF52" s="86"/>
      <c r="HCG52" s="86"/>
      <c r="HCH52" s="86"/>
      <c r="HCI52" s="86"/>
      <c r="HCJ52" s="86"/>
      <c r="HCK52" s="86"/>
      <c r="HCP52" s="86"/>
      <c r="HCQ52" s="86"/>
      <c r="HCR52" s="86"/>
      <c r="HCS52" s="86"/>
      <c r="HCT52" s="86"/>
      <c r="HCU52" s="86"/>
      <c r="HCV52" s="86"/>
      <c r="HCW52" s="86"/>
      <c r="HCX52" s="86"/>
      <c r="HCY52" s="86"/>
      <c r="HDD52" s="86"/>
      <c r="HDE52" s="86"/>
      <c r="HDF52" s="86"/>
      <c r="HDG52" s="86"/>
      <c r="HDH52" s="86"/>
      <c r="HDI52" s="86"/>
      <c r="HDJ52" s="86"/>
      <c r="HDK52" s="86"/>
      <c r="HDL52" s="86"/>
      <c r="HDM52" s="86"/>
      <c r="HDR52" s="86"/>
      <c r="HDS52" s="86"/>
      <c r="HDT52" s="86"/>
      <c r="HDU52" s="86"/>
      <c r="HDV52" s="86"/>
      <c r="HDW52" s="86"/>
      <c r="HDX52" s="86"/>
      <c r="HDY52" s="86"/>
      <c r="HDZ52" s="86"/>
      <c r="HEA52" s="86"/>
      <c r="HEF52" s="86"/>
      <c r="HEG52" s="86"/>
      <c r="HEH52" s="86"/>
      <c r="HEI52" s="86"/>
      <c r="HEJ52" s="86"/>
      <c r="HEK52" s="86"/>
      <c r="HEL52" s="86"/>
      <c r="HEM52" s="86"/>
      <c r="HEN52" s="86"/>
      <c r="HEO52" s="86"/>
      <c r="HET52" s="86"/>
      <c r="HEU52" s="86"/>
      <c r="HEV52" s="86"/>
      <c r="HEW52" s="86"/>
      <c r="HEX52" s="86"/>
      <c r="HEY52" s="86"/>
      <c r="HEZ52" s="86"/>
      <c r="HFA52" s="86"/>
      <c r="HFB52" s="86"/>
      <c r="HFC52" s="86"/>
      <c r="HFH52" s="86"/>
      <c r="HFI52" s="86"/>
      <c r="HFJ52" s="86"/>
      <c r="HFK52" s="86"/>
      <c r="HFL52" s="86"/>
      <c r="HFM52" s="86"/>
      <c r="HFN52" s="86"/>
      <c r="HFO52" s="86"/>
      <c r="HFP52" s="86"/>
      <c r="HFQ52" s="86"/>
      <c r="HFV52" s="86"/>
      <c r="HFW52" s="86"/>
      <c r="HFX52" s="86"/>
      <c r="HFY52" s="86"/>
      <c r="HFZ52" s="86"/>
      <c r="HGA52" s="86"/>
      <c r="HGB52" s="86"/>
      <c r="HGC52" s="86"/>
      <c r="HGD52" s="86"/>
      <c r="HGE52" s="86"/>
      <c r="HGJ52" s="86"/>
      <c r="HGK52" s="86"/>
      <c r="HGL52" s="86"/>
      <c r="HGM52" s="86"/>
      <c r="HGN52" s="86"/>
      <c r="HGO52" s="86"/>
      <c r="HGP52" s="86"/>
      <c r="HGQ52" s="86"/>
      <c r="HGR52" s="86"/>
      <c r="HGS52" s="86"/>
      <c r="HGX52" s="86"/>
      <c r="HGY52" s="86"/>
      <c r="HGZ52" s="86"/>
      <c r="HHA52" s="86"/>
      <c r="HHB52" s="86"/>
      <c r="HHC52" s="86"/>
      <c r="HHD52" s="86"/>
      <c r="HHE52" s="86"/>
      <c r="HHF52" s="86"/>
      <c r="HHG52" s="86"/>
      <c r="HHL52" s="86"/>
      <c r="HHM52" s="86"/>
      <c r="HHN52" s="86"/>
      <c r="HHO52" s="86"/>
      <c r="HHP52" s="86"/>
      <c r="HHQ52" s="86"/>
      <c r="HHR52" s="86"/>
      <c r="HHS52" s="86"/>
      <c r="HHT52" s="86"/>
      <c r="HHU52" s="86"/>
      <c r="HHZ52" s="86"/>
      <c r="HIA52" s="86"/>
      <c r="HIB52" s="86"/>
      <c r="HIC52" s="86"/>
      <c r="HID52" s="86"/>
      <c r="HIE52" s="86"/>
      <c r="HIF52" s="86"/>
      <c r="HIG52" s="86"/>
      <c r="HIH52" s="86"/>
      <c r="HII52" s="86"/>
      <c r="HIN52" s="86"/>
      <c r="HIO52" s="86"/>
      <c r="HIP52" s="86"/>
      <c r="HIQ52" s="86"/>
      <c r="HIR52" s="86"/>
      <c r="HIS52" s="86"/>
      <c r="HIT52" s="86"/>
      <c r="HIU52" s="86"/>
      <c r="HIV52" s="86"/>
      <c r="HIW52" s="86"/>
    </row>
    <row r="53" spans="1:5119 5124:5665" x14ac:dyDescent="0.25">
      <c r="N53" s="86"/>
      <c r="O53" s="86"/>
      <c r="P53" s="86"/>
      <c r="Q53" s="86"/>
      <c r="R53" s="86"/>
      <c r="S53" s="86"/>
      <c r="T53" s="86"/>
      <c r="U53" s="86"/>
      <c r="V53" s="86"/>
      <c r="W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P53" s="86"/>
      <c r="AQ53" s="86"/>
      <c r="AR53" s="86"/>
      <c r="AS53" s="86"/>
      <c r="AT53" s="86"/>
      <c r="AU53" s="86"/>
      <c r="AV53" s="86"/>
      <c r="AW53" s="86"/>
      <c r="AX53" s="86"/>
      <c r="AY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6"/>
      <c r="CL53" s="86"/>
      <c r="CM53" s="86"/>
      <c r="CN53" s="86"/>
      <c r="CO53" s="86"/>
      <c r="CP53" s="86"/>
      <c r="CQ53" s="86"/>
      <c r="CR53" s="86"/>
      <c r="CS53" s="86"/>
      <c r="CT53" s="86"/>
      <c r="CU53" s="86"/>
      <c r="CV53" s="86"/>
      <c r="CW53" s="86"/>
      <c r="CX53" s="86"/>
      <c r="CY53" s="86"/>
      <c r="CZ53" s="86"/>
      <c r="DA53" s="86"/>
      <c r="DB53" s="86"/>
      <c r="DC53" s="86"/>
      <c r="DD53" s="86"/>
      <c r="DE53" s="86"/>
      <c r="DH53" s="86"/>
      <c r="DI53" s="86"/>
      <c r="DJ53" s="86"/>
      <c r="DK53" s="86"/>
      <c r="DL53" s="86"/>
      <c r="DM53" s="86"/>
      <c r="DN53" s="86"/>
      <c r="DO53" s="86"/>
      <c r="DP53" s="86"/>
      <c r="DQ53" s="86"/>
      <c r="DV53" s="86"/>
      <c r="DW53" s="86"/>
      <c r="DX53" s="86"/>
      <c r="DY53" s="86"/>
      <c r="DZ53" s="86"/>
      <c r="EA53" s="86"/>
      <c r="EB53" s="86"/>
      <c r="EC53" s="86"/>
      <c r="ED53" s="86"/>
      <c r="EE53" s="86"/>
      <c r="EJ53" s="86"/>
      <c r="EK53" s="86"/>
      <c r="EL53" s="86"/>
      <c r="EM53" s="86"/>
      <c r="EN53" s="86"/>
      <c r="EO53" s="86"/>
      <c r="EP53" s="86"/>
      <c r="EQ53" s="86"/>
      <c r="ER53" s="86"/>
      <c r="ES53" s="86"/>
      <c r="EX53" s="86"/>
      <c r="EY53" s="86"/>
      <c r="EZ53" s="86"/>
      <c r="FA53" s="86"/>
      <c r="FB53" s="86"/>
      <c r="FC53" s="86"/>
      <c r="FD53" s="86"/>
      <c r="FE53" s="86"/>
      <c r="FF53" s="86"/>
      <c r="FG53" s="86"/>
      <c r="FL53" s="86"/>
      <c r="FM53" s="86"/>
      <c r="FN53" s="86"/>
      <c r="FO53" s="86"/>
      <c r="FP53" s="86"/>
      <c r="FQ53" s="86"/>
      <c r="FR53" s="86"/>
      <c r="FS53" s="86"/>
      <c r="FT53" s="86"/>
      <c r="FU53" s="86"/>
      <c r="FZ53" s="86"/>
      <c r="GA53" s="86"/>
      <c r="GB53" s="86"/>
      <c r="GC53" s="86"/>
      <c r="GD53" s="86"/>
      <c r="GE53" s="86"/>
      <c r="GF53" s="86"/>
      <c r="GG53" s="86"/>
      <c r="GH53" s="86"/>
      <c r="GI53" s="86"/>
      <c r="GN53" s="86"/>
      <c r="GO53" s="86"/>
      <c r="GP53" s="86"/>
      <c r="GQ53" s="86"/>
      <c r="GR53" s="86"/>
      <c r="GS53" s="86"/>
      <c r="GT53" s="86"/>
      <c r="GU53" s="86"/>
      <c r="GV53" s="86"/>
      <c r="GW53" s="86"/>
      <c r="HB53" s="86"/>
      <c r="HC53" s="86"/>
      <c r="HD53" s="86"/>
      <c r="HE53" s="86"/>
      <c r="HF53" s="86"/>
      <c r="HG53" s="86"/>
      <c r="HH53" s="86"/>
      <c r="HI53" s="86"/>
      <c r="HJ53" s="86"/>
      <c r="HK53" s="86"/>
      <c r="HP53" s="86"/>
      <c r="HQ53" s="86"/>
      <c r="HR53" s="86"/>
      <c r="HS53" s="86"/>
      <c r="HT53" s="86"/>
      <c r="HU53" s="86"/>
      <c r="HV53" s="86"/>
      <c r="HW53" s="86"/>
      <c r="HX53" s="86"/>
      <c r="HY53" s="86"/>
      <c r="ID53" s="86"/>
      <c r="IE53" s="86"/>
      <c r="IF53" s="86"/>
      <c r="IG53" s="86"/>
      <c r="IH53" s="86"/>
      <c r="II53" s="86"/>
      <c r="IJ53" s="86"/>
      <c r="IK53" s="86"/>
      <c r="IL53" s="86"/>
      <c r="IM53" s="86"/>
      <c r="IR53" s="86"/>
      <c r="IS53" s="86"/>
      <c r="IT53" s="86"/>
      <c r="IU53" s="86"/>
      <c r="IV53" s="86"/>
      <c r="IW53" s="86"/>
      <c r="IX53" s="86"/>
      <c r="IY53" s="86"/>
      <c r="IZ53" s="86"/>
      <c r="JA53" s="86"/>
      <c r="JF53" s="86"/>
      <c r="JG53" s="86"/>
      <c r="JH53" s="86"/>
      <c r="JI53" s="86"/>
      <c r="JJ53" s="86"/>
      <c r="JK53" s="86"/>
      <c r="JL53" s="86"/>
      <c r="JM53" s="86"/>
      <c r="JN53" s="86"/>
      <c r="JO53" s="86"/>
      <c r="JT53" s="86"/>
      <c r="JU53" s="86"/>
      <c r="JV53" s="86"/>
      <c r="JW53" s="86"/>
      <c r="JX53" s="86"/>
      <c r="JY53" s="86"/>
      <c r="JZ53" s="86"/>
      <c r="KA53" s="86"/>
      <c r="KB53" s="86"/>
      <c r="KC53" s="86"/>
      <c r="KH53" s="86"/>
      <c r="KI53" s="86"/>
      <c r="KJ53" s="86"/>
      <c r="KK53" s="86"/>
      <c r="KL53" s="86"/>
      <c r="KM53" s="86"/>
      <c r="KN53" s="86"/>
      <c r="KO53" s="86"/>
      <c r="KP53" s="86"/>
      <c r="KQ53" s="86"/>
      <c r="KV53" s="86"/>
      <c r="KW53" s="86"/>
      <c r="KX53" s="86"/>
      <c r="KY53" s="86"/>
      <c r="KZ53" s="86"/>
      <c r="LA53" s="86"/>
      <c r="LB53" s="86"/>
      <c r="LC53" s="86"/>
      <c r="LD53" s="86"/>
      <c r="LE53" s="86"/>
      <c r="LJ53" s="86"/>
      <c r="LK53" s="86"/>
      <c r="LL53" s="86"/>
      <c r="LM53" s="86"/>
      <c r="LN53" s="86"/>
      <c r="LO53" s="86"/>
      <c r="LP53" s="86"/>
      <c r="LQ53" s="86"/>
      <c r="LR53" s="86"/>
      <c r="LS53" s="86"/>
      <c r="LX53" s="86"/>
      <c r="LY53" s="86"/>
      <c r="LZ53" s="86"/>
      <c r="MA53" s="86"/>
      <c r="MB53" s="86"/>
      <c r="MC53" s="86"/>
      <c r="MD53" s="86"/>
      <c r="ME53" s="86"/>
      <c r="MF53" s="86"/>
      <c r="MG53" s="86"/>
      <c r="ML53" s="86"/>
      <c r="MM53" s="86"/>
      <c r="MN53" s="86"/>
      <c r="MO53" s="86"/>
      <c r="MP53" s="86"/>
      <c r="MQ53" s="86"/>
      <c r="MR53" s="86"/>
      <c r="MS53" s="86"/>
      <c r="MT53" s="86"/>
      <c r="MU53" s="86"/>
      <c r="MZ53" s="86"/>
      <c r="NA53" s="86"/>
      <c r="NB53" s="86"/>
      <c r="NC53" s="86"/>
      <c r="ND53" s="86"/>
      <c r="NE53" s="86"/>
      <c r="NF53" s="86"/>
      <c r="NG53" s="86"/>
      <c r="NH53" s="86"/>
      <c r="NI53" s="86"/>
      <c r="NN53" s="86"/>
      <c r="NO53" s="86"/>
      <c r="NP53" s="86"/>
      <c r="NQ53" s="86"/>
      <c r="NR53" s="86"/>
      <c r="NS53" s="86"/>
      <c r="NT53" s="86"/>
      <c r="NU53" s="86"/>
      <c r="NV53" s="86"/>
      <c r="NW53" s="86"/>
      <c r="OB53" s="86"/>
      <c r="OC53" s="86"/>
      <c r="OD53" s="86"/>
      <c r="OE53" s="86"/>
      <c r="OF53" s="86"/>
      <c r="OG53" s="86"/>
      <c r="OH53" s="86"/>
      <c r="OI53" s="86"/>
      <c r="OJ53" s="86"/>
      <c r="OK53" s="86"/>
      <c r="OP53" s="86"/>
      <c r="OQ53" s="86"/>
      <c r="OR53" s="86"/>
      <c r="OS53" s="86"/>
      <c r="OT53" s="86"/>
      <c r="OU53" s="86"/>
      <c r="OV53" s="86"/>
      <c r="OW53" s="86"/>
      <c r="OX53" s="86"/>
      <c r="OY53" s="86"/>
      <c r="PD53" s="86"/>
      <c r="PE53" s="86"/>
      <c r="PF53" s="86"/>
      <c r="PG53" s="86"/>
      <c r="PH53" s="86"/>
      <c r="PI53" s="86"/>
      <c r="PJ53" s="86"/>
      <c r="PK53" s="86"/>
      <c r="PL53" s="86"/>
      <c r="PM53" s="86"/>
      <c r="PR53" s="86"/>
      <c r="PS53" s="86"/>
      <c r="PT53" s="86"/>
      <c r="PU53" s="86"/>
      <c r="PV53" s="86"/>
      <c r="PW53" s="86"/>
      <c r="PX53" s="86"/>
      <c r="PY53" s="86"/>
      <c r="PZ53" s="86"/>
      <c r="QA53" s="86"/>
      <c r="QF53" s="86"/>
      <c r="QG53" s="86"/>
      <c r="QH53" s="86"/>
      <c r="QI53" s="86"/>
      <c r="QJ53" s="86"/>
      <c r="QK53" s="86"/>
      <c r="QL53" s="86"/>
      <c r="QM53" s="86"/>
      <c r="QN53" s="86"/>
      <c r="QO53" s="86"/>
      <c r="QT53" s="86"/>
      <c r="QU53" s="86"/>
      <c r="QV53" s="86"/>
      <c r="QW53" s="86"/>
      <c r="QX53" s="86"/>
      <c r="QY53" s="86"/>
      <c r="QZ53" s="86"/>
      <c r="RA53" s="86"/>
      <c r="RB53" s="86"/>
      <c r="RC53" s="86"/>
      <c r="RH53" s="86"/>
      <c r="RI53" s="86"/>
      <c r="RJ53" s="86"/>
      <c r="RK53" s="86"/>
      <c r="RL53" s="86"/>
      <c r="RM53" s="86"/>
      <c r="RN53" s="86"/>
      <c r="RO53" s="86"/>
      <c r="RP53" s="86"/>
      <c r="RQ53" s="86"/>
      <c r="RV53" s="86"/>
      <c r="RW53" s="86"/>
      <c r="RX53" s="86"/>
      <c r="RY53" s="86"/>
      <c r="RZ53" s="86"/>
      <c r="SA53" s="86"/>
      <c r="SB53" s="86"/>
      <c r="SC53" s="86"/>
      <c r="SD53" s="86"/>
      <c r="SE53" s="86"/>
      <c r="SJ53" s="86"/>
      <c r="SK53" s="86"/>
      <c r="SL53" s="86"/>
      <c r="SM53" s="86"/>
      <c r="SN53" s="86"/>
      <c r="SO53" s="86"/>
      <c r="SP53" s="86"/>
      <c r="SQ53" s="86"/>
      <c r="SR53" s="86"/>
      <c r="SS53" s="86"/>
      <c r="SX53" s="86"/>
      <c r="SY53" s="86"/>
      <c r="SZ53" s="86"/>
      <c r="TA53" s="86"/>
      <c r="TB53" s="86"/>
      <c r="TC53" s="86"/>
      <c r="TD53" s="86"/>
      <c r="TE53" s="86"/>
      <c r="TF53" s="86"/>
      <c r="TG53" s="86"/>
      <c r="TL53" s="86"/>
      <c r="TM53" s="86"/>
      <c r="TN53" s="86"/>
      <c r="TO53" s="86"/>
      <c r="TP53" s="86"/>
      <c r="TQ53" s="86"/>
      <c r="TR53" s="86"/>
      <c r="TS53" s="86"/>
      <c r="TT53" s="86"/>
      <c r="TU53" s="86"/>
      <c r="TZ53" s="86"/>
      <c r="UA53" s="86"/>
      <c r="UB53" s="86"/>
      <c r="UC53" s="86"/>
      <c r="UD53" s="86"/>
      <c r="UE53" s="86"/>
      <c r="UF53" s="86"/>
      <c r="UG53" s="86"/>
      <c r="UH53" s="86"/>
      <c r="UI53" s="86"/>
      <c r="UN53" s="86"/>
      <c r="UO53" s="86"/>
      <c r="UP53" s="86"/>
      <c r="UQ53" s="86"/>
      <c r="UR53" s="86"/>
      <c r="US53" s="86"/>
      <c r="UT53" s="86"/>
      <c r="UU53" s="86"/>
      <c r="UV53" s="86"/>
      <c r="UW53" s="86"/>
      <c r="VB53" s="86"/>
      <c r="VC53" s="86"/>
      <c r="VD53" s="86"/>
      <c r="VE53" s="86"/>
      <c r="VF53" s="86"/>
      <c r="VG53" s="86"/>
      <c r="VH53" s="86"/>
      <c r="VI53" s="86"/>
      <c r="VJ53" s="86"/>
      <c r="VK53" s="86"/>
      <c r="VP53" s="86"/>
      <c r="VQ53" s="86"/>
      <c r="VR53" s="86"/>
      <c r="VS53" s="86"/>
      <c r="VT53" s="86"/>
      <c r="VU53" s="86"/>
      <c r="VV53" s="86"/>
      <c r="VW53" s="86"/>
      <c r="VX53" s="86"/>
      <c r="VY53" s="86"/>
      <c r="WD53" s="86"/>
      <c r="WE53" s="86"/>
      <c r="WF53" s="86"/>
      <c r="WG53" s="86"/>
      <c r="WH53" s="86"/>
      <c r="WI53" s="86"/>
      <c r="WJ53" s="86"/>
      <c r="WK53" s="86"/>
      <c r="WL53" s="86"/>
      <c r="WM53" s="86"/>
      <c r="WR53" s="86"/>
      <c r="WS53" s="86"/>
      <c r="WT53" s="86"/>
      <c r="WU53" s="86"/>
      <c r="WV53" s="86"/>
      <c r="WW53" s="86"/>
      <c r="WX53" s="86"/>
      <c r="WY53" s="86"/>
      <c r="WZ53" s="86"/>
      <c r="XA53" s="86"/>
      <c r="XF53" s="86"/>
      <c r="XG53" s="86"/>
      <c r="XH53" s="86"/>
      <c r="XI53" s="86"/>
      <c r="XJ53" s="86"/>
      <c r="XK53" s="86"/>
      <c r="XL53" s="86"/>
      <c r="XM53" s="86"/>
      <c r="XN53" s="86"/>
      <c r="XO53" s="86"/>
      <c r="XT53" s="86"/>
      <c r="XU53" s="86"/>
      <c r="XV53" s="86"/>
      <c r="XW53" s="86"/>
      <c r="XX53" s="86"/>
      <c r="XY53" s="86"/>
      <c r="XZ53" s="86"/>
      <c r="YA53" s="86"/>
      <c r="YB53" s="86"/>
      <c r="YC53" s="86"/>
      <c r="YH53" s="86"/>
      <c r="YI53" s="86"/>
      <c r="YJ53" s="86"/>
      <c r="YK53" s="86"/>
      <c r="YL53" s="86"/>
      <c r="YM53" s="86"/>
      <c r="YN53" s="86"/>
      <c r="YO53" s="86"/>
      <c r="YP53" s="86"/>
      <c r="YQ53" s="86"/>
      <c r="YV53" s="86"/>
      <c r="YW53" s="86"/>
      <c r="YX53" s="86"/>
      <c r="YY53" s="86"/>
      <c r="YZ53" s="86"/>
      <c r="ZA53" s="86"/>
      <c r="ZB53" s="86"/>
      <c r="ZC53" s="86"/>
      <c r="ZD53" s="86"/>
      <c r="ZE53" s="86"/>
      <c r="ZJ53" s="86"/>
      <c r="ZK53" s="86"/>
      <c r="ZL53" s="86"/>
      <c r="ZM53" s="86"/>
      <c r="ZN53" s="86"/>
      <c r="ZO53" s="86"/>
      <c r="ZP53" s="86"/>
      <c r="ZQ53" s="86"/>
      <c r="ZR53" s="86"/>
      <c r="ZS53" s="86"/>
      <c r="ZX53" s="86"/>
      <c r="ZY53" s="86"/>
      <c r="ZZ53" s="86"/>
      <c r="AAA53" s="86"/>
      <c r="AAB53" s="86"/>
      <c r="AAC53" s="86"/>
      <c r="AAD53" s="86"/>
      <c r="AAE53" s="86"/>
      <c r="AAF53" s="86"/>
      <c r="AAG53" s="86"/>
      <c r="AAL53" s="86"/>
      <c r="AAM53" s="86"/>
      <c r="AAN53" s="86"/>
      <c r="AAO53" s="86"/>
      <c r="AAP53" s="86"/>
      <c r="AAQ53" s="86"/>
      <c r="AAR53" s="86"/>
      <c r="AAS53" s="86"/>
      <c r="AAT53" s="86"/>
      <c r="AAU53" s="86"/>
      <c r="AAZ53" s="86"/>
      <c r="ABA53" s="86"/>
      <c r="ABB53" s="86"/>
      <c r="ABC53" s="86"/>
      <c r="ABD53" s="86"/>
      <c r="ABE53" s="86"/>
      <c r="ABF53" s="86"/>
      <c r="ABG53" s="86"/>
      <c r="ABH53" s="86"/>
      <c r="ABI53" s="86"/>
      <c r="ABN53" s="86"/>
      <c r="ABO53" s="86"/>
      <c r="ABP53" s="86"/>
      <c r="ABQ53" s="86"/>
      <c r="ABR53" s="86"/>
      <c r="ABS53" s="86"/>
      <c r="ABT53" s="86"/>
      <c r="ABU53" s="86"/>
      <c r="ABV53" s="86"/>
      <c r="ABW53" s="86"/>
      <c r="ACB53" s="86"/>
      <c r="ACC53" s="86"/>
      <c r="ACD53" s="86"/>
      <c r="ACE53" s="86"/>
      <c r="ACF53" s="86"/>
      <c r="ACG53" s="86"/>
      <c r="ACH53" s="86"/>
      <c r="ACI53" s="86"/>
      <c r="ACJ53" s="86"/>
      <c r="ACK53" s="86"/>
      <c r="ACP53" s="86"/>
      <c r="ACQ53" s="86"/>
      <c r="ACR53" s="86"/>
      <c r="ACS53" s="86"/>
      <c r="ACT53" s="86"/>
      <c r="ACU53" s="86"/>
      <c r="ACV53" s="86"/>
      <c r="ACW53" s="86"/>
      <c r="ACX53" s="86"/>
      <c r="ACY53" s="86"/>
      <c r="ADD53" s="86"/>
      <c r="ADE53" s="86"/>
      <c r="ADF53" s="86"/>
      <c r="ADG53" s="86"/>
      <c r="ADH53" s="86"/>
      <c r="ADI53" s="86"/>
      <c r="ADJ53" s="86"/>
      <c r="ADK53" s="86"/>
      <c r="ADL53" s="86"/>
      <c r="ADM53" s="86"/>
      <c r="ADR53" s="86"/>
      <c r="ADS53" s="86"/>
      <c r="ADT53" s="86"/>
      <c r="ADU53" s="86"/>
      <c r="ADV53" s="86"/>
      <c r="ADW53" s="86"/>
      <c r="ADX53" s="86"/>
      <c r="ADY53" s="86"/>
      <c r="ADZ53" s="86"/>
      <c r="AEA53" s="86"/>
      <c r="AEF53" s="86"/>
      <c r="AEG53" s="86"/>
      <c r="AEH53" s="86"/>
      <c r="AEI53" s="86"/>
      <c r="AEJ53" s="86"/>
      <c r="AEK53" s="86"/>
      <c r="AEL53" s="86"/>
      <c r="AEM53" s="86"/>
      <c r="AEN53" s="86"/>
      <c r="AEO53" s="86"/>
      <c r="AET53" s="86"/>
      <c r="AEU53" s="86"/>
      <c r="AEV53" s="86"/>
      <c r="AEW53" s="86"/>
      <c r="AEX53" s="86"/>
      <c r="AEY53" s="86"/>
      <c r="AEZ53" s="86"/>
      <c r="AFA53" s="86"/>
      <c r="AFB53" s="86"/>
      <c r="AFC53" s="86"/>
      <c r="AFH53" s="86"/>
      <c r="AFI53" s="86"/>
      <c r="AFJ53" s="86"/>
      <c r="AFK53" s="86"/>
      <c r="AFL53" s="86"/>
      <c r="AFM53" s="86"/>
      <c r="AFN53" s="86"/>
      <c r="AFO53" s="86"/>
      <c r="AFP53" s="86"/>
      <c r="AFQ53" s="86"/>
      <c r="AFV53" s="86"/>
      <c r="AFW53" s="86"/>
      <c r="AFX53" s="86"/>
      <c r="AFY53" s="86"/>
      <c r="AFZ53" s="86"/>
      <c r="AGA53" s="86"/>
      <c r="AGB53" s="86"/>
      <c r="AGC53" s="86"/>
      <c r="AGD53" s="86"/>
      <c r="AGE53" s="86"/>
      <c r="AGJ53" s="86"/>
      <c r="AGK53" s="86"/>
      <c r="AGL53" s="86"/>
      <c r="AGM53" s="86"/>
      <c r="AGN53" s="86"/>
      <c r="AGO53" s="86"/>
      <c r="AGP53" s="86"/>
      <c r="AGQ53" s="86"/>
      <c r="AGR53" s="86"/>
      <c r="AGS53" s="86"/>
      <c r="AGX53" s="86"/>
      <c r="AGY53" s="86"/>
      <c r="AGZ53" s="86"/>
      <c r="AHA53" s="86"/>
      <c r="AHB53" s="86"/>
      <c r="AHC53" s="86"/>
      <c r="AHD53" s="86"/>
      <c r="AHE53" s="86"/>
      <c r="AHF53" s="86"/>
      <c r="AHG53" s="86"/>
      <c r="AHL53" s="86"/>
      <c r="AHM53" s="86"/>
      <c r="AHN53" s="86"/>
      <c r="AHO53" s="86"/>
      <c r="AHP53" s="86"/>
      <c r="AHQ53" s="86"/>
      <c r="AHR53" s="86"/>
      <c r="AHS53" s="86"/>
      <c r="AHT53" s="86"/>
      <c r="AHU53" s="86"/>
      <c r="AHZ53" s="86"/>
      <c r="AIA53" s="86"/>
      <c r="AIB53" s="86"/>
      <c r="AIC53" s="86"/>
      <c r="AID53" s="86"/>
      <c r="AIE53" s="86"/>
      <c r="AIF53" s="86"/>
      <c r="AIG53" s="86"/>
      <c r="AIH53" s="86"/>
      <c r="AII53" s="86"/>
      <c r="AIN53" s="86"/>
      <c r="AIO53" s="86"/>
      <c r="AIP53" s="86"/>
      <c r="AIQ53" s="86"/>
      <c r="AIR53" s="86"/>
      <c r="AIS53" s="86"/>
      <c r="AIT53" s="86"/>
      <c r="AIU53" s="86"/>
      <c r="AIV53" s="86"/>
      <c r="AIW53" s="86"/>
      <c r="AJB53" s="86"/>
      <c r="AJC53" s="86"/>
      <c r="AJD53" s="86"/>
      <c r="AJE53" s="86"/>
      <c r="AJF53" s="86"/>
      <c r="AJG53" s="86"/>
      <c r="AJH53" s="86"/>
      <c r="AJI53" s="86"/>
      <c r="AJJ53" s="86"/>
      <c r="AJK53" s="86"/>
      <c r="AJP53" s="86"/>
      <c r="AJQ53" s="86"/>
      <c r="AJR53" s="86"/>
      <c r="AJS53" s="86"/>
      <c r="AJT53" s="86"/>
      <c r="AJU53" s="86"/>
      <c r="AJV53" s="86"/>
      <c r="AJW53" s="86"/>
      <c r="AJX53" s="86"/>
      <c r="AJY53" s="86"/>
      <c r="AKD53" s="86"/>
      <c r="AKE53" s="86"/>
      <c r="AKF53" s="86"/>
      <c r="AKG53" s="86"/>
      <c r="AKH53" s="86"/>
      <c r="AKI53" s="86"/>
      <c r="AKJ53" s="86"/>
      <c r="AKK53" s="86"/>
      <c r="AKL53" s="86"/>
      <c r="AKM53" s="86"/>
      <c r="AKR53" s="86"/>
      <c r="AKS53" s="86"/>
      <c r="AKT53" s="86"/>
      <c r="AKU53" s="86"/>
      <c r="AKV53" s="86"/>
      <c r="AKW53" s="86"/>
      <c r="AKX53" s="86"/>
      <c r="AKY53" s="86"/>
      <c r="AKZ53" s="86"/>
      <c r="ALA53" s="86"/>
      <c r="ALF53" s="86"/>
      <c r="ALG53" s="86"/>
      <c r="ALH53" s="86"/>
      <c r="ALI53" s="86"/>
      <c r="ALJ53" s="86"/>
      <c r="ALK53" s="86"/>
      <c r="ALL53" s="86"/>
      <c r="ALM53" s="86"/>
      <c r="ALN53" s="86"/>
      <c r="ALO53" s="86"/>
      <c r="ALT53" s="86"/>
      <c r="ALU53" s="86"/>
      <c r="ALV53" s="86"/>
      <c r="ALW53" s="86"/>
      <c r="ALX53" s="86"/>
      <c r="ALY53" s="86"/>
      <c r="ALZ53" s="86"/>
      <c r="AMA53" s="86"/>
      <c r="AMB53" s="86"/>
      <c r="AMC53" s="86"/>
      <c r="AMH53" s="86"/>
      <c r="AMI53" s="86"/>
      <c r="AMJ53" s="86"/>
      <c r="AMK53" s="86"/>
      <c r="AML53" s="86"/>
      <c r="AMM53" s="86"/>
      <c r="AMN53" s="86"/>
      <c r="AMO53" s="86"/>
      <c r="AMP53" s="86"/>
      <c r="AMQ53" s="86"/>
      <c r="AMV53" s="86"/>
      <c r="AMW53" s="86"/>
      <c r="AMX53" s="86"/>
      <c r="AMY53" s="86"/>
      <c r="AMZ53" s="86"/>
      <c r="ANA53" s="86"/>
      <c r="ANB53" s="86"/>
      <c r="ANC53" s="86"/>
      <c r="AND53" s="86"/>
      <c r="ANE53" s="86"/>
      <c r="ANJ53" s="86"/>
      <c r="ANK53" s="86"/>
      <c r="ANL53" s="86"/>
      <c r="ANM53" s="86"/>
      <c r="ANN53" s="86"/>
      <c r="ANO53" s="86"/>
      <c r="ANP53" s="86"/>
      <c r="ANQ53" s="86"/>
      <c r="ANR53" s="86"/>
      <c r="ANS53" s="86"/>
      <c r="ANX53" s="86"/>
      <c r="ANY53" s="86"/>
      <c r="ANZ53" s="86"/>
      <c r="AOA53" s="86"/>
      <c r="AOB53" s="86"/>
      <c r="AOC53" s="86"/>
      <c r="AOD53" s="86"/>
      <c r="AOE53" s="86"/>
      <c r="AOF53" s="86"/>
      <c r="AOG53" s="86"/>
      <c r="AOL53" s="86"/>
      <c r="AOM53" s="86"/>
      <c r="AON53" s="86"/>
      <c r="AOO53" s="86"/>
      <c r="AOP53" s="86"/>
      <c r="AOQ53" s="86"/>
      <c r="AOR53" s="86"/>
      <c r="AOS53" s="86"/>
      <c r="AOT53" s="86"/>
      <c r="AOU53" s="86"/>
      <c r="AOZ53" s="86"/>
      <c r="APA53" s="86"/>
      <c r="APB53" s="86"/>
      <c r="APC53" s="86"/>
      <c r="APD53" s="86"/>
      <c r="APE53" s="86"/>
      <c r="APF53" s="86"/>
      <c r="APG53" s="86"/>
      <c r="APH53" s="86"/>
      <c r="API53" s="86"/>
      <c r="APN53" s="86"/>
      <c r="APO53" s="86"/>
      <c r="APP53" s="86"/>
      <c r="APQ53" s="86"/>
      <c r="APR53" s="86"/>
      <c r="APS53" s="86"/>
      <c r="APT53" s="86"/>
      <c r="APU53" s="86"/>
      <c r="APV53" s="86"/>
      <c r="APW53" s="86"/>
      <c r="AQB53" s="86"/>
      <c r="AQC53" s="86"/>
      <c r="AQD53" s="86"/>
      <c r="AQE53" s="86"/>
      <c r="AQF53" s="86"/>
      <c r="AQG53" s="86"/>
      <c r="AQH53" s="86"/>
      <c r="AQI53" s="86"/>
      <c r="AQJ53" s="86"/>
      <c r="AQK53" s="86"/>
      <c r="AQP53" s="86"/>
      <c r="AQQ53" s="86"/>
      <c r="AQR53" s="86"/>
      <c r="AQS53" s="86"/>
      <c r="AQT53" s="86"/>
      <c r="AQU53" s="86"/>
      <c r="AQV53" s="86"/>
      <c r="AQW53" s="86"/>
      <c r="AQX53" s="86"/>
      <c r="AQY53" s="86"/>
      <c r="ARD53" s="86"/>
      <c r="ARE53" s="86"/>
      <c r="ARF53" s="86"/>
      <c r="ARG53" s="86"/>
      <c r="ARH53" s="86"/>
      <c r="ARI53" s="86"/>
      <c r="ARJ53" s="86"/>
      <c r="ARK53" s="86"/>
      <c r="ARL53" s="86"/>
      <c r="ARM53" s="86"/>
      <c r="ARR53" s="86"/>
      <c r="ARS53" s="86"/>
      <c r="ART53" s="86"/>
      <c r="ARU53" s="86"/>
      <c r="ARV53" s="86"/>
      <c r="ARW53" s="86"/>
      <c r="ARX53" s="86"/>
      <c r="ARY53" s="86"/>
      <c r="ARZ53" s="86"/>
      <c r="ASA53" s="86"/>
      <c r="ASF53" s="86"/>
      <c r="ASG53" s="86"/>
      <c r="ASH53" s="86"/>
      <c r="ASI53" s="86"/>
      <c r="ASJ53" s="86"/>
      <c r="ASK53" s="86"/>
      <c r="ASL53" s="86"/>
      <c r="ASM53" s="86"/>
      <c r="ASN53" s="86"/>
      <c r="ASO53" s="86"/>
      <c r="AST53" s="86"/>
      <c r="ASU53" s="86"/>
      <c r="ASV53" s="86"/>
      <c r="ASW53" s="86"/>
      <c r="ASX53" s="86"/>
      <c r="ASY53" s="86"/>
      <c r="ASZ53" s="86"/>
      <c r="ATA53" s="86"/>
      <c r="ATB53" s="86"/>
      <c r="ATC53" s="86"/>
      <c r="ATH53" s="86"/>
      <c r="ATI53" s="86"/>
      <c r="ATJ53" s="86"/>
      <c r="ATK53" s="86"/>
      <c r="ATL53" s="86"/>
      <c r="ATM53" s="86"/>
      <c r="ATN53" s="86"/>
      <c r="ATO53" s="86"/>
      <c r="ATP53" s="86"/>
      <c r="ATQ53" s="86"/>
      <c r="ATV53" s="86"/>
      <c r="ATW53" s="86"/>
      <c r="ATX53" s="86"/>
      <c r="ATY53" s="86"/>
      <c r="ATZ53" s="86"/>
      <c r="AUA53" s="86"/>
      <c r="AUB53" s="86"/>
      <c r="AUC53" s="86"/>
      <c r="AUD53" s="86"/>
      <c r="AUE53" s="86"/>
      <c r="AUJ53" s="86"/>
      <c r="AUK53" s="86"/>
      <c r="AUL53" s="86"/>
      <c r="AUM53" s="86"/>
      <c r="AUN53" s="86"/>
      <c r="AUO53" s="86"/>
      <c r="AUP53" s="86"/>
      <c r="AUQ53" s="86"/>
      <c r="AUR53" s="86"/>
      <c r="AUS53" s="86"/>
      <c r="AUX53" s="86"/>
      <c r="AUY53" s="86"/>
      <c r="AUZ53" s="86"/>
      <c r="AVA53" s="86"/>
      <c r="AVB53" s="86"/>
      <c r="AVC53" s="86"/>
      <c r="AVD53" s="86"/>
      <c r="AVE53" s="86"/>
      <c r="AVF53" s="86"/>
      <c r="AVG53" s="86"/>
      <c r="AVL53" s="86"/>
      <c r="AVM53" s="86"/>
      <c r="AVN53" s="86"/>
      <c r="AVO53" s="86"/>
      <c r="AVP53" s="86"/>
      <c r="AVQ53" s="86"/>
      <c r="AVR53" s="86"/>
      <c r="AVS53" s="86"/>
      <c r="AVT53" s="86"/>
      <c r="AVU53" s="86"/>
      <c r="AVZ53" s="86"/>
      <c r="AWA53" s="86"/>
      <c r="AWB53" s="86"/>
      <c r="AWC53" s="86"/>
      <c r="AWD53" s="86"/>
      <c r="AWE53" s="86"/>
      <c r="AWF53" s="86"/>
      <c r="AWG53" s="86"/>
      <c r="AWH53" s="86"/>
      <c r="AWI53" s="86"/>
      <c r="AWN53" s="86"/>
      <c r="AWO53" s="86"/>
      <c r="AWP53" s="86"/>
      <c r="AWQ53" s="86"/>
      <c r="AWR53" s="86"/>
      <c r="AWS53" s="86"/>
      <c r="AWT53" s="86"/>
      <c r="AWU53" s="86"/>
      <c r="AWV53" s="86"/>
      <c r="AWW53" s="86"/>
      <c r="AXB53" s="86"/>
      <c r="AXC53" s="86"/>
      <c r="AXD53" s="86"/>
      <c r="AXE53" s="86"/>
      <c r="AXF53" s="86"/>
      <c r="AXG53" s="86"/>
      <c r="AXH53" s="86"/>
      <c r="AXI53" s="86"/>
      <c r="AXJ53" s="86"/>
      <c r="AXK53" s="86"/>
      <c r="AXP53" s="86"/>
      <c r="AXQ53" s="86"/>
      <c r="AXR53" s="86"/>
      <c r="AXS53" s="86"/>
      <c r="AXT53" s="86"/>
      <c r="AXU53" s="86"/>
      <c r="AXV53" s="86"/>
      <c r="AXW53" s="86"/>
      <c r="AXX53" s="86"/>
      <c r="AXY53" s="86"/>
      <c r="AYD53" s="86"/>
      <c r="AYE53" s="86"/>
      <c r="AYF53" s="86"/>
      <c r="AYG53" s="86"/>
      <c r="AYH53" s="86"/>
      <c r="AYI53" s="86"/>
      <c r="AYJ53" s="86"/>
      <c r="AYK53" s="86"/>
      <c r="AYL53" s="86"/>
      <c r="AYM53" s="86"/>
      <c r="AYR53" s="86"/>
      <c r="AYS53" s="86"/>
      <c r="AYT53" s="86"/>
      <c r="AYU53" s="86"/>
      <c r="AYV53" s="86"/>
      <c r="AYW53" s="86"/>
      <c r="AYX53" s="86"/>
      <c r="AYY53" s="86"/>
      <c r="AYZ53" s="86"/>
      <c r="AZA53" s="86"/>
      <c r="AZF53" s="86"/>
      <c r="AZG53" s="86"/>
      <c r="AZH53" s="86"/>
      <c r="AZI53" s="86"/>
      <c r="AZJ53" s="86"/>
      <c r="AZK53" s="86"/>
      <c r="AZL53" s="86"/>
      <c r="AZM53" s="86"/>
      <c r="AZN53" s="86"/>
      <c r="AZO53" s="86"/>
      <c r="AZT53" s="86"/>
      <c r="AZU53" s="86"/>
      <c r="AZV53" s="86"/>
      <c r="AZW53" s="86"/>
      <c r="AZX53" s="86"/>
      <c r="AZY53" s="86"/>
      <c r="AZZ53" s="86"/>
      <c r="BAA53" s="86"/>
      <c r="BAB53" s="86"/>
      <c r="BAC53" s="86"/>
      <c r="BAH53" s="86"/>
      <c r="BAI53" s="86"/>
      <c r="BAJ53" s="86"/>
      <c r="BAK53" s="86"/>
      <c r="BAL53" s="86"/>
      <c r="BAM53" s="86"/>
      <c r="BAN53" s="86"/>
      <c r="BAO53" s="86"/>
      <c r="BAP53" s="86"/>
      <c r="BAQ53" s="86"/>
      <c r="BAV53" s="86"/>
      <c r="BAW53" s="86"/>
      <c r="BAX53" s="86"/>
      <c r="BAY53" s="86"/>
      <c r="BAZ53" s="86"/>
      <c r="BBA53" s="86"/>
      <c r="BBB53" s="86"/>
      <c r="BBC53" s="86"/>
      <c r="BBD53" s="86"/>
      <c r="BBE53" s="86"/>
      <c r="BBJ53" s="86"/>
      <c r="BBK53" s="86"/>
      <c r="BBL53" s="86"/>
      <c r="BBM53" s="86"/>
      <c r="BBN53" s="86"/>
      <c r="BBO53" s="86"/>
      <c r="BBP53" s="86"/>
      <c r="BBQ53" s="86"/>
      <c r="BBR53" s="86"/>
      <c r="BBS53" s="86"/>
      <c r="BBX53" s="86"/>
      <c r="BBY53" s="86"/>
      <c r="BBZ53" s="86"/>
      <c r="BCA53" s="86"/>
      <c r="BCB53" s="86"/>
      <c r="BCC53" s="86"/>
      <c r="BCD53" s="86"/>
      <c r="BCE53" s="86"/>
      <c r="BCF53" s="86"/>
      <c r="BCG53" s="86"/>
      <c r="BCL53" s="86"/>
      <c r="BCM53" s="86"/>
      <c r="BCN53" s="86"/>
      <c r="BCO53" s="86"/>
      <c r="BCP53" s="86"/>
      <c r="BCQ53" s="86"/>
      <c r="BCR53" s="86"/>
      <c r="BCS53" s="86"/>
      <c r="BCT53" s="86"/>
      <c r="BCU53" s="86"/>
      <c r="BCZ53" s="86"/>
      <c r="BDA53" s="86"/>
      <c r="BDB53" s="86"/>
      <c r="BDC53" s="86"/>
      <c r="BDD53" s="86"/>
      <c r="BDE53" s="86"/>
      <c r="BDF53" s="86"/>
      <c r="BDG53" s="86"/>
      <c r="BDH53" s="86"/>
      <c r="BDI53" s="86"/>
      <c r="BDN53" s="86"/>
      <c r="BDO53" s="86"/>
      <c r="BDP53" s="86"/>
      <c r="BDQ53" s="86"/>
      <c r="BDR53" s="86"/>
      <c r="BDS53" s="86"/>
      <c r="BDT53" s="86"/>
      <c r="BDU53" s="86"/>
      <c r="BDV53" s="86"/>
      <c r="BDW53" s="86"/>
      <c r="BEB53" s="86"/>
      <c r="BEC53" s="86"/>
      <c r="BED53" s="86"/>
      <c r="BEE53" s="86"/>
      <c r="BEF53" s="86"/>
      <c r="BEG53" s="86"/>
      <c r="BEH53" s="86"/>
      <c r="BEI53" s="86"/>
      <c r="BEJ53" s="86"/>
      <c r="BEK53" s="86"/>
      <c r="BEP53" s="86"/>
      <c r="BEQ53" s="86"/>
      <c r="BER53" s="86"/>
      <c r="BES53" s="86"/>
      <c r="BET53" s="86"/>
      <c r="BEU53" s="86"/>
      <c r="BEV53" s="86"/>
      <c r="BEW53" s="86"/>
      <c r="BEX53" s="86"/>
      <c r="BEY53" s="86"/>
      <c r="BFD53" s="86"/>
      <c r="BFE53" s="86"/>
      <c r="BFF53" s="86"/>
      <c r="BFG53" s="86"/>
      <c r="BFH53" s="86"/>
      <c r="BFI53" s="86"/>
      <c r="BFJ53" s="86"/>
      <c r="BFK53" s="86"/>
      <c r="BFL53" s="86"/>
      <c r="BFM53" s="86"/>
      <c r="BFR53" s="86"/>
      <c r="BFS53" s="86"/>
      <c r="BFT53" s="86"/>
      <c r="BFU53" s="86"/>
      <c r="BFV53" s="86"/>
      <c r="BFW53" s="86"/>
      <c r="BFX53" s="86"/>
      <c r="BFY53" s="86"/>
      <c r="BFZ53" s="86"/>
      <c r="BGA53" s="86"/>
      <c r="BGF53" s="86"/>
      <c r="BGG53" s="86"/>
      <c r="BGH53" s="86"/>
      <c r="BGI53" s="86"/>
      <c r="BGJ53" s="86"/>
      <c r="BGK53" s="86"/>
      <c r="BGL53" s="86"/>
      <c r="BGM53" s="86"/>
      <c r="BGN53" s="86"/>
      <c r="BGO53" s="86"/>
      <c r="BGT53" s="86"/>
      <c r="BGU53" s="86"/>
      <c r="BGV53" s="86"/>
      <c r="BGW53" s="86"/>
      <c r="BGX53" s="86"/>
      <c r="BGY53" s="86"/>
      <c r="BGZ53" s="86"/>
      <c r="BHA53" s="86"/>
      <c r="BHB53" s="86"/>
      <c r="BHC53" s="86"/>
      <c r="BHH53" s="86"/>
      <c r="BHI53" s="86"/>
      <c r="BHJ53" s="86"/>
      <c r="BHK53" s="86"/>
      <c r="BHL53" s="86"/>
      <c r="BHM53" s="86"/>
      <c r="BHN53" s="86"/>
      <c r="BHO53" s="86"/>
      <c r="BHP53" s="86"/>
      <c r="BHQ53" s="86"/>
      <c r="BHV53" s="86"/>
      <c r="BHW53" s="86"/>
      <c r="BHX53" s="86"/>
      <c r="BHY53" s="86"/>
      <c r="BHZ53" s="86"/>
      <c r="BIA53" s="86"/>
      <c r="BIB53" s="86"/>
      <c r="BIC53" s="86"/>
      <c r="BID53" s="86"/>
      <c r="BIE53" s="86"/>
      <c r="BIJ53" s="86"/>
      <c r="BIK53" s="86"/>
      <c r="BIL53" s="86"/>
      <c r="BIM53" s="86"/>
      <c r="BIN53" s="86"/>
      <c r="BIO53" s="86"/>
      <c r="BIP53" s="86"/>
      <c r="BIQ53" s="86"/>
      <c r="BIR53" s="86"/>
      <c r="BIS53" s="86"/>
      <c r="BIX53" s="86"/>
      <c r="BIY53" s="86"/>
      <c r="BIZ53" s="86"/>
      <c r="BJA53" s="86"/>
      <c r="BJB53" s="86"/>
      <c r="BJC53" s="86"/>
      <c r="BJD53" s="86"/>
      <c r="BJE53" s="86"/>
      <c r="BJF53" s="86"/>
      <c r="BJG53" s="86"/>
      <c r="BJL53" s="86"/>
      <c r="BJM53" s="86"/>
      <c r="BJN53" s="86"/>
      <c r="BJO53" s="86"/>
      <c r="BJP53" s="86"/>
      <c r="BJQ53" s="86"/>
      <c r="BJR53" s="86"/>
      <c r="BJS53" s="86"/>
      <c r="BJT53" s="86"/>
      <c r="BJU53" s="86"/>
      <c r="BJZ53" s="86"/>
      <c r="BKA53" s="86"/>
      <c r="BKB53" s="86"/>
      <c r="BKC53" s="86"/>
      <c r="BKD53" s="86"/>
      <c r="BKE53" s="86"/>
      <c r="BKF53" s="86"/>
      <c r="BKG53" s="86"/>
      <c r="BKH53" s="86"/>
      <c r="BKI53" s="86"/>
      <c r="BKN53" s="86"/>
      <c r="BKO53" s="86"/>
      <c r="BKP53" s="86"/>
      <c r="BKQ53" s="86"/>
      <c r="BKR53" s="86"/>
      <c r="BKS53" s="86"/>
      <c r="BKT53" s="86"/>
      <c r="BKU53" s="86"/>
      <c r="BKV53" s="86"/>
      <c r="BKW53" s="86"/>
      <c r="BLB53" s="86"/>
      <c r="BLC53" s="86"/>
      <c r="BLD53" s="86"/>
      <c r="BLE53" s="86"/>
      <c r="BLF53" s="86"/>
      <c r="BLG53" s="86"/>
      <c r="BLH53" s="86"/>
      <c r="BLI53" s="86"/>
      <c r="BLJ53" s="86"/>
      <c r="BLK53" s="86"/>
      <c r="BLP53" s="86"/>
      <c r="BLQ53" s="86"/>
      <c r="BLR53" s="86"/>
      <c r="BLS53" s="86"/>
      <c r="BLT53" s="86"/>
      <c r="BLU53" s="86"/>
      <c r="BLV53" s="86"/>
      <c r="BLW53" s="86"/>
      <c r="BLX53" s="86"/>
      <c r="BLY53" s="86"/>
      <c r="BMD53" s="86"/>
      <c r="BME53" s="86"/>
      <c r="BMF53" s="86"/>
      <c r="BMG53" s="86"/>
      <c r="BMH53" s="86"/>
      <c r="BMI53" s="86"/>
      <c r="BMJ53" s="86"/>
      <c r="BMK53" s="86"/>
      <c r="BML53" s="86"/>
      <c r="BMM53" s="86"/>
      <c r="BMR53" s="86"/>
      <c r="BMS53" s="86"/>
      <c r="BMT53" s="86"/>
      <c r="BMU53" s="86"/>
      <c r="BMV53" s="86"/>
      <c r="BMW53" s="86"/>
      <c r="BMX53" s="86"/>
      <c r="BMY53" s="86"/>
      <c r="BMZ53" s="86"/>
      <c r="BNA53" s="86"/>
      <c r="BNF53" s="86"/>
      <c r="BNG53" s="86"/>
      <c r="BNH53" s="86"/>
      <c r="BNI53" s="86"/>
      <c r="BNJ53" s="86"/>
      <c r="BNK53" s="86"/>
      <c r="BNL53" s="86"/>
      <c r="BNM53" s="86"/>
      <c r="BNN53" s="86"/>
      <c r="BNO53" s="86"/>
      <c r="BNT53" s="86"/>
      <c r="BNU53" s="86"/>
      <c r="BNV53" s="86"/>
      <c r="BNW53" s="86"/>
      <c r="BNX53" s="86"/>
      <c r="BNY53" s="86"/>
      <c r="BNZ53" s="86"/>
      <c r="BOA53" s="86"/>
      <c r="BOB53" s="86"/>
      <c r="BOC53" s="86"/>
      <c r="BOH53" s="86"/>
      <c r="BOI53" s="86"/>
      <c r="BOJ53" s="86"/>
      <c r="BOK53" s="86"/>
      <c r="BOL53" s="86"/>
      <c r="BOM53" s="86"/>
      <c r="BON53" s="86"/>
      <c r="BOO53" s="86"/>
      <c r="BOP53" s="86"/>
      <c r="BOQ53" s="86"/>
      <c r="BOV53" s="86"/>
      <c r="BOW53" s="86"/>
      <c r="BOX53" s="86"/>
      <c r="BOY53" s="86"/>
      <c r="BOZ53" s="86"/>
      <c r="BPA53" s="86"/>
      <c r="BPB53" s="86"/>
      <c r="BPC53" s="86"/>
      <c r="BPD53" s="86"/>
      <c r="BPE53" s="86"/>
      <c r="BPJ53" s="86"/>
      <c r="BPK53" s="86"/>
      <c r="BPL53" s="86"/>
      <c r="BPM53" s="86"/>
      <c r="BPN53" s="86"/>
      <c r="BPO53" s="86"/>
      <c r="BPP53" s="86"/>
      <c r="BPQ53" s="86"/>
      <c r="BPR53" s="86"/>
      <c r="BPS53" s="86"/>
      <c r="BPX53" s="86"/>
      <c r="BPY53" s="86"/>
      <c r="BPZ53" s="86"/>
      <c r="BQA53" s="86"/>
      <c r="BQB53" s="86"/>
      <c r="BQC53" s="86"/>
      <c r="BQD53" s="86"/>
      <c r="BQE53" s="86"/>
      <c r="BQF53" s="86"/>
      <c r="BQG53" s="86"/>
      <c r="BQL53" s="86"/>
      <c r="BQM53" s="86"/>
      <c r="BQN53" s="86"/>
      <c r="BQO53" s="86"/>
      <c r="BQP53" s="86"/>
      <c r="BQQ53" s="86"/>
      <c r="BQR53" s="86"/>
      <c r="BQS53" s="86"/>
      <c r="BQT53" s="86"/>
      <c r="BQU53" s="86"/>
      <c r="BQZ53" s="86"/>
      <c r="BRA53" s="86"/>
      <c r="BRB53" s="86"/>
      <c r="BRC53" s="86"/>
      <c r="BRD53" s="86"/>
      <c r="BRE53" s="86"/>
      <c r="BRF53" s="86"/>
      <c r="BRG53" s="86"/>
      <c r="BRH53" s="86"/>
      <c r="BRI53" s="86"/>
      <c r="BRN53" s="86"/>
      <c r="BRO53" s="86"/>
      <c r="BRP53" s="86"/>
      <c r="BRQ53" s="86"/>
      <c r="BRR53" s="86"/>
      <c r="BRS53" s="86"/>
      <c r="BRT53" s="86"/>
      <c r="BRU53" s="86"/>
      <c r="BRV53" s="86"/>
      <c r="BRW53" s="86"/>
      <c r="BSB53" s="86"/>
      <c r="BSC53" s="86"/>
      <c r="BSD53" s="86"/>
      <c r="BSE53" s="86"/>
      <c r="BSF53" s="86"/>
      <c r="BSG53" s="86"/>
      <c r="BSH53" s="86"/>
      <c r="BSI53" s="86"/>
      <c r="BSJ53" s="86"/>
      <c r="BSK53" s="86"/>
      <c r="BSP53" s="86"/>
      <c r="BSQ53" s="86"/>
      <c r="BSR53" s="86"/>
      <c r="BSS53" s="86"/>
      <c r="BST53" s="86"/>
      <c r="BSU53" s="86"/>
      <c r="BSV53" s="86"/>
      <c r="BSW53" s="86"/>
      <c r="BSX53" s="86"/>
      <c r="BSY53" s="86"/>
      <c r="BTD53" s="86"/>
      <c r="BTE53" s="86"/>
      <c r="BTF53" s="86"/>
      <c r="BTG53" s="86"/>
      <c r="BTH53" s="86"/>
      <c r="BTI53" s="86"/>
      <c r="BTJ53" s="86"/>
      <c r="BTK53" s="86"/>
      <c r="BTL53" s="86"/>
      <c r="BTM53" s="86"/>
      <c r="BTR53" s="86"/>
      <c r="BTS53" s="86"/>
      <c r="BTT53" s="86"/>
      <c r="BTU53" s="86"/>
      <c r="BTV53" s="86"/>
      <c r="BTW53" s="86"/>
      <c r="BTX53" s="86"/>
      <c r="BTY53" s="86"/>
      <c r="BTZ53" s="86"/>
      <c r="BUA53" s="86"/>
      <c r="BUF53" s="86"/>
      <c r="BUG53" s="86"/>
      <c r="BUH53" s="86"/>
      <c r="BUI53" s="86"/>
      <c r="BUJ53" s="86"/>
      <c r="BUK53" s="86"/>
      <c r="BUL53" s="86"/>
      <c r="BUM53" s="86"/>
      <c r="BUN53" s="86"/>
      <c r="BUO53" s="86"/>
      <c r="BUT53" s="86"/>
      <c r="BUU53" s="86"/>
      <c r="BUV53" s="86"/>
      <c r="BUW53" s="86"/>
      <c r="BUX53" s="86"/>
      <c r="BUY53" s="86"/>
      <c r="BUZ53" s="86"/>
      <c r="BVA53" s="86"/>
      <c r="BVB53" s="86"/>
      <c r="BVC53" s="86"/>
      <c r="BVH53" s="86"/>
      <c r="BVI53" s="86"/>
      <c r="BVJ53" s="86"/>
      <c r="BVK53" s="86"/>
      <c r="BVL53" s="86"/>
      <c r="BVM53" s="86"/>
      <c r="BVN53" s="86"/>
      <c r="BVO53" s="86"/>
      <c r="BVP53" s="86"/>
      <c r="BVQ53" s="86"/>
      <c r="BVV53" s="86"/>
      <c r="BVW53" s="86"/>
      <c r="BVX53" s="86"/>
      <c r="BVY53" s="86"/>
      <c r="BVZ53" s="86"/>
      <c r="BWA53" s="86"/>
      <c r="BWB53" s="86"/>
      <c r="BWC53" s="86"/>
      <c r="BWD53" s="86"/>
      <c r="BWE53" s="86"/>
      <c r="BWJ53" s="86"/>
      <c r="BWK53" s="86"/>
      <c r="BWL53" s="86"/>
      <c r="BWM53" s="86"/>
      <c r="BWN53" s="86"/>
      <c r="BWO53" s="86"/>
      <c r="BWP53" s="86"/>
      <c r="BWQ53" s="86"/>
      <c r="BWR53" s="86"/>
      <c r="BWS53" s="86"/>
      <c r="BWX53" s="86"/>
      <c r="BWY53" s="86"/>
      <c r="BWZ53" s="86"/>
      <c r="BXA53" s="86"/>
      <c r="BXB53" s="86"/>
      <c r="BXC53" s="86"/>
      <c r="BXD53" s="86"/>
      <c r="BXE53" s="86"/>
      <c r="BXF53" s="86"/>
      <c r="BXG53" s="86"/>
      <c r="BXL53" s="86"/>
      <c r="BXM53" s="86"/>
      <c r="BXN53" s="86"/>
      <c r="BXO53" s="86"/>
      <c r="BXP53" s="86"/>
      <c r="BXQ53" s="86"/>
      <c r="BXR53" s="86"/>
      <c r="BXS53" s="86"/>
      <c r="BXT53" s="86"/>
      <c r="BXU53" s="86"/>
      <c r="BXZ53" s="86"/>
      <c r="BYA53" s="86"/>
      <c r="BYB53" s="86"/>
      <c r="BYC53" s="86"/>
      <c r="BYD53" s="86"/>
      <c r="BYE53" s="86"/>
      <c r="BYF53" s="86"/>
      <c r="BYG53" s="86"/>
      <c r="BYH53" s="86"/>
      <c r="BYI53" s="86"/>
      <c r="BYN53" s="86"/>
      <c r="BYO53" s="86"/>
      <c r="BYP53" s="86"/>
      <c r="BYQ53" s="86"/>
      <c r="BYR53" s="86"/>
      <c r="BYS53" s="86"/>
      <c r="BYT53" s="86"/>
      <c r="BYU53" s="86"/>
      <c r="BYV53" s="86"/>
      <c r="BYW53" s="86"/>
      <c r="BZB53" s="86"/>
      <c r="BZC53" s="86"/>
      <c r="BZD53" s="86"/>
      <c r="BZE53" s="86"/>
      <c r="BZF53" s="86"/>
      <c r="BZG53" s="86"/>
      <c r="BZH53" s="86"/>
      <c r="BZI53" s="86"/>
      <c r="BZJ53" s="86"/>
      <c r="BZK53" s="86"/>
      <c r="BZP53" s="86"/>
      <c r="BZQ53" s="86"/>
      <c r="BZR53" s="86"/>
      <c r="BZS53" s="86"/>
      <c r="BZT53" s="86"/>
      <c r="BZU53" s="86"/>
      <c r="BZV53" s="86"/>
      <c r="BZW53" s="86"/>
      <c r="BZX53" s="86"/>
      <c r="BZY53" s="86"/>
      <c r="CAD53" s="86"/>
      <c r="CAE53" s="86"/>
      <c r="CAF53" s="86"/>
      <c r="CAG53" s="86"/>
      <c r="CAH53" s="86"/>
      <c r="CAI53" s="86"/>
      <c r="CAJ53" s="86"/>
      <c r="CAK53" s="86"/>
      <c r="CAL53" s="86"/>
      <c r="CAM53" s="86"/>
      <c r="CAR53" s="86"/>
      <c r="CAS53" s="86"/>
      <c r="CAT53" s="86"/>
      <c r="CAU53" s="86"/>
      <c r="CAV53" s="86"/>
      <c r="CAW53" s="86"/>
      <c r="CAX53" s="86"/>
      <c r="CAY53" s="86"/>
      <c r="CAZ53" s="86"/>
      <c r="CBA53" s="86"/>
      <c r="CBF53" s="86"/>
      <c r="CBG53" s="86"/>
      <c r="CBH53" s="86"/>
      <c r="CBI53" s="86"/>
      <c r="CBJ53" s="86"/>
      <c r="CBK53" s="86"/>
      <c r="CBL53" s="86"/>
      <c r="CBM53" s="86"/>
      <c r="CBN53" s="86"/>
      <c r="CBO53" s="86"/>
      <c r="CBT53" s="86"/>
      <c r="CBU53" s="86"/>
      <c r="CBV53" s="86"/>
      <c r="CBW53" s="86"/>
      <c r="CBX53" s="86"/>
      <c r="CBY53" s="86"/>
      <c r="CBZ53" s="86"/>
      <c r="CCA53" s="86"/>
      <c r="CCB53" s="86"/>
      <c r="CCC53" s="86"/>
      <c r="CCH53" s="86"/>
      <c r="CCI53" s="86"/>
      <c r="CCJ53" s="86"/>
      <c r="CCK53" s="86"/>
      <c r="CCL53" s="86"/>
      <c r="CCM53" s="86"/>
      <c r="CCN53" s="86"/>
      <c r="CCO53" s="86"/>
      <c r="CCP53" s="86"/>
      <c r="CCQ53" s="86"/>
      <c r="CCV53" s="86"/>
      <c r="CCW53" s="86"/>
      <c r="CCX53" s="86"/>
      <c r="CCY53" s="86"/>
      <c r="CCZ53" s="86"/>
      <c r="CDA53" s="86"/>
      <c r="CDB53" s="86"/>
      <c r="CDC53" s="86"/>
      <c r="CDD53" s="86"/>
      <c r="CDE53" s="86"/>
      <c r="CDJ53" s="86"/>
      <c r="CDK53" s="86"/>
      <c r="CDL53" s="86"/>
      <c r="CDM53" s="86"/>
      <c r="CDN53" s="86"/>
      <c r="CDO53" s="86"/>
      <c r="CDP53" s="86"/>
      <c r="CDQ53" s="86"/>
      <c r="CDR53" s="86"/>
      <c r="CDS53" s="86"/>
      <c r="CDX53" s="86"/>
      <c r="CDY53" s="86"/>
      <c r="CDZ53" s="86"/>
      <c r="CEA53" s="86"/>
      <c r="CEB53" s="86"/>
      <c r="CEC53" s="86"/>
      <c r="CED53" s="86"/>
      <c r="CEE53" s="86"/>
      <c r="CEF53" s="86"/>
      <c r="CEG53" s="86"/>
      <c r="CEL53" s="86"/>
      <c r="CEM53" s="86"/>
      <c r="CEN53" s="86"/>
      <c r="CEO53" s="86"/>
      <c r="CEP53" s="86"/>
      <c r="CEQ53" s="86"/>
      <c r="CER53" s="86"/>
      <c r="CES53" s="86"/>
      <c r="CET53" s="86"/>
      <c r="CEU53" s="86"/>
      <c r="CEZ53" s="86"/>
      <c r="CFA53" s="86"/>
      <c r="CFB53" s="86"/>
      <c r="CFC53" s="86"/>
      <c r="CFD53" s="86"/>
      <c r="CFE53" s="86"/>
      <c r="CFF53" s="86"/>
      <c r="CFG53" s="86"/>
      <c r="CFH53" s="86"/>
      <c r="CFI53" s="86"/>
      <c r="CFN53" s="86"/>
      <c r="CFO53" s="86"/>
      <c r="CFP53" s="86"/>
      <c r="CFQ53" s="86"/>
      <c r="CFR53" s="86"/>
      <c r="CFS53" s="86"/>
      <c r="CFT53" s="86"/>
      <c r="CFU53" s="86"/>
      <c r="CFV53" s="86"/>
      <c r="CFW53" s="86"/>
      <c r="CGB53" s="86"/>
      <c r="CGC53" s="86"/>
      <c r="CGD53" s="86"/>
      <c r="CGE53" s="86"/>
      <c r="CGF53" s="86"/>
      <c r="CGG53" s="86"/>
      <c r="CGH53" s="86"/>
      <c r="CGI53" s="86"/>
      <c r="CGJ53" s="86"/>
      <c r="CGK53" s="86"/>
      <c r="CGP53" s="86"/>
      <c r="CGQ53" s="86"/>
      <c r="CGR53" s="86"/>
      <c r="CGS53" s="86"/>
      <c r="CGT53" s="86"/>
      <c r="CGU53" s="86"/>
      <c r="CGV53" s="86"/>
      <c r="CGW53" s="86"/>
      <c r="CGX53" s="86"/>
      <c r="CGY53" s="86"/>
      <c r="CHD53" s="86"/>
      <c r="CHE53" s="86"/>
      <c r="CHF53" s="86"/>
      <c r="CHG53" s="86"/>
      <c r="CHH53" s="86"/>
      <c r="CHI53" s="86"/>
      <c r="CHJ53" s="86"/>
      <c r="CHK53" s="86"/>
      <c r="CHL53" s="86"/>
      <c r="CHM53" s="86"/>
      <c r="CHR53" s="86"/>
      <c r="CHS53" s="86"/>
      <c r="CHT53" s="86"/>
      <c r="CHU53" s="86"/>
      <c r="CHV53" s="86"/>
      <c r="CHW53" s="86"/>
      <c r="CHX53" s="86"/>
      <c r="CHY53" s="86"/>
      <c r="CHZ53" s="86"/>
      <c r="CIA53" s="86"/>
      <c r="CIF53" s="86"/>
      <c r="CIG53" s="86"/>
      <c r="CIH53" s="86"/>
      <c r="CII53" s="86"/>
      <c r="CIJ53" s="86"/>
      <c r="CIK53" s="86"/>
      <c r="CIL53" s="86"/>
      <c r="CIM53" s="86"/>
      <c r="CIN53" s="86"/>
      <c r="CIO53" s="86"/>
      <c r="CIT53" s="86"/>
      <c r="CIU53" s="86"/>
      <c r="CIV53" s="86"/>
      <c r="CIW53" s="86"/>
      <c r="CIX53" s="86"/>
      <c r="CIY53" s="86"/>
      <c r="CIZ53" s="86"/>
      <c r="CJA53" s="86"/>
      <c r="CJB53" s="86"/>
      <c r="CJC53" s="86"/>
      <c r="CJH53" s="86"/>
      <c r="CJI53" s="86"/>
      <c r="CJJ53" s="86"/>
      <c r="CJK53" s="86"/>
      <c r="CJL53" s="86"/>
      <c r="CJM53" s="86"/>
      <c r="CJN53" s="86"/>
      <c r="CJO53" s="86"/>
      <c r="CJP53" s="86"/>
      <c r="CJQ53" s="86"/>
      <c r="CJV53" s="86"/>
      <c r="CJW53" s="86"/>
      <c r="CJX53" s="86"/>
      <c r="CJY53" s="86"/>
      <c r="CJZ53" s="86"/>
      <c r="CKA53" s="86"/>
      <c r="CKB53" s="86"/>
      <c r="CKC53" s="86"/>
      <c r="CKD53" s="86"/>
      <c r="CKE53" s="86"/>
      <c r="CKJ53" s="86"/>
      <c r="CKK53" s="86"/>
      <c r="CKL53" s="86"/>
      <c r="CKM53" s="86"/>
      <c r="CKN53" s="86"/>
      <c r="CKO53" s="86"/>
      <c r="CKP53" s="86"/>
      <c r="CKQ53" s="86"/>
      <c r="CKR53" s="86"/>
      <c r="CKS53" s="86"/>
      <c r="CKX53" s="86"/>
      <c r="CKY53" s="86"/>
      <c r="CKZ53" s="86"/>
      <c r="CLA53" s="86"/>
      <c r="CLB53" s="86"/>
      <c r="CLC53" s="86"/>
      <c r="CLD53" s="86"/>
      <c r="CLE53" s="86"/>
      <c r="CLF53" s="86"/>
      <c r="CLG53" s="86"/>
      <c r="CLL53" s="86"/>
      <c r="CLM53" s="86"/>
      <c r="CLN53" s="86"/>
      <c r="CLO53" s="86"/>
      <c r="CLP53" s="86"/>
      <c r="CLQ53" s="86"/>
      <c r="CLR53" s="86"/>
      <c r="CLS53" s="86"/>
      <c r="CLT53" s="86"/>
      <c r="CLU53" s="86"/>
      <c r="CLZ53" s="86"/>
      <c r="CMA53" s="86"/>
      <c r="CMB53" s="86"/>
      <c r="CMC53" s="86"/>
      <c r="CMD53" s="86"/>
      <c r="CME53" s="86"/>
      <c r="CMF53" s="86"/>
      <c r="CMG53" s="86"/>
      <c r="CMH53" s="86"/>
      <c r="CMI53" s="86"/>
      <c r="CMN53" s="86"/>
      <c r="CMO53" s="86"/>
      <c r="CMP53" s="86"/>
      <c r="CMQ53" s="86"/>
      <c r="CMR53" s="86"/>
      <c r="CMS53" s="86"/>
      <c r="CMT53" s="86"/>
      <c r="CMU53" s="86"/>
      <c r="CMV53" s="86"/>
      <c r="CMW53" s="86"/>
      <c r="CNB53" s="86"/>
      <c r="CNC53" s="86"/>
      <c r="CND53" s="86"/>
      <c r="CNE53" s="86"/>
      <c r="CNF53" s="86"/>
      <c r="CNG53" s="86"/>
      <c r="CNH53" s="86"/>
      <c r="CNI53" s="86"/>
      <c r="CNJ53" s="86"/>
      <c r="CNK53" s="86"/>
      <c r="CNP53" s="86"/>
      <c r="CNQ53" s="86"/>
      <c r="CNR53" s="86"/>
      <c r="CNS53" s="86"/>
      <c r="CNT53" s="86"/>
      <c r="CNU53" s="86"/>
      <c r="CNV53" s="86"/>
      <c r="CNW53" s="86"/>
      <c r="CNX53" s="86"/>
      <c r="CNY53" s="86"/>
      <c r="COD53" s="86"/>
      <c r="COE53" s="86"/>
      <c r="COF53" s="86"/>
      <c r="COG53" s="86"/>
      <c r="COH53" s="86"/>
      <c r="COI53" s="86"/>
      <c r="COJ53" s="86"/>
      <c r="COK53" s="86"/>
      <c r="COL53" s="86"/>
      <c r="COM53" s="86"/>
      <c r="COR53" s="86"/>
      <c r="COS53" s="86"/>
      <c r="COT53" s="86"/>
      <c r="COU53" s="86"/>
      <c r="COV53" s="86"/>
      <c r="COW53" s="86"/>
      <c r="COX53" s="86"/>
      <c r="COY53" s="86"/>
      <c r="COZ53" s="86"/>
      <c r="CPA53" s="86"/>
      <c r="CPF53" s="86"/>
      <c r="CPG53" s="86"/>
      <c r="CPH53" s="86"/>
      <c r="CPI53" s="86"/>
      <c r="CPJ53" s="86"/>
      <c r="CPK53" s="86"/>
      <c r="CPL53" s="86"/>
      <c r="CPM53" s="86"/>
      <c r="CPN53" s="86"/>
      <c r="CPO53" s="86"/>
      <c r="CPT53" s="86"/>
      <c r="CPU53" s="86"/>
      <c r="CPV53" s="86"/>
      <c r="CPW53" s="86"/>
      <c r="CPX53" s="86"/>
      <c r="CPY53" s="86"/>
      <c r="CPZ53" s="86"/>
      <c r="CQA53" s="86"/>
      <c r="CQB53" s="86"/>
      <c r="CQC53" s="86"/>
      <c r="CQH53" s="86"/>
      <c r="CQI53" s="86"/>
      <c r="CQJ53" s="86"/>
      <c r="CQK53" s="86"/>
      <c r="CQL53" s="86"/>
      <c r="CQM53" s="86"/>
      <c r="CQN53" s="86"/>
      <c r="CQO53" s="86"/>
      <c r="CQP53" s="86"/>
      <c r="CQQ53" s="86"/>
      <c r="CQV53" s="86"/>
      <c r="CQW53" s="86"/>
      <c r="CQX53" s="86"/>
      <c r="CQY53" s="86"/>
      <c r="CQZ53" s="86"/>
      <c r="CRA53" s="86"/>
      <c r="CRB53" s="86"/>
      <c r="CRC53" s="86"/>
      <c r="CRD53" s="86"/>
      <c r="CRE53" s="86"/>
      <c r="CRJ53" s="86"/>
      <c r="CRK53" s="86"/>
      <c r="CRL53" s="86"/>
      <c r="CRM53" s="86"/>
      <c r="CRN53" s="86"/>
      <c r="CRO53" s="86"/>
      <c r="CRP53" s="86"/>
      <c r="CRQ53" s="86"/>
      <c r="CRR53" s="86"/>
      <c r="CRS53" s="86"/>
      <c r="CRX53" s="86"/>
      <c r="CRY53" s="86"/>
      <c r="CRZ53" s="86"/>
      <c r="CSA53" s="86"/>
      <c r="CSB53" s="86"/>
      <c r="CSC53" s="86"/>
      <c r="CSD53" s="86"/>
      <c r="CSE53" s="86"/>
      <c r="CSF53" s="86"/>
      <c r="CSG53" s="86"/>
      <c r="CSL53" s="86"/>
      <c r="CSM53" s="86"/>
      <c r="CSN53" s="86"/>
      <c r="CSO53" s="86"/>
      <c r="CSP53" s="86"/>
      <c r="CSQ53" s="86"/>
      <c r="CSR53" s="86"/>
      <c r="CSS53" s="86"/>
      <c r="CST53" s="86"/>
      <c r="CSU53" s="86"/>
      <c r="CSZ53" s="86"/>
      <c r="CTA53" s="86"/>
      <c r="CTB53" s="86"/>
      <c r="CTC53" s="86"/>
      <c r="CTD53" s="86"/>
      <c r="CTE53" s="86"/>
      <c r="CTF53" s="86"/>
      <c r="CTG53" s="86"/>
      <c r="CTH53" s="86"/>
      <c r="CTI53" s="86"/>
      <c r="CTN53" s="86"/>
      <c r="CTO53" s="86"/>
      <c r="CTP53" s="86"/>
      <c r="CTQ53" s="86"/>
      <c r="CTR53" s="86"/>
      <c r="CTS53" s="86"/>
      <c r="CTT53" s="86"/>
      <c r="CTU53" s="86"/>
      <c r="CTV53" s="86"/>
      <c r="CTW53" s="86"/>
      <c r="CUB53" s="86"/>
      <c r="CUC53" s="86"/>
      <c r="CUD53" s="86"/>
      <c r="CUE53" s="86"/>
      <c r="CUF53" s="86"/>
      <c r="CUG53" s="86"/>
      <c r="CUH53" s="86"/>
      <c r="CUI53" s="86"/>
      <c r="CUJ53" s="86"/>
      <c r="CUK53" s="86"/>
      <c r="CUP53" s="86"/>
      <c r="CUQ53" s="86"/>
      <c r="CUR53" s="86"/>
      <c r="CUS53" s="86"/>
      <c r="CUT53" s="86"/>
      <c r="CUU53" s="86"/>
      <c r="CUV53" s="86"/>
      <c r="CUW53" s="86"/>
      <c r="CUX53" s="86"/>
      <c r="CUY53" s="86"/>
      <c r="CVD53" s="86"/>
      <c r="CVE53" s="86"/>
      <c r="CVF53" s="86"/>
      <c r="CVG53" s="86"/>
      <c r="CVH53" s="86"/>
      <c r="CVI53" s="86"/>
      <c r="CVJ53" s="86"/>
      <c r="CVK53" s="86"/>
      <c r="CVL53" s="86"/>
      <c r="CVM53" s="86"/>
      <c r="CVR53" s="86"/>
      <c r="CVS53" s="86"/>
      <c r="CVT53" s="86"/>
      <c r="CVU53" s="86"/>
      <c r="CVV53" s="86"/>
      <c r="CVW53" s="86"/>
      <c r="CVX53" s="86"/>
      <c r="CVY53" s="86"/>
      <c r="CVZ53" s="86"/>
      <c r="CWA53" s="86"/>
      <c r="CWF53" s="86"/>
      <c r="CWG53" s="86"/>
      <c r="CWH53" s="86"/>
      <c r="CWI53" s="86"/>
      <c r="CWJ53" s="86"/>
      <c r="CWK53" s="86"/>
      <c r="CWL53" s="86"/>
      <c r="CWM53" s="86"/>
      <c r="CWN53" s="86"/>
      <c r="CWO53" s="86"/>
      <c r="CWT53" s="86"/>
      <c r="CWU53" s="86"/>
      <c r="CWV53" s="86"/>
      <c r="CWW53" s="86"/>
      <c r="CWX53" s="86"/>
      <c r="CWY53" s="86"/>
      <c r="CWZ53" s="86"/>
      <c r="CXA53" s="86"/>
      <c r="CXB53" s="86"/>
      <c r="CXC53" s="86"/>
      <c r="CXH53" s="86"/>
      <c r="CXI53" s="86"/>
      <c r="CXJ53" s="86"/>
      <c r="CXK53" s="86"/>
      <c r="CXL53" s="86"/>
      <c r="CXM53" s="86"/>
      <c r="CXN53" s="86"/>
      <c r="CXO53" s="86"/>
      <c r="CXP53" s="86"/>
      <c r="CXQ53" s="86"/>
      <c r="CXV53" s="86"/>
      <c r="CXW53" s="86"/>
      <c r="CXX53" s="86"/>
      <c r="CXY53" s="86"/>
      <c r="CXZ53" s="86"/>
      <c r="CYA53" s="86"/>
      <c r="CYB53" s="86"/>
      <c r="CYC53" s="86"/>
      <c r="CYD53" s="86"/>
      <c r="CYE53" s="86"/>
      <c r="CYJ53" s="86"/>
      <c r="CYK53" s="86"/>
      <c r="CYL53" s="86"/>
      <c r="CYM53" s="86"/>
      <c r="CYN53" s="86"/>
      <c r="CYO53" s="86"/>
      <c r="CYP53" s="86"/>
      <c r="CYQ53" s="86"/>
      <c r="CYR53" s="86"/>
      <c r="CYS53" s="86"/>
      <c r="CYX53" s="86"/>
      <c r="CYY53" s="86"/>
      <c r="CYZ53" s="86"/>
      <c r="CZA53" s="86"/>
      <c r="CZB53" s="86"/>
      <c r="CZC53" s="86"/>
      <c r="CZD53" s="86"/>
      <c r="CZE53" s="86"/>
      <c r="CZF53" s="86"/>
      <c r="CZG53" s="86"/>
      <c r="CZL53" s="86"/>
      <c r="CZM53" s="86"/>
      <c r="CZN53" s="86"/>
      <c r="CZO53" s="86"/>
      <c r="CZP53" s="86"/>
      <c r="CZQ53" s="86"/>
      <c r="CZR53" s="86"/>
      <c r="CZS53" s="86"/>
      <c r="CZT53" s="86"/>
      <c r="CZU53" s="86"/>
      <c r="CZZ53" s="86"/>
      <c r="DAA53" s="86"/>
      <c r="DAB53" s="86"/>
      <c r="DAC53" s="86"/>
      <c r="DAD53" s="86"/>
      <c r="DAE53" s="86"/>
      <c r="DAF53" s="86"/>
      <c r="DAG53" s="86"/>
      <c r="DAH53" s="86"/>
      <c r="DAI53" s="86"/>
      <c r="DAN53" s="86"/>
      <c r="DAO53" s="86"/>
      <c r="DAP53" s="86"/>
      <c r="DAQ53" s="86"/>
      <c r="DAR53" s="86"/>
      <c r="DAS53" s="86"/>
      <c r="DAT53" s="86"/>
      <c r="DAU53" s="86"/>
      <c r="DAV53" s="86"/>
      <c r="DAW53" s="86"/>
      <c r="DBB53" s="86"/>
      <c r="DBC53" s="86"/>
      <c r="DBD53" s="86"/>
      <c r="DBE53" s="86"/>
      <c r="DBF53" s="86"/>
      <c r="DBG53" s="86"/>
      <c r="DBH53" s="86"/>
      <c r="DBI53" s="86"/>
      <c r="DBJ53" s="86"/>
      <c r="DBK53" s="86"/>
      <c r="DBP53" s="86"/>
      <c r="DBQ53" s="86"/>
      <c r="DBR53" s="86"/>
      <c r="DBS53" s="86"/>
      <c r="DBT53" s="86"/>
      <c r="DBU53" s="86"/>
      <c r="DBV53" s="86"/>
      <c r="DBW53" s="86"/>
      <c r="DBX53" s="86"/>
      <c r="DBY53" s="86"/>
      <c r="DCD53" s="86"/>
      <c r="DCE53" s="86"/>
      <c r="DCF53" s="86"/>
      <c r="DCG53" s="86"/>
      <c r="DCH53" s="86"/>
      <c r="DCI53" s="86"/>
      <c r="DCJ53" s="86"/>
      <c r="DCK53" s="86"/>
      <c r="DCL53" s="86"/>
      <c r="DCM53" s="86"/>
      <c r="DCR53" s="86"/>
      <c r="DCS53" s="86"/>
      <c r="DCT53" s="86"/>
      <c r="DCU53" s="86"/>
      <c r="DCV53" s="86"/>
      <c r="DCW53" s="86"/>
      <c r="DCX53" s="86"/>
      <c r="DCY53" s="86"/>
      <c r="DCZ53" s="86"/>
      <c r="DDA53" s="86"/>
      <c r="DDF53" s="86"/>
      <c r="DDG53" s="86"/>
      <c r="DDH53" s="86"/>
      <c r="DDI53" s="86"/>
      <c r="DDJ53" s="86"/>
      <c r="DDK53" s="86"/>
      <c r="DDL53" s="86"/>
      <c r="DDM53" s="86"/>
      <c r="DDN53" s="86"/>
      <c r="DDO53" s="86"/>
      <c r="DDT53" s="86"/>
      <c r="DDU53" s="86"/>
      <c r="DDV53" s="86"/>
      <c r="DDW53" s="86"/>
      <c r="DDX53" s="86"/>
      <c r="DDY53" s="86"/>
      <c r="DDZ53" s="86"/>
      <c r="DEA53" s="86"/>
      <c r="DEB53" s="86"/>
      <c r="DEC53" s="86"/>
      <c r="DEH53" s="86"/>
      <c r="DEI53" s="86"/>
      <c r="DEJ53" s="86"/>
      <c r="DEK53" s="86"/>
      <c r="DEL53" s="86"/>
      <c r="DEM53" s="86"/>
      <c r="DEN53" s="86"/>
      <c r="DEO53" s="86"/>
      <c r="DEP53" s="86"/>
      <c r="DEQ53" s="86"/>
      <c r="DEV53" s="86"/>
      <c r="DEW53" s="86"/>
      <c r="DEX53" s="86"/>
      <c r="DEY53" s="86"/>
      <c r="DEZ53" s="86"/>
      <c r="DFA53" s="86"/>
      <c r="DFB53" s="86"/>
      <c r="DFC53" s="86"/>
      <c r="DFD53" s="86"/>
      <c r="DFE53" s="86"/>
      <c r="DFJ53" s="86"/>
      <c r="DFK53" s="86"/>
      <c r="DFL53" s="86"/>
      <c r="DFM53" s="86"/>
      <c r="DFN53" s="86"/>
      <c r="DFO53" s="86"/>
      <c r="DFP53" s="86"/>
      <c r="DFQ53" s="86"/>
      <c r="DFR53" s="86"/>
      <c r="DFS53" s="86"/>
      <c r="DFX53" s="86"/>
      <c r="DFY53" s="86"/>
      <c r="DFZ53" s="86"/>
      <c r="DGA53" s="86"/>
      <c r="DGB53" s="86"/>
      <c r="DGC53" s="86"/>
      <c r="DGD53" s="86"/>
      <c r="DGE53" s="86"/>
      <c r="DGF53" s="86"/>
      <c r="DGG53" s="86"/>
      <c r="DGL53" s="86"/>
      <c r="DGM53" s="86"/>
      <c r="DGN53" s="86"/>
      <c r="DGO53" s="86"/>
      <c r="DGP53" s="86"/>
      <c r="DGQ53" s="86"/>
      <c r="DGR53" s="86"/>
      <c r="DGS53" s="86"/>
      <c r="DGT53" s="86"/>
      <c r="DGU53" s="86"/>
      <c r="DGZ53" s="86"/>
      <c r="DHA53" s="86"/>
      <c r="DHB53" s="86"/>
      <c r="DHC53" s="86"/>
      <c r="DHD53" s="86"/>
      <c r="DHE53" s="86"/>
      <c r="DHF53" s="86"/>
      <c r="DHG53" s="86"/>
      <c r="DHH53" s="86"/>
      <c r="DHI53" s="86"/>
      <c r="DHN53" s="86"/>
      <c r="DHO53" s="86"/>
      <c r="DHP53" s="86"/>
      <c r="DHQ53" s="86"/>
      <c r="DHR53" s="86"/>
      <c r="DHS53" s="86"/>
      <c r="DHT53" s="86"/>
      <c r="DHU53" s="86"/>
      <c r="DHV53" s="86"/>
      <c r="DHW53" s="86"/>
      <c r="DIB53" s="86"/>
      <c r="DIC53" s="86"/>
      <c r="DID53" s="86"/>
      <c r="DIE53" s="86"/>
      <c r="DIF53" s="86"/>
      <c r="DIG53" s="86"/>
      <c r="DIH53" s="86"/>
      <c r="DII53" s="86"/>
      <c r="DIJ53" s="86"/>
      <c r="DIK53" s="86"/>
      <c r="DIP53" s="86"/>
      <c r="DIQ53" s="86"/>
      <c r="DIR53" s="86"/>
      <c r="DIS53" s="86"/>
      <c r="DIT53" s="86"/>
      <c r="DIU53" s="86"/>
      <c r="DIV53" s="86"/>
      <c r="DIW53" s="86"/>
      <c r="DIX53" s="86"/>
      <c r="DIY53" s="86"/>
      <c r="DJD53" s="86"/>
      <c r="DJE53" s="86"/>
      <c r="DJF53" s="86"/>
      <c r="DJG53" s="86"/>
      <c r="DJH53" s="86"/>
      <c r="DJI53" s="86"/>
      <c r="DJJ53" s="86"/>
      <c r="DJK53" s="86"/>
      <c r="DJL53" s="86"/>
      <c r="DJM53" s="86"/>
      <c r="DJR53" s="86"/>
      <c r="DJS53" s="86"/>
      <c r="DJT53" s="86"/>
      <c r="DJU53" s="86"/>
      <c r="DJV53" s="86"/>
      <c r="DJW53" s="86"/>
      <c r="DJX53" s="86"/>
      <c r="DJY53" s="86"/>
      <c r="DJZ53" s="86"/>
      <c r="DKA53" s="86"/>
      <c r="DKF53" s="86"/>
      <c r="DKG53" s="86"/>
      <c r="DKH53" s="86"/>
      <c r="DKI53" s="86"/>
      <c r="DKJ53" s="86"/>
      <c r="DKK53" s="86"/>
      <c r="DKL53" s="86"/>
      <c r="DKM53" s="86"/>
      <c r="DKN53" s="86"/>
      <c r="DKO53" s="86"/>
      <c r="DKT53" s="86"/>
      <c r="DKU53" s="86"/>
      <c r="DKV53" s="86"/>
      <c r="DKW53" s="86"/>
      <c r="DKX53" s="86"/>
      <c r="DKY53" s="86"/>
      <c r="DKZ53" s="86"/>
      <c r="DLA53" s="86"/>
      <c r="DLB53" s="86"/>
      <c r="DLC53" s="86"/>
      <c r="DLH53" s="86"/>
      <c r="DLI53" s="86"/>
      <c r="DLJ53" s="86"/>
      <c r="DLK53" s="86"/>
      <c r="DLL53" s="86"/>
      <c r="DLM53" s="86"/>
      <c r="DLN53" s="86"/>
      <c r="DLO53" s="86"/>
      <c r="DLP53" s="86"/>
      <c r="DLQ53" s="86"/>
      <c r="DLV53" s="86"/>
      <c r="DLW53" s="86"/>
      <c r="DLX53" s="86"/>
      <c r="DLY53" s="86"/>
      <c r="DLZ53" s="86"/>
      <c r="DMA53" s="86"/>
      <c r="DMB53" s="86"/>
      <c r="DMC53" s="86"/>
      <c r="DMD53" s="86"/>
      <c r="DME53" s="86"/>
      <c r="DMJ53" s="86"/>
      <c r="DMK53" s="86"/>
      <c r="DML53" s="86"/>
      <c r="DMM53" s="86"/>
      <c r="DMN53" s="86"/>
      <c r="DMO53" s="86"/>
      <c r="DMP53" s="86"/>
      <c r="DMQ53" s="86"/>
      <c r="DMR53" s="86"/>
      <c r="DMS53" s="86"/>
      <c r="DMX53" s="86"/>
      <c r="DMY53" s="86"/>
      <c r="DMZ53" s="86"/>
      <c r="DNA53" s="86"/>
      <c r="DNB53" s="86"/>
      <c r="DNC53" s="86"/>
      <c r="DND53" s="86"/>
      <c r="DNE53" s="86"/>
      <c r="DNF53" s="86"/>
      <c r="DNG53" s="86"/>
      <c r="DNL53" s="86"/>
      <c r="DNM53" s="86"/>
      <c r="DNN53" s="86"/>
      <c r="DNO53" s="86"/>
      <c r="DNP53" s="86"/>
      <c r="DNQ53" s="86"/>
      <c r="DNR53" s="86"/>
      <c r="DNS53" s="86"/>
      <c r="DNT53" s="86"/>
      <c r="DNU53" s="86"/>
      <c r="DNZ53" s="86"/>
      <c r="DOA53" s="86"/>
      <c r="DOB53" s="86"/>
      <c r="DOC53" s="86"/>
      <c r="DOD53" s="86"/>
      <c r="DOE53" s="86"/>
      <c r="DOF53" s="86"/>
      <c r="DOG53" s="86"/>
      <c r="DOH53" s="86"/>
      <c r="DOI53" s="86"/>
      <c r="DON53" s="86"/>
      <c r="DOO53" s="86"/>
      <c r="DOP53" s="86"/>
      <c r="DOQ53" s="86"/>
      <c r="DOR53" s="86"/>
      <c r="DOS53" s="86"/>
      <c r="DOT53" s="86"/>
      <c r="DOU53" s="86"/>
      <c r="DOV53" s="86"/>
      <c r="DOW53" s="86"/>
      <c r="DPB53" s="86"/>
      <c r="DPC53" s="86"/>
      <c r="DPD53" s="86"/>
      <c r="DPE53" s="86"/>
      <c r="DPF53" s="86"/>
      <c r="DPG53" s="86"/>
      <c r="DPH53" s="86"/>
      <c r="DPI53" s="86"/>
      <c r="DPJ53" s="86"/>
      <c r="DPK53" s="86"/>
      <c r="DPP53" s="86"/>
      <c r="DPQ53" s="86"/>
      <c r="DPR53" s="86"/>
      <c r="DPS53" s="86"/>
      <c r="DPT53" s="86"/>
      <c r="DPU53" s="86"/>
      <c r="DPV53" s="86"/>
      <c r="DPW53" s="86"/>
      <c r="DPX53" s="86"/>
      <c r="DPY53" s="86"/>
      <c r="DQD53" s="86"/>
      <c r="DQE53" s="86"/>
      <c r="DQF53" s="86"/>
      <c r="DQG53" s="86"/>
      <c r="DQH53" s="86"/>
      <c r="DQI53" s="86"/>
      <c r="DQJ53" s="86"/>
      <c r="DQK53" s="86"/>
      <c r="DQL53" s="86"/>
      <c r="DQM53" s="86"/>
      <c r="DQR53" s="86"/>
      <c r="DQS53" s="86"/>
      <c r="DQT53" s="86"/>
      <c r="DQU53" s="86"/>
      <c r="DQV53" s="86"/>
      <c r="DQW53" s="86"/>
      <c r="DQX53" s="86"/>
      <c r="DQY53" s="86"/>
      <c r="DQZ53" s="86"/>
      <c r="DRA53" s="86"/>
      <c r="DRF53" s="86"/>
      <c r="DRG53" s="86"/>
      <c r="DRH53" s="86"/>
      <c r="DRI53" s="86"/>
      <c r="DRJ53" s="86"/>
      <c r="DRK53" s="86"/>
      <c r="DRL53" s="86"/>
      <c r="DRM53" s="86"/>
      <c r="DRN53" s="86"/>
      <c r="DRO53" s="86"/>
      <c r="DRT53" s="86"/>
      <c r="DRU53" s="86"/>
      <c r="DRV53" s="86"/>
      <c r="DRW53" s="86"/>
      <c r="DRX53" s="86"/>
      <c r="DRY53" s="86"/>
      <c r="DRZ53" s="86"/>
      <c r="DSA53" s="86"/>
      <c r="DSB53" s="86"/>
      <c r="DSC53" s="86"/>
      <c r="DSH53" s="86"/>
      <c r="DSI53" s="86"/>
      <c r="DSJ53" s="86"/>
      <c r="DSK53" s="86"/>
      <c r="DSL53" s="86"/>
      <c r="DSM53" s="86"/>
      <c r="DSN53" s="86"/>
      <c r="DSO53" s="86"/>
      <c r="DSP53" s="86"/>
      <c r="DSQ53" s="86"/>
      <c r="DSV53" s="86"/>
      <c r="DSW53" s="86"/>
      <c r="DSX53" s="86"/>
      <c r="DSY53" s="86"/>
      <c r="DSZ53" s="86"/>
      <c r="DTA53" s="86"/>
      <c r="DTB53" s="86"/>
      <c r="DTC53" s="86"/>
      <c r="DTD53" s="86"/>
      <c r="DTE53" s="86"/>
      <c r="DTJ53" s="86"/>
      <c r="DTK53" s="86"/>
      <c r="DTL53" s="86"/>
      <c r="DTM53" s="86"/>
      <c r="DTN53" s="86"/>
      <c r="DTO53" s="86"/>
      <c r="DTP53" s="86"/>
      <c r="DTQ53" s="86"/>
      <c r="DTR53" s="86"/>
      <c r="DTS53" s="86"/>
      <c r="DTX53" s="86"/>
      <c r="DTY53" s="86"/>
      <c r="DTZ53" s="86"/>
      <c r="DUA53" s="86"/>
      <c r="DUB53" s="86"/>
      <c r="DUC53" s="86"/>
      <c r="DUD53" s="86"/>
      <c r="DUE53" s="86"/>
      <c r="DUF53" s="86"/>
      <c r="DUG53" s="86"/>
      <c r="DUL53" s="86"/>
      <c r="DUM53" s="86"/>
      <c r="DUN53" s="86"/>
      <c r="DUO53" s="86"/>
      <c r="DUP53" s="86"/>
      <c r="DUQ53" s="86"/>
      <c r="DUR53" s="86"/>
      <c r="DUS53" s="86"/>
      <c r="DUT53" s="86"/>
      <c r="DUU53" s="86"/>
      <c r="DUZ53" s="86"/>
      <c r="DVA53" s="86"/>
      <c r="DVB53" s="86"/>
      <c r="DVC53" s="86"/>
      <c r="DVD53" s="86"/>
      <c r="DVE53" s="86"/>
      <c r="DVF53" s="86"/>
      <c r="DVG53" s="86"/>
      <c r="DVH53" s="86"/>
      <c r="DVI53" s="86"/>
      <c r="DVN53" s="86"/>
      <c r="DVO53" s="86"/>
      <c r="DVP53" s="86"/>
      <c r="DVQ53" s="86"/>
      <c r="DVR53" s="86"/>
      <c r="DVS53" s="86"/>
      <c r="DVT53" s="86"/>
      <c r="DVU53" s="86"/>
      <c r="DVV53" s="86"/>
      <c r="DVW53" s="86"/>
      <c r="DWB53" s="86"/>
      <c r="DWC53" s="86"/>
      <c r="DWD53" s="86"/>
      <c r="DWE53" s="86"/>
      <c r="DWF53" s="86"/>
      <c r="DWG53" s="86"/>
      <c r="DWH53" s="86"/>
      <c r="DWI53" s="86"/>
      <c r="DWJ53" s="86"/>
      <c r="DWK53" s="86"/>
      <c r="DWP53" s="86"/>
      <c r="DWQ53" s="86"/>
      <c r="DWR53" s="86"/>
      <c r="DWS53" s="86"/>
      <c r="DWT53" s="86"/>
      <c r="DWU53" s="86"/>
      <c r="DWV53" s="86"/>
      <c r="DWW53" s="86"/>
      <c r="DWX53" s="86"/>
      <c r="DWY53" s="86"/>
      <c r="DXD53" s="86"/>
      <c r="DXE53" s="86"/>
      <c r="DXF53" s="86"/>
      <c r="DXG53" s="86"/>
      <c r="DXH53" s="86"/>
      <c r="DXI53" s="86"/>
      <c r="DXJ53" s="86"/>
      <c r="DXK53" s="86"/>
      <c r="DXL53" s="86"/>
      <c r="DXM53" s="86"/>
      <c r="DXR53" s="86"/>
      <c r="DXS53" s="86"/>
      <c r="DXT53" s="86"/>
      <c r="DXU53" s="86"/>
      <c r="DXV53" s="86"/>
      <c r="DXW53" s="86"/>
      <c r="DXX53" s="86"/>
      <c r="DXY53" s="86"/>
      <c r="DXZ53" s="86"/>
      <c r="DYA53" s="86"/>
      <c r="DYF53" s="86"/>
      <c r="DYG53" s="86"/>
      <c r="DYH53" s="86"/>
      <c r="DYI53" s="86"/>
      <c r="DYJ53" s="86"/>
      <c r="DYK53" s="86"/>
      <c r="DYL53" s="86"/>
      <c r="DYM53" s="86"/>
      <c r="DYN53" s="86"/>
      <c r="DYO53" s="86"/>
      <c r="DYT53" s="86"/>
      <c r="DYU53" s="86"/>
      <c r="DYV53" s="86"/>
      <c r="DYW53" s="86"/>
      <c r="DYX53" s="86"/>
      <c r="DYY53" s="86"/>
      <c r="DYZ53" s="86"/>
      <c r="DZA53" s="86"/>
      <c r="DZB53" s="86"/>
      <c r="DZC53" s="86"/>
      <c r="DZH53" s="86"/>
      <c r="DZI53" s="86"/>
      <c r="DZJ53" s="86"/>
      <c r="DZK53" s="86"/>
      <c r="DZL53" s="86"/>
      <c r="DZM53" s="86"/>
      <c r="DZN53" s="86"/>
      <c r="DZO53" s="86"/>
      <c r="DZP53" s="86"/>
      <c r="DZQ53" s="86"/>
      <c r="DZV53" s="86"/>
      <c r="DZW53" s="86"/>
      <c r="DZX53" s="86"/>
      <c r="DZY53" s="86"/>
      <c r="DZZ53" s="86"/>
      <c r="EAA53" s="86"/>
      <c r="EAB53" s="86"/>
      <c r="EAC53" s="86"/>
      <c r="EAD53" s="86"/>
      <c r="EAE53" s="86"/>
      <c r="EAJ53" s="86"/>
      <c r="EAK53" s="86"/>
      <c r="EAL53" s="86"/>
      <c r="EAM53" s="86"/>
      <c r="EAN53" s="86"/>
      <c r="EAO53" s="86"/>
      <c r="EAP53" s="86"/>
      <c r="EAQ53" s="86"/>
      <c r="EAR53" s="86"/>
      <c r="EAS53" s="86"/>
      <c r="EAX53" s="86"/>
      <c r="EAY53" s="86"/>
      <c r="EAZ53" s="86"/>
      <c r="EBA53" s="86"/>
      <c r="EBB53" s="86"/>
      <c r="EBC53" s="86"/>
      <c r="EBD53" s="86"/>
      <c r="EBE53" s="86"/>
      <c r="EBF53" s="86"/>
      <c r="EBG53" s="86"/>
      <c r="EBL53" s="86"/>
      <c r="EBM53" s="86"/>
      <c r="EBN53" s="86"/>
      <c r="EBO53" s="86"/>
      <c r="EBP53" s="86"/>
      <c r="EBQ53" s="86"/>
      <c r="EBR53" s="86"/>
      <c r="EBS53" s="86"/>
      <c r="EBT53" s="86"/>
      <c r="EBU53" s="86"/>
      <c r="EBZ53" s="86"/>
      <c r="ECA53" s="86"/>
      <c r="ECB53" s="86"/>
      <c r="ECC53" s="86"/>
      <c r="ECD53" s="86"/>
      <c r="ECE53" s="86"/>
      <c r="ECF53" s="86"/>
      <c r="ECG53" s="86"/>
      <c r="ECH53" s="86"/>
      <c r="ECI53" s="86"/>
      <c r="ECN53" s="86"/>
      <c r="ECO53" s="86"/>
      <c r="ECP53" s="86"/>
      <c r="ECQ53" s="86"/>
      <c r="ECR53" s="86"/>
      <c r="ECS53" s="86"/>
      <c r="ECT53" s="86"/>
      <c r="ECU53" s="86"/>
      <c r="ECV53" s="86"/>
      <c r="ECW53" s="86"/>
      <c r="EDB53" s="86"/>
      <c r="EDC53" s="86"/>
      <c r="EDD53" s="86"/>
      <c r="EDE53" s="86"/>
      <c r="EDF53" s="86"/>
      <c r="EDG53" s="86"/>
      <c r="EDH53" s="86"/>
      <c r="EDI53" s="86"/>
      <c r="EDJ53" s="86"/>
      <c r="EDK53" s="86"/>
      <c r="EDP53" s="86"/>
      <c r="EDQ53" s="86"/>
      <c r="EDR53" s="86"/>
      <c r="EDS53" s="86"/>
      <c r="EDT53" s="86"/>
      <c r="EDU53" s="86"/>
      <c r="EDV53" s="86"/>
      <c r="EDW53" s="86"/>
      <c r="EDX53" s="86"/>
      <c r="EDY53" s="86"/>
      <c r="EED53" s="86"/>
      <c r="EEE53" s="86"/>
      <c r="EEF53" s="86"/>
      <c r="EEG53" s="86"/>
      <c r="EEH53" s="86"/>
      <c r="EEI53" s="86"/>
      <c r="EEJ53" s="86"/>
      <c r="EEK53" s="86"/>
      <c r="EEL53" s="86"/>
      <c r="EEM53" s="86"/>
      <c r="EER53" s="86"/>
      <c r="EES53" s="86"/>
      <c r="EET53" s="86"/>
      <c r="EEU53" s="86"/>
      <c r="EEV53" s="86"/>
      <c r="EEW53" s="86"/>
      <c r="EEX53" s="86"/>
      <c r="EEY53" s="86"/>
      <c r="EEZ53" s="86"/>
      <c r="EFA53" s="86"/>
      <c r="EFF53" s="86"/>
      <c r="EFG53" s="86"/>
      <c r="EFH53" s="86"/>
      <c r="EFI53" s="86"/>
      <c r="EFJ53" s="86"/>
      <c r="EFK53" s="86"/>
      <c r="EFL53" s="86"/>
      <c r="EFM53" s="86"/>
      <c r="EFN53" s="86"/>
      <c r="EFO53" s="86"/>
      <c r="EFT53" s="86"/>
      <c r="EFU53" s="86"/>
      <c r="EFV53" s="86"/>
      <c r="EFW53" s="86"/>
      <c r="EFX53" s="86"/>
      <c r="EFY53" s="86"/>
      <c r="EFZ53" s="86"/>
      <c r="EGA53" s="86"/>
      <c r="EGB53" s="86"/>
      <c r="EGC53" s="86"/>
      <c r="EGH53" s="86"/>
      <c r="EGI53" s="86"/>
      <c r="EGJ53" s="86"/>
      <c r="EGK53" s="86"/>
      <c r="EGL53" s="86"/>
      <c r="EGM53" s="86"/>
      <c r="EGN53" s="86"/>
      <c r="EGO53" s="86"/>
      <c r="EGP53" s="86"/>
      <c r="EGQ53" s="86"/>
      <c r="EGV53" s="86"/>
      <c r="EGW53" s="86"/>
      <c r="EGX53" s="86"/>
      <c r="EGY53" s="86"/>
      <c r="EGZ53" s="86"/>
      <c r="EHA53" s="86"/>
      <c r="EHB53" s="86"/>
      <c r="EHC53" s="86"/>
      <c r="EHD53" s="86"/>
      <c r="EHE53" s="86"/>
      <c r="EHJ53" s="86"/>
      <c r="EHK53" s="86"/>
      <c r="EHL53" s="86"/>
      <c r="EHM53" s="86"/>
      <c r="EHN53" s="86"/>
      <c r="EHO53" s="86"/>
      <c r="EHP53" s="86"/>
      <c r="EHQ53" s="86"/>
      <c r="EHR53" s="86"/>
      <c r="EHS53" s="86"/>
      <c r="EHX53" s="86"/>
      <c r="EHY53" s="86"/>
      <c r="EHZ53" s="86"/>
      <c r="EIA53" s="86"/>
      <c r="EIB53" s="86"/>
      <c r="EIC53" s="86"/>
      <c r="EID53" s="86"/>
      <c r="EIE53" s="86"/>
      <c r="EIF53" s="86"/>
      <c r="EIG53" s="86"/>
      <c r="EIL53" s="86"/>
      <c r="EIM53" s="86"/>
      <c r="EIN53" s="86"/>
      <c r="EIO53" s="86"/>
      <c r="EIP53" s="86"/>
      <c r="EIQ53" s="86"/>
      <c r="EIR53" s="86"/>
      <c r="EIS53" s="86"/>
      <c r="EIT53" s="86"/>
      <c r="EIU53" s="86"/>
      <c r="EIZ53" s="86"/>
      <c r="EJA53" s="86"/>
      <c r="EJB53" s="86"/>
      <c r="EJC53" s="86"/>
      <c r="EJD53" s="86"/>
      <c r="EJE53" s="86"/>
      <c r="EJF53" s="86"/>
      <c r="EJG53" s="86"/>
      <c r="EJH53" s="86"/>
      <c r="EJI53" s="86"/>
      <c r="EJN53" s="86"/>
      <c r="EJO53" s="86"/>
      <c r="EJP53" s="86"/>
      <c r="EJQ53" s="86"/>
      <c r="EJR53" s="86"/>
      <c r="EJS53" s="86"/>
      <c r="EJT53" s="86"/>
      <c r="EJU53" s="86"/>
      <c r="EJV53" s="86"/>
      <c r="EJW53" s="86"/>
      <c r="EKB53" s="86"/>
      <c r="EKC53" s="86"/>
      <c r="EKD53" s="86"/>
      <c r="EKE53" s="86"/>
      <c r="EKF53" s="86"/>
      <c r="EKG53" s="86"/>
      <c r="EKH53" s="86"/>
      <c r="EKI53" s="86"/>
      <c r="EKJ53" s="86"/>
      <c r="EKK53" s="86"/>
      <c r="EKP53" s="86"/>
      <c r="EKQ53" s="86"/>
      <c r="EKR53" s="86"/>
      <c r="EKS53" s="86"/>
      <c r="EKT53" s="86"/>
      <c r="EKU53" s="86"/>
      <c r="EKV53" s="86"/>
      <c r="EKW53" s="86"/>
      <c r="EKX53" s="86"/>
      <c r="EKY53" s="86"/>
      <c r="ELD53" s="86"/>
      <c r="ELE53" s="86"/>
      <c r="ELF53" s="86"/>
      <c r="ELG53" s="86"/>
      <c r="ELH53" s="86"/>
      <c r="ELI53" s="86"/>
      <c r="ELJ53" s="86"/>
      <c r="ELK53" s="86"/>
      <c r="ELL53" s="86"/>
      <c r="ELM53" s="86"/>
      <c r="ELR53" s="86"/>
      <c r="ELS53" s="86"/>
      <c r="ELT53" s="86"/>
      <c r="ELU53" s="86"/>
      <c r="ELV53" s="86"/>
      <c r="ELW53" s="86"/>
      <c r="ELX53" s="86"/>
      <c r="ELY53" s="86"/>
      <c r="ELZ53" s="86"/>
      <c r="EMA53" s="86"/>
      <c r="EMF53" s="86"/>
      <c r="EMG53" s="86"/>
      <c r="EMH53" s="86"/>
      <c r="EMI53" s="86"/>
      <c r="EMJ53" s="86"/>
      <c r="EMK53" s="86"/>
      <c r="EML53" s="86"/>
      <c r="EMM53" s="86"/>
      <c r="EMN53" s="86"/>
      <c r="EMO53" s="86"/>
      <c r="EMT53" s="86"/>
      <c r="EMU53" s="86"/>
      <c r="EMV53" s="86"/>
      <c r="EMW53" s="86"/>
      <c r="EMX53" s="86"/>
      <c r="EMY53" s="86"/>
      <c r="EMZ53" s="86"/>
      <c r="ENA53" s="86"/>
      <c r="ENB53" s="86"/>
      <c r="ENC53" s="86"/>
      <c r="ENH53" s="86"/>
      <c r="ENI53" s="86"/>
      <c r="ENJ53" s="86"/>
      <c r="ENK53" s="86"/>
      <c r="ENL53" s="86"/>
      <c r="ENM53" s="86"/>
      <c r="ENN53" s="86"/>
      <c r="ENO53" s="86"/>
      <c r="ENP53" s="86"/>
      <c r="ENQ53" s="86"/>
      <c r="ENV53" s="86"/>
      <c r="ENW53" s="86"/>
      <c r="ENX53" s="86"/>
      <c r="ENY53" s="86"/>
      <c r="ENZ53" s="86"/>
      <c r="EOA53" s="86"/>
      <c r="EOB53" s="86"/>
      <c r="EOC53" s="86"/>
      <c r="EOD53" s="86"/>
      <c r="EOE53" s="86"/>
      <c r="EOJ53" s="86"/>
      <c r="EOK53" s="86"/>
      <c r="EOL53" s="86"/>
      <c r="EOM53" s="86"/>
      <c r="EON53" s="86"/>
      <c r="EOO53" s="86"/>
      <c r="EOP53" s="86"/>
      <c r="EOQ53" s="86"/>
      <c r="EOR53" s="86"/>
      <c r="EOS53" s="86"/>
      <c r="EOX53" s="86"/>
      <c r="EOY53" s="86"/>
      <c r="EOZ53" s="86"/>
      <c r="EPA53" s="86"/>
      <c r="EPB53" s="86"/>
      <c r="EPC53" s="86"/>
      <c r="EPD53" s="86"/>
      <c r="EPE53" s="86"/>
      <c r="EPF53" s="86"/>
      <c r="EPG53" s="86"/>
      <c r="EPL53" s="86"/>
      <c r="EPM53" s="86"/>
      <c r="EPN53" s="86"/>
      <c r="EPO53" s="86"/>
      <c r="EPP53" s="86"/>
      <c r="EPQ53" s="86"/>
      <c r="EPR53" s="86"/>
      <c r="EPS53" s="86"/>
      <c r="EPT53" s="86"/>
      <c r="EPU53" s="86"/>
      <c r="EPZ53" s="86"/>
      <c r="EQA53" s="86"/>
      <c r="EQB53" s="86"/>
      <c r="EQC53" s="86"/>
      <c r="EQD53" s="86"/>
      <c r="EQE53" s="86"/>
      <c r="EQF53" s="86"/>
      <c r="EQG53" s="86"/>
      <c r="EQH53" s="86"/>
      <c r="EQI53" s="86"/>
      <c r="EQN53" s="86"/>
      <c r="EQO53" s="86"/>
      <c r="EQP53" s="86"/>
      <c r="EQQ53" s="86"/>
      <c r="EQR53" s="86"/>
      <c r="EQS53" s="86"/>
      <c r="EQT53" s="86"/>
      <c r="EQU53" s="86"/>
      <c r="EQV53" s="86"/>
      <c r="EQW53" s="86"/>
      <c r="ERB53" s="86"/>
      <c r="ERC53" s="86"/>
      <c r="ERD53" s="86"/>
      <c r="ERE53" s="86"/>
      <c r="ERF53" s="86"/>
      <c r="ERG53" s="86"/>
      <c r="ERH53" s="86"/>
      <c r="ERI53" s="86"/>
      <c r="ERJ53" s="86"/>
      <c r="ERK53" s="86"/>
      <c r="ERP53" s="86"/>
      <c r="ERQ53" s="86"/>
      <c r="ERR53" s="86"/>
      <c r="ERS53" s="86"/>
      <c r="ERT53" s="86"/>
      <c r="ERU53" s="86"/>
      <c r="ERV53" s="86"/>
      <c r="ERW53" s="86"/>
      <c r="ERX53" s="86"/>
      <c r="ERY53" s="86"/>
      <c r="ESD53" s="86"/>
      <c r="ESE53" s="86"/>
      <c r="ESF53" s="86"/>
      <c r="ESG53" s="86"/>
      <c r="ESH53" s="86"/>
      <c r="ESI53" s="86"/>
      <c r="ESJ53" s="86"/>
      <c r="ESK53" s="86"/>
      <c r="ESL53" s="86"/>
      <c r="ESM53" s="86"/>
      <c r="ESR53" s="86"/>
      <c r="ESS53" s="86"/>
      <c r="EST53" s="86"/>
      <c r="ESU53" s="86"/>
      <c r="ESV53" s="86"/>
      <c r="ESW53" s="86"/>
      <c r="ESX53" s="86"/>
      <c r="ESY53" s="86"/>
      <c r="ESZ53" s="86"/>
      <c r="ETA53" s="86"/>
      <c r="ETF53" s="86"/>
      <c r="ETG53" s="86"/>
      <c r="ETH53" s="86"/>
      <c r="ETI53" s="86"/>
      <c r="ETJ53" s="86"/>
      <c r="ETK53" s="86"/>
      <c r="ETL53" s="86"/>
      <c r="ETM53" s="86"/>
      <c r="ETN53" s="86"/>
      <c r="ETO53" s="86"/>
      <c r="ETT53" s="86"/>
      <c r="ETU53" s="86"/>
      <c r="ETV53" s="86"/>
      <c r="ETW53" s="86"/>
      <c r="ETX53" s="86"/>
      <c r="ETY53" s="86"/>
      <c r="ETZ53" s="86"/>
      <c r="EUA53" s="86"/>
      <c r="EUB53" s="86"/>
      <c r="EUC53" s="86"/>
      <c r="EUH53" s="86"/>
      <c r="EUI53" s="86"/>
      <c r="EUJ53" s="86"/>
      <c r="EUK53" s="86"/>
      <c r="EUL53" s="86"/>
      <c r="EUM53" s="86"/>
      <c r="EUN53" s="86"/>
      <c r="EUO53" s="86"/>
      <c r="EUP53" s="86"/>
      <c r="EUQ53" s="86"/>
      <c r="EUV53" s="86"/>
      <c r="EUW53" s="86"/>
      <c r="EUX53" s="86"/>
      <c r="EUY53" s="86"/>
      <c r="EUZ53" s="86"/>
      <c r="EVA53" s="86"/>
      <c r="EVB53" s="86"/>
      <c r="EVC53" s="86"/>
      <c r="EVD53" s="86"/>
      <c r="EVE53" s="86"/>
      <c r="EVJ53" s="86"/>
      <c r="EVK53" s="86"/>
      <c r="EVL53" s="86"/>
      <c r="EVM53" s="86"/>
      <c r="EVN53" s="86"/>
      <c r="EVO53" s="86"/>
      <c r="EVP53" s="86"/>
      <c r="EVQ53" s="86"/>
      <c r="EVR53" s="86"/>
      <c r="EVS53" s="86"/>
      <c r="EVX53" s="86"/>
      <c r="EVY53" s="86"/>
      <c r="EVZ53" s="86"/>
      <c r="EWA53" s="86"/>
      <c r="EWB53" s="86"/>
      <c r="EWC53" s="86"/>
      <c r="EWD53" s="86"/>
      <c r="EWE53" s="86"/>
      <c r="EWF53" s="86"/>
      <c r="EWG53" s="86"/>
      <c r="EWL53" s="86"/>
      <c r="EWM53" s="86"/>
      <c r="EWN53" s="86"/>
      <c r="EWO53" s="86"/>
      <c r="EWP53" s="86"/>
      <c r="EWQ53" s="86"/>
      <c r="EWR53" s="86"/>
      <c r="EWS53" s="86"/>
      <c r="EWT53" s="86"/>
      <c r="EWU53" s="86"/>
      <c r="EWZ53" s="86"/>
      <c r="EXA53" s="86"/>
      <c r="EXB53" s="86"/>
      <c r="EXC53" s="86"/>
      <c r="EXD53" s="86"/>
      <c r="EXE53" s="86"/>
      <c r="EXF53" s="86"/>
      <c r="EXG53" s="86"/>
      <c r="EXH53" s="86"/>
      <c r="EXI53" s="86"/>
      <c r="EXN53" s="86"/>
      <c r="EXO53" s="86"/>
      <c r="EXP53" s="86"/>
      <c r="EXQ53" s="86"/>
      <c r="EXR53" s="86"/>
      <c r="EXS53" s="86"/>
      <c r="EXT53" s="86"/>
      <c r="EXU53" s="86"/>
      <c r="EXV53" s="86"/>
      <c r="EXW53" s="86"/>
      <c r="EYB53" s="86"/>
      <c r="EYC53" s="86"/>
      <c r="EYD53" s="86"/>
      <c r="EYE53" s="86"/>
      <c r="EYF53" s="86"/>
      <c r="EYG53" s="86"/>
      <c r="EYH53" s="86"/>
      <c r="EYI53" s="86"/>
      <c r="EYJ53" s="86"/>
      <c r="EYK53" s="86"/>
      <c r="EYP53" s="86"/>
      <c r="EYQ53" s="86"/>
      <c r="EYR53" s="86"/>
      <c r="EYS53" s="86"/>
      <c r="EYT53" s="86"/>
      <c r="EYU53" s="86"/>
      <c r="EYV53" s="86"/>
      <c r="EYW53" s="86"/>
      <c r="EYX53" s="86"/>
      <c r="EYY53" s="86"/>
      <c r="EZD53" s="86"/>
      <c r="EZE53" s="86"/>
      <c r="EZF53" s="86"/>
      <c r="EZG53" s="86"/>
      <c r="EZH53" s="86"/>
      <c r="EZI53" s="86"/>
      <c r="EZJ53" s="86"/>
      <c r="EZK53" s="86"/>
      <c r="EZL53" s="86"/>
      <c r="EZM53" s="86"/>
      <c r="EZR53" s="86"/>
      <c r="EZS53" s="86"/>
      <c r="EZT53" s="86"/>
      <c r="EZU53" s="86"/>
      <c r="EZV53" s="86"/>
      <c r="EZW53" s="86"/>
      <c r="EZX53" s="86"/>
      <c r="EZY53" s="86"/>
      <c r="EZZ53" s="86"/>
      <c r="FAA53" s="86"/>
      <c r="FAF53" s="86"/>
      <c r="FAG53" s="86"/>
      <c r="FAH53" s="86"/>
      <c r="FAI53" s="86"/>
      <c r="FAJ53" s="86"/>
      <c r="FAK53" s="86"/>
      <c r="FAL53" s="86"/>
      <c r="FAM53" s="86"/>
      <c r="FAN53" s="86"/>
      <c r="FAO53" s="86"/>
      <c r="FAT53" s="86"/>
      <c r="FAU53" s="86"/>
      <c r="FAV53" s="86"/>
      <c r="FAW53" s="86"/>
      <c r="FAX53" s="86"/>
      <c r="FAY53" s="86"/>
      <c r="FAZ53" s="86"/>
      <c r="FBA53" s="86"/>
      <c r="FBB53" s="86"/>
      <c r="FBC53" s="86"/>
      <c r="FBH53" s="86"/>
      <c r="FBI53" s="86"/>
      <c r="FBJ53" s="86"/>
      <c r="FBK53" s="86"/>
      <c r="FBL53" s="86"/>
      <c r="FBM53" s="86"/>
      <c r="FBN53" s="86"/>
      <c r="FBO53" s="86"/>
      <c r="FBP53" s="86"/>
      <c r="FBQ53" s="86"/>
      <c r="FBV53" s="86"/>
      <c r="FBW53" s="86"/>
      <c r="FBX53" s="86"/>
      <c r="FBY53" s="86"/>
      <c r="FBZ53" s="86"/>
      <c r="FCA53" s="86"/>
      <c r="FCB53" s="86"/>
      <c r="FCC53" s="86"/>
      <c r="FCD53" s="86"/>
      <c r="FCE53" s="86"/>
      <c r="FCJ53" s="86"/>
      <c r="FCK53" s="86"/>
      <c r="FCL53" s="86"/>
      <c r="FCM53" s="86"/>
      <c r="FCN53" s="86"/>
      <c r="FCO53" s="86"/>
      <c r="FCP53" s="86"/>
      <c r="FCQ53" s="86"/>
      <c r="FCR53" s="86"/>
      <c r="FCS53" s="86"/>
      <c r="FCX53" s="86"/>
      <c r="FCY53" s="86"/>
      <c r="FCZ53" s="86"/>
      <c r="FDA53" s="86"/>
      <c r="FDB53" s="86"/>
      <c r="FDC53" s="86"/>
      <c r="FDD53" s="86"/>
      <c r="FDE53" s="86"/>
      <c r="FDF53" s="86"/>
      <c r="FDG53" s="86"/>
      <c r="FDL53" s="86"/>
      <c r="FDM53" s="86"/>
      <c r="FDN53" s="86"/>
      <c r="FDO53" s="86"/>
      <c r="FDP53" s="86"/>
      <c r="FDQ53" s="86"/>
      <c r="FDR53" s="86"/>
      <c r="FDS53" s="86"/>
      <c r="FDT53" s="86"/>
      <c r="FDU53" s="86"/>
      <c r="FDZ53" s="86"/>
      <c r="FEA53" s="86"/>
      <c r="FEB53" s="86"/>
      <c r="FEC53" s="86"/>
      <c r="FED53" s="86"/>
      <c r="FEE53" s="86"/>
      <c r="FEF53" s="86"/>
      <c r="FEG53" s="86"/>
      <c r="FEH53" s="86"/>
      <c r="FEI53" s="86"/>
      <c r="FEN53" s="86"/>
      <c r="FEO53" s="86"/>
      <c r="FEP53" s="86"/>
      <c r="FEQ53" s="86"/>
      <c r="FER53" s="86"/>
      <c r="FES53" s="86"/>
      <c r="FET53" s="86"/>
      <c r="FEU53" s="86"/>
      <c r="FEV53" s="86"/>
      <c r="FEW53" s="86"/>
      <c r="FFB53" s="86"/>
      <c r="FFC53" s="86"/>
      <c r="FFD53" s="86"/>
      <c r="FFE53" s="86"/>
      <c r="FFF53" s="86"/>
      <c r="FFG53" s="86"/>
      <c r="FFH53" s="86"/>
      <c r="FFI53" s="86"/>
      <c r="FFJ53" s="86"/>
      <c r="FFK53" s="86"/>
      <c r="FFP53" s="86"/>
      <c r="FFQ53" s="86"/>
      <c r="FFR53" s="86"/>
      <c r="FFS53" s="86"/>
      <c r="FFT53" s="86"/>
      <c r="FFU53" s="86"/>
      <c r="FFV53" s="86"/>
      <c r="FFW53" s="86"/>
      <c r="FFX53" s="86"/>
      <c r="FFY53" s="86"/>
      <c r="FGD53" s="86"/>
      <c r="FGE53" s="86"/>
      <c r="FGF53" s="86"/>
      <c r="FGG53" s="86"/>
      <c r="FGH53" s="86"/>
      <c r="FGI53" s="86"/>
      <c r="FGJ53" s="86"/>
      <c r="FGK53" s="86"/>
      <c r="FGL53" s="86"/>
      <c r="FGM53" s="86"/>
      <c r="FGR53" s="86"/>
      <c r="FGS53" s="86"/>
      <c r="FGT53" s="86"/>
      <c r="FGU53" s="86"/>
      <c r="FGV53" s="86"/>
      <c r="FGW53" s="86"/>
      <c r="FGX53" s="86"/>
      <c r="FGY53" s="86"/>
      <c r="FGZ53" s="86"/>
      <c r="FHA53" s="86"/>
      <c r="FHF53" s="86"/>
      <c r="FHG53" s="86"/>
      <c r="FHH53" s="86"/>
      <c r="FHI53" s="86"/>
      <c r="FHJ53" s="86"/>
      <c r="FHK53" s="86"/>
      <c r="FHL53" s="86"/>
      <c r="FHM53" s="86"/>
      <c r="FHN53" s="86"/>
      <c r="FHO53" s="86"/>
      <c r="FHT53" s="86"/>
      <c r="FHU53" s="86"/>
      <c r="FHV53" s="86"/>
      <c r="FHW53" s="86"/>
      <c r="FHX53" s="86"/>
      <c r="FHY53" s="86"/>
      <c r="FHZ53" s="86"/>
      <c r="FIA53" s="86"/>
      <c r="FIB53" s="86"/>
      <c r="FIC53" s="86"/>
      <c r="FIH53" s="86"/>
      <c r="FII53" s="86"/>
      <c r="FIJ53" s="86"/>
      <c r="FIK53" s="86"/>
      <c r="FIL53" s="86"/>
      <c r="FIM53" s="86"/>
      <c r="FIN53" s="86"/>
      <c r="FIO53" s="86"/>
      <c r="FIP53" s="86"/>
      <c r="FIQ53" s="86"/>
      <c r="FIV53" s="86"/>
      <c r="FIW53" s="86"/>
      <c r="FIX53" s="86"/>
      <c r="FIY53" s="86"/>
      <c r="FIZ53" s="86"/>
      <c r="FJA53" s="86"/>
      <c r="FJB53" s="86"/>
      <c r="FJC53" s="86"/>
      <c r="FJD53" s="86"/>
      <c r="FJE53" s="86"/>
      <c r="FJJ53" s="86"/>
      <c r="FJK53" s="86"/>
      <c r="FJL53" s="86"/>
      <c r="FJM53" s="86"/>
      <c r="FJN53" s="86"/>
      <c r="FJO53" s="86"/>
      <c r="FJP53" s="86"/>
      <c r="FJQ53" s="86"/>
      <c r="FJR53" s="86"/>
      <c r="FJS53" s="86"/>
      <c r="FJX53" s="86"/>
      <c r="FJY53" s="86"/>
      <c r="FJZ53" s="86"/>
      <c r="FKA53" s="86"/>
      <c r="FKB53" s="86"/>
      <c r="FKC53" s="86"/>
      <c r="FKD53" s="86"/>
      <c r="FKE53" s="86"/>
      <c r="FKF53" s="86"/>
      <c r="FKG53" s="86"/>
      <c r="FKL53" s="86"/>
      <c r="FKM53" s="86"/>
      <c r="FKN53" s="86"/>
      <c r="FKO53" s="86"/>
      <c r="FKP53" s="86"/>
      <c r="FKQ53" s="86"/>
      <c r="FKR53" s="86"/>
      <c r="FKS53" s="86"/>
      <c r="FKT53" s="86"/>
      <c r="FKU53" s="86"/>
      <c r="FKZ53" s="86"/>
      <c r="FLA53" s="86"/>
      <c r="FLB53" s="86"/>
      <c r="FLC53" s="86"/>
      <c r="FLD53" s="86"/>
      <c r="FLE53" s="86"/>
      <c r="FLF53" s="86"/>
      <c r="FLG53" s="86"/>
      <c r="FLH53" s="86"/>
      <c r="FLI53" s="86"/>
      <c r="FLN53" s="86"/>
      <c r="FLO53" s="86"/>
      <c r="FLP53" s="86"/>
      <c r="FLQ53" s="86"/>
      <c r="FLR53" s="86"/>
      <c r="FLS53" s="86"/>
      <c r="FLT53" s="86"/>
      <c r="FLU53" s="86"/>
      <c r="FLV53" s="86"/>
      <c r="FLW53" s="86"/>
      <c r="FMB53" s="86"/>
      <c r="FMC53" s="86"/>
      <c r="FMD53" s="86"/>
      <c r="FME53" s="86"/>
      <c r="FMF53" s="86"/>
      <c r="FMG53" s="86"/>
      <c r="FMH53" s="86"/>
      <c r="FMI53" s="86"/>
      <c r="FMJ53" s="86"/>
      <c r="FMK53" s="86"/>
      <c r="FMP53" s="86"/>
      <c r="FMQ53" s="86"/>
      <c r="FMR53" s="86"/>
      <c r="FMS53" s="86"/>
      <c r="FMT53" s="86"/>
      <c r="FMU53" s="86"/>
      <c r="FMV53" s="86"/>
      <c r="FMW53" s="86"/>
      <c r="FMX53" s="86"/>
      <c r="FMY53" s="86"/>
      <c r="FND53" s="86"/>
      <c r="FNE53" s="86"/>
      <c r="FNF53" s="86"/>
      <c r="FNG53" s="86"/>
      <c r="FNH53" s="86"/>
      <c r="FNI53" s="86"/>
      <c r="FNJ53" s="86"/>
      <c r="FNK53" s="86"/>
      <c r="FNL53" s="86"/>
      <c r="FNM53" s="86"/>
      <c r="FNR53" s="86"/>
      <c r="FNS53" s="86"/>
      <c r="FNT53" s="86"/>
      <c r="FNU53" s="86"/>
      <c r="FNV53" s="86"/>
      <c r="FNW53" s="86"/>
      <c r="FNX53" s="86"/>
      <c r="FNY53" s="86"/>
      <c r="FNZ53" s="86"/>
      <c r="FOA53" s="86"/>
      <c r="FOF53" s="86"/>
      <c r="FOG53" s="86"/>
      <c r="FOH53" s="86"/>
      <c r="FOI53" s="86"/>
      <c r="FOJ53" s="86"/>
      <c r="FOK53" s="86"/>
      <c r="FOL53" s="86"/>
      <c r="FOM53" s="86"/>
      <c r="FON53" s="86"/>
      <c r="FOO53" s="86"/>
      <c r="FOT53" s="86"/>
      <c r="FOU53" s="86"/>
      <c r="FOV53" s="86"/>
      <c r="FOW53" s="86"/>
      <c r="FOX53" s="86"/>
      <c r="FOY53" s="86"/>
      <c r="FOZ53" s="86"/>
      <c r="FPA53" s="86"/>
      <c r="FPB53" s="86"/>
      <c r="FPC53" s="86"/>
      <c r="FPH53" s="86"/>
      <c r="FPI53" s="86"/>
      <c r="FPJ53" s="86"/>
      <c r="FPK53" s="86"/>
      <c r="FPL53" s="86"/>
      <c r="FPM53" s="86"/>
      <c r="FPN53" s="86"/>
      <c r="FPO53" s="86"/>
      <c r="FPP53" s="86"/>
      <c r="FPQ53" s="86"/>
      <c r="FPV53" s="86"/>
      <c r="FPW53" s="86"/>
      <c r="FPX53" s="86"/>
      <c r="FPY53" s="86"/>
      <c r="FPZ53" s="86"/>
      <c r="FQA53" s="86"/>
      <c r="FQB53" s="86"/>
      <c r="FQC53" s="86"/>
      <c r="FQD53" s="86"/>
      <c r="FQE53" s="86"/>
      <c r="FQJ53" s="86"/>
      <c r="FQK53" s="86"/>
      <c r="FQL53" s="86"/>
      <c r="FQM53" s="86"/>
      <c r="FQN53" s="86"/>
      <c r="FQO53" s="86"/>
      <c r="FQP53" s="86"/>
      <c r="FQQ53" s="86"/>
      <c r="FQR53" s="86"/>
      <c r="FQS53" s="86"/>
      <c r="FQX53" s="86"/>
      <c r="FQY53" s="86"/>
      <c r="FQZ53" s="86"/>
      <c r="FRA53" s="86"/>
      <c r="FRB53" s="86"/>
      <c r="FRC53" s="86"/>
      <c r="FRD53" s="86"/>
      <c r="FRE53" s="86"/>
      <c r="FRF53" s="86"/>
      <c r="FRG53" s="86"/>
      <c r="FRL53" s="86"/>
      <c r="FRM53" s="86"/>
      <c r="FRN53" s="86"/>
      <c r="FRO53" s="86"/>
      <c r="FRP53" s="86"/>
      <c r="FRQ53" s="86"/>
      <c r="FRR53" s="86"/>
      <c r="FRS53" s="86"/>
      <c r="FRT53" s="86"/>
      <c r="FRU53" s="86"/>
      <c r="FRZ53" s="86"/>
      <c r="FSA53" s="86"/>
      <c r="FSB53" s="86"/>
      <c r="FSC53" s="86"/>
      <c r="FSD53" s="86"/>
      <c r="FSE53" s="86"/>
      <c r="FSF53" s="86"/>
      <c r="FSG53" s="86"/>
      <c r="FSH53" s="86"/>
      <c r="FSI53" s="86"/>
      <c r="FSN53" s="86"/>
      <c r="FSO53" s="86"/>
      <c r="FSP53" s="86"/>
      <c r="FSQ53" s="86"/>
      <c r="FSR53" s="86"/>
      <c r="FSS53" s="86"/>
      <c r="FST53" s="86"/>
      <c r="FSU53" s="86"/>
      <c r="FSV53" s="86"/>
      <c r="FSW53" s="86"/>
      <c r="FTB53" s="86"/>
      <c r="FTC53" s="86"/>
      <c r="FTD53" s="86"/>
      <c r="FTE53" s="86"/>
      <c r="FTF53" s="86"/>
      <c r="FTG53" s="86"/>
      <c r="FTH53" s="86"/>
      <c r="FTI53" s="86"/>
      <c r="FTJ53" s="86"/>
      <c r="FTK53" s="86"/>
      <c r="FTP53" s="86"/>
      <c r="FTQ53" s="86"/>
      <c r="FTR53" s="86"/>
      <c r="FTS53" s="86"/>
      <c r="FTT53" s="86"/>
      <c r="FTU53" s="86"/>
      <c r="FTV53" s="86"/>
      <c r="FTW53" s="86"/>
      <c r="FTX53" s="86"/>
      <c r="FTY53" s="86"/>
      <c r="FUD53" s="86"/>
      <c r="FUE53" s="86"/>
      <c r="FUF53" s="86"/>
      <c r="FUG53" s="86"/>
      <c r="FUH53" s="86"/>
      <c r="FUI53" s="86"/>
      <c r="FUJ53" s="86"/>
      <c r="FUK53" s="86"/>
      <c r="FUL53" s="86"/>
      <c r="FUM53" s="86"/>
      <c r="FUR53" s="86"/>
      <c r="FUS53" s="86"/>
      <c r="FUT53" s="86"/>
      <c r="FUU53" s="86"/>
      <c r="FUV53" s="86"/>
      <c r="FUW53" s="86"/>
      <c r="FUX53" s="86"/>
      <c r="FUY53" s="86"/>
      <c r="FUZ53" s="86"/>
      <c r="FVA53" s="86"/>
      <c r="FVF53" s="86"/>
      <c r="FVG53" s="86"/>
      <c r="FVH53" s="86"/>
      <c r="FVI53" s="86"/>
      <c r="FVJ53" s="86"/>
      <c r="FVK53" s="86"/>
      <c r="FVL53" s="86"/>
      <c r="FVM53" s="86"/>
      <c r="FVN53" s="86"/>
      <c r="FVO53" s="86"/>
      <c r="FVT53" s="86"/>
      <c r="FVU53" s="86"/>
      <c r="FVV53" s="86"/>
      <c r="FVW53" s="86"/>
      <c r="FVX53" s="86"/>
      <c r="FVY53" s="86"/>
      <c r="FVZ53" s="86"/>
      <c r="FWA53" s="86"/>
      <c r="FWB53" s="86"/>
      <c r="FWC53" s="86"/>
      <c r="FWH53" s="86"/>
      <c r="FWI53" s="86"/>
      <c r="FWJ53" s="86"/>
      <c r="FWK53" s="86"/>
      <c r="FWL53" s="86"/>
      <c r="FWM53" s="86"/>
      <c r="FWN53" s="86"/>
      <c r="FWO53" s="86"/>
      <c r="FWP53" s="86"/>
      <c r="FWQ53" s="86"/>
      <c r="FWV53" s="86"/>
      <c r="FWW53" s="86"/>
      <c r="FWX53" s="86"/>
      <c r="FWY53" s="86"/>
      <c r="FWZ53" s="86"/>
      <c r="FXA53" s="86"/>
      <c r="FXB53" s="86"/>
      <c r="FXC53" s="86"/>
      <c r="FXD53" s="86"/>
      <c r="FXE53" s="86"/>
      <c r="FXJ53" s="86"/>
      <c r="FXK53" s="86"/>
      <c r="FXL53" s="86"/>
      <c r="FXM53" s="86"/>
      <c r="FXN53" s="86"/>
      <c r="FXO53" s="86"/>
      <c r="FXP53" s="86"/>
      <c r="FXQ53" s="86"/>
      <c r="FXR53" s="86"/>
      <c r="FXS53" s="86"/>
      <c r="FXX53" s="86"/>
      <c r="FXY53" s="86"/>
      <c r="FXZ53" s="86"/>
      <c r="FYA53" s="86"/>
      <c r="FYB53" s="86"/>
      <c r="FYC53" s="86"/>
      <c r="FYD53" s="86"/>
      <c r="FYE53" s="86"/>
      <c r="FYF53" s="86"/>
      <c r="FYG53" s="86"/>
      <c r="FYL53" s="86"/>
      <c r="FYM53" s="86"/>
      <c r="FYN53" s="86"/>
      <c r="FYO53" s="86"/>
      <c r="FYP53" s="86"/>
      <c r="FYQ53" s="86"/>
      <c r="FYR53" s="86"/>
      <c r="FYS53" s="86"/>
      <c r="FYT53" s="86"/>
      <c r="FYU53" s="86"/>
      <c r="FYZ53" s="86"/>
      <c r="FZA53" s="86"/>
      <c r="FZB53" s="86"/>
      <c r="FZC53" s="86"/>
      <c r="FZD53" s="86"/>
      <c r="FZE53" s="86"/>
      <c r="FZF53" s="86"/>
      <c r="FZG53" s="86"/>
      <c r="FZH53" s="86"/>
      <c r="FZI53" s="86"/>
      <c r="FZN53" s="86"/>
      <c r="FZO53" s="86"/>
      <c r="FZP53" s="86"/>
      <c r="FZQ53" s="86"/>
      <c r="FZR53" s="86"/>
      <c r="FZS53" s="86"/>
      <c r="FZT53" s="86"/>
      <c r="FZU53" s="86"/>
      <c r="FZV53" s="86"/>
      <c r="FZW53" s="86"/>
      <c r="GAB53" s="86"/>
      <c r="GAC53" s="86"/>
      <c r="GAD53" s="86"/>
      <c r="GAE53" s="86"/>
      <c r="GAF53" s="86"/>
      <c r="GAG53" s="86"/>
      <c r="GAH53" s="86"/>
      <c r="GAI53" s="86"/>
      <c r="GAJ53" s="86"/>
      <c r="GAK53" s="86"/>
      <c r="GAP53" s="86"/>
      <c r="GAQ53" s="86"/>
      <c r="GAR53" s="86"/>
      <c r="GAS53" s="86"/>
      <c r="GAT53" s="86"/>
      <c r="GAU53" s="86"/>
      <c r="GAV53" s="86"/>
      <c r="GAW53" s="86"/>
      <c r="GAX53" s="86"/>
      <c r="GAY53" s="86"/>
      <c r="GBD53" s="86"/>
      <c r="GBE53" s="86"/>
      <c r="GBF53" s="86"/>
      <c r="GBG53" s="86"/>
      <c r="GBH53" s="86"/>
      <c r="GBI53" s="86"/>
      <c r="GBJ53" s="86"/>
      <c r="GBK53" s="86"/>
      <c r="GBL53" s="86"/>
      <c r="GBM53" s="86"/>
      <c r="GBR53" s="86"/>
      <c r="GBS53" s="86"/>
      <c r="GBT53" s="86"/>
      <c r="GBU53" s="86"/>
      <c r="GBV53" s="86"/>
      <c r="GBW53" s="86"/>
      <c r="GBX53" s="86"/>
      <c r="GBY53" s="86"/>
      <c r="GBZ53" s="86"/>
      <c r="GCA53" s="86"/>
      <c r="GCF53" s="86"/>
      <c r="GCG53" s="86"/>
      <c r="GCH53" s="86"/>
      <c r="GCI53" s="86"/>
      <c r="GCJ53" s="86"/>
      <c r="GCK53" s="86"/>
      <c r="GCL53" s="86"/>
      <c r="GCM53" s="86"/>
      <c r="GCN53" s="86"/>
      <c r="GCO53" s="86"/>
      <c r="GCT53" s="86"/>
      <c r="GCU53" s="86"/>
      <c r="GCV53" s="86"/>
      <c r="GCW53" s="86"/>
      <c r="GCX53" s="86"/>
      <c r="GCY53" s="86"/>
      <c r="GCZ53" s="86"/>
      <c r="GDA53" s="86"/>
      <c r="GDB53" s="86"/>
      <c r="GDC53" s="86"/>
      <c r="GDH53" s="86"/>
      <c r="GDI53" s="86"/>
      <c r="GDJ53" s="86"/>
      <c r="GDK53" s="86"/>
      <c r="GDL53" s="86"/>
      <c r="GDM53" s="86"/>
      <c r="GDN53" s="86"/>
      <c r="GDO53" s="86"/>
      <c r="GDP53" s="86"/>
      <c r="GDQ53" s="86"/>
      <c r="GDV53" s="86"/>
      <c r="GDW53" s="86"/>
      <c r="GDX53" s="86"/>
      <c r="GDY53" s="86"/>
      <c r="GDZ53" s="86"/>
      <c r="GEA53" s="86"/>
      <c r="GEB53" s="86"/>
      <c r="GEC53" s="86"/>
      <c r="GED53" s="86"/>
      <c r="GEE53" s="86"/>
      <c r="GEJ53" s="86"/>
      <c r="GEK53" s="86"/>
      <c r="GEL53" s="86"/>
      <c r="GEM53" s="86"/>
      <c r="GEN53" s="86"/>
      <c r="GEO53" s="86"/>
      <c r="GEP53" s="86"/>
      <c r="GEQ53" s="86"/>
      <c r="GER53" s="86"/>
      <c r="GES53" s="86"/>
      <c r="GEX53" s="86"/>
      <c r="GEY53" s="86"/>
      <c r="GEZ53" s="86"/>
      <c r="GFA53" s="86"/>
      <c r="GFB53" s="86"/>
      <c r="GFC53" s="86"/>
      <c r="GFD53" s="86"/>
      <c r="GFE53" s="86"/>
      <c r="GFF53" s="86"/>
      <c r="GFG53" s="86"/>
      <c r="GFL53" s="86"/>
      <c r="GFM53" s="86"/>
      <c r="GFN53" s="86"/>
      <c r="GFO53" s="86"/>
      <c r="GFP53" s="86"/>
      <c r="GFQ53" s="86"/>
      <c r="GFR53" s="86"/>
      <c r="GFS53" s="86"/>
      <c r="GFT53" s="86"/>
      <c r="GFU53" s="86"/>
      <c r="GFZ53" s="86"/>
      <c r="GGA53" s="86"/>
      <c r="GGB53" s="86"/>
      <c r="GGC53" s="86"/>
      <c r="GGD53" s="86"/>
      <c r="GGE53" s="86"/>
      <c r="GGF53" s="86"/>
      <c r="GGG53" s="86"/>
      <c r="GGH53" s="86"/>
      <c r="GGI53" s="86"/>
      <c r="GGN53" s="86"/>
      <c r="GGO53" s="86"/>
      <c r="GGP53" s="86"/>
      <c r="GGQ53" s="86"/>
      <c r="GGR53" s="86"/>
      <c r="GGS53" s="86"/>
      <c r="GGT53" s="86"/>
      <c r="GGU53" s="86"/>
      <c r="GGV53" s="86"/>
      <c r="GGW53" s="86"/>
      <c r="GHB53" s="86"/>
      <c r="GHC53" s="86"/>
      <c r="GHD53" s="86"/>
      <c r="GHE53" s="86"/>
      <c r="GHF53" s="86"/>
      <c r="GHG53" s="86"/>
      <c r="GHH53" s="86"/>
      <c r="GHI53" s="86"/>
      <c r="GHJ53" s="86"/>
      <c r="GHK53" s="86"/>
      <c r="GHP53" s="86"/>
      <c r="GHQ53" s="86"/>
      <c r="GHR53" s="86"/>
      <c r="GHS53" s="86"/>
      <c r="GHT53" s="86"/>
      <c r="GHU53" s="86"/>
      <c r="GHV53" s="86"/>
      <c r="GHW53" s="86"/>
      <c r="GHX53" s="86"/>
      <c r="GHY53" s="86"/>
      <c r="GID53" s="86"/>
      <c r="GIE53" s="86"/>
      <c r="GIF53" s="86"/>
      <c r="GIG53" s="86"/>
      <c r="GIH53" s="86"/>
      <c r="GII53" s="86"/>
      <c r="GIJ53" s="86"/>
      <c r="GIK53" s="86"/>
      <c r="GIL53" s="86"/>
      <c r="GIM53" s="86"/>
      <c r="GIR53" s="86"/>
      <c r="GIS53" s="86"/>
      <c r="GIT53" s="86"/>
      <c r="GIU53" s="86"/>
      <c r="GIV53" s="86"/>
      <c r="GIW53" s="86"/>
      <c r="GIX53" s="86"/>
      <c r="GIY53" s="86"/>
      <c r="GIZ53" s="86"/>
      <c r="GJA53" s="86"/>
      <c r="GJF53" s="86"/>
      <c r="GJG53" s="86"/>
      <c r="GJH53" s="86"/>
      <c r="GJI53" s="86"/>
      <c r="GJJ53" s="86"/>
      <c r="GJK53" s="86"/>
      <c r="GJL53" s="86"/>
      <c r="GJM53" s="86"/>
      <c r="GJN53" s="86"/>
      <c r="GJO53" s="86"/>
      <c r="GJT53" s="86"/>
      <c r="GJU53" s="86"/>
      <c r="GJV53" s="86"/>
      <c r="GJW53" s="86"/>
      <c r="GJX53" s="86"/>
      <c r="GJY53" s="86"/>
      <c r="GJZ53" s="86"/>
      <c r="GKA53" s="86"/>
      <c r="GKB53" s="86"/>
      <c r="GKC53" s="86"/>
      <c r="GKH53" s="86"/>
      <c r="GKI53" s="86"/>
      <c r="GKJ53" s="86"/>
      <c r="GKK53" s="86"/>
      <c r="GKL53" s="86"/>
      <c r="GKM53" s="86"/>
      <c r="GKN53" s="86"/>
      <c r="GKO53" s="86"/>
      <c r="GKP53" s="86"/>
      <c r="GKQ53" s="86"/>
      <c r="GKV53" s="86"/>
      <c r="GKW53" s="86"/>
      <c r="GKX53" s="86"/>
      <c r="GKY53" s="86"/>
      <c r="GKZ53" s="86"/>
      <c r="GLA53" s="86"/>
      <c r="GLB53" s="86"/>
      <c r="GLC53" s="86"/>
      <c r="GLD53" s="86"/>
      <c r="GLE53" s="86"/>
      <c r="GLJ53" s="86"/>
      <c r="GLK53" s="86"/>
      <c r="GLL53" s="86"/>
      <c r="GLM53" s="86"/>
      <c r="GLN53" s="86"/>
      <c r="GLO53" s="86"/>
      <c r="GLP53" s="86"/>
      <c r="GLQ53" s="86"/>
      <c r="GLR53" s="86"/>
      <c r="GLS53" s="86"/>
      <c r="GLX53" s="86"/>
      <c r="GLY53" s="86"/>
      <c r="GLZ53" s="86"/>
      <c r="GMA53" s="86"/>
      <c r="GMB53" s="86"/>
      <c r="GMC53" s="86"/>
      <c r="GMD53" s="86"/>
      <c r="GME53" s="86"/>
      <c r="GMF53" s="86"/>
      <c r="GMG53" s="86"/>
      <c r="GML53" s="86"/>
      <c r="GMM53" s="86"/>
      <c r="GMN53" s="86"/>
      <c r="GMO53" s="86"/>
      <c r="GMP53" s="86"/>
      <c r="GMQ53" s="86"/>
      <c r="GMR53" s="86"/>
      <c r="GMS53" s="86"/>
      <c r="GMT53" s="86"/>
      <c r="GMU53" s="86"/>
      <c r="GMZ53" s="86"/>
      <c r="GNA53" s="86"/>
      <c r="GNB53" s="86"/>
      <c r="GNC53" s="86"/>
      <c r="GND53" s="86"/>
      <c r="GNE53" s="86"/>
      <c r="GNF53" s="86"/>
      <c r="GNG53" s="86"/>
      <c r="GNH53" s="86"/>
      <c r="GNI53" s="86"/>
      <c r="GNN53" s="86"/>
      <c r="GNO53" s="86"/>
      <c r="GNP53" s="86"/>
      <c r="GNQ53" s="86"/>
      <c r="GNR53" s="86"/>
      <c r="GNS53" s="86"/>
      <c r="GNT53" s="86"/>
      <c r="GNU53" s="86"/>
      <c r="GNV53" s="86"/>
      <c r="GNW53" s="86"/>
      <c r="GOB53" s="86"/>
      <c r="GOC53" s="86"/>
      <c r="GOD53" s="86"/>
      <c r="GOE53" s="86"/>
      <c r="GOF53" s="86"/>
      <c r="GOG53" s="86"/>
      <c r="GOH53" s="86"/>
      <c r="GOI53" s="86"/>
      <c r="GOJ53" s="86"/>
      <c r="GOK53" s="86"/>
      <c r="GOP53" s="86"/>
      <c r="GOQ53" s="86"/>
      <c r="GOR53" s="86"/>
      <c r="GOS53" s="86"/>
      <c r="GOT53" s="86"/>
      <c r="GOU53" s="86"/>
      <c r="GOV53" s="86"/>
      <c r="GOW53" s="86"/>
      <c r="GOX53" s="86"/>
      <c r="GOY53" s="86"/>
      <c r="GPD53" s="86"/>
      <c r="GPE53" s="86"/>
      <c r="GPF53" s="86"/>
      <c r="GPG53" s="86"/>
      <c r="GPH53" s="86"/>
      <c r="GPI53" s="86"/>
      <c r="GPJ53" s="86"/>
      <c r="GPK53" s="86"/>
      <c r="GPL53" s="86"/>
      <c r="GPM53" s="86"/>
      <c r="GPR53" s="86"/>
      <c r="GPS53" s="86"/>
      <c r="GPT53" s="86"/>
      <c r="GPU53" s="86"/>
      <c r="GPV53" s="86"/>
      <c r="GPW53" s="86"/>
      <c r="GPX53" s="86"/>
      <c r="GPY53" s="86"/>
      <c r="GPZ53" s="86"/>
      <c r="GQA53" s="86"/>
      <c r="GQF53" s="86"/>
      <c r="GQG53" s="86"/>
      <c r="GQH53" s="86"/>
      <c r="GQI53" s="86"/>
      <c r="GQJ53" s="86"/>
      <c r="GQK53" s="86"/>
      <c r="GQL53" s="86"/>
      <c r="GQM53" s="86"/>
      <c r="GQN53" s="86"/>
      <c r="GQO53" s="86"/>
      <c r="GQT53" s="86"/>
      <c r="GQU53" s="86"/>
      <c r="GQV53" s="86"/>
      <c r="GQW53" s="86"/>
      <c r="GQX53" s="86"/>
      <c r="GQY53" s="86"/>
      <c r="GQZ53" s="86"/>
      <c r="GRA53" s="86"/>
      <c r="GRB53" s="86"/>
      <c r="GRC53" s="86"/>
      <c r="GRH53" s="86"/>
      <c r="GRI53" s="86"/>
      <c r="GRJ53" s="86"/>
      <c r="GRK53" s="86"/>
      <c r="GRL53" s="86"/>
      <c r="GRM53" s="86"/>
      <c r="GRN53" s="86"/>
      <c r="GRO53" s="86"/>
      <c r="GRP53" s="86"/>
      <c r="GRQ53" s="86"/>
      <c r="GRV53" s="86"/>
      <c r="GRW53" s="86"/>
      <c r="GRX53" s="86"/>
      <c r="GRY53" s="86"/>
      <c r="GRZ53" s="86"/>
      <c r="GSA53" s="86"/>
      <c r="GSB53" s="86"/>
      <c r="GSC53" s="86"/>
      <c r="GSD53" s="86"/>
      <c r="GSE53" s="86"/>
      <c r="GSJ53" s="86"/>
      <c r="GSK53" s="86"/>
      <c r="GSL53" s="86"/>
      <c r="GSM53" s="86"/>
      <c r="GSN53" s="86"/>
      <c r="GSO53" s="86"/>
      <c r="GSP53" s="86"/>
      <c r="GSQ53" s="86"/>
      <c r="GSR53" s="86"/>
      <c r="GSS53" s="86"/>
      <c r="GSX53" s="86"/>
      <c r="GSY53" s="86"/>
      <c r="GSZ53" s="86"/>
      <c r="GTA53" s="86"/>
      <c r="GTB53" s="86"/>
      <c r="GTC53" s="86"/>
      <c r="GTD53" s="86"/>
      <c r="GTE53" s="86"/>
      <c r="GTF53" s="86"/>
      <c r="GTG53" s="86"/>
      <c r="GTL53" s="86"/>
      <c r="GTM53" s="86"/>
      <c r="GTN53" s="86"/>
      <c r="GTO53" s="86"/>
      <c r="GTP53" s="86"/>
      <c r="GTQ53" s="86"/>
      <c r="GTR53" s="86"/>
      <c r="GTS53" s="86"/>
      <c r="GTT53" s="86"/>
      <c r="GTU53" s="86"/>
      <c r="GTZ53" s="86"/>
      <c r="GUA53" s="86"/>
      <c r="GUB53" s="86"/>
      <c r="GUC53" s="86"/>
      <c r="GUD53" s="86"/>
      <c r="GUE53" s="86"/>
      <c r="GUF53" s="86"/>
      <c r="GUG53" s="86"/>
      <c r="GUH53" s="86"/>
      <c r="GUI53" s="86"/>
      <c r="GUN53" s="86"/>
      <c r="GUO53" s="86"/>
      <c r="GUP53" s="86"/>
      <c r="GUQ53" s="86"/>
      <c r="GUR53" s="86"/>
      <c r="GUS53" s="86"/>
      <c r="GUT53" s="86"/>
      <c r="GUU53" s="86"/>
      <c r="GUV53" s="86"/>
      <c r="GUW53" s="86"/>
      <c r="GVB53" s="86"/>
      <c r="GVC53" s="86"/>
      <c r="GVD53" s="86"/>
      <c r="GVE53" s="86"/>
      <c r="GVF53" s="86"/>
      <c r="GVG53" s="86"/>
      <c r="GVH53" s="86"/>
      <c r="GVI53" s="86"/>
      <c r="GVJ53" s="86"/>
      <c r="GVK53" s="86"/>
      <c r="GVP53" s="86"/>
      <c r="GVQ53" s="86"/>
      <c r="GVR53" s="86"/>
      <c r="GVS53" s="86"/>
      <c r="GVT53" s="86"/>
      <c r="GVU53" s="86"/>
      <c r="GVV53" s="86"/>
      <c r="GVW53" s="86"/>
      <c r="GVX53" s="86"/>
      <c r="GVY53" s="86"/>
      <c r="GWD53" s="86"/>
      <c r="GWE53" s="86"/>
      <c r="GWF53" s="86"/>
      <c r="GWG53" s="86"/>
      <c r="GWH53" s="86"/>
      <c r="GWI53" s="86"/>
      <c r="GWJ53" s="86"/>
      <c r="GWK53" s="86"/>
      <c r="GWL53" s="86"/>
      <c r="GWM53" s="86"/>
      <c r="GWR53" s="86"/>
      <c r="GWS53" s="86"/>
      <c r="GWT53" s="86"/>
      <c r="GWU53" s="86"/>
      <c r="GWV53" s="86"/>
      <c r="GWW53" s="86"/>
      <c r="GWX53" s="86"/>
      <c r="GWY53" s="86"/>
      <c r="GWZ53" s="86"/>
      <c r="GXA53" s="86"/>
      <c r="GXF53" s="86"/>
      <c r="GXG53" s="86"/>
      <c r="GXH53" s="86"/>
      <c r="GXI53" s="86"/>
      <c r="GXJ53" s="86"/>
      <c r="GXK53" s="86"/>
      <c r="GXL53" s="86"/>
      <c r="GXM53" s="86"/>
      <c r="GXN53" s="86"/>
      <c r="GXO53" s="86"/>
      <c r="GXT53" s="86"/>
      <c r="GXU53" s="86"/>
      <c r="GXV53" s="86"/>
      <c r="GXW53" s="86"/>
      <c r="GXX53" s="86"/>
      <c r="GXY53" s="86"/>
      <c r="GXZ53" s="86"/>
      <c r="GYA53" s="86"/>
      <c r="GYB53" s="86"/>
      <c r="GYC53" s="86"/>
      <c r="GYH53" s="86"/>
      <c r="GYI53" s="86"/>
      <c r="GYJ53" s="86"/>
      <c r="GYK53" s="86"/>
      <c r="GYL53" s="86"/>
      <c r="GYM53" s="86"/>
      <c r="GYN53" s="86"/>
      <c r="GYO53" s="86"/>
      <c r="GYP53" s="86"/>
      <c r="GYQ53" s="86"/>
      <c r="GYV53" s="86"/>
      <c r="GYW53" s="86"/>
      <c r="GYX53" s="86"/>
      <c r="GYY53" s="86"/>
      <c r="GYZ53" s="86"/>
      <c r="GZA53" s="86"/>
      <c r="GZB53" s="86"/>
      <c r="GZC53" s="86"/>
      <c r="GZD53" s="86"/>
      <c r="GZE53" s="86"/>
      <c r="GZJ53" s="86"/>
      <c r="GZK53" s="86"/>
      <c r="GZL53" s="86"/>
      <c r="GZM53" s="86"/>
      <c r="GZN53" s="86"/>
      <c r="GZO53" s="86"/>
      <c r="GZP53" s="86"/>
      <c r="GZQ53" s="86"/>
      <c r="GZR53" s="86"/>
      <c r="GZS53" s="86"/>
      <c r="GZX53" s="86"/>
      <c r="GZY53" s="86"/>
      <c r="GZZ53" s="86"/>
      <c r="HAA53" s="86"/>
      <c r="HAB53" s="86"/>
      <c r="HAC53" s="86"/>
      <c r="HAD53" s="86"/>
      <c r="HAE53" s="86"/>
      <c r="HAF53" s="86"/>
      <c r="HAG53" s="86"/>
      <c r="HAL53" s="86"/>
      <c r="HAM53" s="86"/>
      <c r="HAN53" s="86"/>
      <c r="HAO53" s="86"/>
      <c r="HAP53" s="86"/>
      <c r="HAQ53" s="86"/>
      <c r="HAR53" s="86"/>
      <c r="HAS53" s="86"/>
      <c r="HAT53" s="86"/>
      <c r="HAU53" s="86"/>
      <c r="HAZ53" s="86"/>
      <c r="HBA53" s="86"/>
      <c r="HBB53" s="86"/>
      <c r="HBC53" s="86"/>
      <c r="HBD53" s="86"/>
      <c r="HBE53" s="86"/>
      <c r="HBF53" s="86"/>
      <c r="HBG53" s="86"/>
      <c r="HBH53" s="86"/>
      <c r="HBI53" s="86"/>
      <c r="HBN53" s="86"/>
      <c r="HBO53" s="86"/>
      <c r="HBP53" s="86"/>
      <c r="HBQ53" s="86"/>
      <c r="HBR53" s="86"/>
      <c r="HBS53" s="86"/>
      <c r="HBT53" s="86"/>
      <c r="HBU53" s="86"/>
      <c r="HBV53" s="86"/>
      <c r="HBW53" s="86"/>
      <c r="HCB53" s="86"/>
      <c r="HCC53" s="86"/>
      <c r="HCD53" s="86"/>
      <c r="HCE53" s="86"/>
      <c r="HCF53" s="86"/>
      <c r="HCG53" s="86"/>
      <c r="HCH53" s="86"/>
      <c r="HCI53" s="86"/>
      <c r="HCJ53" s="86"/>
      <c r="HCK53" s="86"/>
      <c r="HCP53" s="86"/>
      <c r="HCQ53" s="86"/>
      <c r="HCR53" s="86"/>
      <c r="HCS53" s="86"/>
      <c r="HCT53" s="86"/>
      <c r="HCU53" s="86"/>
      <c r="HCV53" s="86"/>
      <c r="HCW53" s="86"/>
      <c r="HCX53" s="86"/>
      <c r="HCY53" s="86"/>
      <c r="HDD53" s="86"/>
      <c r="HDE53" s="86"/>
      <c r="HDF53" s="86"/>
      <c r="HDG53" s="86"/>
      <c r="HDH53" s="86"/>
      <c r="HDI53" s="86"/>
      <c r="HDJ53" s="86"/>
      <c r="HDK53" s="86"/>
      <c r="HDL53" s="86"/>
      <c r="HDM53" s="86"/>
      <c r="HDR53" s="86"/>
      <c r="HDS53" s="86"/>
      <c r="HDT53" s="86"/>
      <c r="HDU53" s="86"/>
      <c r="HDV53" s="86"/>
      <c r="HDW53" s="86"/>
      <c r="HDX53" s="86"/>
      <c r="HDY53" s="86"/>
      <c r="HDZ53" s="86"/>
      <c r="HEA53" s="86"/>
      <c r="HEF53" s="86"/>
      <c r="HEG53" s="86"/>
      <c r="HEH53" s="86"/>
      <c r="HEI53" s="86"/>
      <c r="HEJ53" s="86"/>
      <c r="HEK53" s="86"/>
      <c r="HEL53" s="86"/>
      <c r="HEM53" s="86"/>
      <c r="HEN53" s="86"/>
      <c r="HEO53" s="86"/>
      <c r="HET53" s="86"/>
      <c r="HEU53" s="86"/>
      <c r="HEV53" s="86"/>
      <c r="HEW53" s="86"/>
      <c r="HEX53" s="86"/>
      <c r="HEY53" s="86"/>
      <c r="HEZ53" s="86"/>
      <c r="HFA53" s="86"/>
      <c r="HFB53" s="86"/>
      <c r="HFC53" s="86"/>
      <c r="HFH53" s="86"/>
      <c r="HFI53" s="86"/>
      <c r="HFJ53" s="86"/>
      <c r="HFK53" s="86"/>
      <c r="HFL53" s="86"/>
      <c r="HFM53" s="86"/>
      <c r="HFN53" s="86"/>
      <c r="HFO53" s="86"/>
      <c r="HFP53" s="86"/>
      <c r="HFQ53" s="86"/>
      <c r="HFV53" s="86"/>
      <c r="HFW53" s="86"/>
      <c r="HFX53" s="86"/>
      <c r="HFY53" s="86"/>
      <c r="HFZ53" s="86"/>
      <c r="HGA53" s="86"/>
      <c r="HGB53" s="86"/>
      <c r="HGC53" s="86"/>
      <c r="HGD53" s="86"/>
      <c r="HGE53" s="86"/>
      <c r="HGJ53" s="86"/>
      <c r="HGK53" s="86"/>
      <c r="HGL53" s="86"/>
      <c r="HGM53" s="86"/>
      <c r="HGN53" s="86"/>
      <c r="HGO53" s="86"/>
      <c r="HGP53" s="86"/>
      <c r="HGQ53" s="86"/>
      <c r="HGR53" s="86"/>
      <c r="HGS53" s="86"/>
      <c r="HGX53" s="86"/>
      <c r="HGY53" s="86"/>
      <c r="HGZ53" s="86"/>
      <c r="HHA53" s="86"/>
      <c r="HHB53" s="86"/>
      <c r="HHC53" s="86"/>
      <c r="HHD53" s="86"/>
      <c r="HHE53" s="86"/>
      <c r="HHF53" s="86"/>
      <c r="HHG53" s="86"/>
      <c r="HHL53" s="86"/>
      <c r="HHM53" s="86"/>
      <c r="HHN53" s="86"/>
      <c r="HHO53" s="86"/>
      <c r="HHP53" s="86"/>
      <c r="HHQ53" s="86"/>
      <c r="HHR53" s="86"/>
      <c r="HHS53" s="86"/>
      <c r="HHT53" s="86"/>
      <c r="HHU53" s="86"/>
      <c r="HHZ53" s="86"/>
      <c r="HIA53" s="86"/>
      <c r="HIB53" s="86"/>
      <c r="HIC53" s="86"/>
      <c r="HID53" s="86"/>
      <c r="HIE53" s="86"/>
      <c r="HIF53" s="86"/>
      <c r="HIG53" s="86"/>
      <c r="HIH53" s="86"/>
      <c r="HII53" s="86"/>
      <c r="HIN53" s="86"/>
      <c r="HIO53" s="86"/>
      <c r="HIP53" s="86"/>
      <c r="HIQ53" s="86"/>
      <c r="HIR53" s="86"/>
      <c r="HIS53" s="86"/>
      <c r="HIT53" s="86"/>
      <c r="HIU53" s="86"/>
      <c r="HIV53" s="86"/>
      <c r="HIW53" s="86"/>
    </row>
    <row r="54" spans="1:5119 5124:5665" x14ac:dyDescent="0.25">
      <c r="BH54" s="86"/>
      <c r="BI54" s="86"/>
      <c r="BJ54" s="86"/>
      <c r="BK54" s="86"/>
      <c r="BL54" s="86"/>
      <c r="BM54" s="86"/>
      <c r="BN54" s="86"/>
      <c r="BO54" s="86"/>
      <c r="BP54" s="86"/>
      <c r="BQ54" s="86"/>
      <c r="BR54" s="86"/>
      <c r="BS54" s="86"/>
      <c r="BT54" s="86"/>
      <c r="BU54" s="86"/>
      <c r="BV54" s="86"/>
      <c r="BW54" s="86"/>
      <c r="BX54" s="86"/>
      <c r="BY54" s="86"/>
      <c r="BZ54" s="86"/>
      <c r="CA54" s="86"/>
      <c r="CB54" s="86"/>
      <c r="CC54" s="86"/>
      <c r="CD54" s="86"/>
      <c r="CE54" s="86"/>
      <c r="CF54" s="86"/>
      <c r="CG54" s="86"/>
      <c r="CH54" s="86"/>
      <c r="CI54" s="86"/>
      <c r="CJ54" s="86"/>
      <c r="CK54" s="86"/>
      <c r="CL54" s="86"/>
      <c r="CM54" s="86"/>
      <c r="CN54" s="86"/>
      <c r="CO54" s="86"/>
      <c r="CP54" s="86"/>
      <c r="CQ54" s="86"/>
      <c r="CR54" s="86"/>
      <c r="CS54" s="86"/>
      <c r="CT54" s="86"/>
      <c r="CU54" s="86"/>
      <c r="CV54" s="86"/>
      <c r="CW54" s="86"/>
      <c r="CX54" s="86"/>
      <c r="CY54" s="86"/>
      <c r="CZ54" s="86"/>
      <c r="DA54" s="86"/>
      <c r="DB54" s="86"/>
      <c r="DC54" s="86"/>
      <c r="DD54" s="86"/>
      <c r="DE54" s="86"/>
    </row>
    <row r="55" spans="1:5119 5124:5665" x14ac:dyDescent="0.25">
      <c r="BH55" s="86"/>
      <c r="BI55" s="86"/>
      <c r="BJ55" s="86"/>
      <c r="BK55" s="86"/>
      <c r="BL55" s="86"/>
      <c r="BM55" s="86"/>
      <c r="BN55" s="86"/>
      <c r="BO55" s="86"/>
      <c r="BP55" s="86"/>
      <c r="BQ55" s="86"/>
      <c r="BR55" s="86"/>
      <c r="BS55" s="86"/>
      <c r="BT55" s="86"/>
      <c r="BU55" s="86"/>
      <c r="BV55" s="86"/>
      <c r="BW55" s="86"/>
      <c r="BX55" s="86"/>
      <c r="BY55" s="86"/>
      <c r="BZ55" s="86"/>
      <c r="CA55" s="86"/>
      <c r="CB55" s="86"/>
      <c r="CC55" s="86"/>
      <c r="CD55" s="86"/>
      <c r="CE55" s="86"/>
      <c r="CF55" s="86"/>
      <c r="CG55" s="86"/>
      <c r="CH55" s="86"/>
      <c r="CI55" s="86"/>
      <c r="CJ55" s="86"/>
      <c r="CK55" s="86"/>
      <c r="CL55" s="86"/>
      <c r="CM55" s="86"/>
      <c r="CN55" s="86"/>
      <c r="CO55" s="86"/>
      <c r="CP55" s="86"/>
      <c r="CQ55" s="86"/>
      <c r="CR55" s="86"/>
      <c r="CS55" s="86"/>
      <c r="CT55" s="86"/>
      <c r="CU55" s="86"/>
      <c r="CV55" s="86"/>
      <c r="CW55" s="86"/>
      <c r="CX55" s="86"/>
      <c r="CY55" s="86"/>
      <c r="CZ55" s="86"/>
      <c r="DA55" s="86"/>
      <c r="DB55" s="86"/>
      <c r="DC55" s="86"/>
      <c r="DD55" s="86"/>
      <c r="DE55" s="86"/>
    </row>
    <row r="56" spans="1:5119 5124:5665" x14ac:dyDescent="0.25">
      <c r="BH56" s="86"/>
      <c r="BI56" s="86"/>
      <c r="BJ56" s="86"/>
      <c r="BK56" s="86"/>
      <c r="BL56" s="86"/>
      <c r="BM56" s="86"/>
      <c r="BN56" s="86"/>
      <c r="BO56" s="86"/>
      <c r="BP56" s="86"/>
      <c r="BQ56" s="86"/>
      <c r="BR56" s="86"/>
      <c r="BS56" s="86"/>
      <c r="BT56" s="86"/>
      <c r="BU56" s="86"/>
      <c r="BV56" s="86"/>
      <c r="BW56" s="86"/>
      <c r="BX56" s="86"/>
      <c r="BY56" s="86"/>
      <c r="BZ56" s="86"/>
      <c r="CA56" s="86"/>
      <c r="CB56" s="86"/>
      <c r="CC56" s="86"/>
      <c r="CD56" s="86"/>
      <c r="CE56" s="86"/>
      <c r="CF56" s="86"/>
      <c r="CG56" s="86"/>
      <c r="CH56" s="86"/>
      <c r="CI56" s="86"/>
      <c r="CJ56" s="86"/>
      <c r="CK56" s="86"/>
      <c r="CL56" s="86"/>
      <c r="CM56" s="86"/>
      <c r="CN56" s="86"/>
      <c r="CO56" s="86"/>
      <c r="CP56" s="86"/>
      <c r="CQ56" s="86"/>
      <c r="CR56" s="86"/>
      <c r="CS56" s="86"/>
      <c r="CT56" s="86"/>
      <c r="CU56" s="86"/>
      <c r="CV56" s="86"/>
      <c r="CW56" s="86"/>
      <c r="CX56" s="86"/>
      <c r="CY56" s="86"/>
      <c r="CZ56" s="86"/>
      <c r="DA56" s="86"/>
      <c r="DB56" s="86"/>
      <c r="DC56" s="86"/>
      <c r="DD56" s="86"/>
      <c r="DE56" s="86"/>
    </row>
    <row r="57" spans="1:5119 5124:5665" x14ac:dyDescent="0.25">
      <c r="BH57" s="86"/>
      <c r="BI57" s="86"/>
      <c r="BJ57" s="86"/>
      <c r="BK57" s="86"/>
      <c r="BL57" s="86"/>
      <c r="BM57" s="86"/>
      <c r="BN57" s="86"/>
      <c r="BO57" s="86"/>
      <c r="BP57" s="86"/>
      <c r="BQ57" s="86"/>
      <c r="BR57" s="86"/>
      <c r="BS57" s="86"/>
      <c r="BT57" s="86"/>
      <c r="BU57" s="86"/>
      <c r="BV57" s="86"/>
      <c r="BW57" s="86"/>
      <c r="BX57" s="86"/>
      <c r="BY57" s="86"/>
      <c r="BZ57" s="86"/>
      <c r="CA57" s="86"/>
      <c r="CB57" s="86"/>
      <c r="CC57" s="86"/>
      <c r="CD57" s="86"/>
      <c r="CE57" s="86"/>
      <c r="CF57" s="86"/>
      <c r="CG57" s="86"/>
      <c r="CH57" s="86"/>
      <c r="CI57" s="86"/>
      <c r="CJ57" s="86"/>
      <c r="CK57" s="86"/>
      <c r="CL57" s="86"/>
      <c r="CM57" s="86"/>
      <c r="CN57" s="86"/>
      <c r="CO57" s="86"/>
      <c r="CP57" s="86"/>
      <c r="CQ57" s="86"/>
      <c r="CR57" s="86"/>
      <c r="CS57" s="86"/>
      <c r="CT57" s="86"/>
      <c r="CU57" s="86"/>
      <c r="CV57" s="86"/>
      <c r="CW57" s="86"/>
      <c r="CX57" s="86"/>
      <c r="CY57" s="86"/>
      <c r="CZ57" s="86"/>
      <c r="DA57" s="86"/>
      <c r="DB57" s="86"/>
      <c r="DC57" s="86"/>
      <c r="DD57" s="86"/>
      <c r="DE57" s="86"/>
    </row>
    <row r="58" spans="1:5119 5124:5665" x14ac:dyDescent="0.25">
      <c r="BH58" s="86"/>
      <c r="BI58" s="86"/>
      <c r="BJ58" s="86"/>
      <c r="BK58" s="86"/>
      <c r="BL58" s="86"/>
      <c r="BM58" s="86"/>
      <c r="BN58" s="86"/>
      <c r="BO58" s="86"/>
      <c r="BP58" s="86"/>
      <c r="BQ58" s="86"/>
      <c r="BR58" s="86"/>
      <c r="BS58" s="86"/>
      <c r="BT58" s="86"/>
      <c r="BU58" s="86"/>
      <c r="BV58" s="86"/>
      <c r="BW58" s="86"/>
      <c r="BX58" s="86"/>
      <c r="BY58" s="86"/>
      <c r="BZ58" s="86"/>
      <c r="CA58" s="86"/>
      <c r="CB58" s="86"/>
      <c r="CC58" s="86"/>
      <c r="CD58" s="86"/>
      <c r="CE58" s="86"/>
      <c r="CF58" s="86"/>
      <c r="CG58" s="86"/>
      <c r="CH58" s="86"/>
      <c r="CI58" s="86"/>
      <c r="CJ58" s="86"/>
      <c r="CK58" s="86"/>
      <c r="CL58" s="86"/>
      <c r="CM58" s="86"/>
      <c r="CN58" s="86"/>
      <c r="CO58" s="86"/>
      <c r="CP58" s="86"/>
      <c r="CQ58" s="86"/>
      <c r="CR58" s="86"/>
      <c r="CS58" s="86"/>
      <c r="CT58" s="86"/>
      <c r="CU58" s="86"/>
      <c r="CV58" s="86"/>
      <c r="CW58" s="86"/>
      <c r="CX58" s="86"/>
      <c r="CY58" s="86"/>
      <c r="CZ58" s="86"/>
      <c r="DA58" s="86"/>
      <c r="DB58" s="86"/>
      <c r="DC58" s="86"/>
      <c r="DD58" s="86"/>
      <c r="DE58" s="86"/>
    </row>
    <row r="59" spans="1:5119 5124:5665" x14ac:dyDescent="0.25">
      <c r="BH59" s="86"/>
      <c r="BI59" s="86"/>
      <c r="BJ59" s="86"/>
      <c r="BK59" s="86"/>
      <c r="BL59" s="86"/>
      <c r="BM59" s="86"/>
      <c r="BN59" s="86"/>
      <c r="BO59" s="86"/>
      <c r="BP59" s="86"/>
      <c r="BQ59" s="86"/>
      <c r="BR59" s="86"/>
      <c r="BS59" s="86"/>
      <c r="BT59" s="86"/>
      <c r="BU59" s="86"/>
      <c r="BV59" s="86"/>
      <c r="BW59" s="86"/>
      <c r="BX59" s="86"/>
      <c r="BY59" s="86"/>
      <c r="BZ59" s="86"/>
      <c r="CA59" s="86"/>
      <c r="CB59" s="86"/>
      <c r="CC59" s="86"/>
      <c r="CD59" s="86"/>
      <c r="CE59" s="86"/>
      <c r="CF59" s="86"/>
      <c r="CG59" s="86"/>
      <c r="CH59" s="86"/>
      <c r="CI59" s="86"/>
      <c r="CJ59" s="86"/>
      <c r="CK59" s="86"/>
      <c r="CL59" s="86"/>
      <c r="CM59" s="86"/>
      <c r="CN59" s="86"/>
      <c r="CO59" s="86"/>
      <c r="CP59" s="86"/>
      <c r="CQ59" s="86"/>
      <c r="CR59" s="86"/>
      <c r="CS59" s="86"/>
      <c r="CT59" s="86"/>
      <c r="CU59" s="86"/>
      <c r="CV59" s="86"/>
      <c r="CW59" s="86"/>
      <c r="CX59" s="86"/>
      <c r="CY59" s="86"/>
      <c r="CZ59" s="86"/>
      <c r="DA59" s="86"/>
      <c r="DB59" s="86"/>
      <c r="DC59" s="86"/>
      <c r="DD59" s="86"/>
      <c r="DE59" s="86"/>
    </row>
    <row r="60" spans="1:5119 5124:5665" x14ac:dyDescent="0.25">
      <c r="A60" s="86" t="s">
        <v>478</v>
      </c>
      <c r="C60" s="86" t="s">
        <v>529</v>
      </c>
      <c r="D60" s="86" t="s">
        <v>529</v>
      </c>
      <c r="E60" s="86" t="s">
        <v>529</v>
      </c>
      <c r="F60" s="86" t="s">
        <v>529</v>
      </c>
      <c r="G60" s="86" t="s">
        <v>529</v>
      </c>
      <c r="H60" s="86" t="s">
        <v>529</v>
      </c>
      <c r="I60" s="86" t="s">
        <v>529</v>
      </c>
      <c r="J60" s="86" t="s">
        <v>529</v>
      </c>
      <c r="K60" s="86" t="s">
        <v>529</v>
      </c>
      <c r="L60" s="86" t="s">
        <v>529</v>
      </c>
      <c r="M60" s="86" t="s">
        <v>529</v>
      </c>
      <c r="N60" s="86" t="s">
        <v>529</v>
      </c>
      <c r="O60" s="86" t="s">
        <v>529</v>
      </c>
      <c r="P60" s="86" t="s">
        <v>529</v>
      </c>
      <c r="Q60" s="86" t="s">
        <v>529</v>
      </c>
      <c r="R60" s="86" t="s">
        <v>529</v>
      </c>
      <c r="S60" s="86" t="s">
        <v>529</v>
      </c>
      <c r="T60" s="86" t="s">
        <v>529</v>
      </c>
      <c r="U60" s="86" t="s">
        <v>529</v>
      </c>
      <c r="V60" s="86" t="s">
        <v>529</v>
      </c>
      <c r="W60" s="86" t="s">
        <v>529</v>
      </c>
      <c r="X60" s="86" t="s">
        <v>529</v>
      </c>
      <c r="Y60" s="86" t="s">
        <v>529</v>
      </c>
      <c r="Z60" s="86" t="s">
        <v>529</v>
      </c>
      <c r="AA60" s="86" t="s">
        <v>529</v>
      </c>
      <c r="AB60" s="86" t="s">
        <v>529</v>
      </c>
      <c r="AC60" s="86" t="s">
        <v>529</v>
      </c>
      <c r="AD60" s="86" t="s">
        <v>529</v>
      </c>
      <c r="AE60" s="86" t="s">
        <v>529</v>
      </c>
      <c r="AF60" s="86" t="s">
        <v>529</v>
      </c>
      <c r="AG60" s="86" t="s">
        <v>529</v>
      </c>
      <c r="AH60" s="86" t="s">
        <v>529</v>
      </c>
      <c r="AI60" s="86" t="s">
        <v>529</v>
      </c>
      <c r="AJ60" s="86" t="s">
        <v>529</v>
      </c>
      <c r="AK60" s="86" t="s">
        <v>529</v>
      </c>
      <c r="AL60" s="86" t="s">
        <v>529</v>
      </c>
      <c r="AM60" s="86" t="s">
        <v>529</v>
      </c>
      <c r="AN60" s="86" t="s">
        <v>529</v>
      </c>
      <c r="AO60" s="86" t="s">
        <v>529</v>
      </c>
      <c r="AP60" s="86" t="s">
        <v>529</v>
      </c>
      <c r="AQ60" s="86" t="s">
        <v>529</v>
      </c>
      <c r="AR60" s="86" t="s">
        <v>529</v>
      </c>
      <c r="AS60" s="86" t="s">
        <v>529</v>
      </c>
      <c r="AT60" s="86" t="s">
        <v>529</v>
      </c>
      <c r="AU60" s="86" t="s">
        <v>529</v>
      </c>
      <c r="AV60" s="86" t="s">
        <v>529</v>
      </c>
      <c r="AW60" s="86" t="s">
        <v>529</v>
      </c>
      <c r="AX60" s="86" t="s">
        <v>529</v>
      </c>
      <c r="AY60" s="86" t="s">
        <v>529</v>
      </c>
      <c r="AZ60" s="86" t="s">
        <v>529</v>
      </c>
      <c r="BA60" s="86" t="s">
        <v>529</v>
      </c>
      <c r="BB60" s="86" t="s">
        <v>529</v>
      </c>
      <c r="BC60" s="86" t="s">
        <v>529</v>
      </c>
      <c r="BD60" s="86" t="s">
        <v>529</v>
      </c>
      <c r="BE60" s="86" t="s">
        <v>529</v>
      </c>
      <c r="BF60" s="86" t="s">
        <v>529</v>
      </c>
      <c r="BG60" s="86" t="s">
        <v>529</v>
      </c>
      <c r="BH60" s="86" t="s">
        <v>529</v>
      </c>
      <c r="BI60" s="86" t="s">
        <v>529</v>
      </c>
      <c r="BJ60" s="86" t="s">
        <v>529</v>
      </c>
      <c r="BK60" s="86" t="s">
        <v>529</v>
      </c>
      <c r="BL60" s="86" t="s">
        <v>529</v>
      </c>
      <c r="BM60" s="86" t="s">
        <v>529</v>
      </c>
      <c r="BN60" s="86" t="s">
        <v>529</v>
      </c>
      <c r="BO60" s="86" t="s">
        <v>529</v>
      </c>
      <c r="BP60" s="86" t="s">
        <v>529</v>
      </c>
      <c r="BQ60" s="86" t="s">
        <v>529</v>
      </c>
      <c r="BR60" s="86" t="s">
        <v>529</v>
      </c>
      <c r="BS60" s="86" t="s">
        <v>529</v>
      </c>
      <c r="BT60" s="86" t="s">
        <v>529</v>
      </c>
      <c r="BU60" s="86" t="s">
        <v>529</v>
      </c>
      <c r="BV60" s="86" t="s">
        <v>529</v>
      </c>
      <c r="BW60" s="86" t="s">
        <v>529</v>
      </c>
      <c r="BX60" s="86" t="s">
        <v>529</v>
      </c>
      <c r="BY60" s="86" t="s">
        <v>529</v>
      </c>
      <c r="BZ60" s="86" t="s">
        <v>529</v>
      </c>
      <c r="CA60" s="86" t="s">
        <v>529</v>
      </c>
      <c r="CB60" s="86" t="s">
        <v>529</v>
      </c>
      <c r="CC60" s="86" t="s">
        <v>529</v>
      </c>
      <c r="CD60" s="86" t="s">
        <v>529</v>
      </c>
      <c r="CE60" s="86" t="s">
        <v>529</v>
      </c>
      <c r="CF60" s="86" t="s">
        <v>529</v>
      </c>
      <c r="CG60" s="86" t="s">
        <v>529</v>
      </c>
      <c r="CH60" s="86" t="s">
        <v>529</v>
      </c>
      <c r="CI60" s="86" t="s">
        <v>529</v>
      </c>
      <c r="CJ60" s="86" t="s">
        <v>529</v>
      </c>
      <c r="CK60" s="86" t="s">
        <v>529</v>
      </c>
      <c r="CL60" s="86" t="s">
        <v>529</v>
      </c>
      <c r="CM60" s="86" t="s">
        <v>529</v>
      </c>
      <c r="CN60" s="86" t="s">
        <v>529</v>
      </c>
      <c r="CO60" s="86" t="s">
        <v>529</v>
      </c>
      <c r="CP60" s="86" t="s">
        <v>529</v>
      </c>
      <c r="CQ60" s="86" t="s">
        <v>529</v>
      </c>
      <c r="CR60" s="86" t="s">
        <v>529</v>
      </c>
      <c r="CS60" s="86" t="s">
        <v>529</v>
      </c>
      <c r="CT60" s="86" t="s">
        <v>529</v>
      </c>
      <c r="CU60" s="86" t="s">
        <v>529</v>
      </c>
      <c r="CV60" s="86" t="s">
        <v>529</v>
      </c>
      <c r="CW60" s="86" t="s">
        <v>529</v>
      </c>
      <c r="CX60" s="86" t="s">
        <v>529</v>
      </c>
      <c r="CY60" s="86" t="s">
        <v>529</v>
      </c>
      <c r="CZ60" s="86" t="s">
        <v>529</v>
      </c>
      <c r="DA60" s="86" t="s">
        <v>529</v>
      </c>
      <c r="DB60" s="86" t="s">
        <v>529</v>
      </c>
      <c r="DC60" s="86" t="s">
        <v>529</v>
      </c>
      <c r="DD60" s="86" t="s">
        <v>529</v>
      </c>
      <c r="DE60" s="86" t="s">
        <v>529</v>
      </c>
      <c r="DF60" s="86" t="s">
        <v>529</v>
      </c>
      <c r="DG60" s="86" t="s">
        <v>529</v>
      </c>
      <c r="DH60" s="86" t="s">
        <v>529</v>
      </c>
      <c r="DI60" s="86" t="s">
        <v>529</v>
      </c>
      <c r="DJ60" s="86" t="s">
        <v>529</v>
      </c>
      <c r="DK60" s="86" t="s">
        <v>529</v>
      </c>
      <c r="DL60" s="86" t="s">
        <v>529</v>
      </c>
      <c r="DM60" s="86" t="s">
        <v>529</v>
      </c>
      <c r="DN60" s="86" t="s">
        <v>529</v>
      </c>
      <c r="DO60" s="86" t="s">
        <v>529</v>
      </c>
      <c r="DP60" s="86" t="s">
        <v>529</v>
      </c>
      <c r="DQ60" s="86" t="s">
        <v>529</v>
      </c>
      <c r="DR60" s="86" t="s">
        <v>529</v>
      </c>
      <c r="DS60" s="86" t="s">
        <v>529</v>
      </c>
      <c r="DT60" s="86" t="s">
        <v>529</v>
      </c>
      <c r="DU60" s="86" t="s">
        <v>529</v>
      </c>
      <c r="DV60" s="86" t="s">
        <v>529</v>
      </c>
      <c r="DW60" s="86" t="s">
        <v>529</v>
      </c>
      <c r="DX60" s="86" t="s">
        <v>529</v>
      </c>
      <c r="DY60" s="86" t="s">
        <v>529</v>
      </c>
      <c r="DZ60" s="86" t="s">
        <v>529</v>
      </c>
      <c r="EA60" s="86" t="s">
        <v>529</v>
      </c>
      <c r="EB60" s="86" t="s">
        <v>529</v>
      </c>
      <c r="EC60" s="86" t="s">
        <v>529</v>
      </c>
      <c r="ED60" s="86" t="s">
        <v>529</v>
      </c>
      <c r="EE60" s="86" t="s">
        <v>529</v>
      </c>
      <c r="EF60" s="86" t="s">
        <v>529</v>
      </c>
      <c r="EG60" s="86" t="s">
        <v>529</v>
      </c>
      <c r="EH60" s="86" t="s">
        <v>529</v>
      </c>
      <c r="EI60" s="86" t="s">
        <v>529</v>
      </c>
      <c r="EJ60" s="86" t="s">
        <v>529</v>
      </c>
      <c r="EK60" s="86" t="s">
        <v>529</v>
      </c>
      <c r="EL60" s="86" t="s">
        <v>529</v>
      </c>
      <c r="EM60" s="86" t="s">
        <v>529</v>
      </c>
      <c r="EN60" s="86" t="s">
        <v>529</v>
      </c>
      <c r="EO60" s="86" t="s">
        <v>529</v>
      </c>
      <c r="EP60" s="86" t="s">
        <v>529</v>
      </c>
      <c r="EQ60" s="86" t="s">
        <v>529</v>
      </c>
      <c r="ER60" s="86" t="s">
        <v>529</v>
      </c>
      <c r="ES60" s="86" t="s">
        <v>529</v>
      </c>
      <c r="ET60" s="86" t="s">
        <v>529</v>
      </c>
      <c r="EU60" s="86" t="s">
        <v>529</v>
      </c>
      <c r="EV60" s="86" t="s">
        <v>529</v>
      </c>
      <c r="EW60" s="86" t="s">
        <v>529</v>
      </c>
      <c r="EX60" s="86" t="s">
        <v>529</v>
      </c>
      <c r="EY60" s="86" t="s">
        <v>529</v>
      </c>
      <c r="EZ60" s="86" t="s">
        <v>529</v>
      </c>
      <c r="FA60" s="86" t="s">
        <v>529</v>
      </c>
      <c r="FB60" s="86" t="s">
        <v>529</v>
      </c>
      <c r="FC60" s="86" t="s">
        <v>529</v>
      </c>
      <c r="FD60" s="86" t="s">
        <v>529</v>
      </c>
      <c r="FE60" s="86" t="s">
        <v>529</v>
      </c>
      <c r="FF60" s="86" t="s">
        <v>529</v>
      </c>
      <c r="FG60" s="86" t="s">
        <v>529</v>
      </c>
      <c r="FH60" s="86" t="s">
        <v>529</v>
      </c>
      <c r="FI60" s="86" t="s">
        <v>529</v>
      </c>
      <c r="FJ60" s="86" t="s">
        <v>529</v>
      </c>
      <c r="FK60" s="86" t="s">
        <v>529</v>
      </c>
      <c r="FL60" s="86" t="s">
        <v>529</v>
      </c>
      <c r="FM60" s="86" t="s">
        <v>529</v>
      </c>
      <c r="FN60" s="86" t="s">
        <v>529</v>
      </c>
      <c r="FO60" s="86" t="s">
        <v>529</v>
      </c>
      <c r="FP60" s="86" t="s">
        <v>529</v>
      </c>
      <c r="FQ60" s="86" t="s">
        <v>529</v>
      </c>
      <c r="FR60" s="86" t="s">
        <v>529</v>
      </c>
      <c r="FS60" s="86" t="s">
        <v>529</v>
      </c>
      <c r="FT60" s="86" t="s">
        <v>529</v>
      </c>
      <c r="FU60" s="86" t="s">
        <v>529</v>
      </c>
      <c r="FV60" s="86" t="s">
        <v>529</v>
      </c>
      <c r="FW60" s="86" t="s">
        <v>529</v>
      </c>
      <c r="FX60" s="86" t="s">
        <v>529</v>
      </c>
      <c r="FY60" s="86" t="s">
        <v>529</v>
      </c>
      <c r="FZ60" s="86" t="s">
        <v>529</v>
      </c>
      <c r="GA60" s="86" t="s">
        <v>529</v>
      </c>
      <c r="GB60" s="86" t="s">
        <v>529</v>
      </c>
      <c r="GC60" s="86" t="s">
        <v>529</v>
      </c>
      <c r="GD60" s="86" t="s">
        <v>529</v>
      </c>
      <c r="GE60" s="86" t="s">
        <v>529</v>
      </c>
      <c r="GF60" s="86" t="s">
        <v>529</v>
      </c>
      <c r="GG60" s="86" t="s">
        <v>529</v>
      </c>
      <c r="GH60" s="86" t="s">
        <v>529</v>
      </c>
      <c r="GI60" s="86" t="s">
        <v>529</v>
      </c>
      <c r="GJ60" s="86" t="s">
        <v>529</v>
      </c>
      <c r="GK60" s="86" t="s">
        <v>529</v>
      </c>
      <c r="GL60" s="86" t="s">
        <v>529</v>
      </c>
      <c r="GM60" s="86" t="s">
        <v>529</v>
      </c>
      <c r="GN60" s="86" t="s">
        <v>529</v>
      </c>
      <c r="GO60" s="86" t="s">
        <v>529</v>
      </c>
      <c r="GP60" s="86" t="s">
        <v>529</v>
      </c>
      <c r="GQ60" s="86" t="s">
        <v>529</v>
      </c>
      <c r="GR60" s="86" t="s">
        <v>529</v>
      </c>
      <c r="GS60" s="86" t="s">
        <v>527</v>
      </c>
      <c r="GT60" s="86" t="s">
        <v>529</v>
      </c>
      <c r="GU60" s="86" t="s">
        <v>527</v>
      </c>
      <c r="GV60" s="86" t="s">
        <v>527</v>
      </c>
      <c r="GW60" s="86" t="s">
        <v>527</v>
      </c>
      <c r="GX60" s="86" t="s">
        <v>527</v>
      </c>
      <c r="GY60" s="86" t="s">
        <v>527</v>
      </c>
      <c r="GZ60" s="86" t="s">
        <v>528</v>
      </c>
      <c r="HA60" s="86" t="s">
        <v>527</v>
      </c>
      <c r="HB60" s="86" t="s">
        <v>529</v>
      </c>
      <c r="HC60" s="86" t="s">
        <v>528</v>
      </c>
      <c r="HD60" s="86" t="s">
        <v>527</v>
      </c>
      <c r="HE60" s="86" t="s">
        <v>527</v>
      </c>
      <c r="HF60" s="86" t="s">
        <v>527</v>
      </c>
      <c r="HG60" s="86" t="s">
        <v>529</v>
      </c>
      <c r="HH60" s="86" t="s">
        <v>528</v>
      </c>
      <c r="HI60" s="86" t="s">
        <v>527</v>
      </c>
      <c r="HJ60" s="86" t="s">
        <v>528</v>
      </c>
      <c r="HK60" s="86" t="s">
        <v>527</v>
      </c>
      <c r="HL60" s="86" t="s">
        <v>529</v>
      </c>
      <c r="HM60" s="86" t="s">
        <v>527</v>
      </c>
      <c r="HN60" s="86" t="s">
        <v>527</v>
      </c>
      <c r="HO60" s="86" t="s">
        <v>528</v>
      </c>
      <c r="HP60" s="86" t="s">
        <v>529</v>
      </c>
      <c r="HQ60" s="86" t="s">
        <v>527</v>
      </c>
      <c r="HR60" s="86" t="s">
        <v>529</v>
      </c>
      <c r="HS60" s="86" t="s">
        <v>527</v>
      </c>
      <c r="HT60" s="86" t="s">
        <v>527</v>
      </c>
      <c r="HU60" s="86" t="s">
        <v>527</v>
      </c>
      <c r="HV60" s="86" t="s">
        <v>527</v>
      </c>
      <c r="HW60" s="86" t="s">
        <v>529</v>
      </c>
      <c r="HX60" s="86" t="s">
        <v>529</v>
      </c>
      <c r="HY60" s="86" t="s">
        <v>527</v>
      </c>
      <c r="HZ60" s="86" t="s">
        <v>527</v>
      </c>
      <c r="IA60" s="86" t="s">
        <v>529</v>
      </c>
      <c r="IB60" s="86" t="s">
        <v>527</v>
      </c>
      <c r="IC60" s="86" t="s">
        <v>529</v>
      </c>
      <c r="ID60" s="86" t="s">
        <v>527</v>
      </c>
      <c r="IE60" s="86" t="s">
        <v>528</v>
      </c>
      <c r="IF60" s="86" t="s">
        <v>528</v>
      </c>
      <c r="IG60" s="86" t="s">
        <v>527</v>
      </c>
      <c r="IH60" s="86" t="s">
        <v>527</v>
      </c>
      <c r="II60" s="86" t="s">
        <v>527</v>
      </c>
      <c r="IJ60" s="86" t="s">
        <v>527</v>
      </c>
      <c r="IK60" s="86" t="s">
        <v>527</v>
      </c>
      <c r="IL60" s="86" t="s">
        <v>529</v>
      </c>
      <c r="IM60" s="86" t="s">
        <v>527</v>
      </c>
      <c r="IN60" s="86" t="s">
        <v>529</v>
      </c>
      <c r="IO60" s="86" t="s">
        <v>528</v>
      </c>
      <c r="IP60" s="86" t="s">
        <v>527</v>
      </c>
      <c r="IQ60" s="86" t="s">
        <v>529</v>
      </c>
      <c r="IR60" s="86" t="s">
        <v>527</v>
      </c>
      <c r="IS60" s="86" t="s">
        <v>528</v>
      </c>
      <c r="IT60" s="86" t="s">
        <v>527</v>
      </c>
      <c r="IU60" s="86" t="s">
        <v>527</v>
      </c>
      <c r="IV60" s="86" t="s">
        <v>528</v>
      </c>
      <c r="IW60" s="86" t="s">
        <v>527</v>
      </c>
      <c r="IX60" s="86" t="s">
        <v>529</v>
      </c>
      <c r="IY60" s="86" t="s">
        <v>527</v>
      </c>
      <c r="IZ60" s="86" t="s">
        <v>527</v>
      </c>
      <c r="JA60" s="86" t="s">
        <v>527</v>
      </c>
      <c r="JB60" s="86" t="s">
        <v>527</v>
      </c>
      <c r="JC60" s="86" t="s">
        <v>527</v>
      </c>
      <c r="JD60" s="86" t="s">
        <v>528</v>
      </c>
      <c r="JE60" s="86" t="s">
        <v>529</v>
      </c>
      <c r="JF60" s="86" t="s">
        <v>529</v>
      </c>
      <c r="JG60" s="86" t="s">
        <v>527</v>
      </c>
      <c r="JH60" s="86" t="s">
        <v>527</v>
      </c>
      <c r="JI60" s="86" t="s">
        <v>529</v>
      </c>
      <c r="JJ60" s="86" t="s">
        <v>527</v>
      </c>
      <c r="JK60" s="86" t="s">
        <v>527</v>
      </c>
      <c r="JL60" s="86" t="s">
        <v>527</v>
      </c>
      <c r="JM60" s="86" t="s">
        <v>527</v>
      </c>
      <c r="JN60" s="86" t="s">
        <v>527</v>
      </c>
      <c r="JO60" s="86" t="s">
        <v>529</v>
      </c>
      <c r="JP60" s="86" t="s">
        <v>528</v>
      </c>
      <c r="JQ60" s="86" t="s">
        <v>529</v>
      </c>
      <c r="JR60" s="86" t="s">
        <v>527</v>
      </c>
      <c r="JS60" s="86" t="s">
        <v>669</v>
      </c>
      <c r="JT60" s="86" t="s">
        <v>529</v>
      </c>
      <c r="JU60" s="86" t="s">
        <v>527</v>
      </c>
      <c r="JV60" s="86" t="s">
        <v>527</v>
      </c>
      <c r="JW60" s="86" t="s">
        <v>527</v>
      </c>
      <c r="JX60" s="86" t="s">
        <v>527</v>
      </c>
      <c r="JY60" s="86" t="s">
        <v>529</v>
      </c>
      <c r="JZ60" s="86" t="s">
        <v>528</v>
      </c>
      <c r="KA60" s="86" t="s">
        <v>527</v>
      </c>
      <c r="KB60" s="86" t="s">
        <v>527</v>
      </c>
      <c r="KC60" s="86" t="s">
        <v>529</v>
      </c>
      <c r="KD60" s="86" t="s">
        <v>527</v>
      </c>
      <c r="KE60" s="86" t="s">
        <v>529</v>
      </c>
      <c r="KF60" s="86" t="s">
        <v>527</v>
      </c>
      <c r="KG60" s="86" t="s">
        <v>529</v>
      </c>
      <c r="KH60" s="86" t="s">
        <v>527</v>
      </c>
      <c r="KI60" s="86" t="s">
        <v>527</v>
      </c>
      <c r="KJ60" s="86" t="s">
        <v>527</v>
      </c>
      <c r="KK60" s="86" t="s">
        <v>527</v>
      </c>
      <c r="KL60" s="86" t="s">
        <v>528</v>
      </c>
      <c r="KM60" s="86" t="s">
        <v>527</v>
      </c>
      <c r="KN60" s="86" t="s">
        <v>529</v>
      </c>
      <c r="KO60" s="86" t="s">
        <v>527</v>
      </c>
      <c r="KP60" s="86" t="s">
        <v>527</v>
      </c>
      <c r="KQ60" s="86" t="s">
        <v>528</v>
      </c>
      <c r="KR60" s="86" t="s">
        <v>527</v>
      </c>
      <c r="KS60" s="86" t="s">
        <v>527</v>
      </c>
      <c r="KT60" s="86" t="s">
        <v>528</v>
      </c>
      <c r="KU60" s="86" t="s">
        <v>529</v>
      </c>
      <c r="KV60" s="86" t="s">
        <v>529</v>
      </c>
      <c r="KW60" s="86" t="s">
        <v>528</v>
      </c>
      <c r="KX60" s="86" t="s">
        <v>527</v>
      </c>
      <c r="KY60" s="86" t="s">
        <v>527</v>
      </c>
      <c r="KZ60" s="86" t="s">
        <v>527</v>
      </c>
      <c r="LA60" s="86" t="s">
        <v>527</v>
      </c>
      <c r="LB60" s="86" t="s">
        <v>527</v>
      </c>
      <c r="LC60" s="86" t="s">
        <v>529</v>
      </c>
      <c r="LD60" s="86" t="s">
        <v>528</v>
      </c>
      <c r="LE60" s="86" t="s">
        <v>528</v>
      </c>
      <c r="LF60" s="86" t="s">
        <v>528</v>
      </c>
      <c r="LG60" s="86" t="s">
        <v>528</v>
      </c>
      <c r="LH60" s="86" t="s">
        <v>528</v>
      </c>
      <c r="LI60" s="86" t="s">
        <v>528</v>
      </c>
      <c r="LJ60" s="86" t="s">
        <v>528</v>
      </c>
      <c r="LK60" s="86" t="s">
        <v>528</v>
      </c>
      <c r="LL60" s="86" t="s">
        <v>528</v>
      </c>
      <c r="LM60" s="86" t="s">
        <v>528</v>
      </c>
      <c r="LN60" s="86" t="s">
        <v>528</v>
      </c>
      <c r="LO60" s="86" t="s">
        <v>528</v>
      </c>
      <c r="LP60" s="86" t="s">
        <v>528</v>
      </c>
      <c r="LQ60" s="86" t="s">
        <v>528</v>
      </c>
      <c r="LR60" s="86" t="s">
        <v>528</v>
      </c>
      <c r="LS60" s="86" t="s">
        <v>528</v>
      </c>
      <c r="LT60" s="86" t="s">
        <v>528</v>
      </c>
      <c r="LU60" s="86" t="s">
        <v>528</v>
      </c>
      <c r="LV60" s="86" t="s">
        <v>528</v>
      </c>
      <c r="LW60" s="86" t="s">
        <v>528</v>
      </c>
      <c r="LX60" s="86" t="s">
        <v>528</v>
      </c>
      <c r="LY60" s="86" t="s">
        <v>528</v>
      </c>
      <c r="LZ60" s="86" t="s">
        <v>528</v>
      </c>
      <c r="MA60" s="86" t="s">
        <v>528</v>
      </c>
      <c r="MB60" s="86" t="s">
        <v>528</v>
      </c>
      <c r="MC60" s="86" t="s">
        <v>528</v>
      </c>
      <c r="MD60" s="86" t="s">
        <v>528</v>
      </c>
      <c r="ME60" s="86" t="s">
        <v>528</v>
      </c>
      <c r="MF60" s="86" t="s">
        <v>528</v>
      </c>
      <c r="MG60" s="86" t="s">
        <v>528</v>
      </c>
      <c r="MH60" s="86" t="s">
        <v>528</v>
      </c>
      <c r="MI60" s="86" t="s">
        <v>528</v>
      </c>
      <c r="MJ60" s="86" t="s">
        <v>528</v>
      </c>
      <c r="MK60" s="86" t="s">
        <v>528</v>
      </c>
      <c r="ML60" s="86" t="s">
        <v>528</v>
      </c>
      <c r="MM60" s="86" t="s">
        <v>528</v>
      </c>
      <c r="MN60" s="86" t="s">
        <v>528</v>
      </c>
      <c r="MO60" s="86" t="s">
        <v>528</v>
      </c>
      <c r="MP60" s="86" t="s">
        <v>528</v>
      </c>
      <c r="MQ60" s="86" t="s">
        <v>528</v>
      </c>
      <c r="MR60" s="86" t="s">
        <v>528</v>
      </c>
      <c r="MS60" s="86" t="s">
        <v>528</v>
      </c>
      <c r="MT60" s="86" t="s">
        <v>528</v>
      </c>
      <c r="MU60" s="86" t="s">
        <v>528</v>
      </c>
      <c r="MV60" s="86" t="s">
        <v>528</v>
      </c>
      <c r="MW60" s="86" t="s">
        <v>528</v>
      </c>
      <c r="MX60" s="86" t="s">
        <v>528</v>
      </c>
      <c r="MY60" s="86" t="s">
        <v>528</v>
      </c>
      <c r="MZ60" s="86" t="s">
        <v>528</v>
      </c>
      <c r="NA60" s="86" t="s">
        <v>528</v>
      </c>
      <c r="NB60" s="86" t="s">
        <v>528</v>
      </c>
      <c r="NC60" s="86" t="s">
        <v>528</v>
      </c>
      <c r="ND60" s="86" t="s">
        <v>528</v>
      </c>
      <c r="NE60" s="86" t="s">
        <v>528</v>
      </c>
      <c r="NF60" s="86" t="s">
        <v>528</v>
      </c>
      <c r="NG60" s="86" t="s">
        <v>528</v>
      </c>
      <c r="NH60" s="86" t="s">
        <v>528</v>
      </c>
      <c r="NI60" s="86" t="s">
        <v>528</v>
      </c>
      <c r="NJ60" s="86" t="s">
        <v>528</v>
      </c>
      <c r="NK60" s="86" t="s">
        <v>528</v>
      </c>
      <c r="NL60" s="86" t="s">
        <v>528</v>
      </c>
      <c r="NM60" s="86" t="s">
        <v>528</v>
      </c>
      <c r="NN60" s="86" t="s">
        <v>528</v>
      </c>
      <c r="NO60" s="86" t="s">
        <v>528</v>
      </c>
      <c r="NP60" s="86" t="s">
        <v>528</v>
      </c>
      <c r="NQ60" s="86" t="s">
        <v>528</v>
      </c>
      <c r="NR60" s="86" t="s">
        <v>528</v>
      </c>
      <c r="NS60" s="86" t="s">
        <v>528</v>
      </c>
      <c r="NT60" s="86" t="s">
        <v>528</v>
      </c>
      <c r="NU60" s="86" t="s">
        <v>528</v>
      </c>
      <c r="NV60" s="86" t="s">
        <v>528</v>
      </c>
      <c r="NW60" s="86" t="s">
        <v>528</v>
      </c>
      <c r="NX60" s="86" t="s">
        <v>528</v>
      </c>
      <c r="NY60" s="86" t="s">
        <v>528</v>
      </c>
      <c r="NZ60" s="86" t="s">
        <v>528</v>
      </c>
      <c r="OA60" s="86" t="s">
        <v>528</v>
      </c>
      <c r="OB60" s="86" t="s">
        <v>528</v>
      </c>
      <c r="OC60" s="86" t="s">
        <v>528</v>
      </c>
      <c r="OD60" s="86" t="s">
        <v>528</v>
      </c>
      <c r="OE60" s="86" t="s">
        <v>528</v>
      </c>
      <c r="OF60" s="86" t="s">
        <v>528</v>
      </c>
      <c r="OG60" s="86" t="s">
        <v>528</v>
      </c>
      <c r="OH60" s="86" t="s">
        <v>528</v>
      </c>
      <c r="OI60" s="86" t="s">
        <v>528</v>
      </c>
      <c r="OJ60" s="86" t="s">
        <v>528</v>
      </c>
      <c r="OK60" s="86" t="s">
        <v>528</v>
      </c>
      <c r="OL60" s="86" t="s">
        <v>528</v>
      </c>
      <c r="OM60" s="86" t="s">
        <v>528</v>
      </c>
      <c r="ON60" s="86" t="s">
        <v>528</v>
      </c>
      <c r="OO60" s="86" t="s">
        <v>528</v>
      </c>
      <c r="OP60" s="86" t="s">
        <v>821</v>
      </c>
    </row>
    <row r="61" spans="1:5119 5124:5665" x14ac:dyDescent="0.25">
      <c r="A61" s="86" t="s">
        <v>479</v>
      </c>
      <c r="C61" s="86">
        <v>16</v>
      </c>
      <c r="D61" s="86">
        <v>27</v>
      </c>
      <c r="E61" s="86">
        <v>23</v>
      </c>
      <c r="F61" s="86">
        <v>17</v>
      </c>
      <c r="G61" s="86">
        <v>13</v>
      </c>
      <c r="H61" s="86">
        <v>18</v>
      </c>
      <c r="I61" s="86">
        <v>2</v>
      </c>
      <c r="J61" s="86">
        <v>12</v>
      </c>
      <c r="K61" s="86">
        <v>9</v>
      </c>
      <c r="L61" s="86">
        <v>24</v>
      </c>
      <c r="M61" s="86">
        <v>7</v>
      </c>
      <c r="N61" s="86">
        <v>5</v>
      </c>
      <c r="O61" s="86">
        <v>11</v>
      </c>
      <c r="P61" s="86">
        <v>21</v>
      </c>
      <c r="Q61" s="86">
        <v>19</v>
      </c>
      <c r="R61" s="86">
        <v>4</v>
      </c>
      <c r="S61" s="86">
        <v>3</v>
      </c>
      <c r="T61" s="86">
        <v>14</v>
      </c>
      <c r="U61" s="86">
        <v>22</v>
      </c>
      <c r="V61" s="86">
        <v>15</v>
      </c>
      <c r="W61" s="86">
        <v>25</v>
      </c>
      <c r="X61" s="86">
        <v>8</v>
      </c>
      <c r="Y61" s="86">
        <v>1</v>
      </c>
      <c r="Z61" s="86">
        <v>26</v>
      </c>
      <c r="AA61" s="86">
        <v>6</v>
      </c>
      <c r="AB61" s="86">
        <v>20</v>
      </c>
      <c r="AC61" s="86">
        <v>19</v>
      </c>
      <c r="AD61" s="86">
        <v>13</v>
      </c>
      <c r="AE61" s="86">
        <v>5</v>
      </c>
      <c r="AF61" s="86">
        <v>9</v>
      </c>
      <c r="AG61" s="86">
        <v>27</v>
      </c>
      <c r="AH61" s="86">
        <v>22</v>
      </c>
      <c r="AI61" s="86">
        <v>4</v>
      </c>
      <c r="AJ61" s="86">
        <v>16</v>
      </c>
      <c r="AK61" s="86">
        <v>12</v>
      </c>
      <c r="AL61" s="86">
        <v>24</v>
      </c>
      <c r="AM61" s="86">
        <v>17</v>
      </c>
      <c r="AN61" s="86">
        <v>8</v>
      </c>
      <c r="AO61" s="86">
        <v>2</v>
      </c>
      <c r="AP61" s="86">
        <v>10</v>
      </c>
      <c r="AQ61" s="86">
        <v>1</v>
      </c>
      <c r="AR61" s="86">
        <v>3</v>
      </c>
      <c r="AS61" s="86">
        <v>18</v>
      </c>
      <c r="AT61" s="86">
        <v>7</v>
      </c>
      <c r="AU61" s="86">
        <v>11</v>
      </c>
      <c r="AV61" s="86">
        <v>14</v>
      </c>
      <c r="AW61" s="86">
        <v>15</v>
      </c>
      <c r="AX61" s="86">
        <v>26</v>
      </c>
      <c r="AY61" s="86">
        <v>6</v>
      </c>
      <c r="AZ61" s="86">
        <v>21</v>
      </c>
      <c r="BA61" s="86">
        <v>25</v>
      </c>
      <c r="BB61" s="86">
        <v>20</v>
      </c>
      <c r="BC61" s="86">
        <v>23</v>
      </c>
      <c r="BD61" s="86">
        <v>5</v>
      </c>
      <c r="BE61" s="86">
        <v>19</v>
      </c>
      <c r="BF61" s="86">
        <v>16</v>
      </c>
      <c r="BG61" s="86">
        <v>14</v>
      </c>
      <c r="BH61" s="86">
        <v>12</v>
      </c>
      <c r="BI61" s="86">
        <v>9</v>
      </c>
      <c r="BJ61" s="86">
        <v>11</v>
      </c>
      <c r="BK61" s="86">
        <v>7</v>
      </c>
      <c r="BL61" s="86">
        <v>13</v>
      </c>
      <c r="BM61" s="86">
        <v>10</v>
      </c>
      <c r="BN61" s="86">
        <v>21</v>
      </c>
      <c r="BO61" s="86">
        <v>4</v>
      </c>
      <c r="BP61" s="86">
        <v>2</v>
      </c>
      <c r="BQ61" s="86">
        <v>23</v>
      </c>
      <c r="BR61" s="86">
        <v>8</v>
      </c>
      <c r="BS61" s="86">
        <v>20</v>
      </c>
      <c r="BT61" s="86">
        <v>27</v>
      </c>
      <c r="BU61" s="86">
        <v>22</v>
      </c>
      <c r="BV61" s="86">
        <v>17</v>
      </c>
      <c r="BW61" s="86">
        <v>3</v>
      </c>
      <c r="BX61" s="86">
        <v>15</v>
      </c>
      <c r="BY61" s="86">
        <v>18</v>
      </c>
      <c r="BZ61" s="86">
        <v>1</v>
      </c>
      <c r="CA61" s="86">
        <v>26</v>
      </c>
      <c r="CB61" s="86">
        <v>6</v>
      </c>
      <c r="CC61" s="86">
        <v>24</v>
      </c>
      <c r="CD61" s="86">
        <v>25</v>
      </c>
      <c r="CE61" s="86">
        <v>8</v>
      </c>
      <c r="CF61" s="86">
        <v>23</v>
      </c>
      <c r="CG61" s="86">
        <v>4</v>
      </c>
      <c r="CH61" s="86">
        <v>19</v>
      </c>
      <c r="CI61" s="86">
        <v>12</v>
      </c>
      <c r="CJ61" s="86">
        <v>21</v>
      </c>
      <c r="CK61" s="86">
        <v>27</v>
      </c>
      <c r="CL61" s="86">
        <v>11</v>
      </c>
      <c r="CM61" s="86">
        <v>16</v>
      </c>
      <c r="CN61" s="86">
        <v>7</v>
      </c>
      <c r="CO61" s="86">
        <v>18</v>
      </c>
      <c r="CP61" s="86">
        <v>20</v>
      </c>
      <c r="CQ61" s="86">
        <v>2</v>
      </c>
      <c r="CR61" s="86">
        <v>13</v>
      </c>
      <c r="CS61" s="86">
        <v>10</v>
      </c>
      <c r="CT61" s="86">
        <v>24</v>
      </c>
      <c r="CU61" s="86">
        <v>17</v>
      </c>
      <c r="CV61" s="86">
        <v>15</v>
      </c>
      <c r="CW61" s="86">
        <v>14</v>
      </c>
      <c r="CX61" s="86">
        <v>1</v>
      </c>
      <c r="CY61" s="86">
        <v>22</v>
      </c>
      <c r="CZ61" s="86">
        <v>25</v>
      </c>
      <c r="DA61" s="86">
        <v>9</v>
      </c>
      <c r="DB61" s="86">
        <v>26</v>
      </c>
      <c r="DC61" s="86">
        <v>6</v>
      </c>
      <c r="DD61" s="86">
        <v>3</v>
      </c>
      <c r="DE61" s="86">
        <v>5</v>
      </c>
      <c r="DF61" s="86">
        <v>12</v>
      </c>
      <c r="DG61" s="86">
        <v>13</v>
      </c>
      <c r="DH61" s="86">
        <v>14</v>
      </c>
      <c r="DI61" s="86">
        <v>19</v>
      </c>
      <c r="DJ61" s="86">
        <v>4</v>
      </c>
      <c r="DK61" s="86">
        <v>16</v>
      </c>
      <c r="DL61" s="86">
        <v>7</v>
      </c>
      <c r="DM61" s="86">
        <v>27</v>
      </c>
      <c r="DN61" s="86">
        <v>2</v>
      </c>
      <c r="DO61" s="86">
        <v>8</v>
      </c>
      <c r="DP61" s="86">
        <v>24</v>
      </c>
      <c r="DQ61" s="86">
        <v>11</v>
      </c>
      <c r="DR61" s="86">
        <v>22</v>
      </c>
      <c r="DS61" s="86">
        <v>21</v>
      </c>
      <c r="DT61" s="86">
        <v>23</v>
      </c>
      <c r="DU61" s="86">
        <v>20</v>
      </c>
      <c r="DV61" s="86">
        <v>9</v>
      </c>
      <c r="DW61" s="86">
        <v>24</v>
      </c>
      <c r="DX61" s="86">
        <v>25</v>
      </c>
      <c r="DY61" s="86">
        <v>18</v>
      </c>
      <c r="DZ61" s="86">
        <v>1</v>
      </c>
      <c r="EA61" s="86">
        <v>15</v>
      </c>
      <c r="EB61" s="86">
        <v>3</v>
      </c>
      <c r="EC61" s="86">
        <v>17</v>
      </c>
      <c r="ED61" s="86">
        <v>10</v>
      </c>
      <c r="EE61" s="86">
        <v>6</v>
      </c>
      <c r="EF61" s="86">
        <v>26</v>
      </c>
      <c r="EG61" s="86">
        <v>19</v>
      </c>
      <c r="EH61" s="86">
        <v>13</v>
      </c>
      <c r="EI61" s="86">
        <v>5</v>
      </c>
      <c r="EJ61" s="86">
        <v>8</v>
      </c>
      <c r="EK61" s="86">
        <v>4</v>
      </c>
      <c r="EL61" s="86">
        <v>17</v>
      </c>
      <c r="EM61" s="86">
        <v>14</v>
      </c>
      <c r="EN61" s="86">
        <v>9</v>
      </c>
      <c r="EO61" s="86">
        <v>2</v>
      </c>
      <c r="EP61" s="86">
        <v>24</v>
      </c>
      <c r="EQ61" s="86">
        <v>6</v>
      </c>
      <c r="ER61" s="86">
        <v>22</v>
      </c>
      <c r="ES61" s="86">
        <v>3</v>
      </c>
      <c r="ET61" s="86">
        <v>12</v>
      </c>
      <c r="EU61" s="86">
        <v>8</v>
      </c>
      <c r="EV61" s="86">
        <v>13</v>
      </c>
      <c r="EW61" s="86">
        <v>4</v>
      </c>
      <c r="EX61" s="86">
        <v>12</v>
      </c>
      <c r="EY61" s="86">
        <v>2</v>
      </c>
      <c r="EZ61" s="86">
        <v>7</v>
      </c>
      <c r="FA61" s="86">
        <v>24</v>
      </c>
      <c r="FB61" s="86">
        <v>1</v>
      </c>
      <c r="FC61" s="86">
        <v>15</v>
      </c>
      <c r="FD61" s="86">
        <v>5</v>
      </c>
      <c r="FE61" s="86">
        <v>14</v>
      </c>
      <c r="FF61" s="86">
        <v>7</v>
      </c>
      <c r="FG61" s="86">
        <v>16</v>
      </c>
      <c r="FH61" s="86">
        <v>2</v>
      </c>
      <c r="FI61" s="86">
        <v>24</v>
      </c>
      <c r="FJ61" s="86">
        <v>24</v>
      </c>
      <c r="FK61" s="86">
        <v>2</v>
      </c>
      <c r="FL61" s="86">
        <v>15</v>
      </c>
      <c r="FM61" s="86">
        <v>12</v>
      </c>
      <c r="FN61" s="86">
        <v>6</v>
      </c>
      <c r="FO61" s="86">
        <v>13</v>
      </c>
      <c r="FP61" s="86">
        <v>22</v>
      </c>
      <c r="FQ61" s="86">
        <v>10</v>
      </c>
      <c r="FR61" s="86">
        <v>1</v>
      </c>
      <c r="FS61" s="86">
        <v>16</v>
      </c>
      <c r="FT61" s="86">
        <v>9</v>
      </c>
      <c r="FU61" s="86">
        <v>13</v>
      </c>
      <c r="FV61" s="86">
        <v>24</v>
      </c>
      <c r="FW61" s="86">
        <v>25</v>
      </c>
      <c r="FX61" s="86">
        <v>17</v>
      </c>
      <c r="FY61" s="86">
        <v>3</v>
      </c>
      <c r="FZ61" s="86">
        <v>6</v>
      </c>
      <c r="GA61" s="86">
        <v>7</v>
      </c>
      <c r="GB61" s="86">
        <v>4</v>
      </c>
      <c r="GC61" s="86">
        <v>22</v>
      </c>
      <c r="GD61" s="86">
        <v>12</v>
      </c>
      <c r="GE61" s="86">
        <v>11</v>
      </c>
      <c r="GF61" s="86">
        <v>15</v>
      </c>
      <c r="GG61" s="86">
        <v>22</v>
      </c>
      <c r="GH61" s="86">
        <v>11</v>
      </c>
      <c r="GI61" s="86">
        <v>9</v>
      </c>
      <c r="GJ61" s="86">
        <v>2</v>
      </c>
      <c r="GK61" s="86">
        <v>16</v>
      </c>
      <c r="GL61" s="86">
        <v>13</v>
      </c>
      <c r="GM61" s="86">
        <v>4</v>
      </c>
      <c r="GN61" s="86">
        <v>24</v>
      </c>
      <c r="GO61" s="86">
        <v>12</v>
      </c>
      <c r="GP61" s="86">
        <v>25</v>
      </c>
      <c r="GQ61" s="86">
        <v>22</v>
      </c>
      <c r="GR61" s="86">
        <v>22</v>
      </c>
      <c r="GS61" s="86">
        <v>10</v>
      </c>
      <c r="GT61" s="86">
        <v>13</v>
      </c>
      <c r="GU61" s="86">
        <v>8</v>
      </c>
      <c r="GV61" s="86">
        <v>29</v>
      </c>
      <c r="GW61" s="86">
        <v>2</v>
      </c>
      <c r="GX61" s="86">
        <v>23</v>
      </c>
      <c r="GY61" s="86">
        <v>17</v>
      </c>
      <c r="GZ61" s="86">
        <v>31</v>
      </c>
      <c r="HA61" s="86">
        <v>26</v>
      </c>
      <c r="HB61" s="86">
        <v>32</v>
      </c>
      <c r="HC61" s="86">
        <v>33</v>
      </c>
      <c r="HD61" s="86">
        <v>1</v>
      </c>
      <c r="HE61" s="86">
        <v>22</v>
      </c>
      <c r="HF61" s="86">
        <v>20</v>
      </c>
      <c r="HG61" s="86">
        <v>12</v>
      </c>
      <c r="HH61" s="86">
        <v>27</v>
      </c>
      <c r="HI61" s="86">
        <v>5</v>
      </c>
      <c r="HJ61" s="86">
        <v>25</v>
      </c>
      <c r="HK61" s="86">
        <v>19</v>
      </c>
      <c r="HL61" s="86">
        <v>31</v>
      </c>
      <c r="HM61" s="86">
        <v>16</v>
      </c>
      <c r="HN61" s="86">
        <v>27</v>
      </c>
      <c r="HO61" s="86">
        <v>15</v>
      </c>
      <c r="HP61" s="86">
        <v>26</v>
      </c>
      <c r="HQ61" s="86">
        <v>14</v>
      </c>
      <c r="HR61" s="86">
        <v>18</v>
      </c>
      <c r="HS61" s="86">
        <v>11</v>
      </c>
      <c r="HT61" s="86">
        <v>24</v>
      </c>
      <c r="HU61" s="86">
        <v>25</v>
      </c>
      <c r="HV61" s="86">
        <v>4</v>
      </c>
      <c r="HW61" s="86">
        <v>2</v>
      </c>
      <c r="HX61" s="86">
        <v>15</v>
      </c>
      <c r="HY61" s="86">
        <v>10</v>
      </c>
      <c r="HZ61" s="86">
        <v>8</v>
      </c>
      <c r="IA61" s="86">
        <v>13</v>
      </c>
      <c r="IB61" s="86">
        <v>22</v>
      </c>
      <c r="IC61" s="86">
        <v>32</v>
      </c>
      <c r="ID61" s="86">
        <v>17</v>
      </c>
      <c r="IE61" s="86">
        <v>31</v>
      </c>
      <c r="IF61" s="86">
        <v>2</v>
      </c>
      <c r="IG61" s="86">
        <v>26</v>
      </c>
      <c r="IH61" s="86">
        <v>1</v>
      </c>
      <c r="II61" s="86">
        <v>27</v>
      </c>
      <c r="IJ61" s="86">
        <v>29</v>
      </c>
      <c r="IK61" s="86">
        <v>5</v>
      </c>
      <c r="IL61" s="86">
        <v>31</v>
      </c>
      <c r="IM61" s="86">
        <v>16</v>
      </c>
      <c r="IN61" s="86">
        <v>26</v>
      </c>
      <c r="IO61" s="86">
        <v>27</v>
      </c>
      <c r="IP61" s="86">
        <v>20</v>
      </c>
      <c r="IQ61" s="86">
        <v>12</v>
      </c>
      <c r="IR61" s="86">
        <v>19</v>
      </c>
      <c r="IS61" s="86">
        <v>25</v>
      </c>
      <c r="IT61" s="86">
        <v>24</v>
      </c>
      <c r="IU61" s="86">
        <v>14</v>
      </c>
      <c r="IV61" s="86">
        <v>15</v>
      </c>
      <c r="IW61" s="86">
        <v>11</v>
      </c>
      <c r="IX61" s="86">
        <v>18</v>
      </c>
      <c r="IY61" s="86">
        <v>4</v>
      </c>
      <c r="IZ61" s="86">
        <v>25</v>
      </c>
      <c r="JA61" s="86">
        <v>14</v>
      </c>
      <c r="JB61" s="86">
        <v>27</v>
      </c>
      <c r="JC61" s="86">
        <v>10</v>
      </c>
      <c r="JD61" s="86">
        <v>31</v>
      </c>
      <c r="JE61" s="86">
        <v>31</v>
      </c>
      <c r="JF61" s="86">
        <v>15</v>
      </c>
      <c r="JG61" s="86">
        <v>2</v>
      </c>
      <c r="JH61" s="86">
        <v>27</v>
      </c>
      <c r="JI61" s="86">
        <v>32</v>
      </c>
      <c r="JJ61" s="86">
        <v>8</v>
      </c>
      <c r="JK61" s="86">
        <v>16</v>
      </c>
      <c r="JL61" s="86">
        <v>23</v>
      </c>
      <c r="JM61" s="86">
        <v>26</v>
      </c>
      <c r="JN61" s="86">
        <v>17</v>
      </c>
      <c r="JO61" s="86">
        <v>13</v>
      </c>
      <c r="JP61" s="86">
        <v>27</v>
      </c>
      <c r="JQ61" s="86">
        <v>26</v>
      </c>
      <c r="JR61" s="86">
        <v>11</v>
      </c>
      <c r="JS61" s="86">
        <v>24</v>
      </c>
      <c r="JT61" s="86">
        <v>12</v>
      </c>
      <c r="JU61" s="86">
        <v>25</v>
      </c>
      <c r="JV61" s="86">
        <v>1</v>
      </c>
      <c r="JW61" s="86">
        <v>19</v>
      </c>
      <c r="JX61" s="86">
        <v>20</v>
      </c>
      <c r="JY61" s="86">
        <v>18</v>
      </c>
      <c r="JZ61" s="86">
        <v>15</v>
      </c>
      <c r="KA61" s="86">
        <v>4</v>
      </c>
      <c r="KB61" s="86">
        <v>10</v>
      </c>
      <c r="KC61" s="86">
        <v>31</v>
      </c>
      <c r="KD61" s="86">
        <v>27</v>
      </c>
      <c r="KE61" s="86">
        <v>13</v>
      </c>
      <c r="KF61" s="86">
        <v>29</v>
      </c>
      <c r="KG61" s="86">
        <v>32</v>
      </c>
      <c r="KH61" s="86">
        <v>22</v>
      </c>
      <c r="KI61" s="86">
        <v>26</v>
      </c>
      <c r="KJ61" s="86">
        <v>5</v>
      </c>
      <c r="KK61" s="86">
        <v>20</v>
      </c>
      <c r="KL61" s="86">
        <v>31</v>
      </c>
      <c r="KM61" s="86">
        <v>23</v>
      </c>
      <c r="KN61" s="86">
        <v>18</v>
      </c>
      <c r="KO61" s="86">
        <v>16</v>
      </c>
      <c r="KP61" s="86">
        <v>11</v>
      </c>
      <c r="KQ61" s="86">
        <v>25</v>
      </c>
      <c r="KR61" s="86">
        <v>25</v>
      </c>
      <c r="KS61" s="86">
        <v>14</v>
      </c>
      <c r="KT61" s="86">
        <v>27</v>
      </c>
      <c r="KU61" s="86">
        <v>12</v>
      </c>
      <c r="KV61" s="86">
        <v>26</v>
      </c>
      <c r="KW61" s="86">
        <v>15</v>
      </c>
      <c r="KX61" s="86">
        <v>19</v>
      </c>
      <c r="KY61" s="86">
        <v>2</v>
      </c>
      <c r="KZ61" s="86">
        <v>24</v>
      </c>
      <c r="LA61" s="86">
        <v>12</v>
      </c>
      <c r="LB61" s="86">
        <v>4</v>
      </c>
      <c r="LC61" s="86">
        <v>15</v>
      </c>
      <c r="LD61" s="86">
        <v>19</v>
      </c>
      <c r="LE61" s="86">
        <v>26</v>
      </c>
      <c r="LF61" s="86">
        <v>23</v>
      </c>
      <c r="LG61" s="86">
        <v>18</v>
      </c>
      <c r="LH61" s="86">
        <v>14</v>
      </c>
      <c r="LI61" s="86">
        <v>22</v>
      </c>
      <c r="LJ61" s="86">
        <v>15</v>
      </c>
      <c r="LK61" s="86">
        <v>25</v>
      </c>
      <c r="LL61" s="86">
        <v>24</v>
      </c>
      <c r="LM61" s="86">
        <v>21</v>
      </c>
      <c r="LN61" s="86">
        <v>9</v>
      </c>
      <c r="LO61" s="86">
        <v>11</v>
      </c>
      <c r="LP61" s="86">
        <v>17</v>
      </c>
      <c r="LQ61" s="86">
        <v>12</v>
      </c>
      <c r="LR61" s="86">
        <v>13</v>
      </c>
      <c r="LS61" s="86">
        <v>6</v>
      </c>
      <c r="LT61" s="86">
        <v>1</v>
      </c>
      <c r="LU61" s="86">
        <v>3</v>
      </c>
      <c r="LV61" s="86">
        <v>12</v>
      </c>
      <c r="LW61" s="86">
        <v>5</v>
      </c>
      <c r="LX61" s="86">
        <v>17</v>
      </c>
      <c r="LY61" s="86">
        <v>24</v>
      </c>
      <c r="LZ61" s="86">
        <v>1</v>
      </c>
      <c r="MA61" s="86">
        <v>20</v>
      </c>
      <c r="MB61" s="86">
        <v>15</v>
      </c>
      <c r="MC61" s="86">
        <v>22</v>
      </c>
      <c r="MD61" s="86">
        <v>13</v>
      </c>
      <c r="ME61" s="86">
        <v>9</v>
      </c>
      <c r="MF61" s="86">
        <v>11</v>
      </c>
      <c r="MG61" s="86">
        <v>25</v>
      </c>
      <c r="MH61" s="86">
        <v>23</v>
      </c>
      <c r="MI61" s="86">
        <v>14</v>
      </c>
      <c r="MJ61" s="86">
        <v>27</v>
      </c>
      <c r="MK61" s="86">
        <v>16</v>
      </c>
      <c r="ML61" s="86">
        <v>3</v>
      </c>
      <c r="MM61" s="86">
        <v>19</v>
      </c>
      <c r="MN61" s="86">
        <v>18</v>
      </c>
      <c r="MO61" s="86">
        <v>4</v>
      </c>
      <c r="MP61" s="86">
        <v>26</v>
      </c>
      <c r="MQ61" s="86">
        <v>10</v>
      </c>
      <c r="MR61" s="86">
        <v>12</v>
      </c>
      <c r="MS61" s="86">
        <v>13</v>
      </c>
      <c r="MT61" s="86">
        <v>22</v>
      </c>
      <c r="MU61" s="86">
        <v>1</v>
      </c>
      <c r="MV61" s="86">
        <v>17</v>
      </c>
      <c r="MW61" s="86">
        <v>15</v>
      </c>
      <c r="MX61" s="86">
        <v>23</v>
      </c>
      <c r="MY61" s="86">
        <v>19</v>
      </c>
      <c r="MZ61" s="86">
        <v>18</v>
      </c>
      <c r="NA61" s="86">
        <v>20</v>
      </c>
      <c r="NB61" s="86">
        <v>5</v>
      </c>
      <c r="NC61" s="86">
        <v>10</v>
      </c>
      <c r="ND61" s="86">
        <v>11</v>
      </c>
      <c r="NE61" s="86">
        <v>14</v>
      </c>
      <c r="NF61" s="86">
        <v>25</v>
      </c>
      <c r="NG61" s="86">
        <v>16</v>
      </c>
      <c r="NH61" s="86">
        <v>6</v>
      </c>
      <c r="NI61" s="86">
        <v>8</v>
      </c>
      <c r="NJ61" s="86">
        <v>26</v>
      </c>
      <c r="NK61" s="86">
        <v>21</v>
      </c>
      <c r="NL61" s="86">
        <v>24</v>
      </c>
      <c r="NM61" s="86">
        <v>2</v>
      </c>
      <c r="NN61" s="86">
        <v>7</v>
      </c>
      <c r="NO61" s="86">
        <v>9</v>
      </c>
      <c r="NP61" s="86">
        <v>4</v>
      </c>
      <c r="NQ61" s="86">
        <v>27</v>
      </c>
      <c r="NR61" s="86">
        <v>3</v>
      </c>
      <c r="NS61" s="86">
        <v>14</v>
      </c>
      <c r="NT61" s="86">
        <v>12</v>
      </c>
      <c r="NU61" s="86">
        <v>15</v>
      </c>
      <c r="NV61" s="86">
        <v>5</v>
      </c>
      <c r="NW61" s="86">
        <v>9</v>
      </c>
      <c r="NX61" s="86">
        <v>13</v>
      </c>
      <c r="NY61" s="86">
        <v>16</v>
      </c>
      <c r="NZ61" s="86">
        <v>11</v>
      </c>
      <c r="OA61" s="86">
        <v>1</v>
      </c>
      <c r="OB61" s="86">
        <v>25</v>
      </c>
      <c r="OC61" s="86">
        <v>17</v>
      </c>
      <c r="OD61" s="86">
        <v>22</v>
      </c>
      <c r="OE61" s="86">
        <v>27</v>
      </c>
      <c r="OF61" s="86">
        <v>21</v>
      </c>
      <c r="OG61" s="86">
        <v>18</v>
      </c>
      <c r="OH61" s="86">
        <v>19</v>
      </c>
      <c r="OI61" s="86">
        <v>6</v>
      </c>
      <c r="OJ61" s="86">
        <v>20</v>
      </c>
      <c r="OK61" s="86">
        <v>23</v>
      </c>
      <c r="OL61" s="86">
        <v>4</v>
      </c>
      <c r="OM61" s="86">
        <v>24</v>
      </c>
      <c r="ON61" s="86">
        <v>8</v>
      </c>
      <c r="OO61" s="86">
        <v>10</v>
      </c>
      <c r="OP61" s="86">
        <v>1</v>
      </c>
    </row>
    <row r="62" spans="1:5119 5124:5665" x14ac:dyDescent="0.25">
      <c r="A62" s="86" t="s">
        <v>480</v>
      </c>
      <c r="C62" s="83">
        <v>43594.385474537034</v>
      </c>
      <c r="D62" s="83">
        <v>43594.385555555556</v>
      </c>
      <c r="E62" s="83">
        <v>43594.38559027778</v>
      </c>
      <c r="F62" s="83">
        <v>43594.38559027778</v>
      </c>
      <c r="G62" s="83">
        <v>43594.385694444441</v>
      </c>
      <c r="H62" s="83">
        <v>43594.385914351849</v>
      </c>
      <c r="I62" s="83">
        <v>43594.385972222219</v>
      </c>
      <c r="J62" s="83">
        <v>43594.386145833334</v>
      </c>
      <c r="K62" s="83">
        <v>43594.386273148149</v>
      </c>
      <c r="L62" s="83">
        <v>43594.386319444442</v>
      </c>
      <c r="M62" s="83">
        <v>43594.386342592596</v>
      </c>
      <c r="N62" s="83">
        <v>43594.386365740742</v>
      </c>
      <c r="O62" s="83">
        <v>43594.38652777778</v>
      </c>
      <c r="P62" s="83">
        <v>43594.386712962965</v>
      </c>
      <c r="Q62" s="83">
        <v>43594.386828703704</v>
      </c>
      <c r="R62" s="83">
        <v>43594.38689814815</v>
      </c>
      <c r="S62" s="83">
        <v>43594.387013888889</v>
      </c>
      <c r="T62" s="83">
        <v>43594.387106481481</v>
      </c>
      <c r="U62" s="83">
        <v>43594.387187499997</v>
      </c>
      <c r="V62" s="83">
        <v>43594.38721064815</v>
      </c>
      <c r="W62" s="83">
        <v>43594.387256944443</v>
      </c>
      <c r="X62" s="83">
        <v>43594.387800925928</v>
      </c>
      <c r="Y62" s="83">
        <v>43594.387916666667</v>
      </c>
      <c r="Z62" s="83">
        <v>43594.388055555559</v>
      </c>
      <c r="AA62" s="83">
        <v>43594.388425925928</v>
      </c>
      <c r="AB62" s="83">
        <v>43594.389780092592</v>
      </c>
      <c r="AC62" s="83" t="s">
        <v>846</v>
      </c>
      <c r="AD62" s="83" t="s">
        <v>847</v>
      </c>
      <c r="AE62" s="83" t="s">
        <v>848</v>
      </c>
      <c r="AF62" s="83" t="s">
        <v>849</v>
      </c>
      <c r="AG62" s="83" t="s">
        <v>850</v>
      </c>
      <c r="AH62" s="83" t="s">
        <v>851</v>
      </c>
      <c r="AI62" s="83" t="s">
        <v>852</v>
      </c>
      <c r="AJ62" s="83" t="s">
        <v>853</v>
      </c>
      <c r="AK62" s="83" t="s">
        <v>854</v>
      </c>
      <c r="AL62" s="83" t="s">
        <v>856</v>
      </c>
      <c r="AM62" s="83" t="s">
        <v>857</v>
      </c>
      <c r="AN62" s="83" t="s">
        <v>858</v>
      </c>
      <c r="AO62" s="83" t="s">
        <v>859</v>
      </c>
      <c r="AP62" s="83" t="s">
        <v>860</v>
      </c>
      <c r="AQ62" s="83" t="s">
        <v>861</v>
      </c>
      <c r="AR62" s="83" t="s">
        <v>862</v>
      </c>
      <c r="AS62" s="83" t="s">
        <v>863</v>
      </c>
      <c r="AT62" s="83" t="s">
        <v>864</v>
      </c>
      <c r="AU62" s="83" t="s">
        <v>865</v>
      </c>
      <c r="AV62" s="83" t="s">
        <v>865</v>
      </c>
      <c r="AW62" s="83" t="s">
        <v>866</v>
      </c>
      <c r="AX62" s="83" t="s">
        <v>867</v>
      </c>
      <c r="AY62" s="83" t="s">
        <v>868</v>
      </c>
      <c r="AZ62" s="83" t="s">
        <v>869</v>
      </c>
      <c r="BA62" s="83" t="s">
        <v>870</v>
      </c>
      <c r="BB62" s="83" t="s">
        <v>871</v>
      </c>
      <c r="BC62" s="83" t="s">
        <v>872</v>
      </c>
      <c r="BD62" s="83">
        <v>43534.520879629628</v>
      </c>
      <c r="BE62" s="83">
        <v>43534.520983796298</v>
      </c>
      <c r="BF62" s="83">
        <v>43534.520983796298</v>
      </c>
      <c r="BG62" s="83">
        <v>43534.521006944444</v>
      </c>
      <c r="BH62" s="83">
        <v>43534.521018518521</v>
      </c>
      <c r="BI62" s="83">
        <v>43534.521064814813</v>
      </c>
      <c r="BJ62" s="83">
        <v>43534.521099537036</v>
      </c>
      <c r="BK62" s="83">
        <v>43534.521157407406</v>
      </c>
      <c r="BL62" s="83">
        <v>43534.521319444444</v>
      </c>
      <c r="BM62" s="83">
        <v>43534.521458333336</v>
      </c>
      <c r="BN62" s="83">
        <v>43534.521631944444</v>
      </c>
      <c r="BO62" s="83">
        <v>43534.521678240744</v>
      </c>
      <c r="BP62" s="83">
        <v>43534.521793981483</v>
      </c>
      <c r="BQ62" s="83">
        <v>43534.521967592591</v>
      </c>
      <c r="BR62" s="83">
        <v>43534.522002314814</v>
      </c>
      <c r="BS62" s="83">
        <v>43534.522083333337</v>
      </c>
      <c r="BT62" s="83">
        <v>43534.522592592592</v>
      </c>
      <c r="BU62" s="83">
        <v>43534.522719907407</v>
      </c>
      <c r="BV62" s="83">
        <v>43534.522905092592</v>
      </c>
      <c r="BW62" s="83">
        <v>43534.522939814815</v>
      </c>
      <c r="BX62" s="83">
        <v>43534.522997685184</v>
      </c>
      <c r="BY62" s="83">
        <v>43534.5231712963</v>
      </c>
      <c r="BZ62" s="83">
        <v>43534.523275462961</v>
      </c>
      <c r="CA62" s="83">
        <v>43534.524062500001</v>
      </c>
      <c r="CB62" s="83">
        <v>43534.524560185186</v>
      </c>
      <c r="CC62" s="83">
        <v>43534.525451388887</v>
      </c>
      <c r="CD62" s="83">
        <v>43534.525729166664</v>
      </c>
      <c r="CE62" s="83" t="s">
        <v>873</v>
      </c>
      <c r="CF62" s="83" t="s">
        <v>874</v>
      </c>
      <c r="CG62" s="83" t="s">
        <v>875</v>
      </c>
      <c r="CH62" s="83" t="s">
        <v>876</v>
      </c>
      <c r="CI62" s="83" t="s">
        <v>877</v>
      </c>
      <c r="CJ62" s="83" t="s">
        <v>878</v>
      </c>
      <c r="CK62" s="83" t="s">
        <v>879</v>
      </c>
      <c r="CL62" s="83" t="s">
        <v>880</v>
      </c>
      <c r="CM62" s="83" t="s">
        <v>881</v>
      </c>
      <c r="CN62" s="83" t="s">
        <v>882</v>
      </c>
      <c r="CO62" s="83" t="s">
        <v>883</v>
      </c>
      <c r="CP62" s="83" t="s">
        <v>884</v>
      </c>
      <c r="CQ62" s="83" t="s">
        <v>885</v>
      </c>
      <c r="CR62" s="83" t="s">
        <v>886</v>
      </c>
      <c r="CS62" s="83" t="s">
        <v>887</v>
      </c>
      <c r="CT62" s="83" t="s">
        <v>888</v>
      </c>
      <c r="CU62" s="83" t="s">
        <v>889</v>
      </c>
      <c r="CV62" s="83" t="s">
        <v>890</v>
      </c>
      <c r="CW62" s="83" t="s">
        <v>891</v>
      </c>
      <c r="CX62" s="83" t="s">
        <v>891</v>
      </c>
      <c r="CY62" s="83" t="s">
        <v>892</v>
      </c>
      <c r="CZ62" s="83" t="s">
        <v>893</v>
      </c>
      <c r="DA62" s="83" t="s">
        <v>894</v>
      </c>
      <c r="DB62" s="83" t="s">
        <v>895</v>
      </c>
      <c r="DC62" s="83" t="s">
        <v>896</v>
      </c>
      <c r="DD62" s="83" t="s">
        <v>897</v>
      </c>
      <c r="DE62" s="83">
        <v>43779.621574074074</v>
      </c>
      <c r="DF62" s="83">
        <v>43779.621886574074</v>
      </c>
      <c r="DG62" s="83">
        <v>43779.621967592589</v>
      </c>
      <c r="DH62" s="83">
        <v>43779.622071759259</v>
      </c>
      <c r="DI62" s="83">
        <v>43779.622152777774</v>
      </c>
      <c r="DJ62" s="83">
        <v>43779.622337962966</v>
      </c>
      <c r="DK62" s="83">
        <v>43779.622372685182</v>
      </c>
      <c r="DL62" s="83">
        <v>43779.622534722221</v>
      </c>
      <c r="DM62" s="83">
        <v>43779.622731481482</v>
      </c>
      <c r="DN62" s="83">
        <v>43779.623043981483</v>
      </c>
      <c r="DO62" s="83">
        <v>43779.62332175926</v>
      </c>
      <c r="DP62" s="83">
        <v>43779.623356481483</v>
      </c>
      <c r="DQ62" s="83">
        <v>43779.624062499999</v>
      </c>
      <c r="DR62" s="83">
        <v>43779.624143518522</v>
      </c>
      <c r="DS62" s="83">
        <v>43779.62431712963</v>
      </c>
      <c r="DT62" s="83">
        <v>43779.6249537037</v>
      </c>
      <c r="DU62" s="83">
        <v>43779.625150462962</v>
      </c>
      <c r="DV62" s="83">
        <v>43779.625300925924</v>
      </c>
      <c r="DW62" s="83">
        <v>43779.962962962964</v>
      </c>
      <c r="DX62" s="83">
        <v>43809.385405092595</v>
      </c>
      <c r="DY62" s="83">
        <v>43809.456504629627</v>
      </c>
      <c r="DZ62" s="83">
        <v>43809.635231481479</v>
      </c>
      <c r="EA62" s="83">
        <v>43809.665671296294</v>
      </c>
      <c r="EB62" s="83">
        <v>43809.687037037038</v>
      </c>
      <c r="EC62" s="83">
        <v>43809.699606481481</v>
      </c>
      <c r="ED62" s="83">
        <v>43809.741805555554</v>
      </c>
      <c r="EE62" s="83">
        <v>43809.958113425928</v>
      </c>
      <c r="EF62" s="83">
        <v>43809.959027777775</v>
      </c>
      <c r="EG62" s="83">
        <v>43566.622233796297</v>
      </c>
      <c r="EH62" s="83">
        <v>43566.622349537036</v>
      </c>
      <c r="EI62" s="83">
        <v>43566.622939814813</v>
      </c>
      <c r="EJ62" s="83">
        <v>43566.624259259261</v>
      </c>
      <c r="EK62" s="83">
        <v>43566.624849537038</v>
      </c>
      <c r="EL62" s="83">
        <v>43566.624872685185</v>
      </c>
      <c r="EM62" s="83">
        <v>43566.625347222223</v>
      </c>
      <c r="EN62" s="83">
        <v>43566.628344907411</v>
      </c>
      <c r="EO62" s="83">
        <v>43566.792858796296</v>
      </c>
      <c r="EP62" s="83">
        <v>43566.952407407407</v>
      </c>
      <c r="EQ62" s="83">
        <v>43566.972893518519</v>
      </c>
      <c r="ER62" s="83">
        <v>43596.489849537036</v>
      </c>
      <c r="ES62" s="83">
        <v>43596.495370370372</v>
      </c>
      <c r="ET62" s="83">
        <v>43596.738125000003</v>
      </c>
      <c r="EU62" s="83">
        <v>43567.46638888889</v>
      </c>
      <c r="EV62" s="83">
        <v>43567.466516203705</v>
      </c>
      <c r="EW62" s="83">
        <v>43567.470462962963</v>
      </c>
      <c r="EX62" s="83">
        <v>43567.757534722223</v>
      </c>
      <c r="EY62" s="83">
        <v>43567.877476851849</v>
      </c>
      <c r="EZ62" s="83">
        <v>43567.957337962966</v>
      </c>
      <c r="FA62" s="83">
        <v>43597.597442129627</v>
      </c>
      <c r="FB62" s="83">
        <v>43628.865844907406</v>
      </c>
      <c r="FC62" s="83">
        <v>43658.630567129629</v>
      </c>
      <c r="FD62" s="83" t="s">
        <v>898</v>
      </c>
      <c r="FE62" s="83" t="s">
        <v>899</v>
      </c>
      <c r="FF62" s="83" t="s">
        <v>900</v>
      </c>
      <c r="FG62" s="83" t="s">
        <v>901</v>
      </c>
      <c r="FH62" s="83" t="s">
        <v>902</v>
      </c>
      <c r="FI62" s="83" t="s">
        <v>903</v>
      </c>
      <c r="FJ62" s="83" t="s">
        <v>904</v>
      </c>
      <c r="FK62" s="83" t="s">
        <v>905</v>
      </c>
      <c r="FL62" s="83" t="s">
        <v>906</v>
      </c>
      <c r="FM62" s="83" t="s">
        <v>907</v>
      </c>
      <c r="FN62" s="83" t="s">
        <v>908</v>
      </c>
      <c r="FO62" s="83" t="s">
        <v>909</v>
      </c>
      <c r="FP62" s="83" t="s">
        <v>910</v>
      </c>
      <c r="FQ62" s="83" t="s">
        <v>911</v>
      </c>
      <c r="FR62" s="83">
        <v>43566.936840277776</v>
      </c>
      <c r="FS62" s="83" t="s">
        <v>912</v>
      </c>
      <c r="FT62" s="83" t="s">
        <v>913</v>
      </c>
      <c r="FU62" s="83" t="s">
        <v>914</v>
      </c>
      <c r="FV62" s="83" t="s">
        <v>915</v>
      </c>
      <c r="FW62" s="83" t="s">
        <v>916</v>
      </c>
      <c r="FX62" s="83" t="s">
        <v>917</v>
      </c>
      <c r="FY62" s="83" t="s">
        <v>918</v>
      </c>
      <c r="FZ62" s="83" t="s">
        <v>919</v>
      </c>
      <c r="GA62" s="83" t="s">
        <v>920</v>
      </c>
      <c r="GB62" s="83" t="s">
        <v>921</v>
      </c>
      <c r="GC62" s="83" t="s">
        <v>922</v>
      </c>
      <c r="GD62" s="83" t="s">
        <v>923</v>
      </c>
      <c r="GE62" s="83" t="s">
        <v>924</v>
      </c>
      <c r="GF62" s="83" t="s">
        <v>925</v>
      </c>
      <c r="GG62" s="83" t="s">
        <v>926</v>
      </c>
      <c r="GH62" s="83">
        <v>43781.52175925926</v>
      </c>
      <c r="GI62" s="83">
        <v>43781.521863425929</v>
      </c>
      <c r="GJ62" s="83">
        <v>43781.522314814814</v>
      </c>
      <c r="GK62" s="83">
        <v>43781.522731481484</v>
      </c>
      <c r="GL62" s="83">
        <v>43781.522870370369</v>
      </c>
      <c r="GM62" s="83">
        <v>43781.563240740739</v>
      </c>
      <c r="GN62" s="83">
        <v>43781.814664351848</v>
      </c>
      <c r="GO62" s="83">
        <v>43811.393726851849</v>
      </c>
      <c r="GP62" s="83">
        <v>43811.469513888886</v>
      </c>
      <c r="GQ62" s="83" t="s">
        <v>927</v>
      </c>
      <c r="GR62" s="83" t="s">
        <v>928</v>
      </c>
      <c r="GS62" s="83" t="s">
        <v>584</v>
      </c>
      <c r="GT62" s="83" t="s">
        <v>585</v>
      </c>
      <c r="GU62" s="83" t="s">
        <v>586</v>
      </c>
      <c r="GV62" s="83" t="s">
        <v>587</v>
      </c>
      <c r="GW62" s="83" t="s">
        <v>588</v>
      </c>
      <c r="GX62" s="83" t="s">
        <v>589</v>
      </c>
      <c r="GY62" s="83" t="s">
        <v>590</v>
      </c>
      <c r="GZ62" s="83" t="s">
        <v>591</v>
      </c>
      <c r="HA62" s="83" t="s">
        <v>592</v>
      </c>
      <c r="HB62" s="83" t="s">
        <v>593</v>
      </c>
      <c r="HC62" s="83" t="s">
        <v>594</v>
      </c>
      <c r="HD62" s="83" t="s">
        <v>595</v>
      </c>
      <c r="HE62" s="83" t="s">
        <v>596</v>
      </c>
      <c r="HF62" s="83" t="s">
        <v>597</v>
      </c>
      <c r="HG62" s="83" t="s">
        <v>598</v>
      </c>
      <c r="HH62" s="83" t="s">
        <v>599</v>
      </c>
      <c r="HI62" s="83" t="s">
        <v>600</v>
      </c>
      <c r="HJ62" s="83" t="s">
        <v>601</v>
      </c>
      <c r="HK62" s="83" t="s">
        <v>602</v>
      </c>
      <c r="HL62" s="83" t="s">
        <v>602</v>
      </c>
      <c r="HM62" s="83" t="s">
        <v>603</v>
      </c>
      <c r="HN62" s="83" t="s">
        <v>604</v>
      </c>
      <c r="HO62" s="83" t="s">
        <v>605</v>
      </c>
      <c r="HP62" s="83" t="s">
        <v>606</v>
      </c>
      <c r="HQ62" s="83" t="s">
        <v>607</v>
      </c>
      <c r="HR62" s="83" t="s">
        <v>608</v>
      </c>
      <c r="HS62" s="83" t="s">
        <v>609</v>
      </c>
      <c r="HT62" s="83" t="s">
        <v>610</v>
      </c>
      <c r="HU62" s="83" t="s">
        <v>611</v>
      </c>
      <c r="HV62" s="83" t="s">
        <v>612</v>
      </c>
      <c r="HW62" s="83" t="s">
        <v>613</v>
      </c>
      <c r="HX62" s="83" t="s">
        <v>614</v>
      </c>
      <c r="HY62" s="83" t="s">
        <v>615</v>
      </c>
      <c r="HZ62" s="83" t="s">
        <v>616</v>
      </c>
      <c r="IA62" s="83" t="s">
        <v>617</v>
      </c>
      <c r="IB62" s="83" t="s">
        <v>618</v>
      </c>
      <c r="IC62" s="83" t="s">
        <v>619</v>
      </c>
      <c r="ID62" s="83" t="s">
        <v>620</v>
      </c>
      <c r="IE62" s="83" t="s">
        <v>621</v>
      </c>
      <c r="IF62" s="83" t="s">
        <v>622</v>
      </c>
      <c r="IG62" s="83" t="s">
        <v>623</v>
      </c>
      <c r="IH62" s="83" t="s">
        <v>624</v>
      </c>
      <c r="II62" s="83" t="s">
        <v>625</v>
      </c>
      <c r="IJ62" s="83" t="s">
        <v>625</v>
      </c>
      <c r="IK62" s="83" t="s">
        <v>625</v>
      </c>
      <c r="IL62" s="83" t="s">
        <v>626</v>
      </c>
      <c r="IM62" s="83" t="s">
        <v>627</v>
      </c>
      <c r="IN62" s="83" t="s">
        <v>627</v>
      </c>
      <c r="IO62" s="83" t="s">
        <v>628</v>
      </c>
      <c r="IP62" s="83" t="s">
        <v>629</v>
      </c>
      <c r="IQ62" s="83" t="s">
        <v>630</v>
      </c>
      <c r="IR62" s="83" t="s">
        <v>631</v>
      </c>
      <c r="IS62" s="83" t="s">
        <v>632</v>
      </c>
      <c r="IT62" s="83" t="s">
        <v>633</v>
      </c>
      <c r="IU62" s="83" t="s">
        <v>634</v>
      </c>
      <c r="IV62" s="83" t="s">
        <v>635</v>
      </c>
      <c r="IW62" s="83" t="s">
        <v>636</v>
      </c>
      <c r="IX62" s="83" t="s">
        <v>637</v>
      </c>
      <c r="IY62" s="83" t="s">
        <v>638</v>
      </c>
      <c r="IZ62" s="83" t="s">
        <v>639</v>
      </c>
      <c r="JA62" s="83" t="s">
        <v>640</v>
      </c>
      <c r="JB62" s="83" t="s">
        <v>641</v>
      </c>
      <c r="JC62" s="83" t="s">
        <v>645</v>
      </c>
      <c r="JD62" s="83" t="s">
        <v>646</v>
      </c>
      <c r="JE62" s="83" t="s">
        <v>647</v>
      </c>
      <c r="JF62" s="83" t="s">
        <v>648</v>
      </c>
      <c r="JG62" s="83" t="s">
        <v>649</v>
      </c>
      <c r="JH62" s="83" t="s">
        <v>650</v>
      </c>
      <c r="JI62" s="83" t="s">
        <v>651</v>
      </c>
      <c r="JJ62" s="83" t="s">
        <v>652</v>
      </c>
      <c r="JK62" s="83" t="s">
        <v>653</v>
      </c>
      <c r="JL62" s="83" t="s">
        <v>653</v>
      </c>
      <c r="JM62" s="83" t="s">
        <v>654</v>
      </c>
      <c r="JN62" s="83" t="s">
        <v>655</v>
      </c>
      <c r="JO62" s="83" t="s">
        <v>656</v>
      </c>
      <c r="JP62" s="83" t="s">
        <v>657</v>
      </c>
      <c r="JQ62" s="83" t="s">
        <v>658</v>
      </c>
      <c r="JR62" s="83" t="s">
        <v>659</v>
      </c>
      <c r="JS62" s="83" t="s">
        <v>660</v>
      </c>
      <c r="JT62" s="83" t="s">
        <v>660</v>
      </c>
      <c r="JU62" s="83" t="s">
        <v>661</v>
      </c>
      <c r="JV62" s="83" t="s">
        <v>662</v>
      </c>
      <c r="JW62" s="83" t="s">
        <v>663</v>
      </c>
      <c r="JX62" s="83" t="s">
        <v>664</v>
      </c>
      <c r="JY62" s="83" t="s">
        <v>665</v>
      </c>
      <c r="JZ62" s="83" t="s">
        <v>666</v>
      </c>
      <c r="KA62" s="83" t="s">
        <v>667</v>
      </c>
      <c r="KB62" s="83">
        <v>42594.610115740739</v>
      </c>
      <c r="KC62" s="83">
        <v>42594.61440972222</v>
      </c>
      <c r="KD62" s="83">
        <v>42594.614803240744</v>
      </c>
      <c r="KE62" s="83">
        <v>42594.615532407406</v>
      </c>
      <c r="KF62" s="83">
        <v>42594.615590277775</v>
      </c>
      <c r="KG62" s="83">
        <v>42594.616851851853</v>
      </c>
      <c r="KH62" s="83">
        <v>42594.616851851853</v>
      </c>
      <c r="KI62" s="83">
        <v>42594.617928240739</v>
      </c>
      <c r="KJ62" s="83">
        <v>42594.618136574078</v>
      </c>
      <c r="KK62" s="83">
        <v>42594.618657407409</v>
      </c>
      <c r="KL62" s="83">
        <v>42594.619166666664</v>
      </c>
      <c r="KM62" s="83">
        <v>42594.619525462964</v>
      </c>
      <c r="KN62" s="83">
        <v>42594.619537037041</v>
      </c>
      <c r="KO62" s="83">
        <v>42594.62090277778</v>
      </c>
      <c r="KP62" s="83">
        <v>42594.620925925927</v>
      </c>
      <c r="KQ62" s="83">
        <v>42594.620949074073</v>
      </c>
      <c r="KR62" s="83">
        <v>42594.620949074073</v>
      </c>
      <c r="KS62" s="83">
        <v>42594.621006944442</v>
      </c>
      <c r="KT62" s="83">
        <v>42594.621018518519</v>
      </c>
      <c r="KU62" s="83">
        <v>42594.621041666665</v>
      </c>
      <c r="KV62" s="83">
        <v>42594.621064814812</v>
      </c>
      <c r="KW62" s="83">
        <v>42594.621064814812</v>
      </c>
      <c r="KX62" s="83">
        <v>42594.621099537035</v>
      </c>
      <c r="KY62" s="83">
        <v>42594.621145833335</v>
      </c>
      <c r="KZ62" s="83">
        <v>42594.621423611112</v>
      </c>
      <c r="LA62" s="83">
        <v>42594.621574074074</v>
      </c>
      <c r="LB62" s="83">
        <v>42594.622627314813</v>
      </c>
      <c r="LC62" s="83">
        <v>42594.622881944444</v>
      </c>
      <c r="LD62" s="83">
        <v>43230.524756944447</v>
      </c>
      <c r="LE62" s="83">
        <v>43230.528368055559</v>
      </c>
      <c r="LF62" s="83">
        <v>43230.549375000002</v>
      </c>
      <c r="LG62" s="83">
        <v>43230.549710648149</v>
      </c>
      <c r="LH62" s="83">
        <v>43230.555532407408</v>
      </c>
      <c r="LI62" s="83">
        <v>43230.697962962964</v>
      </c>
      <c r="LJ62" s="83">
        <v>43230.818368055552</v>
      </c>
      <c r="LK62" s="83">
        <v>43230.854907407411</v>
      </c>
      <c r="LL62" s="83">
        <v>43230.959976851853</v>
      </c>
      <c r="LM62" s="83">
        <v>43261.004641203705</v>
      </c>
      <c r="LN62" s="83">
        <v>43261.07534722222</v>
      </c>
      <c r="LO62" s="83">
        <v>43261.562962962962</v>
      </c>
      <c r="LP62" s="83">
        <v>43291.658067129632</v>
      </c>
      <c r="LQ62" s="83">
        <v>43291.745648148149</v>
      </c>
      <c r="LR62" s="83">
        <v>43291.989351851851</v>
      </c>
      <c r="LS62" s="83">
        <v>43322.360069444447</v>
      </c>
      <c r="LT62" s="83">
        <v>43322.381539351853</v>
      </c>
      <c r="LU62" s="83">
        <v>43353.022638888891</v>
      </c>
      <c r="LV62" s="83" t="s">
        <v>763</v>
      </c>
      <c r="LW62" s="83" t="s">
        <v>764</v>
      </c>
      <c r="LX62" s="83" t="s">
        <v>765</v>
      </c>
      <c r="LY62" s="83" t="s">
        <v>766</v>
      </c>
      <c r="LZ62" s="83" t="s">
        <v>767</v>
      </c>
      <c r="MA62" s="83" t="s">
        <v>768</v>
      </c>
      <c r="MB62" s="83" t="s">
        <v>769</v>
      </c>
      <c r="MC62" s="83" t="s">
        <v>770</v>
      </c>
      <c r="MD62" s="83" t="s">
        <v>771</v>
      </c>
      <c r="ME62" s="83" t="s">
        <v>772</v>
      </c>
      <c r="MF62" s="83" t="s">
        <v>773</v>
      </c>
      <c r="MG62" s="83" t="s">
        <v>774</v>
      </c>
      <c r="MH62" s="83" t="s">
        <v>775</v>
      </c>
      <c r="MI62" s="83" t="s">
        <v>776</v>
      </c>
      <c r="MJ62" s="83" t="s">
        <v>777</v>
      </c>
      <c r="MK62" s="83" t="s">
        <v>778</v>
      </c>
      <c r="ML62" s="83" t="s">
        <v>779</v>
      </c>
      <c r="MM62" s="83" t="s">
        <v>780</v>
      </c>
      <c r="MN62" s="83" t="s">
        <v>781</v>
      </c>
      <c r="MO62" s="83" t="s">
        <v>782</v>
      </c>
      <c r="MP62" s="83" t="s">
        <v>787</v>
      </c>
      <c r="MQ62" s="83" t="s">
        <v>788</v>
      </c>
      <c r="MR62" s="83">
        <v>43142.458310185182</v>
      </c>
      <c r="MS62" s="83">
        <v>43142.462083333332</v>
      </c>
      <c r="MT62" s="83">
        <v>43142.462511574071</v>
      </c>
      <c r="MU62" s="83">
        <v>43142.462534722225</v>
      </c>
      <c r="MV62" s="83">
        <v>43142.462557870371</v>
      </c>
      <c r="MW62" s="83">
        <v>43142.46266203704</v>
      </c>
      <c r="MX62" s="83">
        <v>43142.462719907409</v>
      </c>
      <c r="MY62" s="83">
        <v>43142.462719907409</v>
      </c>
      <c r="MZ62" s="83">
        <v>43142.462847222225</v>
      </c>
      <c r="NA62" s="83">
        <v>43142.462893518517</v>
      </c>
      <c r="NB62" s="83">
        <v>43142.463275462964</v>
      </c>
      <c r="NC62" s="83">
        <v>43142.463321759256</v>
      </c>
      <c r="ND62" s="83">
        <v>43142.46334490741</v>
      </c>
      <c r="NE62" s="83">
        <v>43142.463368055556</v>
      </c>
      <c r="NF62" s="83">
        <v>43142.463414351849</v>
      </c>
      <c r="NG62" s="83">
        <v>43142.464236111111</v>
      </c>
      <c r="NH62" s="83">
        <v>43142.464560185188</v>
      </c>
      <c r="NI62" s="83">
        <v>43142.464641203704</v>
      </c>
      <c r="NJ62" s="83">
        <v>43142.46497685185</v>
      </c>
      <c r="NK62" s="83">
        <v>43142.465428240743</v>
      </c>
      <c r="NL62" s="83">
        <v>43142.465590277781</v>
      </c>
      <c r="NM62" s="83">
        <v>43142.465648148151</v>
      </c>
      <c r="NN62" s="83">
        <v>43142.470590277779</v>
      </c>
      <c r="NO62" s="83">
        <v>43142.466111111113</v>
      </c>
      <c r="NP62" s="83">
        <v>43142.467511574076</v>
      </c>
      <c r="NQ62" s="83">
        <v>43142.467569444445</v>
      </c>
      <c r="NR62" s="83">
        <v>43323.376921296294</v>
      </c>
      <c r="NS62" s="83">
        <v>43323.395219907405</v>
      </c>
      <c r="NT62" s="83">
        <v>43323.395740740743</v>
      </c>
      <c r="NU62" s="83">
        <v>43323.396840277775</v>
      </c>
      <c r="NV62" s="83">
        <v>43323.397013888891</v>
      </c>
      <c r="NW62" s="83">
        <v>43323.397164351853</v>
      </c>
      <c r="NX62" s="83">
        <v>43323.397233796299</v>
      </c>
      <c r="NY62" s="83">
        <v>43323.397256944445</v>
      </c>
      <c r="NZ62" s="83">
        <v>43323.39738425926</v>
      </c>
      <c r="OA62" s="83">
        <v>43323.397523148145</v>
      </c>
      <c r="OB62" s="83">
        <v>43323.397581018522</v>
      </c>
      <c r="OC62" s="83">
        <v>43323.397604166668</v>
      </c>
      <c r="OD62" s="83">
        <v>43323.397696759261</v>
      </c>
      <c r="OE62" s="83">
        <v>43323.397789351853</v>
      </c>
      <c r="OF62" s="83">
        <v>43323.397847222222</v>
      </c>
      <c r="OG62" s="83">
        <v>43323.398287037038</v>
      </c>
      <c r="OH62" s="83">
        <v>43323.398530092592</v>
      </c>
      <c r="OI62" s="83">
        <v>43323.398668981485</v>
      </c>
      <c r="OJ62" s="83">
        <v>43323.398877314816</v>
      </c>
      <c r="OK62" s="83">
        <v>43323.399351851855</v>
      </c>
      <c r="OL62" s="83">
        <v>43323.400729166664</v>
      </c>
      <c r="OM62" s="83">
        <v>43323.402581018519</v>
      </c>
      <c r="ON62" s="83">
        <v>43323.402708333335</v>
      </c>
      <c r="OO62" s="83">
        <v>43323.468391203707</v>
      </c>
      <c r="OP62" s="83">
        <v>43324.468391203707</v>
      </c>
    </row>
    <row r="63" spans="1:5119 5124:5665" x14ac:dyDescent="0.25">
      <c r="A63" s="86" t="s">
        <v>481</v>
      </c>
      <c r="C63" s="86">
        <v>2003</v>
      </c>
      <c r="D63" s="86">
        <v>2003</v>
      </c>
      <c r="E63" s="86">
        <v>2003</v>
      </c>
      <c r="F63" s="86">
        <v>2003</v>
      </c>
      <c r="G63" s="86">
        <v>2003</v>
      </c>
      <c r="H63" s="86">
        <v>2003</v>
      </c>
      <c r="I63" s="86">
        <v>2003</v>
      </c>
      <c r="J63" s="86">
        <v>2003</v>
      </c>
      <c r="K63" s="86">
        <v>2003</v>
      </c>
      <c r="L63" s="86">
        <v>2003</v>
      </c>
      <c r="M63" s="86">
        <v>2003</v>
      </c>
      <c r="N63" s="86">
        <v>2003</v>
      </c>
      <c r="O63" s="86">
        <v>2003</v>
      </c>
      <c r="P63" s="86">
        <v>2003</v>
      </c>
      <c r="Q63" s="86">
        <v>2003</v>
      </c>
      <c r="R63" s="86">
        <v>2003</v>
      </c>
      <c r="S63" s="86">
        <v>2003</v>
      </c>
      <c r="T63" s="86">
        <v>2003</v>
      </c>
      <c r="U63" s="86">
        <v>2003</v>
      </c>
      <c r="V63" s="86">
        <v>2003</v>
      </c>
      <c r="W63" s="86">
        <v>2003</v>
      </c>
      <c r="X63" s="86">
        <v>2003</v>
      </c>
      <c r="Y63" s="86">
        <v>2003</v>
      </c>
      <c r="Z63" s="86">
        <v>2003</v>
      </c>
      <c r="AA63" s="86">
        <v>2003</v>
      </c>
      <c r="AB63" s="86">
        <v>2003</v>
      </c>
      <c r="AC63" s="86">
        <v>2004</v>
      </c>
      <c r="AD63" s="86">
        <v>2004</v>
      </c>
      <c r="AE63" s="86">
        <v>2004</v>
      </c>
      <c r="AF63" s="86">
        <v>2004</v>
      </c>
      <c r="AG63" s="86">
        <v>2004</v>
      </c>
      <c r="AH63" s="86">
        <v>2004</v>
      </c>
      <c r="AI63" s="86">
        <v>2004</v>
      </c>
      <c r="AJ63" s="86">
        <v>2004</v>
      </c>
      <c r="AK63" s="86">
        <v>2004</v>
      </c>
      <c r="AL63" s="86">
        <v>2004</v>
      </c>
      <c r="AM63" s="86">
        <v>2004</v>
      </c>
      <c r="AN63" s="86">
        <v>2004</v>
      </c>
      <c r="AO63" s="86">
        <v>2004</v>
      </c>
      <c r="AP63" s="86">
        <v>2004</v>
      </c>
      <c r="AQ63" s="86">
        <v>2004</v>
      </c>
      <c r="AR63" s="86">
        <v>2004</v>
      </c>
      <c r="AS63" s="86">
        <v>2004</v>
      </c>
      <c r="AT63" s="86">
        <v>2004</v>
      </c>
      <c r="AU63" s="86">
        <v>2004</v>
      </c>
      <c r="AV63" s="86">
        <v>2004</v>
      </c>
      <c r="AW63" s="86">
        <v>2004</v>
      </c>
      <c r="AX63" s="86">
        <v>2004</v>
      </c>
      <c r="AY63" s="86">
        <v>2004</v>
      </c>
      <c r="AZ63" s="86">
        <v>2004</v>
      </c>
      <c r="BA63" s="86">
        <v>2004</v>
      </c>
      <c r="BB63" s="86">
        <v>2004</v>
      </c>
      <c r="BC63" s="86">
        <v>2004</v>
      </c>
      <c r="BD63" s="86">
        <v>2005</v>
      </c>
      <c r="BE63" s="86">
        <v>2005</v>
      </c>
      <c r="BF63" s="86">
        <v>2005</v>
      </c>
      <c r="BG63" s="86">
        <v>2005</v>
      </c>
      <c r="BH63" s="86">
        <v>2005</v>
      </c>
      <c r="BI63" s="86">
        <v>2005</v>
      </c>
      <c r="BJ63" s="86">
        <v>2005</v>
      </c>
      <c r="BK63" s="86">
        <v>2005</v>
      </c>
      <c r="BL63" s="86">
        <v>2005</v>
      </c>
      <c r="BM63" s="86">
        <v>2005</v>
      </c>
      <c r="BN63" s="86">
        <v>2005</v>
      </c>
      <c r="BO63" s="86">
        <v>2005</v>
      </c>
      <c r="BP63" s="86">
        <v>2005</v>
      </c>
      <c r="BQ63" s="86">
        <v>2005</v>
      </c>
      <c r="BR63" s="86">
        <v>2005</v>
      </c>
      <c r="BS63" s="86">
        <v>2005</v>
      </c>
      <c r="BT63" s="86">
        <v>2005</v>
      </c>
      <c r="BU63" s="86">
        <v>2005</v>
      </c>
      <c r="BV63" s="86">
        <v>2005</v>
      </c>
      <c r="BW63" s="86">
        <v>2005</v>
      </c>
      <c r="BX63" s="86">
        <v>2005</v>
      </c>
      <c r="BY63" s="86">
        <v>2005</v>
      </c>
      <c r="BZ63" s="86">
        <v>2005</v>
      </c>
      <c r="CA63" s="86">
        <v>2005</v>
      </c>
      <c r="CB63" s="86">
        <v>2005</v>
      </c>
      <c r="CC63" s="86">
        <v>2005</v>
      </c>
      <c r="CD63" s="86">
        <v>2005</v>
      </c>
      <c r="CE63" s="86">
        <v>2012</v>
      </c>
      <c r="CF63" s="86">
        <v>2012</v>
      </c>
      <c r="CG63" s="86">
        <v>2012</v>
      </c>
      <c r="CH63" s="86">
        <v>2012</v>
      </c>
      <c r="CI63" s="86">
        <v>2012</v>
      </c>
      <c r="CJ63" s="86">
        <v>2012</v>
      </c>
      <c r="CK63" s="86">
        <v>2012</v>
      </c>
      <c r="CL63" s="86">
        <v>2012</v>
      </c>
      <c r="CM63" s="86">
        <v>2012</v>
      </c>
      <c r="CN63" s="86">
        <v>2012</v>
      </c>
      <c r="CO63" s="86">
        <v>2012</v>
      </c>
      <c r="CP63" s="86">
        <v>2012</v>
      </c>
      <c r="CQ63" s="86">
        <v>2012</v>
      </c>
      <c r="CR63" s="86">
        <v>2012</v>
      </c>
      <c r="CS63" s="86">
        <v>2012</v>
      </c>
      <c r="CT63" s="86">
        <v>2012</v>
      </c>
      <c r="CU63" s="86">
        <v>2012</v>
      </c>
      <c r="CV63" s="86">
        <v>2012</v>
      </c>
      <c r="CW63" s="86">
        <v>2012</v>
      </c>
      <c r="CX63" s="86">
        <v>2012</v>
      </c>
      <c r="CY63" s="86">
        <v>2012</v>
      </c>
      <c r="CZ63" s="86">
        <v>2012</v>
      </c>
      <c r="DA63" s="86">
        <v>2012</v>
      </c>
      <c r="DB63" s="86">
        <v>2012</v>
      </c>
      <c r="DC63" s="86">
        <v>2012</v>
      </c>
      <c r="DD63" s="86">
        <v>2012</v>
      </c>
      <c r="DE63" s="86">
        <v>2013</v>
      </c>
      <c r="DF63" s="86">
        <v>2013</v>
      </c>
      <c r="DG63" s="86">
        <v>2013</v>
      </c>
      <c r="DH63" s="86">
        <v>2013</v>
      </c>
      <c r="DI63" s="86">
        <v>2013</v>
      </c>
      <c r="DJ63" s="86">
        <v>2013</v>
      </c>
      <c r="DK63" s="86">
        <v>2013</v>
      </c>
      <c r="DL63" s="86">
        <v>2013</v>
      </c>
      <c r="DM63" s="86">
        <v>2013</v>
      </c>
      <c r="DN63" s="86">
        <v>2013</v>
      </c>
      <c r="DO63" s="86">
        <v>2013</v>
      </c>
      <c r="DP63" s="86">
        <v>2013</v>
      </c>
      <c r="DQ63" s="86">
        <v>2013</v>
      </c>
      <c r="DR63" s="86">
        <v>2013</v>
      </c>
      <c r="DS63" s="86">
        <v>2013</v>
      </c>
      <c r="DT63" s="86">
        <v>2013</v>
      </c>
      <c r="DU63" s="86">
        <v>2013</v>
      </c>
      <c r="DV63" s="86">
        <v>2013</v>
      </c>
      <c r="DW63" s="86">
        <v>2013</v>
      </c>
      <c r="DX63" s="86">
        <v>2013</v>
      </c>
      <c r="DY63" s="86">
        <v>2013</v>
      </c>
      <c r="DZ63" s="86">
        <v>2013</v>
      </c>
      <c r="EA63" s="86">
        <v>2013</v>
      </c>
      <c r="EB63" s="86">
        <v>2013</v>
      </c>
      <c r="EC63" s="86">
        <v>2013</v>
      </c>
      <c r="ED63" s="86">
        <v>2013</v>
      </c>
      <c r="EE63" s="86">
        <v>2013</v>
      </c>
      <c r="EF63" s="86">
        <v>2013</v>
      </c>
      <c r="EG63" s="86">
        <v>2006</v>
      </c>
      <c r="EH63" s="86">
        <v>2006</v>
      </c>
      <c r="EI63" s="86">
        <v>2006</v>
      </c>
      <c r="EJ63" s="86">
        <v>2006</v>
      </c>
      <c r="EK63" s="86">
        <v>2006</v>
      </c>
      <c r="EL63" s="86">
        <v>2006</v>
      </c>
      <c r="EM63" s="86">
        <v>2006</v>
      </c>
      <c r="EN63" s="86">
        <v>2006</v>
      </c>
      <c r="EO63" s="86">
        <v>2006</v>
      </c>
      <c r="EP63" s="86">
        <v>2006</v>
      </c>
      <c r="EQ63" s="86">
        <v>2006</v>
      </c>
      <c r="ER63" s="86">
        <v>2006</v>
      </c>
      <c r="ES63" s="86">
        <v>2006</v>
      </c>
      <c r="ET63" s="86">
        <v>2006</v>
      </c>
      <c r="EU63" s="86">
        <v>2007</v>
      </c>
      <c r="EV63" s="86">
        <v>2007</v>
      </c>
      <c r="EW63" s="86">
        <v>2007</v>
      </c>
      <c r="EX63" s="86">
        <v>2007</v>
      </c>
      <c r="EY63" s="86">
        <v>2007</v>
      </c>
      <c r="EZ63" s="86">
        <v>2007</v>
      </c>
      <c r="FA63" s="86">
        <v>2007</v>
      </c>
      <c r="FB63" s="86">
        <v>2007</v>
      </c>
      <c r="FC63" s="86">
        <v>2007</v>
      </c>
      <c r="FD63" s="86">
        <v>2014</v>
      </c>
      <c r="FE63" s="86">
        <v>2014</v>
      </c>
      <c r="FF63" s="86">
        <v>2014</v>
      </c>
      <c r="FG63" s="86">
        <v>2014</v>
      </c>
      <c r="FH63" s="86">
        <v>2014</v>
      </c>
      <c r="FI63" s="86">
        <v>2014</v>
      </c>
      <c r="FJ63" s="86">
        <v>2014</v>
      </c>
      <c r="FK63" s="86">
        <v>2014</v>
      </c>
      <c r="FL63" s="86">
        <v>2014</v>
      </c>
      <c r="FM63" s="86">
        <v>2014</v>
      </c>
      <c r="FN63" s="86">
        <v>2014</v>
      </c>
      <c r="FO63" s="86">
        <v>2014</v>
      </c>
      <c r="FP63" s="86">
        <v>2014</v>
      </c>
      <c r="FQ63" s="86">
        <v>2014</v>
      </c>
      <c r="FR63" s="86">
        <v>2014</v>
      </c>
      <c r="FS63" s="86">
        <v>2015</v>
      </c>
      <c r="FT63" s="86">
        <v>2015</v>
      </c>
      <c r="FU63" s="86">
        <v>2015</v>
      </c>
      <c r="FV63" s="86">
        <v>2015</v>
      </c>
      <c r="FW63" s="86">
        <v>2015</v>
      </c>
      <c r="FX63" s="86">
        <v>2015</v>
      </c>
      <c r="FY63" s="86">
        <v>2015</v>
      </c>
      <c r="FZ63" s="86">
        <v>2015</v>
      </c>
      <c r="GA63" s="86">
        <v>2015</v>
      </c>
      <c r="GB63" s="86">
        <v>2015</v>
      </c>
      <c r="GC63" s="86">
        <v>2015</v>
      </c>
      <c r="GD63" s="86">
        <v>2015</v>
      </c>
      <c r="GE63" s="86">
        <v>2015</v>
      </c>
      <c r="GF63" s="86">
        <v>2015</v>
      </c>
      <c r="GG63" s="86">
        <v>2016</v>
      </c>
      <c r="GH63" s="86">
        <v>2016</v>
      </c>
      <c r="GI63" s="86">
        <v>2016</v>
      </c>
      <c r="GJ63" s="86">
        <v>2016</v>
      </c>
      <c r="GK63" s="86">
        <v>2016</v>
      </c>
      <c r="GL63" s="86">
        <v>2016</v>
      </c>
      <c r="GM63" s="86">
        <v>2016</v>
      </c>
      <c r="GN63" s="86">
        <v>2016</v>
      </c>
      <c r="GO63" s="86">
        <v>2016</v>
      </c>
      <c r="GP63" s="86">
        <v>2016</v>
      </c>
      <c r="GQ63" s="86">
        <v>2017</v>
      </c>
      <c r="GR63" s="86">
        <v>2018</v>
      </c>
      <c r="GS63" s="86">
        <v>2015</v>
      </c>
      <c r="GT63" s="86">
        <v>2015</v>
      </c>
      <c r="GU63" s="86">
        <v>2015</v>
      </c>
      <c r="GV63" s="86">
        <v>2015</v>
      </c>
      <c r="GW63" s="86">
        <v>2015</v>
      </c>
      <c r="GX63" s="86">
        <v>2015</v>
      </c>
      <c r="GY63" s="86">
        <v>2015</v>
      </c>
      <c r="GZ63" s="86">
        <v>2015</v>
      </c>
      <c r="HA63" s="86">
        <v>2015</v>
      </c>
      <c r="HB63" s="86">
        <v>2015</v>
      </c>
      <c r="HC63" s="86">
        <v>2015</v>
      </c>
      <c r="HD63" s="86">
        <v>2015</v>
      </c>
      <c r="HE63" s="86">
        <v>2015</v>
      </c>
      <c r="HF63" s="86">
        <v>2015</v>
      </c>
      <c r="HG63" s="86">
        <v>2015</v>
      </c>
      <c r="HH63" s="86">
        <v>2015</v>
      </c>
      <c r="HI63" s="86">
        <v>2015</v>
      </c>
      <c r="HJ63" s="86">
        <v>2015</v>
      </c>
      <c r="HK63" s="86">
        <v>2015</v>
      </c>
      <c r="HL63" s="86">
        <v>2015</v>
      </c>
      <c r="HM63" s="86">
        <v>2015</v>
      </c>
      <c r="HN63" s="86">
        <v>2015</v>
      </c>
      <c r="HO63" s="86">
        <v>2015</v>
      </c>
      <c r="HP63" s="86">
        <v>2015</v>
      </c>
      <c r="HQ63" s="86">
        <v>2015</v>
      </c>
      <c r="HR63" s="86">
        <v>2015</v>
      </c>
      <c r="HS63" s="86">
        <v>2015</v>
      </c>
      <c r="HT63" s="86">
        <v>2015</v>
      </c>
      <c r="HU63" s="86">
        <v>2015</v>
      </c>
      <c r="HV63" s="86">
        <v>2015</v>
      </c>
      <c r="HW63" s="86">
        <v>2015</v>
      </c>
      <c r="HX63" s="86">
        <v>2015</v>
      </c>
      <c r="HY63" s="86">
        <v>2010</v>
      </c>
      <c r="HZ63" s="86">
        <v>2010</v>
      </c>
      <c r="IA63" s="86">
        <v>2010</v>
      </c>
      <c r="IB63" s="86">
        <v>2010</v>
      </c>
      <c r="IC63" s="86">
        <v>2010</v>
      </c>
      <c r="ID63" s="86">
        <v>2010</v>
      </c>
      <c r="IE63" s="86">
        <v>2010</v>
      </c>
      <c r="IF63" s="86">
        <v>2010</v>
      </c>
      <c r="IG63" s="86">
        <v>2010</v>
      </c>
      <c r="IH63" s="86">
        <v>2010</v>
      </c>
      <c r="II63" s="86">
        <v>2010</v>
      </c>
      <c r="IJ63" s="86">
        <v>2010</v>
      </c>
      <c r="IK63" s="86">
        <v>2010</v>
      </c>
      <c r="IL63" s="86">
        <v>2010</v>
      </c>
      <c r="IM63" s="86">
        <v>2010</v>
      </c>
      <c r="IN63" s="86">
        <v>2010</v>
      </c>
      <c r="IO63" s="86">
        <v>2010</v>
      </c>
      <c r="IP63" s="86">
        <v>2010</v>
      </c>
      <c r="IQ63" s="86">
        <v>2010</v>
      </c>
      <c r="IR63" s="86">
        <v>2010</v>
      </c>
      <c r="IS63" s="86">
        <v>2010</v>
      </c>
      <c r="IT63" s="86">
        <v>2010</v>
      </c>
      <c r="IU63" s="86">
        <v>2010</v>
      </c>
      <c r="IV63" s="86">
        <v>2010</v>
      </c>
      <c r="IW63" s="86">
        <v>2010</v>
      </c>
      <c r="IX63" s="86">
        <v>2010</v>
      </c>
      <c r="IY63" s="86">
        <v>2010</v>
      </c>
      <c r="IZ63" s="86">
        <v>2010</v>
      </c>
      <c r="JA63" s="86">
        <v>2010</v>
      </c>
      <c r="JB63" s="86">
        <v>2010</v>
      </c>
      <c r="JC63" s="86">
        <v>2014</v>
      </c>
      <c r="JD63" s="86">
        <v>2014</v>
      </c>
      <c r="JE63" s="86">
        <v>2014</v>
      </c>
      <c r="JF63" s="86">
        <v>2014</v>
      </c>
      <c r="JG63" s="86">
        <v>2014</v>
      </c>
      <c r="JH63" s="86">
        <v>2014</v>
      </c>
      <c r="JI63" s="86">
        <v>2014</v>
      </c>
      <c r="JJ63" s="86">
        <v>2014</v>
      </c>
      <c r="JK63" s="86">
        <v>2014</v>
      </c>
      <c r="JL63" s="86">
        <v>2014</v>
      </c>
      <c r="JM63" s="86">
        <v>2014</v>
      </c>
      <c r="JN63" s="86">
        <v>2014</v>
      </c>
      <c r="JO63" s="86">
        <v>2014</v>
      </c>
      <c r="JP63" s="86">
        <v>2014</v>
      </c>
      <c r="JQ63" s="86">
        <v>2014</v>
      </c>
      <c r="JR63" s="86">
        <v>2014</v>
      </c>
      <c r="JS63" s="86">
        <v>2014</v>
      </c>
      <c r="JT63" s="86">
        <v>2014</v>
      </c>
      <c r="JU63" s="86">
        <v>2014</v>
      </c>
      <c r="JV63" s="86">
        <v>2014</v>
      </c>
      <c r="JW63" s="86">
        <v>2014</v>
      </c>
      <c r="JX63" s="86">
        <v>2014</v>
      </c>
      <c r="JY63" s="86">
        <v>2014</v>
      </c>
      <c r="JZ63" s="86">
        <v>2014</v>
      </c>
      <c r="KA63" s="86">
        <v>2014</v>
      </c>
      <c r="KB63" s="86">
        <v>2009</v>
      </c>
      <c r="KC63" s="86">
        <v>2009</v>
      </c>
      <c r="KD63" s="86">
        <v>2009</v>
      </c>
      <c r="KE63" s="86">
        <v>2009</v>
      </c>
      <c r="KF63" s="86">
        <v>2009</v>
      </c>
      <c r="KG63" s="86">
        <v>2009</v>
      </c>
      <c r="KH63" s="86">
        <v>2009</v>
      </c>
      <c r="KI63" s="86">
        <v>2009</v>
      </c>
      <c r="KJ63" s="86">
        <v>2009</v>
      </c>
      <c r="KK63" s="86">
        <v>2009</v>
      </c>
      <c r="KL63" s="86">
        <v>2009</v>
      </c>
      <c r="KM63" s="86">
        <v>2009</v>
      </c>
      <c r="KN63" s="86">
        <v>2009</v>
      </c>
      <c r="KO63" s="86">
        <v>2009</v>
      </c>
      <c r="KP63" s="86">
        <v>2009</v>
      </c>
      <c r="KQ63" s="86">
        <v>2009</v>
      </c>
      <c r="KR63" s="86">
        <v>2009</v>
      </c>
      <c r="KS63" s="86">
        <v>2009</v>
      </c>
      <c r="KT63" s="86">
        <v>2009</v>
      </c>
      <c r="KU63" s="86">
        <v>2009</v>
      </c>
      <c r="KV63" s="86">
        <v>2009</v>
      </c>
      <c r="KW63" s="86">
        <v>2009</v>
      </c>
      <c r="KX63" s="86">
        <v>2009</v>
      </c>
      <c r="KY63" s="86">
        <v>2009</v>
      </c>
      <c r="KZ63" s="86">
        <v>2009</v>
      </c>
      <c r="LA63" s="86">
        <v>2009</v>
      </c>
      <c r="LB63" s="86">
        <v>2009</v>
      </c>
      <c r="LC63" s="86">
        <v>2009</v>
      </c>
      <c r="LD63" s="86">
        <v>2012</v>
      </c>
      <c r="LE63" s="86">
        <v>2012</v>
      </c>
      <c r="LF63" s="86">
        <v>2012</v>
      </c>
      <c r="LG63" s="86">
        <v>2012</v>
      </c>
      <c r="LH63" s="86">
        <v>2012</v>
      </c>
      <c r="LI63" s="86">
        <v>2012</v>
      </c>
      <c r="LJ63" s="86">
        <v>2012</v>
      </c>
      <c r="LK63" s="86">
        <v>2012</v>
      </c>
      <c r="LL63" s="86">
        <v>2012</v>
      </c>
      <c r="LM63" s="86">
        <v>2012</v>
      </c>
      <c r="LN63" s="86">
        <v>2012</v>
      </c>
      <c r="LO63" s="86">
        <v>2012</v>
      </c>
      <c r="LP63" s="86">
        <v>2012</v>
      </c>
      <c r="LQ63" s="86">
        <v>2012</v>
      </c>
      <c r="LR63" s="86">
        <v>2012</v>
      </c>
      <c r="LS63" s="86">
        <v>2012</v>
      </c>
      <c r="LT63" s="86">
        <v>2012</v>
      </c>
      <c r="LU63" s="86">
        <v>2012</v>
      </c>
      <c r="LV63" s="86">
        <v>2014</v>
      </c>
      <c r="LW63" s="86">
        <v>2014</v>
      </c>
      <c r="LX63" s="86">
        <v>2014</v>
      </c>
      <c r="LY63" s="86">
        <v>2014</v>
      </c>
      <c r="LZ63" s="86">
        <v>2014</v>
      </c>
      <c r="MA63" s="86">
        <v>2014</v>
      </c>
      <c r="MB63" s="86">
        <v>2014</v>
      </c>
      <c r="MC63" s="86">
        <v>2014</v>
      </c>
      <c r="MD63" s="86">
        <v>2014</v>
      </c>
      <c r="ME63" s="86">
        <v>2014</v>
      </c>
      <c r="MF63" s="86">
        <v>2014</v>
      </c>
      <c r="MG63" s="86">
        <v>2014</v>
      </c>
      <c r="MH63" s="86">
        <v>2014</v>
      </c>
      <c r="MI63" s="86">
        <v>2014</v>
      </c>
      <c r="MJ63" s="86">
        <v>2014</v>
      </c>
      <c r="MK63" s="86">
        <v>2014</v>
      </c>
      <c r="ML63" s="86">
        <v>2014</v>
      </c>
      <c r="MM63" s="86">
        <v>2014</v>
      </c>
      <c r="MN63" s="86">
        <v>2014</v>
      </c>
      <c r="MO63" s="86">
        <v>2014</v>
      </c>
      <c r="MP63" s="86">
        <v>2014</v>
      </c>
      <c r="MQ63" s="86">
        <v>2014</v>
      </c>
      <c r="MR63" s="86">
        <v>2017</v>
      </c>
      <c r="MS63" s="86">
        <v>2017</v>
      </c>
      <c r="MT63" s="86">
        <v>2017</v>
      </c>
      <c r="MU63" s="86">
        <v>2017</v>
      </c>
      <c r="MV63" s="86">
        <v>2017</v>
      </c>
      <c r="MW63" s="86">
        <v>2017</v>
      </c>
      <c r="MX63" s="86">
        <v>2017</v>
      </c>
      <c r="MY63" s="86">
        <v>2017</v>
      </c>
      <c r="MZ63" s="86">
        <v>2017</v>
      </c>
      <c r="NA63" s="86">
        <v>2017</v>
      </c>
      <c r="NB63" s="86">
        <v>2017</v>
      </c>
      <c r="NC63" s="86">
        <v>2017</v>
      </c>
      <c r="ND63" s="86">
        <v>2017</v>
      </c>
      <c r="NE63" s="86">
        <v>2017</v>
      </c>
      <c r="NF63" s="86">
        <v>2017</v>
      </c>
      <c r="NG63" s="86">
        <v>2017</v>
      </c>
      <c r="NH63" s="86">
        <v>2017</v>
      </c>
      <c r="NI63" s="86">
        <v>2017</v>
      </c>
      <c r="NJ63" s="86">
        <v>2017</v>
      </c>
      <c r="NK63" s="86">
        <v>2017</v>
      </c>
      <c r="NL63" s="86">
        <v>2017</v>
      </c>
      <c r="NM63" s="86">
        <v>2017</v>
      </c>
      <c r="NN63" s="86">
        <v>2017</v>
      </c>
      <c r="NO63" s="86">
        <v>2017</v>
      </c>
      <c r="NP63" s="86">
        <v>2017</v>
      </c>
      <c r="NQ63" s="86">
        <v>2017</v>
      </c>
      <c r="NR63" s="86">
        <v>2016</v>
      </c>
      <c r="NS63" s="86">
        <v>2016</v>
      </c>
      <c r="NT63" s="86">
        <v>2016</v>
      </c>
      <c r="NU63" s="86">
        <v>2016</v>
      </c>
      <c r="NV63" s="86">
        <v>2016</v>
      </c>
      <c r="NW63" s="86">
        <v>2016</v>
      </c>
      <c r="NX63" s="86">
        <v>2016</v>
      </c>
      <c r="NY63" s="86">
        <v>2016</v>
      </c>
      <c r="NZ63" s="86">
        <v>2016</v>
      </c>
      <c r="OA63" s="86">
        <v>2016</v>
      </c>
      <c r="OB63" s="86">
        <v>2016</v>
      </c>
      <c r="OC63" s="86">
        <v>2016</v>
      </c>
      <c r="OD63" s="86">
        <v>2016</v>
      </c>
      <c r="OE63" s="86">
        <v>2016</v>
      </c>
      <c r="OF63" s="86">
        <v>2016</v>
      </c>
      <c r="OG63" s="86">
        <v>2016</v>
      </c>
      <c r="OH63" s="86">
        <v>2016</v>
      </c>
      <c r="OI63" s="86">
        <v>2016</v>
      </c>
      <c r="OJ63" s="86">
        <v>2016</v>
      </c>
      <c r="OK63" s="86">
        <v>2016</v>
      </c>
      <c r="OL63" s="86">
        <v>2016</v>
      </c>
      <c r="OM63" s="86">
        <v>2016</v>
      </c>
      <c r="ON63" s="86">
        <v>2016</v>
      </c>
      <c r="OO63" s="86">
        <v>2016</v>
      </c>
      <c r="OP63" s="86">
        <v>2003</v>
      </c>
    </row>
    <row r="64" spans="1:5119 5124:5665" x14ac:dyDescent="0.25">
      <c r="A64" s="86"/>
      <c r="B64" s="86"/>
      <c r="C64" s="86" t="s">
        <v>485</v>
      </c>
      <c r="D64" s="86" t="s">
        <v>485</v>
      </c>
      <c r="E64" s="86" t="s">
        <v>485</v>
      </c>
      <c r="F64" s="86" t="s">
        <v>485</v>
      </c>
      <c r="G64" s="86" t="s">
        <v>485</v>
      </c>
      <c r="H64" s="86" t="s">
        <v>485</v>
      </c>
      <c r="I64" s="86" t="s">
        <v>485</v>
      </c>
      <c r="J64" s="86" t="s">
        <v>485</v>
      </c>
      <c r="K64" s="86" t="s">
        <v>485</v>
      </c>
      <c r="L64" s="86" t="s">
        <v>485</v>
      </c>
      <c r="M64" s="86" t="s">
        <v>485</v>
      </c>
      <c r="N64" s="86" t="s">
        <v>485</v>
      </c>
      <c r="O64" s="86" t="s">
        <v>485</v>
      </c>
      <c r="P64" s="86" t="s">
        <v>485</v>
      </c>
      <c r="Q64" s="86" t="s">
        <v>485</v>
      </c>
      <c r="R64" s="86" t="s">
        <v>485</v>
      </c>
      <c r="S64" s="86" t="s">
        <v>485</v>
      </c>
      <c r="T64" s="86" t="s">
        <v>485</v>
      </c>
      <c r="U64" s="86" t="s">
        <v>485</v>
      </c>
      <c r="V64" s="86" t="s">
        <v>485</v>
      </c>
      <c r="W64" s="86" t="s">
        <v>485</v>
      </c>
      <c r="X64" s="86" t="s">
        <v>485</v>
      </c>
      <c r="Y64" s="86" t="s">
        <v>485</v>
      </c>
      <c r="Z64" s="86" t="s">
        <v>485</v>
      </c>
      <c r="AA64" s="86" t="s">
        <v>485</v>
      </c>
      <c r="AB64" s="86" t="s">
        <v>485</v>
      </c>
      <c r="AC64" s="86" t="s">
        <v>485</v>
      </c>
      <c r="AD64" s="86" t="s">
        <v>485</v>
      </c>
      <c r="AE64" s="86" t="s">
        <v>485</v>
      </c>
      <c r="AF64" s="86" t="s">
        <v>485</v>
      </c>
      <c r="AG64" s="86" t="s">
        <v>485</v>
      </c>
      <c r="AH64" s="86" t="s">
        <v>485</v>
      </c>
      <c r="AI64" s="86" t="s">
        <v>485</v>
      </c>
      <c r="AJ64" s="86" t="s">
        <v>485</v>
      </c>
      <c r="AK64" s="86" t="s">
        <v>485</v>
      </c>
      <c r="AL64" s="86" t="s">
        <v>485</v>
      </c>
      <c r="AM64" s="86" t="s">
        <v>485</v>
      </c>
      <c r="AN64" s="86" t="s">
        <v>485</v>
      </c>
      <c r="AO64" s="86" t="s">
        <v>485</v>
      </c>
      <c r="AP64" s="86" t="s">
        <v>485</v>
      </c>
      <c r="AQ64" s="86" t="s">
        <v>485</v>
      </c>
      <c r="AR64" s="86" t="s">
        <v>485</v>
      </c>
      <c r="AS64" s="86" t="s">
        <v>485</v>
      </c>
      <c r="AT64" s="86" t="s">
        <v>485</v>
      </c>
      <c r="AU64" s="86" t="s">
        <v>485</v>
      </c>
      <c r="AV64" s="86" t="s">
        <v>485</v>
      </c>
      <c r="AW64" s="86" t="s">
        <v>485</v>
      </c>
      <c r="AX64" s="86" t="s">
        <v>485</v>
      </c>
      <c r="AY64" s="86" t="s">
        <v>485</v>
      </c>
      <c r="AZ64" s="86" t="s">
        <v>485</v>
      </c>
      <c r="BA64" s="86" t="s">
        <v>485</v>
      </c>
      <c r="BB64" s="86" t="s">
        <v>485</v>
      </c>
      <c r="BC64" s="86" t="s">
        <v>485</v>
      </c>
      <c r="BD64" s="86" t="s">
        <v>485</v>
      </c>
      <c r="BE64" s="86" t="s">
        <v>485</v>
      </c>
      <c r="BF64" s="86" t="s">
        <v>485</v>
      </c>
      <c r="BG64" s="86" t="s">
        <v>485</v>
      </c>
      <c r="BH64" s="86" t="s">
        <v>485</v>
      </c>
      <c r="BI64" s="86" t="s">
        <v>485</v>
      </c>
      <c r="BJ64" s="86" t="s">
        <v>485</v>
      </c>
      <c r="BK64" s="86" t="s">
        <v>485</v>
      </c>
      <c r="BL64" s="86" t="s">
        <v>485</v>
      </c>
      <c r="BM64" s="86" t="s">
        <v>485</v>
      </c>
      <c r="BN64" s="86" t="s">
        <v>485</v>
      </c>
      <c r="BO64" s="86" t="s">
        <v>485</v>
      </c>
      <c r="BP64" s="86" t="s">
        <v>485</v>
      </c>
      <c r="BQ64" s="86" t="s">
        <v>485</v>
      </c>
      <c r="BR64" s="86" t="s">
        <v>485</v>
      </c>
      <c r="BS64" s="86" t="s">
        <v>485</v>
      </c>
      <c r="BT64" s="86" t="s">
        <v>485</v>
      </c>
      <c r="BU64" s="86" t="s">
        <v>485</v>
      </c>
      <c r="BV64" s="86" t="s">
        <v>485</v>
      </c>
      <c r="BW64" s="86" t="s">
        <v>485</v>
      </c>
      <c r="BX64" s="86" t="s">
        <v>485</v>
      </c>
      <c r="BY64" s="86" t="s">
        <v>485</v>
      </c>
      <c r="BZ64" s="86" t="s">
        <v>485</v>
      </c>
      <c r="CA64" s="86" t="s">
        <v>485</v>
      </c>
      <c r="CB64" s="86" t="s">
        <v>485</v>
      </c>
      <c r="CC64" s="86" t="s">
        <v>485</v>
      </c>
      <c r="CD64" s="86" t="s">
        <v>485</v>
      </c>
      <c r="CE64" s="86" t="s">
        <v>485</v>
      </c>
      <c r="CF64" s="86" t="s">
        <v>485</v>
      </c>
      <c r="CG64" s="86" t="s">
        <v>485</v>
      </c>
      <c r="CH64" s="86" t="s">
        <v>485</v>
      </c>
      <c r="CI64" s="86" t="s">
        <v>485</v>
      </c>
      <c r="CJ64" s="86" t="s">
        <v>485</v>
      </c>
      <c r="CK64" s="86" t="s">
        <v>485</v>
      </c>
      <c r="CL64" s="86" t="s">
        <v>485</v>
      </c>
      <c r="CM64" s="86" t="s">
        <v>485</v>
      </c>
      <c r="CN64" s="86" t="s">
        <v>485</v>
      </c>
      <c r="CO64" s="86" t="s">
        <v>485</v>
      </c>
      <c r="CP64" s="86" t="s">
        <v>485</v>
      </c>
      <c r="CQ64" s="86" t="s">
        <v>485</v>
      </c>
      <c r="CR64" s="86" t="s">
        <v>485</v>
      </c>
      <c r="CS64" s="86" t="s">
        <v>485</v>
      </c>
      <c r="CT64" s="86" t="s">
        <v>485</v>
      </c>
      <c r="CU64" s="86" t="s">
        <v>485</v>
      </c>
      <c r="CV64" s="86" t="s">
        <v>485</v>
      </c>
      <c r="CW64" s="86" t="s">
        <v>485</v>
      </c>
      <c r="CX64" s="86" t="s">
        <v>485</v>
      </c>
      <c r="CY64" s="86" t="s">
        <v>485</v>
      </c>
      <c r="CZ64" s="86" t="s">
        <v>485</v>
      </c>
      <c r="DA64" s="86" t="s">
        <v>485</v>
      </c>
      <c r="DB64" s="86" t="s">
        <v>485</v>
      </c>
      <c r="DC64" s="86" t="s">
        <v>485</v>
      </c>
      <c r="DD64" s="86" t="s">
        <v>485</v>
      </c>
      <c r="DE64" s="86" t="s">
        <v>485</v>
      </c>
      <c r="DF64" s="86" t="s">
        <v>485</v>
      </c>
      <c r="DG64" s="86" t="s">
        <v>485</v>
      </c>
      <c r="DH64" s="86" t="s">
        <v>485</v>
      </c>
      <c r="DI64" s="86" t="s">
        <v>485</v>
      </c>
      <c r="DJ64" s="86" t="s">
        <v>485</v>
      </c>
      <c r="DK64" s="86" t="s">
        <v>485</v>
      </c>
      <c r="DL64" s="86" t="s">
        <v>485</v>
      </c>
      <c r="DM64" s="86" t="s">
        <v>485</v>
      </c>
      <c r="DN64" s="86" t="s">
        <v>485</v>
      </c>
      <c r="DO64" s="86" t="s">
        <v>485</v>
      </c>
      <c r="DP64" s="86" t="s">
        <v>485</v>
      </c>
      <c r="DQ64" s="86" t="s">
        <v>485</v>
      </c>
      <c r="DR64" s="86" t="s">
        <v>485</v>
      </c>
      <c r="DS64" s="86" t="s">
        <v>485</v>
      </c>
      <c r="DT64" s="86" t="s">
        <v>485</v>
      </c>
      <c r="DU64" s="86" t="s">
        <v>485</v>
      </c>
      <c r="DV64" s="86" t="s">
        <v>485</v>
      </c>
      <c r="DW64" s="86" t="s">
        <v>485</v>
      </c>
      <c r="DX64" s="86" t="s">
        <v>485</v>
      </c>
      <c r="DY64" s="86" t="s">
        <v>485</v>
      </c>
      <c r="DZ64" s="86" t="s">
        <v>485</v>
      </c>
      <c r="EA64" s="86" t="s">
        <v>485</v>
      </c>
      <c r="EB64" s="86" t="s">
        <v>485</v>
      </c>
      <c r="EC64" s="86" t="s">
        <v>485</v>
      </c>
      <c r="ED64" s="86" t="s">
        <v>485</v>
      </c>
      <c r="EE64" s="86" t="s">
        <v>485</v>
      </c>
      <c r="EF64" s="86" t="s">
        <v>485</v>
      </c>
      <c r="EG64" s="86" t="s">
        <v>485</v>
      </c>
      <c r="EH64" s="86" t="s">
        <v>485</v>
      </c>
      <c r="EI64" s="86" t="s">
        <v>485</v>
      </c>
      <c r="EJ64" s="86" t="s">
        <v>485</v>
      </c>
      <c r="EK64" s="86" t="s">
        <v>485</v>
      </c>
      <c r="EL64" s="86" t="s">
        <v>485</v>
      </c>
      <c r="EM64" s="86" t="s">
        <v>485</v>
      </c>
      <c r="EN64" s="86" t="s">
        <v>485</v>
      </c>
      <c r="EO64" s="86" t="s">
        <v>485</v>
      </c>
      <c r="EP64" s="86" t="s">
        <v>485</v>
      </c>
      <c r="EQ64" s="86" t="s">
        <v>485</v>
      </c>
      <c r="ER64" s="86" t="s">
        <v>485</v>
      </c>
      <c r="ES64" s="86" t="s">
        <v>485</v>
      </c>
      <c r="ET64" s="86" t="s">
        <v>485</v>
      </c>
      <c r="EU64" s="86" t="s">
        <v>485</v>
      </c>
      <c r="EV64" s="86" t="s">
        <v>485</v>
      </c>
      <c r="EW64" s="86" t="s">
        <v>485</v>
      </c>
      <c r="EX64" s="86" t="s">
        <v>485</v>
      </c>
      <c r="EY64" s="86" t="s">
        <v>485</v>
      </c>
      <c r="EZ64" s="86" t="s">
        <v>485</v>
      </c>
      <c r="FA64" s="86" t="s">
        <v>485</v>
      </c>
      <c r="FB64" s="86" t="s">
        <v>485</v>
      </c>
      <c r="FC64" s="86" t="s">
        <v>485</v>
      </c>
      <c r="FD64" s="86" t="s">
        <v>485</v>
      </c>
      <c r="FE64" s="86" t="s">
        <v>485</v>
      </c>
      <c r="FF64" s="86" t="s">
        <v>485</v>
      </c>
      <c r="FG64" s="86" t="s">
        <v>485</v>
      </c>
      <c r="FH64" s="86" t="s">
        <v>485</v>
      </c>
      <c r="FI64" s="86" t="s">
        <v>485</v>
      </c>
      <c r="FJ64" s="86" t="s">
        <v>485</v>
      </c>
      <c r="FK64" s="86" t="s">
        <v>485</v>
      </c>
      <c r="FL64" s="86" t="s">
        <v>485</v>
      </c>
      <c r="FM64" s="86" t="s">
        <v>485</v>
      </c>
      <c r="FN64" s="86" t="s">
        <v>485</v>
      </c>
      <c r="FO64" s="86" t="s">
        <v>485</v>
      </c>
      <c r="FP64" s="86" t="s">
        <v>485</v>
      </c>
      <c r="FQ64" s="86" t="s">
        <v>485</v>
      </c>
      <c r="FR64" s="86" t="s">
        <v>485</v>
      </c>
      <c r="FS64" s="86" t="s">
        <v>485</v>
      </c>
      <c r="FT64" s="86" t="s">
        <v>485</v>
      </c>
      <c r="FU64" s="86" t="s">
        <v>485</v>
      </c>
      <c r="FV64" s="86" t="s">
        <v>485</v>
      </c>
      <c r="FW64" s="86" t="s">
        <v>485</v>
      </c>
      <c r="FX64" s="86" t="s">
        <v>485</v>
      </c>
      <c r="FY64" s="86" t="s">
        <v>485</v>
      </c>
      <c r="FZ64" s="86" t="s">
        <v>485</v>
      </c>
      <c r="GA64" s="86" t="s">
        <v>485</v>
      </c>
      <c r="GB64" s="86" t="s">
        <v>485</v>
      </c>
      <c r="GC64" s="86" t="s">
        <v>485</v>
      </c>
      <c r="GD64" s="86" t="s">
        <v>485</v>
      </c>
      <c r="GE64" s="86" t="s">
        <v>485</v>
      </c>
      <c r="GF64" s="86" t="s">
        <v>485</v>
      </c>
      <c r="GG64" s="86" t="s">
        <v>485</v>
      </c>
      <c r="GH64" s="86" t="s">
        <v>485</v>
      </c>
      <c r="GI64" s="86" t="s">
        <v>485</v>
      </c>
      <c r="GJ64" s="86" t="s">
        <v>485</v>
      </c>
      <c r="GK64" s="86" t="s">
        <v>485</v>
      </c>
      <c r="GL64" s="86" t="s">
        <v>485</v>
      </c>
      <c r="GM64" s="86" t="s">
        <v>485</v>
      </c>
      <c r="GN64" s="86" t="s">
        <v>485</v>
      </c>
      <c r="GO64" s="86" t="s">
        <v>485</v>
      </c>
      <c r="GP64" s="86" t="s">
        <v>485</v>
      </c>
      <c r="GQ64" s="86" t="s">
        <v>485</v>
      </c>
      <c r="GR64" s="86" t="s">
        <v>485</v>
      </c>
      <c r="GS64" s="86" t="s">
        <v>485</v>
      </c>
      <c r="GT64" s="86" t="s">
        <v>485</v>
      </c>
      <c r="GU64" s="86" t="s">
        <v>485</v>
      </c>
      <c r="GV64" s="86" t="s">
        <v>485</v>
      </c>
      <c r="GW64" s="86" t="s">
        <v>485</v>
      </c>
      <c r="GX64" s="86" t="s">
        <v>485</v>
      </c>
      <c r="GY64" s="86" t="s">
        <v>485</v>
      </c>
      <c r="GZ64" s="86" t="s">
        <v>485</v>
      </c>
      <c r="HA64" s="86" t="s">
        <v>485</v>
      </c>
      <c r="HB64" s="86" t="s">
        <v>485</v>
      </c>
      <c r="HC64" s="86" t="s">
        <v>485</v>
      </c>
      <c r="HD64" s="86" t="s">
        <v>485</v>
      </c>
      <c r="HE64" s="86" t="s">
        <v>485</v>
      </c>
      <c r="HF64" s="86" t="s">
        <v>485</v>
      </c>
      <c r="HG64" s="86" t="s">
        <v>485</v>
      </c>
      <c r="HH64" s="86" t="s">
        <v>485</v>
      </c>
      <c r="HI64" s="86" t="s">
        <v>485</v>
      </c>
      <c r="HJ64" s="86" t="s">
        <v>485</v>
      </c>
      <c r="HK64" s="86" t="s">
        <v>485</v>
      </c>
      <c r="HL64" s="86" t="s">
        <v>485</v>
      </c>
      <c r="HM64" s="86" t="s">
        <v>485</v>
      </c>
      <c r="HN64" s="86" t="s">
        <v>485</v>
      </c>
      <c r="HO64" s="86" t="s">
        <v>485</v>
      </c>
      <c r="HP64" s="86" t="s">
        <v>485</v>
      </c>
      <c r="HQ64" s="86" t="s">
        <v>485</v>
      </c>
      <c r="HR64" s="86" t="s">
        <v>485</v>
      </c>
      <c r="HS64" s="86" t="s">
        <v>485</v>
      </c>
      <c r="HT64" s="86" t="s">
        <v>485</v>
      </c>
      <c r="HU64" s="86" t="s">
        <v>485</v>
      </c>
      <c r="HV64" s="86" t="s">
        <v>485</v>
      </c>
      <c r="HW64" s="86" t="s">
        <v>485</v>
      </c>
      <c r="HX64" s="86" t="s">
        <v>485</v>
      </c>
      <c r="HY64" s="86" t="s">
        <v>485</v>
      </c>
      <c r="HZ64" s="86" t="s">
        <v>485</v>
      </c>
      <c r="IA64" s="86" t="s">
        <v>485</v>
      </c>
      <c r="IB64" s="86" t="s">
        <v>485</v>
      </c>
      <c r="IC64" s="86" t="s">
        <v>485</v>
      </c>
      <c r="ID64" s="86" t="s">
        <v>485</v>
      </c>
      <c r="IE64" s="86" t="s">
        <v>485</v>
      </c>
      <c r="IF64" s="86" t="s">
        <v>485</v>
      </c>
      <c r="IG64" s="86" t="s">
        <v>485</v>
      </c>
      <c r="IH64" s="86" t="s">
        <v>485</v>
      </c>
      <c r="II64" s="86" t="s">
        <v>485</v>
      </c>
      <c r="IJ64" s="86" t="s">
        <v>485</v>
      </c>
      <c r="IK64" s="86" t="s">
        <v>485</v>
      </c>
      <c r="IL64" s="86" t="s">
        <v>485</v>
      </c>
      <c r="IM64" s="86" t="s">
        <v>485</v>
      </c>
      <c r="IN64" s="86" t="s">
        <v>485</v>
      </c>
      <c r="IO64" s="86" t="s">
        <v>485</v>
      </c>
      <c r="IP64" s="86" t="s">
        <v>485</v>
      </c>
      <c r="IQ64" s="86" t="s">
        <v>485</v>
      </c>
      <c r="IR64" s="86" t="s">
        <v>485</v>
      </c>
      <c r="IS64" s="86" t="s">
        <v>485</v>
      </c>
      <c r="IT64" s="86" t="s">
        <v>485</v>
      </c>
      <c r="IU64" s="86" t="s">
        <v>485</v>
      </c>
      <c r="IV64" s="86" t="s">
        <v>485</v>
      </c>
      <c r="IW64" s="86" t="s">
        <v>485</v>
      </c>
      <c r="IX64" s="86" t="s">
        <v>485</v>
      </c>
      <c r="IY64" s="86" t="s">
        <v>485</v>
      </c>
      <c r="IZ64" s="86" t="s">
        <v>485</v>
      </c>
      <c r="JA64" s="86" t="s">
        <v>485</v>
      </c>
      <c r="JB64" s="86" t="s">
        <v>485</v>
      </c>
      <c r="JC64" s="86" t="s">
        <v>485</v>
      </c>
      <c r="JD64" s="86" t="s">
        <v>485</v>
      </c>
      <c r="JE64" s="86" t="s">
        <v>485</v>
      </c>
      <c r="JF64" s="86" t="s">
        <v>485</v>
      </c>
      <c r="JG64" s="86" t="s">
        <v>485</v>
      </c>
      <c r="JH64" s="86" t="s">
        <v>485</v>
      </c>
      <c r="JI64" s="86" t="s">
        <v>485</v>
      </c>
      <c r="JJ64" s="86" t="s">
        <v>485</v>
      </c>
      <c r="JK64" s="86" t="s">
        <v>485</v>
      </c>
      <c r="JL64" s="86" t="s">
        <v>485</v>
      </c>
      <c r="JM64" s="86" t="s">
        <v>485</v>
      </c>
      <c r="JN64" s="86" t="s">
        <v>485</v>
      </c>
      <c r="JO64" s="86" t="s">
        <v>485</v>
      </c>
      <c r="JP64" s="86" t="s">
        <v>485</v>
      </c>
      <c r="JQ64" s="86" t="s">
        <v>485</v>
      </c>
      <c r="JR64" s="86" t="s">
        <v>485</v>
      </c>
      <c r="JS64" s="86" t="s">
        <v>485</v>
      </c>
      <c r="JT64" s="86" t="s">
        <v>485</v>
      </c>
      <c r="JU64" s="86" t="s">
        <v>485</v>
      </c>
      <c r="JV64" s="86" t="s">
        <v>485</v>
      </c>
      <c r="JW64" s="86" t="s">
        <v>485</v>
      </c>
      <c r="JX64" s="86" t="s">
        <v>485</v>
      </c>
      <c r="JY64" s="86" t="s">
        <v>485</v>
      </c>
      <c r="JZ64" s="86" t="s">
        <v>485</v>
      </c>
      <c r="KA64" s="86" t="s">
        <v>485</v>
      </c>
      <c r="KB64" s="86" t="s">
        <v>485</v>
      </c>
      <c r="KC64" s="86" t="s">
        <v>485</v>
      </c>
      <c r="KD64" s="86" t="s">
        <v>485</v>
      </c>
      <c r="KE64" s="86" t="s">
        <v>485</v>
      </c>
      <c r="KF64" s="86" t="s">
        <v>485</v>
      </c>
      <c r="KG64" s="86" t="s">
        <v>485</v>
      </c>
      <c r="KH64" s="86" t="s">
        <v>485</v>
      </c>
      <c r="KI64" s="86" t="s">
        <v>485</v>
      </c>
      <c r="KJ64" s="86" t="s">
        <v>485</v>
      </c>
      <c r="KK64" s="86" t="s">
        <v>485</v>
      </c>
      <c r="KL64" s="86" t="s">
        <v>485</v>
      </c>
      <c r="KM64" s="86" t="s">
        <v>485</v>
      </c>
      <c r="KN64" s="86" t="s">
        <v>485</v>
      </c>
      <c r="KO64" s="86" t="s">
        <v>485</v>
      </c>
      <c r="KP64" s="86" t="s">
        <v>485</v>
      </c>
      <c r="KQ64" s="86" t="s">
        <v>485</v>
      </c>
      <c r="KR64" s="86" t="s">
        <v>485</v>
      </c>
      <c r="KS64" s="86" t="s">
        <v>485</v>
      </c>
      <c r="KT64" s="86" t="s">
        <v>485</v>
      </c>
      <c r="KU64" s="86" t="s">
        <v>485</v>
      </c>
      <c r="KV64" s="86" t="s">
        <v>485</v>
      </c>
      <c r="KW64" s="86" t="s">
        <v>485</v>
      </c>
      <c r="KX64" s="86" t="s">
        <v>485</v>
      </c>
      <c r="KY64" s="86" t="s">
        <v>485</v>
      </c>
      <c r="KZ64" s="86" t="s">
        <v>485</v>
      </c>
      <c r="LA64" s="86" t="s">
        <v>485</v>
      </c>
      <c r="LB64" s="86" t="s">
        <v>485</v>
      </c>
      <c r="LC64" s="86" t="s">
        <v>485</v>
      </c>
      <c r="LD64" s="86" t="s">
        <v>485</v>
      </c>
      <c r="LE64" s="86" t="s">
        <v>485</v>
      </c>
      <c r="LF64" s="86" t="s">
        <v>485</v>
      </c>
      <c r="LG64" s="86" t="s">
        <v>485</v>
      </c>
      <c r="LH64" s="86" t="s">
        <v>485</v>
      </c>
      <c r="LI64" s="86" t="s">
        <v>485</v>
      </c>
      <c r="LJ64" s="86" t="s">
        <v>485</v>
      </c>
      <c r="LK64" s="86" t="s">
        <v>485</v>
      </c>
      <c r="LL64" s="86" t="s">
        <v>485</v>
      </c>
      <c r="LM64" s="86" t="s">
        <v>485</v>
      </c>
      <c r="LN64" s="86" t="s">
        <v>485</v>
      </c>
      <c r="LO64" s="86" t="s">
        <v>485</v>
      </c>
      <c r="LP64" s="86" t="s">
        <v>485</v>
      </c>
      <c r="LQ64" s="86" t="s">
        <v>485</v>
      </c>
      <c r="LR64" s="86" t="s">
        <v>485</v>
      </c>
      <c r="LS64" s="86" t="s">
        <v>485</v>
      </c>
      <c r="LT64" s="86" t="s">
        <v>485</v>
      </c>
      <c r="LU64" s="86" t="s">
        <v>485</v>
      </c>
      <c r="LV64" s="86" t="s">
        <v>485</v>
      </c>
      <c r="LW64" s="86" t="s">
        <v>485</v>
      </c>
      <c r="LX64" s="86" t="s">
        <v>485</v>
      </c>
      <c r="LY64" s="86" t="s">
        <v>485</v>
      </c>
      <c r="LZ64" s="86" t="s">
        <v>485</v>
      </c>
      <c r="MA64" s="86" t="s">
        <v>485</v>
      </c>
      <c r="MB64" s="86" t="s">
        <v>485</v>
      </c>
      <c r="MC64" s="86" t="s">
        <v>485</v>
      </c>
      <c r="MD64" s="86" t="s">
        <v>485</v>
      </c>
      <c r="ME64" s="86" t="s">
        <v>485</v>
      </c>
      <c r="MF64" s="86" t="s">
        <v>485</v>
      </c>
      <c r="MG64" s="86" t="s">
        <v>485</v>
      </c>
      <c r="MH64" s="86" t="s">
        <v>485</v>
      </c>
      <c r="MI64" s="86" t="s">
        <v>485</v>
      </c>
      <c r="MJ64" s="86" t="s">
        <v>485</v>
      </c>
      <c r="MK64" s="86" t="s">
        <v>485</v>
      </c>
      <c r="ML64" s="86" t="s">
        <v>485</v>
      </c>
      <c r="MM64" s="86" t="s">
        <v>485</v>
      </c>
      <c r="MN64" s="86" t="s">
        <v>485</v>
      </c>
      <c r="MO64" s="86" t="s">
        <v>485</v>
      </c>
      <c r="MP64" s="86" t="s">
        <v>485</v>
      </c>
      <c r="MQ64" s="86" t="s">
        <v>485</v>
      </c>
      <c r="MR64" s="86" t="s">
        <v>485</v>
      </c>
      <c r="MS64" s="86" t="s">
        <v>485</v>
      </c>
      <c r="MT64" s="86" t="s">
        <v>485</v>
      </c>
      <c r="MU64" s="86" t="s">
        <v>485</v>
      </c>
      <c r="MV64" s="86" t="s">
        <v>485</v>
      </c>
      <c r="MW64" s="86" t="s">
        <v>485</v>
      </c>
      <c r="MX64" s="86" t="s">
        <v>485</v>
      </c>
      <c r="MY64" s="86" t="s">
        <v>485</v>
      </c>
      <c r="MZ64" s="86" t="s">
        <v>485</v>
      </c>
      <c r="NA64" s="86" t="s">
        <v>485</v>
      </c>
      <c r="NB64" s="86" t="s">
        <v>485</v>
      </c>
      <c r="NC64" s="86" t="s">
        <v>485</v>
      </c>
      <c r="ND64" s="86" t="s">
        <v>485</v>
      </c>
      <c r="NE64" s="86" t="s">
        <v>485</v>
      </c>
      <c r="NF64" s="86" t="s">
        <v>485</v>
      </c>
      <c r="NG64" s="86" t="s">
        <v>485</v>
      </c>
      <c r="NH64" s="86" t="s">
        <v>485</v>
      </c>
      <c r="NI64" s="86" t="s">
        <v>485</v>
      </c>
      <c r="NJ64" s="86" t="s">
        <v>485</v>
      </c>
      <c r="NK64" s="86" t="s">
        <v>485</v>
      </c>
      <c r="NL64" s="86" t="s">
        <v>485</v>
      </c>
      <c r="NM64" s="86" t="s">
        <v>485</v>
      </c>
      <c r="NN64" s="86" t="s">
        <v>485</v>
      </c>
      <c r="NO64" s="86" t="s">
        <v>485</v>
      </c>
      <c r="NP64" s="86" t="s">
        <v>485</v>
      </c>
      <c r="NQ64" s="86" t="s">
        <v>485</v>
      </c>
      <c r="NR64" s="86" t="s">
        <v>485</v>
      </c>
      <c r="NS64" s="86" t="s">
        <v>485</v>
      </c>
      <c r="NT64" s="86" t="s">
        <v>485</v>
      </c>
      <c r="NU64" s="86" t="s">
        <v>485</v>
      </c>
      <c r="NV64" s="86" t="s">
        <v>485</v>
      </c>
      <c r="NW64" s="86" t="s">
        <v>485</v>
      </c>
      <c r="NX64" s="86" t="s">
        <v>485</v>
      </c>
      <c r="NY64" s="86" t="s">
        <v>485</v>
      </c>
      <c r="NZ64" s="86" t="s">
        <v>485</v>
      </c>
      <c r="OA64" s="86" t="s">
        <v>485</v>
      </c>
      <c r="OB64" s="86" t="s">
        <v>485</v>
      </c>
      <c r="OC64" s="86" t="s">
        <v>485</v>
      </c>
      <c r="OD64" s="86" t="s">
        <v>485</v>
      </c>
      <c r="OE64" s="86" t="s">
        <v>485</v>
      </c>
      <c r="OF64" s="86" t="s">
        <v>485</v>
      </c>
      <c r="OG64" s="86" t="s">
        <v>485</v>
      </c>
      <c r="OH64" s="86" t="s">
        <v>485</v>
      </c>
      <c r="OI64" s="86" t="s">
        <v>485</v>
      </c>
      <c r="OJ64" s="86" t="s">
        <v>485</v>
      </c>
      <c r="OK64" s="86" t="s">
        <v>485</v>
      </c>
      <c r="OL64" s="86" t="s">
        <v>485</v>
      </c>
      <c r="OM64" s="86" t="s">
        <v>485</v>
      </c>
      <c r="ON64" s="86" t="s">
        <v>485</v>
      </c>
      <c r="OO64" s="86" t="s">
        <v>485</v>
      </c>
      <c r="OP64" s="86" t="s">
        <v>485</v>
      </c>
    </row>
    <row r="65" spans="1:406" x14ac:dyDescent="0.25">
      <c r="A65" s="86"/>
      <c r="B65" s="62" t="s">
        <v>486</v>
      </c>
      <c r="C65" s="86">
        <v>0</v>
      </c>
      <c r="D65" s="86">
        <v>0</v>
      </c>
      <c r="E65" s="86">
        <v>0</v>
      </c>
      <c r="F65" s="86">
        <v>100</v>
      </c>
      <c r="G65" s="86">
        <v>100</v>
      </c>
      <c r="H65" s="86">
        <v>0</v>
      </c>
      <c r="I65" s="86">
        <v>0</v>
      </c>
      <c r="J65" s="86">
        <v>0</v>
      </c>
      <c r="K65" s="86">
        <v>100</v>
      </c>
      <c r="L65" s="86">
        <v>100</v>
      </c>
      <c r="M65" s="86">
        <v>100</v>
      </c>
      <c r="N65" s="86">
        <v>100</v>
      </c>
      <c r="O65" s="86">
        <v>0</v>
      </c>
      <c r="P65" s="86">
        <v>100</v>
      </c>
      <c r="Q65" s="86">
        <v>100</v>
      </c>
      <c r="R65" s="86">
        <v>100</v>
      </c>
      <c r="S65" s="86">
        <v>100</v>
      </c>
      <c r="T65" s="86">
        <v>0</v>
      </c>
      <c r="U65" s="86">
        <v>0</v>
      </c>
      <c r="V65" s="86">
        <v>100</v>
      </c>
      <c r="W65" s="86">
        <v>0</v>
      </c>
      <c r="X65" s="86">
        <v>0</v>
      </c>
      <c r="Y65" s="86">
        <v>0</v>
      </c>
      <c r="Z65" s="86">
        <v>0</v>
      </c>
      <c r="AA65" s="86">
        <v>0</v>
      </c>
      <c r="AB65" s="86">
        <v>0</v>
      </c>
      <c r="AC65" s="86">
        <v>100</v>
      </c>
      <c r="AD65" s="86">
        <v>100</v>
      </c>
      <c r="AE65" s="86">
        <v>100</v>
      </c>
      <c r="AF65" s="86">
        <v>100</v>
      </c>
      <c r="AG65" s="86">
        <v>100</v>
      </c>
      <c r="AH65" s="86">
        <v>100</v>
      </c>
      <c r="AI65" s="86">
        <v>100</v>
      </c>
      <c r="AJ65" s="86">
        <v>100</v>
      </c>
      <c r="AK65" s="86">
        <v>100</v>
      </c>
      <c r="AL65" s="86">
        <v>100</v>
      </c>
      <c r="AM65" s="86">
        <v>50</v>
      </c>
      <c r="AN65" s="86">
        <v>100</v>
      </c>
      <c r="AO65" s="86">
        <v>100</v>
      </c>
      <c r="AP65" s="86">
        <v>100</v>
      </c>
      <c r="AQ65" s="86">
        <v>100</v>
      </c>
      <c r="AR65" s="86">
        <v>50</v>
      </c>
      <c r="AS65" s="86">
        <v>100</v>
      </c>
      <c r="AT65" s="86">
        <v>100</v>
      </c>
      <c r="AU65" s="86">
        <v>50</v>
      </c>
      <c r="AV65" s="86">
        <v>100</v>
      </c>
      <c r="AW65" s="86">
        <v>50</v>
      </c>
      <c r="AX65" s="86">
        <v>0</v>
      </c>
      <c r="AY65" s="86">
        <v>100</v>
      </c>
      <c r="AZ65" s="86">
        <v>100</v>
      </c>
      <c r="BA65" s="86">
        <v>100</v>
      </c>
      <c r="BB65" s="86">
        <v>50</v>
      </c>
      <c r="BC65" s="86">
        <v>50</v>
      </c>
      <c r="BD65" s="86">
        <v>50</v>
      </c>
      <c r="BE65" s="86">
        <v>50</v>
      </c>
      <c r="BF65" s="86">
        <v>100</v>
      </c>
      <c r="BG65" s="86">
        <v>100</v>
      </c>
      <c r="BH65" s="86">
        <v>50</v>
      </c>
      <c r="BI65" s="86">
        <v>50</v>
      </c>
      <c r="BJ65" s="86">
        <v>50</v>
      </c>
      <c r="BK65" s="86">
        <v>100</v>
      </c>
      <c r="BL65" s="86">
        <v>100</v>
      </c>
      <c r="BM65" s="86">
        <v>50</v>
      </c>
      <c r="BN65" s="86">
        <v>100</v>
      </c>
      <c r="BO65" s="86">
        <v>50</v>
      </c>
      <c r="BP65" s="86">
        <v>100</v>
      </c>
      <c r="BQ65" s="86">
        <v>50</v>
      </c>
      <c r="BR65" s="86">
        <v>100</v>
      </c>
      <c r="BS65" s="86">
        <v>50</v>
      </c>
      <c r="BT65" s="86">
        <v>100</v>
      </c>
      <c r="BU65" s="86">
        <v>100</v>
      </c>
      <c r="BV65" s="86">
        <v>50</v>
      </c>
      <c r="BW65" s="86">
        <v>50</v>
      </c>
      <c r="BX65" s="86">
        <v>100</v>
      </c>
      <c r="BY65" s="86">
        <v>100</v>
      </c>
      <c r="BZ65" s="86">
        <v>100</v>
      </c>
      <c r="CA65" s="86">
        <v>100</v>
      </c>
      <c r="CB65" s="86">
        <v>50</v>
      </c>
      <c r="CC65" s="86">
        <v>100</v>
      </c>
      <c r="CD65" s="86">
        <v>100</v>
      </c>
      <c r="CE65" s="86" t="s">
        <v>582</v>
      </c>
      <c r="CF65" s="86" t="s">
        <v>582</v>
      </c>
      <c r="CG65" s="86" t="s">
        <v>582</v>
      </c>
      <c r="CH65" s="86" t="s">
        <v>582</v>
      </c>
      <c r="CI65" s="86" t="s">
        <v>582</v>
      </c>
      <c r="CJ65" s="86" t="s">
        <v>582</v>
      </c>
      <c r="CK65" s="86" t="s">
        <v>582</v>
      </c>
      <c r="CL65" s="86" t="s">
        <v>582</v>
      </c>
      <c r="CM65" s="86" t="s">
        <v>582</v>
      </c>
      <c r="CN65" s="86" t="s">
        <v>582</v>
      </c>
      <c r="CO65" s="86" t="s">
        <v>582</v>
      </c>
      <c r="CP65" s="86" t="s">
        <v>582</v>
      </c>
      <c r="CQ65" s="86" t="s">
        <v>582</v>
      </c>
      <c r="CR65" s="86" t="s">
        <v>582</v>
      </c>
      <c r="CS65" s="86" t="s">
        <v>582</v>
      </c>
      <c r="CT65" s="86" t="s">
        <v>582</v>
      </c>
      <c r="CU65" s="86" t="s">
        <v>582</v>
      </c>
      <c r="CV65" s="86" t="s">
        <v>582</v>
      </c>
      <c r="CW65" s="86" t="s">
        <v>582</v>
      </c>
      <c r="CX65" s="86" t="s">
        <v>582</v>
      </c>
      <c r="CY65" s="86" t="s">
        <v>582</v>
      </c>
      <c r="CZ65" s="86" t="s">
        <v>582</v>
      </c>
      <c r="DA65" s="86" t="s">
        <v>582</v>
      </c>
      <c r="DB65" s="86" t="s">
        <v>582</v>
      </c>
      <c r="DC65" s="86" t="s">
        <v>582</v>
      </c>
      <c r="DD65" s="86" t="s">
        <v>582</v>
      </c>
      <c r="DE65" s="86">
        <v>0</v>
      </c>
      <c r="DF65" s="86">
        <v>50</v>
      </c>
      <c r="DG65" s="86">
        <v>100</v>
      </c>
      <c r="DH65" s="86">
        <v>50</v>
      </c>
      <c r="DI65" s="86">
        <v>50</v>
      </c>
      <c r="DJ65" s="86">
        <v>0</v>
      </c>
      <c r="DK65" s="86">
        <v>100</v>
      </c>
      <c r="DL65" s="86">
        <v>50</v>
      </c>
      <c r="DM65" s="86">
        <v>0</v>
      </c>
      <c r="DN65" s="86">
        <v>50</v>
      </c>
      <c r="DO65" s="86">
        <v>50</v>
      </c>
      <c r="DP65" s="86">
        <v>100</v>
      </c>
      <c r="DQ65" s="86">
        <v>50</v>
      </c>
      <c r="DR65" s="86">
        <v>0</v>
      </c>
      <c r="DS65" s="86">
        <v>50</v>
      </c>
      <c r="DT65" s="86">
        <v>50</v>
      </c>
      <c r="DU65" s="86">
        <v>50</v>
      </c>
      <c r="DV65" s="86">
        <v>100</v>
      </c>
      <c r="DW65" s="86">
        <v>100</v>
      </c>
      <c r="DX65" s="86">
        <v>100</v>
      </c>
      <c r="DY65" s="86">
        <v>50</v>
      </c>
      <c r="DZ65" s="86">
        <v>50</v>
      </c>
      <c r="EA65" s="86">
        <v>100</v>
      </c>
      <c r="EB65" s="86">
        <v>100</v>
      </c>
      <c r="EC65" s="86">
        <v>100</v>
      </c>
      <c r="ED65" s="86">
        <v>100</v>
      </c>
      <c r="EE65" s="86">
        <v>50</v>
      </c>
      <c r="EF65" s="86">
        <v>50</v>
      </c>
      <c r="EG65" s="86">
        <v>100</v>
      </c>
      <c r="EH65" s="86">
        <v>100</v>
      </c>
      <c r="EI65" s="86">
        <v>100</v>
      </c>
      <c r="EJ65" s="86">
        <v>100</v>
      </c>
      <c r="EK65" s="86">
        <v>100</v>
      </c>
      <c r="EL65" s="86">
        <v>100</v>
      </c>
      <c r="EM65" s="86">
        <v>50</v>
      </c>
      <c r="EN65" s="86">
        <v>100</v>
      </c>
      <c r="EO65" s="86">
        <v>100</v>
      </c>
      <c r="EP65" s="86">
        <v>100</v>
      </c>
      <c r="EQ65" s="86">
        <v>100</v>
      </c>
      <c r="ER65" s="86">
        <v>100</v>
      </c>
      <c r="ES65" s="86">
        <v>100</v>
      </c>
      <c r="ET65" s="86">
        <v>100</v>
      </c>
      <c r="EU65" s="86">
        <v>80</v>
      </c>
      <c r="EV65" s="86">
        <v>80</v>
      </c>
      <c r="EW65" s="86">
        <v>100</v>
      </c>
      <c r="EX65" s="86">
        <v>60</v>
      </c>
      <c r="EY65" s="86">
        <v>100</v>
      </c>
      <c r="EZ65" s="86">
        <v>100</v>
      </c>
      <c r="FA65" s="86">
        <v>100</v>
      </c>
      <c r="FB65" s="86">
        <v>100</v>
      </c>
      <c r="FC65" s="86">
        <v>100</v>
      </c>
      <c r="FD65" s="86">
        <v>100</v>
      </c>
      <c r="FE65" s="86">
        <v>50</v>
      </c>
      <c r="FF65" s="86">
        <v>50</v>
      </c>
      <c r="FG65" s="86">
        <v>100</v>
      </c>
      <c r="FH65" s="86">
        <v>0</v>
      </c>
      <c r="FI65" s="86">
        <v>50</v>
      </c>
      <c r="FJ65" s="86">
        <v>50</v>
      </c>
      <c r="FK65" s="86">
        <v>50</v>
      </c>
      <c r="FL65" s="86">
        <v>100</v>
      </c>
      <c r="FM65" s="86">
        <v>50</v>
      </c>
      <c r="FN65" s="86">
        <v>50</v>
      </c>
      <c r="FO65" s="86">
        <v>100</v>
      </c>
      <c r="FP65" s="86">
        <v>50</v>
      </c>
      <c r="FQ65" s="86">
        <v>50</v>
      </c>
      <c r="FR65" s="86">
        <v>50</v>
      </c>
      <c r="FS65" s="86" t="s">
        <v>582</v>
      </c>
      <c r="FT65" s="86" t="s">
        <v>582</v>
      </c>
      <c r="FU65" s="86" t="s">
        <v>582</v>
      </c>
      <c r="FV65" s="86" t="s">
        <v>582</v>
      </c>
      <c r="FW65" s="86" t="s">
        <v>582</v>
      </c>
      <c r="FX65" s="86" t="s">
        <v>582</v>
      </c>
      <c r="FY65" s="86" t="s">
        <v>582</v>
      </c>
      <c r="FZ65" s="86" t="s">
        <v>582</v>
      </c>
      <c r="GA65" s="86" t="s">
        <v>582</v>
      </c>
      <c r="GB65" s="86" t="s">
        <v>582</v>
      </c>
      <c r="GC65" s="86" t="s">
        <v>582</v>
      </c>
      <c r="GD65" s="86" t="s">
        <v>582</v>
      </c>
      <c r="GE65" s="86" t="s">
        <v>582</v>
      </c>
      <c r="GF65" s="86" t="s">
        <v>582</v>
      </c>
      <c r="GG65" s="86">
        <v>100</v>
      </c>
      <c r="GH65" s="86">
        <v>100</v>
      </c>
      <c r="GI65" s="86">
        <v>100</v>
      </c>
      <c r="GJ65" s="86">
        <v>100</v>
      </c>
      <c r="GK65" s="86">
        <v>100</v>
      </c>
      <c r="GL65" s="86">
        <v>100</v>
      </c>
      <c r="GM65" s="86">
        <v>100</v>
      </c>
      <c r="GN65" s="86">
        <v>100</v>
      </c>
      <c r="GO65" s="86">
        <v>100</v>
      </c>
      <c r="GP65" s="86">
        <v>100</v>
      </c>
      <c r="GQ65" s="86">
        <v>66.666666666666657</v>
      </c>
      <c r="GR65" s="86">
        <v>100</v>
      </c>
      <c r="GS65" s="86" t="s">
        <v>582</v>
      </c>
      <c r="GT65" s="86" t="s">
        <v>582</v>
      </c>
      <c r="GU65" s="86" t="s">
        <v>582</v>
      </c>
      <c r="GV65" s="86" t="s">
        <v>582</v>
      </c>
      <c r="GW65" s="86" t="s">
        <v>582</v>
      </c>
      <c r="GX65" s="86" t="s">
        <v>582</v>
      </c>
      <c r="GY65" s="86" t="s">
        <v>582</v>
      </c>
      <c r="GZ65" s="86" t="s">
        <v>582</v>
      </c>
      <c r="HA65" s="86" t="s">
        <v>582</v>
      </c>
      <c r="HB65" s="86" t="s">
        <v>582</v>
      </c>
      <c r="HC65" s="86" t="s">
        <v>582</v>
      </c>
      <c r="HD65" s="86" t="s">
        <v>582</v>
      </c>
      <c r="HE65" s="86" t="s">
        <v>582</v>
      </c>
      <c r="HF65" s="86" t="s">
        <v>582</v>
      </c>
      <c r="HG65" s="86" t="s">
        <v>582</v>
      </c>
      <c r="HH65" s="86" t="s">
        <v>582</v>
      </c>
      <c r="HI65" s="86" t="s">
        <v>582</v>
      </c>
      <c r="HJ65" s="86" t="s">
        <v>582</v>
      </c>
      <c r="HK65" s="86" t="s">
        <v>582</v>
      </c>
      <c r="HL65" s="86" t="s">
        <v>582</v>
      </c>
      <c r="HM65" s="86" t="s">
        <v>582</v>
      </c>
      <c r="HN65" s="86" t="s">
        <v>582</v>
      </c>
      <c r="HO65" s="86" t="s">
        <v>582</v>
      </c>
      <c r="HP65" s="86" t="s">
        <v>582</v>
      </c>
      <c r="HQ65" s="86" t="s">
        <v>582</v>
      </c>
      <c r="HR65" s="86" t="s">
        <v>582</v>
      </c>
      <c r="HS65" s="86" t="s">
        <v>582</v>
      </c>
      <c r="HT65" s="86" t="s">
        <v>582</v>
      </c>
      <c r="HU65" s="86" t="s">
        <v>582</v>
      </c>
      <c r="HV65" s="86" t="s">
        <v>582</v>
      </c>
      <c r="HW65" s="86" t="s">
        <v>582</v>
      </c>
      <c r="HX65" s="86" t="s">
        <v>582</v>
      </c>
      <c r="HY65" s="86">
        <v>100</v>
      </c>
      <c r="HZ65" s="86">
        <v>100</v>
      </c>
      <c r="IA65" s="86">
        <v>100</v>
      </c>
      <c r="IB65" s="86">
        <v>60</v>
      </c>
      <c r="IC65" s="86">
        <v>80</v>
      </c>
      <c r="ID65" s="86">
        <v>100</v>
      </c>
      <c r="IE65" s="86">
        <v>100</v>
      </c>
      <c r="IF65" s="86">
        <v>80</v>
      </c>
      <c r="IG65" s="86">
        <v>80</v>
      </c>
      <c r="IH65" s="86">
        <v>100</v>
      </c>
      <c r="II65" s="86">
        <v>40</v>
      </c>
      <c r="IJ65" s="86">
        <v>40</v>
      </c>
      <c r="IK65" s="86">
        <v>60</v>
      </c>
      <c r="IL65" s="86">
        <v>20</v>
      </c>
      <c r="IM65" s="86">
        <v>80</v>
      </c>
      <c r="IN65" s="86">
        <v>40</v>
      </c>
      <c r="IO65" s="86">
        <v>20</v>
      </c>
      <c r="IP65" s="86">
        <v>60</v>
      </c>
      <c r="IQ65" s="86">
        <v>60</v>
      </c>
      <c r="IR65" s="86">
        <v>60</v>
      </c>
      <c r="IS65" s="86">
        <v>80</v>
      </c>
      <c r="IT65" s="86">
        <v>60</v>
      </c>
      <c r="IU65" s="86">
        <v>60</v>
      </c>
      <c r="IV65" s="86">
        <v>80</v>
      </c>
      <c r="IW65" s="86">
        <v>80</v>
      </c>
      <c r="IX65" s="86">
        <v>80</v>
      </c>
      <c r="IY65" s="86">
        <v>60</v>
      </c>
      <c r="IZ65" s="86">
        <v>40</v>
      </c>
      <c r="JA65" s="86">
        <v>60</v>
      </c>
      <c r="JB65" s="86">
        <v>40</v>
      </c>
      <c r="JC65" s="86">
        <v>100</v>
      </c>
      <c r="JD65" s="86">
        <v>100</v>
      </c>
      <c r="JE65" s="86">
        <v>50</v>
      </c>
      <c r="JF65" s="86">
        <v>100</v>
      </c>
      <c r="JG65" s="86">
        <v>100</v>
      </c>
      <c r="JH65" s="86">
        <v>50</v>
      </c>
      <c r="JI65" s="86">
        <v>100</v>
      </c>
      <c r="JJ65" s="86">
        <v>100</v>
      </c>
      <c r="JK65" s="86">
        <v>100</v>
      </c>
      <c r="JL65" s="86">
        <v>50</v>
      </c>
      <c r="JM65" s="86">
        <v>100</v>
      </c>
      <c r="JN65" s="86">
        <v>100</v>
      </c>
      <c r="JO65" s="86">
        <v>100</v>
      </c>
      <c r="JP65" s="86">
        <v>50</v>
      </c>
      <c r="JQ65" s="86">
        <v>100</v>
      </c>
      <c r="JR65" s="86">
        <v>50</v>
      </c>
      <c r="JS65" s="86">
        <v>100</v>
      </c>
      <c r="JT65" s="86">
        <v>100</v>
      </c>
      <c r="JU65" s="86">
        <v>0</v>
      </c>
      <c r="JV65" s="86">
        <v>50</v>
      </c>
      <c r="JW65" s="86">
        <v>100</v>
      </c>
      <c r="JX65" s="86">
        <v>100</v>
      </c>
      <c r="JY65" s="86">
        <v>50</v>
      </c>
      <c r="JZ65" s="86">
        <v>50</v>
      </c>
      <c r="KA65" s="86">
        <v>50</v>
      </c>
      <c r="KB65" s="86">
        <v>83.333333333333343</v>
      </c>
      <c r="KC65" s="86">
        <v>50</v>
      </c>
      <c r="KD65" s="86">
        <v>83.333333333333343</v>
      </c>
      <c r="KE65" s="86">
        <v>100</v>
      </c>
      <c r="KF65" s="86">
        <v>83.333333333333343</v>
      </c>
      <c r="KG65" s="86">
        <v>100</v>
      </c>
      <c r="KH65" s="86">
        <v>50</v>
      </c>
      <c r="KI65" s="86">
        <v>83.333333333333343</v>
      </c>
      <c r="KJ65" s="86">
        <v>83.333333333333343</v>
      </c>
      <c r="KK65" s="86">
        <v>83.333333333333343</v>
      </c>
      <c r="KL65" s="86">
        <v>100</v>
      </c>
      <c r="KM65" s="86">
        <v>83.333333333333343</v>
      </c>
      <c r="KN65" s="86">
        <v>83.333333333333343</v>
      </c>
      <c r="KO65" s="86">
        <v>83.333333333333343</v>
      </c>
      <c r="KP65" s="86">
        <v>83.333333333333343</v>
      </c>
      <c r="KQ65" s="86">
        <v>50</v>
      </c>
      <c r="KR65" s="86">
        <v>33.333333333333329</v>
      </c>
      <c r="KS65" s="86">
        <v>66.666666666666657</v>
      </c>
      <c r="KT65" s="86">
        <v>16.666666666666664</v>
      </c>
      <c r="KU65" s="86">
        <v>83.333333333333343</v>
      </c>
      <c r="KV65" s="86">
        <v>50</v>
      </c>
      <c r="KW65" s="86">
        <v>66.666666666666657</v>
      </c>
      <c r="KX65" s="86">
        <v>66.666666666666657</v>
      </c>
      <c r="KY65" s="86">
        <v>50</v>
      </c>
      <c r="KZ65" s="86">
        <v>100</v>
      </c>
      <c r="LA65" s="86">
        <v>66.666666666666657</v>
      </c>
      <c r="LB65" s="86">
        <v>66.666666666666657</v>
      </c>
      <c r="LC65" s="86">
        <v>83.333333333333343</v>
      </c>
      <c r="LD65" s="86" t="s">
        <v>582</v>
      </c>
      <c r="LE65" s="86" t="s">
        <v>582</v>
      </c>
      <c r="LF65" s="86" t="s">
        <v>582</v>
      </c>
      <c r="LG65" s="86" t="s">
        <v>582</v>
      </c>
      <c r="LH65" s="86" t="s">
        <v>582</v>
      </c>
      <c r="LI65" s="86" t="s">
        <v>582</v>
      </c>
      <c r="LJ65" s="86" t="s">
        <v>582</v>
      </c>
      <c r="LK65" s="86" t="s">
        <v>582</v>
      </c>
      <c r="LL65" s="86" t="s">
        <v>582</v>
      </c>
      <c r="LM65" s="86" t="s">
        <v>582</v>
      </c>
      <c r="LN65" s="86" t="s">
        <v>582</v>
      </c>
      <c r="LO65" s="86" t="s">
        <v>582</v>
      </c>
      <c r="LP65" s="86" t="s">
        <v>582</v>
      </c>
      <c r="LQ65" s="86" t="s">
        <v>582</v>
      </c>
      <c r="LR65" s="86" t="s">
        <v>582</v>
      </c>
      <c r="LS65" s="86" t="s">
        <v>582</v>
      </c>
      <c r="LT65" s="86" t="s">
        <v>582</v>
      </c>
      <c r="LU65" s="86" t="s">
        <v>582</v>
      </c>
      <c r="LV65" s="86">
        <v>50</v>
      </c>
      <c r="LW65" s="86">
        <v>100</v>
      </c>
      <c r="LX65" s="86">
        <v>100</v>
      </c>
      <c r="LY65" s="86">
        <v>50</v>
      </c>
      <c r="LZ65" s="86">
        <v>100</v>
      </c>
      <c r="MA65" s="86">
        <v>100</v>
      </c>
      <c r="MB65" s="86">
        <v>100</v>
      </c>
      <c r="MC65" s="86">
        <v>50</v>
      </c>
      <c r="MD65" s="86">
        <v>50</v>
      </c>
      <c r="ME65" s="86">
        <v>50</v>
      </c>
      <c r="MF65" s="86">
        <v>100</v>
      </c>
      <c r="MG65" s="86">
        <v>100</v>
      </c>
      <c r="MH65" s="86">
        <v>50</v>
      </c>
      <c r="MI65" s="86">
        <v>100</v>
      </c>
      <c r="MJ65" s="86">
        <v>100</v>
      </c>
      <c r="MK65" s="86">
        <v>100</v>
      </c>
      <c r="ML65" s="86">
        <v>100</v>
      </c>
      <c r="MM65" s="86">
        <v>100</v>
      </c>
      <c r="MN65" s="86">
        <v>50</v>
      </c>
      <c r="MO65" s="86">
        <v>50</v>
      </c>
      <c r="MP65" s="86">
        <v>50</v>
      </c>
      <c r="MQ65" s="86">
        <v>50</v>
      </c>
      <c r="MR65" s="86">
        <v>66.666666666666657</v>
      </c>
      <c r="MS65" s="86">
        <v>66.666666666666657</v>
      </c>
      <c r="MT65" s="86">
        <v>66.666666666666657</v>
      </c>
      <c r="MU65" s="86">
        <v>33.333333333333329</v>
      </c>
      <c r="MV65" s="86">
        <v>33.333333333333329</v>
      </c>
      <c r="MW65" s="86">
        <v>66.666666666666657</v>
      </c>
      <c r="MX65" s="86">
        <v>66.666666666666657</v>
      </c>
      <c r="MY65" s="86">
        <v>100</v>
      </c>
      <c r="MZ65" s="86">
        <v>66.666666666666657</v>
      </c>
      <c r="NA65" s="86">
        <v>0</v>
      </c>
      <c r="NB65" s="86">
        <v>66.666666666666657</v>
      </c>
      <c r="NC65" s="86">
        <v>66.666666666666657</v>
      </c>
      <c r="ND65" s="86">
        <v>100</v>
      </c>
      <c r="NE65" s="86">
        <v>100</v>
      </c>
      <c r="NF65" s="86">
        <v>100</v>
      </c>
      <c r="NG65" s="86">
        <v>0</v>
      </c>
      <c r="NH65" s="86">
        <v>66.666666666666657</v>
      </c>
      <c r="NI65" s="86">
        <v>33.333333333333329</v>
      </c>
      <c r="NJ65" s="86">
        <v>66.666666666666657</v>
      </c>
      <c r="NK65" s="86">
        <v>66.666666666666657</v>
      </c>
      <c r="NL65" s="86">
        <v>66.666666666666657</v>
      </c>
      <c r="NM65" s="86">
        <v>66.666666666666657</v>
      </c>
      <c r="NN65" s="86">
        <v>33.333333333333329</v>
      </c>
      <c r="NO65" s="86">
        <v>100</v>
      </c>
      <c r="NP65" s="86">
        <v>66.666666666666657</v>
      </c>
      <c r="NQ65" s="86">
        <v>33.333333333333329</v>
      </c>
      <c r="NR65" s="86">
        <v>100</v>
      </c>
      <c r="NS65" s="86">
        <v>100</v>
      </c>
      <c r="NT65" s="86">
        <v>100</v>
      </c>
      <c r="NU65" s="86">
        <v>100</v>
      </c>
      <c r="NV65" s="86">
        <v>100</v>
      </c>
      <c r="NW65" s="86">
        <v>100</v>
      </c>
      <c r="NX65" s="86">
        <v>100</v>
      </c>
      <c r="NY65" s="86">
        <v>100</v>
      </c>
      <c r="NZ65" s="86">
        <v>100</v>
      </c>
      <c r="OA65" s="86">
        <v>100</v>
      </c>
      <c r="OB65" s="86">
        <v>100</v>
      </c>
      <c r="OC65" s="86">
        <v>100</v>
      </c>
      <c r="OD65" s="86">
        <v>100</v>
      </c>
      <c r="OE65" s="86">
        <v>100</v>
      </c>
      <c r="OF65" s="86">
        <v>100</v>
      </c>
      <c r="OG65" s="86">
        <v>100</v>
      </c>
      <c r="OH65" s="86">
        <v>100</v>
      </c>
      <c r="OI65" s="86">
        <v>100</v>
      </c>
      <c r="OJ65" s="86">
        <v>100</v>
      </c>
      <c r="OK65" s="86">
        <v>100</v>
      </c>
      <c r="OL65" s="86">
        <v>100</v>
      </c>
      <c r="OM65" s="86">
        <v>100</v>
      </c>
      <c r="ON65" s="86">
        <v>100</v>
      </c>
      <c r="OO65" s="86">
        <v>100</v>
      </c>
      <c r="OP65" s="86">
        <v>0</v>
      </c>
    </row>
    <row r="66" spans="1:406" x14ac:dyDescent="0.25">
      <c r="A66" s="86"/>
      <c r="B66" s="62" t="s">
        <v>487</v>
      </c>
      <c r="C66" s="86">
        <v>50</v>
      </c>
      <c r="D66" s="86">
        <v>83.333333333333343</v>
      </c>
      <c r="E66" s="86">
        <v>83.333333333333343</v>
      </c>
      <c r="F66" s="86">
        <v>66.666666666666657</v>
      </c>
      <c r="G66" s="86">
        <v>100</v>
      </c>
      <c r="H66" s="86">
        <v>66.666666666666657</v>
      </c>
      <c r="I66" s="86">
        <v>50</v>
      </c>
      <c r="J66" s="86">
        <v>50</v>
      </c>
      <c r="K66" s="86">
        <v>100</v>
      </c>
      <c r="L66" s="86">
        <v>50</v>
      </c>
      <c r="M66" s="86">
        <v>66.666666666666657</v>
      </c>
      <c r="N66" s="86">
        <v>66.666666666666657</v>
      </c>
      <c r="O66" s="86">
        <v>66.666666666666657</v>
      </c>
      <c r="P66" s="86">
        <v>50</v>
      </c>
      <c r="Q66" s="86">
        <v>66.666666666666657</v>
      </c>
      <c r="R66" s="86">
        <v>66.666666666666657</v>
      </c>
      <c r="S66" s="86">
        <v>83.333333333333343</v>
      </c>
      <c r="T66" s="86">
        <v>66.666666666666657</v>
      </c>
      <c r="U66" s="86">
        <v>66.666666666666657</v>
      </c>
      <c r="V66" s="86">
        <v>83.333333333333343</v>
      </c>
      <c r="W66" s="86">
        <v>66.666666666666657</v>
      </c>
      <c r="X66" s="86">
        <v>66.666666666666657</v>
      </c>
      <c r="Y66" s="86">
        <v>16.666666666666664</v>
      </c>
      <c r="Z66" s="86">
        <v>33.333333333333329</v>
      </c>
      <c r="AA66" s="86">
        <v>50</v>
      </c>
      <c r="AB66" s="86">
        <v>66.666666666666657</v>
      </c>
      <c r="AC66" s="86">
        <v>80</v>
      </c>
      <c r="AD66" s="86">
        <v>80</v>
      </c>
      <c r="AE66" s="86">
        <v>70</v>
      </c>
      <c r="AF66" s="86">
        <v>70</v>
      </c>
      <c r="AG66" s="86">
        <v>80</v>
      </c>
      <c r="AH66" s="86">
        <v>100</v>
      </c>
      <c r="AI66" s="86">
        <v>70</v>
      </c>
      <c r="AJ66" s="86">
        <v>70</v>
      </c>
      <c r="AK66" s="86">
        <v>70</v>
      </c>
      <c r="AL66" s="86">
        <v>50</v>
      </c>
      <c r="AM66" s="86">
        <v>80</v>
      </c>
      <c r="AN66" s="86">
        <v>80</v>
      </c>
      <c r="AO66" s="86">
        <v>70</v>
      </c>
      <c r="AP66" s="86">
        <v>60</v>
      </c>
      <c r="AQ66" s="86">
        <v>70</v>
      </c>
      <c r="AR66" s="86">
        <v>70</v>
      </c>
      <c r="AS66" s="86">
        <v>70</v>
      </c>
      <c r="AT66" s="86">
        <v>80</v>
      </c>
      <c r="AU66" s="86">
        <v>70</v>
      </c>
      <c r="AV66" s="86">
        <v>60</v>
      </c>
      <c r="AW66" s="86">
        <v>70</v>
      </c>
      <c r="AX66" s="86">
        <v>60</v>
      </c>
      <c r="AY66" s="86">
        <v>80</v>
      </c>
      <c r="AZ66" s="86">
        <v>70</v>
      </c>
      <c r="BA66" s="86">
        <v>80</v>
      </c>
      <c r="BB66" s="86">
        <v>80</v>
      </c>
      <c r="BC66" s="86">
        <v>70</v>
      </c>
      <c r="BD66" s="86">
        <v>87.5</v>
      </c>
      <c r="BE66" s="86">
        <v>87.5</v>
      </c>
      <c r="BF66" s="86">
        <v>100</v>
      </c>
      <c r="BG66" s="86">
        <v>87.5</v>
      </c>
      <c r="BH66" s="86">
        <v>62.5</v>
      </c>
      <c r="BI66" s="86">
        <v>87.5</v>
      </c>
      <c r="BJ66" s="86">
        <v>62.5</v>
      </c>
      <c r="BK66" s="86">
        <v>75</v>
      </c>
      <c r="BL66" s="86">
        <v>75</v>
      </c>
      <c r="BM66" s="86">
        <v>100</v>
      </c>
      <c r="BN66" s="86">
        <v>87.5</v>
      </c>
      <c r="BO66" s="86">
        <v>100</v>
      </c>
      <c r="BP66" s="86">
        <v>87.5</v>
      </c>
      <c r="BQ66" s="86">
        <v>75</v>
      </c>
      <c r="BR66" s="86">
        <v>100</v>
      </c>
      <c r="BS66" s="86">
        <v>75</v>
      </c>
      <c r="BT66" s="86">
        <v>75</v>
      </c>
      <c r="BU66" s="86">
        <v>87.5</v>
      </c>
      <c r="BV66" s="86">
        <v>87.5</v>
      </c>
      <c r="BW66" s="86">
        <v>100</v>
      </c>
      <c r="BX66" s="86">
        <v>75</v>
      </c>
      <c r="BY66" s="86">
        <v>87.5</v>
      </c>
      <c r="BZ66" s="86">
        <v>100</v>
      </c>
      <c r="CA66" s="86">
        <v>87.5</v>
      </c>
      <c r="CB66" s="86">
        <v>75</v>
      </c>
      <c r="CC66" s="86">
        <v>100</v>
      </c>
      <c r="CD66" s="86">
        <v>100</v>
      </c>
      <c r="CE66" s="86">
        <v>53.846153846153847</v>
      </c>
      <c r="CF66" s="86">
        <v>84.615384615384613</v>
      </c>
      <c r="CG66" s="86">
        <v>92.307692307692307</v>
      </c>
      <c r="CH66" s="86">
        <v>76.923076923076934</v>
      </c>
      <c r="CI66" s="86">
        <v>46.153846153846153</v>
      </c>
      <c r="CJ66" s="86">
        <v>53.846153846153847</v>
      </c>
      <c r="CK66" s="86">
        <v>61.53846153846154</v>
      </c>
      <c r="CL66" s="86">
        <v>38.461538461538467</v>
      </c>
      <c r="CM66" s="86">
        <v>92.307692307692307</v>
      </c>
      <c r="CN66" s="86">
        <v>69.230769230769226</v>
      </c>
      <c r="CO66" s="86">
        <v>76.923076923076934</v>
      </c>
      <c r="CP66" s="86">
        <v>61.53846153846154</v>
      </c>
      <c r="CQ66" s="86">
        <v>69.230769230769226</v>
      </c>
      <c r="CR66" s="86">
        <v>84.615384615384613</v>
      </c>
      <c r="CS66" s="86">
        <v>69.230769230769226</v>
      </c>
      <c r="CT66" s="86">
        <v>61.53846153846154</v>
      </c>
      <c r="CU66" s="86">
        <v>61.53846153846154</v>
      </c>
      <c r="CV66" s="86">
        <v>84.615384615384613</v>
      </c>
      <c r="CW66" s="86">
        <v>61.53846153846154</v>
      </c>
      <c r="CX66" s="86">
        <v>61.53846153846154</v>
      </c>
      <c r="CY66" s="86">
        <v>69.230769230769226</v>
      </c>
      <c r="CZ66" s="86">
        <v>76.923076923076934</v>
      </c>
      <c r="DA66" s="86">
        <v>76.923076923076934</v>
      </c>
      <c r="DB66" s="86">
        <v>53.846153846153847</v>
      </c>
      <c r="DC66" s="86">
        <v>76.923076923076934</v>
      </c>
      <c r="DD66" s="86">
        <v>69.230769230769226</v>
      </c>
      <c r="DE66" s="86">
        <v>66.666666666666657</v>
      </c>
      <c r="DF66" s="86">
        <v>50</v>
      </c>
      <c r="DG66" s="86">
        <v>83.333333333333343</v>
      </c>
      <c r="DH66" s="86">
        <v>66.666666666666657</v>
      </c>
      <c r="DI66" s="86">
        <v>83.333333333333343</v>
      </c>
      <c r="DJ66" s="86">
        <v>100</v>
      </c>
      <c r="DK66" s="86">
        <v>100</v>
      </c>
      <c r="DL66" s="86">
        <v>83.333333333333343</v>
      </c>
      <c r="DM66" s="86">
        <v>66.666666666666657</v>
      </c>
      <c r="DN66" s="86">
        <v>50</v>
      </c>
      <c r="DO66" s="86">
        <v>100</v>
      </c>
      <c r="DP66" s="86">
        <v>100</v>
      </c>
      <c r="DQ66" s="86">
        <v>83.333333333333343</v>
      </c>
      <c r="DR66" s="86">
        <v>66.666666666666657</v>
      </c>
      <c r="DS66" s="86">
        <v>100</v>
      </c>
      <c r="DT66" s="86">
        <v>100</v>
      </c>
      <c r="DU66" s="86">
        <v>100</v>
      </c>
      <c r="DV66" s="86">
        <v>100</v>
      </c>
      <c r="DW66" s="86">
        <v>100</v>
      </c>
      <c r="DX66" s="86">
        <v>100</v>
      </c>
      <c r="DY66" s="86">
        <v>66.666666666666657</v>
      </c>
      <c r="DZ66" s="86">
        <v>66.666666666666657</v>
      </c>
      <c r="EA66" s="86">
        <v>66.666666666666657</v>
      </c>
      <c r="EB66" s="86">
        <v>83.333333333333343</v>
      </c>
      <c r="EC66" s="86">
        <v>83.333333333333343</v>
      </c>
      <c r="ED66" s="86">
        <v>100</v>
      </c>
      <c r="EE66" s="86">
        <v>66.666666666666657</v>
      </c>
      <c r="EF66" s="86">
        <v>100</v>
      </c>
      <c r="EG66" s="86">
        <v>100</v>
      </c>
      <c r="EH66" s="86">
        <v>91.666666666666657</v>
      </c>
      <c r="EI66" s="86">
        <v>100</v>
      </c>
      <c r="EJ66" s="86">
        <v>91.666666666666657</v>
      </c>
      <c r="EK66" s="86">
        <v>100</v>
      </c>
      <c r="EL66" s="86">
        <v>91.666666666666657</v>
      </c>
      <c r="EM66" s="86">
        <v>75</v>
      </c>
      <c r="EN66" s="86">
        <v>100</v>
      </c>
      <c r="EO66" s="86">
        <v>75</v>
      </c>
      <c r="EP66" s="86">
        <v>100</v>
      </c>
      <c r="EQ66" s="86">
        <v>100</v>
      </c>
      <c r="ER66" s="86">
        <v>83.333333333333343</v>
      </c>
      <c r="ES66" s="86">
        <v>83.333333333333343</v>
      </c>
      <c r="ET66" s="86">
        <v>83.333333333333343</v>
      </c>
      <c r="EU66" s="86">
        <v>100</v>
      </c>
      <c r="EV66" s="86">
        <v>75</v>
      </c>
      <c r="EW66" s="86">
        <v>100</v>
      </c>
      <c r="EX66" s="86">
        <v>75</v>
      </c>
      <c r="EY66" s="86">
        <v>87.5</v>
      </c>
      <c r="EZ66" s="86">
        <v>100</v>
      </c>
      <c r="FA66" s="86">
        <v>62.5</v>
      </c>
      <c r="FB66" s="86">
        <v>100</v>
      </c>
      <c r="FC66" s="86">
        <v>75</v>
      </c>
      <c r="FD66" s="86">
        <v>100</v>
      </c>
      <c r="FE66" s="86">
        <v>71.428571428571431</v>
      </c>
      <c r="FF66" s="86">
        <v>71.428571428571431</v>
      </c>
      <c r="FG66" s="86">
        <v>71.428571428571431</v>
      </c>
      <c r="FH66" s="86">
        <v>57.142857142857139</v>
      </c>
      <c r="FI66" s="86">
        <v>100</v>
      </c>
      <c r="FJ66" s="86">
        <v>100</v>
      </c>
      <c r="FK66" s="86">
        <v>71.428571428571431</v>
      </c>
      <c r="FL66" s="86">
        <v>71.428571428571431</v>
      </c>
      <c r="FM66" s="86">
        <v>85.714285714285708</v>
      </c>
      <c r="FN66" s="86">
        <v>100</v>
      </c>
      <c r="FO66" s="86">
        <v>100</v>
      </c>
      <c r="FP66" s="86">
        <v>100</v>
      </c>
      <c r="FQ66" s="86">
        <v>85.714285714285708</v>
      </c>
      <c r="FR66" s="86">
        <v>85.714285714285708</v>
      </c>
      <c r="FS66" s="86">
        <v>88.888888888888886</v>
      </c>
      <c r="FT66" s="86">
        <v>100</v>
      </c>
      <c r="FU66" s="86">
        <v>88.888888888888886</v>
      </c>
      <c r="FV66" s="86">
        <v>88.888888888888886</v>
      </c>
      <c r="FW66" s="86">
        <v>100</v>
      </c>
      <c r="FX66" s="86">
        <v>100</v>
      </c>
      <c r="FY66" s="86">
        <v>100</v>
      </c>
      <c r="FZ66" s="86">
        <v>88.888888888888886</v>
      </c>
      <c r="GA66" s="86">
        <v>100</v>
      </c>
      <c r="GB66" s="86">
        <v>88.888888888888886</v>
      </c>
      <c r="GC66" s="86">
        <v>100</v>
      </c>
      <c r="GD66" s="86">
        <v>88.888888888888886</v>
      </c>
      <c r="GE66" s="86">
        <v>22.222222222222221</v>
      </c>
      <c r="GF66" s="86">
        <v>77.777777777777786</v>
      </c>
      <c r="GG66" s="86">
        <v>100</v>
      </c>
      <c r="GH66" s="86">
        <v>62.5</v>
      </c>
      <c r="GI66" s="86">
        <v>87.5</v>
      </c>
      <c r="GJ66" s="86">
        <v>87.5</v>
      </c>
      <c r="GK66" s="86">
        <v>87.5</v>
      </c>
      <c r="GL66" s="86">
        <v>100</v>
      </c>
      <c r="GM66" s="86">
        <v>62.5</v>
      </c>
      <c r="GN66" s="86">
        <v>75</v>
      </c>
      <c r="GO66" s="86">
        <v>75</v>
      </c>
      <c r="GP66" s="86">
        <v>75</v>
      </c>
      <c r="GQ66" s="86">
        <v>100</v>
      </c>
      <c r="GR66" s="86">
        <v>66.666666666666657</v>
      </c>
      <c r="GS66" s="86">
        <v>100</v>
      </c>
      <c r="GT66" s="86">
        <v>88.888888888888886</v>
      </c>
      <c r="GU66" s="86">
        <v>88.888888888888886</v>
      </c>
      <c r="GV66" s="86">
        <v>66.666666666666657</v>
      </c>
      <c r="GW66" s="86">
        <v>77.777777777777786</v>
      </c>
      <c r="GX66" s="86">
        <v>55.555555555555557</v>
      </c>
      <c r="GY66" s="86">
        <v>100</v>
      </c>
      <c r="GZ66" s="86">
        <v>66.666666666666657</v>
      </c>
      <c r="HA66" s="86">
        <v>100</v>
      </c>
      <c r="HB66" s="86">
        <v>88.888888888888886</v>
      </c>
      <c r="HC66" s="86">
        <v>88.888888888888886</v>
      </c>
      <c r="HD66" s="86">
        <v>88.888888888888886</v>
      </c>
      <c r="HE66" s="86">
        <v>66.666666666666657</v>
      </c>
      <c r="HF66" s="86">
        <v>100</v>
      </c>
      <c r="HG66" s="86">
        <v>88.888888888888886</v>
      </c>
      <c r="HH66" s="86">
        <v>77.777777777777786</v>
      </c>
      <c r="HI66" s="86">
        <v>77.777777777777786</v>
      </c>
      <c r="HJ66" s="86">
        <v>88.888888888888886</v>
      </c>
      <c r="HK66" s="86">
        <v>55.555555555555557</v>
      </c>
      <c r="HL66" s="86">
        <v>66.666666666666657</v>
      </c>
      <c r="HM66" s="86">
        <v>77.777777777777786</v>
      </c>
      <c r="HN66" s="86">
        <v>77.777777777777786</v>
      </c>
      <c r="HO66" s="86">
        <v>77.777777777777786</v>
      </c>
      <c r="HP66" s="86">
        <v>66.666666666666657</v>
      </c>
      <c r="HQ66" s="86">
        <v>66.666666666666657</v>
      </c>
      <c r="HR66" s="86">
        <v>66.666666666666657</v>
      </c>
      <c r="HS66" s="86">
        <v>77.777777777777786</v>
      </c>
      <c r="HT66" s="86">
        <v>88.888888888888886</v>
      </c>
      <c r="HU66" s="86">
        <v>55.555555555555557</v>
      </c>
      <c r="HV66" s="86">
        <v>66.666666666666657</v>
      </c>
      <c r="HW66" s="86">
        <v>66.666666666666657</v>
      </c>
      <c r="HX66" s="86">
        <v>77.777777777777786</v>
      </c>
      <c r="HY66" s="86">
        <v>100</v>
      </c>
      <c r="HZ66" s="86">
        <v>88.888888888888886</v>
      </c>
      <c r="IA66" s="86">
        <v>100</v>
      </c>
      <c r="IB66" s="86">
        <v>100</v>
      </c>
      <c r="IC66" s="86">
        <v>100</v>
      </c>
      <c r="ID66" s="86">
        <v>100</v>
      </c>
      <c r="IE66" s="86">
        <v>88.888888888888886</v>
      </c>
      <c r="IF66" s="86">
        <v>100</v>
      </c>
      <c r="IG66" s="86">
        <v>100</v>
      </c>
      <c r="IH66" s="86">
        <v>88.888888888888886</v>
      </c>
      <c r="II66" s="86">
        <v>77.777777777777786</v>
      </c>
      <c r="IJ66" s="86">
        <v>77.777777777777786</v>
      </c>
      <c r="IK66" s="86">
        <v>66.666666666666657</v>
      </c>
      <c r="IL66" s="86">
        <v>66.666666666666657</v>
      </c>
      <c r="IM66" s="86">
        <v>100</v>
      </c>
      <c r="IN66" s="86">
        <v>77.777777777777786</v>
      </c>
      <c r="IO66" s="86">
        <v>100</v>
      </c>
      <c r="IP66" s="86">
        <v>88.888888888888886</v>
      </c>
      <c r="IQ66" s="86">
        <v>88.888888888888886</v>
      </c>
      <c r="IR66" s="86">
        <v>100</v>
      </c>
      <c r="IS66" s="86">
        <v>100</v>
      </c>
      <c r="IT66" s="86">
        <v>88.888888888888886</v>
      </c>
      <c r="IU66" s="86">
        <v>88.888888888888886</v>
      </c>
      <c r="IV66" s="86">
        <v>88.888888888888886</v>
      </c>
      <c r="IW66" s="86">
        <v>77.777777777777786</v>
      </c>
      <c r="IX66" s="86">
        <v>100</v>
      </c>
      <c r="IY66" s="86">
        <v>77.777777777777786</v>
      </c>
      <c r="IZ66" s="86">
        <v>66.666666666666657</v>
      </c>
      <c r="JA66" s="86">
        <v>88.888888888888886</v>
      </c>
      <c r="JB66" s="86">
        <v>77.777777777777786</v>
      </c>
      <c r="JC66" s="86">
        <v>100</v>
      </c>
      <c r="JD66" s="86">
        <v>57.142857142857139</v>
      </c>
      <c r="JE66" s="86">
        <v>71.428571428571431</v>
      </c>
      <c r="JF66" s="86">
        <v>85.714285714285708</v>
      </c>
      <c r="JG66" s="86">
        <v>71.428571428571431</v>
      </c>
      <c r="JH66" s="86">
        <v>57.142857142857139</v>
      </c>
      <c r="JI66" s="86">
        <v>100</v>
      </c>
      <c r="JJ66" s="86">
        <v>100</v>
      </c>
      <c r="JK66" s="86">
        <v>71.428571428571431</v>
      </c>
      <c r="JL66" s="86">
        <v>57.142857142857139</v>
      </c>
      <c r="JM66" s="86">
        <v>57.142857142857139</v>
      </c>
      <c r="JN66" s="86">
        <v>100</v>
      </c>
      <c r="JO66" s="86">
        <v>100</v>
      </c>
      <c r="JP66" s="86">
        <v>57.142857142857139</v>
      </c>
      <c r="JQ66" s="86">
        <v>71.428571428571431</v>
      </c>
      <c r="JR66" s="86">
        <v>57.142857142857139</v>
      </c>
      <c r="JS66" s="86">
        <v>71.428571428571431</v>
      </c>
      <c r="JT66" s="86">
        <v>85.714285714285708</v>
      </c>
      <c r="JU66" s="86">
        <v>57.142857142857139</v>
      </c>
      <c r="JV66" s="86">
        <v>100</v>
      </c>
      <c r="JW66" s="86">
        <v>71.428571428571431</v>
      </c>
      <c r="JX66" s="86">
        <v>57.142857142857139</v>
      </c>
      <c r="JY66" s="86">
        <v>57.142857142857139</v>
      </c>
      <c r="JZ66" s="86">
        <v>100</v>
      </c>
      <c r="KA66" s="86">
        <v>71.428571428571431</v>
      </c>
      <c r="KB66" s="86">
        <v>88.888888888888886</v>
      </c>
      <c r="KC66" s="86">
        <v>55.555555555555557</v>
      </c>
      <c r="KD66" s="86">
        <v>88.888888888888886</v>
      </c>
      <c r="KE66" s="86">
        <v>100</v>
      </c>
      <c r="KF66" s="86">
        <v>88.888888888888886</v>
      </c>
      <c r="KG66" s="86">
        <v>100</v>
      </c>
      <c r="KH66" s="86">
        <v>66.666666666666657</v>
      </c>
      <c r="KI66" s="86">
        <v>77.777777777777786</v>
      </c>
      <c r="KJ66" s="86">
        <v>77.777777777777786</v>
      </c>
      <c r="KK66" s="86">
        <v>88.888888888888886</v>
      </c>
      <c r="KL66" s="86">
        <v>88.888888888888886</v>
      </c>
      <c r="KM66" s="86">
        <v>33.333333333333329</v>
      </c>
      <c r="KN66" s="86">
        <v>77.777777777777786</v>
      </c>
      <c r="KO66" s="86">
        <v>100</v>
      </c>
      <c r="KP66" s="86">
        <v>88.888888888888886</v>
      </c>
      <c r="KQ66" s="86">
        <v>77.777777777777786</v>
      </c>
      <c r="KR66" s="86">
        <v>11.111111111111111</v>
      </c>
      <c r="KS66" s="86">
        <v>66.666666666666657</v>
      </c>
      <c r="KT66" s="86">
        <v>88.888888888888886</v>
      </c>
      <c r="KU66" s="86">
        <v>88.888888888888886</v>
      </c>
      <c r="KV66" s="86">
        <v>77.777777777777786</v>
      </c>
      <c r="KW66" s="86">
        <v>66.666666666666657</v>
      </c>
      <c r="KX66" s="86">
        <v>77.777777777777786</v>
      </c>
      <c r="KY66" s="86">
        <v>88.888888888888886</v>
      </c>
      <c r="KZ66" s="86">
        <v>100</v>
      </c>
      <c r="LA66" s="86">
        <v>88.888888888888886</v>
      </c>
      <c r="LB66" s="86">
        <v>77.777777777777786</v>
      </c>
      <c r="LC66" s="86">
        <v>88.888888888888886</v>
      </c>
      <c r="LD66" s="86">
        <v>92.307692307692307</v>
      </c>
      <c r="LE66" s="86">
        <v>84.615384615384613</v>
      </c>
      <c r="LF66" s="86">
        <v>76.923076923076934</v>
      </c>
      <c r="LG66" s="86">
        <v>61.53846153846154</v>
      </c>
      <c r="LH66" s="86">
        <v>100</v>
      </c>
      <c r="LI66" s="86">
        <v>76.923076923076934</v>
      </c>
      <c r="LJ66" s="86">
        <v>100</v>
      </c>
      <c r="LK66" s="86">
        <v>92.307692307692307</v>
      </c>
      <c r="LL66" s="86">
        <v>92.307692307692307</v>
      </c>
      <c r="LM66" s="86">
        <v>84.615384615384613</v>
      </c>
      <c r="LN66" s="86">
        <v>69.230769230769226</v>
      </c>
      <c r="LO66" s="86">
        <v>84.615384615384613</v>
      </c>
      <c r="LP66" s="86">
        <v>84.615384615384613</v>
      </c>
      <c r="LQ66" s="86">
        <v>84.615384615384613</v>
      </c>
      <c r="LR66" s="86">
        <v>100</v>
      </c>
      <c r="LS66" s="86">
        <v>84.615384615384613</v>
      </c>
      <c r="LT66" s="86">
        <v>92.307692307692307</v>
      </c>
      <c r="LU66" s="86">
        <v>100</v>
      </c>
      <c r="LV66" s="86">
        <v>100</v>
      </c>
      <c r="LW66" s="86">
        <v>71.428571428571431</v>
      </c>
      <c r="LX66" s="86">
        <v>71.428571428571431</v>
      </c>
      <c r="LY66" s="86">
        <v>85.714285714285708</v>
      </c>
      <c r="LZ66" s="86">
        <v>71.428571428571431</v>
      </c>
      <c r="MA66" s="86">
        <v>85.714285714285708</v>
      </c>
      <c r="MB66" s="86">
        <v>85.714285714285708</v>
      </c>
      <c r="MC66" s="86">
        <v>71.428571428571431</v>
      </c>
      <c r="MD66" s="86">
        <v>71.428571428571431</v>
      </c>
      <c r="ME66" s="86">
        <v>71.428571428571431</v>
      </c>
      <c r="MF66" s="86">
        <v>85.714285714285708</v>
      </c>
      <c r="MG66" s="86">
        <v>85.714285714285708</v>
      </c>
      <c r="MH66" s="86">
        <v>57.142857142857139</v>
      </c>
      <c r="MI66" s="86">
        <v>85.714285714285708</v>
      </c>
      <c r="MJ66" s="86">
        <v>85.714285714285708</v>
      </c>
      <c r="MK66" s="86">
        <v>71.428571428571431</v>
      </c>
      <c r="ML66" s="86">
        <v>85.714285714285708</v>
      </c>
      <c r="MM66" s="86">
        <v>100</v>
      </c>
      <c r="MN66" s="86">
        <v>85.714285714285708</v>
      </c>
      <c r="MO66" s="86">
        <v>85.714285714285708</v>
      </c>
      <c r="MP66" s="86">
        <v>71.428571428571431</v>
      </c>
      <c r="MQ66" s="86">
        <v>57.142857142857139</v>
      </c>
      <c r="MR66" s="86">
        <v>87.5</v>
      </c>
      <c r="MS66" s="86">
        <v>87.5</v>
      </c>
      <c r="MT66" s="86">
        <v>87.5</v>
      </c>
      <c r="MU66" s="86">
        <v>75</v>
      </c>
      <c r="MV66" s="86">
        <v>100</v>
      </c>
      <c r="MW66" s="86">
        <v>87.5</v>
      </c>
      <c r="MX66" s="86">
        <v>87.5</v>
      </c>
      <c r="MY66" s="86">
        <v>100</v>
      </c>
      <c r="MZ66" s="86">
        <v>87.5</v>
      </c>
      <c r="NA66" s="86">
        <v>62.5</v>
      </c>
      <c r="NB66" s="86">
        <v>100</v>
      </c>
      <c r="NC66" s="86">
        <v>100</v>
      </c>
      <c r="ND66" s="86">
        <v>100</v>
      </c>
      <c r="NE66" s="86">
        <v>100</v>
      </c>
      <c r="NF66" s="86">
        <v>100</v>
      </c>
      <c r="NG66" s="86">
        <v>100</v>
      </c>
      <c r="NH66" s="86">
        <v>75</v>
      </c>
      <c r="NI66" s="86">
        <v>100</v>
      </c>
      <c r="NJ66" s="86">
        <v>62.5</v>
      </c>
      <c r="NK66" s="86">
        <v>62.5</v>
      </c>
      <c r="NL66" s="86">
        <v>100</v>
      </c>
      <c r="NM66" s="86">
        <v>87.5</v>
      </c>
      <c r="NN66" s="86">
        <v>100</v>
      </c>
      <c r="NO66" s="86">
        <v>87.5</v>
      </c>
      <c r="NP66" s="86">
        <v>75</v>
      </c>
      <c r="NQ66" s="86">
        <v>100</v>
      </c>
      <c r="NR66" s="86">
        <v>87.5</v>
      </c>
      <c r="NS66" s="86">
        <v>87.5</v>
      </c>
      <c r="NT66" s="86">
        <v>75</v>
      </c>
      <c r="NU66" s="86">
        <v>100</v>
      </c>
      <c r="NV66" s="86">
        <v>75</v>
      </c>
      <c r="NW66" s="86">
        <v>87.5</v>
      </c>
      <c r="NX66" s="86">
        <v>100</v>
      </c>
      <c r="NY66" s="86">
        <v>87.5</v>
      </c>
      <c r="NZ66" s="86">
        <v>75</v>
      </c>
      <c r="OA66" s="86">
        <v>100</v>
      </c>
      <c r="OB66" s="86">
        <v>62.5</v>
      </c>
      <c r="OC66" s="86">
        <v>75</v>
      </c>
      <c r="OD66" s="86">
        <v>87.5</v>
      </c>
      <c r="OE66" s="86">
        <v>87.5</v>
      </c>
      <c r="OF66" s="86">
        <v>75</v>
      </c>
      <c r="OG66" s="86">
        <v>87.5</v>
      </c>
      <c r="OH66" s="86">
        <v>87.5</v>
      </c>
      <c r="OI66" s="86">
        <v>87.5</v>
      </c>
      <c r="OJ66" s="86">
        <v>62.5</v>
      </c>
      <c r="OK66" s="86">
        <v>75</v>
      </c>
      <c r="OL66" s="86">
        <v>87.5</v>
      </c>
      <c r="OM66" s="86">
        <v>100</v>
      </c>
      <c r="ON66" s="86">
        <v>87.5</v>
      </c>
      <c r="OO66" s="86">
        <v>100</v>
      </c>
      <c r="OP66" s="86">
        <v>66.666666666666657</v>
      </c>
    </row>
    <row r="67" spans="1:406" x14ac:dyDescent="0.25">
      <c r="A67" s="86"/>
      <c r="B67" s="62" t="s">
        <v>488</v>
      </c>
      <c r="C67" s="86">
        <v>53.333333333333336</v>
      </c>
      <c r="D67" s="86">
        <v>66.666666666666657</v>
      </c>
      <c r="E67" s="86">
        <v>46.666666666666664</v>
      </c>
      <c r="F67" s="86">
        <v>46.666666666666664</v>
      </c>
      <c r="G67" s="86">
        <v>66.666666666666657</v>
      </c>
      <c r="H67" s="86">
        <v>40</v>
      </c>
      <c r="I67" s="86">
        <v>40</v>
      </c>
      <c r="J67" s="86">
        <v>33.333333333333329</v>
      </c>
      <c r="K67" s="86">
        <v>46.666666666666664</v>
      </c>
      <c r="L67" s="86">
        <v>40</v>
      </c>
      <c r="M67" s="86">
        <v>26.666666666666668</v>
      </c>
      <c r="N67" s="86">
        <v>40</v>
      </c>
      <c r="O67" s="86">
        <v>53.333333333333336</v>
      </c>
      <c r="P67" s="86">
        <v>60</v>
      </c>
      <c r="Q67" s="86">
        <v>40</v>
      </c>
      <c r="R67" s="86">
        <v>40</v>
      </c>
      <c r="S67" s="86">
        <v>40</v>
      </c>
      <c r="T67" s="86">
        <v>60</v>
      </c>
      <c r="U67" s="86">
        <v>53.333333333333336</v>
      </c>
      <c r="V67" s="86">
        <v>40</v>
      </c>
      <c r="W67" s="86">
        <v>46.666666666666664</v>
      </c>
      <c r="X67" s="86">
        <v>46.666666666666664</v>
      </c>
      <c r="Y67" s="86">
        <v>53.333333333333336</v>
      </c>
      <c r="Z67" s="86">
        <v>33.333333333333329</v>
      </c>
      <c r="AA67" s="86">
        <v>20</v>
      </c>
      <c r="AB67" s="86">
        <v>40</v>
      </c>
      <c r="AC67" s="86">
        <v>100</v>
      </c>
      <c r="AD67" s="86">
        <v>83.333333333333343</v>
      </c>
      <c r="AE67" s="86">
        <v>33.333333333333329</v>
      </c>
      <c r="AF67" s="86">
        <v>66.666666666666657</v>
      </c>
      <c r="AG67" s="86">
        <v>66.666666666666657</v>
      </c>
      <c r="AH67" s="86">
        <v>100</v>
      </c>
      <c r="AI67" s="86">
        <v>100</v>
      </c>
      <c r="AJ67" s="86">
        <v>66.666666666666657</v>
      </c>
      <c r="AK67" s="86">
        <v>33.333333333333329</v>
      </c>
      <c r="AL67" s="86">
        <v>66.666666666666657</v>
      </c>
      <c r="AM67" s="86">
        <v>50</v>
      </c>
      <c r="AN67" s="86">
        <v>83.333333333333343</v>
      </c>
      <c r="AO67" s="86">
        <v>83.333333333333343</v>
      </c>
      <c r="AP67" s="86">
        <v>66.666666666666657</v>
      </c>
      <c r="AQ67" s="86">
        <v>50</v>
      </c>
      <c r="AR67" s="86">
        <v>83.333333333333343</v>
      </c>
      <c r="AS67" s="86">
        <v>66.666666666666657</v>
      </c>
      <c r="AT67" s="86">
        <v>50</v>
      </c>
      <c r="AU67" s="86">
        <v>66.666666666666657</v>
      </c>
      <c r="AV67" s="86">
        <v>50</v>
      </c>
      <c r="AW67" s="86">
        <v>100</v>
      </c>
      <c r="AX67" s="86">
        <v>66.666666666666657</v>
      </c>
      <c r="AY67" s="86">
        <v>66.666666666666657</v>
      </c>
      <c r="AZ67" s="86">
        <v>66.666666666666657</v>
      </c>
      <c r="BA67" s="86">
        <v>100</v>
      </c>
      <c r="BB67" s="86">
        <v>66.666666666666657</v>
      </c>
      <c r="BC67" s="86">
        <v>66.666666666666657</v>
      </c>
      <c r="BD67" s="86">
        <v>50</v>
      </c>
      <c r="BE67" s="86">
        <v>70</v>
      </c>
      <c r="BF67" s="86">
        <v>70</v>
      </c>
      <c r="BG67" s="86">
        <v>60</v>
      </c>
      <c r="BH67" s="86">
        <v>60</v>
      </c>
      <c r="BI67" s="86">
        <v>70</v>
      </c>
      <c r="BJ67" s="86">
        <v>30</v>
      </c>
      <c r="BK67" s="86">
        <v>50</v>
      </c>
      <c r="BL67" s="86">
        <v>70</v>
      </c>
      <c r="BM67" s="86">
        <v>40</v>
      </c>
      <c r="BN67" s="86">
        <v>40</v>
      </c>
      <c r="BO67" s="86">
        <v>40</v>
      </c>
      <c r="BP67" s="86">
        <v>60</v>
      </c>
      <c r="BQ67" s="86">
        <v>30</v>
      </c>
      <c r="BR67" s="86">
        <v>50</v>
      </c>
      <c r="BS67" s="86">
        <v>30</v>
      </c>
      <c r="BT67" s="86">
        <v>50</v>
      </c>
      <c r="BU67" s="86">
        <v>80</v>
      </c>
      <c r="BV67" s="86">
        <v>50</v>
      </c>
      <c r="BW67" s="86">
        <v>60</v>
      </c>
      <c r="BX67" s="86">
        <v>30</v>
      </c>
      <c r="BY67" s="86">
        <v>70</v>
      </c>
      <c r="BZ67" s="86">
        <v>50</v>
      </c>
      <c r="CA67" s="86">
        <v>50</v>
      </c>
      <c r="CB67" s="86">
        <v>60</v>
      </c>
      <c r="CC67" s="86">
        <v>80</v>
      </c>
      <c r="CD67" s="86">
        <v>70</v>
      </c>
      <c r="CE67" s="86">
        <v>40</v>
      </c>
      <c r="CF67" s="86">
        <v>80</v>
      </c>
      <c r="CG67" s="86">
        <v>60</v>
      </c>
      <c r="CH67" s="86">
        <v>60</v>
      </c>
      <c r="CI67" s="86">
        <v>80</v>
      </c>
      <c r="CJ67" s="86">
        <v>60</v>
      </c>
      <c r="CK67" s="86">
        <v>80</v>
      </c>
      <c r="CL67" s="86">
        <v>20</v>
      </c>
      <c r="CM67" s="86">
        <v>40</v>
      </c>
      <c r="CN67" s="86">
        <v>40</v>
      </c>
      <c r="CO67" s="86">
        <v>80</v>
      </c>
      <c r="CP67" s="86">
        <v>40</v>
      </c>
      <c r="CQ67" s="86">
        <v>60</v>
      </c>
      <c r="CR67" s="86">
        <v>80</v>
      </c>
      <c r="CS67" s="86">
        <v>60</v>
      </c>
      <c r="CT67" s="86">
        <v>80</v>
      </c>
      <c r="CU67" s="86">
        <v>20</v>
      </c>
      <c r="CV67" s="86">
        <v>40</v>
      </c>
      <c r="CW67" s="86">
        <v>80</v>
      </c>
      <c r="CX67" s="86">
        <v>80</v>
      </c>
      <c r="CY67" s="86">
        <v>80</v>
      </c>
      <c r="CZ67" s="86">
        <v>80</v>
      </c>
      <c r="DA67" s="86">
        <v>60</v>
      </c>
      <c r="DB67" s="86">
        <v>60</v>
      </c>
      <c r="DC67" s="86">
        <v>100</v>
      </c>
      <c r="DD67" s="86">
        <v>60</v>
      </c>
      <c r="DE67" s="86">
        <v>44.444444444444443</v>
      </c>
      <c r="DF67" s="86">
        <v>55.555555555555557</v>
      </c>
      <c r="DG67" s="86">
        <v>88.888888888888886</v>
      </c>
      <c r="DH67" s="86">
        <v>55.555555555555557</v>
      </c>
      <c r="DI67" s="86">
        <v>44.444444444444443</v>
      </c>
      <c r="DJ67" s="86">
        <v>66.666666666666657</v>
      </c>
      <c r="DK67" s="86">
        <v>77.777777777777786</v>
      </c>
      <c r="DL67" s="86">
        <v>55.555555555555557</v>
      </c>
      <c r="DM67" s="86">
        <v>44.444444444444443</v>
      </c>
      <c r="DN67" s="86">
        <v>77.777777777777786</v>
      </c>
      <c r="DO67" s="86">
        <v>66.666666666666657</v>
      </c>
      <c r="DP67" s="86">
        <v>77.777777777777786</v>
      </c>
      <c r="DQ67" s="86">
        <v>55.555555555555557</v>
      </c>
      <c r="DR67" s="86">
        <v>55.555555555555557</v>
      </c>
      <c r="DS67" s="86">
        <v>66.666666666666657</v>
      </c>
      <c r="DT67" s="86">
        <v>66.666666666666657</v>
      </c>
      <c r="DU67" s="86">
        <v>66.666666666666657</v>
      </c>
      <c r="DV67" s="86">
        <v>66.666666666666657</v>
      </c>
      <c r="DW67" s="86">
        <v>77.777777777777786</v>
      </c>
      <c r="DX67" s="86">
        <v>77.777777777777786</v>
      </c>
      <c r="DY67" s="86">
        <v>44.444444444444443</v>
      </c>
      <c r="DZ67" s="86">
        <v>66.666666666666657</v>
      </c>
      <c r="EA67" s="86">
        <v>55.555555555555557</v>
      </c>
      <c r="EB67" s="86">
        <v>77.777777777777786</v>
      </c>
      <c r="EC67" s="86">
        <v>100</v>
      </c>
      <c r="ED67" s="86">
        <v>88.888888888888886</v>
      </c>
      <c r="EE67" s="86">
        <v>77.777777777777786</v>
      </c>
      <c r="EF67" s="86">
        <v>33.333333333333329</v>
      </c>
      <c r="EG67" s="86">
        <v>75</v>
      </c>
      <c r="EH67" s="86">
        <v>62.5</v>
      </c>
      <c r="EI67" s="86">
        <v>37.5</v>
      </c>
      <c r="EJ67" s="86">
        <v>75</v>
      </c>
      <c r="EK67" s="86">
        <v>62.5</v>
      </c>
      <c r="EL67" s="86">
        <v>50</v>
      </c>
      <c r="EM67" s="86">
        <v>37.5</v>
      </c>
      <c r="EN67" s="86">
        <v>75</v>
      </c>
      <c r="EO67" s="86">
        <v>50</v>
      </c>
      <c r="EP67" s="86">
        <v>87.5</v>
      </c>
      <c r="EQ67" s="86">
        <v>75</v>
      </c>
      <c r="ER67" s="86">
        <v>87.5</v>
      </c>
      <c r="ES67" s="86">
        <v>75</v>
      </c>
      <c r="ET67" s="86">
        <v>62.5</v>
      </c>
      <c r="EU67" s="86">
        <v>61.53846153846154</v>
      </c>
      <c r="EV67" s="86">
        <v>53.846153846153847</v>
      </c>
      <c r="EW67" s="86">
        <v>53.846153846153847</v>
      </c>
      <c r="EX67" s="86">
        <v>61.53846153846154</v>
      </c>
      <c r="EY67" s="86">
        <v>69.230769230769226</v>
      </c>
      <c r="EZ67" s="86">
        <v>84.615384615384613</v>
      </c>
      <c r="FA67" s="86">
        <v>69.230769230769226</v>
      </c>
      <c r="FB67" s="86">
        <v>69.230769230769226</v>
      </c>
      <c r="FC67" s="86">
        <v>84.615384615384613</v>
      </c>
      <c r="FD67" s="86">
        <v>87.5</v>
      </c>
      <c r="FE67" s="86">
        <v>87.5</v>
      </c>
      <c r="FF67" s="86">
        <v>87.5</v>
      </c>
      <c r="FG67" s="86">
        <v>37.5</v>
      </c>
      <c r="FH67" s="86">
        <v>50</v>
      </c>
      <c r="FI67" s="86">
        <v>100</v>
      </c>
      <c r="FJ67" s="86">
        <v>100</v>
      </c>
      <c r="FK67" s="86">
        <v>62.5</v>
      </c>
      <c r="FL67" s="86">
        <v>100</v>
      </c>
      <c r="FM67" s="86">
        <v>75</v>
      </c>
      <c r="FN67" s="86">
        <v>87.5</v>
      </c>
      <c r="FO67" s="86">
        <v>75</v>
      </c>
      <c r="FP67" s="86">
        <v>87.5</v>
      </c>
      <c r="FQ67" s="86">
        <v>62.5</v>
      </c>
      <c r="FR67" s="86">
        <v>62.5</v>
      </c>
      <c r="FS67" s="86">
        <v>100</v>
      </c>
      <c r="FT67" s="86">
        <v>75</v>
      </c>
      <c r="FU67" s="86">
        <v>87.5</v>
      </c>
      <c r="FV67" s="86">
        <v>75</v>
      </c>
      <c r="FW67" s="86">
        <v>100</v>
      </c>
      <c r="FX67" s="86">
        <v>62.5</v>
      </c>
      <c r="FY67" s="86">
        <v>62.5</v>
      </c>
      <c r="FZ67" s="86">
        <v>75</v>
      </c>
      <c r="GA67" s="86">
        <v>100</v>
      </c>
      <c r="GB67" s="86">
        <v>62.5</v>
      </c>
      <c r="GC67" s="86">
        <v>100</v>
      </c>
      <c r="GD67" s="86">
        <v>62.5</v>
      </c>
      <c r="GE67" s="86">
        <v>50</v>
      </c>
      <c r="GF67" s="86">
        <v>62.5</v>
      </c>
      <c r="GG67" s="86">
        <v>85.714285714285708</v>
      </c>
      <c r="GH67" s="86">
        <v>57.142857142857139</v>
      </c>
      <c r="GI67" s="86">
        <v>85.714285714285708</v>
      </c>
      <c r="GJ67" s="86">
        <v>57.142857142857139</v>
      </c>
      <c r="GK67" s="86">
        <v>100</v>
      </c>
      <c r="GL67" s="86">
        <v>100</v>
      </c>
      <c r="GM67" s="86">
        <v>85.714285714285708</v>
      </c>
      <c r="GN67" s="86">
        <v>85.714285714285708</v>
      </c>
      <c r="GO67" s="86">
        <v>71.428571428571431</v>
      </c>
      <c r="GP67" s="86">
        <v>100</v>
      </c>
      <c r="GQ67" s="86">
        <v>28.571428571428569</v>
      </c>
      <c r="GR67" s="86">
        <v>100</v>
      </c>
      <c r="GS67" s="86">
        <v>100</v>
      </c>
      <c r="GT67" s="86">
        <v>100</v>
      </c>
      <c r="GU67" s="86">
        <v>100</v>
      </c>
      <c r="GV67" s="86">
        <v>62.5</v>
      </c>
      <c r="GW67" s="86">
        <v>87.5</v>
      </c>
      <c r="GX67" s="86">
        <v>25</v>
      </c>
      <c r="GY67" s="86">
        <v>100</v>
      </c>
      <c r="GZ67" s="86">
        <v>87.5</v>
      </c>
      <c r="HA67" s="86">
        <v>75</v>
      </c>
      <c r="HB67" s="86">
        <v>75</v>
      </c>
      <c r="HC67" s="86">
        <v>100</v>
      </c>
      <c r="HD67" s="86">
        <v>87.5</v>
      </c>
      <c r="HE67" s="86">
        <v>62.5</v>
      </c>
      <c r="HF67" s="86">
        <v>75</v>
      </c>
      <c r="HG67" s="86">
        <v>87.5</v>
      </c>
      <c r="HH67" s="86">
        <v>62.5</v>
      </c>
      <c r="HI67" s="86">
        <v>37.5</v>
      </c>
      <c r="HJ67" s="86">
        <v>62.5</v>
      </c>
      <c r="HK67" s="86">
        <v>62.5</v>
      </c>
      <c r="HL67" s="86">
        <v>62.5</v>
      </c>
      <c r="HM67" s="86">
        <v>62.5</v>
      </c>
      <c r="HN67" s="86">
        <v>37.5</v>
      </c>
      <c r="HO67" s="86">
        <v>75</v>
      </c>
      <c r="HP67" s="86">
        <v>62.5</v>
      </c>
      <c r="HQ67" s="86">
        <v>62.5</v>
      </c>
      <c r="HR67" s="86">
        <v>25</v>
      </c>
      <c r="HS67" s="86">
        <v>75</v>
      </c>
      <c r="HT67" s="86">
        <v>75</v>
      </c>
      <c r="HU67" s="86">
        <v>37.5</v>
      </c>
      <c r="HV67" s="86">
        <v>100</v>
      </c>
      <c r="HW67" s="86">
        <v>62.5</v>
      </c>
      <c r="HX67" s="86">
        <v>75</v>
      </c>
      <c r="HY67" s="86">
        <v>100</v>
      </c>
      <c r="HZ67" s="86">
        <v>54.54545454545454</v>
      </c>
      <c r="IA67" s="86">
        <v>90.909090909090907</v>
      </c>
      <c r="IB67" s="86">
        <v>36.363636363636367</v>
      </c>
      <c r="IC67" s="86">
        <v>100</v>
      </c>
      <c r="ID67" s="86">
        <v>90.909090909090907</v>
      </c>
      <c r="IE67" s="86">
        <v>72.727272727272734</v>
      </c>
      <c r="IF67" s="86">
        <v>45.454545454545453</v>
      </c>
      <c r="IG67" s="86">
        <v>45.454545454545453</v>
      </c>
      <c r="IH67" s="86">
        <v>81.818181818181827</v>
      </c>
      <c r="II67" s="86">
        <v>54.54545454545454</v>
      </c>
      <c r="IJ67" s="86">
        <v>9.0909090909090917</v>
      </c>
      <c r="IK67" s="86">
        <v>36.363636363636367</v>
      </c>
      <c r="IL67" s="86">
        <v>45.454545454545453</v>
      </c>
      <c r="IM67" s="86">
        <v>63.636363636363633</v>
      </c>
      <c r="IN67" s="86">
        <v>36.363636363636367</v>
      </c>
      <c r="IO67" s="86">
        <v>81.818181818181827</v>
      </c>
      <c r="IP67" s="86">
        <v>63.636363636363633</v>
      </c>
      <c r="IQ67" s="86">
        <v>81.818181818181827</v>
      </c>
      <c r="IR67" s="86">
        <v>81.818181818181827</v>
      </c>
      <c r="IS67" s="86">
        <v>72.727272727272734</v>
      </c>
      <c r="IT67" s="86">
        <v>72.727272727272734</v>
      </c>
      <c r="IU67" s="86">
        <v>45.454545454545453</v>
      </c>
      <c r="IV67" s="86">
        <v>54.54545454545454</v>
      </c>
      <c r="IW67" s="86">
        <v>72.727272727272734</v>
      </c>
      <c r="IX67" s="86">
        <v>90.909090909090907</v>
      </c>
      <c r="IY67" s="86">
        <v>81.818181818181827</v>
      </c>
      <c r="IZ67" s="86">
        <v>36.363636363636367</v>
      </c>
      <c r="JA67" s="86">
        <v>45.454545454545453</v>
      </c>
      <c r="JB67" s="86">
        <v>54.54545454545454</v>
      </c>
      <c r="JC67" s="86">
        <v>87.5</v>
      </c>
      <c r="JD67" s="86">
        <v>62.5</v>
      </c>
      <c r="JE67" s="86">
        <v>37.5</v>
      </c>
      <c r="JF67" s="86">
        <v>75</v>
      </c>
      <c r="JG67" s="86">
        <v>62.5</v>
      </c>
      <c r="JH67" s="86">
        <v>50</v>
      </c>
      <c r="JI67" s="86">
        <v>75</v>
      </c>
      <c r="JJ67" s="86">
        <v>87.5</v>
      </c>
      <c r="JK67" s="86">
        <v>62.5</v>
      </c>
      <c r="JL67" s="86">
        <v>50</v>
      </c>
      <c r="JM67" s="86">
        <v>62.5</v>
      </c>
      <c r="JN67" s="86">
        <v>87.5</v>
      </c>
      <c r="JO67" s="86">
        <v>100</v>
      </c>
      <c r="JP67" s="86">
        <v>12.5</v>
      </c>
      <c r="JQ67" s="86">
        <v>37.5</v>
      </c>
      <c r="JR67" s="86">
        <v>62.5</v>
      </c>
      <c r="JS67" s="86">
        <v>62.5</v>
      </c>
      <c r="JT67" s="86">
        <v>62.5</v>
      </c>
      <c r="JU67" s="86">
        <v>37.5</v>
      </c>
      <c r="JV67" s="86">
        <v>50</v>
      </c>
      <c r="JW67" s="86">
        <v>50</v>
      </c>
      <c r="JX67" s="86">
        <v>62.5</v>
      </c>
      <c r="JY67" s="86">
        <v>25</v>
      </c>
      <c r="JZ67" s="86">
        <v>87.5</v>
      </c>
      <c r="KA67" s="86">
        <v>37.5</v>
      </c>
      <c r="KB67" s="86">
        <v>76.923076923076934</v>
      </c>
      <c r="KC67" s="86">
        <v>61.53846153846154</v>
      </c>
      <c r="KD67" s="86">
        <v>69.230769230769226</v>
      </c>
      <c r="KE67" s="86">
        <v>92.307692307692307</v>
      </c>
      <c r="KF67" s="86">
        <v>69.230769230769226</v>
      </c>
      <c r="KG67" s="86">
        <v>92.307692307692307</v>
      </c>
      <c r="KH67" s="86">
        <v>46.153846153846153</v>
      </c>
      <c r="KI67" s="86">
        <v>61.53846153846154</v>
      </c>
      <c r="KJ67" s="86">
        <v>38.461538461538467</v>
      </c>
      <c r="KK67" s="86">
        <v>53.846153846153847</v>
      </c>
      <c r="KL67" s="86">
        <v>92.307692307692307</v>
      </c>
      <c r="KM67" s="86">
        <v>30.76923076923077</v>
      </c>
      <c r="KN67" s="86">
        <v>30.76923076923077</v>
      </c>
      <c r="KO67" s="86">
        <v>92.307692307692307</v>
      </c>
      <c r="KP67" s="86">
        <v>53.846153846153847</v>
      </c>
      <c r="KQ67" s="86">
        <v>46.153846153846153</v>
      </c>
      <c r="KR67" s="86">
        <v>23.076923076923077</v>
      </c>
      <c r="KS67" s="86">
        <v>46.153846153846153</v>
      </c>
      <c r="KT67" s="86">
        <v>38.461538461538467</v>
      </c>
      <c r="KU67" s="86">
        <v>69.230769230769226</v>
      </c>
      <c r="KV67" s="86">
        <v>61.53846153846154</v>
      </c>
      <c r="KW67" s="86">
        <v>61.53846153846154</v>
      </c>
      <c r="KX67" s="86">
        <v>53.846153846153847</v>
      </c>
      <c r="KY67" s="86">
        <v>53.846153846153847</v>
      </c>
      <c r="KZ67" s="86">
        <v>76.923076923076934</v>
      </c>
      <c r="LA67" s="86">
        <v>76.923076923076934</v>
      </c>
      <c r="LB67" s="86">
        <v>69.230769230769226</v>
      </c>
      <c r="LC67" s="86">
        <v>53.846153846153847</v>
      </c>
      <c r="LD67" s="86">
        <v>100</v>
      </c>
      <c r="LE67" s="86">
        <v>60</v>
      </c>
      <c r="LF67" s="86">
        <v>60</v>
      </c>
      <c r="LG67" s="86">
        <v>80</v>
      </c>
      <c r="LH67" s="86">
        <v>100</v>
      </c>
      <c r="LI67" s="86">
        <v>60</v>
      </c>
      <c r="LJ67" s="86">
        <v>100</v>
      </c>
      <c r="LK67" s="86">
        <v>40</v>
      </c>
      <c r="LL67" s="86">
        <v>80</v>
      </c>
      <c r="LM67" s="86">
        <v>100</v>
      </c>
      <c r="LN67" s="86">
        <v>60</v>
      </c>
      <c r="LO67" s="86">
        <v>80</v>
      </c>
      <c r="LP67" s="86">
        <v>60</v>
      </c>
      <c r="LQ67" s="86">
        <v>80</v>
      </c>
      <c r="LR67" s="86">
        <v>60</v>
      </c>
      <c r="LS67" s="86">
        <v>80</v>
      </c>
      <c r="LT67" s="86">
        <v>40</v>
      </c>
      <c r="LU67" s="86">
        <v>80</v>
      </c>
      <c r="LV67" s="86">
        <v>75</v>
      </c>
      <c r="LW67" s="86">
        <v>100</v>
      </c>
      <c r="LX67" s="86">
        <v>50</v>
      </c>
      <c r="LY67" s="86">
        <v>75</v>
      </c>
      <c r="LZ67" s="86">
        <v>62.5</v>
      </c>
      <c r="MA67" s="86">
        <v>37.5</v>
      </c>
      <c r="MB67" s="86">
        <v>62.5</v>
      </c>
      <c r="MC67" s="86">
        <v>62.5</v>
      </c>
      <c r="MD67" s="86">
        <v>37.5</v>
      </c>
      <c r="ME67" s="86">
        <v>75</v>
      </c>
      <c r="MF67" s="86">
        <v>62.5</v>
      </c>
      <c r="MG67" s="86">
        <v>25</v>
      </c>
      <c r="MH67" s="86">
        <v>25</v>
      </c>
      <c r="MI67" s="86">
        <v>100</v>
      </c>
      <c r="MJ67" s="86">
        <v>62.5</v>
      </c>
      <c r="MK67" s="86">
        <v>62.5</v>
      </c>
      <c r="ML67" s="86">
        <v>62.5</v>
      </c>
      <c r="MM67" s="86">
        <v>87.5</v>
      </c>
      <c r="MN67" s="86">
        <v>87.5</v>
      </c>
      <c r="MO67" s="86">
        <v>62.5</v>
      </c>
      <c r="MP67" s="86">
        <v>50</v>
      </c>
      <c r="MQ67" s="86">
        <v>75</v>
      </c>
      <c r="MR67" s="86">
        <v>71.428571428571431</v>
      </c>
      <c r="MS67" s="86">
        <v>14.285714285714285</v>
      </c>
      <c r="MT67" s="86">
        <v>42.857142857142854</v>
      </c>
      <c r="MU67" s="86">
        <v>71.428571428571431</v>
      </c>
      <c r="MV67" s="86">
        <v>71.428571428571431</v>
      </c>
      <c r="MW67" s="86">
        <v>71.428571428571431</v>
      </c>
      <c r="MX67" s="86">
        <v>28.571428571428569</v>
      </c>
      <c r="MY67" s="86">
        <v>100</v>
      </c>
      <c r="MZ67" s="86">
        <v>57.142857142857139</v>
      </c>
      <c r="NA67" s="86">
        <v>85.714285714285708</v>
      </c>
      <c r="NB67" s="86">
        <v>57.142857142857139</v>
      </c>
      <c r="NC67" s="86">
        <v>42.857142857142854</v>
      </c>
      <c r="ND67" s="86">
        <v>42.857142857142854</v>
      </c>
      <c r="NE67" s="86">
        <v>71.428571428571431</v>
      </c>
      <c r="NF67" s="86">
        <v>57.142857142857139</v>
      </c>
      <c r="NG67" s="86">
        <v>57.142857142857139</v>
      </c>
      <c r="NH67" s="86">
        <v>57.142857142857139</v>
      </c>
      <c r="NI67" s="86">
        <v>42.857142857142854</v>
      </c>
      <c r="NJ67" s="86">
        <v>71.428571428571431</v>
      </c>
      <c r="NK67" s="86">
        <v>57.142857142857139</v>
      </c>
      <c r="NL67" s="86">
        <v>71.428571428571431</v>
      </c>
      <c r="NM67" s="86">
        <v>28.571428571428569</v>
      </c>
      <c r="NN67" s="86">
        <v>71.428571428571431</v>
      </c>
      <c r="NO67" s="86">
        <v>57.142857142857139</v>
      </c>
      <c r="NP67" s="86">
        <v>14.285714285714285</v>
      </c>
      <c r="NQ67" s="86">
        <v>42.857142857142854</v>
      </c>
      <c r="NR67" s="86">
        <v>71.428571428571431</v>
      </c>
      <c r="NS67" s="86">
        <v>100</v>
      </c>
      <c r="NT67" s="86">
        <v>71.428571428571431</v>
      </c>
      <c r="NU67" s="86">
        <v>85.714285714285708</v>
      </c>
      <c r="NV67" s="86">
        <v>42.857142857142854</v>
      </c>
      <c r="NW67" s="86">
        <v>85.714285714285708</v>
      </c>
      <c r="NX67" s="86">
        <v>85.714285714285708</v>
      </c>
      <c r="NY67" s="86">
        <v>71.428571428571431</v>
      </c>
      <c r="NZ67" s="86">
        <v>85.714285714285708</v>
      </c>
      <c r="OA67" s="86">
        <v>85.714285714285708</v>
      </c>
      <c r="OB67" s="86">
        <v>85.714285714285708</v>
      </c>
      <c r="OC67" s="86">
        <v>85.714285714285708</v>
      </c>
      <c r="OD67" s="86">
        <v>85.714285714285708</v>
      </c>
      <c r="OE67" s="86">
        <v>100</v>
      </c>
      <c r="OF67" s="86">
        <v>42.857142857142854</v>
      </c>
      <c r="OG67" s="86">
        <v>71.428571428571431</v>
      </c>
      <c r="OH67" s="86">
        <v>85.714285714285708</v>
      </c>
      <c r="OI67" s="86">
        <v>85.714285714285708</v>
      </c>
      <c r="OJ67" s="86">
        <v>42.857142857142854</v>
      </c>
      <c r="OK67" s="86">
        <v>57.142857142857139</v>
      </c>
      <c r="OL67" s="86">
        <v>85.714285714285708</v>
      </c>
      <c r="OM67" s="86">
        <v>71.428571428571431</v>
      </c>
      <c r="ON67" s="86">
        <v>71.428571428571431</v>
      </c>
      <c r="OO67" s="86">
        <v>57.142857142857139</v>
      </c>
      <c r="OP67" s="86">
        <v>73.333333333333329</v>
      </c>
    </row>
    <row r="68" spans="1:406" x14ac:dyDescent="0.25">
      <c r="A68" s="86"/>
      <c r="B68" s="62" t="s">
        <v>489</v>
      </c>
      <c r="C68" s="86">
        <v>23.52941176470588</v>
      </c>
      <c r="D68" s="86">
        <v>47.058823529411761</v>
      </c>
      <c r="E68" s="86">
        <v>29.411764705882355</v>
      </c>
      <c r="F68" s="86">
        <v>41.17647058823529</v>
      </c>
      <c r="G68" s="86">
        <v>29.411764705882355</v>
      </c>
      <c r="H68" s="86">
        <v>23.52941176470588</v>
      </c>
      <c r="I68" s="86">
        <v>17.647058823529413</v>
      </c>
      <c r="J68" s="86">
        <v>29.411764705882355</v>
      </c>
      <c r="K68" s="86">
        <v>41.17647058823529</v>
      </c>
      <c r="L68" s="86">
        <v>23.52941176470588</v>
      </c>
      <c r="M68" s="86">
        <v>41.17647058823529</v>
      </c>
      <c r="N68" s="86">
        <v>23.52941176470588</v>
      </c>
      <c r="O68" s="86">
        <v>23.52941176470588</v>
      </c>
      <c r="P68" s="86">
        <v>29.411764705882355</v>
      </c>
      <c r="Q68" s="86">
        <v>41.17647058823529</v>
      </c>
      <c r="R68" s="86">
        <v>35.294117647058826</v>
      </c>
      <c r="S68" s="86">
        <v>41.17647058823529</v>
      </c>
      <c r="T68" s="86">
        <v>35.294117647058826</v>
      </c>
      <c r="U68" s="86">
        <v>70.588235294117652</v>
      </c>
      <c r="V68" s="86">
        <v>23.52941176470588</v>
      </c>
      <c r="W68" s="86">
        <v>29.411764705882355</v>
      </c>
      <c r="X68" s="86">
        <v>11.76470588235294</v>
      </c>
      <c r="Y68" s="86">
        <v>70.588235294117652</v>
      </c>
      <c r="Z68" s="86">
        <v>17.647058823529413</v>
      </c>
      <c r="AA68" s="86">
        <v>52.941176470588239</v>
      </c>
      <c r="AB68" s="86">
        <v>29.411764705882355</v>
      </c>
      <c r="AC68" s="86">
        <v>52.631578947368418</v>
      </c>
      <c r="AD68" s="86">
        <v>57.894736842105267</v>
      </c>
      <c r="AE68" s="86">
        <v>36.84210526315789</v>
      </c>
      <c r="AF68" s="86">
        <v>47.368421052631575</v>
      </c>
      <c r="AG68" s="86">
        <v>36.84210526315789</v>
      </c>
      <c r="AH68" s="86">
        <v>68.421052631578945</v>
      </c>
      <c r="AI68" s="86">
        <v>52.631578947368418</v>
      </c>
      <c r="AJ68" s="86">
        <v>47.368421052631575</v>
      </c>
      <c r="AK68" s="86">
        <v>47.368421052631575</v>
      </c>
      <c r="AL68" s="86">
        <v>42.105263157894733</v>
      </c>
      <c r="AM68" s="86">
        <v>36.84210526315789</v>
      </c>
      <c r="AN68" s="86">
        <v>31.578947368421051</v>
      </c>
      <c r="AO68" s="86">
        <v>52.631578947368418</v>
      </c>
      <c r="AP68" s="86">
        <v>42.105263157894733</v>
      </c>
      <c r="AQ68" s="86">
        <v>31.578947368421051</v>
      </c>
      <c r="AR68" s="86">
        <v>31.578947368421051</v>
      </c>
      <c r="AS68" s="86">
        <v>73.68421052631578</v>
      </c>
      <c r="AT68" s="86">
        <v>52.631578947368418</v>
      </c>
      <c r="AU68" s="86">
        <v>47.368421052631575</v>
      </c>
      <c r="AV68" s="86">
        <v>52.631578947368418</v>
      </c>
      <c r="AW68" s="86">
        <v>47.368421052631575</v>
      </c>
      <c r="AX68" s="86">
        <v>36.84210526315789</v>
      </c>
      <c r="AY68" s="86">
        <v>68.421052631578945</v>
      </c>
      <c r="AZ68" s="86">
        <v>36.84210526315789</v>
      </c>
      <c r="BA68" s="86">
        <v>63.157894736842103</v>
      </c>
      <c r="BB68" s="86">
        <v>47.368421052631575</v>
      </c>
      <c r="BC68" s="86">
        <v>42.105263157894733</v>
      </c>
      <c r="BD68" s="86">
        <v>27.777777777777779</v>
      </c>
      <c r="BE68" s="86">
        <v>50</v>
      </c>
      <c r="BF68" s="86">
        <v>61.111111111111114</v>
      </c>
      <c r="BG68" s="86">
        <v>50</v>
      </c>
      <c r="BH68" s="86">
        <v>33.333333333333329</v>
      </c>
      <c r="BI68" s="86">
        <v>66.666666666666657</v>
      </c>
      <c r="BJ68" s="86">
        <v>22.222222222222221</v>
      </c>
      <c r="BK68" s="86">
        <v>38.888888888888893</v>
      </c>
      <c r="BL68" s="86">
        <v>61.111111111111114</v>
      </c>
      <c r="BM68" s="86">
        <v>38.888888888888893</v>
      </c>
      <c r="BN68" s="86">
        <v>33.333333333333329</v>
      </c>
      <c r="BO68" s="86">
        <v>38.888888888888893</v>
      </c>
      <c r="BP68" s="86">
        <v>61.111111111111114</v>
      </c>
      <c r="BQ68" s="86">
        <v>22.222222222222221</v>
      </c>
      <c r="BR68" s="86">
        <v>44.444444444444443</v>
      </c>
      <c r="BS68" s="86">
        <v>27.777777777777779</v>
      </c>
      <c r="BT68" s="86">
        <v>55.555555555555557</v>
      </c>
      <c r="BU68" s="86">
        <v>77.777777777777786</v>
      </c>
      <c r="BV68" s="86">
        <v>38.888888888888893</v>
      </c>
      <c r="BW68" s="86">
        <v>38.888888888888893</v>
      </c>
      <c r="BX68" s="86">
        <v>38.888888888888893</v>
      </c>
      <c r="BY68" s="86">
        <v>61.111111111111114</v>
      </c>
      <c r="BZ68" s="86">
        <v>66.666666666666657</v>
      </c>
      <c r="CA68" s="86">
        <v>44.444444444444443</v>
      </c>
      <c r="CB68" s="86">
        <v>61.111111111111114</v>
      </c>
      <c r="CC68" s="86">
        <v>50</v>
      </c>
      <c r="CD68" s="86">
        <v>38.888888888888893</v>
      </c>
      <c r="CE68" s="86">
        <v>30</v>
      </c>
      <c r="CF68" s="86">
        <v>30</v>
      </c>
      <c r="CG68" s="86">
        <v>40</v>
      </c>
      <c r="CH68" s="86">
        <v>70</v>
      </c>
      <c r="CI68" s="86">
        <v>60</v>
      </c>
      <c r="CJ68" s="86">
        <v>30</v>
      </c>
      <c r="CK68" s="86">
        <v>40</v>
      </c>
      <c r="CL68" s="86">
        <v>50</v>
      </c>
      <c r="CM68" s="86">
        <v>40</v>
      </c>
      <c r="CN68" s="86">
        <v>40</v>
      </c>
      <c r="CO68" s="86">
        <v>50</v>
      </c>
      <c r="CP68" s="86">
        <v>10</v>
      </c>
      <c r="CQ68" s="86">
        <v>60</v>
      </c>
      <c r="CR68" s="86">
        <v>60</v>
      </c>
      <c r="CS68" s="86">
        <v>40</v>
      </c>
      <c r="CT68" s="86">
        <v>40</v>
      </c>
      <c r="CU68" s="86">
        <v>30</v>
      </c>
      <c r="CV68" s="86">
        <v>40</v>
      </c>
      <c r="CW68" s="86">
        <v>50</v>
      </c>
      <c r="CX68" s="86">
        <v>70</v>
      </c>
      <c r="CY68" s="86">
        <v>70</v>
      </c>
      <c r="CZ68" s="86">
        <v>50</v>
      </c>
      <c r="DA68" s="86">
        <v>50</v>
      </c>
      <c r="DB68" s="86">
        <v>20</v>
      </c>
      <c r="DC68" s="86">
        <v>50</v>
      </c>
      <c r="DD68" s="86">
        <v>40</v>
      </c>
      <c r="DE68" s="86">
        <v>30.76923076923077</v>
      </c>
      <c r="DF68" s="86">
        <v>38.461538461538467</v>
      </c>
      <c r="DG68" s="86">
        <v>69.230769230769226</v>
      </c>
      <c r="DH68" s="86">
        <v>53.846153846153847</v>
      </c>
      <c r="DI68" s="86">
        <v>38.461538461538467</v>
      </c>
      <c r="DJ68" s="86">
        <v>46.153846153846153</v>
      </c>
      <c r="DK68" s="86">
        <v>53.846153846153847</v>
      </c>
      <c r="DL68" s="86">
        <v>53.846153846153847</v>
      </c>
      <c r="DM68" s="86">
        <v>30.76923076923077</v>
      </c>
      <c r="DN68" s="86">
        <v>61.53846153846154</v>
      </c>
      <c r="DO68" s="86">
        <v>46.153846153846153</v>
      </c>
      <c r="DP68" s="86">
        <v>61.53846153846154</v>
      </c>
      <c r="DQ68" s="86">
        <v>30.76923076923077</v>
      </c>
      <c r="DR68" s="86">
        <v>76.923076923076934</v>
      </c>
      <c r="DS68" s="86">
        <v>53.846153846153847</v>
      </c>
      <c r="DT68" s="86">
        <v>53.846153846153847</v>
      </c>
      <c r="DU68" s="86">
        <v>53.846153846153847</v>
      </c>
      <c r="DV68" s="86">
        <v>61.53846153846154</v>
      </c>
      <c r="DW68" s="86">
        <v>61.53846153846154</v>
      </c>
      <c r="DX68" s="86">
        <v>46.153846153846153</v>
      </c>
      <c r="DY68" s="86">
        <v>53.846153846153847</v>
      </c>
      <c r="DZ68" s="86">
        <v>53.846153846153847</v>
      </c>
      <c r="EA68" s="86">
        <v>69.230769230769226</v>
      </c>
      <c r="EB68" s="86">
        <v>84.615384615384613</v>
      </c>
      <c r="EC68" s="86">
        <v>76.923076923076934</v>
      </c>
      <c r="ED68" s="86">
        <v>53.846153846153847</v>
      </c>
      <c r="EE68" s="86">
        <v>53.846153846153847</v>
      </c>
      <c r="EF68" s="86">
        <v>46.153846153846153</v>
      </c>
      <c r="EG68" s="86">
        <v>85.714285714285708</v>
      </c>
      <c r="EH68" s="86">
        <v>71.428571428571431</v>
      </c>
      <c r="EI68" s="86">
        <v>57.142857142857139</v>
      </c>
      <c r="EJ68" s="86">
        <v>57.142857142857139</v>
      </c>
      <c r="EK68" s="86">
        <v>64.285714285714292</v>
      </c>
      <c r="EL68" s="86">
        <v>50</v>
      </c>
      <c r="EM68" s="86">
        <v>35.714285714285715</v>
      </c>
      <c r="EN68" s="86">
        <v>92.857142857142861</v>
      </c>
      <c r="EO68" s="86">
        <v>85.714285714285708</v>
      </c>
      <c r="EP68" s="86">
        <v>92.857142857142861</v>
      </c>
      <c r="EQ68" s="86">
        <v>100</v>
      </c>
      <c r="ER68" s="86">
        <v>100</v>
      </c>
      <c r="ES68" s="86">
        <v>92.857142857142861</v>
      </c>
      <c r="ET68" s="86">
        <v>71.428571428571431</v>
      </c>
      <c r="EU68" s="86">
        <v>41.666666666666671</v>
      </c>
      <c r="EV68" s="86">
        <v>58.333333333333336</v>
      </c>
      <c r="EW68" s="86">
        <v>58.333333333333336</v>
      </c>
      <c r="EX68" s="86">
        <v>75</v>
      </c>
      <c r="EY68" s="86">
        <v>75</v>
      </c>
      <c r="EZ68" s="86">
        <v>83.333333333333343</v>
      </c>
      <c r="FA68" s="86">
        <v>91.666666666666657</v>
      </c>
      <c r="FB68" s="86">
        <v>83.333333333333343</v>
      </c>
      <c r="FC68" s="86">
        <v>91.666666666666657</v>
      </c>
      <c r="FD68" s="86">
        <v>30.76923076923077</v>
      </c>
      <c r="FE68" s="86">
        <v>61.53846153846154</v>
      </c>
      <c r="FF68" s="86">
        <v>92.307692307692307</v>
      </c>
      <c r="FG68" s="86">
        <v>38.461538461538467</v>
      </c>
      <c r="FH68" s="86">
        <v>23.076923076923077</v>
      </c>
      <c r="FI68" s="86">
        <v>69.230769230769226</v>
      </c>
      <c r="FJ68" s="86">
        <v>69.230769230769226</v>
      </c>
      <c r="FK68" s="86">
        <v>61.53846153846154</v>
      </c>
      <c r="FL68" s="86">
        <v>53.846153846153847</v>
      </c>
      <c r="FM68" s="86">
        <v>53.846153846153847</v>
      </c>
      <c r="FN68" s="86">
        <v>61.53846153846154</v>
      </c>
      <c r="FO68" s="86">
        <v>53.846153846153847</v>
      </c>
      <c r="FP68" s="86">
        <v>84.615384615384613</v>
      </c>
      <c r="FQ68" s="86">
        <v>46.153846153846153</v>
      </c>
      <c r="FR68" s="86">
        <v>76.923076923076934</v>
      </c>
      <c r="FS68" s="86">
        <v>61.53846153846154</v>
      </c>
      <c r="FT68" s="86">
        <v>61.53846153846154</v>
      </c>
      <c r="FU68" s="86">
        <v>61.53846153846154</v>
      </c>
      <c r="FV68" s="86">
        <v>76.923076923076934</v>
      </c>
      <c r="FW68" s="86">
        <v>76.923076923076934</v>
      </c>
      <c r="FX68" s="86">
        <v>84.615384615384613</v>
      </c>
      <c r="FY68" s="86">
        <v>69.230769230769226</v>
      </c>
      <c r="FZ68" s="86">
        <v>84.615384615384613</v>
      </c>
      <c r="GA68" s="86">
        <v>84.615384615384613</v>
      </c>
      <c r="GB68" s="86">
        <v>38.461538461538467</v>
      </c>
      <c r="GC68" s="86">
        <v>92.307692307692307</v>
      </c>
      <c r="GD68" s="86">
        <v>38.461538461538467</v>
      </c>
      <c r="GE68" s="86">
        <v>15.384615384615385</v>
      </c>
      <c r="GF68" s="86">
        <v>30.76923076923077</v>
      </c>
      <c r="GG68" s="86">
        <v>77.777777777777786</v>
      </c>
      <c r="GH68" s="86">
        <v>44.444444444444443</v>
      </c>
      <c r="GI68" s="86">
        <v>66.666666666666657</v>
      </c>
      <c r="GJ68" s="86">
        <v>66.666666666666657</v>
      </c>
      <c r="GK68" s="86">
        <v>77.777777777777786</v>
      </c>
      <c r="GL68" s="86">
        <v>55.555555555555557</v>
      </c>
      <c r="GM68" s="86">
        <v>44.444444444444443</v>
      </c>
      <c r="GN68" s="86">
        <v>44.444444444444443</v>
      </c>
      <c r="GO68" s="86">
        <v>66.666666666666657</v>
      </c>
      <c r="GP68" s="86">
        <v>100</v>
      </c>
      <c r="GQ68" s="86">
        <v>80</v>
      </c>
      <c r="GR68" s="86">
        <v>78.571428571428569</v>
      </c>
      <c r="GS68" s="86">
        <v>100</v>
      </c>
      <c r="GT68" s="86">
        <v>84.615384615384613</v>
      </c>
      <c r="GU68" s="86">
        <v>76.923076923076934</v>
      </c>
      <c r="GV68" s="86">
        <v>30.76923076923077</v>
      </c>
      <c r="GW68" s="86">
        <v>84.615384615384613</v>
      </c>
      <c r="GX68" s="86">
        <v>0</v>
      </c>
      <c r="GY68" s="86">
        <v>69.230769230769226</v>
      </c>
      <c r="GZ68" s="86">
        <v>38.461538461538467</v>
      </c>
      <c r="HA68" s="86">
        <v>76.923076923076934</v>
      </c>
      <c r="HB68" s="86">
        <v>84.615384615384613</v>
      </c>
      <c r="HC68" s="86">
        <v>100</v>
      </c>
      <c r="HD68" s="86">
        <v>69.230769230769226</v>
      </c>
      <c r="HE68" s="86">
        <v>46.153846153846153</v>
      </c>
      <c r="HF68" s="86">
        <v>38.461538461538467</v>
      </c>
      <c r="HG68" s="86">
        <v>23.076923076923077</v>
      </c>
      <c r="HH68" s="86">
        <v>23.076923076923077</v>
      </c>
      <c r="HI68" s="86">
        <v>30.76923076923077</v>
      </c>
      <c r="HJ68" s="86">
        <v>30.76923076923077</v>
      </c>
      <c r="HK68" s="86">
        <v>38.461538461538467</v>
      </c>
      <c r="HL68" s="86">
        <v>38.461538461538467</v>
      </c>
      <c r="HM68" s="86">
        <v>61.53846153846154</v>
      </c>
      <c r="HN68" s="86">
        <v>53.846153846153847</v>
      </c>
      <c r="HO68" s="86">
        <v>46.153846153846153</v>
      </c>
      <c r="HP68" s="86">
        <v>38.461538461538467</v>
      </c>
      <c r="HQ68" s="86">
        <v>38.461538461538467</v>
      </c>
      <c r="HR68" s="86">
        <v>30.76923076923077</v>
      </c>
      <c r="HS68" s="86">
        <v>46.153846153846153</v>
      </c>
      <c r="HT68" s="86">
        <v>38.461538461538467</v>
      </c>
      <c r="HU68" s="86">
        <v>23.076923076923077</v>
      </c>
      <c r="HV68" s="86">
        <v>23.076923076923077</v>
      </c>
      <c r="HW68" s="86">
        <v>23.076923076923077</v>
      </c>
      <c r="HX68" s="86">
        <v>38.461538461538467</v>
      </c>
      <c r="HY68" s="86">
        <v>100</v>
      </c>
      <c r="HZ68" s="86">
        <v>69.230769230769226</v>
      </c>
      <c r="IA68" s="86">
        <v>100</v>
      </c>
      <c r="IB68" s="86">
        <v>23.076923076923077</v>
      </c>
      <c r="IC68" s="86">
        <v>92.307692307692307</v>
      </c>
      <c r="ID68" s="86">
        <v>69.230769230769226</v>
      </c>
      <c r="IE68" s="86">
        <v>69.230769230769226</v>
      </c>
      <c r="IF68" s="86">
        <v>61.53846153846154</v>
      </c>
      <c r="IG68" s="86">
        <v>61.53846153846154</v>
      </c>
      <c r="IH68" s="86">
        <v>46.153846153846153</v>
      </c>
      <c r="II68" s="86">
        <v>84.615384615384613</v>
      </c>
      <c r="IJ68" s="86">
        <v>61.53846153846154</v>
      </c>
      <c r="IK68" s="86">
        <v>53.846153846153847</v>
      </c>
      <c r="IL68" s="86">
        <v>30.76923076923077</v>
      </c>
      <c r="IM68" s="86">
        <v>53.846153846153847</v>
      </c>
      <c r="IN68" s="86">
        <v>30.76923076923077</v>
      </c>
      <c r="IO68" s="86">
        <v>38.461538461538467</v>
      </c>
      <c r="IP68" s="86">
        <v>38.461538461538467</v>
      </c>
      <c r="IQ68" s="86">
        <v>69.230769230769226</v>
      </c>
      <c r="IR68" s="86">
        <v>38.461538461538467</v>
      </c>
      <c r="IS68" s="86">
        <v>53.846153846153847</v>
      </c>
      <c r="IT68" s="86">
        <v>61.53846153846154</v>
      </c>
      <c r="IU68" s="86">
        <v>46.153846153846153</v>
      </c>
      <c r="IV68" s="86">
        <v>69.230769230769226</v>
      </c>
      <c r="IW68" s="86">
        <v>61.53846153846154</v>
      </c>
      <c r="IX68" s="86">
        <v>53.846153846153847</v>
      </c>
      <c r="IY68" s="86">
        <v>38.461538461538467</v>
      </c>
      <c r="IZ68" s="86">
        <v>30.76923076923077</v>
      </c>
      <c r="JA68" s="86">
        <v>46.153846153846153</v>
      </c>
      <c r="JB68" s="86">
        <v>84.615384615384613</v>
      </c>
      <c r="JC68" s="86">
        <v>100</v>
      </c>
      <c r="JD68" s="86">
        <v>46.153846153846153</v>
      </c>
      <c r="JE68" s="86">
        <v>23.076923076923077</v>
      </c>
      <c r="JF68" s="86">
        <v>53.846153846153847</v>
      </c>
      <c r="JG68" s="86">
        <v>69.230769230769226</v>
      </c>
      <c r="JH68" s="86">
        <v>38.461538461538467</v>
      </c>
      <c r="JI68" s="86">
        <v>84.615384615384613</v>
      </c>
      <c r="JJ68" s="86">
        <v>61.53846153846154</v>
      </c>
      <c r="JK68" s="86">
        <v>61.53846153846154</v>
      </c>
      <c r="JL68" s="86">
        <v>7.6923076923076925</v>
      </c>
      <c r="JM68" s="86">
        <v>61.53846153846154</v>
      </c>
      <c r="JN68" s="86">
        <v>61.53846153846154</v>
      </c>
      <c r="JO68" s="86">
        <v>100</v>
      </c>
      <c r="JP68" s="86">
        <v>23.076923076923077</v>
      </c>
      <c r="JQ68" s="86">
        <v>53.846153846153847</v>
      </c>
      <c r="JR68" s="86">
        <v>53.846153846153847</v>
      </c>
      <c r="JS68" s="86">
        <v>46.153846153846153</v>
      </c>
      <c r="JT68" s="86">
        <v>61.53846153846154</v>
      </c>
      <c r="JU68" s="86">
        <v>7.6923076923076925</v>
      </c>
      <c r="JV68" s="86">
        <v>53.846153846153847</v>
      </c>
      <c r="JW68" s="86">
        <v>46.153846153846153</v>
      </c>
      <c r="JX68" s="86">
        <v>38.461538461538467</v>
      </c>
      <c r="JY68" s="86">
        <v>46.153846153846153</v>
      </c>
      <c r="JZ68" s="86">
        <v>46.153846153846153</v>
      </c>
      <c r="KA68" s="86">
        <v>30.76923076923077</v>
      </c>
      <c r="KB68" s="86">
        <v>83.333333333333343</v>
      </c>
      <c r="KC68" s="86">
        <v>50</v>
      </c>
      <c r="KD68" s="86">
        <v>75</v>
      </c>
      <c r="KE68" s="86">
        <v>91.666666666666657</v>
      </c>
      <c r="KF68" s="86">
        <v>25</v>
      </c>
      <c r="KG68" s="86">
        <v>91.666666666666657</v>
      </c>
      <c r="KH68" s="86">
        <v>25</v>
      </c>
      <c r="KI68" s="86">
        <v>50</v>
      </c>
      <c r="KJ68" s="86">
        <v>33.333333333333329</v>
      </c>
      <c r="KK68" s="86">
        <v>50</v>
      </c>
      <c r="KL68" s="86">
        <v>66.666666666666657</v>
      </c>
      <c r="KM68" s="86">
        <v>8.3333333333333321</v>
      </c>
      <c r="KN68" s="86">
        <v>41.666666666666671</v>
      </c>
      <c r="KO68" s="86">
        <v>83.333333333333343</v>
      </c>
      <c r="KP68" s="86">
        <v>50</v>
      </c>
      <c r="KQ68" s="86">
        <v>50</v>
      </c>
      <c r="KR68" s="86">
        <v>25</v>
      </c>
      <c r="KS68" s="86">
        <v>25</v>
      </c>
      <c r="KT68" s="86">
        <v>25</v>
      </c>
      <c r="KU68" s="86">
        <v>83.333333333333343</v>
      </c>
      <c r="KV68" s="86">
        <v>41.666666666666671</v>
      </c>
      <c r="KW68" s="86">
        <v>41.666666666666671</v>
      </c>
      <c r="KX68" s="86">
        <v>16.666666666666664</v>
      </c>
      <c r="KY68" s="86">
        <v>75</v>
      </c>
      <c r="KZ68" s="86">
        <v>66.666666666666657</v>
      </c>
      <c r="LA68" s="86">
        <v>75</v>
      </c>
      <c r="LB68" s="86">
        <v>25</v>
      </c>
      <c r="LC68" s="86">
        <v>50</v>
      </c>
      <c r="LD68" s="86">
        <v>100</v>
      </c>
      <c r="LE68" s="86">
        <v>80</v>
      </c>
      <c r="LF68" s="86">
        <v>80</v>
      </c>
      <c r="LG68" s="86">
        <v>90</v>
      </c>
      <c r="LH68" s="86">
        <v>90</v>
      </c>
      <c r="LI68" s="86">
        <v>100</v>
      </c>
      <c r="LJ68" s="86">
        <v>90</v>
      </c>
      <c r="LK68" s="86">
        <v>60</v>
      </c>
      <c r="LL68" s="86">
        <v>40</v>
      </c>
      <c r="LM68" s="86">
        <v>40</v>
      </c>
      <c r="LN68" s="86">
        <v>70</v>
      </c>
      <c r="LO68" s="86">
        <v>60</v>
      </c>
      <c r="LP68" s="86">
        <v>40</v>
      </c>
      <c r="LQ68" s="86">
        <v>90</v>
      </c>
      <c r="LR68" s="86">
        <v>80</v>
      </c>
      <c r="LS68" s="86">
        <v>80</v>
      </c>
      <c r="LT68" s="86">
        <v>70</v>
      </c>
      <c r="LU68" s="86">
        <v>100</v>
      </c>
      <c r="LV68" s="86">
        <v>46.153846153846153</v>
      </c>
      <c r="LW68" s="86">
        <v>76.923076923076934</v>
      </c>
      <c r="LX68" s="86">
        <v>69.230769230769226</v>
      </c>
      <c r="LY68" s="86">
        <v>69.230769230769226</v>
      </c>
      <c r="LZ68" s="86">
        <v>61.53846153846154</v>
      </c>
      <c r="MA68" s="86">
        <v>76.923076923076934</v>
      </c>
      <c r="MB68" s="86">
        <v>84.615384615384613</v>
      </c>
      <c r="MC68" s="86">
        <v>46.153846153846153</v>
      </c>
      <c r="MD68" s="86">
        <v>69.230769230769226</v>
      </c>
      <c r="ME68" s="86">
        <v>76.923076923076934</v>
      </c>
      <c r="MF68" s="86">
        <v>46.153846153846153</v>
      </c>
      <c r="MG68" s="86">
        <v>53.846153846153847</v>
      </c>
      <c r="MH68" s="86">
        <v>76.923076923076934</v>
      </c>
      <c r="MI68" s="86">
        <v>84.615384615384613</v>
      </c>
      <c r="MJ68" s="86">
        <v>46.153846153846153</v>
      </c>
      <c r="MK68" s="86">
        <v>69.230769230769226</v>
      </c>
      <c r="ML68" s="86">
        <v>76.923076923076934</v>
      </c>
      <c r="MM68" s="86">
        <v>84.615384615384613</v>
      </c>
      <c r="MN68" s="86">
        <v>84.615384615384613</v>
      </c>
      <c r="MO68" s="86">
        <v>38.461538461538467</v>
      </c>
      <c r="MP68" s="86">
        <v>69.230769230769226</v>
      </c>
      <c r="MQ68" s="86">
        <v>76.923076923076934</v>
      </c>
      <c r="MR68" s="86">
        <v>60</v>
      </c>
      <c r="MS68" s="86">
        <v>80</v>
      </c>
      <c r="MT68" s="86">
        <v>70</v>
      </c>
      <c r="MU68" s="86">
        <v>60</v>
      </c>
      <c r="MV68" s="86">
        <v>50</v>
      </c>
      <c r="MW68" s="86">
        <v>90</v>
      </c>
      <c r="MX68" s="86">
        <v>70</v>
      </c>
      <c r="MY68" s="86">
        <v>90</v>
      </c>
      <c r="MZ68" s="86">
        <v>90</v>
      </c>
      <c r="NA68" s="86">
        <v>80</v>
      </c>
      <c r="NB68" s="86">
        <v>80</v>
      </c>
      <c r="NC68" s="86">
        <v>60</v>
      </c>
      <c r="ND68" s="86">
        <v>60</v>
      </c>
      <c r="NE68" s="86">
        <v>70</v>
      </c>
      <c r="NF68" s="86">
        <v>60</v>
      </c>
      <c r="NG68" s="86">
        <v>60</v>
      </c>
      <c r="NH68" s="86">
        <v>40</v>
      </c>
      <c r="NI68" s="86">
        <v>70</v>
      </c>
      <c r="NJ68" s="86">
        <v>80</v>
      </c>
      <c r="NK68" s="86">
        <v>70</v>
      </c>
      <c r="NL68" s="86">
        <v>90</v>
      </c>
      <c r="NM68" s="86">
        <v>40</v>
      </c>
      <c r="NN68" s="86">
        <v>70</v>
      </c>
      <c r="NO68" s="86">
        <v>60</v>
      </c>
      <c r="NP68" s="86">
        <v>40</v>
      </c>
      <c r="NQ68" s="86">
        <v>70</v>
      </c>
      <c r="NR68" s="86">
        <v>77.777777777777786</v>
      </c>
      <c r="NS68" s="86">
        <v>88.888888888888886</v>
      </c>
      <c r="NT68" s="86">
        <v>88.888888888888886</v>
      </c>
      <c r="NU68" s="86">
        <v>100</v>
      </c>
      <c r="NV68" s="86">
        <v>66.666666666666657</v>
      </c>
      <c r="NW68" s="86">
        <v>55.555555555555557</v>
      </c>
      <c r="NX68" s="86">
        <v>66.666666666666657</v>
      </c>
      <c r="NY68" s="86">
        <v>66.666666666666657</v>
      </c>
      <c r="NZ68" s="86">
        <v>77.777777777777786</v>
      </c>
      <c r="OA68" s="86">
        <v>66.666666666666657</v>
      </c>
      <c r="OB68" s="86">
        <v>77.777777777777786</v>
      </c>
      <c r="OC68" s="86">
        <v>55.555555555555557</v>
      </c>
      <c r="OD68" s="86">
        <v>66.666666666666657</v>
      </c>
      <c r="OE68" s="86">
        <v>44.444444444444443</v>
      </c>
      <c r="OF68" s="86">
        <v>44.444444444444443</v>
      </c>
      <c r="OG68" s="86">
        <v>100</v>
      </c>
      <c r="OH68" s="86">
        <v>88.888888888888886</v>
      </c>
      <c r="OI68" s="86">
        <v>88.888888888888886</v>
      </c>
      <c r="OJ68" s="86">
        <v>44.444444444444443</v>
      </c>
      <c r="OK68" s="86">
        <v>88.888888888888886</v>
      </c>
      <c r="OL68" s="86">
        <v>88.888888888888886</v>
      </c>
      <c r="OM68" s="86">
        <v>77.777777777777786</v>
      </c>
      <c r="ON68" s="86">
        <v>66.666666666666657</v>
      </c>
      <c r="OO68" s="86">
        <v>55.555555555555557</v>
      </c>
      <c r="OP68" s="86">
        <v>70.588235294117652</v>
      </c>
    </row>
    <row r="69" spans="1:406" x14ac:dyDescent="0.25">
      <c r="A69" s="86"/>
      <c r="B69" s="62" t="s">
        <v>490</v>
      </c>
      <c r="C69" s="86">
        <v>33.333333333333329</v>
      </c>
      <c r="D69" s="86">
        <v>50</v>
      </c>
      <c r="E69" s="86">
        <v>33.333333333333329</v>
      </c>
      <c r="F69" s="86">
        <v>33.333333333333329</v>
      </c>
      <c r="G69" s="86">
        <v>58.333333333333336</v>
      </c>
      <c r="H69" s="86">
        <v>8.3333333333333321</v>
      </c>
      <c r="I69" s="86">
        <v>41.666666666666671</v>
      </c>
      <c r="J69" s="86">
        <v>25</v>
      </c>
      <c r="K69" s="86">
        <v>41.666666666666671</v>
      </c>
      <c r="L69" s="86">
        <v>33.333333333333329</v>
      </c>
      <c r="M69" s="86">
        <v>8.3333333333333321</v>
      </c>
      <c r="N69" s="86">
        <v>16.666666666666664</v>
      </c>
      <c r="O69" s="86">
        <v>41.666666666666671</v>
      </c>
      <c r="P69" s="86">
        <v>41.666666666666671</v>
      </c>
      <c r="Q69" s="86">
        <v>16.666666666666664</v>
      </c>
      <c r="R69" s="86">
        <v>25</v>
      </c>
      <c r="S69" s="86">
        <v>41.666666666666671</v>
      </c>
      <c r="T69" s="86">
        <v>25</v>
      </c>
      <c r="U69" s="86">
        <v>50</v>
      </c>
      <c r="V69" s="86">
        <v>33.333333333333329</v>
      </c>
      <c r="W69" s="86">
        <v>50</v>
      </c>
      <c r="X69" s="86">
        <v>25</v>
      </c>
      <c r="Y69" s="86">
        <v>41.666666666666671</v>
      </c>
      <c r="Z69" s="86">
        <v>8.3333333333333321</v>
      </c>
      <c r="AA69" s="86">
        <v>33.333333333333329</v>
      </c>
      <c r="AB69" s="86">
        <v>33.333333333333329</v>
      </c>
      <c r="AC69" s="86">
        <v>58.333333333333336</v>
      </c>
      <c r="AD69" s="86">
        <v>66.666666666666657</v>
      </c>
      <c r="AE69" s="86">
        <v>58.333333333333336</v>
      </c>
      <c r="AF69" s="86">
        <v>50</v>
      </c>
      <c r="AG69" s="86">
        <v>58.333333333333336</v>
      </c>
      <c r="AH69" s="86">
        <v>66.666666666666657</v>
      </c>
      <c r="AI69" s="86">
        <v>66.666666666666657</v>
      </c>
      <c r="AJ69" s="86">
        <v>50</v>
      </c>
      <c r="AK69" s="86">
        <v>41.666666666666671</v>
      </c>
      <c r="AL69" s="86">
        <v>50</v>
      </c>
      <c r="AM69" s="86">
        <v>50</v>
      </c>
      <c r="AN69" s="86">
        <v>50</v>
      </c>
      <c r="AO69" s="86">
        <v>58.333333333333336</v>
      </c>
      <c r="AP69" s="86">
        <v>50</v>
      </c>
      <c r="AQ69" s="86">
        <v>75</v>
      </c>
      <c r="AR69" s="86">
        <v>33.333333333333329</v>
      </c>
      <c r="AS69" s="86">
        <v>50</v>
      </c>
      <c r="AT69" s="86">
        <v>41.666666666666671</v>
      </c>
      <c r="AU69" s="86">
        <v>33.333333333333329</v>
      </c>
      <c r="AV69" s="86">
        <v>50</v>
      </c>
      <c r="AW69" s="86">
        <v>58.333333333333336</v>
      </c>
      <c r="AX69" s="86">
        <v>16.666666666666664</v>
      </c>
      <c r="AY69" s="86">
        <v>58.333333333333336</v>
      </c>
      <c r="AZ69" s="86">
        <v>25</v>
      </c>
      <c r="BA69" s="86">
        <v>66.666666666666657</v>
      </c>
      <c r="BB69" s="86">
        <v>33.333333333333329</v>
      </c>
      <c r="BC69" s="86">
        <v>25</v>
      </c>
      <c r="BD69" s="86">
        <v>46.153846153846153</v>
      </c>
      <c r="BE69" s="86">
        <v>46.153846153846153</v>
      </c>
      <c r="BF69" s="86">
        <v>69.230769230769226</v>
      </c>
      <c r="BG69" s="86">
        <v>61.53846153846154</v>
      </c>
      <c r="BH69" s="86">
        <v>38.461538461538467</v>
      </c>
      <c r="BI69" s="86">
        <v>92.307692307692307</v>
      </c>
      <c r="BJ69" s="86">
        <v>30.76923076923077</v>
      </c>
      <c r="BK69" s="86">
        <v>38.461538461538467</v>
      </c>
      <c r="BL69" s="86">
        <v>53.846153846153847</v>
      </c>
      <c r="BM69" s="86">
        <v>38.461538461538467</v>
      </c>
      <c r="BN69" s="86">
        <v>46.153846153846153</v>
      </c>
      <c r="BO69" s="86">
        <v>46.153846153846153</v>
      </c>
      <c r="BP69" s="86">
        <v>76.923076923076934</v>
      </c>
      <c r="BQ69" s="86">
        <v>38.461538461538467</v>
      </c>
      <c r="BR69" s="86">
        <v>46.153846153846153</v>
      </c>
      <c r="BS69" s="86">
        <v>38.461538461538467</v>
      </c>
      <c r="BT69" s="86">
        <v>53.846153846153847</v>
      </c>
      <c r="BU69" s="86">
        <v>46.153846153846153</v>
      </c>
      <c r="BV69" s="86">
        <v>53.846153846153847</v>
      </c>
      <c r="BW69" s="86">
        <v>46.153846153846153</v>
      </c>
      <c r="BX69" s="86">
        <v>46.153846153846153</v>
      </c>
      <c r="BY69" s="86">
        <v>53.846153846153847</v>
      </c>
      <c r="BZ69" s="86">
        <v>69.230769230769226</v>
      </c>
      <c r="CA69" s="86">
        <v>30.76923076923077</v>
      </c>
      <c r="CB69" s="86">
        <v>53.846153846153847</v>
      </c>
      <c r="CC69" s="86">
        <v>46.153846153846153</v>
      </c>
      <c r="CD69" s="86">
        <v>53.846153846153847</v>
      </c>
      <c r="CE69" s="86">
        <v>21.428571428571427</v>
      </c>
      <c r="CF69" s="86">
        <v>42.857142857142854</v>
      </c>
      <c r="CG69" s="86">
        <v>42.857142857142854</v>
      </c>
      <c r="CH69" s="86">
        <v>28.571428571428569</v>
      </c>
      <c r="CI69" s="86">
        <v>42.857142857142854</v>
      </c>
      <c r="CJ69" s="86">
        <v>50</v>
      </c>
      <c r="CK69" s="86">
        <v>57.142857142857139</v>
      </c>
      <c r="CL69" s="86">
        <v>21.428571428571427</v>
      </c>
      <c r="CM69" s="86">
        <v>28.571428571428569</v>
      </c>
      <c r="CN69" s="86">
        <v>7.1428571428571423</v>
      </c>
      <c r="CO69" s="86">
        <v>42.857142857142854</v>
      </c>
      <c r="CP69" s="86">
        <v>21.428571428571427</v>
      </c>
      <c r="CQ69" s="86">
        <v>35.714285714285715</v>
      </c>
      <c r="CR69" s="86">
        <v>42.857142857142854</v>
      </c>
      <c r="CS69" s="86">
        <v>50</v>
      </c>
      <c r="CT69" s="86">
        <v>28.571428571428569</v>
      </c>
      <c r="CU69" s="86">
        <v>7.1428571428571423</v>
      </c>
      <c r="CV69" s="86">
        <v>35.714285714285715</v>
      </c>
      <c r="CW69" s="86">
        <v>28.571428571428569</v>
      </c>
      <c r="CX69" s="86">
        <v>57.142857142857139</v>
      </c>
      <c r="CY69" s="86">
        <v>42.857142857142854</v>
      </c>
      <c r="CZ69" s="86">
        <v>35.714285714285715</v>
      </c>
      <c r="DA69" s="86">
        <v>57.142857142857139</v>
      </c>
      <c r="DB69" s="86">
        <v>35.714285714285715</v>
      </c>
      <c r="DC69" s="86">
        <v>42.857142857142854</v>
      </c>
      <c r="DD69" s="86">
        <v>35.714285714285715</v>
      </c>
      <c r="DE69" s="86">
        <v>23.076923076923077</v>
      </c>
      <c r="DF69" s="86">
        <v>38.461538461538467</v>
      </c>
      <c r="DG69" s="86">
        <v>53.846153846153847</v>
      </c>
      <c r="DH69" s="86">
        <v>30.76923076923077</v>
      </c>
      <c r="DI69" s="86">
        <v>38.461538461538467</v>
      </c>
      <c r="DJ69" s="86">
        <v>30.76923076923077</v>
      </c>
      <c r="DK69" s="86">
        <v>46.153846153846153</v>
      </c>
      <c r="DL69" s="86">
        <v>30.76923076923077</v>
      </c>
      <c r="DM69" s="86">
        <v>23.076923076923077</v>
      </c>
      <c r="DN69" s="86">
        <v>38.461538461538467</v>
      </c>
      <c r="DO69" s="86">
        <v>30.76923076923077</v>
      </c>
      <c r="DP69" s="86">
        <v>61.53846153846154</v>
      </c>
      <c r="DQ69" s="86">
        <v>23.076923076923077</v>
      </c>
      <c r="DR69" s="86">
        <v>46.153846153846153</v>
      </c>
      <c r="DS69" s="86">
        <v>15.384615384615385</v>
      </c>
      <c r="DT69" s="86">
        <v>15.384615384615385</v>
      </c>
      <c r="DU69" s="86">
        <v>15.384615384615385</v>
      </c>
      <c r="DV69" s="86">
        <v>69.230769230769226</v>
      </c>
      <c r="DW69" s="86">
        <v>61.53846153846154</v>
      </c>
      <c r="DX69" s="86">
        <v>61.53846153846154</v>
      </c>
      <c r="DY69" s="86">
        <v>15.384615384615385</v>
      </c>
      <c r="DZ69" s="86">
        <v>46.153846153846153</v>
      </c>
      <c r="EA69" s="86">
        <v>38.461538461538467</v>
      </c>
      <c r="EB69" s="86">
        <v>84.615384615384613</v>
      </c>
      <c r="EC69" s="86">
        <v>84.615384615384613</v>
      </c>
      <c r="ED69" s="86">
        <v>46.153846153846153</v>
      </c>
      <c r="EE69" s="86">
        <v>38.461538461538467</v>
      </c>
      <c r="EF69" s="86">
        <v>0</v>
      </c>
      <c r="EG69" s="86">
        <v>50</v>
      </c>
      <c r="EH69" s="86">
        <v>57.142857142857139</v>
      </c>
      <c r="EI69" s="86">
        <v>14.285714285714285</v>
      </c>
      <c r="EJ69" s="86">
        <v>21.428571428571427</v>
      </c>
      <c r="EK69" s="86">
        <v>21.428571428571427</v>
      </c>
      <c r="EL69" s="86">
        <v>14.285714285714285</v>
      </c>
      <c r="EM69" s="86">
        <v>7.1428571428571423</v>
      </c>
      <c r="EN69" s="86">
        <v>71.428571428571431</v>
      </c>
      <c r="EO69" s="86">
        <v>64.285714285714292</v>
      </c>
      <c r="EP69" s="86">
        <v>92.857142857142861</v>
      </c>
      <c r="EQ69" s="86">
        <v>78.571428571428569</v>
      </c>
      <c r="ER69" s="86">
        <v>78.571428571428569</v>
      </c>
      <c r="ES69" s="86">
        <v>85.714285714285708</v>
      </c>
      <c r="ET69" s="86">
        <v>35.714285714285715</v>
      </c>
      <c r="EU69" s="86">
        <v>8.3333333333333321</v>
      </c>
      <c r="EV69" s="86">
        <v>83.333333333333343</v>
      </c>
      <c r="EW69" s="86">
        <v>8.3333333333333321</v>
      </c>
      <c r="EX69" s="86">
        <v>58.333333333333336</v>
      </c>
      <c r="EY69" s="86">
        <v>83.333333333333343</v>
      </c>
      <c r="EZ69" s="86">
        <v>83.333333333333343</v>
      </c>
      <c r="FA69" s="86">
        <v>91.666666666666657</v>
      </c>
      <c r="FB69" s="86">
        <v>83.333333333333343</v>
      </c>
      <c r="FC69" s="86">
        <v>83.333333333333343</v>
      </c>
      <c r="FD69" s="86">
        <v>38.461538461538467</v>
      </c>
      <c r="FE69" s="86">
        <v>53.846153846153847</v>
      </c>
      <c r="FF69" s="86">
        <v>61.53846153846154</v>
      </c>
      <c r="FG69" s="86">
        <v>30.76923076923077</v>
      </c>
      <c r="FH69" s="86">
        <v>38.461538461538467</v>
      </c>
      <c r="FI69" s="86">
        <v>38.461538461538467</v>
      </c>
      <c r="FJ69" s="86">
        <v>38.461538461538467</v>
      </c>
      <c r="FK69" s="86">
        <v>61.53846153846154</v>
      </c>
      <c r="FL69" s="86">
        <v>69.230769230769226</v>
      </c>
      <c r="FM69" s="86">
        <v>38.461538461538467</v>
      </c>
      <c r="FN69" s="86">
        <v>61.53846153846154</v>
      </c>
      <c r="FO69" s="86">
        <v>46.153846153846153</v>
      </c>
      <c r="FP69" s="86">
        <v>69.230769230769226</v>
      </c>
      <c r="FQ69" s="86">
        <v>30.76923076923077</v>
      </c>
      <c r="FR69" s="86">
        <v>46.153846153846153</v>
      </c>
      <c r="FS69" s="86">
        <v>50</v>
      </c>
      <c r="FT69" s="86">
        <v>58.333333333333336</v>
      </c>
      <c r="FU69" s="86">
        <v>58.333333333333336</v>
      </c>
      <c r="FV69" s="86">
        <v>83.333333333333343</v>
      </c>
      <c r="FW69" s="86">
        <v>58.333333333333336</v>
      </c>
      <c r="FX69" s="86">
        <v>75</v>
      </c>
      <c r="FY69" s="86">
        <v>83.333333333333343</v>
      </c>
      <c r="FZ69" s="86">
        <v>75</v>
      </c>
      <c r="GA69" s="86">
        <v>83.333333333333343</v>
      </c>
      <c r="GB69" s="86">
        <v>33.333333333333329</v>
      </c>
      <c r="GC69" s="86">
        <v>83.333333333333343</v>
      </c>
      <c r="GD69" s="86">
        <v>83.333333333333343</v>
      </c>
      <c r="GE69" s="86">
        <v>33.333333333333329</v>
      </c>
      <c r="GF69" s="86">
        <v>75</v>
      </c>
      <c r="GG69" s="86">
        <v>87.5</v>
      </c>
      <c r="GH69" s="86">
        <v>37.5</v>
      </c>
      <c r="GI69" s="86">
        <v>68.75</v>
      </c>
      <c r="GJ69" s="86">
        <v>68.75</v>
      </c>
      <c r="GK69" s="86">
        <v>43.75</v>
      </c>
      <c r="GL69" s="86">
        <v>75</v>
      </c>
      <c r="GM69" s="86">
        <v>43.75</v>
      </c>
      <c r="GN69" s="86">
        <v>81.25</v>
      </c>
      <c r="GO69" s="86">
        <v>62.5</v>
      </c>
      <c r="GP69" s="86">
        <v>75</v>
      </c>
      <c r="GQ69" s="86">
        <v>85.714285714285708</v>
      </c>
      <c r="GR69" s="86">
        <v>63.636363636363633</v>
      </c>
      <c r="GS69" s="86">
        <v>91.666666666666657</v>
      </c>
      <c r="GT69" s="86">
        <v>75</v>
      </c>
      <c r="GU69" s="86">
        <v>75</v>
      </c>
      <c r="GV69" s="86">
        <v>33.333333333333329</v>
      </c>
      <c r="GW69" s="86">
        <v>75</v>
      </c>
      <c r="GX69" s="86">
        <v>33.333333333333329</v>
      </c>
      <c r="GY69" s="86">
        <v>75</v>
      </c>
      <c r="GZ69" s="86">
        <v>75</v>
      </c>
      <c r="HA69" s="86">
        <v>50</v>
      </c>
      <c r="HB69" s="86">
        <v>83.333333333333343</v>
      </c>
      <c r="HC69" s="86">
        <v>75</v>
      </c>
      <c r="HD69" s="86">
        <v>50</v>
      </c>
      <c r="HE69" s="86">
        <v>58.333333333333336</v>
      </c>
      <c r="HF69" s="86">
        <v>58.333333333333336</v>
      </c>
      <c r="HG69" s="86">
        <v>50</v>
      </c>
      <c r="HH69" s="86">
        <v>41.666666666666671</v>
      </c>
      <c r="HI69" s="86">
        <v>50</v>
      </c>
      <c r="HJ69" s="86">
        <v>50</v>
      </c>
      <c r="HK69" s="86">
        <v>41.666666666666671</v>
      </c>
      <c r="HL69" s="86">
        <v>41.666666666666671</v>
      </c>
      <c r="HM69" s="86">
        <v>41.666666666666671</v>
      </c>
      <c r="HN69" s="86">
        <v>41.666666666666671</v>
      </c>
      <c r="HO69" s="86">
        <v>50</v>
      </c>
      <c r="HP69" s="86">
        <v>41.666666666666671</v>
      </c>
      <c r="HQ69" s="86">
        <v>33.333333333333329</v>
      </c>
      <c r="HR69" s="86">
        <v>25</v>
      </c>
      <c r="HS69" s="86">
        <v>41.666666666666671</v>
      </c>
      <c r="HT69" s="86">
        <v>66.666666666666657</v>
      </c>
      <c r="HU69" s="86">
        <v>0</v>
      </c>
      <c r="HV69" s="86">
        <v>33.333333333333329</v>
      </c>
      <c r="HW69" s="86">
        <v>8.3333333333333321</v>
      </c>
      <c r="HX69" s="86">
        <v>33.333333333333329</v>
      </c>
      <c r="HY69" s="86">
        <v>91.666666666666657</v>
      </c>
      <c r="HZ69" s="86">
        <v>66.666666666666657</v>
      </c>
      <c r="IA69" s="86">
        <v>91.666666666666657</v>
      </c>
      <c r="IB69" s="86">
        <v>8.3333333333333321</v>
      </c>
      <c r="IC69" s="86">
        <v>91.666666666666657</v>
      </c>
      <c r="ID69" s="86">
        <v>66.666666666666657</v>
      </c>
      <c r="IE69" s="86">
        <v>58.333333333333336</v>
      </c>
      <c r="IF69" s="86">
        <v>41.666666666666671</v>
      </c>
      <c r="IG69" s="86">
        <v>41.666666666666671</v>
      </c>
      <c r="IH69" s="86">
        <v>58.333333333333336</v>
      </c>
      <c r="II69" s="86">
        <v>58.333333333333336</v>
      </c>
      <c r="IJ69" s="86">
        <v>41.666666666666671</v>
      </c>
      <c r="IK69" s="86">
        <v>66.666666666666657</v>
      </c>
      <c r="IL69" s="86">
        <v>41.666666666666671</v>
      </c>
      <c r="IM69" s="86">
        <v>58.333333333333336</v>
      </c>
      <c r="IN69" s="86">
        <v>41.666666666666671</v>
      </c>
      <c r="IO69" s="86">
        <v>8.3333333333333321</v>
      </c>
      <c r="IP69" s="86">
        <v>50</v>
      </c>
      <c r="IQ69" s="86">
        <v>58.333333333333336</v>
      </c>
      <c r="IR69" s="86">
        <v>41.666666666666671</v>
      </c>
      <c r="IS69" s="86">
        <v>50</v>
      </c>
      <c r="IT69" s="86">
        <v>50</v>
      </c>
      <c r="IU69" s="86">
        <v>50</v>
      </c>
      <c r="IV69" s="86">
        <v>41.666666666666671</v>
      </c>
      <c r="IW69" s="86">
        <v>58.333333333333336</v>
      </c>
      <c r="IX69" s="86">
        <v>33.333333333333329</v>
      </c>
      <c r="IY69" s="86">
        <v>41.666666666666671</v>
      </c>
      <c r="IZ69" s="86">
        <v>8.3333333333333321</v>
      </c>
      <c r="JA69" s="86">
        <v>50</v>
      </c>
      <c r="JB69" s="86">
        <v>58.333333333333336</v>
      </c>
      <c r="JC69" s="86">
        <v>100</v>
      </c>
      <c r="JD69" s="86">
        <v>61.53846153846154</v>
      </c>
      <c r="JE69" s="86">
        <v>23.076923076923077</v>
      </c>
      <c r="JF69" s="86">
        <v>61.53846153846154</v>
      </c>
      <c r="JG69" s="86">
        <v>84.615384615384613</v>
      </c>
      <c r="JH69" s="86">
        <v>38.461538461538467</v>
      </c>
      <c r="JI69" s="86">
        <v>92.307692307692307</v>
      </c>
      <c r="JJ69" s="86">
        <v>69.230769230769226</v>
      </c>
      <c r="JK69" s="86">
        <v>53.846153846153847</v>
      </c>
      <c r="JL69" s="86">
        <v>23.076923076923077</v>
      </c>
      <c r="JM69" s="86">
        <v>61.53846153846154</v>
      </c>
      <c r="JN69" s="86">
        <v>92.307692307692307</v>
      </c>
      <c r="JO69" s="86">
        <v>100</v>
      </c>
      <c r="JP69" s="86">
        <v>15.384615384615385</v>
      </c>
      <c r="JQ69" s="86">
        <v>15.384615384615385</v>
      </c>
      <c r="JR69" s="86">
        <v>38.461538461538467</v>
      </c>
      <c r="JS69" s="86">
        <v>46.153846153846153</v>
      </c>
      <c r="JT69" s="86">
        <v>69.230769230769226</v>
      </c>
      <c r="JU69" s="86">
        <v>23.076923076923077</v>
      </c>
      <c r="JV69" s="86">
        <v>30.76923076923077</v>
      </c>
      <c r="JW69" s="86">
        <v>23.076923076923077</v>
      </c>
      <c r="JX69" s="86">
        <v>30.76923076923077</v>
      </c>
      <c r="JY69" s="86">
        <v>15.384615384615385</v>
      </c>
      <c r="JZ69" s="86">
        <v>23.076923076923077</v>
      </c>
      <c r="KA69" s="86">
        <v>30.76923076923077</v>
      </c>
      <c r="KB69" s="86">
        <v>90</v>
      </c>
      <c r="KC69" s="86">
        <v>20</v>
      </c>
      <c r="KD69" s="86">
        <v>70</v>
      </c>
      <c r="KE69" s="86">
        <v>100</v>
      </c>
      <c r="KF69" s="86">
        <v>20</v>
      </c>
      <c r="KG69" s="86">
        <v>80</v>
      </c>
      <c r="KH69" s="86">
        <v>0</v>
      </c>
      <c r="KI69" s="86">
        <v>30</v>
      </c>
      <c r="KJ69" s="86">
        <v>10</v>
      </c>
      <c r="KK69" s="86">
        <v>40</v>
      </c>
      <c r="KL69" s="86">
        <v>80</v>
      </c>
      <c r="KM69" s="86">
        <v>20</v>
      </c>
      <c r="KN69" s="86">
        <v>20</v>
      </c>
      <c r="KO69" s="86">
        <v>60</v>
      </c>
      <c r="KP69" s="86">
        <v>30</v>
      </c>
      <c r="KQ69" s="86">
        <v>30</v>
      </c>
      <c r="KR69" s="86">
        <v>0</v>
      </c>
      <c r="KS69" s="86">
        <v>30</v>
      </c>
      <c r="KT69" s="86">
        <v>20</v>
      </c>
      <c r="KU69" s="86">
        <v>80</v>
      </c>
      <c r="KV69" s="86">
        <v>40</v>
      </c>
      <c r="KW69" s="86">
        <v>20</v>
      </c>
      <c r="KX69" s="86">
        <v>10</v>
      </c>
      <c r="KY69" s="86">
        <v>60</v>
      </c>
      <c r="KZ69" s="86">
        <v>60</v>
      </c>
      <c r="LA69" s="86">
        <v>30</v>
      </c>
      <c r="LB69" s="86">
        <v>50</v>
      </c>
      <c r="LC69" s="86">
        <v>30</v>
      </c>
      <c r="LD69" s="86">
        <v>85.714285714285708</v>
      </c>
      <c r="LE69" s="86">
        <v>71.428571428571431</v>
      </c>
      <c r="LF69" s="86">
        <v>71.428571428571431</v>
      </c>
      <c r="LG69" s="86">
        <v>85.714285714285708</v>
      </c>
      <c r="LH69" s="86">
        <v>92.857142857142861</v>
      </c>
      <c r="LI69" s="86">
        <v>78.571428571428569</v>
      </c>
      <c r="LJ69" s="86">
        <v>78.571428571428569</v>
      </c>
      <c r="LK69" s="86">
        <v>71.428571428571431</v>
      </c>
      <c r="LL69" s="86">
        <v>50</v>
      </c>
      <c r="LM69" s="86">
        <v>57.142857142857139</v>
      </c>
      <c r="LN69" s="86">
        <v>50</v>
      </c>
      <c r="LO69" s="86">
        <v>64.285714285714292</v>
      </c>
      <c r="LP69" s="86">
        <v>71.428571428571431</v>
      </c>
      <c r="LQ69" s="86">
        <v>78.571428571428569</v>
      </c>
      <c r="LR69" s="86">
        <v>85.714285714285708</v>
      </c>
      <c r="LS69" s="86">
        <v>35.714285714285715</v>
      </c>
      <c r="LT69" s="86">
        <v>50</v>
      </c>
      <c r="LU69" s="86">
        <v>92.857142857142861</v>
      </c>
      <c r="LV69" s="86">
        <v>69.230769230769226</v>
      </c>
      <c r="LW69" s="86">
        <v>69.230769230769226</v>
      </c>
      <c r="LX69" s="86">
        <v>69.230769230769226</v>
      </c>
      <c r="LY69" s="86">
        <v>84.615384615384613</v>
      </c>
      <c r="LZ69" s="86">
        <v>46.153846153846153</v>
      </c>
      <c r="MA69" s="86">
        <v>84.615384615384613</v>
      </c>
      <c r="MB69" s="86">
        <v>100</v>
      </c>
      <c r="MC69" s="86">
        <v>30.76923076923077</v>
      </c>
      <c r="MD69" s="86">
        <v>53.846153846153847</v>
      </c>
      <c r="ME69" s="86">
        <v>69.230769230769226</v>
      </c>
      <c r="MF69" s="86">
        <v>38.461538461538467</v>
      </c>
      <c r="MG69" s="86">
        <v>38.461538461538467</v>
      </c>
      <c r="MH69" s="86">
        <v>61.53846153846154</v>
      </c>
      <c r="MI69" s="86">
        <v>100</v>
      </c>
      <c r="MJ69" s="86">
        <v>38.461538461538467</v>
      </c>
      <c r="MK69" s="86">
        <v>61.53846153846154</v>
      </c>
      <c r="ML69" s="86">
        <v>61.53846153846154</v>
      </c>
      <c r="MM69" s="86">
        <v>84.615384615384613</v>
      </c>
      <c r="MN69" s="86">
        <v>92.307692307692307</v>
      </c>
      <c r="MO69" s="86">
        <v>46.153846153846153</v>
      </c>
      <c r="MP69" s="86">
        <v>46.153846153846153</v>
      </c>
      <c r="MQ69" s="86">
        <v>84.615384615384613</v>
      </c>
      <c r="MR69" s="86">
        <v>78.571428571428569</v>
      </c>
      <c r="MS69" s="86">
        <v>71.428571428571431</v>
      </c>
      <c r="MT69" s="86">
        <v>78.571428571428569</v>
      </c>
      <c r="MU69" s="86">
        <v>50</v>
      </c>
      <c r="MV69" s="86">
        <v>78.571428571428569</v>
      </c>
      <c r="MW69" s="86">
        <v>78.571428571428569</v>
      </c>
      <c r="MX69" s="86">
        <v>100</v>
      </c>
      <c r="MY69" s="86">
        <v>92.857142857142861</v>
      </c>
      <c r="MZ69" s="86">
        <v>78.571428571428569</v>
      </c>
      <c r="NA69" s="86">
        <v>71.428571428571431</v>
      </c>
      <c r="NB69" s="86">
        <v>92.857142857142861</v>
      </c>
      <c r="NC69" s="86">
        <v>78.571428571428569</v>
      </c>
      <c r="ND69" s="86">
        <v>42.857142857142854</v>
      </c>
      <c r="NE69" s="86">
        <v>92.857142857142861</v>
      </c>
      <c r="NF69" s="86">
        <v>42.857142857142854</v>
      </c>
      <c r="NG69" s="86">
        <v>57.142857142857139</v>
      </c>
      <c r="NH69" s="86">
        <v>35.714285714285715</v>
      </c>
      <c r="NI69" s="86">
        <v>85.714285714285708</v>
      </c>
      <c r="NJ69" s="86">
        <v>85.714285714285708</v>
      </c>
      <c r="NK69" s="86">
        <v>71.428571428571431</v>
      </c>
      <c r="NL69" s="86">
        <v>78.571428571428569</v>
      </c>
      <c r="NM69" s="86">
        <v>28.571428571428569</v>
      </c>
      <c r="NN69" s="86">
        <v>92.857142857142861</v>
      </c>
      <c r="NO69" s="86">
        <v>78.571428571428569</v>
      </c>
      <c r="NP69" s="86">
        <v>42.857142857142854</v>
      </c>
      <c r="NQ69" s="86">
        <v>57.142857142857139</v>
      </c>
      <c r="NR69" s="86">
        <v>87.5</v>
      </c>
      <c r="NS69" s="86">
        <v>81.25</v>
      </c>
      <c r="NT69" s="86">
        <v>81.25</v>
      </c>
      <c r="NU69" s="86">
        <v>87.5</v>
      </c>
      <c r="NV69" s="86">
        <v>87.5</v>
      </c>
      <c r="NW69" s="86">
        <v>68.75</v>
      </c>
      <c r="NX69" s="86">
        <v>87.5</v>
      </c>
      <c r="NY69" s="86">
        <v>68.75</v>
      </c>
      <c r="NZ69" s="86">
        <v>43.75</v>
      </c>
      <c r="OA69" s="86">
        <v>50</v>
      </c>
      <c r="OB69" s="86">
        <v>50</v>
      </c>
      <c r="OC69" s="86">
        <v>56.25</v>
      </c>
      <c r="OD69" s="86">
        <v>68.75</v>
      </c>
      <c r="OE69" s="86">
        <v>50</v>
      </c>
      <c r="OF69" s="86">
        <v>37.5</v>
      </c>
      <c r="OG69" s="86">
        <v>68.75</v>
      </c>
      <c r="OH69" s="86">
        <v>100</v>
      </c>
      <c r="OI69" s="86">
        <v>56.25</v>
      </c>
      <c r="OJ69" s="86">
        <v>50</v>
      </c>
      <c r="OK69" s="86">
        <v>93.75</v>
      </c>
      <c r="OL69" s="86">
        <v>56.25</v>
      </c>
      <c r="OM69" s="86">
        <v>81.25</v>
      </c>
      <c r="ON69" s="86">
        <v>81.25</v>
      </c>
      <c r="OO69" s="86">
        <v>75</v>
      </c>
      <c r="OP69" s="86">
        <v>58.333333333333336</v>
      </c>
    </row>
    <row r="70" spans="1:406" x14ac:dyDescent="0.25">
      <c r="A70" s="86"/>
      <c r="B70" s="62" t="s">
        <v>491</v>
      </c>
      <c r="C70" s="86">
        <v>0</v>
      </c>
      <c r="D70" s="86">
        <v>0</v>
      </c>
      <c r="E70" s="86">
        <v>50</v>
      </c>
      <c r="F70" s="86">
        <v>0</v>
      </c>
      <c r="G70" s="86">
        <v>50</v>
      </c>
      <c r="H70" s="86">
        <v>0</v>
      </c>
      <c r="I70" s="86">
        <v>50</v>
      </c>
      <c r="J70" s="86">
        <v>0</v>
      </c>
      <c r="K70" s="86">
        <v>0</v>
      </c>
      <c r="L70" s="86">
        <v>0</v>
      </c>
      <c r="M70" s="86">
        <v>0</v>
      </c>
      <c r="N70" s="86">
        <v>50</v>
      </c>
      <c r="O70" s="86">
        <v>0</v>
      </c>
      <c r="P70" s="86">
        <v>50</v>
      </c>
      <c r="Q70" s="86">
        <v>0</v>
      </c>
      <c r="R70" s="86">
        <v>50</v>
      </c>
      <c r="S70" s="86">
        <v>0</v>
      </c>
      <c r="T70" s="86">
        <v>0</v>
      </c>
      <c r="U70" s="86">
        <v>50</v>
      </c>
      <c r="V70" s="86">
        <v>50</v>
      </c>
      <c r="W70" s="86">
        <v>0</v>
      </c>
      <c r="X70" s="86">
        <v>0</v>
      </c>
      <c r="Y70" s="86">
        <v>50</v>
      </c>
      <c r="Z70" s="86">
        <v>0</v>
      </c>
      <c r="AA70" s="86">
        <v>0</v>
      </c>
      <c r="AB70" s="86">
        <v>0</v>
      </c>
      <c r="AC70" s="86">
        <v>33.333333333333329</v>
      </c>
      <c r="AD70" s="86">
        <v>100</v>
      </c>
      <c r="AE70" s="86">
        <v>33.333333333333329</v>
      </c>
      <c r="AF70" s="86">
        <v>33.333333333333329</v>
      </c>
      <c r="AG70" s="86">
        <v>66.666666666666657</v>
      </c>
      <c r="AH70" s="86">
        <v>66.666666666666657</v>
      </c>
      <c r="AI70" s="86">
        <v>33.333333333333329</v>
      </c>
      <c r="AJ70" s="86">
        <v>66.666666666666657</v>
      </c>
      <c r="AK70" s="86">
        <v>66.666666666666657</v>
      </c>
      <c r="AL70" s="86">
        <v>33.333333333333329</v>
      </c>
      <c r="AM70" s="86">
        <v>0</v>
      </c>
      <c r="AN70" s="86">
        <v>33.333333333333329</v>
      </c>
      <c r="AO70" s="86">
        <v>33.333333333333329</v>
      </c>
      <c r="AP70" s="86">
        <v>33.333333333333329</v>
      </c>
      <c r="AQ70" s="86">
        <v>100</v>
      </c>
      <c r="AR70" s="86">
        <v>33.333333333333329</v>
      </c>
      <c r="AS70" s="86">
        <v>33.333333333333329</v>
      </c>
      <c r="AT70" s="86">
        <v>33.333333333333329</v>
      </c>
      <c r="AU70" s="86">
        <v>33.333333333333329</v>
      </c>
      <c r="AV70" s="86">
        <v>33.333333333333329</v>
      </c>
      <c r="AW70" s="86">
        <v>66.666666666666657</v>
      </c>
      <c r="AX70" s="86">
        <v>0</v>
      </c>
      <c r="AY70" s="86">
        <v>100</v>
      </c>
      <c r="AZ70" s="86">
        <v>0</v>
      </c>
      <c r="BA70" s="86">
        <v>66.666666666666657</v>
      </c>
      <c r="BB70" s="86">
        <v>33.333333333333329</v>
      </c>
      <c r="BC70" s="86">
        <v>0</v>
      </c>
      <c r="BD70" s="86">
        <v>100</v>
      </c>
      <c r="BE70" s="86">
        <v>33.333333333333329</v>
      </c>
      <c r="BF70" s="86">
        <v>100</v>
      </c>
      <c r="BG70" s="86">
        <v>66.666666666666657</v>
      </c>
      <c r="BH70" s="86">
        <v>66.666666666666657</v>
      </c>
      <c r="BI70" s="86">
        <v>66.666666666666657</v>
      </c>
      <c r="BJ70" s="86">
        <v>33.333333333333329</v>
      </c>
      <c r="BK70" s="86">
        <v>66.666666666666657</v>
      </c>
      <c r="BL70" s="86">
        <v>100</v>
      </c>
      <c r="BM70" s="86">
        <v>33.333333333333329</v>
      </c>
      <c r="BN70" s="86">
        <v>33.333333333333329</v>
      </c>
      <c r="BO70" s="86">
        <v>33.333333333333329</v>
      </c>
      <c r="BP70" s="86">
        <v>66.666666666666657</v>
      </c>
      <c r="BQ70" s="86">
        <v>33.333333333333329</v>
      </c>
      <c r="BR70" s="86">
        <v>33.333333333333329</v>
      </c>
      <c r="BS70" s="86">
        <v>33.333333333333329</v>
      </c>
      <c r="BT70" s="86">
        <v>66.666666666666657</v>
      </c>
      <c r="BU70" s="86">
        <v>100</v>
      </c>
      <c r="BV70" s="86">
        <v>33.333333333333329</v>
      </c>
      <c r="BW70" s="86">
        <v>33.333333333333329</v>
      </c>
      <c r="BX70" s="86">
        <v>33.333333333333329</v>
      </c>
      <c r="BY70" s="86">
        <v>33.333333333333329</v>
      </c>
      <c r="BZ70" s="86">
        <v>66.666666666666657</v>
      </c>
      <c r="CA70" s="86">
        <v>33.333333333333329</v>
      </c>
      <c r="CB70" s="86">
        <v>33.333333333333329</v>
      </c>
      <c r="CC70" s="86">
        <v>66.666666666666657</v>
      </c>
      <c r="CD70" s="86">
        <v>33.333333333333329</v>
      </c>
      <c r="CE70" s="86">
        <v>33.333333333333329</v>
      </c>
      <c r="CF70" s="86">
        <v>33.333333333333329</v>
      </c>
      <c r="CG70" s="86">
        <v>33.333333333333329</v>
      </c>
      <c r="CH70" s="86">
        <v>33.333333333333329</v>
      </c>
      <c r="CI70" s="86">
        <v>0</v>
      </c>
      <c r="CJ70" s="86">
        <v>33.333333333333329</v>
      </c>
      <c r="CK70" s="86">
        <v>0</v>
      </c>
      <c r="CL70" s="86">
        <v>0</v>
      </c>
      <c r="CM70" s="86">
        <v>0</v>
      </c>
      <c r="CN70" s="86">
        <v>0</v>
      </c>
      <c r="CO70" s="86">
        <v>33.333333333333329</v>
      </c>
      <c r="CP70" s="86">
        <v>33.333333333333329</v>
      </c>
      <c r="CQ70" s="86">
        <v>66.666666666666657</v>
      </c>
      <c r="CR70" s="86">
        <v>0</v>
      </c>
      <c r="CS70" s="86">
        <v>0</v>
      </c>
      <c r="CT70" s="86">
        <v>33.333333333333329</v>
      </c>
      <c r="CU70" s="86">
        <v>33.333333333333329</v>
      </c>
      <c r="CV70" s="86">
        <v>0</v>
      </c>
      <c r="CW70" s="86">
        <v>0</v>
      </c>
      <c r="CX70" s="86">
        <v>66.666666666666657</v>
      </c>
      <c r="CY70" s="86">
        <v>33.333333333333329</v>
      </c>
      <c r="CZ70" s="86">
        <v>33.333333333333329</v>
      </c>
      <c r="DA70" s="86">
        <v>33.333333333333329</v>
      </c>
      <c r="DB70" s="86">
        <v>0</v>
      </c>
      <c r="DC70" s="86">
        <v>33.333333333333329</v>
      </c>
      <c r="DD70" s="86">
        <v>33.333333333333329</v>
      </c>
      <c r="DE70" s="86">
        <v>0</v>
      </c>
      <c r="DF70" s="86">
        <v>0</v>
      </c>
      <c r="DG70" s="86">
        <v>100</v>
      </c>
      <c r="DH70" s="86">
        <v>100</v>
      </c>
      <c r="DI70" s="86">
        <v>50</v>
      </c>
      <c r="DJ70" s="86">
        <v>0</v>
      </c>
      <c r="DK70" s="86">
        <v>0</v>
      </c>
      <c r="DL70" s="86">
        <v>0</v>
      </c>
      <c r="DM70" s="86">
        <v>0</v>
      </c>
      <c r="DN70" s="86">
        <v>50</v>
      </c>
      <c r="DO70" s="86">
        <v>0</v>
      </c>
      <c r="DP70" s="86">
        <v>0</v>
      </c>
      <c r="DQ70" s="86">
        <v>0</v>
      </c>
      <c r="DR70" s="86">
        <v>50</v>
      </c>
      <c r="DS70" s="86">
        <v>0</v>
      </c>
      <c r="DT70" s="86">
        <v>0</v>
      </c>
      <c r="DU70" s="86">
        <v>0</v>
      </c>
      <c r="DV70" s="86">
        <v>50</v>
      </c>
      <c r="DW70" s="86">
        <v>0</v>
      </c>
      <c r="DX70" s="86">
        <v>0</v>
      </c>
      <c r="DY70" s="86">
        <v>0</v>
      </c>
      <c r="DZ70" s="86">
        <v>50</v>
      </c>
      <c r="EA70" s="86">
        <v>0</v>
      </c>
      <c r="EB70" s="86">
        <v>100</v>
      </c>
      <c r="EC70" s="86">
        <v>100</v>
      </c>
      <c r="ED70" s="86">
        <v>0</v>
      </c>
      <c r="EE70" s="86">
        <v>50</v>
      </c>
      <c r="EF70" s="86">
        <v>0</v>
      </c>
      <c r="EG70" s="86">
        <v>75</v>
      </c>
      <c r="EH70" s="86">
        <v>50</v>
      </c>
      <c r="EI70" s="86">
        <v>25</v>
      </c>
      <c r="EJ70" s="86">
        <v>25</v>
      </c>
      <c r="EK70" s="86">
        <v>25</v>
      </c>
      <c r="EL70" s="86">
        <v>25</v>
      </c>
      <c r="EM70" s="86">
        <v>25</v>
      </c>
      <c r="EN70" s="86">
        <v>50</v>
      </c>
      <c r="EO70" s="86">
        <v>75</v>
      </c>
      <c r="EP70" s="86">
        <v>100</v>
      </c>
      <c r="EQ70" s="86">
        <v>75</v>
      </c>
      <c r="ER70" s="86">
        <v>75</v>
      </c>
      <c r="ES70" s="86">
        <v>100</v>
      </c>
      <c r="ET70" s="86">
        <v>75</v>
      </c>
      <c r="EU70" s="86">
        <v>25</v>
      </c>
      <c r="EV70" s="86">
        <v>100</v>
      </c>
      <c r="EW70" s="86">
        <v>25</v>
      </c>
      <c r="EX70" s="86">
        <v>75</v>
      </c>
      <c r="EY70" s="86">
        <v>100</v>
      </c>
      <c r="EZ70" s="86">
        <v>75</v>
      </c>
      <c r="FA70" s="86">
        <v>75</v>
      </c>
      <c r="FB70" s="86">
        <v>75</v>
      </c>
      <c r="FC70" s="86">
        <v>100</v>
      </c>
      <c r="FD70" s="86">
        <v>50</v>
      </c>
      <c r="FE70" s="86">
        <v>100</v>
      </c>
      <c r="FF70" s="86">
        <v>100</v>
      </c>
      <c r="FG70" s="86">
        <v>0</v>
      </c>
      <c r="FH70" s="86">
        <v>50</v>
      </c>
      <c r="FI70" s="86">
        <v>50</v>
      </c>
      <c r="FJ70" s="86">
        <v>50</v>
      </c>
      <c r="FK70" s="86">
        <v>100</v>
      </c>
      <c r="FL70" s="86">
        <v>50</v>
      </c>
      <c r="FM70" s="86">
        <v>0</v>
      </c>
      <c r="FN70" s="86">
        <v>100</v>
      </c>
      <c r="FO70" s="86">
        <v>100</v>
      </c>
      <c r="FP70" s="86">
        <v>100</v>
      </c>
      <c r="FQ70" s="86">
        <v>100</v>
      </c>
      <c r="FR70" s="86">
        <v>100</v>
      </c>
      <c r="FS70" s="86">
        <v>33.333333333333329</v>
      </c>
      <c r="FT70" s="86">
        <v>33.333333333333329</v>
      </c>
      <c r="FU70" s="86">
        <v>33.333333333333329</v>
      </c>
      <c r="FV70" s="86">
        <v>66.666666666666657</v>
      </c>
      <c r="FW70" s="86">
        <v>66.666666666666657</v>
      </c>
      <c r="FX70" s="86">
        <v>33.333333333333329</v>
      </c>
      <c r="FY70" s="86">
        <v>100</v>
      </c>
      <c r="FZ70" s="86">
        <v>33.333333333333329</v>
      </c>
      <c r="GA70" s="86">
        <v>66.666666666666657</v>
      </c>
      <c r="GB70" s="86">
        <v>33.333333333333329</v>
      </c>
      <c r="GC70" s="86">
        <v>100</v>
      </c>
      <c r="GD70" s="86">
        <v>66.666666666666657</v>
      </c>
      <c r="GE70" s="86">
        <v>0</v>
      </c>
      <c r="GF70" s="86">
        <v>100</v>
      </c>
      <c r="GG70" s="86">
        <v>66.666666666666657</v>
      </c>
      <c r="GH70" s="86">
        <v>33.333333333333329</v>
      </c>
      <c r="GI70" s="86">
        <v>66.666666666666657</v>
      </c>
      <c r="GJ70" s="86">
        <v>66.666666666666657</v>
      </c>
      <c r="GK70" s="86">
        <v>66.666666666666657</v>
      </c>
      <c r="GL70" s="86">
        <v>66.666666666666657</v>
      </c>
      <c r="GM70" s="86">
        <v>33.333333333333329</v>
      </c>
      <c r="GN70" s="86">
        <v>100</v>
      </c>
      <c r="GO70" s="86">
        <v>66.666666666666657</v>
      </c>
      <c r="GP70" s="86">
        <v>66.666666666666657</v>
      </c>
      <c r="GQ70" s="86">
        <v>66.666666666666657</v>
      </c>
      <c r="GR70" s="86">
        <v>75</v>
      </c>
      <c r="GS70" s="86">
        <v>100</v>
      </c>
      <c r="GT70" s="86">
        <v>66.666666666666657</v>
      </c>
      <c r="GU70" s="86">
        <v>33.333333333333329</v>
      </c>
      <c r="GV70" s="86">
        <v>33.333333333333329</v>
      </c>
      <c r="GW70" s="86">
        <v>33.333333333333329</v>
      </c>
      <c r="GX70" s="86">
        <v>33.333333333333329</v>
      </c>
      <c r="GY70" s="86">
        <v>66.666666666666657</v>
      </c>
      <c r="GZ70" s="86">
        <v>0</v>
      </c>
      <c r="HA70" s="86">
        <v>66.666666666666657</v>
      </c>
      <c r="HB70" s="86">
        <v>100</v>
      </c>
      <c r="HC70" s="86">
        <v>100</v>
      </c>
      <c r="HD70" s="86">
        <v>33.333333333333329</v>
      </c>
      <c r="HE70" s="86">
        <v>33.333333333333329</v>
      </c>
      <c r="HF70" s="86">
        <v>33.333333333333329</v>
      </c>
      <c r="HG70" s="86">
        <v>66.666666666666657</v>
      </c>
      <c r="HH70" s="86">
        <v>33.333333333333329</v>
      </c>
      <c r="HI70" s="86">
        <v>33.333333333333329</v>
      </c>
      <c r="HJ70" s="86">
        <v>66.666666666666657</v>
      </c>
      <c r="HK70" s="86">
        <v>33.333333333333329</v>
      </c>
      <c r="HL70" s="86">
        <v>33.333333333333329</v>
      </c>
      <c r="HM70" s="86">
        <v>33.333333333333329</v>
      </c>
      <c r="HN70" s="86">
        <v>33.333333333333329</v>
      </c>
      <c r="HO70" s="86">
        <v>33.333333333333329</v>
      </c>
      <c r="HP70" s="86">
        <v>33.333333333333329</v>
      </c>
      <c r="HQ70" s="86">
        <v>33.333333333333329</v>
      </c>
      <c r="HR70" s="86">
        <v>33.333333333333329</v>
      </c>
      <c r="HS70" s="86">
        <v>33.333333333333329</v>
      </c>
      <c r="HT70" s="86">
        <v>33.333333333333329</v>
      </c>
      <c r="HU70" s="86">
        <v>33.333333333333329</v>
      </c>
      <c r="HV70" s="86">
        <v>33.333333333333329</v>
      </c>
      <c r="HW70" s="86">
        <v>33.333333333333329</v>
      </c>
      <c r="HX70" s="86">
        <v>33.333333333333329</v>
      </c>
      <c r="HY70" s="86">
        <v>100</v>
      </c>
      <c r="HZ70" s="86">
        <v>75</v>
      </c>
      <c r="IA70" s="86">
        <v>100</v>
      </c>
      <c r="IB70" s="86">
        <v>0</v>
      </c>
      <c r="IC70" s="86">
        <v>100</v>
      </c>
      <c r="ID70" s="86">
        <v>100</v>
      </c>
      <c r="IE70" s="86">
        <v>50</v>
      </c>
      <c r="IF70" s="86">
        <v>75</v>
      </c>
      <c r="IG70" s="86">
        <v>0</v>
      </c>
      <c r="IH70" s="86">
        <v>50</v>
      </c>
      <c r="II70" s="86">
        <v>25</v>
      </c>
      <c r="IJ70" s="86">
        <v>0</v>
      </c>
      <c r="IK70" s="86">
        <v>25</v>
      </c>
      <c r="IL70" s="86">
        <v>25</v>
      </c>
      <c r="IM70" s="86">
        <v>75</v>
      </c>
      <c r="IN70" s="86">
        <v>25</v>
      </c>
      <c r="IO70" s="86">
        <v>0</v>
      </c>
      <c r="IP70" s="86">
        <v>25</v>
      </c>
      <c r="IQ70" s="86">
        <v>100</v>
      </c>
      <c r="IR70" s="86">
        <v>0</v>
      </c>
      <c r="IS70" s="86">
        <v>25</v>
      </c>
      <c r="IT70" s="86">
        <v>25</v>
      </c>
      <c r="IU70" s="86">
        <v>75</v>
      </c>
      <c r="IV70" s="86">
        <v>50</v>
      </c>
      <c r="IW70" s="86">
        <v>75</v>
      </c>
      <c r="IX70" s="86">
        <v>0</v>
      </c>
      <c r="IY70" s="86">
        <v>0</v>
      </c>
      <c r="IZ70" s="86">
        <v>0</v>
      </c>
      <c r="JA70" s="86">
        <v>75</v>
      </c>
      <c r="JB70" s="86">
        <v>25</v>
      </c>
      <c r="JC70" s="86">
        <v>100</v>
      </c>
      <c r="JD70" s="86">
        <v>0</v>
      </c>
      <c r="JE70" s="86">
        <v>100</v>
      </c>
      <c r="JF70" s="86">
        <v>50</v>
      </c>
      <c r="JG70" s="86">
        <v>50</v>
      </c>
      <c r="JH70" s="86">
        <v>50</v>
      </c>
      <c r="JI70" s="86">
        <v>50</v>
      </c>
      <c r="JJ70" s="86">
        <v>100</v>
      </c>
      <c r="JK70" s="86">
        <v>50</v>
      </c>
      <c r="JL70" s="86">
        <v>0</v>
      </c>
      <c r="JM70" s="86">
        <v>100</v>
      </c>
      <c r="JN70" s="86">
        <v>100</v>
      </c>
      <c r="JO70" s="86">
        <v>100</v>
      </c>
      <c r="JP70" s="86">
        <v>50</v>
      </c>
      <c r="JQ70" s="86">
        <v>50</v>
      </c>
      <c r="JR70" s="86">
        <v>50</v>
      </c>
      <c r="JS70" s="86">
        <v>50</v>
      </c>
      <c r="JT70" s="86">
        <v>100</v>
      </c>
      <c r="JU70" s="86">
        <v>0</v>
      </c>
      <c r="JV70" s="86">
        <v>100</v>
      </c>
      <c r="JW70" s="86">
        <v>100</v>
      </c>
      <c r="JX70" s="86">
        <v>50</v>
      </c>
      <c r="JY70" s="86">
        <v>50</v>
      </c>
      <c r="JZ70" s="86">
        <v>50</v>
      </c>
      <c r="KA70" s="86">
        <v>50</v>
      </c>
      <c r="KB70" s="86">
        <v>100</v>
      </c>
      <c r="KC70" s="86">
        <v>25</v>
      </c>
      <c r="KD70" s="86">
        <v>50</v>
      </c>
      <c r="KE70" s="86">
        <v>100</v>
      </c>
      <c r="KF70" s="86">
        <v>25</v>
      </c>
      <c r="KG70" s="86">
        <v>100</v>
      </c>
      <c r="KH70" s="86">
        <v>0</v>
      </c>
      <c r="KI70" s="86">
        <v>25</v>
      </c>
      <c r="KJ70" s="86">
        <v>75</v>
      </c>
      <c r="KK70" s="86">
        <v>100</v>
      </c>
      <c r="KL70" s="86">
        <v>25</v>
      </c>
      <c r="KM70" s="86">
        <v>0</v>
      </c>
      <c r="KN70" s="86">
        <v>25</v>
      </c>
      <c r="KO70" s="86">
        <v>100</v>
      </c>
      <c r="KP70" s="86">
        <v>75</v>
      </c>
      <c r="KQ70" s="86">
        <v>50</v>
      </c>
      <c r="KR70" s="86">
        <v>0</v>
      </c>
      <c r="KS70" s="86">
        <v>25</v>
      </c>
      <c r="KT70" s="86">
        <v>0</v>
      </c>
      <c r="KU70" s="86">
        <v>50</v>
      </c>
      <c r="KV70" s="86">
        <v>50</v>
      </c>
      <c r="KW70" s="86">
        <v>75</v>
      </c>
      <c r="KX70" s="86">
        <v>25</v>
      </c>
      <c r="KY70" s="86">
        <v>25</v>
      </c>
      <c r="KZ70" s="86">
        <v>25</v>
      </c>
      <c r="LA70" s="86">
        <v>75</v>
      </c>
      <c r="LB70" s="86">
        <v>75</v>
      </c>
      <c r="LC70" s="86">
        <v>50</v>
      </c>
      <c r="LD70" s="86">
        <v>100</v>
      </c>
      <c r="LE70" s="86">
        <v>33.333333333333329</v>
      </c>
      <c r="LF70" s="86">
        <v>66.666666666666657</v>
      </c>
      <c r="LG70" s="86">
        <v>66.666666666666657</v>
      </c>
      <c r="LH70" s="86">
        <v>100</v>
      </c>
      <c r="LI70" s="86">
        <v>66.666666666666657</v>
      </c>
      <c r="LJ70" s="86">
        <v>100</v>
      </c>
      <c r="LK70" s="86">
        <v>33.333333333333329</v>
      </c>
      <c r="LL70" s="86">
        <v>66.666666666666657</v>
      </c>
      <c r="LM70" s="86">
        <v>66.666666666666657</v>
      </c>
      <c r="LN70" s="86">
        <v>100</v>
      </c>
      <c r="LO70" s="86">
        <v>66.666666666666657</v>
      </c>
      <c r="LP70" s="86">
        <v>100</v>
      </c>
      <c r="LQ70" s="86">
        <v>100</v>
      </c>
      <c r="LR70" s="86">
        <v>100</v>
      </c>
      <c r="LS70" s="86">
        <v>66.666666666666657</v>
      </c>
      <c r="LT70" s="86">
        <v>66.666666666666657</v>
      </c>
      <c r="LU70" s="86">
        <v>66.666666666666657</v>
      </c>
      <c r="LV70" s="86">
        <v>50</v>
      </c>
      <c r="LW70" s="86">
        <v>100</v>
      </c>
      <c r="LX70" s="86">
        <v>100</v>
      </c>
      <c r="LY70" s="86">
        <v>100</v>
      </c>
      <c r="LZ70" s="86">
        <v>100</v>
      </c>
      <c r="MA70" s="86">
        <v>50</v>
      </c>
      <c r="MB70" s="86">
        <v>100</v>
      </c>
      <c r="MC70" s="86">
        <v>0</v>
      </c>
      <c r="MD70" s="86">
        <v>50</v>
      </c>
      <c r="ME70" s="86">
        <v>50</v>
      </c>
      <c r="MF70" s="86">
        <v>0</v>
      </c>
      <c r="MG70" s="86">
        <v>50</v>
      </c>
      <c r="MH70" s="86">
        <v>100</v>
      </c>
      <c r="MI70" s="86">
        <v>100</v>
      </c>
      <c r="MJ70" s="86">
        <v>0</v>
      </c>
      <c r="MK70" s="86">
        <v>50</v>
      </c>
      <c r="ML70" s="86">
        <v>100</v>
      </c>
      <c r="MM70" s="86">
        <v>100</v>
      </c>
      <c r="MN70" s="86">
        <v>50</v>
      </c>
      <c r="MO70" s="86">
        <v>50</v>
      </c>
      <c r="MP70" s="86">
        <v>50</v>
      </c>
      <c r="MQ70" s="86">
        <v>0</v>
      </c>
      <c r="MR70" s="86">
        <v>66.666666666666657</v>
      </c>
      <c r="MS70" s="86">
        <v>66.666666666666657</v>
      </c>
      <c r="MT70" s="86">
        <v>100</v>
      </c>
      <c r="MU70" s="86">
        <v>100</v>
      </c>
      <c r="MV70" s="86">
        <v>100</v>
      </c>
      <c r="MW70" s="86">
        <v>100</v>
      </c>
      <c r="MX70" s="86">
        <v>66.666666666666657</v>
      </c>
      <c r="MY70" s="86">
        <v>66.666666666666657</v>
      </c>
      <c r="MZ70" s="86">
        <v>100</v>
      </c>
      <c r="NA70" s="86">
        <v>100</v>
      </c>
      <c r="NB70" s="86">
        <v>66.666666666666657</v>
      </c>
      <c r="NC70" s="86">
        <v>100</v>
      </c>
      <c r="ND70" s="86">
        <v>33.333333333333329</v>
      </c>
      <c r="NE70" s="86">
        <v>100</v>
      </c>
      <c r="NF70" s="86">
        <v>0</v>
      </c>
      <c r="NG70" s="86">
        <v>100</v>
      </c>
      <c r="NH70" s="86">
        <v>33.333333333333329</v>
      </c>
      <c r="NI70" s="86">
        <v>100</v>
      </c>
      <c r="NJ70" s="86">
        <v>100</v>
      </c>
      <c r="NK70" s="86">
        <v>66.666666666666657</v>
      </c>
      <c r="NL70" s="86">
        <v>100</v>
      </c>
      <c r="NM70" s="86">
        <v>66.666666666666657</v>
      </c>
      <c r="NN70" s="86">
        <v>66.666666666666657</v>
      </c>
      <c r="NO70" s="86">
        <v>66.666666666666657</v>
      </c>
      <c r="NP70" s="86">
        <v>33.333333333333329</v>
      </c>
      <c r="NQ70" s="86">
        <v>66.666666666666657</v>
      </c>
      <c r="NR70" s="86">
        <v>100</v>
      </c>
      <c r="NS70" s="86">
        <v>33.333333333333329</v>
      </c>
      <c r="NT70" s="86">
        <v>100</v>
      </c>
      <c r="NU70" s="86">
        <v>66.666666666666657</v>
      </c>
      <c r="NV70" s="86">
        <v>100</v>
      </c>
      <c r="NW70" s="86">
        <v>100</v>
      </c>
      <c r="NX70" s="86">
        <v>33.333333333333329</v>
      </c>
      <c r="NY70" s="86">
        <v>66.666666666666657</v>
      </c>
      <c r="NZ70" s="86">
        <v>66.666666666666657</v>
      </c>
      <c r="OA70" s="86">
        <v>100</v>
      </c>
      <c r="OB70" s="86">
        <v>33.333333333333329</v>
      </c>
      <c r="OC70" s="86">
        <v>100</v>
      </c>
      <c r="OD70" s="86">
        <v>66.666666666666657</v>
      </c>
      <c r="OE70" s="86">
        <v>66.666666666666657</v>
      </c>
      <c r="OF70" s="86">
        <v>33.333333333333329</v>
      </c>
      <c r="OG70" s="86">
        <v>33.333333333333329</v>
      </c>
      <c r="OH70" s="86">
        <v>100</v>
      </c>
      <c r="OI70" s="86">
        <v>100</v>
      </c>
      <c r="OJ70" s="86">
        <v>66.666666666666657</v>
      </c>
      <c r="OK70" s="86">
        <v>66.666666666666657</v>
      </c>
      <c r="OL70" s="86">
        <v>66.666666666666657</v>
      </c>
      <c r="OM70" s="86">
        <v>66.666666666666657</v>
      </c>
      <c r="ON70" s="86">
        <v>66.666666666666657</v>
      </c>
      <c r="OO70" s="86">
        <v>66.666666666666657</v>
      </c>
      <c r="OP70" s="86">
        <v>0</v>
      </c>
    </row>
    <row r="71" spans="1:406" x14ac:dyDescent="0.25">
      <c r="A71" s="86"/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  <c r="AM71" s="86"/>
      <c r="AN71" s="86"/>
      <c r="AO71" s="86"/>
      <c r="AP71" s="86"/>
      <c r="AQ71" s="86"/>
      <c r="AR71" s="86"/>
      <c r="AS71" s="86"/>
      <c r="AT71" s="86"/>
      <c r="AU71" s="86"/>
      <c r="AV71" s="86"/>
      <c r="AW71" s="86"/>
      <c r="AX71" s="86"/>
      <c r="AY71" s="86"/>
      <c r="AZ71" s="86"/>
      <c r="BA71" s="86"/>
      <c r="BB71" s="86"/>
      <c r="BC71" s="86"/>
      <c r="BD71" s="86"/>
      <c r="BE71" s="86"/>
      <c r="BF71" s="86"/>
      <c r="BG71" s="86"/>
      <c r="BH71" s="86"/>
      <c r="BI71" s="86"/>
      <c r="BJ71" s="86"/>
      <c r="BK71" s="86"/>
      <c r="BL71" s="86"/>
      <c r="BM71" s="86"/>
      <c r="BN71" s="86"/>
      <c r="BO71" s="86"/>
      <c r="BP71" s="86"/>
      <c r="BQ71" s="86"/>
      <c r="BR71" s="86"/>
      <c r="BS71" s="86"/>
      <c r="BT71" s="86"/>
      <c r="BU71" s="86"/>
      <c r="BV71" s="86"/>
      <c r="BW71" s="86"/>
      <c r="BX71" s="86"/>
      <c r="BY71" s="86"/>
      <c r="BZ71" s="86"/>
      <c r="CA71" s="86"/>
      <c r="CB71" s="86"/>
      <c r="CC71" s="86"/>
      <c r="CD71" s="86"/>
      <c r="CE71" s="86"/>
      <c r="CF71" s="86"/>
      <c r="CG71" s="86"/>
      <c r="CH71" s="86"/>
      <c r="CI71" s="86"/>
      <c r="CJ71" s="86"/>
      <c r="CK71" s="86"/>
      <c r="CL71" s="86"/>
      <c r="CM71" s="86"/>
      <c r="CN71" s="86"/>
      <c r="CO71" s="86"/>
      <c r="CP71" s="86"/>
      <c r="CQ71" s="86"/>
      <c r="CR71" s="86"/>
      <c r="CS71" s="86"/>
      <c r="CT71" s="86"/>
      <c r="CU71" s="86"/>
      <c r="CV71" s="86"/>
      <c r="CW71" s="86"/>
      <c r="CX71" s="86"/>
      <c r="CY71" s="86"/>
      <c r="CZ71" s="86"/>
      <c r="DA71" s="86"/>
      <c r="DB71" s="86"/>
      <c r="DC71" s="86"/>
      <c r="DD71" s="86"/>
      <c r="DE71" s="86"/>
      <c r="DF71" s="86"/>
      <c r="DG71" s="86"/>
      <c r="DH71" s="86"/>
      <c r="DI71" s="86"/>
      <c r="DJ71" s="86"/>
      <c r="DK71" s="86"/>
      <c r="DL71" s="86"/>
      <c r="DM71" s="86"/>
      <c r="DN71" s="86"/>
      <c r="DO71" s="86"/>
      <c r="DP71" s="86"/>
      <c r="DQ71" s="86"/>
      <c r="DR71" s="86"/>
      <c r="DS71" s="86"/>
      <c r="DT71" s="86"/>
      <c r="DU71" s="86"/>
      <c r="DV71" s="86"/>
      <c r="DW71" s="86"/>
      <c r="DX71" s="86"/>
      <c r="DY71" s="86"/>
      <c r="DZ71" s="86"/>
      <c r="EA71" s="86"/>
      <c r="EB71" s="86"/>
      <c r="EC71" s="86"/>
      <c r="ED71" s="86"/>
      <c r="EE71" s="86"/>
      <c r="EF71" s="86"/>
      <c r="EG71" s="86"/>
      <c r="EH71" s="86"/>
      <c r="EI71" s="86"/>
      <c r="EJ71" s="86"/>
      <c r="EK71" s="86"/>
      <c r="EL71" s="86"/>
      <c r="EM71" s="86"/>
      <c r="EN71" s="86"/>
      <c r="EO71" s="86"/>
      <c r="EP71" s="86"/>
      <c r="EQ71" s="86"/>
      <c r="ER71" s="86"/>
      <c r="ES71" s="86"/>
      <c r="ET71" s="86"/>
      <c r="EU71" s="86"/>
      <c r="EV71" s="86"/>
      <c r="EW71" s="86"/>
      <c r="EX71" s="86"/>
      <c r="EY71" s="86"/>
      <c r="EZ71" s="86"/>
      <c r="FA71" s="86"/>
      <c r="FB71" s="86"/>
      <c r="FC71" s="86"/>
      <c r="FD71" s="86"/>
      <c r="FE71" s="86"/>
      <c r="FF71" s="86"/>
      <c r="FG71" s="86"/>
      <c r="FH71" s="86"/>
      <c r="FI71" s="86"/>
      <c r="FJ71" s="86"/>
      <c r="FK71" s="86"/>
      <c r="FL71" s="86"/>
      <c r="FM71" s="86"/>
      <c r="FN71" s="86"/>
      <c r="FO71" s="86"/>
      <c r="FP71" s="86"/>
      <c r="FQ71" s="86"/>
      <c r="FR71" s="86"/>
      <c r="FS71" s="86"/>
      <c r="FT71" s="86"/>
      <c r="FU71" s="86"/>
      <c r="FV71" s="86"/>
      <c r="FW71" s="86"/>
      <c r="FX71" s="86"/>
      <c r="FY71" s="86"/>
      <c r="FZ71" s="86"/>
      <c r="GA71" s="86"/>
      <c r="GB71" s="86"/>
      <c r="GC71" s="86"/>
      <c r="GD71" s="86"/>
      <c r="GE71" s="86"/>
      <c r="GF71" s="86"/>
      <c r="GG71" s="86"/>
      <c r="GH71" s="86"/>
      <c r="GI71" s="86"/>
      <c r="GJ71" s="86"/>
      <c r="GK71" s="86"/>
      <c r="GL71" s="86"/>
      <c r="GM71" s="86"/>
      <c r="GN71" s="86"/>
      <c r="GO71" s="86"/>
      <c r="GP71" s="86"/>
      <c r="GQ71" s="86"/>
      <c r="GR71" s="86"/>
      <c r="GS71" s="86"/>
      <c r="GT71" s="86"/>
      <c r="GU71" s="86"/>
      <c r="GV71" s="86"/>
      <c r="GW71" s="86"/>
      <c r="GX71" s="86"/>
      <c r="GY71" s="86"/>
      <c r="GZ71" s="86"/>
      <c r="HA71" s="86"/>
      <c r="HB71" s="86"/>
      <c r="HC71" s="86"/>
      <c r="HD71" s="86"/>
      <c r="HE71" s="86"/>
      <c r="HF71" s="86"/>
      <c r="HG71" s="86"/>
      <c r="HH71" s="86"/>
      <c r="HI71" s="86"/>
      <c r="HJ71" s="86"/>
      <c r="HK71" s="86"/>
      <c r="HL71" s="86"/>
      <c r="HM71" s="86"/>
      <c r="HN71" s="86"/>
      <c r="HO71" s="86"/>
      <c r="HP71" s="86"/>
      <c r="HQ71" s="86"/>
      <c r="HR71" s="86"/>
      <c r="HS71" s="86"/>
      <c r="HT71" s="86"/>
      <c r="HU71" s="86"/>
      <c r="HV71" s="86"/>
      <c r="HW71" s="86"/>
      <c r="HX71" s="86"/>
      <c r="HY71" s="86"/>
      <c r="HZ71" s="86"/>
      <c r="IA71" s="86"/>
      <c r="IB71" s="86"/>
      <c r="IC71" s="86"/>
      <c r="ID71" s="86"/>
      <c r="IE71" s="86"/>
      <c r="IF71" s="86"/>
      <c r="IG71" s="86"/>
      <c r="IH71" s="86"/>
      <c r="II71" s="86"/>
      <c r="IJ71" s="86"/>
      <c r="IK71" s="86"/>
      <c r="IL71" s="86"/>
      <c r="IM71" s="86"/>
      <c r="IN71" s="86"/>
      <c r="IO71" s="86"/>
      <c r="IP71" s="86"/>
      <c r="IQ71" s="86"/>
      <c r="IR71" s="86"/>
      <c r="IS71" s="86"/>
      <c r="IT71" s="86"/>
      <c r="IU71" s="86"/>
      <c r="IV71" s="86"/>
      <c r="IW71" s="86"/>
      <c r="IX71" s="86"/>
      <c r="IY71" s="86"/>
      <c r="IZ71" s="86"/>
      <c r="JA71" s="86"/>
      <c r="JB71" s="86"/>
      <c r="JC71" s="86"/>
      <c r="JD71" s="86"/>
      <c r="JE71" s="86"/>
      <c r="JF71" s="86"/>
      <c r="JG71" s="86"/>
      <c r="JH71" s="86"/>
      <c r="JI71" s="86"/>
      <c r="JJ71" s="86"/>
      <c r="JK71" s="86"/>
      <c r="JL71" s="86"/>
      <c r="JM71" s="86"/>
      <c r="JN71" s="86"/>
      <c r="JO71" s="86"/>
      <c r="JP71" s="86"/>
      <c r="JQ71" s="86"/>
      <c r="JR71" s="86"/>
      <c r="JS71" s="86"/>
      <c r="JT71" s="86"/>
      <c r="JU71" s="86"/>
      <c r="JV71" s="86"/>
      <c r="JW71" s="86"/>
      <c r="JX71" s="86"/>
      <c r="JY71" s="86"/>
      <c r="JZ71" s="86"/>
      <c r="KA71" s="86"/>
      <c r="KB71" s="86"/>
      <c r="KC71" s="86"/>
      <c r="KD71" s="86"/>
      <c r="KE71" s="86"/>
      <c r="KF71" s="86"/>
      <c r="KG71" s="86"/>
      <c r="KH71" s="86"/>
      <c r="KI71" s="86"/>
      <c r="KJ71" s="86"/>
      <c r="KK71" s="86"/>
      <c r="KL71" s="86"/>
      <c r="KM71" s="86"/>
      <c r="KN71" s="86"/>
      <c r="KO71" s="86"/>
      <c r="KP71" s="86"/>
      <c r="KQ71" s="86"/>
      <c r="KR71" s="86"/>
      <c r="KS71" s="86"/>
      <c r="KT71" s="86"/>
      <c r="KU71" s="86"/>
      <c r="KV71" s="86"/>
      <c r="KW71" s="86"/>
      <c r="KX71" s="86"/>
      <c r="KY71" s="86"/>
      <c r="KZ71" s="86"/>
      <c r="LA71" s="86"/>
      <c r="LB71" s="86"/>
      <c r="LC71" s="86"/>
      <c r="LD71" s="86"/>
      <c r="LE71" s="86"/>
      <c r="LF71" s="86"/>
      <c r="LG71" s="86"/>
      <c r="LH71" s="86"/>
      <c r="LI71" s="86"/>
      <c r="LJ71" s="86"/>
      <c r="LK71" s="86"/>
      <c r="LL71" s="86"/>
      <c r="LM71" s="86"/>
      <c r="LN71" s="86"/>
      <c r="LO71" s="86"/>
      <c r="LP71" s="86"/>
      <c r="LQ71" s="86"/>
      <c r="LR71" s="86"/>
      <c r="LS71" s="86"/>
      <c r="LT71" s="86"/>
      <c r="LU71" s="86"/>
      <c r="LV71" s="86"/>
      <c r="LW71" s="86"/>
      <c r="LX71" s="86"/>
      <c r="LY71" s="86"/>
      <c r="LZ71" s="86"/>
      <c r="MA71" s="86"/>
      <c r="MB71" s="86"/>
      <c r="MC71" s="86"/>
      <c r="MD71" s="86"/>
      <c r="ME71" s="86"/>
      <c r="MF71" s="86"/>
      <c r="MG71" s="86"/>
      <c r="MH71" s="86"/>
      <c r="MI71" s="86"/>
      <c r="MJ71" s="86"/>
      <c r="MK71" s="86"/>
      <c r="ML71" s="86"/>
      <c r="MM71" s="86"/>
      <c r="MN71" s="86"/>
      <c r="MO71" s="86"/>
      <c r="MP71" s="86"/>
      <c r="MQ71" s="86"/>
      <c r="MR71" s="86"/>
      <c r="MS71" s="86"/>
      <c r="MT71" s="86"/>
      <c r="MU71" s="86"/>
      <c r="MV71" s="86"/>
      <c r="MW71" s="86"/>
      <c r="MX71" s="86"/>
      <c r="MY71" s="86"/>
      <c r="MZ71" s="86"/>
      <c r="NA71" s="86"/>
      <c r="NB71" s="86"/>
      <c r="NC71" s="86"/>
      <c r="ND71" s="86"/>
      <c r="NE71" s="86"/>
      <c r="NF71" s="86"/>
      <c r="NG71" s="86"/>
      <c r="NH71" s="86"/>
      <c r="NI71" s="86"/>
      <c r="NJ71" s="86"/>
      <c r="NK71" s="86"/>
      <c r="NL71" s="86"/>
      <c r="NM71" s="86"/>
      <c r="NN71" s="86"/>
      <c r="NO71" s="86"/>
      <c r="NP71" s="86"/>
      <c r="NQ71" s="86"/>
      <c r="NR71" s="86"/>
      <c r="NS71" s="86"/>
      <c r="NT71" s="86"/>
      <c r="NU71" s="86"/>
      <c r="NV71" s="86"/>
      <c r="NW71" s="86"/>
      <c r="NX71" s="86"/>
      <c r="NY71" s="86"/>
      <c r="NZ71" s="86"/>
      <c r="OA71" s="86"/>
      <c r="OB71" s="86"/>
      <c r="OC71" s="86"/>
      <c r="OD71" s="86"/>
      <c r="OE71" s="86"/>
      <c r="OF71" s="86"/>
      <c r="OG71" s="86"/>
      <c r="OH71" s="86"/>
      <c r="OI71" s="86"/>
      <c r="OJ71" s="86"/>
      <c r="OK71" s="86"/>
      <c r="OL71" s="86"/>
      <c r="OM71" s="86"/>
      <c r="ON71" s="86"/>
      <c r="OO71" s="86"/>
      <c r="OP71" s="86"/>
    </row>
    <row r="72" spans="1:406" ht="17.25" thickBot="1" x14ac:dyDescent="0.3">
      <c r="A72" s="86"/>
      <c r="B72" s="86" t="s">
        <v>492</v>
      </c>
      <c r="C72" s="86">
        <v>35.849056603773583</v>
      </c>
      <c r="D72" s="86">
        <v>54.716981132075468</v>
      </c>
      <c r="E72" s="86">
        <v>41.509433962264154</v>
      </c>
      <c r="F72" s="86">
        <v>43.39622641509434</v>
      </c>
      <c r="G72" s="86">
        <v>56.60377358490566</v>
      </c>
      <c r="H72" s="86">
        <v>28.30188679245283</v>
      </c>
      <c r="I72" s="86">
        <v>33.962264150943398</v>
      </c>
      <c r="J72" s="86">
        <v>30.188679245283019</v>
      </c>
      <c r="K72" s="86">
        <v>49.056603773584904</v>
      </c>
      <c r="L72" s="86">
        <v>33.962264150943398</v>
      </c>
      <c r="M72" s="86">
        <v>32.075471698113205</v>
      </c>
      <c r="N72" s="86">
        <v>33.962264150943398</v>
      </c>
      <c r="O72" s="86">
        <v>39.622641509433961</v>
      </c>
      <c r="P72" s="86">
        <v>45.283018867924532</v>
      </c>
      <c r="Q72" s="86">
        <v>37.735849056603776</v>
      </c>
      <c r="R72" s="86">
        <v>39.622641509433961</v>
      </c>
      <c r="S72" s="86">
        <v>45.283018867924532</v>
      </c>
      <c r="T72" s="86">
        <v>41.509433962264154</v>
      </c>
      <c r="U72" s="86">
        <v>58.490566037735846</v>
      </c>
      <c r="V72" s="86">
        <v>39.622641509433961</v>
      </c>
      <c r="W72" s="86">
        <v>41.509433962264154</v>
      </c>
      <c r="X72" s="86">
        <v>30.188679245283019</v>
      </c>
      <c r="Y72" s="86">
        <v>50.943396226415096</v>
      </c>
      <c r="Z72" s="86">
        <v>20.754716981132077</v>
      </c>
      <c r="AA72" s="86">
        <v>35.849056603773583</v>
      </c>
      <c r="AB72" s="86">
        <v>35.849056603773583</v>
      </c>
      <c r="AC72" s="86">
        <v>65.384615384615387</v>
      </c>
      <c r="AD72" s="86">
        <v>71.15384615384616</v>
      </c>
      <c r="AE72" s="86">
        <v>50</v>
      </c>
      <c r="AF72" s="86">
        <v>55.769230769230774</v>
      </c>
      <c r="AG72" s="86">
        <v>57.692307692307686</v>
      </c>
      <c r="AH72" s="86">
        <v>78.84615384615384</v>
      </c>
      <c r="AI72" s="86">
        <v>65.384615384615387</v>
      </c>
      <c r="AJ72" s="86">
        <v>57.692307692307686</v>
      </c>
      <c r="AK72" s="86">
        <v>51.923076923076927</v>
      </c>
      <c r="AL72" s="86">
        <v>50</v>
      </c>
      <c r="AM72" s="86">
        <v>48.07692307692308</v>
      </c>
      <c r="AN72" s="86">
        <v>53.846153846153847</v>
      </c>
      <c r="AO72" s="86">
        <v>61.53846153846154</v>
      </c>
      <c r="AP72" s="86">
        <v>51.923076923076927</v>
      </c>
      <c r="AQ72" s="86">
        <v>57.692307692307686</v>
      </c>
      <c r="AR72" s="86">
        <v>46.153846153846153</v>
      </c>
      <c r="AS72" s="86">
        <v>65.384615384615387</v>
      </c>
      <c r="AT72" s="86">
        <v>55.769230769230774</v>
      </c>
      <c r="AU72" s="86">
        <v>50</v>
      </c>
      <c r="AV72" s="86">
        <v>53.846153846153847</v>
      </c>
      <c r="AW72" s="86">
        <v>61.53846153846154</v>
      </c>
      <c r="AX72" s="86">
        <v>36.538461538461533</v>
      </c>
      <c r="AY72" s="86">
        <v>71.15384615384616</v>
      </c>
      <c r="AZ72" s="86">
        <v>44.230769230769226</v>
      </c>
      <c r="BA72" s="86">
        <v>73.076923076923066</v>
      </c>
      <c r="BB72" s="86">
        <v>51.923076923076927</v>
      </c>
      <c r="BC72" s="86">
        <v>44.230769230769226</v>
      </c>
      <c r="BD72" s="86">
        <v>50</v>
      </c>
      <c r="BE72" s="86">
        <v>57.407407407407405</v>
      </c>
      <c r="BF72" s="86">
        <v>74.074074074074076</v>
      </c>
      <c r="BG72" s="86">
        <v>62.962962962962962</v>
      </c>
      <c r="BH72" s="86">
        <v>46.296296296296298</v>
      </c>
      <c r="BI72" s="86">
        <v>75.925925925925924</v>
      </c>
      <c r="BJ72" s="86">
        <v>33.333333333333329</v>
      </c>
      <c r="BK72" s="86">
        <v>50</v>
      </c>
      <c r="BL72" s="86">
        <v>66.666666666666657</v>
      </c>
      <c r="BM72" s="86">
        <v>48.148148148148145</v>
      </c>
      <c r="BN72" s="86">
        <v>48.148148148148145</v>
      </c>
      <c r="BO72" s="86">
        <v>50</v>
      </c>
      <c r="BP72" s="86">
        <v>70.370370370370367</v>
      </c>
      <c r="BQ72" s="86">
        <v>37.037037037037038</v>
      </c>
      <c r="BR72" s="86">
        <v>55.555555555555557</v>
      </c>
      <c r="BS72" s="86">
        <v>38.888888888888893</v>
      </c>
      <c r="BT72" s="86">
        <v>59.259259259259252</v>
      </c>
      <c r="BU72" s="86">
        <v>74.074074074074076</v>
      </c>
      <c r="BV72" s="86">
        <v>51.851851851851848</v>
      </c>
      <c r="BW72" s="86">
        <v>53.703703703703709</v>
      </c>
      <c r="BX72" s="86">
        <v>46.296296296296298</v>
      </c>
      <c r="BY72" s="86">
        <v>64.81481481481481</v>
      </c>
      <c r="BZ72" s="86">
        <v>70.370370370370367</v>
      </c>
      <c r="CA72" s="86">
        <v>50</v>
      </c>
      <c r="CB72" s="86">
        <v>59.259259259259252</v>
      </c>
      <c r="CC72" s="86">
        <v>64.81481481481481</v>
      </c>
      <c r="CD72" s="86">
        <v>59.259259259259252</v>
      </c>
      <c r="CE72" s="86">
        <v>35.555555555555557</v>
      </c>
      <c r="CF72" s="86">
        <v>55.555555555555557</v>
      </c>
      <c r="CG72" s="86">
        <v>57.777777777777771</v>
      </c>
      <c r="CH72" s="86">
        <v>55.555555555555557</v>
      </c>
      <c r="CI72" s="86">
        <v>48.888888888888886</v>
      </c>
      <c r="CJ72" s="86">
        <v>46.666666666666664</v>
      </c>
      <c r="CK72" s="86">
        <v>53.333333333333336</v>
      </c>
      <c r="CL72" s="86">
        <v>31.111111111111111</v>
      </c>
      <c r="CM72" s="86">
        <v>48.888888888888886</v>
      </c>
      <c r="CN72" s="86">
        <v>35.555555555555557</v>
      </c>
      <c r="CO72" s="86">
        <v>57.777777777777771</v>
      </c>
      <c r="CP72" s="86">
        <v>33.333333333333329</v>
      </c>
      <c r="CQ72" s="86">
        <v>55.555555555555557</v>
      </c>
      <c r="CR72" s="86">
        <v>60</v>
      </c>
      <c r="CS72" s="86">
        <v>51.111111111111107</v>
      </c>
      <c r="CT72" s="86">
        <v>46.666666666666664</v>
      </c>
      <c r="CU72" s="86">
        <v>31.111111111111111</v>
      </c>
      <c r="CV72" s="86">
        <v>48.888888888888886</v>
      </c>
      <c r="CW72" s="86">
        <v>46.666666666666664</v>
      </c>
      <c r="CX72" s="86">
        <v>64.444444444444443</v>
      </c>
      <c r="CY72" s="86">
        <v>60</v>
      </c>
      <c r="CZ72" s="86">
        <v>55.555555555555557</v>
      </c>
      <c r="DA72" s="86">
        <v>60</v>
      </c>
      <c r="DB72" s="86">
        <v>37.777777777777779</v>
      </c>
      <c r="DC72" s="86">
        <v>60</v>
      </c>
      <c r="DD72" s="86">
        <v>48.888888888888886</v>
      </c>
      <c r="DE72" s="86">
        <v>33.333333333333329</v>
      </c>
      <c r="DF72" s="86">
        <v>42.222222222222221</v>
      </c>
      <c r="DG72" s="86">
        <v>73.333333333333329</v>
      </c>
      <c r="DH72" s="86">
        <v>51.111111111111107</v>
      </c>
      <c r="DI72" s="86">
        <v>46.666666666666664</v>
      </c>
      <c r="DJ72" s="86">
        <v>48.888888888888886</v>
      </c>
      <c r="DK72" s="86">
        <v>62.222222222222221</v>
      </c>
      <c r="DL72" s="86">
        <v>48.888888888888886</v>
      </c>
      <c r="DM72" s="86">
        <v>33.333333333333329</v>
      </c>
      <c r="DN72" s="86">
        <v>55.555555555555557</v>
      </c>
      <c r="DO72" s="86">
        <v>51.111111111111107</v>
      </c>
      <c r="DP72" s="86">
        <v>68.888888888888886</v>
      </c>
      <c r="DQ72" s="86">
        <v>40</v>
      </c>
      <c r="DR72" s="86">
        <v>57.777777777777771</v>
      </c>
      <c r="DS72" s="86">
        <v>48.888888888888886</v>
      </c>
      <c r="DT72" s="86">
        <v>48.888888888888886</v>
      </c>
      <c r="DU72" s="86">
        <v>48.888888888888886</v>
      </c>
      <c r="DV72" s="86">
        <v>71.111111111111114</v>
      </c>
      <c r="DW72" s="86">
        <v>68.888888888888886</v>
      </c>
      <c r="DX72" s="86">
        <v>64.444444444444443</v>
      </c>
      <c r="DY72" s="86">
        <v>40</v>
      </c>
      <c r="DZ72" s="86">
        <v>55.555555555555557</v>
      </c>
      <c r="EA72" s="86">
        <v>55.555555555555557</v>
      </c>
      <c r="EB72" s="86">
        <v>84.444444444444443</v>
      </c>
      <c r="EC72" s="86">
        <v>86.666666666666671</v>
      </c>
      <c r="ED72" s="86">
        <v>64.444444444444443</v>
      </c>
      <c r="EE72" s="86">
        <v>55.555555555555557</v>
      </c>
      <c r="EF72" s="86">
        <v>35.555555555555557</v>
      </c>
      <c r="EG72" s="86">
        <v>77.777777777777786</v>
      </c>
      <c r="EH72" s="86">
        <v>70.370370370370367</v>
      </c>
      <c r="EI72" s="86">
        <v>51.851851851851848</v>
      </c>
      <c r="EJ72" s="86">
        <v>57.407407407407405</v>
      </c>
      <c r="EK72" s="86">
        <v>59.259259259259252</v>
      </c>
      <c r="EL72" s="86">
        <v>50</v>
      </c>
      <c r="EM72" s="86">
        <v>37.037037037037038</v>
      </c>
      <c r="EN72" s="86">
        <v>83.333333333333343</v>
      </c>
      <c r="EO72" s="86">
        <v>72.222222222222214</v>
      </c>
      <c r="EP72" s="86">
        <v>94.444444444444443</v>
      </c>
      <c r="EQ72" s="86">
        <v>88.888888888888886</v>
      </c>
      <c r="ER72" s="86">
        <v>87.037037037037038</v>
      </c>
      <c r="ES72" s="86">
        <v>87.037037037037038</v>
      </c>
      <c r="ET72" s="86">
        <v>64.81481481481481</v>
      </c>
      <c r="EU72" s="86">
        <v>50</v>
      </c>
      <c r="EV72" s="86">
        <v>70.370370370370367</v>
      </c>
      <c r="EW72" s="86">
        <v>53.703703703703709</v>
      </c>
      <c r="EX72" s="86">
        <v>66.666666666666657</v>
      </c>
      <c r="EY72" s="86">
        <v>81.481481481481481</v>
      </c>
      <c r="EZ72" s="86">
        <v>87.037037037037038</v>
      </c>
      <c r="FA72" s="86">
        <v>81.481481481481481</v>
      </c>
      <c r="FB72" s="86">
        <v>83.333333333333343</v>
      </c>
      <c r="FC72" s="86">
        <v>87.037037037037038</v>
      </c>
      <c r="FD72" s="86">
        <v>57.777777777777771</v>
      </c>
      <c r="FE72" s="86">
        <v>66.666666666666657</v>
      </c>
      <c r="FF72" s="86">
        <v>77.777777777777786</v>
      </c>
      <c r="FG72" s="86">
        <v>42.222222222222221</v>
      </c>
      <c r="FH72" s="86">
        <v>37.777777777777779</v>
      </c>
      <c r="FI72" s="86">
        <v>68.888888888888886</v>
      </c>
      <c r="FJ72" s="86">
        <v>68.888888888888886</v>
      </c>
      <c r="FK72" s="86">
        <v>64.444444444444443</v>
      </c>
      <c r="FL72" s="86">
        <v>71.111111111111114</v>
      </c>
      <c r="FM72" s="86">
        <v>55.555555555555557</v>
      </c>
      <c r="FN72" s="86">
        <v>73.333333333333329</v>
      </c>
      <c r="FO72" s="86">
        <v>66.666666666666657</v>
      </c>
      <c r="FP72" s="86">
        <v>82.222222222222214</v>
      </c>
      <c r="FQ72" s="86">
        <v>53.333333333333336</v>
      </c>
      <c r="FR72" s="86">
        <v>66.666666666666657</v>
      </c>
      <c r="FS72" s="86">
        <v>68.888888888888886</v>
      </c>
      <c r="FT72" s="86">
        <v>68.888888888888886</v>
      </c>
      <c r="FU72" s="86">
        <v>68.888888888888886</v>
      </c>
      <c r="FV72" s="86">
        <v>80</v>
      </c>
      <c r="FW72" s="86">
        <v>80</v>
      </c>
      <c r="FX72" s="86">
        <v>77.777777777777786</v>
      </c>
      <c r="FY72" s="86">
        <v>80</v>
      </c>
      <c r="FZ72" s="86">
        <v>77.777777777777786</v>
      </c>
      <c r="GA72" s="86">
        <v>88.888888888888886</v>
      </c>
      <c r="GB72" s="86">
        <v>51.111111111111107</v>
      </c>
      <c r="GC72" s="86">
        <v>93.333333333333329</v>
      </c>
      <c r="GD72" s="86">
        <v>66.666666666666657</v>
      </c>
      <c r="GE72" s="86">
        <v>26.666666666666668</v>
      </c>
      <c r="GF72" s="86">
        <v>62.222222222222221</v>
      </c>
      <c r="GG72" s="86">
        <v>86.666666666666671</v>
      </c>
      <c r="GH72" s="86">
        <v>48.888888888888886</v>
      </c>
      <c r="GI72" s="86">
        <v>75.555555555555557</v>
      </c>
      <c r="GJ72" s="86">
        <v>71.111111111111114</v>
      </c>
      <c r="GK72" s="86">
        <v>71.111111111111114</v>
      </c>
      <c r="GL72" s="86">
        <v>80</v>
      </c>
      <c r="GM72" s="86">
        <v>55.555555555555557</v>
      </c>
      <c r="GN72" s="86">
        <v>75.555555555555557</v>
      </c>
      <c r="GO72" s="86">
        <v>68.888888888888886</v>
      </c>
      <c r="GP72" s="86">
        <v>84.444444444444443</v>
      </c>
      <c r="GQ72" s="86">
        <v>75.555555555555557</v>
      </c>
      <c r="GR72" s="86">
        <v>75.555555555555557</v>
      </c>
      <c r="GS72" s="86">
        <v>97.777777777777771</v>
      </c>
      <c r="GT72" s="86">
        <v>84.444444444444443</v>
      </c>
      <c r="GU72" s="86">
        <v>80</v>
      </c>
      <c r="GV72" s="86">
        <v>44.444444444444443</v>
      </c>
      <c r="GW72" s="86">
        <v>77.777777777777786</v>
      </c>
      <c r="GX72" s="86">
        <v>26.666666666666668</v>
      </c>
      <c r="GY72" s="86">
        <v>82.222222222222214</v>
      </c>
      <c r="GZ72" s="86">
        <v>60</v>
      </c>
      <c r="HA72" s="86">
        <v>73.333333333333329</v>
      </c>
      <c r="HB72" s="86">
        <v>84.444444444444443</v>
      </c>
      <c r="HC72" s="86">
        <v>91.111111111111114</v>
      </c>
      <c r="HD72" s="86">
        <v>68.888888888888886</v>
      </c>
      <c r="HE72" s="86">
        <v>55.555555555555557</v>
      </c>
      <c r="HF72" s="86">
        <v>62.222222222222221</v>
      </c>
      <c r="HG72" s="86">
        <v>57.777777777777771</v>
      </c>
      <c r="HH72" s="86">
        <v>46.666666666666664</v>
      </c>
      <c r="HI72" s="86">
        <v>46.666666666666664</v>
      </c>
      <c r="HJ72" s="86">
        <v>55.555555555555557</v>
      </c>
      <c r="HK72" s="86">
        <v>46.666666666666664</v>
      </c>
      <c r="HL72" s="86">
        <v>48.888888888888886</v>
      </c>
      <c r="HM72" s="86">
        <v>57.777777777777771</v>
      </c>
      <c r="HN72" s="86">
        <v>51.111111111111107</v>
      </c>
      <c r="HO72" s="86">
        <v>57.777777777777771</v>
      </c>
      <c r="HP72" s="86">
        <v>48.888888888888886</v>
      </c>
      <c r="HQ72" s="86">
        <v>46.666666666666664</v>
      </c>
      <c r="HR72" s="86">
        <v>35.555555555555557</v>
      </c>
      <c r="HS72" s="86">
        <v>55.555555555555557</v>
      </c>
      <c r="HT72" s="86">
        <v>62.222222222222221</v>
      </c>
      <c r="HU72" s="86">
        <v>26.666666666666668</v>
      </c>
      <c r="HV72" s="86">
        <v>48.888888888888886</v>
      </c>
      <c r="HW72" s="86">
        <v>35.555555555555557</v>
      </c>
      <c r="HX72" s="86">
        <v>51.111111111111107</v>
      </c>
      <c r="HY72" s="86">
        <v>98.148148148148152</v>
      </c>
      <c r="HZ72" s="86">
        <v>72.222222222222214</v>
      </c>
      <c r="IA72" s="86">
        <v>96.296296296296291</v>
      </c>
      <c r="IB72" s="86">
        <v>37.037037037037038</v>
      </c>
      <c r="IC72" s="86">
        <v>94.444444444444443</v>
      </c>
      <c r="ID72" s="86">
        <v>83.333333333333343</v>
      </c>
      <c r="IE72" s="86">
        <v>72.222222222222214</v>
      </c>
      <c r="IF72" s="86">
        <v>62.962962962962962</v>
      </c>
      <c r="IG72" s="86">
        <v>57.407407407407405</v>
      </c>
      <c r="IH72" s="86">
        <v>68.518518518518519</v>
      </c>
      <c r="II72" s="86">
        <v>62.962962962962962</v>
      </c>
      <c r="IJ72" s="86">
        <v>42.592592592592595</v>
      </c>
      <c r="IK72" s="86">
        <v>53.703703703703709</v>
      </c>
      <c r="IL72" s="86">
        <v>40.74074074074074</v>
      </c>
      <c r="IM72" s="86">
        <v>68.518518518518519</v>
      </c>
      <c r="IN72" s="86">
        <v>42.592592592592595</v>
      </c>
      <c r="IO72" s="86">
        <v>46.296296296296298</v>
      </c>
      <c r="IP72" s="86">
        <v>55.555555555555557</v>
      </c>
      <c r="IQ72" s="86">
        <v>74.074074074074076</v>
      </c>
      <c r="IR72" s="86">
        <v>57.407407407407405</v>
      </c>
      <c r="IS72" s="86">
        <v>64.81481481481481</v>
      </c>
      <c r="IT72" s="86">
        <v>62.962962962962962</v>
      </c>
      <c r="IU72" s="86">
        <v>57.407407407407405</v>
      </c>
      <c r="IV72" s="86">
        <v>62.962962962962962</v>
      </c>
      <c r="IW72" s="86">
        <v>68.518518518518519</v>
      </c>
      <c r="IX72" s="86">
        <v>62.962962962962962</v>
      </c>
      <c r="IY72" s="86">
        <v>53.703703703703709</v>
      </c>
      <c r="IZ72" s="86">
        <v>31.481481481481481</v>
      </c>
      <c r="JA72" s="86">
        <v>57.407407407407405</v>
      </c>
      <c r="JB72" s="86">
        <v>62.962962962962962</v>
      </c>
      <c r="JC72" s="86">
        <v>97.777777777777771</v>
      </c>
      <c r="JD72" s="86">
        <v>55.555555555555557</v>
      </c>
      <c r="JE72" s="86">
        <v>37.777777777777779</v>
      </c>
      <c r="JF72" s="86">
        <v>66.666666666666657</v>
      </c>
      <c r="JG72" s="86">
        <v>73.333333333333329</v>
      </c>
      <c r="JH72" s="86">
        <v>44.444444444444443</v>
      </c>
      <c r="JI72" s="86">
        <v>86.666666666666671</v>
      </c>
      <c r="JJ72" s="86">
        <v>77.777777777777786</v>
      </c>
      <c r="JK72" s="86">
        <v>62.222222222222221</v>
      </c>
      <c r="JL72" s="86">
        <v>28.888888888888886</v>
      </c>
      <c r="JM72" s="86">
        <v>64.444444444444443</v>
      </c>
      <c r="JN72" s="86">
        <v>84.444444444444443</v>
      </c>
      <c r="JO72" s="86">
        <v>100</v>
      </c>
      <c r="JP72" s="86">
        <v>26.666666666666668</v>
      </c>
      <c r="JQ72" s="86">
        <v>44.444444444444443</v>
      </c>
      <c r="JR72" s="86">
        <v>51.111111111111107</v>
      </c>
      <c r="JS72" s="86">
        <v>55.555555555555557</v>
      </c>
      <c r="JT72" s="86">
        <v>71.111111111111114</v>
      </c>
      <c r="JU72" s="86">
        <v>24.444444444444443</v>
      </c>
      <c r="JV72" s="86">
        <v>55.555555555555557</v>
      </c>
      <c r="JW72" s="86">
        <v>48.888888888888886</v>
      </c>
      <c r="JX72" s="86">
        <v>46.666666666666664</v>
      </c>
      <c r="JY72" s="86">
        <v>35.555555555555557</v>
      </c>
      <c r="JZ72" s="86">
        <v>55.555555555555557</v>
      </c>
      <c r="KA72" s="86">
        <v>40</v>
      </c>
      <c r="KB72" s="86">
        <v>85.18518518518519</v>
      </c>
      <c r="KC72" s="86">
        <v>46.296296296296298</v>
      </c>
      <c r="KD72" s="86">
        <v>74.074074074074076</v>
      </c>
      <c r="KE72" s="86">
        <v>96.296296296296291</v>
      </c>
      <c r="KF72" s="86">
        <v>51.851851851851848</v>
      </c>
      <c r="KG72" s="86">
        <v>92.592592592592595</v>
      </c>
      <c r="KH72" s="86">
        <v>33.333333333333329</v>
      </c>
      <c r="KI72" s="86">
        <v>55.555555555555557</v>
      </c>
      <c r="KJ72" s="86">
        <v>46.296296296296298</v>
      </c>
      <c r="KK72" s="86">
        <v>62.962962962962962</v>
      </c>
      <c r="KL72" s="86">
        <v>79.629629629629633</v>
      </c>
      <c r="KM72" s="86">
        <v>27.777777777777779</v>
      </c>
      <c r="KN72" s="86">
        <v>44.444444444444443</v>
      </c>
      <c r="KO72" s="86">
        <v>85.18518518518519</v>
      </c>
      <c r="KP72" s="86">
        <v>59.259259259259252</v>
      </c>
      <c r="KQ72" s="86">
        <v>50</v>
      </c>
      <c r="KR72" s="86">
        <v>16.666666666666664</v>
      </c>
      <c r="KS72" s="86">
        <v>42.592592592592595</v>
      </c>
      <c r="KT72" s="86">
        <v>35.185185185185183</v>
      </c>
      <c r="KU72" s="86">
        <v>77.777777777777786</v>
      </c>
      <c r="KV72" s="86">
        <v>53.703703703703709</v>
      </c>
      <c r="KW72" s="86">
        <v>51.851851851851848</v>
      </c>
      <c r="KX72" s="86">
        <v>40.74074074074074</v>
      </c>
      <c r="KY72" s="86">
        <v>62.962962962962962</v>
      </c>
      <c r="KZ72" s="86">
        <v>74.074074074074076</v>
      </c>
      <c r="LA72" s="86">
        <v>68.518518518518519</v>
      </c>
      <c r="LB72" s="86">
        <v>57.407407407407405</v>
      </c>
      <c r="LC72" s="86">
        <v>57.407407407407405</v>
      </c>
      <c r="LD72" s="86">
        <v>93.333333333333329</v>
      </c>
      <c r="LE72" s="86">
        <v>73.333333333333329</v>
      </c>
      <c r="LF72" s="86">
        <v>73.333333333333329</v>
      </c>
      <c r="LG72" s="86">
        <v>77.777777777777786</v>
      </c>
      <c r="LH72" s="86">
        <v>95.555555555555557</v>
      </c>
      <c r="LI72" s="86">
        <v>80</v>
      </c>
      <c r="LJ72" s="86">
        <v>91.111111111111114</v>
      </c>
      <c r="LK72" s="86">
        <v>68.888888888888886</v>
      </c>
      <c r="LL72" s="86">
        <v>64.444444444444443</v>
      </c>
      <c r="LM72" s="86">
        <v>66.666666666666657</v>
      </c>
      <c r="LN72" s="86">
        <v>64.444444444444443</v>
      </c>
      <c r="LO72" s="86">
        <v>71.111111111111114</v>
      </c>
      <c r="LP72" s="86">
        <v>68.888888888888886</v>
      </c>
      <c r="LQ72" s="86">
        <v>84.444444444444443</v>
      </c>
      <c r="LR72" s="86">
        <v>86.666666666666671</v>
      </c>
      <c r="LS72" s="86">
        <v>66.666666666666657</v>
      </c>
      <c r="LT72" s="86">
        <v>66.666666666666657</v>
      </c>
      <c r="LU72" s="86">
        <v>93.333333333333329</v>
      </c>
      <c r="LV72" s="86">
        <v>66.666666666666657</v>
      </c>
      <c r="LW72" s="86">
        <v>80</v>
      </c>
      <c r="LX72" s="86">
        <v>68.888888888888886</v>
      </c>
      <c r="LY72" s="86">
        <v>77.777777777777786</v>
      </c>
      <c r="LZ72" s="86">
        <v>62.222222222222221</v>
      </c>
      <c r="MA72" s="86">
        <v>73.333333333333329</v>
      </c>
      <c r="MB72" s="86">
        <v>86.666666666666671</v>
      </c>
      <c r="MC72" s="86">
        <v>46.666666666666664</v>
      </c>
      <c r="MD72" s="86">
        <v>57.777777777777771</v>
      </c>
      <c r="ME72" s="86">
        <v>71.111111111111114</v>
      </c>
      <c r="MF72" s="86">
        <v>53.333333333333336</v>
      </c>
      <c r="MG72" s="86">
        <v>51.111111111111107</v>
      </c>
      <c r="MH72" s="86">
        <v>60</v>
      </c>
      <c r="MI72" s="86">
        <v>93.333333333333329</v>
      </c>
      <c r="MJ72" s="86">
        <v>53.333333333333336</v>
      </c>
      <c r="MK72" s="86">
        <v>66.666666666666657</v>
      </c>
      <c r="ML72" s="86">
        <v>73.333333333333329</v>
      </c>
      <c r="MM72" s="86">
        <v>88.888888888888886</v>
      </c>
      <c r="MN72" s="86">
        <v>84.444444444444443</v>
      </c>
      <c r="MO72" s="86">
        <v>53.333333333333336</v>
      </c>
      <c r="MP72" s="86">
        <v>57.777777777777771</v>
      </c>
      <c r="MQ72" s="86">
        <v>71.111111111111114</v>
      </c>
      <c r="MR72" s="86">
        <v>73.333333333333329</v>
      </c>
      <c r="MS72" s="86">
        <v>66.666666666666657</v>
      </c>
      <c r="MT72" s="86">
        <v>73.333333333333329</v>
      </c>
      <c r="MU72" s="86">
        <v>62.222222222222221</v>
      </c>
      <c r="MV72" s="86">
        <v>73.333333333333329</v>
      </c>
      <c r="MW72" s="86">
        <v>82.222222222222214</v>
      </c>
      <c r="MX72" s="86">
        <v>75.555555555555557</v>
      </c>
      <c r="MY72" s="86">
        <v>93.333333333333329</v>
      </c>
      <c r="MZ72" s="86">
        <v>80</v>
      </c>
      <c r="NA72" s="86">
        <v>71.111111111111114</v>
      </c>
      <c r="NB72" s="86">
        <v>82.222222222222214</v>
      </c>
      <c r="NC72" s="86">
        <v>73.333333333333329</v>
      </c>
      <c r="ND72" s="86">
        <v>60</v>
      </c>
      <c r="NE72" s="86">
        <v>86.666666666666671</v>
      </c>
      <c r="NF72" s="86">
        <v>60</v>
      </c>
      <c r="NG72" s="86">
        <v>64.444444444444443</v>
      </c>
      <c r="NH72" s="86">
        <v>48.888888888888886</v>
      </c>
      <c r="NI72" s="86">
        <v>75.555555555555557</v>
      </c>
      <c r="NJ72" s="86">
        <v>77.777777777777786</v>
      </c>
      <c r="NK72" s="86">
        <v>66.666666666666657</v>
      </c>
      <c r="NL72" s="86">
        <v>84.444444444444443</v>
      </c>
      <c r="NM72" s="86">
        <v>46.666666666666664</v>
      </c>
      <c r="NN72" s="86">
        <v>80</v>
      </c>
      <c r="NO72" s="86">
        <v>73.333333333333329</v>
      </c>
      <c r="NP72" s="86">
        <v>44.444444444444443</v>
      </c>
      <c r="NQ72" s="86">
        <v>64.444444444444443</v>
      </c>
      <c r="NR72" s="86">
        <v>84.444444444444443</v>
      </c>
      <c r="NS72" s="86">
        <v>84.444444444444443</v>
      </c>
      <c r="NT72" s="86">
        <v>82.222222222222214</v>
      </c>
      <c r="NU72" s="86">
        <v>91.111111111111114</v>
      </c>
      <c r="NV72" s="86">
        <v>75.555555555555557</v>
      </c>
      <c r="NW72" s="86">
        <v>75.555555555555557</v>
      </c>
      <c r="NX72" s="86">
        <v>82.222222222222214</v>
      </c>
      <c r="NY72" s="86">
        <v>73.333333333333329</v>
      </c>
      <c r="NZ72" s="86">
        <v>66.666666666666657</v>
      </c>
      <c r="OA72" s="86">
        <v>73.333333333333329</v>
      </c>
      <c r="OB72" s="86">
        <v>64.444444444444443</v>
      </c>
      <c r="OC72" s="86">
        <v>68.888888888888886</v>
      </c>
      <c r="OD72" s="86">
        <v>75.555555555555557</v>
      </c>
      <c r="OE72" s="86">
        <v>66.666666666666657</v>
      </c>
      <c r="OF72" s="86">
        <v>48.888888888888886</v>
      </c>
      <c r="OG72" s="86">
        <v>77.777777777777786</v>
      </c>
      <c r="OH72" s="86">
        <v>93.333333333333329</v>
      </c>
      <c r="OI72" s="86">
        <v>77.777777777777786</v>
      </c>
      <c r="OJ72" s="86">
        <v>53.333333333333336</v>
      </c>
      <c r="OK72" s="86">
        <v>82.222222222222214</v>
      </c>
      <c r="OL72" s="86">
        <v>75.555555555555557</v>
      </c>
      <c r="OM72" s="86">
        <v>82.222222222222214</v>
      </c>
      <c r="ON72" s="86">
        <v>77.777777777777786</v>
      </c>
      <c r="OO72" s="86">
        <v>73.333333333333329</v>
      </c>
      <c r="OP72" s="86">
        <v>64.15094339622641</v>
      </c>
    </row>
    <row r="73" spans="1:406" ht="17.25" thickBot="1" x14ac:dyDescent="0.3">
      <c r="A73" s="86"/>
      <c r="B73" s="106" t="s">
        <v>118</v>
      </c>
      <c r="C73" s="107" t="e">
        <v>#N/A</v>
      </c>
      <c r="D73" s="107" t="s">
        <v>792</v>
      </c>
      <c r="E73" s="107" t="s">
        <v>798</v>
      </c>
      <c r="F73" s="107" t="s">
        <v>798</v>
      </c>
      <c r="G73" s="107" t="s">
        <v>792</v>
      </c>
      <c r="H73" s="107" t="e">
        <v>#N/A</v>
      </c>
      <c r="I73" s="107" t="e">
        <v>#N/A</v>
      </c>
      <c r="J73" s="107" t="e">
        <v>#N/A</v>
      </c>
      <c r="K73" s="107" t="s">
        <v>798</v>
      </c>
      <c r="L73" s="107" t="e">
        <v>#N/A</v>
      </c>
      <c r="M73" s="107" t="e">
        <v>#N/A</v>
      </c>
      <c r="N73" s="107" t="e">
        <v>#N/A</v>
      </c>
      <c r="O73" s="107" t="s">
        <v>798</v>
      </c>
      <c r="P73" s="107" t="s">
        <v>798</v>
      </c>
      <c r="Q73" s="107" t="s">
        <v>798</v>
      </c>
      <c r="R73" s="107" t="s">
        <v>798</v>
      </c>
      <c r="S73" s="107" t="s">
        <v>798</v>
      </c>
      <c r="T73" s="107" t="s">
        <v>798</v>
      </c>
      <c r="U73" s="107" t="s">
        <v>792</v>
      </c>
      <c r="V73" s="107" t="s">
        <v>798</v>
      </c>
      <c r="W73" s="107" t="s">
        <v>798</v>
      </c>
      <c r="X73" s="107" t="e">
        <v>#N/A</v>
      </c>
      <c r="Y73" s="107" t="s">
        <v>798</v>
      </c>
      <c r="Z73" s="107" t="e">
        <v>#N/A</v>
      </c>
      <c r="AA73" s="107" t="e">
        <v>#N/A</v>
      </c>
      <c r="AB73" s="107" t="e">
        <v>#N/A</v>
      </c>
      <c r="AC73" s="107" t="s">
        <v>793</v>
      </c>
      <c r="AD73" s="107" t="s">
        <v>793</v>
      </c>
      <c r="AE73" s="107" t="s">
        <v>798</v>
      </c>
      <c r="AF73" s="107" t="s">
        <v>792</v>
      </c>
      <c r="AG73" s="107" t="s">
        <v>792</v>
      </c>
      <c r="AH73" s="107" t="s">
        <v>794</v>
      </c>
      <c r="AI73" s="107" t="s">
        <v>793</v>
      </c>
      <c r="AJ73" s="107" t="s">
        <v>792</v>
      </c>
      <c r="AK73" s="107" t="s">
        <v>798</v>
      </c>
      <c r="AL73" s="107" t="s">
        <v>798</v>
      </c>
      <c r="AM73" s="107" t="s">
        <v>798</v>
      </c>
      <c r="AN73" s="107" t="s">
        <v>792</v>
      </c>
      <c r="AO73" s="107" t="s">
        <v>792</v>
      </c>
      <c r="AP73" s="107" t="s">
        <v>798</v>
      </c>
      <c r="AQ73" s="107" t="s">
        <v>792</v>
      </c>
      <c r="AR73" s="107" t="s">
        <v>798</v>
      </c>
      <c r="AS73" s="107" t="s">
        <v>793</v>
      </c>
      <c r="AT73" s="107" t="s">
        <v>792</v>
      </c>
      <c r="AU73" s="107" t="s">
        <v>798</v>
      </c>
      <c r="AV73" s="107" t="s">
        <v>792</v>
      </c>
      <c r="AW73" s="107" t="s">
        <v>792</v>
      </c>
      <c r="AX73" s="107" t="e">
        <v>#N/A</v>
      </c>
      <c r="AY73" s="107" t="s">
        <v>793</v>
      </c>
      <c r="AZ73" s="107" t="s">
        <v>798</v>
      </c>
      <c r="BA73" s="107" t="s">
        <v>794</v>
      </c>
      <c r="BB73" s="107" t="s">
        <v>798</v>
      </c>
      <c r="BC73" s="107" t="s">
        <v>798</v>
      </c>
      <c r="BD73" s="107" t="s">
        <v>798</v>
      </c>
      <c r="BE73" s="107" t="s">
        <v>792</v>
      </c>
      <c r="BF73" s="107" t="s">
        <v>794</v>
      </c>
      <c r="BG73" s="107" t="s">
        <v>793</v>
      </c>
      <c r="BH73" s="107" t="s">
        <v>798</v>
      </c>
      <c r="BI73" s="107" t="s">
        <v>794</v>
      </c>
      <c r="BJ73" s="107" t="e">
        <v>#N/A</v>
      </c>
      <c r="BK73" s="107" t="s">
        <v>798</v>
      </c>
      <c r="BL73" s="107" t="s">
        <v>793</v>
      </c>
      <c r="BM73" s="107" t="s">
        <v>798</v>
      </c>
      <c r="BN73" s="107" t="s">
        <v>798</v>
      </c>
      <c r="BO73" s="107" t="s">
        <v>798</v>
      </c>
      <c r="BP73" s="107" t="s">
        <v>794</v>
      </c>
      <c r="BQ73" s="107" t="s">
        <v>798</v>
      </c>
      <c r="BR73" s="107" t="s">
        <v>792</v>
      </c>
      <c r="BS73" s="107" t="s">
        <v>798</v>
      </c>
      <c r="BT73" s="107" t="s">
        <v>792</v>
      </c>
      <c r="BU73" s="107" t="s">
        <v>794</v>
      </c>
      <c r="BV73" s="107" t="s">
        <v>792</v>
      </c>
      <c r="BW73" s="107" t="s">
        <v>792</v>
      </c>
      <c r="BX73" s="107" t="s">
        <v>798</v>
      </c>
      <c r="BY73" s="107" t="s">
        <v>793</v>
      </c>
      <c r="BZ73" s="107" t="s">
        <v>794</v>
      </c>
      <c r="CA73" s="107" t="s">
        <v>798</v>
      </c>
      <c r="CB73" s="107" t="s">
        <v>792</v>
      </c>
      <c r="CC73" s="107" t="s">
        <v>793</v>
      </c>
      <c r="CD73" s="107" t="s">
        <v>792</v>
      </c>
      <c r="CE73" s="107" t="e">
        <v>#N/A</v>
      </c>
      <c r="CF73" s="107" t="s">
        <v>798</v>
      </c>
      <c r="CG73" s="107" t="s">
        <v>798</v>
      </c>
      <c r="CH73" s="107" t="s">
        <v>798</v>
      </c>
      <c r="CI73" s="107" t="s">
        <v>798</v>
      </c>
      <c r="CJ73" s="107" t="s">
        <v>798</v>
      </c>
      <c r="CK73" s="107" t="s">
        <v>798</v>
      </c>
      <c r="CL73" s="107" t="e">
        <v>#N/A</v>
      </c>
      <c r="CM73" s="107" t="s">
        <v>798</v>
      </c>
      <c r="CN73" s="107" t="e">
        <v>#N/A</v>
      </c>
      <c r="CO73" s="107" t="s">
        <v>798</v>
      </c>
      <c r="CP73" s="107" t="e">
        <v>#N/A</v>
      </c>
      <c r="CQ73" s="107" t="s">
        <v>798</v>
      </c>
      <c r="CR73" s="107" t="s">
        <v>798</v>
      </c>
      <c r="CS73" s="107" t="s">
        <v>798</v>
      </c>
      <c r="CT73" s="107" t="s">
        <v>798</v>
      </c>
      <c r="CU73" s="107" t="e">
        <v>#N/A</v>
      </c>
      <c r="CV73" s="107" t="s">
        <v>798</v>
      </c>
      <c r="CW73" s="107" t="s">
        <v>798</v>
      </c>
      <c r="CX73" s="107" t="s">
        <v>792</v>
      </c>
      <c r="CY73" s="107" t="s">
        <v>798</v>
      </c>
      <c r="CZ73" s="107" t="s">
        <v>798</v>
      </c>
      <c r="DA73" s="107" t="s">
        <v>798</v>
      </c>
      <c r="DB73" s="107" t="e">
        <v>#N/A</v>
      </c>
      <c r="DC73" s="107" t="s">
        <v>798</v>
      </c>
      <c r="DD73" s="107" t="s">
        <v>798</v>
      </c>
      <c r="DE73" s="107" t="e">
        <v>#N/A</v>
      </c>
      <c r="DF73" s="107" t="e">
        <v>#N/A</v>
      </c>
      <c r="DG73" s="107" t="s">
        <v>793</v>
      </c>
      <c r="DH73" s="107" t="s">
        <v>798</v>
      </c>
      <c r="DI73" s="107" t="s">
        <v>798</v>
      </c>
      <c r="DJ73" s="107" t="s">
        <v>798</v>
      </c>
      <c r="DK73" s="107" t="s">
        <v>792</v>
      </c>
      <c r="DL73" s="107" t="s">
        <v>798</v>
      </c>
      <c r="DM73" s="107" t="e">
        <v>#N/A</v>
      </c>
      <c r="DN73" s="107" t="s">
        <v>798</v>
      </c>
      <c r="DO73" s="107" t="s">
        <v>798</v>
      </c>
      <c r="DP73" s="107" t="s">
        <v>792</v>
      </c>
      <c r="DQ73" s="107" t="e">
        <v>#N/A</v>
      </c>
      <c r="DR73" s="107" t="s">
        <v>798</v>
      </c>
      <c r="DS73" s="107" t="s">
        <v>798</v>
      </c>
      <c r="DT73" s="107" t="s">
        <v>798</v>
      </c>
      <c r="DU73" s="107" t="s">
        <v>798</v>
      </c>
      <c r="DV73" s="107" t="s">
        <v>792</v>
      </c>
      <c r="DW73" s="107" t="s">
        <v>792</v>
      </c>
      <c r="DX73" s="107" t="s">
        <v>792</v>
      </c>
      <c r="DY73" s="107" t="e">
        <v>#N/A</v>
      </c>
      <c r="DZ73" s="107" t="s">
        <v>798</v>
      </c>
      <c r="EA73" s="107" t="s">
        <v>798</v>
      </c>
      <c r="EB73" s="107" t="s">
        <v>794</v>
      </c>
      <c r="EC73" s="107" t="s">
        <v>794</v>
      </c>
      <c r="ED73" s="107" t="s">
        <v>792</v>
      </c>
      <c r="EE73" s="107" t="s">
        <v>798</v>
      </c>
      <c r="EF73" s="107" t="e">
        <v>#N/A</v>
      </c>
      <c r="EG73" s="107" t="s">
        <v>795</v>
      </c>
      <c r="EH73" s="107" t="s">
        <v>794</v>
      </c>
      <c r="EI73" s="107" t="s">
        <v>792</v>
      </c>
      <c r="EJ73" s="107" t="s">
        <v>792</v>
      </c>
      <c r="EK73" s="107" t="s">
        <v>792</v>
      </c>
      <c r="EL73" s="107" t="s">
        <v>798</v>
      </c>
      <c r="EM73" s="107" t="s">
        <v>798</v>
      </c>
      <c r="EN73" s="107" t="s">
        <v>796</v>
      </c>
      <c r="EO73" s="107" t="s">
        <v>794</v>
      </c>
      <c r="EP73" s="107" t="s">
        <v>796</v>
      </c>
      <c r="EQ73" s="107" t="s">
        <v>796</v>
      </c>
      <c r="ER73" s="107" t="s">
        <v>796</v>
      </c>
      <c r="ES73" s="107" t="s">
        <v>796</v>
      </c>
      <c r="ET73" s="107" t="s">
        <v>793</v>
      </c>
      <c r="EU73" s="107" t="s">
        <v>798</v>
      </c>
      <c r="EV73" s="107" t="s">
        <v>794</v>
      </c>
      <c r="EW73" s="107" t="s">
        <v>792</v>
      </c>
      <c r="EX73" s="107" t="s">
        <v>793</v>
      </c>
      <c r="EY73" s="107" t="s">
        <v>796</v>
      </c>
      <c r="EZ73" s="107" t="s">
        <v>796</v>
      </c>
      <c r="FA73" s="107" t="s">
        <v>796</v>
      </c>
      <c r="FB73" s="107" t="s">
        <v>796</v>
      </c>
      <c r="FC73" s="107" t="s">
        <v>796</v>
      </c>
      <c r="FD73" s="107" t="s">
        <v>798</v>
      </c>
      <c r="FE73" s="107" t="s">
        <v>792</v>
      </c>
      <c r="FF73" s="107" t="s">
        <v>793</v>
      </c>
      <c r="FG73" s="107" t="e">
        <v>#N/A</v>
      </c>
      <c r="FH73" s="107" t="e">
        <v>#N/A</v>
      </c>
      <c r="FI73" s="107" t="s">
        <v>792</v>
      </c>
      <c r="FJ73" s="107" t="s">
        <v>792</v>
      </c>
      <c r="FK73" s="107" t="s">
        <v>792</v>
      </c>
      <c r="FL73" s="107" t="s">
        <v>792</v>
      </c>
      <c r="FM73" s="107" t="s">
        <v>798</v>
      </c>
      <c r="FN73" s="107" t="s">
        <v>793</v>
      </c>
      <c r="FO73" s="107" t="s">
        <v>792</v>
      </c>
      <c r="FP73" s="107" t="s">
        <v>793</v>
      </c>
      <c r="FQ73" s="107" t="s">
        <v>798</v>
      </c>
      <c r="FR73" s="107" t="s">
        <v>792</v>
      </c>
      <c r="FS73" s="107" t="s">
        <v>792</v>
      </c>
      <c r="FT73" s="107" t="s">
        <v>792</v>
      </c>
      <c r="FU73" s="107" t="s">
        <v>792</v>
      </c>
      <c r="FV73" s="107" t="s">
        <v>793</v>
      </c>
      <c r="FW73" s="107" t="s">
        <v>793</v>
      </c>
      <c r="FX73" s="107" t="s">
        <v>793</v>
      </c>
      <c r="FY73" s="107" t="s">
        <v>793</v>
      </c>
      <c r="FZ73" s="107" t="s">
        <v>793</v>
      </c>
      <c r="GA73" s="107" t="s">
        <v>794</v>
      </c>
      <c r="GB73" s="107" t="s">
        <v>798</v>
      </c>
      <c r="GC73" s="107" t="s">
        <v>795</v>
      </c>
      <c r="GD73" s="107" t="s">
        <v>792</v>
      </c>
      <c r="GE73" s="107" t="e">
        <v>#N/A</v>
      </c>
      <c r="GF73" s="107" t="s">
        <v>792</v>
      </c>
      <c r="GG73" s="107" t="s">
        <v>794</v>
      </c>
      <c r="GH73" s="107" t="s">
        <v>798</v>
      </c>
      <c r="GI73" s="107" t="s">
        <v>793</v>
      </c>
      <c r="GJ73" s="107" t="s">
        <v>792</v>
      </c>
      <c r="GK73" s="107" t="s">
        <v>792</v>
      </c>
      <c r="GL73" s="107" t="s">
        <v>793</v>
      </c>
      <c r="GM73" s="107" t="s">
        <v>798</v>
      </c>
      <c r="GN73" s="107" t="s">
        <v>793</v>
      </c>
      <c r="GO73" s="107" t="s">
        <v>792</v>
      </c>
      <c r="GP73" s="107" t="s">
        <v>794</v>
      </c>
      <c r="GQ73" s="107" t="s">
        <v>793</v>
      </c>
      <c r="GR73" s="107" t="s">
        <v>793</v>
      </c>
      <c r="GS73" s="107" t="s">
        <v>796</v>
      </c>
      <c r="GT73" s="107" t="s">
        <v>794</v>
      </c>
      <c r="GU73" s="107" t="s">
        <v>793</v>
      </c>
      <c r="GV73" s="107" t="s">
        <v>798</v>
      </c>
      <c r="GW73" s="107" t="s">
        <v>793</v>
      </c>
      <c r="GX73" s="107" t="e">
        <v>#N/A</v>
      </c>
      <c r="GY73" s="107" t="s">
        <v>793</v>
      </c>
      <c r="GZ73" s="107" t="s">
        <v>798</v>
      </c>
      <c r="HA73" s="107" t="s">
        <v>793</v>
      </c>
      <c r="HB73" s="107" t="s">
        <v>794</v>
      </c>
      <c r="HC73" s="107" t="s">
        <v>794</v>
      </c>
      <c r="HD73" s="107" t="s">
        <v>792</v>
      </c>
      <c r="HE73" s="107" t="s">
        <v>798</v>
      </c>
      <c r="HF73" s="107" t="s">
        <v>792</v>
      </c>
      <c r="HG73" s="107" t="s">
        <v>798</v>
      </c>
      <c r="HH73" s="107" t="s">
        <v>798</v>
      </c>
      <c r="HI73" s="107" t="s">
        <v>798</v>
      </c>
      <c r="HJ73" s="107" t="s">
        <v>798</v>
      </c>
      <c r="HK73" s="107" t="s">
        <v>798</v>
      </c>
      <c r="HL73" s="107" t="s">
        <v>798</v>
      </c>
      <c r="HM73" s="107" t="s">
        <v>798</v>
      </c>
      <c r="HN73" s="107" t="s">
        <v>798</v>
      </c>
      <c r="HO73" s="107" t="s">
        <v>798</v>
      </c>
      <c r="HP73" s="107" t="s">
        <v>798</v>
      </c>
      <c r="HQ73" s="107" t="s">
        <v>798</v>
      </c>
      <c r="HR73" s="107" t="e">
        <v>#N/A</v>
      </c>
      <c r="HS73" s="107" t="s">
        <v>798</v>
      </c>
      <c r="HT73" s="107" t="s">
        <v>792</v>
      </c>
      <c r="HU73" s="107" t="e">
        <v>#N/A</v>
      </c>
      <c r="HV73" s="107" t="s">
        <v>798</v>
      </c>
      <c r="HW73" s="107" t="e">
        <v>#N/A</v>
      </c>
      <c r="HX73" s="107" t="s">
        <v>798</v>
      </c>
      <c r="HY73" s="107" t="s">
        <v>796</v>
      </c>
      <c r="HZ73" s="107" t="s">
        <v>794</v>
      </c>
      <c r="IA73" s="107" t="s">
        <v>796</v>
      </c>
      <c r="IB73" s="107" t="s">
        <v>798</v>
      </c>
      <c r="IC73" s="107" t="s">
        <v>796</v>
      </c>
      <c r="ID73" s="107" t="s">
        <v>796</v>
      </c>
      <c r="IE73" s="107" t="s">
        <v>794</v>
      </c>
      <c r="IF73" s="107" t="s">
        <v>793</v>
      </c>
      <c r="IG73" s="107" t="s">
        <v>792</v>
      </c>
      <c r="IH73" s="107" t="s">
        <v>793</v>
      </c>
      <c r="II73" s="107" t="s">
        <v>793</v>
      </c>
      <c r="IJ73" s="107" t="s">
        <v>798</v>
      </c>
      <c r="IK73" s="107" t="s">
        <v>792</v>
      </c>
      <c r="IL73" s="107" t="s">
        <v>798</v>
      </c>
      <c r="IM73" s="107" t="s">
        <v>793</v>
      </c>
      <c r="IN73" s="107" t="s">
        <v>798</v>
      </c>
      <c r="IO73" s="107" t="s">
        <v>798</v>
      </c>
      <c r="IP73" s="107" t="s">
        <v>792</v>
      </c>
      <c r="IQ73" s="107" t="s">
        <v>794</v>
      </c>
      <c r="IR73" s="107" t="s">
        <v>792</v>
      </c>
      <c r="IS73" s="107" t="s">
        <v>793</v>
      </c>
      <c r="IT73" s="107" t="s">
        <v>793</v>
      </c>
      <c r="IU73" s="107" t="s">
        <v>792</v>
      </c>
      <c r="IV73" s="107" t="s">
        <v>793</v>
      </c>
      <c r="IW73" s="107" t="s">
        <v>793</v>
      </c>
      <c r="IX73" s="107" t="s">
        <v>793</v>
      </c>
      <c r="IY73" s="107" t="s">
        <v>792</v>
      </c>
      <c r="IZ73" s="107" t="e">
        <v>#N/A</v>
      </c>
      <c r="JA73" s="107" t="s">
        <v>792</v>
      </c>
      <c r="JB73" s="107" t="s">
        <v>793</v>
      </c>
      <c r="JC73" s="107" t="s">
        <v>796</v>
      </c>
      <c r="JD73" s="107" t="s">
        <v>798</v>
      </c>
      <c r="JE73" s="107" t="e">
        <v>#N/A</v>
      </c>
      <c r="JF73" s="107" t="s">
        <v>792</v>
      </c>
      <c r="JG73" s="107" t="s">
        <v>793</v>
      </c>
      <c r="JH73" s="107" t="s">
        <v>798</v>
      </c>
      <c r="JI73" s="107" t="s">
        <v>794</v>
      </c>
      <c r="JJ73" s="107" t="s">
        <v>793</v>
      </c>
      <c r="JK73" s="107" t="s">
        <v>792</v>
      </c>
      <c r="JL73" s="107" t="e">
        <v>#N/A</v>
      </c>
      <c r="JM73" s="107" t="s">
        <v>792</v>
      </c>
      <c r="JN73" s="107" t="s">
        <v>794</v>
      </c>
      <c r="JO73" s="107" t="s">
        <v>796</v>
      </c>
      <c r="JP73" s="107" t="e">
        <v>#N/A</v>
      </c>
      <c r="JQ73" s="107" t="s">
        <v>798</v>
      </c>
      <c r="JR73" s="107" t="s">
        <v>798</v>
      </c>
      <c r="JS73" s="107" t="s">
        <v>798</v>
      </c>
      <c r="JT73" s="107" t="s">
        <v>792</v>
      </c>
      <c r="JU73" s="107" t="e">
        <v>#N/A</v>
      </c>
      <c r="JV73" s="107" t="s">
        <v>798</v>
      </c>
      <c r="JW73" s="107" t="s">
        <v>798</v>
      </c>
      <c r="JX73" s="107" t="s">
        <v>798</v>
      </c>
      <c r="JY73" s="107" t="e">
        <v>#N/A</v>
      </c>
      <c r="JZ73" s="107" t="s">
        <v>798</v>
      </c>
      <c r="KA73" s="107" t="e">
        <v>#N/A</v>
      </c>
      <c r="KB73" s="107" t="s">
        <v>796</v>
      </c>
      <c r="KC73" s="107" t="s">
        <v>798</v>
      </c>
      <c r="KD73" s="107" t="s">
        <v>794</v>
      </c>
      <c r="KE73" s="107" t="s">
        <v>796</v>
      </c>
      <c r="KF73" s="107" t="s">
        <v>792</v>
      </c>
      <c r="KG73" s="107" t="s">
        <v>796</v>
      </c>
      <c r="KH73" s="107" t="e">
        <v>#N/A</v>
      </c>
      <c r="KI73" s="107" t="s">
        <v>792</v>
      </c>
      <c r="KJ73" s="107" t="s">
        <v>798</v>
      </c>
      <c r="KK73" s="107" t="s">
        <v>793</v>
      </c>
      <c r="KL73" s="107" t="s">
        <v>795</v>
      </c>
      <c r="KM73" s="107" t="e">
        <v>#N/A</v>
      </c>
      <c r="KN73" s="107" t="s">
        <v>798</v>
      </c>
      <c r="KO73" s="107" t="s">
        <v>796</v>
      </c>
      <c r="KP73" s="107" t="s">
        <v>792</v>
      </c>
      <c r="KQ73" s="107" t="s">
        <v>798</v>
      </c>
      <c r="KR73" s="107" t="e">
        <v>#N/A</v>
      </c>
      <c r="KS73" s="107" t="s">
        <v>798</v>
      </c>
      <c r="KT73" s="107" t="e">
        <v>#N/A</v>
      </c>
      <c r="KU73" s="107" t="s">
        <v>795</v>
      </c>
      <c r="KV73" s="107" t="s">
        <v>792</v>
      </c>
      <c r="KW73" s="107" t="s">
        <v>792</v>
      </c>
      <c r="KX73" s="107" t="s">
        <v>798</v>
      </c>
      <c r="KY73" s="107" t="s">
        <v>793</v>
      </c>
      <c r="KZ73" s="107" t="s">
        <v>794</v>
      </c>
      <c r="LA73" s="107" t="s">
        <v>793</v>
      </c>
      <c r="LB73" s="107" t="s">
        <v>792</v>
      </c>
      <c r="LC73" s="107" t="s">
        <v>792</v>
      </c>
      <c r="LD73" s="107" t="s">
        <v>795</v>
      </c>
      <c r="LE73" s="107" t="s">
        <v>793</v>
      </c>
      <c r="LF73" s="107" t="s">
        <v>793</v>
      </c>
      <c r="LG73" s="107" t="s">
        <v>793</v>
      </c>
      <c r="LH73" s="107" t="s">
        <v>795</v>
      </c>
      <c r="LI73" s="107" t="s">
        <v>793</v>
      </c>
      <c r="LJ73" s="107" t="s">
        <v>794</v>
      </c>
      <c r="LK73" s="107" t="s">
        <v>792</v>
      </c>
      <c r="LL73" s="107" t="s">
        <v>792</v>
      </c>
      <c r="LM73" s="107" t="s">
        <v>792</v>
      </c>
      <c r="LN73" s="107" t="s">
        <v>792</v>
      </c>
      <c r="LO73" s="107" t="s">
        <v>792</v>
      </c>
      <c r="LP73" s="107" t="s">
        <v>792</v>
      </c>
      <c r="LQ73" s="107" t="s">
        <v>794</v>
      </c>
      <c r="LR73" s="107" t="s">
        <v>794</v>
      </c>
      <c r="LS73" s="107" t="s">
        <v>792</v>
      </c>
      <c r="LT73" s="107" t="s">
        <v>792</v>
      </c>
      <c r="LU73" s="107" t="s">
        <v>795</v>
      </c>
      <c r="LV73" s="107" t="s">
        <v>792</v>
      </c>
      <c r="LW73" s="107" t="s">
        <v>793</v>
      </c>
      <c r="LX73" s="107" t="s">
        <v>792</v>
      </c>
      <c r="LY73" s="107" t="s">
        <v>793</v>
      </c>
      <c r="LZ73" s="107" t="s">
        <v>792</v>
      </c>
      <c r="MA73" s="107" t="s">
        <v>793</v>
      </c>
      <c r="MB73" s="107" t="s">
        <v>794</v>
      </c>
      <c r="MC73" s="107" t="s">
        <v>798</v>
      </c>
      <c r="MD73" s="107" t="s">
        <v>798</v>
      </c>
      <c r="ME73" s="107" t="s">
        <v>792</v>
      </c>
      <c r="MF73" s="107" t="s">
        <v>798</v>
      </c>
      <c r="MG73" s="107" t="s">
        <v>798</v>
      </c>
      <c r="MH73" s="107" t="s">
        <v>798</v>
      </c>
      <c r="MI73" s="107" t="s">
        <v>795</v>
      </c>
      <c r="MJ73" s="107" t="s">
        <v>798</v>
      </c>
      <c r="MK73" s="107" t="s">
        <v>792</v>
      </c>
      <c r="ML73" s="107" t="s">
        <v>793</v>
      </c>
      <c r="MM73" s="107" t="s">
        <v>794</v>
      </c>
      <c r="MN73" s="107" t="s">
        <v>794</v>
      </c>
      <c r="MO73" s="107" t="s">
        <v>798</v>
      </c>
      <c r="MP73" s="107" t="s">
        <v>798</v>
      </c>
      <c r="MQ73" s="107" t="s">
        <v>792</v>
      </c>
      <c r="MR73" s="107" t="s">
        <v>793</v>
      </c>
      <c r="MS73" s="107" t="s">
        <v>792</v>
      </c>
      <c r="MT73" s="107" t="s">
        <v>793</v>
      </c>
      <c r="MU73" s="107" t="s">
        <v>792</v>
      </c>
      <c r="MV73" s="107" t="s">
        <v>793</v>
      </c>
      <c r="MW73" s="107" t="s">
        <v>793</v>
      </c>
      <c r="MX73" s="107" t="s">
        <v>793</v>
      </c>
      <c r="MY73" s="107" t="s">
        <v>795</v>
      </c>
      <c r="MZ73" s="107" t="s">
        <v>793</v>
      </c>
      <c r="NA73" s="107" t="s">
        <v>792</v>
      </c>
      <c r="NB73" s="107" t="s">
        <v>793</v>
      </c>
      <c r="NC73" s="107" t="s">
        <v>793</v>
      </c>
      <c r="ND73" s="107" t="s">
        <v>798</v>
      </c>
      <c r="NE73" s="107" t="s">
        <v>794</v>
      </c>
      <c r="NF73" s="107" t="s">
        <v>798</v>
      </c>
      <c r="NG73" s="107" t="s">
        <v>792</v>
      </c>
      <c r="NH73" s="107" t="s">
        <v>798</v>
      </c>
      <c r="NI73" s="107" t="s">
        <v>793</v>
      </c>
      <c r="NJ73" s="107" t="s">
        <v>793</v>
      </c>
      <c r="NK73" s="107" t="s">
        <v>792</v>
      </c>
      <c r="NL73" s="107" t="s">
        <v>794</v>
      </c>
      <c r="NM73" s="107" t="s">
        <v>798</v>
      </c>
      <c r="NN73" s="107" t="s">
        <v>793</v>
      </c>
      <c r="NO73" s="107" t="s">
        <v>793</v>
      </c>
      <c r="NP73" s="107" t="s">
        <v>798</v>
      </c>
      <c r="NQ73" s="107" t="s">
        <v>792</v>
      </c>
      <c r="NR73" s="107" t="s">
        <v>794</v>
      </c>
      <c r="NS73" s="107" t="s">
        <v>794</v>
      </c>
      <c r="NT73" s="107" t="s">
        <v>793</v>
      </c>
      <c r="NU73" s="107" t="s">
        <v>794</v>
      </c>
      <c r="NV73" s="107" t="s">
        <v>793</v>
      </c>
      <c r="NW73" s="107" t="s">
        <v>793</v>
      </c>
      <c r="NX73" s="107" t="s">
        <v>793</v>
      </c>
      <c r="NY73" s="107" t="s">
        <v>793</v>
      </c>
      <c r="NZ73" s="107" t="s">
        <v>792</v>
      </c>
      <c r="OA73" s="107" t="s">
        <v>793</v>
      </c>
      <c r="OB73" s="107" t="s">
        <v>792</v>
      </c>
      <c r="OC73" s="107" t="s">
        <v>792</v>
      </c>
      <c r="OD73" s="107" t="s">
        <v>793</v>
      </c>
      <c r="OE73" s="107" t="s">
        <v>792</v>
      </c>
      <c r="OF73" s="107" t="s">
        <v>798</v>
      </c>
      <c r="OG73" s="107" t="s">
        <v>793</v>
      </c>
      <c r="OH73" s="107" t="s">
        <v>795</v>
      </c>
      <c r="OI73" s="107" t="s">
        <v>793</v>
      </c>
      <c r="OJ73" s="107" t="s">
        <v>798</v>
      </c>
      <c r="OK73" s="107" t="s">
        <v>793</v>
      </c>
      <c r="OL73" s="107" t="s">
        <v>793</v>
      </c>
      <c r="OM73" s="107" t="s">
        <v>793</v>
      </c>
      <c r="ON73" s="107" t="s">
        <v>793</v>
      </c>
      <c r="OO73" s="107" t="s">
        <v>793</v>
      </c>
      <c r="OP73" s="107" t="s">
        <v>793</v>
      </c>
    </row>
    <row r="74" spans="1:406" x14ac:dyDescent="0.25">
      <c r="A74" s="86">
        <v>9.01</v>
      </c>
      <c r="B74" s="62" t="s">
        <v>493</v>
      </c>
      <c r="C74" s="86">
        <v>25</v>
      </c>
      <c r="D74" s="86">
        <v>75</v>
      </c>
      <c r="E74" s="86">
        <v>75</v>
      </c>
      <c r="F74" s="86">
        <v>50</v>
      </c>
      <c r="G74" s="86">
        <v>100</v>
      </c>
      <c r="H74" s="86">
        <v>75</v>
      </c>
      <c r="I74" s="86">
        <v>50</v>
      </c>
      <c r="J74" s="86">
        <v>50</v>
      </c>
      <c r="K74" s="86">
        <v>100</v>
      </c>
      <c r="L74" s="86">
        <v>50</v>
      </c>
      <c r="M74" s="86">
        <v>50</v>
      </c>
      <c r="N74" s="86">
        <v>75</v>
      </c>
      <c r="O74" s="86">
        <v>75</v>
      </c>
      <c r="P74" s="86">
        <v>25</v>
      </c>
      <c r="Q74" s="86">
        <v>75</v>
      </c>
      <c r="R74" s="86">
        <v>50</v>
      </c>
      <c r="S74" s="86">
        <v>75</v>
      </c>
      <c r="T74" s="86">
        <v>50</v>
      </c>
      <c r="U74" s="86">
        <v>75</v>
      </c>
      <c r="V74" s="86">
        <v>75</v>
      </c>
      <c r="W74" s="86">
        <v>75</v>
      </c>
      <c r="X74" s="86">
        <v>75</v>
      </c>
      <c r="Y74" s="86">
        <v>0</v>
      </c>
      <c r="Z74" s="86">
        <v>50</v>
      </c>
      <c r="AA74" s="86">
        <v>25</v>
      </c>
      <c r="AB74" s="86">
        <v>50</v>
      </c>
      <c r="AC74" s="86">
        <v>100</v>
      </c>
      <c r="AD74" s="86">
        <v>100</v>
      </c>
      <c r="AE74" s="86">
        <v>83.333333333333343</v>
      </c>
      <c r="AF74" s="86">
        <v>83.333333333333343</v>
      </c>
      <c r="AG74" s="86">
        <v>100</v>
      </c>
      <c r="AH74" s="86">
        <v>100</v>
      </c>
      <c r="AI74" s="86">
        <v>83.333333333333343</v>
      </c>
      <c r="AJ74" s="86">
        <v>83.333333333333343</v>
      </c>
      <c r="AK74" s="86">
        <v>66.666666666666657</v>
      </c>
      <c r="AL74" s="86">
        <v>66.666666666666657</v>
      </c>
      <c r="AM74" s="86">
        <v>100</v>
      </c>
      <c r="AN74" s="86">
        <v>100</v>
      </c>
      <c r="AO74" s="86">
        <v>83.333333333333343</v>
      </c>
      <c r="AP74" s="86">
        <v>83.333333333333343</v>
      </c>
      <c r="AQ74" s="86">
        <v>83.333333333333343</v>
      </c>
      <c r="AR74" s="86">
        <v>83.333333333333343</v>
      </c>
      <c r="AS74" s="86">
        <v>83.333333333333343</v>
      </c>
      <c r="AT74" s="86">
        <v>100</v>
      </c>
      <c r="AU74" s="86">
        <v>100</v>
      </c>
      <c r="AV74" s="86">
        <v>100</v>
      </c>
      <c r="AW74" s="86">
        <v>83.333333333333343</v>
      </c>
      <c r="AX74" s="86">
        <v>50</v>
      </c>
      <c r="AY74" s="86">
        <v>100</v>
      </c>
      <c r="AZ74" s="86">
        <v>83.333333333333343</v>
      </c>
      <c r="BA74" s="86">
        <v>83.333333333333343</v>
      </c>
      <c r="BB74" s="86">
        <v>100</v>
      </c>
      <c r="BC74" s="86">
        <v>83.333333333333343</v>
      </c>
      <c r="BD74" s="86">
        <v>100</v>
      </c>
      <c r="BE74" s="86">
        <v>100</v>
      </c>
      <c r="BF74" s="86">
        <v>100</v>
      </c>
      <c r="BG74" s="86">
        <v>100</v>
      </c>
      <c r="BH74" s="86">
        <v>66.666666666666657</v>
      </c>
      <c r="BI74" s="86">
        <v>83.333333333333343</v>
      </c>
      <c r="BJ74" s="86">
        <v>83.333333333333343</v>
      </c>
      <c r="BK74" s="86">
        <v>100</v>
      </c>
      <c r="BL74" s="86">
        <v>100</v>
      </c>
      <c r="BM74" s="86">
        <v>100</v>
      </c>
      <c r="BN74" s="86">
        <v>100</v>
      </c>
      <c r="BO74" s="86">
        <v>100</v>
      </c>
      <c r="BP74" s="86">
        <v>100</v>
      </c>
      <c r="BQ74" s="86">
        <v>100</v>
      </c>
      <c r="BR74" s="86">
        <v>100</v>
      </c>
      <c r="BS74" s="86">
        <v>100</v>
      </c>
      <c r="BT74" s="86">
        <v>100</v>
      </c>
      <c r="BU74" s="86">
        <v>100</v>
      </c>
      <c r="BV74" s="86">
        <v>100</v>
      </c>
      <c r="BW74" s="86">
        <v>100</v>
      </c>
      <c r="BX74" s="86">
        <v>66.666666666666657</v>
      </c>
      <c r="BY74" s="86">
        <v>100</v>
      </c>
      <c r="BZ74" s="86">
        <v>100</v>
      </c>
      <c r="CA74" s="86">
        <v>100</v>
      </c>
      <c r="CB74" s="86">
        <v>100</v>
      </c>
      <c r="CC74" s="86">
        <v>100</v>
      </c>
      <c r="CD74" s="86">
        <v>100</v>
      </c>
      <c r="CE74" s="86">
        <v>57.142857142857139</v>
      </c>
      <c r="CF74" s="86">
        <v>100</v>
      </c>
      <c r="CG74" s="86">
        <v>100</v>
      </c>
      <c r="CH74" s="86">
        <v>100</v>
      </c>
      <c r="CI74" s="86">
        <v>42.857142857142854</v>
      </c>
      <c r="CJ74" s="86">
        <v>85.714285714285708</v>
      </c>
      <c r="CK74" s="86">
        <v>71.428571428571431</v>
      </c>
      <c r="CL74" s="86">
        <v>42.857142857142854</v>
      </c>
      <c r="CM74" s="86">
        <v>100</v>
      </c>
      <c r="CN74" s="86">
        <v>85.714285714285708</v>
      </c>
      <c r="CO74" s="86">
        <v>85.714285714285708</v>
      </c>
      <c r="CP74" s="86">
        <v>71.428571428571431</v>
      </c>
      <c r="CQ74" s="86">
        <v>85.714285714285708</v>
      </c>
      <c r="CR74" s="86">
        <v>100</v>
      </c>
      <c r="CS74" s="86">
        <v>71.428571428571431</v>
      </c>
      <c r="CT74" s="86">
        <v>71.428571428571431</v>
      </c>
      <c r="CU74" s="86">
        <v>71.428571428571431</v>
      </c>
      <c r="CV74" s="86">
        <v>85.714285714285708</v>
      </c>
      <c r="CW74" s="86">
        <v>57.142857142857139</v>
      </c>
      <c r="CX74" s="86">
        <v>42.857142857142854</v>
      </c>
      <c r="CY74" s="86">
        <v>85.714285714285708</v>
      </c>
      <c r="CZ74" s="86">
        <v>85.714285714285708</v>
      </c>
      <c r="DA74" s="86">
        <v>85.714285714285708</v>
      </c>
      <c r="DB74" s="86">
        <v>71.428571428571431</v>
      </c>
      <c r="DC74" s="86">
        <v>85.714285714285708</v>
      </c>
      <c r="DD74" s="86">
        <v>85.714285714285708</v>
      </c>
      <c r="DE74" s="86">
        <v>60</v>
      </c>
      <c r="DF74" s="86">
        <v>60</v>
      </c>
      <c r="DG74" s="86">
        <v>100</v>
      </c>
      <c r="DH74" s="86">
        <v>60</v>
      </c>
      <c r="DI74" s="86">
        <v>100</v>
      </c>
      <c r="DJ74" s="86">
        <v>100</v>
      </c>
      <c r="DK74" s="86">
        <v>100</v>
      </c>
      <c r="DL74" s="86">
        <v>80</v>
      </c>
      <c r="DM74" s="86">
        <v>80</v>
      </c>
      <c r="DN74" s="86">
        <v>60</v>
      </c>
      <c r="DO74" s="86">
        <v>100</v>
      </c>
      <c r="DP74" s="86">
        <v>100</v>
      </c>
      <c r="DQ74" s="86">
        <v>100</v>
      </c>
      <c r="DR74" s="86">
        <v>80</v>
      </c>
      <c r="DS74" s="86">
        <v>100</v>
      </c>
      <c r="DT74" s="86">
        <v>100</v>
      </c>
      <c r="DU74" s="86">
        <v>100</v>
      </c>
      <c r="DV74" s="86">
        <v>100</v>
      </c>
      <c r="DW74" s="86">
        <v>100</v>
      </c>
      <c r="DX74" s="86">
        <v>100</v>
      </c>
      <c r="DY74" s="86">
        <v>60</v>
      </c>
      <c r="DZ74" s="86">
        <v>60</v>
      </c>
      <c r="EA74" s="86">
        <v>80</v>
      </c>
      <c r="EB74" s="86">
        <v>80</v>
      </c>
      <c r="EC74" s="86">
        <v>80</v>
      </c>
      <c r="ED74" s="86">
        <v>100</v>
      </c>
      <c r="EE74" s="86">
        <v>80</v>
      </c>
      <c r="EF74" s="86">
        <v>100</v>
      </c>
      <c r="EG74" s="86">
        <v>100</v>
      </c>
      <c r="EH74" s="86">
        <v>100</v>
      </c>
      <c r="EI74" s="86">
        <v>100</v>
      </c>
      <c r="EJ74" s="86">
        <v>100</v>
      </c>
      <c r="EK74" s="86">
        <v>100</v>
      </c>
      <c r="EL74" s="86">
        <v>85.714285714285708</v>
      </c>
      <c r="EM74" s="86">
        <v>100</v>
      </c>
      <c r="EN74" s="86">
        <v>100</v>
      </c>
      <c r="EO74" s="86">
        <v>85.714285714285708</v>
      </c>
      <c r="EP74" s="86">
        <v>100</v>
      </c>
      <c r="EQ74" s="86">
        <v>100</v>
      </c>
      <c r="ER74" s="86">
        <v>100</v>
      </c>
      <c r="ES74" s="86">
        <v>71.428571428571431</v>
      </c>
      <c r="ET74" s="86">
        <v>100</v>
      </c>
      <c r="EU74" s="86">
        <v>100</v>
      </c>
      <c r="EV74" s="86">
        <v>80</v>
      </c>
      <c r="EW74" s="86">
        <v>100</v>
      </c>
      <c r="EX74" s="86">
        <v>80</v>
      </c>
      <c r="EY74" s="86">
        <v>100</v>
      </c>
      <c r="EZ74" s="86">
        <v>100</v>
      </c>
      <c r="FA74" s="86">
        <v>100</v>
      </c>
      <c r="FB74" s="86">
        <v>100</v>
      </c>
      <c r="FC74" s="86">
        <v>100</v>
      </c>
      <c r="FD74" s="86">
        <v>100</v>
      </c>
      <c r="FE74" s="86">
        <v>66.666666666666657</v>
      </c>
      <c r="FF74" s="86">
        <v>50</v>
      </c>
      <c r="FG74" s="86">
        <v>83.333333333333343</v>
      </c>
      <c r="FH74" s="86">
        <v>50</v>
      </c>
      <c r="FI74" s="86">
        <v>83.333333333333343</v>
      </c>
      <c r="FJ74" s="86">
        <v>83.333333333333343</v>
      </c>
      <c r="FK74" s="86">
        <v>66.666666666666657</v>
      </c>
      <c r="FL74" s="86">
        <v>100</v>
      </c>
      <c r="FM74" s="86">
        <v>100</v>
      </c>
      <c r="FN74" s="86">
        <v>83.333333333333343</v>
      </c>
      <c r="FO74" s="86">
        <v>100</v>
      </c>
      <c r="FP74" s="86">
        <v>83.333333333333343</v>
      </c>
      <c r="FQ74" s="86">
        <v>66.666666666666657</v>
      </c>
      <c r="FR74" s="86">
        <v>66.666666666666657</v>
      </c>
      <c r="FS74" s="86">
        <v>83.333333333333343</v>
      </c>
      <c r="FT74" s="86">
        <v>100</v>
      </c>
      <c r="FU74" s="86">
        <v>100</v>
      </c>
      <c r="FV74" s="86">
        <v>83.333333333333343</v>
      </c>
      <c r="FW74" s="86">
        <v>100</v>
      </c>
      <c r="FX74" s="86">
        <v>100</v>
      </c>
      <c r="FY74" s="86">
        <v>100</v>
      </c>
      <c r="FZ74" s="86">
        <v>83.333333333333343</v>
      </c>
      <c r="GA74" s="86">
        <v>100</v>
      </c>
      <c r="GB74" s="86">
        <v>100</v>
      </c>
      <c r="GC74" s="86">
        <v>100</v>
      </c>
      <c r="GD74" s="86">
        <v>100</v>
      </c>
      <c r="GE74" s="86">
        <v>33.333333333333329</v>
      </c>
      <c r="GF74" s="86">
        <v>83.333333333333343</v>
      </c>
      <c r="GG74" s="86">
        <v>100</v>
      </c>
      <c r="GH74" s="86">
        <v>100</v>
      </c>
      <c r="GI74" s="86">
        <v>100</v>
      </c>
      <c r="GJ74" s="86">
        <v>100</v>
      </c>
      <c r="GK74" s="86">
        <v>100</v>
      </c>
      <c r="GL74" s="86">
        <v>100</v>
      </c>
      <c r="GM74" s="86">
        <v>100</v>
      </c>
      <c r="GN74" s="86">
        <v>100</v>
      </c>
      <c r="GO74" s="86">
        <v>80</v>
      </c>
      <c r="GP74" s="86">
        <v>100</v>
      </c>
      <c r="GQ74" s="86">
        <v>100</v>
      </c>
      <c r="GR74" s="86">
        <v>75</v>
      </c>
      <c r="GS74" s="86">
        <v>100</v>
      </c>
      <c r="GT74" s="86">
        <v>100</v>
      </c>
      <c r="GU74" s="86">
        <v>83.333333333333343</v>
      </c>
      <c r="GV74" s="86">
        <v>83.333333333333343</v>
      </c>
      <c r="GW74" s="86">
        <v>83.333333333333343</v>
      </c>
      <c r="GX74" s="86">
        <v>66.666666666666657</v>
      </c>
      <c r="GY74" s="86">
        <v>100</v>
      </c>
      <c r="GZ74" s="86">
        <v>66.666666666666657</v>
      </c>
      <c r="HA74" s="86">
        <v>100</v>
      </c>
      <c r="HB74" s="86">
        <v>83.333333333333343</v>
      </c>
      <c r="HC74" s="86">
        <v>83.333333333333343</v>
      </c>
      <c r="HD74" s="86">
        <v>100</v>
      </c>
      <c r="HE74" s="86">
        <v>83.333333333333343</v>
      </c>
      <c r="HF74" s="86">
        <v>100</v>
      </c>
      <c r="HG74" s="86">
        <v>100</v>
      </c>
      <c r="HH74" s="86">
        <v>66.666666666666657</v>
      </c>
      <c r="HI74" s="86">
        <v>83.333333333333343</v>
      </c>
      <c r="HJ74" s="86">
        <v>100</v>
      </c>
      <c r="HK74" s="86">
        <v>66.666666666666657</v>
      </c>
      <c r="HL74" s="86">
        <v>66.666666666666657</v>
      </c>
      <c r="HM74" s="86">
        <v>100</v>
      </c>
      <c r="HN74" s="86">
        <v>83.333333333333343</v>
      </c>
      <c r="HO74" s="86">
        <v>83.333333333333343</v>
      </c>
      <c r="HP74" s="86">
        <v>83.333333333333343</v>
      </c>
      <c r="HQ74" s="86">
        <v>83.333333333333343</v>
      </c>
      <c r="HR74" s="86">
        <v>66.666666666666657</v>
      </c>
      <c r="HS74" s="86">
        <v>83.333333333333343</v>
      </c>
      <c r="HT74" s="86">
        <v>83.333333333333343</v>
      </c>
      <c r="HU74" s="86">
        <v>66.666666666666657</v>
      </c>
      <c r="HV74" s="86">
        <v>83.333333333333343</v>
      </c>
      <c r="HW74" s="86">
        <v>66.666666666666657</v>
      </c>
      <c r="HX74" s="86">
        <v>83.333333333333343</v>
      </c>
      <c r="HY74" s="86">
        <v>100</v>
      </c>
      <c r="HZ74" s="86">
        <v>100</v>
      </c>
      <c r="IA74" s="86">
        <v>100</v>
      </c>
      <c r="IB74" s="86">
        <v>100</v>
      </c>
      <c r="IC74" s="86">
        <v>100</v>
      </c>
      <c r="ID74" s="86">
        <v>100</v>
      </c>
      <c r="IE74" s="86">
        <v>85.714285714285708</v>
      </c>
      <c r="IF74" s="86">
        <v>85.714285714285708</v>
      </c>
      <c r="IG74" s="86">
        <v>85.714285714285708</v>
      </c>
      <c r="IH74" s="86">
        <v>100</v>
      </c>
      <c r="II74" s="86">
        <v>85.714285714285708</v>
      </c>
      <c r="IJ74" s="86">
        <v>71.428571428571431</v>
      </c>
      <c r="IK74" s="86">
        <v>71.428571428571431</v>
      </c>
      <c r="IL74" s="86">
        <v>85.714285714285708</v>
      </c>
      <c r="IM74" s="86">
        <v>100</v>
      </c>
      <c r="IN74" s="86">
        <v>71.428571428571431</v>
      </c>
      <c r="IO74" s="86">
        <v>85.714285714285708</v>
      </c>
      <c r="IP74" s="86">
        <v>100</v>
      </c>
      <c r="IQ74" s="86">
        <v>71.428571428571431</v>
      </c>
      <c r="IR74" s="86">
        <v>85.714285714285708</v>
      </c>
      <c r="IS74" s="86">
        <v>100</v>
      </c>
      <c r="IT74" s="86">
        <v>85.714285714285708</v>
      </c>
      <c r="IU74" s="86">
        <v>85.714285714285708</v>
      </c>
      <c r="IV74" s="86">
        <v>100</v>
      </c>
      <c r="IW74" s="86">
        <v>85.714285714285708</v>
      </c>
      <c r="IX74" s="86">
        <v>100</v>
      </c>
      <c r="IY74" s="86">
        <v>85.714285714285708</v>
      </c>
      <c r="IZ74" s="86">
        <v>71.428571428571431</v>
      </c>
      <c r="JA74" s="86">
        <v>85.714285714285708</v>
      </c>
      <c r="JB74" s="86">
        <v>85.714285714285708</v>
      </c>
      <c r="JC74" s="86">
        <v>100</v>
      </c>
      <c r="JD74" s="86">
        <v>50</v>
      </c>
      <c r="JE74" s="86">
        <v>83.333333333333343</v>
      </c>
      <c r="JF74" s="86">
        <v>83.333333333333343</v>
      </c>
      <c r="JG74" s="86">
        <v>83.333333333333343</v>
      </c>
      <c r="JH74" s="86">
        <v>33.333333333333329</v>
      </c>
      <c r="JI74" s="86">
        <v>100</v>
      </c>
      <c r="JJ74" s="86">
        <v>100</v>
      </c>
      <c r="JK74" s="86">
        <v>100</v>
      </c>
      <c r="JL74" s="86">
        <v>66.666666666666657</v>
      </c>
      <c r="JM74" s="86">
        <v>83.333333333333343</v>
      </c>
      <c r="JN74" s="86">
        <v>100</v>
      </c>
      <c r="JO74" s="86">
        <v>100</v>
      </c>
      <c r="JP74" s="86">
        <v>83.333333333333343</v>
      </c>
      <c r="JQ74" s="86">
        <v>100</v>
      </c>
      <c r="JR74" s="86">
        <v>50</v>
      </c>
      <c r="JS74" s="86">
        <v>66.666666666666657</v>
      </c>
      <c r="JT74" s="86">
        <v>83.333333333333343</v>
      </c>
      <c r="JU74" s="86">
        <v>66.666666666666657</v>
      </c>
      <c r="JV74" s="86">
        <v>100</v>
      </c>
      <c r="JW74" s="86">
        <v>100</v>
      </c>
      <c r="JX74" s="86">
        <v>83.333333333333343</v>
      </c>
      <c r="JY74" s="86">
        <v>50</v>
      </c>
      <c r="JZ74" s="86">
        <v>100</v>
      </c>
      <c r="KA74" s="86">
        <v>83.333333333333343</v>
      </c>
      <c r="KB74" s="86">
        <v>100</v>
      </c>
      <c r="KC74" s="86">
        <v>71.428571428571431</v>
      </c>
      <c r="KD74" s="86">
        <v>100</v>
      </c>
      <c r="KE74" s="86">
        <v>100</v>
      </c>
      <c r="KF74" s="86">
        <v>100</v>
      </c>
      <c r="KG74" s="86">
        <v>100</v>
      </c>
      <c r="KH74" s="86">
        <v>100</v>
      </c>
      <c r="KI74" s="86">
        <v>85.714285714285708</v>
      </c>
      <c r="KJ74" s="86">
        <v>85.714285714285708</v>
      </c>
      <c r="KK74" s="86">
        <v>100</v>
      </c>
      <c r="KL74" s="86">
        <v>100</v>
      </c>
      <c r="KM74" s="86">
        <v>71.428571428571431</v>
      </c>
      <c r="KN74" s="86">
        <v>100</v>
      </c>
      <c r="KO74" s="86">
        <v>100</v>
      </c>
      <c r="KP74" s="86">
        <v>100</v>
      </c>
      <c r="KQ74" s="86">
        <v>85.714285714285708</v>
      </c>
      <c r="KR74" s="86">
        <v>42.857142857142854</v>
      </c>
      <c r="KS74" s="86">
        <v>71.428571428571431</v>
      </c>
      <c r="KT74" s="86">
        <v>71.428571428571431</v>
      </c>
      <c r="KU74" s="86">
        <v>85.714285714285708</v>
      </c>
      <c r="KV74" s="86">
        <v>71.428571428571431</v>
      </c>
      <c r="KW74" s="86">
        <v>85.714285714285708</v>
      </c>
      <c r="KX74" s="86">
        <v>85.714285714285708</v>
      </c>
      <c r="KY74" s="86">
        <v>85.714285714285708</v>
      </c>
      <c r="KZ74" s="86">
        <v>100</v>
      </c>
      <c r="LA74" s="86">
        <v>100</v>
      </c>
      <c r="LB74" s="86">
        <v>85.714285714285708</v>
      </c>
      <c r="LC74" s="86">
        <v>100</v>
      </c>
      <c r="LD74" s="86">
        <v>100</v>
      </c>
      <c r="LE74" s="86">
        <v>85.714285714285708</v>
      </c>
      <c r="LF74" s="86">
        <v>71.428571428571431</v>
      </c>
      <c r="LG74" s="86">
        <v>71.428571428571431</v>
      </c>
      <c r="LH74" s="86">
        <v>100</v>
      </c>
      <c r="LI74" s="86">
        <v>100</v>
      </c>
      <c r="LJ74" s="86">
        <v>100</v>
      </c>
      <c r="LK74" s="86">
        <v>100</v>
      </c>
      <c r="LL74" s="86">
        <v>100</v>
      </c>
      <c r="LM74" s="86">
        <v>85.714285714285708</v>
      </c>
      <c r="LN74" s="86">
        <v>57.142857142857139</v>
      </c>
      <c r="LO74" s="86">
        <v>85.714285714285708</v>
      </c>
      <c r="LP74" s="86">
        <v>100</v>
      </c>
      <c r="LQ74" s="86">
        <v>85.714285714285708</v>
      </c>
      <c r="LR74" s="86">
        <v>100</v>
      </c>
      <c r="LS74" s="86">
        <v>100</v>
      </c>
      <c r="LT74" s="86">
        <v>100</v>
      </c>
      <c r="LU74" s="86">
        <v>100</v>
      </c>
      <c r="LV74" s="86">
        <v>100</v>
      </c>
      <c r="LW74" s="86">
        <v>66.666666666666657</v>
      </c>
      <c r="LX74" s="86">
        <v>83.333333333333343</v>
      </c>
      <c r="LY74" s="86">
        <v>66.666666666666657</v>
      </c>
      <c r="LZ74" s="86">
        <v>66.666666666666657</v>
      </c>
      <c r="MA74" s="86">
        <v>100</v>
      </c>
      <c r="MB74" s="86">
        <v>83.333333333333343</v>
      </c>
      <c r="MC74" s="86">
        <v>66.666666666666657</v>
      </c>
      <c r="MD74" s="86">
        <v>83.333333333333343</v>
      </c>
      <c r="ME74" s="86">
        <v>83.333333333333343</v>
      </c>
      <c r="MF74" s="86">
        <v>83.333333333333343</v>
      </c>
      <c r="MG74" s="86">
        <v>83.333333333333343</v>
      </c>
      <c r="MH74" s="86">
        <v>66.666666666666657</v>
      </c>
      <c r="MI74" s="86">
        <v>100</v>
      </c>
      <c r="MJ74" s="86">
        <v>100</v>
      </c>
      <c r="MK74" s="86">
        <v>66.666666666666657</v>
      </c>
      <c r="ML74" s="86">
        <v>100</v>
      </c>
      <c r="MM74" s="86">
        <v>100</v>
      </c>
      <c r="MN74" s="86">
        <v>66.666666666666657</v>
      </c>
      <c r="MO74" s="86">
        <v>83.333333333333343</v>
      </c>
      <c r="MP74" s="86">
        <v>50</v>
      </c>
      <c r="MQ74" s="86">
        <v>33.333333333333329</v>
      </c>
      <c r="MR74" s="86">
        <v>83.333333333333343</v>
      </c>
      <c r="MS74" s="86">
        <v>83.333333333333343</v>
      </c>
      <c r="MT74" s="86">
        <v>100</v>
      </c>
      <c r="MU74" s="86">
        <v>83.333333333333343</v>
      </c>
      <c r="MV74" s="86">
        <v>100</v>
      </c>
      <c r="MW74" s="86">
        <v>100</v>
      </c>
      <c r="MX74" s="86">
        <v>100</v>
      </c>
      <c r="MY74" s="86">
        <v>100</v>
      </c>
      <c r="MZ74" s="86">
        <v>83.333333333333343</v>
      </c>
      <c r="NA74" s="86">
        <v>66.666666666666657</v>
      </c>
      <c r="NB74" s="86">
        <v>100</v>
      </c>
      <c r="NC74" s="86">
        <v>100</v>
      </c>
      <c r="ND74" s="86">
        <v>100</v>
      </c>
      <c r="NE74" s="86">
        <v>100</v>
      </c>
      <c r="NF74" s="86">
        <v>100</v>
      </c>
      <c r="NG74" s="86">
        <v>83.333333333333343</v>
      </c>
      <c r="NH74" s="86">
        <v>83.333333333333343</v>
      </c>
      <c r="NI74" s="86">
        <v>83.333333333333343</v>
      </c>
      <c r="NJ74" s="86">
        <v>66.666666666666657</v>
      </c>
      <c r="NK74" s="86">
        <v>66.666666666666657</v>
      </c>
      <c r="NL74" s="86">
        <v>100</v>
      </c>
      <c r="NM74" s="86">
        <v>100</v>
      </c>
      <c r="NN74" s="86">
        <v>100</v>
      </c>
      <c r="NO74" s="86">
        <v>83.333333333333343</v>
      </c>
      <c r="NP74" s="86">
        <v>83.333333333333343</v>
      </c>
      <c r="NQ74" s="86">
        <v>100</v>
      </c>
      <c r="NR74" s="86">
        <v>100</v>
      </c>
      <c r="NS74" s="86">
        <v>100</v>
      </c>
      <c r="NT74" s="86">
        <v>100</v>
      </c>
      <c r="NU74" s="86">
        <v>100</v>
      </c>
      <c r="NV74" s="86">
        <v>100</v>
      </c>
      <c r="NW74" s="86">
        <v>80</v>
      </c>
      <c r="NX74" s="86">
        <v>100</v>
      </c>
      <c r="NY74" s="86">
        <v>100</v>
      </c>
      <c r="NZ74" s="86">
        <v>100</v>
      </c>
      <c r="OA74" s="86">
        <v>100</v>
      </c>
      <c r="OB74" s="86">
        <v>100</v>
      </c>
      <c r="OC74" s="86">
        <v>100</v>
      </c>
      <c r="OD74" s="86">
        <v>100</v>
      </c>
      <c r="OE74" s="86">
        <v>100</v>
      </c>
      <c r="OF74" s="86">
        <v>100</v>
      </c>
      <c r="OG74" s="86">
        <v>100</v>
      </c>
      <c r="OH74" s="86">
        <v>100</v>
      </c>
      <c r="OI74" s="86">
        <v>100</v>
      </c>
      <c r="OJ74" s="86">
        <v>80</v>
      </c>
      <c r="OK74" s="86">
        <v>100</v>
      </c>
      <c r="OL74" s="86">
        <v>100</v>
      </c>
      <c r="OM74" s="86">
        <v>100</v>
      </c>
      <c r="ON74" s="86">
        <v>100</v>
      </c>
      <c r="OO74" s="86">
        <v>100</v>
      </c>
      <c r="OP74" s="86">
        <v>75</v>
      </c>
    </row>
    <row r="75" spans="1:406" x14ac:dyDescent="0.25">
      <c r="A75" s="86">
        <v>4.0199999999999996</v>
      </c>
      <c r="B75" s="62" t="s">
        <v>494</v>
      </c>
      <c r="C75" s="86">
        <v>66.666666666666657</v>
      </c>
      <c r="D75" s="86">
        <v>100</v>
      </c>
      <c r="E75" s="86">
        <v>66.666666666666657</v>
      </c>
      <c r="F75" s="86">
        <v>33.333333333333329</v>
      </c>
      <c r="G75" s="86">
        <v>66.666666666666657</v>
      </c>
      <c r="H75" s="86">
        <v>33.333333333333329</v>
      </c>
      <c r="I75" s="86">
        <v>66.666666666666657</v>
      </c>
      <c r="J75" s="86">
        <v>33.333333333333329</v>
      </c>
      <c r="K75" s="86">
        <v>66.666666666666657</v>
      </c>
      <c r="L75" s="86">
        <v>66.666666666666657</v>
      </c>
      <c r="M75" s="86">
        <v>33.333333333333329</v>
      </c>
      <c r="N75" s="86">
        <v>0</v>
      </c>
      <c r="O75" s="86">
        <v>33.333333333333329</v>
      </c>
      <c r="P75" s="86">
        <v>66.666666666666657</v>
      </c>
      <c r="Q75" s="86">
        <v>33.333333333333329</v>
      </c>
      <c r="R75" s="86">
        <v>66.666666666666657</v>
      </c>
      <c r="S75" s="86">
        <v>33.333333333333329</v>
      </c>
      <c r="T75" s="86">
        <v>66.666666666666657</v>
      </c>
      <c r="U75" s="86">
        <v>100</v>
      </c>
      <c r="V75" s="86">
        <v>66.666666666666657</v>
      </c>
      <c r="W75" s="86">
        <v>66.666666666666657</v>
      </c>
      <c r="X75" s="86">
        <v>33.333333333333329</v>
      </c>
      <c r="Y75" s="86">
        <v>66.666666666666657</v>
      </c>
      <c r="Z75" s="86">
        <v>33.333333333333329</v>
      </c>
      <c r="AA75" s="86">
        <v>66.666666666666657</v>
      </c>
      <c r="AB75" s="86">
        <v>33.333333333333329</v>
      </c>
      <c r="AC75" s="86">
        <v>100</v>
      </c>
      <c r="AD75" s="86">
        <v>100</v>
      </c>
      <c r="AE75" s="86">
        <v>50</v>
      </c>
      <c r="AF75" s="86">
        <v>100</v>
      </c>
      <c r="AG75" s="86">
        <v>100</v>
      </c>
      <c r="AH75" s="86">
        <v>100</v>
      </c>
      <c r="AI75" s="86">
        <v>100</v>
      </c>
      <c r="AJ75" s="86">
        <v>100</v>
      </c>
      <c r="AK75" s="86">
        <v>100</v>
      </c>
      <c r="AL75" s="86">
        <v>0</v>
      </c>
      <c r="AM75" s="86">
        <v>50</v>
      </c>
      <c r="AN75" s="86">
        <v>100</v>
      </c>
      <c r="AO75" s="86">
        <v>100</v>
      </c>
      <c r="AP75" s="86">
        <v>50</v>
      </c>
      <c r="AQ75" s="86">
        <v>50</v>
      </c>
      <c r="AR75" s="86">
        <v>100</v>
      </c>
      <c r="AS75" s="86">
        <v>100</v>
      </c>
      <c r="AT75" s="86">
        <v>50</v>
      </c>
      <c r="AU75" s="86">
        <v>100</v>
      </c>
      <c r="AV75" s="86">
        <v>50</v>
      </c>
      <c r="AW75" s="86">
        <v>100</v>
      </c>
      <c r="AX75" s="86">
        <v>100</v>
      </c>
      <c r="AY75" s="86">
        <v>50</v>
      </c>
      <c r="AZ75" s="86">
        <v>100</v>
      </c>
      <c r="BA75" s="86">
        <v>100</v>
      </c>
      <c r="BB75" s="86">
        <v>100</v>
      </c>
      <c r="BC75" s="86">
        <v>100</v>
      </c>
      <c r="BD75" s="86">
        <v>50</v>
      </c>
      <c r="BE75" s="86">
        <v>50</v>
      </c>
      <c r="BF75" s="86">
        <v>100</v>
      </c>
      <c r="BG75" s="86">
        <v>100</v>
      </c>
      <c r="BH75" s="86">
        <v>100</v>
      </c>
      <c r="BI75" s="86">
        <v>100</v>
      </c>
      <c r="BJ75" s="86">
        <v>50</v>
      </c>
      <c r="BK75" s="86">
        <v>50</v>
      </c>
      <c r="BL75" s="86">
        <v>50</v>
      </c>
      <c r="BM75" s="86">
        <v>100</v>
      </c>
      <c r="BN75" s="86">
        <v>50</v>
      </c>
      <c r="BO75" s="86">
        <v>100</v>
      </c>
      <c r="BP75" s="86">
        <v>50</v>
      </c>
      <c r="BQ75" s="86">
        <v>50</v>
      </c>
      <c r="BR75" s="86">
        <v>100</v>
      </c>
      <c r="BS75" s="86">
        <v>50</v>
      </c>
      <c r="BT75" s="86">
        <v>50</v>
      </c>
      <c r="BU75" s="86">
        <v>50</v>
      </c>
      <c r="BV75" s="86">
        <v>0</v>
      </c>
      <c r="BW75" s="86">
        <v>100</v>
      </c>
      <c r="BX75" s="86">
        <v>100</v>
      </c>
      <c r="BY75" s="86">
        <v>100</v>
      </c>
      <c r="BZ75" s="86">
        <v>100</v>
      </c>
      <c r="CA75" s="86">
        <v>50</v>
      </c>
      <c r="CB75" s="86">
        <v>50</v>
      </c>
      <c r="CC75" s="86">
        <v>100</v>
      </c>
      <c r="CD75" s="86">
        <v>100</v>
      </c>
      <c r="CE75" s="86">
        <v>66.666666666666657</v>
      </c>
      <c r="CF75" s="86">
        <v>66.666666666666657</v>
      </c>
      <c r="CG75" s="86">
        <v>66.666666666666657</v>
      </c>
      <c r="CH75" s="86">
        <v>66.666666666666657</v>
      </c>
      <c r="CI75" s="86">
        <v>66.666666666666657</v>
      </c>
      <c r="CJ75" s="86">
        <v>33.333333333333329</v>
      </c>
      <c r="CK75" s="86">
        <v>100</v>
      </c>
      <c r="CL75" s="86">
        <v>66.666666666666657</v>
      </c>
      <c r="CM75" s="86">
        <v>66.666666666666657</v>
      </c>
      <c r="CN75" s="86">
        <v>66.666666666666657</v>
      </c>
      <c r="CO75" s="86">
        <v>66.666666666666657</v>
      </c>
      <c r="CP75" s="86">
        <v>66.666666666666657</v>
      </c>
      <c r="CQ75" s="86">
        <v>100</v>
      </c>
      <c r="CR75" s="86">
        <v>100</v>
      </c>
      <c r="CS75" s="86">
        <v>33.333333333333329</v>
      </c>
      <c r="CT75" s="86">
        <v>100</v>
      </c>
      <c r="CU75" s="86">
        <v>66.666666666666657</v>
      </c>
      <c r="CV75" s="86">
        <v>66.666666666666657</v>
      </c>
      <c r="CW75" s="86">
        <v>100</v>
      </c>
      <c r="CX75" s="86">
        <v>100</v>
      </c>
      <c r="CY75" s="86">
        <v>100</v>
      </c>
      <c r="CZ75" s="86">
        <v>66.666666666666657</v>
      </c>
      <c r="DA75" s="86">
        <v>66.666666666666657</v>
      </c>
      <c r="DB75" s="86">
        <v>33.333333333333329</v>
      </c>
      <c r="DC75" s="86">
        <v>100</v>
      </c>
      <c r="DD75" s="86">
        <v>66.666666666666657</v>
      </c>
      <c r="DE75" s="86">
        <v>50</v>
      </c>
      <c r="DF75" s="86">
        <v>50</v>
      </c>
      <c r="DG75" s="86">
        <v>100</v>
      </c>
      <c r="DH75" s="86">
        <v>100</v>
      </c>
      <c r="DI75" s="86">
        <v>50</v>
      </c>
      <c r="DJ75" s="86">
        <v>50</v>
      </c>
      <c r="DK75" s="86">
        <v>100</v>
      </c>
      <c r="DL75" s="86">
        <v>50</v>
      </c>
      <c r="DM75" s="86">
        <v>50</v>
      </c>
      <c r="DN75" s="86">
        <v>100</v>
      </c>
      <c r="DO75" s="86">
        <v>50</v>
      </c>
      <c r="DP75" s="86">
        <v>100</v>
      </c>
      <c r="DQ75" s="86">
        <v>100</v>
      </c>
      <c r="DR75" s="86">
        <v>100</v>
      </c>
      <c r="DS75" s="86">
        <v>50</v>
      </c>
      <c r="DT75" s="86">
        <v>50</v>
      </c>
      <c r="DU75" s="86">
        <v>50</v>
      </c>
      <c r="DV75" s="86">
        <v>50</v>
      </c>
      <c r="DW75" s="86">
        <v>100</v>
      </c>
      <c r="DX75" s="86">
        <v>50</v>
      </c>
      <c r="DY75" s="86">
        <v>50</v>
      </c>
      <c r="DZ75" s="86">
        <v>100</v>
      </c>
      <c r="EA75" s="86">
        <v>50</v>
      </c>
      <c r="EB75" s="86">
        <v>100</v>
      </c>
      <c r="EC75" s="86">
        <v>100</v>
      </c>
      <c r="ED75" s="86">
        <v>100</v>
      </c>
      <c r="EE75" s="86">
        <v>100</v>
      </c>
      <c r="EF75" s="86">
        <v>50</v>
      </c>
      <c r="EG75" s="86">
        <v>100</v>
      </c>
      <c r="EH75" s="86">
        <v>100</v>
      </c>
      <c r="EI75" s="86">
        <v>66.666666666666657</v>
      </c>
      <c r="EJ75" s="86">
        <v>100</v>
      </c>
      <c r="EK75" s="86">
        <v>66.666666666666657</v>
      </c>
      <c r="EL75" s="86">
        <v>66.666666666666657</v>
      </c>
      <c r="EM75" s="86">
        <v>33.333333333333329</v>
      </c>
      <c r="EN75" s="86">
        <v>100</v>
      </c>
      <c r="EO75" s="86">
        <v>66.666666666666657</v>
      </c>
      <c r="EP75" s="86">
        <v>100</v>
      </c>
      <c r="EQ75" s="86">
        <v>100</v>
      </c>
      <c r="ER75" s="86">
        <v>100</v>
      </c>
      <c r="ES75" s="86">
        <v>100</v>
      </c>
      <c r="ET75" s="86">
        <v>66.666666666666657</v>
      </c>
      <c r="EU75" s="86">
        <v>66.666666666666657</v>
      </c>
      <c r="EV75" s="86">
        <v>66.666666666666657</v>
      </c>
      <c r="EW75" s="86">
        <v>33.333333333333329</v>
      </c>
      <c r="EX75" s="86">
        <v>100</v>
      </c>
      <c r="EY75" s="86">
        <v>100</v>
      </c>
      <c r="EZ75" s="86">
        <v>100</v>
      </c>
      <c r="FA75" s="86">
        <v>100</v>
      </c>
      <c r="FB75" s="86">
        <v>100</v>
      </c>
      <c r="FC75" s="86">
        <v>100</v>
      </c>
      <c r="FD75" s="86">
        <v>66.666666666666657</v>
      </c>
      <c r="FE75" s="86">
        <v>100</v>
      </c>
      <c r="FF75" s="86">
        <v>100</v>
      </c>
      <c r="FG75" s="86">
        <v>66.666666666666657</v>
      </c>
      <c r="FH75" s="86">
        <v>66.666666666666657</v>
      </c>
      <c r="FI75" s="86">
        <v>100</v>
      </c>
      <c r="FJ75" s="86">
        <v>100</v>
      </c>
      <c r="FK75" s="86">
        <v>100</v>
      </c>
      <c r="FL75" s="86">
        <v>100</v>
      </c>
      <c r="FM75" s="86">
        <v>100</v>
      </c>
      <c r="FN75" s="86">
        <v>100</v>
      </c>
      <c r="FO75" s="86">
        <v>100</v>
      </c>
      <c r="FP75" s="86">
        <v>100</v>
      </c>
      <c r="FQ75" s="86">
        <v>33.333333333333329</v>
      </c>
      <c r="FR75" s="86">
        <v>66.666666666666657</v>
      </c>
      <c r="FS75" s="86">
        <v>100</v>
      </c>
      <c r="FT75" s="86">
        <v>66.666666666666657</v>
      </c>
      <c r="FU75" s="86">
        <v>100</v>
      </c>
      <c r="FV75" s="86">
        <v>100</v>
      </c>
      <c r="FW75" s="86">
        <v>100</v>
      </c>
      <c r="FX75" s="86">
        <v>100</v>
      </c>
      <c r="FY75" s="86">
        <v>100</v>
      </c>
      <c r="FZ75" s="86">
        <v>100</v>
      </c>
      <c r="GA75" s="86">
        <v>100</v>
      </c>
      <c r="GB75" s="86">
        <v>66.666666666666657</v>
      </c>
      <c r="GC75" s="86">
        <v>100</v>
      </c>
      <c r="GD75" s="86">
        <v>100</v>
      </c>
      <c r="GE75" s="86">
        <v>0</v>
      </c>
      <c r="GF75" s="86">
        <v>66.666666666666657</v>
      </c>
      <c r="GG75" s="86">
        <v>100</v>
      </c>
      <c r="GH75" s="86">
        <v>66.666666666666657</v>
      </c>
      <c r="GI75" s="86">
        <v>100</v>
      </c>
      <c r="GJ75" s="86">
        <v>100</v>
      </c>
      <c r="GK75" s="86">
        <v>100</v>
      </c>
      <c r="GL75" s="86">
        <v>100</v>
      </c>
      <c r="GM75" s="86">
        <v>66.666666666666657</v>
      </c>
      <c r="GN75" s="86">
        <v>100</v>
      </c>
      <c r="GO75" s="86">
        <v>66.666666666666657</v>
      </c>
      <c r="GP75" s="86">
        <v>100</v>
      </c>
      <c r="GQ75" s="86">
        <v>66.666666666666657</v>
      </c>
      <c r="GR75" s="86">
        <v>75</v>
      </c>
      <c r="GS75" s="86">
        <v>100</v>
      </c>
      <c r="GT75" s="86">
        <v>100</v>
      </c>
      <c r="GU75" s="86">
        <v>100</v>
      </c>
      <c r="GV75" s="86">
        <v>100</v>
      </c>
      <c r="GW75" s="86">
        <v>100</v>
      </c>
      <c r="GX75" s="86">
        <v>66.666666666666657</v>
      </c>
      <c r="GY75" s="86">
        <v>100</v>
      </c>
      <c r="GZ75" s="86">
        <v>100</v>
      </c>
      <c r="HA75" s="86">
        <v>100</v>
      </c>
      <c r="HB75" s="86">
        <v>100</v>
      </c>
      <c r="HC75" s="86">
        <v>100</v>
      </c>
      <c r="HD75" s="86">
        <v>100</v>
      </c>
      <c r="HE75" s="86">
        <v>100</v>
      </c>
      <c r="HF75" s="86">
        <v>100</v>
      </c>
      <c r="HG75" s="86">
        <v>100</v>
      </c>
      <c r="HH75" s="86">
        <v>66.666666666666657</v>
      </c>
      <c r="HI75" s="86">
        <v>100</v>
      </c>
      <c r="HJ75" s="86">
        <v>66.666666666666657</v>
      </c>
      <c r="HK75" s="86">
        <v>100</v>
      </c>
      <c r="HL75" s="86">
        <v>100</v>
      </c>
      <c r="HM75" s="86">
        <v>100</v>
      </c>
      <c r="HN75" s="86">
        <v>66.666666666666657</v>
      </c>
      <c r="HO75" s="86">
        <v>100</v>
      </c>
      <c r="HP75" s="86">
        <v>100</v>
      </c>
      <c r="HQ75" s="86">
        <v>100</v>
      </c>
      <c r="HR75" s="86">
        <v>66.666666666666657</v>
      </c>
      <c r="HS75" s="86">
        <v>100</v>
      </c>
      <c r="HT75" s="86">
        <v>100</v>
      </c>
      <c r="HU75" s="86">
        <v>66.666666666666657</v>
      </c>
      <c r="HV75" s="86">
        <v>100</v>
      </c>
      <c r="HW75" s="86">
        <v>66.666666666666657</v>
      </c>
      <c r="HX75" s="86">
        <v>100</v>
      </c>
      <c r="HY75" s="86">
        <v>100</v>
      </c>
      <c r="HZ75" s="86">
        <v>50</v>
      </c>
      <c r="IA75" s="86">
        <v>100</v>
      </c>
      <c r="IB75" s="86">
        <v>50</v>
      </c>
      <c r="IC75" s="86">
        <v>100</v>
      </c>
      <c r="ID75" s="86">
        <v>100</v>
      </c>
      <c r="IE75" s="86">
        <v>75</v>
      </c>
      <c r="IF75" s="86">
        <v>75</v>
      </c>
      <c r="IG75" s="86">
        <v>75</v>
      </c>
      <c r="IH75" s="86">
        <v>75</v>
      </c>
      <c r="II75" s="86">
        <v>75</v>
      </c>
      <c r="IJ75" s="86">
        <v>0</v>
      </c>
      <c r="IK75" s="86">
        <v>50</v>
      </c>
      <c r="IL75" s="86">
        <v>50</v>
      </c>
      <c r="IM75" s="86">
        <v>100</v>
      </c>
      <c r="IN75" s="86">
        <v>75</v>
      </c>
      <c r="IO75" s="86">
        <v>75</v>
      </c>
      <c r="IP75" s="86">
        <v>50</v>
      </c>
      <c r="IQ75" s="86">
        <v>100</v>
      </c>
      <c r="IR75" s="86">
        <v>75</v>
      </c>
      <c r="IS75" s="86">
        <v>50</v>
      </c>
      <c r="IT75" s="86">
        <v>100</v>
      </c>
      <c r="IU75" s="86">
        <v>25</v>
      </c>
      <c r="IV75" s="86">
        <v>75</v>
      </c>
      <c r="IW75" s="86">
        <v>50</v>
      </c>
      <c r="IX75" s="86">
        <v>100</v>
      </c>
      <c r="IY75" s="86">
        <v>75</v>
      </c>
      <c r="IZ75" s="86">
        <v>25</v>
      </c>
      <c r="JA75" s="86">
        <v>25</v>
      </c>
      <c r="JB75" s="86">
        <v>75</v>
      </c>
      <c r="JC75" s="86">
        <v>66.666666666666657</v>
      </c>
      <c r="JD75" s="86">
        <v>66.666666666666657</v>
      </c>
      <c r="JE75" s="86">
        <v>66.666666666666657</v>
      </c>
      <c r="JF75" s="86">
        <v>66.666666666666657</v>
      </c>
      <c r="JG75" s="86">
        <v>66.666666666666657</v>
      </c>
      <c r="JH75" s="86">
        <v>66.666666666666657</v>
      </c>
      <c r="JI75" s="86">
        <v>100</v>
      </c>
      <c r="JJ75" s="86">
        <v>100</v>
      </c>
      <c r="JK75" s="86">
        <v>100</v>
      </c>
      <c r="JL75" s="86">
        <v>66.666666666666657</v>
      </c>
      <c r="JM75" s="86">
        <v>66.666666666666657</v>
      </c>
      <c r="JN75" s="86">
        <v>100</v>
      </c>
      <c r="JO75" s="86">
        <v>100</v>
      </c>
      <c r="JP75" s="86">
        <v>33.333333333333329</v>
      </c>
      <c r="JQ75" s="86">
        <v>66.666666666666657</v>
      </c>
      <c r="JR75" s="86">
        <v>100</v>
      </c>
      <c r="JS75" s="86">
        <v>66.666666666666657</v>
      </c>
      <c r="JT75" s="86">
        <v>100</v>
      </c>
      <c r="JU75" s="86">
        <v>66.666666666666657</v>
      </c>
      <c r="JV75" s="86">
        <v>66.666666666666657</v>
      </c>
      <c r="JW75" s="86">
        <v>33.333333333333329</v>
      </c>
      <c r="JX75" s="86">
        <v>66.666666666666657</v>
      </c>
      <c r="JY75" s="86">
        <v>66.666666666666657</v>
      </c>
      <c r="JZ75" s="86">
        <v>100</v>
      </c>
      <c r="KA75" s="86">
        <v>66.666666666666657</v>
      </c>
      <c r="KB75" s="86">
        <v>100</v>
      </c>
      <c r="KC75" s="86">
        <v>100</v>
      </c>
      <c r="KD75" s="86">
        <v>66.666666666666657</v>
      </c>
      <c r="KE75" s="86">
        <v>100</v>
      </c>
      <c r="KF75" s="86">
        <v>66.666666666666657</v>
      </c>
      <c r="KG75" s="86">
        <v>100</v>
      </c>
      <c r="KH75" s="86">
        <v>66.666666666666657</v>
      </c>
      <c r="KI75" s="86">
        <v>66.666666666666657</v>
      </c>
      <c r="KJ75" s="86">
        <v>66.666666666666657</v>
      </c>
      <c r="KK75" s="86">
        <v>66.666666666666657</v>
      </c>
      <c r="KL75" s="86">
        <v>100</v>
      </c>
      <c r="KM75" s="86">
        <v>33.333333333333329</v>
      </c>
      <c r="KN75" s="86">
        <v>33.333333333333329</v>
      </c>
      <c r="KO75" s="86">
        <v>100</v>
      </c>
      <c r="KP75" s="86">
        <v>100</v>
      </c>
      <c r="KQ75" s="86">
        <v>66.666666666666657</v>
      </c>
      <c r="KR75" s="86">
        <v>66.666666666666657</v>
      </c>
      <c r="KS75" s="86">
        <v>66.666666666666657</v>
      </c>
      <c r="KT75" s="86">
        <v>33.333333333333329</v>
      </c>
      <c r="KU75" s="86">
        <v>66.666666666666657</v>
      </c>
      <c r="KV75" s="86">
        <v>100</v>
      </c>
      <c r="KW75" s="86">
        <v>100</v>
      </c>
      <c r="KX75" s="86">
        <v>33.333333333333329</v>
      </c>
      <c r="KY75" s="86">
        <v>33.333333333333329</v>
      </c>
      <c r="KZ75" s="86">
        <v>100</v>
      </c>
      <c r="LA75" s="86">
        <v>100</v>
      </c>
      <c r="LB75" s="86">
        <v>100</v>
      </c>
      <c r="LC75" s="86">
        <v>100</v>
      </c>
      <c r="LD75" s="86">
        <v>100</v>
      </c>
      <c r="LE75" s="86">
        <v>100</v>
      </c>
      <c r="LF75" s="86">
        <v>100</v>
      </c>
      <c r="LG75" s="86">
        <v>66.666666666666657</v>
      </c>
      <c r="LH75" s="86">
        <v>100</v>
      </c>
      <c r="LI75" s="86">
        <v>66.666666666666657</v>
      </c>
      <c r="LJ75" s="86">
        <v>100</v>
      </c>
      <c r="LK75" s="86">
        <v>66.666666666666657</v>
      </c>
      <c r="LL75" s="86">
        <v>100</v>
      </c>
      <c r="LM75" s="86">
        <v>100</v>
      </c>
      <c r="LN75" s="86">
        <v>66.666666666666657</v>
      </c>
      <c r="LO75" s="86">
        <v>33.333333333333329</v>
      </c>
      <c r="LP75" s="86">
        <v>100</v>
      </c>
      <c r="LQ75" s="86">
        <v>100</v>
      </c>
      <c r="LR75" s="86">
        <v>66.666666666666657</v>
      </c>
      <c r="LS75" s="86">
        <v>100</v>
      </c>
      <c r="LT75" s="86">
        <v>100</v>
      </c>
      <c r="LU75" s="86">
        <v>100</v>
      </c>
      <c r="LV75" s="86">
        <v>100</v>
      </c>
      <c r="LW75" s="86">
        <v>100</v>
      </c>
      <c r="LX75" s="86">
        <v>100</v>
      </c>
      <c r="LY75" s="86">
        <v>66.666666666666657</v>
      </c>
      <c r="LZ75" s="86">
        <v>66.666666666666657</v>
      </c>
      <c r="MA75" s="86">
        <v>66.666666666666657</v>
      </c>
      <c r="MB75" s="86">
        <v>66.666666666666657</v>
      </c>
      <c r="MC75" s="86">
        <v>66.666666666666657</v>
      </c>
      <c r="MD75" s="86">
        <v>66.666666666666657</v>
      </c>
      <c r="ME75" s="86">
        <v>100</v>
      </c>
      <c r="MF75" s="86">
        <v>66.666666666666657</v>
      </c>
      <c r="MG75" s="86">
        <v>33.333333333333329</v>
      </c>
      <c r="MH75" s="86">
        <v>33.333333333333329</v>
      </c>
      <c r="MI75" s="86">
        <v>100</v>
      </c>
      <c r="MJ75" s="86">
        <v>66.666666666666657</v>
      </c>
      <c r="MK75" s="86">
        <v>100</v>
      </c>
      <c r="ML75" s="86">
        <v>66.666666666666657</v>
      </c>
      <c r="MM75" s="86">
        <v>100</v>
      </c>
      <c r="MN75" s="86">
        <v>100</v>
      </c>
      <c r="MO75" s="86">
        <v>66.666666666666657</v>
      </c>
      <c r="MP75" s="86">
        <v>33.333333333333329</v>
      </c>
      <c r="MQ75" s="86">
        <v>100</v>
      </c>
      <c r="MR75" s="86">
        <v>100</v>
      </c>
      <c r="MS75" s="86">
        <v>33.333333333333329</v>
      </c>
      <c r="MT75" s="86">
        <v>100</v>
      </c>
      <c r="MU75" s="86">
        <v>100</v>
      </c>
      <c r="MV75" s="86">
        <v>100</v>
      </c>
      <c r="MW75" s="86">
        <v>100</v>
      </c>
      <c r="MX75" s="86">
        <v>66.666666666666657</v>
      </c>
      <c r="MY75" s="86">
        <v>100</v>
      </c>
      <c r="MZ75" s="86">
        <v>66.666666666666657</v>
      </c>
      <c r="NA75" s="86">
        <v>33.333333333333329</v>
      </c>
      <c r="NB75" s="86">
        <v>66.666666666666657</v>
      </c>
      <c r="NC75" s="86">
        <v>100</v>
      </c>
      <c r="ND75" s="86">
        <v>66.666666666666657</v>
      </c>
      <c r="NE75" s="86">
        <v>100</v>
      </c>
      <c r="NF75" s="86">
        <v>100</v>
      </c>
      <c r="NG75" s="86">
        <v>100</v>
      </c>
      <c r="NH75" s="86">
        <v>100</v>
      </c>
      <c r="NI75" s="86">
        <v>66.666666666666657</v>
      </c>
      <c r="NJ75" s="86">
        <v>100</v>
      </c>
      <c r="NK75" s="86">
        <v>66.666666666666657</v>
      </c>
      <c r="NL75" s="86">
        <v>100</v>
      </c>
      <c r="NM75" s="86">
        <v>66.666666666666657</v>
      </c>
      <c r="NN75" s="86">
        <v>100</v>
      </c>
      <c r="NO75" s="86">
        <v>100</v>
      </c>
      <c r="NP75" s="86">
        <v>66.666666666666657</v>
      </c>
      <c r="NQ75" s="86">
        <v>100</v>
      </c>
      <c r="NR75" s="86">
        <v>66.666666666666657</v>
      </c>
      <c r="NS75" s="86">
        <v>100</v>
      </c>
      <c r="NT75" s="86">
        <v>100</v>
      </c>
      <c r="NU75" s="86">
        <v>66.666666666666657</v>
      </c>
      <c r="NV75" s="86">
        <v>33.333333333333329</v>
      </c>
      <c r="NW75" s="86">
        <v>100</v>
      </c>
      <c r="NX75" s="86">
        <v>66.666666666666657</v>
      </c>
      <c r="NY75" s="86">
        <v>100</v>
      </c>
      <c r="NZ75" s="86">
        <v>66.666666666666657</v>
      </c>
      <c r="OA75" s="86">
        <v>100</v>
      </c>
      <c r="OB75" s="86">
        <v>66.666666666666657</v>
      </c>
      <c r="OC75" s="86">
        <v>66.666666666666657</v>
      </c>
      <c r="OD75" s="86">
        <v>66.666666666666657</v>
      </c>
      <c r="OE75" s="86">
        <v>100</v>
      </c>
      <c r="OF75" s="86">
        <v>33.333333333333329</v>
      </c>
      <c r="OG75" s="86">
        <v>66.666666666666657</v>
      </c>
      <c r="OH75" s="86">
        <v>100</v>
      </c>
      <c r="OI75" s="86">
        <v>66.666666666666657</v>
      </c>
      <c r="OJ75" s="86">
        <v>33.333333333333329</v>
      </c>
      <c r="OK75" s="86">
        <v>66.666666666666657</v>
      </c>
      <c r="OL75" s="86">
        <v>66.666666666666657</v>
      </c>
      <c r="OM75" s="86">
        <v>33.333333333333329</v>
      </c>
      <c r="ON75" s="86">
        <v>66.666666666666657</v>
      </c>
      <c r="OO75" s="86">
        <v>66.666666666666657</v>
      </c>
      <c r="OP75" s="86">
        <v>100</v>
      </c>
    </row>
    <row r="76" spans="1:406" x14ac:dyDescent="0.25">
      <c r="A76" s="86">
        <v>8.0299999999999994</v>
      </c>
      <c r="B76" s="62" t="s">
        <v>495</v>
      </c>
      <c r="C76" s="86">
        <v>28.571428571428569</v>
      </c>
      <c r="D76" s="86">
        <v>71.428571428571431</v>
      </c>
      <c r="E76" s="86">
        <v>42.857142857142854</v>
      </c>
      <c r="F76" s="86">
        <v>42.857142857142854</v>
      </c>
      <c r="G76" s="86">
        <v>57.142857142857139</v>
      </c>
      <c r="H76" s="86">
        <v>28.571428571428569</v>
      </c>
      <c r="I76" s="86">
        <v>42.857142857142854</v>
      </c>
      <c r="J76" s="86">
        <v>28.571428571428569</v>
      </c>
      <c r="K76" s="86">
        <v>57.142857142857139</v>
      </c>
      <c r="L76" s="86">
        <v>28.571428571428569</v>
      </c>
      <c r="M76" s="86">
        <v>42.857142857142854</v>
      </c>
      <c r="N76" s="86">
        <v>57.142857142857139</v>
      </c>
      <c r="O76" s="86">
        <v>28.571428571428569</v>
      </c>
      <c r="P76" s="86">
        <v>57.142857142857139</v>
      </c>
      <c r="Q76" s="86">
        <v>57.142857142857139</v>
      </c>
      <c r="R76" s="86">
        <v>57.142857142857139</v>
      </c>
      <c r="S76" s="86">
        <v>42.857142857142854</v>
      </c>
      <c r="T76" s="86">
        <v>42.857142857142854</v>
      </c>
      <c r="U76" s="86">
        <v>85.714285714285708</v>
      </c>
      <c r="V76" s="86">
        <v>42.857142857142854</v>
      </c>
      <c r="W76" s="86">
        <v>28.571428571428569</v>
      </c>
      <c r="X76" s="86">
        <v>28.571428571428569</v>
      </c>
      <c r="Y76" s="86">
        <v>71.428571428571431</v>
      </c>
      <c r="Z76" s="86">
        <v>28.571428571428569</v>
      </c>
      <c r="AA76" s="86">
        <v>71.428571428571431</v>
      </c>
      <c r="AB76" s="86">
        <v>42.857142857142854</v>
      </c>
      <c r="AC76" s="86">
        <v>22.222222222222221</v>
      </c>
      <c r="AD76" s="86">
        <v>77.777777777777786</v>
      </c>
      <c r="AE76" s="86">
        <v>22.222222222222221</v>
      </c>
      <c r="AF76" s="86">
        <v>66.666666666666657</v>
      </c>
      <c r="AG76" s="86">
        <v>44.444444444444443</v>
      </c>
      <c r="AH76" s="86">
        <v>77.777777777777786</v>
      </c>
      <c r="AI76" s="86">
        <v>44.444444444444443</v>
      </c>
      <c r="AJ76" s="86">
        <v>66.666666666666657</v>
      </c>
      <c r="AK76" s="86">
        <v>55.555555555555557</v>
      </c>
      <c r="AL76" s="86">
        <v>44.444444444444443</v>
      </c>
      <c r="AM76" s="86">
        <v>22.222222222222221</v>
      </c>
      <c r="AN76" s="86">
        <v>33.333333333333329</v>
      </c>
      <c r="AO76" s="86">
        <v>66.666666666666657</v>
      </c>
      <c r="AP76" s="86">
        <v>44.444444444444443</v>
      </c>
      <c r="AQ76" s="86">
        <v>44.444444444444443</v>
      </c>
      <c r="AR76" s="86">
        <v>33.333333333333329</v>
      </c>
      <c r="AS76" s="86">
        <v>77.777777777777786</v>
      </c>
      <c r="AT76" s="86">
        <v>55.555555555555557</v>
      </c>
      <c r="AU76" s="86">
        <v>44.444444444444443</v>
      </c>
      <c r="AV76" s="86">
        <v>44.444444444444443</v>
      </c>
      <c r="AW76" s="86">
        <v>55.555555555555557</v>
      </c>
      <c r="AX76" s="86">
        <v>22.222222222222221</v>
      </c>
      <c r="AY76" s="86">
        <v>77.777777777777786</v>
      </c>
      <c r="AZ76" s="86">
        <v>11.111111111111111</v>
      </c>
      <c r="BA76" s="86">
        <v>66.666666666666657</v>
      </c>
      <c r="BB76" s="86">
        <v>44.444444444444443</v>
      </c>
      <c r="BC76" s="86">
        <v>11.111111111111111</v>
      </c>
      <c r="BD76" s="86">
        <v>62.5</v>
      </c>
      <c r="BE76" s="86">
        <v>62.5</v>
      </c>
      <c r="BF76" s="86">
        <v>87.5</v>
      </c>
      <c r="BG76" s="86">
        <v>62.5</v>
      </c>
      <c r="BH76" s="86">
        <v>62.5</v>
      </c>
      <c r="BI76" s="86">
        <v>62.5</v>
      </c>
      <c r="BJ76" s="86">
        <v>50</v>
      </c>
      <c r="BK76" s="86">
        <v>62.5</v>
      </c>
      <c r="BL76" s="86">
        <v>87.5</v>
      </c>
      <c r="BM76" s="86">
        <v>50</v>
      </c>
      <c r="BN76" s="86">
        <v>50</v>
      </c>
      <c r="BO76" s="86">
        <v>50</v>
      </c>
      <c r="BP76" s="86">
        <v>87.5</v>
      </c>
      <c r="BQ76" s="86">
        <v>37.5</v>
      </c>
      <c r="BR76" s="86">
        <v>50</v>
      </c>
      <c r="BS76" s="86">
        <v>50</v>
      </c>
      <c r="BT76" s="86">
        <v>75</v>
      </c>
      <c r="BU76" s="86">
        <v>100</v>
      </c>
      <c r="BV76" s="86">
        <v>50</v>
      </c>
      <c r="BW76" s="86">
        <v>37.5</v>
      </c>
      <c r="BX76" s="86">
        <v>50</v>
      </c>
      <c r="BY76" s="86">
        <v>75</v>
      </c>
      <c r="BZ76" s="86">
        <v>62.5</v>
      </c>
      <c r="CA76" s="86">
        <v>50</v>
      </c>
      <c r="CB76" s="86">
        <v>75</v>
      </c>
      <c r="CC76" s="86">
        <v>62.5</v>
      </c>
      <c r="CD76" s="86">
        <v>50</v>
      </c>
      <c r="CE76" s="86">
        <v>40</v>
      </c>
      <c r="CF76" s="86">
        <v>40</v>
      </c>
      <c r="CG76" s="86">
        <v>40</v>
      </c>
      <c r="CH76" s="86">
        <v>80</v>
      </c>
      <c r="CI76" s="86">
        <v>40</v>
      </c>
      <c r="CJ76" s="86">
        <v>40</v>
      </c>
      <c r="CK76" s="86">
        <v>60</v>
      </c>
      <c r="CL76" s="86">
        <v>40</v>
      </c>
      <c r="CM76" s="86">
        <v>20</v>
      </c>
      <c r="CN76" s="86">
        <v>20</v>
      </c>
      <c r="CO76" s="86">
        <v>40</v>
      </c>
      <c r="CP76" s="86">
        <v>40</v>
      </c>
      <c r="CQ76" s="86">
        <v>100</v>
      </c>
      <c r="CR76" s="86">
        <v>60</v>
      </c>
      <c r="CS76" s="86">
        <v>40</v>
      </c>
      <c r="CT76" s="86">
        <v>80</v>
      </c>
      <c r="CU76" s="86">
        <v>40</v>
      </c>
      <c r="CV76" s="86">
        <v>20</v>
      </c>
      <c r="CW76" s="86">
        <v>60</v>
      </c>
      <c r="CX76" s="86">
        <v>80</v>
      </c>
      <c r="CY76" s="86">
        <v>60</v>
      </c>
      <c r="CZ76" s="86">
        <v>60</v>
      </c>
      <c r="DA76" s="86">
        <v>80</v>
      </c>
      <c r="DB76" s="86">
        <v>40</v>
      </c>
      <c r="DC76" s="86">
        <v>80</v>
      </c>
      <c r="DD76" s="86">
        <v>40</v>
      </c>
      <c r="DE76" s="86">
        <v>16.666666666666664</v>
      </c>
      <c r="DF76" s="86">
        <v>33.333333333333329</v>
      </c>
      <c r="DG76" s="86">
        <v>83.333333333333343</v>
      </c>
      <c r="DH76" s="86">
        <v>100</v>
      </c>
      <c r="DI76" s="86">
        <v>33.333333333333329</v>
      </c>
      <c r="DJ76" s="86">
        <v>33.333333333333329</v>
      </c>
      <c r="DK76" s="86">
        <v>33.333333333333329</v>
      </c>
      <c r="DL76" s="86">
        <v>33.333333333333329</v>
      </c>
      <c r="DM76" s="86">
        <v>33.333333333333329</v>
      </c>
      <c r="DN76" s="86">
        <v>66.666666666666657</v>
      </c>
      <c r="DO76" s="86">
        <v>16.666666666666664</v>
      </c>
      <c r="DP76" s="86">
        <v>33.333333333333329</v>
      </c>
      <c r="DQ76" s="86">
        <v>33.333333333333329</v>
      </c>
      <c r="DR76" s="86">
        <v>83.333333333333343</v>
      </c>
      <c r="DS76" s="86">
        <v>33.333333333333329</v>
      </c>
      <c r="DT76" s="86">
        <v>33.333333333333329</v>
      </c>
      <c r="DU76" s="86">
        <v>33.333333333333329</v>
      </c>
      <c r="DV76" s="86">
        <v>50</v>
      </c>
      <c r="DW76" s="86">
        <v>33.333333333333329</v>
      </c>
      <c r="DX76" s="86">
        <v>33.333333333333329</v>
      </c>
      <c r="DY76" s="86">
        <v>33.333333333333329</v>
      </c>
      <c r="DZ76" s="86">
        <v>50</v>
      </c>
      <c r="EA76" s="86">
        <v>66.666666666666657</v>
      </c>
      <c r="EB76" s="86">
        <v>100</v>
      </c>
      <c r="EC76" s="86">
        <v>83.333333333333343</v>
      </c>
      <c r="ED76" s="86">
        <v>50</v>
      </c>
      <c r="EE76" s="86">
        <v>33.333333333333329</v>
      </c>
      <c r="EF76" s="86">
        <v>33.333333333333329</v>
      </c>
      <c r="EG76" s="86">
        <v>90</v>
      </c>
      <c r="EH76" s="86">
        <v>80</v>
      </c>
      <c r="EI76" s="86">
        <v>50</v>
      </c>
      <c r="EJ76" s="86">
        <v>60</v>
      </c>
      <c r="EK76" s="86">
        <v>60</v>
      </c>
      <c r="EL76" s="86">
        <v>50</v>
      </c>
      <c r="EM76" s="86">
        <v>60</v>
      </c>
      <c r="EN76" s="86">
        <v>80</v>
      </c>
      <c r="EO76" s="86">
        <v>90</v>
      </c>
      <c r="EP76" s="86">
        <v>90</v>
      </c>
      <c r="EQ76" s="86">
        <v>90</v>
      </c>
      <c r="ER76" s="86">
        <v>90</v>
      </c>
      <c r="ES76" s="86">
        <v>90</v>
      </c>
      <c r="ET76" s="86">
        <v>100</v>
      </c>
      <c r="EU76" s="86">
        <v>42.857142857142854</v>
      </c>
      <c r="EV76" s="86">
        <v>71.428571428571431</v>
      </c>
      <c r="EW76" s="86">
        <v>42.857142857142854</v>
      </c>
      <c r="EX76" s="86">
        <v>71.428571428571431</v>
      </c>
      <c r="EY76" s="86">
        <v>85.714285714285708</v>
      </c>
      <c r="EZ76" s="86">
        <v>85.714285714285708</v>
      </c>
      <c r="FA76" s="86">
        <v>85.714285714285708</v>
      </c>
      <c r="FB76" s="86">
        <v>71.428571428571431</v>
      </c>
      <c r="FC76" s="86">
        <v>100</v>
      </c>
      <c r="FD76" s="86">
        <v>33.333333333333329</v>
      </c>
      <c r="FE76" s="86">
        <v>83.333333333333343</v>
      </c>
      <c r="FF76" s="86">
        <v>100</v>
      </c>
      <c r="FG76" s="86">
        <v>16.666666666666664</v>
      </c>
      <c r="FH76" s="86">
        <v>16.666666666666664</v>
      </c>
      <c r="FI76" s="86">
        <v>66.666666666666657</v>
      </c>
      <c r="FJ76" s="86">
        <v>66.666666666666657</v>
      </c>
      <c r="FK76" s="86">
        <v>83.333333333333343</v>
      </c>
      <c r="FL76" s="86">
        <v>50</v>
      </c>
      <c r="FM76" s="86">
        <v>33.333333333333329</v>
      </c>
      <c r="FN76" s="86">
        <v>83.333333333333343</v>
      </c>
      <c r="FO76" s="86">
        <v>83.333333333333343</v>
      </c>
      <c r="FP76" s="86">
        <v>100</v>
      </c>
      <c r="FQ76" s="86">
        <v>66.666666666666657</v>
      </c>
      <c r="FR76" s="86">
        <v>83.333333333333343</v>
      </c>
      <c r="FS76" s="86">
        <v>66.666666666666657</v>
      </c>
      <c r="FT76" s="86">
        <v>66.666666666666657</v>
      </c>
      <c r="FU76" s="86">
        <v>83.333333333333343</v>
      </c>
      <c r="FV76" s="86">
        <v>66.666666666666657</v>
      </c>
      <c r="FW76" s="86">
        <v>83.333333333333343</v>
      </c>
      <c r="FX76" s="86">
        <v>83.333333333333343</v>
      </c>
      <c r="FY76" s="86">
        <v>83.333333333333343</v>
      </c>
      <c r="FZ76" s="86">
        <v>83.333333333333343</v>
      </c>
      <c r="GA76" s="86">
        <v>83.333333333333343</v>
      </c>
      <c r="GB76" s="86">
        <v>16.666666666666664</v>
      </c>
      <c r="GC76" s="86">
        <v>100</v>
      </c>
      <c r="GD76" s="86">
        <v>66.666666666666657</v>
      </c>
      <c r="GE76" s="86">
        <v>0</v>
      </c>
      <c r="GF76" s="86">
        <v>33.333333333333329</v>
      </c>
      <c r="GG76" s="86">
        <v>66.666666666666657</v>
      </c>
      <c r="GH76" s="86">
        <v>66.666666666666657</v>
      </c>
      <c r="GI76" s="86">
        <v>66.666666666666657</v>
      </c>
      <c r="GJ76" s="86">
        <v>83.333333333333343</v>
      </c>
      <c r="GK76" s="86">
        <v>83.333333333333343</v>
      </c>
      <c r="GL76" s="86">
        <v>66.666666666666657</v>
      </c>
      <c r="GM76" s="86">
        <v>50</v>
      </c>
      <c r="GN76" s="86">
        <v>83.333333333333343</v>
      </c>
      <c r="GO76" s="86">
        <v>66.666666666666657</v>
      </c>
      <c r="GP76" s="86">
        <v>83.333333333333343</v>
      </c>
      <c r="GQ76" s="86">
        <v>100</v>
      </c>
      <c r="GR76" s="86">
        <v>87.5</v>
      </c>
      <c r="GS76" s="86">
        <v>100</v>
      </c>
      <c r="GT76" s="86">
        <v>100</v>
      </c>
      <c r="GU76" s="86">
        <v>83.333333333333343</v>
      </c>
      <c r="GV76" s="86">
        <v>50</v>
      </c>
      <c r="GW76" s="86">
        <v>66.666666666666657</v>
      </c>
      <c r="GX76" s="86">
        <v>16.666666666666664</v>
      </c>
      <c r="GY76" s="86">
        <v>100</v>
      </c>
      <c r="GZ76" s="86">
        <v>33.333333333333329</v>
      </c>
      <c r="HA76" s="86">
        <v>83.333333333333343</v>
      </c>
      <c r="HB76" s="86">
        <v>100</v>
      </c>
      <c r="HC76" s="86">
        <v>100</v>
      </c>
      <c r="HD76" s="86">
        <v>66.666666666666657</v>
      </c>
      <c r="HE76" s="86">
        <v>66.666666666666657</v>
      </c>
      <c r="HF76" s="86">
        <v>50</v>
      </c>
      <c r="HG76" s="86">
        <v>50</v>
      </c>
      <c r="HH76" s="86">
        <v>33.333333333333329</v>
      </c>
      <c r="HI76" s="86">
        <v>50</v>
      </c>
      <c r="HJ76" s="86">
        <v>50</v>
      </c>
      <c r="HK76" s="86">
        <v>33.333333333333329</v>
      </c>
      <c r="HL76" s="86">
        <v>33.333333333333329</v>
      </c>
      <c r="HM76" s="86">
        <v>66.666666666666657</v>
      </c>
      <c r="HN76" s="86">
        <v>50</v>
      </c>
      <c r="HO76" s="86">
        <v>33.333333333333329</v>
      </c>
      <c r="HP76" s="86">
        <v>50</v>
      </c>
      <c r="HQ76" s="86">
        <v>33.333333333333329</v>
      </c>
      <c r="HR76" s="86">
        <v>33.333333333333329</v>
      </c>
      <c r="HS76" s="86">
        <v>66.666666666666657</v>
      </c>
      <c r="HT76" s="86">
        <v>50</v>
      </c>
      <c r="HU76" s="86">
        <v>33.333333333333329</v>
      </c>
      <c r="HV76" s="86">
        <v>33.333333333333329</v>
      </c>
      <c r="HW76" s="86">
        <v>33.333333333333329</v>
      </c>
      <c r="HX76" s="86">
        <v>33.333333333333329</v>
      </c>
      <c r="HY76" s="86">
        <v>100</v>
      </c>
      <c r="HZ76" s="86">
        <v>77.777777777777786</v>
      </c>
      <c r="IA76" s="86">
        <v>100</v>
      </c>
      <c r="IB76" s="86">
        <v>33.333333333333329</v>
      </c>
      <c r="IC76" s="86">
        <v>88.888888888888886</v>
      </c>
      <c r="ID76" s="86">
        <v>88.888888888888886</v>
      </c>
      <c r="IE76" s="86">
        <v>55.555555555555557</v>
      </c>
      <c r="IF76" s="86">
        <v>88.888888888888886</v>
      </c>
      <c r="IG76" s="86">
        <v>66.666666666666657</v>
      </c>
      <c r="IH76" s="86">
        <v>44.444444444444443</v>
      </c>
      <c r="II76" s="86">
        <v>77.777777777777786</v>
      </c>
      <c r="IJ76" s="86">
        <v>55.555555555555557</v>
      </c>
      <c r="IK76" s="86">
        <v>55.555555555555557</v>
      </c>
      <c r="IL76" s="86">
        <v>44.444444444444443</v>
      </c>
      <c r="IM76" s="86">
        <v>66.666666666666657</v>
      </c>
      <c r="IN76" s="86">
        <v>44.444444444444443</v>
      </c>
      <c r="IO76" s="86">
        <v>33.333333333333329</v>
      </c>
      <c r="IP76" s="86">
        <v>44.444444444444443</v>
      </c>
      <c r="IQ76" s="86">
        <v>88.888888888888886</v>
      </c>
      <c r="IR76" s="86">
        <v>33.333333333333329</v>
      </c>
      <c r="IS76" s="86">
        <v>66.666666666666657</v>
      </c>
      <c r="IT76" s="86">
        <v>66.666666666666657</v>
      </c>
      <c r="IU76" s="86">
        <v>77.777777777777786</v>
      </c>
      <c r="IV76" s="86">
        <v>88.888888888888886</v>
      </c>
      <c r="IW76" s="86">
        <v>66.666666666666657</v>
      </c>
      <c r="IX76" s="86">
        <v>44.444444444444443</v>
      </c>
      <c r="IY76" s="86">
        <v>44.444444444444443</v>
      </c>
      <c r="IZ76" s="86">
        <v>33.333333333333329</v>
      </c>
      <c r="JA76" s="86">
        <v>77.777777777777786</v>
      </c>
      <c r="JB76" s="86">
        <v>77.777777777777786</v>
      </c>
      <c r="JC76" s="86">
        <v>100</v>
      </c>
      <c r="JD76" s="86">
        <v>50</v>
      </c>
      <c r="JE76" s="86">
        <v>50</v>
      </c>
      <c r="JF76" s="86">
        <v>66.666666666666657</v>
      </c>
      <c r="JG76" s="86">
        <v>66.666666666666657</v>
      </c>
      <c r="JH76" s="86">
        <v>50</v>
      </c>
      <c r="JI76" s="86">
        <v>83.333333333333343</v>
      </c>
      <c r="JJ76" s="86">
        <v>83.333333333333343</v>
      </c>
      <c r="JK76" s="86">
        <v>66.666666666666657</v>
      </c>
      <c r="JL76" s="86">
        <v>16.666666666666664</v>
      </c>
      <c r="JM76" s="86">
        <v>83.333333333333343</v>
      </c>
      <c r="JN76" s="86">
        <v>66.666666666666657</v>
      </c>
      <c r="JO76" s="86">
        <v>100</v>
      </c>
      <c r="JP76" s="86">
        <v>33.333333333333329</v>
      </c>
      <c r="JQ76" s="86">
        <v>66.666666666666657</v>
      </c>
      <c r="JR76" s="86">
        <v>66.666666666666657</v>
      </c>
      <c r="JS76" s="86">
        <v>50</v>
      </c>
      <c r="JT76" s="86">
        <v>66.666666666666657</v>
      </c>
      <c r="JU76" s="86">
        <v>16.666666666666664</v>
      </c>
      <c r="JV76" s="86">
        <v>66.666666666666657</v>
      </c>
      <c r="JW76" s="86">
        <v>100</v>
      </c>
      <c r="JX76" s="86">
        <v>50</v>
      </c>
      <c r="JY76" s="86">
        <v>66.666666666666657</v>
      </c>
      <c r="JZ76" s="86">
        <v>50</v>
      </c>
      <c r="KA76" s="86">
        <v>50</v>
      </c>
      <c r="KB76" s="86">
        <v>100</v>
      </c>
      <c r="KC76" s="86">
        <v>50</v>
      </c>
      <c r="KD76" s="86">
        <v>62.5</v>
      </c>
      <c r="KE76" s="86">
        <v>100</v>
      </c>
      <c r="KF76" s="86">
        <v>50</v>
      </c>
      <c r="KG76" s="86">
        <v>100</v>
      </c>
      <c r="KH76" s="86">
        <v>37.5</v>
      </c>
      <c r="KI76" s="86">
        <v>62.5</v>
      </c>
      <c r="KJ76" s="86">
        <v>75</v>
      </c>
      <c r="KK76" s="86">
        <v>87.5</v>
      </c>
      <c r="KL76" s="86">
        <v>62.5</v>
      </c>
      <c r="KM76" s="86">
        <v>0</v>
      </c>
      <c r="KN76" s="86">
        <v>37.5</v>
      </c>
      <c r="KO76" s="86">
        <v>100</v>
      </c>
      <c r="KP76" s="86">
        <v>62.5</v>
      </c>
      <c r="KQ76" s="86">
        <v>75</v>
      </c>
      <c r="KR76" s="86">
        <v>37.5</v>
      </c>
      <c r="KS76" s="86">
        <v>50</v>
      </c>
      <c r="KT76" s="86">
        <v>25</v>
      </c>
      <c r="KU76" s="86">
        <v>62.5</v>
      </c>
      <c r="KV76" s="86">
        <v>50</v>
      </c>
      <c r="KW76" s="86">
        <v>62.5</v>
      </c>
      <c r="KX76" s="86">
        <v>37.5</v>
      </c>
      <c r="KY76" s="86">
        <v>62.5</v>
      </c>
      <c r="KZ76" s="86">
        <v>62.5</v>
      </c>
      <c r="LA76" s="86">
        <v>75</v>
      </c>
      <c r="LB76" s="86">
        <v>50</v>
      </c>
      <c r="LC76" s="86">
        <v>75</v>
      </c>
      <c r="LD76" s="86">
        <v>100</v>
      </c>
      <c r="LE76" s="86">
        <v>60</v>
      </c>
      <c r="LF76" s="86">
        <v>100</v>
      </c>
      <c r="LG76" s="86">
        <v>100</v>
      </c>
      <c r="LH76" s="86">
        <v>100</v>
      </c>
      <c r="LI76" s="86">
        <v>80</v>
      </c>
      <c r="LJ76" s="86">
        <v>100</v>
      </c>
      <c r="LK76" s="86">
        <v>80</v>
      </c>
      <c r="LL76" s="86">
        <v>60</v>
      </c>
      <c r="LM76" s="86">
        <v>60</v>
      </c>
      <c r="LN76" s="86">
        <v>100</v>
      </c>
      <c r="LO76" s="86">
        <v>80</v>
      </c>
      <c r="LP76" s="86">
        <v>60</v>
      </c>
      <c r="LQ76" s="86">
        <v>100</v>
      </c>
      <c r="LR76" s="86">
        <v>100</v>
      </c>
      <c r="LS76" s="86">
        <v>100</v>
      </c>
      <c r="LT76" s="86">
        <v>100</v>
      </c>
      <c r="LU76" s="86">
        <v>80</v>
      </c>
      <c r="LV76" s="86">
        <v>66.666666666666657</v>
      </c>
      <c r="LW76" s="86">
        <v>100</v>
      </c>
      <c r="LX76" s="86">
        <v>83.333333333333343</v>
      </c>
      <c r="LY76" s="86">
        <v>66.666666666666657</v>
      </c>
      <c r="LZ76" s="86">
        <v>83.333333333333343</v>
      </c>
      <c r="MA76" s="86">
        <v>66.666666666666657</v>
      </c>
      <c r="MB76" s="86">
        <v>100</v>
      </c>
      <c r="MC76" s="86">
        <v>16.666666666666664</v>
      </c>
      <c r="MD76" s="86">
        <v>66.666666666666657</v>
      </c>
      <c r="ME76" s="86">
        <v>83.333333333333343</v>
      </c>
      <c r="MF76" s="86">
        <v>33.333333333333329</v>
      </c>
      <c r="MG76" s="86">
        <v>50</v>
      </c>
      <c r="MH76" s="86">
        <v>100</v>
      </c>
      <c r="MI76" s="86">
        <v>83.333333333333343</v>
      </c>
      <c r="MJ76" s="86">
        <v>33.333333333333329</v>
      </c>
      <c r="MK76" s="86">
        <v>83.333333333333343</v>
      </c>
      <c r="ML76" s="86">
        <v>83.333333333333343</v>
      </c>
      <c r="MM76" s="86">
        <v>83.333333333333343</v>
      </c>
      <c r="MN76" s="86">
        <v>83.333333333333343</v>
      </c>
      <c r="MO76" s="86">
        <v>33.333333333333329</v>
      </c>
      <c r="MP76" s="86">
        <v>66.666666666666657</v>
      </c>
      <c r="MQ76" s="86">
        <v>50</v>
      </c>
      <c r="MR76" s="86">
        <v>80</v>
      </c>
      <c r="MS76" s="86">
        <v>100</v>
      </c>
      <c r="MT76" s="86">
        <v>80</v>
      </c>
      <c r="MU76" s="86">
        <v>80</v>
      </c>
      <c r="MV76" s="86">
        <v>100</v>
      </c>
      <c r="MW76" s="86">
        <v>100</v>
      </c>
      <c r="MX76" s="86">
        <v>100</v>
      </c>
      <c r="MY76" s="86">
        <v>80</v>
      </c>
      <c r="MZ76" s="86">
        <v>100</v>
      </c>
      <c r="NA76" s="86">
        <v>100</v>
      </c>
      <c r="NB76" s="86">
        <v>100</v>
      </c>
      <c r="NC76" s="86">
        <v>80</v>
      </c>
      <c r="ND76" s="86">
        <v>60</v>
      </c>
      <c r="NE76" s="86">
        <v>80</v>
      </c>
      <c r="NF76" s="86">
        <v>40</v>
      </c>
      <c r="NG76" s="86">
        <v>80</v>
      </c>
      <c r="NH76" s="86">
        <v>60</v>
      </c>
      <c r="NI76" s="86">
        <v>80</v>
      </c>
      <c r="NJ76" s="86">
        <v>100</v>
      </c>
      <c r="NK76" s="86">
        <v>100</v>
      </c>
      <c r="NL76" s="86">
        <v>100</v>
      </c>
      <c r="NM76" s="86">
        <v>60</v>
      </c>
      <c r="NN76" s="86">
        <v>80</v>
      </c>
      <c r="NO76" s="86">
        <v>100</v>
      </c>
      <c r="NP76" s="86">
        <v>60</v>
      </c>
      <c r="NQ76" s="86">
        <v>80</v>
      </c>
      <c r="NR76" s="86">
        <v>83.333333333333343</v>
      </c>
      <c r="NS76" s="86">
        <v>83.333333333333343</v>
      </c>
      <c r="NT76" s="86">
        <v>100</v>
      </c>
      <c r="NU76" s="86">
        <v>83.333333333333343</v>
      </c>
      <c r="NV76" s="86">
        <v>66.666666666666657</v>
      </c>
      <c r="NW76" s="86">
        <v>83.333333333333343</v>
      </c>
      <c r="NX76" s="86">
        <v>66.666666666666657</v>
      </c>
      <c r="NY76" s="86">
        <v>83.333333333333343</v>
      </c>
      <c r="NZ76" s="86">
        <v>83.333333333333343</v>
      </c>
      <c r="OA76" s="86">
        <v>100</v>
      </c>
      <c r="OB76" s="86">
        <v>66.666666666666657</v>
      </c>
      <c r="OC76" s="86">
        <v>66.666666666666657</v>
      </c>
      <c r="OD76" s="86">
        <v>83.333333333333343</v>
      </c>
      <c r="OE76" s="86">
        <v>83.333333333333343</v>
      </c>
      <c r="OF76" s="86">
        <v>50</v>
      </c>
      <c r="OG76" s="86">
        <v>83.333333333333343</v>
      </c>
      <c r="OH76" s="86">
        <v>100</v>
      </c>
      <c r="OI76" s="86">
        <v>100</v>
      </c>
      <c r="OJ76" s="86">
        <v>50</v>
      </c>
      <c r="OK76" s="86">
        <v>83.333333333333343</v>
      </c>
      <c r="OL76" s="86">
        <v>83.333333333333343</v>
      </c>
      <c r="OM76" s="86">
        <v>83.333333333333343</v>
      </c>
      <c r="ON76" s="86">
        <v>50</v>
      </c>
      <c r="OO76" s="86">
        <v>66.666666666666657</v>
      </c>
      <c r="OP76" s="86">
        <v>71.428571428571431</v>
      </c>
    </row>
    <row r="77" spans="1:406" x14ac:dyDescent="0.25">
      <c r="A77" s="86">
        <v>7.04</v>
      </c>
      <c r="B77" s="62" t="s">
        <v>496</v>
      </c>
      <c r="C77" s="86">
        <v>33.333333333333329</v>
      </c>
      <c r="D77" s="86">
        <v>66.666666666666657</v>
      </c>
      <c r="E77" s="86">
        <v>16.666666666666664</v>
      </c>
      <c r="F77" s="86">
        <v>50</v>
      </c>
      <c r="G77" s="86">
        <v>16.666666666666664</v>
      </c>
      <c r="H77" s="86">
        <v>16.666666666666664</v>
      </c>
      <c r="I77" s="86">
        <v>33.333333333333329</v>
      </c>
      <c r="J77" s="86">
        <v>16.666666666666664</v>
      </c>
      <c r="K77" s="86">
        <v>16.666666666666664</v>
      </c>
      <c r="L77" s="86">
        <v>33.333333333333329</v>
      </c>
      <c r="M77" s="86">
        <v>16.666666666666664</v>
      </c>
      <c r="N77" s="86">
        <v>16.666666666666664</v>
      </c>
      <c r="O77" s="86">
        <v>16.666666666666664</v>
      </c>
      <c r="P77" s="86">
        <v>33.333333333333329</v>
      </c>
      <c r="Q77" s="86">
        <v>16.666666666666664</v>
      </c>
      <c r="R77" s="86">
        <v>33.333333333333329</v>
      </c>
      <c r="S77" s="86">
        <v>33.333333333333329</v>
      </c>
      <c r="T77" s="86">
        <v>16.666666666666664</v>
      </c>
      <c r="U77" s="86">
        <v>66.666666666666657</v>
      </c>
      <c r="V77" s="86">
        <v>16.666666666666664</v>
      </c>
      <c r="W77" s="86">
        <v>16.666666666666664</v>
      </c>
      <c r="X77" s="86">
        <v>16.666666666666664</v>
      </c>
      <c r="Y77" s="86">
        <v>33.333333333333329</v>
      </c>
      <c r="Z77" s="86">
        <v>16.666666666666664</v>
      </c>
      <c r="AA77" s="86">
        <v>33.333333333333329</v>
      </c>
      <c r="AB77" s="86">
        <v>16.666666666666664</v>
      </c>
      <c r="AC77" s="86">
        <v>100</v>
      </c>
      <c r="AD77" s="86">
        <v>80</v>
      </c>
      <c r="AE77" s="86">
        <v>80</v>
      </c>
      <c r="AF77" s="86">
        <v>60</v>
      </c>
      <c r="AG77" s="86">
        <v>60</v>
      </c>
      <c r="AH77" s="86">
        <v>60</v>
      </c>
      <c r="AI77" s="86">
        <v>60</v>
      </c>
      <c r="AJ77" s="86">
        <v>40</v>
      </c>
      <c r="AK77" s="86">
        <v>60</v>
      </c>
      <c r="AL77" s="86">
        <v>60</v>
      </c>
      <c r="AM77" s="86">
        <v>60</v>
      </c>
      <c r="AN77" s="86">
        <v>60</v>
      </c>
      <c r="AO77" s="86">
        <v>80</v>
      </c>
      <c r="AP77" s="86">
        <v>60</v>
      </c>
      <c r="AQ77" s="86">
        <v>80</v>
      </c>
      <c r="AR77" s="86">
        <v>40</v>
      </c>
      <c r="AS77" s="86">
        <v>80</v>
      </c>
      <c r="AT77" s="86">
        <v>60</v>
      </c>
      <c r="AU77" s="86">
        <v>40</v>
      </c>
      <c r="AV77" s="86">
        <v>80</v>
      </c>
      <c r="AW77" s="86">
        <v>60</v>
      </c>
      <c r="AX77" s="86">
        <v>40</v>
      </c>
      <c r="AY77" s="86">
        <v>100</v>
      </c>
      <c r="AZ77" s="86">
        <v>20</v>
      </c>
      <c r="BA77" s="86">
        <v>40</v>
      </c>
      <c r="BB77" s="86">
        <v>40</v>
      </c>
      <c r="BC77" s="86">
        <v>20</v>
      </c>
      <c r="BD77" s="86">
        <v>75</v>
      </c>
      <c r="BE77" s="86">
        <v>50</v>
      </c>
      <c r="BF77" s="86">
        <v>100</v>
      </c>
      <c r="BG77" s="86">
        <v>75</v>
      </c>
      <c r="BH77" s="86">
        <v>50</v>
      </c>
      <c r="BI77" s="86">
        <v>100</v>
      </c>
      <c r="BJ77" s="86">
        <v>25</v>
      </c>
      <c r="BK77" s="86">
        <v>75</v>
      </c>
      <c r="BL77" s="86">
        <v>100</v>
      </c>
      <c r="BM77" s="86">
        <v>25</v>
      </c>
      <c r="BN77" s="86">
        <v>25</v>
      </c>
      <c r="BO77" s="86">
        <v>50</v>
      </c>
      <c r="BP77" s="86">
        <v>100</v>
      </c>
      <c r="BQ77" s="86">
        <v>25</v>
      </c>
      <c r="BR77" s="86">
        <v>25</v>
      </c>
      <c r="BS77" s="86">
        <v>25</v>
      </c>
      <c r="BT77" s="86">
        <v>100</v>
      </c>
      <c r="BU77" s="86">
        <v>75</v>
      </c>
      <c r="BV77" s="86">
        <v>50</v>
      </c>
      <c r="BW77" s="86">
        <v>75</v>
      </c>
      <c r="BX77" s="86">
        <v>25</v>
      </c>
      <c r="BY77" s="86">
        <v>75</v>
      </c>
      <c r="BZ77" s="86">
        <v>75</v>
      </c>
      <c r="CA77" s="86">
        <v>75</v>
      </c>
      <c r="CB77" s="86">
        <v>50</v>
      </c>
      <c r="CC77" s="86">
        <v>75</v>
      </c>
      <c r="CD77" s="86">
        <v>50</v>
      </c>
      <c r="CE77" s="86">
        <v>33.333333333333329</v>
      </c>
      <c r="CF77" s="86">
        <v>50</v>
      </c>
      <c r="CG77" s="86">
        <v>50</v>
      </c>
      <c r="CH77" s="86">
        <v>33.333333333333329</v>
      </c>
      <c r="CI77" s="86">
        <v>50</v>
      </c>
      <c r="CJ77" s="86">
        <v>33.333333333333329</v>
      </c>
      <c r="CK77" s="86">
        <v>33.333333333333329</v>
      </c>
      <c r="CL77" s="86">
        <v>16.666666666666664</v>
      </c>
      <c r="CM77" s="86">
        <v>16.666666666666664</v>
      </c>
      <c r="CN77" s="86">
        <v>16.666666666666664</v>
      </c>
      <c r="CO77" s="86">
        <v>50</v>
      </c>
      <c r="CP77" s="86">
        <v>33.333333333333329</v>
      </c>
      <c r="CQ77" s="86">
        <v>33.333333333333329</v>
      </c>
      <c r="CR77" s="86">
        <v>50</v>
      </c>
      <c r="CS77" s="86">
        <v>50</v>
      </c>
      <c r="CT77" s="86">
        <v>16.666666666666664</v>
      </c>
      <c r="CU77" s="86">
        <v>16.666666666666664</v>
      </c>
      <c r="CV77" s="86">
        <v>33.333333333333329</v>
      </c>
      <c r="CW77" s="86">
        <v>50</v>
      </c>
      <c r="CX77" s="86">
        <v>66.666666666666657</v>
      </c>
      <c r="CY77" s="86">
        <v>50</v>
      </c>
      <c r="CZ77" s="86">
        <v>50</v>
      </c>
      <c r="DA77" s="86">
        <v>16.666666666666664</v>
      </c>
      <c r="DB77" s="86">
        <v>16.666666666666664</v>
      </c>
      <c r="DC77" s="86">
        <v>50</v>
      </c>
      <c r="DD77" s="86">
        <v>50</v>
      </c>
      <c r="DE77" s="86">
        <v>50</v>
      </c>
      <c r="DF77" s="86">
        <v>50</v>
      </c>
      <c r="DG77" s="86">
        <v>83.333333333333343</v>
      </c>
      <c r="DH77" s="86">
        <v>33.333333333333329</v>
      </c>
      <c r="DI77" s="86">
        <v>66.666666666666657</v>
      </c>
      <c r="DJ77" s="86">
        <v>50</v>
      </c>
      <c r="DK77" s="86">
        <v>50</v>
      </c>
      <c r="DL77" s="86">
        <v>50</v>
      </c>
      <c r="DM77" s="86">
        <v>33.333333333333329</v>
      </c>
      <c r="DN77" s="86">
        <v>66.666666666666657</v>
      </c>
      <c r="DO77" s="86">
        <v>33.333333333333329</v>
      </c>
      <c r="DP77" s="86">
        <v>66.666666666666657</v>
      </c>
      <c r="DQ77" s="86">
        <v>16.666666666666664</v>
      </c>
      <c r="DR77" s="86">
        <v>83.333333333333343</v>
      </c>
      <c r="DS77" s="86">
        <v>16.666666666666664</v>
      </c>
      <c r="DT77" s="86">
        <v>16.666666666666664</v>
      </c>
      <c r="DU77" s="86">
        <v>16.666666666666664</v>
      </c>
      <c r="DV77" s="86">
        <v>66.666666666666657</v>
      </c>
      <c r="DW77" s="86">
        <v>66.666666666666657</v>
      </c>
      <c r="DX77" s="86">
        <v>50</v>
      </c>
      <c r="DY77" s="86">
        <v>33.333333333333329</v>
      </c>
      <c r="DZ77" s="86">
        <v>50</v>
      </c>
      <c r="EA77" s="86">
        <v>83.333333333333343</v>
      </c>
      <c r="EB77" s="86">
        <v>100</v>
      </c>
      <c r="EC77" s="86">
        <v>100</v>
      </c>
      <c r="ED77" s="86">
        <v>50</v>
      </c>
      <c r="EE77" s="86">
        <v>66.666666666666657</v>
      </c>
      <c r="EF77" s="86">
        <v>16.666666666666664</v>
      </c>
      <c r="EG77" s="86">
        <v>66.666666666666657</v>
      </c>
      <c r="EH77" s="86">
        <v>33.333333333333329</v>
      </c>
      <c r="EI77" s="86">
        <v>0</v>
      </c>
      <c r="EJ77" s="86">
        <v>0</v>
      </c>
      <c r="EK77" s="86">
        <v>0</v>
      </c>
      <c r="EL77" s="86">
        <v>0</v>
      </c>
      <c r="EM77" s="86">
        <v>0</v>
      </c>
      <c r="EN77" s="86">
        <v>66.666666666666657</v>
      </c>
      <c r="EO77" s="86">
        <v>66.666666666666657</v>
      </c>
      <c r="EP77" s="86">
        <v>100</v>
      </c>
      <c r="EQ77" s="86">
        <v>100</v>
      </c>
      <c r="ER77" s="86">
        <v>66.666666666666657</v>
      </c>
      <c r="ES77" s="86">
        <v>100</v>
      </c>
      <c r="ET77" s="86">
        <v>0</v>
      </c>
      <c r="EU77" s="86">
        <v>25</v>
      </c>
      <c r="EV77" s="86">
        <v>75</v>
      </c>
      <c r="EW77" s="86">
        <v>25</v>
      </c>
      <c r="EX77" s="86">
        <v>100</v>
      </c>
      <c r="EY77" s="86">
        <v>75</v>
      </c>
      <c r="EZ77" s="86">
        <v>75</v>
      </c>
      <c r="FA77" s="86">
        <v>100</v>
      </c>
      <c r="FB77" s="86">
        <v>75</v>
      </c>
      <c r="FC77" s="86">
        <v>100</v>
      </c>
      <c r="FD77" s="86">
        <v>60</v>
      </c>
      <c r="FE77" s="86">
        <v>80</v>
      </c>
      <c r="FF77" s="86">
        <v>100</v>
      </c>
      <c r="FG77" s="86">
        <v>40</v>
      </c>
      <c r="FH77" s="86">
        <v>60</v>
      </c>
      <c r="FI77" s="86">
        <v>100</v>
      </c>
      <c r="FJ77" s="86">
        <v>100</v>
      </c>
      <c r="FK77" s="86">
        <v>80</v>
      </c>
      <c r="FL77" s="86">
        <v>80</v>
      </c>
      <c r="FM77" s="86">
        <v>80</v>
      </c>
      <c r="FN77" s="86">
        <v>80</v>
      </c>
      <c r="FO77" s="86">
        <v>80</v>
      </c>
      <c r="FP77" s="86">
        <v>100</v>
      </c>
      <c r="FQ77" s="86">
        <v>40</v>
      </c>
      <c r="FR77" s="86">
        <v>60</v>
      </c>
      <c r="FS77" s="86">
        <v>40</v>
      </c>
      <c r="FT77" s="86">
        <v>80</v>
      </c>
      <c r="FU77" s="86">
        <v>60</v>
      </c>
      <c r="FV77" s="86">
        <v>80</v>
      </c>
      <c r="FW77" s="86">
        <v>100</v>
      </c>
      <c r="FX77" s="86">
        <v>40</v>
      </c>
      <c r="FY77" s="86">
        <v>80</v>
      </c>
      <c r="FZ77" s="86">
        <v>60</v>
      </c>
      <c r="GA77" s="86">
        <v>60</v>
      </c>
      <c r="GB77" s="86">
        <v>60</v>
      </c>
      <c r="GC77" s="86">
        <v>100</v>
      </c>
      <c r="GD77" s="86">
        <v>60</v>
      </c>
      <c r="GE77" s="86">
        <v>60</v>
      </c>
      <c r="GF77" s="86">
        <v>80</v>
      </c>
      <c r="GG77" s="86">
        <v>83.333333333333343</v>
      </c>
      <c r="GH77" s="86">
        <v>33.333333333333329</v>
      </c>
      <c r="GI77" s="86">
        <v>66.666666666666657</v>
      </c>
      <c r="GJ77" s="86">
        <v>66.666666666666657</v>
      </c>
      <c r="GK77" s="86">
        <v>83.333333333333343</v>
      </c>
      <c r="GL77" s="86">
        <v>50</v>
      </c>
      <c r="GM77" s="86">
        <v>50</v>
      </c>
      <c r="GN77" s="86">
        <v>33.333333333333329</v>
      </c>
      <c r="GO77" s="86">
        <v>66.666666666666657</v>
      </c>
      <c r="GP77" s="86">
        <v>83.333333333333343</v>
      </c>
      <c r="GQ77" s="86">
        <v>66.666666666666657</v>
      </c>
      <c r="GR77" s="86">
        <v>83.333333333333343</v>
      </c>
      <c r="GS77" s="86">
        <v>100</v>
      </c>
      <c r="GT77" s="86">
        <v>80</v>
      </c>
      <c r="GU77" s="86">
        <v>60</v>
      </c>
      <c r="GV77" s="86">
        <v>0</v>
      </c>
      <c r="GW77" s="86">
        <v>60</v>
      </c>
      <c r="GX77" s="86">
        <v>20</v>
      </c>
      <c r="GY77" s="86">
        <v>60</v>
      </c>
      <c r="GZ77" s="86">
        <v>40</v>
      </c>
      <c r="HA77" s="86">
        <v>20</v>
      </c>
      <c r="HB77" s="86">
        <v>100</v>
      </c>
      <c r="HC77" s="86">
        <v>100</v>
      </c>
      <c r="HD77" s="86">
        <v>40</v>
      </c>
      <c r="HE77" s="86">
        <v>40</v>
      </c>
      <c r="HF77" s="86">
        <v>40</v>
      </c>
      <c r="HG77" s="86">
        <v>40</v>
      </c>
      <c r="HH77" s="86">
        <v>40</v>
      </c>
      <c r="HI77" s="86">
        <v>40</v>
      </c>
      <c r="HJ77" s="86">
        <v>40</v>
      </c>
      <c r="HK77" s="86">
        <v>40</v>
      </c>
      <c r="HL77" s="86">
        <v>20</v>
      </c>
      <c r="HM77" s="86">
        <v>60</v>
      </c>
      <c r="HN77" s="86">
        <v>40</v>
      </c>
      <c r="HO77" s="86">
        <v>40</v>
      </c>
      <c r="HP77" s="86">
        <v>40</v>
      </c>
      <c r="HQ77" s="86">
        <v>40</v>
      </c>
      <c r="HR77" s="86">
        <v>60</v>
      </c>
      <c r="HS77" s="86">
        <v>40</v>
      </c>
      <c r="HT77" s="86">
        <v>60</v>
      </c>
      <c r="HU77" s="86">
        <v>0</v>
      </c>
      <c r="HV77" s="86">
        <v>0</v>
      </c>
      <c r="HW77" s="86">
        <v>0</v>
      </c>
      <c r="HX77" s="86">
        <v>60</v>
      </c>
      <c r="HY77" s="86">
        <v>100</v>
      </c>
      <c r="HZ77" s="86">
        <v>100</v>
      </c>
      <c r="IA77" s="86">
        <v>100</v>
      </c>
      <c r="IB77" s="86">
        <v>0</v>
      </c>
      <c r="IC77" s="86">
        <v>100</v>
      </c>
      <c r="ID77" s="86">
        <v>100</v>
      </c>
      <c r="IE77" s="86">
        <v>100</v>
      </c>
      <c r="IF77" s="86">
        <v>50</v>
      </c>
      <c r="IG77" s="86">
        <v>0</v>
      </c>
      <c r="IH77" s="86">
        <v>50</v>
      </c>
      <c r="II77" s="86">
        <v>50</v>
      </c>
      <c r="IJ77" s="86">
        <v>50</v>
      </c>
      <c r="IK77" s="86">
        <v>0</v>
      </c>
      <c r="IL77" s="86">
        <v>0</v>
      </c>
      <c r="IM77" s="86">
        <v>100</v>
      </c>
      <c r="IN77" s="86">
        <v>0</v>
      </c>
      <c r="IO77" s="86">
        <v>50</v>
      </c>
      <c r="IP77" s="86">
        <v>50</v>
      </c>
      <c r="IQ77" s="86">
        <v>50</v>
      </c>
      <c r="IR77" s="86">
        <v>50</v>
      </c>
      <c r="IS77" s="86">
        <v>50</v>
      </c>
      <c r="IT77" s="86">
        <v>50</v>
      </c>
      <c r="IU77" s="86">
        <v>50</v>
      </c>
      <c r="IV77" s="86">
        <v>50</v>
      </c>
      <c r="IW77" s="86">
        <v>100</v>
      </c>
      <c r="IX77" s="86">
        <v>50</v>
      </c>
      <c r="IY77" s="86">
        <v>0</v>
      </c>
      <c r="IZ77" s="86">
        <v>50</v>
      </c>
      <c r="JA77" s="86">
        <v>50</v>
      </c>
      <c r="JB77" s="86">
        <v>50</v>
      </c>
      <c r="JC77" s="86">
        <v>100</v>
      </c>
      <c r="JD77" s="86">
        <v>80</v>
      </c>
      <c r="JE77" s="86">
        <v>40</v>
      </c>
      <c r="JF77" s="86">
        <v>80</v>
      </c>
      <c r="JG77" s="86">
        <v>80</v>
      </c>
      <c r="JH77" s="86">
        <v>80</v>
      </c>
      <c r="JI77" s="86">
        <v>80</v>
      </c>
      <c r="JJ77" s="86">
        <v>100</v>
      </c>
      <c r="JK77" s="86">
        <v>100</v>
      </c>
      <c r="JL77" s="86">
        <v>20</v>
      </c>
      <c r="JM77" s="86">
        <v>80</v>
      </c>
      <c r="JN77" s="86">
        <v>100</v>
      </c>
      <c r="JO77" s="86">
        <v>100</v>
      </c>
      <c r="JP77" s="86">
        <v>0</v>
      </c>
      <c r="JQ77" s="86">
        <v>60</v>
      </c>
      <c r="JR77" s="86">
        <v>20</v>
      </c>
      <c r="JS77" s="86">
        <v>60</v>
      </c>
      <c r="JT77" s="86">
        <v>60</v>
      </c>
      <c r="JU77" s="86">
        <v>20</v>
      </c>
      <c r="JV77" s="86">
        <v>60</v>
      </c>
      <c r="JW77" s="86">
        <v>20</v>
      </c>
      <c r="JX77" s="86">
        <v>40</v>
      </c>
      <c r="JY77" s="86">
        <v>40</v>
      </c>
      <c r="JZ77" s="86">
        <v>40</v>
      </c>
      <c r="KA77" s="86">
        <v>40</v>
      </c>
      <c r="KB77" s="86">
        <v>100</v>
      </c>
      <c r="KC77" s="86">
        <v>100</v>
      </c>
      <c r="KD77" s="86">
        <v>100</v>
      </c>
      <c r="KE77" s="86">
        <v>100</v>
      </c>
      <c r="KF77" s="86">
        <v>0</v>
      </c>
      <c r="KG77" s="86">
        <v>100</v>
      </c>
      <c r="KH77" s="86">
        <v>0</v>
      </c>
      <c r="KI77" s="86">
        <v>50</v>
      </c>
      <c r="KJ77" s="86">
        <v>50</v>
      </c>
      <c r="KK77" s="86">
        <v>100</v>
      </c>
      <c r="KL77" s="86">
        <v>50</v>
      </c>
      <c r="KM77" s="86">
        <v>50</v>
      </c>
      <c r="KN77" s="86">
        <v>50</v>
      </c>
      <c r="KO77" s="86">
        <v>100</v>
      </c>
      <c r="KP77" s="86">
        <v>100</v>
      </c>
      <c r="KQ77" s="86">
        <v>50</v>
      </c>
      <c r="KR77" s="86">
        <v>0</v>
      </c>
      <c r="KS77" s="86">
        <v>0</v>
      </c>
      <c r="KT77" s="86">
        <v>0</v>
      </c>
      <c r="KU77" s="86">
        <v>50</v>
      </c>
      <c r="KV77" s="86">
        <v>50</v>
      </c>
      <c r="KW77" s="86">
        <v>50</v>
      </c>
      <c r="KX77" s="86">
        <v>0</v>
      </c>
      <c r="KY77" s="86">
        <v>50</v>
      </c>
      <c r="KZ77" s="86">
        <v>50</v>
      </c>
      <c r="LA77" s="86">
        <v>100</v>
      </c>
      <c r="LB77" s="86">
        <v>100</v>
      </c>
      <c r="LC77" s="86">
        <v>50</v>
      </c>
      <c r="LD77" s="86">
        <v>100</v>
      </c>
      <c r="LE77" s="86">
        <v>66.666666666666657</v>
      </c>
      <c r="LF77" s="86">
        <v>66.666666666666657</v>
      </c>
      <c r="LG77" s="86">
        <v>66.666666666666657</v>
      </c>
      <c r="LH77" s="86">
        <v>100</v>
      </c>
      <c r="LI77" s="86">
        <v>100</v>
      </c>
      <c r="LJ77" s="86">
        <v>100</v>
      </c>
      <c r="LK77" s="86">
        <v>50</v>
      </c>
      <c r="LL77" s="86">
        <v>66.666666666666657</v>
      </c>
      <c r="LM77" s="86">
        <v>66.666666666666657</v>
      </c>
      <c r="LN77" s="86">
        <v>66.666666666666657</v>
      </c>
      <c r="LO77" s="86">
        <v>50</v>
      </c>
      <c r="LP77" s="86">
        <v>66.666666666666657</v>
      </c>
      <c r="LQ77" s="86">
        <v>83.333333333333343</v>
      </c>
      <c r="LR77" s="86">
        <v>100</v>
      </c>
      <c r="LS77" s="86">
        <v>50</v>
      </c>
      <c r="LT77" s="86">
        <v>50</v>
      </c>
      <c r="LU77" s="86">
        <v>100</v>
      </c>
      <c r="LV77" s="86">
        <v>80</v>
      </c>
      <c r="LW77" s="86">
        <v>100</v>
      </c>
      <c r="LX77" s="86">
        <v>80</v>
      </c>
      <c r="LY77" s="86">
        <v>100</v>
      </c>
      <c r="LZ77" s="86">
        <v>100</v>
      </c>
      <c r="MA77" s="86">
        <v>60</v>
      </c>
      <c r="MB77" s="86">
        <v>80</v>
      </c>
      <c r="MC77" s="86">
        <v>80</v>
      </c>
      <c r="MD77" s="86">
        <v>60</v>
      </c>
      <c r="ME77" s="86">
        <v>60</v>
      </c>
      <c r="MF77" s="86">
        <v>40</v>
      </c>
      <c r="MG77" s="86">
        <v>60</v>
      </c>
      <c r="MH77" s="86">
        <v>60</v>
      </c>
      <c r="MI77" s="86">
        <v>100</v>
      </c>
      <c r="MJ77" s="86">
        <v>60</v>
      </c>
      <c r="MK77" s="86">
        <v>80</v>
      </c>
      <c r="ML77" s="86">
        <v>100</v>
      </c>
      <c r="MM77" s="86">
        <v>80</v>
      </c>
      <c r="MN77" s="86">
        <v>100</v>
      </c>
      <c r="MO77" s="86">
        <v>60</v>
      </c>
      <c r="MP77" s="86">
        <v>80</v>
      </c>
      <c r="MQ77" s="86">
        <v>100</v>
      </c>
      <c r="MR77" s="86">
        <v>66.666666666666657</v>
      </c>
      <c r="MS77" s="86">
        <v>50</v>
      </c>
      <c r="MT77" s="86">
        <v>83.333333333333343</v>
      </c>
      <c r="MU77" s="86">
        <v>83.333333333333343</v>
      </c>
      <c r="MV77" s="86">
        <v>33.333333333333329</v>
      </c>
      <c r="MW77" s="86">
        <v>66.666666666666657</v>
      </c>
      <c r="MX77" s="86">
        <v>50</v>
      </c>
      <c r="MY77" s="86">
        <v>83.333333333333343</v>
      </c>
      <c r="MZ77" s="86">
        <v>66.666666666666657</v>
      </c>
      <c r="NA77" s="86">
        <v>66.666666666666657</v>
      </c>
      <c r="NB77" s="86">
        <v>66.666666666666657</v>
      </c>
      <c r="NC77" s="86">
        <v>33.333333333333329</v>
      </c>
      <c r="ND77" s="86">
        <v>50</v>
      </c>
      <c r="NE77" s="86">
        <v>83.333333333333343</v>
      </c>
      <c r="NF77" s="86">
        <v>50</v>
      </c>
      <c r="NG77" s="86">
        <v>66.666666666666657</v>
      </c>
      <c r="NH77" s="86">
        <v>16.666666666666664</v>
      </c>
      <c r="NI77" s="86">
        <v>100</v>
      </c>
      <c r="NJ77" s="86">
        <v>83.333333333333343</v>
      </c>
      <c r="NK77" s="86">
        <v>66.666666666666657</v>
      </c>
      <c r="NL77" s="86">
        <v>100</v>
      </c>
      <c r="NM77" s="86">
        <v>16.666666666666664</v>
      </c>
      <c r="NN77" s="86">
        <v>66.666666666666657</v>
      </c>
      <c r="NO77" s="86">
        <v>33.333333333333329</v>
      </c>
      <c r="NP77" s="86">
        <v>50</v>
      </c>
      <c r="NQ77" s="86">
        <v>50</v>
      </c>
      <c r="NR77" s="86">
        <v>100</v>
      </c>
      <c r="NS77" s="86">
        <v>50</v>
      </c>
      <c r="NT77" s="86">
        <v>83.333333333333343</v>
      </c>
      <c r="NU77" s="86">
        <v>83.333333333333343</v>
      </c>
      <c r="NV77" s="86">
        <v>100</v>
      </c>
      <c r="NW77" s="86">
        <v>66.666666666666657</v>
      </c>
      <c r="NX77" s="86">
        <v>83.333333333333343</v>
      </c>
      <c r="NY77" s="86">
        <v>50</v>
      </c>
      <c r="NZ77" s="86">
        <v>66.666666666666657</v>
      </c>
      <c r="OA77" s="86">
        <v>66.666666666666657</v>
      </c>
      <c r="OB77" s="86">
        <v>66.666666666666657</v>
      </c>
      <c r="OC77" s="86">
        <v>66.666666666666657</v>
      </c>
      <c r="OD77" s="86">
        <v>83.333333333333343</v>
      </c>
      <c r="OE77" s="86">
        <v>33.333333333333329</v>
      </c>
      <c r="OF77" s="86">
        <v>50</v>
      </c>
      <c r="OG77" s="86">
        <v>66.666666666666657</v>
      </c>
      <c r="OH77" s="86">
        <v>83.333333333333343</v>
      </c>
      <c r="OI77" s="86">
        <v>100</v>
      </c>
      <c r="OJ77" s="86">
        <v>50</v>
      </c>
      <c r="OK77" s="86">
        <v>83.333333333333343</v>
      </c>
      <c r="OL77" s="86">
        <v>83.333333333333343</v>
      </c>
      <c r="OM77" s="86">
        <v>100</v>
      </c>
      <c r="ON77" s="86">
        <v>50</v>
      </c>
      <c r="OO77" s="86">
        <v>66.666666666666657</v>
      </c>
      <c r="OP77" s="86">
        <v>50</v>
      </c>
    </row>
    <row r="78" spans="1:406" x14ac:dyDescent="0.25">
      <c r="A78" s="86" t="s">
        <v>944</v>
      </c>
      <c r="B78" s="62" t="s">
        <v>497</v>
      </c>
      <c r="C78" s="86" t="s">
        <v>582</v>
      </c>
      <c r="D78" s="86" t="s">
        <v>582</v>
      </c>
      <c r="E78" s="86" t="s">
        <v>582</v>
      </c>
      <c r="F78" s="86" t="s">
        <v>582</v>
      </c>
      <c r="G78" s="86" t="s">
        <v>582</v>
      </c>
      <c r="H78" s="86" t="s">
        <v>582</v>
      </c>
      <c r="I78" s="86" t="s">
        <v>582</v>
      </c>
      <c r="J78" s="86" t="s">
        <v>582</v>
      </c>
      <c r="K78" s="86" t="s">
        <v>582</v>
      </c>
      <c r="L78" s="86" t="s">
        <v>582</v>
      </c>
      <c r="M78" s="86" t="s">
        <v>582</v>
      </c>
      <c r="N78" s="86" t="s">
        <v>582</v>
      </c>
      <c r="O78" s="86" t="s">
        <v>582</v>
      </c>
      <c r="P78" s="86" t="s">
        <v>582</v>
      </c>
      <c r="Q78" s="86" t="s">
        <v>582</v>
      </c>
      <c r="R78" s="86" t="s">
        <v>582</v>
      </c>
      <c r="S78" s="86" t="s">
        <v>582</v>
      </c>
      <c r="T78" s="86" t="s">
        <v>582</v>
      </c>
      <c r="U78" s="86" t="s">
        <v>582</v>
      </c>
      <c r="V78" s="86" t="s">
        <v>582</v>
      </c>
      <c r="W78" s="86" t="s">
        <v>582</v>
      </c>
      <c r="X78" s="86" t="s">
        <v>582</v>
      </c>
      <c r="Y78" s="86" t="s">
        <v>582</v>
      </c>
      <c r="Z78" s="86" t="s">
        <v>582</v>
      </c>
      <c r="AA78" s="86" t="s">
        <v>582</v>
      </c>
      <c r="AB78" s="86" t="s">
        <v>582</v>
      </c>
      <c r="AC78" s="86" t="s">
        <v>582</v>
      </c>
      <c r="AD78" s="86" t="s">
        <v>582</v>
      </c>
      <c r="AE78" s="86" t="s">
        <v>582</v>
      </c>
      <c r="AF78" s="86" t="s">
        <v>582</v>
      </c>
      <c r="AG78" s="86" t="s">
        <v>582</v>
      </c>
      <c r="AH78" s="86" t="s">
        <v>582</v>
      </c>
      <c r="AI78" s="86" t="s">
        <v>582</v>
      </c>
      <c r="AJ78" s="86" t="s">
        <v>582</v>
      </c>
      <c r="AK78" s="86" t="s">
        <v>582</v>
      </c>
      <c r="AL78" s="86" t="s">
        <v>582</v>
      </c>
      <c r="AM78" s="86" t="s">
        <v>582</v>
      </c>
      <c r="AN78" s="86" t="s">
        <v>582</v>
      </c>
      <c r="AO78" s="86" t="s">
        <v>582</v>
      </c>
      <c r="AP78" s="86" t="s">
        <v>582</v>
      </c>
      <c r="AQ78" s="86" t="s">
        <v>582</v>
      </c>
      <c r="AR78" s="86" t="s">
        <v>582</v>
      </c>
      <c r="AS78" s="86" t="s">
        <v>582</v>
      </c>
      <c r="AT78" s="86" t="s">
        <v>582</v>
      </c>
      <c r="AU78" s="86" t="s">
        <v>582</v>
      </c>
      <c r="AV78" s="86" t="s">
        <v>582</v>
      </c>
      <c r="AW78" s="86" t="s">
        <v>582</v>
      </c>
      <c r="AX78" s="86" t="s">
        <v>582</v>
      </c>
      <c r="AY78" s="86" t="s">
        <v>582</v>
      </c>
      <c r="AZ78" s="86" t="s">
        <v>582</v>
      </c>
      <c r="BA78" s="86" t="s">
        <v>582</v>
      </c>
      <c r="BB78" s="86" t="s">
        <v>582</v>
      </c>
      <c r="BC78" s="86" t="s">
        <v>582</v>
      </c>
      <c r="BD78" s="86" t="s">
        <v>582</v>
      </c>
      <c r="BE78" s="86" t="s">
        <v>582</v>
      </c>
      <c r="BF78" s="86" t="s">
        <v>582</v>
      </c>
      <c r="BG78" s="86" t="s">
        <v>582</v>
      </c>
      <c r="BH78" s="86" t="s">
        <v>582</v>
      </c>
      <c r="BI78" s="86" t="s">
        <v>582</v>
      </c>
      <c r="BJ78" s="86" t="s">
        <v>582</v>
      </c>
      <c r="BK78" s="86" t="s">
        <v>582</v>
      </c>
      <c r="BL78" s="86" t="s">
        <v>582</v>
      </c>
      <c r="BM78" s="86" t="s">
        <v>582</v>
      </c>
      <c r="BN78" s="86" t="s">
        <v>582</v>
      </c>
      <c r="BO78" s="86" t="s">
        <v>582</v>
      </c>
      <c r="BP78" s="86" t="s">
        <v>582</v>
      </c>
      <c r="BQ78" s="86" t="s">
        <v>582</v>
      </c>
      <c r="BR78" s="86" t="s">
        <v>582</v>
      </c>
      <c r="BS78" s="86" t="s">
        <v>582</v>
      </c>
      <c r="BT78" s="86" t="s">
        <v>582</v>
      </c>
      <c r="BU78" s="86" t="s">
        <v>582</v>
      </c>
      <c r="BV78" s="86" t="s">
        <v>582</v>
      </c>
      <c r="BW78" s="86" t="s">
        <v>582</v>
      </c>
      <c r="BX78" s="86" t="s">
        <v>582</v>
      </c>
      <c r="BY78" s="86" t="s">
        <v>582</v>
      </c>
      <c r="BZ78" s="86" t="s">
        <v>582</v>
      </c>
      <c r="CA78" s="86" t="s">
        <v>582</v>
      </c>
      <c r="CB78" s="86" t="s">
        <v>582</v>
      </c>
      <c r="CC78" s="86" t="s">
        <v>582</v>
      </c>
      <c r="CD78" s="86" t="s">
        <v>582</v>
      </c>
      <c r="CE78" s="86" t="s">
        <v>582</v>
      </c>
      <c r="CF78" s="86" t="s">
        <v>582</v>
      </c>
      <c r="CG78" s="86" t="s">
        <v>582</v>
      </c>
      <c r="CH78" s="86" t="s">
        <v>582</v>
      </c>
      <c r="CI78" s="86" t="s">
        <v>582</v>
      </c>
      <c r="CJ78" s="86" t="s">
        <v>582</v>
      </c>
      <c r="CK78" s="86" t="s">
        <v>582</v>
      </c>
      <c r="CL78" s="86" t="s">
        <v>582</v>
      </c>
      <c r="CM78" s="86" t="s">
        <v>582</v>
      </c>
      <c r="CN78" s="86" t="s">
        <v>582</v>
      </c>
      <c r="CO78" s="86" t="s">
        <v>582</v>
      </c>
      <c r="CP78" s="86" t="s">
        <v>582</v>
      </c>
      <c r="CQ78" s="86" t="s">
        <v>582</v>
      </c>
      <c r="CR78" s="86" t="s">
        <v>582</v>
      </c>
      <c r="CS78" s="86" t="s">
        <v>582</v>
      </c>
      <c r="CT78" s="86" t="s">
        <v>582</v>
      </c>
      <c r="CU78" s="86" t="s">
        <v>582</v>
      </c>
      <c r="CV78" s="86" t="s">
        <v>582</v>
      </c>
      <c r="CW78" s="86" t="s">
        <v>582</v>
      </c>
      <c r="CX78" s="86" t="s">
        <v>582</v>
      </c>
      <c r="CY78" s="86" t="s">
        <v>582</v>
      </c>
      <c r="CZ78" s="86" t="s">
        <v>582</v>
      </c>
      <c r="DA78" s="86" t="s">
        <v>582</v>
      </c>
      <c r="DB78" s="86" t="s">
        <v>582</v>
      </c>
      <c r="DC78" s="86" t="s">
        <v>582</v>
      </c>
      <c r="DD78" s="86" t="s">
        <v>582</v>
      </c>
      <c r="DE78" s="86" t="s">
        <v>582</v>
      </c>
      <c r="DF78" s="86" t="s">
        <v>582</v>
      </c>
      <c r="DG78" s="86" t="s">
        <v>582</v>
      </c>
      <c r="DH78" s="86" t="s">
        <v>582</v>
      </c>
      <c r="DI78" s="86" t="s">
        <v>582</v>
      </c>
      <c r="DJ78" s="86" t="s">
        <v>582</v>
      </c>
      <c r="DK78" s="86" t="s">
        <v>582</v>
      </c>
      <c r="DL78" s="86" t="s">
        <v>582</v>
      </c>
      <c r="DM78" s="86" t="s">
        <v>582</v>
      </c>
      <c r="DN78" s="86" t="s">
        <v>582</v>
      </c>
      <c r="DO78" s="86" t="s">
        <v>582</v>
      </c>
      <c r="DP78" s="86" t="s">
        <v>582</v>
      </c>
      <c r="DQ78" s="86" t="s">
        <v>582</v>
      </c>
      <c r="DR78" s="86" t="s">
        <v>582</v>
      </c>
      <c r="DS78" s="86" t="s">
        <v>582</v>
      </c>
      <c r="DT78" s="86" t="s">
        <v>582</v>
      </c>
      <c r="DU78" s="86" t="s">
        <v>582</v>
      </c>
      <c r="DV78" s="86" t="s">
        <v>582</v>
      </c>
      <c r="DW78" s="86" t="s">
        <v>582</v>
      </c>
      <c r="DX78" s="86" t="s">
        <v>582</v>
      </c>
      <c r="DY78" s="86" t="s">
        <v>582</v>
      </c>
      <c r="DZ78" s="86" t="s">
        <v>582</v>
      </c>
      <c r="EA78" s="86" t="s">
        <v>582</v>
      </c>
      <c r="EB78" s="86" t="s">
        <v>582</v>
      </c>
      <c r="EC78" s="86" t="s">
        <v>582</v>
      </c>
      <c r="ED78" s="86" t="s">
        <v>582</v>
      </c>
      <c r="EE78" s="86" t="s">
        <v>582</v>
      </c>
      <c r="EF78" s="86" t="s">
        <v>582</v>
      </c>
      <c r="EG78" s="86" t="s">
        <v>582</v>
      </c>
      <c r="EH78" s="86" t="s">
        <v>582</v>
      </c>
      <c r="EI78" s="86" t="s">
        <v>582</v>
      </c>
      <c r="EJ78" s="86" t="s">
        <v>582</v>
      </c>
      <c r="EK78" s="86" t="s">
        <v>582</v>
      </c>
      <c r="EL78" s="86" t="s">
        <v>582</v>
      </c>
      <c r="EM78" s="86" t="s">
        <v>582</v>
      </c>
      <c r="EN78" s="86" t="s">
        <v>582</v>
      </c>
      <c r="EO78" s="86" t="s">
        <v>582</v>
      </c>
      <c r="EP78" s="86" t="s">
        <v>582</v>
      </c>
      <c r="EQ78" s="86" t="s">
        <v>582</v>
      </c>
      <c r="ER78" s="86" t="s">
        <v>582</v>
      </c>
      <c r="ES78" s="86" t="s">
        <v>582</v>
      </c>
      <c r="ET78" s="86" t="s">
        <v>582</v>
      </c>
      <c r="EU78" s="86" t="s">
        <v>582</v>
      </c>
      <c r="EV78" s="86" t="s">
        <v>582</v>
      </c>
      <c r="EW78" s="86" t="s">
        <v>582</v>
      </c>
      <c r="EX78" s="86" t="s">
        <v>582</v>
      </c>
      <c r="EY78" s="86" t="s">
        <v>582</v>
      </c>
      <c r="EZ78" s="86" t="s">
        <v>582</v>
      </c>
      <c r="FA78" s="86" t="s">
        <v>582</v>
      </c>
      <c r="FB78" s="86" t="s">
        <v>582</v>
      </c>
      <c r="FC78" s="86" t="s">
        <v>582</v>
      </c>
      <c r="FD78" s="86" t="s">
        <v>582</v>
      </c>
      <c r="FE78" s="86" t="s">
        <v>582</v>
      </c>
      <c r="FF78" s="86" t="s">
        <v>582</v>
      </c>
      <c r="FG78" s="86" t="s">
        <v>582</v>
      </c>
      <c r="FH78" s="86" t="s">
        <v>582</v>
      </c>
      <c r="FI78" s="86" t="s">
        <v>582</v>
      </c>
      <c r="FJ78" s="86" t="s">
        <v>582</v>
      </c>
      <c r="FK78" s="86" t="s">
        <v>582</v>
      </c>
      <c r="FL78" s="86" t="s">
        <v>582</v>
      </c>
      <c r="FM78" s="86" t="s">
        <v>582</v>
      </c>
      <c r="FN78" s="86" t="s">
        <v>582</v>
      </c>
      <c r="FO78" s="86" t="s">
        <v>582</v>
      </c>
      <c r="FP78" s="86" t="s">
        <v>582</v>
      </c>
      <c r="FQ78" s="86" t="s">
        <v>582</v>
      </c>
      <c r="FR78" s="86" t="s">
        <v>582</v>
      </c>
      <c r="FS78" s="86" t="s">
        <v>582</v>
      </c>
      <c r="FT78" s="86" t="s">
        <v>582</v>
      </c>
      <c r="FU78" s="86" t="s">
        <v>582</v>
      </c>
      <c r="FV78" s="86" t="s">
        <v>582</v>
      </c>
      <c r="FW78" s="86" t="s">
        <v>582</v>
      </c>
      <c r="FX78" s="86" t="s">
        <v>582</v>
      </c>
      <c r="FY78" s="86" t="s">
        <v>582</v>
      </c>
      <c r="FZ78" s="86" t="s">
        <v>582</v>
      </c>
      <c r="GA78" s="86" t="s">
        <v>582</v>
      </c>
      <c r="GB78" s="86" t="s">
        <v>582</v>
      </c>
      <c r="GC78" s="86" t="s">
        <v>582</v>
      </c>
      <c r="GD78" s="86" t="s">
        <v>582</v>
      </c>
      <c r="GE78" s="86" t="s">
        <v>582</v>
      </c>
      <c r="GF78" s="86" t="s">
        <v>582</v>
      </c>
      <c r="GG78" s="86" t="s">
        <v>582</v>
      </c>
      <c r="GH78" s="86" t="s">
        <v>582</v>
      </c>
      <c r="GI78" s="86" t="s">
        <v>582</v>
      </c>
      <c r="GJ78" s="86" t="s">
        <v>582</v>
      </c>
      <c r="GK78" s="86" t="s">
        <v>582</v>
      </c>
      <c r="GL78" s="86" t="s">
        <v>582</v>
      </c>
      <c r="GM78" s="86" t="s">
        <v>582</v>
      </c>
      <c r="GN78" s="86" t="s">
        <v>582</v>
      </c>
      <c r="GO78" s="86" t="s">
        <v>582</v>
      </c>
      <c r="GP78" s="86" t="s">
        <v>582</v>
      </c>
      <c r="GQ78" s="86">
        <v>100</v>
      </c>
      <c r="GR78" s="86" t="s">
        <v>582</v>
      </c>
      <c r="GS78" s="86" t="s">
        <v>582</v>
      </c>
      <c r="GT78" s="86" t="s">
        <v>582</v>
      </c>
      <c r="GU78" s="86" t="s">
        <v>582</v>
      </c>
      <c r="GV78" s="86" t="s">
        <v>582</v>
      </c>
      <c r="GW78" s="86" t="s">
        <v>582</v>
      </c>
      <c r="GX78" s="86" t="s">
        <v>582</v>
      </c>
      <c r="GY78" s="86" t="s">
        <v>582</v>
      </c>
      <c r="GZ78" s="86" t="s">
        <v>582</v>
      </c>
      <c r="HA78" s="86" t="s">
        <v>582</v>
      </c>
      <c r="HB78" s="86" t="s">
        <v>582</v>
      </c>
      <c r="HC78" s="86" t="s">
        <v>582</v>
      </c>
      <c r="HD78" s="86" t="s">
        <v>582</v>
      </c>
      <c r="HE78" s="86" t="s">
        <v>582</v>
      </c>
      <c r="HF78" s="86" t="s">
        <v>582</v>
      </c>
      <c r="HG78" s="86" t="s">
        <v>582</v>
      </c>
      <c r="HH78" s="86" t="s">
        <v>582</v>
      </c>
      <c r="HI78" s="86" t="s">
        <v>582</v>
      </c>
      <c r="HJ78" s="86" t="s">
        <v>582</v>
      </c>
      <c r="HK78" s="86" t="s">
        <v>582</v>
      </c>
      <c r="HL78" s="86" t="s">
        <v>582</v>
      </c>
      <c r="HM78" s="86" t="s">
        <v>582</v>
      </c>
      <c r="HN78" s="86" t="s">
        <v>582</v>
      </c>
      <c r="HO78" s="86" t="s">
        <v>582</v>
      </c>
      <c r="HP78" s="86" t="s">
        <v>582</v>
      </c>
      <c r="HQ78" s="86" t="s">
        <v>582</v>
      </c>
      <c r="HR78" s="86" t="s">
        <v>582</v>
      </c>
      <c r="HS78" s="86" t="s">
        <v>582</v>
      </c>
      <c r="HT78" s="86" t="s">
        <v>582</v>
      </c>
      <c r="HU78" s="86" t="s">
        <v>582</v>
      </c>
      <c r="HV78" s="86" t="s">
        <v>582</v>
      </c>
      <c r="HW78" s="86" t="s">
        <v>582</v>
      </c>
      <c r="HX78" s="86" t="s">
        <v>582</v>
      </c>
      <c r="HY78" s="86">
        <v>100</v>
      </c>
      <c r="HZ78" s="86">
        <v>100</v>
      </c>
      <c r="IA78" s="86">
        <v>100</v>
      </c>
      <c r="IB78" s="86">
        <v>0</v>
      </c>
      <c r="IC78" s="86">
        <v>100</v>
      </c>
      <c r="ID78" s="86">
        <v>100</v>
      </c>
      <c r="IE78" s="86">
        <v>100</v>
      </c>
      <c r="IF78" s="86">
        <v>100</v>
      </c>
      <c r="IG78" s="86">
        <v>100</v>
      </c>
      <c r="IH78" s="86">
        <v>100</v>
      </c>
      <c r="II78" s="86">
        <v>100</v>
      </c>
      <c r="IJ78" s="86">
        <v>0</v>
      </c>
      <c r="IK78" s="86">
        <v>0</v>
      </c>
      <c r="IL78" s="86">
        <v>0</v>
      </c>
      <c r="IM78" s="86">
        <v>100</v>
      </c>
      <c r="IN78" s="86">
        <v>0</v>
      </c>
      <c r="IO78" s="86">
        <v>0</v>
      </c>
      <c r="IP78" s="86">
        <v>0</v>
      </c>
      <c r="IQ78" s="86">
        <v>0</v>
      </c>
      <c r="IR78" s="86">
        <v>100</v>
      </c>
      <c r="IS78" s="86">
        <v>0</v>
      </c>
      <c r="IT78" s="86">
        <v>0</v>
      </c>
      <c r="IU78" s="86">
        <v>100</v>
      </c>
      <c r="IV78" s="86">
        <v>100</v>
      </c>
      <c r="IW78" s="86">
        <v>100</v>
      </c>
      <c r="IX78" s="86">
        <v>100</v>
      </c>
      <c r="IY78" s="86">
        <v>0</v>
      </c>
      <c r="IZ78" s="86">
        <v>0</v>
      </c>
      <c r="JA78" s="86">
        <v>100</v>
      </c>
      <c r="JB78" s="86">
        <v>100</v>
      </c>
      <c r="JC78" s="86" t="s">
        <v>582</v>
      </c>
      <c r="JD78" s="86" t="s">
        <v>582</v>
      </c>
      <c r="JE78" s="86" t="s">
        <v>582</v>
      </c>
      <c r="JF78" s="86" t="s">
        <v>582</v>
      </c>
      <c r="JG78" s="86" t="s">
        <v>582</v>
      </c>
      <c r="JH78" s="86" t="s">
        <v>582</v>
      </c>
      <c r="JI78" s="86" t="s">
        <v>582</v>
      </c>
      <c r="JJ78" s="86" t="s">
        <v>582</v>
      </c>
      <c r="JK78" s="86" t="s">
        <v>582</v>
      </c>
      <c r="JL78" s="86" t="s">
        <v>582</v>
      </c>
      <c r="JM78" s="86" t="s">
        <v>582</v>
      </c>
      <c r="JN78" s="86" t="s">
        <v>582</v>
      </c>
      <c r="JO78" s="86" t="s">
        <v>582</v>
      </c>
      <c r="JP78" s="86" t="s">
        <v>582</v>
      </c>
      <c r="JQ78" s="86" t="s">
        <v>582</v>
      </c>
      <c r="JR78" s="86" t="s">
        <v>582</v>
      </c>
      <c r="JS78" s="86" t="s">
        <v>582</v>
      </c>
      <c r="JT78" s="86" t="s">
        <v>582</v>
      </c>
      <c r="JU78" s="86" t="s">
        <v>582</v>
      </c>
      <c r="JV78" s="86" t="s">
        <v>582</v>
      </c>
      <c r="JW78" s="86" t="s">
        <v>582</v>
      </c>
      <c r="JX78" s="86" t="s">
        <v>582</v>
      </c>
      <c r="JY78" s="86" t="s">
        <v>582</v>
      </c>
      <c r="JZ78" s="86" t="s">
        <v>582</v>
      </c>
      <c r="KA78" s="86" t="s">
        <v>582</v>
      </c>
      <c r="KB78" s="86" t="s">
        <v>582</v>
      </c>
      <c r="KC78" s="86" t="s">
        <v>582</v>
      </c>
      <c r="KD78" s="86" t="s">
        <v>582</v>
      </c>
      <c r="KE78" s="86" t="s">
        <v>582</v>
      </c>
      <c r="KF78" s="86" t="s">
        <v>582</v>
      </c>
      <c r="KG78" s="86" t="s">
        <v>582</v>
      </c>
      <c r="KH78" s="86" t="s">
        <v>582</v>
      </c>
      <c r="KI78" s="86" t="s">
        <v>582</v>
      </c>
      <c r="KJ78" s="86" t="s">
        <v>582</v>
      </c>
      <c r="KK78" s="86" t="s">
        <v>582</v>
      </c>
      <c r="KL78" s="86" t="s">
        <v>582</v>
      </c>
      <c r="KM78" s="86" t="s">
        <v>582</v>
      </c>
      <c r="KN78" s="86" t="s">
        <v>582</v>
      </c>
      <c r="KO78" s="86" t="s">
        <v>582</v>
      </c>
      <c r="KP78" s="86" t="s">
        <v>582</v>
      </c>
      <c r="KQ78" s="86" t="s">
        <v>582</v>
      </c>
      <c r="KR78" s="86" t="s">
        <v>582</v>
      </c>
      <c r="KS78" s="86" t="s">
        <v>582</v>
      </c>
      <c r="KT78" s="86" t="s">
        <v>582</v>
      </c>
      <c r="KU78" s="86" t="s">
        <v>582</v>
      </c>
      <c r="KV78" s="86" t="s">
        <v>582</v>
      </c>
      <c r="KW78" s="86" t="s">
        <v>582</v>
      </c>
      <c r="KX78" s="86" t="s">
        <v>582</v>
      </c>
      <c r="KY78" s="86" t="s">
        <v>582</v>
      </c>
      <c r="KZ78" s="86" t="s">
        <v>582</v>
      </c>
      <c r="LA78" s="86" t="s">
        <v>582</v>
      </c>
      <c r="LB78" s="86" t="s">
        <v>582</v>
      </c>
      <c r="LC78" s="86" t="s">
        <v>582</v>
      </c>
      <c r="LD78" s="86" t="s">
        <v>582</v>
      </c>
      <c r="LE78" s="86" t="s">
        <v>582</v>
      </c>
      <c r="LF78" s="86" t="s">
        <v>582</v>
      </c>
      <c r="LG78" s="86" t="s">
        <v>582</v>
      </c>
      <c r="LH78" s="86" t="s">
        <v>582</v>
      </c>
      <c r="LI78" s="86" t="s">
        <v>582</v>
      </c>
      <c r="LJ78" s="86" t="s">
        <v>582</v>
      </c>
      <c r="LK78" s="86" t="s">
        <v>582</v>
      </c>
      <c r="LL78" s="86" t="s">
        <v>582</v>
      </c>
      <c r="LM78" s="86" t="s">
        <v>582</v>
      </c>
      <c r="LN78" s="86" t="s">
        <v>582</v>
      </c>
      <c r="LO78" s="86" t="s">
        <v>582</v>
      </c>
      <c r="LP78" s="86" t="s">
        <v>582</v>
      </c>
      <c r="LQ78" s="86" t="s">
        <v>582</v>
      </c>
      <c r="LR78" s="86" t="s">
        <v>582</v>
      </c>
      <c r="LS78" s="86" t="s">
        <v>582</v>
      </c>
      <c r="LT78" s="86" t="s">
        <v>582</v>
      </c>
      <c r="LU78" s="86" t="s">
        <v>582</v>
      </c>
      <c r="LV78" s="86" t="s">
        <v>582</v>
      </c>
      <c r="LW78" s="86" t="s">
        <v>582</v>
      </c>
      <c r="LX78" s="86" t="s">
        <v>582</v>
      </c>
      <c r="LY78" s="86" t="s">
        <v>582</v>
      </c>
      <c r="LZ78" s="86" t="s">
        <v>582</v>
      </c>
      <c r="MA78" s="86" t="s">
        <v>582</v>
      </c>
      <c r="MB78" s="86" t="s">
        <v>582</v>
      </c>
      <c r="MC78" s="86" t="s">
        <v>582</v>
      </c>
      <c r="MD78" s="86" t="s">
        <v>582</v>
      </c>
      <c r="ME78" s="86" t="s">
        <v>582</v>
      </c>
      <c r="MF78" s="86" t="s">
        <v>582</v>
      </c>
      <c r="MG78" s="86" t="s">
        <v>582</v>
      </c>
      <c r="MH78" s="86" t="s">
        <v>582</v>
      </c>
      <c r="MI78" s="86" t="s">
        <v>582</v>
      </c>
      <c r="MJ78" s="86" t="s">
        <v>582</v>
      </c>
      <c r="MK78" s="86" t="s">
        <v>582</v>
      </c>
      <c r="ML78" s="86" t="s">
        <v>582</v>
      </c>
      <c r="MM78" s="86" t="s">
        <v>582</v>
      </c>
      <c r="MN78" s="86" t="s">
        <v>582</v>
      </c>
      <c r="MO78" s="86" t="s">
        <v>582</v>
      </c>
      <c r="MP78" s="86" t="s">
        <v>582</v>
      </c>
      <c r="MQ78" s="86" t="s">
        <v>582</v>
      </c>
      <c r="MR78" s="86">
        <v>100</v>
      </c>
      <c r="MS78" s="86">
        <v>0</v>
      </c>
      <c r="MT78" s="86">
        <v>100</v>
      </c>
      <c r="MU78" s="86">
        <v>0</v>
      </c>
      <c r="MV78" s="86">
        <v>0</v>
      </c>
      <c r="MW78" s="86">
        <v>100</v>
      </c>
      <c r="MX78" s="86">
        <v>100</v>
      </c>
      <c r="MY78" s="86">
        <v>100</v>
      </c>
      <c r="MZ78" s="86">
        <v>100</v>
      </c>
      <c r="NA78" s="86">
        <v>0</v>
      </c>
      <c r="NB78" s="86">
        <v>100</v>
      </c>
      <c r="NC78" s="86">
        <v>0</v>
      </c>
      <c r="ND78" s="86">
        <v>100</v>
      </c>
      <c r="NE78" s="86">
        <v>100</v>
      </c>
      <c r="NF78" s="86">
        <v>100</v>
      </c>
      <c r="NG78" s="86">
        <v>0</v>
      </c>
      <c r="NH78" s="86">
        <v>100</v>
      </c>
      <c r="NI78" s="86">
        <v>100</v>
      </c>
      <c r="NJ78" s="86">
        <v>100</v>
      </c>
      <c r="NK78" s="86">
        <v>100</v>
      </c>
      <c r="NL78" s="86">
        <v>100</v>
      </c>
      <c r="NM78" s="86">
        <v>100</v>
      </c>
      <c r="NN78" s="86">
        <v>0</v>
      </c>
      <c r="NO78" s="86">
        <v>100</v>
      </c>
      <c r="NP78" s="86">
        <v>100</v>
      </c>
      <c r="NQ78" s="86">
        <v>0</v>
      </c>
      <c r="NR78" s="86" t="s">
        <v>582</v>
      </c>
      <c r="NS78" s="86" t="s">
        <v>582</v>
      </c>
      <c r="NT78" s="86" t="s">
        <v>582</v>
      </c>
      <c r="NU78" s="86" t="s">
        <v>582</v>
      </c>
      <c r="NV78" s="86" t="s">
        <v>582</v>
      </c>
      <c r="NW78" s="86" t="s">
        <v>582</v>
      </c>
      <c r="NX78" s="86" t="s">
        <v>582</v>
      </c>
      <c r="NY78" s="86" t="s">
        <v>582</v>
      </c>
      <c r="NZ78" s="86" t="s">
        <v>582</v>
      </c>
      <c r="OA78" s="86" t="s">
        <v>582</v>
      </c>
      <c r="OB78" s="86" t="s">
        <v>582</v>
      </c>
      <c r="OC78" s="86" t="s">
        <v>582</v>
      </c>
      <c r="OD78" s="86" t="s">
        <v>582</v>
      </c>
      <c r="OE78" s="86" t="s">
        <v>582</v>
      </c>
      <c r="OF78" s="86" t="s">
        <v>582</v>
      </c>
      <c r="OG78" s="86" t="s">
        <v>582</v>
      </c>
      <c r="OH78" s="86" t="s">
        <v>582</v>
      </c>
      <c r="OI78" s="86" t="s">
        <v>582</v>
      </c>
      <c r="OJ78" s="86" t="s">
        <v>582</v>
      </c>
      <c r="OK78" s="86" t="s">
        <v>582</v>
      </c>
      <c r="OL78" s="86" t="s">
        <v>582</v>
      </c>
      <c r="OM78" s="86" t="s">
        <v>582</v>
      </c>
      <c r="ON78" s="86" t="s">
        <v>582</v>
      </c>
      <c r="OO78" s="86" t="s">
        <v>582</v>
      </c>
      <c r="OP78" s="86" t="s">
        <v>582</v>
      </c>
    </row>
    <row r="79" spans="1:406" x14ac:dyDescent="0.25">
      <c r="A79" s="86">
        <v>12.06</v>
      </c>
      <c r="B79" s="62" t="s">
        <v>498</v>
      </c>
      <c r="C79" s="86">
        <v>0</v>
      </c>
      <c r="D79" s="86">
        <v>0</v>
      </c>
      <c r="E79" s="86">
        <v>50</v>
      </c>
      <c r="F79" s="86">
        <v>100</v>
      </c>
      <c r="G79" s="86">
        <v>50</v>
      </c>
      <c r="H79" s="86">
        <v>0</v>
      </c>
      <c r="I79" s="86">
        <v>0</v>
      </c>
      <c r="J79" s="86">
        <v>50</v>
      </c>
      <c r="K79" s="86">
        <v>50</v>
      </c>
      <c r="L79" s="86">
        <v>0</v>
      </c>
      <c r="M79" s="86">
        <v>100</v>
      </c>
      <c r="N79" s="86">
        <v>0</v>
      </c>
      <c r="O79" s="86">
        <v>0</v>
      </c>
      <c r="P79" s="86">
        <v>50</v>
      </c>
      <c r="Q79" s="86">
        <v>100</v>
      </c>
      <c r="R79" s="86">
        <v>50</v>
      </c>
      <c r="S79" s="86">
        <v>100</v>
      </c>
      <c r="T79" s="86">
        <v>100</v>
      </c>
      <c r="U79" s="86">
        <v>100</v>
      </c>
      <c r="V79" s="86">
        <v>0</v>
      </c>
      <c r="W79" s="86">
        <v>100</v>
      </c>
      <c r="X79" s="86">
        <v>0</v>
      </c>
      <c r="Y79" s="86">
        <v>100</v>
      </c>
      <c r="Z79" s="86">
        <v>0</v>
      </c>
      <c r="AA79" s="86">
        <v>100</v>
      </c>
      <c r="AB79" s="86">
        <v>50</v>
      </c>
      <c r="AC79" s="86">
        <v>100</v>
      </c>
      <c r="AD79" s="86">
        <v>66.666666666666657</v>
      </c>
      <c r="AE79" s="86">
        <v>66.666666666666657</v>
      </c>
      <c r="AF79" s="86">
        <v>66.666666666666657</v>
      </c>
      <c r="AG79" s="86">
        <v>66.666666666666657</v>
      </c>
      <c r="AH79" s="86">
        <v>66.666666666666657</v>
      </c>
      <c r="AI79" s="86">
        <v>100</v>
      </c>
      <c r="AJ79" s="86">
        <v>66.666666666666657</v>
      </c>
      <c r="AK79" s="86">
        <v>33.333333333333329</v>
      </c>
      <c r="AL79" s="86">
        <v>66.666666666666657</v>
      </c>
      <c r="AM79" s="86">
        <v>100</v>
      </c>
      <c r="AN79" s="86">
        <v>100</v>
      </c>
      <c r="AO79" s="86">
        <v>66.666666666666657</v>
      </c>
      <c r="AP79" s="86">
        <v>33.333333333333329</v>
      </c>
      <c r="AQ79" s="86">
        <v>66.666666666666657</v>
      </c>
      <c r="AR79" s="86">
        <v>100</v>
      </c>
      <c r="AS79" s="86">
        <v>66.666666666666657</v>
      </c>
      <c r="AT79" s="86">
        <v>66.666666666666657</v>
      </c>
      <c r="AU79" s="86">
        <v>33.333333333333329</v>
      </c>
      <c r="AV79" s="86">
        <v>100</v>
      </c>
      <c r="AW79" s="86">
        <v>33.333333333333329</v>
      </c>
      <c r="AX79" s="86">
        <v>66.666666666666657</v>
      </c>
      <c r="AY79" s="86">
        <v>66.666666666666657</v>
      </c>
      <c r="AZ79" s="86">
        <v>0</v>
      </c>
      <c r="BA79" s="86">
        <v>66.666666666666657</v>
      </c>
      <c r="BB79" s="86">
        <v>66.666666666666657</v>
      </c>
      <c r="BC79" s="86">
        <v>33.333333333333329</v>
      </c>
      <c r="BD79" s="86">
        <v>0</v>
      </c>
      <c r="BE79" s="86">
        <v>100</v>
      </c>
      <c r="BF79" s="86">
        <v>100</v>
      </c>
      <c r="BG79" s="86">
        <v>100</v>
      </c>
      <c r="BH79" s="86">
        <v>50</v>
      </c>
      <c r="BI79" s="86">
        <v>100</v>
      </c>
      <c r="BJ79" s="86">
        <v>0</v>
      </c>
      <c r="BK79" s="86">
        <v>100</v>
      </c>
      <c r="BL79" s="86">
        <v>50</v>
      </c>
      <c r="BM79" s="86">
        <v>0</v>
      </c>
      <c r="BN79" s="86">
        <v>0</v>
      </c>
      <c r="BO79" s="86">
        <v>50</v>
      </c>
      <c r="BP79" s="86">
        <v>100</v>
      </c>
      <c r="BQ79" s="86">
        <v>0</v>
      </c>
      <c r="BR79" s="86">
        <v>50</v>
      </c>
      <c r="BS79" s="86">
        <v>0</v>
      </c>
      <c r="BT79" s="86">
        <v>0</v>
      </c>
      <c r="BU79" s="86">
        <v>100</v>
      </c>
      <c r="BV79" s="86">
        <v>100</v>
      </c>
      <c r="BW79" s="86">
        <v>100</v>
      </c>
      <c r="BX79" s="86">
        <v>0</v>
      </c>
      <c r="BY79" s="86">
        <v>100</v>
      </c>
      <c r="BZ79" s="86">
        <v>50</v>
      </c>
      <c r="CA79" s="86">
        <v>50</v>
      </c>
      <c r="CB79" s="86">
        <v>100</v>
      </c>
      <c r="CC79" s="86">
        <v>100</v>
      </c>
      <c r="CD79" s="86">
        <v>50</v>
      </c>
      <c r="CE79" s="86">
        <v>0</v>
      </c>
      <c r="CF79" s="86">
        <v>0</v>
      </c>
      <c r="CG79" s="86">
        <v>100</v>
      </c>
      <c r="CH79" s="86">
        <v>100</v>
      </c>
      <c r="CI79" s="86">
        <v>100</v>
      </c>
      <c r="CJ79" s="86">
        <v>100</v>
      </c>
      <c r="CK79" s="86">
        <v>0</v>
      </c>
      <c r="CL79" s="86">
        <v>100</v>
      </c>
      <c r="CM79" s="86">
        <v>100</v>
      </c>
      <c r="CN79" s="86">
        <v>0</v>
      </c>
      <c r="CO79" s="86">
        <v>100</v>
      </c>
      <c r="CP79" s="86">
        <v>0</v>
      </c>
      <c r="CQ79" s="86">
        <v>0</v>
      </c>
      <c r="CR79" s="86">
        <v>100</v>
      </c>
      <c r="CS79" s="86">
        <v>0</v>
      </c>
      <c r="CT79" s="86">
        <v>0</v>
      </c>
      <c r="CU79" s="86">
        <v>0</v>
      </c>
      <c r="CV79" s="86">
        <v>100</v>
      </c>
      <c r="CW79" s="86">
        <v>0</v>
      </c>
      <c r="CX79" s="86">
        <v>100</v>
      </c>
      <c r="CY79" s="86">
        <v>100</v>
      </c>
      <c r="CZ79" s="86">
        <v>100</v>
      </c>
      <c r="DA79" s="86">
        <v>0</v>
      </c>
      <c r="DB79" s="86">
        <v>0</v>
      </c>
      <c r="DC79" s="86">
        <v>100</v>
      </c>
      <c r="DD79" s="86">
        <v>0</v>
      </c>
      <c r="DE79" s="86">
        <v>0</v>
      </c>
      <c r="DF79" s="86">
        <v>0</v>
      </c>
      <c r="DG79" s="86">
        <v>100</v>
      </c>
      <c r="DH79" s="86">
        <v>0</v>
      </c>
      <c r="DI79" s="86">
        <v>100</v>
      </c>
      <c r="DJ79" s="86">
        <v>100</v>
      </c>
      <c r="DK79" s="86">
        <v>0</v>
      </c>
      <c r="DL79" s="86">
        <v>100</v>
      </c>
      <c r="DM79" s="86">
        <v>0</v>
      </c>
      <c r="DN79" s="86">
        <v>0</v>
      </c>
      <c r="DO79" s="86">
        <v>100</v>
      </c>
      <c r="DP79" s="86">
        <v>100</v>
      </c>
      <c r="DQ79" s="86">
        <v>100</v>
      </c>
      <c r="DR79" s="86">
        <v>0</v>
      </c>
      <c r="DS79" s="86">
        <v>100</v>
      </c>
      <c r="DT79" s="86">
        <v>100</v>
      </c>
      <c r="DU79" s="86">
        <v>100</v>
      </c>
      <c r="DV79" s="86">
        <v>100</v>
      </c>
      <c r="DW79" s="86">
        <v>100</v>
      </c>
      <c r="DX79" s="86">
        <v>100</v>
      </c>
      <c r="DY79" s="86">
        <v>100</v>
      </c>
      <c r="DZ79" s="86">
        <v>0</v>
      </c>
      <c r="EA79" s="86">
        <v>0</v>
      </c>
      <c r="EB79" s="86">
        <v>0</v>
      </c>
      <c r="EC79" s="86">
        <v>0</v>
      </c>
      <c r="ED79" s="86">
        <v>100</v>
      </c>
      <c r="EE79" s="86">
        <v>0</v>
      </c>
      <c r="EF79" s="86">
        <v>100</v>
      </c>
      <c r="EG79" s="86">
        <v>100</v>
      </c>
      <c r="EH79" s="86">
        <v>75</v>
      </c>
      <c r="EI79" s="86">
        <v>75</v>
      </c>
      <c r="EJ79" s="86">
        <v>100</v>
      </c>
      <c r="EK79" s="86">
        <v>100</v>
      </c>
      <c r="EL79" s="86">
        <v>50</v>
      </c>
      <c r="EM79" s="86">
        <v>0</v>
      </c>
      <c r="EN79" s="86">
        <v>100</v>
      </c>
      <c r="EO79" s="86">
        <v>50</v>
      </c>
      <c r="EP79" s="86">
        <v>100</v>
      </c>
      <c r="EQ79" s="86">
        <v>100</v>
      </c>
      <c r="ER79" s="86">
        <v>100</v>
      </c>
      <c r="ES79" s="86">
        <v>100</v>
      </c>
      <c r="ET79" s="86">
        <v>75</v>
      </c>
      <c r="EU79" s="86">
        <v>50</v>
      </c>
      <c r="EV79" s="86">
        <v>50</v>
      </c>
      <c r="EW79" s="86">
        <v>100</v>
      </c>
      <c r="EX79" s="86">
        <v>50</v>
      </c>
      <c r="EY79" s="86">
        <v>100</v>
      </c>
      <c r="EZ79" s="86">
        <v>50</v>
      </c>
      <c r="FA79" s="86">
        <v>100</v>
      </c>
      <c r="FB79" s="86">
        <v>50</v>
      </c>
      <c r="FC79" s="86">
        <v>100</v>
      </c>
      <c r="FD79" s="86">
        <v>100</v>
      </c>
      <c r="FE79" s="86">
        <v>0</v>
      </c>
      <c r="FF79" s="86">
        <v>100</v>
      </c>
      <c r="FG79" s="86">
        <v>100</v>
      </c>
      <c r="FH79" s="86">
        <v>0</v>
      </c>
      <c r="FI79" s="86">
        <v>100</v>
      </c>
      <c r="FJ79" s="86">
        <v>100</v>
      </c>
      <c r="FK79" s="86">
        <v>0</v>
      </c>
      <c r="FL79" s="86">
        <v>0</v>
      </c>
      <c r="FM79" s="86">
        <v>0</v>
      </c>
      <c r="FN79" s="86">
        <v>100</v>
      </c>
      <c r="FO79" s="86">
        <v>100</v>
      </c>
      <c r="FP79" s="86">
        <v>100</v>
      </c>
      <c r="FQ79" s="86">
        <v>0</v>
      </c>
      <c r="FR79" s="86">
        <v>0</v>
      </c>
      <c r="FS79" s="86">
        <v>50</v>
      </c>
      <c r="FT79" s="86">
        <v>0</v>
      </c>
      <c r="FU79" s="86">
        <v>0</v>
      </c>
      <c r="FV79" s="86">
        <v>50</v>
      </c>
      <c r="FW79" s="86">
        <v>50</v>
      </c>
      <c r="FX79" s="86">
        <v>50</v>
      </c>
      <c r="FY79" s="86">
        <v>50</v>
      </c>
      <c r="FZ79" s="86">
        <v>100</v>
      </c>
      <c r="GA79" s="86">
        <v>100</v>
      </c>
      <c r="GB79" s="86">
        <v>50</v>
      </c>
      <c r="GC79" s="86">
        <v>50</v>
      </c>
      <c r="GD79" s="86">
        <v>0</v>
      </c>
      <c r="GE79" s="86">
        <v>0</v>
      </c>
      <c r="GF79" s="86">
        <v>50</v>
      </c>
      <c r="GG79" s="86">
        <v>100</v>
      </c>
      <c r="GH79" s="86">
        <v>0</v>
      </c>
      <c r="GI79" s="86">
        <v>0</v>
      </c>
      <c r="GJ79" s="86">
        <v>0</v>
      </c>
      <c r="GK79" s="86">
        <v>0</v>
      </c>
      <c r="GL79" s="86">
        <v>100</v>
      </c>
      <c r="GM79" s="86">
        <v>0</v>
      </c>
      <c r="GN79" s="86">
        <v>0</v>
      </c>
      <c r="GO79" s="86">
        <v>0</v>
      </c>
      <c r="GP79" s="86">
        <v>100</v>
      </c>
      <c r="GQ79" s="86">
        <v>50</v>
      </c>
      <c r="GR79" s="86">
        <v>66.666666666666657</v>
      </c>
      <c r="GS79" s="86">
        <v>100</v>
      </c>
      <c r="GT79" s="86">
        <v>50</v>
      </c>
      <c r="GU79" s="86">
        <v>50</v>
      </c>
      <c r="GV79" s="86">
        <v>0</v>
      </c>
      <c r="GW79" s="86">
        <v>100</v>
      </c>
      <c r="GX79" s="86">
        <v>0</v>
      </c>
      <c r="GY79" s="86">
        <v>50</v>
      </c>
      <c r="GZ79" s="86">
        <v>0</v>
      </c>
      <c r="HA79" s="86">
        <v>50</v>
      </c>
      <c r="HB79" s="86">
        <v>50</v>
      </c>
      <c r="HC79" s="86">
        <v>100</v>
      </c>
      <c r="HD79" s="86">
        <v>0</v>
      </c>
      <c r="HE79" s="86">
        <v>0</v>
      </c>
      <c r="HF79" s="86">
        <v>0</v>
      </c>
      <c r="HG79" s="86">
        <v>0</v>
      </c>
      <c r="HH79" s="86">
        <v>0</v>
      </c>
      <c r="HI79" s="86">
        <v>0</v>
      </c>
      <c r="HJ79" s="86">
        <v>0</v>
      </c>
      <c r="HK79" s="86">
        <v>0</v>
      </c>
      <c r="HL79" s="86">
        <v>0</v>
      </c>
      <c r="HM79" s="86">
        <v>50</v>
      </c>
      <c r="HN79" s="86">
        <v>50</v>
      </c>
      <c r="HO79" s="86">
        <v>0</v>
      </c>
      <c r="HP79" s="86">
        <v>0</v>
      </c>
      <c r="HQ79" s="86">
        <v>0</v>
      </c>
      <c r="HR79" s="86">
        <v>0</v>
      </c>
      <c r="HS79" s="86">
        <v>0</v>
      </c>
      <c r="HT79" s="86">
        <v>0</v>
      </c>
      <c r="HU79" s="86">
        <v>50</v>
      </c>
      <c r="HV79" s="86">
        <v>50</v>
      </c>
      <c r="HW79" s="86">
        <v>0</v>
      </c>
      <c r="HX79" s="86">
        <v>50</v>
      </c>
      <c r="HY79" s="86">
        <v>100</v>
      </c>
      <c r="HZ79" s="86">
        <v>50</v>
      </c>
      <c r="IA79" s="86">
        <v>100</v>
      </c>
      <c r="IB79" s="86">
        <v>0</v>
      </c>
      <c r="IC79" s="86">
        <v>100</v>
      </c>
      <c r="ID79" s="86">
        <v>50</v>
      </c>
      <c r="IE79" s="86">
        <v>50</v>
      </c>
      <c r="IF79" s="86">
        <v>50</v>
      </c>
      <c r="IG79" s="86">
        <v>50</v>
      </c>
      <c r="IH79" s="86">
        <v>50</v>
      </c>
      <c r="II79" s="86">
        <v>50</v>
      </c>
      <c r="IJ79" s="86">
        <v>50</v>
      </c>
      <c r="IK79" s="86">
        <v>100</v>
      </c>
      <c r="IL79" s="86">
        <v>0</v>
      </c>
      <c r="IM79" s="86">
        <v>50</v>
      </c>
      <c r="IN79" s="86">
        <v>0</v>
      </c>
      <c r="IO79" s="86">
        <v>0</v>
      </c>
      <c r="IP79" s="86">
        <v>50</v>
      </c>
      <c r="IQ79" s="86">
        <v>50</v>
      </c>
      <c r="IR79" s="86">
        <v>50</v>
      </c>
      <c r="IS79" s="86">
        <v>0</v>
      </c>
      <c r="IT79" s="86">
        <v>50</v>
      </c>
      <c r="IU79" s="86">
        <v>50</v>
      </c>
      <c r="IV79" s="86">
        <v>100</v>
      </c>
      <c r="IW79" s="86">
        <v>50</v>
      </c>
      <c r="IX79" s="86">
        <v>50</v>
      </c>
      <c r="IY79" s="86">
        <v>50</v>
      </c>
      <c r="IZ79" s="86">
        <v>0</v>
      </c>
      <c r="JA79" s="86">
        <v>50</v>
      </c>
      <c r="JB79" s="86">
        <v>50</v>
      </c>
      <c r="JC79" s="86">
        <v>100</v>
      </c>
      <c r="JD79" s="86">
        <v>0</v>
      </c>
      <c r="JE79" s="86">
        <v>0</v>
      </c>
      <c r="JF79" s="86">
        <v>0</v>
      </c>
      <c r="JG79" s="86">
        <v>100</v>
      </c>
      <c r="JH79" s="86">
        <v>0</v>
      </c>
      <c r="JI79" s="86">
        <v>100</v>
      </c>
      <c r="JJ79" s="86">
        <v>0</v>
      </c>
      <c r="JK79" s="86">
        <v>100</v>
      </c>
      <c r="JL79" s="86">
        <v>0</v>
      </c>
      <c r="JM79" s="86">
        <v>0</v>
      </c>
      <c r="JN79" s="86">
        <v>100</v>
      </c>
      <c r="JO79" s="86">
        <v>100</v>
      </c>
      <c r="JP79" s="86">
        <v>0</v>
      </c>
      <c r="JQ79" s="86">
        <v>0</v>
      </c>
      <c r="JR79" s="86">
        <v>100</v>
      </c>
      <c r="JS79" s="86">
        <v>100</v>
      </c>
      <c r="JT79" s="86">
        <v>100</v>
      </c>
      <c r="JU79" s="86">
        <v>0</v>
      </c>
      <c r="JV79" s="86">
        <v>100</v>
      </c>
      <c r="JW79" s="86">
        <v>0</v>
      </c>
      <c r="JX79" s="86">
        <v>100</v>
      </c>
      <c r="JY79" s="86">
        <v>100</v>
      </c>
      <c r="JZ79" s="86">
        <v>100</v>
      </c>
      <c r="KA79" s="86">
        <v>100</v>
      </c>
      <c r="KB79" s="86">
        <v>66.666666666666657</v>
      </c>
      <c r="KC79" s="86">
        <v>0</v>
      </c>
      <c r="KD79" s="86">
        <v>66.666666666666657</v>
      </c>
      <c r="KE79" s="86">
        <v>100</v>
      </c>
      <c r="KF79" s="86">
        <v>0</v>
      </c>
      <c r="KG79" s="86">
        <v>100</v>
      </c>
      <c r="KH79" s="86">
        <v>0</v>
      </c>
      <c r="KI79" s="86">
        <v>0</v>
      </c>
      <c r="KJ79" s="86">
        <v>0</v>
      </c>
      <c r="KK79" s="86">
        <v>33.333333333333329</v>
      </c>
      <c r="KL79" s="86">
        <v>33.333333333333329</v>
      </c>
      <c r="KM79" s="86">
        <v>0</v>
      </c>
      <c r="KN79" s="86">
        <v>66.666666666666657</v>
      </c>
      <c r="KO79" s="86">
        <v>100</v>
      </c>
      <c r="KP79" s="86">
        <v>66.666666666666657</v>
      </c>
      <c r="KQ79" s="86">
        <v>33.333333333333329</v>
      </c>
      <c r="KR79" s="86">
        <v>0</v>
      </c>
      <c r="KS79" s="86">
        <v>0</v>
      </c>
      <c r="KT79" s="86">
        <v>33.333333333333329</v>
      </c>
      <c r="KU79" s="86">
        <v>100</v>
      </c>
      <c r="KV79" s="86">
        <v>33.333333333333329</v>
      </c>
      <c r="KW79" s="86">
        <v>66.666666666666657</v>
      </c>
      <c r="KX79" s="86">
        <v>0</v>
      </c>
      <c r="KY79" s="86">
        <v>66.666666666666657</v>
      </c>
      <c r="KZ79" s="86">
        <v>66.666666666666657</v>
      </c>
      <c r="LA79" s="86">
        <v>100</v>
      </c>
      <c r="LB79" s="86">
        <v>0</v>
      </c>
      <c r="LC79" s="86">
        <v>33.333333333333329</v>
      </c>
      <c r="LD79" s="86">
        <v>100</v>
      </c>
      <c r="LE79" s="86">
        <v>100</v>
      </c>
      <c r="LF79" s="86">
        <v>100</v>
      </c>
      <c r="LG79" s="86">
        <v>100</v>
      </c>
      <c r="LH79" s="86">
        <v>100</v>
      </c>
      <c r="LI79" s="86">
        <v>100</v>
      </c>
      <c r="LJ79" s="86">
        <v>100</v>
      </c>
      <c r="LK79" s="86">
        <v>100</v>
      </c>
      <c r="LL79" s="86">
        <v>0</v>
      </c>
      <c r="LM79" s="86">
        <v>100</v>
      </c>
      <c r="LN79" s="86">
        <v>0</v>
      </c>
      <c r="LO79" s="86">
        <v>0</v>
      </c>
      <c r="LP79" s="86">
        <v>100</v>
      </c>
      <c r="LQ79" s="86">
        <v>100</v>
      </c>
      <c r="LR79" s="86">
        <v>0</v>
      </c>
      <c r="LS79" s="86">
        <v>100</v>
      </c>
      <c r="LT79" s="86">
        <v>100</v>
      </c>
      <c r="LU79" s="86">
        <v>100</v>
      </c>
      <c r="LV79" s="86">
        <v>0</v>
      </c>
      <c r="LW79" s="86">
        <v>100</v>
      </c>
      <c r="LX79" s="86">
        <v>100</v>
      </c>
      <c r="LY79" s="86">
        <v>0</v>
      </c>
      <c r="LZ79" s="86">
        <v>100</v>
      </c>
      <c r="MA79" s="86">
        <v>100</v>
      </c>
      <c r="MB79" s="86">
        <v>100</v>
      </c>
      <c r="MC79" s="86">
        <v>100</v>
      </c>
      <c r="MD79" s="86">
        <v>100</v>
      </c>
      <c r="ME79" s="86">
        <v>100</v>
      </c>
      <c r="MF79" s="86">
        <v>100</v>
      </c>
      <c r="MG79" s="86">
        <v>100</v>
      </c>
      <c r="MH79" s="86">
        <v>100</v>
      </c>
      <c r="MI79" s="86">
        <v>100</v>
      </c>
      <c r="MJ79" s="86">
        <v>100</v>
      </c>
      <c r="MK79" s="86">
        <v>100</v>
      </c>
      <c r="ML79" s="86">
        <v>100</v>
      </c>
      <c r="MM79" s="86">
        <v>100</v>
      </c>
      <c r="MN79" s="86">
        <v>100</v>
      </c>
      <c r="MO79" s="86">
        <v>100</v>
      </c>
      <c r="MP79" s="86">
        <v>100</v>
      </c>
      <c r="MQ79" s="86">
        <v>100</v>
      </c>
      <c r="MR79" s="86">
        <v>50</v>
      </c>
      <c r="MS79" s="86">
        <v>100</v>
      </c>
      <c r="MT79" s="86">
        <v>50</v>
      </c>
      <c r="MU79" s="86">
        <v>50</v>
      </c>
      <c r="MV79" s="86">
        <v>50</v>
      </c>
      <c r="MW79" s="86">
        <v>100</v>
      </c>
      <c r="MX79" s="86">
        <v>100</v>
      </c>
      <c r="MY79" s="86">
        <v>50</v>
      </c>
      <c r="MZ79" s="86">
        <v>100</v>
      </c>
      <c r="NA79" s="86">
        <v>50</v>
      </c>
      <c r="NB79" s="86">
        <v>50</v>
      </c>
      <c r="NC79" s="86">
        <v>100</v>
      </c>
      <c r="ND79" s="86">
        <v>50</v>
      </c>
      <c r="NE79" s="86">
        <v>50</v>
      </c>
      <c r="NF79" s="86">
        <v>50</v>
      </c>
      <c r="NG79" s="86">
        <v>50</v>
      </c>
      <c r="NH79" s="86">
        <v>50</v>
      </c>
      <c r="NI79" s="86">
        <v>50</v>
      </c>
      <c r="NJ79" s="86">
        <v>50</v>
      </c>
      <c r="NK79" s="86">
        <v>0</v>
      </c>
      <c r="NL79" s="86">
        <v>50</v>
      </c>
      <c r="NM79" s="86">
        <v>100</v>
      </c>
      <c r="NN79" s="86">
        <v>50</v>
      </c>
      <c r="NO79" s="86">
        <v>50</v>
      </c>
      <c r="NP79" s="86">
        <v>50</v>
      </c>
      <c r="NQ79" s="86">
        <v>100</v>
      </c>
      <c r="NR79" s="86">
        <v>100</v>
      </c>
      <c r="NS79" s="86">
        <v>100</v>
      </c>
      <c r="NT79" s="86">
        <v>100</v>
      </c>
      <c r="NU79" s="86">
        <v>100</v>
      </c>
      <c r="NV79" s="86">
        <v>100</v>
      </c>
      <c r="NW79" s="86">
        <v>100</v>
      </c>
      <c r="NX79" s="86">
        <v>100</v>
      </c>
      <c r="NY79" s="86">
        <v>0</v>
      </c>
      <c r="NZ79" s="86">
        <v>100</v>
      </c>
      <c r="OA79" s="86">
        <v>0</v>
      </c>
      <c r="OB79" s="86">
        <v>100</v>
      </c>
      <c r="OC79" s="86">
        <v>100</v>
      </c>
      <c r="OD79" s="86">
        <v>0</v>
      </c>
      <c r="OE79" s="86">
        <v>0</v>
      </c>
      <c r="OF79" s="86">
        <v>0</v>
      </c>
      <c r="OG79" s="86">
        <v>100</v>
      </c>
      <c r="OH79" s="86">
        <v>100</v>
      </c>
      <c r="OI79" s="86">
        <v>100</v>
      </c>
      <c r="OJ79" s="86">
        <v>0</v>
      </c>
      <c r="OK79" s="86">
        <v>100</v>
      </c>
      <c r="OL79" s="86">
        <v>100</v>
      </c>
      <c r="OM79" s="86">
        <v>0</v>
      </c>
      <c r="ON79" s="86">
        <v>100</v>
      </c>
      <c r="OO79" s="86">
        <v>0</v>
      </c>
      <c r="OP79" s="86">
        <v>50</v>
      </c>
    </row>
    <row r="80" spans="1:406" x14ac:dyDescent="0.25">
      <c r="A80" s="86">
        <v>12.07</v>
      </c>
      <c r="B80" s="62" t="s">
        <v>499</v>
      </c>
      <c r="C80" s="86">
        <v>0</v>
      </c>
      <c r="D80" s="86">
        <v>0</v>
      </c>
      <c r="E80" s="86">
        <v>0</v>
      </c>
      <c r="F80" s="86">
        <v>0</v>
      </c>
      <c r="G80" s="86">
        <v>0</v>
      </c>
      <c r="H80" s="86">
        <v>0</v>
      </c>
      <c r="I80" s="86">
        <v>0</v>
      </c>
      <c r="J80" s="86">
        <v>0</v>
      </c>
      <c r="K80" s="86">
        <v>0</v>
      </c>
      <c r="L80" s="86">
        <v>0</v>
      </c>
      <c r="M80" s="86">
        <v>0</v>
      </c>
      <c r="N80" s="86">
        <v>0</v>
      </c>
      <c r="O80" s="86">
        <v>0</v>
      </c>
      <c r="P80" s="86">
        <v>0</v>
      </c>
      <c r="Q80" s="86">
        <v>0</v>
      </c>
      <c r="R80" s="86">
        <v>0</v>
      </c>
      <c r="S80" s="86">
        <v>0</v>
      </c>
      <c r="T80" s="86">
        <v>0</v>
      </c>
      <c r="U80" s="86">
        <v>0</v>
      </c>
      <c r="V80" s="86">
        <v>0</v>
      </c>
      <c r="W80" s="86">
        <v>0</v>
      </c>
      <c r="X80" s="86">
        <v>0</v>
      </c>
      <c r="Y80" s="86">
        <v>0</v>
      </c>
      <c r="Z80" s="86">
        <v>0</v>
      </c>
      <c r="AA80" s="86">
        <v>0</v>
      </c>
      <c r="AB80" s="86">
        <v>0</v>
      </c>
      <c r="AC80" s="86">
        <v>0</v>
      </c>
      <c r="AD80" s="86">
        <v>0</v>
      </c>
      <c r="AE80" s="86">
        <v>50</v>
      </c>
      <c r="AF80" s="86">
        <v>0</v>
      </c>
      <c r="AG80" s="86">
        <v>50</v>
      </c>
      <c r="AH80" s="86">
        <v>0</v>
      </c>
      <c r="AI80" s="86">
        <v>0</v>
      </c>
      <c r="AJ80" s="86">
        <v>0</v>
      </c>
      <c r="AK80" s="86">
        <v>0</v>
      </c>
      <c r="AL80" s="86">
        <v>0</v>
      </c>
      <c r="AM80" s="86">
        <v>0</v>
      </c>
      <c r="AN80" s="86">
        <v>0</v>
      </c>
      <c r="AO80" s="86">
        <v>0</v>
      </c>
      <c r="AP80" s="86">
        <v>0</v>
      </c>
      <c r="AQ80" s="86">
        <v>50</v>
      </c>
      <c r="AR80" s="86">
        <v>0</v>
      </c>
      <c r="AS80" s="86">
        <v>0</v>
      </c>
      <c r="AT80" s="86">
        <v>0</v>
      </c>
      <c r="AU80" s="86">
        <v>0</v>
      </c>
      <c r="AV80" s="86">
        <v>0</v>
      </c>
      <c r="AW80" s="86">
        <v>0</v>
      </c>
      <c r="AX80" s="86">
        <v>0</v>
      </c>
      <c r="AY80" s="86">
        <v>0</v>
      </c>
      <c r="AZ80" s="86">
        <v>0</v>
      </c>
      <c r="BA80" s="86">
        <v>0</v>
      </c>
      <c r="BB80" s="86">
        <v>0</v>
      </c>
      <c r="BC80" s="86">
        <v>0</v>
      </c>
      <c r="BD80" s="86">
        <v>0</v>
      </c>
      <c r="BE80" s="86">
        <v>0</v>
      </c>
      <c r="BF80" s="86">
        <v>0</v>
      </c>
      <c r="BG80" s="86">
        <v>0</v>
      </c>
      <c r="BH80" s="86">
        <v>0</v>
      </c>
      <c r="BI80" s="86">
        <v>100</v>
      </c>
      <c r="BJ80" s="86">
        <v>0</v>
      </c>
      <c r="BK80" s="86">
        <v>0</v>
      </c>
      <c r="BL80" s="86">
        <v>0</v>
      </c>
      <c r="BM80" s="86">
        <v>0</v>
      </c>
      <c r="BN80" s="86">
        <v>0</v>
      </c>
      <c r="BO80" s="86">
        <v>0</v>
      </c>
      <c r="BP80" s="86">
        <v>50</v>
      </c>
      <c r="BQ80" s="86">
        <v>0</v>
      </c>
      <c r="BR80" s="86">
        <v>0</v>
      </c>
      <c r="BS80" s="86">
        <v>0</v>
      </c>
      <c r="BT80" s="86">
        <v>50</v>
      </c>
      <c r="BU80" s="86">
        <v>0</v>
      </c>
      <c r="BV80" s="86">
        <v>0</v>
      </c>
      <c r="BW80" s="86">
        <v>0</v>
      </c>
      <c r="BX80" s="86">
        <v>0</v>
      </c>
      <c r="BY80" s="86">
        <v>0</v>
      </c>
      <c r="BZ80" s="86">
        <v>0</v>
      </c>
      <c r="CA80" s="86">
        <v>0</v>
      </c>
      <c r="CB80" s="86">
        <v>0</v>
      </c>
      <c r="CC80" s="86">
        <v>0</v>
      </c>
      <c r="CD80" s="86">
        <v>0</v>
      </c>
      <c r="CE80" s="86">
        <v>0</v>
      </c>
      <c r="CF80" s="86">
        <v>50</v>
      </c>
      <c r="CG80" s="86">
        <v>50</v>
      </c>
      <c r="CH80" s="86">
        <v>0</v>
      </c>
      <c r="CI80" s="86">
        <v>50</v>
      </c>
      <c r="CJ80" s="86">
        <v>50</v>
      </c>
      <c r="CK80" s="86">
        <v>50</v>
      </c>
      <c r="CL80" s="86">
        <v>0</v>
      </c>
      <c r="CM80" s="86">
        <v>50</v>
      </c>
      <c r="CN80" s="86">
        <v>0</v>
      </c>
      <c r="CO80" s="86">
        <v>50</v>
      </c>
      <c r="CP80" s="86">
        <v>50</v>
      </c>
      <c r="CQ80" s="86">
        <v>0</v>
      </c>
      <c r="CR80" s="86">
        <v>0</v>
      </c>
      <c r="CS80" s="86">
        <v>50</v>
      </c>
      <c r="CT80" s="86">
        <v>50</v>
      </c>
      <c r="CU80" s="86">
        <v>0</v>
      </c>
      <c r="CV80" s="86">
        <v>50</v>
      </c>
      <c r="CW80" s="86">
        <v>50</v>
      </c>
      <c r="CX80" s="86">
        <v>0</v>
      </c>
      <c r="CY80" s="86">
        <v>50</v>
      </c>
      <c r="CZ80" s="86">
        <v>50</v>
      </c>
      <c r="DA80" s="86">
        <v>50</v>
      </c>
      <c r="DB80" s="86">
        <v>50</v>
      </c>
      <c r="DC80" s="86">
        <v>0</v>
      </c>
      <c r="DD80" s="86">
        <v>0</v>
      </c>
      <c r="DE80" s="86">
        <v>0</v>
      </c>
      <c r="DF80" s="86">
        <v>0</v>
      </c>
      <c r="DG80" s="86">
        <v>0</v>
      </c>
      <c r="DH80" s="86">
        <v>50</v>
      </c>
      <c r="DI80" s="86">
        <v>0</v>
      </c>
      <c r="DJ80" s="86">
        <v>0</v>
      </c>
      <c r="DK80" s="86">
        <v>50</v>
      </c>
      <c r="DL80" s="86">
        <v>0</v>
      </c>
      <c r="DM80" s="86">
        <v>0</v>
      </c>
      <c r="DN80" s="86">
        <v>0</v>
      </c>
      <c r="DO80" s="86">
        <v>0</v>
      </c>
      <c r="DP80" s="86">
        <v>50</v>
      </c>
      <c r="DQ80" s="86">
        <v>0</v>
      </c>
      <c r="DR80" s="86">
        <v>0</v>
      </c>
      <c r="DS80" s="86">
        <v>0</v>
      </c>
      <c r="DT80" s="86">
        <v>0</v>
      </c>
      <c r="DU80" s="86">
        <v>0</v>
      </c>
      <c r="DV80" s="86">
        <v>50</v>
      </c>
      <c r="DW80" s="86">
        <v>50</v>
      </c>
      <c r="DX80" s="86">
        <v>50</v>
      </c>
      <c r="DY80" s="86">
        <v>0</v>
      </c>
      <c r="DZ80" s="86">
        <v>50</v>
      </c>
      <c r="EA80" s="86">
        <v>50</v>
      </c>
      <c r="EB80" s="86">
        <v>100</v>
      </c>
      <c r="EC80" s="86">
        <v>100</v>
      </c>
      <c r="ED80" s="86">
        <v>0</v>
      </c>
      <c r="EE80" s="86">
        <v>50</v>
      </c>
      <c r="EF80" s="86">
        <v>0</v>
      </c>
      <c r="EG80" s="86">
        <v>0</v>
      </c>
      <c r="EH80" s="86">
        <v>0</v>
      </c>
      <c r="EI80" s="86">
        <v>0</v>
      </c>
      <c r="EJ80" s="86">
        <v>0</v>
      </c>
      <c r="EK80" s="86">
        <v>0</v>
      </c>
      <c r="EL80" s="86">
        <v>0</v>
      </c>
      <c r="EM80" s="86">
        <v>0</v>
      </c>
      <c r="EN80" s="86">
        <v>50</v>
      </c>
      <c r="EO80" s="86">
        <v>50</v>
      </c>
      <c r="EP80" s="86">
        <v>100</v>
      </c>
      <c r="EQ80" s="86">
        <v>100</v>
      </c>
      <c r="ER80" s="86">
        <v>100</v>
      </c>
      <c r="ES80" s="86">
        <v>100</v>
      </c>
      <c r="ET80" s="86">
        <v>0</v>
      </c>
      <c r="EU80" s="86">
        <v>0</v>
      </c>
      <c r="EV80" s="86">
        <v>50</v>
      </c>
      <c r="EW80" s="86">
        <v>0</v>
      </c>
      <c r="EX80" s="86">
        <v>50</v>
      </c>
      <c r="EY80" s="86">
        <v>100</v>
      </c>
      <c r="EZ80" s="86">
        <v>50</v>
      </c>
      <c r="FA80" s="86">
        <v>100</v>
      </c>
      <c r="FB80" s="86">
        <v>100</v>
      </c>
      <c r="FC80" s="86">
        <v>100</v>
      </c>
      <c r="FD80" s="86">
        <v>0</v>
      </c>
      <c r="FE80" s="86">
        <v>50</v>
      </c>
      <c r="FF80" s="86">
        <v>50</v>
      </c>
      <c r="FG80" s="86">
        <v>50</v>
      </c>
      <c r="FH80" s="86">
        <v>0</v>
      </c>
      <c r="FI80" s="86">
        <v>50</v>
      </c>
      <c r="FJ80" s="86">
        <v>50</v>
      </c>
      <c r="FK80" s="86">
        <v>50</v>
      </c>
      <c r="FL80" s="86">
        <v>50</v>
      </c>
      <c r="FM80" s="86">
        <v>0</v>
      </c>
      <c r="FN80" s="86">
        <v>0</v>
      </c>
      <c r="FO80" s="86">
        <v>50</v>
      </c>
      <c r="FP80" s="86">
        <v>100</v>
      </c>
      <c r="FQ80" s="86">
        <v>0</v>
      </c>
      <c r="FR80" s="86">
        <v>50</v>
      </c>
      <c r="FS80" s="86">
        <v>50</v>
      </c>
      <c r="FT80" s="86">
        <v>0</v>
      </c>
      <c r="FU80" s="86">
        <v>50</v>
      </c>
      <c r="FV80" s="86">
        <v>100</v>
      </c>
      <c r="FW80" s="86">
        <v>50</v>
      </c>
      <c r="FX80" s="86">
        <v>100</v>
      </c>
      <c r="FY80" s="86">
        <v>100</v>
      </c>
      <c r="FZ80" s="86">
        <v>50</v>
      </c>
      <c r="GA80" s="86">
        <v>100</v>
      </c>
      <c r="GB80" s="86">
        <v>50</v>
      </c>
      <c r="GC80" s="86">
        <v>100</v>
      </c>
      <c r="GD80" s="86">
        <v>100</v>
      </c>
      <c r="GE80" s="86">
        <v>0</v>
      </c>
      <c r="GF80" s="86">
        <v>50</v>
      </c>
      <c r="GG80" s="86">
        <v>50</v>
      </c>
      <c r="GH80" s="86">
        <v>50</v>
      </c>
      <c r="GI80" s="86">
        <v>50</v>
      </c>
      <c r="GJ80" s="86">
        <v>50</v>
      </c>
      <c r="GK80" s="86">
        <v>50</v>
      </c>
      <c r="GL80" s="86">
        <v>50</v>
      </c>
      <c r="GM80" s="86">
        <v>50</v>
      </c>
      <c r="GN80" s="86">
        <v>100</v>
      </c>
      <c r="GO80" s="86">
        <v>50</v>
      </c>
      <c r="GP80" s="86">
        <v>100</v>
      </c>
      <c r="GQ80" s="86">
        <v>100</v>
      </c>
      <c r="GR80" s="86">
        <v>100</v>
      </c>
      <c r="GS80" s="86">
        <v>100</v>
      </c>
      <c r="GT80" s="86">
        <v>100</v>
      </c>
      <c r="GU80" s="86">
        <v>50</v>
      </c>
      <c r="GV80" s="86">
        <v>0</v>
      </c>
      <c r="GW80" s="86">
        <v>100</v>
      </c>
      <c r="GX80" s="86">
        <v>0</v>
      </c>
      <c r="GY80" s="86">
        <v>50</v>
      </c>
      <c r="GZ80" s="86">
        <v>50</v>
      </c>
      <c r="HA80" s="86">
        <v>50</v>
      </c>
      <c r="HB80" s="86">
        <v>100</v>
      </c>
      <c r="HC80" s="86">
        <v>100</v>
      </c>
      <c r="HD80" s="86">
        <v>0</v>
      </c>
      <c r="HE80" s="86">
        <v>50</v>
      </c>
      <c r="HF80" s="86">
        <v>50</v>
      </c>
      <c r="HG80" s="86">
        <v>50</v>
      </c>
      <c r="HH80" s="86">
        <v>50</v>
      </c>
      <c r="HI80" s="86">
        <v>0</v>
      </c>
      <c r="HJ80" s="86">
        <v>50</v>
      </c>
      <c r="HK80" s="86">
        <v>50</v>
      </c>
      <c r="HL80" s="86">
        <v>50</v>
      </c>
      <c r="HM80" s="86">
        <v>50</v>
      </c>
      <c r="HN80" s="86">
        <v>50</v>
      </c>
      <c r="HO80" s="86">
        <v>50</v>
      </c>
      <c r="HP80" s="86">
        <v>50</v>
      </c>
      <c r="HQ80" s="86">
        <v>0</v>
      </c>
      <c r="HR80" s="86">
        <v>0</v>
      </c>
      <c r="HS80" s="86">
        <v>0</v>
      </c>
      <c r="HT80" s="86">
        <v>50</v>
      </c>
      <c r="HU80" s="86">
        <v>0</v>
      </c>
      <c r="HV80" s="86">
        <v>0</v>
      </c>
      <c r="HW80" s="86">
        <v>0</v>
      </c>
      <c r="HX80" s="86">
        <v>50</v>
      </c>
      <c r="HY80" s="86">
        <v>100</v>
      </c>
      <c r="HZ80" s="86">
        <v>0</v>
      </c>
      <c r="IA80" s="86">
        <v>50</v>
      </c>
      <c r="IB80" s="86">
        <v>0</v>
      </c>
      <c r="IC80" s="86">
        <v>50</v>
      </c>
      <c r="ID80" s="86">
        <v>0</v>
      </c>
      <c r="IE80" s="86">
        <v>50</v>
      </c>
      <c r="IF80" s="86">
        <v>50</v>
      </c>
      <c r="IG80" s="86">
        <v>50</v>
      </c>
      <c r="IH80" s="86">
        <v>0</v>
      </c>
      <c r="II80" s="86">
        <v>0</v>
      </c>
      <c r="IJ80" s="86">
        <v>0</v>
      </c>
      <c r="IK80" s="86">
        <v>50</v>
      </c>
      <c r="IL80" s="86">
        <v>0</v>
      </c>
      <c r="IM80" s="86">
        <v>0</v>
      </c>
      <c r="IN80" s="86">
        <v>0</v>
      </c>
      <c r="IO80" s="86">
        <v>0</v>
      </c>
      <c r="IP80" s="86">
        <v>0</v>
      </c>
      <c r="IQ80" s="86">
        <v>0</v>
      </c>
      <c r="IR80" s="86">
        <v>0</v>
      </c>
      <c r="IS80" s="86">
        <v>0</v>
      </c>
      <c r="IT80" s="86">
        <v>0</v>
      </c>
      <c r="IU80" s="86">
        <v>0</v>
      </c>
      <c r="IV80" s="86">
        <v>0</v>
      </c>
      <c r="IW80" s="86">
        <v>0</v>
      </c>
      <c r="IX80" s="86">
        <v>0</v>
      </c>
      <c r="IY80" s="86">
        <v>0</v>
      </c>
      <c r="IZ80" s="86">
        <v>0</v>
      </c>
      <c r="JA80" s="86">
        <v>0</v>
      </c>
      <c r="JB80" s="86">
        <v>0</v>
      </c>
      <c r="JC80" s="86">
        <v>100</v>
      </c>
      <c r="JD80" s="86">
        <v>0</v>
      </c>
      <c r="JE80" s="86">
        <v>0</v>
      </c>
      <c r="JF80" s="86">
        <v>50</v>
      </c>
      <c r="JG80" s="86">
        <v>100</v>
      </c>
      <c r="JH80" s="86">
        <v>50</v>
      </c>
      <c r="JI80" s="86">
        <v>100</v>
      </c>
      <c r="JJ80" s="86">
        <v>0</v>
      </c>
      <c r="JK80" s="86">
        <v>50</v>
      </c>
      <c r="JL80" s="86">
        <v>0</v>
      </c>
      <c r="JM80" s="86">
        <v>0</v>
      </c>
      <c r="JN80" s="86">
        <v>50</v>
      </c>
      <c r="JO80" s="86">
        <v>100</v>
      </c>
      <c r="JP80" s="86">
        <v>0</v>
      </c>
      <c r="JQ80" s="86">
        <v>0</v>
      </c>
      <c r="JR80" s="86">
        <v>0</v>
      </c>
      <c r="JS80" s="86">
        <v>0</v>
      </c>
      <c r="JT80" s="86">
        <v>0</v>
      </c>
      <c r="JU80" s="86">
        <v>0</v>
      </c>
      <c r="JV80" s="86">
        <v>0</v>
      </c>
      <c r="JW80" s="86">
        <v>0</v>
      </c>
      <c r="JX80" s="86">
        <v>0</v>
      </c>
      <c r="JY80" s="86">
        <v>0</v>
      </c>
      <c r="JZ80" s="86">
        <v>0</v>
      </c>
      <c r="KA80" s="86">
        <v>0</v>
      </c>
      <c r="KB80" s="86">
        <v>100</v>
      </c>
      <c r="KC80" s="86">
        <v>0</v>
      </c>
      <c r="KD80" s="86">
        <v>100</v>
      </c>
      <c r="KE80" s="86">
        <v>100</v>
      </c>
      <c r="KF80" s="86">
        <v>0</v>
      </c>
      <c r="KG80" s="86">
        <v>100</v>
      </c>
      <c r="KH80" s="86">
        <v>0</v>
      </c>
      <c r="KI80" s="86">
        <v>0</v>
      </c>
      <c r="KJ80" s="86">
        <v>0</v>
      </c>
      <c r="KK80" s="86">
        <v>0</v>
      </c>
      <c r="KL80" s="86">
        <v>100</v>
      </c>
      <c r="KM80" s="86">
        <v>0</v>
      </c>
      <c r="KN80" s="86">
        <v>0</v>
      </c>
      <c r="KO80" s="86">
        <v>0</v>
      </c>
      <c r="KP80" s="86">
        <v>0</v>
      </c>
      <c r="KQ80" s="86">
        <v>0</v>
      </c>
      <c r="KR80" s="86">
        <v>0</v>
      </c>
      <c r="KS80" s="86">
        <v>0</v>
      </c>
      <c r="KT80" s="86">
        <v>0</v>
      </c>
      <c r="KU80" s="86">
        <v>50</v>
      </c>
      <c r="KV80" s="86">
        <v>0</v>
      </c>
      <c r="KW80" s="86">
        <v>0</v>
      </c>
      <c r="KX80" s="86">
        <v>0</v>
      </c>
      <c r="KY80" s="86">
        <v>0</v>
      </c>
      <c r="KZ80" s="86">
        <v>50</v>
      </c>
      <c r="LA80" s="86">
        <v>0</v>
      </c>
      <c r="LB80" s="86">
        <v>0</v>
      </c>
      <c r="LC80" s="86">
        <v>0</v>
      </c>
      <c r="LD80" s="86">
        <v>100</v>
      </c>
      <c r="LE80" s="86">
        <v>100</v>
      </c>
      <c r="LF80" s="86">
        <v>50</v>
      </c>
      <c r="LG80" s="86">
        <v>100</v>
      </c>
      <c r="LH80" s="86">
        <v>100</v>
      </c>
      <c r="LI80" s="86">
        <v>50</v>
      </c>
      <c r="LJ80" s="86">
        <v>50</v>
      </c>
      <c r="LK80" s="86">
        <v>100</v>
      </c>
      <c r="LL80" s="86">
        <v>0</v>
      </c>
      <c r="LM80" s="86">
        <v>50</v>
      </c>
      <c r="LN80" s="86">
        <v>50</v>
      </c>
      <c r="LO80" s="86">
        <v>100</v>
      </c>
      <c r="LP80" s="86">
        <v>50</v>
      </c>
      <c r="LQ80" s="86">
        <v>50</v>
      </c>
      <c r="LR80" s="86">
        <v>100</v>
      </c>
      <c r="LS80" s="86">
        <v>50</v>
      </c>
      <c r="LT80" s="86">
        <v>50</v>
      </c>
      <c r="LU80" s="86">
        <v>100</v>
      </c>
      <c r="LV80" s="86">
        <v>100</v>
      </c>
      <c r="LW80" s="86">
        <v>100</v>
      </c>
      <c r="LX80" s="86">
        <v>50</v>
      </c>
      <c r="LY80" s="86">
        <v>100</v>
      </c>
      <c r="LZ80" s="86">
        <v>50</v>
      </c>
      <c r="MA80" s="86">
        <v>100</v>
      </c>
      <c r="MB80" s="86">
        <v>100</v>
      </c>
      <c r="MC80" s="86">
        <v>0</v>
      </c>
      <c r="MD80" s="86">
        <v>50</v>
      </c>
      <c r="ME80" s="86">
        <v>50</v>
      </c>
      <c r="MF80" s="86">
        <v>50</v>
      </c>
      <c r="MG80" s="86">
        <v>50</v>
      </c>
      <c r="MH80" s="86">
        <v>50</v>
      </c>
      <c r="MI80" s="86">
        <v>100</v>
      </c>
      <c r="MJ80" s="86">
        <v>0</v>
      </c>
      <c r="MK80" s="86">
        <v>0</v>
      </c>
      <c r="ML80" s="86">
        <v>50</v>
      </c>
      <c r="MM80" s="86">
        <v>100</v>
      </c>
      <c r="MN80" s="86">
        <v>100</v>
      </c>
      <c r="MO80" s="86">
        <v>50</v>
      </c>
      <c r="MP80" s="86">
        <v>0</v>
      </c>
      <c r="MQ80" s="86">
        <v>50</v>
      </c>
      <c r="MR80" s="86">
        <v>100</v>
      </c>
      <c r="MS80" s="86">
        <v>0</v>
      </c>
      <c r="MT80" s="86">
        <v>100</v>
      </c>
      <c r="MU80" s="86">
        <v>100</v>
      </c>
      <c r="MV80" s="86">
        <v>100</v>
      </c>
      <c r="MW80" s="86">
        <v>100</v>
      </c>
      <c r="MX80" s="86">
        <v>100</v>
      </c>
      <c r="MY80" s="86">
        <v>100</v>
      </c>
      <c r="MZ80" s="86">
        <v>100</v>
      </c>
      <c r="NA80" s="86">
        <v>0</v>
      </c>
      <c r="NB80" s="86">
        <v>100</v>
      </c>
      <c r="NC80" s="86">
        <v>0</v>
      </c>
      <c r="ND80" s="86">
        <v>0</v>
      </c>
      <c r="NE80" s="86">
        <v>100</v>
      </c>
      <c r="NF80" s="86">
        <v>0</v>
      </c>
      <c r="NG80" s="86">
        <v>100</v>
      </c>
      <c r="NH80" s="86">
        <v>0</v>
      </c>
      <c r="NI80" s="86">
        <v>0</v>
      </c>
      <c r="NJ80" s="86">
        <v>0</v>
      </c>
      <c r="NK80" s="86">
        <v>100</v>
      </c>
      <c r="NL80" s="86">
        <v>0</v>
      </c>
      <c r="NM80" s="86">
        <v>0</v>
      </c>
      <c r="NN80" s="86">
        <v>100</v>
      </c>
      <c r="NO80" s="86">
        <v>100</v>
      </c>
      <c r="NP80" s="86">
        <v>0</v>
      </c>
      <c r="NQ80" s="86">
        <v>100</v>
      </c>
      <c r="NR80" s="86">
        <v>100</v>
      </c>
      <c r="NS80" s="86">
        <v>100</v>
      </c>
      <c r="NT80" s="86">
        <v>100</v>
      </c>
      <c r="NU80" s="86">
        <v>100</v>
      </c>
      <c r="NV80" s="86">
        <v>100</v>
      </c>
      <c r="NW80" s="86">
        <v>50</v>
      </c>
      <c r="NX80" s="86">
        <v>50</v>
      </c>
      <c r="NY80" s="86">
        <v>100</v>
      </c>
      <c r="NZ80" s="86">
        <v>50</v>
      </c>
      <c r="OA80" s="86">
        <v>50</v>
      </c>
      <c r="OB80" s="86">
        <v>50</v>
      </c>
      <c r="OC80" s="86">
        <v>50</v>
      </c>
      <c r="OD80" s="86">
        <v>50</v>
      </c>
      <c r="OE80" s="86">
        <v>50</v>
      </c>
      <c r="OF80" s="86">
        <v>0</v>
      </c>
      <c r="OG80" s="86">
        <v>50</v>
      </c>
      <c r="OH80" s="86">
        <v>100</v>
      </c>
      <c r="OI80" s="86">
        <v>50</v>
      </c>
      <c r="OJ80" s="86">
        <v>50</v>
      </c>
      <c r="OK80" s="86">
        <v>100</v>
      </c>
      <c r="OL80" s="86">
        <v>50</v>
      </c>
      <c r="OM80" s="86">
        <v>50</v>
      </c>
      <c r="ON80" s="86">
        <v>100</v>
      </c>
      <c r="OO80" s="86">
        <v>50</v>
      </c>
      <c r="OP80" s="86">
        <v>100</v>
      </c>
    </row>
    <row r="81" spans="1:406" x14ac:dyDescent="0.25">
      <c r="A81" s="86">
        <v>1.08</v>
      </c>
      <c r="B81" s="62" t="s">
        <v>500</v>
      </c>
      <c r="C81" s="86">
        <v>100</v>
      </c>
      <c r="D81" s="86">
        <v>66.666666666666657</v>
      </c>
      <c r="E81" s="86">
        <v>100</v>
      </c>
      <c r="F81" s="86">
        <v>66.666666666666657</v>
      </c>
      <c r="G81" s="86">
        <v>100</v>
      </c>
      <c r="H81" s="86">
        <v>33.333333333333329</v>
      </c>
      <c r="I81" s="86">
        <v>100</v>
      </c>
      <c r="J81" s="86">
        <v>66.666666666666657</v>
      </c>
      <c r="K81" s="86">
        <v>66.666666666666657</v>
      </c>
      <c r="L81" s="86">
        <v>100</v>
      </c>
      <c r="M81" s="86">
        <v>33.333333333333329</v>
      </c>
      <c r="N81" s="86">
        <v>33.333333333333329</v>
      </c>
      <c r="O81" s="86">
        <v>100</v>
      </c>
      <c r="P81" s="86">
        <v>100</v>
      </c>
      <c r="Q81" s="86">
        <v>33.333333333333329</v>
      </c>
      <c r="R81" s="86">
        <v>100</v>
      </c>
      <c r="S81" s="86">
        <v>100</v>
      </c>
      <c r="T81" s="86">
        <v>100</v>
      </c>
      <c r="U81" s="86">
        <v>66.666666666666657</v>
      </c>
      <c r="V81" s="86">
        <v>66.666666666666657</v>
      </c>
      <c r="W81" s="86">
        <v>66.666666666666657</v>
      </c>
      <c r="X81" s="86">
        <v>100</v>
      </c>
      <c r="Y81" s="86">
        <v>100</v>
      </c>
      <c r="Z81" s="86">
        <v>33.333333333333329</v>
      </c>
      <c r="AA81" s="86">
        <v>33.333333333333329</v>
      </c>
      <c r="AB81" s="86">
        <v>100</v>
      </c>
      <c r="AC81" s="86">
        <v>100</v>
      </c>
      <c r="AD81" s="86">
        <v>100</v>
      </c>
      <c r="AE81" s="86">
        <v>100</v>
      </c>
      <c r="AF81" s="86">
        <v>100</v>
      </c>
      <c r="AG81" s="86">
        <v>100</v>
      </c>
      <c r="AH81" s="86">
        <v>100</v>
      </c>
      <c r="AI81" s="86">
        <v>100</v>
      </c>
      <c r="AJ81" s="86">
        <v>100</v>
      </c>
      <c r="AK81" s="86">
        <v>0</v>
      </c>
      <c r="AL81" s="86">
        <v>100</v>
      </c>
      <c r="AM81" s="86">
        <v>100</v>
      </c>
      <c r="AN81" s="86">
        <v>100</v>
      </c>
      <c r="AO81" s="86">
        <v>0</v>
      </c>
      <c r="AP81" s="86">
        <v>100</v>
      </c>
      <c r="AQ81" s="86">
        <v>100</v>
      </c>
      <c r="AR81" s="86">
        <v>100</v>
      </c>
      <c r="AS81" s="86">
        <v>100</v>
      </c>
      <c r="AT81" s="86">
        <v>100</v>
      </c>
      <c r="AU81" s="86">
        <v>100</v>
      </c>
      <c r="AV81" s="86">
        <v>100</v>
      </c>
      <c r="AW81" s="86">
        <v>100</v>
      </c>
      <c r="AX81" s="86">
        <v>0</v>
      </c>
      <c r="AY81" s="86">
        <v>100</v>
      </c>
      <c r="AZ81" s="86">
        <v>100</v>
      </c>
      <c r="BA81" s="86">
        <v>100</v>
      </c>
      <c r="BB81" s="86">
        <v>100</v>
      </c>
      <c r="BC81" s="86">
        <v>100</v>
      </c>
      <c r="BD81" s="86">
        <v>100</v>
      </c>
      <c r="BE81" s="86">
        <v>100</v>
      </c>
      <c r="BF81" s="86">
        <v>50</v>
      </c>
      <c r="BG81" s="86">
        <v>50</v>
      </c>
      <c r="BH81" s="86">
        <v>0</v>
      </c>
      <c r="BI81" s="86">
        <v>50</v>
      </c>
      <c r="BJ81" s="86">
        <v>50</v>
      </c>
      <c r="BK81" s="86">
        <v>0</v>
      </c>
      <c r="BL81" s="86">
        <v>100</v>
      </c>
      <c r="BM81" s="86">
        <v>0</v>
      </c>
      <c r="BN81" s="86">
        <v>50</v>
      </c>
      <c r="BO81" s="86">
        <v>100</v>
      </c>
      <c r="BP81" s="86">
        <v>100</v>
      </c>
      <c r="BQ81" s="86">
        <v>50</v>
      </c>
      <c r="BR81" s="86">
        <v>100</v>
      </c>
      <c r="BS81" s="86">
        <v>50</v>
      </c>
      <c r="BT81" s="86">
        <v>50</v>
      </c>
      <c r="BU81" s="86">
        <v>50</v>
      </c>
      <c r="BV81" s="86">
        <v>50</v>
      </c>
      <c r="BW81" s="86">
        <v>0</v>
      </c>
      <c r="BX81" s="86">
        <v>50</v>
      </c>
      <c r="BY81" s="86">
        <v>50</v>
      </c>
      <c r="BZ81" s="86">
        <v>50</v>
      </c>
      <c r="CA81" s="86">
        <v>50</v>
      </c>
      <c r="CB81" s="86">
        <v>100</v>
      </c>
      <c r="CC81" s="86">
        <v>100</v>
      </c>
      <c r="CD81" s="86">
        <v>100</v>
      </c>
      <c r="CE81" s="86">
        <v>50</v>
      </c>
      <c r="CF81" s="86">
        <v>100</v>
      </c>
      <c r="CG81" s="86">
        <v>100</v>
      </c>
      <c r="CH81" s="86">
        <v>50</v>
      </c>
      <c r="CI81" s="86">
        <v>100</v>
      </c>
      <c r="CJ81" s="86">
        <v>100</v>
      </c>
      <c r="CK81" s="86">
        <v>50</v>
      </c>
      <c r="CL81" s="86">
        <v>50</v>
      </c>
      <c r="CM81" s="86">
        <v>100</v>
      </c>
      <c r="CN81" s="86">
        <v>50</v>
      </c>
      <c r="CO81" s="86">
        <v>100</v>
      </c>
      <c r="CP81" s="86">
        <v>50</v>
      </c>
      <c r="CQ81" s="86">
        <v>50</v>
      </c>
      <c r="CR81" s="86">
        <v>100</v>
      </c>
      <c r="CS81" s="86">
        <v>50</v>
      </c>
      <c r="CT81" s="86">
        <v>50</v>
      </c>
      <c r="CU81" s="86">
        <v>0</v>
      </c>
      <c r="CV81" s="86">
        <v>100</v>
      </c>
      <c r="CW81" s="86">
        <v>50</v>
      </c>
      <c r="CX81" s="86">
        <v>100</v>
      </c>
      <c r="CY81" s="86">
        <v>100</v>
      </c>
      <c r="CZ81" s="86">
        <v>50</v>
      </c>
      <c r="DA81" s="86">
        <v>100</v>
      </c>
      <c r="DB81" s="86">
        <v>100</v>
      </c>
      <c r="DC81" s="86">
        <v>50</v>
      </c>
      <c r="DD81" s="86">
        <v>50</v>
      </c>
      <c r="DE81" s="86">
        <v>50</v>
      </c>
      <c r="DF81" s="86">
        <v>75</v>
      </c>
      <c r="DG81" s="86">
        <v>100</v>
      </c>
      <c r="DH81" s="86">
        <v>50</v>
      </c>
      <c r="DI81" s="86">
        <v>100</v>
      </c>
      <c r="DJ81" s="86">
        <v>75</v>
      </c>
      <c r="DK81" s="86">
        <v>75</v>
      </c>
      <c r="DL81" s="86">
        <v>100</v>
      </c>
      <c r="DM81" s="86">
        <v>75</v>
      </c>
      <c r="DN81" s="86">
        <v>100</v>
      </c>
      <c r="DO81" s="86">
        <v>75</v>
      </c>
      <c r="DP81" s="86">
        <v>100</v>
      </c>
      <c r="DQ81" s="86">
        <v>100</v>
      </c>
      <c r="DR81" s="86">
        <v>75</v>
      </c>
      <c r="DS81" s="86">
        <v>75</v>
      </c>
      <c r="DT81" s="86">
        <v>75</v>
      </c>
      <c r="DU81" s="86">
        <v>75</v>
      </c>
      <c r="DV81" s="86">
        <v>100</v>
      </c>
      <c r="DW81" s="86">
        <v>100</v>
      </c>
      <c r="DX81" s="86">
        <v>100</v>
      </c>
      <c r="DY81" s="86">
        <v>50</v>
      </c>
      <c r="DZ81" s="86">
        <v>100</v>
      </c>
      <c r="EA81" s="86">
        <v>75</v>
      </c>
      <c r="EB81" s="86">
        <v>100</v>
      </c>
      <c r="EC81" s="86">
        <v>100</v>
      </c>
      <c r="ED81" s="86">
        <v>75</v>
      </c>
      <c r="EE81" s="86">
        <v>75</v>
      </c>
      <c r="EF81" s="86">
        <v>25</v>
      </c>
      <c r="EG81" s="86">
        <v>100</v>
      </c>
      <c r="EH81" s="86">
        <v>100</v>
      </c>
      <c r="EI81" s="86">
        <v>66.666666666666657</v>
      </c>
      <c r="EJ81" s="86">
        <v>66.666666666666657</v>
      </c>
      <c r="EK81" s="86">
        <v>66.666666666666657</v>
      </c>
      <c r="EL81" s="86">
        <v>66.666666666666657</v>
      </c>
      <c r="EM81" s="86">
        <v>66.666666666666657</v>
      </c>
      <c r="EN81" s="86">
        <v>100</v>
      </c>
      <c r="EO81" s="86">
        <v>100</v>
      </c>
      <c r="EP81" s="86">
        <v>100</v>
      </c>
      <c r="EQ81" s="86">
        <v>100</v>
      </c>
      <c r="ER81" s="86">
        <v>100</v>
      </c>
      <c r="ES81" s="86">
        <v>100</v>
      </c>
      <c r="ET81" s="86">
        <v>100</v>
      </c>
      <c r="EU81" s="86">
        <v>100</v>
      </c>
      <c r="EV81" s="86">
        <v>100</v>
      </c>
      <c r="EW81" s="86">
        <v>100</v>
      </c>
      <c r="EX81" s="86">
        <v>100</v>
      </c>
      <c r="EY81" s="86">
        <v>100</v>
      </c>
      <c r="EZ81" s="86">
        <v>100</v>
      </c>
      <c r="FA81" s="86">
        <v>100</v>
      </c>
      <c r="FB81" s="86">
        <v>66.666666666666657</v>
      </c>
      <c r="FC81" s="86">
        <v>66.666666666666657</v>
      </c>
      <c r="FD81" s="86">
        <v>100</v>
      </c>
      <c r="FE81" s="86">
        <v>50</v>
      </c>
      <c r="FF81" s="86">
        <v>0</v>
      </c>
      <c r="FG81" s="86">
        <v>0</v>
      </c>
      <c r="FH81" s="86">
        <v>100</v>
      </c>
      <c r="FI81" s="86">
        <v>100</v>
      </c>
      <c r="FJ81" s="86">
        <v>100</v>
      </c>
      <c r="FK81" s="86">
        <v>100</v>
      </c>
      <c r="FL81" s="86">
        <v>100</v>
      </c>
      <c r="FM81" s="86">
        <v>50</v>
      </c>
      <c r="FN81" s="86">
        <v>100</v>
      </c>
      <c r="FO81" s="86">
        <v>100</v>
      </c>
      <c r="FP81" s="86">
        <v>0</v>
      </c>
      <c r="FQ81" s="86">
        <v>50</v>
      </c>
      <c r="FR81" s="86">
        <v>50</v>
      </c>
      <c r="FS81" s="86">
        <v>100</v>
      </c>
      <c r="FT81" s="86">
        <v>100</v>
      </c>
      <c r="FU81" s="86">
        <v>100</v>
      </c>
      <c r="FV81" s="86">
        <v>33.333333333333329</v>
      </c>
      <c r="FW81" s="86">
        <v>100</v>
      </c>
      <c r="FX81" s="86">
        <v>100</v>
      </c>
      <c r="FY81" s="86">
        <v>100</v>
      </c>
      <c r="FZ81" s="86">
        <v>100</v>
      </c>
      <c r="GA81" s="86">
        <v>100</v>
      </c>
      <c r="GB81" s="86">
        <v>100</v>
      </c>
      <c r="GC81" s="86">
        <v>100</v>
      </c>
      <c r="GD81" s="86">
        <v>100</v>
      </c>
      <c r="GE81" s="86">
        <v>100</v>
      </c>
      <c r="GF81" s="86">
        <v>66.666666666666657</v>
      </c>
      <c r="GG81" s="86">
        <v>100</v>
      </c>
      <c r="GH81" s="86">
        <v>50</v>
      </c>
      <c r="GI81" s="86">
        <v>100</v>
      </c>
      <c r="GJ81" s="86">
        <v>50</v>
      </c>
      <c r="GK81" s="86">
        <v>100</v>
      </c>
      <c r="GL81" s="86">
        <v>100</v>
      </c>
      <c r="GM81" s="86">
        <v>50</v>
      </c>
      <c r="GN81" s="86">
        <v>50</v>
      </c>
      <c r="GO81" s="86">
        <v>100</v>
      </c>
      <c r="GP81" s="86">
        <v>100</v>
      </c>
      <c r="GQ81" s="86">
        <v>100</v>
      </c>
      <c r="GR81" s="86">
        <v>100</v>
      </c>
      <c r="GS81" s="86">
        <v>100</v>
      </c>
      <c r="GT81" s="86">
        <v>100</v>
      </c>
      <c r="GU81" s="86">
        <v>100</v>
      </c>
      <c r="GV81" s="86">
        <v>66.666666666666657</v>
      </c>
      <c r="GW81" s="86">
        <v>100</v>
      </c>
      <c r="GX81" s="86">
        <v>33.333333333333329</v>
      </c>
      <c r="GY81" s="86">
        <v>100</v>
      </c>
      <c r="GZ81" s="86">
        <v>100</v>
      </c>
      <c r="HA81" s="86">
        <v>100</v>
      </c>
      <c r="HB81" s="86">
        <v>66.666666666666657</v>
      </c>
      <c r="HC81" s="86">
        <v>100</v>
      </c>
      <c r="HD81" s="86">
        <v>100</v>
      </c>
      <c r="HE81" s="86">
        <v>66.666666666666657</v>
      </c>
      <c r="HF81" s="86">
        <v>100</v>
      </c>
      <c r="HG81" s="86">
        <v>100</v>
      </c>
      <c r="HH81" s="86">
        <v>66.666666666666657</v>
      </c>
      <c r="HI81" s="86">
        <v>33.333333333333329</v>
      </c>
      <c r="HJ81" s="86">
        <v>100</v>
      </c>
      <c r="HK81" s="86">
        <v>66.666666666666657</v>
      </c>
      <c r="HL81" s="86">
        <v>100</v>
      </c>
      <c r="HM81" s="86">
        <v>33.333333333333329</v>
      </c>
      <c r="HN81" s="86">
        <v>33.333333333333329</v>
      </c>
      <c r="HO81" s="86">
        <v>100</v>
      </c>
      <c r="HP81" s="86">
        <v>100</v>
      </c>
      <c r="HQ81" s="86">
        <v>66.666666666666657</v>
      </c>
      <c r="HR81" s="86">
        <v>66.666666666666657</v>
      </c>
      <c r="HS81" s="86">
        <v>100</v>
      </c>
      <c r="HT81" s="86">
        <v>66.666666666666657</v>
      </c>
      <c r="HU81" s="86">
        <v>66.666666666666657</v>
      </c>
      <c r="HV81" s="86">
        <v>100</v>
      </c>
      <c r="HW81" s="86">
        <v>66.666666666666657</v>
      </c>
      <c r="HX81" s="86">
        <v>100</v>
      </c>
      <c r="HY81" s="86">
        <v>100</v>
      </c>
      <c r="HZ81" s="86">
        <v>66.666666666666657</v>
      </c>
      <c r="IA81" s="86">
        <v>100</v>
      </c>
      <c r="IB81" s="86">
        <v>66.666666666666657</v>
      </c>
      <c r="IC81" s="86">
        <v>100</v>
      </c>
      <c r="ID81" s="86">
        <v>100</v>
      </c>
      <c r="IE81" s="86">
        <v>66.666666666666657</v>
      </c>
      <c r="IF81" s="86">
        <v>66.666666666666657</v>
      </c>
      <c r="IG81" s="86">
        <v>33.333333333333329</v>
      </c>
      <c r="IH81" s="86">
        <v>66.666666666666657</v>
      </c>
      <c r="II81" s="86">
        <v>33.333333333333329</v>
      </c>
      <c r="IJ81" s="86">
        <v>33.333333333333329</v>
      </c>
      <c r="IK81" s="86">
        <v>66.666666666666657</v>
      </c>
      <c r="IL81" s="86">
        <v>66.666666666666657</v>
      </c>
      <c r="IM81" s="86">
        <v>66.666666666666657</v>
      </c>
      <c r="IN81" s="86">
        <v>66.666666666666657</v>
      </c>
      <c r="IO81" s="86">
        <v>100</v>
      </c>
      <c r="IP81" s="86">
        <v>100</v>
      </c>
      <c r="IQ81" s="86">
        <v>100</v>
      </c>
      <c r="IR81" s="86">
        <v>100</v>
      </c>
      <c r="IS81" s="86">
        <v>100</v>
      </c>
      <c r="IT81" s="86">
        <v>66.666666666666657</v>
      </c>
      <c r="IU81" s="86">
        <v>100</v>
      </c>
      <c r="IV81" s="86">
        <v>100</v>
      </c>
      <c r="IW81" s="86">
        <v>100</v>
      </c>
      <c r="IX81" s="86">
        <v>100</v>
      </c>
      <c r="IY81" s="86">
        <v>66.666666666666657</v>
      </c>
      <c r="IZ81" s="86">
        <v>33.333333333333329</v>
      </c>
      <c r="JA81" s="86">
        <v>100</v>
      </c>
      <c r="JB81" s="86">
        <v>33.333333333333329</v>
      </c>
      <c r="JC81" s="86">
        <v>100</v>
      </c>
      <c r="JD81" s="86">
        <v>50</v>
      </c>
      <c r="JE81" s="86">
        <v>50</v>
      </c>
      <c r="JF81" s="86">
        <v>100</v>
      </c>
      <c r="JG81" s="86">
        <v>100</v>
      </c>
      <c r="JH81" s="86">
        <v>50</v>
      </c>
      <c r="JI81" s="86">
        <v>50</v>
      </c>
      <c r="JJ81" s="86">
        <v>100</v>
      </c>
      <c r="JK81" s="86">
        <v>50</v>
      </c>
      <c r="JL81" s="86">
        <v>0</v>
      </c>
      <c r="JM81" s="86">
        <v>100</v>
      </c>
      <c r="JN81" s="86">
        <v>100</v>
      </c>
      <c r="JO81" s="86">
        <v>100</v>
      </c>
      <c r="JP81" s="86">
        <v>50</v>
      </c>
      <c r="JQ81" s="86">
        <v>0</v>
      </c>
      <c r="JR81" s="86">
        <v>100</v>
      </c>
      <c r="JS81" s="86">
        <v>100</v>
      </c>
      <c r="JT81" s="86">
        <v>50</v>
      </c>
      <c r="JU81" s="86">
        <v>100</v>
      </c>
      <c r="JV81" s="86">
        <v>50</v>
      </c>
      <c r="JW81" s="86">
        <v>100</v>
      </c>
      <c r="JX81" s="86">
        <v>50</v>
      </c>
      <c r="JY81" s="86">
        <v>50</v>
      </c>
      <c r="JZ81" s="86">
        <v>100</v>
      </c>
      <c r="KA81" s="86">
        <v>0</v>
      </c>
      <c r="KB81" s="86">
        <v>100</v>
      </c>
      <c r="KC81" s="86">
        <v>100</v>
      </c>
      <c r="KD81" s="86">
        <v>50</v>
      </c>
      <c r="KE81" s="86">
        <v>100</v>
      </c>
      <c r="KF81" s="86">
        <v>50</v>
      </c>
      <c r="KG81" s="86">
        <v>50</v>
      </c>
      <c r="KH81" s="86">
        <v>0</v>
      </c>
      <c r="KI81" s="86">
        <v>100</v>
      </c>
      <c r="KJ81" s="86">
        <v>50</v>
      </c>
      <c r="KK81" s="86">
        <v>100</v>
      </c>
      <c r="KL81" s="86">
        <v>100</v>
      </c>
      <c r="KM81" s="86">
        <v>50</v>
      </c>
      <c r="KN81" s="86">
        <v>100</v>
      </c>
      <c r="KO81" s="86">
        <v>100</v>
      </c>
      <c r="KP81" s="86">
        <v>100</v>
      </c>
      <c r="KQ81" s="86">
        <v>100</v>
      </c>
      <c r="KR81" s="86">
        <v>50</v>
      </c>
      <c r="KS81" s="86">
        <v>100</v>
      </c>
      <c r="KT81" s="86">
        <v>100</v>
      </c>
      <c r="KU81" s="86">
        <v>100</v>
      </c>
      <c r="KV81" s="86">
        <v>100</v>
      </c>
      <c r="KW81" s="86">
        <v>100</v>
      </c>
      <c r="KX81" s="86">
        <v>100</v>
      </c>
      <c r="KY81" s="86">
        <v>100</v>
      </c>
      <c r="KZ81" s="86">
        <v>100</v>
      </c>
      <c r="LA81" s="86">
        <v>100</v>
      </c>
      <c r="LB81" s="86">
        <v>100</v>
      </c>
      <c r="LC81" s="86">
        <v>100</v>
      </c>
      <c r="LD81" s="86">
        <v>100</v>
      </c>
      <c r="LE81" s="86">
        <v>100</v>
      </c>
      <c r="LF81" s="86">
        <v>100</v>
      </c>
      <c r="LG81" s="86">
        <v>100</v>
      </c>
      <c r="LH81" s="86">
        <v>100</v>
      </c>
      <c r="LI81" s="86">
        <v>100</v>
      </c>
      <c r="LJ81" s="86">
        <v>100</v>
      </c>
      <c r="LK81" s="86">
        <v>50</v>
      </c>
      <c r="LL81" s="86">
        <v>100</v>
      </c>
      <c r="LM81" s="86">
        <v>50</v>
      </c>
      <c r="LN81" s="86">
        <v>50</v>
      </c>
      <c r="LO81" s="86">
        <v>50</v>
      </c>
      <c r="LP81" s="86">
        <v>100</v>
      </c>
      <c r="LQ81" s="86">
        <v>100</v>
      </c>
      <c r="LR81" s="86">
        <v>100</v>
      </c>
      <c r="LS81" s="86">
        <v>50</v>
      </c>
      <c r="LT81" s="86">
        <v>100</v>
      </c>
      <c r="LU81" s="86">
        <v>100</v>
      </c>
      <c r="LV81" s="86">
        <v>50</v>
      </c>
      <c r="LW81" s="86">
        <v>100</v>
      </c>
      <c r="LX81" s="86">
        <v>50</v>
      </c>
      <c r="LY81" s="86">
        <v>50</v>
      </c>
      <c r="LZ81" s="86">
        <v>100</v>
      </c>
      <c r="MA81" s="86">
        <v>50</v>
      </c>
      <c r="MB81" s="86">
        <v>100</v>
      </c>
      <c r="MC81" s="86">
        <v>50</v>
      </c>
      <c r="MD81" s="86">
        <v>50</v>
      </c>
      <c r="ME81" s="86">
        <v>100</v>
      </c>
      <c r="MF81" s="86">
        <v>100</v>
      </c>
      <c r="MG81" s="86">
        <v>50</v>
      </c>
      <c r="MH81" s="86">
        <v>0</v>
      </c>
      <c r="MI81" s="86">
        <v>100</v>
      </c>
      <c r="MJ81" s="86">
        <v>50</v>
      </c>
      <c r="MK81" s="86">
        <v>0</v>
      </c>
      <c r="ML81" s="86">
        <v>100</v>
      </c>
      <c r="MM81" s="86">
        <v>50</v>
      </c>
      <c r="MN81" s="86">
        <v>50</v>
      </c>
      <c r="MO81" s="86">
        <v>100</v>
      </c>
      <c r="MP81" s="86">
        <v>100</v>
      </c>
      <c r="MQ81" s="86">
        <v>100</v>
      </c>
      <c r="MR81" s="86">
        <v>100</v>
      </c>
      <c r="MS81" s="86">
        <v>100</v>
      </c>
      <c r="MT81" s="86">
        <v>100</v>
      </c>
      <c r="MU81" s="86">
        <v>100</v>
      </c>
      <c r="MV81" s="86">
        <v>100</v>
      </c>
      <c r="MW81" s="86">
        <v>100</v>
      </c>
      <c r="MX81" s="86">
        <v>100</v>
      </c>
      <c r="MY81" s="86">
        <v>100</v>
      </c>
      <c r="MZ81" s="86">
        <v>100</v>
      </c>
      <c r="NA81" s="86">
        <v>100</v>
      </c>
      <c r="NB81" s="86">
        <v>100</v>
      </c>
      <c r="NC81" s="86">
        <v>100</v>
      </c>
      <c r="ND81" s="86">
        <v>100</v>
      </c>
      <c r="NE81" s="86">
        <v>100</v>
      </c>
      <c r="NF81" s="86">
        <v>100</v>
      </c>
      <c r="NG81" s="86">
        <v>100</v>
      </c>
      <c r="NH81" s="86">
        <v>100</v>
      </c>
      <c r="NI81" s="86">
        <v>100</v>
      </c>
      <c r="NJ81" s="86">
        <v>100</v>
      </c>
      <c r="NK81" s="86">
        <v>100</v>
      </c>
      <c r="NL81" s="86">
        <v>50</v>
      </c>
      <c r="NM81" s="86">
        <v>100</v>
      </c>
      <c r="NN81" s="86">
        <v>100</v>
      </c>
      <c r="NO81" s="86">
        <v>50</v>
      </c>
      <c r="NP81" s="86">
        <v>50</v>
      </c>
      <c r="NQ81" s="86">
        <v>100</v>
      </c>
      <c r="NR81" s="86">
        <v>100</v>
      </c>
      <c r="NS81" s="86">
        <v>100</v>
      </c>
      <c r="NT81" s="86">
        <v>50</v>
      </c>
      <c r="NU81" s="86">
        <v>100</v>
      </c>
      <c r="NV81" s="86">
        <v>50</v>
      </c>
      <c r="NW81" s="86">
        <v>100</v>
      </c>
      <c r="NX81" s="86">
        <v>100</v>
      </c>
      <c r="NY81" s="86">
        <v>50</v>
      </c>
      <c r="NZ81" s="86">
        <v>100</v>
      </c>
      <c r="OA81" s="86">
        <v>100</v>
      </c>
      <c r="OB81" s="86">
        <v>100</v>
      </c>
      <c r="OC81" s="86">
        <v>100</v>
      </c>
      <c r="OD81" s="86">
        <v>100</v>
      </c>
      <c r="OE81" s="86">
        <v>100</v>
      </c>
      <c r="OF81" s="86">
        <v>50</v>
      </c>
      <c r="OG81" s="86">
        <v>100</v>
      </c>
      <c r="OH81" s="86">
        <v>100</v>
      </c>
      <c r="OI81" s="86">
        <v>100</v>
      </c>
      <c r="OJ81" s="86">
        <v>100</v>
      </c>
      <c r="OK81" s="86">
        <v>100</v>
      </c>
      <c r="OL81" s="86">
        <v>100</v>
      </c>
      <c r="OM81" s="86">
        <v>100</v>
      </c>
      <c r="ON81" s="86">
        <v>100</v>
      </c>
      <c r="OO81" s="86">
        <v>0</v>
      </c>
      <c r="OP81" s="86">
        <v>100</v>
      </c>
    </row>
    <row r="82" spans="1:406" x14ac:dyDescent="0.25">
      <c r="A82" s="86">
        <v>11.09</v>
      </c>
      <c r="B82" s="62" t="s">
        <v>501</v>
      </c>
      <c r="C82" s="86">
        <v>0</v>
      </c>
      <c r="D82" s="86">
        <v>0</v>
      </c>
      <c r="E82" s="86">
        <v>0</v>
      </c>
      <c r="F82" s="86">
        <v>100</v>
      </c>
      <c r="G82" s="86">
        <v>100</v>
      </c>
      <c r="H82" s="86">
        <v>0</v>
      </c>
      <c r="I82" s="86">
        <v>0</v>
      </c>
      <c r="J82" s="86">
        <v>0</v>
      </c>
      <c r="K82" s="86">
        <v>100</v>
      </c>
      <c r="L82" s="86">
        <v>100</v>
      </c>
      <c r="M82" s="86">
        <v>100</v>
      </c>
      <c r="N82" s="86">
        <v>100</v>
      </c>
      <c r="O82" s="86">
        <v>0</v>
      </c>
      <c r="P82" s="86">
        <v>100</v>
      </c>
      <c r="Q82" s="86">
        <v>100</v>
      </c>
      <c r="R82" s="86">
        <v>100</v>
      </c>
      <c r="S82" s="86">
        <v>100</v>
      </c>
      <c r="T82" s="86">
        <v>0</v>
      </c>
      <c r="U82" s="86">
        <v>0</v>
      </c>
      <c r="V82" s="86">
        <v>100</v>
      </c>
      <c r="W82" s="86">
        <v>0</v>
      </c>
      <c r="X82" s="86">
        <v>0</v>
      </c>
      <c r="Y82" s="86">
        <v>0</v>
      </c>
      <c r="Z82" s="86">
        <v>0</v>
      </c>
      <c r="AA82" s="86">
        <v>0</v>
      </c>
      <c r="AB82" s="86">
        <v>0</v>
      </c>
      <c r="AC82" s="86">
        <v>100</v>
      </c>
      <c r="AD82" s="86">
        <v>100</v>
      </c>
      <c r="AE82" s="86">
        <v>100</v>
      </c>
      <c r="AF82" s="86">
        <v>100</v>
      </c>
      <c r="AG82" s="86">
        <v>0</v>
      </c>
      <c r="AH82" s="86">
        <v>100</v>
      </c>
      <c r="AI82" s="86">
        <v>100</v>
      </c>
      <c r="AJ82" s="86">
        <v>100</v>
      </c>
      <c r="AK82" s="86">
        <v>100</v>
      </c>
      <c r="AL82" s="86">
        <v>100</v>
      </c>
      <c r="AM82" s="86">
        <v>100</v>
      </c>
      <c r="AN82" s="86">
        <v>100</v>
      </c>
      <c r="AO82" s="86">
        <v>100</v>
      </c>
      <c r="AP82" s="86">
        <v>0</v>
      </c>
      <c r="AQ82" s="86">
        <v>100</v>
      </c>
      <c r="AR82" s="86">
        <v>100</v>
      </c>
      <c r="AS82" s="86">
        <v>100</v>
      </c>
      <c r="AT82" s="86">
        <v>100</v>
      </c>
      <c r="AU82" s="86">
        <v>100</v>
      </c>
      <c r="AV82" s="86">
        <v>0</v>
      </c>
      <c r="AW82" s="86">
        <v>100</v>
      </c>
      <c r="AX82" s="86">
        <v>100</v>
      </c>
      <c r="AY82" s="86">
        <v>100</v>
      </c>
      <c r="AZ82" s="86">
        <v>100</v>
      </c>
      <c r="BA82" s="86">
        <v>100</v>
      </c>
      <c r="BB82" s="86">
        <v>100</v>
      </c>
      <c r="BC82" s="86">
        <v>100</v>
      </c>
      <c r="BD82" s="86">
        <v>50</v>
      </c>
      <c r="BE82" s="86">
        <v>50</v>
      </c>
      <c r="BF82" s="86">
        <v>100</v>
      </c>
      <c r="BG82" s="86">
        <v>100</v>
      </c>
      <c r="BH82" s="86">
        <v>50</v>
      </c>
      <c r="BI82" s="86">
        <v>50</v>
      </c>
      <c r="BJ82" s="86">
        <v>0</v>
      </c>
      <c r="BK82" s="86">
        <v>100</v>
      </c>
      <c r="BL82" s="86">
        <v>50</v>
      </c>
      <c r="BM82" s="86">
        <v>50</v>
      </c>
      <c r="BN82" s="86">
        <v>100</v>
      </c>
      <c r="BO82" s="86">
        <v>50</v>
      </c>
      <c r="BP82" s="86">
        <v>100</v>
      </c>
      <c r="BQ82" s="86">
        <v>0</v>
      </c>
      <c r="BR82" s="86">
        <v>100</v>
      </c>
      <c r="BS82" s="86">
        <v>0</v>
      </c>
      <c r="BT82" s="86">
        <v>100</v>
      </c>
      <c r="BU82" s="86">
        <v>100</v>
      </c>
      <c r="BV82" s="86">
        <v>50</v>
      </c>
      <c r="BW82" s="86">
        <v>50</v>
      </c>
      <c r="BX82" s="86">
        <v>100</v>
      </c>
      <c r="BY82" s="86">
        <v>50</v>
      </c>
      <c r="BZ82" s="86">
        <v>100</v>
      </c>
      <c r="CA82" s="86">
        <v>100</v>
      </c>
      <c r="CB82" s="86">
        <v>50</v>
      </c>
      <c r="CC82" s="86">
        <v>100</v>
      </c>
      <c r="CD82" s="86">
        <v>100</v>
      </c>
      <c r="CE82" s="86">
        <v>0</v>
      </c>
      <c r="CF82" s="86">
        <v>100</v>
      </c>
      <c r="CG82" s="86">
        <v>100</v>
      </c>
      <c r="CH82" s="86">
        <v>0</v>
      </c>
      <c r="CI82" s="86">
        <v>0</v>
      </c>
      <c r="CJ82" s="86">
        <v>0</v>
      </c>
      <c r="CK82" s="86">
        <v>0</v>
      </c>
      <c r="CL82" s="86">
        <v>0</v>
      </c>
      <c r="CM82" s="86">
        <v>100</v>
      </c>
      <c r="CN82" s="86">
        <v>0</v>
      </c>
      <c r="CO82" s="86">
        <v>100</v>
      </c>
      <c r="CP82" s="86">
        <v>0</v>
      </c>
      <c r="CQ82" s="86">
        <v>0</v>
      </c>
      <c r="CR82" s="86">
        <v>0</v>
      </c>
      <c r="CS82" s="86">
        <v>100</v>
      </c>
      <c r="CT82" s="86">
        <v>0</v>
      </c>
      <c r="CU82" s="86">
        <v>0</v>
      </c>
      <c r="CV82" s="86">
        <v>100</v>
      </c>
      <c r="CW82" s="86">
        <v>100</v>
      </c>
      <c r="CX82" s="86">
        <v>100</v>
      </c>
      <c r="CY82" s="86">
        <v>0</v>
      </c>
      <c r="CZ82" s="86">
        <v>100</v>
      </c>
      <c r="DA82" s="86">
        <v>100</v>
      </c>
      <c r="DB82" s="86">
        <v>0</v>
      </c>
      <c r="DC82" s="86">
        <v>100</v>
      </c>
      <c r="DD82" s="86">
        <v>0</v>
      </c>
      <c r="DE82" s="86">
        <v>100</v>
      </c>
      <c r="DF82" s="86">
        <v>0</v>
      </c>
      <c r="DG82" s="86">
        <v>0</v>
      </c>
      <c r="DH82" s="86">
        <v>100</v>
      </c>
      <c r="DI82" s="86">
        <v>0</v>
      </c>
      <c r="DJ82" s="86">
        <v>100</v>
      </c>
      <c r="DK82" s="86">
        <v>100</v>
      </c>
      <c r="DL82" s="86">
        <v>100</v>
      </c>
      <c r="DM82" s="86">
        <v>0</v>
      </c>
      <c r="DN82" s="86">
        <v>0</v>
      </c>
      <c r="DO82" s="86">
        <v>100</v>
      </c>
      <c r="DP82" s="86">
        <v>100</v>
      </c>
      <c r="DQ82" s="86">
        <v>0</v>
      </c>
      <c r="DR82" s="86">
        <v>0</v>
      </c>
      <c r="DS82" s="86">
        <v>100</v>
      </c>
      <c r="DT82" s="86">
        <v>100</v>
      </c>
      <c r="DU82" s="86">
        <v>100</v>
      </c>
      <c r="DV82" s="86">
        <v>100</v>
      </c>
      <c r="DW82" s="86">
        <v>100</v>
      </c>
      <c r="DX82" s="86">
        <v>100</v>
      </c>
      <c r="DY82" s="86">
        <v>100</v>
      </c>
      <c r="DZ82" s="86">
        <v>100</v>
      </c>
      <c r="EA82" s="86">
        <v>0</v>
      </c>
      <c r="EB82" s="86">
        <v>100</v>
      </c>
      <c r="EC82" s="86">
        <v>100</v>
      </c>
      <c r="ED82" s="86">
        <v>100</v>
      </c>
      <c r="EE82" s="86">
        <v>0</v>
      </c>
      <c r="EF82" s="86">
        <v>100</v>
      </c>
      <c r="EG82" s="86" t="s">
        <v>582</v>
      </c>
      <c r="EH82" s="86" t="s">
        <v>582</v>
      </c>
      <c r="EI82" s="86" t="s">
        <v>582</v>
      </c>
      <c r="EJ82" s="86" t="s">
        <v>582</v>
      </c>
      <c r="EK82" s="86" t="s">
        <v>582</v>
      </c>
      <c r="EL82" s="86" t="s">
        <v>582</v>
      </c>
      <c r="EM82" s="86" t="s">
        <v>582</v>
      </c>
      <c r="EN82" s="86" t="s">
        <v>582</v>
      </c>
      <c r="EO82" s="86" t="s">
        <v>582</v>
      </c>
      <c r="EP82" s="86" t="s">
        <v>582</v>
      </c>
      <c r="EQ82" s="86" t="s">
        <v>582</v>
      </c>
      <c r="ER82" s="86" t="s">
        <v>582</v>
      </c>
      <c r="ES82" s="86" t="s">
        <v>582</v>
      </c>
      <c r="ET82" s="86" t="s">
        <v>582</v>
      </c>
      <c r="EU82" s="86">
        <v>100</v>
      </c>
      <c r="EV82" s="86">
        <v>0</v>
      </c>
      <c r="EW82" s="86">
        <v>100</v>
      </c>
      <c r="EX82" s="86">
        <v>0</v>
      </c>
      <c r="EY82" s="86">
        <v>100</v>
      </c>
      <c r="EZ82" s="86">
        <v>100</v>
      </c>
      <c r="FA82" s="86">
        <v>0</v>
      </c>
      <c r="FB82" s="86">
        <v>100</v>
      </c>
      <c r="FC82" s="86">
        <v>0</v>
      </c>
      <c r="FD82" s="86">
        <v>100</v>
      </c>
      <c r="FE82" s="86">
        <v>100</v>
      </c>
      <c r="FF82" s="86">
        <v>100</v>
      </c>
      <c r="FG82" s="86">
        <v>100</v>
      </c>
      <c r="FH82" s="86">
        <v>100</v>
      </c>
      <c r="FI82" s="86">
        <v>100</v>
      </c>
      <c r="FJ82" s="86">
        <v>100</v>
      </c>
      <c r="FK82" s="86">
        <v>100</v>
      </c>
      <c r="FL82" s="86">
        <v>0</v>
      </c>
      <c r="FM82" s="86">
        <v>100</v>
      </c>
      <c r="FN82" s="86">
        <v>100</v>
      </c>
      <c r="FO82" s="86">
        <v>100</v>
      </c>
      <c r="FP82" s="86">
        <v>100</v>
      </c>
      <c r="FQ82" s="86">
        <v>100</v>
      </c>
      <c r="FR82" s="86">
        <v>100</v>
      </c>
      <c r="FS82" s="86">
        <v>100</v>
      </c>
      <c r="FT82" s="86">
        <v>100</v>
      </c>
      <c r="FU82" s="86">
        <v>0</v>
      </c>
      <c r="FV82" s="86">
        <v>100</v>
      </c>
      <c r="FW82" s="86">
        <v>100</v>
      </c>
      <c r="FX82" s="86">
        <v>100</v>
      </c>
      <c r="FY82" s="86">
        <v>100</v>
      </c>
      <c r="FZ82" s="86">
        <v>100</v>
      </c>
      <c r="GA82" s="86">
        <v>100</v>
      </c>
      <c r="GB82" s="86">
        <v>100</v>
      </c>
      <c r="GC82" s="86">
        <v>100</v>
      </c>
      <c r="GD82" s="86">
        <v>0</v>
      </c>
      <c r="GE82" s="86">
        <v>0</v>
      </c>
      <c r="GF82" s="86">
        <v>100</v>
      </c>
      <c r="GG82" s="86">
        <v>100</v>
      </c>
      <c r="GH82" s="86">
        <v>0</v>
      </c>
      <c r="GI82" s="86">
        <v>100</v>
      </c>
      <c r="GJ82" s="86">
        <v>50</v>
      </c>
      <c r="GK82" s="86">
        <v>100</v>
      </c>
      <c r="GL82" s="86">
        <v>100</v>
      </c>
      <c r="GM82" s="86">
        <v>0</v>
      </c>
      <c r="GN82" s="86">
        <v>50</v>
      </c>
      <c r="GO82" s="86">
        <v>50</v>
      </c>
      <c r="GP82" s="86">
        <v>0</v>
      </c>
      <c r="GQ82" s="86">
        <v>50</v>
      </c>
      <c r="GR82" s="86">
        <v>100</v>
      </c>
      <c r="GS82" s="86">
        <v>100</v>
      </c>
      <c r="GT82" s="86">
        <v>0</v>
      </c>
      <c r="GU82" s="86">
        <v>100</v>
      </c>
      <c r="GV82" s="86">
        <v>0</v>
      </c>
      <c r="GW82" s="86">
        <v>0</v>
      </c>
      <c r="GX82" s="86">
        <v>0</v>
      </c>
      <c r="GY82" s="86">
        <v>100</v>
      </c>
      <c r="GZ82" s="86">
        <v>0</v>
      </c>
      <c r="HA82" s="86">
        <v>100</v>
      </c>
      <c r="HB82" s="86">
        <v>100</v>
      </c>
      <c r="HC82" s="86">
        <v>100</v>
      </c>
      <c r="HD82" s="86">
        <v>0</v>
      </c>
      <c r="HE82" s="86">
        <v>0</v>
      </c>
      <c r="HF82" s="86">
        <v>100</v>
      </c>
      <c r="HG82" s="86">
        <v>100</v>
      </c>
      <c r="HH82" s="86">
        <v>100</v>
      </c>
      <c r="HI82" s="86">
        <v>100</v>
      </c>
      <c r="HJ82" s="86">
        <v>0</v>
      </c>
      <c r="HK82" s="86">
        <v>0</v>
      </c>
      <c r="HL82" s="86">
        <v>0</v>
      </c>
      <c r="HM82" s="86">
        <v>0</v>
      </c>
      <c r="HN82" s="86">
        <v>0</v>
      </c>
      <c r="HO82" s="86">
        <v>100</v>
      </c>
      <c r="HP82" s="86">
        <v>0</v>
      </c>
      <c r="HQ82" s="86">
        <v>0</v>
      </c>
      <c r="HR82" s="86">
        <v>0</v>
      </c>
      <c r="HS82" s="86">
        <v>0</v>
      </c>
      <c r="HT82" s="86">
        <v>100</v>
      </c>
      <c r="HU82" s="86">
        <v>0</v>
      </c>
      <c r="HV82" s="86">
        <v>0</v>
      </c>
      <c r="HW82" s="86">
        <v>100</v>
      </c>
      <c r="HX82" s="86">
        <v>100</v>
      </c>
      <c r="HY82" s="86">
        <v>100</v>
      </c>
      <c r="HZ82" s="86">
        <v>100</v>
      </c>
      <c r="IA82" s="86">
        <v>100</v>
      </c>
      <c r="IB82" s="86">
        <v>100</v>
      </c>
      <c r="IC82" s="86">
        <v>100</v>
      </c>
      <c r="ID82" s="86">
        <v>100</v>
      </c>
      <c r="IE82" s="86">
        <v>100</v>
      </c>
      <c r="IF82" s="86">
        <v>100</v>
      </c>
      <c r="IG82" s="86">
        <v>100</v>
      </c>
      <c r="IH82" s="86">
        <v>100</v>
      </c>
      <c r="II82" s="86">
        <v>100</v>
      </c>
      <c r="IJ82" s="86">
        <v>50</v>
      </c>
      <c r="IK82" s="86">
        <v>100</v>
      </c>
      <c r="IL82" s="86">
        <v>50</v>
      </c>
      <c r="IM82" s="86">
        <v>100</v>
      </c>
      <c r="IN82" s="86">
        <v>100</v>
      </c>
      <c r="IO82" s="86">
        <v>100</v>
      </c>
      <c r="IP82" s="86">
        <v>100</v>
      </c>
      <c r="IQ82" s="86">
        <v>100</v>
      </c>
      <c r="IR82" s="86">
        <v>100</v>
      </c>
      <c r="IS82" s="86">
        <v>100</v>
      </c>
      <c r="IT82" s="86">
        <v>100</v>
      </c>
      <c r="IU82" s="86">
        <v>100</v>
      </c>
      <c r="IV82" s="86">
        <v>100</v>
      </c>
      <c r="IW82" s="86">
        <v>100</v>
      </c>
      <c r="IX82" s="86">
        <v>100</v>
      </c>
      <c r="IY82" s="86">
        <v>100</v>
      </c>
      <c r="IZ82" s="86">
        <v>100</v>
      </c>
      <c r="JA82" s="86">
        <v>100</v>
      </c>
      <c r="JB82" s="86">
        <v>100</v>
      </c>
      <c r="JC82" s="86">
        <v>100</v>
      </c>
      <c r="JD82" s="86">
        <v>100</v>
      </c>
      <c r="JE82" s="86">
        <v>0</v>
      </c>
      <c r="JF82" s="86">
        <v>100</v>
      </c>
      <c r="JG82" s="86">
        <v>0</v>
      </c>
      <c r="JH82" s="86">
        <v>100</v>
      </c>
      <c r="JI82" s="86">
        <v>100</v>
      </c>
      <c r="JJ82" s="86">
        <v>100</v>
      </c>
      <c r="JK82" s="86">
        <v>0</v>
      </c>
      <c r="JL82" s="86">
        <v>0</v>
      </c>
      <c r="JM82" s="86">
        <v>0</v>
      </c>
      <c r="JN82" s="86">
        <v>100</v>
      </c>
      <c r="JO82" s="86">
        <v>100</v>
      </c>
      <c r="JP82" s="86">
        <v>0</v>
      </c>
      <c r="JQ82" s="86">
        <v>0</v>
      </c>
      <c r="JR82" s="86">
        <v>100</v>
      </c>
      <c r="JS82" s="86">
        <v>100</v>
      </c>
      <c r="JT82" s="86">
        <v>100</v>
      </c>
      <c r="JU82" s="86">
        <v>0</v>
      </c>
      <c r="JV82" s="86">
        <v>100</v>
      </c>
      <c r="JW82" s="86">
        <v>0</v>
      </c>
      <c r="JX82" s="86">
        <v>0</v>
      </c>
      <c r="JY82" s="86">
        <v>0</v>
      </c>
      <c r="JZ82" s="86">
        <v>100</v>
      </c>
      <c r="KA82" s="86">
        <v>0</v>
      </c>
      <c r="KB82" s="86">
        <v>50</v>
      </c>
      <c r="KC82" s="86">
        <v>100</v>
      </c>
      <c r="KD82" s="86">
        <v>100</v>
      </c>
      <c r="KE82" s="86">
        <v>100</v>
      </c>
      <c r="KF82" s="86">
        <v>100</v>
      </c>
      <c r="KG82" s="86">
        <v>100</v>
      </c>
      <c r="KH82" s="86">
        <v>0</v>
      </c>
      <c r="KI82" s="86">
        <v>100</v>
      </c>
      <c r="KJ82" s="86">
        <v>100</v>
      </c>
      <c r="KK82" s="86">
        <v>100</v>
      </c>
      <c r="KL82" s="86">
        <v>100</v>
      </c>
      <c r="KM82" s="86">
        <v>50</v>
      </c>
      <c r="KN82" s="86">
        <v>100</v>
      </c>
      <c r="KO82" s="86">
        <v>100</v>
      </c>
      <c r="KP82" s="86">
        <v>100</v>
      </c>
      <c r="KQ82" s="86">
        <v>50</v>
      </c>
      <c r="KR82" s="86">
        <v>0</v>
      </c>
      <c r="KS82" s="86">
        <v>100</v>
      </c>
      <c r="KT82" s="86">
        <v>100</v>
      </c>
      <c r="KU82" s="86">
        <v>100</v>
      </c>
      <c r="KV82" s="86">
        <v>100</v>
      </c>
      <c r="KW82" s="86">
        <v>50</v>
      </c>
      <c r="KX82" s="86">
        <v>100</v>
      </c>
      <c r="KY82" s="86">
        <v>100</v>
      </c>
      <c r="KZ82" s="86">
        <v>100</v>
      </c>
      <c r="LA82" s="86">
        <v>50</v>
      </c>
      <c r="LB82" s="86">
        <v>100</v>
      </c>
      <c r="LC82" s="86">
        <v>100</v>
      </c>
      <c r="LD82" s="86">
        <v>0</v>
      </c>
      <c r="LE82" s="86">
        <v>100</v>
      </c>
      <c r="LF82" s="86">
        <v>100</v>
      </c>
      <c r="LG82" s="86">
        <v>100</v>
      </c>
      <c r="LH82" s="86">
        <v>100</v>
      </c>
      <c r="LI82" s="86">
        <v>0</v>
      </c>
      <c r="LJ82" s="86">
        <v>100</v>
      </c>
      <c r="LK82" s="86">
        <v>0</v>
      </c>
      <c r="LL82" s="86">
        <v>100</v>
      </c>
      <c r="LM82" s="86">
        <v>0</v>
      </c>
      <c r="LN82" s="86">
        <v>0</v>
      </c>
      <c r="LO82" s="86">
        <v>100</v>
      </c>
      <c r="LP82" s="86">
        <v>100</v>
      </c>
      <c r="LQ82" s="86">
        <v>100</v>
      </c>
      <c r="LR82" s="86">
        <v>100</v>
      </c>
      <c r="LS82" s="86">
        <v>0</v>
      </c>
      <c r="LT82" s="86">
        <v>0</v>
      </c>
      <c r="LU82" s="86">
        <v>100</v>
      </c>
      <c r="LV82" s="86">
        <v>100</v>
      </c>
      <c r="LW82" s="86">
        <v>100</v>
      </c>
      <c r="LX82" s="86">
        <v>0</v>
      </c>
      <c r="LY82" s="86">
        <v>100</v>
      </c>
      <c r="LZ82" s="86">
        <v>100</v>
      </c>
      <c r="MA82" s="86">
        <v>0</v>
      </c>
      <c r="MB82" s="86">
        <v>100</v>
      </c>
      <c r="MC82" s="86">
        <v>100</v>
      </c>
      <c r="MD82" s="86">
        <v>0</v>
      </c>
      <c r="ME82" s="86">
        <v>0</v>
      </c>
      <c r="MF82" s="86">
        <v>100</v>
      </c>
      <c r="MG82" s="86">
        <v>100</v>
      </c>
      <c r="MH82" s="86">
        <v>0</v>
      </c>
      <c r="MI82" s="86">
        <v>0</v>
      </c>
      <c r="MJ82" s="86">
        <v>100</v>
      </c>
      <c r="MK82" s="86">
        <v>100</v>
      </c>
      <c r="ML82" s="86">
        <v>100</v>
      </c>
      <c r="MM82" s="86">
        <v>100</v>
      </c>
      <c r="MN82" s="86">
        <v>100</v>
      </c>
      <c r="MO82" s="86">
        <v>100</v>
      </c>
      <c r="MP82" s="86">
        <v>100</v>
      </c>
      <c r="MQ82" s="86">
        <v>100</v>
      </c>
      <c r="MR82" s="86">
        <v>50</v>
      </c>
      <c r="MS82" s="86">
        <v>100</v>
      </c>
      <c r="MT82" s="86">
        <v>0</v>
      </c>
      <c r="MU82" s="86">
        <v>50</v>
      </c>
      <c r="MV82" s="86">
        <v>50</v>
      </c>
      <c r="MW82" s="86">
        <v>0</v>
      </c>
      <c r="MX82" s="86">
        <v>0</v>
      </c>
      <c r="MY82" s="86">
        <v>100</v>
      </c>
      <c r="MZ82" s="86">
        <v>100</v>
      </c>
      <c r="NA82" s="86">
        <v>0</v>
      </c>
      <c r="NB82" s="86">
        <v>50</v>
      </c>
      <c r="NC82" s="86">
        <v>100</v>
      </c>
      <c r="ND82" s="86">
        <v>100</v>
      </c>
      <c r="NE82" s="86">
        <v>100</v>
      </c>
      <c r="NF82" s="86">
        <v>100</v>
      </c>
      <c r="NG82" s="86">
        <v>50</v>
      </c>
      <c r="NH82" s="86">
        <v>0</v>
      </c>
      <c r="NI82" s="86">
        <v>50</v>
      </c>
      <c r="NJ82" s="86">
        <v>0</v>
      </c>
      <c r="NK82" s="86">
        <v>0</v>
      </c>
      <c r="NL82" s="86">
        <v>50</v>
      </c>
      <c r="NM82" s="86">
        <v>0</v>
      </c>
      <c r="NN82" s="86">
        <v>50</v>
      </c>
      <c r="NO82" s="86">
        <v>100</v>
      </c>
      <c r="NP82" s="86">
        <v>0</v>
      </c>
      <c r="NQ82" s="86">
        <v>50</v>
      </c>
      <c r="NR82" s="86">
        <v>100</v>
      </c>
      <c r="NS82" s="86">
        <v>50</v>
      </c>
      <c r="NT82" s="86">
        <v>50</v>
      </c>
      <c r="NU82" s="86">
        <v>100</v>
      </c>
      <c r="NV82" s="86">
        <v>50</v>
      </c>
      <c r="NW82" s="86">
        <v>100</v>
      </c>
      <c r="NX82" s="86">
        <v>100</v>
      </c>
      <c r="NY82" s="86">
        <v>100</v>
      </c>
      <c r="NZ82" s="86">
        <v>50</v>
      </c>
      <c r="OA82" s="86">
        <v>100</v>
      </c>
      <c r="OB82" s="86">
        <v>0</v>
      </c>
      <c r="OC82" s="86">
        <v>50</v>
      </c>
      <c r="OD82" s="86">
        <v>50</v>
      </c>
      <c r="OE82" s="86">
        <v>50</v>
      </c>
      <c r="OF82" s="86">
        <v>50</v>
      </c>
      <c r="OG82" s="86">
        <v>50</v>
      </c>
      <c r="OH82" s="86">
        <v>50</v>
      </c>
      <c r="OI82" s="86">
        <v>100</v>
      </c>
      <c r="OJ82" s="86">
        <v>50</v>
      </c>
      <c r="OK82" s="86">
        <v>50</v>
      </c>
      <c r="OL82" s="86">
        <v>100</v>
      </c>
      <c r="OM82" s="86">
        <v>100</v>
      </c>
      <c r="ON82" s="86">
        <v>100</v>
      </c>
      <c r="OO82" s="86">
        <v>100</v>
      </c>
      <c r="OP82" s="86">
        <v>0</v>
      </c>
    </row>
    <row r="83" spans="1:406" x14ac:dyDescent="0.25">
      <c r="A83" s="86">
        <v>3.1</v>
      </c>
      <c r="B83" s="62" t="s">
        <v>502</v>
      </c>
      <c r="C83" s="86">
        <v>66.666666666666657</v>
      </c>
      <c r="D83" s="86">
        <v>66.666666666666657</v>
      </c>
      <c r="E83" s="86">
        <v>0</v>
      </c>
      <c r="F83" s="86">
        <v>66.666666666666657</v>
      </c>
      <c r="G83" s="86">
        <v>100</v>
      </c>
      <c r="H83" s="86">
        <v>66.666666666666657</v>
      </c>
      <c r="I83" s="86">
        <v>66.666666666666657</v>
      </c>
      <c r="J83" s="86">
        <v>0</v>
      </c>
      <c r="K83" s="86">
        <v>33.333333333333329</v>
      </c>
      <c r="L83" s="86">
        <v>0</v>
      </c>
      <c r="M83" s="86">
        <v>33.333333333333329</v>
      </c>
      <c r="N83" s="86">
        <v>100</v>
      </c>
      <c r="O83" s="86">
        <v>33.333333333333329</v>
      </c>
      <c r="P83" s="86">
        <v>100</v>
      </c>
      <c r="Q83" s="86">
        <v>66.666666666666657</v>
      </c>
      <c r="R83" s="86">
        <v>33.333333333333329</v>
      </c>
      <c r="S83" s="86">
        <v>66.666666666666657</v>
      </c>
      <c r="T83" s="86">
        <v>33.333333333333329</v>
      </c>
      <c r="U83" s="86">
        <v>33.333333333333329</v>
      </c>
      <c r="V83" s="86">
        <v>33.333333333333329</v>
      </c>
      <c r="W83" s="86">
        <v>66.666666666666657</v>
      </c>
      <c r="X83" s="86">
        <v>33.333333333333329</v>
      </c>
      <c r="Y83" s="86">
        <v>33.333333333333329</v>
      </c>
      <c r="Z83" s="86">
        <v>33.333333333333329</v>
      </c>
      <c r="AA83" s="86">
        <v>0</v>
      </c>
      <c r="AB83" s="86">
        <v>33.333333333333329</v>
      </c>
      <c r="AC83" s="86">
        <v>100</v>
      </c>
      <c r="AD83" s="86">
        <v>66.666666666666657</v>
      </c>
      <c r="AE83" s="86">
        <v>66.666666666666657</v>
      </c>
      <c r="AF83" s="86">
        <v>33.333333333333329</v>
      </c>
      <c r="AG83" s="86">
        <v>33.333333333333329</v>
      </c>
      <c r="AH83" s="86">
        <v>100</v>
      </c>
      <c r="AI83" s="86">
        <v>100</v>
      </c>
      <c r="AJ83" s="86">
        <v>33.333333333333329</v>
      </c>
      <c r="AK83" s="86">
        <v>0</v>
      </c>
      <c r="AL83" s="86">
        <v>66.666666666666657</v>
      </c>
      <c r="AM83" s="86">
        <v>66.666666666666657</v>
      </c>
      <c r="AN83" s="86">
        <v>66.666666666666657</v>
      </c>
      <c r="AO83" s="86">
        <v>66.666666666666657</v>
      </c>
      <c r="AP83" s="86">
        <v>66.666666666666657</v>
      </c>
      <c r="AQ83" s="86">
        <v>33.333333333333329</v>
      </c>
      <c r="AR83" s="86">
        <v>100</v>
      </c>
      <c r="AS83" s="86">
        <v>33.333333333333329</v>
      </c>
      <c r="AT83" s="86">
        <v>33.333333333333329</v>
      </c>
      <c r="AU83" s="86">
        <v>100</v>
      </c>
      <c r="AV83" s="86">
        <v>33.333333333333329</v>
      </c>
      <c r="AW83" s="86">
        <v>100</v>
      </c>
      <c r="AX83" s="86">
        <v>66.666666666666657</v>
      </c>
      <c r="AY83" s="86">
        <v>66.666666666666657</v>
      </c>
      <c r="AZ83" s="86">
        <v>100</v>
      </c>
      <c r="BA83" s="86">
        <v>100</v>
      </c>
      <c r="BB83" s="86">
        <v>100</v>
      </c>
      <c r="BC83" s="86">
        <v>100</v>
      </c>
      <c r="BD83" s="86">
        <v>33.333333333333329</v>
      </c>
      <c r="BE83" s="86">
        <v>33.333333333333329</v>
      </c>
      <c r="BF83" s="86">
        <v>66.666666666666657</v>
      </c>
      <c r="BG83" s="86">
        <v>33.333333333333329</v>
      </c>
      <c r="BH83" s="86">
        <v>66.666666666666657</v>
      </c>
      <c r="BI83" s="86">
        <v>66.666666666666657</v>
      </c>
      <c r="BJ83" s="86">
        <v>0</v>
      </c>
      <c r="BK83" s="86">
        <v>66.666666666666657</v>
      </c>
      <c r="BL83" s="86">
        <v>66.666666666666657</v>
      </c>
      <c r="BM83" s="86">
        <v>33.333333333333329</v>
      </c>
      <c r="BN83" s="86">
        <v>33.333333333333329</v>
      </c>
      <c r="BO83" s="86">
        <v>33.333333333333329</v>
      </c>
      <c r="BP83" s="86">
        <v>33.333333333333329</v>
      </c>
      <c r="BQ83" s="86">
        <v>0</v>
      </c>
      <c r="BR83" s="86">
        <v>33.333333333333329</v>
      </c>
      <c r="BS83" s="86">
        <v>0</v>
      </c>
      <c r="BT83" s="86">
        <v>66.666666666666657</v>
      </c>
      <c r="BU83" s="86">
        <v>66.666666666666657</v>
      </c>
      <c r="BV83" s="86">
        <v>33.333333333333329</v>
      </c>
      <c r="BW83" s="86">
        <v>33.333333333333329</v>
      </c>
      <c r="BX83" s="86">
        <v>33.333333333333329</v>
      </c>
      <c r="BY83" s="86">
        <v>66.666666666666657</v>
      </c>
      <c r="BZ83" s="86">
        <v>66.666666666666657</v>
      </c>
      <c r="CA83" s="86">
        <v>66.666666666666657</v>
      </c>
      <c r="CB83" s="86">
        <v>66.666666666666657</v>
      </c>
      <c r="CC83" s="86">
        <v>66.666666666666657</v>
      </c>
      <c r="CD83" s="86">
        <v>33.333333333333329</v>
      </c>
      <c r="CE83" s="86" t="s">
        <v>582</v>
      </c>
      <c r="CF83" s="86" t="s">
        <v>582</v>
      </c>
      <c r="CG83" s="86" t="s">
        <v>582</v>
      </c>
      <c r="CH83" s="86" t="s">
        <v>582</v>
      </c>
      <c r="CI83" s="86" t="s">
        <v>582</v>
      </c>
      <c r="CJ83" s="86" t="s">
        <v>582</v>
      </c>
      <c r="CK83" s="86" t="s">
        <v>582</v>
      </c>
      <c r="CL83" s="86" t="s">
        <v>582</v>
      </c>
      <c r="CM83" s="86" t="s">
        <v>582</v>
      </c>
      <c r="CN83" s="86" t="s">
        <v>582</v>
      </c>
      <c r="CO83" s="86" t="s">
        <v>582</v>
      </c>
      <c r="CP83" s="86" t="s">
        <v>582</v>
      </c>
      <c r="CQ83" s="86" t="s">
        <v>582</v>
      </c>
      <c r="CR83" s="86" t="s">
        <v>582</v>
      </c>
      <c r="CS83" s="86" t="s">
        <v>582</v>
      </c>
      <c r="CT83" s="86" t="s">
        <v>582</v>
      </c>
      <c r="CU83" s="86" t="s">
        <v>582</v>
      </c>
      <c r="CV83" s="86" t="s">
        <v>582</v>
      </c>
      <c r="CW83" s="86" t="s">
        <v>582</v>
      </c>
      <c r="CX83" s="86" t="s">
        <v>582</v>
      </c>
      <c r="CY83" s="86" t="s">
        <v>582</v>
      </c>
      <c r="CZ83" s="86" t="s">
        <v>582</v>
      </c>
      <c r="DA83" s="86" t="s">
        <v>582</v>
      </c>
      <c r="DB83" s="86" t="s">
        <v>582</v>
      </c>
      <c r="DC83" s="86" t="s">
        <v>582</v>
      </c>
      <c r="DD83" s="86" t="s">
        <v>582</v>
      </c>
      <c r="DE83" s="86">
        <v>0</v>
      </c>
      <c r="DF83" s="86">
        <v>0</v>
      </c>
      <c r="DG83" s="86">
        <v>0</v>
      </c>
      <c r="DH83" s="86">
        <v>0</v>
      </c>
      <c r="DI83" s="86">
        <v>0</v>
      </c>
      <c r="DJ83" s="86">
        <v>0</v>
      </c>
      <c r="DK83" s="86">
        <v>0</v>
      </c>
      <c r="DL83" s="86">
        <v>0</v>
      </c>
      <c r="DM83" s="86">
        <v>0</v>
      </c>
      <c r="DN83" s="86">
        <v>0</v>
      </c>
      <c r="DO83" s="86">
        <v>0</v>
      </c>
      <c r="DP83" s="86">
        <v>0</v>
      </c>
      <c r="DQ83" s="86">
        <v>0</v>
      </c>
      <c r="DR83" s="86">
        <v>0</v>
      </c>
      <c r="DS83" s="86">
        <v>0</v>
      </c>
      <c r="DT83" s="86">
        <v>0</v>
      </c>
      <c r="DU83" s="86">
        <v>0</v>
      </c>
      <c r="DV83" s="86">
        <v>0</v>
      </c>
      <c r="DW83" s="86">
        <v>0</v>
      </c>
      <c r="DX83" s="86">
        <v>0</v>
      </c>
      <c r="DY83" s="86">
        <v>0</v>
      </c>
      <c r="DZ83" s="86">
        <v>0</v>
      </c>
      <c r="EA83" s="86">
        <v>0</v>
      </c>
      <c r="EB83" s="86">
        <v>0</v>
      </c>
      <c r="EC83" s="86">
        <v>100</v>
      </c>
      <c r="ED83" s="86">
        <v>0</v>
      </c>
      <c r="EE83" s="86">
        <v>0</v>
      </c>
      <c r="EF83" s="86">
        <v>0</v>
      </c>
      <c r="EG83" s="86">
        <v>33.333333333333329</v>
      </c>
      <c r="EH83" s="86">
        <v>33.333333333333329</v>
      </c>
      <c r="EI83" s="86">
        <v>33.333333333333329</v>
      </c>
      <c r="EJ83" s="86">
        <v>33.333333333333329</v>
      </c>
      <c r="EK83" s="86">
        <v>33.333333333333329</v>
      </c>
      <c r="EL83" s="86">
        <v>33.333333333333329</v>
      </c>
      <c r="EM83" s="86">
        <v>0</v>
      </c>
      <c r="EN83" s="86">
        <v>33.333333333333329</v>
      </c>
      <c r="EO83" s="86">
        <v>33.333333333333329</v>
      </c>
      <c r="EP83" s="86">
        <v>66.666666666666657</v>
      </c>
      <c r="EQ83" s="86">
        <v>33.333333333333329</v>
      </c>
      <c r="ER83" s="86">
        <v>66.666666666666657</v>
      </c>
      <c r="ES83" s="86">
        <v>33.333333333333329</v>
      </c>
      <c r="ET83" s="86">
        <v>33.333333333333329</v>
      </c>
      <c r="EU83" s="86">
        <v>66.666666666666657</v>
      </c>
      <c r="EV83" s="86">
        <v>33.333333333333329</v>
      </c>
      <c r="EW83" s="86">
        <v>66.666666666666657</v>
      </c>
      <c r="EX83" s="86">
        <v>33.333333333333329</v>
      </c>
      <c r="EY83" s="86">
        <v>33.333333333333329</v>
      </c>
      <c r="EZ83" s="86">
        <v>66.666666666666657</v>
      </c>
      <c r="FA83" s="86">
        <v>66.666666666666657</v>
      </c>
      <c r="FB83" s="86">
        <v>33.333333333333329</v>
      </c>
      <c r="FC83" s="86">
        <v>66.666666666666657</v>
      </c>
      <c r="FD83" s="86">
        <v>100</v>
      </c>
      <c r="FE83" s="86">
        <v>100</v>
      </c>
      <c r="FF83" s="86">
        <v>100</v>
      </c>
      <c r="FG83" s="86">
        <v>0</v>
      </c>
      <c r="FH83" s="86">
        <v>0</v>
      </c>
      <c r="FI83" s="86">
        <v>100</v>
      </c>
      <c r="FJ83" s="86">
        <v>100</v>
      </c>
      <c r="FK83" s="86">
        <v>0</v>
      </c>
      <c r="FL83" s="86">
        <v>100</v>
      </c>
      <c r="FM83" s="86">
        <v>100</v>
      </c>
      <c r="FN83" s="86">
        <v>100</v>
      </c>
      <c r="FO83" s="86">
        <v>0</v>
      </c>
      <c r="FP83" s="86">
        <v>100</v>
      </c>
      <c r="FQ83" s="86">
        <v>100</v>
      </c>
      <c r="FR83" s="86">
        <v>100</v>
      </c>
      <c r="FS83" s="86" t="s">
        <v>582</v>
      </c>
      <c r="FT83" s="86" t="s">
        <v>582</v>
      </c>
      <c r="FU83" s="86" t="s">
        <v>582</v>
      </c>
      <c r="FV83" s="86" t="s">
        <v>582</v>
      </c>
      <c r="FW83" s="86" t="s">
        <v>582</v>
      </c>
      <c r="FX83" s="86" t="s">
        <v>582</v>
      </c>
      <c r="FY83" s="86" t="s">
        <v>582</v>
      </c>
      <c r="FZ83" s="86" t="s">
        <v>582</v>
      </c>
      <c r="GA83" s="86" t="s">
        <v>582</v>
      </c>
      <c r="GB83" s="86" t="s">
        <v>582</v>
      </c>
      <c r="GC83" s="86" t="s">
        <v>582</v>
      </c>
      <c r="GD83" s="86" t="s">
        <v>582</v>
      </c>
      <c r="GE83" s="86" t="s">
        <v>582</v>
      </c>
      <c r="GF83" s="86" t="s">
        <v>582</v>
      </c>
      <c r="GG83" s="86">
        <v>100</v>
      </c>
      <c r="GH83" s="86">
        <v>100</v>
      </c>
      <c r="GI83" s="86">
        <v>100</v>
      </c>
      <c r="GJ83" s="86">
        <v>0</v>
      </c>
      <c r="GK83" s="86">
        <v>100</v>
      </c>
      <c r="GL83" s="86">
        <v>100</v>
      </c>
      <c r="GM83" s="86">
        <v>100</v>
      </c>
      <c r="GN83" s="86">
        <v>100</v>
      </c>
      <c r="GO83" s="86">
        <v>100</v>
      </c>
      <c r="GP83" s="86">
        <v>100</v>
      </c>
      <c r="GQ83" s="86">
        <v>0</v>
      </c>
      <c r="GR83" s="86">
        <v>100</v>
      </c>
      <c r="GS83" s="86" t="s">
        <v>582</v>
      </c>
      <c r="GT83" s="86" t="s">
        <v>582</v>
      </c>
      <c r="GU83" s="86" t="s">
        <v>582</v>
      </c>
      <c r="GV83" s="86" t="s">
        <v>582</v>
      </c>
      <c r="GW83" s="86" t="s">
        <v>582</v>
      </c>
      <c r="GX83" s="86" t="s">
        <v>582</v>
      </c>
      <c r="GY83" s="86" t="s">
        <v>582</v>
      </c>
      <c r="GZ83" s="86" t="s">
        <v>582</v>
      </c>
      <c r="HA83" s="86" t="s">
        <v>582</v>
      </c>
      <c r="HB83" s="86" t="s">
        <v>582</v>
      </c>
      <c r="HC83" s="86" t="s">
        <v>582</v>
      </c>
      <c r="HD83" s="86" t="s">
        <v>582</v>
      </c>
      <c r="HE83" s="86" t="s">
        <v>582</v>
      </c>
      <c r="HF83" s="86" t="s">
        <v>582</v>
      </c>
      <c r="HG83" s="86" t="s">
        <v>582</v>
      </c>
      <c r="HH83" s="86" t="s">
        <v>582</v>
      </c>
      <c r="HI83" s="86" t="s">
        <v>582</v>
      </c>
      <c r="HJ83" s="86" t="s">
        <v>582</v>
      </c>
      <c r="HK83" s="86" t="s">
        <v>582</v>
      </c>
      <c r="HL83" s="86" t="s">
        <v>582</v>
      </c>
      <c r="HM83" s="86" t="s">
        <v>582</v>
      </c>
      <c r="HN83" s="86" t="s">
        <v>582</v>
      </c>
      <c r="HO83" s="86" t="s">
        <v>582</v>
      </c>
      <c r="HP83" s="86" t="s">
        <v>582</v>
      </c>
      <c r="HQ83" s="86" t="s">
        <v>582</v>
      </c>
      <c r="HR83" s="86" t="s">
        <v>582</v>
      </c>
      <c r="HS83" s="86" t="s">
        <v>582</v>
      </c>
      <c r="HT83" s="86" t="s">
        <v>582</v>
      </c>
      <c r="HU83" s="86" t="s">
        <v>582</v>
      </c>
      <c r="HV83" s="86" t="s">
        <v>582</v>
      </c>
      <c r="HW83" s="86" t="s">
        <v>582</v>
      </c>
      <c r="HX83" s="86" t="s">
        <v>582</v>
      </c>
      <c r="HY83" s="86" t="s">
        <v>582</v>
      </c>
      <c r="HZ83" s="86" t="s">
        <v>582</v>
      </c>
      <c r="IA83" s="86" t="s">
        <v>582</v>
      </c>
      <c r="IB83" s="86" t="s">
        <v>582</v>
      </c>
      <c r="IC83" s="86" t="s">
        <v>582</v>
      </c>
      <c r="ID83" s="86" t="s">
        <v>582</v>
      </c>
      <c r="IE83" s="86" t="s">
        <v>582</v>
      </c>
      <c r="IF83" s="86" t="s">
        <v>582</v>
      </c>
      <c r="IG83" s="86" t="s">
        <v>582</v>
      </c>
      <c r="IH83" s="86" t="s">
        <v>582</v>
      </c>
      <c r="II83" s="86" t="s">
        <v>582</v>
      </c>
      <c r="IJ83" s="86" t="s">
        <v>582</v>
      </c>
      <c r="IK83" s="86" t="s">
        <v>582</v>
      </c>
      <c r="IL83" s="86" t="s">
        <v>582</v>
      </c>
      <c r="IM83" s="86" t="s">
        <v>582</v>
      </c>
      <c r="IN83" s="86" t="s">
        <v>582</v>
      </c>
      <c r="IO83" s="86" t="s">
        <v>582</v>
      </c>
      <c r="IP83" s="86" t="s">
        <v>582</v>
      </c>
      <c r="IQ83" s="86" t="s">
        <v>582</v>
      </c>
      <c r="IR83" s="86" t="s">
        <v>582</v>
      </c>
      <c r="IS83" s="86" t="s">
        <v>582</v>
      </c>
      <c r="IT83" s="86" t="s">
        <v>582</v>
      </c>
      <c r="IU83" s="86" t="s">
        <v>582</v>
      </c>
      <c r="IV83" s="86" t="s">
        <v>582</v>
      </c>
      <c r="IW83" s="86" t="s">
        <v>582</v>
      </c>
      <c r="IX83" s="86" t="s">
        <v>582</v>
      </c>
      <c r="IY83" s="86" t="s">
        <v>582</v>
      </c>
      <c r="IZ83" s="86" t="s">
        <v>582</v>
      </c>
      <c r="JA83" s="86" t="s">
        <v>582</v>
      </c>
      <c r="JB83" s="86" t="s">
        <v>582</v>
      </c>
      <c r="JC83" s="86">
        <v>100</v>
      </c>
      <c r="JD83" s="86">
        <v>100</v>
      </c>
      <c r="JE83" s="86">
        <v>0</v>
      </c>
      <c r="JF83" s="86">
        <v>100</v>
      </c>
      <c r="JG83" s="86">
        <v>100</v>
      </c>
      <c r="JH83" s="86">
        <v>100</v>
      </c>
      <c r="JI83" s="86">
        <v>100</v>
      </c>
      <c r="JJ83" s="86">
        <v>100</v>
      </c>
      <c r="JK83" s="86">
        <v>100</v>
      </c>
      <c r="JL83" s="86">
        <v>100</v>
      </c>
      <c r="JM83" s="86">
        <v>100</v>
      </c>
      <c r="JN83" s="86">
        <v>100</v>
      </c>
      <c r="JO83" s="86">
        <v>100</v>
      </c>
      <c r="JP83" s="86">
        <v>0</v>
      </c>
      <c r="JQ83" s="86">
        <v>0</v>
      </c>
      <c r="JR83" s="86">
        <v>0</v>
      </c>
      <c r="JS83" s="86">
        <v>100</v>
      </c>
      <c r="JT83" s="86">
        <v>100</v>
      </c>
      <c r="JU83" s="86">
        <v>0</v>
      </c>
      <c r="JV83" s="86">
        <v>100</v>
      </c>
      <c r="JW83" s="86">
        <v>100</v>
      </c>
      <c r="JX83" s="86">
        <v>100</v>
      </c>
      <c r="JY83" s="86">
        <v>0</v>
      </c>
      <c r="JZ83" s="86">
        <v>100</v>
      </c>
      <c r="KA83" s="86">
        <v>0</v>
      </c>
      <c r="KB83" s="86">
        <v>100</v>
      </c>
      <c r="KC83" s="86">
        <v>50</v>
      </c>
      <c r="KD83" s="86">
        <v>50</v>
      </c>
      <c r="KE83" s="86">
        <v>50</v>
      </c>
      <c r="KF83" s="86">
        <v>50</v>
      </c>
      <c r="KG83" s="86">
        <v>50</v>
      </c>
      <c r="KH83" s="86">
        <v>50</v>
      </c>
      <c r="KI83" s="86">
        <v>50</v>
      </c>
      <c r="KJ83" s="86">
        <v>50</v>
      </c>
      <c r="KK83" s="86">
        <v>50</v>
      </c>
      <c r="KL83" s="86">
        <v>50</v>
      </c>
      <c r="KM83" s="86">
        <v>50</v>
      </c>
      <c r="KN83" s="86">
        <v>50</v>
      </c>
      <c r="KO83" s="86">
        <v>50</v>
      </c>
      <c r="KP83" s="86">
        <v>50</v>
      </c>
      <c r="KQ83" s="86">
        <v>50</v>
      </c>
      <c r="KR83" s="86">
        <v>0</v>
      </c>
      <c r="KS83" s="86">
        <v>50</v>
      </c>
      <c r="KT83" s="86">
        <v>50</v>
      </c>
      <c r="KU83" s="86">
        <v>50</v>
      </c>
      <c r="KV83" s="86">
        <v>0</v>
      </c>
      <c r="KW83" s="86">
        <v>50</v>
      </c>
      <c r="KX83" s="86">
        <v>50</v>
      </c>
      <c r="KY83" s="86">
        <v>50</v>
      </c>
      <c r="KZ83" s="86">
        <v>50</v>
      </c>
      <c r="LA83" s="86">
        <v>50</v>
      </c>
      <c r="LB83" s="86">
        <v>50</v>
      </c>
      <c r="LC83" s="86">
        <v>0</v>
      </c>
      <c r="LD83" s="86" t="s">
        <v>582</v>
      </c>
      <c r="LE83" s="86" t="s">
        <v>582</v>
      </c>
      <c r="LF83" s="86" t="s">
        <v>582</v>
      </c>
      <c r="LG83" s="86" t="s">
        <v>582</v>
      </c>
      <c r="LH83" s="86" t="s">
        <v>582</v>
      </c>
      <c r="LI83" s="86" t="s">
        <v>582</v>
      </c>
      <c r="LJ83" s="86" t="s">
        <v>582</v>
      </c>
      <c r="LK83" s="86" t="s">
        <v>582</v>
      </c>
      <c r="LL83" s="86" t="s">
        <v>582</v>
      </c>
      <c r="LM83" s="86" t="s">
        <v>582</v>
      </c>
      <c r="LN83" s="86" t="s">
        <v>582</v>
      </c>
      <c r="LO83" s="86" t="s">
        <v>582</v>
      </c>
      <c r="LP83" s="86" t="s">
        <v>582</v>
      </c>
      <c r="LQ83" s="86" t="s">
        <v>582</v>
      </c>
      <c r="LR83" s="86" t="s">
        <v>582</v>
      </c>
      <c r="LS83" s="86" t="s">
        <v>582</v>
      </c>
      <c r="LT83" s="86" t="s">
        <v>582</v>
      </c>
      <c r="LU83" s="86" t="s">
        <v>582</v>
      </c>
      <c r="LV83" s="86">
        <v>0</v>
      </c>
      <c r="LW83" s="86">
        <v>100</v>
      </c>
      <c r="LX83" s="86">
        <v>0</v>
      </c>
      <c r="LY83" s="86">
        <v>100</v>
      </c>
      <c r="LZ83" s="86">
        <v>0</v>
      </c>
      <c r="MA83" s="86">
        <v>0</v>
      </c>
      <c r="MB83" s="86">
        <v>0</v>
      </c>
      <c r="MC83" s="86">
        <v>100</v>
      </c>
      <c r="MD83" s="86">
        <v>0</v>
      </c>
      <c r="ME83" s="86">
        <v>100</v>
      </c>
      <c r="MF83" s="86">
        <v>0</v>
      </c>
      <c r="MG83" s="86">
        <v>0</v>
      </c>
      <c r="MH83" s="86">
        <v>0</v>
      </c>
      <c r="MI83" s="86">
        <v>100</v>
      </c>
      <c r="MJ83" s="86">
        <v>0</v>
      </c>
      <c r="MK83" s="86">
        <v>0</v>
      </c>
      <c r="ML83" s="86">
        <v>0</v>
      </c>
      <c r="MM83" s="86">
        <v>100</v>
      </c>
      <c r="MN83" s="86">
        <v>100</v>
      </c>
      <c r="MO83" s="86">
        <v>100</v>
      </c>
      <c r="MP83" s="86">
        <v>0</v>
      </c>
      <c r="MQ83" s="86">
        <v>0</v>
      </c>
      <c r="MR83" s="86">
        <v>33.333333333333329</v>
      </c>
      <c r="MS83" s="86">
        <v>0</v>
      </c>
      <c r="MT83" s="86">
        <v>0</v>
      </c>
      <c r="MU83" s="86">
        <v>33.333333333333329</v>
      </c>
      <c r="MV83" s="86">
        <v>33.333333333333329</v>
      </c>
      <c r="MW83" s="86">
        <v>33.333333333333329</v>
      </c>
      <c r="MX83" s="86">
        <v>0</v>
      </c>
      <c r="MY83" s="86">
        <v>100</v>
      </c>
      <c r="MZ83" s="86">
        <v>33.333333333333329</v>
      </c>
      <c r="NA83" s="86">
        <v>100</v>
      </c>
      <c r="NB83" s="86">
        <v>33.333333333333329</v>
      </c>
      <c r="NC83" s="86">
        <v>0</v>
      </c>
      <c r="ND83" s="86">
        <v>0</v>
      </c>
      <c r="NE83" s="86">
        <v>33.333333333333329</v>
      </c>
      <c r="NF83" s="86">
        <v>0</v>
      </c>
      <c r="NG83" s="86">
        <v>33.333333333333329</v>
      </c>
      <c r="NH83" s="86">
        <v>0</v>
      </c>
      <c r="NI83" s="86">
        <v>0</v>
      </c>
      <c r="NJ83" s="86">
        <v>66.666666666666657</v>
      </c>
      <c r="NK83" s="86">
        <v>33.333333333333329</v>
      </c>
      <c r="NL83" s="86">
        <v>66.666666666666657</v>
      </c>
      <c r="NM83" s="86">
        <v>0</v>
      </c>
      <c r="NN83" s="86">
        <v>33.333333333333329</v>
      </c>
      <c r="NO83" s="86">
        <v>0</v>
      </c>
      <c r="NP83" s="86">
        <v>0</v>
      </c>
      <c r="NQ83" s="86">
        <v>0</v>
      </c>
      <c r="NR83" s="86">
        <v>100</v>
      </c>
      <c r="NS83" s="86">
        <v>100</v>
      </c>
      <c r="NT83" s="86">
        <v>0</v>
      </c>
      <c r="NU83" s="86">
        <v>100</v>
      </c>
      <c r="NV83" s="86">
        <v>0</v>
      </c>
      <c r="NW83" s="86">
        <v>100</v>
      </c>
      <c r="NX83" s="86">
        <v>100</v>
      </c>
      <c r="NY83" s="86">
        <v>100</v>
      </c>
      <c r="NZ83" s="86">
        <v>100</v>
      </c>
      <c r="OA83" s="86">
        <v>100</v>
      </c>
      <c r="OB83" s="86">
        <v>100</v>
      </c>
      <c r="OC83" s="86">
        <v>100</v>
      </c>
      <c r="OD83" s="86">
        <v>100</v>
      </c>
      <c r="OE83" s="86">
        <v>100</v>
      </c>
      <c r="OF83" s="86">
        <v>0</v>
      </c>
      <c r="OG83" s="86">
        <v>100</v>
      </c>
      <c r="OH83" s="86">
        <v>0</v>
      </c>
      <c r="OI83" s="86">
        <v>100</v>
      </c>
      <c r="OJ83" s="86">
        <v>100</v>
      </c>
      <c r="OK83" s="86">
        <v>0</v>
      </c>
      <c r="OL83" s="86">
        <v>100</v>
      </c>
      <c r="OM83" s="86">
        <v>100</v>
      </c>
      <c r="ON83" s="86">
        <v>100</v>
      </c>
      <c r="OO83" s="86">
        <v>100</v>
      </c>
      <c r="OP83" s="86">
        <v>66.666666666666657</v>
      </c>
    </row>
    <row r="84" spans="1:406" x14ac:dyDescent="0.25">
      <c r="A84" s="86">
        <v>7.11</v>
      </c>
      <c r="B84" s="62" t="s">
        <v>503</v>
      </c>
      <c r="C84" s="86">
        <v>25</v>
      </c>
      <c r="D84" s="86">
        <v>25</v>
      </c>
      <c r="E84" s="86">
        <v>25</v>
      </c>
      <c r="F84" s="86">
        <v>25</v>
      </c>
      <c r="G84" s="86">
        <v>25</v>
      </c>
      <c r="H84" s="86">
        <v>25</v>
      </c>
      <c r="I84" s="86">
        <v>0</v>
      </c>
      <c r="J84" s="86">
        <v>25</v>
      </c>
      <c r="K84" s="86">
        <v>25</v>
      </c>
      <c r="L84" s="86">
        <v>25</v>
      </c>
      <c r="M84" s="86">
        <v>25</v>
      </c>
      <c r="N84" s="86">
        <v>25</v>
      </c>
      <c r="O84" s="86">
        <v>25</v>
      </c>
      <c r="P84" s="86">
        <v>25</v>
      </c>
      <c r="Q84" s="86">
        <v>25</v>
      </c>
      <c r="R84" s="86">
        <v>25</v>
      </c>
      <c r="S84" s="86">
        <v>25</v>
      </c>
      <c r="T84" s="86">
        <v>0</v>
      </c>
      <c r="U84" s="86">
        <v>25</v>
      </c>
      <c r="V84" s="86">
        <v>25</v>
      </c>
      <c r="W84" s="86">
        <v>0</v>
      </c>
      <c r="X84" s="86">
        <v>0</v>
      </c>
      <c r="Y84" s="86">
        <v>50</v>
      </c>
      <c r="Z84" s="86">
        <v>0</v>
      </c>
      <c r="AA84" s="86">
        <v>25</v>
      </c>
      <c r="AB84" s="86">
        <v>25</v>
      </c>
      <c r="AC84" s="86">
        <v>33.333333333333329</v>
      </c>
      <c r="AD84" s="86">
        <v>50</v>
      </c>
      <c r="AE84" s="86">
        <v>33.333333333333329</v>
      </c>
      <c r="AF84" s="86">
        <v>16.666666666666664</v>
      </c>
      <c r="AG84" s="86">
        <v>0</v>
      </c>
      <c r="AH84" s="86">
        <v>83.333333333333343</v>
      </c>
      <c r="AI84" s="86">
        <v>50</v>
      </c>
      <c r="AJ84" s="86">
        <v>33.333333333333329</v>
      </c>
      <c r="AK84" s="86">
        <v>50</v>
      </c>
      <c r="AL84" s="86">
        <v>0</v>
      </c>
      <c r="AM84" s="86">
        <v>16.666666666666664</v>
      </c>
      <c r="AN84" s="86">
        <v>16.666666666666664</v>
      </c>
      <c r="AO84" s="86">
        <v>16.666666666666664</v>
      </c>
      <c r="AP84" s="86">
        <v>33.333333333333329</v>
      </c>
      <c r="AQ84" s="86">
        <v>16.666666666666664</v>
      </c>
      <c r="AR84" s="86">
        <v>16.666666666666664</v>
      </c>
      <c r="AS84" s="86">
        <v>66.666666666666657</v>
      </c>
      <c r="AT84" s="86">
        <v>50</v>
      </c>
      <c r="AU84" s="86">
        <v>50</v>
      </c>
      <c r="AV84" s="86">
        <v>33.333333333333329</v>
      </c>
      <c r="AW84" s="86">
        <v>50</v>
      </c>
      <c r="AX84" s="86">
        <v>33.333333333333329</v>
      </c>
      <c r="AY84" s="86">
        <v>66.666666666666657</v>
      </c>
      <c r="AZ84" s="86">
        <v>66.666666666666657</v>
      </c>
      <c r="BA84" s="86">
        <v>83.333333333333343</v>
      </c>
      <c r="BB84" s="86">
        <v>50</v>
      </c>
      <c r="BC84" s="86">
        <v>66.666666666666657</v>
      </c>
      <c r="BD84" s="86">
        <v>0</v>
      </c>
      <c r="BE84" s="86">
        <v>0</v>
      </c>
      <c r="BF84" s="86">
        <v>40</v>
      </c>
      <c r="BG84" s="86">
        <v>20</v>
      </c>
      <c r="BH84" s="86">
        <v>0</v>
      </c>
      <c r="BI84" s="86">
        <v>20</v>
      </c>
      <c r="BJ84" s="86">
        <v>0</v>
      </c>
      <c r="BK84" s="86">
        <v>0</v>
      </c>
      <c r="BL84" s="86">
        <v>40</v>
      </c>
      <c r="BM84" s="86">
        <v>40</v>
      </c>
      <c r="BN84" s="86">
        <v>20</v>
      </c>
      <c r="BO84" s="86">
        <v>40</v>
      </c>
      <c r="BP84" s="86">
        <v>0</v>
      </c>
      <c r="BQ84" s="86">
        <v>0</v>
      </c>
      <c r="BR84" s="86">
        <v>40</v>
      </c>
      <c r="BS84" s="86">
        <v>0</v>
      </c>
      <c r="BT84" s="86">
        <v>0</v>
      </c>
      <c r="BU84" s="86">
        <v>40</v>
      </c>
      <c r="BV84" s="86">
        <v>20</v>
      </c>
      <c r="BW84" s="86">
        <v>20</v>
      </c>
      <c r="BX84" s="86">
        <v>40</v>
      </c>
      <c r="BY84" s="86">
        <v>40</v>
      </c>
      <c r="BZ84" s="86">
        <v>40</v>
      </c>
      <c r="CA84" s="86">
        <v>20</v>
      </c>
      <c r="CB84" s="86">
        <v>40</v>
      </c>
      <c r="CC84" s="86">
        <v>20</v>
      </c>
      <c r="CD84" s="86">
        <v>40</v>
      </c>
      <c r="CE84" s="86">
        <v>50</v>
      </c>
      <c r="CF84" s="86">
        <v>50</v>
      </c>
      <c r="CG84" s="86">
        <v>50</v>
      </c>
      <c r="CH84" s="86">
        <v>50</v>
      </c>
      <c r="CI84" s="86">
        <v>50</v>
      </c>
      <c r="CJ84" s="86">
        <v>50</v>
      </c>
      <c r="CK84" s="86">
        <v>0</v>
      </c>
      <c r="CL84" s="86">
        <v>50</v>
      </c>
      <c r="CM84" s="86">
        <v>50</v>
      </c>
      <c r="CN84" s="86">
        <v>50</v>
      </c>
      <c r="CO84" s="86">
        <v>50</v>
      </c>
      <c r="CP84" s="86">
        <v>0</v>
      </c>
      <c r="CQ84" s="86">
        <v>50</v>
      </c>
      <c r="CR84" s="86">
        <v>50</v>
      </c>
      <c r="CS84" s="86">
        <v>50</v>
      </c>
      <c r="CT84" s="86">
        <v>50</v>
      </c>
      <c r="CU84" s="86">
        <v>50</v>
      </c>
      <c r="CV84" s="86">
        <v>50</v>
      </c>
      <c r="CW84" s="86">
        <v>0</v>
      </c>
      <c r="CX84" s="86">
        <v>50</v>
      </c>
      <c r="CY84" s="86">
        <v>50</v>
      </c>
      <c r="CZ84" s="86">
        <v>50</v>
      </c>
      <c r="DA84" s="86">
        <v>50</v>
      </c>
      <c r="DB84" s="86">
        <v>0</v>
      </c>
      <c r="DC84" s="86">
        <v>0</v>
      </c>
      <c r="DD84" s="86">
        <v>50</v>
      </c>
      <c r="DE84" s="86">
        <v>0</v>
      </c>
      <c r="DF84" s="86">
        <v>50</v>
      </c>
      <c r="DG84" s="86">
        <v>50</v>
      </c>
      <c r="DH84" s="86">
        <v>0</v>
      </c>
      <c r="DI84" s="86">
        <v>0</v>
      </c>
      <c r="DJ84" s="86">
        <v>0</v>
      </c>
      <c r="DK84" s="86">
        <v>50</v>
      </c>
      <c r="DL84" s="86">
        <v>50</v>
      </c>
      <c r="DM84" s="86">
        <v>0</v>
      </c>
      <c r="DN84" s="86">
        <v>50</v>
      </c>
      <c r="DO84" s="86">
        <v>50</v>
      </c>
      <c r="DP84" s="86">
        <v>50</v>
      </c>
      <c r="DQ84" s="86">
        <v>0</v>
      </c>
      <c r="DR84" s="86">
        <v>50</v>
      </c>
      <c r="DS84" s="86">
        <v>50</v>
      </c>
      <c r="DT84" s="86">
        <v>50</v>
      </c>
      <c r="DU84" s="86">
        <v>50</v>
      </c>
      <c r="DV84" s="86">
        <v>50</v>
      </c>
      <c r="DW84" s="86">
        <v>50</v>
      </c>
      <c r="DX84" s="86">
        <v>50</v>
      </c>
      <c r="DY84" s="86">
        <v>50</v>
      </c>
      <c r="DZ84" s="86">
        <v>50</v>
      </c>
      <c r="EA84" s="86">
        <v>50</v>
      </c>
      <c r="EB84" s="86">
        <v>100</v>
      </c>
      <c r="EC84" s="86">
        <v>100</v>
      </c>
      <c r="ED84" s="86">
        <v>50</v>
      </c>
      <c r="EE84" s="86">
        <v>50</v>
      </c>
      <c r="EF84" s="86">
        <v>50</v>
      </c>
      <c r="EG84" s="86">
        <v>0</v>
      </c>
      <c r="EH84" s="86">
        <v>0</v>
      </c>
      <c r="EI84" s="86">
        <v>0</v>
      </c>
      <c r="EJ84" s="86">
        <v>0</v>
      </c>
      <c r="EK84" s="86">
        <v>0</v>
      </c>
      <c r="EL84" s="86">
        <v>0</v>
      </c>
      <c r="EM84" s="86">
        <v>0</v>
      </c>
      <c r="EN84" s="86">
        <v>100</v>
      </c>
      <c r="EO84" s="86">
        <v>50</v>
      </c>
      <c r="EP84" s="86">
        <v>100</v>
      </c>
      <c r="EQ84" s="86">
        <v>100</v>
      </c>
      <c r="ER84" s="86">
        <v>100</v>
      </c>
      <c r="ES84" s="86">
        <v>100</v>
      </c>
      <c r="ET84" s="86">
        <v>0</v>
      </c>
      <c r="EU84" s="86">
        <v>0</v>
      </c>
      <c r="EV84" s="86">
        <v>50</v>
      </c>
      <c r="EW84" s="86">
        <v>0</v>
      </c>
      <c r="EX84" s="86">
        <v>50</v>
      </c>
      <c r="EY84" s="86">
        <v>50</v>
      </c>
      <c r="EZ84" s="86">
        <v>100</v>
      </c>
      <c r="FA84" s="86">
        <v>50</v>
      </c>
      <c r="FB84" s="86">
        <v>100</v>
      </c>
      <c r="FC84" s="86">
        <v>100</v>
      </c>
      <c r="FD84" s="86">
        <v>0</v>
      </c>
      <c r="FE84" s="86">
        <v>66.666666666666657</v>
      </c>
      <c r="FF84" s="86">
        <v>66.666666666666657</v>
      </c>
      <c r="FG84" s="86">
        <v>66.666666666666657</v>
      </c>
      <c r="FH84" s="86">
        <v>33.333333333333329</v>
      </c>
      <c r="FI84" s="86">
        <v>33.333333333333329</v>
      </c>
      <c r="FJ84" s="86">
        <v>33.333333333333329</v>
      </c>
      <c r="FK84" s="86">
        <v>33.333333333333329</v>
      </c>
      <c r="FL84" s="86">
        <v>66.666666666666657</v>
      </c>
      <c r="FM84" s="86">
        <v>66.666666666666657</v>
      </c>
      <c r="FN84" s="86">
        <v>33.333333333333329</v>
      </c>
      <c r="FO84" s="86">
        <v>33.333333333333329</v>
      </c>
      <c r="FP84" s="86">
        <v>66.666666666666657</v>
      </c>
      <c r="FQ84" s="86">
        <v>33.333333333333329</v>
      </c>
      <c r="FR84" s="86">
        <v>66.666666666666657</v>
      </c>
      <c r="FS84" s="86">
        <v>66.666666666666657</v>
      </c>
      <c r="FT84" s="86">
        <v>66.666666666666657</v>
      </c>
      <c r="FU84" s="86">
        <v>66.666666666666657</v>
      </c>
      <c r="FV84" s="86">
        <v>66.666666666666657</v>
      </c>
      <c r="FW84" s="86">
        <v>66.666666666666657</v>
      </c>
      <c r="FX84" s="86">
        <v>66.666666666666657</v>
      </c>
      <c r="FY84" s="86">
        <v>66.666666666666657</v>
      </c>
      <c r="FZ84" s="86">
        <v>66.666666666666657</v>
      </c>
      <c r="GA84" s="86">
        <v>100</v>
      </c>
      <c r="GB84" s="86">
        <v>66.666666666666657</v>
      </c>
      <c r="GC84" s="86">
        <v>100</v>
      </c>
      <c r="GD84" s="86">
        <v>66.666666666666657</v>
      </c>
      <c r="GE84" s="86">
        <v>0</v>
      </c>
      <c r="GF84" s="86">
        <v>66.666666666666657</v>
      </c>
      <c r="GG84" s="86">
        <v>100</v>
      </c>
      <c r="GH84" s="86">
        <v>0</v>
      </c>
      <c r="GI84" s="86">
        <v>100</v>
      </c>
      <c r="GJ84" s="86">
        <v>50</v>
      </c>
      <c r="GK84" s="86">
        <v>50</v>
      </c>
      <c r="GL84" s="86">
        <v>0</v>
      </c>
      <c r="GM84" s="86">
        <v>50</v>
      </c>
      <c r="GN84" s="86">
        <v>50</v>
      </c>
      <c r="GO84" s="86">
        <v>50</v>
      </c>
      <c r="GP84" s="86">
        <v>100</v>
      </c>
      <c r="GQ84" s="86">
        <v>100</v>
      </c>
      <c r="GR84" s="86">
        <v>50</v>
      </c>
      <c r="GS84" s="86">
        <v>100</v>
      </c>
      <c r="GT84" s="86">
        <v>100</v>
      </c>
      <c r="GU84" s="86">
        <v>66.666666666666657</v>
      </c>
      <c r="GV84" s="86">
        <v>66.666666666666657</v>
      </c>
      <c r="GW84" s="86">
        <v>66.666666666666657</v>
      </c>
      <c r="GX84" s="86">
        <v>0</v>
      </c>
      <c r="GY84" s="86">
        <v>33.333333333333329</v>
      </c>
      <c r="GZ84" s="86">
        <v>66.666666666666657</v>
      </c>
      <c r="HA84" s="86">
        <v>100</v>
      </c>
      <c r="HB84" s="86">
        <v>100</v>
      </c>
      <c r="HC84" s="86">
        <v>100</v>
      </c>
      <c r="HD84" s="86">
        <v>100</v>
      </c>
      <c r="HE84" s="86">
        <v>100</v>
      </c>
      <c r="HF84" s="86">
        <v>66.666666666666657</v>
      </c>
      <c r="HG84" s="86">
        <v>33.333333333333329</v>
      </c>
      <c r="HH84" s="86">
        <v>33.333333333333329</v>
      </c>
      <c r="HI84" s="86">
        <v>33.333333333333329</v>
      </c>
      <c r="HJ84" s="86">
        <v>100</v>
      </c>
      <c r="HK84" s="86">
        <v>100</v>
      </c>
      <c r="HL84" s="86">
        <v>66.666666666666657</v>
      </c>
      <c r="HM84" s="86">
        <v>66.666666666666657</v>
      </c>
      <c r="HN84" s="86">
        <v>66.666666666666657</v>
      </c>
      <c r="HO84" s="86">
        <v>100</v>
      </c>
      <c r="HP84" s="86">
        <v>33.333333333333329</v>
      </c>
      <c r="HQ84" s="86">
        <v>66.666666666666657</v>
      </c>
      <c r="HR84" s="86">
        <v>33.333333333333329</v>
      </c>
      <c r="HS84" s="86">
        <v>33.333333333333329</v>
      </c>
      <c r="HT84" s="86">
        <v>66.666666666666657</v>
      </c>
      <c r="HU84" s="86">
        <v>33.333333333333329</v>
      </c>
      <c r="HV84" s="86">
        <v>33.333333333333329</v>
      </c>
      <c r="HW84" s="86">
        <v>66.666666666666657</v>
      </c>
      <c r="HX84" s="86">
        <v>33.333333333333329</v>
      </c>
      <c r="HY84" s="86">
        <v>100</v>
      </c>
      <c r="HZ84" s="86">
        <v>50</v>
      </c>
      <c r="IA84" s="86">
        <v>100</v>
      </c>
      <c r="IB84" s="86">
        <v>0</v>
      </c>
      <c r="IC84" s="86">
        <v>100</v>
      </c>
      <c r="ID84" s="86">
        <v>50</v>
      </c>
      <c r="IE84" s="86">
        <v>50</v>
      </c>
      <c r="IF84" s="86">
        <v>0</v>
      </c>
      <c r="IG84" s="86">
        <v>0</v>
      </c>
      <c r="IH84" s="86">
        <v>50</v>
      </c>
      <c r="II84" s="86">
        <v>100</v>
      </c>
      <c r="IJ84" s="86">
        <v>50</v>
      </c>
      <c r="IK84" s="86">
        <v>0</v>
      </c>
      <c r="IL84" s="86">
        <v>0</v>
      </c>
      <c r="IM84" s="86">
        <v>0</v>
      </c>
      <c r="IN84" s="86">
        <v>0</v>
      </c>
      <c r="IO84" s="86">
        <v>0</v>
      </c>
      <c r="IP84" s="86">
        <v>0</v>
      </c>
      <c r="IQ84" s="86">
        <v>50</v>
      </c>
      <c r="IR84" s="86">
        <v>0</v>
      </c>
      <c r="IS84" s="86">
        <v>0</v>
      </c>
      <c r="IT84" s="86">
        <v>0</v>
      </c>
      <c r="IU84" s="86">
        <v>0</v>
      </c>
      <c r="IV84" s="86">
        <v>0</v>
      </c>
      <c r="IW84" s="86">
        <v>0</v>
      </c>
      <c r="IX84" s="86">
        <v>0</v>
      </c>
      <c r="IY84" s="86">
        <v>0</v>
      </c>
      <c r="IZ84" s="86">
        <v>0</v>
      </c>
      <c r="JA84" s="86">
        <v>0</v>
      </c>
      <c r="JB84" s="86">
        <v>100</v>
      </c>
      <c r="JC84" s="86">
        <v>100</v>
      </c>
      <c r="JD84" s="86">
        <v>33.333333333333329</v>
      </c>
      <c r="JE84" s="86">
        <v>0</v>
      </c>
      <c r="JF84" s="86">
        <v>0</v>
      </c>
      <c r="JG84" s="86">
        <v>66.666666666666657</v>
      </c>
      <c r="JH84" s="86">
        <v>33.333333333333329</v>
      </c>
      <c r="JI84" s="86">
        <v>33.333333333333329</v>
      </c>
      <c r="JJ84" s="86">
        <v>33.333333333333329</v>
      </c>
      <c r="JK84" s="86">
        <v>0</v>
      </c>
      <c r="JL84" s="86">
        <v>0</v>
      </c>
      <c r="JM84" s="86">
        <v>33.333333333333329</v>
      </c>
      <c r="JN84" s="86">
        <v>33.333333333333329</v>
      </c>
      <c r="JO84" s="86">
        <v>100</v>
      </c>
      <c r="JP84" s="86">
        <v>33.333333333333329</v>
      </c>
      <c r="JQ84" s="86">
        <v>33.333333333333329</v>
      </c>
      <c r="JR84" s="86">
        <v>33.333333333333329</v>
      </c>
      <c r="JS84" s="86">
        <v>66.666666666666657</v>
      </c>
      <c r="JT84" s="86">
        <v>33.333333333333329</v>
      </c>
      <c r="JU84" s="86">
        <v>0</v>
      </c>
      <c r="JV84" s="86">
        <v>33.333333333333329</v>
      </c>
      <c r="JW84" s="86">
        <v>33.333333333333329</v>
      </c>
      <c r="JX84" s="86">
        <v>0</v>
      </c>
      <c r="JY84" s="86">
        <v>0</v>
      </c>
      <c r="JZ84" s="86">
        <v>33.333333333333329</v>
      </c>
      <c r="KA84" s="86">
        <v>33.333333333333329</v>
      </c>
      <c r="KB84" s="86">
        <v>100</v>
      </c>
      <c r="KC84" s="86">
        <v>50</v>
      </c>
      <c r="KD84" s="86">
        <v>50</v>
      </c>
      <c r="KE84" s="86">
        <v>50</v>
      </c>
      <c r="KF84" s="86">
        <v>0</v>
      </c>
      <c r="KG84" s="86">
        <v>50</v>
      </c>
      <c r="KH84" s="86">
        <v>0</v>
      </c>
      <c r="KI84" s="86">
        <v>50</v>
      </c>
      <c r="KJ84" s="86">
        <v>0</v>
      </c>
      <c r="KK84" s="86">
        <v>0</v>
      </c>
      <c r="KL84" s="86">
        <v>50</v>
      </c>
      <c r="KM84" s="86">
        <v>0</v>
      </c>
      <c r="KN84" s="86">
        <v>0</v>
      </c>
      <c r="KO84" s="86">
        <v>0</v>
      </c>
      <c r="KP84" s="86">
        <v>0</v>
      </c>
      <c r="KQ84" s="86">
        <v>0</v>
      </c>
      <c r="KR84" s="86">
        <v>0</v>
      </c>
      <c r="KS84" s="86">
        <v>0</v>
      </c>
      <c r="KT84" s="86">
        <v>0</v>
      </c>
      <c r="KU84" s="86">
        <v>100</v>
      </c>
      <c r="KV84" s="86">
        <v>50</v>
      </c>
      <c r="KW84" s="86">
        <v>0</v>
      </c>
      <c r="KX84" s="86">
        <v>0</v>
      </c>
      <c r="KY84" s="86">
        <v>50</v>
      </c>
      <c r="KZ84" s="86">
        <v>50</v>
      </c>
      <c r="LA84" s="86">
        <v>50</v>
      </c>
      <c r="LB84" s="86">
        <v>0</v>
      </c>
      <c r="LC84" s="86">
        <v>0</v>
      </c>
      <c r="LD84" s="86">
        <v>100</v>
      </c>
      <c r="LE84" s="86">
        <v>100</v>
      </c>
      <c r="LF84" s="86">
        <v>50</v>
      </c>
      <c r="LG84" s="86">
        <v>100</v>
      </c>
      <c r="LH84" s="86">
        <v>50</v>
      </c>
      <c r="LI84" s="86">
        <v>100</v>
      </c>
      <c r="LJ84" s="86">
        <v>50</v>
      </c>
      <c r="LK84" s="86">
        <v>50</v>
      </c>
      <c r="LL84" s="86">
        <v>50</v>
      </c>
      <c r="LM84" s="86">
        <v>0</v>
      </c>
      <c r="LN84" s="86">
        <v>100</v>
      </c>
      <c r="LO84" s="86">
        <v>100</v>
      </c>
      <c r="LP84" s="86">
        <v>0</v>
      </c>
      <c r="LQ84" s="86">
        <v>100</v>
      </c>
      <c r="LR84" s="86">
        <v>50</v>
      </c>
      <c r="LS84" s="86">
        <v>50</v>
      </c>
      <c r="LT84" s="86">
        <v>50</v>
      </c>
      <c r="LU84" s="86">
        <v>100</v>
      </c>
      <c r="LV84" s="86">
        <v>33.333333333333329</v>
      </c>
      <c r="LW84" s="86">
        <v>33.333333333333329</v>
      </c>
      <c r="LX84" s="86">
        <v>33.333333333333329</v>
      </c>
      <c r="LY84" s="86">
        <v>66.666666666666657</v>
      </c>
      <c r="LZ84" s="86">
        <v>0</v>
      </c>
      <c r="MA84" s="86">
        <v>66.666666666666657</v>
      </c>
      <c r="MB84" s="86">
        <v>66.666666666666657</v>
      </c>
      <c r="MC84" s="86">
        <v>33.333333333333329</v>
      </c>
      <c r="MD84" s="86">
        <v>33.333333333333329</v>
      </c>
      <c r="ME84" s="86">
        <v>66.666666666666657</v>
      </c>
      <c r="MF84" s="86">
        <v>33.333333333333329</v>
      </c>
      <c r="MG84" s="86">
        <v>33.333333333333329</v>
      </c>
      <c r="MH84" s="86">
        <v>66.666666666666657</v>
      </c>
      <c r="MI84" s="86">
        <v>66.666666666666657</v>
      </c>
      <c r="MJ84" s="86">
        <v>33.333333333333329</v>
      </c>
      <c r="MK84" s="86">
        <v>33.333333333333329</v>
      </c>
      <c r="ML84" s="86">
        <v>33.333333333333329</v>
      </c>
      <c r="MM84" s="86">
        <v>66.666666666666657</v>
      </c>
      <c r="MN84" s="86">
        <v>33.333333333333329</v>
      </c>
      <c r="MO84" s="86">
        <v>33.333333333333329</v>
      </c>
      <c r="MP84" s="86">
        <v>66.666666666666657</v>
      </c>
      <c r="MQ84" s="86">
        <v>33.333333333333329</v>
      </c>
      <c r="MR84" s="86">
        <v>50</v>
      </c>
      <c r="MS84" s="86">
        <v>100</v>
      </c>
      <c r="MT84" s="86">
        <v>100</v>
      </c>
      <c r="MU84" s="86">
        <v>50</v>
      </c>
      <c r="MV84" s="86">
        <v>50</v>
      </c>
      <c r="MW84" s="86">
        <v>100</v>
      </c>
      <c r="MX84" s="86">
        <v>50</v>
      </c>
      <c r="MY84" s="86">
        <v>100</v>
      </c>
      <c r="MZ84" s="86">
        <v>100</v>
      </c>
      <c r="NA84" s="86">
        <v>100</v>
      </c>
      <c r="NB84" s="86">
        <v>100</v>
      </c>
      <c r="NC84" s="86">
        <v>100</v>
      </c>
      <c r="ND84" s="86">
        <v>50</v>
      </c>
      <c r="NE84" s="86">
        <v>100</v>
      </c>
      <c r="NF84" s="86">
        <v>50</v>
      </c>
      <c r="NG84" s="86">
        <v>50</v>
      </c>
      <c r="NH84" s="86">
        <v>50</v>
      </c>
      <c r="NI84" s="86">
        <v>50</v>
      </c>
      <c r="NJ84" s="86">
        <v>100</v>
      </c>
      <c r="NK84" s="86">
        <v>100</v>
      </c>
      <c r="NL84" s="86">
        <v>100</v>
      </c>
      <c r="NM84" s="86">
        <v>50</v>
      </c>
      <c r="NN84" s="86">
        <v>100</v>
      </c>
      <c r="NO84" s="86">
        <v>100</v>
      </c>
      <c r="NP84" s="86">
        <v>0</v>
      </c>
      <c r="NQ84" s="86">
        <v>50</v>
      </c>
      <c r="NR84" s="86">
        <v>50</v>
      </c>
      <c r="NS84" s="86">
        <v>100</v>
      </c>
      <c r="NT84" s="86">
        <v>50</v>
      </c>
      <c r="NU84" s="86">
        <v>100</v>
      </c>
      <c r="NV84" s="86">
        <v>50</v>
      </c>
      <c r="NW84" s="86">
        <v>0</v>
      </c>
      <c r="NX84" s="86">
        <v>0</v>
      </c>
      <c r="NY84" s="86">
        <v>50</v>
      </c>
      <c r="NZ84" s="86">
        <v>50</v>
      </c>
      <c r="OA84" s="86">
        <v>50</v>
      </c>
      <c r="OB84" s="86">
        <v>50</v>
      </c>
      <c r="OC84" s="86">
        <v>0</v>
      </c>
      <c r="OD84" s="86">
        <v>50</v>
      </c>
      <c r="OE84" s="86">
        <v>50</v>
      </c>
      <c r="OF84" s="86">
        <v>0</v>
      </c>
      <c r="OG84" s="86">
        <v>100</v>
      </c>
      <c r="OH84" s="86">
        <v>100</v>
      </c>
      <c r="OI84" s="86">
        <v>50</v>
      </c>
      <c r="OJ84" s="86">
        <v>50</v>
      </c>
      <c r="OK84" s="86">
        <v>50</v>
      </c>
      <c r="OL84" s="86">
        <v>50</v>
      </c>
      <c r="OM84" s="86">
        <v>50</v>
      </c>
      <c r="ON84" s="86">
        <v>100</v>
      </c>
      <c r="OO84" s="86">
        <v>50</v>
      </c>
      <c r="OP84" s="86">
        <v>50</v>
      </c>
    </row>
    <row r="85" spans="1:406" x14ac:dyDescent="0.25">
      <c r="A85" s="86" t="s">
        <v>944</v>
      </c>
      <c r="B85" s="62" t="s">
        <v>504</v>
      </c>
      <c r="C85" s="86" t="s">
        <v>582</v>
      </c>
      <c r="D85" s="86" t="s">
        <v>582</v>
      </c>
      <c r="E85" s="86" t="s">
        <v>582</v>
      </c>
      <c r="F85" s="86" t="s">
        <v>582</v>
      </c>
      <c r="G85" s="86" t="s">
        <v>582</v>
      </c>
      <c r="H85" s="86" t="s">
        <v>582</v>
      </c>
      <c r="I85" s="86" t="s">
        <v>582</v>
      </c>
      <c r="J85" s="86" t="s">
        <v>582</v>
      </c>
      <c r="K85" s="86" t="s">
        <v>582</v>
      </c>
      <c r="L85" s="86" t="s">
        <v>582</v>
      </c>
      <c r="M85" s="86" t="s">
        <v>582</v>
      </c>
      <c r="N85" s="86" t="s">
        <v>582</v>
      </c>
      <c r="O85" s="86" t="s">
        <v>582</v>
      </c>
      <c r="P85" s="86" t="s">
        <v>582</v>
      </c>
      <c r="Q85" s="86" t="s">
        <v>582</v>
      </c>
      <c r="R85" s="86" t="s">
        <v>582</v>
      </c>
      <c r="S85" s="86" t="s">
        <v>582</v>
      </c>
      <c r="T85" s="86" t="s">
        <v>582</v>
      </c>
      <c r="U85" s="86" t="s">
        <v>582</v>
      </c>
      <c r="V85" s="86" t="s">
        <v>582</v>
      </c>
      <c r="W85" s="86" t="s">
        <v>582</v>
      </c>
      <c r="X85" s="86" t="s">
        <v>582</v>
      </c>
      <c r="Y85" s="86" t="s">
        <v>582</v>
      </c>
      <c r="Z85" s="86" t="s">
        <v>582</v>
      </c>
      <c r="AA85" s="86" t="s">
        <v>582</v>
      </c>
      <c r="AB85" s="86" t="s">
        <v>582</v>
      </c>
      <c r="AC85" s="86" t="s">
        <v>582</v>
      </c>
      <c r="AD85" s="86" t="s">
        <v>582</v>
      </c>
      <c r="AE85" s="86" t="s">
        <v>582</v>
      </c>
      <c r="AF85" s="86" t="s">
        <v>582</v>
      </c>
      <c r="AG85" s="86" t="s">
        <v>582</v>
      </c>
      <c r="AH85" s="86" t="s">
        <v>582</v>
      </c>
      <c r="AI85" s="86" t="s">
        <v>582</v>
      </c>
      <c r="AJ85" s="86" t="s">
        <v>582</v>
      </c>
      <c r="AK85" s="86" t="s">
        <v>582</v>
      </c>
      <c r="AL85" s="86" t="s">
        <v>582</v>
      </c>
      <c r="AM85" s="86" t="s">
        <v>582</v>
      </c>
      <c r="AN85" s="86" t="s">
        <v>582</v>
      </c>
      <c r="AO85" s="86" t="s">
        <v>582</v>
      </c>
      <c r="AP85" s="86" t="s">
        <v>582</v>
      </c>
      <c r="AQ85" s="86" t="s">
        <v>582</v>
      </c>
      <c r="AR85" s="86" t="s">
        <v>582</v>
      </c>
      <c r="AS85" s="86" t="s">
        <v>582</v>
      </c>
      <c r="AT85" s="86" t="s">
        <v>582</v>
      </c>
      <c r="AU85" s="86" t="s">
        <v>582</v>
      </c>
      <c r="AV85" s="86" t="s">
        <v>582</v>
      </c>
      <c r="AW85" s="86" t="s">
        <v>582</v>
      </c>
      <c r="AX85" s="86" t="s">
        <v>582</v>
      </c>
      <c r="AY85" s="86" t="s">
        <v>582</v>
      </c>
      <c r="AZ85" s="86" t="s">
        <v>582</v>
      </c>
      <c r="BA85" s="86" t="s">
        <v>582</v>
      </c>
      <c r="BB85" s="86" t="s">
        <v>582</v>
      </c>
      <c r="BC85" s="86" t="s">
        <v>582</v>
      </c>
      <c r="BD85" s="86" t="s">
        <v>582</v>
      </c>
      <c r="BE85" s="86" t="s">
        <v>582</v>
      </c>
      <c r="BF85" s="86" t="s">
        <v>582</v>
      </c>
      <c r="BG85" s="86" t="s">
        <v>582</v>
      </c>
      <c r="BH85" s="86" t="s">
        <v>582</v>
      </c>
      <c r="BI85" s="86" t="s">
        <v>582</v>
      </c>
      <c r="BJ85" s="86" t="s">
        <v>582</v>
      </c>
      <c r="BK85" s="86" t="s">
        <v>582</v>
      </c>
      <c r="BL85" s="86" t="s">
        <v>582</v>
      </c>
      <c r="BM85" s="86" t="s">
        <v>582</v>
      </c>
      <c r="BN85" s="86" t="s">
        <v>582</v>
      </c>
      <c r="BO85" s="86" t="s">
        <v>582</v>
      </c>
      <c r="BP85" s="86" t="s">
        <v>582</v>
      </c>
      <c r="BQ85" s="86" t="s">
        <v>582</v>
      </c>
      <c r="BR85" s="86" t="s">
        <v>582</v>
      </c>
      <c r="BS85" s="86" t="s">
        <v>582</v>
      </c>
      <c r="BT85" s="86" t="s">
        <v>582</v>
      </c>
      <c r="BU85" s="86" t="s">
        <v>582</v>
      </c>
      <c r="BV85" s="86" t="s">
        <v>582</v>
      </c>
      <c r="BW85" s="86" t="s">
        <v>582</v>
      </c>
      <c r="BX85" s="86" t="s">
        <v>582</v>
      </c>
      <c r="BY85" s="86" t="s">
        <v>582</v>
      </c>
      <c r="BZ85" s="86" t="s">
        <v>582</v>
      </c>
      <c r="CA85" s="86" t="s">
        <v>582</v>
      </c>
      <c r="CB85" s="86" t="s">
        <v>582</v>
      </c>
      <c r="CC85" s="86" t="s">
        <v>582</v>
      </c>
      <c r="CD85" s="86" t="s">
        <v>582</v>
      </c>
      <c r="CE85" s="86">
        <v>0</v>
      </c>
      <c r="CF85" s="86">
        <v>0</v>
      </c>
      <c r="CG85" s="86">
        <v>0</v>
      </c>
      <c r="CH85" s="86">
        <v>100</v>
      </c>
      <c r="CI85" s="86">
        <v>0</v>
      </c>
      <c r="CJ85" s="86">
        <v>0</v>
      </c>
      <c r="CK85" s="86">
        <v>100</v>
      </c>
      <c r="CL85" s="86">
        <v>50</v>
      </c>
      <c r="CM85" s="86">
        <v>0</v>
      </c>
      <c r="CN85" s="86">
        <v>0</v>
      </c>
      <c r="CO85" s="86">
        <v>0</v>
      </c>
      <c r="CP85" s="86">
        <v>0</v>
      </c>
      <c r="CQ85" s="86">
        <v>50</v>
      </c>
      <c r="CR85" s="86">
        <v>0</v>
      </c>
      <c r="CS85" s="86">
        <v>50</v>
      </c>
      <c r="CT85" s="86">
        <v>0</v>
      </c>
      <c r="CU85" s="86">
        <v>0</v>
      </c>
      <c r="CV85" s="86">
        <v>0</v>
      </c>
      <c r="CW85" s="86">
        <v>0</v>
      </c>
      <c r="CX85" s="86">
        <v>50</v>
      </c>
      <c r="CY85" s="86">
        <v>0</v>
      </c>
      <c r="CZ85" s="86">
        <v>0</v>
      </c>
      <c r="DA85" s="86">
        <v>100</v>
      </c>
      <c r="DB85" s="86">
        <v>0</v>
      </c>
      <c r="DC85" s="86">
        <v>0</v>
      </c>
      <c r="DD85" s="86">
        <v>0</v>
      </c>
      <c r="DE85" s="86">
        <v>0</v>
      </c>
      <c r="DF85" s="86">
        <v>0</v>
      </c>
      <c r="DG85" s="86">
        <v>0</v>
      </c>
      <c r="DH85" s="86">
        <v>0</v>
      </c>
      <c r="DI85" s="86">
        <v>0</v>
      </c>
      <c r="DJ85" s="86">
        <v>0</v>
      </c>
      <c r="DK85" s="86">
        <v>0</v>
      </c>
      <c r="DL85" s="86">
        <v>0</v>
      </c>
      <c r="DM85" s="86">
        <v>0</v>
      </c>
      <c r="DN85" s="86">
        <v>0</v>
      </c>
      <c r="DO85" s="86">
        <v>0</v>
      </c>
      <c r="DP85" s="86">
        <v>0</v>
      </c>
      <c r="DQ85" s="86">
        <v>0</v>
      </c>
      <c r="DR85" s="86">
        <v>0</v>
      </c>
      <c r="DS85" s="86">
        <v>0</v>
      </c>
      <c r="DT85" s="86">
        <v>0</v>
      </c>
      <c r="DU85" s="86">
        <v>0</v>
      </c>
      <c r="DV85" s="86">
        <v>100</v>
      </c>
      <c r="DW85" s="86">
        <v>0</v>
      </c>
      <c r="DX85" s="86">
        <v>0</v>
      </c>
      <c r="DY85" s="86">
        <v>0</v>
      </c>
      <c r="DZ85" s="86">
        <v>0</v>
      </c>
      <c r="EA85" s="86">
        <v>0</v>
      </c>
      <c r="EB85" s="86">
        <v>0</v>
      </c>
      <c r="EC85" s="86">
        <v>100</v>
      </c>
      <c r="ED85" s="86">
        <v>0</v>
      </c>
      <c r="EE85" s="86">
        <v>0</v>
      </c>
      <c r="EF85" s="86">
        <v>0</v>
      </c>
      <c r="EG85" s="86" t="s">
        <v>582</v>
      </c>
      <c r="EH85" s="86" t="s">
        <v>582</v>
      </c>
      <c r="EI85" s="86" t="s">
        <v>582</v>
      </c>
      <c r="EJ85" s="86" t="s">
        <v>582</v>
      </c>
      <c r="EK85" s="86" t="s">
        <v>582</v>
      </c>
      <c r="EL85" s="86" t="s">
        <v>582</v>
      </c>
      <c r="EM85" s="86" t="s">
        <v>582</v>
      </c>
      <c r="EN85" s="86" t="s">
        <v>582</v>
      </c>
      <c r="EO85" s="86" t="s">
        <v>582</v>
      </c>
      <c r="EP85" s="86" t="s">
        <v>582</v>
      </c>
      <c r="EQ85" s="86" t="s">
        <v>582</v>
      </c>
      <c r="ER85" s="86" t="s">
        <v>582</v>
      </c>
      <c r="ES85" s="86" t="s">
        <v>582</v>
      </c>
      <c r="ET85" s="86" t="s">
        <v>582</v>
      </c>
      <c r="EU85" s="86">
        <v>0</v>
      </c>
      <c r="EV85" s="86">
        <v>50</v>
      </c>
      <c r="EW85" s="86">
        <v>0</v>
      </c>
      <c r="EX85" s="86">
        <v>50</v>
      </c>
      <c r="EY85" s="86">
        <v>100</v>
      </c>
      <c r="EZ85" s="86">
        <v>100</v>
      </c>
      <c r="FA85" s="86">
        <v>100</v>
      </c>
      <c r="FB85" s="86">
        <v>100</v>
      </c>
      <c r="FC85" s="86">
        <v>100</v>
      </c>
      <c r="FD85" s="86">
        <v>0</v>
      </c>
      <c r="FE85" s="86">
        <v>100</v>
      </c>
      <c r="FF85" s="86">
        <v>100</v>
      </c>
      <c r="FG85" s="86">
        <v>0</v>
      </c>
      <c r="FH85" s="86">
        <v>0</v>
      </c>
      <c r="FI85" s="86">
        <v>0</v>
      </c>
      <c r="FJ85" s="86">
        <v>0</v>
      </c>
      <c r="FK85" s="86">
        <v>100</v>
      </c>
      <c r="FL85" s="86">
        <v>0</v>
      </c>
      <c r="FM85" s="86">
        <v>0</v>
      </c>
      <c r="FN85" s="86">
        <v>100</v>
      </c>
      <c r="FO85" s="86">
        <v>0</v>
      </c>
      <c r="FP85" s="86">
        <v>100</v>
      </c>
      <c r="FQ85" s="86">
        <v>0</v>
      </c>
      <c r="FR85" s="86">
        <v>0</v>
      </c>
      <c r="FS85" s="86">
        <v>0</v>
      </c>
      <c r="FT85" s="86">
        <v>100</v>
      </c>
      <c r="FU85" s="86">
        <v>0</v>
      </c>
      <c r="FV85" s="86">
        <v>100</v>
      </c>
      <c r="FW85" s="86">
        <v>0</v>
      </c>
      <c r="FX85" s="86">
        <v>100</v>
      </c>
      <c r="FY85" s="86">
        <v>100</v>
      </c>
      <c r="FZ85" s="86">
        <v>0</v>
      </c>
      <c r="GA85" s="86">
        <v>0</v>
      </c>
      <c r="GB85" s="86">
        <v>0</v>
      </c>
      <c r="GC85" s="86">
        <v>100</v>
      </c>
      <c r="GD85" s="86">
        <v>0</v>
      </c>
      <c r="GE85" s="86">
        <v>0</v>
      </c>
      <c r="GF85" s="86">
        <v>100</v>
      </c>
      <c r="GG85" s="86">
        <v>100</v>
      </c>
      <c r="GH85" s="86">
        <v>0</v>
      </c>
      <c r="GI85" s="86">
        <v>100</v>
      </c>
      <c r="GJ85" s="86">
        <v>100</v>
      </c>
      <c r="GK85" s="86">
        <v>0</v>
      </c>
      <c r="GL85" s="86">
        <v>100</v>
      </c>
      <c r="GM85" s="86">
        <v>0</v>
      </c>
      <c r="GN85" s="86">
        <v>100</v>
      </c>
      <c r="GO85" s="86">
        <v>100</v>
      </c>
      <c r="GP85" s="86">
        <v>0</v>
      </c>
      <c r="GQ85" s="86">
        <v>100</v>
      </c>
      <c r="GR85" s="86">
        <v>100</v>
      </c>
      <c r="GS85" s="86">
        <v>100</v>
      </c>
      <c r="GT85" s="86">
        <v>100</v>
      </c>
      <c r="GU85" s="86">
        <v>0</v>
      </c>
      <c r="GV85" s="86">
        <v>0</v>
      </c>
      <c r="GW85" s="86">
        <v>100</v>
      </c>
      <c r="GX85" s="86">
        <v>0</v>
      </c>
      <c r="GY85" s="86">
        <v>0</v>
      </c>
      <c r="GZ85" s="86">
        <v>0</v>
      </c>
      <c r="HA85" s="86">
        <v>100</v>
      </c>
      <c r="HB85" s="86">
        <v>100</v>
      </c>
      <c r="HC85" s="86">
        <v>100</v>
      </c>
      <c r="HD85" s="86">
        <v>0</v>
      </c>
      <c r="HE85" s="86">
        <v>0</v>
      </c>
      <c r="HF85" s="86">
        <v>0</v>
      </c>
      <c r="HG85" s="86">
        <v>0</v>
      </c>
      <c r="HH85" s="86">
        <v>0</v>
      </c>
      <c r="HI85" s="86">
        <v>0</v>
      </c>
      <c r="HJ85" s="86">
        <v>0</v>
      </c>
      <c r="HK85" s="86">
        <v>0</v>
      </c>
      <c r="HL85" s="86">
        <v>0</v>
      </c>
      <c r="HM85" s="86">
        <v>0</v>
      </c>
      <c r="HN85" s="86">
        <v>100</v>
      </c>
      <c r="HO85" s="86">
        <v>0</v>
      </c>
      <c r="HP85" s="86">
        <v>0</v>
      </c>
      <c r="HQ85" s="86">
        <v>0</v>
      </c>
      <c r="HR85" s="86">
        <v>0</v>
      </c>
      <c r="HS85" s="86">
        <v>0</v>
      </c>
      <c r="HT85" s="86">
        <v>100</v>
      </c>
      <c r="HU85" s="86">
        <v>0</v>
      </c>
      <c r="HV85" s="86">
        <v>0</v>
      </c>
      <c r="HW85" s="86">
        <v>0</v>
      </c>
      <c r="HX85" s="86">
        <v>0</v>
      </c>
      <c r="HY85" s="86">
        <v>100</v>
      </c>
      <c r="HZ85" s="86">
        <v>66.666666666666657</v>
      </c>
      <c r="IA85" s="86">
        <v>100</v>
      </c>
      <c r="IB85" s="86">
        <v>0</v>
      </c>
      <c r="IC85" s="86">
        <v>100</v>
      </c>
      <c r="ID85" s="86">
        <v>66.666666666666657</v>
      </c>
      <c r="IE85" s="86">
        <v>66.666666666666657</v>
      </c>
      <c r="IF85" s="86">
        <v>33.333333333333329</v>
      </c>
      <c r="IG85" s="86">
        <v>33.333333333333329</v>
      </c>
      <c r="IH85" s="86">
        <v>66.666666666666657</v>
      </c>
      <c r="II85" s="86">
        <v>100</v>
      </c>
      <c r="IJ85" s="86">
        <v>0</v>
      </c>
      <c r="IK85" s="86">
        <v>66.666666666666657</v>
      </c>
      <c r="IL85" s="86">
        <v>33.333333333333329</v>
      </c>
      <c r="IM85" s="86">
        <v>100</v>
      </c>
      <c r="IN85" s="86">
        <v>33.333333333333329</v>
      </c>
      <c r="IO85" s="86">
        <v>0</v>
      </c>
      <c r="IP85" s="86">
        <v>0</v>
      </c>
      <c r="IQ85" s="86">
        <v>33.333333333333329</v>
      </c>
      <c r="IR85" s="86">
        <v>33.333333333333329</v>
      </c>
      <c r="IS85" s="86">
        <v>33.333333333333329</v>
      </c>
      <c r="IT85" s="86">
        <v>66.666666666666657</v>
      </c>
      <c r="IU85" s="86">
        <v>66.666666666666657</v>
      </c>
      <c r="IV85" s="86">
        <v>33.333333333333329</v>
      </c>
      <c r="IW85" s="86">
        <v>33.333333333333329</v>
      </c>
      <c r="IX85" s="86">
        <v>33.333333333333329</v>
      </c>
      <c r="IY85" s="86">
        <v>66.666666666666657</v>
      </c>
      <c r="IZ85" s="86">
        <v>0</v>
      </c>
      <c r="JA85" s="86">
        <v>66.666666666666657</v>
      </c>
      <c r="JB85" s="86">
        <v>100</v>
      </c>
      <c r="JC85" s="86">
        <v>100</v>
      </c>
      <c r="JD85" s="86">
        <v>0</v>
      </c>
      <c r="JE85" s="86">
        <v>0</v>
      </c>
      <c r="JF85" s="86">
        <v>0</v>
      </c>
      <c r="JG85" s="86">
        <v>100</v>
      </c>
      <c r="JH85" s="86">
        <v>0</v>
      </c>
      <c r="JI85" s="86">
        <v>100</v>
      </c>
      <c r="JJ85" s="86">
        <v>0</v>
      </c>
      <c r="JK85" s="86">
        <v>0</v>
      </c>
      <c r="JL85" s="86">
        <v>0</v>
      </c>
      <c r="JM85" s="86">
        <v>100</v>
      </c>
      <c r="JN85" s="86">
        <v>100</v>
      </c>
      <c r="JO85" s="86">
        <v>100</v>
      </c>
      <c r="JP85" s="86">
        <v>0</v>
      </c>
      <c r="JQ85" s="86">
        <v>0</v>
      </c>
      <c r="JR85" s="86">
        <v>0</v>
      </c>
      <c r="JS85" s="86">
        <v>0</v>
      </c>
      <c r="JT85" s="86">
        <v>0</v>
      </c>
      <c r="JU85" s="86">
        <v>0</v>
      </c>
      <c r="JV85" s="86">
        <v>0</v>
      </c>
      <c r="JW85" s="86">
        <v>0</v>
      </c>
      <c r="JX85" s="86">
        <v>0</v>
      </c>
      <c r="JY85" s="86">
        <v>0</v>
      </c>
      <c r="JZ85" s="86">
        <v>0</v>
      </c>
      <c r="KA85" s="86">
        <v>0</v>
      </c>
      <c r="KB85" s="86">
        <v>100</v>
      </c>
      <c r="KC85" s="86">
        <v>0</v>
      </c>
      <c r="KD85" s="86">
        <v>50</v>
      </c>
      <c r="KE85" s="86">
        <v>100</v>
      </c>
      <c r="KF85" s="86">
        <v>0</v>
      </c>
      <c r="KG85" s="86">
        <v>100</v>
      </c>
      <c r="KH85" s="86">
        <v>0</v>
      </c>
      <c r="KI85" s="86">
        <v>0</v>
      </c>
      <c r="KJ85" s="86">
        <v>0</v>
      </c>
      <c r="KK85" s="86">
        <v>0</v>
      </c>
      <c r="KL85" s="86">
        <v>50</v>
      </c>
      <c r="KM85" s="86">
        <v>0</v>
      </c>
      <c r="KN85" s="86">
        <v>0</v>
      </c>
      <c r="KO85" s="86">
        <v>100</v>
      </c>
      <c r="KP85" s="86">
        <v>0</v>
      </c>
      <c r="KQ85" s="86">
        <v>0</v>
      </c>
      <c r="KR85" s="86">
        <v>0</v>
      </c>
      <c r="KS85" s="86">
        <v>0</v>
      </c>
      <c r="KT85" s="86">
        <v>0</v>
      </c>
      <c r="KU85" s="86">
        <v>100</v>
      </c>
      <c r="KV85" s="86">
        <v>0</v>
      </c>
      <c r="KW85" s="86">
        <v>0</v>
      </c>
      <c r="KX85" s="86">
        <v>0</v>
      </c>
      <c r="KY85" s="86">
        <v>100</v>
      </c>
      <c r="KZ85" s="86">
        <v>100</v>
      </c>
      <c r="LA85" s="86">
        <v>0</v>
      </c>
      <c r="LB85" s="86">
        <v>50</v>
      </c>
      <c r="LC85" s="86">
        <v>0</v>
      </c>
      <c r="LD85" s="86">
        <v>100</v>
      </c>
      <c r="LE85" s="86">
        <v>100</v>
      </c>
      <c r="LF85" s="86">
        <v>100</v>
      </c>
      <c r="LG85" s="86">
        <v>50</v>
      </c>
      <c r="LH85" s="86">
        <v>100</v>
      </c>
      <c r="LI85" s="86">
        <v>100</v>
      </c>
      <c r="LJ85" s="86">
        <v>100</v>
      </c>
      <c r="LK85" s="86">
        <v>0</v>
      </c>
      <c r="LL85" s="86">
        <v>0</v>
      </c>
      <c r="LM85" s="86">
        <v>100</v>
      </c>
      <c r="LN85" s="86">
        <v>100</v>
      </c>
      <c r="LO85" s="86">
        <v>0</v>
      </c>
      <c r="LP85" s="86">
        <v>50</v>
      </c>
      <c r="LQ85" s="86">
        <v>100</v>
      </c>
      <c r="LR85" s="86">
        <v>100</v>
      </c>
      <c r="LS85" s="86">
        <v>50</v>
      </c>
      <c r="LT85" s="86">
        <v>50</v>
      </c>
      <c r="LU85" s="86">
        <v>100</v>
      </c>
      <c r="LV85" s="86">
        <v>0</v>
      </c>
      <c r="LW85" s="86">
        <v>0</v>
      </c>
      <c r="LX85" s="86">
        <v>100</v>
      </c>
      <c r="LY85" s="86">
        <v>100</v>
      </c>
      <c r="LZ85" s="86">
        <v>0</v>
      </c>
      <c r="MA85" s="86">
        <v>100</v>
      </c>
      <c r="MB85" s="86">
        <v>100</v>
      </c>
      <c r="MC85" s="86">
        <v>0</v>
      </c>
      <c r="MD85" s="86">
        <v>100</v>
      </c>
      <c r="ME85" s="86">
        <v>100</v>
      </c>
      <c r="MF85" s="86">
        <v>0</v>
      </c>
      <c r="MG85" s="86">
        <v>0</v>
      </c>
      <c r="MH85" s="86">
        <v>100</v>
      </c>
      <c r="MI85" s="86">
        <v>100</v>
      </c>
      <c r="MJ85" s="86">
        <v>0</v>
      </c>
      <c r="MK85" s="86">
        <v>100</v>
      </c>
      <c r="ML85" s="86">
        <v>0</v>
      </c>
      <c r="MM85" s="86">
        <v>100</v>
      </c>
      <c r="MN85" s="86">
        <v>100</v>
      </c>
      <c r="MO85" s="86">
        <v>0</v>
      </c>
      <c r="MP85" s="86">
        <v>0</v>
      </c>
      <c r="MQ85" s="86">
        <v>100</v>
      </c>
      <c r="MR85" s="86">
        <v>0</v>
      </c>
      <c r="MS85" s="86">
        <v>0</v>
      </c>
      <c r="MT85" s="86">
        <v>100</v>
      </c>
      <c r="MU85" s="86">
        <v>100</v>
      </c>
      <c r="MV85" s="86">
        <v>100</v>
      </c>
      <c r="MW85" s="86">
        <v>0</v>
      </c>
      <c r="MX85" s="86">
        <v>100</v>
      </c>
      <c r="MY85" s="86">
        <v>100</v>
      </c>
      <c r="MZ85" s="86">
        <v>100</v>
      </c>
      <c r="NA85" s="86">
        <v>100</v>
      </c>
      <c r="NB85" s="86">
        <v>100</v>
      </c>
      <c r="NC85" s="86">
        <v>100</v>
      </c>
      <c r="ND85" s="86">
        <v>100</v>
      </c>
      <c r="NE85" s="86">
        <v>100</v>
      </c>
      <c r="NF85" s="86">
        <v>100</v>
      </c>
      <c r="NG85" s="86">
        <v>0</v>
      </c>
      <c r="NH85" s="86">
        <v>0</v>
      </c>
      <c r="NI85" s="86">
        <v>100</v>
      </c>
      <c r="NJ85" s="86">
        <v>100</v>
      </c>
      <c r="NK85" s="86">
        <v>100</v>
      </c>
      <c r="NL85" s="86">
        <v>100</v>
      </c>
      <c r="NM85" s="86">
        <v>0</v>
      </c>
      <c r="NN85" s="86">
        <v>100</v>
      </c>
      <c r="NO85" s="86">
        <v>0</v>
      </c>
      <c r="NP85" s="86">
        <v>0</v>
      </c>
      <c r="NQ85" s="86">
        <v>100</v>
      </c>
      <c r="NR85" s="86">
        <v>100</v>
      </c>
      <c r="NS85" s="86">
        <v>100</v>
      </c>
      <c r="NT85" s="86">
        <v>100</v>
      </c>
      <c r="NU85" s="86">
        <v>100</v>
      </c>
      <c r="NV85" s="86">
        <v>100</v>
      </c>
      <c r="NW85" s="86">
        <v>0</v>
      </c>
      <c r="NX85" s="86">
        <v>100</v>
      </c>
      <c r="NY85" s="86">
        <v>0</v>
      </c>
      <c r="NZ85" s="86">
        <v>0</v>
      </c>
      <c r="OA85" s="86">
        <v>0</v>
      </c>
      <c r="OB85" s="86">
        <v>0</v>
      </c>
      <c r="OC85" s="86">
        <v>100</v>
      </c>
      <c r="OD85" s="86">
        <v>0</v>
      </c>
      <c r="OE85" s="86">
        <v>0</v>
      </c>
      <c r="OF85" s="86">
        <v>100</v>
      </c>
      <c r="OG85" s="86">
        <v>0</v>
      </c>
      <c r="OH85" s="86">
        <v>100</v>
      </c>
      <c r="OI85" s="86">
        <v>100</v>
      </c>
      <c r="OJ85" s="86">
        <v>0</v>
      </c>
      <c r="OK85" s="86">
        <v>100</v>
      </c>
      <c r="OL85" s="86">
        <v>100</v>
      </c>
      <c r="OM85" s="86">
        <v>100</v>
      </c>
      <c r="ON85" s="86">
        <v>100</v>
      </c>
      <c r="OO85" s="86">
        <v>100</v>
      </c>
      <c r="OP85" s="86" t="s">
        <v>582</v>
      </c>
    </row>
    <row r="86" spans="1:406" x14ac:dyDescent="0.25">
      <c r="A86" s="86" t="s">
        <v>944</v>
      </c>
      <c r="B86" s="62" t="s">
        <v>505</v>
      </c>
      <c r="C86" s="86" t="s">
        <v>582</v>
      </c>
      <c r="D86" s="86" t="s">
        <v>582</v>
      </c>
      <c r="E86" s="86" t="s">
        <v>582</v>
      </c>
      <c r="F86" s="86" t="s">
        <v>582</v>
      </c>
      <c r="G86" s="86" t="s">
        <v>582</v>
      </c>
      <c r="H86" s="86" t="s">
        <v>582</v>
      </c>
      <c r="I86" s="86" t="s">
        <v>582</v>
      </c>
      <c r="J86" s="86" t="s">
        <v>582</v>
      </c>
      <c r="K86" s="86" t="s">
        <v>582</v>
      </c>
      <c r="L86" s="86" t="s">
        <v>582</v>
      </c>
      <c r="M86" s="86" t="s">
        <v>582</v>
      </c>
      <c r="N86" s="86" t="s">
        <v>582</v>
      </c>
      <c r="O86" s="86" t="s">
        <v>582</v>
      </c>
      <c r="P86" s="86" t="s">
        <v>582</v>
      </c>
      <c r="Q86" s="86" t="s">
        <v>582</v>
      </c>
      <c r="R86" s="86" t="s">
        <v>582</v>
      </c>
      <c r="S86" s="86" t="s">
        <v>582</v>
      </c>
      <c r="T86" s="86" t="s">
        <v>582</v>
      </c>
      <c r="U86" s="86" t="s">
        <v>582</v>
      </c>
      <c r="V86" s="86" t="s">
        <v>582</v>
      </c>
      <c r="W86" s="86" t="s">
        <v>582</v>
      </c>
      <c r="X86" s="86" t="s">
        <v>582</v>
      </c>
      <c r="Y86" s="86" t="s">
        <v>582</v>
      </c>
      <c r="Z86" s="86" t="s">
        <v>582</v>
      </c>
      <c r="AA86" s="86" t="s">
        <v>582</v>
      </c>
      <c r="AB86" s="86" t="s">
        <v>582</v>
      </c>
      <c r="AC86" s="86" t="s">
        <v>582</v>
      </c>
      <c r="AD86" s="86" t="s">
        <v>582</v>
      </c>
      <c r="AE86" s="86" t="s">
        <v>582</v>
      </c>
      <c r="AF86" s="86" t="s">
        <v>582</v>
      </c>
      <c r="AG86" s="86" t="s">
        <v>582</v>
      </c>
      <c r="AH86" s="86" t="s">
        <v>582</v>
      </c>
      <c r="AI86" s="86" t="s">
        <v>582</v>
      </c>
      <c r="AJ86" s="86" t="s">
        <v>582</v>
      </c>
      <c r="AK86" s="86" t="s">
        <v>582</v>
      </c>
      <c r="AL86" s="86" t="s">
        <v>582</v>
      </c>
      <c r="AM86" s="86" t="s">
        <v>582</v>
      </c>
      <c r="AN86" s="86" t="s">
        <v>582</v>
      </c>
      <c r="AO86" s="86" t="s">
        <v>582</v>
      </c>
      <c r="AP86" s="86" t="s">
        <v>582</v>
      </c>
      <c r="AQ86" s="86" t="s">
        <v>582</v>
      </c>
      <c r="AR86" s="86" t="s">
        <v>582</v>
      </c>
      <c r="AS86" s="86" t="s">
        <v>582</v>
      </c>
      <c r="AT86" s="86" t="s">
        <v>582</v>
      </c>
      <c r="AU86" s="86" t="s">
        <v>582</v>
      </c>
      <c r="AV86" s="86" t="s">
        <v>582</v>
      </c>
      <c r="AW86" s="86" t="s">
        <v>582</v>
      </c>
      <c r="AX86" s="86" t="s">
        <v>582</v>
      </c>
      <c r="AY86" s="86" t="s">
        <v>582</v>
      </c>
      <c r="AZ86" s="86" t="s">
        <v>582</v>
      </c>
      <c r="BA86" s="86" t="s">
        <v>582</v>
      </c>
      <c r="BB86" s="86" t="s">
        <v>582</v>
      </c>
      <c r="BC86" s="86" t="s">
        <v>582</v>
      </c>
      <c r="BD86" s="86" t="s">
        <v>582</v>
      </c>
      <c r="BE86" s="86" t="s">
        <v>582</v>
      </c>
      <c r="BF86" s="86" t="s">
        <v>582</v>
      </c>
      <c r="BG86" s="86" t="s">
        <v>582</v>
      </c>
      <c r="BH86" s="86" t="s">
        <v>582</v>
      </c>
      <c r="BI86" s="86" t="s">
        <v>582</v>
      </c>
      <c r="BJ86" s="86" t="s">
        <v>582</v>
      </c>
      <c r="BK86" s="86" t="s">
        <v>582</v>
      </c>
      <c r="BL86" s="86" t="s">
        <v>582</v>
      </c>
      <c r="BM86" s="86" t="s">
        <v>582</v>
      </c>
      <c r="BN86" s="86" t="s">
        <v>582</v>
      </c>
      <c r="BO86" s="86" t="s">
        <v>582</v>
      </c>
      <c r="BP86" s="86" t="s">
        <v>582</v>
      </c>
      <c r="BQ86" s="86" t="s">
        <v>582</v>
      </c>
      <c r="BR86" s="86" t="s">
        <v>582</v>
      </c>
      <c r="BS86" s="86" t="s">
        <v>582</v>
      </c>
      <c r="BT86" s="86" t="s">
        <v>582</v>
      </c>
      <c r="BU86" s="86" t="s">
        <v>582</v>
      </c>
      <c r="BV86" s="86" t="s">
        <v>582</v>
      </c>
      <c r="BW86" s="86" t="s">
        <v>582</v>
      </c>
      <c r="BX86" s="86" t="s">
        <v>582</v>
      </c>
      <c r="BY86" s="86" t="s">
        <v>582</v>
      </c>
      <c r="BZ86" s="86" t="s">
        <v>582</v>
      </c>
      <c r="CA86" s="86" t="s">
        <v>582</v>
      </c>
      <c r="CB86" s="86" t="s">
        <v>582</v>
      </c>
      <c r="CC86" s="86" t="s">
        <v>582</v>
      </c>
      <c r="CD86" s="86" t="s">
        <v>582</v>
      </c>
      <c r="CE86" s="86" t="s">
        <v>582</v>
      </c>
      <c r="CF86" s="86" t="s">
        <v>582</v>
      </c>
      <c r="CG86" s="86" t="s">
        <v>582</v>
      </c>
      <c r="CH86" s="86" t="s">
        <v>582</v>
      </c>
      <c r="CI86" s="86" t="s">
        <v>582</v>
      </c>
      <c r="CJ86" s="86" t="s">
        <v>582</v>
      </c>
      <c r="CK86" s="86" t="s">
        <v>582</v>
      </c>
      <c r="CL86" s="86" t="s">
        <v>582</v>
      </c>
      <c r="CM86" s="86" t="s">
        <v>582</v>
      </c>
      <c r="CN86" s="86" t="s">
        <v>582</v>
      </c>
      <c r="CO86" s="86" t="s">
        <v>582</v>
      </c>
      <c r="CP86" s="86" t="s">
        <v>582</v>
      </c>
      <c r="CQ86" s="86" t="s">
        <v>582</v>
      </c>
      <c r="CR86" s="86" t="s">
        <v>582</v>
      </c>
      <c r="CS86" s="86" t="s">
        <v>582</v>
      </c>
      <c r="CT86" s="86" t="s">
        <v>582</v>
      </c>
      <c r="CU86" s="86" t="s">
        <v>582</v>
      </c>
      <c r="CV86" s="86" t="s">
        <v>582</v>
      </c>
      <c r="CW86" s="86" t="s">
        <v>582</v>
      </c>
      <c r="CX86" s="86" t="s">
        <v>582</v>
      </c>
      <c r="CY86" s="86" t="s">
        <v>582</v>
      </c>
      <c r="CZ86" s="86" t="s">
        <v>582</v>
      </c>
      <c r="DA86" s="86" t="s">
        <v>582</v>
      </c>
      <c r="DB86" s="86" t="s">
        <v>582</v>
      </c>
      <c r="DC86" s="86" t="s">
        <v>582</v>
      </c>
      <c r="DD86" s="86" t="s">
        <v>582</v>
      </c>
      <c r="DE86" s="86">
        <v>0</v>
      </c>
      <c r="DF86" s="86">
        <v>0</v>
      </c>
      <c r="DG86" s="86">
        <v>100</v>
      </c>
      <c r="DH86" s="86">
        <v>100</v>
      </c>
      <c r="DI86" s="86">
        <v>100</v>
      </c>
      <c r="DJ86" s="86">
        <v>0</v>
      </c>
      <c r="DK86" s="86">
        <v>100</v>
      </c>
      <c r="DL86" s="86">
        <v>100</v>
      </c>
      <c r="DM86" s="86">
        <v>0</v>
      </c>
      <c r="DN86" s="86">
        <v>100</v>
      </c>
      <c r="DO86" s="86">
        <v>100</v>
      </c>
      <c r="DP86" s="86">
        <v>100</v>
      </c>
      <c r="DQ86" s="86">
        <v>100</v>
      </c>
      <c r="DR86" s="86">
        <v>0</v>
      </c>
      <c r="DS86" s="86">
        <v>100</v>
      </c>
      <c r="DT86" s="86">
        <v>100</v>
      </c>
      <c r="DU86" s="86">
        <v>100</v>
      </c>
      <c r="DV86" s="86">
        <v>100</v>
      </c>
      <c r="DW86" s="86">
        <v>100</v>
      </c>
      <c r="DX86" s="86">
        <v>100</v>
      </c>
      <c r="DY86" s="86">
        <v>100</v>
      </c>
      <c r="DZ86" s="86">
        <v>0</v>
      </c>
      <c r="EA86" s="86">
        <v>100</v>
      </c>
      <c r="EB86" s="86">
        <v>100</v>
      </c>
      <c r="EC86" s="86">
        <v>100</v>
      </c>
      <c r="ED86" s="86">
        <v>100</v>
      </c>
      <c r="EE86" s="86">
        <v>100</v>
      </c>
      <c r="EF86" s="86">
        <v>100</v>
      </c>
      <c r="EG86" s="86">
        <v>100</v>
      </c>
      <c r="EH86" s="86">
        <v>100</v>
      </c>
      <c r="EI86" s="86">
        <v>100</v>
      </c>
      <c r="EJ86" s="86">
        <v>100</v>
      </c>
      <c r="EK86" s="86">
        <v>100</v>
      </c>
      <c r="EL86" s="86">
        <v>100</v>
      </c>
      <c r="EM86" s="86">
        <v>0</v>
      </c>
      <c r="EN86" s="86">
        <v>100</v>
      </c>
      <c r="EO86" s="86">
        <v>100</v>
      </c>
      <c r="EP86" s="86">
        <v>100</v>
      </c>
      <c r="EQ86" s="86">
        <v>100</v>
      </c>
      <c r="ER86" s="86">
        <v>100</v>
      </c>
      <c r="ES86" s="86">
        <v>100</v>
      </c>
      <c r="ET86" s="86">
        <v>100</v>
      </c>
      <c r="EU86" s="86">
        <v>66.666666666666657</v>
      </c>
      <c r="EV86" s="86">
        <v>100</v>
      </c>
      <c r="EW86" s="86">
        <v>100</v>
      </c>
      <c r="EX86" s="86">
        <v>66.666666666666657</v>
      </c>
      <c r="EY86" s="86">
        <v>100</v>
      </c>
      <c r="EZ86" s="86">
        <v>100</v>
      </c>
      <c r="FA86" s="86">
        <v>100</v>
      </c>
      <c r="FB86" s="86">
        <v>100</v>
      </c>
      <c r="FC86" s="86">
        <v>100</v>
      </c>
      <c r="FD86" s="86" t="s">
        <v>582</v>
      </c>
      <c r="FE86" s="86" t="s">
        <v>582</v>
      </c>
      <c r="FF86" s="86" t="s">
        <v>582</v>
      </c>
      <c r="FG86" s="86" t="s">
        <v>582</v>
      </c>
      <c r="FH86" s="86" t="s">
        <v>582</v>
      </c>
      <c r="FI86" s="86" t="s">
        <v>582</v>
      </c>
      <c r="FJ86" s="86" t="s">
        <v>582</v>
      </c>
      <c r="FK86" s="86" t="s">
        <v>582</v>
      </c>
      <c r="FL86" s="86" t="s">
        <v>582</v>
      </c>
      <c r="FM86" s="86" t="s">
        <v>582</v>
      </c>
      <c r="FN86" s="86" t="s">
        <v>582</v>
      </c>
      <c r="FO86" s="86" t="s">
        <v>582</v>
      </c>
      <c r="FP86" s="86" t="s">
        <v>582</v>
      </c>
      <c r="FQ86" s="86" t="s">
        <v>582</v>
      </c>
      <c r="FR86" s="86" t="s">
        <v>582</v>
      </c>
      <c r="FS86" s="86" t="s">
        <v>582</v>
      </c>
      <c r="FT86" s="86" t="s">
        <v>582</v>
      </c>
      <c r="FU86" s="86" t="s">
        <v>582</v>
      </c>
      <c r="FV86" s="86" t="s">
        <v>582</v>
      </c>
      <c r="FW86" s="86" t="s">
        <v>582</v>
      </c>
      <c r="FX86" s="86" t="s">
        <v>582</v>
      </c>
      <c r="FY86" s="86" t="s">
        <v>582</v>
      </c>
      <c r="FZ86" s="86" t="s">
        <v>582</v>
      </c>
      <c r="GA86" s="86" t="s">
        <v>582</v>
      </c>
      <c r="GB86" s="86" t="s">
        <v>582</v>
      </c>
      <c r="GC86" s="86" t="s">
        <v>582</v>
      </c>
      <c r="GD86" s="86" t="s">
        <v>582</v>
      </c>
      <c r="GE86" s="86" t="s">
        <v>582</v>
      </c>
      <c r="GF86" s="86" t="s">
        <v>582</v>
      </c>
      <c r="GG86" s="86">
        <v>100</v>
      </c>
      <c r="GH86" s="86">
        <v>100</v>
      </c>
      <c r="GI86" s="86">
        <v>100</v>
      </c>
      <c r="GJ86" s="86">
        <v>100</v>
      </c>
      <c r="GK86" s="86">
        <v>100</v>
      </c>
      <c r="GL86" s="86">
        <v>100</v>
      </c>
      <c r="GM86" s="86">
        <v>100</v>
      </c>
      <c r="GN86" s="86">
        <v>100</v>
      </c>
      <c r="GO86" s="86">
        <v>100</v>
      </c>
      <c r="GP86" s="86">
        <v>100</v>
      </c>
      <c r="GQ86" s="86" t="s">
        <v>582</v>
      </c>
      <c r="GR86" s="86">
        <v>100</v>
      </c>
      <c r="GS86" s="86" t="s">
        <v>582</v>
      </c>
      <c r="GT86" s="86" t="s">
        <v>582</v>
      </c>
      <c r="GU86" s="86" t="s">
        <v>582</v>
      </c>
      <c r="GV86" s="86" t="s">
        <v>582</v>
      </c>
      <c r="GW86" s="86" t="s">
        <v>582</v>
      </c>
      <c r="GX86" s="86" t="s">
        <v>582</v>
      </c>
      <c r="GY86" s="86" t="s">
        <v>582</v>
      </c>
      <c r="GZ86" s="86" t="s">
        <v>582</v>
      </c>
      <c r="HA86" s="86" t="s">
        <v>582</v>
      </c>
      <c r="HB86" s="86" t="s">
        <v>582</v>
      </c>
      <c r="HC86" s="86" t="s">
        <v>582</v>
      </c>
      <c r="HD86" s="86" t="s">
        <v>582</v>
      </c>
      <c r="HE86" s="86" t="s">
        <v>582</v>
      </c>
      <c r="HF86" s="86" t="s">
        <v>582</v>
      </c>
      <c r="HG86" s="86" t="s">
        <v>582</v>
      </c>
      <c r="HH86" s="86" t="s">
        <v>582</v>
      </c>
      <c r="HI86" s="86" t="s">
        <v>582</v>
      </c>
      <c r="HJ86" s="86" t="s">
        <v>582</v>
      </c>
      <c r="HK86" s="86" t="s">
        <v>582</v>
      </c>
      <c r="HL86" s="86" t="s">
        <v>582</v>
      </c>
      <c r="HM86" s="86" t="s">
        <v>582</v>
      </c>
      <c r="HN86" s="86" t="s">
        <v>582</v>
      </c>
      <c r="HO86" s="86" t="s">
        <v>582</v>
      </c>
      <c r="HP86" s="86" t="s">
        <v>582</v>
      </c>
      <c r="HQ86" s="86" t="s">
        <v>582</v>
      </c>
      <c r="HR86" s="86" t="s">
        <v>582</v>
      </c>
      <c r="HS86" s="86" t="s">
        <v>582</v>
      </c>
      <c r="HT86" s="86" t="s">
        <v>582</v>
      </c>
      <c r="HU86" s="86" t="s">
        <v>582</v>
      </c>
      <c r="HV86" s="86" t="s">
        <v>582</v>
      </c>
      <c r="HW86" s="86" t="s">
        <v>582</v>
      </c>
      <c r="HX86" s="86" t="s">
        <v>582</v>
      </c>
      <c r="HY86" s="86">
        <v>100</v>
      </c>
      <c r="HZ86" s="86">
        <v>100</v>
      </c>
      <c r="IA86" s="86">
        <v>100</v>
      </c>
      <c r="IB86" s="86">
        <v>100</v>
      </c>
      <c r="IC86" s="86">
        <v>100</v>
      </c>
      <c r="ID86" s="86">
        <v>100</v>
      </c>
      <c r="IE86" s="86">
        <v>100</v>
      </c>
      <c r="IF86" s="86">
        <v>100</v>
      </c>
      <c r="IG86" s="86">
        <v>100</v>
      </c>
      <c r="IH86" s="86">
        <v>100</v>
      </c>
      <c r="II86" s="86">
        <v>0</v>
      </c>
      <c r="IJ86" s="86">
        <v>100</v>
      </c>
      <c r="IK86" s="86">
        <v>100</v>
      </c>
      <c r="IL86" s="86">
        <v>0</v>
      </c>
      <c r="IM86" s="86">
        <v>100</v>
      </c>
      <c r="IN86" s="86">
        <v>100</v>
      </c>
      <c r="IO86" s="86">
        <v>0</v>
      </c>
      <c r="IP86" s="86">
        <v>100</v>
      </c>
      <c r="IQ86" s="86">
        <v>100</v>
      </c>
      <c r="IR86" s="86">
        <v>100</v>
      </c>
      <c r="IS86" s="86">
        <v>100</v>
      </c>
      <c r="IT86" s="86">
        <v>100</v>
      </c>
      <c r="IU86" s="86">
        <v>100</v>
      </c>
      <c r="IV86" s="86">
        <v>100</v>
      </c>
      <c r="IW86" s="86">
        <v>100</v>
      </c>
      <c r="IX86" s="86">
        <v>100</v>
      </c>
      <c r="IY86" s="86">
        <v>100</v>
      </c>
      <c r="IZ86" s="86">
        <v>100</v>
      </c>
      <c r="JA86" s="86">
        <v>100</v>
      </c>
      <c r="JB86" s="86">
        <v>0</v>
      </c>
      <c r="JC86" s="86" t="s">
        <v>582</v>
      </c>
      <c r="JD86" s="86" t="s">
        <v>582</v>
      </c>
      <c r="JE86" s="86" t="s">
        <v>582</v>
      </c>
      <c r="JF86" s="86" t="s">
        <v>582</v>
      </c>
      <c r="JG86" s="86" t="s">
        <v>582</v>
      </c>
      <c r="JH86" s="86" t="s">
        <v>582</v>
      </c>
      <c r="JI86" s="86" t="s">
        <v>582</v>
      </c>
      <c r="JJ86" s="86" t="s">
        <v>582</v>
      </c>
      <c r="JK86" s="86" t="s">
        <v>582</v>
      </c>
      <c r="JL86" s="86" t="s">
        <v>582</v>
      </c>
      <c r="JM86" s="86" t="s">
        <v>582</v>
      </c>
      <c r="JN86" s="86" t="s">
        <v>582</v>
      </c>
      <c r="JO86" s="86" t="s">
        <v>582</v>
      </c>
      <c r="JP86" s="86" t="s">
        <v>582</v>
      </c>
      <c r="JQ86" s="86" t="s">
        <v>582</v>
      </c>
      <c r="JR86" s="86" t="s">
        <v>582</v>
      </c>
      <c r="JS86" s="86" t="s">
        <v>582</v>
      </c>
      <c r="JT86" s="86" t="s">
        <v>582</v>
      </c>
      <c r="JU86" s="86" t="s">
        <v>582</v>
      </c>
      <c r="JV86" s="86" t="s">
        <v>582</v>
      </c>
      <c r="JW86" s="86" t="s">
        <v>582</v>
      </c>
      <c r="JX86" s="86" t="s">
        <v>582</v>
      </c>
      <c r="JY86" s="86" t="s">
        <v>582</v>
      </c>
      <c r="JZ86" s="86" t="s">
        <v>582</v>
      </c>
      <c r="KA86" s="86" t="s">
        <v>582</v>
      </c>
      <c r="KB86" s="86">
        <v>50</v>
      </c>
      <c r="KC86" s="86">
        <v>50</v>
      </c>
      <c r="KD86" s="86">
        <v>50</v>
      </c>
      <c r="KE86" s="86">
        <v>100</v>
      </c>
      <c r="KF86" s="86">
        <v>100</v>
      </c>
      <c r="KG86" s="86">
        <v>100</v>
      </c>
      <c r="KH86" s="86">
        <v>0</v>
      </c>
      <c r="KI86" s="86">
        <v>100</v>
      </c>
      <c r="KJ86" s="86">
        <v>100</v>
      </c>
      <c r="KK86" s="86">
        <v>100</v>
      </c>
      <c r="KL86" s="86">
        <v>100</v>
      </c>
      <c r="KM86" s="86">
        <v>50</v>
      </c>
      <c r="KN86" s="86">
        <v>100</v>
      </c>
      <c r="KO86" s="86">
        <v>100</v>
      </c>
      <c r="KP86" s="86">
        <v>50</v>
      </c>
      <c r="KQ86" s="86">
        <v>0</v>
      </c>
      <c r="KR86" s="86">
        <v>0</v>
      </c>
      <c r="KS86" s="86">
        <v>100</v>
      </c>
      <c r="KT86" s="86">
        <v>0</v>
      </c>
      <c r="KU86" s="86">
        <v>50</v>
      </c>
      <c r="KV86" s="86">
        <v>50</v>
      </c>
      <c r="KW86" s="86">
        <v>100</v>
      </c>
      <c r="KX86" s="86">
        <v>50</v>
      </c>
      <c r="KY86" s="86">
        <v>50</v>
      </c>
      <c r="KZ86" s="86">
        <v>100</v>
      </c>
      <c r="LA86" s="86">
        <v>50</v>
      </c>
      <c r="LB86" s="86">
        <v>50</v>
      </c>
      <c r="LC86" s="86">
        <v>100</v>
      </c>
      <c r="LD86" s="86" t="s">
        <v>582</v>
      </c>
      <c r="LE86" s="86" t="s">
        <v>582</v>
      </c>
      <c r="LF86" s="86" t="s">
        <v>582</v>
      </c>
      <c r="LG86" s="86" t="s">
        <v>582</v>
      </c>
      <c r="LH86" s="86" t="s">
        <v>582</v>
      </c>
      <c r="LI86" s="86" t="s">
        <v>582</v>
      </c>
      <c r="LJ86" s="86" t="s">
        <v>582</v>
      </c>
      <c r="LK86" s="86" t="s">
        <v>582</v>
      </c>
      <c r="LL86" s="86" t="s">
        <v>582</v>
      </c>
      <c r="LM86" s="86" t="s">
        <v>582</v>
      </c>
      <c r="LN86" s="86" t="s">
        <v>582</v>
      </c>
      <c r="LO86" s="86" t="s">
        <v>582</v>
      </c>
      <c r="LP86" s="86" t="s">
        <v>582</v>
      </c>
      <c r="LQ86" s="86" t="s">
        <v>582</v>
      </c>
      <c r="LR86" s="86" t="s">
        <v>582</v>
      </c>
      <c r="LS86" s="86" t="s">
        <v>582</v>
      </c>
      <c r="LT86" s="86" t="s">
        <v>582</v>
      </c>
      <c r="LU86" s="86" t="s">
        <v>582</v>
      </c>
      <c r="LV86" s="86" t="s">
        <v>582</v>
      </c>
      <c r="LW86" s="86" t="s">
        <v>582</v>
      </c>
      <c r="LX86" s="86" t="s">
        <v>582</v>
      </c>
      <c r="LY86" s="86" t="s">
        <v>582</v>
      </c>
      <c r="LZ86" s="86" t="s">
        <v>582</v>
      </c>
      <c r="MA86" s="86" t="s">
        <v>582</v>
      </c>
      <c r="MB86" s="86" t="s">
        <v>582</v>
      </c>
      <c r="MC86" s="86" t="s">
        <v>582</v>
      </c>
      <c r="MD86" s="86" t="s">
        <v>582</v>
      </c>
      <c r="ME86" s="86" t="s">
        <v>582</v>
      </c>
      <c r="MF86" s="86" t="s">
        <v>582</v>
      </c>
      <c r="MG86" s="86" t="s">
        <v>582</v>
      </c>
      <c r="MH86" s="86" t="s">
        <v>582</v>
      </c>
      <c r="MI86" s="86" t="s">
        <v>582</v>
      </c>
      <c r="MJ86" s="86" t="s">
        <v>582</v>
      </c>
      <c r="MK86" s="86" t="s">
        <v>582</v>
      </c>
      <c r="ML86" s="86" t="s">
        <v>582</v>
      </c>
      <c r="MM86" s="86" t="s">
        <v>582</v>
      </c>
      <c r="MN86" s="86" t="s">
        <v>582</v>
      </c>
      <c r="MO86" s="86" t="s">
        <v>582</v>
      </c>
      <c r="MP86" s="86" t="s">
        <v>582</v>
      </c>
      <c r="MQ86" s="86" t="s">
        <v>582</v>
      </c>
      <c r="MR86" s="86" t="s">
        <v>582</v>
      </c>
      <c r="MS86" s="86" t="s">
        <v>582</v>
      </c>
      <c r="MT86" s="86" t="s">
        <v>582</v>
      </c>
      <c r="MU86" s="86" t="s">
        <v>582</v>
      </c>
      <c r="MV86" s="86" t="s">
        <v>582</v>
      </c>
      <c r="MW86" s="86" t="s">
        <v>582</v>
      </c>
      <c r="MX86" s="86" t="s">
        <v>582</v>
      </c>
      <c r="MY86" s="86" t="s">
        <v>582</v>
      </c>
      <c r="MZ86" s="86" t="s">
        <v>582</v>
      </c>
      <c r="NA86" s="86" t="s">
        <v>582</v>
      </c>
      <c r="NB86" s="86" t="s">
        <v>582</v>
      </c>
      <c r="NC86" s="86" t="s">
        <v>582</v>
      </c>
      <c r="ND86" s="86" t="s">
        <v>582</v>
      </c>
      <c r="NE86" s="86" t="s">
        <v>582</v>
      </c>
      <c r="NF86" s="86" t="s">
        <v>582</v>
      </c>
      <c r="NG86" s="86" t="s">
        <v>582</v>
      </c>
      <c r="NH86" s="86" t="s">
        <v>582</v>
      </c>
      <c r="NI86" s="86" t="s">
        <v>582</v>
      </c>
      <c r="NJ86" s="86" t="s">
        <v>582</v>
      </c>
      <c r="NK86" s="86" t="s">
        <v>582</v>
      </c>
      <c r="NL86" s="86" t="s">
        <v>582</v>
      </c>
      <c r="NM86" s="86" t="s">
        <v>582</v>
      </c>
      <c r="NN86" s="86" t="s">
        <v>582</v>
      </c>
      <c r="NO86" s="86" t="s">
        <v>582</v>
      </c>
      <c r="NP86" s="86" t="s">
        <v>582</v>
      </c>
      <c r="NQ86" s="86" t="s">
        <v>582</v>
      </c>
      <c r="NR86" s="86">
        <v>100</v>
      </c>
      <c r="NS86" s="86">
        <v>100</v>
      </c>
      <c r="NT86" s="86">
        <v>100</v>
      </c>
      <c r="NU86" s="86">
        <v>100</v>
      </c>
      <c r="NV86" s="86">
        <v>100</v>
      </c>
      <c r="NW86" s="86">
        <v>100</v>
      </c>
      <c r="NX86" s="86">
        <v>100</v>
      </c>
      <c r="NY86" s="86">
        <v>100</v>
      </c>
      <c r="NZ86" s="86">
        <v>100</v>
      </c>
      <c r="OA86" s="86">
        <v>100</v>
      </c>
      <c r="OB86" s="86">
        <v>100</v>
      </c>
      <c r="OC86" s="86">
        <v>100</v>
      </c>
      <c r="OD86" s="86">
        <v>100</v>
      </c>
      <c r="OE86" s="86">
        <v>100</v>
      </c>
      <c r="OF86" s="86">
        <v>100</v>
      </c>
      <c r="OG86" s="86">
        <v>100</v>
      </c>
      <c r="OH86" s="86">
        <v>100</v>
      </c>
      <c r="OI86" s="86">
        <v>100</v>
      </c>
      <c r="OJ86" s="86">
        <v>100</v>
      </c>
      <c r="OK86" s="86">
        <v>100</v>
      </c>
      <c r="OL86" s="86">
        <v>100</v>
      </c>
      <c r="OM86" s="86">
        <v>100</v>
      </c>
      <c r="ON86" s="86">
        <v>100</v>
      </c>
      <c r="OO86" s="86">
        <v>100</v>
      </c>
      <c r="OP86" s="86" t="s">
        <v>582</v>
      </c>
    </row>
    <row r="87" spans="1:406" x14ac:dyDescent="0.25">
      <c r="A87" s="86">
        <v>12.14</v>
      </c>
      <c r="B87" s="62" t="s">
        <v>506</v>
      </c>
      <c r="C87" s="86">
        <v>0</v>
      </c>
      <c r="D87" s="86">
        <v>100</v>
      </c>
      <c r="E87" s="86">
        <v>0</v>
      </c>
      <c r="F87" s="86">
        <v>0</v>
      </c>
      <c r="G87" s="86">
        <v>100</v>
      </c>
      <c r="H87" s="86">
        <v>0</v>
      </c>
      <c r="I87" s="86">
        <v>50</v>
      </c>
      <c r="J87" s="86">
        <v>0</v>
      </c>
      <c r="K87" s="86">
        <v>0</v>
      </c>
      <c r="L87" s="86">
        <v>0</v>
      </c>
      <c r="M87" s="86">
        <v>0</v>
      </c>
      <c r="N87" s="86">
        <v>0</v>
      </c>
      <c r="O87" s="86">
        <v>50</v>
      </c>
      <c r="P87" s="86">
        <v>0</v>
      </c>
      <c r="Q87" s="86">
        <v>0</v>
      </c>
      <c r="R87" s="86">
        <v>0</v>
      </c>
      <c r="S87" s="86">
        <v>0</v>
      </c>
      <c r="T87" s="86">
        <v>0</v>
      </c>
      <c r="U87" s="86">
        <v>0</v>
      </c>
      <c r="V87" s="86">
        <v>0</v>
      </c>
      <c r="W87" s="86">
        <v>100</v>
      </c>
      <c r="X87" s="86">
        <v>0</v>
      </c>
      <c r="Y87" s="86">
        <v>100</v>
      </c>
      <c r="Z87" s="86">
        <v>0</v>
      </c>
      <c r="AA87" s="86">
        <v>50</v>
      </c>
      <c r="AB87" s="86">
        <v>0</v>
      </c>
      <c r="AC87" s="86">
        <v>50</v>
      </c>
      <c r="AD87" s="86">
        <v>100</v>
      </c>
      <c r="AE87" s="86">
        <v>100</v>
      </c>
      <c r="AF87" s="86">
        <v>100</v>
      </c>
      <c r="AG87" s="86">
        <v>100</v>
      </c>
      <c r="AH87" s="86">
        <v>100</v>
      </c>
      <c r="AI87" s="86">
        <v>100</v>
      </c>
      <c r="AJ87" s="86">
        <v>100</v>
      </c>
      <c r="AK87" s="86">
        <v>100</v>
      </c>
      <c r="AL87" s="86">
        <v>100</v>
      </c>
      <c r="AM87" s="86">
        <v>50</v>
      </c>
      <c r="AN87" s="86">
        <v>100</v>
      </c>
      <c r="AO87" s="86">
        <v>100</v>
      </c>
      <c r="AP87" s="86">
        <v>50</v>
      </c>
      <c r="AQ87" s="86">
        <v>100</v>
      </c>
      <c r="AR87" s="86">
        <v>0</v>
      </c>
      <c r="AS87" s="86">
        <v>50</v>
      </c>
      <c r="AT87" s="86">
        <v>0</v>
      </c>
      <c r="AU87" s="86">
        <v>0</v>
      </c>
      <c r="AV87" s="86">
        <v>50</v>
      </c>
      <c r="AW87" s="86">
        <v>100</v>
      </c>
      <c r="AX87" s="86">
        <v>0</v>
      </c>
      <c r="AY87" s="86">
        <v>100</v>
      </c>
      <c r="AZ87" s="86">
        <v>0</v>
      </c>
      <c r="BA87" s="86">
        <v>100</v>
      </c>
      <c r="BB87" s="86">
        <v>0</v>
      </c>
      <c r="BC87" s="86">
        <v>0</v>
      </c>
      <c r="BD87" s="86">
        <v>0</v>
      </c>
      <c r="BE87" s="86">
        <v>50</v>
      </c>
      <c r="BF87" s="86">
        <v>100</v>
      </c>
      <c r="BG87" s="86">
        <v>100</v>
      </c>
      <c r="BH87" s="86">
        <v>0</v>
      </c>
      <c r="BI87" s="86">
        <v>50</v>
      </c>
      <c r="BJ87" s="86">
        <v>0</v>
      </c>
      <c r="BK87" s="86">
        <v>50</v>
      </c>
      <c r="BL87" s="86">
        <v>100</v>
      </c>
      <c r="BM87" s="86">
        <v>0</v>
      </c>
      <c r="BN87" s="86">
        <v>0</v>
      </c>
      <c r="BO87" s="86">
        <v>0</v>
      </c>
      <c r="BP87" s="86">
        <v>100</v>
      </c>
      <c r="BQ87" s="86">
        <v>0</v>
      </c>
      <c r="BR87" s="86">
        <v>0</v>
      </c>
      <c r="BS87" s="86">
        <v>0</v>
      </c>
      <c r="BT87" s="86">
        <v>100</v>
      </c>
      <c r="BU87" s="86">
        <v>50</v>
      </c>
      <c r="BV87" s="86">
        <v>0</v>
      </c>
      <c r="BW87" s="86">
        <v>50</v>
      </c>
      <c r="BX87" s="86">
        <v>0</v>
      </c>
      <c r="BY87" s="86">
        <v>100</v>
      </c>
      <c r="BZ87" s="86">
        <v>50</v>
      </c>
      <c r="CA87" s="86">
        <v>0</v>
      </c>
      <c r="CB87" s="86">
        <v>100</v>
      </c>
      <c r="CC87" s="86">
        <v>50</v>
      </c>
      <c r="CD87" s="86">
        <v>0</v>
      </c>
      <c r="CE87" s="86">
        <v>0</v>
      </c>
      <c r="CF87" s="86">
        <v>25</v>
      </c>
      <c r="CG87" s="86">
        <v>25</v>
      </c>
      <c r="CH87" s="86">
        <v>0</v>
      </c>
      <c r="CI87" s="86">
        <v>50</v>
      </c>
      <c r="CJ87" s="86">
        <v>50</v>
      </c>
      <c r="CK87" s="86">
        <v>75</v>
      </c>
      <c r="CL87" s="86">
        <v>50</v>
      </c>
      <c r="CM87" s="86">
        <v>25</v>
      </c>
      <c r="CN87" s="86">
        <v>0</v>
      </c>
      <c r="CO87" s="86">
        <v>25</v>
      </c>
      <c r="CP87" s="86">
        <v>0</v>
      </c>
      <c r="CQ87" s="86">
        <v>50</v>
      </c>
      <c r="CR87" s="86">
        <v>50</v>
      </c>
      <c r="CS87" s="86">
        <v>50</v>
      </c>
      <c r="CT87" s="86">
        <v>25</v>
      </c>
      <c r="CU87" s="86">
        <v>0</v>
      </c>
      <c r="CV87" s="86">
        <v>25</v>
      </c>
      <c r="CW87" s="86">
        <v>25</v>
      </c>
      <c r="CX87" s="86">
        <v>75</v>
      </c>
      <c r="CY87" s="86">
        <v>50</v>
      </c>
      <c r="CZ87" s="86">
        <v>25</v>
      </c>
      <c r="DA87" s="86">
        <v>50</v>
      </c>
      <c r="DB87" s="86">
        <v>25</v>
      </c>
      <c r="DC87" s="86">
        <v>75</v>
      </c>
      <c r="DD87" s="86">
        <v>50</v>
      </c>
      <c r="DE87" s="86">
        <v>0</v>
      </c>
      <c r="DF87" s="86">
        <v>50</v>
      </c>
      <c r="DG87" s="86">
        <v>100</v>
      </c>
      <c r="DH87" s="86">
        <v>50</v>
      </c>
      <c r="DI87" s="86">
        <v>50</v>
      </c>
      <c r="DJ87" s="86">
        <v>0</v>
      </c>
      <c r="DK87" s="86">
        <v>50</v>
      </c>
      <c r="DL87" s="86">
        <v>0</v>
      </c>
      <c r="DM87" s="86">
        <v>0</v>
      </c>
      <c r="DN87" s="86">
        <v>50</v>
      </c>
      <c r="DO87" s="86">
        <v>50</v>
      </c>
      <c r="DP87" s="86">
        <v>50</v>
      </c>
      <c r="DQ87" s="86">
        <v>50</v>
      </c>
      <c r="DR87" s="86">
        <v>50</v>
      </c>
      <c r="DS87" s="86">
        <v>0</v>
      </c>
      <c r="DT87" s="86">
        <v>0</v>
      </c>
      <c r="DU87" s="86">
        <v>0</v>
      </c>
      <c r="DV87" s="86">
        <v>50</v>
      </c>
      <c r="DW87" s="86">
        <v>50</v>
      </c>
      <c r="DX87" s="86">
        <v>50</v>
      </c>
      <c r="DY87" s="86">
        <v>0</v>
      </c>
      <c r="DZ87" s="86">
        <v>50</v>
      </c>
      <c r="EA87" s="86">
        <v>0</v>
      </c>
      <c r="EB87" s="86">
        <v>100</v>
      </c>
      <c r="EC87" s="86">
        <v>50</v>
      </c>
      <c r="ED87" s="86">
        <v>50</v>
      </c>
      <c r="EE87" s="86">
        <v>50</v>
      </c>
      <c r="EF87" s="86">
        <v>0</v>
      </c>
      <c r="EG87" s="86">
        <v>50</v>
      </c>
      <c r="EH87" s="86">
        <v>75</v>
      </c>
      <c r="EI87" s="86">
        <v>0</v>
      </c>
      <c r="EJ87" s="86">
        <v>25</v>
      </c>
      <c r="EK87" s="86">
        <v>25</v>
      </c>
      <c r="EL87" s="86">
        <v>0</v>
      </c>
      <c r="EM87" s="86">
        <v>0</v>
      </c>
      <c r="EN87" s="86">
        <v>75</v>
      </c>
      <c r="EO87" s="86">
        <v>50</v>
      </c>
      <c r="EP87" s="86">
        <v>100</v>
      </c>
      <c r="EQ87" s="86">
        <v>100</v>
      </c>
      <c r="ER87" s="86">
        <v>75</v>
      </c>
      <c r="ES87" s="86">
        <v>75</v>
      </c>
      <c r="ET87" s="86">
        <v>50</v>
      </c>
      <c r="EU87" s="86">
        <v>0</v>
      </c>
      <c r="EV87" s="86">
        <v>100</v>
      </c>
      <c r="EW87" s="86">
        <v>0</v>
      </c>
      <c r="EX87" s="86">
        <v>66.666666666666657</v>
      </c>
      <c r="EY87" s="86">
        <v>66.666666666666657</v>
      </c>
      <c r="EZ87" s="86">
        <v>66.666666666666657</v>
      </c>
      <c r="FA87" s="86">
        <v>100</v>
      </c>
      <c r="FB87" s="86">
        <v>100</v>
      </c>
      <c r="FC87" s="86">
        <v>66.666666666666657</v>
      </c>
      <c r="FD87" s="86">
        <v>50</v>
      </c>
      <c r="FE87" s="86">
        <v>50</v>
      </c>
      <c r="FF87" s="86">
        <v>50</v>
      </c>
      <c r="FG87" s="86">
        <v>50</v>
      </c>
      <c r="FH87" s="86">
        <v>50</v>
      </c>
      <c r="FI87" s="86">
        <v>0</v>
      </c>
      <c r="FJ87" s="86">
        <v>0</v>
      </c>
      <c r="FK87" s="86">
        <v>100</v>
      </c>
      <c r="FL87" s="86">
        <v>50</v>
      </c>
      <c r="FM87" s="86">
        <v>100</v>
      </c>
      <c r="FN87" s="86">
        <v>100</v>
      </c>
      <c r="FO87" s="86">
        <v>50</v>
      </c>
      <c r="FP87" s="86">
        <v>100</v>
      </c>
      <c r="FQ87" s="86">
        <v>100</v>
      </c>
      <c r="FR87" s="86">
        <v>100</v>
      </c>
      <c r="FS87" s="86">
        <v>50</v>
      </c>
      <c r="FT87" s="86">
        <v>50</v>
      </c>
      <c r="FU87" s="86">
        <v>50</v>
      </c>
      <c r="FV87" s="86">
        <v>100</v>
      </c>
      <c r="FW87" s="86">
        <v>50</v>
      </c>
      <c r="FX87" s="86">
        <v>100</v>
      </c>
      <c r="FY87" s="86">
        <v>75</v>
      </c>
      <c r="FZ87" s="86">
        <v>100</v>
      </c>
      <c r="GA87" s="86">
        <v>100</v>
      </c>
      <c r="GB87" s="86">
        <v>0</v>
      </c>
      <c r="GC87" s="86">
        <v>50</v>
      </c>
      <c r="GD87" s="86">
        <v>100</v>
      </c>
      <c r="GE87" s="86">
        <v>25</v>
      </c>
      <c r="GF87" s="86">
        <v>75</v>
      </c>
      <c r="GG87" s="86">
        <v>75</v>
      </c>
      <c r="GH87" s="86">
        <v>25</v>
      </c>
      <c r="GI87" s="86">
        <v>75</v>
      </c>
      <c r="GJ87" s="86">
        <v>100</v>
      </c>
      <c r="GK87" s="86">
        <v>25</v>
      </c>
      <c r="GL87" s="86">
        <v>100</v>
      </c>
      <c r="GM87" s="86">
        <v>50</v>
      </c>
      <c r="GN87" s="86">
        <v>100</v>
      </c>
      <c r="GO87" s="86">
        <v>100</v>
      </c>
      <c r="GP87" s="86">
        <v>75</v>
      </c>
      <c r="GQ87" s="86">
        <v>66.666666666666657</v>
      </c>
      <c r="GR87" s="86">
        <v>50</v>
      </c>
      <c r="GS87" s="86">
        <v>75</v>
      </c>
      <c r="GT87" s="86">
        <v>50</v>
      </c>
      <c r="GU87" s="86">
        <v>100</v>
      </c>
      <c r="GV87" s="86">
        <v>50</v>
      </c>
      <c r="GW87" s="86">
        <v>50</v>
      </c>
      <c r="GX87" s="86">
        <v>50</v>
      </c>
      <c r="GY87" s="86">
        <v>100</v>
      </c>
      <c r="GZ87" s="86">
        <v>100</v>
      </c>
      <c r="HA87" s="86">
        <v>50</v>
      </c>
      <c r="HB87" s="86">
        <v>75</v>
      </c>
      <c r="HC87" s="86">
        <v>50</v>
      </c>
      <c r="HD87" s="86">
        <v>75</v>
      </c>
      <c r="HE87" s="86">
        <v>50</v>
      </c>
      <c r="HF87" s="86">
        <v>75</v>
      </c>
      <c r="HG87" s="86">
        <v>50</v>
      </c>
      <c r="HH87" s="86">
        <v>25</v>
      </c>
      <c r="HI87" s="86">
        <v>50</v>
      </c>
      <c r="HJ87" s="86">
        <v>25</v>
      </c>
      <c r="HK87" s="86">
        <v>25</v>
      </c>
      <c r="HL87" s="86">
        <v>50</v>
      </c>
      <c r="HM87" s="86">
        <v>25</v>
      </c>
      <c r="HN87" s="86">
        <v>25</v>
      </c>
      <c r="HO87" s="86">
        <v>50</v>
      </c>
      <c r="HP87" s="86">
        <v>50</v>
      </c>
      <c r="HQ87" s="86">
        <v>25</v>
      </c>
      <c r="HR87" s="86">
        <v>0</v>
      </c>
      <c r="HS87" s="86">
        <v>50</v>
      </c>
      <c r="HT87" s="86">
        <v>50</v>
      </c>
      <c r="HU87" s="86">
        <v>0</v>
      </c>
      <c r="HV87" s="86">
        <v>50</v>
      </c>
      <c r="HW87" s="86">
        <v>0</v>
      </c>
      <c r="HX87" s="86">
        <v>0</v>
      </c>
      <c r="HY87" s="86">
        <v>100</v>
      </c>
      <c r="HZ87" s="86">
        <v>100</v>
      </c>
      <c r="IA87" s="86">
        <v>100</v>
      </c>
      <c r="IB87" s="86">
        <v>0</v>
      </c>
      <c r="IC87" s="86">
        <v>100</v>
      </c>
      <c r="ID87" s="86">
        <v>100</v>
      </c>
      <c r="IE87" s="86">
        <v>50</v>
      </c>
      <c r="IF87" s="86">
        <v>50</v>
      </c>
      <c r="IG87" s="86">
        <v>50</v>
      </c>
      <c r="IH87" s="86">
        <v>100</v>
      </c>
      <c r="II87" s="86">
        <v>50</v>
      </c>
      <c r="IJ87" s="86">
        <v>100</v>
      </c>
      <c r="IK87" s="86">
        <v>100</v>
      </c>
      <c r="IL87" s="86">
        <v>50</v>
      </c>
      <c r="IM87" s="86">
        <v>50</v>
      </c>
      <c r="IN87" s="86">
        <v>50</v>
      </c>
      <c r="IO87" s="86">
        <v>0</v>
      </c>
      <c r="IP87" s="86">
        <v>100</v>
      </c>
      <c r="IQ87" s="86">
        <v>100</v>
      </c>
      <c r="IR87" s="86">
        <v>50</v>
      </c>
      <c r="IS87" s="86">
        <v>50</v>
      </c>
      <c r="IT87" s="86">
        <v>50</v>
      </c>
      <c r="IU87" s="86">
        <v>100</v>
      </c>
      <c r="IV87" s="86">
        <v>50</v>
      </c>
      <c r="IW87" s="86">
        <v>100</v>
      </c>
      <c r="IX87" s="86">
        <v>50</v>
      </c>
      <c r="IY87" s="86">
        <v>50</v>
      </c>
      <c r="IZ87" s="86">
        <v>0</v>
      </c>
      <c r="JA87" s="86">
        <v>100</v>
      </c>
      <c r="JB87" s="86">
        <v>50</v>
      </c>
      <c r="JC87" s="86">
        <v>100</v>
      </c>
      <c r="JD87" s="86">
        <v>100</v>
      </c>
      <c r="JE87" s="86">
        <v>0</v>
      </c>
      <c r="JF87" s="86">
        <v>50</v>
      </c>
      <c r="JG87" s="86">
        <v>100</v>
      </c>
      <c r="JH87" s="86">
        <v>50</v>
      </c>
      <c r="JI87" s="86">
        <v>100</v>
      </c>
      <c r="JJ87" s="86">
        <v>100</v>
      </c>
      <c r="JK87" s="86">
        <v>50</v>
      </c>
      <c r="JL87" s="86">
        <v>50</v>
      </c>
      <c r="JM87" s="86">
        <v>100</v>
      </c>
      <c r="JN87" s="86">
        <v>100</v>
      </c>
      <c r="JO87" s="86">
        <v>100</v>
      </c>
      <c r="JP87" s="86">
        <v>0</v>
      </c>
      <c r="JQ87" s="86">
        <v>50</v>
      </c>
      <c r="JR87" s="86">
        <v>50</v>
      </c>
      <c r="JS87" s="86">
        <v>50</v>
      </c>
      <c r="JT87" s="86">
        <v>100</v>
      </c>
      <c r="JU87" s="86">
        <v>0</v>
      </c>
      <c r="JV87" s="86">
        <v>50</v>
      </c>
      <c r="JW87" s="86">
        <v>0</v>
      </c>
      <c r="JX87" s="86">
        <v>50</v>
      </c>
      <c r="JY87" s="86">
        <v>0</v>
      </c>
      <c r="JZ87" s="86">
        <v>50</v>
      </c>
      <c r="KA87" s="86">
        <v>50</v>
      </c>
      <c r="KB87" s="86">
        <v>100</v>
      </c>
      <c r="KC87" s="86">
        <v>0</v>
      </c>
      <c r="KD87" s="86">
        <v>100</v>
      </c>
      <c r="KE87" s="86">
        <v>100</v>
      </c>
      <c r="KF87" s="86">
        <v>100</v>
      </c>
      <c r="KG87" s="86">
        <v>100</v>
      </c>
      <c r="KH87" s="86">
        <v>0</v>
      </c>
      <c r="KI87" s="86">
        <v>0</v>
      </c>
      <c r="KJ87" s="86">
        <v>0</v>
      </c>
      <c r="KK87" s="86">
        <v>100</v>
      </c>
      <c r="KL87" s="86">
        <v>100</v>
      </c>
      <c r="KM87" s="86">
        <v>100</v>
      </c>
      <c r="KN87" s="86">
        <v>100</v>
      </c>
      <c r="KO87" s="86">
        <v>100</v>
      </c>
      <c r="KP87" s="86">
        <v>100</v>
      </c>
      <c r="KQ87" s="86">
        <v>100</v>
      </c>
      <c r="KR87" s="86">
        <v>0</v>
      </c>
      <c r="KS87" s="86">
        <v>100</v>
      </c>
      <c r="KT87" s="86">
        <v>0</v>
      </c>
      <c r="KU87" s="86">
        <v>100</v>
      </c>
      <c r="KV87" s="86">
        <v>100</v>
      </c>
      <c r="KW87" s="86">
        <v>0</v>
      </c>
      <c r="KX87" s="86">
        <v>0</v>
      </c>
      <c r="KY87" s="86">
        <v>100</v>
      </c>
      <c r="KZ87" s="86">
        <v>100</v>
      </c>
      <c r="LA87" s="86">
        <v>0</v>
      </c>
      <c r="LB87" s="86">
        <v>100</v>
      </c>
      <c r="LC87" s="86">
        <v>0</v>
      </c>
      <c r="LD87" s="86">
        <v>50</v>
      </c>
      <c r="LE87" s="86">
        <v>50</v>
      </c>
      <c r="LF87" s="86">
        <v>50</v>
      </c>
      <c r="LG87" s="86">
        <v>100</v>
      </c>
      <c r="LH87" s="86">
        <v>75</v>
      </c>
      <c r="LI87" s="86">
        <v>100</v>
      </c>
      <c r="LJ87" s="86">
        <v>100</v>
      </c>
      <c r="LK87" s="86">
        <v>100</v>
      </c>
      <c r="LL87" s="86">
        <v>75</v>
      </c>
      <c r="LM87" s="86">
        <v>50</v>
      </c>
      <c r="LN87" s="86">
        <v>50</v>
      </c>
      <c r="LO87" s="86">
        <v>75</v>
      </c>
      <c r="LP87" s="86">
        <v>100</v>
      </c>
      <c r="LQ87" s="86">
        <v>75</v>
      </c>
      <c r="LR87" s="86">
        <v>75</v>
      </c>
      <c r="LS87" s="86">
        <v>25</v>
      </c>
      <c r="LT87" s="86">
        <v>50</v>
      </c>
      <c r="LU87" s="86">
        <v>100</v>
      </c>
      <c r="LV87" s="86">
        <v>100</v>
      </c>
      <c r="LW87" s="86">
        <v>100</v>
      </c>
      <c r="LX87" s="86">
        <v>100</v>
      </c>
      <c r="LY87" s="86">
        <v>100</v>
      </c>
      <c r="LZ87" s="86">
        <v>50</v>
      </c>
      <c r="MA87" s="86">
        <v>100</v>
      </c>
      <c r="MB87" s="86">
        <v>100</v>
      </c>
      <c r="MC87" s="86">
        <v>50</v>
      </c>
      <c r="MD87" s="86">
        <v>100</v>
      </c>
      <c r="ME87" s="86">
        <v>100</v>
      </c>
      <c r="MF87" s="86">
        <v>50</v>
      </c>
      <c r="MG87" s="86">
        <v>50</v>
      </c>
      <c r="MH87" s="86">
        <v>100</v>
      </c>
      <c r="MI87" s="86">
        <v>100</v>
      </c>
      <c r="MJ87" s="86">
        <v>50</v>
      </c>
      <c r="MK87" s="86">
        <v>100</v>
      </c>
      <c r="ML87" s="86">
        <v>50</v>
      </c>
      <c r="MM87" s="86">
        <v>100</v>
      </c>
      <c r="MN87" s="86">
        <v>100</v>
      </c>
      <c r="MO87" s="86">
        <v>50</v>
      </c>
      <c r="MP87" s="86">
        <v>0</v>
      </c>
      <c r="MQ87" s="86">
        <v>100</v>
      </c>
      <c r="MR87" s="86">
        <v>100</v>
      </c>
      <c r="MS87" s="86">
        <v>100</v>
      </c>
      <c r="MT87" s="86">
        <v>100</v>
      </c>
      <c r="MU87" s="86">
        <v>33.333333333333329</v>
      </c>
      <c r="MV87" s="86">
        <v>100</v>
      </c>
      <c r="MW87" s="86">
        <v>100</v>
      </c>
      <c r="MX87" s="86">
        <v>100</v>
      </c>
      <c r="MY87" s="86">
        <v>100</v>
      </c>
      <c r="MZ87" s="86">
        <v>100</v>
      </c>
      <c r="NA87" s="86">
        <v>100</v>
      </c>
      <c r="NB87" s="86">
        <v>100</v>
      </c>
      <c r="NC87" s="86">
        <v>100</v>
      </c>
      <c r="ND87" s="86">
        <v>33.333333333333329</v>
      </c>
      <c r="NE87" s="86">
        <v>100</v>
      </c>
      <c r="NF87" s="86">
        <v>33.333333333333329</v>
      </c>
      <c r="NG87" s="86">
        <v>100</v>
      </c>
      <c r="NH87" s="86">
        <v>33.333333333333329</v>
      </c>
      <c r="NI87" s="86">
        <v>100</v>
      </c>
      <c r="NJ87" s="86">
        <v>100</v>
      </c>
      <c r="NK87" s="86">
        <v>66.666666666666657</v>
      </c>
      <c r="NL87" s="86">
        <v>100</v>
      </c>
      <c r="NM87" s="86">
        <v>33.333333333333329</v>
      </c>
      <c r="NN87" s="86">
        <v>100</v>
      </c>
      <c r="NO87" s="86">
        <v>100</v>
      </c>
      <c r="NP87" s="86">
        <v>33.333333333333329</v>
      </c>
      <c r="NQ87" s="86">
        <v>66.666666666666657</v>
      </c>
      <c r="NR87" s="86">
        <v>75</v>
      </c>
      <c r="NS87" s="86">
        <v>75</v>
      </c>
      <c r="NT87" s="86">
        <v>75</v>
      </c>
      <c r="NU87" s="86">
        <v>75</v>
      </c>
      <c r="NV87" s="86">
        <v>100</v>
      </c>
      <c r="NW87" s="86">
        <v>75</v>
      </c>
      <c r="NX87" s="86">
        <v>100</v>
      </c>
      <c r="NY87" s="86">
        <v>75</v>
      </c>
      <c r="NZ87" s="86">
        <v>25</v>
      </c>
      <c r="OA87" s="86">
        <v>25</v>
      </c>
      <c r="OB87" s="86">
        <v>50</v>
      </c>
      <c r="OC87" s="86">
        <v>75</v>
      </c>
      <c r="OD87" s="86">
        <v>100</v>
      </c>
      <c r="OE87" s="86">
        <v>50</v>
      </c>
      <c r="OF87" s="86">
        <v>50</v>
      </c>
      <c r="OG87" s="86">
        <v>100</v>
      </c>
      <c r="OH87" s="86">
        <v>100</v>
      </c>
      <c r="OI87" s="86">
        <v>25</v>
      </c>
      <c r="OJ87" s="86">
        <v>100</v>
      </c>
      <c r="OK87" s="86">
        <v>100</v>
      </c>
      <c r="OL87" s="86">
        <v>50</v>
      </c>
      <c r="OM87" s="86">
        <v>100</v>
      </c>
      <c r="ON87" s="86">
        <v>100</v>
      </c>
      <c r="OO87" s="86">
        <v>100</v>
      </c>
      <c r="OP87" s="86">
        <v>0</v>
      </c>
    </row>
    <row r="88" spans="1:406" x14ac:dyDescent="0.25">
      <c r="A88" s="86" t="s">
        <v>944</v>
      </c>
      <c r="B88" s="62" t="s">
        <v>507</v>
      </c>
      <c r="C88" s="86" t="s">
        <v>582</v>
      </c>
      <c r="D88" s="86" t="s">
        <v>582</v>
      </c>
      <c r="E88" s="86" t="s">
        <v>582</v>
      </c>
      <c r="F88" s="86" t="s">
        <v>582</v>
      </c>
      <c r="G88" s="86" t="s">
        <v>582</v>
      </c>
      <c r="H88" s="86" t="s">
        <v>582</v>
      </c>
      <c r="I88" s="86" t="s">
        <v>582</v>
      </c>
      <c r="J88" s="86" t="s">
        <v>582</v>
      </c>
      <c r="K88" s="86" t="s">
        <v>582</v>
      </c>
      <c r="L88" s="86" t="s">
        <v>582</v>
      </c>
      <c r="M88" s="86" t="s">
        <v>582</v>
      </c>
      <c r="N88" s="86" t="s">
        <v>582</v>
      </c>
      <c r="O88" s="86" t="s">
        <v>582</v>
      </c>
      <c r="P88" s="86" t="s">
        <v>582</v>
      </c>
      <c r="Q88" s="86" t="s">
        <v>582</v>
      </c>
      <c r="R88" s="86" t="s">
        <v>582</v>
      </c>
      <c r="S88" s="86" t="s">
        <v>582</v>
      </c>
      <c r="T88" s="86" t="s">
        <v>582</v>
      </c>
      <c r="U88" s="86" t="s">
        <v>582</v>
      </c>
      <c r="V88" s="86" t="s">
        <v>582</v>
      </c>
      <c r="W88" s="86" t="s">
        <v>582</v>
      </c>
      <c r="X88" s="86" t="s">
        <v>582</v>
      </c>
      <c r="Y88" s="86" t="s">
        <v>582</v>
      </c>
      <c r="Z88" s="86" t="s">
        <v>582</v>
      </c>
      <c r="AA88" s="86" t="s">
        <v>582</v>
      </c>
      <c r="AB88" s="86" t="s">
        <v>582</v>
      </c>
      <c r="AC88" s="86">
        <v>100</v>
      </c>
      <c r="AD88" s="86">
        <v>100</v>
      </c>
      <c r="AE88" s="86">
        <v>100</v>
      </c>
      <c r="AF88" s="86">
        <v>100</v>
      </c>
      <c r="AG88" s="86">
        <v>100</v>
      </c>
      <c r="AH88" s="86">
        <v>100</v>
      </c>
      <c r="AI88" s="86">
        <v>100</v>
      </c>
      <c r="AJ88" s="86">
        <v>100</v>
      </c>
      <c r="AK88" s="86">
        <v>100</v>
      </c>
      <c r="AL88" s="86">
        <v>100</v>
      </c>
      <c r="AM88" s="86">
        <v>0</v>
      </c>
      <c r="AN88" s="86">
        <v>100</v>
      </c>
      <c r="AO88" s="86">
        <v>100</v>
      </c>
      <c r="AP88" s="86">
        <v>100</v>
      </c>
      <c r="AQ88" s="86">
        <v>100</v>
      </c>
      <c r="AR88" s="86">
        <v>0</v>
      </c>
      <c r="AS88" s="86">
        <v>100</v>
      </c>
      <c r="AT88" s="86">
        <v>100</v>
      </c>
      <c r="AU88" s="86">
        <v>0</v>
      </c>
      <c r="AV88" s="86">
        <v>100</v>
      </c>
      <c r="AW88" s="86">
        <v>0</v>
      </c>
      <c r="AX88" s="86">
        <v>0</v>
      </c>
      <c r="AY88" s="86">
        <v>100</v>
      </c>
      <c r="AZ88" s="86">
        <v>100</v>
      </c>
      <c r="BA88" s="86">
        <v>100</v>
      </c>
      <c r="BB88" s="86">
        <v>0</v>
      </c>
      <c r="BC88" s="86">
        <v>0</v>
      </c>
      <c r="BD88" s="86" t="s">
        <v>582</v>
      </c>
      <c r="BE88" s="86" t="s">
        <v>582</v>
      </c>
      <c r="BF88" s="86" t="s">
        <v>582</v>
      </c>
      <c r="BG88" s="86" t="s">
        <v>582</v>
      </c>
      <c r="BH88" s="86" t="s">
        <v>582</v>
      </c>
      <c r="BI88" s="86" t="s">
        <v>582</v>
      </c>
      <c r="BJ88" s="86" t="s">
        <v>582</v>
      </c>
      <c r="BK88" s="86" t="s">
        <v>582</v>
      </c>
      <c r="BL88" s="86" t="s">
        <v>582</v>
      </c>
      <c r="BM88" s="86" t="s">
        <v>582</v>
      </c>
      <c r="BN88" s="86" t="s">
        <v>582</v>
      </c>
      <c r="BO88" s="86" t="s">
        <v>582</v>
      </c>
      <c r="BP88" s="86" t="s">
        <v>582</v>
      </c>
      <c r="BQ88" s="86" t="s">
        <v>582</v>
      </c>
      <c r="BR88" s="86" t="s">
        <v>582</v>
      </c>
      <c r="BS88" s="86" t="s">
        <v>582</v>
      </c>
      <c r="BT88" s="86" t="s">
        <v>582</v>
      </c>
      <c r="BU88" s="86" t="s">
        <v>582</v>
      </c>
      <c r="BV88" s="86" t="s">
        <v>582</v>
      </c>
      <c r="BW88" s="86" t="s">
        <v>582</v>
      </c>
      <c r="BX88" s="86" t="s">
        <v>582</v>
      </c>
      <c r="BY88" s="86" t="s">
        <v>582</v>
      </c>
      <c r="BZ88" s="86" t="s">
        <v>582</v>
      </c>
      <c r="CA88" s="86" t="s">
        <v>582</v>
      </c>
      <c r="CB88" s="86" t="s">
        <v>582</v>
      </c>
      <c r="CC88" s="86" t="s">
        <v>582</v>
      </c>
      <c r="CD88" s="86" t="s">
        <v>582</v>
      </c>
      <c r="CE88" s="86" t="s">
        <v>582</v>
      </c>
      <c r="CF88" s="86" t="s">
        <v>582</v>
      </c>
      <c r="CG88" s="86" t="s">
        <v>582</v>
      </c>
      <c r="CH88" s="86" t="s">
        <v>582</v>
      </c>
      <c r="CI88" s="86" t="s">
        <v>582</v>
      </c>
      <c r="CJ88" s="86" t="s">
        <v>582</v>
      </c>
      <c r="CK88" s="86" t="s">
        <v>582</v>
      </c>
      <c r="CL88" s="86" t="s">
        <v>582</v>
      </c>
      <c r="CM88" s="86" t="s">
        <v>582</v>
      </c>
      <c r="CN88" s="86" t="s">
        <v>582</v>
      </c>
      <c r="CO88" s="86" t="s">
        <v>582</v>
      </c>
      <c r="CP88" s="86" t="s">
        <v>582</v>
      </c>
      <c r="CQ88" s="86" t="s">
        <v>582</v>
      </c>
      <c r="CR88" s="86" t="s">
        <v>582</v>
      </c>
      <c r="CS88" s="86" t="s">
        <v>582</v>
      </c>
      <c r="CT88" s="86" t="s">
        <v>582</v>
      </c>
      <c r="CU88" s="86" t="s">
        <v>582</v>
      </c>
      <c r="CV88" s="86" t="s">
        <v>582</v>
      </c>
      <c r="CW88" s="86" t="s">
        <v>582</v>
      </c>
      <c r="CX88" s="86" t="s">
        <v>582</v>
      </c>
      <c r="CY88" s="86" t="s">
        <v>582</v>
      </c>
      <c r="CZ88" s="86" t="s">
        <v>582</v>
      </c>
      <c r="DA88" s="86" t="s">
        <v>582</v>
      </c>
      <c r="DB88" s="86" t="s">
        <v>582</v>
      </c>
      <c r="DC88" s="86" t="s">
        <v>582</v>
      </c>
      <c r="DD88" s="86" t="s">
        <v>582</v>
      </c>
      <c r="DE88" s="86">
        <v>0</v>
      </c>
      <c r="DF88" s="86">
        <v>100</v>
      </c>
      <c r="DG88" s="86">
        <v>100</v>
      </c>
      <c r="DH88" s="86">
        <v>0</v>
      </c>
      <c r="DI88" s="86">
        <v>0</v>
      </c>
      <c r="DJ88" s="86">
        <v>0</v>
      </c>
      <c r="DK88" s="86">
        <v>100</v>
      </c>
      <c r="DL88" s="86">
        <v>0</v>
      </c>
      <c r="DM88" s="86">
        <v>0</v>
      </c>
      <c r="DN88" s="86">
        <v>0</v>
      </c>
      <c r="DO88" s="86">
        <v>0</v>
      </c>
      <c r="DP88" s="86">
        <v>100</v>
      </c>
      <c r="DQ88" s="86">
        <v>0</v>
      </c>
      <c r="DR88" s="86">
        <v>0</v>
      </c>
      <c r="DS88" s="86">
        <v>0</v>
      </c>
      <c r="DT88" s="86">
        <v>0</v>
      </c>
      <c r="DU88" s="86">
        <v>0</v>
      </c>
      <c r="DV88" s="86">
        <v>100</v>
      </c>
      <c r="DW88" s="86">
        <v>100</v>
      </c>
      <c r="DX88" s="86">
        <v>100</v>
      </c>
      <c r="DY88" s="86">
        <v>0</v>
      </c>
      <c r="DZ88" s="86">
        <v>100</v>
      </c>
      <c r="EA88" s="86">
        <v>100</v>
      </c>
      <c r="EB88" s="86">
        <v>100</v>
      </c>
      <c r="EC88" s="86">
        <v>100</v>
      </c>
      <c r="ED88" s="86">
        <v>100</v>
      </c>
      <c r="EE88" s="86">
        <v>0</v>
      </c>
      <c r="EF88" s="86">
        <v>0</v>
      </c>
      <c r="EG88" s="86" t="s">
        <v>582</v>
      </c>
      <c r="EH88" s="86" t="s">
        <v>582</v>
      </c>
      <c r="EI88" s="86" t="s">
        <v>582</v>
      </c>
      <c r="EJ88" s="86" t="s">
        <v>582</v>
      </c>
      <c r="EK88" s="86" t="s">
        <v>582</v>
      </c>
      <c r="EL88" s="86" t="s">
        <v>582</v>
      </c>
      <c r="EM88" s="86" t="s">
        <v>582</v>
      </c>
      <c r="EN88" s="86" t="s">
        <v>582</v>
      </c>
      <c r="EO88" s="86" t="s">
        <v>582</v>
      </c>
      <c r="EP88" s="86" t="s">
        <v>582</v>
      </c>
      <c r="EQ88" s="86" t="s">
        <v>582</v>
      </c>
      <c r="ER88" s="86" t="s">
        <v>582</v>
      </c>
      <c r="ES88" s="86" t="s">
        <v>582</v>
      </c>
      <c r="ET88" s="86" t="s">
        <v>582</v>
      </c>
      <c r="EU88" s="86" t="s">
        <v>582</v>
      </c>
      <c r="EV88" s="86" t="s">
        <v>582</v>
      </c>
      <c r="EW88" s="86" t="s">
        <v>582</v>
      </c>
      <c r="EX88" s="86" t="s">
        <v>582</v>
      </c>
      <c r="EY88" s="86" t="s">
        <v>582</v>
      </c>
      <c r="EZ88" s="86" t="s">
        <v>582</v>
      </c>
      <c r="FA88" s="86" t="s">
        <v>582</v>
      </c>
      <c r="FB88" s="86" t="s">
        <v>582</v>
      </c>
      <c r="FC88" s="86" t="s">
        <v>582</v>
      </c>
      <c r="FD88" s="86">
        <v>100</v>
      </c>
      <c r="FE88" s="86">
        <v>100</v>
      </c>
      <c r="FF88" s="86">
        <v>100</v>
      </c>
      <c r="FG88" s="86">
        <v>100</v>
      </c>
      <c r="FH88" s="86">
        <v>0</v>
      </c>
      <c r="FI88" s="86">
        <v>100</v>
      </c>
      <c r="FJ88" s="86">
        <v>100</v>
      </c>
      <c r="FK88" s="86">
        <v>100</v>
      </c>
      <c r="FL88" s="86">
        <v>100</v>
      </c>
      <c r="FM88" s="86">
        <v>0</v>
      </c>
      <c r="FN88" s="86">
        <v>100</v>
      </c>
      <c r="FO88" s="86">
        <v>100</v>
      </c>
      <c r="FP88" s="86">
        <v>100</v>
      </c>
      <c r="FQ88" s="86">
        <v>100</v>
      </c>
      <c r="FR88" s="86">
        <v>100</v>
      </c>
      <c r="FS88" s="86" t="s">
        <v>582</v>
      </c>
      <c r="FT88" s="86" t="s">
        <v>582</v>
      </c>
      <c r="FU88" s="86" t="s">
        <v>582</v>
      </c>
      <c r="FV88" s="86" t="s">
        <v>582</v>
      </c>
      <c r="FW88" s="86" t="s">
        <v>582</v>
      </c>
      <c r="FX88" s="86" t="s">
        <v>582</v>
      </c>
      <c r="FY88" s="86" t="s">
        <v>582</v>
      </c>
      <c r="FZ88" s="86" t="s">
        <v>582</v>
      </c>
      <c r="GA88" s="86" t="s">
        <v>582</v>
      </c>
      <c r="GB88" s="86" t="s">
        <v>582</v>
      </c>
      <c r="GC88" s="86" t="s">
        <v>582</v>
      </c>
      <c r="GD88" s="86" t="s">
        <v>582</v>
      </c>
      <c r="GE88" s="86" t="s">
        <v>582</v>
      </c>
      <c r="GF88" s="86" t="s">
        <v>582</v>
      </c>
      <c r="GG88" s="86" t="s">
        <v>582</v>
      </c>
      <c r="GH88" s="86" t="s">
        <v>582</v>
      </c>
      <c r="GI88" s="86" t="s">
        <v>582</v>
      </c>
      <c r="GJ88" s="86" t="s">
        <v>582</v>
      </c>
      <c r="GK88" s="86" t="s">
        <v>582</v>
      </c>
      <c r="GL88" s="86" t="s">
        <v>582</v>
      </c>
      <c r="GM88" s="86" t="s">
        <v>582</v>
      </c>
      <c r="GN88" s="86" t="s">
        <v>582</v>
      </c>
      <c r="GO88" s="86" t="s">
        <v>582</v>
      </c>
      <c r="GP88" s="86" t="s">
        <v>582</v>
      </c>
      <c r="GQ88" s="86" t="s">
        <v>582</v>
      </c>
      <c r="GR88" s="86" t="s">
        <v>582</v>
      </c>
      <c r="GS88" s="86" t="s">
        <v>582</v>
      </c>
      <c r="GT88" s="86" t="s">
        <v>582</v>
      </c>
      <c r="GU88" s="86" t="s">
        <v>582</v>
      </c>
      <c r="GV88" s="86" t="s">
        <v>582</v>
      </c>
      <c r="GW88" s="86" t="s">
        <v>582</v>
      </c>
      <c r="GX88" s="86" t="s">
        <v>582</v>
      </c>
      <c r="GY88" s="86" t="s">
        <v>582</v>
      </c>
      <c r="GZ88" s="86" t="s">
        <v>582</v>
      </c>
      <c r="HA88" s="86" t="s">
        <v>582</v>
      </c>
      <c r="HB88" s="86" t="s">
        <v>582</v>
      </c>
      <c r="HC88" s="86" t="s">
        <v>582</v>
      </c>
      <c r="HD88" s="86" t="s">
        <v>582</v>
      </c>
      <c r="HE88" s="86" t="s">
        <v>582</v>
      </c>
      <c r="HF88" s="86" t="s">
        <v>582</v>
      </c>
      <c r="HG88" s="86" t="s">
        <v>582</v>
      </c>
      <c r="HH88" s="86" t="s">
        <v>582</v>
      </c>
      <c r="HI88" s="86" t="s">
        <v>582</v>
      </c>
      <c r="HJ88" s="86" t="s">
        <v>582</v>
      </c>
      <c r="HK88" s="86" t="s">
        <v>582</v>
      </c>
      <c r="HL88" s="86" t="s">
        <v>582</v>
      </c>
      <c r="HM88" s="86" t="s">
        <v>582</v>
      </c>
      <c r="HN88" s="86" t="s">
        <v>582</v>
      </c>
      <c r="HO88" s="86" t="s">
        <v>582</v>
      </c>
      <c r="HP88" s="86" t="s">
        <v>582</v>
      </c>
      <c r="HQ88" s="86" t="s">
        <v>582</v>
      </c>
      <c r="HR88" s="86" t="s">
        <v>582</v>
      </c>
      <c r="HS88" s="86" t="s">
        <v>582</v>
      </c>
      <c r="HT88" s="86" t="s">
        <v>582</v>
      </c>
      <c r="HU88" s="86" t="s">
        <v>582</v>
      </c>
      <c r="HV88" s="86" t="s">
        <v>582</v>
      </c>
      <c r="HW88" s="86" t="s">
        <v>582</v>
      </c>
      <c r="HX88" s="86" t="s">
        <v>582</v>
      </c>
      <c r="HY88" s="86">
        <v>100</v>
      </c>
      <c r="HZ88" s="86">
        <v>100</v>
      </c>
      <c r="IA88" s="86">
        <v>100</v>
      </c>
      <c r="IB88" s="86">
        <v>0</v>
      </c>
      <c r="IC88" s="86">
        <v>0</v>
      </c>
      <c r="ID88" s="86">
        <v>100</v>
      </c>
      <c r="IE88" s="86">
        <v>100</v>
      </c>
      <c r="IF88" s="86">
        <v>100</v>
      </c>
      <c r="IG88" s="86">
        <v>100</v>
      </c>
      <c r="IH88" s="86">
        <v>100</v>
      </c>
      <c r="II88" s="86">
        <v>0</v>
      </c>
      <c r="IJ88" s="86">
        <v>100</v>
      </c>
      <c r="IK88" s="86">
        <v>100</v>
      </c>
      <c r="IL88" s="86">
        <v>0</v>
      </c>
      <c r="IM88" s="86">
        <v>0</v>
      </c>
      <c r="IN88" s="86">
        <v>0</v>
      </c>
      <c r="IO88" s="86">
        <v>0</v>
      </c>
      <c r="IP88" s="86">
        <v>0</v>
      </c>
      <c r="IQ88" s="86">
        <v>100</v>
      </c>
      <c r="IR88" s="86">
        <v>0</v>
      </c>
      <c r="IS88" s="86">
        <v>100</v>
      </c>
      <c r="IT88" s="86">
        <v>0</v>
      </c>
      <c r="IU88" s="86">
        <v>0</v>
      </c>
      <c r="IV88" s="86">
        <v>0</v>
      </c>
      <c r="IW88" s="86">
        <v>100</v>
      </c>
      <c r="IX88" s="86">
        <v>0</v>
      </c>
      <c r="IY88" s="86">
        <v>0</v>
      </c>
      <c r="IZ88" s="86">
        <v>0</v>
      </c>
      <c r="JA88" s="86">
        <v>0</v>
      </c>
      <c r="JB88" s="86">
        <v>0</v>
      </c>
      <c r="JC88" s="86">
        <v>100</v>
      </c>
      <c r="JD88" s="86">
        <v>100</v>
      </c>
      <c r="JE88" s="86">
        <v>100</v>
      </c>
      <c r="JF88" s="86">
        <v>100</v>
      </c>
      <c r="JG88" s="86">
        <v>100</v>
      </c>
      <c r="JH88" s="86">
        <v>100</v>
      </c>
      <c r="JI88" s="86">
        <v>100</v>
      </c>
      <c r="JJ88" s="86">
        <v>100</v>
      </c>
      <c r="JK88" s="86">
        <v>100</v>
      </c>
      <c r="JL88" s="86">
        <v>100</v>
      </c>
      <c r="JM88" s="86">
        <v>100</v>
      </c>
      <c r="JN88" s="86">
        <v>100</v>
      </c>
      <c r="JO88" s="86">
        <v>100</v>
      </c>
      <c r="JP88" s="86">
        <v>0</v>
      </c>
      <c r="JQ88" s="86">
        <v>100</v>
      </c>
      <c r="JR88" s="86">
        <v>100</v>
      </c>
      <c r="JS88" s="86">
        <v>100</v>
      </c>
      <c r="JT88" s="86">
        <v>100</v>
      </c>
      <c r="JU88" s="86">
        <v>0</v>
      </c>
      <c r="JV88" s="86">
        <v>0</v>
      </c>
      <c r="JW88" s="86">
        <v>100</v>
      </c>
      <c r="JX88" s="86">
        <v>100</v>
      </c>
      <c r="JY88" s="86">
        <v>100</v>
      </c>
      <c r="JZ88" s="86">
        <v>0</v>
      </c>
      <c r="KA88" s="86">
        <v>0</v>
      </c>
      <c r="KB88" s="86">
        <v>100</v>
      </c>
      <c r="KC88" s="86">
        <v>0</v>
      </c>
      <c r="KD88" s="86">
        <v>100</v>
      </c>
      <c r="KE88" s="86">
        <v>100</v>
      </c>
      <c r="KF88" s="86">
        <v>0</v>
      </c>
      <c r="KG88" s="86">
        <v>100</v>
      </c>
      <c r="KH88" s="86">
        <v>0</v>
      </c>
      <c r="KI88" s="86">
        <v>0</v>
      </c>
      <c r="KJ88" s="86">
        <v>0</v>
      </c>
      <c r="KK88" s="86">
        <v>0</v>
      </c>
      <c r="KL88" s="86">
        <v>100</v>
      </c>
      <c r="KM88" s="86">
        <v>100</v>
      </c>
      <c r="KN88" s="86">
        <v>0</v>
      </c>
      <c r="KO88" s="86">
        <v>0</v>
      </c>
      <c r="KP88" s="86">
        <v>100</v>
      </c>
      <c r="KQ88" s="86">
        <v>100</v>
      </c>
      <c r="KR88" s="86">
        <v>0</v>
      </c>
      <c r="KS88" s="86">
        <v>0</v>
      </c>
      <c r="KT88" s="86">
        <v>0</v>
      </c>
      <c r="KU88" s="86">
        <v>100</v>
      </c>
      <c r="KV88" s="86">
        <v>0</v>
      </c>
      <c r="KW88" s="86">
        <v>0</v>
      </c>
      <c r="KX88" s="86">
        <v>0</v>
      </c>
      <c r="KY88" s="86">
        <v>0</v>
      </c>
      <c r="KZ88" s="86">
        <v>100</v>
      </c>
      <c r="LA88" s="86">
        <v>0</v>
      </c>
      <c r="LB88" s="86">
        <v>0</v>
      </c>
      <c r="LC88" s="86">
        <v>0</v>
      </c>
      <c r="LD88" s="86" t="s">
        <v>582</v>
      </c>
      <c r="LE88" s="86" t="s">
        <v>582</v>
      </c>
      <c r="LF88" s="86" t="s">
        <v>582</v>
      </c>
      <c r="LG88" s="86" t="s">
        <v>582</v>
      </c>
      <c r="LH88" s="86" t="s">
        <v>582</v>
      </c>
      <c r="LI88" s="86" t="s">
        <v>582</v>
      </c>
      <c r="LJ88" s="86" t="s">
        <v>582</v>
      </c>
      <c r="LK88" s="86" t="s">
        <v>582</v>
      </c>
      <c r="LL88" s="86" t="s">
        <v>582</v>
      </c>
      <c r="LM88" s="86" t="s">
        <v>582</v>
      </c>
      <c r="LN88" s="86" t="s">
        <v>582</v>
      </c>
      <c r="LO88" s="86" t="s">
        <v>582</v>
      </c>
      <c r="LP88" s="86" t="s">
        <v>582</v>
      </c>
      <c r="LQ88" s="86" t="s">
        <v>582</v>
      </c>
      <c r="LR88" s="86" t="s">
        <v>582</v>
      </c>
      <c r="LS88" s="86" t="s">
        <v>582</v>
      </c>
      <c r="LT88" s="86" t="s">
        <v>582</v>
      </c>
      <c r="LU88" s="86" t="s">
        <v>582</v>
      </c>
      <c r="LV88" s="86">
        <v>0</v>
      </c>
      <c r="LW88" s="86">
        <v>100</v>
      </c>
      <c r="LX88" s="86">
        <v>100</v>
      </c>
      <c r="LY88" s="86">
        <v>100</v>
      </c>
      <c r="LZ88" s="86">
        <v>100</v>
      </c>
      <c r="MA88" s="86">
        <v>100</v>
      </c>
      <c r="MB88" s="86">
        <v>100</v>
      </c>
      <c r="MC88" s="86">
        <v>100</v>
      </c>
      <c r="MD88" s="86">
        <v>100</v>
      </c>
      <c r="ME88" s="86">
        <v>100</v>
      </c>
      <c r="MF88" s="86">
        <v>100</v>
      </c>
      <c r="MG88" s="86">
        <v>100</v>
      </c>
      <c r="MH88" s="86">
        <v>100</v>
      </c>
      <c r="MI88" s="86">
        <v>100</v>
      </c>
      <c r="MJ88" s="86">
        <v>100</v>
      </c>
      <c r="MK88" s="86">
        <v>100</v>
      </c>
      <c r="ML88" s="86">
        <v>100</v>
      </c>
      <c r="MM88" s="86">
        <v>100</v>
      </c>
      <c r="MN88" s="86">
        <v>100</v>
      </c>
      <c r="MO88" s="86">
        <v>0</v>
      </c>
      <c r="MP88" s="86">
        <v>100</v>
      </c>
      <c r="MQ88" s="86">
        <v>100</v>
      </c>
      <c r="MR88" s="86" t="s">
        <v>582</v>
      </c>
      <c r="MS88" s="86" t="s">
        <v>582</v>
      </c>
      <c r="MT88" s="86" t="s">
        <v>582</v>
      </c>
      <c r="MU88" s="86" t="s">
        <v>582</v>
      </c>
      <c r="MV88" s="86" t="s">
        <v>582</v>
      </c>
      <c r="MW88" s="86" t="s">
        <v>582</v>
      </c>
      <c r="MX88" s="86" t="s">
        <v>582</v>
      </c>
      <c r="MY88" s="86" t="s">
        <v>582</v>
      </c>
      <c r="MZ88" s="86" t="s">
        <v>582</v>
      </c>
      <c r="NA88" s="86" t="s">
        <v>582</v>
      </c>
      <c r="NB88" s="86" t="s">
        <v>582</v>
      </c>
      <c r="NC88" s="86" t="s">
        <v>582</v>
      </c>
      <c r="ND88" s="86" t="s">
        <v>582</v>
      </c>
      <c r="NE88" s="86" t="s">
        <v>582</v>
      </c>
      <c r="NF88" s="86" t="s">
        <v>582</v>
      </c>
      <c r="NG88" s="86" t="s">
        <v>582</v>
      </c>
      <c r="NH88" s="86" t="s">
        <v>582</v>
      </c>
      <c r="NI88" s="86" t="s">
        <v>582</v>
      </c>
      <c r="NJ88" s="86" t="s">
        <v>582</v>
      </c>
      <c r="NK88" s="86" t="s">
        <v>582</v>
      </c>
      <c r="NL88" s="86" t="s">
        <v>582</v>
      </c>
      <c r="NM88" s="86" t="s">
        <v>582</v>
      </c>
      <c r="NN88" s="86" t="s">
        <v>582</v>
      </c>
      <c r="NO88" s="86" t="s">
        <v>582</v>
      </c>
      <c r="NP88" s="86" t="s">
        <v>582</v>
      </c>
      <c r="NQ88" s="86" t="s">
        <v>582</v>
      </c>
      <c r="NR88" s="86" t="s">
        <v>582</v>
      </c>
      <c r="NS88" s="86" t="s">
        <v>582</v>
      </c>
      <c r="NT88" s="86" t="s">
        <v>582</v>
      </c>
      <c r="NU88" s="86" t="s">
        <v>582</v>
      </c>
      <c r="NV88" s="86" t="s">
        <v>582</v>
      </c>
      <c r="NW88" s="86" t="s">
        <v>582</v>
      </c>
      <c r="NX88" s="86" t="s">
        <v>582</v>
      </c>
      <c r="NY88" s="86" t="s">
        <v>582</v>
      </c>
      <c r="NZ88" s="86" t="s">
        <v>582</v>
      </c>
      <c r="OA88" s="86" t="s">
        <v>582</v>
      </c>
      <c r="OB88" s="86" t="s">
        <v>582</v>
      </c>
      <c r="OC88" s="86" t="s">
        <v>582</v>
      </c>
      <c r="OD88" s="86" t="s">
        <v>582</v>
      </c>
      <c r="OE88" s="86" t="s">
        <v>582</v>
      </c>
      <c r="OF88" s="86" t="s">
        <v>582</v>
      </c>
      <c r="OG88" s="86" t="s">
        <v>582</v>
      </c>
      <c r="OH88" s="86" t="s">
        <v>582</v>
      </c>
      <c r="OI88" s="86" t="s">
        <v>582</v>
      </c>
      <c r="OJ88" s="86" t="s">
        <v>582</v>
      </c>
      <c r="OK88" s="86" t="s">
        <v>582</v>
      </c>
      <c r="OL88" s="86" t="s">
        <v>582</v>
      </c>
      <c r="OM88" s="86" t="s">
        <v>582</v>
      </c>
      <c r="ON88" s="86" t="s">
        <v>582</v>
      </c>
      <c r="OO88" s="86" t="s">
        <v>582</v>
      </c>
      <c r="OP88" s="86" t="s">
        <v>582</v>
      </c>
    </row>
    <row r="89" spans="1:406" x14ac:dyDescent="0.25">
      <c r="A89" s="86">
        <v>12.16</v>
      </c>
      <c r="B89" s="62" t="s">
        <v>508</v>
      </c>
      <c r="C89" s="86">
        <v>0</v>
      </c>
      <c r="D89" s="86">
        <v>100</v>
      </c>
      <c r="E89" s="86">
        <v>0</v>
      </c>
      <c r="F89" s="86">
        <v>0</v>
      </c>
      <c r="G89" s="86">
        <v>0</v>
      </c>
      <c r="H89" s="86">
        <v>0</v>
      </c>
      <c r="I89" s="86">
        <v>0</v>
      </c>
      <c r="J89" s="86">
        <v>0</v>
      </c>
      <c r="K89" s="86">
        <v>0</v>
      </c>
      <c r="L89" s="86">
        <v>0</v>
      </c>
      <c r="M89" s="86">
        <v>100</v>
      </c>
      <c r="N89" s="86">
        <v>0</v>
      </c>
      <c r="O89" s="86">
        <v>100</v>
      </c>
      <c r="P89" s="86">
        <v>0</v>
      </c>
      <c r="Q89" s="86">
        <v>100</v>
      </c>
      <c r="R89" s="86">
        <v>0</v>
      </c>
      <c r="S89" s="86">
        <v>0</v>
      </c>
      <c r="T89" s="86">
        <v>100</v>
      </c>
      <c r="U89" s="86">
        <v>100</v>
      </c>
      <c r="V89" s="86">
        <v>0</v>
      </c>
      <c r="W89" s="86">
        <v>0</v>
      </c>
      <c r="X89" s="86">
        <v>0</v>
      </c>
      <c r="Y89" s="86">
        <v>100</v>
      </c>
      <c r="Z89" s="86">
        <v>0</v>
      </c>
      <c r="AA89" s="86">
        <v>0</v>
      </c>
      <c r="AB89" s="86">
        <v>0</v>
      </c>
      <c r="AC89" s="86">
        <v>100</v>
      </c>
      <c r="AD89" s="86">
        <v>100</v>
      </c>
      <c r="AE89" s="86">
        <v>0</v>
      </c>
      <c r="AF89" s="86">
        <v>100</v>
      </c>
      <c r="AG89" s="86">
        <v>100</v>
      </c>
      <c r="AH89" s="86">
        <v>100</v>
      </c>
      <c r="AI89" s="86">
        <v>100</v>
      </c>
      <c r="AJ89" s="86">
        <v>100</v>
      </c>
      <c r="AK89" s="86">
        <v>0</v>
      </c>
      <c r="AL89" s="86">
        <v>100</v>
      </c>
      <c r="AM89" s="86">
        <v>0</v>
      </c>
      <c r="AN89" s="86">
        <v>100</v>
      </c>
      <c r="AO89" s="86">
        <v>100</v>
      </c>
      <c r="AP89" s="86">
        <v>100</v>
      </c>
      <c r="AQ89" s="86">
        <v>100</v>
      </c>
      <c r="AR89" s="86">
        <v>0</v>
      </c>
      <c r="AS89" s="86">
        <v>100</v>
      </c>
      <c r="AT89" s="86">
        <v>100</v>
      </c>
      <c r="AU89" s="86">
        <v>0</v>
      </c>
      <c r="AV89" s="86">
        <v>100</v>
      </c>
      <c r="AW89" s="86">
        <v>100</v>
      </c>
      <c r="AX89" s="86">
        <v>0</v>
      </c>
      <c r="AY89" s="86">
        <v>100</v>
      </c>
      <c r="AZ89" s="86">
        <v>0</v>
      </c>
      <c r="BA89" s="86">
        <v>100</v>
      </c>
      <c r="BB89" s="86">
        <v>0</v>
      </c>
      <c r="BC89" s="86">
        <v>0</v>
      </c>
      <c r="BD89" s="86">
        <v>0</v>
      </c>
      <c r="BE89" s="86">
        <v>100</v>
      </c>
      <c r="BF89" s="86">
        <v>100</v>
      </c>
      <c r="BG89" s="86">
        <v>100</v>
      </c>
      <c r="BH89" s="86">
        <v>100</v>
      </c>
      <c r="BI89" s="86">
        <v>100</v>
      </c>
      <c r="BJ89" s="86">
        <v>0</v>
      </c>
      <c r="BK89" s="86">
        <v>100</v>
      </c>
      <c r="BL89" s="86">
        <v>100</v>
      </c>
      <c r="BM89" s="86">
        <v>100</v>
      </c>
      <c r="BN89" s="86">
        <v>0</v>
      </c>
      <c r="BO89" s="86">
        <v>0</v>
      </c>
      <c r="BP89" s="86">
        <v>100</v>
      </c>
      <c r="BQ89" s="86">
        <v>0</v>
      </c>
      <c r="BR89" s="86">
        <v>0</v>
      </c>
      <c r="BS89" s="86">
        <v>0</v>
      </c>
      <c r="BT89" s="86">
        <v>0</v>
      </c>
      <c r="BU89" s="86">
        <v>100</v>
      </c>
      <c r="BV89" s="86">
        <v>100</v>
      </c>
      <c r="BW89" s="86">
        <v>100</v>
      </c>
      <c r="BX89" s="86">
        <v>0</v>
      </c>
      <c r="BY89" s="86">
        <v>100</v>
      </c>
      <c r="BZ89" s="86">
        <v>100</v>
      </c>
      <c r="CA89" s="86">
        <v>100</v>
      </c>
      <c r="CB89" s="86">
        <v>0</v>
      </c>
      <c r="CC89" s="86">
        <v>100</v>
      </c>
      <c r="CD89" s="86">
        <v>100</v>
      </c>
      <c r="CE89" s="86">
        <v>50</v>
      </c>
      <c r="CF89" s="86">
        <v>100</v>
      </c>
      <c r="CG89" s="86">
        <v>100</v>
      </c>
      <c r="CH89" s="86">
        <v>100</v>
      </c>
      <c r="CI89" s="86">
        <v>100</v>
      </c>
      <c r="CJ89" s="86">
        <v>50</v>
      </c>
      <c r="CK89" s="86">
        <v>100</v>
      </c>
      <c r="CL89" s="86">
        <v>0</v>
      </c>
      <c r="CM89" s="86">
        <v>50</v>
      </c>
      <c r="CN89" s="86">
        <v>50</v>
      </c>
      <c r="CO89" s="86">
        <v>100</v>
      </c>
      <c r="CP89" s="86">
        <v>50</v>
      </c>
      <c r="CQ89" s="86">
        <v>50</v>
      </c>
      <c r="CR89" s="86">
        <v>100</v>
      </c>
      <c r="CS89" s="86">
        <v>100</v>
      </c>
      <c r="CT89" s="86">
        <v>100</v>
      </c>
      <c r="CU89" s="86">
        <v>50</v>
      </c>
      <c r="CV89" s="86">
        <v>50</v>
      </c>
      <c r="CW89" s="86">
        <v>100</v>
      </c>
      <c r="CX89" s="86">
        <v>100</v>
      </c>
      <c r="CY89" s="86">
        <v>50</v>
      </c>
      <c r="CZ89" s="86">
        <v>100</v>
      </c>
      <c r="DA89" s="86">
        <v>100</v>
      </c>
      <c r="DB89" s="86">
        <v>100</v>
      </c>
      <c r="DC89" s="86">
        <v>100</v>
      </c>
      <c r="DD89" s="86">
        <v>50</v>
      </c>
      <c r="DE89" s="86">
        <v>0</v>
      </c>
      <c r="DF89" s="86">
        <v>100</v>
      </c>
      <c r="DG89" s="86">
        <v>100</v>
      </c>
      <c r="DH89" s="86">
        <v>100</v>
      </c>
      <c r="DI89" s="86">
        <v>0</v>
      </c>
      <c r="DJ89" s="86">
        <v>0</v>
      </c>
      <c r="DK89" s="86">
        <v>100</v>
      </c>
      <c r="DL89" s="86">
        <v>100</v>
      </c>
      <c r="DM89" s="86">
        <v>0</v>
      </c>
      <c r="DN89" s="86">
        <v>100</v>
      </c>
      <c r="DO89" s="86">
        <v>0</v>
      </c>
      <c r="DP89" s="86">
        <v>100</v>
      </c>
      <c r="DQ89" s="86">
        <v>0</v>
      </c>
      <c r="DR89" s="86">
        <v>100</v>
      </c>
      <c r="DS89" s="86">
        <v>0</v>
      </c>
      <c r="DT89" s="86">
        <v>0</v>
      </c>
      <c r="DU89" s="86">
        <v>0</v>
      </c>
      <c r="DV89" s="86">
        <v>100</v>
      </c>
      <c r="DW89" s="86">
        <v>100</v>
      </c>
      <c r="DX89" s="86">
        <v>100</v>
      </c>
      <c r="DY89" s="86">
        <v>0</v>
      </c>
      <c r="DZ89" s="86">
        <v>100</v>
      </c>
      <c r="EA89" s="86">
        <v>0</v>
      </c>
      <c r="EB89" s="86">
        <v>100</v>
      </c>
      <c r="EC89" s="86">
        <v>100</v>
      </c>
      <c r="ED89" s="86">
        <v>100</v>
      </c>
      <c r="EE89" s="86">
        <v>100</v>
      </c>
      <c r="EF89" s="86">
        <v>0</v>
      </c>
      <c r="EG89" s="86" t="s">
        <v>582</v>
      </c>
      <c r="EH89" s="86" t="s">
        <v>582</v>
      </c>
      <c r="EI89" s="86" t="s">
        <v>582</v>
      </c>
      <c r="EJ89" s="86" t="s">
        <v>582</v>
      </c>
      <c r="EK89" s="86" t="s">
        <v>582</v>
      </c>
      <c r="EL89" s="86" t="s">
        <v>582</v>
      </c>
      <c r="EM89" s="86" t="s">
        <v>582</v>
      </c>
      <c r="EN89" s="86" t="s">
        <v>582</v>
      </c>
      <c r="EO89" s="86" t="s">
        <v>582</v>
      </c>
      <c r="EP89" s="86" t="s">
        <v>582</v>
      </c>
      <c r="EQ89" s="86" t="s">
        <v>582</v>
      </c>
      <c r="ER89" s="86" t="s">
        <v>582</v>
      </c>
      <c r="ES89" s="86" t="s">
        <v>582</v>
      </c>
      <c r="ET89" s="86" t="s">
        <v>582</v>
      </c>
      <c r="EU89" s="86">
        <v>0</v>
      </c>
      <c r="EV89" s="86">
        <v>100</v>
      </c>
      <c r="EW89" s="86">
        <v>0</v>
      </c>
      <c r="EX89" s="86">
        <v>100</v>
      </c>
      <c r="EY89" s="86">
        <v>100</v>
      </c>
      <c r="EZ89" s="86">
        <v>100</v>
      </c>
      <c r="FA89" s="86">
        <v>100</v>
      </c>
      <c r="FB89" s="86">
        <v>100</v>
      </c>
      <c r="FC89" s="86">
        <v>100</v>
      </c>
      <c r="FD89" s="86">
        <v>100</v>
      </c>
      <c r="FE89" s="86">
        <v>100</v>
      </c>
      <c r="FF89" s="86">
        <v>100</v>
      </c>
      <c r="FG89" s="86">
        <v>100</v>
      </c>
      <c r="FH89" s="86">
        <v>100</v>
      </c>
      <c r="FI89" s="86">
        <v>100</v>
      </c>
      <c r="FJ89" s="86">
        <v>100</v>
      </c>
      <c r="FK89" s="86">
        <v>100</v>
      </c>
      <c r="FL89" s="86">
        <v>100</v>
      </c>
      <c r="FM89" s="86">
        <v>100</v>
      </c>
      <c r="FN89" s="86">
        <v>100</v>
      </c>
      <c r="FO89" s="86">
        <v>100</v>
      </c>
      <c r="FP89" s="86">
        <v>100</v>
      </c>
      <c r="FQ89" s="86">
        <v>100</v>
      </c>
      <c r="FR89" s="86">
        <v>100</v>
      </c>
      <c r="FS89" s="86">
        <v>100</v>
      </c>
      <c r="FT89" s="86">
        <v>0</v>
      </c>
      <c r="FU89" s="86">
        <v>100</v>
      </c>
      <c r="FV89" s="86">
        <v>100</v>
      </c>
      <c r="FW89" s="86">
        <v>100</v>
      </c>
      <c r="FX89" s="86">
        <v>0</v>
      </c>
      <c r="FY89" s="86">
        <v>0</v>
      </c>
      <c r="FZ89" s="86">
        <v>0</v>
      </c>
      <c r="GA89" s="86">
        <v>100</v>
      </c>
      <c r="GB89" s="86">
        <v>0</v>
      </c>
      <c r="GC89" s="86">
        <v>100</v>
      </c>
      <c r="GD89" s="86">
        <v>0</v>
      </c>
      <c r="GE89" s="86">
        <v>0</v>
      </c>
      <c r="GF89" s="86">
        <v>100</v>
      </c>
      <c r="GG89" s="86">
        <v>100</v>
      </c>
      <c r="GH89" s="86">
        <v>100</v>
      </c>
      <c r="GI89" s="86">
        <v>100</v>
      </c>
      <c r="GJ89" s="86">
        <v>100</v>
      </c>
      <c r="GK89" s="86">
        <v>100</v>
      </c>
      <c r="GL89" s="86">
        <v>100</v>
      </c>
      <c r="GM89" s="86">
        <v>100</v>
      </c>
      <c r="GN89" s="86">
        <v>100</v>
      </c>
      <c r="GO89" s="86">
        <v>100</v>
      </c>
      <c r="GP89" s="86">
        <v>100</v>
      </c>
      <c r="GQ89" s="86" t="s">
        <v>582</v>
      </c>
      <c r="GR89" s="86">
        <v>100</v>
      </c>
      <c r="GS89" s="86">
        <v>100</v>
      </c>
      <c r="GT89" s="86">
        <v>100</v>
      </c>
      <c r="GU89" s="86">
        <v>100</v>
      </c>
      <c r="GV89" s="86">
        <v>0</v>
      </c>
      <c r="GW89" s="86">
        <v>0</v>
      </c>
      <c r="GX89" s="86">
        <v>0</v>
      </c>
      <c r="GY89" s="86">
        <v>100</v>
      </c>
      <c r="GZ89" s="86">
        <v>100</v>
      </c>
      <c r="HA89" s="86">
        <v>0</v>
      </c>
      <c r="HB89" s="86">
        <v>100</v>
      </c>
      <c r="HC89" s="86">
        <v>100</v>
      </c>
      <c r="HD89" s="86">
        <v>100</v>
      </c>
      <c r="HE89" s="86">
        <v>100</v>
      </c>
      <c r="HF89" s="86">
        <v>0</v>
      </c>
      <c r="HG89" s="86">
        <v>100</v>
      </c>
      <c r="HH89" s="86">
        <v>0</v>
      </c>
      <c r="HI89" s="86">
        <v>100</v>
      </c>
      <c r="HJ89" s="86">
        <v>0</v>
      </c>
      <c r="HK89" s="86">
        <v>0</v>
      </c>
      <c r="HL89" s="86">
        <v>0</v>
      </c>
      <c r="HM89" s="86">
        <v>0</v>
      </c>
      <c r="HN89" s="86">
        <v>0</v>
      </c>
      <c r="HO89" s="86">
        <v>0</v>
      </c>
      <c r="HP89" s="86">
        <v>0</v>
      </c>
      <c r="HQ89" s="86">
        <v>0</v>
      </c>
      <c r="HR89" s="86">
        <v>0</v>
      </c>
      <c r="HS89" s="86">
        <v>0</v>
      </c>
      <c r="HT89" s="86">
        <v>0</v>
      </c>
      <c r="HU89" s="86">
        <v>0</v>
      </c>
      <c r="HV89" s="86">
        <v>100</v>
      </c>
      <c r="HW89" s="86">
        <v>100</v>
      </c>
      <c r="HX89" s="86">
        <v>0</v>
      </c>
      <c r="HY89" s="86" t="s">
        <v>582</v>
      </c>
      <c r="HZ89" s="86" t="s">
        <v>582</v>
      </c>
      <c r="IA89" s="86" t="s">
        <v>582</v>
      </c>
      <c r="IB89" s="86" t="s">
        <v>582</v>
      </c>
      <c r="IC89" s="86" t="s">
        <v>582</v>
      </c>
      <c r="ID89" s="86" t="s">
        <v>582</v>
      </c>
      <c r="IE89" s="86" t="s">
        <v>582</v>
      </c>
      <c r="IF89" s="86" t="s">
        <v>582</v>
      </c>
      <c r="IG89" s="86" t="s">
        <v>582</v>
      </c>
      <c r="IH89" s="86" t="s">
        <v>582</v>
      </c>
      <c r="II89" s="86" t="s">
        <v>582</v>
      </c>
      <c r="IJ89" s="86" t="s">
        <v>582</v>
      </c>
      <c r="IK89" s="86" t="s">
        <v>582</v>
      </c>
      <c r="IL89" s="86" t="s">
        <v>582</v>
      </c>
      <c r="IM89" s="86" t="s">
        <v>582</v>
      </c>
      <c r="IN89" s="86" t="s">
        <v>582</v>
      </c>
      <c r="IO89" s="86" t="s">
        <v>582</v>
      </c>
      <c r="IP89" s="86" t="s">
        <v>582</v>
      </c>
      <c r="IQ89" s="86" t="s">
        <v>582</v>
      </c>
      <c r="IR89" s="86" t="s">
        <v>582</v>
      </c>
      <c r="IS89" s="86" t="s">
        <v>582</v>
      </c>
      <c r="IT89" s="86" t="s">
        <v>582</v>
      </c>
      <c r="IU89" s="86" t="s">
        <v>582</v>
      </c>
      <c r="IV89" s="86" t="s">
        <v>582</v>
      </c>
      <c r="IW89" s="86" t="s">
        <v>582</v>
      </c>
      <c r="IX89" s="86" t="s">
        <v>582</v>
      </c>
      <c r="IY89" s="86" t="s">
        <v>582</v>
      </c>
      <c r="IZ89" s="86" t="s">
        <v>582</v>
      </c>
      <c r="JA89" s="86" t="s">
        <v>582</v>
      </c>
      <c r="JB89" s="86" t="s">
        <v>582</v>
      </c>
      <c r="JC89" s="86">
        <v>100</v>
      </c>
      <c r="JD89" s="86">
        <v>100</v>
      </c>
      <c r="JE89" s="86">
        <v>100</v>
      </c>
      <c r="JF89" s="86">
        <v>100</v>
      </c>
      <c r="JG89" s="86">
        <v>100</v>
      </c>
      <c r="JH89" s="86">
        <v>100</v>
      </c>
      <c r="JI89" s="86">
        <v>100</v>
      </c>
      <c r="JJ89" s="86">
        <v>100</v>
      </c>
      <c r="JK89" s="86">
        <v>100</v>
      </c>
      <c r="JL89" s="86">
        <v>100</v>
      </c>
      <c r="JM89" s="86">
        <v>100</v>
      </c>
      <c r="JN89" s="86">
        <v>100</v>
      </c>
      <c r="JO89" s="86">
        <v>100</v>
      </c>
      <c r="JP89" s="86">
        <v>0</v>
      </c>
      <c r="JQ89" s="86">
        <v>100</v>
      </c>
      <c r="JR89" s="86">
        <v>100</v>
      </c>
      <c r="JS89" s="86">
        <v>100</v>
      </c>
      <c r="JT89" s="86">
        <v>100</v>
      </c>
      <c r="JU89" s="86">
        <v>0</v>
      </c>
      <c r="JV89" s="86">
        <v>100</v>
      </c>
      <c r="JW89" s="86">
        <v>100</v>
      </c>
      <c r="JX89" s="86">
        <v>100</v>
      </c>
      <c r="JY89" s="86">
        <v>0</v>
      </c>
      <c r="JZ89" s="86">
        <v>100</v>
      </c>
      <c r="KA89" s="86">
        <v>100</v>
      </c>
      <c r="KB89" s="86">
        <v>100</v>
      </c>
      <c r="KC89" s="86">
        <v>100</v>
      </c>
      <c r="KD89" s="86">
        <v>100</v>
      </c>
      <c r="KE89" s="86">
        <v>100</v>
      </c>
      <c r="KF89" s="86">
        <v>100</v>
      </c>
      <c r="KG89" s="86">
        <v>100</v>
      </c>
      <c r="KH89" s="86">
        <v>0</v>
      </c>
      <c r="KI89" s="86">
        <v>100</v>
      </c>
      <c r="KJ89" s="86">
        <v>100</v>
      </c>
      <c r="KK89" s="86">
        <v>100</v>
      </c>
      <c r="KL89" s="86">
        <v>100</v>
      </c>
      <c r="KM89" s="86">
        <v>100</v>
      </c>
      <c r="KN89" s="86">
        <v>0</v>
      </c>
      <c r="KO89" s="86">
        <v>100</v>
      </c>
      <c r="KP89" s="86">
        <v>100</v>
      </c>
      <c r="KQ89" s="86">
        <v>100</v>
      </c>
      <c r="KR89" s="86">
        <v>0</v>
      </c>
      <c r="KS89" s="86">
        <v>100</v>
      </c>
      <c r="KT89" s="86">
        <v>0</v>
      </c>
      <c r="KU89" s="86">
        <v>100</v>
      </c>
      <c r="KV89" s="86">
        <v>100</v>
      </c>
      <c r="KW89" s="86">
        <v>100</v>
      </c>
      <c r="KX89" s="86">
        <v>0</v>
      </c>
      <c r="KY89" s="86">
        <v>100</v>
      </c>
      <c r="KZ89" s="86">
        <v>100</v>
      </c>
      <c r="LA89" s="86">
        <v>100</v>
      </c>
      <c r="LB89" s="86">
        <v>100</v>
      </c>
      <c r="LC89" s="86">
        <v>0</v>
      </c>
      <c r="LD89" s="86">
        <v>100</v>
      </c>
      <c r="LE89" s="86">
        <v>50</v>
      </c>
      <c r="LF89" s="86">
        <v>50</v>
      </c>
      <c r="LG89" s="86">
        <v>100</v>
      </c>
      <c r="LH89" s="86">
        <v>100</v>
      </c>
      <c r="LI89" s="86">
        <v>100</v>
      </c>
      <c r="LJ89" s="86">
        <v>100</v>
      </c>
      <c r="LK89" s="86">
        <v>50</v>
      </c>
      <c r="LL89" s="86">
        <v>50</v>
      </c>
      <c r="LM89" s="86">
        <v>100</v>
      </c>
      <c r="LN89" s="86">
        <v>100</v>
      </c>
      <c r="LO89" s="86">
        <v>100</v>
      </c>
      <c r="LP89" s="86">
        <v>50</v>
      </c>
      <c r="LQ89" s="86">
        <v>50</v>
      </c>
      <c r="LR89" s="86">
        <v>100</v>
      </c>
      <c r="LS89" s="86">
        <v>100</v>
      </c>
      <c r="LT89" s="86">
        <v>0</v>
      </c>
      <c r="LU89" s="86">
        <v>100</v>
      </c>
      <c r="LV89" s="86">
        <v>100</v>
      </c>
      <c r="LW89" s="86">
        <v>100</v>
      </c>
      <c r="LX89" s="86">
        <v>0</v>
      </c>
      <c r="LY89" s="86">
        <v>100</v>
      </c>
      <c r="LZ89" s="86">
        <v>100</v>
      </c>
      <c r="MA89" s="86">
        <v>100</v>
      </c>
      <c r="MB89" s="86">
        <v>100</v>
      </c>
      <c r="MC89" s="86">
        <v>100</v>
      </c>
      <c r="MD89" s="86">
        <v>100</v>
      </c>
      <c r="ME89" s="86">
        <v>100</v>
      </c>
      <c r="MF89" s="86">
        <v>100</v>
      </c>
      <c r="MG89" s="86">
        <v>100</v>
      </c>
      <c r="MH89" s="86">
        <v>100</v>
      </c>
      <c r="MI89" s="86">
        <v>100</v>
      </c>
      <c r="MJ89" s="86">
        <v>100</v>
      </c>
      <c r="MK89" s="86">
        <v>100</v>
      </c>
      <c r="ML89" s="86">
        <v>100</v>
      </c>
      <c r="MM89" s="86">
        <v>100</v>
      </c>
      <c r="MN89" s="86">
        <v>100</v>
      </c>
      <c r="MO89" s="86">
        <v>0</v>
      </c>
      <c r="MP89" s="86">
        <v>100</v>
      </c>
      <c r="MQ89" s="86">
        <v>100</v>
      </c>
      <c r="MR89" s="86" t="s">
        <v>582</v>
      </c>
      <c r="MS89" s="86" t="s">
        <v>582</v>
      </c>
      <c r="MT89" s="86" t="s">
        <v>582</v>
      </c>
      <c r="MU89" s="86" t="s">
        <v>582</v>
      </c>
      <c r="MV89" s="86" t="s">
        <v>582</v>
      </c>
      <c r="MW89" s="86" t="s">
        <v>582</v>
      </c>
      <c r="MX89" s="86" t="s">
        <v>582</v>
      </c>
      <c r="MY89" s="86" t="s">
        <v>582</v>
      </c>
      <c r="MZ89" s="86" t="s">
        <v>582</v>
      </c>
      <c r="NA89" s="86" t="s">
        <v>582</v>
      </c>
      <c r="NB89" s="86" t="s">
        <v>582</v>
      </c>
      <c r="NC89" s="86" t="s">
        <v>582</v>
      </c>
      <c r="ND89" s="86" t="s">
        <v>582</v>
      </c>
      <c r="NE89" s="86" t="s">
        <v>582</v>
      </c>
      <c r="NF89" s="86" t="s">
        <v>582</v>
      </c>
      <c r="NG89" s="86" t="s">
        <v>582</v>
      </c>
      <c r="NH89" s="86" t="s">
        <v>582</v>
      </c>
      <c r="NI89" s="86" t="s">
        <v>582</v>
      </c>
      <c r="NJ89" s="86" t="s">
        <v>582</v>
      </c>
      <c r="NK89" s="86" t="s">
        <v>582</v>
      </c>
      <c r="NL89" s="86" t="s">
        <v>582</v>
      </c>
      <c r="NM89" s="86" t="s">
        <v>582</v>
      </c>
      <c r="NN89" s="86" t="s">
        <v>582</v>
      </c>
      <c r="NO89" s="86" t="s">
        <v>582</v>
      </c>
      <c r="NP89" s="86" t="s">
        <v>582</v>
      </c>
      <c r="NQ89" s="86" t="s">
        <v>582</v>
      </c>
      <c r="NR89" s="86">
        <v>100</v>
      </c>
      <c r="NS89" s="86">
        <v>100</v>
      </c>
      <c r="NT89" s="86">
        <v>100</v>
      </c>
      <c r="NU89" s="86">
        <v>100</v>
      </c>
      <c r="NV89" s="86">
        <v>100</v>
      </c>
      <c r="NW89" s="86">
        <v>100</v>
      </c>
      <c r="NX89" s="86">
        <v>100</v>
      </c>
      <c r="NY89" s="86">
        <v>100</v>
      </c>
      <c r="NZ89" s="86">
        <v>100</v>
      </c>
      <c r="OA89" s="86">
        <v>100</v>
      </c>
      <c r="OB89" s="86">
        <v>100</v>
      </c>
      <c r="OC89" s="86">
        <v>100</v>
      </c>
      <c r="OD89" s="86">
        <v>100</v>
      </c>
      <c r="OE89" s="86">
        <v>100</v>
      </c>
      <c r="OF89" s="86">
        <v>100</v>
      </c>
      <c r="OG89" s="86">
        <v>100</v>
      </c>
      <c r="OH89" s="86">
        <v>100</v>
      </c>
      <c r="OI89" s="86">
        <v>100</v>
      </c>
      <c r="OJ89" s="86">
        <v>0</v>
      </c>
      <c r="OK89" s="86">
        <v>0</v>
      </c>
      <c r="OL89" s="86">
        <v>100</v>
      </c>
      <c r="OM89" s="86">
        <v>100</v>
      </c>
      <c r="ON89" s="86">
        <v>100</v>
      </c>
      <c r="OO89" s="86">
        <v>100</v>
      </c>
      <c r="OP89" s="86">
        <v>100</v>
      </c>
    </row>
    <row r="90" spans="1:406" x14ac:dyDescent="0.25">
      <c r="A90" s="86">
        <v>12.17</v>
      </c>
      <c r="B90" s="62" t="s">
        <v>509</v>
      </c>
      <c r="C90" s="86">
        <v>0</v>
      </c>
      <c r="D90" s="86">
        <v>100</v>
      </c>
      <c r="E90" s="86">
        <v>0</v>
      </c>
      <c r="F90" s="86">
        <v>0</v>
      </c>
      <c r="G90" s="86">
        <v>0</v>
      </c>
      <c r="H90" s="86">
        <v>0</v>
      </c>
      <c r="I90" s="86">
        <v>0</v>
      </c>
      <c r="J90" s="86">
        <v>0</v>
      </c>
      <c r="K90" s="86">
        <v>100</v>
      </c>
      <c r="L90" s="86">
        <v>0</v>
      </c>
      <c r="M90" s="86">
        <v>0</v>
      </c>
      <c r="N90" s="86">
        <v>0</v>
      </c>
      <c r="O90" s="86">
        <v>100</v>
      </c>
      <c r="P90" s="86">
        <v>0</v>
      </c>
      <c r="Q90" s="86">
        <v>0</v>
      </c>
      <c r="R90" s="86">
        <v>0</v>
      </c>
      <c r="S90" s="86">
        <v>0</v>
      </c>
      <c r="T90" s="86">
        <v>0</v>
      </c>
      <c r="U90" s="86">
        <v>100</v>
      </c>
      <c r="V90" s="86">
        <v>0</v>
      </c>
      <c r="W90" s="86">
        <v>100</v>
      </c>
      <c r="X90" s="86">
        <v>0</v>
      </c>
      <c r="Y90" s="86">
        <v>0</v>
      </c>
      <c r="Z90" s="86">
        <v>0</v>
      </c>
      <c r="AA90" s="86">
        <v>0</v>
      </c>
      <c r="AB90" s="86">
        <v>0</v>
      </c>
      <c r="AC90" s="86" t="s">
        <v>582</v>
      </c>
      <c r="AD90" s="86" t="s">
        <v>582</v>
      </c>
      <c r="AE90" s="86" t="s">
        <v>582</v>
      </c>
      <c r="AF90" s="86" t="s">
        <v>582</v>
      </c>
      <c r="AG90" s="86" t="s">
        <v>582</v>
      </c>
      <c r="AH90" s="86" t="s">
        <v>582</v>
      </c>
      <c r="AI90" s="86" t="s">
        <v>582</v>
      </c>
      <c r="AJ90" s="86" t="s">
        <v>582</v>
      </c>
      <c r="AK90" s="86" t="s">
        <v>582</v>
      </c>
      <c r="AL90" s="86" t="s">
        <v>582</v>
      </c>
      <c r="AM90" s="86" t="s">
        <v>582</v>
      </c>
      <c r="AN90" s="86" t="s">
        <v>582</v>
      </c>
      <c r="AO90" s="86" t="s">
        <v>582</v>
      </c>
      <c r="AP90" s="86" t="s">
        <v>582</v>
      </c>
      <c r="AQ90" s="86" t="s">
        <v>582</v>
      </c>
      <c r="AR90" s="86" t="s">
        <v>582</v>
      </c>
      <c r="AS90" s="86" t="s">
        <v>582</v>
      </c>
      <c r="AT90" s="86" t="s">
        <v>582</v>
      </c>
      <c r="AU90" s="86" t="s">
        <v>582</v>
      </c>
      <c r="AV90" s="86" t="s">
        <v>582</v>
      </c>
      <c r="AW90" s="86" t="s">
        <v>582</v>
      </c>
      <c r="AX90" s="86" t="s">
        <v>582</v>
      </c>
      <c r="AY90" s="86" t="s">
        <v>582</v>
      </c>
      <c r="AZ90" s="86" t="s">
        <v>582</v>
      </c>
      <c r="BA90" s="86" t="s">
        <v>582</v>
      </c>
      <c r="BB90" s="86" t="s">
        <v>582</v>
      </c>
      <c r="BC90" s="86" t="s">
        <v>582</v>
      </c>
      <c r="BD90" s="86" t="s">
        <v>582</v>
      </c>
      <c r="BE90" s="86" t="s">
        <v>582</v>
      </c>
      <c r="BF90" s="86" t="s">
        <v>582</v>
      </c>
      <c r="BG90" s="86" t="s">
        <v>582</v>
      </c>
      <c r="BH90" s="86" t="s">
        <v>582</v>
      </c>
      <c r="BI90" s="86" t="s">
        <v>582</v>
      </c>
      <c r="BJ90" s="86" t="s">
        <v>582</v>
      </c>
      <c r="BK90" s="86" t="s">
        <v>582</v>
      </c>
      <c r="BL90" s="86" t="s">
        <v>582</v>
      </c>
      <c r="BM90" s="86" t="s">
        <v>582</v>
      </c>
      <c r="BN90" s="86" t="s">
        <v>582</v>
      </c>
      <c r="BO90" s="86" t="s">
        <v>582</v>
      </c>
      <c r="BP90" s="86" t="s">
        <v>582</v>
      </c>
      <c r="BQ90" s="86" t="s">
        <v>582</v>
      </c>
      <c r="BR90" s="86" t="s">
        <v>582</v>
      </c>
      <c r="BS90" s="86" t="s">
        <v>582</v>
      </c>
      <c r="BT90" s="86" t="s">
        <v>582</v>
      </c>
      <c r="BU90" s="86" t="s">
        <v>582</v>
      </c>
      <c r="BV90" s="86" t="s">
        <v>582</v>
      </c>
      <c r="BW90" s="86" t="s">
        <v>582</v>
      </c>
      <c r="BX90" s="86" t="s">
        <v>582</v>
      </c>
      <c r="BY90" s="86" t="s">
        <v>582</v>
      </c>
      <c r="BZ90" s="86" t="s">
        <v>582</v>
      </c>
      <c r="CA90" s="86" t="s">
        <v>582</v>
      </c>
      <c r="CB90" s="86" t="s">
        <v>582</v>
      </c>
      <c r="CC90" s="86" t="s">
        <v>582</v>
      </c>
      <c r="CD90" s="86" t="s">
        <v>582</v>
      </c>
      <c r="CE90" s="86">
        <v>0</v>
      </c>
      <c r="CF90" s="86">
        <v>50</v>
      </c>
      <c r="CG90" s="86">
        <v>50</v>
      </c>
      <c r="CH90" s="86">
        <v>50</v>
      </c>
      <c r="CI90" s="86">
        <v>0</v>
      </c>
      <c r="CJ90" s="86">
        <v>50</v>
      </c>
      <c r="CK90" s="86">
        <v>50</v>
      </c>
      <c r="CL90" s="86">
        <v>0</v>
      </c>
      <c r="CM90" s="86">
        <v>0</v>
      </c>
      <c r="CN90" s="86">
        <v>50</v>
      </c>
      <c r="CO90" s="86">
        <v>50</v>
      </c>
      <c r="CP90" s="86">
        <v>0</v>
      </c>
      <c r="CQ90" s="86">
        <v>50</v>
      </c>
      <c r="CR90" s="86">
        <v>50</v>
      </c>
      <c r="CS90" s="86">
        <v>50</v>
      </c>
      <c r="CT90" s="86">
        <v>50</v>
      </c>
      <c r="CU90" s="86">
        <v>0</v>
      </c>
      <c r="CV90" s="86">
        <v>0</v>
      </c>
      <c r="CW90" s="86">
        <v>50</v>
      </c>
      <c r="CX90" s="86">
        <v>50</v>
      </c>
      <c r="CY90" s="86">
        <v>50</v>
      </c>
      <c r="CZ90" s="86">
        <v>50</v>
      </c>
      <c r="DA90" s="86">
        <v>50</v>
      </c>
      <c r="DB90" s="86">
        <v>50</v>
      </c>
      <c r="DC90" s="86">
        <v>50</v>
      </c>
      <c r="DD90" s="86">
        <v>50</v>
      </c>
      <c r="DE90" s="86">
        <v>0</v>
      </c>
      <c r="DF90" s="86">
        <v>50</v>
      </c>
      <c r="DG90" s="86">
        <v>50</v>
      </c>
      <c r="DH90" s="86">
        <v>50</v>
      </c>
      <c r="DI90" s="86">
        <v>0</v>
      </c>
      <c r="DJ90" s="86">
        <v>0</v>
      </c>
      <c r="DK90" s="86">
        <v>50</v>
      </c>
      <c r="DL90" s="86">
        <v>0</v>
      </c>
      <c r="DM90" s="86">
        <v>50</v>
      </c>
      <c r="DN90" s="86">
        <v>0</v>
      </c>
      <c r="DO90" s="86">
        <v>0</v>
      </c>
      <c r="DP90" s="86">
        <v>50</v>
      </c>
      <c r="DQ90" s="86">
        <v>0</v>
      </c>
      <c r="DR90" s="86">
        <v>50</v>
      </c>
      <c r="DS90" s="86">
        <v>0</v>
      </c>
      <c r="DT90" s="86">
        <v>0</v>
      </c>
      <c r="DU90" s="86">
        <v>0</v>
      </c>
      <c r="DV90" s="86">
        <v>100</v>
      </c>
      <c r="DW90" s="86">
        <v>50</v>
      </c>
      <c r="DX90" s="86">
        <v>50</v>
      </c>
      <c r="DY90" s="86">
        <v>0</v>
      </c>
      <c r="DZ90" s="86">
        <v>50</v>
      </c>
      <c r="EA90" s="86">
        <v>0</v>
      </c>
      <c r="EB90" s="86">
        <v>100</v>
      </c>
      <c r="EC90" s="86">
        <v>50</v>
      </c>
      <c r="ED90" s="86">
        <v>50</v>
      </c>
      <c r="EE90" s="86">
        <v>0</v>
      </c>
      <c r="EF90" s="86">
        <v>0</v>
      </c>
      <c r="EG90" s="86">
        <v>66.666666666666657</v>
      </c>
      <c r="EH90" s="86">
        <v>66.666666666666657</v>
      </c>
      <c r="EI90" s="86">
        <v>0</v>
      </c>
      <c r="EJ90" s="86">
        <v>0</v>
      </c>
      <c r="EK90" s="86">
        <v>0</v>
      </c>
      <c r="EL90" s="86">
        <v>0</v>
      </c>
      <c r="EM90" s="86">
        <v>0</v>
      </c>
      <c r="EN90" s="86">
        <v>66.666666666666657</v>
      </c>
      <c r="EO90" s="86">
        <v>100</v>
      </c>
      <c r="EP90" s="86">
        <v>100</v>
      </c>
      <c r="EQ90" s="86">
        <v>66.666666666666657</v>
      </c>
      <c r="ER90" s="86">
        <v>100</v>
      </c>
      <c r="ES90" s="86">
        <v>66.666666666666657</v>
      </c>
      <c r="ET90" s="86">
        <v>33.333333333333329</v>
      </c>
      <c r="EU90" s="86">
        <v>0</v>
      </c>
      <c r="EV90" s="86">
        <v>100</v>
      </c>
      <c r="EW90" s="86">
        <v>0</v>
      </c>
      <c r="EX90" s="86">
        <v>0</v>
      </c>
      <c r="EY90" s="86">
        <v>100</v>
      </c>
      <c r="EZ90" s="86">
        <v>100</v>
      </c>
      <c r="FA90" s="86">
        <v>50</v>
      </c>
      <c r="FB90" s="86">
        <v>100</v>
      </c>
      <c r="FC90" s="86">
        <v>50</v>
      </c>
      <c r="FD90" s="86">
        <v>0</v>
      </c>
      <c r="FE90" s="86">
        <v>0</v>
      </c>
      <c r="FF90" s="86">
        <v>50</v>
      </c>
      <c r="FG90" s="86">
        <v>0</v>
      </c>
      <c r="FH90" s="86">
        <v>0</v>
      </c>
      <c r="FI90" s="86">
        <v>0</v>
      </c>
      <c r="FJ90" s="86">
        <v>0</v>
      </c>
      <c r="FK90" s="86">
        <v>0</v>
      </c>
      <c r="FL90" s="86">
        <v>50</v>
      </c>
      <c r="FM90" s="86">
        <v>0</v>
      </c>
      <c r="FN90" s="86">
        <v>0</v>
      </c>
      <c r="FO90" s="86">
        <v>0</v>
      </c>
      <c r="FP90" s="86">
        <v>0</v>
      </c>
      <c r="FQ90" s="86">
        <v>0</v>
      </c>
      <c r="FR90" s="86">
        <v>0</v>
      </c>
      <c r="FS90" s="86">
        <v>50</v>
      </c>
      <c r="FT90" s="86">
        <v>50</v>
      </c>
      <c r="FU90" s="86">
        <v>50</v>
      </c>
      <c r="FV90" s="86">
        <v>50</v>
      </c>
      <c r="FW90" s="86">
        <v>50</v>
      </c>
      <c r="FX90" s="86">
        <v>50</v>
      </c>
      <c r="FY90" s="86">
        <v>100</v>
      </c>
      <c r="FZ90" s="86">
        <v>50</v>
      </c>
      <c r="GA90" s="86">
        <v>100</v>
      </c>
      <c r="GB90" s="86">
        <v>0</v>
      </c>
      <c r="GC90" s="86">
        <v>100</v>
      </c>
      <c r="GD90" s="86">
        <v>50</v>
      </c>
      <c r="GE90" s="86">
        <v>0</v>
      </c>
      <c r="GF90" s="86">
        <v>50</v>
      </c>
      <c r="GG90" s="86">
        <v>100</v>
      </c>
      <c r="GH90" s="86">
        <v>100</v>
      </c>
      <c r="GI90" s="86">
        <v>100</v>
      </c>
      <c r="GJ90" s="86">
        <v>0</v>
      </c>
      <c r="GK90" s="86">
        <v>0</v>
      </c>
      <c r="GL90" s="86">
        <v>100</v>
      </c>
      <c r="GM90" s="86">
        <v>0</v>
      </c>
      <c r="GN90" s="86">
        <v>0</v>
      </c>
      <c r="GO90" s="86">
        <v>0</v>
      </c>
      <c r="GP90" s="86">
        <v>100</v>
      </c>
      <c r="GQ90" s="86">
        <v>100</v>
      </c>
      <c r="GR90" s="86">
        <v>0</v>
      </c>
      <c r="GS90" s="86">
        <v>100</v>
      </c>
      <c r="GT90" s="86">
        <v>50</v>
      </c>
      <c r="GU90" s="86">
        <v>50</v>
      </c>
      <c r="GV90" s="86">
        <v>50</v>
      </c>
      <c r="GW90" s="86">
        <v>100</v>
      </c>
      <c r="GX90" s="86">
        <v>50</v>
      </c>
      <c r="GY90" s="86">
        <v>50</v>
      </c>
      <c r="GZ90" s="86">
        <v>100</v>
      </c>
      <c r="HA90" s="86">
        <v>50</v>
      </c>
      <c r="HB90" s="86">
        <v>50</v>
      </c>
      <c r="HC90" s="86">
        <v>50</v>
      </c>
      <c r="HD90" s="86">
        <v>50</v>
      </c>
      <c r="HE90" s="86">
        <v>50</v>
      </c>
      <c r="HF90" s="86">
        <v>50</v>
      </c>
      <c r="HG90" s="86">
        <v>50</v>
      </c>
      <c r="HH90" s="86">
        <v>50</v>
      </c>
      <c r="HI90" s="86">
        <v>50</v>
      </c>
      <c r="HJ90" s="86">
        <v>50</v>
      </c>
      <c r="HK90" s="86">
        <v>50</v>
      </c>
      <c r="HL90" s="86">
        <v>50</v>
      </c>
      <c r="HM90" s="86">
        <v>50</v>
      </c>
      <c r="HN90" s="86">
        <v>50</v>
      </c>
      <c r="HO90" s="86">
        <v>50</v>
      </c>
      <c r="HP90" s="86">
        <v>0</v>
      </c>
      <c r="HQ90" s="86">
        <v>50</v>
      </c>
      <c r="HR90" s="86">
        <v>0</v>
      </c>
      <c r="HS90" s="86">
        <v>50</v>
      </c>
      <c r="HT90" s="86">
        <v>50</v>
      </c>
      <c r="HU90" s="86">
        <v>0</v>
      </c>
      <c r="HV90" s="86">
        <v>50</v>
      </c>
      <c r="HW90" s="86">
        <v>0</v>
      </c>
      <c r="HX90" s="86">
        <v>0</v>
      </c>
      <c r="HY90" s="86">
        <v>100</v>
      </c>
      <c r="HZ90" s="86">
        <v>100</v>
      </c>
      <c r="IA90" s="86">
        <v>100</v>
      </c>
      <c r="IB90" s="86">
        <v>0</v>
      </c>
      <c r="IC90" s="86">
        <v>100</v>
      </c>
      <c r="ID90" s="86">
        <v>100</v>
      </c>
      <c r="IE90" s="86">
        <v>66.666666666666657</v>
      </c>
      <c r="IF90" s="86">
        <v>33.333333333333329</v>
      </c>
      <c r="IG90" s="86">
        <v>66.666666666666657</v>
      </c>
      <c r="IH90" s="86">
        <v>66.666666666666657</v>
      </c>
      <c r="II90" s="86">
        <v>66.666666666666657</v>
      </c>
      <c r="IJ90" s="86">
        <v>66.666666666666657</v>
      </c>
      <c r="IK90" s="86">
        <v>66.666666666666657</v>
      </c>
      <c r="IL90" s="86">
        <v>66.666666666666657</v>
      </c>
      <c r="IM90" s="86">
        <v>66.666666666666657</v>
      </c>
      <c r="IN90" s="86">
        <v>66.666666666666657</v>
      </c>
      <c r="IO90" s="86">
        <v>0</v>
      </c>
      <c r="IP90" s="86">
        <v>100</v>
      </c>
      <c r="IQ90" s="86">
        <v>100</v>
      </c>
      <c r="IR90" s="86">
        <v>66.666666666666657</v>
      </c>
      <c r="IS90" s="86">
        <v>100</v>
      </c>
      <c r="IT90" s="86">
        <v>66.666666666666657</v>
      </c>
      <c r="IU90" s="86">
        <v>33.333333333333329</v>
      </c>
      <c r="IV90" s="86">
        <v>66.666666666666657</v>
      </c>
      <c r="IW90" s="86">
        <v>100</v>
      </c>
      <c r="IX90" s="86">
        <v>33.333333333333329</v>
      </c>
      <c r="IY90" s="86">
        <v>66.666666666666657</v>
      </c>
      <c r="IZ90" s="86">
        <v>33.333333333333329</v>
      </c>
      <c r="JA90" s="86">
        <v>33.333333333333329</v>
      </c>
      <c r="JB90" s="86">
        <v>66.666666666666657</v>
      </c>
      <c r="JC90" s="86">
        <v>100</v>
      </c>
      <c r="JD90" s="86">
        <v>50</v>
      </c>
      <c r="JE90" s="86">
        <v>50</v>
      </c>
      <c r="JF90" s="86">
        <v>50</v>
      </c>
      <c r="JG90" s="86">
        <v>0</v>
      </c>
      <c r="JH90" s="86">
        <v>0</v>
      </c>
      <c r="JI90" s="86">
        <v>100</v>
      </c>
      <c r="JJ90" s="86">
        <v>100</v>
      </c>
      <c r="JK90" s="86">
        <v>50</v>
      </c>
      <c r="JL90" s="86">
        <v>0</v>
      </c>
      <c r="JM90" s="86">
        <v>0</v>
      </c>
      <c r="JN90" s="86">
        <v>100</v>
      </c>
      <c r="JO90" s="86">
        <v>100</v>
      </c>
      <c r="JP90" s="86">
        <v>0</v>
      </c>
      <c r="JQ90" s="86">
        <v>0</v>
      </c>
      <c r="JR90" s="86">
        <v>50</v>
      </c>
      <c r="JS90" s="86">
        <v>50</v>
      </c>
      <c r="JT90" s="86">
        <v>100</v>
      </c>
      <c r="JU90" s="86">
        <v>0</v>
      </c>
      <c r="JV90" s="86">
        <v>0</v>
      </c>
      <c r="JW90" s="86">
        <v>0</v>
      </c>
      <c r="JX90" s="86">
        <v>50</v>
      </c>
      <c r="JY90" s="86">
        <v>0</v>
      </c>
      <c r="JZ90" s="86">
        <v>0</v>
      </c>
      <c r="KA90" s="86">
        <v>0</v>
      </c>
      <c r="KB90" s="86">
        <v>100</v>
      </c>
      <c r="KC90" s="86">
        <v>100</v>
      </c>
      <c r="KD90" s="86">
        <v>100</v>
      </c>
      <c r="KE90" s="86">
        <v>100</v>
      </c>
      <c r="KF90" s="86">
        <v>0</v>
      </c>
      <c r="KG90" s="86">
        <v>100</v>
      </c>
      <c r="KH90" s="86">
        <v>0</v>
      </c>
      <c r="KI90" s="86">
        <v>100</v>
      </c>
      <c r="KJ90" s="86">
        <v>100</v>
      </c>
      <c r="KK90" s="86">
        <v>100</v>
      </c>
      <c r="KL90" s="86">
        <v>100</v>
      </c>
      <c r="KM90" s="86">
        <v>100</v>
      </c>
      <c r="KN90" s="86">
        <v>0</v>
      </c>
      <c r="KO90" s="86">
        <v>100</v>
      </c>
      <c r="KP90" s="86">
        <v>100</v>
      </c>
      <c r="KQ90" s="86">
        <v>100</v>
      </c>
      <c r="KR90" s="86">
        <v>0</v>
      </c>
      <c r="KS90" s="86">
        <v>100</v>
      </c>
      <c r="KT90" s="86">
        <v>0</v>
      </c>
      <c r="KU90" s="86">
        <v>100</v>
      </c>
      <c r="KV90" s="86">
        <v>100</v>
      </c>
      <c r="KW90" s="86">
        <v>100</v>
      </c>
      <c r="KX90" s="86">
        <v>0</v>
      </c>
      <c r="KY90" s="86">
        <v>100</v>
      </c>
      <c r="KZ90" s="86">
        <v>100</v>
      </c>
      <c r="LA90" s="86">
        <v>100</v>
      </c>
      <c r="LB90" s="86">
        <v>100</v>
      </c>
      <c r="LC90" s="86">
        <v>100</v>
      </c>
      <c r="LD90" s="86">
        <v>100</v>
      </c>
      <c r="LE90" s="86">
        <v>50</v>
      </c>
      <c r="LF90" s="86">
        <v>100</v>
      </c>
      <c r="LG90" s="86">
        <v>100</v>
      </c>
      <c r="LH90" s="86">
        <v>100</v>
      </c>
      <c r="LI90" s="86">
        <v>50</v>
      </c>
      <c r="LJ90" s="86">
        <v>50</v>
      </c>
      <c r="LK90" s="86">
        <v>100</v>
      </c>
      <c r="LL90" s="86">
        <v>50</v>
      </c>
      <c r="LM90" s="86">
        <v>50</v>
      </c>
      <c r="LN90" s="86">
        <v>50</v>
      </c>
      <c r="LO90" s="86">
        <v>50</v>
      </c>
      <c r="LP90" s="86">
        <v>50</v>
      </c>
      <c r="LQ90" s="86">
        <v>50</v>
      </c>
      <c r="LR90" s="86">
        <v>100</v>
      </c>
      <c r="LS90" s="86">
        <v>50</v>
      </c>
      <c r="LT90" s="86">
        <v>50</v>
      </c>
      <c r="LU90" s="86">
        <v>50</v>
      </c>
      <c r="LV90" s="86">
        <v>50</v>
      </c>
      <c r="LW90" s="86">
        <v>50</v>
      </c>
      <c r="LX90" s="86">
        <v>50</v>
      </c>
      <c r="LY90" s="86">
        <v>50</v>
      </c>
      <c r="LZ90" s="86">
        <v>0</v>
      </c>
      <c r="MA90" s="86">
        <v>50</v>
      </c>
      <c r="MB90" s="86">
        <v>100</v>
      </c>
      <c r="MC90" s="86">
        <v>0</v>
      </c>
      <c r="MD90" s="86">
        <v>0</v>
      </c>
      <c r="ME90" s="86">
        <v>0</v>
      </c>
      <c r="MF90" s="86">
        <v>0</v>
      </c>
      <c r="MG90" s="86">
        <v>0</v>
      </c>
      <c r="MH90" s="86">
        <v>0</v>
      </c>
      <c r="MI90" s="86">
        <v>100</v>
      </c>
      <c r="MJ90" s="86">
        <v>0</v>
      </c>
      <c r="MK90" s="86">
        <v>50</v>
      </c>
      <c r="ML90" s="86">
        <v>50</v>
      </c>
      <c r="MM90" s="86">
        <v>100</v>
      </c>
      <c r="MN90" s="86">
        <v>50</v>
      </c>
      <c r="MO90" s="86">
        <v>0</v>
      </c>
      <c r="MP90" s="86">
        <v>50</v>
      </c>
      <c r="MQ90" s="86">
        <v>50</v>
      </c>
      <c r="MR90" s="86">
        <v>66.666666666666657</v>
      </c>
      <c r="MS90" s="86">
        <v>100</v>
      </c>
      <c r="MT90" s="86">
        <v>66.666666666666657</v>
      </c>
      <c r="MU90" s="86">
        <v>33.333333333333329</v>
      </c>
      <c r="MV90" s="86">
        <v>66.666666666666657</v>
      </c>
      <c r="MW90" s="86">
        <v>66.666666666666657</v>
      </c>
      <c r="MX90" s="86">
        <v>100</v>
      </c>
      <c r="MY90" s="86">
        <v>100</v>
      </c>
      <c r="MZ90" s="86">
        <v>66.666666666666657</v>
      </c>
      <c r="NA90" s="86">
        <v>66.666666666666657</v>
      </c>
      <c r="NB90" s="86">
        <v>100</v>
      </c>
      <c r="NC90" s="86">
        <v>100</v>
      </c>
      <c r="ND90" s="86">
        <v>66.666666666666657</v>
      </c>
      <c r="NE90" s="86">
        <v>100</v>
      </c>
      <c r="NF90" s="86">
        <v>66.666666666666657</v>
      </c>
      <c r="NG90" s="86">
        <v>33.333333333333329</v>
      </c>
      <c r="NH90" s="86">
        <v>66.666666666666657</v>
      </c>
      <c r="NI90" s="86">
        <v>66.666666666666657</v>
      </c>
      <c r="NJ90" s="86">
        <v>66.666666666666657</v>
      </c>
      <c r="NK90" s="86">
        <v>66.666666666666657</v>
      </c>
      <c r="NL90" s="86">
        <v>66.666666666666657</v>
      </c>
      <c r="NM90" s="86">
        <v>33.333333333333329</v>
      </c>
      <c r="NN90" s="86">
        <v>100</v>
      </c>
      <c r="NO90" s="86">
        <v>100</v>
      </c>
      <c r="NP90" s="86">
        <v>66.666666666666657</v>
      </c>
      <c r="NQ90" s="86">
        <v>66.666666666666657</v>
      </c>
      <c r="NR90" s="86">
        <v>0</v>
      </c>
      <c r="NS90" s="86">
        <v>100</v>
      </c>
      <c r="NT90" s="86">
        <v>0</v>
      </c>
      <c r="NU90" s="86">
        <v>100</v>
      </c>
      <c r="NV90" s="86">
        <v>100</v>
      </c>
      <c r="NW90" s="86">
        <v>0</v>
      </c>
      <c r="NX90" s="86">
        <v>100</v>
      </c>
      <c r="NY90" s="86">
        <v>100</v>
      </c>
      <c r="NZ90" s="86">
        <v>0</v>
      </c>
      <c r="OA90" s="86">
        <v>0</v>
      </c>
      <c r="OB90" s="86">
        <v>0</v>
      </c>
      <c r="OC90" s="86">
        <v>0</v>
      </c>
      <c r="OD90" s="86">
        <v>0</v>
      </c>
      <c r="OE90" s="86">
        <v>0</v>
      </c>
      <c r="OF90" s="86">
        <v>0</v>
      </c>
      <c r="OG90" s="86">
        <v>0</v>
      </c>
      <c r="OH90" s="86">
        <v>100</v>
      </c>
      <c r="OI90" s="86">
        <v>0</v>
      </c>
      <c r="OJ90" s="86">
        <v>0</v>
      </c>
      <c r="OK90" s="86">
        <v>100</v>
      </c>
      <c r="OL90" s="86">
        <v>0</v>
      </c>
      <c r="OM90" s="86">
        <v>100</v>
      </c>
      <c r="ON90" s="86">
        <v>0</v>
      </c>
      <c r="OO90" s="86">
        <v>100</v>
      </c>
      <c r="OP90" s="86">
        <v>100</v>
      </c>
    </row>
    <row r="91" spans="1:406" x14ac:dyDescent="0.25">
      <c r="A91" s="86">
        <v>12.18</v>
      </c>
      <c r="B91" s="62" t="s">
        <v>510</v>
      </c>
      <c r="C91" s="86">
        <v>0</v>
      </c>
      <c r="D91" s="86">
        <v>0</v>
      </c>
      <c r="E91" s="86">
        <v>0</v>
      </c>
      <c r="F91" s="86">
        <v>0</v>
      </c>
      <c r="G91" s="86">
        <v>100</v>
      </c>
      <c r="H91" s="86">
        <v>0</v>
      </c>
      <c r="I91" s="86">
        <v>0</v>
      </c>
      <c r="J91" s="86">
        <v>100</v>
      </c>
      <c r="K91" s="86">
        <v>0</v>
      </c>
      <c r="L91" s="86">
        <v>0</v>
      </c>
      <c r="M91" s="86">
        <v>0</v>
      </c>
      <c r="N91" s="86">
        <v>0</v>
      </c>
      <c r="O91" s="86">
        <v>0</v>
      </c>
      <c r="P91" s="86">
        <v>0</v>
      </c>
      <c r="Q91" s="86">
        <v>100</v>
      </c>
      <c r="R91" s="86">
        <v>0</v>
      </c>
      <c r="S91" s="86">
        <v>100</v>
      </c>
      <c r="T91" s="86">
        <v>100</v>
      </c>
      <c r="U91" s="86">
        <v>100</v>
      </c>
      <c r="V91" s="86">
        <v>100</v>
      </c>
      <c r="W91" s="86">
        <v>0</v>
      </c>
      <c r="X91" s="86">
        <v>0</v>
      </c>
      <c r="Y91" s="86">
        <v>100</v>
      </c>
      <c r="Z91" s="86">
        <v>0</v>
      </c>
      <c r="AA91" s="86">
        <v>0</v>
      </c>
      <c r="AB91" s="86">
        <v>0</v>
      </c>
      <c r="AC91" s="86">
        <v>100</v>
      </c>
      <c r="AD91" s="86">
        <v>100</v>
      </c>
      <c r="AE91" s="86">
        <v>0</v>
      </c>
      <c r="AF91" s="86">
        <v>0</v>
      </c>
      <c r="AG91" s="86">
        <v>100</v>
      </c>
      <c r="AH91" s="86">
        <v>0</v>
      </c>
      <c r="AI91" s="86">
        <v>100</v>
      </c>
      <c r="AJ91" s="86">
        <v>100</v>
      </c>
      <c r="AK91" s="86">
        <v>100</v>
      </c>
      <c r="AL91" s="86">
        <v>100</v>
      </c>
      <c r="AM91" s="86">
        <v>0</v>
      </c>
      <c r="AN91" s="86">
        <v>0</v>
      </c>
      <c r="AO91" s="86">
        <v>100</v>
      </c>
      <c r="AP91" s="86">
        <v>0</v>
      </c>
      <c r="AQ91" s="86">
        <v>100</v>
      </c>
      <c r="AR91" s="86">
        <v>0</v>
      </c>
      <c r="AS91" s="86">
        <v>0</v>
      </c>
      <c r="AT91" s="86">
        <v>0</v>
      </c>
      <c r="AU91" s="86">
        <v>0</v>
      </c>
      <c r="AV91" s="86">
        <v>0</v>
      </c>
      <c r="AW91" s="86">
        <v>100</v>
      </c>
      <c r="AX91" s="86">
        <v>0</v>
      </c>
      <c r="AY91" s="86">
        <v>100</v>
      </c>
      <c r="AZ91" s="86">
        <v>0</v>
      </c>
      <c r="BA91" s="86">
        <v>0</v>
      </c>
      <c r="BB91" s="86">
        <v>0</v>
      </c>
      <c r="BC91" s="86">
        <v>0</v>
      </c>
      <c r="BD91" s="86" t="s">
        <v>582</v>
      </c>
      <c r="BE91" s="86" t="s">
        <v>582</v>
      </c>
      <c r="BF91" s="86" t="s">
        <v>582</v>
      </c>
      <c r="BG91" s="86" t="s">
        <v>582</v>
      </c>
      <c r="BH91" s="86" t="s">
        <v>582</v>
      </c>
      <c r="BI91" s="86" t="s">
        <v>582</v>
      </c>
      <c r="BJ91" s="86" t="s">
        <v>582</v>
      </c>
      <c r="BK91" s="86" t="s">
        <v>582</v>
      </c>
      <c r="BL91" s="86" t="s">
        <v>582</v>
      </c>
      <c r="BM91" s="86" t="s">
        <v>582</v>
      </c>
      <c r="BN91" s="86" t="s">
        <v>582</v>
      </c>
      <c r="BO91" s="86" t="s">
        <v>582</v>
      </c>
      <c r="BP91" s="86" t="s">
        <v>582</v>
      </c>
      <c r="BQ91" s="86" t="s">
        <v>582</v>
      </c>
      <c r="BR91" s="86" t="s">
        <v>582</v>
      </c>
      <c r="BS91" s="86" t="s">
        <v>582</v>
      </c>
      <c r="BT91" s="86" t="s">
        <v>582</v>
      </c>
      <c r="BU91" s="86" t="s">
        <v>582</v>
      </c>
      <c r="BV91" s="86" t="s">
        <v>582</v>
      </c>
      <c r="BW91" s="86" t="s">
        <v>582</v>
      </c>
      <c r="BX91" s="86" t="s">
        <v>582</v>
      </c>
      <c r="BY91" s="86" t="s">
        <v>582</v>
      </c>
      <c r="BZ91" s="86" t="s">
        <v>582</v>
      </c>
      <c r="CA91" s="86" t="s">
        <v>582</v>
      </c>
      <c r="CB91" s="86" t="s">
        <v>582</v>
      </c>
      <c r="CC91" s="86" t="s">
        <v>582</v>
      </c>
      <c r="CD91" s="86" t="s">
        <v>582</v>
      </c>
      <c r="CE91" s="86" t="s">
        <v>582</v>
      </c>
      <c r="CF91" s="86" t="s">
        <v>582</v>
      </c>
      <c r="CG91" s="86" t="s">
        <v>582</v>
      </c>
      <c r="CH91" s="86" t="s">
        <v>582</v>
      </c>
      <c r="CI91" s="86" t="s">
        <v>582</v>
      </c>
      <c r="CJ91" s="86" t="s">
        <v>582</v>
      </c>
      <c r="CK91" s="86" t="s">
        <v>582</v>
      </c>
      <c r="CL91" s="86" t="s">
        <v>582</v>
      </c>
      <c r="CM91" s="86" t="s">
        <v>582</v>
      </c>
      <c r="CN91" s="86" t="s">
        <v>582</v>
      </c>
      <c r="CO91" s="86" t="s">
        <v>582</v>
      </c>
      <c r="CP91" s="86" t="s">
        <v>582</v>
      </c>
      <c r="CQ91" s="86" t="s">
        <v>582</v>
      </c>
      <c r="CR91" s="86" t="s">
        <v>582</v>
      </c>
      <c r="CS91" s="86" t="s">
        <v>582</v>
      </c>
      <c r="CT91" s="86" t="s">
        <v>582</v>
      </c>
      <c r="CU91" s="86" t="s">
        <v>582</v>
      </c>
      <c r="CV91" s="86" t="s">
        <v>582</v>
      </c>
      <c r="CW91" s="86" t="s">
        <v>582</v>
      </c>
      <c r="CX91" s="86" t="s">
        <v>582</v>
      </c>
      <c r="CY91" s="86" t="s">
        <v>582</v>
      </c>
      <c r="CZ91" s="86" t="s">
        <v>582</v>
      </c>
      <c r="DA91" s="86" t="s">
        <v>582</v>
      </c>
      <c r="DB91" s="86" t="s">
        <v>582</v>
      </c>
      <c r="DC91" s="86" t="s">
        <v>582</v>
      </c>
      <c r="DD91" s="86" t="s">
        <v>582</v>
      </c>
      <c r="DE91" s="86" t="s">
        <v>582</v>
      </c>
      <c r="DF91" s="86" t="s">
        <v>582</v>
      </c>
      <c r="DG91" s="86" t="s">
        <v>582</v>
      </c>
      <c r="DH91" s="86" t="s">
        <v>582</v>
      </c>
      <c r="DI91" s="86" t="s">
        <v>582</v>
      </c>
      <c r="DJ91" s="86" t="s">
        <v>582</v>
      </c>
      <c r="DK91" s="86" t="s">
        <v>582</v>
      </c>
      <c r="DL91" s="86" t="s">
        <v>582</v>
      </c>
      <c r="DM91" s="86" t="s">
        <v>582</v>
      </c>
      <c r="DN91" s="86" t="s">
        <v>582</v>
      </c>
      <c r="DO91" s="86" t="s">
        <v>582</v>
      </c>
      <c r="DP91" s="86" t="s">
        <v>582</v>
      </c>
      <c r="DQ91" s="86" t="s">
        <v>582</v>
      </c>
      <c r="DR91" s="86" t="s">
        <v>582</v>
      </c>
      <c r="DS91" s="86" t="s">
        <v>582</v>
      </c>
      <c r="DT91" s="86" t="s">
        <v>582</v>
      </c>
      <c r="DU91" s="86" t="s">
        <v>582</v>
      </c>
      <c r="DV91" s="86" t="s">
        <v>582</v>
      </c>
      <c r="DW91" s="86" t="s">
        <v>582</v>
      </c>
      <c r="DX91" s="86" t="s">
        <v>582</v>
      </c>
      <c r="DY91" s="86" t="s">
        <v>582</v>
      </c>
      <c r="DZ91" s="86" t="s">
        <v>582</v>
      </c>
      <c r="EA91" s="86" t="s">
        <v>582</v>
      </c>
      <c r="EB91" s="86" t="s">
        <v>582</v>
      </c>
      <c r="EC91" s="86" t="s">
        <v>582</v>
      </c>
      <c r="ED91" s="86" t="s">
        <v>582</v>
      </c>
      <c r="EE91" s="86" t="s">
        <v>582</v>
      </c>
      <c r="EF91" s="86" t="s">
        <v>582</v>
      </c>
      <c r="EG91" s="86" t="s">
        <v>582</v>
      </c>
      <c r="EH91" s="86" t="s">
        <v>582</v>
      </c>
      <c r="EI91" s="86" t="s">
        <v>582</v>
      </c>
      <c r="EJ91" s="86" t="s">
        <v>582</v>
      </c>
      <c r="EK91" s="86" t="s">
        <v>582</v>
      </c>
      <c r="EL91" s="86" t="s">
        <v>582</v>
      </c>
      <c r="EM91" s="86" t="s">
        <v>582</v>
      </c>
      <c r="EN91" s="86" t="s">
        <v>582</v>
      </c>
      <c r="EO91" s="86" t="s">
        <v>582</v>
      </c>
      <c r="EP91" s="86" t="s">
        <v>582</v>
      </c>
      <c r="EQ91" s="86" t="s">
        <v>582</v>
      </c>
      <c r="ER91" s="86" t="s">
        <v>582</v>
      </c>
      <c r="ES91" s="86" t="s">
        <v>582</v>
      </c>
      <c r="ET91" s="86" t="s">
        <v>582</v>
      </c>
      <c r="EU91" s="86" t="s">
        <v>582</v>
      </c>
      <c r="EV91" s="86" t="s">
        <v>582</v>
      </c>
      <c r="EW91" s="86" t="s">
        <v>582</v>
      </c>
      <c r="EX91" s="86" t="s">
        <v>582</v>
      </c>
      <c r="EY91" s="86" t="s">
        <v>582</v>
      </c>
      <c r="EZ91" s="86" t="s">
        <v>582</v>
      </c>
      <c r="FA91" s="86" t="s">
        <v>582</v>
      </c>
      <c r="FB91" s="86" t="s">
        <v>582</v>
      </c>
      <c r="FC91" s="86" t="s">
        <v>582</v>
      </c>
      <c r="FD91" s="86">
        <v>0</v>
      </c>
      <c r="FE91" s="86">
        <v>0</v>
      </c>
      <c r="FF91" s="86">
        <v>0</v>
      </c>
      <c r="FG91" s="86">
        <v>0</v>
      </c>
      <c r="FH91" s="86">
        <v>0</v>
      </c>
      <c r="FI91" s="86">
        <v>0</v>
      </c>
      <c r="FJ91" s="86">
        <v>0</v>
      </c>
      <c r="FK91" s="86">
        <v>100</v>
      </c>
      <c r="FL91" s="86">
        <v>100</v>
      </c>
      <c r="FM91" s="86">
        <v>0</v>
      </c>
      <c r="FN91" s="86">
        <v>0</v>
      </c>
      <c r="FO91" s="86">
        <v>0</v>
      </c>
      <c r="FP91" s="86">
        <v>0</v>
      </c>
      <c r="FQ91" s="86">
        <v>0</v>
      </c>
      <c r="FR91" s="86">
        <v>100</v>
      </c>
      <c r="FS91" s="86" t="s">
        <v>582</v>
      </c>
      <c r="FT91" s="86" t="s">
        <v>582</v>
      </c>
      <c r="FU91" s="86" t="s">
        <v>582</v>
      </c>
      <c r="FV91" s="86" t="s">
        <v>582</v>
      </c>
      <c r="FW91" s="86" t="s">
        <v>582</v>
      </c>
      <c r="FX91" s="86" t="s">
        <v>582</v>
      </c>
      <c r="FY91" s="86" t="s">
        <v>582</v>
      </c>
      <c r="FZ91" s="86" t="s">
        <v>582</v>
      </c>
      <c r="GA91" s="86" t="s">
        <v>582</v>
      </c>
      <c r="GB91" s="86" t="s">
        <v>582</v>
      </c>
      <c r="GC91" s="86" t="s">
        <v>582</v>
      </c>
      <c r="GD91" s="86" t="s">
        <v>582</v>
      </c>
      <c r="GE91" s="86" t="s">
        <v>582</v>
      </c>
      <c r="GF91" s="86" t="s">
        <v>582</v>
      </c>
      <c r="GG91" s="86">
        <v>100</v>
      </c>
      <c r="GH91" s="86">
        <v>0</v>
      </c>
      <c r="GI91" s="86">
        <v>0</v>
      </c>
      <c r="GJ91" s="86">
        <v>100</v>
      </c>
      <c r="GK91" s="86">
        <v>0</v>
      </c>
      <c r="GL91" s="86">
        <v>100</v>
      </c>
      <c r="GM91" s="86">
        <v>0</v>
      </c>
      <c r="GN91" s="86">
        <v>100</v>
      </c>
      <c r="GO91" s="86">
        <v>100</v>
      </c>
      <c r="GP91" s="86">
        <v>100</v>
      </c>
      <c r="GQ91" s="86">
        <v>100</v>
      </c>
      <c r="GR91" s="86">
        <v>100</v>
      </c>
      <c r="GS91" s="86" t="s">
        <v>582</v>
      </c>
      <c r="GT91" s="86" t="s">
        <v>582</v>
      </c>
      <c r="GU91" s="86" t="s">
        <v>582</v>
      </c>
      <c r="GV91" s="86" t="s">
        <v>582</v>
      </c>
      <c r="GW91" s="86" t="s">
        <v>582</v>
      </c>
      <c r="GX91" s="86" t="s">
        <v>582</v>
      </c>
      <c r="GY91" s="86" t="s">
        <v>582</v>
      </c>
      <c r="GZ91" s="86" t="s">
        <v>582</v>
      </c>
      <c r="HA91" s="86" t="s">
        <v>582</v>
      </c>
      <c r="HB91" s="86" t="s">
        <v>582</v>
      </c>
      <c r="HC91" s="86" t="s">
        <v>582</v>
      </c>
      <c r="HD91" s="86" t="s">
        <v>582</v>
      </c>
      <c r="HE91" s="86" t="s">
        <v>582</v>
      </c>
      <c r="HF91" s="86" t="s">
        <v>582</v>
      </c>
      <c r="HG91" s="86" t="s">
        <v>582</v>
      </c>
      <c r="HH91" s="86" t="s">
        <v>582</v>
      </c>
      <c r="HI91" s="86" t="s">
        <v>582</v>
      </c>
      <c r="HJ91" s="86" t="s">
        <v>582</v>
      </c>
      <c r="HK91" s="86" t="s">
        <v>582</v>
      </c>
      <c r="HL91" s="86" t="s">
        <v>582</v>
      </c>
      <c r="HM91" s="86" t="s">
        <v>582</v>
      </c>
      <c r="HN91" s="86" t="s">
        <v>582</v>
      </c>
      <c r="HO91" s="86" t="s">
        <v>582</v>
      </c>
      <c r="HP91" s="86" t="s">
        <v>582</v>
      </c>
      <c r="HQ91" s="86" t="s">
        <v>582</v>
      </c>
      <c r="HR91" s="86" t="s">
        <v>582</v>
      </c>
      <c r="HS91" s="86" t="s">
        <v>582</v>
      </c>
      <c r="HT91" s="86" t="s">
        <v>582</v>
      </c>
      <c r="HU91" s="86" t="s">
        <v>582</v>
      </c>
      <c r="HV91" s="86" t="s">
        <v>582</v>
      </c>
      <c r="HW91" s="86" t="s">
        <v>582</v>
      </c>
      <c r="HX91" s="86" t="s">
        <v>582</v>
      </c>
      <c r="HY91" s="86" t="s">
        <v>582</v>
      </c>
      <c r="HZ91" s="86" t="s">
        <v>582</v>
      </c>
      <c r="IA91" s="86" t="s">
        <v>582</v>
      </c>
      <c r="IB91" s="86" t="s">
        <v>582</v>
      </c>
      <c r="IC91" s="86" t="s">
        <v>582</v>
      </c>
      <c r="ID91" s="86" t="s">
        <v>582</v>
      </c>
      <c r="IE91" s="86" t="s">
        <v>582</v>
      </c>
      <c r="IF91" s="86" t="s">
        <v>582</v>
      </c>
      <c r="IG91" s="86" t="s">
        <v>582</v>
      </c>
      <c r="IH91" s="86" t="s">
        <v>582</v>
      </c>
      <c r="II91" s="86" t="s">
        <v>582</v>
      </c>
      <c r="IJ91" s="86" t="s">
        <v>582</v>
      </c>
      <c r="IK91" s="86" t="s">
        <v>582</v>
      </c>
      <c r="IL91" s="86" t="s">
        <v>582</v>
      </c>
      <c r="IM91" s="86" t="s">
        <v>582</v>
      </c>
      <c r="IN91" s="86" t="s">
        <v>582</v>
      </c>
      <c r="IO91" s="86" t="s">
        <v>582</v>
      </c>
      <c r="IP91" s="86" t="s">
        <v>582</v>
      </c>
      <c r="IQ91" s="86" t="s">
        <v>582</v>
      </c>
      <c r="IR91" s="86" t="s">
        <v>582</v>
      </c>
      <c r="IS91" s="86" t="s">
        <v>582</v>
      </c>
      <c r="IT91" s="86" t="s">
        <v>582</v>
      </c>
      <c r="IU91" s="86" t="s">
        <v>582</v>
      </c>
      <c r="IV91" s="86" t="s">
        <v>582</v>
      </c>
      <c r="IW91" s="86" t="s">
        <v>582</v>
      </c>
      <c r="IX91" s="86" t="s">
        <v>582</v>
      </c>
      <c r="IY91" s="86" t="s">
        <v>582</v>
      </c>
      <c r="IZ91" s="86" t="s">
        <v>582</v>
      </c>
      <c r="JA91" s="86" t="s">
        <v>582</v>
      </c>
      <c r="JB91" s="86" t="s">
        <v>582</v>
      </c>
      <c r="JC91" s="86">
        <v>100</v>
      </c>
      <c r="JD91" s="86">
        <v>100</v>
      </c>
      <c r="JE91" s="86">
        <v>0</v>
      </c>
      <c r="JF91" s="86">
        <v>0</v>
      </c>
      <c r="JG91" s="86">
        <v>100</v>
      </c>
      <c r="JH91" s="86">
        <v>0</v>
      </c>
      <c r="JI91" s="86">
        <v>100</v>
      </c>
      <c r="JJ91" s="86">
        <v>100</v>
      </c>
      <c r="JK91" s="86">
        <v>0</v>
      </c>
      <c r="JL91" s="86">
        <v>0</v>
      </c>
      <c r="JM91" s="86">
        <v>100</v>
      </c>
      <c r="JN91" s="86">
        <v>100</v>
      </c>
      <c r="JO91" s="86">
        <v>100</v>
      </c>
      <c r="JP91" s="86">
        <v>0</v>
      </c>
      <c r="JQ91" s="86">
        <v>0</v>
      </c>
      <c r="JR91" s="86">
        <v>100</v>
      </c>
      <c r="JS91" s="86">
        <v>0</v>
      </c>
      <c r="JT91" s="86">
        <v>100</v>
      </c>
      <c r="JU91" s="86">
        <v>0</v>
      </c>
      <c r="JV91" s="86">
        <v>0</v>
      </c>
      <c r="JW91" s="86">
        <v>0</v>
      </c>
      <c r="JX91" s="86">
        <v>0</v>
      </c>
      <c r="JY91" s="86">
        <v>0</v>
      </c>
      <c r="JZ91" s="86">
        <v>0</v>
      </c>
      <c r="KA91" s="86">
        <v>0</v>
      </c>
      <c r="KB91" s="86" t="s">
        <v>582</v>
      </c>
      <c r="KC91" s="86" t="s">
        <v>582</v>
      </c>
      <c r="KD91" s="86" t="s">
        <v>582</v>
      </c>
      <c r="KE91" s="86" t="s">
        <v>582</v>
      </c>
      <c r="KF91" s="86" t="s">
        <v>582</v>
      </c>
      <c r="KG91" s="86" t="s">
        <v>582</v>
      </c>
      <c r="KH91" s="86" t="s">
        <v>582</v>
      </c>
      <c r="KI91" s="86" t="s">
        <v>582</v>
      </c>
      <c r="KJ91" s="86" t="s">
        <v>582</v>
      </c>
      <c r="KK91" s="86" t="s">
        <v>582</v>
      </c>
      <c r="KL91" s="86" t="s">
        <v>582</v>
      </c>
      <c r="KM91" s="86" t="s">
        <v>582</v>
      </c>
      <c r="KN91" s="86" t="s">
        <v>582</v>
      </c>
      <c r="KO91" s="86" t="s">
        <v>582</v>
      </c>
      <c r="KP91" s="86" t="s">
        <v>582</v>
      </c>
      <c r="KQ91" s="86" t="s">
        <v>582</v>
      </c>
      <c r="KR91" s="86" t="s">
        <v>582</v>
      </c>
      <c r="KS91" s="86" t="s">
        <v>582</v>
      </c>
      <c r="KT91" s="86" t="s">
        <v>582</v>
      </c>
      <c r="KU91" s="86" t="s">
        <v>582</v>
      </c>
      <c r="KV91" s="86" t="s">
        <v>582</v>
      </c>
      <c r="KW91" s="86" t="s">
        <v>582</v>
      </c>
      <c r="KX91" s="86" t="s">
        <v>582</v>
      </c>
      <c r="KY91" s="86" t="s">
        <v>582</v>
      </c>
      <c r="KZ91" s="86" t="s">
        <v>582</v>
      </c>
      <c r="LA91" s="86" t="s">
        <v>582</v>
      </c>
      <c r="LB91" s="86" t="s">
        <v>582</v>
      </c>
      <c r="LC91" s="86" t="s">
        <v>582</v>
      </c>
      <c r="LD91" s="86" t="s">
        <v>582</v>
      </c>
      <c r="LE91" s="86" t="s">
        <v>582</v>
      </c>
      <c r="LF91" s="86" t="s">
        <v>582</v>
      </c>
      <c r="LG91" s="86" t="s">
        <v>582</v>
      </c>
      <c r="LH91" s="86" t="s">
        <v>582</v>
      </c>
      <c r="LI91" s="86" t="s">
        <v>582</v>
      </c>
      <c r="LJ91" s="86" t="s">
        <v>582</v>
      </c>
      <c r="LK91" s="86" t="s">
        <v>582</v>
      </c>
      <c r="LL91" s="86" t="s">
        <v>582</v>
      </c>
      <c r="LM91" s="86" t="s">
        <v>582</v>
      </c>
      <c r="LN91" s="86" t="s">
        <v>582</v>
      </c>
      <c r="LO91" s="86" t="s">
        <v>582</v>
      </c>
      <c r="LP91" s="86" t="s">
        <v>582</v>
      </c>
      <c r="LQ91" s="86" t="s">
        <v>582</v>
      </c>
      <c r="LR91" s="86" t="s">
        <v>582</v>
      </c>
      <c r="LS91" s="86" t="s">
        <v>582</v>
      </c>
      <c r="LT91" s="86" t="s">
        <v>582</v>
      </c>
      <c r="LU91" s="86" t="s">
        <v>582</v>
      </c>
      <c r="LV91" s="86">
        <v>100</v>
      </c>
      <c r="LW91" s="86">
        <v>0</v>
      </c>
      <c r="LX91" s="86">
        <v>100</v>
      </c>
      <c r="LY91" s="86">
        <v>100</v>
      </c>
      <c r="LZ91" s="86">
        <v>0</v>
      </c>
      <c r="MA91" s="86">
        <v>100</v>
      </c>
      <c r="MB91" s="86">
        <v>100</v>
      </c>
      <c r="MC91" s="86">
        <v>0</v>
      </c>
      <c r="MD91" s="86">
        <v>0</v>
      </c>
      <c r="ME91" s="86">
        <v>100</v>
      </c>
      <c r="MF91" s="86">
        <v>0</v>
      </c>
      <c r="MG91" s="86">
        <v>0</v>
      </c>
      <c r="MH91" s="86">
        <v>100</v>
      </c>
      <c r="MI91" s="86">
        <v>100</v>
      </c>
      <c r="MJ91" s="86">
        <v>0</v>
      </c>
      <c r="MK91" s="86">
        <v>100</v>
      </c>
      <c r="ML91" s="86">
        <v>100</v>
      </c>
      <c r="MM91" s="86">
        <v>100</v>
      </c>
      <c r="MN91" s="86">
        <v>100</v>
      </c>
      <c r="MO91" s="86">
        <v>0</v>
      </c>
      <c r="MP91" s="86">
        <v>100</v>
      </c>
      <c r="MQ91" s="86">
        <v>100</v>
      </c>
      <c r="MR91" s="86">
        <v>100</v>
      </c>
      <c r="MS91" s="86">
        <v>100</v>
      </c>
      <c r="MT91" s="86">
        <v>100</v>
      </c>
      <c r="MU91" s="86">
        <v>0</v>
      </c>
      <c r="MV91" s="86">
        <v>100</v>
      </c>
      <c r="MW91" s="86">
        <v>100</v>
      </c>
      <c r="MX91" s="86">
        <v>100</v>
      </c>
      <c r="MY91" s="86">
        <v>100</v>
      </c>
      <c r="MZ91" s="86">
        <v>100</v>
      </c>
      <c r="NA91" s="86">
        <v>100</v>
      </c>
      <c r="NB91" s="86">
        <v>100</v>
      </c>
      <c r="NC91" s="86">
        <v>100</v>
      </c>
      <c r="ND91" s="86">
        <v>0</v>
      </c>
      <c r="NE91" s="86">
        <v>100</v>
      </c>
      <c r="NF91" s="86">
        <v>0</v>
      </c>
      <c r="NG91" s="86">
        <v>100</v>
      </c>
      <c r="NH91" s="86">
        <v>0</v>
      </c>
      <c r="NI91" s="86">
        <v>100</v>
      </c>
      <c r="NJ91" s="86">
        <v>100</v>
      </c>
      <c r="NK91" s="86">
        <v>100</v>
      </c>
      <c r="NL91" s="86">
        <v>100</v>
      </c>
      <c r="NM91" s="86">
        <v>0</v>
      </c>
      <c r="NN91" s="86">
        <v>100</v>
      </c>
      <c r="NO91" s="86">
        <v>100</v>
      </c>
      <c r="NP91" s="86">
        <v>0</v>
      </c>
      <c r="NQ91" s="86">
        <v>0</v>
      </c>
      <c r="NR91" s="86">
        <v>100</v>
      </c>
      <c r="NS91" s="86">
        <v>100</v>
      </c>
      <c r="NT91" s="86">
        <v>100</v>
      </c>
      <c r="NU91" s="86">
        <v>100</v>
      </c>
      <c r="NV91" s="86">
        <v>100</v>
      </c>
      <c r="NW91" s="86">
        <v>100</v>
      </c>
      <c r="NX91" s="86">
        <v>100</v>
      </c>
      <c r="NY91" s="86">
        <v>100</v>
      </c>
      <c r="NZ91" s="86">
        <v>0</v>
      </c>
      <c r="OA91" s="86">
        <v>0</v>
      </c>
      <c r="OB91" s="86">
        <v>0</v>
      </c>
      <c r="OC91" s="86">
        <v>100</v>
      </c>
      <c r="OD91" s="86">
        <v>100</v>
      </c>
      <c r="OE91" s="86">
        <v>0</v>
      </c>
      <c r="OF91" s="86">
        <v>100</v>
      </c>
      <c r="OG91" s="86">
        <v>0</v>
      </c>
      <c r="OH91" s="86">
        <v>100</v>
      </c>
      <c r="OI91" s="86">
        <v>0</v>
      </c>
      <c r="OJ91" s="86">
        <v>0</v>
      </c>
      <c r="OK91" s="86">
        <v>100</v>
      </c>
      <c r="OL91" s="86">
        <v>0</v>
      </c>
      <c r="OM91" s="86">
        <v>0</v>
      </c>
      <c r="ON91" s="86">
        <v>100</v>
      </c>
      <c r="OO91" s="86">
        <v>100</v>
      </c>
      <c r="OP91" s="86">
        <v>100</v>
      </c>
    </row>
    <row r="92" spans="1:406" x14ac:dyDescent="0.25">
      <c r="A92" s="86">
        <v>1.19</v>
      </c>
      <c r="B92" s="62" t="s">
        <v>511</v>
      </c>
      <c r="C92" s="86">
        <v>100</v>
      </c>
      <c r="D92" s="86">
        <v>50</v>
      </c>
      <c r="E92" s="86">
        <v>100</v>
      </c>
      <c r="F92" s="86">
        <v>50</v>
      </c>
      <c r="G92" s="86">
        <v>100</v>
      </c>
      <c r="H92" s="86">
        <v>0</v>
      </c>
      <c r="I92" s="86">
        <v>50</v>
      </c>
      <c r="J92" s="86">
        <v>0</v>
      </c>
      <c r="K92" s="86">
        <v>100</v>
      </c>
      <c r="L92" s="86">
        <v>50</v>
      </c>
      <c r="M92" s="86">
        <v>50</v>
      </c>
      <c r="N92" s="86">
        <v>50</v>
      </c>
      <c r="O92" s="86">
        <v>100</v>
      </c>
      <c r="P92" s="86">
        <v>50</v>
      </c>
      <c r="Q92" s="86">
        <v>0</v>
      </c>
      <c r="R92" s="86">
        <v>50</v>
      </c>
      <c r="S92" s="86">
        <v>50</v>
      </c>
      <c r="T92" s="86">
        <v>100</v>
      </c>
      <c r="U92" s="86">
        <v>50</v>
      </c>
      <c r="V92" s="86">
        <v>100</v>
      </c>
      <c r="W92" s="86">
        <v>100</v>
      </c>
      <c r="X92" s="86">
        <v>50</v>
      </c>
      <c r="Y92" s="86">
        <v>50</v>
      </c>
      <c r="Z92" s="86">
        <v>50</v>
      </c>
      <c r="AA92" s="86">
        <v>50</v>
      </c>
      <c r="AB92" s="86">
        <v>50</v>
      </c>
      <c r="AC92" s="86">
        <v>50</v>
      </c>
      <c r="AD92" s="86">
        <v>50</v>
      </c>
      <c r="AE92" s="86">
        <v>50</v>
      </c>
      <c r="AF92" s="86">
        <v>50</v>
      </c>
      <c r="AG92" s="86">
        <v>100</v>
      </c>
      <c r="AH92" s="86">
        <v>100</v>
      </c>
      <c r="AI92" s="86">
        <v>50</v>
      </c>
      <c r="AJ92" s="86">
        <v>50</v>
      </c>
      <c r="AK92" s="86">
        <v>100</v>
      </c>
      <c r="AL92" s="86">
        <v>50</v>
      </c>
      <c r="AM92" s="86">
        <v>50</v>
      </c>
      <c r="AN92" s="86">
        <v>50</v>
      </c>
      <c r="AO92" s="86">
        <v>50</v>
      </c>
      <c r="AP92" s="86">
        <v>50</v>
      </c>
      <c r="AQ92" s="86">
        <v>50</v>
      </c>
      <c r="AR92" s="86">
        <v>50</v>
      </c>
      <c r="AS92" s="86">
        <v>50</v>
      </c>
      <c r="AT92" s="86">
        <v>50</v>
      </c>
      <c r="AU92" s="86">
        <v>0</v>
      </c>
      <c r="AV92" s="86">
        <v>0</v>
      </c>
      <c r="AW92" s="86">
        <v>50</v>
      </c>
      <c r="AX92" s="86">
        <v>50</v>
      </c>
      <c r="AY92" s="86">
        <v>50</v>
      </c>
      <c r="AZ92" s="86">
        <v>50</v>
      </c>
      <c r="BA92" s="86">
        <v>100</v>
      </c>
      <c r="BB92" s="86">
        <v>50</v>
      </c>
      <c r="BC92" s="86">
        <v>50</v>
      </c>
      <c r="BD92" s="86">
        <v>100</v>
      </c>
      <c r="BE92" s="86">
        <v>100</v>
      </c>
      <c r="BF92" s="86">
        <v>100</v>
      </c>
      <c r="BG92" s="86">
        <v>100</v>
      </c>
      <c r="BH92" s="86">
        <v>0</v>
      </c>
      <c r="BI92" s="86">
        <v>100</v>
      </c>
      <c r="BJ92" s="86">
        <v>100</v>
      </c>
      <c r="BK92" s="86">
        <v>0</v>
      </c>
      <c r="BL92" s="86">
        <v>100</v>
      </c>
      <c r="BM92" s="86">
        <v>0</v>
      </c>
      <c r="BN92" s="86">
        <v>100</v>
      </c>
      <c r="BO92" s="86">
        <v>0</v>
      </c>
      <c r="BP92" s="86">
        <v>0</v>
      </c>
      <c r="BQ92" s="86">
        <v>100</v>
      </c>
      <c r="BR92" s="86">
        <v>100</v>
      </c>
      <c r="BS92" s="86">
        <v>100</v>
      </c>
      <c r="BT92" s="86">
        <v>0</v>
      </c>
      <c r="BU92" s="86">
        <v>0</v>
      </c>
      <c r="BV92" s="86">
        <v>100</v>
      </c>
      <c r="BW92" s="86">
        <v>100</v>
      </c>
      <c r="BX92" s="86">
        <v>0</v>
      </c>
      <c r="BY92" s="86">
        <v>100</v>
      </c>
      <c r="BZ92" s="86">
        <v>0</v>
      </c>
      <c r="CA92" s="86">
        <v>0</v>
      </c>
      <c r="CB92" s="86">
        <v>100</v>
      </c>
      <c r="CC92" s="86">
        <v>100</v>
      </c>
      <c r="CD92" s="86">
        <v>100</v>
      </c>
      <c r="CE92" s="86">
        <v>0</v>
      </c>
      <c r="CF92" s="86">
        <v>0</v>
      </c>
      <c r="CG92" s="86">
        <v>0</v>
      </c>
      <c r="CH92" s="86">
        <v>0</v>
      </c>
      <c r="CI92" s="86">
        <v>0</v>
      </c>
      <c r="CJ92" s="86">
        <v>0</v>
      </c>
      <c r="CK92" s="86">
        <v>0</v>
      </c>
      <c r="CL92" s="86">
        <v>0</v>
      </c>
      <c r="CM92" s="86">
        <v>100</v>
      </c>
      <c r="CN92" s="86">
        <v>0</v>
      </c>
      <c r="CO92" s="86">
        <v>0</v>
      </c>
      <c r="CP92" s="86">
        <v>0</v>
      </c>
      <c r="CQ92" s="86">
        <v>0</v>
      </c>
      <c r="CR92" s="86">
        <v>0</v>
      </c>
      <c r="CS92" s="86">
        <v>100</v>
      </c>
      <c r="CT92" s="86">
        <v>0</v>
      </c>
      <c r="CU92" s="86">
        <v>0</v>
      </c>
      <c r="CV92" s="86">
        <v>100</v>
      </c>
      <c r="CW92" s="86">
        <v>0</v>
      </c>
      <c r="CX92" s="86">
        <v>100</v>
      </c>
      <c r="CY92" s="86">
        <v>0</v>
      </c>
      <c r="CZ92" s="86">
        <v>0</v>
      </c>
      <c r="DA92" s="86">
        <v>0</v>
      </c>
      <c r="DB92" s="86">
        <v>0</v>
      </c>
      <c r="DC92" s="86">
        <v>0</v>
      </c>
      <c r="DD92" s="86">
        <v>0</v>
      </c>
      <c r="DE92" s="86">
        <v>0</v>
      </c>
      <c r="DF92" s="86">
        <v>0</v>
      </c>
      <c r="DG92" s="86">
        <v>100</v>
      </c>
      <c r="DH92" s="86">
        <v>0</v>
      </c>
      <c r="DI92" s="86">
        <v>100</v>
      </c>
      <c r="DJ92" s="86">
        <v>100</v>
      </c>
      <c r="DK92" s="86">
        <v>100</v>
      </c>
      <c r="DL92" s="86">
        <v>0</v>
      </c>
      <c r="DM92" s="86">
        <v>0</v>
      </c>
      <c r="DN92" s="86">
        <v>0</v>
      </c>
      <c r="DO92" s="86">
        <v>100</v>
      </c>
      <c r="DP92" s="86">
        <v>100</v>
      </c>
      <c r="DQ92" s="86">
        <v>0</v>
      </c>
      <c r="DR92" s="86">
        <v>100</v>
      </c>
      <c r="DS92" s="86">
        <v>100</v>
      </c>
      <c r="DT92" s="86">
        <v>100</v>
      </c>
      <c r="DU92" s="86">
        <v>100</v>
      </c>
      <c r="DV92" s="86">
        <v>100</v>
      </c>
      <c r="DW92" s="86">
        <v>100</v>
      </c>
      <c r="DX92" s="86">
        <v>100</v>
      </c>
      <c r="DY92" s="86">
        <v>100</v>
      </c>
      <c r="DZ92" s="86">
        <v>0</v>
      </c>
      <c r="EA92" s="86">
        <v>0</v>
      </c>
      <c r="EB92" s="86">
        <v>100</v>
      </c>
      <c r="EC92" s="86">
        <v>100</v>
      </c>
      <c r="ED92" s="86">
        <v>100</v>
      </c>
      <c r="EE92" s="86">
        <v>100</v>
      </c>
      <c r="EF92" s="86">
        <v>100</v>
      </c>
      <c r="EG92" s="86">
        <v>100</v>
      </c>
      <c r="EH92" s="86">
        <v>100</v>
      </c>
      <c r="EI92" s="86">
        <v>100</v>
      </c>
      <c r="EJ92" s="86">
        <v>100</v>
      </c>
      <c r="EK92" s="86">
        <v>100</v>
      </c>
      <c r="EL92" s="86">
        <v>100</v>
      </c>
      <c r="EM92" s="86">
        <v>50</v>
      </c>
      <c r="EN92" s="86">
        <v>100</v>
      </c>
      <c r="EO92" s="86">
        <v>50</v>
      </c>
      <c r="EP92" s="86">
        <v>100</v>
      </c>
      <c r="EQ92" s="86">
        <v>100</v>
      </c>
      <c r="ER92" s="86">
        <v>50</v>
      </c>
      <c r="ES92" s="86">
        <v>100</v>
      </c>
      <c r="ET92" s="86">
        <v>75</v>
      </c>
      <c r="EU92" s="86">
        <v>100</v>
      </c>
      <c r="EV92" s="86">
        <v>66.666666666666657</v>
      </c>
      <c r="EW92" s="86">
        <v>100</v>
      </c>
      <c r="EX92" s="86">
        <v>66.666666666666657</v>
      </c>
      <c r="EY92" s="86">
        <v>66.666666666666657</v>
      </c>
      <c r="EZ92" s="86">
        <v>66.666666666666657</v>
      </c>
      <c r="FA92" s="86">
        <v>33.333333333333329</v>
      </c>
      <c r="FB92" s="86">
        <v>66.666666666666657</v>
      </c>
      <c r="FC92" s="86">
        <v>66.666666666666657</v>
      </c>
      <c r="FD92" s="86">
        <v>100</v>
      </c>
      <c r="FE92" s="86">
        <v>50</v>
      </c>
      <c r="FF92" s="86">
        <v>100</v>
      </c>
      <c r="FG92" s="86">
        <v>0</v>
      </c>
      <c r="FH92" s="86">
        <v>0</v>
      </c>
      <c r="FI92" s="86">
        <v>100</v>
      </c>
      <c r="FJ92" s="86">
        <v>100</v>
      </c>
      <c r="FK92" s="86">
        <v>0</v>
      </c>
      <c r="FL92" s="86">
        <v>50</v>
      </c>
      <c r="FM92" s="86">
        <v>0</v>
      </c>
      <c r="FN92" s="86">
        <v>100</v>
      </c>
      <c r="FO92" s="86">
        <v>100</v>
      </c>
      <c r="FP92" s="86">
        <v>100</v>
      </c>
      <c r="FQ92" s="86">
        <v>100</v>
      </c>
      <c r="FR92" s="86">
        <v>100</v>
      </c>
      <c r="FS92" s="86">
        <v>100</v>
      </c>
      <c r="FT92" s="86">
        <v>100</v>
      </c>
      <c r="FU92" s="86">
        <v>100</v>
      </c>
      <c r="FV92" s="86">
        <v>100</v>
      </c>
      <c r="FW92" s="86">
        <v>100</v>
      </c>
      <c r="FX92" s="86">
        <v>50</v>
      </c>
      <c r="FY92" s="86">
        <v>50</v>
      </c>
      <c r="FZ92" s="86">
        <v>100</v>
      </c>
      <c r="GA92" s="86">
        <v>100</v>
      </c>
      <c r="GB92" s="86">
        <v>50</v>
      </c>
      <c r="GC92" s="86">
        <v>100</v>
      </c>
      <c r="GD92" s="86">
        <v>50</v>
      </c>
      <c r="GE92" s="86">
        <v>50</v>
      </c>
      <c r="GF92" s="86">
        <v>50</v>
      </c>
      <c r="GG92" s="86" t="s">
        <v>582</v>
      </c>
      <c r="GH92" s="86" t="s">
        <v>582</v>
      </c>
      <c r="GI92" s="86" t="s">
        <v>582</v>
      </c>
      <c r="GJ92" s="86" t="s">
        <v>582</v>
      </c>
      <c r="GK92" s="86" t="s">
        <v>582</v>
      </c>
      <c r="GL92" s="86" t="s">
        <v>582</v>
      </c>
      <c r="GM92" s="86" t="s">
        <v>582</v>
      </c>
      <c r="GN92" s="86" t="s">
        <v>582</v>
      </c>
      <c r="GO92" s="86" t="s">
        <v>582</v>
      </c>
      <c r="GP92" s="86" t="s">
        <v>582</v>
      </c>
      <c r="GQ92" s="86">
        <v>100</v>
      </c>
      <c r="GR92" s="86">
        <v>0</v>
      </c>
      <c r="GS92" s="86">
        <v>100</v>
      </c>
      <c r="GT92" s="86">
        <v>100</v>
      </c>
      <c r="GU92" s="86">
        <v>100</v>
      </c>
      <c r="GV92" s="86">
        <v>0</v>
      </c>
      <c r="GW92" s="86">
        <v>100</v>
      </c>
      <c r="GX92" s="86">
        <v>0</v>
      </c>
      <c r="GY92" s="86">
        <v>100</v>
      </c>
      <c r="GZ92" s="86">
        <v>100</v>
      </c>
      <c r="HA92" s="86">
        <v>100</v>
      </c>
      <c r="HB92" s="86">
        <v>50</v>
      </c>
      <c r="HC92" s="86">
        <v>100</v>
      </c>
      <c r="HD92" s="86">
        <v>100</v>
      </c>
      <c r="HE92" s="86">
        <v>50</v>
      </c>
      <c r="HF92" s="86">
        <v>50</v>
      </c>
      <c r="HG92" s="86">
        <v>50</v>
      </c>
      <c r="HH92" s="86">
        <v>100</v>
      </c>
      <c r="HI92" s="86">
        <v>0</v>
      </c>
      <c r="HJ92" s="86">
        <v>100</v>
      </c>
      <c r="HK92" s="86">
        <v>50</v>
      </c>
      <c r="HL92" s="86">
        <v>100</v>
      </c>
      <c r="HM92" s="86">
        <v>50</v>
      </c>
      <c r="HN92" s="86">
        <v>50</v>
      </c>
      <c r="HO92" s="86">
        <v>50</v>
      </c>
      <c r="HP92" s="86">
        <v>50</v>
      </c>
      <c r="HQ92" s="86">
        <v>50</v>
      </c>
      <c r="HR92" s="86">
        <v>50</v>
      </c>
      <c r="HS92" s="86">
        <v>100</v>
      </c>
      <c r="HT92" s="86">
        <v>100</v>
      </c>
      <c r="HU92" s="86">
        <v>0</v>
      </c>
      <c r="HV92" s="86">
        <v>50</v>
      </c>
      <c r="HW92" s="86">
        <v>50</v>
      </c>
      <c r="HX92" s="86">
        <v>50</v>
      </c>
      <c r="HY92" s="86">
        <v>100</v>
      </c>
      <c r="HZ92" s="86">
        <v>66.666666666666657</v>
      </c>
      <c r="IA92" s="86">
        <v>66.666666666666657</v>
      </c>
      <c r="IB92" s="86">
        <v>33.333333333333329</v>
      </c>
      <c r="IC92" s="86">
        <v>100</v>
      </c>
      <c r="ID92" s="86">
        <v>66.666666666666657</v>
      </c>
      <c r="IE92" s="86">
        <v>100</v>
      </c>
      <c r="IF92" s="86">
        <v>66.666666666666657</v>
      </c>
      <c r="IG92" s="86">
        <v>66.666666666666657</v>
      </c>
      <c r="IH92" s="86">
        <v>66.666666666666657</v>
      </c>
      <c r="II92" s="86">
        <v>0</v>
      </c>
      <c r="IJ92" s="86">
        <v>66.666666666666657</v>
      </c>
      <c r="IK92" s="86">
        <v>0</v>
      </c>
      <c r="IL92" s="86">
        <v>0</v>
      </c>
      <c r="IM92" s="86">
        <v>33.333333333333329</v>
      </c>
      <c r="IN92" s="86">
        <v>33.333333333333329</v>
      </c>
      <c r="IO92" s="86">
        <v>66.666666666666657</v>
      </c>
      <c r="IP92" s="86">
        <v>66.666666666666657</v>
      </c>
      <c r="IQ92" s="86">
        <v>66.666666666666657</v>
      </c>
      <c r="IR92" s="86">
        <v>66.666666666666657</v>
      </c>
      <c r="IS92" s="86">
        <v>66.666666666666657</v>
      </c>
      <c r="IT92" s="86">
        <v>66.666666666666657</v>
      </c>
      <c r="IU92" s="86">
        <v>66.666666666666657</v>
      </c>
      <c r="IV92" s="86">
        <v>33.333333333333329</v>
      </c>
      <c r="IW92" s="86">
        <v>33.333333333333329</v>
      </c>
      <c r="IX92" s="86">
        <v>66.666666666666657</v>
      </c>
      <c r="IY92" s="86">
        <v>66.666666666666657</v>
      </c>
      <c r="IZ92" s="86">
        <v>33.333333333333329</v>
      </c>
      <c r="JA92" s="86">
        <v>66.666666666666657</v>
      </c>
      <c r="JB92" s="86">
        <v>0</v>
      </c>
      <c r="JC92" s="86">
        <v>100</v>
      </c>
      <c r="JD92" s="86">
        <v>100</v>
      </c>
      <c r="JE92" s="86">
        <v>0</v>
      </c>
      <c r="JF92" s="86">
        <v>100</v>
      </c>
      <c r="JG92" s="86">
        <v>50</v>
      </c>
      <c r="JH92" s="86">
        <v>50</v>
      </c>
      <c r="JI92" s="86">
        <v>50</v>
      </c>
      <c r="JJ92" s="86">
        <v>100</v>
      </c>
      <c r="JK92" s="86">
        <v>0</v>
      </c>
      <c r="JL92" s="86">
        <v>0</v>
      </c>
      <c r="JM92" s="86">
        <v>0</v>
      </c>
      <c r="JN92" s="86">
        <v>100</v>
      </c>
      <c r="JO92" s="86">
        <v>100</v>
      </c>
      <c r="JP92" s="86">
        <v>0</v>
      </c>
      <c r="JQ92" s="86">
        <v>0</v>
      </c>
      <c r="JR92" s="86">
        <v>0</v>
      </c>
      <c r="JS92" s="86">
        <v>50</v>
      </c>
      <c r="JT92" s="86">
        <v>50</v>
      </c>
      <c r="JU92" s="86">
        <v>0</v>
      </c>
      <c r="JV92" s="86">
        <v>50</v>
      </c>
      <c r="JW92" s="86">
        <v>0</v>
      </c>
      <c r="JX92" s="86">
        <v>50</v>
      </c>
      <c r="JY92" s="86">
        <v>50</v>
      </c>
      <c r="JZ92" s="86">
        <v>100</v>
      </c>
      <c r="KA92" s="86">
        <v>50</v>
      </c>
      <c r="KB92" s="86">
        <v>60</v>
      </c>
      <c r="KC92" s="86">
        <v>20</v>
      </c>
      <c r="KD92" s="86">
        <v>60</v>
      </c>
      <c r="KE92" s="86">
        <v>100</v>
      </c>
      <c r="KF92" s="86">
        <v>80</v>
      </c>
      <c r="KG92" s="86">
        <v>100</v>
      </c>
      <c r="KH92" s="86">
        <v>60</v>
      </c>
      <c r="KI92" s="86">
        <v>40</v>
      </c>
      <c r="KJ92" s="86">
        <v>20</v>
      </c>
      <c r="KK92" s="86">
        <v>40</v>
      </c>
      <c r="KL92" s="86">
        <v>80</v>
      </c>
      <c r="KM92" s="86">
        <v>0</v>
      </c>
      <c r="KN92" s="86">
        <v>0</v>
      </c>
      <c r="KO92" s="86">
        <v>100</v>
      </c>
      <c r="KP92" s="86">
        <v>40</v>
      </c>
      <c r="KQ92" s="86">
        <v>20</v>
      </c>
      <c r="KR92" s="86">
        <v>0</v>
      </c>
      <c r="KS92" s="86">
        <v>0</v>
      </c>
      <c r="KT92" s="86">
        <v>40</v>
      </c>
      <c r="KU92" s="86">
        <v>80</v>
      </c>
      <c r="KV92" s="86">
        <v>40</v>
      </c>
      <c r="KW92" s="86">
        <v>0</v>
      </c>
      <c r="KX92" s="86">
        <v>40</v>
      </c>
      <c r="KY92" s="86">
        <v>20</v>
      </c>
      <c r="KZ92" s="86">
        <v>80</v>
      </c>
      <c r="LA92" s="86">
        <v>60</v>
      </c>
      <c r="LB92" s="86">
        <v>40</v>
      </c>
      <c r="LC92" s="86">
        <v>40</v>
      </c>
      <c r="LD92" s="86">
        <v>100</v>
      </c>
      <c r="LE92" s="86">
        <v>100</v>
      </c>
      <c r="LF92" s="86">
        <v>100</v>
      </c>
      <c r="LG92" s="86">
        <v>0</v>
      </c>
      <c r="LH92" s="86">
        <v>100</v>
      </c>
      <c r="LI92" s="86">
        <v>0</v>
      </c>
      <c r="LJ92" s="86">
        <v>100</v>
      </c>
      <c r="LK92" s="86">
        <v>100</v>
      </c>
      <c r="LL92" s="86">
        <v>100</v>
      </c>
      <c r="LM92" s="86">
        <v>100</v>
      </c>
      <c r="LN92" s="86">
        <v>100</v>
      </c>
      <c r="LO92" s="86">
        <v>100</v>
      </c>
      <c r="LP92" s="86">
        <v>100</v>
      </c>
      <c r="LQ92" s="86">
        <v>0</v>
      </c>
      <c r="LR92" s="86">
        <v>100</v>
      </c>
      <c r="LS92" s="86">
        <v>100</v>
      </c>
      <c r="LT92" s="86">
        <v>100</v>
      </c>
      <c r="LU92" s="86">
        <v>100</v>
      </c>
      <c r="LV92" s="86">
        <v>100</v>
      </c>
      <c r="LW92" s="86">
        <v>100</v>
      </c>
      <c r="LX92" s="86">
        <v>50</v>
      </c>
      <c r="LY92" s="86">
        <v>50</v>
      </c>
      <c r="LZ92" s="86">
        <v>100</v>
      </c>
      <c r="MA92" s="86">
        <v>50</v>
      </c>
      <c r="MB92" s="86">
        <v>100</v>
      </c>
      <c r="MC92" s="86">
        <v>50</v>
      </c>
      <c r="MD92" s="86">
        <v>0</v>
      </c>
      <c r="ME92" s="86">
        <v>0</v>
      </c>
      <c r="MF92" s="86">
        <v>100</v>
      </c>
      <c r="MG92" s="86">
        <v>50</v>
      </c>
      <c r="MH92" s="86">
        <v>0</v>
      </c>
      <c r="MI92" s="86">
        <v>100</v>
      </c>
      <c r="MJ92" s="86">
        <v>50</v>
      </c>
      <c r="MK92" s="86">
        <v>100</v>
      </c>
      <c r="ML92" s="86">
        <v>50</v>
      </c>
      <c r="MM92" s="86">
        <v>100</v>
      </c>
      <c r="MN92" s="86">
        <v>100</v>
      </c>
      <c r="MO92" s="86">
        <v>100</v>
      </c>
      <c r="MP92" s="86">
        <v>100</v>
      </c>
      <c r="MQ92" s="86">
        <v>100</v>
      </c>
      <c r="MR92" s="86">
        <v>100</v>
      </c>
      <c r="MS92" s="86">
        <v>100</v>
      </c>
      <c r="MT92" s="86">
        <v>100</v>
      </c>
      <c r="MU92" s="86">
        <v>0</v>
      </c>
      <c r="MV92" s="86">
        <v>100</v>
      </c>
      <c r="MW92" s="86">
        <v>100</v>
      </c>
      <c r="MX92" s="86">
        <v>100</v>
      </c>
      <c r="MY92" s="86">
        <v>100</v>
      </c>
      <c r="MZ92" s="86">
        <v>100</v>
      </c>
      <c r="NA92" s="86">
        <v>100</v>
      </c>
      <c r="NB92" s="86">
        <v>100</v>
      </c>
      <c r="NC92" s="86">
        <v>100</v>
      </c>
      <c r="ND92" s="86">
        <v>100</v>
      </c>
      <c r="NE92" s="86">
        <v>100</v>
      </c>
      <c r="NF92" s="86">
        <v>100</v>
      </c>
      <c r="NG92" s="86">
        <v>100</v>
      </c>
      <c r="NH92" s="86">
        <v>100</v>
      </c>
      <c r="NI92" s="86">
        <v>100</v>
      </c>
      <c r="NJ92" s="86">
        <v>100</v>
      </c>
      <c r="NK92" s="86">
        <v>100</v>
      </c>
      <c r="NL92" s="86">
        <v>100</v>
      </c>
      <c r="NM92" s="86">
        <v>100</v>
      </c>
      <c r="NN92" s="86">
        <v>100</v>
      </c>
      <c r="NO92" s="86">
        <v>100</v>
      </c>
      <c r="NP92" s="86">
        <v>100</v>
      </c>
      <c r="NQ92" s="86">
        <v>100</v>
      </c>
      <c r="NR92" s="86" t="s">
        <v>582</v>
      </c>
      <c r="NS92" s="86" t="s">
        <v>582</v>
      </c>
      <c r="NT92" s="86" t="s">
        <v>582</v>
      </c>
      <c r="NU92" s="86" t="s">
        <v>582</v>
      </c>
      <c r="NV92" s="86" t="s">
        <v>582</v>
      </c>
      <c r="NW92" s="86" t="s">
        <v>582</v>
      </c>
      <c r="NX92" s="86" t="s">
        <v>582</v>
      </c>
      <c r="NY92" s="86" t="s">
        <v>582</v>
      </c>
      <c r="NZ92" s="86" t="s">
        <v>582</v>
      </c>
      <c r="OA92" s="86" t="s">
        <v>582</v>
      </c>
      <c r="OB92" s="86" t="s">
        <v>582</v>
      </c>
      <c r="OC92" s="86" t="s">
        <v>582</v>
      </c>
      <c r="OD92" s="86" t="s">
        <v>582</v>
      </c>
      <c r="OE92" s="86" t="s">
        <v>582</v>
      </c>
      <c r="OF92" s="86" t="s">
        <v>582</v>
      </c>
      <c r="OG92" s="86" t="s">
        <v>582</v>
      </c>
      <c r="OH92" s="86" t="s">
        <v>582</v>
      </c>
      <c r="OI92" s="86" t="s">
        <v>582</v>
      </c>
      <c r="OJ92" s="86" t="s">
        <v>582</v>
      </c>
      <c r="OK92" s="86" t="s">
        <v>582</v>
      </c>
      <c r="OL92" s="86" t="s">
        <v>582</v>
      </c>
      <c r="OM92" s="86" t="s">
        <v>582</v>
      </c>
      <c r="ON92" s="86" t="s">
        <v>582</v>
      </c>
      <c r="OO92" s="86" t="s">
        <v>582</v>
      </c>
      <c r="OP92" s="86">
        <v>100</v>
      </c>
    </row>
    <row r="93" spans="1:406" x14ac:dyDescent="0.25">
      <c r="A93" s="86">
        <v>6.2</v>
      </c>
      <c r="B93" s="62" t="s">
        <v>512</v>
      </c>
      <c r="C93" s="86">
        <v>33.333333333333329</v>
      </c>
      <c r="D93" s="86">
        <v>16.666666666666664</v>
      </c>
      <c r="E93" s="86">
        <v>50</v>
      </c>
      <c r="F93" s="86">
        <v>33.333333333333329</v>
      </c>
      <c r="G93" s="86">
        <v>33.333333333333329</v>
      </c>
      <c r="H93" s="86">
        <v>16.666666666666664</v>
      </c>
      <c r="I93" s="86">
        <v>33.333333333333329</v>
      </c>
      <c r="J93" s="86">
        <v>33.333333333333329</v>
      </c>
      <c r="K93" s="86">
        <v>50</v>
      </c>
      <c r="L93" s="86">
        <v>33.333333333333329</v>
      </c>
      <c r="M93" s="86">
        <v>16.666666666666664</v>
      </c>
      <c r="N93" s="86">
        <v>16.666666666666664</v>
      </c>
      <c r="O93" s="86">
        <v>33.333333333333329</v>
      </c>
      <c r="P93" s="86">
        <v>33.333333333333329</v>
      </c>
      <c r="Q93" s="86">
        <v>0</v>
      </c>
      <c r="R93" s="86">
        <v>16.666666666666664</v>
      </c>
      <c r="S93" s="86">
        <v>33.333333333333329</v>
      </c>
      <c r="T93" s="86">
        <v>16.666666666666664</v>
      </c>
      <c r="U93" s="86">
        <v>66.666666666666657</v>
      </c>
      <c r="V93" s="86">
        <v>33.333333333333329</v>
      </c>
      <c r="W93" s="86">
        <v>33.333333333333329</v>
      </c>
      <c r="X93" s="86">
        <v>16.666666666666664</v>
      </c>
      <c r="Y93" s="86">
        <v>50</v>
      </c>
      <c r="Z93" s="86">
        <v>16.666666666666664</v>
      </c>
      <c r="AA93" s="86">
        <v>33.333333333333329</v>
      </c>
      <c r="AB93" s="86">
        <v>33.333333333333329</v>
      </c>
      <c r="AC93" s="86">
        <v>100</v>
      </c>
      <c r="AD93" s="86">
        <v>75</v>
      </c>
      <c r="AE93" s="86">
        <v>25</v>
      </c>
      <c r="AF93" s="86">
        <v>50</v>
      </c>
      <c r="AG93" s="86">
        <v>75</v>
      </c>
      <c r="AH93" s="86">
        <v>75</v>
      </c>
      <c r="AI93" s="86">
        <v>75</v>
      </c>
      <c r="AJ93" s="86">
        <v>50</v>
      </c>
      <c r="AK93" s="86">
        <v>50</v>
      </c>
      <c r="AL93" s="86">
        <v>75</v>
      </c>
      <c r="AM93" s="86">
        <v>75</v>
      </c>
      <c r="AN93" s="86">
        <v>25</v>
      </c>
      <c r="AO93" s="86">
        <v>75</v>
      </c>
      <c r="AP93" s="86">
        <v>100</v>
      </c>
      <c r="AQ93" s="86">
        <v>50</v>
      </c>
      <c r="AR93" s="86">
        <v>50</v>
      </c>
      <c r="AS93" s="86">
        <v>75</v>
      </c>
      <c r="AT93" s="86">
        <v>75</v>
      </c>
      <c r="AU93" s="86">
        <v>75</v>
      </c>
      <c r="AV93" s="86">
        <v>75</v>
      </c>
      <c r="AW93" s="86">
        <v>75</v>
      </c>
      <c r="AX93" s="86">
        <v>50</v>
      </c>
      <c r="AY93" s="86">
        <v>50</v>
      </c>
      <c r="AZ93" s="86">
        <v>75</v>
      </c>
      <c r="BA93" s="86">
        <v>75</v>
      </c>
      <c r="BB93" s="86">
        <v>50</v>
      </c>
      <c r="BC93" s="86">
        <v>75</v>
      </c>
      <c r="BD93" s="86">
        <v>55.555555555555557</v>
      </c>
      <c r="BE93" s="86">
        <v>66.666666666666657</v>
      </c>
      <c r="BF93" s="86">
        <v>66.666666666666657</v>
      </c>
      <c r="BG93" s="86">
        <v>66.666666666666657</v>
      </c>
      <c r="BH93" s="86">
        <v>66.666666666666657</v>
      </c>
      <c r="BI93" s="86">
        <v>100</v>
      </c>
      <c r="BJ93" s="86">
        <v>33.333333333333329</v>
      </c>
      <c r="BK93" s="86">
        <v>33.333333333333329</v>
      </c>
      <c r="BL93" s="86">
        <v>44.444444444444443</v>
      </c>
      <c r="BM93" s="86">
        <v>66.666666666666657</v>
      </c>
      <c r="BN93" s="86">
        <v>66.666666666666657</v>
      </c>
      <c r="BO93" s="86">
        <v>55.555555555555557</v>
      </c>
      <c r="BP93" s="86">
        <v>77.777777777777786</v>
      </c>
      <c r="BQ93" s="86">
        <v>55.555555555555557</v>
      </c>
      <c r="BR93" s="86">
        <v>66.666666666666657</v>
      </c>
      <c r="BS93" s="86">
        <v>55.555555555555557</v>
      </c>
      <c r="BT93" s="86">
        <v>66.666666666666657</v>
      </c>
      <c r="BU93" s="86">
        <v>88.888888888888886</v>
      </c>
      <c r="BV93" s="86">
        <v>66.666666666666657</v>
      </c>
      <c r="BW93" s="86">
        <v>55.555555555555557</v>
      </c>
      <c r="BX93" s="86">
        <v>66.666666666666657</v>
      </c>
      <c r="BY93" s="86">
        <v>44.444444444444443</v>
      </c>
      <c r="BZ93" s="86">
        <v>88.888888888888886</v>
      </c>
      <c r="CA93" s="86">
        <v>44.444444444444443</v>
      </c>
      <c r="CB93" s="86">
        <v>55.555555555555557</v>
      </c>
      <c r="CC93" s="86">
        <v>55.555555555555557</v>
      </c>
      <c r="CD93" s="86">
        <v>66.666666666666657</v>
      </c>
      <c r="CE93" s="86">
        <v>100</v>
      </c>
      <c r="CF93" s="86">
        <v>0</v>
      </c>
      <c r="CG93" s="86">
        <v>0</v>
      </c>
      <c r="CH93" s="86">
        <v>100</v>
      </c>
      <c r="CI93" s="86">
        <v>100</v>
      </c>
      <c r="CJ93" s="86">
        <v>0</v>
      </c>
      <c r="CK93" s="86">
        <v>0</v>
      </c>
      <c r="CL93" s="86">
        <v>0</v>
      </c>
      <c r="CM93" s="86">
        <v>100</v>
      </c>
      <c r="CN93" s="86">
        <v>100</v>
      </c>
      <c r="CO93" s="86">
        <v>100</v>
      </c>
      <c r="CP93" s="86">
        <v>0</v>
      </c>
      <c r="CQ93" s="86">
        <v>100</v>
      </c>
      <c r="CR93" s="86">
        <v>0</v>
      </c>
      <c r="CS93" s="86">
        <v>0</v>
      </c>
      <c r="CT93" s="86">
        <v>0</v>
      </c>
      <c r="CU93" s="86">
        <v>100</v>
      </c>
      <c r="CV93" s="86">
        <v>100</v>
      </c>
      <c r="CW93" s="86">
        <v>0</v>
      </c>
      <c r="CX93" s="86">
        <v>100</v>
      </c>
      <c r="CY93" s="86">
        <v>100</v>
      </c>
      <c r="CZ93" s="86">
        <v>0</v>
      </c>
      <c r="DA93" s="86">
        <v>100</v>
      </c>
      <c r="DB93" s="86">
        <v>0</v>
      </c>
      <c r="DC93" s="86">
        <v>0</v>
      </c>
      <c r="DD93" s="86">
        <v>100</v>
      </c>
      <c r="DE93" s="86">
        <v>100</v>
      </c>
      <c r="DF93" s="86">
        <v>33.333333333333329</v>
      </c>
      <c r="DG93" s="86">
        <v>33.333333333333329</v>
      </c>
      <c r="DH93" s="86">
        <v>33.333333333333329</v>
      </c>
      <c r="DI93" s="86">
        <v>33.333333333333329</v>
      </c>
      <c r="DJ93" s="86">
        <v>100</v>
      </c>
      <c r="DK93" s="86">
        <v>100</v>
      </c>
      <c r="DL93" s="86">
        <v>66.666666666666657</v>
      </c>
      <c r="DM93" s="86">
        <v>33.333333333333329</v>
      </c>
      <c r="DN93" s="86">
        <v>66.666666666666657</v>
      </c>
      <c r="DO93" s="86">
        <v>100</v>
      </c>
      <c r="DP93" s="86">
        <v>100</v>
      </c>
      <c r="DQ93" s="86">
        <v>0</v>
      </c>
      <c r="DR93" s="86">
        <v>66.666666666666657</v>
      </c>
      <c r="DS93" s="86">
        <v>100</v>
      </c>
      <c r="DT93" s="86">
        <v>100</v>
      </c>
      <c r="DU93" s="86">
        <v>100</v>
      </c>
      <c r="DV93" s="86">
        <v>66.666666666666657</v>
      </c>
      <c r="DW93" s="86">
        <v>100</v>
      </c>
      <c r="DX93" s="86">
        <v>66.666666666666657</v>
      </c>
      <c r="DY93" s="86">
        <v>66.666666666666657</v>
      </c>
      <c r="DZ93" s="86">
        <v>66.666666666666657</v>
      </c>
      <c r="EA93" s="86">
        <v>66.666666666666657</v>
      </c>
      <c r="EB93" s="86">
        <v>66.666666666666657</v>
      </c>
      <c r="EC93" s="86">
        <v>66.666666666666657</v>
      </c>
      <c r="ED93" s="86">
        <v>66.666666666666657</v>
      </c>
      <c r="EE93" s="86">
        <v>100</v>
      </c>
      <c r="EF93" s="86">
        <v>33.333333333333329</v>
      </c>
      <c r="EG93" s="86">
        <v>100</v>
      </c>
      <c r="EH93" s="86">
        <v>0</v>
      </c>
      <c r="EI93" s="86">
        <v>100</v>
      </c>
      <c r="EJ93" s="86">
        <v>0</v>
      </c>
      <c r="EK93" s="86">
        <v>100</v>
      </c>
      <c r="EL93" s="86">
        <v>100</v>
      </c>
      <c r="EM93" s="86">
        <v>0</v>
      </c>
      <c r="EN93" s="86">
        <v>100</v>
      </c>
      <c r="EO93" s="86">
        <v>100</v>
      </c>
      <c r="EP93" s="86">
        <v>100</v>
      </c>
      <c r="EQ93" s="86">
        <v>100</v>
      </c>
      <c r="ER93" s="86">
        <v>100</v>
      </c>
      <c r="ES93" s="86">
        <v>100</v>
      </c>
      <c r="ET93" s="86">
        <v>100</v>
      </c>
      <c r="EU93" s="86">
        <v>33.333333333333329</v>
      </c>
      <c r="EV93" s="86">
        <v>100</v>
      </c>
      <c r="EW93" s="86">
        <v>66.666666666666657</v>
      </c>
      <c r="EX93" s="86">
        <v>100</v>
      </c>
      <c r="EY93" s="86">
        <v>66.666666666666657</v>
      </c>
      <c r="EZ93" s="86">
        <v>100</v>
      </c>
      <c r="FA93" s="86">
        <v>100</v>
      </c>
      <c r="FB93" s="86">
        <v>100</v>
      </c>
      <c r="FC93" s="86">
        <v>66.666666666666657</v>
      </c>
      <c r="FD93" s="86">
        <v>66.666666666666657</v>
      </c>
      <c r="FE93" s="86">
        <v>66.666666666666657</v>
      </c>
      <c r="FF93" s="86">
        <v>100</v>
      </c>
      <c r="FG93" s="86">
        <v>33.333333333333329</v>
      </c>
      <c r="FH93" s="86">
        <v>66.666666666666657</v>
      </c>
      <c r="FI93" s="86">
        <v>66.666666666666657</v>
      </c>
      <c r="FJ93" s="86">
        <v>66.666666666666657</v>
      </c>
      <c r="FK93" s="86">
        <v>66.666666666666657</v>
      </c>
      <c r="FL93" s="86">
        <v>66.666666666666657</v>
      </c>
      <c r="FM93" s="86">
        <v>66.666666666666657</v>
      </c>
      <c r="FN93" s="86">
        <v>66.666666666666657</v>
      </c>
      <c r="FO93" s="86">
        <v>33.333333333333329</v>
      </c>
      <c r="FP93" s="86">
        <v>66.666666666666657</v>
      </c>
      <c r="FQ93" s="86">
        <v>66.666666666666657</v>
      </c>
      <c r="FR93" s="86">
        <v>100</v>
      </c>
      <c r="FS93" s="86">
        <v>50</v>
      </c>
      <c r="FT93" s="86">
        <v>50</v>
      </c>
      <c r="FU93" s="86">
        <v>50</v>
      </c>
      <c r="FV93" s="86">
        <v>100</v>
      </c>
      <c r="FW93" s="86">
        <v>50</v>
      </c>
      <c r="FX93" s="86">
        <v>100</v>
      </c>
      <c r="FY93" s="86">
        <v>50</v>
      </c>
      <c r="FZ93" s="86">
        <v>100</v>
      </c>
      <c r="GA93" s="86">
        <v>50</v>
      </c>
      <c r="GB93" s="86">
        <v>50</v>
      </c>
      <c r="GC93" s="86">
        <v>100</v>
      </c>
      <c r="GD93" s="86">
        <v>0</v>
      </c>
      <c r="GE93" s="86">
        <v>50</v>
      </c>
      <c r="GF93" s="86">
        <v>0</v>
      </c>
      <c r="GG93" s="86">
        <v>100</v>
      </c>
      <c r="GH93" s="86">
        <v>50</v>
      </c>
      <c r="GI93" s="86">
        <v>100</v>
      </c>
      <c r="GJ93" s="86">
        <v>50</v>
      </c>
      <c r="GK93" s="86">
        <v>100</v>
      </c>
      <c r="GL93" s="86">
        <v>100</v>
      </c>
      <c r="GM93" s="86">
        <v>100</v>
      </c>
      <c r="GN93" s="86">
        <v>100</v>
      </c>
      <c r="GO93" s="86">
        <v>50</v>
      </c>
      <c r="GP93" s="86">
        <v>100</v>
      </c>
      <c r="GQ93" s="86">
        <v>100</v>
      </c>
      <c r="GR93" s="86">
        <v>50</v>
      </c>
      <c r="GS93" s="86">
        <v>100</v>
      </c>
      <c r="GT93" s="86">
        <v>50</v>
      </c>
      <c r="GU93" s="86">
        <v>100</v>
      </c>
      <c r="GV93" s="86">
        <v>0</v>
      </c>
      <c r="GW93" s="86">
        <v>100</v>
      </c>
      <c r="GX93" s="86">
        <v>0</v>
      </c>
      <c r="GY93" s="86">
        <v>100</v>
      </c>
      <c r="GZ93" s="86">
        <v>0</v>
      </c>
      <c r="HA93" s="86">
        <v>100</v>
      </c>
      <c r="HB93" s="86">
        <v>50</v>
      </c>
      <c r="HC93" s="86">
        <v>100</v>
      </c>
      <c r="HD93" s="86">
        <v>100</v>
      </c>
      <c r="HE93" s="86">
        <v>0</v>
      </c>
      <c r="HF93" s="86">
        <v>0</v>
      </c>
      <c r="HG93" s="86">
        <v>0</v>
      </c>
      <c r="HH93" s="86">
        <v>0</v>
      </c>
      <c r="HI93" s="86">
        <v>50</v>
      </c>
      <c r="HJ93" s="86">
        <v>0</v>
      </c>
      <c r="HK93" s="86">
        <v>0</v>
      </c>
      <c r="HL93" s="86">
        <v>50</v>
      </c>
      <c r="HM93" s="86">
        <v>50</v>
      </c>
      <c r="HN93" s="86">
        <v>50</v>
      </c>
      <c r="HO93" s="86">
        <v>50</v>
      </c>
      <c r="HP93" s="86">
        <v>50</v>
      </c>
      <c r="HQ93" s="86">
        <v>50</v>
      </c>
      <c r="HR93" s="86">
        <v>50</v>
      </c>
      <c r="HS93" s="86">
        <v>50</v>
      </c>
      <c r="HT93" s="86">
        <v>0</v>
      </c>
      <c r="HU93" s="86">
        <v>0</v>
      </c>
      <c r="HV93" s="86">
        <v>0</v>
      </c>
      <c r="HW93" s="86">
        <v>0</v>
      </c>
      <c r="HX93" s="86">
        <v>50</v>
      </c>
      <c r="HY93" s="86">
        <v>100</v>
      </c>
      <c r="HZ93" s="86">
        <v>50</v>
      </c>
      <c r="IA93" s="86">
        <v>100</v>
      </c>
      <c r="IB93" s="86">
        <v>0</v>
      </c>
      <c r="IC93" s="86">
        <v>100</v>
      </c>
      <c r="ID93" s="86">
        <v>50</v>
      </c>
      <c r="IE93" s="86">
        <v>100</v>
      </c>
      <c r="IF93" s="86">
        <v>50</v>
      </c>
      <c r="IG93" s="86">
        <v>50</v>
      </c>
      <c r="IH93" s="86">
        <v>50</v>
      </c>
      <c r="II93" s="86">
        <v>50</v>
      </c>
      <c r="IJ93" s="86">
        <v>0</v>
      </c>
      <c r="IK93" s="86">
        <v>50</v>
      </c>
      <c r="IL93" s="86">
        <v>50</v>
      </c>
      <c r="IM93" s="86">
        <v>50</v>
      </c>
      <c r="IN93" s="86">
        <v>50</v>
      </c>
      <c r="IO93" s="86">
        <v>50</v>
      </c>
      <c r="IP93" s="86">
        <v>0</v>
      </c>
      <c r="IQ93" s="86">
        <v>100</v>
      </c>
      <c r="IR93" s="86">
        <v>0</v>
      </c>
      <c r="IS93" s="86">
        <v>50</v>
      </c>
      <c r="IT93" s="86">
        <v>50</v>
      </c>
      <c r="IU93" s="86">
        <v>0</v>
      </c>
      <c r="IV93" s="86">
        <v>0</v>
      </c>
      <c r="IW93" s="86">
        <v>100</v>
      </c>
      <c r="IX93" s="86">
        <v>50</v>
      </c>
      <c r="IY93" s="86">
        <v>0</v>
      </c>
      <c r="IZ93" s="86">
        <v>0</v>
      </c>
      <c r="JA93" s="86">
        <v>0</v>
      </c>
      <c r="JB93" s="86">
        <v>50</v>
      </c>
      <c r="JC93" s="86">
        <v>100</v>
      </c>
      <c r="JD93" s="86">
        <v>33.333333333333329</v>
      </c>
      <c r="JE93" s="86">
        <v>33.333333333333329</v>
      </c>
      <c r="JF93" s="86">
        <v>100</v>
      </c>
      <c r="JG93" s="86">
        <v>66.666666666666657</v>
      </c>
      <c r="JH93" s="86">
        <v>0</v>
      </c>
      <c r="JI93" s="86">
        <v>100</v>
      </c>
      <c r="JJ93" s="86">
        <v>66.666666666666657</v>
      </c>
      <c r="JK93" s="86">
        <v>66.666666666666657</v>
      </c>
      <c r="JL93" s="86">
        <v>33.333333333333329</v>
      </c>
      <c r="JM93" s="86">
        <v>66.666666666666657</v>
      </c>
      <c r="JN93" s="86">
        <v>66.666666666666657</v>
      </c>
      <c r="JO93" s="86">
        <v>100</v>
      </c>
      <c r="JP93" s="86">
        <v>66.666666666666657</v>
      </c>
      <c r="JQ93" s="86">
        <v>33.333333333333329</v>
      </c>
      <c r="JR93" s="86">
        <v>66.666666666666657</v>
      </c>
      <c r="JS93" s="86">
        <v>33.333333333333329</v>
      </c>
      <c r="JT93" s="86">
        <v>100</v>
      </c>
      <c r="JU93" s="86">
        <v>33.333333333333329</v>
      </c>
      <c r="JV93" s="86">
        <v>66.666666666666657</v>
      </c>
      <c r="JW93" s="86">
        <v>33.333333333333329</v>
      </c>
      <c r="JX93" s="86">
        <v>33.333333333333329</v>
      </c>
      <c r="JY93" s="86">
        <v>33.333333333333329</v>
      </c>
      <c r="JZ93" s="86">
        <v>33.333333333333329</v>
      </c>
      <c r="KA93" s="86">
        <v>33.333333333333329</v>
      </c>
      <c r="KB93" s="86">
        <v>66.666666666666657</v>
      </c>
      <c r="KC93" s="86">
        <v>0</v>
      </c>
      <c r="KD93" s="86">
        <v>100</v>
      </c>
      <c r="KE93" s="86">
        <v>100</v>
      </c>
      <c r="KF93" s="86">
        <v>33.333333333333329</v>
      </c>
      <c r="KG93" s="86">
        <v>66.666666666666657</v>
      </c>
      <c r="KH93" s="86">
        <v>0</v>
      </c>
      <c r="KI93" s="86">
        <v>33.333333333333329</v>
      </c>
      <c r="KJ93" s="86">
        <v>0</v>
      </c>
      <c r="KK93" s="86">
        <v>33.333333333333329</v>
      </c>
      <c r="KL93" s="86">
        <v>66.666666666666657</v>
      </c>
      <c r="KM93" s="86">
        <v>0</v>
      </c>
      <c r="KN93" s="86">
        <v>0</v>
      </c>
      <c r="KO93" s="86">
        <v>66.666666666666657</v>
      </c>
      <c r="KP93" s="86">
        <v>0</v>
      </c>
      <c r="KQ93" s="86">
        <v>0</v>
      </c>
      <c r="KR93" s="86">
        <v>0</v>
      </c>
      <c r="KS93" s="86">
        <v>0</v>
      </c>
      <c r="KT93" s="86">
        <v>33.333333333333329</v>
      </c>
      <c r="KU93" s="86">
        <v>100</v>
      </c>
      <c r="KV93" s="86">
        <v>33.333333333333329</v>
      </c>
      <c r="KW93" s="86">
        <v>0</v>
      </c>
      <c r="KX93" s="86">
        <v>0</v>
      </c>
      <c r="KY93" s="86">
        <v>66.666666666666657</v>
      </c>
      <c r="KZ93" s="86">
        <v>0</v>
      </c>
      <c r="LA93" s="86">
        <v>33.333333333333329</v>
      </c>
      <c r="LB93" s="86">
        <v>33.333333333333329</v>
      </c>
      <c r="LC93" s="86">
        <v>33.333333333333329</v>
      </c>
      <c r="LD93" s="86">
        <v>100</v>
      </c>
      <c r="LE93" s="86">
        <v>100</v>
      </c>
      <c r="LF93" s="86">
        <v>100</v>
      </c>
      <c r="LG93" s="86">
        <v>100</v>
      </c>
      <c r="LH93" s="86">
        <v>100</v>
      </c>
      <c r="LI93" s="86">
        <v>100</v>
      </c>
      <c r="LJ93" s="86">
        <v>100</v>
      </c>
      <c r="LK93" s="86">
        <v>0</v>
      </c>
      <c r="LL93" s="86">
        <v>0</v>
      </c>
      <c r="LM93" s="86">
        <v>0</v>
      </c>
      <c r="LN93" s="86">
        <v>0</v>
      </c>
      <c r="LO93" s="86">
        <v>100</v>
      </c>
      <c r="LP93" s="86">
        <v>100</v>
      </c>
      <c r="LQ93" s="86">
        <v>100</v>
      </c>
      <c r="LR93" s="86">
        <v>100</v>
      </c>
      <c r="LS93" s="86">
        <v>100</v>
      </c>
      <c r="LT93" s="86">
        <v>0</v>
      </c>
      <c r="LU93" s="86">
        <v>100</v>
      </c>
      <c r="LV93" s="86">
        <v>33.333333333333329</v>
      </c>
      <c r="LW93" s="86">
        <v>66.666666666666657</v>
      </c>
      <c r="LX93" s="86">
        <v>100</v>
      </c>
      <c r="LY93" s="86">
        <v>100</v>
      </c>
      <c r="LZ93" s="86">
        <v>66.666666666666657</v>
      </c>
      <c r="MA93" s="86">
        <v>100</v>
      </c>
      <c r="MB93" s="86">
        <v>100</v>
      </c>
      <c r="MC93" s="86">
        <v>33.333333333333329</v>
      </c>
      <c r="MD93" s="86">
        <v>100</v>
      </c>
      <c r="ME93" s="86">
        <v>66.666666666666657</v>
      </c>
      <c r="MF93" s="86">
        <v>66.666666666666657</v>
      </c>
      <c r="MG93" s="86">
        <v>66.666666666666657</v>
      </c>
      <c r="MH93" s="86">
        <v>66.666666666666657</v>
      </c>
      <c r="MI93" s="86">
        <v>100</v>
      </c>
      <c r="MJ93" s="86">
        <v>66.666666666666657</v>
      </c>
      <c r="MK93" s="86">
        <v>66.666666666666657</v>
      </c>
      <c r="ML93" s="86">
        <v>100</v>
      </c>
      <c r="MM93" s="86">
        <v>100</v>
      </c>
      <c r="MN93" s="86">
        <v>100</v>
      </c>
      <c r="MO93" s="86">
        <v>66.666666666666657</v>
      </c>
      <c r="MP93" s="86">
        <v>66.666666666666657</v>
      </c>
      <c r="MQ93" s="86">
        <v>100</v>
      </c>
      <c r="MR93" s="86">
        <v>0</v>
      </c>
      <c r="MS93" s="86">
        <v>0</v>
      </c>
      <c r="MT93" s="86">
        <v>0</v>
      </c>
      <c r="MU93" s="86">
        <v>0</v>
      </c>
      <c r="MV93" s="86">
        <v>100</v>
      </c>
      <c r="MW93" s="86">
        <v>100</v>
      </c>
      <c r="MX93" s="86">
        <v>100</v>
      </c>
      <c r="MY93" s="86">
        <v>100</v>
      </c>
      <c r="MZ93" s="86">
        <v>100</v>
      </c>
      <c r="NA93" s="86">
        <v>100</v>
      </c>
      <c r="NB93" s="86">
        <v>100</v>
      </c>
      <c r="NC93" s="86">
        <v>0</v>
      </c>
      <c r="ND93" s="86">
        <v>0</v>
      </c>
      <c r="NE93" s="86">
        <v>100</v>
      </c>
      <c r="NF93" s="86">
        <v>0</v>
      </c>
      <c r="NG93" s="86">
        <v>0</v>
      </c>
      <c r="NH93" s="86">
        <v>0</v>
      </c>
      <c r="NI93" s="86">
        <v>100</v>
      </c>
      <c r="NJ93" s="86">
        <v>100</v>
      </c>
      <c r="NK93" s="86">
        <v>0</v>
      </c>
      <c r="NL93" s="86">
        <v>0</v>
      </c>
      <c r="NM93" s="86">
        <v>0</v>
      </c>
      <c r="NN93" s="86">
        <v>100</v>
      </c>
      <c r="NO93" s="86">
        <v>100</v>
      </c>
      <c r="NP93" s="86">
        <v>0</v>
      </c>
      <c r="NQ93" s="86">
        <v>0</v>
      </c>
      <c r="NR93" s="86">
        <v>100</v>
      </c>
      <c r="NS93" s="86">
        <v>50</v>
      </c>
      <c r="NT93" s="86">
        <v>100</v>
      </c>
      <c r="NU93" s="86">
        <v>100</v>
      </c>
      <c r="NV93" s="86">
        <v>50</v>
      </c>
      <c r="NW93" s="86">
        <v>100</v>
      </c>
      <c r="NX93" s="86">
        <v>100</v>
      </c>
      <c r="NY93" s="86">
        <v>100</v>
      </c>
      <c r="NZ93" s="86">
        <v>100</v>
      </c>
      <c r="OA93" s="86">
        <v>100</v>
      </c>
      <c r="OB93" s="86">
        <v>100</v>
      </c>
      <c r="OC93" s="86">
        <v>50</v>
      </c>
      <c r="OD93" s="86">
        <v>50</v>
      </c>
      <c r="OE93" s="86">
        <v>100</v>
      </c>
      <c r="OF93" s="86">
        <v>50</v>
      </c>
      <c r="OG93" s="86">
        <v>100</v>
      </c>
      <c r="OH93" s="86">
        <v>100</v>
      </c>
      <c r="OI93" s="86">
        <v>100</v>
      </c>
      <c r="OJ93" s="86">
        <v>50</v>
      </c>
      <c r="OK93" s="86">
        <v>100</v>
      </c>
      <c r="OL93" s="86">
        <v>100</v>
      </c>
      <c r="OM93" s="86">
        <v>100</v>
      </c>
      <c r="ON93" s="86">
        <v>100</v>
      </c>
      <c r="OO93" s="86">
        <v>100</v>
      </c>
      <c r="OP93" s="86">
        <v>66.666666666666657</v>
      </c>
    </row>
    <row r="94" spans="1:406" x14ac:dyDescent="0.25">
      <c r="A94" s="86">
        <v>1.21</v>
      </c>
      <c r="B94" s="62" t="s">
        <v>513</v>
      </c>
      <c r="C94" s="86">
        <v>100</v>
      </c>
      <c r="D94" s="86">
        <v>100</v>
      </c>
      <c r="E94" s="86">
        <v>100</v>
      </c>
      <c r="F94" s="86">
        <v>100</v>
      </c>
      <c r="G94" s="86">
        <v>100</v>
      </c>
      <c r="H94" s="86">
        <v>100</v>
      </c>
      <c r="I94" s="86">
        <v>0</v>
      </c>
      <c r="J94" s="86">
        <v>100</v>
      </c>
      <c r="K94" s="86">
        <v>100</v>
      </c>
      <c r="L94" s="86">
        <v>100</v>
      </c>
      <c r="M94" s="86">
        <v>100</v>
      </c>
      <c r="N94" s="86">
        <v>100</v>
      </c>
      <c r="O94" s="86">
        <v>0</v>
      </c>
      <c r="P94" s="86">
        <v>100</v>
      </c>
      <c r="Q94" s="86">
        <v>100</v>
      </c>
      <c r="R94" s="86">
        <v>100</v>
      </c>
      <c r="S94" s="86">
        <v>100</v>
      </c>
      <c r="T94" s="86">
        <v>100</v>
      </c>
      <c r="U94" s="86">
        <v>0</v>
      </c>
      <c r="V94" s="86">
        <v>100</v>
      </c>
      <c r="W94" s="86">
        <v>0</v>
      </c>
      <c r="X94" s="86">
        <v>100</v>
      </c>
      <c r="Y94" s="86">
        <v>0</v>
      </c>
      <c r="Z94" s="86">
        <v>0</v>
      </c>
      <c r="AA94" s="86">
        <v>100</v>
      </c>
      <c r="AB94" s="86">
        <v>100</v>
      </c>
      <c r="AC94" s="86">
        <v>0</v>
      </c>
      <c r="AD94" s="86">
        <v>0</v>
      </c>
      <c r="AE94" s="86">
        <v>0</v>
      </c>
      <c r="AF94" s="86">
        <v>0</v>
      </c>
      <c r="AG94" s="86">
        <v>0</v>
      </c>
      <c r="AH94" s="86">
        <v>100</v>
      </c>
      <c r="AI94" s="86">
        <v>0</v>
      </c>
      <c r="AJ94" s="86">
        <v>0</v>
      </c>
      <c r="AK94" s="86">
        <v>0</v>
      </c>
      <c r="AL94" s="86">
        <v>0</v>
      </c>
      <c r="AM94" s="86">
        <v>0</v>
      </c>
      <c r="AN94" s="86">
        <v>0</v>
      </c>
      <c r="AO94" s="86">
        <v>0</v>
      </c>
      <c r="AP94" s="86">
        <v>0</v>
      </c>
      <c r="AQ94" s="86">
        <v>0</v>
      </c>
      <c r="AR94" s="86">
        <v>0</v>
      </c>
      <c r="AS94" s="86">
        <v>0</v>
      </c>
      <c r="AT94" s="86">
        <v>0</v>
      </c>
      <c r="AU94" s="86">
        <v>0</v>
      </c>
      <c r="AV94" s="86">
        <v>0</v>
      </c>
      <c r="AW94" s="86">
        <v>0</v>
      </c>
      <c r="AX94" s="86">
        <v>0</v>
      </c>
      <c r="AY94" s="86">
        <v>0</v>
      </c>
      <c r="AZ94" s="86">
        <v>0</v>
      </c>
      <c r="BA94" s="86">
        <v>0</v>
      </c>
      <c r="BB94" s="86">
        <v>0</v>
      </c>
      <c r="BC94" s="86">
        <v>0</v>
      </c>
      <c r="BD94" s="86">
        <v>100</v>
      </c>
      <c r="BE94" s="86">
        <v>100</v>
      </c>
      <c r="BF94" s="86">
        <v>100</v>
      </c>
      <c r="BG94" s="86">
        <v>0</v>
      </c>
      <c r="BH94" s="86">
        <v>0</v>
      </c>
      <c r="BI94" s="86">
        <v>100</v>
      </c>
      <c r="BJ94" s="86">
        <v>100</v>
      </c>
      <c r="BK94" s="86">
        <v>0</v>
      </c>
      <c r="BL94" s="86">
        <v>100</v>
      </c>
      <c r="BM94" s="86">
        <v>100</v>
      </c>
      <c r="BN94" s="86">
        <v>100</v>
      </c>
      <c r="BO94" s="86">
        <v>100</v>
      </c>
      <c r="BP94" s="86">
        <v>100</v>
      </c>
      <c r="BQ94" s="86">
        <v>100</v>
      </c>
      <c r="BR94" s="86">
        <v>100</v>
      </c>
      <c r="BS94" s="86">
        <v>100</v>
      </c>
      <c r="BT94" s="86">
        <v>0</v>
      </c>
      <c r="BU94" s="86">
        <v>100</v>
      </c>
      <c r="BV94" s="86">
        <v>100</v>
      </c>
      <c r="BW94" s="86">
        <v>100</v>
      </c>
      <c r="BX94" s="86">
        <v>100</v>
      </c>
      <c r="BY94" s="86">
        <v>100</v>
      </c>
      <c r="BZ94" s="86">
        <v>100</v>
      </c>
      <c r="CA94" s="86">
        <v>100</v>
      </c>
      <c r="CB94" s="86">
        <v>0</v>
      </c>
      <c r="CC94" s="86">
        <v>100</v>
      </c>
      <c r="CD94" s="86">
        <v>100</v>
      </c>
      <c r="CE94" s="86">
        <v>50</v>
      </c>
      <c r="CF94" s="86">
        <v>50</v>
      </c>
      <c r="CG94" s="86">
        <v>100</v>
      </c>
      <c r="CH94" s="86">
        <v>50</v>
      </c>
      <c r="CI94" s="86">
        <v>50</v>
      </c>
      <c r="CJ94" s="86">
        <v>0</v>
      </c>
      <c r="CK94" s="86">
        <v>50</v>
      </c>
      <c r="CL94" s="86">
        <v>0</v>
      </c>
      <c r="CM94" s="86">
        <v>50</v>
      </c>
      <c r="CN94" s="86">
        <v>50</v>
      </c>
      <c r="CO94" s="86">
        <v>50</v>
      </c>
      <c r="CP94" s="86">
        <v>50</v>
      </c>
      <c r="CQ94" s="86">
        <v>50</v>
      </c>
      <c r="CR94" s="86">
        <v>100</v>
      </c>
      <c r="CS94" s="86">
        <v>50</v>
      </c>
      <c r="CT94" s="86">
        <v>50</v>
      </c>
      <c r="CU94" s="86">
        <v>50</v>
      </c>
      <c r="CV94" s="86">
        <v>50</v>
      </c>
      <c r="CW94" s="86">
        <v>50</v>
      </c>
      <c r="CX94" s="86">
        <v>50</v>
      </c>
      <c r="CY94" s="86">
        <v>50</v>
      </c>
      <c r="CZ94" s="86">
        <v>50</v>
      </c>
      <c r="DA94" s="86">
        <v>50</v>
      </c>
      <c r="DB94" s="86">
        <v>50</v>
      </c>
      <c r="DC94" s="86">
        <v>50</v>
      </c>
      <c r="DD94" s="86">
        <v>50</v>
      </c>
      <c r="DE94" s="86" t="s">
        <v>582</v>
      </c>
      <c r="DF94" s="86" t="s">
        <v>582</v>
      </c>
      <c r="DG94" s="86" t="s">
        <v>582</v>
      </c>
      <c r="DH94" s="86" t="s">
        <v>582</v>
      </c>
      <c r="DI94" s="86" t="s">
        <v>582</v>
      </c>
      <c r="DJ94" s="86" t="s">
        <v>582</v>
      </c>
      <c r="DK94" s="86" t="s">
        <v>582</v>
      </c>
      <c r="DL94" s="86" t="s">
        <v>582</v>
      </c>
      <c r="DM94" s="86" t="s">
        <v>582</v>
      </c>
      <c r="DN94" s="86" t="s">
        <v>582</v>
      </c>
      <c r="DO94" s="86" t="s">
        <v>582</v>
      </c>
      <c r="DP94" s="86" t="s">
        <v>582</v>
      </c>
      <c r="DQ94" s="86" t="s">
        <v>582</v>
      </c>
      <c r="DR94" s="86" t="s">
        <v>582</v>
      </c>
      <c r="DS94" s="86" t="s">
        <v>582</v>
      </c>
      <c r="DT94" s="86" t="s">
        <v>582</v>
      </c>
      <c r="DU94" s="86" t="s">
        <v>582</v>
      </c>
      <c r="DV94" s="86" t="s">
        <v>582</v>
      </c>
      <c r="DW94" s="86" t="s">
        <v>582</v>
      </c>
      <c r="DX94" s="86" t="s">
        <v>582</v>
      </c>
      <c r="DY94" s="86" t="s">
        <v>582</v>
      </c>
      <c r="DZ94" s="86" t="s">
        <v>582</v>
      </c>
      <c r="EA94" s="86" t="s">
        <v>582</v>
      </c>
      <c r="EB94" s="86" t="s">
        <v>582</v>
      </c>
      <c r="EC94" s="86" t="s">
        <v>582</v>
      </c>
      <c r="ED94" s="86" t="s">
        <v>582</v>
      </c>
      <c r="EE94" s="86" t="s">
        <v>582</v>
      </c>
      <c r="EF94" s="86" t="s">
        <v>582</v>
      </c>
      <c r="EG94" s="86">
        <v>100</v>
      </c>
      <c r="EH94" s="86">
        <v>0</v>
      </c>
      <c r="EI94" s="86">
        <v>100</v>
      </c>
      <c r="EJ94" s="86">
        <v>0</v>
      </c>
      <c r="EK94" s="86">
        <v>100</v>
      </c>
      <c r="EL94" s="86">
        <v>100</v>
      </c>
      <c r="EM94" s="86">
        <v>100</v>
      </c>
      <c r="EN94" s="86">
        <v>100</v>
      </c>
      <c r="EO94" s="86">
        <v>100</v>
      </c>
      <c r="EP94" s="86">
        <v>100</v>
      </c>
      <c r="EQ94" s="86">
        <v>100</v>
      </c>
      <c r="ER94" s="86">
        <v>100</v>
      </c>
      <c r="ES94" s="86">
        <v>100</v>
      </c>
      <c r="ET94" s="86">
        <v>0</v>
      </c>
      <c r="EU94" s="86">
        <v>100</v>
      </c>
      <c r="EV94" s="86">
        <v>50</v>
      </c>
      <c r="EW94" s="86">
        <v>100</v>
      </c>
      <c r="EX94" s="86">
        <v>50</v>
      </c>
      <c r="EY94" s="86">
        <v>50</v>
      </c>
      <c r="EZ94" s="86">
        <v>100</v>
      </c>
      <c r="FA94" s="86">
        <v>50</v>
      </c>
      <c r="FB94" s="86">
        <v>100</v>
      </c>
      <c r="FC94" s="86">
        <v>100</v>
      </c>
      <c r="FD94" s="86" t="s">
        <v>582</v>
      </c>
      <c r="FE94" s="86" t="s">
        <v>582</v>
      </c>
      <c r="FF94" s="86" t="s">
        <v>582</v>
      </c>
      <c r="FG94" s="86" t="s">
        <v>582</v>
      </c>
      <c r="FH94" s="86" t="s">
        <v>582</v>
      </c>
      <c r="FI94" s="86" t="s">
        <v>582</v>
      </c>
      <c r="FJ94" s="86" t="s">
        <v>582</v>
      </c>
      <c r="FK94" s="86" t="s">
        <v>582</v>
      </c>
      <c r="FL94" s="86" t="s">
        <v>582</v>
      </c>
      <c r="FM94" s="86" t="s">
        <v>582</v>
      </c>
      <c r="FN94" s="86" t="s">
        <v>582</v>
      </c>
      <c r="FO94" s="86" t="s">
        <v>582</v>
      </c>
      <c r="FP94" s="86" t="s">
        <v>582</v>
      </c>
      <c r="FQ94" s="86" t="s">
        <v>582</v>
      </c>
      <c r="FR94" s="86" t="s">
        <v>582</v>
      </c>
      <c r="FS94" s="86" t="s">
        <v>582</v>
      </c>
      <c r="FT94" s="86" t="s">
        <v>582</v>
      </c>
      <c r="FU94" s="86" t="s">
        <v>582</v>
      </c>
      <c r="FV94" s="86" t="s">
        <v>582</v>
      </c>
      <c r="FW94" s="86" t="s">
        <v>582</v>
      </c>
      <c r="FX94" s="86" t="s">
        <v>582</v>
      </c>
      <c r="FY94" s="86" t="s">
        <v>582</v>
      </c>
      <c r="FZ94" s="86" t="s">
        <v>582</v>
      </c>
      <c r="GA94" s="86" t="s">
        <v>582</v>
      </c>
      <c r="GB94" s="86" t="s">
        <v>582</v>
      </c>
      <c r="GC94" s="86" t="s">
        <v>582</v>
      </c>
      <c r="GD94" s="86" t="s">
        <v>582</v>
      </c>
      <c r="GE94" s="86" t="s">
        <v>582</v>
      </c>
      <c r="GF94" s="86" t="s">
        <v>582</v>
      </c>
      <c r="GG94" s="86">
        <v>100</v>
      </c>
      <c r="GH94" s="86">
        <v>50</v>
      </c>
      <c r="GI94" s="86">
        <v>50</v>
      </c>
      <c r="GJ94" s="86">
        <v>100</v>
      </c>
      <c r="GK94" s="86">
        <v>50</v>
      </c>
      <c r="GL94" s="86">
        <v>100</v>
      </c>
      <c r="GM94" s="86">
        <v>50</v>
      </c>
      <c r="GN94" s="86">
        <v>50</v>
      </c>
      <c r="GO94" s="86">
        <v>100</v>
      </c>
      <c r="GP94" s="86">
        <v>100</v>
      </c>
      <c r="GQ94" s="86" t="s">
        <v>582</v>
      </c>
      <c r="GR94" s="86" t="s">
        <v>582</v>
      </c>
      <c r="GS94" s="86" t="s">
        <v>582</v>
      </c>
      <c r="GT94" s="86" t="s">
        <v>582</v>
      </c>
      <c r="GU94" s="86" t="s">
        <v>582</v>
      </c>
      <c r="GV94" s="86" t="s">
        <v>582</v>
      </c>
      <c r="GW94" s="86" t="s">
        <v>582</v>
      </c>
      <c r="GX94" s="86" t="s">
        <v>582</v>
      </c>
      <c r="GY94" s="86" t="s">
        <v>582</v>
      </c>
      <c r="GZ94" s="86" t="s">
        <v>582</v>
      </c>
      <c r="HA94" s="86" t="s">
        <v>582</v>
      </c>
      <c r="HB94" s="86" t="s">
        <v>582</v>
      </c>
      <c r="HC94" s="86" t="s">
        <v>582</v>
      </c>
      <c r="HD94" s="86" t="s">
        <v>582</v>
      </c>
      <c r="HE94" s="86" t="s">
        <v>582</v>
      </c>
      <c r="HF94" s="86" t="s">
        <v>582</v>
      </c>
      <c r="HG94" s="86" t="s">
        <v>582</v>
      </c>
      <c r="HH94" s="86" t="s">
        <v>582</v>
      </c>
      <c r="HI94" s="86" t="s">
        <v>582</v>
      </c>
      <c r="HJ94" s="86" t="s">
        <v>582</v>
      </c>
      <c r="HK94" s="86" t="s">
        <v>582</v>
      </c>
      <c r="HL94" s="86" t="s">
        <v>582</v>
      </c>
      <c r="HM94" s="86" t="s">
        <v>582</v>
      </c>
      <c r="HN94" s="86" t="s">
        <v>582</v>
      </c>
      <c r="HO94" s="86" t="s">
        <v>582</v>
      </c>
      <c r="HP94" s="86" t="s">
        <v>582</v>
      </c>
      <c r="HQ94" s="86" t="s">
        <v>582</v>
      </c>
      <c r="HR94" s="86" t="s">
        <v>582</v>
      </c>
      <c r="HS94" s="86" t="s">
        <v>582</v>
      </c>
      <c r="HT94" s="86" t="s">
        <v>582</v>
      </c>
      <c r="HU94" s="86" t="s">
        <v>582</v>
      </c>
      <c r="HV94" s="86" t="s">
        <v>582</v>
      </c>
      <c r="HW94" s="86" t="s">
        <v>582</v>
      </c>
      <c r="HX94" s="86" t="s">
        <v>582</v>
      </c>
      <c r="HY94" s="86" t="s">
        <v>582</v>
      </c>
      <c r="HZ94" s="86" t="s">
        <v>582</v>
      </c>
      <c r="IA94" s="86" t="s">
        <v>582</v>
      </c>
      <c r="IB94" s="86" t="s">
        <v>582</v>
      </c>
      <c r="IC94" s="86" t="s">
        <v>582</v>
      </c>
      <c r="ID94" s="86" t="s">
        <v>582</v>
      </c>
      <c r="IE94" s="86" t="s">
        <v>582</v>
      </c>
      <c r="IF94" s="86" t="s">
        <v>582</v>
      </c>
      <c r="IG94" s="86" t="s">
        <v>582</v>
      </c>
      <c r="IH94" s="86" t="s">
        <v>582</v>
      </c>
      <c r="II94" s="86" t="s">
        <v>582</v>
      </c>
      <c r="IJ94" s="86" t="s">
        <v>582</v>
      </c>
      <c r="IK94" s="86" t="s">
        <v>582</v>
      </c>
      <c r="IL94" s="86" t="s">
        <v>582</v>
      </c>
      <c r="IM94" s="86" t="s">
        <v>582</v>
      </c>
      <c r="IN94" s="86" t="s">
        <v>582</v>
      </c>
      <c r="IO94" s="86" t="s">
        <v>582</v>
      </c>
      <c r="IP94" s="86" t="s">
        <v>582</v>
      </c>
      <c r="IQ94" s="86" t="s">
        <v>582</v>
      </c>
      <c r="IR94" s="86" t="s">
        <v>582</v>
      </c>
      <c r="IS94" s="86" t="s">
        <v>582</v>
      </c>
      <c r="IT94" s="86" t="s">
        <v>582</v>
      </c>
      <c r="IU94" s="86" t="s">
        <v>582</v>
      </c>
      <c r="IV94" s="86" t="s">
        <v>582</v>
      </c>
      <c r="IW94" s="86" t="s">
        <v>582</v>
      </c>
      <c r="IX94" s="86" t="s">
        <v>582</v>
      </c>
      <c r="IY94" s="86" t="s">
        <v>582</v>
      </c>
      <c r="IZ94" s="86" t="s">
        <v>582</v>
      </c>
      <c r="JA94" s="86" t="s">
        <v>582</v>
      </c>
      <c r="JB94" s="86" t="s">
        <v>582</v>
      </c>
      <c r="JC94" s="86" t="s">
        <v>582</v>
      </c>
      <c r="JD94" s="86" t="s">
        <v>582</v>
      </c>
      <c r="JE94" s="86" t="s">
        <v>582</v>
      </c>
      <c r="JF94" s="86" t="s">
        <v>582</v>
      </c>
      <c r="JG94" s="86" t="s">
        <v>582</v>
      </c>
      <c r="JH94" s="86" t="s">
        <v>582</v>
      </c>
      <c r="JI94" s="86" t="s">
        <v>582</v>
      </c>
      <c r="JJ94" s="86" t="s">
        <v>582</v>
      </c>
      <c r="JK94" s="86" t="s">
        <v>582</v>
      </c>
      <c r="JL94" s="86" t="s">
        <v>582</v>
      </c>
      <c r="JM94" s="86" t="s">
        <v>582</v>
      </c>
      <c r="JN94" s="86" t="s">
        <v>582</v>
      </c>
      <c r="JO94" s="86" t="s">
        <v>582</v>
      </c>
      <c r="JP94" s="86" t="s">
        <v>582</v>
      </c>
      <c r="JQ94" s="86" t="s">
        <v>582</v>
      </c>
      <c r="JR94" s="86" t="s">
        <v>582</v>
      </c>
      <c r="JS94" s="86" t="s">
        <v>582</v>
      </c>
      <c r="JT94" s="86" t="s">
        <v>582</v>
      </c>
      <c r="JU94" s="86" t="s">
        <v>582</v>
      </c>
      <c r="JV94" s="86" t="s">
        <v>582</v>
      </c>
      <c r="JW94" s="86" t="s">
        <v>582</v>
      </c>
      <c r="JX94" s="86" t="s">
        <v>582</v>
      </c>
      <c r="JY94" s="86" t="s">
        <v>582</v>
      </c>
      <c r="JZ94" s="86" t="s">
        <v>582</v>
      </c>
      <c r="KA94" s="86" t="s">
        <v>582</v>
      </c>
      <c r="KB94" s="86">
        <v>100</v>
      </c>
      <c r="KC94" s="86">
        <v>0</v>
      </c>
      <c r="KD94" s="86">
        <v>100</v>
      </c>
      <c r="KE94" s="86">
        <v>100</v>
      </c>
      <c r="KF94" s="86">
        <v>100</v>
      </c>
      <c r="KG94" s="86">
        <v>100</v>
      </c>
      <c r="KH94" s="86">
        <v>100</v>
      </c>
      <c r="KI94" s="86">
        <v>100</v>
      </c>
      <c r="KJ94" s="86">
        <v>100</v>
      </c>
      <c r="KK94" s="86">
        <v>100</v>
      </c>
      <c r="KL94" s="86">
        <v>100</v>
      </c>
      <c r="KM94" s="86">
        <v>0</v>
      </c>
      <c r="KN94" s="86">
        <v>100</v>
      </c>
      <c r="KO94" s="86">
        <v>100</v>
      </c>
      <c r="KP94" s="86">
        <v>0</v>
      </c>
      <c r="KQ94" s="86">
        <v>100</v>
      </c>
      <c r="KR94" s="86">
        <v>0</v>
      </c>
      <c r="KS94" s="86">
        <v>100</v>
      </c>
      <c r="KT94" s="86">
        <v>100</v>
      </c>
      <c r="KU94" s="86">
        <v>100</v>
      </c>
      <c r="KV94" s="86">
        <v>100</v>
      </c>
      <c r="KW94" s="86">
        <v>100</v>
      </c>
      <c r="KX94" s="86">
        <v>100</v>
      </c>
      <c r="KY94" s="86">
        <v>100</v>
      </c>
      <c r="KZ94" s="86">
        <v>100</v>
      </c>
      <c r="LA94" s="86">
        <v>100</v>
      </c>
      <c r="LB94" s="86">
        <v>100</v>
      </c>
      <c r="LC94" s="86">
        <v>100</v>
      </c>
      <c r="LD94" s="86">
        <v>100</v>
      </c>
      <c r="LE94" s="86">
        <v>50</v>
      </c>
      <c r="LF94" s="86">
        <v>50</v>
      </c>
      <c r="LG94" s="86">
        <v>50</v>
      </c>
      <c r="LH94" s="86">
        <v>100</v>
      </c>
      <c r="LI94" s="86">
        <v>50</v>
      </c>
      <c r="LJ94" s="86">
        <v>100</v>
      </c>
      <c r="LK94" s="86">
        <v>100</v>
      </c>
      <c r="LL94" s="86">
        <v>50</v>
      </c>
      <c r="LM94" s="86">
        <v>100</v>
      </c>
      <c r="LN94" s="86">
        <v>100</v>
      </c>
      <c r="LO94" s="86">
        <v>100</v>
      </c>
      <c r="LP94" s="86">
        <v>0</v>
      </c>
      <c r="LQ94" s="86">
        <v>100</v>
      </c>
      <c r="LR94" s="86">
        <v>100</v>
      </c>
      <c r="LS94" s="86">
        <v>50</v>
      </c>
      <c r="LT94" s="86">
        <v>100</v>
      </c>
      <c r="LU94" s="86">
        <v>100</v>
      </c>
      <c r="LV94" s="86" t="s">
        <v>582</v>
      </c>
      <c r="LW94" s="86" t="s">
        <v>582</v>
      </c>
      <c r="LX94" s="86" t="s">
        <v>582</v>
      </c>
      <c r="LY94" s="86" t="s">
        <v>582</v>
      </c>
      <c r="LZ94" s="86" t="s">
        <v>582</v>
      </c>
      <c r="MA94" s="86" t="s">
        <v>582</v>
      </c>
      <c r="MB94" s="86" t="s">
        <v>582</v>
      </c>
      <c r="MC94" s="86" t="s">
        <v>582</v>
      </c>
      <c r="MD94" s="86" t="s">
        <v>582</v>
      </c>
      <c r="ME94" s="86" t="s">
        <v>582</v>
      </c>
      <c r="MF94" s="86" t="s">
        <v>582</v>
      </c>
      <c r="MG94" s="86" t="s">
        <v>582</v>
      </c>
      <c r="MH94" s="86" t="s">
        <v>582</v>
      </c>
      <c r="MI94" s="86" t="s">
        <v>582</v>
      </c>
      <c r="MJ94" s="86" t="s">
        <v>582</v>
      </c>
      <c r="MK94" s="86" t="s">
        <v>582</v>
      </c>
      <c r="ML94" s="86" t="s">
        <v>582</v>
      </c>
      <c r="MM94" s="86" t="s">
        <v>582</v>
      </c>
      <c r="MN94" s="86" t="s">
        <v>582</v>
      </c>
      <c r="MO94" s="86" t="s">
        <v>582</v>
      </c>
      <c r="MP94" s="86" t="s">
        <v>582</v>
      </c>
      <c r="MQ94" s="86" t="s">
        <v>582</v>
      </c>
      <c r="MR94" s="86" t="s">
        <v>582</v>
      </c>
      <c r="MS94" s="86" t="s">
        <v>582</v>
      </c>
      <c r="MT94" s="86" t="s">
        <v>582</v>
      </c>
      <c r="MU94" s="86" t="s">
        <v>582</v>
      </c>
      <c r="MV94" s="86" t="s">
        <v>582</v>
      </c>
      <c r="MW94" s="86" t="s">
        <v>582</v>
      </c>
      <c r="MX94" s="86" t="s">
        <v>582</v>
      </c>
      <c r="MY94" s="86" t="s">
        <v>582</v>
      </c>
      <c r="MZ94" s="86" t="s">
        <v>582</v>
      </c>
      <c r="NA94" s="86" t="s">
        <v>582</v>
      </c>
      <c r="NB94" s="86" t="s">
        <v>582</v>
      </c>
      <c r="NC94" s="86" t="s">
        <v>582</v>
      </c>
      <c r="ND94" s="86" t="s">
        <v>582</v>
      </c>
      <c r="NE94" s="86" t="s">
        <v>582</v>
      </c>
      <c r="NF94" s="86" t="s">
        <v>582</v>
      </c>
      <c r="NG94" s="86" t="s">
        <v>582</v>
      </c>
      <c r="NH94" s="86" t="s">
        <v>582</v>
      </c>
      <c r="NI94" s="86" t="s">
        <v>582</v>
      </c>
      <c r="NJ94" s="86" t="s">
        <v>582</v>
      </c>
      <c r="NK94" s="86" t="s">
        <v>582</v>
      </c>
      <c r="NL94" s="86" t="s">
        <v>582</v>
      </c>
      <c r="NM94" s="86" t="s">
        <v>582</v>
      </c>
      <c r="NN94" s="86" t="s">
        <v>582</v>
      </c>
      <c r="NO94" s="86" t="s">
        <v>582</v>
      </c>
      <c r="NP94" s="86" t="s">
        <v>582</v>
      </c>
      <c r="NQ94" s="86" t="s">
        <v>582</v>
      </c>
      <c r="NR94" s="86">
        <v>50</v>
      </c>
      <c r="NS94" s="86">
        <v>100</v>
      </c>
      <c r="NT94" s="86">
        <v>50</v>
      </c>
      <c r="NU94" s="86">
        <v>100</v>
      </c>
      <c r="NV94" s="86">
        <v>50</v>
      </c>
      <c r="NW94" s="86">
        <v>100</v>
      </c>
      <c r="NX94" s="86">
        <v>100</v>
      </c>
      <c r="NY94" s="86">
        <v>50</v>
      </c>
      <c r="NZ94" s="86">
        <v>50</v>
      </c>
      <c r="OA94" s="86">
        <v>100</v>
      </c>
      <c r="OB94" s="86">
        <v>50</v>
      </c>
      <c r="OC94" s="86">
        <v>50</v>
      </c>
      <c r="OD94" s="86">
        <v>100</v>
      </c>
      <c r="OE94" s="86">
        <v>100</v>
      </c>
      <c r="OF94" s="86">
        <v>50</v>
      </c>
      <c r="OG94" s="86">
        <v>100</v>
      </c>
      <c r="OH94" s="86">
        <v>100</v>
      </c>
      <c r="OI94" s="86">
        <v>50</v>
      </c>
      <c r="OJ94" s="86">
        <v>50</v>
      </c>
      <c r="OK94" s="86">
        <v>50</v>
      </c>
      <c r="OL94" s="86">
        <v>50</v>
      </c>
      <c r="OM94" s="86">
        <v>100</v>
      </c>
      <c r="ON94" s="86">
        <v>50</v>
      </c>
      <c r="OO94" s="86">
        <v>100</v>
      </c>
      <c r="OP94" s="86">
        <v>0</v>
      </c>
    </row>
    <row r="95" spans="1:406" x14ac:dyDescent="0.25">
      <c r="A95" s="86">
        <v>5.22</v>
      </c>
      <c r="B95" s="62" t="s">
        <v>514</v>
      </c>
      <c r="C95" s="86">
        <v>25</v>
      </c>
      <c r="D95" s="86">
        <v>50</v>
      </c>
      <c r="E95" s="86">
        <v>50</v>
      </c>
      <c r="F95" s="86">
        <v>50</v>
      </c>
      <c r="G95" s="86">
        <v>50</v>
      </c>
      <c r="H95" s="86">
        <v>50</v>
      </c>
      <c r="I95" s="86">
        <v>0</v>
      </c>
      <c r="J95" s="86">
        <v>50</v>
      </c>
      <c r="K95" s="86">
        <v>50</v>
      </c>
      <c r="L95" s="86">
        <v>25</v>
      </c>
      <c r="M95" s="86">
        <v>0</v>
      </c>
      <c r="N95" s="86">
        <v>25</v>
      </c>
      <c r="O95" s="86">
        <v>50</v>
      </c>
      <c r="P95" s="86">
        <v>50</v>
      </c>
      <c r="Q95" s="86">
        <v>25</v>
      </c>
      <c r="R95" s="86">
        <v>25</v>
      </c>
      <c r="S95" s="86">
        <v>25</v>
      </c>
      <c r="T95" s="86">
        <v>50</v>
      </c>
      <c r="U95" s="86">
        <v>25</v>
      </c>
      <c r="V95" s="86">
        <v>25</v>
      </c>
      <c r="W95" s="86">
        <v>25</v>
      </c>
      <c r="X95" s="86">
        <v>50</v>
      </c>
      <c r="Y95" s="86">
        <v>50</v>
      </c>
      <c r="Z95" s="86">
        <v>25</v>
      </c>
      <c r="AA95" s="86">
        <v>0</v>
      </c>
      <c r="AB95" s="86">
        <v>50</v>
      </c>
      <c r="AC95" s="86" t="s">
        <v>582</v>
      </c>
      <c r="AD95" s="86" t="s">
        <v>582</v>
      </c>
      <c r="AE95" s="86" t="s">
        <v>582</v>
      </c>
      <c r="AF95" s="86" t="s">
        <v>582</v>
      </c>
      <c r="AG95" s="86" t="s">
        <v>582</v>
      </c>
      <c r="AH95" s="86" t="s">
        <v>582</v>
      </c>
      <c r="AI95" s="86" t="s">
        <v>582</v>
      </c>
      <c r="AJ95" s="86" t="s">
        <v>582</v>
      </c>
      <c r="AK95" s="86" t="s">
        <v>582</v>
      </c>
      <c r="AL95" s="86" t="s">
        <v>582</v>
      </c>
      <c r="AM95" s="86" t="s">
        <v>582</v>
      </c>
      <c r="AN95" s="86" t="s">
        <v>582</v>
      </c>
      <c r="AO95" s="86" t="s">
        <v>582</v>
      </c>
      <c r="AP95" s="86" t="s">
        <v>582</v>
      </c>
      <c r="AQ95" s="86" t="s">
        <v>582</v>
      </c>
      <c r="AR95" s="86" t="s">
        <v>582</v>
      </c>
      <c r="AS95" s="86" t="s">
        <v>582</v>
      </c>
      <c r="AT95" s="86" t="s">
        <v>582</v>
      </c>
      <c r="AU95" s="86" t="s">
        <v>582</v>
      </c>
      <c r="AV95" s="86" t="s">
        <v>582</v>
      </c>
      <c r="AW95" s="86" t="s">
        <v>582</v>
      </c>
      <c r="AX95" s="86" t="s">
        <v>582</v>
      </c>
      <c r="AY95" s="86" t="s">
        <v>582</v>
      </c>
      <c r="AZ95" s="86" t="s">
        <v>582</v>
      </c>
      <c r="BA95" s="86" t="s">
        <v>582</v>
      </c>
      <c r="BB95" s="86" t="s">
        <v>582</v>
      </c>
      <c r="BC95" s="86" t="s">
        <v>582</v>
      </c>
      <c r="BD95" s="86">
        <v>50</v>
      </c>
      <c r="BE95" s="86">
        <v>50</v>
      </c>
      <c r="BF95" s="86">
        <v>50</v>
      </c>
      <c r="BG95" s="86">
        <v>50</v>
      </c>
      <c r="BH95" s="86">
        <v>50</v>
      </c>
      <c r="BI95" s="86">
        <v>50</v>
      </c>
      <c r="BJ95" s="86">
        <v>50</v>
      </c>
      <c r="BK95" s="86">
        <v>0</v>
      </c>
      <c r="BL95" s="86">
        <v>50</v>
      </c>
      <c r="BM95" s="86">
        <v>50</v>
      </c>
      <c r="BN95" s="86">
        <v>50</v>
      </c>
      <c r="BO95" s="86">
        <v>0</v>
      </c>
      <c r="BP95" s="86">
        <v>50</v>
      </c>
      <c r="BQ95" s="86">
        <v>50</v>
      </c>
      <c r="BR95" s="86">
        <v>50</v>
      </c>
      <c r="BS95" s="86">
        <v>50</v>
      </c>
      <c r="BT95" s="86">
        <v>50</v>
      </c>
      <c r="BU95" s="86">
        <v>100</v>
      </c>
      <c r="BV95" s="86">
        <v>50</v>
      </c>
      <c r="BW95" s="86">
        <v>50</v>
      </c>
      <c r="BX95" s="86">
        <v>50</v>
      </c>
      <c r="BY95" s="86">
        <v>50</v>
      </c>
      <c r="BZ95" s="86">
        <v>50</v>
      </c>
      <c r="CA95" s="86">
        <v>0</v>
      </c>
      <c r="CB95" s="86">
        <v>0</v>
      </c>
      <c r="CC95" s="86">
        <v>50</v>
      </c>
      <c r="CD95" s="86">
        <v>50</v>
      </c>
      <c r="CE95" s="86">
        <v>100</v>
      </c>
      <c r="CF95" s="86">
        <v>100</v>
      </c>
      <c r="CG95" s="86">
        <v>0</v>
      </c>
      <c r="CH95" s="86">
        <v>0</v>
      </c>
      <c r="CI95" s="86">
        <v>100</v>
      </c>
      <c r="CJ95" s="86">
        <v>100</v>
      </c>
      <c r="CK95" s="86">
        <v>0</v>
      </c>
      <c r="CL95" s="86">
        <v>0</v>
      </c>
      <c r="CM95" s="86">
        <v>0</v>
      </c>
      <c r="CN95" s="86">
        <v>0</v>
      </c>
      <c r="CO95" s="86">
        <v>100</v>
      </c>
      <c r="CP95" s="86">
        <v>0</v>
      </c>
      <c r="CQ95" s="86">
        <v>0</v>
      </c>
      <c r="CR95" s="86">
        <v>0</v>
      </c>
      <c r="CS95" s="86">
        <v>0</v>
      </c>
      <c r="CT95" s="86">
        <v>0</v>
      </c>
      <c r="CU95" s="86">
        <v>0</v>
      </c>
      <c r="CV95" s="86">
        <v>0</v>
      </c>
      <c r="CW95" s="86">
        <v>0</v>
      </c>
      <c r="CX95" s="86">
        <v>0</v>
      </c>
      <c r="CY95" s="86">
        <v>100</v>
      </c>
      <c r="CZ95" s="86">
        <v>100</v>
      </c>
      <c r="DA95" s="86">
        <v>0</v>
      </c>
      <c r="DB95" s="86">
        <v>0</v>
      </c>
      <c r="DC95" s="86">
        <v>100</v>
      </c>
      <c r="DD95" s="86">
        <v>100</v>
      </c>
      <c r="DE95" s="86">
        <v>50</v>
      </c>
      <c r="DF95" s="86">
        <v>50</v>
      </c>
      <c r="DG95" s="86">
        <v>100</v>
      </c>
      <c r="DH95" s="86">
        <v>50</v>
      </c>
      <c r="DI95" s="86">
        <v>0</v>
      </c>
      <c r="DJ95" s="86">
        <v>100</v>
      </c>
      <c r="DK95" s="86">
        <v>50</v>
      </c>
      <c r="DL95" s="86">
        <v>50</v>
      </c>
      <c r="DM95" s="86">
        <v>50</v>
      </c>
      <c r="DN95" s="86">
        <v>100</v>
      </c>
      <c r="DO95" s="86">
        <v>100</v>
      </c>
      <c r="DP95" s="86">
        <v>50</v>
      </c>
      <c r="DQ95" s="86">
        <v>50</v>
      </c>
      <c r="DR95" s="86">
        <v>0</v>
      </c>
      <c r="DS95" s="86">
        <v>100</v>
      </c>
      <c r="DT95" s="86">
        <v>100</v>
      </c>
      <c r="DU95" s="86">
        <v>100</v>
      </c>
      <c r="DV95" s="86">
        <v>50</v>
      </c>
      <c r="DW95" s="86">
        <v>50</v>
      </c>
      <c r="DX95" s="86">
        <v>100</v>
      </c>
      <c r="DY95" s="86">
        <v>50</v>
      </c>
      <c r="DZ95" s="86">
        <v>50</v>
      </c>
      <c r="EA95" s="86">
        <v>100</v>
      </c>
      <c r="EB95" s="86">
        <v>50</v>
      </c>
      <c r="EC95" s="86">
        <v>100</v>
      </c>
      <c r="ED95" s="86">
        <v>100</v>
      </c>
      <c r="EE95" s="86">
        <v>50</v>
      </c>
      <c r="EF95" s="86">
        <v>0</v>
      </c>
      <c r="EG95" s="86">
        <v>100</v>
      </c>
      <c r="EH95" s="86">
        <v>100</v>
      </c>
      <c r="EI95" s="86">
        <v>0</v>
      </c>
      <c r="EJ95" s="86">
        <v>100</v>
      </c>
      <c r="EK95" s="86">
        <v>100</v>
      </c>
      <c r="EL95" s="86">
        <v>100</v>
      </c>
      <c r="EM95" s="86">
        <v>100</v>
      </c>
      <c r="EN95" s="86">
        <v>100</v>
      </c>
      <c r="EO95" s="86">
        <v>100</v>
      </c>
      <c r="EP95" s="86">
        <v>100</v>
      </c>
      <c r="EQ95" s="86">
        <v>100</v>
      </c>
      <c r="ER95" s="86">
        <v>100</v>
      </c>
      <c r="ES95" s="86">
        <v>100</v>
      </c>
      <c r="ET95" s="86">
        <v>100</v>
      </c>
      <c r="EU95" s="86">
        <v>0</v>
      </c>
      <c r="EV95" s="86">
        <v>0</v>
      </c>
      <c r="EW95" s="86">
        <v>0</v>
      </c>
      <c r="EX95" s="86">
        <v>0</v>
      </c>
      <c r="EY95" s="86">
        <v>50</v>
      </c>
      <c r="EZ95" s="86">
        <v>100</v>
      </c>
      <c r="FA95" s="86">
        <v>0</v>
      </c>
      <c r="FB95" s="86">
        <v>50</v>
      </c>
      <c r="FC95" s="86">
        <v>100</v>
      </c>
      <c r="FD95" s="86">
        <v>100</v>
      </c>
      <c r="FE95" s="86">
        <v>100</v>
      </c>
      <c r="FF95" s="86">
        <v>100</v>
      </c>
      <c r="FG95" s="86">
        <v>0</v>
      </c>
      <c r="FH95" s="86">
        <v>0</v>
      </c>
      <c r="FI95" s="86">
        <v>100</v>
      </c>
      <c r="FJ95" s="86">
        <v>100</v>
      </c>
      <c r="FK95" s="86">
        <v>0</v>
      </c>
      <c r="FL95" s="86">
        <v>100</v>
      </c>
      <c r="FM95" s="86">
        <v>0</v>
      </c>
      <c r="FN95" s="86">
        <v>0</v>
      </c>
      <c r="FO95" s="86">
        <v>0</v>
      </c>
      <c r="FP95" s="86">
        <v>100</v>
      </c>
      <c r="FQ95" s="86">
        <v>100</v>
      </c>
      <c r="FR95" s="86">
        <v>0</v>
      </c>
      <c r="FS95" s="86">
        <v>100</v>
      </c>
      <c r="FT95" s="86">
        <v>100</v>
      </c>
      <c r="FU95" s="86">
        <v>50</v>
      </c>
      <c r="FV95" s="86">
        <v>100</v>
      </c>
      <c r="FW95" s="86">
        <v>100</v>
      </c>
      <c r="FX95" s="86">
        <v>50</v>
      </c>
      <c r="FY95" s="86">
        <v>50</v>
      </c>
      <c r="FZ95" s="86">
        <v>50</v>
      </c>
      <c r="GA95" s="86">
        <v>100</v>
      </c>
      <c r="GB95" s="86">
        <v>50</v>
      </c>
      <c r="GC95" s="86">
        <v>100</v>
      </c>
      <c r="GD95" s="86">
        <v>50</v>
      </c>
      <c r="GE95" s="86">
        <v>50</v>
      </c>
      <c r="GF95" s="86">
        <v>50</v>
      </c>
      <c r="GG95" s="86">
        <v>0</v>
      </c>
      <c r="GH95" s="86">
        <v>0</v>
      </c>
      <c r="GI95" s="86">
        <v>0</v>
      </c>
      <c r="GJ95" s="86">
        <v>0</v>
      </c>
      <c r="GK95" s="86">
        <v>100</v>
      </c>
      <c r="GL95" s="86">
        <v>100</v>
      </c>
      <c r="GM95" s="86">
        <v>100</v>
      </c>
      <c r="GN95" s="86">
        <v>100</v>
      </c>
      <c r="GO95" s="86">
        <v>0</v>
      </c>
      <c r="GP95" s="86">
        <v>100</v>
      </c>
      <c r="GQ95" s="86">
        <v>0</v>
      </c>
      <c r="GR95" s="86" t="s">
        <v>582</v>
      </c>
      <c r="GS95" s="86">
        <v>100</v>
      </c>
      <c r="GT95" s="86">
        <v>100</v>
      </c>
      <c r="GU95" s="86">
        <v>100</v>
      </c>
      <c r="GV95" s="86">
        <v>100</v>
      </c>
      <c r="GW95" s="86">
        <v>100</v>
      </c>
      <c r="GX95" s="86">
        <v>0</v>
      </c>
      <c r="GY95" s="86">
        <v>100</v>
      </c>
      <c r="GZ95" s="86">
        <v>50</v>
      </c>
      <c r="HA95" s="86">
        <v>50</v>
      </c>
      <c r="HB95" s="86">
        <v>100</v>
      </c>
      <c r="HC95" s="86">
        <v>100</v>
      </c>
      <c r="HD95" s="86">
        <v>50</v>
      </c>
      <c r="HE95" s="86">
        <v>0</v>
      </c>
      <c r="HF95" s="86">
        <v>100</v>
      </c>
      <c r="HG95" s="86">
        <v>50</v>
      </c>
      <c r="HH95" s="86">
        <v>100</v>
      </c>
      <c r="HI95" s="86">
        <v>0</v>
      </c>
      <c r="HJ95" s="86">
        <v>50</v>
      </c>
      <c r="HK95" s="86">
        <v>50</v>
      </c>
      <c r="HL95" s="86">
        <v>0</v>
      </c>
      <c r="HM95" s="86">
        <v>50</v>
      </c>
      <c r="HN95" s="86">
        <v>50</v>
      </c>
      <c r="HO95" s="86">
        <v>50</v>
      </c>
      <c r="HP95" s="86">
        <v>0</v>
      </c>
      <c r="HQ95" s="86">
        <v>50</v>
      </c>
      <c r="HR95" s="86">
        <v>0</v>
      </c>
      <c r="HS95" s="86">
        <v>50</v>
      </c>
      <c r="HT95" s="86">
        <v>100</v>
      </c>
      <c r="HU95" s="86">
        <v>0</v>
      </c>
      <c r="HV95" s="86">
        <v>100</v>
      </c>
      <c r="HW95" s="86">
        <v>50</v>
      </c>
      <c r="HX95" s="86">
        <v>50</v>
      </c>
      <c r="HY95" s="86">
        <v>100</v>
      </c>
      <c r="HZ95" s="86">
        <v>0</v>
      </c>
      <c r="IA95" s="86">
        <v>100</v>
      </c>
      <c r="IB95" s="86">
        <v>0</v>
      </c>
      <c r="IC95" s="86">
        <v>100</v>
      </c>
      <c r="ID95" s="86">
        <v>100</v>
      </c>
      <c r="IE95" s="86">
        <v>100</v>
      </c>
      <c r="IF95" s="86">
        <v>0</v>
      </c>
      <c r="IG95" s="86">
        <v>0</v>
      </c>
      <c r="IH95" s="86">
        <v>100</v>
      </c>
      <c r="II95" s="86">
        <v>100</v>
      </c>
      <c r="IJ95" s="86">
        <v>0</v>
      </c>
      <c r="IK95" s="86">
        <v>0</v>
      </c>
      <c r="IL95" s="86">
        <v>0</v>
      </c>
      <c r="IM95" s="86">
        <v>100</v>
      </c>
      <c r="IN95" s="86">
        <v>0</v>
      </c>
      <c r="IO95" s="86">
        <v>100</v>
      </c>
      <c r="IP95" s="86">
        <v>0</v>
      </c>
      <c r="IQ95" s="86">
        <v>0</v>
      </c>
      <c r="IR95" s="86">
        <v>100</v>
      </c>
      <c r="IS95" s="86">
        <v>100</v>
      </c>
      <c r="IT95" s="86">
        <v>100</v>
      </c>
      <c r="IU95" s="86">
        <v>0</v>
      </c>
      <c r="IV95" s="86">
        <v>0</v>
      </c>
      <c r="IW95" s="86">
        <v>100</v>
      </c>
      <c r="IX95" s="86">
        <v>100</v>
      </c>
      <c r="IY95" s="86">
        <v>100</v>
      </c>
      <c r="IZ95" s="86">
        <v>0</v>
      </c>
      <c r="JA95" s="86">
        <v>0</v>
      </c>
      <c r="JB95" s="86">
        <v>100</v>
      </c>
      <c r="JC95" s="86">
        <v>100</v>
      </c>
      <c r="JD95" s="86">
        <v>0</v>
      </c>
      <c r="JE95" s="86">
        <v>0</v>
      </c>
      <c r="JF95" s="86">
        <v>0</v>
      </c>
      <c r="JG95" s="86">
        <v>0</v>
      </c>
      <c r="JH95" s="86">
        <v>0</v>
      </c>
      <c r="JI95" s="86">
        <v>100</v>
      </c>
      <c r="JJ95" s="86">
        <v>0</v>
      </c>
      <c r="JK95" s="86">
        <v>0</v>
      </c>
      <c r="JL95" s="86">
        <v>0</v>
      </c>
      <c r="JM95" s="86">
        <v>0</v>
      </c>
      <c r="JN95" s="86">
        <v>0</v>
      </c>
      <c r="JO95" s="86">
        <v>100</v>
      </c>
      <c r="JP95" s="86">
        <v>0</v>
      </c>
      <c r="JQ95" s="86">
        <v>0</v>
      </c>
      <c r="JR95" s="86">
        <v>0</v>
      </c>
      <c r="JS95" s="86">
        <v>0</v>
      </c>
      <c r="JT95" s="86">
        <v>0</v>
      </c>
      <c r="JU95" s="86">
        <v>0</v>
      </c>
      <c r="JV95" s="86">
        <v>0</v>
      </c>
      <c r="JW95" s="86">
        <v>0</v>
      </c>
      <c r="JX95" s="86">
        <v>0</v>
      </c>
      <c r="JY95" s="86">
        <v>0</v>
      </c>
      <c r="JZ95" s="86">
        <v>0</v>
      </c>
      <c r="KA95" s="86">
        <v>0</v>
      </c>
      <c r="KB95" s="86">
        <v>66.666666666666657</v>
      </c>
      <c r="KC95" s="86">
        <v>33.333333333333329</v>
      </c>
      <c r="KD95" s="86">
        <v>66.666666666666657</v>
      </c>
      <c r="KE95" s="86">
        <v>100</v>
      </c>
      <c r="KF95" s="86">
        <v>33.333333333333329</v>
      </c>
      <c r="KG95" s="86">
        <v>100</v>
      </c>
      <c r="KH95" s="86">
        <v>33.333333333333329</v>
      </c>
      <c r="KI95" s="86">
        <v>66.666666666666657</v>
      </c>
      <c r="KJ95" s="86">
        <v>0</v>
      </c>
      <c r="KK95" s="86">
        <v>33.333333333333329</v>
      </c>
      <c r="KL95" s="86">
        <v>100</v>
      </c>
      <c r="KM95" s="86">
        <v>0</v>
      </c>
      <c r="KN95" s="86">
        <v>33.333333333333329</v>
      </c>
      <c r="KO95" s="86">
        <v>100</v>
      </c>
      <c r="KP95" s="86">
        <v>33.333333333333329</v>
      </c>
      <c r="KQ95" s="86">
        <v>33.333333333333329</v>
      </c>
      <c r="KR95" s="86">
        <v>0</v>
      </c>
      <c r="KS95" s="86">
        <v>33.333333333333329</v>
      </c>
      <c r="KT95" s="86">
        <v>33.333333333333329</v>
      </c>
      <c r="KU95" s="86">
        <v>66.666666666666657</v>
      </c>
      <c r="KV95" s="86">
        <v>66.666666666666657</v>
      </c>
      <c r="KW95" s="86">
        <v>66.666666666666657</v>
      </c>
      <c r="KX95" s="86">
        <v>100</v>
      </c>
      <c r="KY95" s="86">
        <v>100</v>
      </c>
      <c r="KZ95" s="86">
        <v>66.666666666666657</v>
      </c>
      <c r="LA95" s="86">
        <v>100</v>
      </c>
      <c r="LB95" s="86">
        <v>66.666666666666657</v>
      </c>
      <c r="LC95" s="86">
        <v>66.666666666666657</v>
      </c>
      <c r="LD95" s="86">
        <v>100</v>
      </c>
      <c r="LE95" s="86">
        <v>0</v>
      </c>
      <c r="LF95" s="86">
        <v>0</v>
      </c>
      <c r="LG95" s="86">
        <v>0</v>
      </c>
      <c r="LH95" s="86">
        <v>100</v>
      </c>
      <c r="LI95" s="86">
        <v>0</v>
      </c>
      <c r="LJ95" s="86">
        <v>100</v>
      </c>
      <c r="LK95" s="86">
        <v>0</v>
      </c>
      <c r="LL95" s="86">
        <v>100</v>
      </c>
      <c r="LM95" s="86">
        <v>100</v>
      </c>
      <c r="LN95" s="86">
        <v>0</v>
      </c>
      <c r="LO95" s="86">
        <v>100</v>
      </c>
      <c r="LP95" s="86">
        <v>0</v>
      </c>
      <c r="LQ95" s="86">
        <v>100</v>
      </c>
      <c r="LR95" s="86">
        <v>0</v>
      </c>
      <c r="LS95" s="86">
        <v>0</v>
      </c>
      <c r="LT95" s="86">
        <v>0</v>
      </c>
      <c r="LU95" s="86">
        <v>0</v>
      </c>
      <c r="LV95" s="86">
        <v>0</v>
      </c>
      <c r="LW95" s="86">
        <v>100</v>
      </c>
      <c r="LX95" s="86">
        <v>0</v>
      </c>
      <c r="LY95" s="86">
        <v>100</v>
      </c>
      <c r="LZ95" s="86">
        <v>0</v>
      </c>
      <c r="MA95" s="86">
        <v>0</v>
      </c>
      <c r="MB95" s="86">
        <v>0</v>
      </c>
      <c r="MC95" s="86">
        <v>0</v>
      </c>
      <c r="MD95" s="86">
        <v>0</v>
      </c>
      <c r="ME95" s="86">
        <v>0</v>
      </c>
      <c r="MF95" s="86">
        <v>0</v>
      </c>
      <c r="MG95" s="86">
        <v>0</v>
      </c>
      <c r="MH95" s="86">
        <v>0</v>
      </c>
      <c r="MI95" s="86">
        <v>100</v>
      </c>
      <c r="MJ95" s="86">
        <v>100</v>
      </c>
      <c r="MK95" s="86">
        <v>0</v>
      </c>
      <c r="ML95" s="86">
        <v>0</v>
      </c>
      <c r="MM95" s="86">
        <v>0</v>
      </c>
      <c r="MN95" s="86">
        <v>100</v>
      </c>
      <c r="MO95" s="86">
        <v>0</v>
      </c>
      <c r="MP95" s="86">
        <v>0</v>
      </c>
      <c r="MQ95" s="86">
        <v>0</v>
      </c>
      <c r="MR95" s="86">
        <v>100</v>
      </c>
      <c r="MS95" s="86">
        <v>0</v>
      </c>
      <c r="MT95" s="86">
        <v>0</v>
      </c>
      <c r="MU95" s="86">
        <v>100</v>
      </c>
      <c r="MV95" s="86">
        <v>100</v>
      </c>
      <c r="MW95" s="86">
        <v>100</v>
      </c>
      <c r="MX95" s="86">
        <v>0</v>
      </c>
      <c r="MY95" s="86">
        <v>100</v>
      </c>
      <c r="MZ95" s="86">
        <v>0</v>
      </c>
      <c r="NA95" s="86">
        <v>100</v>
      </c>
      <c r="NB95" s="86">
        <v>100</v>
      </c>
      <c r="NC95" s="86">
        <v>0</v>
      </c>
      <c r="ND95" s="86">
        <v>100</v>
      </c>
      <c r="NE95" s="86">
        <v>100</v>
      </c>
      <c r="NF95" s="86">
        <v>100</v>
      </c>
      <c r="NG95" s="86">
        <v>0</v>
      </c>
      <c r="NH95" s="86">
        <v>100</v>
      </c>
      <c r="NI95" s="86">
        <v>100</v>
      </c>
      <c r="NJ95" s="86">
        <v>0</v>
      </c>
      <c r="NK95" s="86">
        <v>100</v>
      </c>
      <c r="NL95" s="86">
        <v>100</v>
      </c>
      <c r="NM95" s="86">
        <v>0</v>
      </c>
      <c r="NN95" s="86">
        <v>100</v>
      </c>
      <c r="NO95" s="86">
        <v>100</v>
      </c>
      <c r="NP95" s="86">
        <v>0</v>
      </c>
      <c r="NQ95" s="86">
        <v>0</v>
      </c>
      <c r="NR95" s="86">
        <v>0</v>
      </c>
      <c r="NS95" s="86">
        <v>100</v>
      </c>
      <c r="NT95" s="86">
        <v>100</v>
      </c>
      <c r="NU95" s="86">
        <v>100</v>
      </c>
      <c r="NV95" s="86">
        <v>100</v>
      </c>
      <c r="NW95" s="86">
        <v>0</v>
      </c>
      <c r="NX95" s="86">
        <v>100</v>
      </c>
      <c r="NY95" s="86">
        <v>0</v>
      </c>
      <c r="NZ95" s="86">
        <v>100</v>
      </c>
      <c r="OA95" s="86">
        <v>0</v>
      </c>
      <c r="OB95" s="86">
        <v>100</v>
      </c>
      <c r="OC95" s="86">
        <v>100</v>
      </c>
      <c r="OD95" s="86">
        <v>100</v>
      </c>
      <c r="OE95" s="86">
        <v>100</v>
      </c>
      <c r="OF95" s="86">
        <v>0</v>
      </c>
      <c r="OG95" s="86">
        <v>0</v>
      </c>
      <c r="OH95" s="86">
        <v>100</v>
      </c>
      <c r="OI95" s="86">
        <v>100</v>
      </c>
      <c r="OJ95" s="86">
        <v>0</v>
      </c>
      <c r="OK95" s="86">
        <v>100</v>
      </c>
      <c r="OL95" s="86">
        <v>100</v>
      </c>
      <c r="OM95" s="86">
        <v>100</v>
      </c>
      <c r="ON95" s="86">
        <v>0</v>
      </c>
      <c r="OO95" s="86">
        <v>0</v>
      </c>
      <c r="OP95" s="86">
        <v>25</v>
      </c>
    </row>
    <row r="96" spans="1:406" x14ac:dyDescent="0.25">
      <c r="A96" s="86">
        <v>8.23</v>
      </c>
      <c r="B96" s="62" t="s">
        <v>515</v>
      </c>
      <c r="C96" s="86">
        <v>0</v>
      </c>
      <c r="D96" s="86">
        <v>0</v>
      </c>
      <c r="E96" s="86">
        <v>0</v>
      </c>
      <c r="F96" s="86">
        <v>0</v>
      </c>
      <c r="G96" s="86">
        <v>0</v>
      </c>
      <c r="H96" s="86">
        <v>0</v>
      </c>
      <c r="I96" s="86">
        <v>0</v>
      </c>
      <c r="J96" s="86">
        <v>0</v>
      </c>
      <c r="K96" s="86">
        <v>0</v>
      </c>
      <c r="L96" s="86">
        <v>0</v>
      </c>
      <c r="M96" s="86">
        <v>0</v>
      </c>
      <c r="N96" s="86">
        <v>0</v>
      </c>
      <c r="O96" s="86">
        <v>0</v>
      </c>
      <c r="P96" s="86">
        <v>0</v>
      </c>
      <c r="Q96" s="86">
        <v>0</v>
      </c>
      <c r="R96" s="86">
        <v>0</v>
      </c>
      <c r="S96" s="86">
        <v>0</v>
      </c>
      <c r="T96" s="86">
        <v>0</v>
      </c>
      <c r="U96" s="86">
        <v>0</v>
      </c>
      <c r="V96" s="86">
        <v>0</v>
      </c>
      <c r="W96" s="86">
        <v>0</v>
      </c>
      <c r="X96" s="86">
        <v>0</v>
      </c>
      <c r="Y96" s="86">
        <v>0</v>
      </c>
      <c r="Z96" s="86">
        <v>0</v>
      </c>
      <c r="AA96" s="86">
        <v>0</v>
      </c>
      <c r="AB96" s="86">
        <v>0</v>
      </c>
      <c r="AC96" s="86" t="s">
        <v>582</v>
      </c>
      <c r="AD96" s="86" t="s">
        <v>582</v>
      </c>
      <c r="AE96" s="86" t="s">
        <v>582</v>
      </c>
      <c r="AF96" s="86" t="s">
        <v>582</v>
      </c>
      <c r="AG96" s="86" t="s">
        <v>582</v>
      </c>
      <c r="AH96" s="86" t="s">
        <v>582</v>
      </c>
      <c r="AI96" s="86" t="s">
        <v>582</v>
      </c>
      <c r="AJ96" s="86" t="s">
        <v>582</v>
      </c>
      <c r="AK96" s="86" t="s">
        <v>582</v>
      </c>
      <c r="AL96" s="86" t="s">
        <v>582</v>
      </c>
      <c r="AM96" s="86" t="s">
        <v>582</v>
      </c>
      <c r="AN96" s="86" t="s">
        <v>582</v>
      </c>
      <c r="AO96" s="86" t="s">
        <v>582</v>
      </c>
      <c r="AP96" s="86" t="s">
        <v>582</v>
      </c>
      <c r="AQ96" s="86" t="s">
        <v>582</v>
      </c>
      <c r="AR96" s="86" t="s">
        <v>582</v>
      </c>
      <c r="AS96" s="86" t="s">
        <v>582</v>
      </c>
      <c r="AT96" s="86" t="s">
        <v>582</v>
      </c>
      <c r="AU96" s="86" t="s">
        <v>582</v>
      </c>
      <c r="AV96" s="86" t="s">
        <v>582</v>
      </c>
      <c r="AW96" s="86" t="s">
        <v>582</v>
      </c>
      <c r="AX96" s="86" t="s">
        <v>582</v>
      </c>
      <c r="AY96" s="86" t="s">
        <v>582</v>
      </c>
      <c r="AZ96" s="86" t="s">
        <v>582</v>
      </c>
      <c r="BA96" s="86" t="s">
        <v>582</v>
      </c>
      <c r="BB96" s="86" t="s">
        <v>582</v>
      </c>
      <c r="BC96" s="86" t="s">
        <v>582</v>
      </c>
      <c r="BD96" s="86" t="s">
        <v>582</v>
      </c>
      <c r="BE96" s="86" t="s">
        <v>582</v>
      </c>
      <c r="BF96" s="86" t="s">
        <v>582</v>
      </c>
      <c r="BG96" s="86" t="s">
        <v>582</v>
      </c>
      <c r="BH96" s="86" t="s">
        <v>582</v>
      </c>
      <c r="BI96" s="86" t="s">
        <v>582</v>
      </c>
      <c r="BJ96" s="86" t="s">
        <v>582</v>
      </c>
      <c r="BK96" s="86" t="s">
        <v>582</v>
      </c>
      <c r="BL96" s="86" t="s">
        <v>582</v>
      </c>
      <c r="BM96" s="86" t="s">
        <v>582</v>
      </c>
      <c r="BN96" s="86" t="s">
        <v>582</v>
      </c>
      <c r="BO96" s="86" t="s">
        <v>582</v>
      </c>
      <c r="BP96" s="86" t="s">
        <v>582</v>
      </c>
      <c r="BQ96" s="86" t="s">
        <v>582</v>
      </c>
      <c r="BR96" s="86" t="s">
        <v>582</v>
      </c>
      <c r="BS96" s="86" t="s">
        <v>582</v>
      </c>
      <c r="BT96" s="86" t="s">
        <v>582</v>
      </c>
      <c r="BU96" s="86" t="s">
        <v>582</v>
      </c>
      <c r="BV96" s="86" t="s">
        <v>582</v>
      </c>
      <c r="BW96" s="86" t="s">
        <v>582</v>
      </c>
      <c r="BX96" s="86" t="s">
        <v>582</v>
      </c>
      <c r="BY96" s="86" t="s">
        <v>582</v>
      </c>
      <c r="BZ96" s="86" t="s">
        <v>582</v>
      </c>
      <c r="CA96" s="86" t="s">
        <v>582</v>
      </c>
      <c r="CB96" s="86" t="s">
        <v>582</v>
      </c>
      <c r="CC96" s="86" t="s">
        <v>582</v>
      </c>
      <c r="CD96" s="86" t="s">
        <v>582</v>
      </c>
      <c r="CE96" s="86" t="s">
        <v>582</v>
      </c>
      <c r="CF96" s="86" t="s">
        <v>582</v>
      </c>
      <c r="CG96" s="86" t="s">
        <v>582</v>
      </c>
      <c r="CH96" s="86" t="s">
        <v>582</v>
      </c>
      <c r="CI96" s="86" t="s">
        <v>582</v>
      </c>
      <c r="CJ96" s="86" t="s">
        <v>582</v>
      </c>
      <c r="CK96" s="86" t="s">
        <v>582</v>
      </c>
      <c r="CL96" s="86" t="s">
        <v>582</v>
      </c>
      <c r="CM96" s="86" t="s">
        <v>582</v>
      </c>
      <c r="CN96" s="86" t="s">
        <v>582</v>
      </c>
      <c r="CO96" s="86" t="s">
        <v>582</v>
      </c>
      <c r="CP96" s="86" t="s">
        <v>582</v>
      </c>
      <c r="CQ96" s="86" t="s">
        <v>582</v>
      </c>
      <c r="CR96" s="86" t="s">
        <v>582</v>
      </c>
      <c r="CS96" s="86" t="s">
        <v>582</v>
      </c>
      <c r="CT96" s="86" t="s">
        <v>582</v>
      </c>
      <c r="CU96" s="86" t="s">
        <v>582</v>
      </c>
      <c r="CV96" s="86" t="s">
        <v>582</v>
      </c>
      <c r="CW96" s="86" t="s">
        <v>582</v>
      </c>
      <c r="CX96" s="86" t="s">
        <v>582</v>
      </c>
      <c r="CY96" s="86" t="s">
        <v>582</v>
      </c>
      <c r="CZ96" s="86" t="s">
        <v>582</v>
      </c>
      <c r="DA96" s="86" t="s">
        <v>582</v>
      </c>
      <c r="DB96" s="86" t="s">
        <v>582</v>
      </c>
      <c r="DC96" s="86" t="s">
        <v>582</v>
      </c>
      <c r="DD96" s="86" t="s">
        <v>582</v>
      </c>
      <c r="DE96" s="86" t="s">
        <v>582</v>
      </c>
      <c r="DF96" s="86" t="s">
        <v>582</v>
      </c>
      <c r="DG96" s="86" t="s">
        <v>582</v>
      </c>
      <c r="DH96" s="86" t="s">
        <v>582</v>
      </c>
      <c r="DI96" s="86" t="s">
        <v>582</v>
      </c>
      <c r="DJ96" s="86" t="s">
        <v>582</v>
      </c>
      <c r="DK96" s="86" t="s">
        <v>582</v>
      </c>
      <c r="DL96" s="86" t="s">
        <v>582</v>
      </c>
      <c r="DM96" s="86" t="s">
        <v>582</v>
      </c>
      <c r="DN96" s="86" t="s">
        <v>582</v>
      </c>
      <c r="DO96" s="86" t="s">
        <v>582</v>
      </c>
      <c r="DP96" s="86" t="s">
        <v>582</v>
      </c>
      <c r="DQ96" s="86" t="s">
        <v>582</v>
      </c>
      <c r="DR96" s="86" t="s">
        <v>582</v>
      </c>
      <c r="DS96" s="86" t="s">
        <v>582</v>
      </c>
      <c r="DT96" s="86" t="s">
        <v>582</v>
      </c>
      <c r="DU96" s="86" t="s">
        <v>582</v>
      </c>
      <c r="DV96" s="86" t="s">
        <v>582</v>
      </c>
      <c r="DW96" s="86" t="s">
        <v>582</v>
      </c>
      <c r="DX96" s="86" t="s">
        <v>582</v>
      </c>
      <c r="DY96" s="86" t="s">
        <v>582</v>
      </c>
      <c r="DZ96" s="86" t="s">
        <v>582</v>
      </c>
      <c r="EA96" s="86" t="s">
        <v>582</v>
      </c>
      <c r="EB96" s="86" t="s">
        <v>582</v>
      </c>
      <c r="EC96" s="86" t="s">
        <v>582</v>
      </c>
      <c r="ED96" s="86" t="s">
        <v>582</v>
      </c>
      <c r="EE96" s="86" t="s">
        <v>582</v>
      </c>
      <c r="EF96" s="86" t="s">
        <v>582</v>
      </c>
      <c r="EG96" s="86" t="s">
        <v>582</v>
      </c>
      <c r="EH96" s="86" t="s">
        <v>582</v>
      </c>
      <c r="EI96" s="86" t="s">
        <v>582</v>
      </c>
      <c r="EJ96" s="86" t="s">
        <v>582</v>
      </c>
      <c r="EK96" s="86" t="s">
        <v>582</v>
      </c>
      <c r="EL96" s="86" t="s">
        <v>582</v>
      </c>
      <c r="EM96" s="86" t="s">
        <v>582</v>
      </c>
      <c r="EN96" s="86" t="s">
        <v>582</v>
      </c>
      <c r="EO96" s="86" t="s">
        <v>582</v>
      </c>
      <c r="EP96" s="86" t="s">
        <v>582</v>
      </c>
      <c r="EQ96" s="86" t="s">
        <v>582</v>
      </c>
      <c r="ER96" s="86" t="s">
        <v>582</v>
      </c>
      <c r="ES96" s="86" t="s">
        <v>582</v>
      </c>
      <c r="ET96" s="86" t="s">
        <v>582</v>
      </c>
      <c r="EU96" s="86">
        <v>100</v>
      </c>
      <c r="EV96" s="86">
        <v>100</v>
      </c>
      <c r="EW96" s="86">
        <v>100</v>
      </c>
      <c r="EX96" s="86">
        <v>100</v>
      </c>
      <c r="EY96" s="86">
        <v>100</v>
      </c>
      <c r="EZ96" s="86">
        <v>100</v>
      </c>
      <c r="FA96" s="86">
        <v>100</v>
      </c>
      <c r="FB96" s="86">
        <v>100</v>
      </c>
      <c r="FC96" s="86">
        <v>100</v>
      </c>
      <c r="FD96" s="86" t="s">
        <v>582</v>
      </c>
      <c r="FE96" s="86" t="s">
        <v>582</v>
      </c>
      <c r="FF96" s="86" t="s">
        <v>582</v>
      </c>
      <c r="FG96" s="86" t="s">
        <v>582</v>
      </c>
      <c r="FH96" s="86" t="s">
        <v>582</v>
      </c>
      <c r="FI96" s="86" t="s">
        <v>582</v>
      </c>
      <c r="FJ96" s="86" t="s">
        <v>582</v>
      </c>
      <c r="FK96" s="86" t="s">
        <v>582</v>
      </c>
      <c r="FL96" s="86" t="s">
        <v>582</v>
      </c>
      <c r="FM96" s="86" t="s">
        <v>582</v>
      </c>
      <c r="FN96" s="86" t="s">
        <v>582</v>
      </c>
      <c r="FO96" s="86" t="s">
        <v>582</v>
      </c>
      <c r="FP96" s="86" t="s">
        <v>582</v>
      </c>
      <c r="FQ96" s="86" t="s">
        <v>582</v>
      </c>
      <c r="FR96" s="86" t="s">
        <v>582</v>
      </c>
      <c r="FS96" s="86" t="s">
        <v>582</v>
      </c>
      <c r="FT96" s="86" t="s">
        <v>582</v>
      </c>
      <c r="FU96" s="86" t="s">
        <v>582</v>
      </c>
      <c r="FV96" s="86" t="s">
        <v>582</v>
      </c>
      <c r="FW96" s="86" t="s">
        <v>582</v>
      </c>
      <c r="FX96" s="86" t="s">
        <v>582</v>
      </c>
      <c r="FY96" s="86" t="s">
        <v>582</v>
      </c>
      <c r="FZ96" s="86" t="s">
        <v>582</v>
      </c>
      <c r="GA96" s="86" t="s">
        <v>582</v>
      </c>
      <c r="GB96" s="86" t="s">
        <v>582</v>
      </c>
      <c r="GC96" s="86" t="s">
        <v>582</v>
      </c>
      <c r="GD96" s="86" t="s">
        <v>582</v>
      </c>
      <c r="GE96" s="86" t="s">
        <v>582</v>
      </c>
      <c r="GF96" s="86" t="s">
        <v>582</v>
      </c>
      <c r="GG96" s="86" t="s">
        <v>582</v>
      </c>
      <c r="GH96" s="86" t="s">
        <v>582</v>
      </c>
      <c r="GI96" s="86" t="s">
        <v>582</v>
      </c>
      <c r="GJ96" s="86" t="s">
        <v>582</v>
      </c>
      <c r="GK96" s="86" t="s">
        <v>582</v>
      </c>
      <c r="GL96" s="86" t="s">
        <v>582</v>
      </c>
      <c r="GM96" s="86" t="s">
        <v>582</v>
      </c>
      <c r="GN96" s="86" t="s">
        <v>582</v>
      </c>
      <c r="GO96" s="86" t="s">
        <v>582</v>
      </c>
      <c r="GP96" s="86" t="s">
        <v>582</v>
      </c>
      <c r="GQ96" s="86" t="s">
        <v>582</v>
      </c>
      <c r="GR96" s="86" t="s">
        <v>582</v>
      </c>
      <c r="GS96" s="86" t="s">
        <v>582</v>
      </c>
      <c r="GT96" s="86" t="s">
        <v>582</v>
      </c>
      <c r="GU96" s="86" t="s">
        <v>582</v>
      </c>
      <c r="GV96" s="86" t="s">
        <v>582</v>
      </c>
      <c r="GW96" s="86" t="s">
        <v>582</v>
      </c>
      <c r="GX96" s="86" t="s">
        <v>582</v>
      </c>
      <c r="GY96" s="86" t="s">
        <v>582</v>
      </c>
      <c r="GZ96" s="86" t="s">
        <v>582</v>
      </c>
      <c r="HA96" s="86" t="s">
        <v>582</v>
      </c>
      <c r="HB96" s="86" t="s">
        <v>582</v>
      </c>
      <c r="HC96" s="86" t="s">
        <v>582</v>
      </c>
      <c r="HD96" s="86" t="s">
        <v>582</v>
      </c>
      <c r="HE96" s="86" t="s">
        <v>582</v>
      </c>
      <c r="HF96" s="86" t="s">
        <v>582</v>
      </c>
      <c r="HG96" s="86" t="s">
        <v>582</v>
      </c>
      <c r="HH96" s="86" t="s">
        <v>582</v>
      </c>
      <c r="HI96" s="86" t="s">
        <v>582</v>
      </c>
      <c r="HJ96" s="86" t="s">
        <v>582</v>
      </c>
      <c r="HK96" s="86" t="s">
        <v>582</v>
      </c>
      <c r="HL96" s="86" t="s">
        <v>582</v>
      </c>
      <c r="HM96" s="86" t="s">
        <v>582</v>
      </c>
      <c r="HN96" s="86" t="s">
        <v>582</v>
      </c>
      <c r="HO96" s="86" t="s">
        <v>582</v>
      </c>
      <c r="HP96" s="86" t="s">
        <v>582</v>
      </c>
      <c r="HQ96" s="86" t="s">
        <v>582</v>
      </c>
      <c r="HR96" s="86" t="s">
        <v>582</v>
      </c>
      <c r="HS96" s="86" t="s">
        <v>582</v>
      </c>
      <c r="HT96" s="86" t="s">
        <v>582</v>
      </c>
      <c r="HU96" s="86" t="s">
        <v>582</v>
      </c>
      <c r="HV96" s="86" t="s">
        <v>582</v>
      </c>
      <c r="HW96" s="86" t="s">
        <v>582</v>
      </c>
      <c r="HX96" s="86" t="s">
        <v>582</v>
      </c>
      <c r="HY96" s="86">
        <v>100</v>
      </c>
      <c r="HZ96" s="86">
        <v>66.666666666666657</v>
      </c>
      <c r="IA96" s="86">
        <v>100</v>
      </c>
      <c r="IB96" s="86">
        <v>66.666666666666657</v>
      </c>
      <c r="IC96" s="86">
        <v>100</v>
      </c>
      <c r="ID96" s="86">
        <v>100</v>
      </c>
      <c r="IE96" s="86">
        <v>66.666666666666657</v>
      </c>
      <c r="IF96" s="86">
        <v>33.333333333333329</v>
      </c>
      <c r="IG96" s="86">
        <v>33.333333333333329</v>
      </c>
      <c r="IH96" s="86">
        <v>100</v>
      </c>
      <c r="II96" s="86">
        <v>33.333333333333329</v>
      </c>
      <c r="IJ96" s="86">
        <v>0</v>
      </c>
      <c r="IK96" s="86">
        <v>33.333333333333329</v>
      </c>
      <c r="IL96" s="86">
        <v>66.666666666666657</v>
      </c>
      <c r="IM96" s="86">
        <v>66.666666666666657</v>
      </c>
      <c r="IN96" s="86">
        <v>0</v>
      </c>
      <c r="IO96" s="86">
        <v>100</v>
      </c>
      <c r="IP96" s="86">
        <v>66.666666666666657</v>
      </c>
      <c r="IQ96" s="86">
        <v>100</v>
      </c>
      <c r="IR96" s="86">
        <v>100</v>
      </c>
      <c r="IS96" s="86">
        <v>100</v>
      </c>
      <c r="IT96" s="86">
        <v>66.666666666666657</v>
      </c>
      <c r="IU96" s="86">
        <v>33.333333333333329</v>
      </c>
      <c r="IV96" s="86">
        <v>33.333333333333329</v>
      </c>
      <c r="IW96" s="86">
        <v>66.666666666666657</v>
      </c>
      <c r="IX96" s="86">
        <v>100</v>
      </c>
      <c r="IY96" s="86">
        <v>66.666666666666657</v>
      </c>
      <c r="IZ96" s="86">
        <v>33.333333333333329</v>
      </c>
      <c r="JA96" s="86">
        <v>33.333333333333329</v>
      </c>
      <c r="JB96" s="86">
        <v>33.333333333333329</v>
      </c>
      <c r="JC96" s="86" t="s">
        <v>582</v>
      </c>
      <c r="JD96" s="86" t="s">
        <v>582</v>
      </c>
      <c r="JE96" s="86" t="s">
        <v>582</v>
      </c>
      <c r="JF96" s="86" t="s">
        <v>582</v>
      </c>
      <c r="JG96" s="86" t="s">
        <v>582</v>
      </c>
      <c r="JH96" s="86" t="s">
        <v>582</v>
      </c>
      <c r="JI96" s="86" t="s">
        <v>582</v>
      </c>
      <c r="JJ96" s="86" t="s">
        <v>582</v>
      </c>
      <c r="JK96" s="86" t="s">
        <v>582</v>
      </c>
      <c r="JL96" s="86" t="s">
        <v>582</v>
      </c>
      <c r="JM96" s="86" t="s">
        <v>582</v>
      </c>
      <c r="JN96" s="86" t="s">
        <v>582</v>
      </c>
      <c r="JO96" s="86" t="s">
        <v>582</v>
      </c>
      <c r="JP96" s="86" t="s">
        <v>582</v>
      </c>
      <c r="JQ96" s="86" t="s">
        <v>582</v>
      </c>
      <c r="JR96" s="86" t="s">
        <v>582</v>
      </c>
      <c r="JS96" s="86" t="s">
        <v>582</v>
      </c>
      <c r="JT96" s="86" t="s">
        <v>582</v>
      </c>
      <c r="JU96" s="86" t="s">
        <v>582</v>
      </c>
      <c r="JV96" s="86" t="s">
        <v>582</v>
      </c>
      <c r="JW96" s="86" t="s">
        <v>582</v>
      </c>
      <c r="JX96" s="86" t="s">
        <v>582</v>
      </c>
      <c r="JY96" s="86" t="s">
        <v>582</v>
      </c>
      <c r="JZ96" s="86" t="s">
        <v>582</v>
      </c>
      <c r="KA96" s="86" t="s">
        <v>582</v>
      </c>
      <c r="KB96" s="86" t="s">
        <v>582</v>
      </c>
      <c r="KC96" s="86" t="s">
        <v>582</v>
      </c>
      <c r="KD96" s="86" t="s">
        <v>582</v>
      </c>
      <c r="KE96" s="86" t="s">
        <v>582</v>
      </c>
      <c r="KF96" s="86" t="s">
        <v>582</v>
      </c>
      <c r="KG96" s="86" t="s">
        <v>582</v>
      </c>
      <c r="KH96" s="86" t="s">
        <v>582</v>
      </c>
      <c r="KI96" s="86" t="s">
        <v>582</v>
      </c>
      <c r="KJ96" s="86" t="s">
        <v>582</v>
      </c>
      <c r="KK96" s="86" t="s">
        <v>582</v>
      </c>
      <c r="KL96" s="86" t="s">
        <v>582</v>
      </c>
      <c r="KM96" s="86" t="s">
        <v>582</v>
      </c>
      <c r="KN96" s="86" t="s">
        <v>582</v>
      </c>
      <c r="KO96" s="86" t="s">
        <v>582</v>
      </c>
      <c r="KP96" s="86" t="s">
        <v>582</v>
      </c>
      <c r="KQ96" s="86" t="s">
        <v>582</v>
      </c>
      <c r="KR96" s="86" t="s">
        <v>582</v>
      </c>
      <c r="KS96" s="86" t="s">
        <v>582</v>
      </c>
      <c r="KT96" s="86" t="s">
        <v>582</v>
      </c>
      <c r="KU96" s="86" t="s">
        <v>582</v>
      </c>
      <c r="KV96" s="86" t="s">
        <v>582</v>
      </c>
      <c r="KW96" s="86" t="s">
        <v>582</v>
      </c>
      <c r="KX96" s="86" t="s">
        <v>582</v>
      </c>
      <c r="KY96" s="86" t="s">
        <v>582</v>
      </c>
      <c r="KZ96" s="86" t="s">
        <v>582</v>
      </c>
      <c r="LA96" s="86" t="s">
        <v>582</v>
      </c>
      <c r="LB96" s="86" t="s">
        <v>582</v>
      </c>
      <c r="LC96" s="86" t="s">
        <v>582</v>
      </c>
      <c r="LD96" s="86" t="s">
        <v>582</v>
      </c>
      <c r="LE96" s="86" t="s">
        <v>582</v>
      </c>
      <c r="LF96" s="86" t="s">
        <v>582</v>
      </c>
      <c r="LG96" s="86" t="s">
        <v>582</v>
      </c>
      <c r="LH96" s="86" t="s">
        <v>582</v>
      </c>
      <c r="LI96" s="86" t="s">
        <v>582</v>
      </c>
      <c r="LJ96" s="86" t="s">
        <v>582</v>
      </c>
      <c r="LK96" s="86" t="s">
        <v>582</v>
      </c>
      <c r="LL96" s="86" t="s">
        <v>582</v>
      </c>
      <c r="LM96" s="86" t="s">
        <v>582</v>
      </c>
      <c r="LN96" s="86" t="s">
        <v>582</v>
      </c>
      <c r="LO96" s="86" t="s">
        <v>582</v>
      </c>
      <c r="LP96" s="86" t="s">
        <v>582</v>
      </c>
      <c r="LQ96" s="86" t="s">
        <v>582</v>
      </c>
      <c r="LR96" s="86" t="s">
        <v>582</v>
      </c>
      <c r="LS96" s="86" t="s">
        <v>582</v>
      </c>
      <c r="LT96" s="86" t="s">
        <v>582</v>
      </c>
      <c r="LU96" s="86" t="s">
        <v>582</v>
      </c>
      <c r="LV96" s="86" t="s">
        <v>582</v>
      </c>
      <c r="LW96" s="86" t="s">
        <v>582</v>
      </c>
      <c r="LX96" s="86" t="s">
        <v>582</v>
      </c>
      <c r="LY96" s="86" t="s">
        <v>582</v>
      </c>
      <c r="LZ96" s="86" t="s">
        <v>582</v>
      </c>
      <c r="MA96" s="86" t="s">
        <v>582</v>
      </c>
      <c r="MB96" s="86" t="s">
        <v>582</v>
      </c>
      <c r="MC96" s="86" t="s">
        <v>582</v>
      </c>
      <c r="MD96" s="86" t="s">
        <v>582</v>
      </c>
      <c r="ME96" s="86" t="s">
        <v>582</v>
      </c>
      <c r="MF96" s="86" t="s">
        <v>582</v>
      </c>
      <c r="MG96" s="86" t="s">
        <v>582</v>
      </c>
      <c r="MH96" s="86" t="s">
        <v>582</v>
      </c>
      <c r="MI96" s="86" t="s">
        <v>582</v>
      </c>
      <c r="MJ96" s="86" t="s">
        <v>582</v>
      </c>
      <c r="MK96" s="86" t="s">
        <v>582</v>
      </c>
      <c r="ML96" s="86" t="s">
        <v>582</v>
      </c>
      <c r="MM96" s="86" t="s">
        <v>582</v>
      </c>
      <c r="MN96" s="86" t="s">
        <v>582</v>
      </c>
      <c r="MO96" s="86" t="s">
        <v>582</v>
      </c>
      <c r="MP96" s="86" t="s">
        <v>582</v>
      </c>
      <c r="MQ96" s="86" t="s">
        <v>582</v>
      </c>
      <c r="MR96" s="86" t="s">
        <v>582</v>
      </c>
      <c r="MS96" s="86" t="s">
        <v>582</v>
      </c>
      <c r="MT96" s="86" t="s">
        <v>582</v>
      </c>
      <c r="MU96" s="86" t="s">
        <v>582</v>
      </c>
      <c r="MV96" s="86" t="s">
        <v>582</v>
      </c>
      <c r="MW96" s="86" t="s">
        <v>582</v>
      </c>
      <c r="MX96" s="86" t="s">
        <v>582</v>
      </c>
      <c r="MY96" s="86" t="s">
        <v>582</v>
      </c>
      <c r="MZ96" s="86" t="s">
        <v>582</v>
      </c>
      <c r="NA96" s="86" t="s">
        <v>582</v>
      </c>
      <c r="NB96" s="86" t="s">
        <v>582</v>
      </c>
      <c r="NC96" s="86" t="s">
        <v>582</v>
      </c>
      <c r="ND96" s="86" t="s">
        <v>582</v>
      </c>
      <c r="NE96" s="86" t="s">
        <v>582</v>
      </c>
      <c r="NF96" s="86" t="s">
        <v>582</v>
      </c>
      <c r="NG96" s="86" t="s">
        <v>582</v>
      </c>
      <c r="NH96" s="86" t="s">
        <v>582</v>
      </c>
      <c r="NI96" s="86" t="s">
        <v>582</v>
      </c>
      <c r="NJ96" s="86" t="s">
        <v>582</v>
      </c>
      <c r="NK96" s="86" t="s">
        <v>582</v>
      </c>
      <c r="NL96" s="86" t="s">
        <v>582</v>
      </c>
      <c r="NM96" s="86" t="s">
        <v>582</v>
      </c>
      <c r="NN96" s="86" t="s">
        <v>582</v>
      </c>
      <c r="NO96" s="86" t="s">
        <v>582</v>
      </c>
      <c r="NP96" s="86" t="s">
        <v>582</v>
      </c>
      <c r="NQ96" s="86" t="s">
        <v>582</v>
      </c>
      <c r="NR96" s="86" t="s">
        <v>582</v>
      </c>
      <c r="NS96" s="86" t="s">
        <v>582</v>
      </c>
      <c r="NT96" s="86" t="s">
        <v>582</v>
      </c>
      <c r="NU96" s="86" t="s">
        <v>582</v>
      </c>
      <c r="NV96" s="86" t="s">
        <v>582</v>
      </c>
      <c r="NW96" s="86" t="s">
        <v>582</v>
      </c>
      <c r="NX96" s="86" t="s">
        <v>582</v>
      </c>
      <c r="NY96" s="86" t="s">
        <v>582</v>
      </c>
      <c r="NZ96" s="86" t="s">
        <v>582</v>
      </c>
      <c r="OA96" s="86" t="s">
        <v>582</v>
      </c>
      <c r="OB96" s="86" t="s">
        <v>582</v>
      </c>
      <c r="OC96" s="86" t="s">
        <v>582</v>
      </c>
      <c r="OD96" s="86" t="s">
        <v>582</v>
      </c>
      <c r="OE96" s="86" t="s">
        <v>582</v>
      </c>
      <c r="OF96" s="86" t="s">
        <v>582</v>
      </c>
      <c r="OG96" s="86" t="s">
        <v>582</v>
      </c>
      <c r="OH96" s="86" t="s">
        <v>582</v>
      </c>
      <c r="OI96" s="86" t="s">
        <v>582</v>
      </c>
      <c r="OJ96" s="86" t="s">
        <v>582</v>
      </c>
      <c r="OK96" s="86" t="s">
        <v>582</v>
      </c>
      <c r="OL96" s="86" t="s">
        <v>582</v>
      </c>
      <c r="OM96" s="86" t="s">
        <v>582</v>
      </c>
      <c r="ON96" s="86" t="s">
        <v>582</v>
      </c>
      <c r="OO96" s="86" t="s">
        <v>582</v>
      </c>
      <c r="OP96" s="86">
        <v>100</v>
      </c>
    </row>
    <row r="97" spans="1:406" x14ac:dyDescent="0.25">
      <c r="A97" s="86" t="s">
        <v>944</v>
      </c>
      <c r="B97" s="62" t="s">
        <v>516</v>
      </c>
      <c r="C97" s="86" t="s">
        <v>582</v>
      </c>
      <c r="D97" s="86" t="s">
        <v>582</v>
      </c>
      <c r="E97" s="86" t="s">
        <v>582</v>
      </c>
      <c r="F97" s="86" t="s">
        <v>582</v>
      </c>
      <c r="G97" s="86" t="s">
        <v>582</v>
      </c>
      <c r="H97" s="86" t="s">
        <v>582</v>
      </c>
      <c r="I97" s="86" t="s">
        <v>582</v>
      </c>
      <c r="J97" s="86" t="s">
        <v>582</v>
      </c>
      <c r="K97" s="86" t="s">
        <v>582</v>
      </c>
      <c r="L97" s="86" t="s">
        <v>582</v>
      </c>
      <c r="M97" s="86" t="s">
        <v>582</v>
      </c>
      <c r="N97" s="86" t="s">
        <v>582</v>
      </c>
      <c r="O97" s="86" t="s">
        <v>582</v>
      </c>
      <c r="P97" s="86" t="s">
        <v>582</v>
      </c>
      <c r="Q97" s="86" t="s">
        <v>582</v>
      </c>
      <c r="R97" s="86" t="s">
        <v>582</v>
      </c>
      <c r="S97" s="86" t="s">
        <v>582</v>
      </c>
      <c r="T97" s="86" t="s">
        <v>582</v>
      </c>
      <c r="U97" s="86" t="s">
        <v>582</v>
      </c>
      <c r="V97" s="86" t="s">
        <v>582</v>
      </c>
      <c r="W97" s="86" t="s">
        <v>582</v>
      </c>
      <c r="X97" s="86" t="s">
        <v>582</v>
      </c>
      <c r="Y97" s="86" t="s">
        <v>582</v>
      </c>
      <c r="Z97" s="86" t="s">
        <v>582</v>
      </c>
      <c r="AA97" s="86" t="s">
        <v>582</v>
      </c>
      <c r="AB97" s="86" t="s">
        <v>582</v>
      </c>
      <c r="AC97" s="86">
        <v>0</v>
      </c>
      <c r="AD97" s="86">
        <v>0</v>
      </c>
      <c r="AE97" s="86">
        <v>0</v>
      </c>
      <c r="AF97" s="86">
        <v>0</v>
      </c>
      <c r="AG97" s="86">
        <v>0</v>
      </c>
      <c r="AH97" s="86">
        <v>50</v>
      </c>
      <c r="AI97" s="86">
        <v>0</v>
      </c>
      <c r="AJ97" s="86">
        <v>0</v>
      </c>
      <c r="AK97" s="86">
        <v>0</v>
      </c>
      <c r="AL97" s="86">
        <v>0</v>
      </c>
      <c r="AM97" s="86">
        <v>0</v>
      </c>
      <c r="AN97" s="86">
        <v>0</v>
      </c>
      <c r="AO97" s="86">
        <v>0</v>
      </c>
      <c r="AP97" s="86">
        <v>0</v>
      </c>
      <c r="AQ97" s="86">
        <v>50</v>
      </c>
      <c r="AR97" s="86">
        <v>0</v>
      </c>
      <c r="AS97" s="86">
        <v>0</v>
      </c>
      <c r="AT97" s="86">
        <v>0</v>
      </c>
      <c r="AU97" s="86">
        <v>0</v>
      </c>
      <c r="AV97" s="86">
        <v>0</v>
      </c>
      <c r="AW97" s="86">
        <v>0</v>
      </c>
      <c r="AX97" s="86">
        <v>0</v>
      </c>
      <c r="AY97" s="86">
        <v>0</v>
      </c>
      <c r="AZ97" s="86">
        <v>0</v>
      </c>
      <c r="BA97" s="86">
        <v>100</v>
      </c>
      <c r="BB97" s="86">
        <v>0</v>
      </c>
      <c r="BC97" s="86">
        <v>0</v>
      </c>
      <c r="BD97" s="86">
        <v>0</v>
      </c>
      <c r="BE97" s="86">
        <v>0</v>
      </c>
      <c r="BF97" s="86">
        <v>0</v>
      </c>
      <c r="BG97" s="86">
        <v>0</v>
      </c>
      <c r="BH97" s="86">
        <v>0</v>
      </c>
      <c r="BI97" s="86">
        <v>100</v>
      </c>
      <c r="BJ97" s="86">
        <v>0</v>
      </c>
      <c r="BK97" s="86">
        <v>50</v>
      </c>
      <c r="BL97" s="86">
        <v>0</v>
      </c>
      <c r="BM97" s="86">
        <v>0</v>
      </c>
      <c r="BN97" s="86">
        <v>0</v>
      </c>
      <c r="BO97" s="86">
        <v>0</v>
      </c>
      <c r="BP97" s="86">
        <v>0</v>
      </c>
      <c r="BQ97" s="86">
        <v>0</v>
      </c>
      <c r="BR97" s="86">
        <v>0</v>
      </c>
      <c r="BS97" s="86">
        <v>0</v>
      </c>
      <c r="BT97" s="86">
        <v>0</v>
      </c>
      <c r="BU97" s="86">
        <v>0</v>
      </c>
      <c r="BV97" s="86">
        <v>0</v>
      </c>
      <c r="BW97" s="86">
        <v>0</v>
      </c>
      <c r="BX97" s="86">
        <v>0</v>
      </c>
      <c r="BY97" s="86">
        <v>0</v>
      </c>
      <c r="BZ97" s="86">
        <v>100</v>
      </c>
      <c r="CA97" s="86">
        <v>0</v>
      </c>
      <c r="CB97" s="86">
        <v>0</v>
      </c>
      <c r="CC97" s="86">
        <v>0</v>
      </c>
      <c r="CD97" s="86">
        <v>0</v>
      </c>
      <c r="CE97" s="86">
        <v>0</v>
      </c>
      <c r="CF97" s="86">
        <v>0</v>
      </c>
      <c r="CG97" s="86">
        <v>0</v>
      </c>
      <c r="CH97" s="86">
        <v>0</v>
      </c>
      <c r="CI97" s="86">
        <v>0</v>
      </c>
      <c r="CJ97" s="86">
        <v>0</v>
      </c>
      <c r="CK97" s="86">
        <v>0</v>
      </c>
      <c r="CL97" s="86">
        <v>0</v>
      </c>
      <c r="CM97" s="86">
        <v>0</v>
      </c>
      <c r="CN97" s="86">
        <v>0</v>
      </c>
      <c r="CO97" s="86">
        <v>0</v>
      </c>
      <c r="CP97" s="86">
        <v>0</v>
      </c>
      <c r="CQ97" s="86">
        <v>0</v>
      </c>
      <c r="CR97" s="86">
        <v>0</v>
      </c>
      <c r="CS97" s="86">
        <v>0</v>
      </c>
      <c r="CT97" s="86">
        <v>0</v>
      </c>
      <c r="CU97" s="86">
        <v>0</v>
      </c>
      <c r="CV97" s="86">
        <v>0</v>
      </c>
      <c r="CW97" s="86">
        <v>0</v>
      </c>
      <c r="CX97" s="86">
        <v>0</v>
      </c>
      <c r="CY97" s="86">
        <v>0</v>
      </c>
      <c r="CZ97" s="86">
        <v>0</v>
      </c>
      <c r="DA97" s="86">
        <v>0</v>
      </c>
      <c r="DB97" s="86">
        <v>0</v>
      </c>
      <c r="DC97" s="86">
        <v>0</v>
      </c>
      <c r="DD97" s="86">
        <v>0</v>
      </c>
      <c r="DE97" s="86">
        <v>0</v>
      </c>
      <c r="DF97" s="86">
        <v>0</v>
      </c>
      <c r="DG97" s="86">
        <v>0</v>
      </c>
      <c r="DH97" s="86">
        <v>0</v>
      </c>
      <c r="DI97" s="86">
        <v>0</v>
      </c>
      <c r="DJ97" s="86">
        <v>0</v>
      </c>
      <c r="DK97" s="86">
        <v>0</v>
      </c>
      <c r="DL97" s="86">
        <v>0</v>
      </c>
      <c r="DM97" s="86">
        <v>0</v>
      </c>
      <c r="DN97" s="86">
        <v>0</v>
      </c>
      <c r="DO97" s="86">
        <v>0</v>
      </c>
      <c r="DP97" s="86">
        <v>0</v>
      </c>
      <c r="DQ97" s="86">
        <v>0</v>
      </c>
      <c r="DR97" s="86">
        <v>0</v>
      </c>
      <c r="DS97" s="86">
        <v>0</v>
      </c>
      <c r="DT97" s="86">
        <v>0</v>
      </c>
      <c r="DU97" s="86">
        <v>0</v>
      </c>
      <c r="DV97" s="86">
        <v>0</v>
      </c>
      <c r="DW97" s="86">
        <v>0</v>
      </c>
      <c r="DX97" s="86">
        <v>0</v>
      </c>
      <c r="DY97" s="86">
        <v>0</v>
      </c>
      <c r="DZ97" s="86">
        <v>0</v>
      </c>
      <c r="EA97" s="86">
        <v>0</v>
      </c>
      <c r="EB97" s="86">
        <v>0</v>
      </c>
      <c r="EC97" s="86">
        <v>100</v>
      </c>
      <c r="ED97" s="86">
        <v>0</v>
      </c>
      <c r="EE97" s="86">
        <v>0</v>
      </c>
      <c r="EF97" s="86">
        <v>0</v>
      </c>
      <c r="EG97" s="86">
        <v>50</v>
      </c>
      <c r="EH97" s="86">
        <v>50</v>
      </c>
      <c r="EI97" s="86">
        <v>50</v>
      </c>
      <c r="EJ97" s="86">
        <v>50</v>
      </c>
      <c r="EK97" s="86">
        <v>50</v>
      </c>
      <c r="EL97" s="86">
        <v>50</v>
      </c>
      <c r="EM97" s="86">
        <v>0</v>
      </c>
      <c r="EN97" s="86">
        <v>50</v>
      </c>
      <c r="EO97" s="86">
        <v>50</v>
      </c>
      <c r="EP97" s="86">
        <v>50</v>
      </c>
      <c r="EQ97" s="86">
        <v>0</v>
      </c>
      <c r="ER97" s="86">
        <v>50</v>
      </c>
      <c r="ES97" s="86">
        <v>100</v>
      </c>
      <c r="ET97" s="86">
        <v>0</v>
      </c>
      <c r="EU97" s="86" t="s">
        <v>582</v>
      </c>
      <c r="EV97" s="86" t="s">
        <v>582</v>
      </c>
      <c r="EW97" s="86" t="s">
        <v>582</v>
      </c>
      <c r="EX97" s="86" t="s">
        <v>582</v>
      </c>
      <c r="EY97" s="86" t="s">
        <v>582</v>
      </c>
      <c r="EZ97" s="86" t="s">
        <v>582</v>
      </c>
      <c r="FA97" s="86" t="s">
        <v>582</v>
      </c>
      <c r="FB97" s="86" t="s">
        <v>582</v>
      </c>
      <c r="FC97" s="86" t="s">
        <v>582</v>
      </c>
      <c r="FD97" s="86">
        <v>0</v>
      </c>
      <c r="FE97" s="86">
        <v>0</v>
      </c>
      <c r="FF97" s="86">
        <v>100</v>
      </c>
      <c r="FG97" s="86">
        <v>0</v>
      </c>
      <c r="FH97" s="86">
        <v>0</v>
      </c>
      <c r="FI97" s="86">
        <v>0</v>
      </c>
      <c r="FJ97" s="86">
        <v>0</v>
      </c>
      <c r="FK97" s="86">
        <v>0</v>
      </c>
      <c r="FL97" s="86">
        <v>100</v>
      </c>
      <c r="FM97" s="86">
        <v>0</v>
      </c>
      <c r="FN97" s="86">
        <v>100</v>
      </c>
      <c r="FO97" s="86">
        <v>0</v>
      </c>
      <c r="FP97" s="86">
        <v>100</v>
      </c>
      <c r="FQ97" s="86">
        <v>0</v>
      </c>
      <c r="FR97" s="86">
        <v>0</v>
      </c>
      <c r="FS97" s="86" t="s">
        <v>582</v>
      </c>
      <c r="FT97" s="86" t="s">
        <v>582</v>
      </c>
      <c r="FU97" s="86" t="s">
        <v>582</v>
      </c>
      <c r="FV97" s="86" t="s">
        <v>582</v>
      </c>
      <c r="FW97" s="86" t="s">
        <v>582</v>
      </c>
      <c r="FX97" s="86" t="s">
        <v>582</v>
      </c>
      <c r="FY97" s="86" t="s">
        <v>582</v>
      </c>
      <c r="FZ97" s="86" t="s">
        <v>582</v>
      </c>
      <c r="GA97" s="86" t="s">
        <v>582</v>
      </c>
      <c r="GB97" s="86" t="s">
        <v>582</v>
      </c>
      <c r="GC97" s="86" t="s">
        <v>582</v>
      </c>
      <c r="GD97" s="86" t="s">
        <v>582</v>
      </c>
      <c r="GE97" s="86" t="s">
        <v>582</v>
      </c>
      <c r="GF97" s="86" t="s">
        <v>582</v>
      </c>
      <c r="GG97" s="86">
        <v>100</v>
      </c>
      <c r="GH97" s="86">
        <v>0</v>
      </c>
      <c r="GI97" s="86">
        <v>0</v>
      </c>
      <c r="GJ97" s="86">
        <v>0</v>
      </c>
      <c r="GK97" s="86">
        <v>0</v>
      </c>
      <c r="GL97" s="86">
        <v>0</v>
      </c>
      <c r="GM97" s="86">
        <v>0</v>
      </c>
      <c r="GN97" s="86">
        <v>100</v>
      </c>
      <c r="GO97" s="86">
        <v>0</v>
      </c>
      <c r="GP97" s="86">
        <v>0</v>
      </c>
      <c r="GQ97" s="86">
        <v>0</v>
      </c>
      <c r="GR97" s="86">
        <v>0</v>
      </c>
      <c r="GS97" s="86" t="s">
        <v>582</v>
      </c>
      <c r="GT97" s="86" t="s">
        <v>582</v>
      </c>
      <c r="GU97" s="86" t="s">
        <v>582</v>
      </c>
      <c r="GV97" s="86" t="s">
        <v>582</v>
      </c>
      <c r="GW97" s="86" t="s">
        <v>582</v>
      </c>
      <c r="GX97" s="86" t="s">
        <v>582</v>
      </c>
      <c r="GY97" s="86" t="s">
        <v>582</v>
      </c>
      <c r="GZ97" s="86" t="s">
        <v>582</v>
      </c>
      <c r="HA97" s="86" t="s">
        <v>582</v>
      </c>
      <c r="HB97" s="86" t="s">
        <v>582</v>
      </c>
      <c r="HC97" s="86" t="s">
        <v>582</v>
      </c>
      <c r="HD97" s="86" t="s">
        <v>582</v>
      </c>
      <c r="HE97" s="86" t="s">
        <v>582</v>
      </c>
      <c r="HF97" s="86" t="s">
        <v>582</v>
      </c>
      <c r="HG97" s="86" t="s">
        <v>582</v>
      </c>
      <c r="HH97" s="86" t="s">
        <v>582</v>
      </c>
      <c r="HI97" s="86" t="s">
        <v>582</v>
      </c>
      <c r="HJ97" s="86" t="s">
        <v>582</v>
      </c>
      <c r="HK97" s="86" t="s">
        <v>582</v>
      </c>
      <c r="HL97" s="86" t="s">
        <v>582</v>
      </c>
      <c r="HM97" s="86" t="s">
        <v>582</v>
      </c>
      <c r="HN97" s="86" t="s">
        <v>582</v>
      </c>
      <c r="HO97" s="86" t="s">
        <v>582</v>
      </c>
      <c r="HP97" s="86" t="s">
        <v>582</v>
      </c>
      <c r="HQ97" s="86" t="s">
        <v>582</v>
      </c>
      <c r="HR97" s="86" t="s">
        <v>582</v>
      </c>
      <c r="HS97" s="86" t="s">
        <v>582</v>
      </c>
      <c r="HT97" s="86" t="s">
        <v>582</v>
      </c>
      <c r="HU97" s="86" t="s">
        <v>582</v>
      </c>
      <c r="HV97" s="86" t="s">
        <v>582</v>
      </c>
      <c r="HW97" s="86" t="s">
        <v>582</v>
      </c>
      <c r="HX97" s="86" t="s">
        <v>582</v>
      </c>
      <c r="HY97" s="86">
        <v>0</v>
      </c>
      <c r="HZ97" s="86">
        <v>0</v>
      </c>
      <c r="IA97" s="86">
        <v>100</v>
      </c>
      <c r="IB97" s="86">
        <v>0</v>
      </c>
      <c r="IC97" s="86">
        <v>100</v>
      </c>
      <c r="ID97" s="86">
        <v>0</v>
      </c>
      <c r="IE97" s="86">
        <v>0</v>
      </c>
      <c r="IF97" s="86">
        <v>0</v>
      </c>
      <c r="IG97" s="86">
        <v>0</v>
      </c>
      <c r="IH97" s="86">
        <v>0</v>
      </c>
      <c r="II97" s="86">
        <v>100</v>
      </c>
      <c r="IJ97" s="86">
        <v>0</v>
      </c>
      <c r="IK97" s="86">
        <v>0</v>
      </c>
      <c r="IL97" s="86">
        <v>0</v>
      </c>
      <c r="IM97" s="86">
        <v>0</v>
      </c>
      <c r="IN97" s="86">
        <v>0</v>
      </c>
      <c r="IO97" s="86">
        <v>0</v>
      </c>
      <c r="IP97" s="86">
        <v>0</v>
      </c>
      <c r="IQ97" s="86">
        <v>0</v>
      </c>
      <c r="IR97" s="86">
        <v>0</v>
      </c>
      <c r="IS97" s="86">
        <v>0</v>
      </c>
      <c r="IT97" s="86">
        <v>0</v>
      </c>
      <c r="IU97" s="86">
        <v>0</v>
      </c>
      <c r="IV97" s="86">
        <v>0</v>
      </c>
      <c r="IW97" s="86">
        <v>0</v>
      </c>
      <c r="IX97" s="86">
        <v>0</v>
      </c>
      <c r="IY97" s="86">
        <v>0</v>
      </c>
      <c r="IZ97" s="86">
        <v>0</v>
      </c>
      <c r="JA97" s="86">
        <v>0</v>
      </c>
      <c r="JB97" s="86">
        <v>100</v>
      </c>
      <c r="JC97" s="86">
        <v>100</v>
      </c>
      <c r="JD97" s="86">
        <v>0</v>
      </c>
      <c r="JE97" s="86">
        <v>0</v>
      </c>
      <c r="JF97" s="86">
        <v>100</v>
      </c>
      <c r="JG97" s="86">
        <v>100</v>
      </c>
      <c r="JH97" s="86">
        <v>0</v>
      </c>
      <c r="JI97" s="86">
        <v>100</v>
      </c>
      <c r="JJ97" s="86">
        <v>0</v>
      </c>
      <c r="JK97" s="86">
        <v>0</v>
      </c>
      <c r="JL97" s="86">
        <v>0</v>
      </c>
      <c r="JM97" s="86">
        <v>100</v>
      </c>
      <c r="JN97" s="86">
        <v>100</v>
      </c>
      <c r="JO97" s="86">
        <v>100</v>
      </c>
      <c r="JP97" s="86">
        <v>0</v>
      </c>
      <c r="JQ97" s="86">
        <v>0</v>
      </c>
      <c r="JR97" s="86">
        <v>0</v>
      </c>
      <c r="JS97" s="86">
        <v>0</v>
      </c>
      <c r="JT97" s="86">
        <v>100</v>
      </c>
      <c r="JU97" s="86">
        <v>0</v>
      </c>
      <c r="JV97" s="86">
        <v>0</v>
      </c>
      <c r="JW97" s="86">
        <v>100</v>
      </c>
      <c r="JX97" s="86">
        <v>0</v>
      </c>
      <c r="JY97" s="86">
        <v>0</v>
      </c>
      <c r="JZ97" s="86">
        <v>0</v>
      </c>
      <c r="KA97" s="86">
        <v>0</v>
      </c>
      <c r="KB97" s="86">
        <v>0</v>
      </c>
      <c r="KC97" s="86">
        <v>0</v>
      </c>
      <c r="KD97" s="86">
        <v>0</v>
      </c>
      <c r="KE97" s="86">
        <v>100</v>
      </c>
      <c r="KF97" s="86">
        <v>0</v>
      </c>
      <c r="KG97" s="86">
        <v>100</v>
      </c>
      <c r="KH97" s="86">
        <v>0</v>
      </c>
      <c r="KI97" s="86">
        <v>0</v>
      </c>
      <c r="KJ97" s="86">
        <v>0</v>
      </c>
      <c r="KK97" s="86">
        <v>0</v>
      </c>
      <c r="KL97" s="86">
        <v>100</v>
      </c>
      <c r="KM97" s="86">
        <v>0</v>
      </c>
      <c r="KN97" s="86">
        <v>0</v>
      </c>
      <c r="KO97" s="86">
        <v>0</v>
      </c>
      <c r="KP97" s="86">
        <v>0</v>
      </c>
      <c r="KQ97" s="86">
        <v>0</v>
      </c>
      <c r="KR97" s="86">
        <v>0</v>
      </c>
      <c r="KS97" s="86">
        <v>0</v>
      </c>
      <c r="KT97" s="86">
        <v>0</v>
      </c>
      <c r="KU97" s="86">
        <v>0</v>
      </c>
      <c r="KV97" s="86">
        <v>0</v>
      </c>
      <c r="KW97" s="86">
        <v>0</v>
      </c>
      <c r="KX97" s="86">
        <v>0</v>
      </c>
      <c r="KY97" s="86">
        <v>0</v>
      </c>
      <c r="KZ97" s="86">
        <v>0</v>
      </c>
      <c r="LA97" s="86">
        <v>0</v>
      </c>
      <c r="LB97" s="86">
        <v>0</v>
      </c>
      <c r="LC97" s="86">
        <v>0</v>
      </c>
      <c r="LD97" s="86">
        <v>100</v>
      </c>
      <c r="LE97" s="86">
        <v>0</v>
      </c>
      <c r="LF97" s="86">
        <v>0</v>
      </c>
      <c r="LG97" s="86">
        <v>0</v>
      </c>
      <c r="LH97" s="86">
        <v>100</v>
      </c>
      <c r="LI97" s="86">
        <v>0</v>
      </c>
      <c r="LJ97" s="86">
        <v>0</v>
      </c>
      <c r="LK97" s="86">
        <v>0</v>
      </c>
      <c r="LL97" s="86">
        <v>0</v>
      </c>
      <c r="LM97" s="86">
        <v>0</v>
      </c>
      <c r="LN97" s="86">
        <v>0</v>
      </c>
      <c r="LO97" s="86">
        <v>100</v>
      </c>
      <c r="LP97" s="86">
        <v>0</v>
      </c>
      <c r="LQ97" s="86">
        <v>100</v>
      </c>
      <c r="LR97" s="86">
        <v>0</v>
      </c>
      <c r="LS97" s="86">
        <v>0</v>
      </c>
      <c r="LT97" s="86">
        <v>0</v>
      </c>
      <c r="LU97" s="86">
        <v>100</v>
      </c>
      <c r="LV97" s="86">
        <v>0</v>
      </c>
      <c r="LW97" s="86">
        <v>0</v>
      </c>
      <c r="LX97" s="86">
        <v>0</v>
      </c>
      <c r="LY97" s="86">
        <v>100</v>
      </c>
      <c r="LZ97" s="86">
        <v>0</v>
      </c>
      <c r="MA97" s="86">
        <v>100</v>
      </c>
      <c r="MB97" s="86">
        <v>100</v>
      </c>
      <c r="MC97" s="86">
        <v>0</v>
      </c>
      <c r="MD97" s="86">
        <v>0</v>
      </c>
      <c r="ME97" s="86">
        <v>100</v>
      </c>
      <c r="MF97" s="86">
        <v>0</v>
      </c>
      <c r="MG97" s="86">
        <v>0</v>
      </c>
      <c r="MH97" s="86">
        <v>100</v>
      </c>
      <c r="MI97" s="86">
        <v>100</v>
      </c>
      <c r="MJ97" s="86">
        <v>0</v>
      </c>
      <c r="MK97" s="86">
        <v>0</v>
      </c>
      <c r="ML97" s="86">
        <v>0</v>
      </c>
      <c r="MM97" s="86">
        <v>100</v>
      </c>
      <c r="MN97" s="86">
        <v>100</v>
      </c>
      <c r="MO97" s="86">
        <v>0</v>
      </c>
      <c r="MP97" s="86">
        <v>0</v>
      </c>
      <c r="MQ97" s="86">
        <v>100</v>
      </c>
      <c r="MR97" s="86">
        <v>100</v>
      </c>
      <c r="MS97" s="86">
        <v>0</v>
      </c>
      <c r="MT97" s="86">
        <v>0</v>
      </c>
      <c r="MU97" s="86">
        <v>0</v>
      </c>
      <c r="MV97" s="86">
        <v>0</v>
      </c>
      <c r="MW97" s="86">
        <v>100</v>
      </c>
      <c r="MX97" s="86">
        <v>100</v>
      </c>
      <c r="MY97" s="86">
        <v>100</v>
      </c>
      <c r="MZ97" s="86">
        <v>0</v>
      </c>
      <c r="NA97" s="86">
        <v>0</v>
      </c>
      <c r="NB97" s="86">
        <v>0</v>
      </c>
      <c r="NC97" s="86">
        <v>100</v>
      </c>
      <c r="ND97" s="86">
        <v>0</v>
      </c>
      <c r="NE97" s="86">
        <v>0</v>
      </c>
      <c r="NF97" s="86">
        <v>0</v>
      </c>
      <c r="NG97" s="86">
        <v>0</v>
      </c>
      <c r="NH97" s="86">
        <v>0</v>
      </c>
      <c r="NI97" s="86">
        <v>100</v>
      </c>
      <c r="NJ97" s="86">
        <v>100</v>
      </c>
      <c r="NK97" s="86">
        <v>0</v>
      </c>
      <c r="NL97" s="86">
        <v>100</v>
      </c>
      <c r="NM97" s="86">
        <v>0</v>
      </c>
      <c r="NN97" s="86">
        <v>0</v>
      </c>
      <c r="NO97" s="86">
        <v>0</v>
      </c>
      <c r="NP97" s="86">
        <v>0</v>
      </c>
      <c r="NQ97" s="86">
        <v>0</v>
      </c>
      <c r="NR97" s="86">
        <v>100</v>
      </c>
      <c r="NS97" s="86">
        <v>100</v>
      </c>
      <c r="NT97" s="86">
        <v>100</v>
      </c>
      <c r="NU97" s="86">
        <v>100</v>
      </c>
      <c r="NV97" s="86">
        <v>0</v>
      </c>
      <c r="NW97" s="86">
        <v>100</v>
      </c>
      <c r="NX97" s="86">
        <v>0</v>
      </c>
      <c r="NY97" s="86">
        <v>0</v>
      </c>
      <c r="NZ97" s="86">
        <v>0</v>
      </c>
      <c r="OA97" s="86">
        <v>100</v>
      </c>
      <c r="OB97" s="86">
        <v>0</v>
      </c>
      <c r="OC97" s="86">
        <v>0</v>
      </c>
      <c r="OD97" s="86">
        <v>0</v>
      </c>
      <c r="OE97" s="86">
        <v>0</v>
      </c>
      <c r="OF97" s="86">
        <v>0</v>
      </c>
      <c r="OG97" s="86">
        <v>100</v>
      </c>
      <c r="OH97" s="86">
        <v>100</v>
      </c>
      <c r="OI97" s="86">
        <v>0</v>
      </c>
      <c r="OJ97" s="86">
        <v>0</v>
      </c>
      <c r="OK97" s="86">
        <v>100</v>
      </c>
      <c r="OL97" s="86">
        <v>0</v>
      </c>
      <c r="OM97" s="86">
        <v>0</v>
      </c>
      <c r="ON97" s="86">
        <v>100</v>
      </c>
      <c r="OO97" s="86">
        <v>0</v>
      </c>
      <c r="OP97" s="86" t="s">
        <v>582</v>
      </c>
    </row>
    <row r="98" spans="1:406" x14ac:dyDescent="0.25">
      <c r="A98" s="86"/>
      <c r="B98" s="86" t="s">
        <v>483</v>
      </c>
      <c r="C98" s="86">
        <v>35.849056603773583</v>
      </c>
      <c r="D98" s="86">
        <v>54.716981132075468</v>
      </c>
      <c r="E98" s="86">
        <v>41.509433962264154</v>
      </c>
      <c r="F98" s="86">
        <v>43.39622641509434</v>
      </c>
      <c r="G98" s="86">
        <v>56.60377358490566</v>
      </c>
      <c r="H98" s="86">
        <v>28.30188679245283</v>
      </c>
      <c r="I98" s="86">
        <v>33.962264150943398</v>
      </c>
      <c r="J98" s="86">
        <v>30.188679245283019</v>
      </c>
      <c r="K98" s="86">
        <v>49.056603773584904</v>
      </c>
      <c r="L98" s="86">
        <v>33.962264150943398</v>
      </c>
      <c r="M98" s="86">
        <v>32.075471698113205</v>
      </c>
      <c r="N98" s="86">
        <v>33.962264150943398</v>
      </c>
      <c r="O98" s="86">
        <v>39.622641509433961</v>
      </c>
      <c r="P98" s="86">
        <v>45.283018867924532</v>
      </c>
      <c r="Q98" s="86">
        <v>37.735849056603776</v>
      </c>
      <c r="R98" s="86">
        <v>39.622641509433961</v>
      </c>
      <c r="S98" s="86">
        <v>45.283018867924532</v>
      </c>
      <c r="T98" s="86">
        <v>41.509433962264154</v>
      </c>
      <c r="U98" s="86">
        <v>58.490566037735846</v>
      </c>
      <c r="V98" s="86">
        <v>39.622641509433961</v>
      </c>
      <c r="W98" s="86">
        <v>41.509433962264154</v>
      </c>
      <c r="X98" s="86">
        <v>30.188679245283019</v>
      </c>
      <c r="Y98" s="86">
        <v>50.943396226415096</v>
      </c>
      <c r="Z98" s="86">
        <v>20.754716981132077</v>
      </c>
      <c r="AA98" s="86">
        <v>35.849056603773583</v>
      </c>
      <c r="AB98" s="86">
        <v>35.849056603773583</v>
      </c>
      <c r="AC98" s="86">
        <v>65.384615384615387</v>
      </c>
      <c r="AD98" s="86">
        <v>71.15384615384616</v>
      </c>
      <c r="AE98" s="86">
        <v>50</v>
      </c>
      <c r="AF98" s="86">
        <v>55.769230769230774</v>
      </c>
      <c r="AG98" s="86">
        <v>57.692307692307686</v>
      </c>
      <c r="AH98" s="86">
        <v>78.84615384615384</v>
      </c>
      <c r="AI98" s="86">
        <v>65.384615384615387</v>
      </c>
      <c r="AJ98" s="86">
        <v>57.692307692307686</v>
      </c>
      <c r="AK98" s="86">
        <v>51.923076923076927</v>
      </c>
      <c r="AL98" s="86">
        <v>50</v>
      </c>
      <c r="AM98" s="86">
        <v>48.07692307692308</v>
      </c>
      <c r="AN98" s="86">
        <v>53.846153846153847</v>
      </c>
      <c r="AO98" s="86">
        <v>61.53846153846154</v>
      </c>
      <c r="AP98" s="86">
        <v>51.923076923076927</v>
      </c>
      <c r="AQ98" s="86">
        <v>57.692307692307686</v>
      </c>
      <c r="AR98" s="86">
        <v>46.153846153846153</v>
      </c>
      <c r="AS98" s="86">
        <v>65.384615384615387</v>
      </c>
      <c r="AT98" s="86">
        <v>55.769230769230774</v>
      </c>
      <c r="AU98" s="86">
        <v>50</v>
      </c>
      <c r="AV98" s="86">
        <v>53.846153846153847</v>
      </c>
      <c r="AW98" s="86">
        <v>61.53846153846154</v>
      </c>
      <c r="AX98" s="86">
        <v>36.538461538461533</v>
      </c>
      <c r="AY98" s="86">
        <v>71.15384615384616</v>
      </c>
      <c r="AZ98" s="86">
        <v>44.230769230769226</v>
      </c>
      <c r="BA98" s="86">
        <v>73.076923076923066</v>
      </c>
      <c r="BB98" s="86">
        <v>51.923076923076927</v>
      </c>
      <c r="BC98" s="86">
        <v>44.230769230769226</v>
      </c>
      <c r="BD98" s="86">
        <v>50</v>
      </c>
      <c r="BE98" s="86">
        <v>57.407407407407405</v>
      </c>
      <c r="BF98" s="86">
        <v>74.074074074074076</v>
      </c>
      <c r="BG98" s="86">
        <v>62.962962962962962</v>
      </c>
      <c r="BH98" s="86">
        <v>46.296296296296298</v>
      </c>
      <c r="BI98" s="86">
        <v>75.925925925925924</v>
      </c>
      <c r="BJ98" s="86">
        <v>33.333333333333329</v>
      </c>
      <c r="BK98" s="86">
        <v>50</v>
      </c>
      <c r="BL98" s="86">
        <v>66.666666666666657</v>
      </c>
      <c r="BM98" s="86">
        <v>48.148148148148145</v>
      </c>
      <c r="BN98" s="86">
        <v>48.148148148148145</v>
      </c>
      <c r="BO98" s="86">
        <v>50</v>
      </c>
      <c r="BP98" s="86">
        <v>70.370370370370367</v>
      </c>
      <c r="BQ98" s="86">
        <v>37.037037037037038</v>
      </c>
      <c r="BR98" s="86">
        <v>55.555555555555557</v>
      </c>
      <c r="BS98" s="86">
        <v>38.888888888888893</v>
      </c>
      <c r="BT98" s="86">
        <v>59.259259259259252</v>
      </c>
      <c r="BU98" s="86">
        <v>74.074074074074076</v>
      </c>
      <c r="BV98" s="86">
        <v>51.851851851851848</v>
      </c>
      <c r="BW98" s="86">
        <v>53.703703703703709</v>
      </c>
      <c r="BX98" s="86">
        <v>46.296296296296298</v>
      </c>
      <c r="BY98" s="86">
        <v>64.81481481481481</v>
      </c>
      <c r="BZ98" s="86">
        <v>70.370370370370367</v>
      </c>
      <c r="CA98" s="86">
        <v>50</v>
      </c>
      <c r="CB98" s="86">
        <v>59.259259259259252</v>
      </c>
      <c r="CC98" s="86">
        <v>64.81481481481481</v>
      </c>
      <c r="CD98" s="86">
        <v>59.259259259259252</v>
      </c>
      <c r="CE98" s="86">
        <v>35.555555555555557</v>
      </c>
      <c r="CF98" s="86">
        <v>55.555555555555557</v>
      </c>
      <c r="CG98" s="86">
        <v>57.777777777777771</v>
      </c>
      <c r="CH98" s="86">
        <v>55.555555555555557</v>
      </c>
      <c r="CI98" s="86">
        <v>48.888888888888886</v>
      </c>
      <c r="CJ98" s="86">
        <v>46.666666666666664</v>
      </c>
      <c r="CK98" s="86">
        <v>53.333333333333336</v>
      </c>
      <c r="CL98" s="86">
        <v>31.111111111111111</v>
      </c>
      <c r="CM98" s="86">
        <v>48.888888888888886</v>
      </c>
      <c r="CN98" s="86">
        <v>35.555555555555557</v>
      </c>
      <c r="CO98" s="86">
        <v>57.777777777777771</v>
      </c>
      <c r="CP98" s="86">
        <v>33.333333333333329</v>
      </c>
      <c r="CQ98" s="86">
        <v>55.555555555555557</v>
      </c>
      <c r="CR98" s="86">
        <v>60</v>
      </c>
      <c r="CS98" s="86">
        <v>51.111111111111107</v>
      </c>
      <c r="CT98" s="86">
        <v>46.666666666666664</v>
      </c>
      <c r="CU98" s="86">
        <v>31.111111111111111</v>
      </c>
      <c r="CV98" s="86">
        <v>48.888888888888886</v>
      </c>
      <c r="CW98" s="86">
        <v>46.666666666666664</v>
      </c>
      <c r="CX98" s="86">
        <v>64.444444444444443</v>
      </c>
      <c r="CY98" s="86">
        <v>60</v>
      </c>
      <c r="CZ98" s="86">
        <v>55.555555555555557</v>
      </c>
      <c r="DA98" s="86">
        <v>60</v>
      </c>
      <c r="DB98" s="86">
        <v>37.777777777777779</v>
      </c>
      <c r="DC98" s="86">
        <v>60</v>
      </c>
      <c r="DD98" s="86">
        <v>48.888888888888886</v>
      </c>
      <c r="DE98" s="86">
        <v>33.333333333333329</v>
      </c>
      <c r="DF98" s="86">
        <v>42.222222222222221</v>
      </c>
      <c r="DG98" s="86">
        <v>73.333333333333329</v>
      </c>
      <c r="DH98" s="86">
        <v>51.111111111111107</v>
      </c>
      <c r="DI98" s="86">
        <v>46.666666666666664</v>
      </c>
      <c r="DJ98" s="86">
        <v>48.888888888888886</v>
      </c>
      <c r="DK98" s="86">
        <v>62.222222222222221</v>
      </c>
      <c r="DL98" s="86">
        <v>48.888888888888886</v>
      </c>
      <c r="DM98" s="86">
        <v>33.333333333333329</v>
      </c>
      <c r="DN98" s="86">
        <v>55.555555555555557</v>
      </c>
      <c r="DO98" s="86">
        <v>51.111111111111107</v>
      </c>
      <c r="DP98" s="86">
        <v>68.888888888888886</v>
      </c>
      <c r="DQ98" s="86">
        <v>40</v>
      </c>
      <c r="DR98" s="86">
        <v>57.777777777777771</v>
      </c>
      <c r="DS98" s="86">
        <v>48.888888888888886</v>
      </c>
      <c r="DT98" s="86">
        <v>48.888888888888886</v>
      </c>
      <c r="DU98" s="86">
        <v>48.888888888888886</v>
      </c>
      <c r="DV98" s="86">
        <v>71.111111111111114</v>
      </c>
      <c r="DW98" s="86">
        <v>68.888888888888886</v>
      </c>
      <c r="DX98" s="86">
        <v>64.444444444444443</v>
      </c>
      <c r="DY98" s="86">
        <v>40</v>
      </c>
      <c r="DZ98" s="86">
        <v>55.555555555555557</v>
      </c>
      <c r="EA98" s="86">
        <v>55.555555555555557</v>
      </c>
      <c r="EB98" s="86">
        <v>84.444444444444443</v>
      </c>
      <c r="EC98" s="86">
        <v>86.666666666666671</v>
      </c>
      <c r="ED98" s="86">
        <v>64.444444444444443</v>
      </c>
      <c r="EE98" s="86">
        <v>55.555555555555557</v>
      </c>
      <c r="EF98" s="86">
        <v>35.555555555555557</v>
      </c>
      <c r="EG98" s="86">
        <v>77.777777777777786</v>
      </c>
      <c r="EH98" s="86">
        <v>70.370370370370367</v>
      </c>
      <c r="EI98" s="86">
        <v>51.851851851851848</v>
      </c>
      <c r="EJ98" s="86">
        <v>57.407407407407405</v>
      </c>
      <c r="EK98" s="86">
        <v>59.259259259259252</v>
      </c>
      <c r="EL98" s="86">
        <v>50</v>
      </c>
      <c r="EM98" s="86">
        <v>37.037037037037038</v>
      </c>
      <c r="EN98" s="86">
        <v>83.333333333333343</v>
      </c>
      <c r="EO98" s="86">
        <v>72.222222222222214</v>
      </c>
      <c r="EP98" s="86">
        <v>94.444444444444443</v>
      </c>
      <c r="EQ98" s="86">
        <v>88.888888888888886</v>
      </c>
      <c r="ER98" s="86">
        <v>87.037037037037038</v>
      </c>
      <c r="ES98" s="86">
        <v>87.037037037037038</v>
      </c>
      <c r="ET98" s="86">
        <v>64.81481481481481</v>
      </c>
      <c r="EU98" s="86">
        <v>50</v>
      </c>
      <c r="EV98" s="86">
        <v>70.370370370370367</v>
      </c>
      <c r="EW98" s="86">
        <v>53.703703703703709</v>
      </c>
      <c r="EX98" s="86">
        <v>66.666666666666657</v>
      </c>
      <c r="EY98" s="86">
        <v>81.481481481481481</v>
      </c>
      <c r="EZ98" s="86">
        <v>87.037037037037038</v>
      </c>
      <c r="FA98" s="86">
        <v>81.481481481481481</v>
      </c>
      <c r="FB98" s="86">
        <v>83.333333333333343</v>
      </c>
      <c r="FC98" s="86">
        <v>87.037037037037038</v>
      </c>
      <c r="FD98" s="86">
        <v>57.777777777777771</v>
      </c>
      <c r="FE98" s="86">
        <v>66.666666666666657</v>
      </c>
      <c r="FF98" s="86">
        <v>77.777777777777786</v>
      </c>
      <c r="FG98" s="86">
        <v>42.222222222222221</v>
      </c>
      <c r="FH98" s="86">
        <v>37.777777777777779</v>
      </c>
      <c r="FI98" s="86">
        <v>68.888888888888886</v>
      </c>
      <c r="FJ98" s="86">
        <v>68.888888888888886</v>
      </c>
      <c r="FK98" s="86">
        <v>64.444444444444443</v>
      </c>
      <c r="FL98" s="86">
        <v>71.111111111111114</v>
      </c>
      <c r="FM98" s="86">
        <v>55.555555555555557</v>
      </c>
      <c r="FN98" s="86">
        <v>73.333333333333329</v>
      </c>
      <c r="FO98" s="86">
        <v>66.666666666666657</v>
      </c>
      <c r="FP98" s="86">
        <v>82.222222222222214</v>
      </c>
      <c r="FQ98" s="86">
        <v>53.333333333333336</v>
      </c>
      <c r="FR98" s="86">
        <v>66.666666666666657</v>
      </c>
      <c r="FS98" s="86">
        <v>68.888888888888886</v>
      </c>
      <c r="FT98" s="86">
        <v>68.888888888888886</v>
      </c>
      <c r="FU98" s="86">
        <v>68.888888888888886</v>
      </c>
      <c r="FV98" s="86">
        <v>80</v>
      </c>
      <c r="FW98" s="86">
        <v>80</v>
      </c>
      <c r="FX98" s="86">
        <v>77.777777777777786</v>
      </c>
      <c r="FY98" s="86">
        <v>80</v>
      </c>
      <c r="FZ98" s="86">
        <v>77.777777777777786</v>
      </c>
      <c r="GA98" s="86">
        <v>88.888888888888886</v>
      </c>
      <c r="GB98" s="86">
        <v>51.111111111111107</v>
      </c>
      <c r="GC98" s="86">
        <v>93.333333333333329</v>
      </c>
      <c r="GD98" s="86">
        <v>66.666666666666657</v>
      </c>
      <c r="GE98" s="86">
        <v>26.666666666666668</v>
      </c>
      <c r="GF98" s="86">
        <v>62.222222222222221</v>
      </c>
      <c r="GG98" s="86">
        <v>86.666666666666671</v>
      </c>
      <c r="GH98" s="86">
        <v>48.888888888888886</v>
      </c>
      <c r="GI98" s="86">
        <v>75.555555555555557</v>
      </c>
      <c r="GJ98" s="86">
        <v>71.111111111111114</v>
      </c>
      <c r="GK98" s="86">
        <v>71.111111111111114</v>
      </c>
      <c r="GL98" s="86">
        <v>80</v>
      </c>
      <c r="GM98" s="86">
        <v>55.555555555555557</v>
      </c>
      <c r="GN98" s="86">
        <v>75.555555555555557</v>
      </c>
      <c r="GO98" s="86">
        <v>68.888888888888886</v>
      </c>
      <c r="GP98" s="86">
        <v>84.444444444444443</v>
      </c>
      <c r="GQ98" s="86">
        <v>75.555555555555557</v>
      </c>
      <c r="GR98" s="86">
        <v>75</v>
      </c>
      <c r="GS98" s="86">
        <v>97.777777777777771</v>
      </c>
      <c r="GT98" s="86">
        <v>84.444444444444443</v>
      </c>
      <c r="GU98" s="86">
        <v>80</v>
      </c>
      <c r="GV98" s="86">
        <v>44.444444444444443</v>
      </c>
      <c r="GW98" s="86">
        <v>77.777777777777786</v>
      </c>
      <c r="GX98" s="86">
        <v>26.666666666666668</v>
      </c>
      <c r="GY98" s="86">
        <v>82.222222222222214</v>
      </c>
      <c r="GZ98" s="86">
        <v>60</v>
      </c>
      <c r="HA98" s="86">
        <v>73.333333333333329</v>
      </c>
      <c r="HB98" s="86">
        <v>84.444444444444443</v>
      </c>
      <c r="HC98" s="86">
        <v>91.111111111111114</v>
      </c>
      <c r="HD98" s="86">
        <v>68.888888888888886</v>
      </c>
      <c r="HE98" s="86">
        <v>55.555555555555557</v>
      </c>
      <c r="HF98" s="86">
        <v>62.222222222222221</v>
      </c>
      <c r="HG98" s="86">
        <v>57.777777777777771</v>
      </c>
      <c r="HH98" s="86">
        <v>46.666666666666664</v>
      </c>
      <c r="HI98" s="86">
        <v>46.666666666666664</v>
      </c>
      <c r="HJ98" s="86">
        <v>55.555555555555557</v>
      </c>
      <c r="HK98" s="86">
        <v>46.666666666666664</v>
      </c>
      <c r="HL98" s="86">
        <v>48.888888888888886</v>
      </c>
      <c r="HM98" s="86">
        <v>57.777777777777771</v>
      </c>
      <c r="HN98" s="86">
        <v>51.111111111111107</v>
      </c>
      <c r="HO98" s="86">
        <v>57.777777777777771</v>
      </c>
      <c r="HP98" s="86">
        <v>48.888888888888886</v>
      </c>
      <c r="HQ98" s="86">
        <v>46.666666666666664</v>
      </c>
      <c r="HR98" s="86">
        <v>35.555555555555557</v>
      </c>
      <c r="HS98" s="86">
        <v>55.555555555555557</v>
      </c>
      <c r="HT98" s="86">
        <v>62.222222222222221</v>
      </c>
      <c r="HU98" s="86">
        <v>26.666666666666668</v>
      </c>
      <c r="HV98" s="86">
        <v>48.888888888888886</v>
      </c>
      <c r="HW98" s="86">
        <v>35.555555555555557</v>
      </c>
      <c r="HX98" s="86">
        <v>51.111111111111107</v>
      </c>
      <c r="HY98" s="86">
        <v>98.148148148148152</v>
      </c>
      <c r="HZ98" s="86">
        <v>72.222222222222214</v>
      </c>
      <c r="IA98" s="86">
        <v>96.296296296296291</v>
      </c>
      <c r="IB98" s="86">
        <v>37.037037037037038</v>
      </c>
      <c r="IC98" s="86">
        <v>94.444444444444443</v>
      </c>
      <c r="ID98" s="86">
        <v>83.333333333333343</v>
      </c>
      <c r="IE98" s="86">
        <v>72.222222222222214</v>
      </c>
      <c r="IF98" s="86">
        <v>62.962962962962962</v>
      </c>
      <c r="IG98" s="86">
        <v>57.407407407407405</v>
      </c>
      <c r="IH98" s="86">
        <v>68.518518518518519</v>
      </c>
      <c r="II98" s="86">
        <v>62.962962962962962</v>
      </c>
      <c r="IJ98" s="86">
        <v>42.592592592592595</v>
      </c>
      <c r="IK98" s="86">
        <v>53.703703703703709</v>
      </c>
      <c r="IL98" s="86">
        <v>40.74074074074074</v>
      </c>
      <c r="IM98" s="86">
        <v>68.518518518518519</v>
      </c>
      <c r="IN98" s="86">
        <v>42.592592592592595</v>
      </c>
      <c r="IO98" s="86">
        <v>46.296296296296298</v>
      </c>
      <c r="IP98" s="86">
        <v>55.555555555555557</v>
      </c>
      <c r="IQ98" s="86">
        <v>74.074074074074076</v>
      </c>
      <c r="IR98" s="86">
        <v>57.407407407407405</v>
      </c>
      <c r="IS98" s="86">
        <v>64.81481481481481</v>
      </c>
      <c r="IT98" s="86">
        <v>62.962962962962962</v>
      </c>
      <c r="IU98" s="86">
        <v>57.407407407407405</v>
      </c>
      <c r="IV98" s="86">
        <v>62.962962962962962</v>
      </c>
      <c r="IW98" s="86">
        <v>68.518518518518519</v>
      </c>
      <c r="IX98" s="86">
        <v>62.962962962962962</v>
      </c>
      <c r="IY98" s="86">
        <v>53.703703703703709</v>
      </c>
      <c r="IZ98" s="86">
        <v>31.481481481481481</v>
      </c>
      <c r="JA98" s="86">
        <v>57.407407407407405</v>
      </c>
      <c r="JB98" s="86">
        <v>62.962962962962962</v>
      </c>
      <c r="JC98" s="86">
        <v>97.777777777777771</v>
      </c>
      <c r="JD98" s="86">
        <v>55.555555555555557</v>
      </c>
      <c r="JE98" s="86">
        <v>37.777777777777779</v>
      </c>
      <c r="JF98" s="86">
        <v>66.666666666666657</v>
      </c>
      <c r="JG98" s="86">
        <v>73.333333333333329</v>
      </c>
      <c r="JH98" s="86">
        <v>44.444444444444443</v>
      </c>
      <c r="JI98" s="86">
        <v>86.666666666666671</v>
      </c>
      <c r="JJ98" s="86">
        <v>77.777777777777786</v>
      </c>
      <c r="JK98" s="86">
        <v>62.222222222222221</v>
      </c>
      <c r="JL98" s="86">
        <v>28.888888888888886</v>
      </c>
      <c r="JM98" s="86">
        <v>64.444444444444443</v>
      </c>
      <c r="JN98" s="86">
        <v>84.444444444444443</v>
      </c>
      <c r="JO98" s="86">
        <v>100</v>
      </c>
      <c r="JP98" s="86">
        <v>26.666666666666668</v>
      </c>
      <c r="JQ98" s="86">
        <v>44.444444444444443</v>
      </c>
      <c r="JR98" s="86">
        <v>51.111111111111107</v>
      </c>
      <c r="JS98" s="86">
        <v>55.555555555555557</v>
      </c>
      <c r="JT98" s="86">
        <v>71.111111111111114</v>
      </c>
      <c r="JU98" s="86">
        <v>24.444444444444443</v>
      </c>
      <c r="JV98" s="86">
        <v>55.555555555555557</v>
      </c>
      <c r="JW98" s="86">
        <v>48.888888888888886</v>
      </c>
      <c r="JX98" s="86">
        <v>46.666666666666664</v>
      </c>
      <c r="JY98" s="86">
        <v>35.555555555555557</v>
      </c>
      <c r="JZ98" s="86">
        <v>55.555555555555557</v>
      </c>
      <c r="KA98" s="86">
        <v>40</v>
      </c>
      <c r="KB98" s="86">
        <v>85.18518518518519</v>
      </c>
      <c r="KC98" s="86">
        <v>46.296296296296298</v>
      </c>
      <c r="KD98" s="86">
        <v>74.074074074074076</v>
      </c>
      <c r="KE98" s="86">
        <v>96.296296296296291</v>
      </c>
      <c r="KF98" s="86">
        <v>51.851851851851848</v>
      </c>
      <c r="KG98" s="86">
        <v>92.592592592592595</v>
      </c>
      <c r="KH98" s="86">
        <v>33.333333333333329</v>
      </c>
      <c r="KI98" s="86">
        <v>55.555555555555557</v>
      </c>
      <c r="KJ98" s="86">
        <v>46.296296296296298</v>
      </c>
      <c r="KK98" s="86">
        <v>62.962962962962962</v>
      </c>
      <c r="KL98" s="86">
        <v>79.629629629629633</v>
      </c>
      <c r="KM98" s="86">
        <v>27.777777777777779</v>
      </c>
      <c r="KN98" s="86">
        <v>44.444444444444443</v>
      </c>
      <c r="KO98" s="86">
        <v>85.18518518518519</v>
      </c>
      <c r="KP98" s="86">
        <v>59.259259259259252</v>
      </c>
      <c r="KQ98" s="86">
        <v>50</v>
      </c>
      <c r="KR98" s="86">
        <v>16.666666666666664</v>
      </c>
      <c r="KS98" s="86">
        <v>42.592592592592595</v>
      </c>
      <c r="KT98" s="86">
        <v>35.185185185185183</v>
      </c>
      <c r="KU98" s="86">
        <v>77.777777777777786</v>
      </c>
      <c r="KV98" s="86">
        <v>53.703703703703709</v>
      </c>
      <c r="KW98" s="86">
        <v>51.851851851851848</v>
      </c>
      <c r="KX98" s="86">
        <v>40.74074074074074</v>
      </c>
      <c r="KY98" s="86">
        <v>62.962962962962962</v>
      </c>
      <c r="KZ98" s="86">
        <v>74.074074074074076</v>
      </c>
      <c r="LA98" s="86">
        <v>68.518518518518519</v>
      </c>
      <c r="LB98" s="86">
        <v>57.407407407407405</v>
      </c>
      <c r="LC98" s="86">
        <v>57.407407407407405</v>
      </c>
      <c r="LD98" s="86">
        <v>93.333333333333329</v>
      </c>
      <c r="LE98" s="86">
        <v>73.333333333333329</v>
      </c>
      <c r="LF98" s="86">
        <v>73.333333333333329</v>
      </c>
      <c r="LG98" s="86">
        <v>77.777777777777786</v>
      </c>
      <c r="LH98" s="86">
        <v>95.555555555555557</v>
      </c>
      <c r="LI98" s="86">
        <v>80</v>
      </c>
      <c r="LJ98" s="86">
        <v>91.111111111111114</v>
      </c>
      <c r="LK98" s="86">
        <v>68.888888888888886</v>
      </c>
      <c r="LL98" s="86">
        <v>64.444444444444443</v>
      </c>
      <c r="LM98" s="86">
        <v>66.666666666666657</v>
      </c>
      <c r="LN98" s="86">
        <v>64.444444444444443</v>
      </c>
      <c r="LO98" s="86">
        <v>71.111111111111114</v>
      </c>
      <c r="LP98" s="86">
        <v>68.888888888888886</v>
      </c>
      <c r="LQ98" s="86">
        <v>84.444444444444443</v>
      </c>
      <c r="LR98" s="86">
        <v>86.666666666666671</v>
      </c>
      <c r="LS98" s="86">
        <v>66.666666666666657</v>
      </c>
      <c r="LT98" s="86">
        <v>66.666666666666657</v>
      </c>
      <c r="LU98" s="86">
        <v>93.333333333333329</v>
      </c>
      <c r="LV98" s="86">
        <v>66.666666666666657</v>
      </c>
      <c r="LW98" s="86">
        <v>80</v>
      </c>
      <c r="LX98" s="86">
        <v>68.888888888888886</v>
      </c>
      <c r="LY98" s="86">
        <v>77.777777777777786</v>
      </c>
      <c r="LZ98" s="86">
        <v>62.222222222222221</v>
      </c>
      <c r="MA98" s="86">
        <v>73.333333333333329</v>
      </c>
      <c r="MB98" s="86">
        <v>86.666666666666671</v>
      </c>
      <c r="MC98" s="86">
        <v>46.666666666666664</v>
      </c>
      <c r="MD98" s="86">
        <v>57.777777777777771</v>
      </c>
      <c r="ME98" s="86">
        <v>71.111111111111114</v>
      </c>
      <c r="MF98" s="86">
        <v>53.333333333333336</v>
      </c>
      <c r="MG98" s="86">
        <v>51.111111111111107</v>
      </c>
      <c r="MH98" s="86">
        <v>60</v>
      </c>
      <c r="MI98" s="86">
        <v>93.333333333333329</v>
      </c>
      <c r="MJ98" s="86">
        <v>53.333333333333336</v>
      </c>
      <c r="MK98" s="86">
        <v>66.666666666666657</v>
      </c>
      <c r="ML98" s="86">
        <v>73.333333333333329</v>
      </c>
      <c r="MM98" s="86">
        <v>88.888888888888886</v>
      </c>
      <c r="MN98" s="86">
        <v>84.444444444444443</v>
      </c>
      <c r="MO98" s="86">
        <v>53.333333333333336</v>
      </c>
      <c r="MP98" s="86">
        <v>57.777777777777771</v>
      </c>
      <c r="MQ98" s="86">
        <v>71.111111111111114</v>
      </c>
      <c r="MR98" s="86">
        <v>73.333333333333329</v>
      </c>
      <c r="MS98" s="86">
        <v>66.666666666666657</v>
      </c>
      <c r="MT98" s="86">
        <v>73.333333333333329</v>
      </c>
      <c r="MU98" s="86">
        <v>62.222222222222221</v>
      </c>
      <c r="MV98" s="86">
        <v>73.333333333333329</v>
      </c>
      <c r="MW98" s="86">
        <v>82.222222222222214</v>
      </c>
      <c r="MX98" s="86">
        <v>75.555555555555557</v>
      </c>
      <c r="MY98" s="86">
        <v>93.333333333333329</v>
      </c>
      <c r="MZ98" s="86">
        <v>80</v>
      </c>
      <c r="NA98" s="86">
        <v>71.111111111111114</v>
      </c>
      <c r="NB98" s="86">
        <v>82.222222222222214</v>
      </c>
      <c r="NC98" s="86">
        <v>73.333333333333329</v>
      </c>
      <c r="ND98" s="86">
        <v>60</v>
      </c>
      <c r="NE98" s="86">
        <v>86.666666666666671</v>
      </c>
      <c r="NF98" s="86">
        <v>60</v>
      </c>
      <c r="NG98" s="86">
        <v>64.444444444444443</v>
      </c>
      <c r="NH98" s="86">
        <v>48.888888888888886</v>
      </c>
      <c r="NI98" s="86">
        <v>75.555555555555557</v>
      </c>
      <c r="NJ98" s="86">
        <v>77.777777777777786</v>
      </c>
      <c r="NK98" s="86">
        <v>66.666666666666657</v>
      </c>
      <c r="NL98" s="86">
        <v>84.444444444444443</v>
      </c>
      <c r="NM98" s="86">
        <v>46.666666666666664</v>
      </c>
      <c r="NN98" s="86">
        <v>80</v>
      </c>
      <c r="NO98" s="86">
        <v>73.333333333333329</v>
      </c>
      <c r="NP98" s="86">
        <v>44.444444444444443</v>
      </c>
      <c r="NQ98" s="86">
        <v>64.444444444444443</v>
      </c>
      <c r="NR98" s="86">
        <v>84.444444444444443</v>
      </c>
      <c r="NS98" s="86">
        <v>84.444444444444443</v>
      </c>
      <c r="NT98" s="86">
        <v>82.222222222222214</v>
      </c>
      <c r="NU98" s="86">
        <v>91.111111111111114</v>
      </c>
      <c r="NV98" s="86">
        <v>75.555555555555557</v>
      </c>
      <c r="NW98" s="86">
        <v>75.555555555555557</v>
      </c>
      <c r="NX98" s="86">
        <v>82.222222222222214</v>
      </c>
      <c r="NY98" s="86">
        <v>73.333333333333329</v>
      </c>
      <c r="NZ98" s="86">
        <v>66.666666666666657</v>
      </c>
      <c r="OA98" s="86">
        <v>73.333333333333329</v>
      </c>
      <c r="OB98" s="86">
        <v>64.444444444444443</v>
      </c>
      <c r="OC98" s="86">
        <v>68.888888888888886</v>
      </c>
      <c r="OD98" s="86">
        <v>75.555555555555557</v>
      </c>
      <c r="OE98" s="86">
        <v>66.666666666666657</v>
      </c>
      <c r="OF98" s="86">
        <v>48.888888888888886</v>
      </c>
      <c r="OG98" s="86">
        <v>77.777777777777786</v>
      </c>
      <c r="OH98" s="86">
        <v>93.333333333333329</v>
      </c>
      <c r="OI98" s="86">
        <v>77.777777777777786</v>
      </c>
      <c r="OJ98" s="86">
        <v>53.333333333333336</v>
      </c>
      <c r="OK98" s="86">
        <v>82.222222222222214</v>
      </c>
      <c r="OL98" s="86">
        <v>75.555555555555557</v>
      </c>
      <c r="OM98" s="86">
        <v>82.222222222222214</v>
      </c>
      <c r="ON98" s="86">
        <v>77.777777777777786</v>
      </c>
      <c r="OO98" s="86">
        <v>73.333333333333329</v>
      </c>
      <c r="OP98" s="86">
        <v>64.15094339622641</v>
      </c>
    </row>
    <row r="99" spans="1:406" x14ac:dyDescent="0.25">
      <c r="A99" s="86"/>
      <c r="B99" s="86"/>
      <c r="C99" s="86"/>
      <c r="D99" s="86"/>
      <c r="E99" s="86"/>
      <c r="F99" s="86"/>
      <c r="G99" s="86"/>
      <c r="H99" s="86"/>
      <c r="I99" s="86"/>
      <c r="J99" s="86"/>
      <c r="K99" s="86"/>
      <c r="L99" s="86"/>
      <c r="M99" s="86"/>
      <c r="N99" s="86"/>
      <c r="O99" s="86"/>
      <c r="P99" s="86"/>
      <c r="Q99" s="86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86"/>
      <c r="AI99" s="86"/>
      <c r="AJ99" s="86"/>
      <c r="AK99" s="86"/>
      <c r="AL99" s="86"/>
      <c r="AM99" s="86"/>
      <c r="AN99" s="86"/>
      <c r="AO99" s="86"/>
      <c r="AP99" s="86"/>
      <c r="AQ99" s="86"/>
      <c r="AR99" s="86"/>
      <c r="AS99" s="86"/>
      <c r="AT99" s="86"/>
      <c r="AU99" s="86"/>
      <c r="AV99" s="86"/>
      <c r="AW99" s="86"/>
      <c r="AX99" s="86"/>
      <c r="AY99" s="86"/>
      <c r="AZ99" s="86"/>
      <c r="BA99" s="86"/>
      <c r="BB99" s="86"/>
      <c r="BC99" s="86"/>
      <c r="BD99" s="86"/>
      <c r="BE99" s="86"/>
      <c r="BF99" s="86"/>
      <c r="BG99" s="86"/>
      <c r="BH99" s="86"/>
      <c r="BI99" s="86"/>
      <c r="BJ99" s="86"/>
      <c r="BK99" s="86"/>
      <c r="BL99" s="86"/>
      <c r="BM99" s="86"/>
      <c r="BN99" s="86"/>
      <c r="BO99" s="86"/>
      <c r="BP99" s="86"/>
      <c r="BQ99" s="86"/>
      <c r="BR99" s="86"/>
      <c r="BS99" s="86"/>
      <c r="BT99" s="86"/>
      <c r="BU99" s="86"/>
      <c r="BV99" s="86"/>
      <c r="BW99" s="86"/>
      <c r="BX99" s="86"/>
      <c r="BY99" s="86"/>
      <c r="BZ99" s="86"/>
      <c r="CA99" s="86"/>
      <c r="CB99" s="86"/>
      <c r="CC99" s="86"/>
      <c r="CD99" s="86"/>
      <c r="CE99" s="86"/>
      <c r="CF99" s="86"/>
      <c r="CG99" s="86"/>
      <c r="CH99" s="86"/>
      <c r="CI99" s="86"/>
      <c r="CJ99" s="86"/>
      <c r="CK99" s="86"/>
      <c r="CL99" s="86"/>
      <c r="CM99" s="86"/>
      <c r="CN99" s="86"/>
      <c r="CO99" s="86"/>
      <c r="CP99" s="86"/>
      <c r="CQ99" s="86"/>
      <c r="CR99" s="86"/>
      <c r="CS99" s="86"/>
      <c r="CT99" s="86"/>
      <c r="CU99" s="86"/>
      <c r="CV99" s="86"/>
      <c r="CW99" s="86"/>
      <c r="CX99" s="86"/>
      <c r="CY99" s="86"/>
      <c r="CZ99" s="86"/>
      <c r="DA99" s="86"/>
      <c r="DB99" s="86"/>
      <c r="DC99" s="86"/>
      <c r="DD99" s="86"/>
      <c r="DE99" s="86"/>
      <c r="DF99" s="86"/>
      <c r="DG99" s="86"/>
      <c r="DH99" s="86"/>
      <c r="DI99" s="86"/>
      <c r="DJ99" s="86"/>
      <c r="DK99" s="86"/>
      <c r="DL99" s="86"/>
      <c r="DM99" s="86"/>
      <c r="DN99" s="86"/>
      <c r="DO99" s="86"/>
      <c r="DP99" s="86"/>
      <c r="DQ99" s="86"/>
      <c r="DR99" s="86"/>
      <c r="DS99" s="86"/>
      <c r="DT99" s="86"/>
      <c r="DU99" s="86"/>
      <c r="DV99" s="86"/>
      <c r="DW99" s="86"/>
      <c r="DX99" s="86"/>
      <c r="DY99" s="86"/>
      <c r="DZ99" s="86"/>
      <c r="EA99" s="86"/>
      <c r="EB99" s="86"/>
      <c r="EC99" s="86"/>
      <c r="ED99" s="86"/>
      <c r="EE99" s="86"/>
      <c r="EF99" s="86"/>
      <c r="EG99" s="86"/>
      <c r="EH99" s="86"/>
      <c r="EI99" s="86"/>
      <c r="EJ99" s="86"/>
      <c r="EK99" s="86"/>
      <c r="EL99" s="86"/>
      <c r="EM99" s="86"/>
      <c r="EN99" s="86"/>
      <c r="EO99" s="86"/>
      <c r="EP99" s="86"/>
      <c r="EQ99" s="86"/>
      <c r="ER99" s="86"/>
      <c r="ES99" s="86"/>
      <c r="ET99" s="86"/>
      <c r="EU99" s="86"/>
      <c r="EV99" s="86"/>
      <c r="EW99" s="86"/>
      <c r="EX99" s="86"/>
      <c r="EY99" s="86"/>
      <c r="EZ99" s="86"/>
      <c r="FA99" s="86"/>
      <c r="FB99" s="86"/>
      <c r="FC99" s="86"/>
      <c r="FD99" s="86"/>
      <c r="FE99" s="86"/>
      <c r="FF99" s="86"/>
      <c r="FG99" s="86"/>
      <c r="FH99" s="86"/>
      <c r="FI99" s="86"/>
      <c r="FJ99" s="86"/>
      <c r="FK99" s="86"/>
      <c r="FL99" s="86"/>
      <c r="FM99" s="86"/>
      <c r="FN99" s="86"/>
      <c r="FO99" s="86"/>
      <c r="FP99" s="86"/>
      <c r="FQ99" s="86"/>
      <c r="FR99" s="86"/>
      <c r="FS99" s="86"/>
      <c r="FT99" s="86"/>
      <c r="FU99" s="86"/>
      <c r="FV99" s="86"/>
      <c r="FW99" s="86"/>
      <c r="FX99" s="86"/>
      <c r="FY99" s="86"/>
      <c r="FZ99" s="86"/>
      <c r="GA99" s="86"/>
      <c r="GB99" s="86"/>
      <c r="GC99" s="86"/>
      <c r="GD99" s="86"/>
      <c r="GE99" s="86"/>
      <c r="GF99" s="86"/>
      <c r="GG99" s="86"/>
      <c r="GH99" s="86"/>
      <c r="GI99" s="86"/>
      <c r="GJ99" s="86"/>
      <c r="GK99" s="86"/>
      <c r="GL99" s="86"/>
      <c r="GM99" s="86"/>
      <c r="GN99" s="86"/>
      <c r="GO99" s="86"/>
      <c r="GP99" s="86"/>
      <c r="GQ99" s="86"/>
      <c r="GR99" s="86"/>
      <c r="GS99" s="86"/>
      <c r="GT99" s="86"/>
      <c r="GU99" s="86"/>
      <c r="GV99" s="86"/>
      <c r="GW99" s="86"/>
      <c r="GX99" s="86"/>
      <c r="GY99" s="86"/>
      <c r="GZ99" s="86"/>
      <c r="HA99" s="86"/>
      <c r="HB99" s="86"/>
      <c r="HC99" s="86"/>
      <c r="HD99" s="86"/>
      <c r="HE99" s="86"/>
      <c r="HF99" s="86"/>
      <c r="HG99" s="86"/>
      <c r="HH99" s="86"/>
      <c r="HI99" s="86"/>
      <c r="HJ99" s="86"/>
      <c r="HK99" s="86"/>
      <c r="HL99" s="86"/>
      <c r="HM99" s="86"/>
      <c r="HN99" s="86"/>
      <c r="HO99" s="86"/>
      <c r="HP99" s="86"/>
      <c r="HQ99" s="86"/>
      <c r="HR99" s="86"/>
      <c r="HS99" s="86"/>
      <c r="HT99" s="86"/>
      <c r="HU99" s="86"/>
      <c r="HV99" s="86"/>
      <c r="HW99" s="86"/>
      <c r="HX99" s="86"/>
      <c r="HY99" s="86"/>
      <c r="HZ99" s="86"/>
      <c r="IA99" s="86"/>
      <c r="IB99" s="86"/>
      <c r="IC99" s="86"/>
      <c r="ID99" s="86"/>
      <c r="IE99" s="86"/>
      <c r="IF99" s="86"/>
      <c r="IG99" s="86"/>
      <c r="IH99" s="86"/>
      <c r="II99" s="86"/>
      <c r="IJ99" s="86"/>
      <c r="IK99" s="86"/>
      <c r="IL99" s="86"/>
      <c r="IM99" s="86"/>
      <c r="IN99" s="86"/>
      <c r="IO99" s="86"/>
      <c r="IP99" s="86"/>
      <c r="IQ99" s="86"/>
      <c r="IR99" s="86"/>
      <c r="IS99" s="86"/>
      <c r="IT99" s="86"/>
      <c r="IU99" s="86"/>
      <c r="IV99" s="86"/>
      <c r="IW99" s="86"/>
      <c r="IX99" s="86"/>
      <c r="IY99" s="86"/>
      <c r="IZ99" s="86"/>
      <c r="JA99" s="86"/>
      <c r="JB99" s="86"/>
      <c r="JC99" s="86"/>
      <c r="JD99" s="86"/>
      <c r="JE99" s="86"/>
      <c r="JF99" s="86"/>
      <c r="JG99" s="86"/>
      <c r="JH99" s="86"/>
      <c r="JI99" s="86"/>
      <c r="JJ99" s="86"/>
      <c r="JK99" s="86"/>
      <c r="JL99" s="86"/>
      <c r="JM99" s="86"/>
      <c r="JN99" s="86"/>
      <c r="JO99" s="86"/>
      <c r="JP99" s="86"/>
      <c r="JQ99" s="86"/>
      <c r="JR99" s="86"/>
      <c r="JS99" s="86"/>
      <c r="JT99" s="86"/>
      <c r="JU99" s="86"/>
      <c r="JV99" s="86"/>
      <c r="JW99" s="86"/>
      <c r="JX99" s="86"/>
      <c r="JY99" s="86"/>
      <c r="JZ99" s="86"/>
      <c r="KA99" s="86"/>
      <c r="KB99" s="86"/>
      <c r="KC99" s="86"/>
      <c r="KD99" s="86"/>
      <c r="KE99" s="86"/>
      <c r="KF99" s="86"/>
      <c r="KG99" s="86"/>
      <c r="KH99" s="86"/>
      <c r="KI99" s="86"/>
      <c r="KJ99" s="86"/>
      <c r="KK99" s="86"/>
      <c r="KL99" s="86"/>
      <c r="KM99" s="86"/>
      <c r="KN99" s="86"/>
      <c r="KO99" s="86"/>
      <c r="KP99" s="86"/>
      <c r="KQ99" s="86"/>
      <c r="KR99" s="86"/>
      <c r="KS99" s="86"/>
      <c r="KT99" s="86"/>
      <c r="KU99" s="86"/>
      <c r="KV99" s="86"/>
      <c r="KW99" s="86"/>
      <c r="KX99" s="86"/>
      <c r="KY99" s="86"/>
      <c r="KZ99" s="86"/>
      <c r="LA99" s="86"/>
      <c r="LB99" s="86"/>
      <c r="LC99" s="86"/>
      <c r="LD99" s="86"/>
      <c r="LE99" s="86"/>
      <c r="LF99" s="86"/>
      <c r="LG99" s="86"/>
      <c r="LH99" s="86"/>
      <c r="LI99" s="86"/>
      <c r="LJ99" s="86"/>
      <c r="LK99" s="86"/>
      <c r="LL99" s="86"/>
      <c r="LM99" s="86"/>
      <c r="LN99" s="86"/>
      <c r="LO99" s="86"/>
      <c r="LP99" s="86"/>
      <c r="LQ99" s="86"/>
      <c r="LR99" s="86"/>
      <c r="LS99" s="86"/>
      <c r="LT99" s="86"/>
      <c r="LU99" s="86"/>
      <c r="LV99" s="86"/>
      <c r="LW99" s="86"/>
      <c r="LX99" s="86"/>
      <c r="LY99" s="86"/>
      <c r="LZ99" s="86"/>
      <c r="MA99" s="86"/>
      <c r="MB99" s="86"/>
      <c r="MC99" s="86"/>
      <c r="MD99" s="86"/>
      <c r="ME99" s="86"/>
      <c r="MF99" s="86"/>
      <c r="MG99" s="86"/>
      <c r="MH99" s="86"/>
      <c r="MI99" s="86"/>
      <c r="MJ99" s="86"/>
      <c r="MK99" s="86"/>
      <c r="ML99" s="86"/>
      <c r="MM99" s="86"/>
      <c r="MN99" s="86"/>
      <c r="MO99" s="86"/>
      <c r="MP99" s="86"/>
      <c r="MQ99" s="86"/>
      <c r="MR99" s="86"/>
      <c r="MS99" s="86"/>
      <c r="MT99" s="86"/>
      <c r="MU99" s="86"/>
      <c r="MV99" s="86"/>
      <c r="MW99" s="86"/>
      <c r="MX99" s="86"/>
      <c r="MY99" s="86"/>
      <c r="MZ99" s="86"/>
      <c r="NA99" s="86"/>
      <c r="NB99" s="86"/>
      <c r="NC99" s="86"/>
      <c r="ND99" s="86"/>
      <c r="NE99" s="86"/>
      <c r="NF99" s="86"/>
      <c r="NG99" s="86"/>
      <c r="NH99" s="86"/>
      <c r="NI99" s="86"/>
      <c r="NJ99" s="86"/>
      <c r="NK99" s="86"/>
      <c r="NL99" s="86"/>
      <c r="NM99" s="86"/>
      <c r="NN99" s="86"/>
      <c r="NO99" s="86"/>
      <c r="NP99" s="86"/>
      <c r="NQ99" s="86"/>
      <c r="NR99" s="86"/>
      <c r="NS99" s="86"/>
      <c r="NT99" s="86"/>
      <c r="NU99" s="86"/>
      <c r="NV99" s="86"/>
      <c r="NW99" s="86"/>
      <c r="NX99" s="86"/>
      <c r="NY99" s="86"/>
      <c r="NZ99" s="86"/>
      <c r="OA99" s="86"/>
      <c r="OB99" s="86"/>
      <c r="OC99" s="86"/>
      <c r="OD99" s="86"/>
      <c r="OE99" s="86"/>
      <c r="OF99" s="86"/>
      <c r="OG99" s="86"/>
      <c r="OH99" s="86"/>
      <c r="OI99" s="86"/>
      <c r="OJ99" s="86"/>
      <c r="OK99" s="86"/>
      <c r="OL99" s="86"/>
      <c r="OM99" s="86"/>
      <c r="ON99" s="86"/>
      <c r="OO99" s="86"/>
      <c r="OP99" s="86"/>
    </row>
    <row r="100" spans="1:406" x14ac:dyDescent="0.25">
      <c r="A100" s="62" t="s">
        <v>118</v>
      </c>
      <c r="B100" s="62">
        <v>2</v>
      </c>
      <c r="C100" s="86">
        <v>57.894736842105267</v>
      </c>
      <c r="D100" s="86">
        <v>73.68421052631578</v>
      </c>
      <c r="E100" s="86">
        <v>68.421052631578945</v>
      </c>
      <c r="F100" s="86">
        <v>57.894736842105267</v>
      </c>
      <c r="G100" s="86">
        <v>78.94736842105263</v>
      </c>
      <c r="H100" s="86">
        <v>42.105263157894733</v>
      </c>
      <c r="I100" s="86">
        <v>57.894736842105267</v>
      </c>
      <c r="J100" s="86">
        <v>57.894736842105267</v>
      </c>
      <c r="K100" s="86">
        <v>68.421052631578945</v>
      </c>
      <c r="L100" s="86">
        <v>57.894736842105267</v>
      </c>
      <c r="M100" s="86">
        <v>42.105263157894733</v>
      </c>
      <c r="N100" s="86">
        <v>47.368421052631575</v>
      </c>
      <c r="O100" s="86">
        <v>63.157894736842103</v>
      </c>
      <c r="P100" s="86">
        <v>57.894736842105267</v>
      </c>
      <c r="Q100" s="86">
        <v>47.368421052631575</v>
      </c>
      <c r="R100" s="86">
        <v>57.894736842105267</v>
      </c>
      <c r="S100" s="86">
        <v>57.894736842105267</v>
      </c>
      <c r="T100" s="86">
        <v>63.157894736842103</v>
      </c>
      <c r="U100" s="86">
        <v>84.210526315789465</v>
      </c>
      <c r="V100" s="86">
        <v>68.421052631578945</v>
      </c>
      <c r="W100" s="86">
        <v>63.157894736842103</v>
      </c>
      <c r="X100" s="86">
        <v>47.368421052631575</v>
      </c>
      <c r="Y100" s="86">
        <v>73.68421052631578</v>
      </c>
      <c r="Z100" s="86">
        <v>42.105263157894733</v>
      </c>
      <c r="AA100" s="86">
        <v>63.157894736842103</v>
      </c>
      <c r="AB100" s="86">
        <v>57.894736842105267</v>
      </c>
      <c r="AC100" s="86">
        <v>84.210526315789465</v>
      </c>
      <c r="AD100" s="86">
        <v>100</v>
      </c>
      <c r="AE100" s="86">
        <v>68.421052631578945</v>
      </c>
      <c r="AF100" s="86">
        <v>84.210526315789465</v>
      </c>
      <c r="AG100" s="86">
        <v>78.94736842105263</v>
      </c>
      <c r="AH100" s="86">
        <v>94.73684210526315</v>
      </c>
      <c r="AI100" s="86">
        <v>94.73684210526315</v>
      </c>
      <c r="AJ100" s="86">
        <v>100</v>
      </c>
      <c r="AK100" s="86">
        <v>84.210526315789465</v>
      </c>
      <c r="AL100" s="86">
        <v>78.94736842105263</v>
      </c>
      <c r="AM100" s="86">
        <v>73.68421052631578</v>
      </c>
      <c r="AN100" s="86">
        <v>89.473684210526315</v>
      </c>
      <c r="AO100" s="86">
        <v>84.210526315789465</v>
      </c>
      <c r="AP100" s="86">
        <v>84.210526315789465</v>
      </c>
      <c r="AQ100" s="86">
        <v>100</v>
      </c>
      <c r="AR100" s="86">
        <v>68.421052631578945</v>
      </c>
      <c r="AS100" s="86">
        <v>78.94736842105263</v>
      </c>
      <c r="AT100" s="86">
        <v>84.210526315789465</v>
      </c>
      <c r="AU100" s="86">
        <v>63.157894736842103</v>
      </c>
      <c r="AV100" s="86">
        <v>73.68421052631578</v>
      </c>
      <c r="AW100" s="86">
        <v>89.473684210526315</v>
      </c>
      <c r="AX100" s="86">
        <v>52.631578947368418</v>
      </c>
      <c r="AY100" s="86">
        <v>94.73684210526315</v>
      </c>
      <c r="AZ100" s="86">
        <v>63.157894736842103</v>
      </c>
      <c r="BA100" s="86">
        <v>89.473684210526315</v>
      </c>
      <c r="BB100" s="86">
        <v>68.421052631578945</v>
      </c>
      <c r="BC100" s="86">
        <v>57.894736842105267</v>
      </c>
      <c r="BD100" s="86">
        <v>78.94736842105263</v>
      </c>
      <c r="BE100" s="86">
        <v>100</v>
      </c>
      <c r="BF100" s="86">
        <v>100</v>
      </c>
      <c r="BG100" s="86">
        <v>100</v>
      </c>
      <c r="BH100" s="86">
        <v>78.94736842105263</v>
      </c>
      <c r="BI100" s="86">
        <v>89.473684210526315</v>
      </c>
      <c r="BJ100" s="86">
        <v>68.421052631578945</v>
      </c>
      <c r="BK100" s="86">
        <v>100</v>
      </c>
      <c r="BL100" s="86">
        <v>89.473684210526315</v>
      </c>
      <c r="BM100" s="86">
        <v>84.210526315789465</v>
      </c>
      <c r="BN100" s="86">
        <v>84.210526315789465</v>
      </c>
      <c r="BO100" s="86">
        <v>84.210526315789465</v>
      </c>
      <c r="BP100" s="86">
        <v>100</v>
      </c>
      <c r="BQ100" s="86">
        <v>68.421052631578945</v>
      </c>
      <c r="BR100" s="86">
        <v>84.210526315789465</v>
      </c>
      <c r="BS100" s="86">
        <v>73.68421052631578</v>
      </c>
      <c r="BT100" s="86">
        <v>89.473684210526315</v>
      </c>
      <c r="BU100" s="86">
        <v>100</v>
      </c>
      <c r="BV100" s="86">
        <v>78.94736842105263</v>
      </c>
      <c r="BW100" s="86">
        <v>84.210526315789465</v>
      </c>
      <c r="BX100" s="86">
        <v>73.68421052631578</v>
      </c>
      <c r="BY100" s="86">
        <v>94.73684210526315</v>
      </c>
      <c r="BZ100" s="86">
        <v>94.73684210526315</v>
      </c>
      <c r="CA100" s="86">
        <v>89.473684210526315</v>
      </c>
      <c r="CB100" s="86">
        <v>100</v>
      </c>
      <c r="CC100" s="86">
        <v>100</v>
      </c>
      <c r="CD100" s="86">
        <v>89.473684210526315</v>
      </c>
      <c r="CE100" s="86">
        <v>75</v>
      </c>
      <c r="CF100" s="86">
        <v>93.75</v>
      </c>
      <c r="CG100" s="86">
        <v>87.5</v>
      </c>
      <c r="CH100" s="86">
        <v>87.5</v>
      </c>
      <c r="CI100" s="86">
        <v>62.5</v>
      </c>
      <c r="CJ100" s="86">
        <v>68.75</v>
      </c>
      <c r="CK100" s="86">
        <v>68.75</v>
      </c>
      <c r="CL100" s="86">
        <v>50</v>
      </c>
      <c r="CM100" s="86">
        <v>81.25</v>
      </c>
      <c r="CN100" s="86">
        <v>75</v>
      </c>
      <c r="CO100" s="86">
        <v>81.25</v>
      </c>
      <c r="CP100" s="86">
        <v>75</v>
      </c>
      <c r="CQ100" s="86">
        <v>93.75</v>
      </c>
      <c r="CR100" s="86">
        <v>93.75</v>
      </c>
      <c r="CS100" s="86">
        <v>75</v>
      </c>
      <c r="CT100" s="86">
        <v>100</v>
      </c>
      <c r="CU100" s="86">
        <v>75</v>
      </c>
      <c r="CV100" s="86">
        <v>81.25</v>
      </c>
      <c r="CW100" s="86">
        <v>75</v>
      </c>
      <c r="CX100" s="86">
        <v>81.25</v>
      </c>
      <c r="CY100" s="86">
        <v>100</v>
      </c>
      <c r="CZ100" s="86">
        <v>87.5</v>
      </c>
      <c r="DA100" s="86">
        <v>87.5</v>
      </c>
      <c r="DB100" s="86">
        <v>75</v>
      </c>
      <c r="DC100" s="86">
        <v>87.5</v>
      </c>
      <c r="DD100" s="86">
        <v>81.25</v>
      </c>
      <c r="DE100" s="86">
        <v>43.75</v>
      </c>
      <c r="DF100" s="86">
        <v>50</v>
      </c>
      <c r="DG100" s="86">
        <v>100</v>
      </c>
      <c r="DH100" s="86">
        <v>68.75</v>
      </c>
      <c r="DI100" s="86">
        <v>81.25</v>
      </c>
      <c r="DJ100" s="86">
        <v>62.5</v>
      </c>
      <c r="DK100" s="86">
        <v>81.25</v>
      </c>
      <c r="DL100" s="86">
        <v>81.25</v>
      </c>
      <c r="DM100" s="86">
        <v>62.5</v>
      </c>
      <c r="DN100" s="86">
        <v>87.5</v>
      </c>
      <c r="DO100" s="86">
        <v>62.5</v>
      </c>
      <c r="DP100" s="86">
        <v>87.5</v>
      </c>
      <c r="DQ100" s="86">
        <v>87.5</v>
      </c>
      <c r="DR100" s="86">
        <v>81.25</v>
      </c>
      <c r="DS100" s="86">
        <v>68.75</v>
      </c>
      <c r="DT100" s="86">
        <v>68.75</v>
      </c>
      <c r="DU100" s="86">
        <v>68.75</v>
      </c>
      <c r="DV100" s="86">
        <v>93.75</v>
      </c>
      <c r="DW100" s="86">
        <v>87.5</v>
      </c>
      <c r="DX100" s="86">
        <v>81.25</v>
      </c>
      <c r="DY100" s="86">
        <v>56.25</v>
      </c>
      <c r="DZ100" s="86">
        <v>81.25</v>
      </c>
      <c r="EA100" s="86">
        <v>62.5</v>
      </c>
      <c r="EB100" s="86">
        <v>100</v>
      </c>
      <c r="EC100" s="86">
        <v>100</v>
      </c>
      <c r="ED100" s="86">
        <v>81.25</v>
      </c>
      <c r="EE100" s="86">
        <v>81.25</v>
      </c>
      <c r="EF100" s="86">
        <v>56.25</v>
      </c>
      <c r="EG100" s="86">
        <v>100</v>
      </c>
      <c r="EH100" s="86">
        <v>100</v>
      </c>
      <c r="EI100" s="86">
        <v>68.421052631578945</v>
      </c>
      <c r="EJ100" s="86">
        <v>78.94736842105263</v>
      </c>
      <c r="EK100" s="86">
        <v>78.94736842105263</v>
      </c>
      <c r="EL100" s="86">
        <v>68.421052631578945</v>
      </c>
      <c r="EM100" s="86">
        <v>57.894736842105267</v>
      </c>
      <c r="EN100" s="86">
        <v>94.73684210526315</v>
      </c>
      <c r="EO100" s="86">
        <v>94.73684210526315</v>
      </c>
      <c r="EP100" s="86">
        <v>100</v>
      </c>
      <c r="EQ100" s="86">
        <v>100</v>
      </c>
      <c r="ER100" s="86">
        <v>94.73684210526315</v>
      </c>
      <c r="ES100" s="86">
        <v>89.473684210526315</v>
      </c>
      <c r="ET100" s="86">
        <v>89.473684210526315</v>
      </c>
      <c r="EU100" s="86">
        <v>73.68421052631578</v>
      </c>
      <c r="EV100" s="86">
        <v>100</v>
      </c>
      <c r="EW100" s="86">
        <v>78.94736842105263</v>
      </c>
      <c r="EX100" s="86">
        <v>94.73684210526315</v>
      </c>
      <c r="EY100" s="86">
        <v>100</v>
      </c>
      <c r="EZ100" s="86">
        <v>100</v>
      </c>
      <c r="FA100" s="86">
        <v>94.73684210526315</v>
      </c>
      <c r="FB100" s="86">
        <v>84.210526315789465</v>
      </c>
      <c r="FC100" s="86">
        <v>94.73684210526315</v>
      </c>
      <c r="FD100" s="86">
        <v>87.5</v>
      </c>
      <c r="FE100" s="86">
        <v>87.5</v>
      </c>
      <c r="FF100" s="86">
        <v>75</v>
      </c>
      <c r="FG100" s="86">
        <v>81.25</v>
      </c>
      <c r="FH100" s="86">
        <v>75</v>
      </c>
      <c r="FI100" s="86">
        <v>81.25</v>
      </c>
      <c r="FJ100" s="86">
        <v>81.25</v>
      </c>
      <c r="FK100" s="86">
        <v>87.5</v>
      </c>
      <c r="FL100" s="86">
        <v>93.75</v>
      </c>
      <c r="FM100" s="86">
        <v>87.5</v>
      </c>
      <c r="FN100" s="86">
        <v>93.75</v>
      </c>
      <c r="FO100" s="86">
        <v>93.75</v>
      </c>
      <c r="FP100" s="86">
        <v>87.5</v>
      </c>
      <c r="FQ100" s="86">
        <v>81.25</v>
      </c>
      <c r="FR100" s="86">
        <v>81.25</v>
      </c>
      <c r="FS100" s="86">
        <v>93.75</v>
      </c>
      <c r="FT100" s="86">
        <v>93.75</v>
      </c>
      <c r="FU100" s="86">
        <v>100</v>
      </c>
      <c r="FV100" s="86">
        <v>81.25</v>
      </c>
      <c r="FW100" s="86">
        <v>100</v>
      </c>
      <c r="FX100" s="86">
        <v>93.75</v>
      </c>
      <c r="FY100" s="86">
        <v>100</v>
      </c>
      <c r="FZ100" s="86">
        <v>93.75</v>
      </c>
      <c r="GA100" s="86">
        <v>93.75</v>
      </c>
      <c r="GB100" s="86">
        <v>87.5</v>
      </c>
      <c r="GC100" s="86">
        <v>100</v>
      </c>
      <c r="GD100" s="86">
        <v>100</v>
      </c>
      <c r="GE100" s="86">
        <v>37.5</v>
      </c>
      <c r="GF100" s="86">
        <v>87.5</v>
      </c>
      <c r="GG100" s="86">
        <v>100</v>
      </c>
      <c r="GH100" s="86">
        <v>87.5</v>
      </c>
      <c r="GI100" s="86">
        <v>93.75</v>
      </c>
      <c r="GJ100" s="86">
        <v>93.75</v>
      </c>
      <c r="GK100" s="86">
        <v>100</v>
      </c>
      <c r="GL100" s="86">
        <v>100</v>
      </c>
      <c r="GM100" s="86">
        <v>93.75</v>
      </c>
      <c r="GN100" s="86">
        <v>93.75</v>
      </c>
      <c r="GO100" s="86">
        <v>93.75</v>
      </c>
      <c r="GP100" s="86">
        <v>93.75</v>
      </c>
      <c r="GQ100" s="86">
        <v>100</v>
      </c>
      <c r="GR100" s="86">
        <v>87.5</v>
      </c>
      <c r="GS100" s="86">
        <v>100</v>
      </c>
      <c r="GT100" s="86">
        <v>100</v>
      </c>
      <c r="GU100" s="86">
        <v>93.75</v>
      </c>
      <c r="GV100" s="86">
        <v>81.25</v>
      </c>
      <c r="GW100" s="86">
        <v>81.25</v>
      </c>
      <c r="GX100" s="86">
        <v>62.5</v>
      </c>
      <c r="GY100" s="86">
        <v>93.75</v>
      </c>
      <c r="GZ100" s="86">
        <v>93.75</v>
      </c>
      <c r="HA100" s="86">
        <v>93.75</v>
      </c>
      <c r="HB100" s="86">
        <v>93.75</v>
      </c>
      <c r="HC100" s="86">
        <v>93.75</v>
      </c>
      <c r="HD100" s="86">
        <v>87.5</v>
      </c>
      <c r="HE100" s="86">
        <v>87.5</v>
      </c>
      <c r="HF100" s="86">
        <v>93.75</v>
      </c>
      <c r="HG100" s="86">
        <v>87.5</v>
      </c>
      <c r="HH100" s="86">
        <v>81.25</v>
      </c>
      <c r="HI100" s="86">
        <v>62.5</v>
      </c>
      <c r="HJ100" s="86">
        <v>100</v>
      </c>
      <c r="HK100" s="86">
        <v>81.25</v>
      </c>
      <c r="HL100" s="86">
        <v>81.25</v>
      </c>
      <c r="HM100" s="86">
        <v>87.5</v>
      </c>
      <c r="HN100" s="86">
        <v>81.25</v>
      </c>
      <c r="HO100" s="86">
        <v>93.75</v>
      </c>
      <c r="HP100" s="86">
        <v>75</v>
      </c>
      <c r="HQ100" s="86">
        <v>81.25</v>
      </c>
      <c r="HR100" s="86">
        <v>62.5</v>
      </c>
      <c r="HS100" s="86">
        <v>93.75</v>
      </c>
      <c r="HT100" s="86">
        <v>87.5</v>
      </c>
      <c r="HU100" s="86">
        <v>43.75</v>
      </c>
      <c r="HV100" s="86">
        <v>87.5</v>
      </c>
      <c r="HW100" s="86">
        <v>56.25</v>
      </c>
      <c r="HX100" s="86">
        <v>87.5</v>
      </c>
      <c r="HY100" s="86">
        <v>100</v>
      </c>
      <c r="HZ100" s="86">
        <v>100</v>
      </c>
      <c r="IA100" s="86">
        <v>100</v>
      </c>
      <c r="IB100" s="86">
        <v>68.421052631578945</v>
      </c>
      <c r="IC100" s="86">
        <v>94.73684210526315</v>
      </c>
      <c r="ID100" s="86">
        <v>100</v>
      </c>
      <c r="IE100" s="86">
        <v>89.473684210526315</v>
      </c>
      <c r="IF100" s="86">
        <v>89.473684210526315</v>
      </c>
      <c r="IG100" s="86">
        <v>89.473684210526315</v>
      </c>
      <c r="IH100" s="86">
        <v>84.210526315789465</v>
      </c>
      <c r="II100" s="86">
        <v>78.94736842105263</v>
      </c>
      <c r="IJ100" s="86">
        <v>78.94736842105263</v>
      </c>
      <c r="IK100" s="86">
        <v>78.94736842105263</v>
      </c>
      <c r="IL100" s="86">
        <v>68.421052631578945</v>
      </c>
      <c r="IM100" s="86">
        <v>84.210526315789465</v>
      </c>
      <c r="IN100" s="86">
        <v>73.68421052631578</v>
      </c>
      <c r="IO100" s="86">
        <v>63.157894736842103</v>
      </c>
      <c r="IP100" s="86">
        <v>84.210526315789465</v>
      </c>
      <c r="IQ100" s="86">
        <v>89.473684210526315</v>
      </c>
      <c r="IR100" s="86">
        <v>78.94736842105263</v>
      </c>
      <c r="IS100" s="86">
        <v>94.73684210526315</v>
      </c>
      <c r="IT100" s="86">
        <v>84.210526315789465</v>
      </c>
      <c r="IU100" s="86">
        <v>78.94736842105263</v>
      </c>
      <c r="IV100" s="86">
        <v>84.210526315789465</v>
      </c>
      <c r="IW100" s="86">
        <v>84.210526315789465</v>
      </c>
      <c r="IX100" s="86">
        <v>84.210526315789465</v>
      </c>
      <c r="IY100" s="86">
        <v>78.94736842105263</v>
      </c>
      <c r="IZ100" s="86">
        <v>57.894736842105267</v>
      </c>
      <c r="JA100" s="86">
        <v>78.94736842105263</v>
      </c>
      <c r="JB100" s="86">
        <v>78.94736842105263</v>
      </c>
      <c r="JC100" s="86">
        <v>100</v>
      </c>
      <c r="JD100" s="86">
        <v>87.5</v>
      </c>
      <c r="JE100" s="86">
        <v>62.5</v>
      </c>
      <c r="JF100" s="86">
        <v>81.25</v>
      </c>
      <c r="JG100" s="86">
        <v>93.75</v>
      </c>
      <c r="JH100" s="86">
        <v>68.75</v>
      </c>
      <c r="JI100" s="86">
        <v>93.75</v>
      </c>
      <c r="JJ100" s="86">
        <v>100</v>
      </c>
      <c r="JK100" s="86">
        <v>87.5</v>
      </c>
      <c r="JL100" s="86">
        <v>50</v>
      </c>
      <c r="JM100" s="86">
        <v>93.75</v>
      </c>
      <c r="JN100" s="86">
        <v>100</v>
      </c>
      <c r="JO100" s="86">
        <v>100</v>
      </c>
      <c r="JP100" s="86">
        <v>56.25</v>
      </c>
      <c r="JQ100" s="86">
        <v>75</v>
      </c>
      <c r="JR100" s="86">
        <v>68.75</v>
      </c>
      <c r="JS100" s="86">
        <v>87.5</v>
      </c>
      <c r="JT100" s="86">
        <v>87.5</v>
      </c>
      <c r="JU100" s="86">
        <v>50</v>
      </c>
      <c r="JV100" s="86">
        <v>81.25</v>
      </c>
      <c r="JW100" s="86">
        <v>68.75</v>
      </c>
      <c r="JX100" s="86">
        <v>75</v>
      </c>
      <c r="JY100" s="86">
        <v>56.25</v>
      </c>
      <c r="JZ100" s="86">
        <v>68.75</v>
      </c>
      <c r="KA100" s="86">
        <v>75</v>
      </c>
      <c r="KB100" s="86">
        <v>94.73684210526315</v>
      </c>
      <c r="KC100" s="86">
        <v>78.94736842105263</v>
      </c>
      <c r="KD100" s="86">
        <v>94.73684210526315</v>
      </c>
      <c r="KE100" s="86">
        <v>100</v>
      </c>
      <c r="KF100" s="86">
        <v>89.473684210526315</v>
      </c>
      <c r="KG100" s="86">
        <v>94.73684210526315</v>
      </c>
      <c r="KH100" s="86">
        <v>52.631578947368418</v>
      </c>
      <c r="KI100" s="86">
        <v>94.73684210526315</v>
      </c>
      <c r="KJ100" s="86">
        <v>84.210526315789465</v>
      </c>
      <c r="KK100" s="86">
        <v>89.473684210526315</v>
      </c>
      <c r="KL100" s="86">
        <v>100</v>
      </c>
      <c r="KM100" s="86">
        <v>68.421052631578945</v>
      </c>
      <c r="KN100" s="86">
        <v>68.421052631578945</v>
      </c>
      <c r="KO100" s="86">
        <v>94.73684210526315</v>
      </c>
      <c r="KP100" s="86">
        <v>84.210526315789465</v>
      </c>
      <c r="KQ100" s="86">
        <v>73.68421052631578</v>
      </c>
      <c r="KR100" s="86">
        <v>31.578947368421051</v>
      </c>
      <c r="KS100" s="86">
        <v>84.210526315789465</v>
      </c>
      <c r="KT100" s="86">
        <v>52.631578947368418</v>
      </c>
      <c r="KU100" s="86">
        <v>89.473684210526315</v>
      </c>
      <c r="KV100" s="86">
        <v>84.210526315789465</v>
      </c>
      <c r="KW100" s="86">
        <v>68.421052631578945</v>
      </c>
      <c r="KX100" s="86">
        <v>78.94736842105263</v>
      </c>
      <c r="KY100" s="86">
        <v>89.473684210526315</v>
      </c>
      <c r="KZ100" s="86">
        <v>94.73684210526315</v>
      </c>
      <c r="LA100" s="86">
        <v>89.473684210526315</v>
      </c>
      <c r="LB100" s="86">
        <v>89.473684210526315</v>
      </c>
      <c r="LC100" s="86">
        <v>73.68421052631578</v>
      </c>
      <c r="LD100" s="86">
        <v>100</v>
      </c>
      <c r="LE100" s="86">
        <v>100</v>
      </c>
      <c r="LF100" s="86">
        <v>100</v>
      </c>
      <c r="LG100" s="86">
        <v>93.75</v>
      </c>
      <c r="LH100" s="86">
        <v>100</v>
      </c>
      <c r="LI100" s="86">
        <v>93.75</v>
      </c>
      <c r="LJ100" s="86">
        <v>100</v>
      </c>
      <c r="LK100" s="86">
        <v>93.75</v>
      </c>
      <c r="LL100" s="86">
        <v>87.5</v>
      </c>
      <c r="LM100" s="86">
        <v>81.25</v>
      </c>
      <c r="LN100" s="86">
        <v>81.25</v>
      </c>
      <c r="LO100" s="86">
        <v>81.25</v>
      </c>
      <c r="LP100" s="86">
        <v>87.5</v>
      </c>
      <c r="LQ100" s="86">
        <v>100</v>
      </c>
      <c r="LR100" s="86">
        <v>93.75</v>
      </c>
      <c r="LS100" s="86">
        <v>100</v>
      </c>
      <c r="LT100" s="86">
        <v>93.75</v>
      </c>
      <c r="LU100" s="86">
        <v>87.5</v>
      </c>
      <c r="LV100" s="86">
        <v>87.5</v>
      </c>
      <c r="LW100" s="86">
        <v>100</v>
      </c>
      <c r="LX100" s="86">
        <v>87.5</v>
      </c>
      <c r="LY100" s="86">
        <v>75</v>
      </c>
      <c r="LZ100" s="86">
        <v>81.25</v>
      </c>
      <c r="MA100" s="86">
        <v>87.5</v>
      </c>
      <c r="MB100" s="86">
        <v>100</v>
      </c>
      <c r="MC100" s="86">
        <v>68.75</v>
      </c>
      <c r="MD100" s="86">
        <v>87.5</v>
      </c>
      <c r="ME100" s="86">
        <v>87.5</v>
      </c>
      <c r="MF100" s="86">
        <v>81.25</v>
      </c>
      <c r="MG100" s="86">
        <v>87.5</v>
      </c>
      <c r="MH100" s="86">
        <v>75</v>
      </c>
      <c r="MI100" s="86">
        <v>100</v>
      </c>
      <c r="MJ100" s="86">
        <v>93.75</v>
      </c>
      <c r="MK100" s="86">
        <v>87.5</v>
      </c>
      <c r="ML100" s="86">
        <v>93.75</v>
      </c>
      <c r="MM100" s="86">
        <v>87.5</v>
      </c>
      <c r="MN100" s="86">
        <v>93.75</v>
      </c>
      <c r="MO100" s="86">
        <v>81.25</v>
      </c>
      <c r="MP100" s="86">
        <v>75</v>
      </c>
      <c r="MQ100" s="86">
        <v>87.5</v>
      </c>
      <c r="MR100" s="86">
        <v>93.75</v>
      </c>
      <c r="MS100" s="86">
        <v>93.75</v>
      </c>
      <c r="MT100" s="86">
        <v>100</v>
      </c>
      <c r="MU100" s="86">
        <v>87.5</v>
      </c>
      <c r="MV100" s="86">
        <v>100</v>
      </c>
      <c r="MW100" s="86">
        <v>100</v>
      </c>
      <c r="MX100" s="86">
        <v>100</v>
      </c>
      <c r="MY100" s="86">
        <v>93.75</v>
      </c>
      <c r="MZ100" s="86">
        <v>87.5</v>
      </c>
      <c r="NA100" s="86">
        <v>87.5</v>
      </c>
      <c r="NB100" s="86">
        <v>93.75</v>
      </c>
      <c r="NC100" s="86">
        <v>93.75</v>
      </c>
      <c r="ND100" s="86">
        <v>81.25</v>
      </c>
      <c r="NE100" s="86">
        <v>100</v>
      </c>
      <c r="NF100" s="86">
        <v>81.25</v>
      </c>
      <c r="NG100" s="86">
        <v>93.75</v>
      </c>
      <c r="NH100" s="86">
        <v>87.5</v>
      </c>
      <c r="NI100" s="86">
        <v>93.75</v>
      </c>
      <c r="NJ100" s="86">
        <v>93.75</v>
      </c>
      <c r="NK100" s="86">
        <v>93.75</v>
      </c>
      <c r="NL100" s="86">
        <v>93.75</v>
      </c>
      <c r="NM100" s="86">
        <v>81.25</v>
      </c>
      <c r="NN100" s="86">
        <v>100</v>
      </c>
      <c r="NO100" s="86">
        <v>93.75</v>
      </c>
      <c r="NP100" s="86">
        <v>81.25</v>
      </c>
      <c r="NQ100" s="86">
        <v>93.75</v>
      </c>
      <c r="NR100" s="86">
        <v>100</v>
      </c>
      <c r="NS100" s="86">
        <v>100</v>
      </c>
      <c r="NT100" s="86">
        <v>93.75</v>
      </c>
      <c r="NU100" s="86">
        <v>93.75</v>
      </c>
      <c r="NV100" s="86">
        <v>81.25</v>
      </c>
      <c r="NW100" s="86">
        <v>93.75</v>
      </c>
      <c r="NX100" s="86">
        <v>100</v>
      </c>
      <c r="NY100" s="86">
        <v>93.75</v>
      </c>
      <c r="NZ100" s="86">
        <v>100</v>
      </c>
      <c r="OA100" s="86">
        <v>100</v>
      </c>
      <c r="OB100" s="86">
        <v>93.75</v>
      </c>
      <c r="OC100" s="86">
        <v>87.5</v>
      </c>
      <c r="OD100" s="86">
        <v>93.75</v>
      </c>
      <c r="OE100" s="86">
        <v>100</v>
      </c>
      <c r="OF100" s="86">
        <v>75</v>
      </c>
      <c r="OG100" s="86">
        <v>100</v>
      </c>
      <c r="OH100" s="86">
        <v>100</v>
      </c>
      <c r="OI100" s="86">
        <v>93.75</v>
      </c>
      <c r="OJ100" s="86">
        <v>75</v>
      </c>
      <c r="OK100" s="86">
        <v>93.75</v>
      </c>
      <c r="OL100" s="86">
        <v>100</v>
      </c>
      <c r="OM100" s="86">
        <v>93.75</v>
      </c>
      <c r="ON100" s="86">
        <v>100</v>
      </c>
      <c r="OO100" s="86">
        <v>81.25</v>
      </c>
      <c r="OP100" s="86">
        <v>84.210526315789465</v>
      </c>
    </row>
    <row r="101" spans="1:406" x14ac:dyDescent="0.25">
      <c r="A101" s="62" t="s">
        <v>118</v>
      </c>
      <c r="B101" s="62">
        <v>3</v>
      </c>
      <c r="C101" s="86">
        <v>50</v>
      </c>
      <c r="D101" s="86">
        <v>60</v>
      </c>
      <c r="E101" s="86">
        <v>60</v>
      </c>
      <c r="F101" s="86">
        <v>50</v>
      </c>
      <c r="G101" s="86">
        <v>70</v>
      </c>
      <c r="H101" s="86">
        <v>50</v>
      </c>
      <c r="I101" s="86">
        <v>40</v>
      </c>
      <c r="J101" s="86">
        <v>40</v>
      </c>
      <c r="K101" s="86">
        <v>70</v>
      </c>
      <c r="L101" s="86">
        <v>40</v>
      </c>
      <c r="M101" s="86">
        <v>50</v>
      </c>
      <c r="N101" s="86">
        <v>40</v>
      </c>
      <c r="O101" s="86">
        <v>50</v>
      </c>
      <c r="P101" s="86">
        <v>60</v>
      </c>
      <c r="Q101" s="86">
        <v>60</v>
      </c>
      <c r="R101" s="86">
        <v>50</v>
      </c>
      <c r="S101" s="86">
        <v>70</v>
      </c>
      <c r="T101" s="86">
        <v>80</v>
      </c>
      <c r="U101" s="86">
        <v>50</v>
      </c>
      <c r="V101" s="86">
        <v>30</v>
      </c>
      <c r="W101" s="86">
        <v>50</v>
      </c>
      <c r="X101" s="86">
        <v>60</v>
      </c>
      <c r="Y101" s="86">
        <v>50</v>
      </c>
      <c r="Z101" s="86">
        <v>30</v>
      </c>
      <c r="AA101" s="86">
        <v>50</v>
      </c>
      <c r="AB101" s="86">
        <v>40</v>
      </c>
      <c r="AC101" s="86">
        <v>60</v>
      </c>
      <c r="AD101" s="86">
        <v>70</v>
      </c>
      <c r="AE101" s="86">
        <v>40</v>
      </c>
      <c r="AF101" s="86">
        <v>60</v>
      </c>
      <c r="AG101" s="86">
        <v>50</v>
      </c>
      <c r="AH101" s="86">
        <v>80</v>
      </c>
      <c r="AI101" s="86">
        <v>70</v>
      </c>
      <c r="AJ101" s="86">
        <v>60</v>
      </c>
      <c r="AK101" s="86">
        <v>30</v>
      </c>
      <c r="AL101" s="86">
        <v>60</v>
      </c>
      <c r="AM101" s="86">
        <v>70</v>
      </c>
      <c r="AN101" s="86">
        <v>60</v>
      </c>
      <c r="AO101" s="86">
        <v>70</v>
      </c>
      <c r="AP101" s="86">
        <v>50</v>
      </c>
      <c r="AQ101" s="86">
        <v>50</v>
      </c>
      <c r="AR101" s="86">
        <v>60</v>
      </c>
      <c r="AS101" s="86">
        <v>70</v>
      </c>
      <c r="AT101" s="86">
        <v>70</v>
      </c>
      <c r="AU101" s="86">
        <v>50</v>
      </c>
      <c r="AV101" s="86">
        <v>60</v>
      </c>
      <c r="AW101" s="86">
        <v>50</v>
      </c>
      <c r="AX101" s="86">
        <v>60</v>
      </c>
      <c r="AY101" s="86">
        <v>90</v>
      </c>
      <c r="AZ101" s="86">
        <v>50</v>
      </c>
      <c r="BA101" s="86">
        <v>80</v>
      </c>
      <c r="BB101" s="86">
        <v>50</v>
      </c>
      <c r="BC101" s="86">
        <v>60</v>
      </c>
      <c r="BD101" s="86">
        <v>60</v>
      </c>
      <c r="BE101" s="86">
        <v>60</v>
      </c>
      <c r="BF101" s="86">
        <v>80</v>
      </c>
      <c r="BG101" s="86">
        <v>60</v>
      </c>
      <c r="BH101" s="86">
        <v>40</v>
      </c>
      <c r="BI101" s="86">
        <v>90</v>
      </c>
      <c r="BJ101" s="86">
        <v>30</v>
      </c>
      <c r="BK101" s="86">
        <v>40</v>
      </c>
      <c r="BL101" s="86">
        <v>70</v>
      </c>
      <c r="BM101" s="86">
        <v>30</v>
      </c>
      <c r="BN101" s="86">
        <v>40</v>
      </c>
      <c r="BO101" s="86">
        <v>30</v>
      </c>
      <c r="BP101" s="86">
        <v>70</v>
      </c>
      <c r="BQ101" s="86">
        <v>30</v>
      </c>
      <c r="BR101" s="86">
        <v>50</v>
      </c>
      <c r="BS101" s="86">
        <v>30</v>
      </c>
      <c r="BT101" s="86">
        <v>20</v>
      </c>
      <c r="BU101" s="86">
        <v>70</v>
      </c>
      <c r="BV101" s="86">
        <v>60</v>
      </c>
      <c r="BW101" s="86">
        <v>50</v>
      </c>
      <c r="BX101" s="86">
        <v>30</v>
      </c>
      <c r="BY101" s="86">
        <v>50</v>
      </c>
      <c r="BZ101" s="86">
        <v>80</v>
      </c>
      <c r="CA101" s="86">
        <v>40</v>
      </c>
      <c r="CB101" s="86">
        <v>40</v>
      </c>
      <c r="CC101" s="86">
        <v>70</v>
      </c>
      <c r="CD101" s="86">
        <v>50</v>
      </c>
      <c r="CE101" s="86">
        <v>25</v>
      </c>
      <c r="CF101" s="86">
        <v>62.5</v>
      </c>
      <c r="CG101" s="86">
        <v>75</v>
      </c>
      <c r="CH101" s="86">
        <v>37.5</v>
      </c>
      <c r="CI101" s="86">
        <v>50</v>
      </c>
      <c r="CJ101" s="86">
        <v>62.5</v>
      </c>
      <c r="CK101" s="86">
        <v>87.5</v>
      </c>
      <c r="CL101" s="86">
        <v>25</v>
      </c>
      <c r="CM101" s="86">
        <v>37.5</v>
      </c>
      <c r="CN101" s="86">
        <v>12.5</v>
      </c>
      <c r="CO101" s="86">
        <v>50</v>
      </c>
      <c r="CP101" s="86">
        <v>37.5</v>
      </c>
      <c r="CQ101" s="86">
        <v>50</v>
      </c>
      <c r="CR101" s="86">
        <v>62.5</v>
      </c>
      <c r="CS101" s="86">
        <v>62.5</v>
      </c>
      <c r="CT101" s="86">
        <v>25</v>
      </c>
      <c r="CU101" s="86">
        <v>0</v>
      </c>
      <c r="CV101" s="86">
        <v>37.5</v>
      </c>
      <c r="CW101" s="86">
        <v>37.5</v>
      </c>
      <c r="CX101" s="86">
        <v>62.5</v>
      </c>
      <c r="CY101" s="86">
        <v>50</v>
      </c>
      <c r="CZ101" s="86">
        <v>62.5</v>
      </c>
      <c r="DA101" s="86">
        <v>75</v>
      </c>
      <c r="DB101" s="86">
        <v>50</v>
      </c>
      <c r="DC101" s="86">
        <v>62.5</v>
      </c>
      <c r="DD101" s="86">
        <v>37.5</v>
      </c>
      <c r="DE101" s="86">
        <v>37.5</v>
      </c>
      <c r="DF101" s="86">
        <v>87.5</v>
      </c>
      <c r="DG101" s="86">
        <v>75</v>
      </c>
      <c r="DH101" s="86">
        <v>50</v>
      </c>
      <c r="DI101" s="86">
        <v>37.5</v>
      </c>
      <c r="DJ101" s="86">
        <v>50</v>
      </c>
      <c r="DK101" s="86">
        <v>87.5</v>
      </c>
      <c r="DL101" s="86">
        <v>50</v>
      </c>
      <c r="DM101" s="86">
        <v>50</v>
      </c>
      <c r="DN101" s="86">
        <v>62.5</v>
      </c>
      <c r="DO101" s="86">
        <v>50</v>
      </c>
      <c r="DP101" s="86">
        <v>75</v>
      </c>
      <c r="DQ101" s="86">
        <v>12.5</v>
      </c>
      <c r="DR101" s="86">
        <v>75</v>
      </c>
      <c r="DS101" s="86">
        <v>50</v>
      </c>
      <c r="DT101" s="86">
        <v>50</v>
      </c>
      <c r="DU101" s="86">
        <v>50</v>
      </c>
      <c r="DV101" s="86">
        <v>75</v>
      </c>
      <c r="DW101" s="86">
        <v>75</v>
      </c>
      <c r="DX101" s="86">
        <v>75</v>
      </c>
      <c r="DY101" s="86">
        <v>50</v>
      </c>
      <c r="DZ101" s="86">
        <v>75</v>
      </c>
      <c r="EA101" s="86">
        <v>62.5</v>
      </c>
      <c r="EB101" s="86">
        <v>87.5</v>
      </c>
      <c r="EC101" s="86">
        <v>75</v>
      </c>
      <c r="ED101" s="86">
        <v>87.5</v>
      </c>
      <c r="EE101" s="86">
        <v>62.5</v>
      </c>
      <c r="EF101" s="86">
        <v>25</v>
      </c>
      <c r="EG101" s="86">
        <v>70</v>
      </c>
      <c r="EH101" s="86">
        <v>80</v>
      </c>
      <c r="EI101" s="86">
        <v>60</v>
      </c>
      <c r="EJ101" s="86">
        <v>60</v>
      </c>
      <c r="EK101" s="86">
        <v>60</v>
      </c>
      <c r="EL101" s="86">
        <v>50</v>
      </c>
      <c r="EM101" s="86">
        <v>30</v>
      </c>
      <c r="EN101" s="86">
        <v>100</v>
      </c>
      <c r="EO101" s="86">
        <v>100</v>
      </c>
      <c r="EP101" s="86">
        <v>100</v>
      </c>
      <c r="EQ101" s="86">
        <v>90</v>
      </c>
      <c r="ER101" s="86">
        <v>80</v>
      </c>
      <c r="ES101" s="86">
        <v>90</v>
      </c>
      <c r="ET101" s="86">
        <v>80</v>
      </c>
      <c r="EU101" s="86">
        <v>40</v>
      </c>
      <c r="EV101" s="86">
        <v>80</v>
      </c>
      <c r="EW101" s="86">
        <v>50</v>
      </c>
      <c r="EX101" s="86">
        <v>60</v>
      </c>
      <c r="EY101" s="86">
        <v>80</v>
      </c>
      <c r="EZ101" s="86">
        <v>90</v>
      </c>
      <c r="FA101" s="86">
        <v>80</v>
      </c>
      <c r="FB101" s="86">
        <v>90</v>
      </c>
      <c r="FC101" s="86">
        <v>90</v>
      </c>
      <c r="FD101" s="86">
        <v>50</v>
      </c>
      <c r="FE101" s="86">
        <v>50</v>
      </c>
      <c r="FF101" s="86">
        <v>62.5</v>
      </c>
      <c r="FG101" s="86">
        <v>25</v>
      </c>
      <c r="FH101" s="86">
        <v>12.5</v>
      </c>
      <c r="FI101" s="86">
        <v>62.5</v>
      </c>
      <c r="FJ101" s="86">
        <v>62.5</v>
      </c>
      <c r="FK101" s="86">
        <v>62.5</v>
      </c>
      <c r="FL101" s="86">
        <v>37.5</v>
      </c>
      <c r="FM101" s="86">
        <v>50</v>
      </c>
      <c r="FN101" s="86">
        <v>75</v>
      </c>
      <c r="FO101" s="86">
        <v>75</v>
      </c>
      <c r="FP101" s="86">
        <v>75</v>
      </c>
      <c r="FQ101" s="86">
        <v>62.5</v>
      </c>
      <c r="FR101" s="86">
        <v>75</v>
      </c>
      <c r="FS101" s="86">
        <v>87.5</v>
      </c>
      <c r="FT101" s="86">
        <v>87.5</v>
      </c>
      <c r="FU101" s="86">
        <v>100</v>
      </c>
      <c r="FV101" s="86">
        <v>87.5</v>
      </c>
      <c r="FW101" s="86">
        <v>100</v>
      </c>
      <c r="FX101" s="86">
        <v>87.5</v>
      </c>
      <c r="FY101" s="86">
        <v>75</v>
      </c>
      <c r="FZ101" s="86">
        <v>100</v>
      </c>
      <c r="GA101" s="86">
        <v>87.5</v>
      </c>
      <c r="GB101" s="86">
        <v>50</v>
      </c>
      <c r="GC101" s="86">
        <v>100</v>
      </c>
      <c r="GD101" s="86">
        <v>75</v>
      </c>
      <c r="GE101" s="86">
        <v>25</v>
      </c>
      <c r="GF101" s="86">
        <v>37.5</v>
      </c>
      <c r="GG101" s="86">
        <v>88.888888888888886</v>
      </c>
      <c r="GH101" s="86">
        <v>22.222222222222221</v>
      </c>
      <c r="GI101" s="86">
        <v>66.666666666666657</v>
      </c>
      <c r="GJ101" s="86">
        <v>77.777777777777786</v>
      </c>
      <c r="GK101" s="86">
        <v>66.666666666666657</v>
      </c>
      <c r="GL101" s="86">
        <v>100</v>
      </c>
      <c r="GM101" s="86">
        <v>55.555555555555557</v>
      </c>
      <c r="GN101" s="86">
        <v>77.777777777777786</v>
      </c>
      <c r="GO101" s="86">
        <v>88.888888888888886</v>
      </c>
      <c r="GP101" s="86">
        <v>88.888888888888886</v>
      </c>
      <c r="GQ101" s="86">
        <v>88.888888888888886</v>
      </c>
      <c r="GR101" s="86">
        <v>80</v>
      </c>
      <c r="GS101" s="86">
        <v>100</v>
      </c>
      <c r="GT101" s="86">
        <v>100</v>
      </c>
      <c r="GU101" s="86">
        <v>100</v>
      </c>
      <c r="GV101" s="86">
        <v>62.5</v>
      </c>
      <c r="GW101" s="86">
        <v>100</v>
      </c>
      <c r="GX101" s="86">
        <v>12.5</v>
      </c>
      <c r="GY101" s="86">
        <v>87.5</v>
      </c>
      <c r="GZ101" s="86">
        <v>37.5</v>
      </c>
      <c r="HA101" s="86">
        <v>87.5</v>
      </c>
      <c r="HB101" s="86">
        <v>87.5</v>
      </c>
      <c r="HC101" s="86">
        <v>100</v>
      </c>
      <c r="HD101" s="86">
        <v>87.5</v>
      </c>
      <c r="HE101" s="86">
        <v>87.5</v>
      </c>
      <c r="HF101" s="86">
        <v>75</v>
      </c>
      <c r="HG101" s="86">
        <v>62.5</v>
      </c>
      <c r="HH101" s="86">
        <v>25</v>
      </c>
      <c r="HI101" s="86">
        <v>87.5</v>
      </c>
      <c r="HJ101" s="86">
        <v>50</v>
      </c>
      <c r="HK101" s="86">
        <v>50</v>
      </c>
      <c r="HL101" s="86">
        <v>62.5</v>
      </c>
      <c r="HM101" s="86">
        <v>87.5</v>
      </c>
      <c r="HN101" s="86">
        <v>62.5</v>
      </c>
      <c r="HO101" s="86">
        <v>75</v>
      </c>
      <c r="HP101" s="86">
        <v>87.5</v>
      </c>
      <c r="HQ101" s="86">
        <v>75</v>
      </c>
      <c r="HR101" s="86">
        <v>50</v>
      </c>
      <c r="HS101" s="86">
        <v>75</v>
      </c>
      <c r="HT101" s="86">
        <v>75</v>
      </c>
      <c r="HU101" s="86">
        <v>25</v>
      </c>
      <c r="HV101" s="86">
        <v>25</v>
      </c>
      <c r="HW101" s="86">
        <v>37.5</v>
      </c>
      <c r="HX101" s="86">
        <v>62.5</v>
      </c>
      <c r="HY101" s="86">
        <v>100</v>
      </c>
      <c r="HZ101" s="86">
        <v>100</v>
      </c>
      <c r="IA101" s="86">
        <v>100</v>
      </c>
      <c r="IB101" s="86">
        <v>20</v>
      </c>
      <c r="IC101" s="86">
        <v>100</v>
      </c>
      <c r="ID101" s="86">
        <v>100</v>
      </c>
      <c r="IE101" s="86">
        <v>70</v>
      </c>
      <c r="IF101" s="86">
        <v>50</v>
      </c>
      <c r="IG101" s="86">
        <v>50</v>
      </c>
      <c r="IH101" s="86">
        <v>90</v>
      </c>
      <c r="II101" s="86">
        <v>70</v>
      </c>
      <c r="IJ101" s="86">
        <v>40</v>
      </c>
      <c r="IK101" s="86">
        <v>50</v>
      </c>
      <c r="IL101" s="86">
        <v>60</v>
      </c>
      <c r="IM101" s="86">
        <v>80</v>
      </c>
      <c r="IN101" s="86">
        <v>40</v>
      </c>
      <c r="IO101" s="86">
        <v>50</v>
      </c>
      <c r="IP101" s="86">
        <v>90</v>
      </c>
      <c r="IQ101" s="86">
        <v>80</v>
      </c>
      <c r="IR101" s="86">
        <v>60</v>
      </c>
      <c r="IS101" s="86">
        <v>50</v>
      </c>
      <c r="IT101" s="86">
        <v>70</v>
      </c>
      <c r="IU101" s="86">
        <v>60</v>
      </c>
      <c r="IV101" s="86">
        <v>70</v>
      </c>
      <c r="IW101" s="86">
        <v>90</v>
      </c>
      <c r="IX101" s="86">
        <v>60</v>
      </c>
      <c r="IY101" s="86">
        <v>60</v>
      </c>
      <c r="IZ101" s="86">
        <v>40</v>
      </c>
      <c r="JA101" s="86">
        <v>60</v>
      </c>
      <c r="JB101" s="86">
        <v>70</v>
      </c>
      <c r="JC101" s="86">
        <v>100</v>
      </c>
      <c r="JD101" s="86">
        <v>75</v>
      </c>
      <c r="JE101" s="86">
        <v>50</v>
      </c>
      <c r="JF101" s="86">
        <v>62.5</v>
      </c>
      <c r="JG101" s="86">
        <v>62.5</v>
      </c>
      <c r="JH101" s="86">
        <v>37.5</v>
      </c>
      <c r="JI101" s="86">
        <v>100</v>
      </c>
      <c r="JJ101" s="86">
        <v>100</v>
      </c>
      <c r="JK101" s="86">
        <v>50</v>
      </c>
      <c r="JL101" s="86">
        <v>37.5</v>
      </c>
      <c r="JM101" s="86">
        <v>50</v>
      </c>
      <c r="JN101" s="86">
        <v>100</v>
      </c>
      <c r="JO101" s="86">
        <v>100</v>
      </c>
      <c r="JP101" s="86">
        <v>12.5</v>
      </c>
      <c r="JQ101" s="86">
        <v>50</v>
      </c>
      <c r="JR101" s="86">
        <v>62.5</v>
      </c>
      <c r="JS101" s="86">
        <v>50</v>
      </c>
      <c r="JT101" s="86">
        <v>87.5</v>
      </c>
      <c r="JU101" s="86">
        <v>12.5</v>
      </c>
      <c r="JV101" s="86">
        <v>75</v>
      </c>
      <c r="JW101" s="86">
        <v>50</v>
      </c>
      <c r="JX101" s="86">
        <v>50</v>
      </c>
      <c r="JY101" s="86">
        <v>37.5</v>
      </c>
      <c r="JZ101" s="86">
        <v>62.5</v>
      </c>
      <c r="KA101" s="86">
        <v>37.5</v>
      </c>
      <c r="KB101" s="86">
        <v>70</v>
      </c>
      <c r="KC101" s="86">
        <v>40</v>
      </c>
      <c r="KD101" s="86">
        <v>80</v>
      </c>
      <c r="KE101" s="86">
        <v>100</v>
      </c>
      <c r="KF101" s="86">
        <v>30</v>
      </c>
      <c r="KG101" s="86">
        <v>80</v>
      </c>
      <c r="KH101" s="86">
        <v>30</v>
      </c>
      <c r="KI101" s="86">
        <v>40</v>
      </c>
      <c r="KJ101" s="86">
        <v>20</v>
      </c>
      <c r="KK101" s="86">
        <v>60</v>
      </c>
      <c r="KL101" s="86">
        <v>90</v>
      </c>
      <c r="KM101" s="86">
        <v>10</v>
      </c>
      <c r="KN101" s="86">
        <v>60</v>
      </c>
      <c r="KO101" s="86">
        <v>80</v>
      </c>
      <c r="KP101" s="86">
        <v>60</v>
      </c>
      <c r="KQ101" s="86">
        <v>60</v>
      </c>
      <c r="KR101" s="86">
        <v>20</v>
      </c>
      <c r="KS101" s="86">
        <v>50</v>
      </c>
      <c r="KT101" s="86">
        <v>40</v>
      </c>
      <c r="KU101" s="86">
        <v>100</v>
      </c>
      <c r="KV101" s="86">
        <v>60</v>
      </c>
      <c r="KW101" s="86">
        <v>60</v>
      </c>
      <c r="KX101" s="86">
        <v>30</v>
      </c>
      <c r="KY101" s="86">
        <v>70</v>
      </c>
      <c r="KZ101" s="86">
        <v>90</v>
      </c>
      <c r="LA101" s="86">
        <v>60</v>
      </c>
      <c r="LB101" s="86">
        <v>40</v>
      </c>
      <c r="LC101" s="86">
        <v>60</v>
      </c>
      <c r="LD101" s="86">
        <v>100</v>
      </c>
      <c r="LE101" s="86">
        <v>62.5</v>
      </c>
      <c r="LF101" s="86">
        <v>75</v>
      </c>
      <c r="LG101" s="86">
        <v>87.5</v>
      </c>
      <c r="LH101" s="86">
        <v>87.5</v>
      </c>
      <c r="LI101" s="86">
        <v>100</v>
      </c>
      <c r="LJ101" s="86">
        <v>100</v>
      </c>
      <c r="LK101" s="86">
        <v>75</v>
      </c>
      <c r="LL101" s="86">
        <v>62.5</v>
      </c>
      <c r="LM101" s="86">
        <v>50</v>
      </c>
      <c r="LN101" s="86">
        <v>37.5</v>
      </c>
      <c r="LO101" s="86">
        <v>75</v>
      </c>
      <c r="LP101" s="86">
        <v>87.5</v>
      </c>
      <c r="LQ101" s="86">
        <v>75</v>
      </c>
      <c r="LR101" s="86">
        <v>100</v>
      </c>
      <c r="LS101" s="86">
        <v>50</v>
      </c>
      <c r="LT101" s="86">
        <v>75</v>
      </c>
      <c r="LU101" s="86">
        <v>100</v>
      </c>
      <c r="LV101" s="86">
        <v>75</v>
      </c>
      <c r="LW101" s="86">
        <v>62.5</v>
      </c>
      <c r="LX101" s="86">
        <v>75</v>
      </c>
      <c r="LY101" s="86">
        <v>100</v>
      </c>
      <c r="LZ101" s="86">
        <v>62.5</v>
      </c>
      <c r="MA101" s="86">
        <v>87.5</v>
      </c>
      <c r="MB101" s="86">
        <v>87.5</v>
      </c>
      <c r="MC101" s="86">
        <v>50</v>
      </c>
      <c r="MD101" s="86">
        <v>37.5</v>
      </c>
      <c r="ME101" s="86">
        <v>62.5</v>
      </c>
      <c r="MF101" s="86">
        <v>37.5</v>
      </c>
      <c r="MG101" s="86">
        <v>37.5</v>
      </c>
      <c r="MH101" s="86">
        <v>62.5</v>
      </c>
      <c r="MI101" s="86">
        <v>87.5</v>
      </c>
      <c r="MJ101" s="86">
        <v>50</v>
      </c>
      <c r="MK101" s="86">
        <v>75</v>
      </c>
      <c r="ML101" s="86">
        <v>87.5</v>
      </c>
      <c r="MM101" s="86">
        <v>100</v>
      </c>
      <c r="MN101" s="86">
        <v>87.5</v>
      </c>
      <c r="MO101" s="86">
        <v>37.5</v>
      </c>
      <c r="MP101" s="86">
        <v>87.5</v>
      </c>
      <c r="MQ101" s="86">
        <v>62.5</v>
      </c>
      <c r="MR101" s="86">
        <v>77.777777777777786</v>
      </c>
      <c r="MS101" s="86">
        <v>77.777777777777786</v>
      </c>
      <c r="MT101" s="86">
        <v>100</v>
      </c>
      <c r="MU101" s="86">
        <v>44.444444444444443</v>
      </c>
      <c r="MV101" s="86">
        <v>77.777777777777786</v>
      </c>
      <c r="MW101" s="86">
        <v>100</v>
      </c>
      <c r="MX101" s="86">
        <v>88.888888888888886</v>
      </c>
      <c r="MY101" s="86">
        <v>100</v>
      </c>
      <c r="MZ101" s="86">
        <v>100</v>
      </c>
      <c r="NA101" s="86">
        <v>77.777777777777786</v>
      </c>
      <c r="NB101" s="86">
        <v>100</v>
      </c>
      <c r="NC101" s="86">
        <v>88.888888888888886</v>
      </c>
      <c r="ND101" s="86">
        <v>66.666666666666657</v>
      </c>
      <c r="NE101" s="86">
        <v>100</v>
      </c>
      <c r="NF101" s="86">
        <v>66.666666666666657</v>
      </c>
      <c r="NG101" s="86">
        <v>77.777777777777786</v>
      </c>
      <c r="NH101" s="86">
        <v>55.555555555555557</v>
      </c>
      <c r="NI101" s="86">
        <v>88.888888888888886</v>
      </c>
      <c r="NJ101" s="86">
        <v>88.888888888888886</v>
      </c>
      <c r="NK101" s="86">
        <v>66.666666666666657</v>
      </c>
      <c r="NL101" s="86">
        <v>100</v>
      </c>
      <c r="NM101" s="86">
        <v>77.777777777777786</v>
      </c>
      <c r="NN101" s="86">
        <v>88.888888888888886</v>
      </c>
      <c r="NO101" s="86">
        <v>88.888888888888886</v>
      </c>
      <c r="NP101" s="86">
        <v>44.444444444444443</v>
      </c>
      <c r="NQ101" s="86">
        <v>66.666666666666657</v>
      </c>
      <c r="NR101" s="86">
        <v>77.777777777777786</v>
      </c>
      <c r="NS101" s="86">
        <v>77.777777777777786</v>
      </c>
      <c r="NT101" s="86">
        <v>66.666666666666657</v>
      </c>
      <c r="NU101" s="86">
        <v>88.888888888888886</v>
      </c>
      <c r="NV101" s="86">
        <v>66.666666666666657</v>
      </c>
      <c r="NW101" s="86">
        <v>77.777777777777786</v>
      </c>
      <c r="NX101" s="86">
        <v>100</v>
      </c>
      <c r="NY101" s="86">
        <v>66.666666666666657</v>
      </c>
      <c r="NZ101" s="86">
        <v>66.666666666666657</v>
      </c>
      <c r="OA101" s="86">
        <v>77.777777777777786</v>
      </c>
      <c r="OB101" s="86">
        <v>66.666666666666657</v>
      </c>
      <c r="OC101" s="86">
        <v>55.555555555555557</v>
      </c>
      <c r="OD101" s="86">
        <v>88.888888888888886</v>
      </c>
      <c r="OE101" s="86">
        <v>77.777777777777786</v>
      </c>
      <c r="OF101" s="86">
        <v>33.333333333333329</v>
      </c>
      <c r="OG101" s="86">
        <v>100</v>
      </c>
      <c r="OH101" s="86">
        <v>88.888888888888886</v>
      </c>
      <c r="OI101" s="86">
        <v>77.777777777777786</v>
      </c>
      <c r="OJ101" s="86">
        <v>66.666666666666657</v>
      </c>
      <c r="OK101" s="86">
        <v>66.666666666666657</v>
      </c>
      <c r="OL101" s="86">
        <v>66.666666666666657</v>
      </c>
      <c r="OM101" s="86">
        <v>88.888888888888886</v>
      </c>
      <c r="ON101" s="86">
        <v>66.666666666666657</v>
      </c>
      <c r="OO101" s="86">
        <v>100</v>
      </c>
      <c r="OP101" s="86">
        <v>60</v>
      </c>
    </row>
    <row r="102" spans="1:406" x14ac:dyDescent="0.25">
      <c r="A102" s="62" t="s">
        <v>118</v>
      </c>
      <c r="B102" s="62">
        <v>4</v>
      </c>
      <c r="C102" s="86">
        <v>18.75</v>
      </c>
      <c r="D102" s="86">
        <v>37.5</v>
      </c>
      <c r="E102" s="86">
        <v>12.5</v>
      </c>
      <c r="F102" s="86">
        <v>25</v>
      </c>
      <c r="G102" s="86">
        <v>25</v>
      </c>
      <c r="H102" s="86">
        <v>6.25</v>
      </c>
      <c r="I102" s="86">
        <v>6.25</v>
      </c>
      <c r="J102" s="86">
        <v>6.25</v>
      </c>
      <c r="K102" s="86">
        <v>25</v>
      </c>
      <c r="L102" s="86">
        <v>6.25</v>
      </c>
      <c r="M102" s="86">
        <v>18.75</v>
      </c>
      <c r="N102" s="86">
        <v>18.75</v>
      </c>
      <c r="O102" s="86">
        <v>18.75</v>
      </c>
      <c r="P102" s="86">
        <v>31.25</v>
      </c>
      <c r="Q102" s="86">
        <v>25</v>
      </c>
      <c r="R102" s="86">
        <v>12.5</v>
      </c>
      <c r="S102" s="86">
        <v>18.75</v>
      </c>
      <c r="T102" s="86">
        <v>12.5</v>
      </c>
      <c r="U102" s="86">
        <v>50</v>
      </c>
      <c r="V102" s="86">
        <v>18.75</v>
      </c>
      <c r="W102" s="86">
        <v>25</v>
      </c>
      <c r="X102" s="86">
        <v>0</v>
      </c>
      <c r="Y102" s="86">
        <v>37.5</v>
      </c>
      <c r="Z102" s="86">
        <v>0</v>
      </c>
      <c r="AA102" s="86">
        <v>12.5</v>
      </c>
      <c r="AB102" s="86">
        <v>25</v>
      </c>
      <c r="AC102" s="86">
        <v>40</v>
      </c>
      <c r="AD102" s="86">
        <v>46.666666666666664</v>
      </c>
      <c r="AE102" s="86">
        <v>26.666666666666668</v>
      </c>
      <c r="AF102" s="86">
        <v>33.333333333333329</v>
      </c>
      <c r="AG102" s="86">
        <v>40</v>
      </c>
      <c r="AH102" s="86">
        <v>66.666666666666657</v>
      </c>
      <c r="AI102" s="86">
        <v>26.666666666666668</v>
      </c>
      <c r="AJ102" s="86">
        <v>20</v>
      </c>
      <c r="AK102" s="86">
        <v>33.333333333333329</v>
      </c>
      <c r="AL102" s="86">
        <v>20</v>
      </c>
      <c r="AM102" s="86">
        <v>13.333333333333334</v>
      </c>
      <c r="AN102" s="86">
        <v>20</v>
      </c>
      <c r="AO102" s="86">
        <v>53.333333333333336</v>
      </c>
      <c r="AP102" s="86">
        <v>13.333333333333334</v>
      </c>
      <c r="AQ102" s="86">
        <v>33.333333333333329</v>
      </c>
      <c r="AR102" s="86">
        <v>13.333333333333334</v>
      </c>
      <c r="AS102" s="86">
        <v>46.666666666666664</v>
      </c>
      <c r="AT102" s="86">
        <v>20</v>
      </c>
      <c r="AU102" s="86">
        <v>20</v>
      </c>
      <c r="AV102" s="86">
        <v>26.666666666666668</v>
      </c>
      <c r="AW102" s="86">
        <v>46.666666666666664</v>
      </c>
      <c r="AX102" s="86">
        <v>13.333333333333334</v>
      </c>
      <c r="AY102" s="86">
        <v>46.666666666666664</v>
      </c>
      <c r="AZ102" s="86">
        <v>20</v>
      </c>
      <c r="BA102" s="86">
        <v>53.333333333333336</v>
      </c>
      <c r="BB102" s="86">
        <v>20</v>
      </c>
      <c r="BC102" s="86">
        <v>20</v>
      </c>
      <c r="BD102" s="86">
        <v>13.333333333333334</v>
      </c>
      <c r="BE102" s="86">
        <v>33.333333333333329</v>
      </c>
      <c r="BF102" s="86">
        <v>66.666666666666657</v>
      </c>
      <c r="BG102" s="86">
        <v>53.333333333333336</v>
      </c>
      <c r="BH102" s="86">
        <v>33.333333333333329</v>
      </c>
      <c r="BI102" s="86">
        <v>53.333333333333336</v>
      </c>
      <c r="BJ102" s="86">
        <v>13.333333333333334</v>
      </c>
      <c r="BK102" s="86">
        <v>20</v>
      </c>
      <c r="BL102" s="86">
        <v>53.333333333333336</v>
      </c>
      <c r="BM102" s="86">
        <v>46.666666666666664</v>
      </c>
      <c r="BN102" s="86">
        <v>40</v>
      </c>
      <c r="BO102" s="86">
        <v>40</v>
      </c>
      <c r="BP102" s="86">
        <v>60</v>
      </c>
      <c r="BQ102" s="86">
        <v>26.666666666666668</v>
      </c>
      <c r="BR102" s="86">
        <v>53.333333333333336</v>
      </c>
      <c r="BS102" s="86">
        <v>26.666666666666668</v>
      </c>
      <c r="BT102" s="86">
        <v>53.333333333333336</v>
      </c>
      <c r="BU102" s="86">
        <v>66.666666666666657</v>
      </c>
      <c r="BV102" s="86">
        <v>33.333333333333329</v>
      </c>
      <c r="BW102" s="86">
        <v>40</v>
      </c>
      <c r="BX102" s="86">
        <v>53.333333333333336</v>
      </c>
      <c r="BY102" s="86">
        <v>60</v>
      </c>
      <c r="BZ102" s="86">
        <v>60</v>
      </c>
      <c r="CA102" s="86">
        <v>26.666666666666668</v>
      </c>
      <c r="CB102" s="86">
        <v>40</v>
      </c>
      <c r="CC102" s="86">
        <v>46.666666666666664</v>
      </c>
      <c r="CD102" s="86">
        <v>53.333333333333336</v>
      </c>
      <c r="CE102" s="86">
        <v>9.0909090909090917</v>
      </c>
      <c r="CF102" s="86">
        <v>27.27272727272727</v>
      </c>
      <c r="CG102" s="86">
        <v>36.363636363636367</v>
      </c>
      <c r="CH102" s="86">
        <v>54.54545454545454</v>
      </c>
      <c r="CI102" s="86">
        <v>54.54545454545454</v>
      </c>
      <c r="CJ102" s="86">
        <v>27.27272727272727</v>
      </c>
      <c r="CK102" s="86">
        <v>45.454545454545453</v>
      </c>
      <c r="CL102" s="86">
        <v>27.27272727272727</v>
      </c>
      <c r="CM102" s="86">
        <v>27.27272727272727</v>
      </c>
      <c r="CN102" s="86">
        <v>27.27272727272727</v>
      </c>
      <c r="CO102" s="86">
        <v>54.54545454545454</v>
      </c>
      <c r="CP102" s="86">
        <v>0</v>
      </c>
      <c r="CQ102" s="86">
        <v>45.454545454545453</v>
      </c>
      <c r="CR102" s="86">
        <v>54.54545454545454</v>
      </c>
      <c r="CS102" s="86">
        <v>36.363636363636367</v>
      </c>
      <c r="CT102" s="86">
        <v>27.27272727272727</v>
      </c>
      <c r="CU102" s="86">
        <v>18.181818181818183</v>
      </c>
      <c r="CV102" s="86">
        <v>27.27272727272727</v>
      </c>
      <c r="CW102" s="86">
        <v>45.454545454545453</v>
      </c>
      <c r="CX102" s="86">
        <v>54.54545454545454</v>
      </c>
      <c r="CY102" s="86">
        <v>36.363636363636367</v>
      </c>
      <c r="CZ102" s="86">
        <v>27.27272727272727</v>
      </c>
      <c r="DA102" s="86">
        <v>54.54545454545454</v>
      </c>
      <c r="DB102" s="86">
        <v>9.0909090909090917</v>
      </c>
      <c r="DC102" s="86">
        <v>45.454545454545453</v>
      </c>
      <c r="DD102" s="86">
        <v>45.454545454545453</v>
      </c>
      <c r="DE102" s="86">
        <v>36.363636363636367</v>
      </c>
      <c r="DF102" s="86">
        <v>36.363636363636367</v>
      </c>
      <c r="DG102" s="86">
        <v>72.727272727272734</v>
      </c>
      <c r="DH102" s="86">
        <v>63.636363636363633</v>
      </c>
      <c r="DI102" s="86">
        <v>27.27272727272727</v>
      </c>
      <c r="DJ102" s="86">
        <v>45.454545454545453</v>
      </c>
      <c r="DK102" s="86">
        <v>45.454545454545453</v>
      </c>
      <c r="DL102" s="86">
        <v>36.363636363636367</v>
      </c>
      <c r="DM102" s="86">
        <v>9.0909090909090917</v>
      </c>
      <c r="DN102" s="86">
        <v>54.54545454545454</v>
      </c>
      <c r="DO102" s="86">
        <v>54.54545454545454</v>
      </c>
      <c r="DP102" s="86">
        <v>63.636363636363633</v>
      </c>
      <c r="DQ102" s="86">
        <v>9.0909090909090917</v>
      </c>
      <c r="DR102" s="86">
        <v>45.454545454545453</v>
      </c>
      <c r="DS102" s="86">
        <v>36.363636363636367</v>
      </c>
      <c r="DT102" s="86">
        <v>36.363636363636367</v>
      </c>
      <c r="DU102" s="86">
        <v>36.363636363636367</v>
      </c>
      <c r="DV102" s="86">
        <v>36.363636363636367</v>
      </c>
      <c r="DW102" s="86">
        <v>63.636363636363633</v>
      </c>
      <c r="DX102" s="86">
        <v>54.54545454545454</v>
      </c>
      <c r="DY102" s="86">
        <v>36.363636363636367</v>
      </c>
      <c r="DZ102" s="86">
        <v>27.27272727272727</v>
      </c>
      <c r="EA102" s="86">
        <v>54.54545454545454</v>
      </c>
      <c r="EB102" s="86">
        <v>90.909090909090907</v>
      </c>
      <c r="EC102" s="86">
        <v>90.909090909090907</v>
      </c>
      <c r="ED102" s="86">
        <v>54.54545454545454</v>
      </c>
      <c r="EE102" s="86">
        <v>27.27272727272727</v>
      </c>
      <c r="EF102" s="86">
        <v>27.27272727272727</v>
      </c>
      <c r="EG102" s="86">
        <v>80</v>
      </c>
      <c r="EH102" s="86">
        <v>53.333333333333336</v>
      </c>
      <c r="EI102" s="86">
        <v>46.666666666666664</v>
      </c>
      <c r="EJ102" s="86">
        <v>46.666666666666664</v>
      </c>
      <c r="EK102" s="86">
        <v>53.333333333333336</v>
      </c>
      <c r="EL102" s="86">
        <v>53.333333333333336</v>
      </c>
      <c r="EM102" s="86">
        <v>33.333333333333329</v>
      </c>
      <c r="EN102" s="86">
        <v>80</v>
      </c>
      <c r="EO102" s="86">
        <v>60</v>
      </c>
      <c r="EP102" s="86">
        <v>93.333333333333329</v>
      </c>
      <c r="EQ102" s="86">
        <v>100</v>
      </c>
      <c r="ER102" s="86">
        <v>100</v>
      </c>
      <c r="ES102" s="86">
        <v>100</v>
      </c>
      <c r="ET102" s="86">
        <v>46.666666666666664</v>
      </c>
      <c r="EU102" s="86">
        <v>46.666666666666664</v>
      </c>
      <c r="EV102" s="86">
        <v>46.666666666666664</v>
      </c>
      <c r="EW102" s="86">
        <v>40</v>
      </c>
      <c r="EX102" s="86">
        <v>66.666666666666657</v>
      </c>
      <c r="EY102" s="86">
        <v>80</v>
      </c>
      <c r="EZ102" s="86">
        <v>73.333333333333329</v>
      </c>
      <c r="FA102" s="86">
        <v>80</v>
      </c>
      <c r="FB102" s="86">
        <v>93.333333333333329</v>
      </c>
      <c r="FC102" s="86">
        <v>86.666666666666671</v>
      </c>
      <c r="FD102" s="86">
        <v>45.454545454545453</v>
      </c>
      <c r="FE102" s="86">
        <v>63.636363636363633</v>
      </c>
      <c r="FF102" s="86">
        <v>81.818181818181827</v>
      </c>
      <c r="FG102" s="86">
        <v>27.27272727272727</v>
      </c>
      <c r="FH102" s="86">
        <v>36.363636363636367</v>
      </c>
      <c r="FI102" s="86">
        <v>81.818181818181827</v>
      </c>
      <c r="FJ102" s="86">
        <v>81.818181818181827</v>
      </c>
      <c r="FK102" s="86">
        <v>81.818181818181827</v>
      </c>
      <c r="FL102" s="86">
        <v>54.54545454545454</v>
      </c>
      <c r="FM102" s="86">
        <v>45.454545454545453</v>
      </c>
      <c r="FN102" s="86">
        <v>63.636363636363633</v>
      </c>
      <c r="FO102" s="86">
        <v>72.727272727272734</v>
      </c>
      <c r="FP102" s="86">
        <v>90.909090909090907</v>
      </c>
      <c r="FQ102" s="86">
        <v>27.27272727272727</v>
      </c>
      <c r="FR102" s="86">
        <v>54.54545454545454</v>
      </c>
      <c r="FS102" s="86">
        <v>54.54545454545454</v>
      </c>
      <c r="FT102" s="86">
        <v>63.636363636363633</v>
      </c>
      <c r="FU102" s="86">
        <v>54.54545454545454</v>
      </c>
      <c r="FV102" s="86">
        <v>81.818181818181827</v>
      </c>
      <c r="FW102" s="86">
        <v>63.636363636363633</v>
      </c>
      <c r="FX102" s="86">
        <v>81.818181818181827</v>
      </c>
      <c r="FY102" s="86">
        <v>72.727272727272734</v>
      </c>
      <c r="FZ102" s="86">
        <v>81.818181818181827</v>
      </c>
      <c r="GA102" s="86">
        <v>90.909090909090907</v>
      </c>
      <c r="GB102" s="86">
        <v>36.363636363636367</v>
      </c>
      <c r="GC102" s="86">
        <v>81.818181818181827</v>
      </c>
      <c r="GD102" s="86">
        <v>54.54545454545454</v>
      </c>
      <c r="GE102" s="86">
        <v>18.181818181818183</v>
      </c>
      <c r="GF102" s="86">
        <v>63.636363636363633</v>
      </c>
      <c r="GG102" s="86">
        <v>80</v>
      </c>
      <c r="GH102" s="86">
        <v>30</v>
      </c>
      <c r="GI102" s="86">
        <v>70</v>
      </c>
      <c r="GJ102" s="86">
        <v>70</v>
      </c>
      <c r="GK102" s="86">
        <v>50</v>
      </c>
      <c r="GL102" s="86">
        <v>80</v>
      </c>
      <c r="GM102" s="86">
        <v>40</v>
      </c>
      <c r="GN102" s="86">
        <v>80</v>
      </c>
      <c r="GO102" s="86">
        <v>60</v>
      </c>
      <c r="GP102" s="86">
        <v>80</v>
      </c>
      <c r="GQ102" s="86">
        <v>70</v>
      </c>
      <c r="GR102" s="86">
        <v>87.5</v>
      </c>
      <c r="GS102" s="86">
        <v>90.909090909090907</v>
      </c>
      <c r="GT102" s="86">
        <v>72.727272727272734</v>
      </c>
      <c r="GU102" s="86">
        <v>81.818181818181827</v>
      </c>
      <c r="GV102" s="86">
        <v>9.0909090909090917</v>
      </c>
      <c r="GW102" s="86">
        <v>63.636363636363633</v>
      </c>
      <c r="GX102" s="86">
        <v>9.0909090909090917</v>
      </c>
      <c r="GY102" s="86">
        <v>90.909090909090907</v>
      </c>
      <c r="GZ102" s="86">
        <v>63.636363636363633</v>
      </c>
      <c r="HA102" s="86">
        <v>72.727272727272734</v>
      </c>
      <c r="HB102" s="86">
        <v>72.727272727272734</v>
      </c>
      <c r="HC102" s="86">
        <v>81.818181818181827</v>
      </c>
      <c r="HD102" s="86">
        <v>72.727272727272734</v>
      </c>
      <c r="HE102" s="86">
        <v>27.27272727272727</v>
      </c>
      <c r="HF102" s="86">
        <v>54.54545454545454</v>
      </c>
      <c r="HG102" s="86">
        <v>36.363636363636367</v>
      </c>
      <c r="HH102" s="86">
        <v>45.454545454545453</v>
      </c>
      <c r="HI102" s="86">
        <v>27.27272727272727</v>
      </c>
      <c r="HJ102" s="86">
        <v>36.363636363636367</v>
      </c>
      <c r="HK102" s="86">
        <v>27.27272727272727</v>
      </c>
      <c r="HL102" s="86">
        <v>36.363636363636367</v>
      </c>
      <c r="HM102" s="86">
        <v>36.363636363636367</v>
      </c>
      <c r="HN102" s="86">
        <v>27.27272727272727</v>
      </c>
      <c r="HO102" s="86">
        <v>45.454545454545453</v>
      </c>
      <c r="HP102" s="86">
        <v>27.27272727272727</v>
      </c>
      <c r="HQ102" s="86">
        <v>18.181818181818183</v>
      </c>
      <c r="HR102" s="86">
        <v>18.181818181818183</v>
      </c>
      <c r="HS102" s="86">
        <v>27.27272727272727</v>
      </c>
      <c r="HT102" s="86">
        <v>63.636363636363633</v>
      </c>
      <c r="HU102" s="86">
        <v>18.181818181818183</v>
      </c>
      <c r="HV102" s="86">
        <v>27.27272727272727</v>
      </c>
      <c r="HW102" s="86">
        <v>27.27272727272727</v>
      </c>
      <c r="HX102" s="86">
        <v>27.27272727272727</v>
      </c>
      <c r="HY102" s="86">
        <v>100</v>
      </c>
      <c r="HZ102" s="86">
        <v>66.666666666666657</v>
      </c>
      <c r="IA102" s="86">
        <v>93.333333333333329</v>
      </c>
      <c r="IB102" s="86">
        <v>33.333333333333329</v>
      </c>
      <c r="IC102" s="86">
        <v>100</v>
      </c>
      <c r="ID102" s="86">
        <v>86.666666666666671</v>
      </c>
      <c r="IE102" s="86">
        <v>80</v>
      </c>
      <c r="IF102" s="86">
        <v>60</v>
      </c>
      <c r="IG102" s="86">
        <v>46.666666666666664</v>
      </c>
      <c r="IH102" s="86">
        <v>60</v>
      </c>
      <c r="II102" s="86">
        <v>53.333333333333336</v>
      </c>
      <c r="IJ102" s="86">
        <v>26.666666666666668</v>
      </c>
      <c r="IK102" s="86">
        <v>46.666666666666664</v>
      </c>
      <c r="IL102" s="86">
        <v>20</v>
      </c>
      <c r="IM102" s="86">
        <v>80</v>
      </c>
      <c r="IN102" s="86">
        <v>26.666666666666668</v>
      </c>
      <c r="IO102" s="86">
        <v>40</v>
      </c>
      <c r="IP102" s="86">
        <v>26.666666666666668</v>
      </c>
      <c r="IQ102" s="86">
        <v>60</v>
      </c>
      <c r="IR102" s="86">
        <v>53.333333333333336</v>
      </c>
      <c r="IS102" s="86">
        <v>60</v>
      </c>
      <c r="IT102" s="86">
        <v>66.666666666666657</v>
      </c>
      <c r="IU102" s="86">
        <v>53.333333333333336</v>
      </c>
      <c r="IV102" s="86">
        <v>53.333333333333336</v>
      </c>
      <c r="IW102" s="86">
        <v>53.333333333333336</v>
      </c>
      <c r="IX102" s="86">
        <v>60</v>
      </c>
      <c r="IY102" s="86">
        <v>46.666666666666664</v>
      </c>
      <c r="IZ102" s="86">
        <v>13.333333333333334</v>
      </c>
      <c r="JA102" s="86">
        <v>53.333333333333336</v>
      </c>
      <c r="JB102" s="86">
        <v>53.333333333333336</v>
      </c>
      <c r="JC102" s="86">
        <v>90.909090909090907</v>
      </c>
      <c r="JD102" s="86">
        <v>18.181818181818183</v>
      </c>
      <c r="JE102" s="86">
        <v>27.27272727272727</v>
      </c>
      <c r="JF102" s="86">
        <v>63.636363636363633</v>
      </c>
      <c r="JG102" s="86">
        <v>81.818181818181827</v>
      </c>
      <c r="JH102" s="86">
        <v>36.363636363636367</v>
      </c>
      <c r="JI102" s="86">
        <v>72.727272727272734</v>
      </c>
      <c r="JJ102" s="86">
        <v>63.636363636363633</v>
      </c>
      <c r="JK102" s="86">
        <v>72.727272727272734</v>
      </c>
      <c r="JL102" s="86">
        <v>9.0909090909090917</v>
      </c>
      <c r="JM102" s="86">
        <v>63.636363636363633</v>
      </c>
      <c r="JN102" s="86">
        <v>81.818181818181827</v>
      </c>
      <c r="JO102" s="86">
        <v>100</v>
      </c>
      <c r="JP102" s="86">
        <v>18.181818181818183</v>
      </c>
      <c r="JQ102" s="86">
        <v>27.27272727272727</v>
      </c>
      <c r="JR102" s="86">
        <v>45.454545454545453</v>
      </c>
      <c r="JS102" s="86">
        <v>36.363636363636367</v>
      </c>
      <c r="JT102" s="86">
        <v>63.636363636363633</v>
      </c>
      <c r="JU102" s="86">
        <v>18.181818181818183</v>
      </c>
      <c r="JV102" s="86">
        <v>45.454545454545453</v>
      </c>
      <c r="JW102" s="86">
        <v>36.363636363636367</v>
      </c>
      <c r="JX102" s="86">
        <v>27.27272727272727</v>
      </c>
      <c r="JY102" s="86">
        <v>36.363636363636367</v>
      </c>
      <c r="JZ102" s="86">
        <v>63.636363636363633</v>
      </c>
      <c r="KA102" s="86">
        <v>27.27272727272727</v>
      </c>
      <c r="KB102" s="86">
        <v>93.333333333333329</v>
      </c>
      <c r="KC102" s="86">
        <v>33.333333333333329</v>
      </c>
      <c r="KD102" s="86">
        <v>60</v>
      </c>
      <c r="KE102" s="86">
        <v>100</v>
      </c>
      <c r="KF102" s="86">
        <v>40</v>
      </c>
      <c r="KG102" s="86">
        <v>100</v>
      </c>
      <c r="KH102" s="86">
        <v>26.666666666666668</v>
      </c>
      <c r="KI102" s="86">
        <v>46.666666666666664</v>
      </c>
      <c r="KJ102" s="86">
        <v>46.666666666666664</v>
      </c>
      <c r="KK102" s="86">
        <v>73.333333333333329</v>
      </c>
      <c r="KL102" s="86">
        <v>60</v>
      </c>
      <c r="KM102" s="86">
        <v>6.666666666666667</v>
      </c>
      <c r="KN102" s="86">
        <v>33.333333333333329</v>
      </c>
      <c r="KO102" s="86">
        <v>100</v>
      </c>
      <c r="KP102" s="86">
        <v>60</v>
      </c>
      <c r="KQ102" s="86">
        <v>46.666666666666664</v>
      </c>
      <c r="KR102" s="86">
        <v>0</v>
      </c>
      <c r="KS102" s="86">
        <v>6.666666666666667</v>
      </c>
      <c r="KT102" s="86">
        <v>20</v>
      </c>
      <c r="KU102" s="86">
        <v>60</v>
      </c>
      <c r="KV102" s="86">
        <v>40</v>
      </c>
      <c r="KW102" s="86">
        <v>46.666666666666664</v>
      </c>
      <c r="KX102" s="86">
        <v>20</v>
      </c>
      <c r="KY102" s="86">
        <v>46.666666666666664</v>
      </c>
      <c r="KZ102" s="86">
        <v>60</v>
      </c>
      <c r="LA102" s="86">
        <v>80</v>
      </c>
      <c r="LB102" s="86">
        <v>60</v>
      </c>
      <c r="LC102" s="86">
        <v>60</v>
      </c>
      <c r="LD102" s="86">
        <v>81.818181818181827</v>
      </c>
      <c r="LE102" s="86">
        <v>63.636363636363633</v>
      </c>
      <c r="LF102" s="86">
        <v>45.454545454545453</v>
      </c>
      <c r="LG102" s="86">
        <v>72.727272727272734</v>
      </c>
      <c r="LH102" s="86">
        <v>90.909090909090907</v>
      </c>
      <c r="LI102" s="86">
        <v>90.909090909090907</v>
      </c>
      <c r="LJ102" s="86">
        <v>90.909090909090907</v>
      </c>
      <c r="LK102" s="86">
        <v>45.454545454545453</v>
      </c>
      <c r="LL102" s="86">
        <v>45.454545454545453</v>
      </c>
      <c r="LM102" s="86">
        <v>63.636363636363633</v>
      </c>
      <c r="LN102" s="86">
        <v>72.727272727272734</v>
      </c>
      <c r="LO102" s="86">
        <v>54.54545454545454</v>
      </c>
      <c r="LP102" s="86">
        <v>45.454545454545453</v>
      </c>
      <c r="LQ102" s="86">
        <v>72.727272727272734</v>
      </c>
      <c r="LR102" s="86">
        <v>81.818181818181827</v>
      </c>
      <c r="LS102" s="86">
        <v>54.54545454545454</v>
      </c>
      <c r="LT102" s="86">
        <v>45.454545454545453</v>
      </c>
      <c r="LU102" s="86">
        <v>100</v>
      </c>
      <c r="LV102" s="86">
        <v>63.636363636363633</v>
      </c>
      <c r="LW102" s="86">
        <v>90.909090909090907</v>
      </c>
      <c r="LX102" s="86">
        <v>72.727272727272734</v>
      </c>
      <c r="LY102" s="86">
        <v>72.727272727272734</v>
      </c>
      <c r="LZ102" s="86">
        <v>72.727272727272734</v>
      </c>
      <c r="MA102" s="86">
        <v>54.54545454545454</v>
      </c>
      <c r="MB102" s="86">
        <v>72.727272727272734</v>
      </c>
      <c r="MC102" s="86">
        <v>36.363636363636367</v>
      </c>
      <c r="MD102" s="86">
        <v>63.636363636363633</v>
      </c>
      <c r="ME102" s="86">
        <v>63.636363636363633</v>
      </c>
      <c r="MF102" s="86">
        <v>54.54545454545454</v>
      </c>
      <c r="MG102" s="86">
        <v>45.454545454545453</v>
      </c>
      <c r="MH102" s="86">
        <v>63.636363636363633</v>
      </c>
      <c r="MI102" s="86">
        <v>90.909090909090907</v>
      </c>
      <c r="MJ102" s="86">
        <v>27.27272727272727</v>
      </c>
      <c r="MK102" s="86">
        <v>63.636363636363633</v>
      </c>
      <c r="ML102" s="86">
        <v>81.818181818181827</v>
      </c>
      <c r="MM102" s="86">
        <v>100</v>
      </c>
      <c r="MN102" s="86">
        <v>72.727272727272734</v>
      </c>
      <c r="MO102" s="86">
        <v>54.54545454545454</v>
      </c>
      <c r="MP102" s="86">
        <v>54.54545454545454</v>
      </c>
      <c r="MQ102" s="86">
        <v>81.818181818181827</v>
      </c>
      <c r="MR102" s="86">
        <v>70</v>
      </c>
      <c r="MS102" s="86">
        <v>50</v>
      </c>
      <c r="MT102" s="86">
        <v>50</v>
      </c>
      <c r="MU102" s="86">
        <v>50</v>
      </c>
      <c r="MV102" s="86">
        <v>80</v>
      </c>
      <c r="MW102" s="86">
        <v>70</v>
      </c>
      <c r="MX102" s="86">
        <v>60</v>
      </c>
      <c r="MY102" s="86">
        <v>100</v>
      </c>
      <c r="MZ102" s="86">
        <v>80</v>
      </c>
      <c r="NA102" s="86">
        <v>60</v>
      </c>
      <c r="NB102" s="86">
        <v>90</v>
      </c>
      <c r="NC102" s="86">
        <v>50</v>
      </c>
      <c r="ND102" s="86">
        <v>50</v>
      </c>
      <c r="NE102" s="86">
        <v>90</v>
      </c>
      <c r="NF102" s="86">
        <v>50</v>
      </c>
      <c r="NG102" s="86">
        <v>40</v>
      </c>
      <c r="NH102" s="86">
        <v>30</v>
      </c>
      <c r="NI102" s="86">
        <v>60</v>
      </c>
      <c r="NJ102" s="86">
        <v>60</v>
      </c>
      <c r="NK102" s="86">
        <v>50</v>
      </c>
      <c r="NL102" s="86">
        <v>70</v>
      </c>
      <c r="NM102" s="86">
        <v>0</v>
      </c>
      <c r="NN102" s="86">
        <v>80</v>
      </c>
      <c r="NO102" s="86">
        <v>80</v>
      </c>
      <c r="NP102" s="86">
        <v>10</v>
      </c>
      <c r="NQ102" s="86">
        <v>50</v>
      </c>
      <c r="NR102" s="86">
        <v>70</v>
      </c>
      <c r="NS102" s="86">
        <v>80</v>
      </c>
      <c r="NT102" s="86">
        <v>90</v>
      </c>
      <c r="NU102" s="86">
        <v>100</v>
      </c>
      <c r="NV102" s="86">
        <v>90</v>
      </c>
      <c r="NW102" s="86">
        <v>50</v>
      </c>
      <c r="NX102" s="86">
        <v>80</v>
      </c>
      <c r="NY102" s="86">
        <v>70</v>
      </c>
      <c r="NZ102" s="86">
        <v>40</v>
      </c>
      <c r="OA102" s="86">
        <v>50</v>
      </c>
      <c r="OB102" s="86">
        <v>40</v>
      </c>
      <c r="OC102" s="86">
        <v>70</v>
      </c>
      <c r="OD102" s="86">
        <v>70</v>
      </c>
      <c r="OE102" s="86">
        <v>40</v>
      </c>
      <c r="OF102" s="86">
        <v>40</v>
      </c>
      <c r="OG102" s="86">
        <v>40</v>
      </c>
      <c r="OH102" s="86">
        <v>90</v>
      </c>
      <c r="OI102" s="86">
        <v>70</v>
      </c>
      <c r="OJ102" s="86">
        <v>30</v>
      </c>
      <c r="OK102" s="86">
        <v>100</v>
      </c>
      <c r="OL102" s="86">
        <v>70</v>
      </c>
      <c r="OM102" s="86">
        <v>90</v>
      </c>
      <c r="ON102" s="86">
        <v>70</v>
      </c>
      <c r="OO102" s="86">
        <v>80</v>
      </c>
      <c r="OP102" s="86">
        <v>75</v>
      </c>
    </row>
    <row r="103" spans="1:406" x14ac:dyDescent="0.25">
      <c r="A103" s="62" t="s">
        <v>118</v>
      </c>
      <c r="B103" s="62">
        <v>5</v>
      </c>
      <c r="C103" s="86">
        <v>0</v>
      </c>
      <c r="D103" s="86">
        <v>33.333333333333329</v>
      </c>
      <c r="E103" s="86">
        <v>11.111111111111111</v>
      </c>
      <c r="F103" s="86">
        <v>33.333333333333329</v>
      </c>
      <c r="G103" s="86">
        <v>44.444444444444443</v>
      </c>
      <c r="H103" s="86">
        <v>11.111111111111111</v>
      </c>
      <c r="I103" s="86">
        <v>22.222222222222221</v>
      </c>
      <c r="J103" s="86">
        <v>0</v>
      </c>
      <c r="K103" s="86">
        <v>22.222222222222221</v>
      </c>
      <c r="L103" s="86">
        <v>22.222222222222221</v>
      </c>
      <c r="M103" s="86">
        <v>11.111111111111111</v>
      </c>
      <c r="N103" s="86">
        <v>22.222222222222221</v>
      </c>
      <c r="O103" s="86">
        <v>11.111111111111111</v>
      </c>
      <c r="P103" s="86">
        <v>22.222222222222221</v>
      </c>
      <c r="Q103" s="86">
        <v>11.111111111111111</v>
      </c>
      <c r="R103" s="86">
        <v>33.333333333333329</v>
      </c>
      <c r="S103" s="86">
        <v>33.333333333333329</v>
      </c>
      <c r="T103" s="86">
        <v>0</v>
      </c>
      <c r="U103" s="86">
        <v>33.333333333333329</v>
      </c>
      <c r="V103" s="86">
        <v>22.222222222222221</v>
      </c>
      <c r="W103" s="86">
        <v>11.111111111111111</v>
      </c>
      <c r="X103" s="86">
        <v>11.111111111111111</v>
      </c>
      <c r="Y103" s="86">
        <v>22.222222222222221</v>
      </c>
      <c r="Z103" s="86">
        <v>0</v>
      </c>
      <c r="AA103" s="86">
        <v>0</v>
      </c>
      <c r="AB103" s="86">
        <v>0</v>
      </c>
      <c r="AC103" s="86">
        <v>60</v>
      </c>
      <c r="AD103" s="86">
        <v>40</v>
      </c>
      <c r="AE103" s="86">
        <v>50</v>
      </c>
      <c r="AF103" s="86">
        <v>20</v>
      </c>
      <c r="AG103" s="86">
        <v>40</v>
      </c>
      <c r="AH103" s="86">
        <v>60</v>
      </c>
      <c r="AI103" s="86">
        <v>50</v>
      </c>
      <c r="AJ103" s="86">
        <v>20</v>
      </c>
      <c r="AK103" s="86">
        <v>30</v>
      </c>
      <c r="AL103" s="86">
        <v>20</v>
      </c>
      <c r="AM103" s="86">
        <v>20</v>
      </c>
      <c r="AN103" s="86">
        <v>20</v>
      </c>
      <c r="AO103" s="86">
        <v>10</v>
      </c>
      <c r="AP103" s="86">
        <v>40</v>
      </c>
      <c r="AQ103" s="86">
        <v>10</v>
      </c>
      <c r="AR103" s="86">
        <v>30</v>
      </c>
      <c r="AS103" s="86">
        <v>50</v>
      </c>
      <c r="AT103" s="86">
        <v>30</v>
      </c>
      <c r="AU103" s="86">
        <v>60</v>
      </c>
      <c r="AV103" s="86">
        <v>40</v>
      </c>
      <c r="AW103" s="86">
        <v>40</v>
      </c>
      <c r="AX103" s="86">
        <v>10</v>
      </c>
      <c r="AY103" s="86">
        <v>30</v>
      </c>
      <c r="AZ103" s="86">
        <v>30</v>
      </c>
      <c r="BA103" s="86">
        <v>50</v>
      </c>
      <c r="BB103" s="86">
        <v>60</v>
      </c>
      <c r="BC103" s="86">
        <v>30</v>
      </c>
      <c r="BD103" s="86">
        <v>40</v>
      </c>
      <c r="BE103" s="86">
        <v>10</v>
      </c>
      <c r="BF103" s="86">
        <v>30</v>
      </c>
      <c r="BG103" s="86">
        <v>10</v>
      </c>
      <c r="BH103" s="86">
        <v>10</v>
      </c>
      <c r="BI103" s="86">
        <v>70</v>
      </c>
      <c r="BJ103" s="86">
        <v>0</v>
      </c>
      <c r="BK103" s="86">
        <v>10</v>
      </c>
      <c r="BL103" s="86">
        <v>40</v>
      </c>
      <c r="BM103" s="86">
        <v>0</v>
      </c>
      <c r="BN103" s="86">
        <v>0</v>
      </c>
      <c r="BO103" s="86">
        <v>20</v>
      </c>
      <c r="BP103" s="86">
        <v>30</v>
      </c>
      <c r="BQ103" s="86">
        <v>0</v>
      </c>
      <c r="BR103" s="86">
        <v>10</v>
      </c>
      <c r="BS103" s="86">
        <v>0</v>
      </c>
      <c r="BT103" s="86">
        <v>50</v>
      </c>
      <c r="BU103" s="86">
        <v>40</v>
      </c>
      <c r="BV103" s="86">
        <v>20</v>
      </c>
      <c r="BW103" s="86">
        <v>20</v>
      </c>
      <c r="BX103" s="86">
        <v>0</v>
      </c>
      <c r="BY103" s="86">
        <v>30</v>
      </c>
      <c r="BZ103" s="86">
        <v>30</v>
      </c>
      <c r="CA103" s="86">
        <v>20</v>
      </c>
      <c r="CB103" s="86">
        <v>30</v>
      </c>
      <c r="CC103" s="86">
        <v>20</v>
      </c>
      <c r="CD103" s="86">
        <v>20</v>
      </c>
      <c r="CE103" s="86">
        <v>10</v>
      </c>
      <c r="CF103" s="86">
        <v>20</v>
      </c>
      <c r="CG103" s="86">
        <v>20</v>
      </c>
      <c r="CH103" s="86">
        <v>20</v>
      </c>
      <c r="CI103" s="86">
        <v>20</v>
      </c>
      <c r="CJ103" s="86">
        <v>20</v>
      </c>
      <c r="CK103" s="86">
        <v>10</v>
      </c>
      <c r="CL103" s="86">
        <v>10</v>
      </c>
      <c r="CM103" s="86">
        <v>30</v>
      </c>
      <c r="CN103" s="86">
        <v>0</v>
      </c>
      <c r="CO103" s="86">
        <v>30</v>
      </c>
      <c r="CP103" s="86">
        <v>0</v>
      </c>
      <c r="CQ103" s="86">
        <v>10</v>
      </c>
      <c r="CR103" s="86">
        <v>10</v>
      </c>
      <c r="CS103" s="86">
        <v>20</v>
      </c>
      <c r="CT103" s="86">
        <v>0</v>
      </c>
      <c r="CU103" s="86">
        <v>0</v>
      </c>
      <c r="CV103" s="86">
        <v>30</v>
      </c>
      <c r="CW103" s="86">
        <v>10</v>
      </c>
      <c r="CX103" s="86">
        <v>50</v>
      </c>
      <c r="CY103" s="86">
        <v>30</v>
      </c>
      <c r="CZ103" s="86">
        <v>30</v>
      </c>
      <c r="DA103" s="86">
        <v>10</v>
      </c>
      <c r="DB103" s="86">
        <v>0</v>
      </c>
      <c r="DC103" s="86">
        <v>30</v>
      </c>
      <c r="DD103" s="86">
        <v>10</v>
      </c>
      <c r="DE103" s="86">
        <v>10</v>
      </c>
      <c r="DF103" s="86">
        <v>0</v>
      </c>
      <c r="DG103" s="86">
        <v>30</v>
      </c>
      <c r="DH103" s="86">
        <v>10</v>
      </c>
      <c r="DI103" s="86">
        <v>20</v>
      </c>
      <c r="DJ103" s="86">
        <v>30</v>
      </c>
      <c r="DK103" s="86">
        <v>30</v>
      </c>
      <c r="DL103" s="86">
        <v>10</v>
      </c>
      <c r="DM103" s="86">
        <v>0</v>
      </c>
      <c r="DN103" s="86">
        <v>0</v>
      </c>
      <c r="DO103" s="86">
        <v>30</v>
      </c>
      <c r="DP103" s="86">
        <v>40</v>
      </c>
      <c r="DQ103" s="86">
        <v>20</v>
      </c>
      <c r="DR103" s="86">
        <v>20</v>
      </c>
      <c r="DS103" s="86">
        <v>30</v>
      </c>
      <c r="DT103" s="86">
        <v>30</v>
      </c>
      <c r="DU103" s="86">
        <v>30</v>
      </c>
      <c r="DV103" s="86">
        <v>70</v>
      </c>
      <c r="DW103" s="86">
        <v>40</v>
      </c>
      <c r="DX103" s="86">
        <v>40</v>
      </c>
      <c r="DY103" s="86">
        <v>10</v>
      </c>
      <c r="DZ103" s="86">
        <v>30</v>
      </c>
      <c r="EA103" s="86">
        <v>40</v>
      </c>
      <c r="EB103" s="86">
        <v>50</v>
      </c>
      <c r="EC103" s="86">
        <v>70</v>
      </c>
      <c r="ED103" s="86">
        <v>30</v>
      </c>
      <c r="EE103" s="86">
        <v>40</v>
      </c>
      <c r="EF103" s="86">
        <v>20</v>
      </c>
      <c r="EG103" s="86">
        <v>40</v>
      </c>
      <c r="EH103" s="86">
        <v>30</v>
      </c>
      <c r="EI103" s="86">
        <v>20</v>
      </c>
      <c r="EJ103" s="86">
        <v>30</v>
      </c>
      <c r="EK103" s="86">
        <v>30</v>
      </c>
      <c r="EL103" s="86">
        <v>10</v>
      </c>
      <c r="EM103" s="86">
        <v>10</v>
      </c>
      <c r="EN103" s="86">
        <v>50</v>
      </c>
      <c r="EO103" s="86">
        <v>20</v>
      </c>
      <c r="EP103" s="86">
        <v>80</v>
      </c>
      <c r="EQ103" s="86">
        <v>50</v>
      </c>
      <c r="ER103" s="86">
        <v>60</v>
      </c>
      <c r="ES103" s="86">
        <v>60</v>
      </c>
      <c r="ET103" s="86">
        <v>30</v>
      </c>
      <c r="EU103" s="86">
        <v>20</v>
      </c>
      <c r="EV103" s="86">
        <v>40</v>
      </c>
      <c r="EW103" s="86">
        <v>30</v>
      </c>
      <c r="EX103" s="86">
        <v>20</v>
      </c>
      <c r="EY103" s="86">
        <v>50</v>
      </c>
      <c r="EZ103" s="86">
        <v>80</v>
      </c>
      <c r="FA103" s="86">
        <v>60</v>
      </c>
      <c r="FB103" s="86">
        <v>60</v>
      </c>
      <c r="FC103" s="86">
        <v>70</v>
      </c>
      <c r="FD103" s="86">
        <v>30</v>
      </c>
      <c r="FE103" s="86">
        <v>50</v>
      </c>
      <c r="FF103" s="86">
        <v>90</v>
      </c>
      <c r="FG103" s="86">
        <v>10</v>
      </c>
      <c r="FH103" s="86">
        <v>0</v>
      </c>
      <c r="FI103" s="86">
        <v>40</v>
      </c>
      <c r="FJ103" s="86">
        <v>40</v>
      </c>
      <c r="FK103" s="86">
        <v>10</v>
      </c>
      <c r="FL103" s="86">
        <v>80</v>
      </c>
      <c r="FM103" s="86">
        <v>20</v>
      </c>
      <c r="FN103" s="86">
        <v>50</v>
      </c>
      <c r="FO103" s="86">
        <v>10</v>
      </c>
      <c r="FP103" s="86">
        <v>70</v>
      </c>
      <c r="FQ103" s="86">
        <v>30</v>
      </c>
      <c r="FR103" s="86">
        <v>50</v>
      </c>
      <c r="FS103" s="86">
        <v>30</v>
      </c>
      <c r="FT103" s="86">
        <v>20</v>
      </c>
      <c r="FU103" s="86">
        <v>10</v>
      </c>
      <c r="FV103" s="86">
        <v>70</v>
      </c>
      <c r="FW103" s="86">
        <v>50</v>
      </c>
      <c r="FX103" s="86">
        <v>40</v>
      </c>
      <c r="FY103" s="86">
        <v>60</v>
      </c>
      <c r="FZ103" s="86">
        <v>30</v>
      </c>
      <c r="GA103" s="86">
        <v>80</v>
      </c>
      <c r="GB103" s="86">
        <v>10</v>
      </c>
      <c r="GC103" s="86">
        <v>90</v>
      </c>
      <c r="GD103" s="86">
        <v>20</v>
      </c>
      <c r="GE103" s="86">
        <v>20</v>
      </c>
      <c r="GF103" s="86">
        <v>40</v>
      </c>
      <c r="GG103" s="86">
        <v>66.666666666666657</v>
      </c>
      <c r="GH103" s="86">
        <v>33.333333333333329</v>
      </c>
      <c r="GI103" s="86">
        <v>100</v>
      </c>
      <c r="GJ103" s="86">
        <v>33.333333333333329</v>
      </c>
      <c r="GK103" s="86">
        <v>66.666666666666657</v>
      </c>
      <c r="GL103" s="86">
        <v>66.666666666666657</v>
      </c>
      <c r="GM103" s="86">
        <v>0</v>
      </c>
      <c r="GN103" s="86">
        <v>66.666666666666657</v>
      </c>
      <c r="GO103" s="86">
        <v>33.333333333333329</v>
      </c>
      <c r="GP103" s="86">
        <v>66.666666666666657</v>
      </c>
      <c r="GQ103" s="86">
        <v>66.666666666666657</v>
      </c>
      <c r="GR103" s="86">
        <v>75</v>
      </c>
      <c r="GS103" s="86">
        <v>100</v>
      </c>
      <c r="GT103" s="86">
        <v>60</v>
      </c>
      <c r="GU103" s="86">
        <v>40</v>
      </c>
      <c r="GV103" s="86">
        <v>10</v>
      </c>
      <c r="GW103" s="86">
        <v>70</v>
      </c>
      <c r="GX103" s="86">
        <v>0</v>
      </c>
      <c r="GY103" s="86">
        <v>50</v>
      </c>
      <c r="GZ103" s="86">
        <v>20</v>
      </c>
      <c r="HA103" s="86">
        <v>30</v>
      </c>
      <c r="HB103" s="86">
        <v>80</v>
      </c>
      <c r="HC103" s="86">
        <v>90</v>
      </c>
      <c r="HD103" s="86">
        <v>20</v>
      </c>
      <c r="HE103" s="86">
        <v>10</v>
      </c>
      <c r="HF103" s="86">
        <v>10</v>
      </c>
      <c r="HG103" s="86">
        <v>30</v>
      </c>
      <c r="HH103" s="86">
        <v>10</v>
      </c>
      <c r="HI103" s="86">
        <v>10</v>
      </c>
      <c r="HJ103" s="86">
        <v>10</v>
      </c>
      <c r="HK103" s="86">
        <v>10</v>
      </c>
      <c r="HL103" s="86">
        <v>0</v>
      </c>
      <c r="HM103" s="86">
        <v>10</v>
      </c>
      <c r="HN103" s="86">
        <v>20</v>
      </c>
      <c r="HO103" s="86">
        <v>0</v>
      </c>
      <c r="HP103" s="86">
        <v>0</v>
      </c>
      <c r="HQ103" s="86">
        <v>0</v>
      </c>
      <c r="HR103" s="86">
        <v>0</v>
      </c>
      <c r="HS103" s="86">
        <v>10</v>
      </c>
      <c r="HT103" s="86">
        <v>10</v>
      </c>
      <c r="HU103" s="86">
        <v>10</v>
      </c>
      <c r="HV103" s="86">
        <v>30</v>
      </c>
      <c r="HW103" s="86">
        <v>10</v>
      </c>
      <c r="HX103" s="86">
        <v>10</v>
      </c>
      <c r="HY103" s="86">
        <v>90</v>
      </c>
      <c r="HZ103" s="86">
        <v>0</v>
      </c>
      <c r="IA103" s="86">
        <v>90</v>
      </c>
      <c r="IB103" s="86">
        <v>0</v>
      </c>
      <c r="IC103" s="86">
        <v>80</v>
      </c>
      <c r="ID103" s="86">
        <v>30</v>
      </c>
      <c r="IE103" s="86">
        <v>30</v>
      </c>
      <c r="IF103" s="86">
        <v>30</v>
      </c>
      <c r="IG103" s="86">
        <v>20</v>
      </c>
      <c r="IH103" s="86">
        <v>30</v>
      </c>
      <c r="II103" s="86">
        <v>40</v>
      </c>
      <c r="IJ103" s="86">
        <v>0</v>
      </c>
      <c r="IK103" s="86">
        <v>20</v>
      </c>
      <c r="IL103" s="86">
        <v>0</v>
      </c>
      <c r="IM103" s="86">
        <v>10</v>
      </c>
      <c r="IN103" s="86">
        <v>10</v>
      </c>
      <c r="IO103" s="86">
        <v>20</v>
      </c>
      <c r="IP103" s="86">
        <v>10</v>
      </c>
      <c r="IQ103" s="86">
        <v>60</v>
      </c>
      <c r="IR103" s="86">
        <v>20</v>
      </c>
      <c r="IS103" s="86">
        <v>30</v>
      </c>
      <c r="IT103" s="86">
        <v>10</v>
      </c>
      <c r="IU103" s="86">
        <v>20</v>
      </c>
      <c r="IV103" s="86">
        <v>30</v>
      </c>
      <c r="IW103" s="86">
        <v>40</v>
      </c>
      <c r="IX103" s="86">
        <v>30</v>
      </c>
      <c r="IY103" s="86">
        <v>10</v>
      </c>
      <c r="IZ103" s="86">
        <v>0</v>
      </c>
      <c r="JA103" s="86">
        <v>20</v>
      </c>
      <c r="JB103" s="86">
        <v>40</v>
      </c>
      <c r="JC103" s="86">
        <v>100</v>
      </c>
      <c r="JD103" s="86">
        <v>30</v>
      </c>
      <c r="JE103" s="86">
        <v>0</v>
      </c>
      <c r="JF103" s="86">
        <v>50</v>
      </c>
      <c r="JG103" s="86">
        <v>40</v>
      </c>
      <c r="JH103" s="86">
        <v>20</v>
      </c>
      <c r="JI103" s="86">
        <v>80</v>
      </c>
      <c r="JJ103" s="86">
        <v>40</v>
      </c>
      <c r="JK103" s="86">
        <v>20</v>
      </c>
      <c r="JL103" s="86">
        <v>10</v>
      </c>
      <c r="JM103" s="86">
        <v>30</v>
      </c>
      <c r="JN103" s="86">
        <v>50</v>
      </c>
      <c r="JO103" s="86">
        <v>100</v>
      </c>
      <c r="JP103" s="86">
        <v>0</v>
      </c>
      <c r="JQ103" s="86">
        <v>10</v>
      </c>
      <c r="JR103" s="86">
        <v>20</v>
      </c>
      <c r="JS103" s="86">
        <v>30</v>
      </c>
      <c r="JT103" s="86">
        <v>40</v>
      </c>
      <c r="JU103" s="86">
        <v>0</v>
      </c>
      <c r="JV103" s="86">
        <v>10</v>
      </c>
      <c r="JW103" s="86">
        <v>30</v>
      </c>
      <c r="JX103" s="86">
        <v>20</v>
      </c>
      <c r="JY103" s="86">
        <v>0</v>
      </c>
      <c r="JZ103" s="86">
        <v>20</v>
      </c>
      <c r="KA103" s="86">
        <v>0</v>
      </c>
      <c r="KB103" s="86">
        <v>70</v>
      </c>
      <c r="KC103" s="86">
        <v>10</v>
      </c>
      <c r="KD103" s="86">
        <v>50</v>
      </c>
      <c r="KE103" s="86">
        <v>80</v>
      </c>
      <c r="KF103" s="86">
        <v>20</v>
      </c>
      <c r="KG103" s="86">
        <v>90</v>
      </c>
      <c r="KH103" s="86">
        <v>10</v>
      </c>
      <c r="KI103" s="86">
        <v>10</v>
      </c>
      <c r="KJ103" s="86">
        <v>0</v>
      </c>
      <c r="KK103" s="86">
        <v>0</v>
      </c>
      <c r="KL103" s="86">
        <v>60</v>
      </c>
      <c r="KM103" s="86">
        <v>0</v>
      </c>
      <c r="KN103" s="86">
        <v>0</v>
      </c>
      <c r="KO103" s="86">
        <v>50</v>
      </c>
      <c r="KP103" s="86">
        <v>10</v>
      </c>
      <c r="KQ103" s="86">
        <v>0</v>
      </c>
      <c r="KR103" s="86">
        <v>10</v>
      </c>
      <c r="KS103" s="86">
        <v>10</v>
      </c>
      <c r="KT103" s="86">
        <v>20</v>
      </c>
      <c r="KU103" s="86">
        <v>60</v>
      </c>
      <c r="KV103" s="86">
        <v>10</v>
      </c>
      <c r="KW103" s="86">
        <v>20</v>
      </c>
      <c r="KX103" s="86">
        <v>10</v>
      </c>
      <c r="KY103" s="86">
        <v>30</v>
      </c>
      <c r="KZ103" s="86">
        <v>40</v>
      </c>
      <c r="LA103" s="86">
        <v>20</v>
      </c>
      <c r="LB103" s="86">
        <v>10</v>
      </c>
      <c r="LC103" s="86">
        <v>20</v>
      </c>
      <c r="LD103" s="86">
        <v>90</v>
      </c>
      <c r="LE103" s="86">
        <v>50</v>
      </c>
      <c r="LF103" s="86">
        <v>60</v>
      </c>
      <c r="LG103" s="86">
        <v>50</v>
      </c>
      <c r="LH103" s="86">
        <v>100</v>
      </c>
      <c r="LI103" s="86">
        <v>30</v>
      </c>
      <c r="LJ103" s="86">
        <v>70</v>
      </c>
      <c r="LK103" s="86">
        <v>50</v>
      </c>
      <c r="LL103" s="86">
        <v>50</v>
      </c>
      <c r="LM103" s="86">
        <v>60</v>
      </c>
      <c r="LN103" s="86">
        <v>50</v>
      </c>
      <c r="LO103" s="86">
        <v>70</v>
      </c>
      <c r="LP103" s="86">
        <v>50</v>
      </c>
      <c r="LQ103" s="86">
        <v>80</v>
      </c>
      <c r="LR103" s="86">
        <v>70</v>
      </c>
      <c r="LS103" s="86">
        <v>40</v>
      </c>
      <c r="LT103" s="86">
        <v>40</v>
      </c>
      <c r="LU103" s="86">
        <v>90</v>
      </c>
      <c r="LV103" s="86">
        <v>30</v>
      </c>
      <c r="LW103" s="86">
        <v>50</v>
      </c>
      <c r="LX103" s="86">
        <v>30</v>
      </c>
      <c r="LY103" s="86">
        <v>70</v>
      </c>
      <c r="LZ103" s="86">
        <v>20</v>
      </c>
      <c r="MA103" s="86">
        <v>60</v>
      </c>
      <c r="MB103" s="86">
        <v>80</v>
      </c>
      <c r="MC103" s="86">
        <v>20</v>
      </c>
      <c r="MD103" s="86">
        <v>20</v>
      </c>
      <c r="ME103" s="86">
        <v>60</v>
      </c>
      <c r="MF103" s="86">
        <v>20</v>
      </c>
      <c r="MG103" s="86">
        <v>10</v>
      </c>
      <c r="MH103" s="86">
        <v>30</v>
      </c>
      <c r="MI103" s="86">
        <v>90</v>
      </c>
      <c r="MJ103" s="86">
        <v>20</v>
      </c>
      <c r="MK103" s="86">
        <v>30</v>
      </c>
      <c r="ML103" s="86">
        <v>20</v>
      </c>
      <c r="MM103" s="86">
        <v>70</v>
      </c>
      <c r="MN103" s="86">
        <v>80</v>
      </c>
      <c r="MO103" s="86">
        <v>20</v>
      </c>
      <c r="MP103" s="86">
        <v>10</v>
      </c>
      <c r="MQ103" s="86">
        <v>40</v>
      </c>
      <c r="MR103" s="86">
        <v>33.333333333333329</v>
      </c>
      <c r="MS103" s="86">
        <v>0</v>
      </c>
      <c r="MT103" s="86">
        <v>66.666666666666657</v>
      </c>
      <c r="MU103" s="86">
        <v>100</v>
      </c>
      <c r="MV103" s="86">
        <v>33.333333333333329</v>
      </c>
      <c r="MW103" s="86">
        <v>66.666666666666657</v>
      </c>
      <c r="MX103" s="86">
        <v>33.333333333333329</v>
      </c>
      <c r="MY103" s="86">
        <v>100</v>
      </c>
      <c r="MZ103" s="86">
        <v>66.666666666666657</v>
      </c>
      <c r="NA103" s="86">
        <v>66.666666666666657</v>
      </c>
      <c r="NB103" s="86">
        <v>66.666666666666657</v>
      </c>
      <c r="NC103" s="86">
        <v>33.333333333333329</v>
      </c>
      <c r="ND103" s="86">
        <v>66.666666666666657</v>
      </c>
      <c r="NE103" s="86">
        <v>66.666666666666657</v>
      </c>
      <c r="NF103" s="86">
        <v>66.666666666666657</v>
      </c>
      <c r="NG103" s="86">
        <v>66.666666666666657</v>
      </c>
      <c r="NH103" s="86">
        <v>0</v>
      </c>
      <c r="NI103" s="86">
        <v>100</v>
      </c>
      <c r="NJ103" s="86">
        <v>66.666666666666657</v>
      </c>
      <c r="NK103" s="86">
        <v>66.666666666666657</v>
      </c>
      <c r="NL103" s="86">
        <v>100</v>
      </c>
      <c r="NM103" s="86">
        <v>0</v>
      </c>
      <c r="NN103" s="86">
        <v>66.666666666666657</v>
      </c>
      <c r="NO103" s="86">
        <v>0</v>
      </c>
      <c r="NP103" s="86">
        <v>33.333333333333329</v>
      </c>
      <c r="NQ103" s="86">
        <v>66.666666666666657</v>
      </c>
      <c r="NR103" s="86">
        <v>66.666666666666657</v>
      </c>
      <c r="NS103" s="86">
        <v>66.666666666666657</v>
      </c>
      <c r="NT103" s="86">
        <v>66.666666666666657</v>
      </c>
      <c r="NU103" s="86">
        <v>100</v>
      </c>
      <c r="NV103" s="86">
        <v>66.666666666666657</v>
      </c>
      <c r="NW103" s="86">
        <v>100</v>
      </c>
      <c r="NX103" s="86">
        <v>33.333333333333329</v>
      </c>
      <c r="NY103" s="86">
        <v>100</v>
      </c>
      <c r="NZ103" s="86">
        <v>0</v>
      </c>
      <c r="OA103" s="86">
        <v>66.666666666666657</v>
      </c>
      <c r="OB103" s="86">
        <v>0</v>
      </c>
      <c r="OC103" s="86">
        <v>66.666666666666657</v>
      </c>
      <c r="OD103" s="86">
        <v>33.333333333333329</v>
      </c>
      <c r="OE103" s="86">
        <v>66.666666666666657</v>
      </c>
      <c r="OF103" s="86">
        <v>33.333333333333329</v>
      </c>
      <c r="OG103" s="86">
        <v>0</v>
      </c>
      <c r="OH103" s="86">
        <v>66.666666666666657</v>
      </c>
      <c r="OI103" s="86">
        <v>33.333333333333329</v>
      </c>
      <c r="OJ103" s="86">
        <v>33.333333333333329</v>
      </c>
      <c r="OK103" s="86">
        <v>33.333333333333329</v>
      </c>
      <c r="OL103" s="86">
        <v>33.333333333333329</v>
      </c>
      <c r="OM103" s="86">
        <v>66.666666666666657</v>
      </c>
      <c r="ON103" s="86">
        <v>66.666666666666657</v>
      </c>
      <c r="OO103" s="86">
        <v>66.666666666666657</v>
      </c>
      <c r="OP103" s="86">
        <v>11.111111111111111</v>
      </c>
    </row>
    <row r="104" spans="1:406" x14ac:dyDescent="0.25">
      <c r="A104" s="62" t="s">
        <v>118</v>
      </c>
      <c r="B104" s="62">
        <v>6</v>
      </c>
      <c r="C104" s="86" t="s">
        <v>582</v>
      </c>
      <c r="D104" s="86" t="s">
        <v>582</v>
      </c>
      <c r="E104" s="86" t="s">
        <v>582</v>
      </c>
      <c r="F104" s="86" t="s">
        <v>582</v>
      </c>
      <c r="G104" s="86" t="s">
        <v>582</v>
      </c>
      <c r="H104" s="86" t="s">
        <v>582</v>
      </c>
      <c r="I104" s="86" t="s">
        <v>582</v>
      </c>
      <c r="J104" s="86" t="s">
        <v>582</v>
      </c>
      <c r="K104" s="86" t="s">
        <v>582</v>
      </c>
      <c r="L104" s="86" t="s">
        <v>582</v>
      </c>
      <c r="M104" s="86" t="s">
        <v>582</v>
      </c>
      <c r="N104" s="86" t="s">
        <v>582</v>
      </c>
      <c r="O104" s="86" t="s">
        <v>582</v>
      </c>
      <c r="P104" s="86" t="s">
        <v>582</v>
      </c>
      <c r="Q104" s="86" t="s">
        <v>582</v>
      </c>
      <c r="R104" s="86" t="s">
        <v>582</v>
      </c>
      <c r="S104" s="86" t="s">
        <v>582</v>
      </c>
      <c r="T104" s="86" t="s">
        <v>582</v>
      </c>
      <c r="U104" s="86" t="s">
        <v>582</v>
      </c>
      <c r="V104" s="86" t="s">
        <v>582</v>
      </c>
      <c r="W104" s="86" t="s">
        <v>582</v>
      </c>
      <c r="X104" s="86" t="s">
        <v>582</v>
      </c>
      <c r="Y104" s="86" t="s">
        <v>582</v>
      </c>
      <c r="Z104" s="86" t="s">
        <v>582</v>
      </c>
      <c r="AA104" s="86" t="s">
        <v>582</v>
      </c>
      <c r="AB104" s="86" t="s">
        <v>582</v>
      </c>
      <c r="AC104" s="86" t="s">
        <v>582</v>
      </c>
      <c r="AD104" s="86" t="s">
        <v>582</v>
      </c>
      <c r="AE104" s="86" t="s">
        <v>582</v>
      </c>
      <c r="AF104" s="86" t="s">
        <v>582</v>
      </c>
      <c r="AG104" s="86" t="s">
        <v>582</v>
      </c>
      <c r="AH104" s="86" t="s">
        <v>582</v>
      </c>
      <c r="AI104" s="86" t="s">
        <v>582</v>
      </c>
      <c r="AJ104" s="86" t="s">
        <v>582</v>
      </c>
      <c r="AK104" s="86" t="s">
        <v>582</v>
      </c>
      <c r="AL104" s="86" t="s">
        <v>582</v>
      </c>
      <c r="AM104" s="86" t="s">
        <v>582</v>
      </c>
      <c r="AN104" s="86" t="s">
        <v>582</v>
      </c>
      <c r="AO104" s="86" t="s">
        <v>582</v>
      </c>
      <c r="AP104" s="86" t="s">
        <v>582</v>
      </c>
      <c r="AQ104" s="86" t="s">
        <v>582</v>
      </c>
      <c r="AR104" s="86" t="s">
        <v>582</v>
      </c>
      <c r="AS104" s="86" t="s">
        <v>582</v>
      </c>
      <c r="AT104" s="86" t="s">
        <v>582</v>
      </c>
      <c r="AU104" s="86" t="s">
        <v>582</v>
      </c>
      <c r="AV104" s="86" t="s">
        <v>582</v>
      </c>
      <c r="AW104" s="86" t="s">
        <v>582</v>
      </c>
      <c r="AX104" s="86" t="s">
        <v>582</v>
      </c>
      <c r="AY104" s="86" t="s">
        <v>582</v>
      </c>
      <c r="AZ104" s="86" t="s">
        <v>582</v>
      </c>
      <c r="BA104" s="86" t="s">
        <v>582</v>
      </c>
      <c r="BB104" s="86" t="s">
        <v>582</v>
      </c>
      <c r="BC104" s="86" t="s">
        <v>582</v>
      </c>
      <c r="BD104" s="86" t="s">
        <v>582</v>
      </c>
      <c r="BE104" s="86" t="s">
        <v>582</v>
      </c>
      <c r="BF104" s="86" t="s">
        <v>582</v>
      </c>
      <c r="BG104" s="86" t="s">
        <v>582</v>
      </c>
      <c r="BH104" s="86" t="s">
        <v>582</v>
      </c>
      <c r="BI104" s="86" t="s">
        <v>582</v>
      </c>
      <c r="BJ104" s="86" t="s">
        <v>582</v>
      </c>
      <c r="BK104" s="86" t="s">
        <v>582</v>
      </c>
      <c r="BL104" s="86" t="s">
        <v>582</v>
      </c>
      <c r="BM104" s="86" t="s">
        <v>582</v>
      </c>
      <c r="BN104" s="86" t="s">
        <v>582</v>
      </c>
      <c r="BO104" s="86" t="s">
        <v>582</v>
      </c>
      <c r="BP104" s="86" t="s">
        <v>582</v>
      </c>
      <c r="BQ104" s="86" t="s">
        <v>582</v>
      </c>
      <c r="BR104" s="86" t="s">
        <v>582</v>
      </c>
      <c r="BS104" s="86" t="s">
        <v>582</v>
      </c>
      <c r="BT104" s="86" t="s">
        <v>582</v>
      </c>
      <c r="BU104" s="86" t="s">
        <v>582</v>
      </c>
      <c r="BV104" s="86" t="s">
        <v>582</v>
      </c>
      <c r="BW104" s="86" t="s">
        <v>582</v>
      </c>
      <c r="BX104" s="86" t="s">
        <v>582</v>
      </c>
      <c r="BY104" s="86" t="s">
        <v>582</v>
      </c>
      <c r="BZ104" s="86" t="s">
        <v>582</v>
      </c>
      <c r="CA104" s="86" t="s">
        <v>582</v>
      </c>
      <c r="CB104" s="86" t="s">
        <v>582</v>
      </c>
      <c r="CC104" s="86" t="s">
        <v>582</v>
      </c>
      <c r="CD104" s="86" t="s">
        <v>582</v>
      </c>
      <c r="CE104" s="86" t="s">
        <v>582</v>
      </c>
      <c r="CF104" s="86" t="s">
        <v>582</v>
      </c>
      <c r="CG104" s="86" t="s">
        <v>582</v>
      </c>
      <c r="CH104" s="86" t="s">
        <v>582</v>
      </c>
      <c r="CI104" s="86" t="s">
        <v>582</v>
      </c>
      <c r="CJ104" s="86" t="s">
        <v>582</v>
      </c>
      <c r="CK104" s="86" t="s">
        <v>582</v>
      </c>
      <c r="CL104" s="86" t="s">
        <v>582</v>
      </c>
      <c r="CM104" s="86" t="s">
        <v>582</v>
      </c>
      <c r="CN104" s="86" t="s">
        <v>582</v>
      </c>
      <c r="CO104" s="86" t="s">
        <v>582</v>
      </c>
      <c r="CP104" s="86" t="s">
        <v>582</v>
      </c>
      <c r="CQ104" s="86" t="s">
        <v>582</v>
      </c>
      <c r="CR104" s="86" t="s">
        <v>582</v>
      </c>
      <c r="CS104" s="86" t="s">
        <v>582</v>
      </c>
      <c r="CT104" s="86" t="s">
        <v>582</v>
      </c>
      <c r="CU104" s="86" t="s">
        <v>582</v>
      </c>
      <c r="CV104" s="86" t="s">
        <v>582</v>
      </c>
      <c r="CW104" s="86" t="s">
        <v>582</v>
      </c>
      <c r="CX104" s="86" t="s">
        <v>582</v>
      </c>
      <c r="CY104" s="86" t="s">
        <v>582</v>
      </c>
      <c r="CZ104" s="86" t="s">
        <v>582</v>
      </c>
      <c r="DA104" s="86" t="s">
        <v>582</v>
      </c>
      <c r="DB104" s="86" t="s">
        <v>582</v>
      </c>
      <c r="DC104" s="86" t="s">
        <v>582</v>
      </c>
      <c r="DD104" s="86" t="s">
        <v>582</v>
      </c>
      <c r="DE104" s="86" t="s">
        <v>582</v>
      </c>
      <c r="DF104" s="86" t="s">
        <v>582</v>
      </c>
      <c r="DG104" s="86" t="s">
        <v>582</v>
      </c>
      <c r="DH104" s="86" t="s">
        <v>582</v>
      </c>
      <c r="DI104" s="86" t="s">
        <v>582</v>
      </c>
      <c r="DJ104" s="86" t="s">
        <v>582</v>
      </c>
      <c r="DK104" s="86" t="s">
        <v>582</v>
      </c>
      <c r="DL104" s="86" t="s">
        <v>582</v>
      </c>
      <c r="DM104" s="86" t="s">
        <v>582</v>
      </c>
      <c r="DN104" s="86" t="s">
        <v>582</v>
      </c>
      <c r="DO104" s="86" t="s">
        <v>582</v>
      </c>
      <c r="DP104" s="86" t="s">
        <v>582</v>
      </c>
      <c r="DQ104" s="86" t="s">
        <v>582</v>
      </c>
      <c r="DR104" s="86" t="s">
        <v>582</v>
      </c>
      <c r="DS104" s="86" t="s">
        <v>582</v>
      </c>
      <c r="DT104" s="86" t="s">
        <v>582</v>
      </c>
      <c r="DU104" s="86" t="s">
        <v>582</v>
      </c>
      <c r="DV104" s="86" t="s">
        <v>582</v>
      </c>
      <c r="DW104" s="86" t="s">
        <v>582</v>
      </c>
      <c r="DX104" s="86" t="s">
        <v>582</v>
      </c>
      <c r="DY104" s="86" t="s">
        <v>582</v>
      </c>
      <c r="DZ104" s="86" t="s">
        <v>582</v>
      </c>
      <c r="EA104" s="86" t="s">
        <v>582</v>
      </c>
      <c r="EB104" s="86" t="s">
        <v>582</v>
      </c>
      <c r="EC104" s="86" t="s">
        <v>582</v>
      </c>
      <c r="ED104" s="86" t="s">
        <v>582</v>
      </c>
      <c r="EE104" s="86" t="s">
        <v>582</v>
      </c>
      <c r="EF104" s="86" t="s">
        <v>582</v>
      </c>
      <c r="EG104" s="86" t="s">
        <v>582</v>
      </c>
      <c r="EH104" s="86" t="s">
        <v>582</v>
      </c>
      <c r="EI104" s="86" t="s">
        <v>582</v>
      </c>
      <c r="EJ104" s="86" t="s">
        <v>582</v>
      </c>
      <c r="EK104" s="86" t="s">
        <v>582</v>
      </c>
      <c r="EL104" s="86" t="s">
        <v>582</v>
      </c>
      <c r="EM104" s="86" t="s">
        <v>582</v>
      </c>
      <c r="EN104" s="86" t="s">
        <v>582</v>
      </c>
      <c r="EO104" s="86" t="s">
        <v>582</v>
      </c>
      <c r="EP104" s="86" t="s">
        <v>582</v>
      </c>
      <c r="EQ104" s="86" t="s">
        <v>582</v>
      </c>
      <c r="ER104" s="86" t="s">
        <v>582</v>
      </c>
      <c r="ES104" s="86" t="s">
        <v>582</v>
      </c>
      <c r="ET104" s="86" t="s">
        <v>582</v>
      </c>
      <c r="EU104" s="86" t="s">
        <v>582</v>
      </c>
      <c r="EV104" s="86" t="s">
        <v>582</v>
      </c>
      <c r="EW104" s="86" t="s">
        <v>582</v>
      </c>
      <c r="EX104" s="86" t="s">
        <v>582</v>
      </c>
      <c r="EY104" s="86" t="s">
        <v>582</v>
      </c>
      <c r="EZ104" s="86" t="s">
        <v>582</v>
      </c>
      <c r="FA104" s="86" t="s">
        <v>582</v>
      </c>
      <c r="FB104" s="86" t="s">
        <v>582</v>
      </c>
      <c r="FC104" s="86" t="s">
        <v>582</v>
      </c>
      <c r="FD104" s="86" t="s">
        <v>582</v>
      </c>
      <c r="FE104" s="86" t="s">
        <v>582</v>
      </c>
      <c r="FF104" s="86" t="s">
        <v>582</v>
      </c>
      <c r="FG104" s="86" t="s">
        <v>582</v>
      </c>
      <c r="FH104" s="86" t="s">
        <v>582</v>
      </c>
      <c r="FI104" s="86" t="s">
        <v>582</v>
      </c>
      <c r="FJ104" s="86" t="s">
        <v>582</v>
      </c>
      <c r="FK104" s="86" t="s">
        <v>582</v>
      </c>
      <c r="FL104" s="86" t="s">
        <v>582</v>
      </c>
      <c r="FM104" s="86" t="s">
        <v>582</v>
      </c>
      <c r="FN104" s="86" t="s">
        <v>582</v>
      </c>
      <c r="FO104" s="86" t="s">
        <v>582</v>
      </c>
      <c r="FP104" s="86" t="s">
        <v>582</v>
      </c>
      <c r="FQ104" s="86" t="s">
        <v>582</v>
      </c>
      <c r="FR104" s="86" t="s">
        <v>582</v>
      </c>
      <c r="FS104" s="86" t="s">
        <v>582</v>
      </c>
      <c r="FT104" s="86" t="s">
        <v>582</v>
      </c>
      <c r="FU104" s="86" t="s">
        <v>582</v>
      </c>
      <c r="FV104" s="86" t="s">
        <v>582</v>
      </c>
      <c r="FW104" s="86" t="s">
        <v>582</v>
      </c>
      <c r="FX104" s="86" t="s">
        <v>582</v>
      </c>
      <c r="FY104" s="86" t="s">
        <v>582</v>
      </c>
      <c r="FZ104" s="86" t="s">
        <v>582</v>
      </c>
      <c r="GA104" s="86" t="s">
        <v>582</v>
      </c>
      <c r="GB104" s="86" t="s">
        <v>582</v>
      </c>
      <c r="GC104" s="86" t="s">
        <v>582</v>
      </c>
      <c r="GD104" s="86" t="s">
        <v>582</v>
      </c>
      <c r="GE104" s="86" t="s">
        <v>582</v>
      </c>
      <c r="GF104" s="86" t="s">
        <v>582</v>
      </c>
      <c r="GG104" s="86">
        <v>71.428571428571431</v>
      </c>
      <c r="GH104" s="86">
        <v>28.571428571428569</v>
      </c>
      <c r="GI104" s="86">
        <v>42.857142857142854</v>
      </c>
      <c r="GJ104" s="86">
        <v>28.571428571428569</v>
      </c>
      <c r="GK104" s="86">
        <v>42.857142857142854</v>
      </c>
      <c r="GL104" s="86">
        <v>14.285714285714285</v>
      </c>
      <c r="GM104" s="86">
        <v>14.285714285714285</v>
      </c>
      <c r="GN104" s="86">
        <v>28.571428571428569</v>
      </c>
      <c r="GO104" s="86">
        <v>14.285714285714285</v>
      </c>
      <c r="GP104" s="86">
        <v>71.428571428571431</v>
      </c>
      <c r="GQ104" s="86">
        <v>20</v>
      </c>
      <c r="GR104" s="86">
        <v>20</v>
      </c>
      <c r="GS104" s="86" t="s">
        <v>582</v>
      </c>
      <c r="GT104" s="86" t="s">
        <v>582</v>
      </c>
      <c r="GU104" s="86" t="s">
        <v>582</v>
      </c>
      <c r="GV104" s="86" t="s">
        <v>582</v>
      </c>
      <c r="GW104" s="86" t="s">
        <v>582</v>
      </c>
      <c r="GX104" s="86" t="s">
        <v>582</v>
      </c>
      <c r="GY104" s="86" t="s">
        <v>582</v>
      </c>
      <c r="GZ104" s="86" t="s">
        <v>582</v>
      </c>
      <c r="HA104" s="86" t="s">
        <v>582</v>
      </c>
      <c r="HB104" s="86" t="s">
        <v>582</v>
      </c>
      <c r="HC104" s="86" t="s">
        <v>582</v>
      </c>
      <c r="HD104" s="86" t="s">
        <v>582</v>
      </c>
      <c r="HE104" s="86" t="s">
        <v>582</v>
      </c>
      <c r="HF104" s="86" t="s">
        <v>582</v>
      </c>
      <c r="HG104" s="86" t="s">
        <v>582</v>
      </c>
      <c r="HH104" s="86" t="s">
        <v>582</v>
      </c>
      <c r="HI104" s="86" t="s">
        <v>582</v>
      </c>
      <c r="HJ104" s="86" t="s">
        <v>582</v>
      </c>
      <c r="HK104" s="86" t="s">
        <v>582</v>
      </c>
      <c r="HL104" s="86" t="s">
        <v>582</v>
      </c>
      <c r="HM104" s="86" t="s">
        <v>582</v>
      </c>
      <c r="HN104" s="86" t="s">
        <v>582</v>
      </c>
      <c r="HO104" s="86" t="s">
        <v>582</v>
      </c>
      <c r="HP104" s="86" t="s">
        <v>582</v>
      </c>
      <c r="HQ104" s="86" t="s">
        <v>582</v>
      </c>
      <c r="HR104" s="86" t="s">
        <v>582</v>
      </c>
      <c r="HS104" s="86" t="s">
        <v>582</v>
      </c>
      <c r="HT104" s="86" t="s">
        <v>582</v>
      </c>
      <c r="HU104" s="86" t="s">
        <v>582</v>
      </c>
      <c r="HV104" s="86" t="s">
        <v>582</v>
      </c>
      <c r="HW104" s="86" t="s">
        <v>582</v>
      </c>
      <c r="HX104" s="86" t="s">
        <v>582</v>
      </c>
      <c r="HY104" s="86" t="s">
        <v>582</v>
      </c>
      <c r="HZ104" s="86" t="s">
        <v>582</v>
      </c>
      <c r="IA104" s="86" t="s">
        <v>582</v>
      </c>
      <c r="IB104" s="86" t="s">
        <v>582</v>
      </c>
      <c r="IC104" s="86" t="s">
        <v>582</v>
      </c>
      <c r="ID104" s="86" t="s">
        <v>582</v>
      </c>
      <c r="IE104" s="86" t="s">
        <v>582</v>
      </c>
      <c r="IF104" s="86" t="s">
        <v>582</v>
      </c>
      <c r="IG104" s="86" t="s">
        <v>582</v>
      </c>
      <c r="IH104" s="86" t="s">
        <v>582</v>
      </c>
      <c r="II104" s="86" t="s">
        <v>582</v>
      </c>
      <c r="IJ104" s="86" t="s">
        <v>582</v>
      </c>
      <c r="IK104" s="86" t="s">
        <v>582</v>
      </c>
      <c r="IL104" s="86" t="s">
        <v>582</v>
      </c>
      <c r="IM104" s="86" t="s">
        <v>582</v>
      </c>
      <c r="IN104" s="86" t="s">
        <v>582</v>
      </c>
      <c r="IO104" s="86" t="s">
        <v>582</v>
      </c>
      <c r="IP104" s="86" t="s">
        <v>582</v>
      </c>
      <c r="IQ104" s="86" t="s">
        <v>582</v>
      </c>
      <c r="IR104" s="86" t="s">
        <v>582</v>
      </c>
      <c r="IS104" s="86" t="s">
        <v>582</v>
      </c>
      <c r="IT104" s="86" t="s">
        <v>582</v>
      </c>
      <c r="IU104" s="86" t="s">
        <v>582</v>
      </c>
      <c r="IV104" s="86" t="s">
        <v>582</v>
      </c>
      <c r="IW104" s="86" t="s">
        <v>582</v>
      </c>
      <c r="IX104" s="86" t="s">
        <v>582</v>
      </c>
      <c r="IY104" s="86" t="s">
        <v>582</v>
      </c>
      <c r="IZ104" s="86" t="s">
        <v>582</v>
      </c>
      <c r="JA104" s="86" t="s">
        <v>582</v>
      </c>
      <c r="JB104" s="86" t="s">
        <v>582</v>
      </c>
      <c r="JC104" s="86" t="s">
        <v>582</v>
      </c>
      <c r="JD104" s="86" t="s">
        <v>582</v>
      </c>
      <c r="JE104" s="86" t="s">
        <v>582</v>
      </c>
      <c r="JF104" s="86" t="s">
        <v>582</v>
      </c>
      <c r="JG104" s="86" t="s">
        <v>582</v>
      </c>
      <c r="JH104" s="86" t="s">
        <v>582</v>
      </c>
      <c r="JI104" s="86" t="s">
        <v>582</v>
      </c>
      <c r="JJ104" s="86" t="s">
        <v>582</v>
      </c>
      <c r="JK104" s="86" t="s">
        <v>582</v>
      </c>
      <c r="JL104" s="86" t="s">
        <v>582</v>
      </c>
      <c r="JM104" s="86" t="s">
        <v>582</v>
      </c>
      <c r="JN104" s="86" t="s">
        <v>582</v>
      </c>
      <c r="JO104" s="86" t="s">
        <v>582</v>
      </c>
      <c r="JP104" s="86" t="s">
        <v>582</v>
      </c>
      <c r="JQ104" s="86" t="s">
        <v>582</v>
      </c>
      <c r="JR104" s="86" t="s">
        <v>582</v>
      </c>
      <c r="JS104" s="86" t="s">
        <v>582</v>
      </c>
      <c r="JT104" s="86" t="s">
        <v>582</v>
      </c>
      <c r="JU104" s="86" t="s">
        <v>582</v>
      </c>
      <c r="JV104" s="86" t="s">
        <v>582</v>
      </c>
      <c r="JW104" s="86" t="s">
        <v>582</v>
      </c>
      <c r="JX104" s="86" t="s">
        <v>582</v>
      </c>
      <c r="JY104" s="86" t="s">
        <v>582</v>
      </c>
      <c r="JZ104" s="86" t="s">
        <v>582</v>
      </c>
      <c r="KA104" s="86" t="s">
        <v>582</v>
      </c>
      <c r="KB104" s="86" t="s">
        <v>582</v>
      </c>
      <c r="KC104" s="86" t="s">
        <v>582</v>
      </c>
      <c r="KD104" s="86" t="s">
        <v>582</v>
      </c>
      <c r="KE104" s="86" t="s">
        <v>582</v>
      </c>
      <c r="KF104" s="86" t="s">
        <v>582</v>
      </c>
      <c r="KG104" s="86" t="s">
        <v>582</v>
      </c>
      <c r="KH104" s="86" t="s">
        <v>582</v>
      </c>
      <c r="KI104" s="86" t="s">
        <v>582</v>
      </c>
      <c r="KJ104" s="86" t="s">
        <v>582</v>
      </c>
      <c r="KK104" s="86" t="s">
        <v>582</v>
      </c>
      <c r="KL104" s="86" t="s">
        <v>582</v>
      </c>
      <c r="KM104" s="86" t="s">
        <v>582</v>
      </c>
      <c r="KN104" s="86" t="s">
        <v>582</v>
      </c>
      <c r="KO104" s="86" t="s">
        <v>582</v>
      </c>
      <c r="KP104" s="86" t="s">
        <v>582</v>
      </c>
      <c r="KQ104" s="86" t="s">
        <v>582</v>
      </c>
      <c r="KR104" s="86" t="s">
        <v>582</v>
      </c>
      <c r="KS104" s="86" t="s">
        <v>582</v>
      </c>
      <c r="KT104" s="86" t="s">
        <v>582</v>
      </c>
      <c r="KU104" s="86" t="s">
        <v>582</v>
      </c>
      <c r="KV104" s="86" t="s">
        <v>582</v>
      </c>
      <c r="KW104" s="86" t="s">
        <v>582</v>
      </c>
      <c r="KX104" s="86" t="s">
        <v>582</v>
      </c>
      <c r="KY104" s="86" t="s">
        <v>582</v>
      </c>
      <c r="KZ104" s="86" t="s">
        <v>582</v>
      </c>
      <c r="LA104" s="86" t="s">
        <v>582</v>
      </c>
      <c r="LB104" s="86" t="s">
        <v>582</v>
      </c>
      <c r="LC104" s="86" t="s">
        <v>582</v>
      </c>
      <c r="LD104" s="86" t="s">
        <v>582</v>
      </c>
      <c r="LE104" s="86" t="s">
        <v>582</v>
      </c>
      <c r="LF104" s="86" t="s">
        <v>582</v>
      </c>
      <c r="LG104" s="86" t="s">
        <v>582</v>
      </c>
      <c r="LH104" s="86" t="s">
        <v>582</v>
      </c>
      <c r="LI104" s="86" t="s">
        <v>582</v>
      </c>
      <c r="LJ104" s="86" t="s">
        <v>582</v>
      </c>
      <c r="LK104" s="86" t="s">
        <v>582</v>
      </c>
      <c r="LL104" s="86" t="s">
        <v>582</v>
      </c>
      <c r="LM104" s="86" t="s">
        <v>582</v>
      </c>
      <c r="LN104" s="86" t="s">
        <v>582</v>
      </c>
      <c r="LO104" s="86" t="s">
        <v>582</v>
      </c>
      <c r="LP104" s="86" t="s">
        <v>582</v>
      </c>
      <c r="LQ104" s="86" t="s">
        <v>582</v>
      </c>
      <c r="LR104" s="86" t="s">
        <v>582</v>
      </c>
      <c r="LS104" s="86" t="s">
        <v>582</v>
      </c>
      <c r="LT104" s="86" t="s">
        <v>582</v>
      </c>
      <c r="LU104" s="86" t="s">
        <v>582</v>
      </c>
      <c r="LV104" s="86" t="s">
        <v>582</v>
      </c>
      <c r="LW104" s="86" t="s">
        <v>582</v>
      </c>
      <c r="LX104" s="86" t="s">
        <v>582</v>
      </c>
      <c r="LY104" s="86" t="s">
        <v>582</v>
      </c>
      <c r="LZ104" s="86" t="s">
        <v>582</v>
      </c>
      <c r="MA104" s="86" t="s">
        <v>582</v>
      </c>
      <c r="MB104" s="86" t="s">
        <v>582</v>
      </c>
      <c r="MC104" s="86" t="s">
        <v>582</v>
      </c>
      <c r="MD104" s="86" t="s">
        <v>582</v>
      </c>
      <c r="ME104" s="86" t="s">
        <v>582</v>
      </c>
      <c r="MF104" s="86" t="s">
        <v>582</v>
      </c>
      <c r="MG104" s="86" t="s">
        <v>582</v>
      </c>
      <c r="MH104" s="86" t="s">
        <v>582</v>
      </c>
      <c r="MI104" s="86" t="s">
        <v>582</v>
      </c>
      <c r="MJ104" s="86" t="s">
        <v>582</v>
      </c>
      <c r="MK104" s="86" t="s">
        <v>582</v>
      </c>
      <c r="ML104" s="86" t="s">
        <v>582</v>
      </c>
      <c r="MM104" s="86" t="s">
        <v>582</v>
      </c>
      <c r="MN104" s="86" t="s">
        <v>582</v>
      </c>
      <c r="MO104" s="86" t="s">
        <v>582</v>
      </c>
      <c r="MP104" s="86" t="s">
        <v>582</v>
      </c>
      <c r="MQ104" s="86" t="s">
        <v>582</v>
      </c>
      <c r="MR104" s="86">
        <v>60</v>
      </c>
      <c r="MS104" s="86">
        <v>60</v>
      </c>
      <c r="MT104" s="86">
        <v>20</v>
      </c>
      <c r="MU104" s="86">
        <v>20</v>
      </c>
      <c r="MV104" s="86">
        <v>0</v>
      </c>
      <c r="MW104" s="86">
        <v>40</v>
      </c>
      <c r="MX104" s="86">
        <v>60</v>
      </c>
      <c r="MY104" s="86">
        <v>60</v>
      </c>
      <c r="MZ104" s="86">
        <v>40</v>
      </c>
      <c r="NA104" s="86">
        <v>20</v>
      </c>
      <c r="NB104" s="86">
        <v>40</v>
      </c>
      <c r="NC104" s="86">
        <v>80</v>
      </c>
      <c r="ND104" s="86">
        <v>20</v>
      </c>
      <c r="NE104" s="86">
        <v>60</v>
      </c>
      <c r="NF104" s="86">
        <v>20</v>
      </c>
      <c r="NG104" s="86">
        <v>20</v>
      </c>
      <c r="NH104" s="86">
        <v>0</v>
      </c>
      <c r="NI104" s="86">
        <v>40</v>
      </c>
      <c r="NJ104" s="86">
        <v>60</v>
      </c>
      <c r="NK104" s="86">
        <v>40</v>
      </c>
      <c r="NL104" s="86">
        <v>60</v>
      </c>
      <c r="NM104" s="86">
        <v>20</v>
      </c>
      <c r="NN104" s="86">
        <v>20</v>
      </c>
      <c r="NO104" s="86">
        <v>40</v>
      </c>
      <c r="NP104" s="86">
        <v>20</v>
      </c>
      <c r="NQ104" s="86">
        <v>20</v>
      </c>
      <c r="NR104" s="86">
        <v>85.714285714285708</v>
      </c>
      <c r="NS104" s="86">
        <v>71.428571428571431</v>
      </c>
      <c r="NT104" s="86">
        <v>71.428571428571431</v>
      </c>
      <c r="NU104" s="86">
        <v>71.428571428571431</v>
      </c>
      <c r="NV104" s="86">
        <v>57.142857142857139</v>
      </c>
      <c r="NW104" s="86">
        <v>57.142857142857139</v>
      </c>
      <c r="NX104" s="86">
        <v>42.857142857142854</v>
      </c>
      <c r="NY104" s="86">
        <v>28.571428571428569</v>
      </c>
      <c r="NZ104" s="86">
        <v>57.142857142857139</v>
      </c>
      <c r="OA104" s="86">
        <v>42.857142857142854</v>
      </c>
      <c r="OB104" s="86">
        <v>57.142857142857139</v>
      </c>
      <c r="OC104" s="86">
        <v>42.857142857142854</v>
      </c>
      <c r="OD104" s="86">
        <v>42.857142857142854</v>
      </c>
      <c r="OE104" s="86">
        <v>14.285714285714285</v>
      </c>
      <c r="OF104" s="86">
        <v>28.571428571428569</v>
      </c>
      <c r="OG104" s="86">
        <v>85.714285714285708</v>
      </c>
      <c r="OH104" s="86">
        <v>100</v>
      </c>
      <c r="OI104" s="86">
        <v>71.428571428571431</v>
      </c>
      <c r="OJ104" s="86">
        <v>28.571428571428569</v>
      </c>
      <c r="OK104" s="86">
        <v>71.428571428571431</v>
      </c>
      <c r="OL104" s="86">
        <v>57.142857142857139</v>
      </c>
      <c r="OM104" s="86">
        <v>42.857142857142854</v>
      </c>
      <c r="ON104" s="86">
        <v>57.142857142857139</v>
      </c>
      <c r="OO104" s="86">
        <v>14.285714285714285</v>
      </c>
      <c r="OP104" s="86" t="s">
        <v>582</v>
      </c>
    </row>
    <row r="105" spans="1:406" x14ac:dyDescent="0.25">
      <c r="A105" s="62" t="s">
        <v>118</v>
      </c>
      <c r="B105" s="62">
        <v>7</v>
      </c>
      <c r="C105" s="86" t="s">
        <v>582</v>
      </c>
      <c r="D105" s="86" t="s">
        <v>582</v>
      </c>
      <c r="E105" s="86" t="s">
        <v>582</v>
      </c>
      <c r="F105" s="86" t="s">
        <v>582</v>
      </c>
      <c r="G105" s="86" t="s">
        <v>582</v>
      </c>
      <c r="H105" s="86" t="s">
        <v>582</v>
      </c>
      <c r="I105" s="86" t="s">
        <v>582</v>
      </c>
      <c r="J105" s="86" t="s">
        <v>582</v>
      </c>
      <c r="K105" s="86" t="s">
        <v>582</v>
      </c>
      <c r="L105" s="86" t="s">
        <v>582</v>
      </c>
      <c r="M105" s="86" t="s">
        <v>582</v>
      </c>
      <c r="N105" s="86" t="s">
        <v>582</v>
      </c>
      <c r="O105" s="86" t="s">
        <v>582</v>
      </c>
      <c r="P105" s="86" t="s">
        <v>582</v>
      </c>
      <c r="Q105" s="86" t="s">
        <v>582</v>
      </c>
      <c r="R105" s="86" t="s">
        <v>582</v>
      </c>
      <c r="S105" s="86" t="s">
        <v>582</v>
      </c>
      <c r="T105" s="86" t="s">
        <v>582</v>
      </c>
      <c r="U105" s="86" t="s">
        <v>582</v>
      </c>
      <c r="V105" s="86" t="s">
        <v>582</v>
      </c>
      <c r="W105" s="86" t="s">
        <v>582</v>
      </c>
      <c r="X105" s="86" t="s">
        <v>582</v>
      </c>
      <c r="Y105" s="86" t="s">
        <v>582</v>
      </c>
      <c r="Z105" s="86" t="s">
        <v>582</v>
      </c>
      <c r="AA105" s="86" t="s">
        <v>582</v>
      </c>
      <c r="AB105" s="86" t="s">
        <v>582</v>
      </c>
      <c r="AC105" s="86" t="s">
        <v>582</v>
      </c>
      <c r="AD105" s="86" t="s">
        <v>582</v>
      </c>
      <c r="AE105" s="86" t="s">
        <v>582</v>
      </c>
      <c r="AF105" s="86" t="s">
        <v>582</v>
      </c>
      <c r="AG105" s="86" t="s">
        <v>582</v>
      </c>
      <c r="AH105" s="86" t="s">
        <v>582</v>
      </c>
      <c r="AI105" s="86" t="s">
        <v>582</v>
      </c>
      <c r="AJ105" s="86" t="s">
        <v>582</v>
      </c>
      <c r="AK105" s="86" t="s">
        <v>582</v>
      </c>
      <c r="AL105" s="86" t="s">
        <v>582</v>
      </c>
      <c r="AM105" s="86" t="s">
        <v>582</v>
      </c>
      <c r="AN105" s="86" t="s">
        <v>582</v>
      </c>
      <c r="AO105" s="86" t="s">
        <v>582</v>
      </c>
      <c r="AP105" s="86" t="s">
        <v>582</v>
      </c>
      <c r="AQ105" s="86" t="s">
        <v>582</v>
      </c>
      <c r="AR105" s="86" t="s">
        <v>582</v>
      </c>
      <c r="AS105" s="86" t="s">
        <v>582</v>
      </c>
      <c r="AT105" s="86" t="s">
        <v>582</v>
      </c>
      <c r="AU105" s="86" t="s">
        <v>582</v>
      </c>
      <c r="AV105" s="86" t="s">
        <v>582</v>
      </c>
      <c r="AW105" s="86" t="s">
        <v>582</v>
      </c>
      <c r="AX105" s="86" t="s">
        <v>582</v>
      </c>
      <c r="AY105" s="86" t="s">
        <v>582</v>
      </c>
      <c r="AZ105" s="86" t="s">
        <v>582</v>
      </c>
      <c r="BA105" s="86" t="s">
        <v>582</v>
      </c>
      <c r="BB105" s="86" t="s">
        <v>582</v>
      </c>
      <c r="BC105" s="86" t="s">
        <v>582</v>
      </c>
      <c r="BD105" s="86" t="s">
        <v>582</v>
      </c>
      <c r="BE105" s="86" t="s">
        <v>582</v>
      </c>
      <c r="BF105" s="86" t="s">
        <v>582</v>
      </c>
      <c r="BG105" s="86" t="s">
        <v>582</v>
      </c>
      <c r="BH105" s="86" t="s">
        <v>582</v>
      </c>
      <c r="BI105" s="86" t="s">
        <v>582</v>
      </c>
      <c r="BJ105" s="86" t="s">
        <v>582</v>
      </c>
      <c r="BK105" s="86" t="s">
        <v>582</v>
      </c>
      <c r="BL105" s="86" t="s">
        <v>582</v>
      </c>
      <c r="BM105" s="86" t="s">
        <v>582</v>
      </c>
      <c r="BN105" s="86" t="s">
        <v>582</v>
      </c>
      <c r="BO105" s="86" t="s">
        <v>582</v>
      </c>
      <c r="BP105" s="86" t="s">
        <v>582</v>
      </c>
      <c r="BQ105" s="86" t="s">
        <v>582</v>
      </c>
      <c r="BR105" s="86" t="s">
        <v>582</v>
      </c>
      <c r="BS105" s="86" t="s">
        <v>582</v>
      </c>
      <c r="BT105" s="86" t="s">
        <v>582</v>
      </c>
      <c r="BU105" s="86" t="s">
        <v>582</v>
      </c>
      <c r="BV105" s="86" t="s">
        <v>582</v>
      </c>
      <c r="BW105" s="86" t="s">
        <v>582</v>
      </c>
      <c r="BX105" s="86" t="s">
        <v>582</v>
      </c>
      <c r="BY105" s="86" t="s">
        <v>582</v>
      </c>
      <c r="BZ105" s="86" t="s">
        <v>582</v>
      </c>
      <c r="CA105" s="86" t="s">
        <v>582</v>
      </c>
      <c r="CB105" s="86" t="s">
        <v>582</v>
      </c>
      <c r="CC105" s="86" t="s">
        <v>582</v>
      </c>
      <c r="CD105" s="86" t="s">
        <v>582</v>
      </c>
      <c r="CE105" s="86" t="s">
        <v>582</v>
      </c>
      <c r="CF105" s="86" t="s">
        <v>582</v>
      </c>
      <c r="CG105" s="86" t="s">
        <v>582</v>
      </c>
      <c r="CH105" s="86" t="s">
        <v>582</v>
      </c>
      <c r="CI105" s="86" t="s">
        <v>582</v>
      </c>
      <c r="CJ105" s="86" t="s">
        <v>582</v>
      </c>
      <c r="CK105" s="86" t="s">
        <v>582</v>
      </c>
      <c r="CL105" s="86" t="s">
        <v>582</v>
      </c>
      <c r="CM105" s="86" t="s">
        <v>582</v>
      </c>
      <c r="CN105" s="86" t="s">
        <v>582</v>
      </c>
      <c r="CO105" s="86" t="s">
        <v>582</v>
      </c>
      <c r="CP105" s="86" t="s">
        <v>582</v>
      </c>
      <c r="CQ105" s="86" t="s">
        <v>582</v>
      </c>
      <c r="CR105" s="86" t="s">
        <v>582</v>
      </c>
      <c r="CS105" s="86" t="s">
        <v>582</v>
      </c>
      <c r="CT105" s="86" t="s">
        <v>582</v>
      </c>
      <c r="CU105" s="86" t="s">
        <v>582</v>
      </c>
      <c r="CV105" s="86" t="s">
        <v>582</v>
      </c>
      <c r="CW105" s="86" t="s">
        <v>582</v>
      </c>
      <c r="CX105" s="86" t="s">
        <v>582</v>
      </c>
      <c r="CY105" s="86" t="s">
        <v>582</v>
      </c>
      <c r="CZ105" s="86" t="s">
        <v>582</v>
      </c>
      <c r="DA105" s="86" t="s">
        <v>582</v>
      </c>
      <c r="DB105" s="86" t="s">
        <v>582</v>
      </c>
      <c r="DC105" s="86" t="s">
        <v>582</v>
      </c>
      <c r="DD105" s="86" t="s">
        <v>582</v>
      </c>
      <c r="DE105" s="86" t="s">
        <v>582</v>
      </c>
      <c r="DF105" s="86" t="s">
        <v>582</v>
      </c>
      <c r="DG105" s="86" t="s">
        <v>582</v>
      </c>
      <c r="DH105" s="86" t="s">
        <v>582</v>
      </c>
      <c r="DI105" s="86" t="s">
        <v>582</v>
      </c>
      <c r="DJ105" s="86" t="s">
        <v>582</v>
      </c>
      <c r="DK105" s="86" t="s">
        <v>582</v>
      </c>
      <c r="DL105" s="86" t="s">
        <v>582</v>
      </c>
      <c r="DM105" s="86" t="s">
        <v>582</v>
      </c>
      <c r="DN105" s="86" t="s">
        <v>582</v>
      </c>
      <c r="DO105" s="86" t="s">
        <v>582</v>
      </c>
      <c r="DP105" s="86" t="s">
        <v>582</v>
      </c>
      <c r="DQ105" s="86" t="s">
        <v>582</v>
      </c>
      <c r="DR105" s="86" t="s">
        <v>582</v>
      </c>
      <c r="DS105" s="86" t="s">
        <v>582</v>
      </c>
      <c r="DT105" s="86" t="s">
        <v>582</v>
      </c>
      <c r="DU105" s="86" t="s">
        <v>582</v>
      </c>
      <c r="DV105" s="86" t="s">
        <v>582</v>
      </c>
      <c r="DW105" s="86" t="s">
        <v>582</v>
      </c>
      <c r="DX105" s="86" t="s">
        <v>582</v>
      </c>
      <c r="DY105" s="86" t="s">
        <v>582</v>
      </c>
      <c r="DZ105" s="86" t="s">
        <v>582</v>
      </c>
      <c r="EA105" s="86" t="s">
        <v>582</v>
      </c>
      <c r="EB105" s="86" t="s">
        <v>582</v>
      </c>
      <c r="EC105" s="86" t="s">
        <v>582</v>
      </c>
      <c r="ED105" s="86" t="s">
        <v>582</v>
      </c>
      <c r="EE105" s="86" t="s">
        <v>582</v>
      </c>
      <c r="EF105" s="86" t="s">
        <v>582</v>
      </c>
      <c r="EG105" s="86" t="s">
        <v>582</v>
      </c>
      <c r="EH105" s="86" t="s">
        <v>582</v>
      </c>
      <c r="EI105" s="86" t="s">
        <v>582</v>
      </c>
      <c r="EJ105" s="86" t="s">
        <v>582</v>
      </c>
      <c r="EK105" s="86" t="s">
        <v>582</v>
      </c>
      <c r="EL105" s="86" t="s">
        <v>582</v>
      </c>
      <c r="EM105" s="86" t="s">
        <v>582</v>
      </c>
      <c r="EN105" s="86" t="s">
        <v>582</v>
      </c>
      <c r="EO105" s="86" t="s">
        <v>582</v>
      </c>
      <c r="EP105" s="86" t="s">
        <v>582</v>
      </c>
      <c r="EQ105" s="86" t="s">
        <v>582</v>
      </c>
      <c r="ER105" s="86" t="s">
        <v>582</v>
      </c>
      <c r="ES105" s="86" t="s">
        <v>582</v>
      </c>
      <c r="ET105" s="86" t="s">
        <v>582</v>
      </c>
      <c r="EU105" s="86" t="s">
        <v>582</v>
      </c>
      <c r="EV105" s="86" t="s">
        <v>582</v>
      </c>
      <c r="EW105" s="86" t="s">
        <v>582</v>
      </c>
      <c r="EX105" s="86" t="s">
        <v>582</v>
      </c>
      <c r="EY105" s="86" t="s">
        <v>582</v>
      </c>
      <c r="EZ105" s="86" t="s">
        <v>582</v>
      </c>
      <c r="FA105" s="86" t="s">
        <v>582</v>
      </c>
      <c r="FB105" s="86" t="s">
        <v>582</v>
      </c>
      <c r="FC105" s="86" t="s">
        <v>582</v>
      </c>
      <c r="FD105" s="86" t="s">
        <v>582</v>
      </c>
      <c r="FE105" s="86" t="s">
        <v>582</v>
      </c>
      <c r="FF105" s="86" t="s">
        <v>582</v>
      </c>
      <c r="FG105" s="86" t="s">
        <v>582</v>
      </c>
      <c r="FH105" s="86" t="s">
        <v>582</v>
      </c>
      <c r="FI105" s="86" t="s">
        <v>582</v>
      </c>
      <c r="FJ105" s="86" t="s">
        <v>582</v>
      </c>
      <c r="FK105" s="86" t="s">
        <v>582</v>
      </c>
      <c r="FL105" s="86" t="s">
        <v>582</v>
      </c>
      <c r="FM105" s="86" t="s">
        <v>582</v>
      </c>
      <c r="FN105" s="86" t="s">
        <v>582</v>
      </c>
      <c r="FO105" s="86" t="s">
        <v>582</v>
      </c>
      <c r="FP105" s="86" t="s">
        <v>582</v>
      </c>
      <c r="FQ105" s="86" t="s">
        <v>582</v>
      </c>
      <c r="FR105" s="86" t="s">
        <v>582</v>
      </c>
      <c r="FS105" s="86" t="s">
        <v>582</v>
      </c>
      <c r="FT105" s="86" t="s">
        <v>582</v>
      </c>
      <c r="FU105" s="86" t="s">
        <v>582</v>
      </c>
      <c r="FV105" s="86" t="s">
        <v>582</v>
      </c>
      <c r="FW105" s="86" t="s">
        <v>582</v>
      </c>
      <c r="FX105" s="86" t="s">
        <v>582</v>
      </c>
      <c r="FY105" s="86" t="s">
        <v>582</v>
      </c>
      <c r="FZ105" s="86" t="s">
        <v>582</v>
      </c>
      <c r="GA105" s="86" t="s">
        <v>582</v>
      </c>
      <c r="GB105" s="86" t="s">
        <v>582</v>
      </c>
      <c r="GC105" s="86" t="s">
        <v>582</v>
      </c>
      <c r="GD105" s="86" t="s">
        <v>582</v>
      </c>
      <c r="GE105" s="86" t="s">
        <v>582</v>
      </c>
      <c r="GF105" s="86" t="s">
        <v>582</v>
      </c>
      <c r="GG105" s="86" t="s">
        <v>582</v>
      </c>
      <c r="GH105" s="86" t="s">
        <v>582</v>
      </c>
      <c r="GI105" s="86" t="s">
        <v>582</v>
      </c>
      <c r="GJ105" s="86" t="s">
        <v>582</v>
      </c>
      <c r="GK105" s="86" t="s">
        <v>582</v>
      </c>
      <c r="GL105" s="86" t="s">
        <v>582</v>
      </c>
      <c r="GM105" s="86" t="s">
        <v>582</v>
      </c>
      <c r="GN105" s="86" t="s">
        <v>582</v>
      </c>
      <c r="GO105" s="86" t="s">
        <v>582</v>
      </c>
      <c r="GP105" s="86" t="s">
        <v>582</v>
      </c>
      <c r="GQ105" s="86">
        <v>0</v>
      </c>
      <c r="GR105" s="86">
        <v>50</v>
      </c>
      <c r="GS105" s="86" t="s">
        <v>582</v>
      </c>
      <c r="GT105" s="86" t="s">
        <v>582</v>
      </c>
      <c r="GU105" s="86" t="s">
        <v>582</v>
      </c>
      <c r="GV105" s="86" t="s">
        <v>582</v>
      </c>
      <c r="GW105" s="86" t="s">
        <v>582</v>
      </c>
      <c r="GX105" s="86" t="s">
        <v>582</v>
      </c>
      <c r="GY105" s="86" t="s">
        <v>582</v>
      </c>
      <c r="GZ105" s="86" t="s">
        <v>582</v>
      </c>
      <c r="HA105" s="86" t="s">
        <v>582</v>
      </c>
      <c r="HB105" s="86" t="s">
        <v>582</v>
      </c>
      <c r="HC105" s="86" t="s">
        <v>582</v>
      </c>
      <c r="HD105" s="86" t="s">
        <v>582</v>
      </c>
      <c r="HE105" s="86" t="s">
        <v>582</v>
      </c>
      <c r="HF105" s="86" t="s">
        <v>582</v>
      </c>
      <c r="HG105" s="86" t="s">
        <v>582</v>
      </c>
      <c r="HH105" s="86" t="s">
        <v>582</v>
      </c>
      <c r="HI105" s="86" t="s">
        <v>582</v>
      </c>
      <c r="HJ105" s="86" t="s">
        <v>582</v>
      </c>
      <c r="HK105" s="86" t="s">
        <v>582</v>
      </c>
      <c r="HL105" s="86" t="s">
        <v>582</v>
      </c>
      <c r="HM105" s="86" t="s">
        <v>582</v>
      </c>
      <c r="HN105" s="86" t="s">
        <v>582</v>
      </c>
      <c r="HO105" s="86" t="s">
        <v>582</v>
      </c>
      <c r="HP105" s="86" t="s">
        <v>582</v>
      </c>
      <c r="HQ105" s="86" t="s">
        <v>582</v>
      </c>
      <c r="HR105" s="86" t="s">
        <v>582</v>
      </c>
      <c r="HS105" s="86" t="s">
        <v>582</v>
      </c>
      <c r="HT105" s="86" t="s">
        <v>582</v>
      </c>
      <c r="HU105" s="86" t="s">
        <v>582</v>
      </c>
      <c r="HV105" s="86" t="s">
        <v>582</v>
      </c>
      <c r="HW105" s="86" t="s">
        <v>582</v>
      </c>
      <c r="HX105" s="86" t="s">
        <v>582</v>
      </c>
      <c r="HY105" s="86" t="s">
        <v>582</v>
      </c>
      <c r="HZ105" s="86" t="s">
        <v>582</v>
      </c>
      <c r="IA105" s="86" t="s">
        <v>582</v>
      </c>
      <c r="IB105" s="86" t="s">
        <v>582</v>
      </c>
      <c r="IC105" s="86" t="s">
        <v>582</v>
      </c>
      <c r="ID105" s="86" t="s">
        <v>582</v>
      </c>
      <c r="IE105" s="86" t="s">
        <v>582</v>
      </c>
      <c r="IF105" s="86" t="s">
        <v>582</v>
      </c>
      <c r="IG105" s="86" t="s">
        <v>582</v>
      </c>
      <c r="IH105" s="86" t="s">
        <v>582</v>
      </c>
      <c r="II105" s="86" t="s">
        <v>582</v>
      </c>
      <c r="IJ105" s="86" t="s">
        <v>582</v>
      </c>
      <c r="IK105" s="86" t="s">
        <v>582</v>
      </c>
      <c r="IL105" s="86" t="s">
        <v>582</v>
      </c>
      <c r="IM105" s="86" t="s">
        <v>582</v>
      </c>
      <c r="IN105" s="86" t="s">
        <v>582</v>
      </c>
      <c r="IO105" s="86" t="s">
        <v>582</v>
      </c>
      <c r="IP105" s="86" t="s">
        <v>582</v>
      </c>
      <c r="IQ105" s="86" t="s">
        <v>582</v>
      </c>
      <c r="IR105" s="86" t="s">
        <v>582</v>
      </c>
      <c r="IS105" s="86" t="s">
        <v>582</v>
      </c>
      <c r="IT105" s="86" t="s">
        <v>582</v>
      </c>
      <c r="IU105" s="86" t="s">
        <v>582</v>
      </c>
      <c r="IV105" s="86" t="s">
        <v>582</v>
      </c>
      <c r="IW105" s="86" t="s">
        <v>582</v>
      </c>
      <c r="IX105" s="86" t="s">
        <v>582</v>
      </c>
      <c r="IY105" s="86" t="s">
        <v>582</v>
      </c>
      <c r="IZ105" s="86" t="s">
        <v>582</v>
      </c>
      <c r="JA105" s="86" t="s">
        <v>582</v>
      </c>
      <c r="JB105" s="86" t="s">
        <v>582</v>
      </c>
      <c r="JC105" s="86" t="s">
        <v>582</v>
      </c>
      <c r="JD105" s="86" t="s">
        <v>582</v>
      </c>
      <c r="JE105" s="86" t="s">
        <v>582</v>
      </c>
      <c r="JF105" s="86" t="s">
        <v>582</v>
      </c>
      <c r="JG105" s="86" t="s">
        <v>582</v>
      </c>
      <c r="JH105" s="86" t="s">
        <v>582</v>
      </c>
      <c r="JI105" s="86" t="s">
        <v>582</v>
      </c>
      <c r="JJ105" s="86" t="s">
        <v>582</v>
      </c>
      <c r="JK105" s="86" t="s">
        <v>582</v>
      </c>
      <c r="JL105" s="86" t="s">
        <v>582</v>
      </c>
      <c r="JM105" s="86" t="s">
        <v>582</v>
      </c>
      <c r="JN105" s="86" t="s">
        <v>582</v>
      </c>
      <c r="JO105" s="86" t="s">
        <v>582</v>
      </c>
      <c r="JP105" s="86" t="s">
        <v>582</v>
      </c>
      <c r="JQ105" s="86" t="s">
        <v>582</v>
      </c>
      <c r="JR105" s="86" t="s">
        <v>582</v>
      </c>
      <c r="JS105" s="86" t="s">
        <v>582</v>
      </c>
      <c r="JT105" s="86" t="s">
        <v>582</v>
      </c>
      <c r="JU105" s="86" t="s">
        <v>582</v>
      </c>
      <c r="JV105" s="86" t="s">
        <v>582</v>
      </c>
      <c r="JW105" s="86" t="s">
        <v>582</v>
      </c>
      <c r="JX105" s="86" t="s">
        <v>582</v>
      </c>
      <c r="JY105" s="86" t="s">
        <v>582</v>
      </c>
      <c r="JZ105" s="86" t="s">
        <v>582</v>
      </c>
      <c r="KA105" s="86" t="s">
        <v>582</v>
      </c>
      <c r="KB105" s="86" t="s">
        <v>582</v>
      </c>
      <c r="KC105" s="86" t="s">
        <v>582</v>
      </c>
      <c r="KD105" s="86" t="s">
        <v>582</v>
      </c>
      <c r="KE105" s="86" t="s">
        <v>582</v>
      </c>
      <c r="KF105" s="86" t="s">
        <v>582</v>
      </c>
      <c r="KG105" s="86" t="s">
        <v>582</v>
      </c>
      <c r="KH105" s="86" t="s">
        <v>582</v>
      </c>
      <c r="KI105" s="86" t="s">
        <v>582</v>
      </c>
      <c r="KJ105" s="86" t="s">
        <v>582</v>
      </c>
      <c r="KK105" s="86" t="s">
        <v>582</v>
      </c>
      <c r="KL105" s="86" t="s">
        <v>582</v>
      </c>
      <c r="KM105" s="86" t="s">
        <v>582</v>
      </c>
      <c r="KN105" s="86" t="s">
        <v>582</v>
      </c>
      <c r="KO105" s="86" t="s">
        <v>582</v>
      </c>
      <c r="KP105" s="86" t="s">
        <v>582</v>
      </c>
      <c r="KQ105" s="86" t="s">
        <v>582</v>
      </c>
      <c r="KR105" s="86" t="s">
        <v>582</v>
      </c>
      <c r="KS105" s="86" t="s">
        <v>582</v>
      </c>
      <c r="KT105" s="86" t="s">
        <v>582</v>
      </c>
      <c r="KU105" s="86" t="s">
        <v>582</v>
      </c>
      <c r="KV105" s="86" t="s">
        <v>582</v>
      </c>
      <c r="KW105" s="86" t="s">
        <v>582</v>
      </c>
      <c r="KX105" s="86" t="s">
        <v>582</v>
      </c>
      <c r="KY105" s="86" t="s">
        <v>582</v>
      </c>
      <c r="KZ105" s="86" t="s">
        <v>582</v>
      </c>
      <c r="LA105" s="86" t="s">
        <v>582</v>
      </c>
      <c r="LB105" s="86" t="s">
        <v>582</v>
      </c>
      <c r="LC105" s="86" t="s">
        <v>582</v>
      </c>
      <c r="LD105" s="86" t="s">
        <v>582</v>
      </c>
      <c r="LE105" s="86" t="s">
        <v>582</v>
      </c>
      <c r="LF105" s="86" t="s">
        <v>582</v>
      </c>
      <c r="LG105" s="86" t="s">
        <v>582</v>
      </c>
      <c r="LH105" s="86" t="s">
        <v>582</v>
      </c>
      <c r="LI105" s="86" t="s">
        <v>582</v>
      </c>
      <c r="LJ105" s="86" t="s">
        <v>582</v>
      </c>
      <c r="LK105" s="86" t="s">
        <v>582</v>
      </c>
      <c r="LL105" s="86" t="s">
        <v>582</v>
      </c>
      <c r="LM105" s="86" t="s">
        <v>582</v>
      </c>
      <c r="LN105" s="86" t="s">
        <v>582</v>
      </c>
      <c r="LO105" s="86" t="s">
        <v>582</v>
      </c>
      <c r="LP105" s="86" t="s">
        <v>582</v>
      </c>
      <c r="LQ105" s="86" t="s">
        <v>582</v>
      </c>
      <c r="LR105" s="86" t="s">
        <v>582</v>
      </c>
      <c r="LS105" s="86" t="s">
        <v>582</v>
      </c>
      <c r="LT105" s="86" t="s">
        <v>582</v>
      </c>
      <c r="LU105" s="86" t="s">
        <v>582</v>
      </c>
      <c r="LV105" s="86" t="s">
        <v>582</v>
      </c>
      <c r="LW105" s="86" t="s">
        <v>582</v>
      </c>
      <c r="LX105" s="86" t="s">
        <v>582</v>
      </c>
      <c r="LY105" s="86" t="s">
        <v>582</v>
      </c>
      <c r="LZ105" s="86" t="s">
        <v>582</v>
      </c>
      <c r="MA105" s="86" t="s">
        <v>582</v>
      </c>
      <c r="MB105" s="86" t="s">
        <v>582</v>
      </c>
      <c r="MC105" s="86" t="s">
        <v>582</v>
      </c>
      <c r="MD105" s="86" t="s">
        <v>582</v>
      </c>
      <c r="ME105" s="86" t="s">
        <v>582</v>
      </c>
      <c r="MF105" s="86" t="s">
        <v>582</v>
      </c>
      <c r="MG105" s="86" t="s">
        <v>582</v>
      </c>
      <c r="MH105" s="86" t="s">
        <v>582</v>
      </c>
      <c r="MI105" s="86" t="s">
        <v>582</v>
      </c>
      <c r="MJ105" s="86" t="s">
        <v>582</v>
      </c>
      <c r="MK105" s="86" t="s">
        <v>582</v>
      </c>
      <c r="ML105" s="86" t="s">
        <v>582</v>
      </c>
      <c r="MM105" s="86" t="s">
        <v>582</v>
      </c>
      <c r="MN105" s="86" t="s">
        <v>582</v>
      </c>
      <c r="MO105" s="86" t="s">
        <v>582</v>
      </c>
      <c r="MP105" s="86" t="s">
        <v>582</v>
      </c>
      <c r="MQ105" s="86" t="s">
        <v>582</v>
      </c>
      <c r="MR105" s="86">
        <v>0</v>
      </c>
      <c r="MS105" s="86">
        <v>0</v>
      </c>
      <c r="MT105" s="86">
        <v>0</v>
      </c>
      <c r="MU105" s="86">
        <v>50</v>
      </c>
      <c r="MV105" s="86">
        <v>50</v>
      </c>
      <c r="MW105" s="86">
        <v>50</v>
      </c>
      <c r="MX105" s="86">
        <v>0</v>
      </c>
      <c r="MY105" s="86">
        <v>100</v>
      </c>
      <c r="MZ105" s="86">
        <v>50</v>
      </c>
      <c r="NA105" s="86">
        <v>100</v>
      </c>
      <c r="NB105" s="86">
        <v>0</v>
      </c>
      <c r="NC105" s="86">
        <v>0</v>
      </c>
      <c r="ND105" s="86">
        <v>0</v>
      </c>
      <c r="NE105" s="86">
        <v>0</v>
      </c>
      <c r="NF105" s="86">
        <v>0</v>
      </c>
      <c r="NG105" s="86">
        <v>0</v>
      </c>
      <c r="NH105" s="86">
        <v>0</v>
      </c>
      <c r="NI105" s="86">
        <v>0</v>
      </c>
      <c r="NJ105" s="86">
        <v>50</v>
      </c>
      <c r="NK105" s="86">
        <v>0</v>
      </c>
      <c r="NL105" s="86">
        <v>50</v>
      </c>
      <c r="NM105" s="86">
        <v>0</v>
      </c>
      <c r="NN105" s="86">
        <v>50</v>
      </c>
      <c r="NO105" s="86">
        <v>0</v>
      </c>
      <c r="NP105" s="86">
        <v>0</v>
      </c>
      <c r="NQ105" s="86">
        <v>0</v>
      </c>
      <c r="NR105" s="86" t="s">
        <v>582</v>
      </c>
      <c r="NS105" s="86" t="s">
        <v>582</v>
      </c>
      <c r="NT105" s="86" t="s">
        <v>582</v>
      </c>
      <c r="NU105" s="86" t="s">
        <v>582</v>
      </c>
      <c r="NV105" s="86" t="s">
        <v>582</v>
      </c>
      <c r="NW105" s="86" t="s">
        <v>582</v>
      </c>
      <c r="NX105" s="86" t="s">
        <v>582</v>
      </c>
      <c r="NY105" s="86" t="s">
        <v>582</v>
      </c>
      <c r="NZ105" s="86" t="s">
        <v>582</v>
      </c>
      <c r="OA105" s="86" t="s">
        <v>582</v>
      </c>
      <c r="OB105" s="86" t="s">
        <v>582</v>
      </c>
      <c r="OC105" s="86" t="s">
        <v>582</v>
      </c>
      <c r="OD105" s="86" t="s">
        <v>582</v>
      </c>
      <c r="OE105" s="86" t="s">
        <v>582</v>
      </c>
      <c r="OF105" s="86" t="s">
        <v>582</v>
      </c>
      <c r="OG105" s="86" t="s">
        <v>582</v>
      </c>
      <c r="OH105" s="86" t="s">
        <v>582</v>
      </c>
      <c r="OI105" s="86" t="s">
        <v>582</v>
      </c>
      <c r="OJ105" s="86" t="s">
        <v>582</v>
      </c>
      <c r="OK105" s="86" t="s">
        <v>582</v>
      </c>
      <c r="OL105" s="86" t="s">
        <v>582</v>
      </c>
      <c r="OM105" s="86" t="s">
        <v>582</v>
      </c>
      <c r="ON105" s="86" t="s">
        <v>582</v>
      </c>
      <c r="OO105" s="86" t="s">
        <v>582</v>
      </c>
      <c r="OP105" s="86" t="s">
        <v>582</v>
      </c>
    </row>
    <row r="106" spans="1:406" x14ac:dyDescent="0.25">
      <c r="A106" s="86"/>
      <c r="B106" s="86" t="s">
        <v>799</v>
      </c>
      <c r="C106" s="86">
        <v>25</v>
      </c>
      <c r="D106" s="86">
        <v>32</v>
      </c>
      <c r="E106" s="86">
        <v>29</v>
      </c>
      <c r="F106" s="86">
        <v>27</v>
      </c>
      <c r="G106" s="86">
        <v>35</v>
      </c>
      <c r="H106" s="86">
        <v>25</v>
      </c>
      <c r="I106" s="86">
        <v>25</v>
      </c>
      <c r="J106" s="86">
        <v>34</v>
      </c>
      <c r="K106" s="86">
        <v>32</v>
      </c>
      <c r="L106" s="86">
        <v>29</v>
      </c>
      <c r="M106" s="86">
        <v>33</v>
      </c>
      <c r="N106" s="86">
        <v>30</v>
      </c>
      <c r="O106" s="86">
        <v>36</v>
      </c>
      <c r="P106" s="86">
        <v>31</v>
      </c>
      <c r="Q106" s="86">
        <v>29</v>
      </c>
      <c r="R106" s="86">
        <v>31</v>
      </c>
      <c r="S106" s="86">
        <v>32</v>
      </c>
      <c r="T106" s="86">
        <v>31</v>
      </c>
      <c r="U106" s="86">
        <v>46</v>
      </c>
      <c r="V106" s="86">
        <v>32</v>
      </c>
      <c r="W106" s="86">
        <v>37</v>
      </c>
      <c r="X106" s="86">
        <v>23</v>
      </c>
      <c r="Y106" s="86">
        <v>54</v>
      </c>
      <c r="Z106" s="86">
        <v>18</v>
      </c>
      <c r="AA106" s="86">
        <v>34</v>
      </c>
      <c r="AB106" s="86">
        <v>30</v>
      </c>
      <c r="AC106" s="86">
        <v>38</v>
      </c>
      <c r="AD106" s="86">
        <v>44</v>
      </c>
      <c r="AE106" s="86">
        <v>30</v>
      </c>
      <c r="AF106" s="86">
        <v>34</v>
      </c>
      <c r="AG106" s="86">
        <v>42</v>
      </c>
      <c r="AH106" s="86">
        <v>48</v>
      </c>
      <c r="AI106" s="86">
        <v>37</v>
      </c>
      <c r="AJ106" s="86">
        <v>42</v>
      </c>
      <c r="AK106" s="86">
        <v>43</v>
      </c>
      <c r="AL106" s="86">
        <v>41</v>
      </c>
      <c r="AM106" s="86">
        <v>29</v>
      </c>
      <c r="AN106" s="86">
        <v>32</v>
      </c>
      <c r="AO106" s="86">
        <v>39</v>
      </c>
      <c r="AP106" s="86">
        <v>31</v>
      </c>
      <c r="AQ106" s="86">
        <v>43</v>
      </c>
      <c r="AR106" s="86">
        <v>30</v>
      </c>
      <c r="AS106" s="86">
        <v>39</v>
      </c>
      <c r="AT106" s="86">
        <v>39</v>
      </c>
      <c r="AU106" s="86">
        <v>29</v>
      </c>
      <c r="AV106" s="86">
        <v>36</v>
      </c>
      <c r="AW106" s="86">
        <v>44</v>
      </c>
      <c r="AX106" s="86">
        <v>22</v>
      </c>
      <c r="AY106" s="86">
        <v>43</v>
      </c>
      <c r="AZ106" s="86">
        <v>29</v>
      </c>
      <c r="BA106" s="86">
        <v>47</v>
      </c>
      <c r="BB106" s="86">
        <v>31</v>
      </c>
      <c r="BC106" s="86">
        <v>31</v>
      </c>
      <c r="BD106" s="86">
        <v>38</v>
      </c>
      <c r="BE106" s="86">
        <v>36</v>
      </c>
      <c r="BF106" s="86">
        <v>42</v>
      </c>
      <c r="BG106" s="86">
        <v>41</v>
      </c>
      <c r="BH106" s="86">
        <v>42</v>
      </c>
      <c r="BI106" s="86">
        <v>54</v>
      </c>
      <c r="BJ106" s="86">
        <v>22</v>
      </c>
      <c r="BK106" s="86">
        <v>46</v>
      </c>
      <c r="BL106" s="86">
        <v>40</v>
      </c>
      <c r="BM106" s="86">
        <v>33</v>
      </c>
      <c r="BN106" s="86">
        <v>30</v>
      </c>
      <c r="BO106" s="86">
        <v>33</v>
      </c>
      <c r="BP106" s="86">
        <v>40</v>
      </c>
      <c r="BQ106" s="86">
        <v>22</v>
      </c>
      <c r="BR106" s="86">
        <v>34</v>
      </c>
      <c r="BS106" s="86">
        <v>22</v>
      </c>
      <c r="BT106" s="86">
        <v>38</v>
      </c>
      <c r="BU106" s="86">
        <v>45</v>
      </c>
      <c r="BV106" s="86">
        <v>32</v>
      </c>
      <c r="BW106" s="86">
        <v>41</v>
      </c>
      <c r="BX106" s="86">
        <v>32</v>
      </c>
      <c r="BY106" s="86">
        <v>38</v>
      </c>
      <c r="BZ106" s="86">
        <v>45</v>
      </c>
      <c r="CA106" s="86">
        <v>30</v>
      </c>
      <c r="CB106" s="86">
        <v>36</v>
      </c>
      <c r="CC106" s="86">
        <v>41</v>
      </c>
      <c r="CD106" s="86">
        <v>34</v>
      </c>
      <c r="CE106" s="86">
        <v>23</v>
      </c>
      <c r="CF106" s="86">
        <v>30</v>
      </c>
      <c r="CG106" s="86">
        <v>31</v>
      </c>
      <c r="CH106" s="86">
        <v>29</v>
      </c>
      <c r="CI106" s="86">
        <v>35</v>
      </c>
      <c r="CJ106" s="86">
        <v>26</v>
      </c>
      <c r="CK106" s="86">
        <v>30</v>
      </c>
      <c r="CL106" s="86">
        <v>28</v>
      </c>
      <c r="CM106" s="86">
        <v>27</v>
      </c>
      <c r="CN106" s="86">
        <v>32</v>
      </c>
      <c r="CO106" s="86">
        <v>30</v>
      </c>
      <c r="CP106" s="86">
        <v>25</v>
      </c>
      <c r="CQ106" s="86">
        <v>26</v>
      </c>
      <c r="CR106" s="86">
        <v>33</v>
      </c>
      <c r="CS106" s="86">
        <v>25</v>
      </c>
      <c r="CT106" s="86">
        <v>37</v>
      </c>
      <c r="CU106" s="86">
        <v>19</v>
      </c>
      <c r="CV106" s="86">
        <v>28</v>
      </c>
      <c r="CW106" s="86">
        <v>27</v>
      </c>
      <c r="CX106" s="86">
        <v>31</v>
      </c>
      <c r="CY106" s="86">
        <v>32</v>
      </c>
      <c r="CZ106" s="86">
        <v>28</v>
      </c>
      <c r="DA106" s="86">
        <v>32</v>
      </c>
      <c r="DB106" s="86">
        <v>22</v>
      </c>
      <c r="DC106" s="86">
        <v>33</v>
      </c>
      <c r="DD106" s="86">
        <v>29</v>
      </c>
      <c r="DE106" s="86">
        <v>18</v>
      </c>
      <c r="DF106" s="86">
        <v>31</v>
      </c>
      <c r="DG106" s="86">
        <v>45</v>
      </c>
      <c r="DH106" s="86">
        <v>36</v>
      </c>
      <c r="DI106" s="86">
        <v>24</v>
      </c>
      <c r="DJ106" s="86">
        <v>25</v>
      </c>
      <c r="DK106" s="86">
        <v>33</v>
      </c>
      <c r="DL106" s="86">
        <v>28</v>
      </c>
      <c r="DM106" s="86">
        <v>27</v>
      </c>
      <c r="DN106" s="86">
        <v>27</v>
      </c>
      <c r="DO106" s="86">
        <v>24</v>
      </c>
      <c r="DP106" s="86">
        <v>33</v>
      </c>
      <c r="DQ106" s="86">
        <v>22</v>
      </c>
      <c r="DR106" s="86">
        <v>35</v>
      </c>
      <c r="DS106" s="86">
        <v>23</v>
      </c>
      <c r="DT106" s="86">
        <v>23</v>
      </c>
      <c r="DU106" s="86">
        <v>23</v>
      </c>
      <c r="DV106" s="86">
        <v>39</v>
      </c>
      <c r="DW106" s="86">
        <v>33</v>
      </c>
      <c r="DX106" s="86">
        <v>30</v>
      </c>
      <c r="DY106" s="86">
        <v>24</v>
      </c>
      <c r="DZ106" s="86">
        <v>32</v>
      </c>
      <c r="EA106" s="86">
        <v>35</v>
      </c>
      <c r="EB106" s="86">
        <v>42</v>
      </c>
      <c r="EC106" s="86">
        <v>45</v>
      </c>
      <c r="ED106" s="86">
        <v>33</v>
      </c>
      <c r="EE106" s="86">
        <v>36</v>
      </c>
      <c r="EF106" s="86">
        <v>17</v>
      </c>
      <c r="EG106" s="86">
        <v>42</v>
      </c>
      <c r="EH106" s="86">
        <v>43</v>
      </c>
      <c r="EI106" s="86">
        <v>32</v>
      </c>
      <c r="EJ106" s="86">
        <v>34</v>
      </c>
      <c r="EK106" s="86">
        <v>33</v>
      </c>
      <c r="EL106" s="86">
        <v>29</v>
      </c>
      <c r="EM106" s="86">
        <v>20</v>
      </c>
      <c r="EN106" s="86">
        <v>54</v>
      </c>
      <c r="EO106" s="86">
        <v>42</v>
      </c>
      <c r="EP106" s="86">
        <v>54</v>
      </c>
      <c r="EQ106" s="86">
        <v>50</v>
      </c>
      <c r="ER106" s="86">
        <v>52</v>
      </c>
      <c r="ES106" s="86">
        <v>54</v>
      </c>
      <c r="ET106" s="86">
        <v>42</v>
      </c>
      <c r="EU106" s="86">
        <v>32</v>
      </c>
      <c r="EV106" s="86">
        <v>49</v>
      </c>
      <c r="EW106" s="86">
        <v>32</v>
      </c>
      <c r="EX106" s="86">
        <v>45</v>
      </c>
      <c r="EY106" s="86">
        <v>50</v>
      </c>
      <c r="EZ106" s="86">
        <v>54</v>
      </c>
      <c r="FA106" s="86">
        <v>54</v>
      </c>
      <c r="FB106" s="86">
        <v>51</v>
      </c>
      <c r="FC106" s="86">
        <v>54</v>
      </c>
      <c r="FD106" s="86">
        <v>28</v>
      </c>
      <c r="FE106" s="86">
        <v>45</v>
      </c>
      <c r="FF106" s="86">
        <v>40</v>
      </c>
      <c r="FG106" s="86">
        <v>27</v>
      </c>
      <c r="FH106" s="86">
        <v>28</v>
      </c>
      <c r="FI106" s="86">
        <v>34</v>
      </c>
      <c r="FJ106" s="86">
        <v>34</v>
      </c>
      <c r="FK106" s="86">
        <v>35</v>
      </c>
      <c r="FL106" s="86">
        <v>45</v>
      </c>
      <c r="FM106" s="86">
        <v>34</v>
      </c>
      <c r="FN106" s="86">
        <v>35</v>
      </c>
      <c r="FO106" s="86">
        <v>38</v>
      </c>
      <c r="FP106" s="86">
        <v>43</v>
      </c>
      <c r="FQ106" s="86">
        <v>34</v>
      </c>
      <c r="FR106" s="86">
        <v>42</v>
      </c>
      <c r="FS106" s="86">
        <v>33</v>
      </c>
      <c r="FT106" s="86">
        <v>36</v>
      </c>
      <c r="FU106" s="86">
        <v>39</v>
      </c>
      <c r="FV106" s="86">
        <v>43</v>
      </c>
      <c r="FW106" s="86">
        <v>36</v>
      </c>
      <c r="FX106" s="86">
        <v>40</v>
      </c>
      <c r="FY106" s="86">
        <v>45</v>
      </c>
      <c r="FZ106" s="86">
        <v>40</v>
      </c>
      <c r="GA106" s="86">
        <v>45</v>
      </c>
      <c r="GB106" s="86">
        <v>29</v>
      </c>
      <c r="GC106" s="86">
        <v>45</v>
      </c>
      <c r="GD106" s="86">
        <v>33</v>
      </c>
      <c r="GE106" s="86">
        <v>45</v>
      </c>
      <c r="GF106" s="86">
        <v>45</v>
      </c>
      <c r="GG106" s="86">
        <v>45</v>
      </c>
      <c r="GH106" s="86">
        <v>45</v>
      </c>
      <c r="GI106" s="86">
        <v>45</v>
      </c>
      <c r="GJ106" s="86">
        <v>38</v>
      </c>
      <c r="GK106" s="86">
        <v>36</v>
      </c>
      <c r="GL106" s="86">
        <v>39</v>
      </c>
      <c r="GM106" s="86">
        <v>30</v>
      </c>
      <c r="GN106" s="86">
        <v>44</v>
      </c>
      <c r="GO106" s="86">
        <v>35</v>
      </c>
      <c r="GP106" s="86">
        <v>42</v>
      </c>
      <c r="GQ106" s="86">
        <v>45</v>
      </c>
      <c r="GR106" s="86">
        <v>45</v>
      </c>
      <c r="GS106" s="86">
        <v>45</v>
      </c>
      <c r="GT106" s="86">
        <v>45</v>
      </c>
      <c r="GU106" s="86">
        <v>38</v>
      </c>
      <c r="GV106" s="86">
        <v>28</v>
      </c>
      <c r="GW106" s="86">
        <v>45</v>
      </c>
      <c r="GX106" s="86">
        <v>24</v>
      </c>
      <c r="GY106" s="86">
        <v>43</v>
      </c>
      <c r="GZ106" s="86">
        <v>45</v>
      </c>
      <c r="HA106" s="86">
        <v>37</v>
      </c>
      <c r="HB106" s="86">
        <v>45</v>
      </c>
      <c r="HC106" s="86">
        <v>45</v>
      </c>
      <c r="HD106" s="86">
        <v>36</v>
      </c>
      <c r="HE106" s="86">
        <v>31</v>
      </c>
      <c r="HF106" s="86">
        <v>31</v>
      </c>
      <c r="HG106" s="86">
        <v>39</v>
      </c>
      <c r="HH106" s="86">
        <v>30</v>
      </c>
      <c r="HI106" s="86">
        <v>33</v>
      </c>
      <c r="HJ106" s="86">
        <v>31</v>
      </c>
      <c r="HK106" s="86">
        <v>29</v>
      </c>
      <c r="HL106" s="86">
        <v>33</v>
      </c>
      <c r="HM106" s="86">
        <v>36</v>
      </c>
      <c r="HN106" s="86">
        <v>39</v>
      </c>
      <c r="HO106" s="86">
        <v>34</v>
      </c>
      <c r="HP106" s="86">
        <v>24</v>
      </c>
      <c r="HQ106" s="86">
        <v>28</v>
      </c>
      <c r="HR106" s="86">
        <v>26</v>
      </c>
      <c r="HS106" s="86">
        <v>35</v>
      </c>
      <c r="HT106" s="86">
        <v>37</v>
      </c>
      <c r="HU106" s="86">
        <v>22</v>
      </c>
      <c r="HV106" s="86">
        <v>28</v>
      </c>
      <c r="HW106" s="86">
        <v>20</v>
      </c>
      <c r="HX106" s="86">
        <v>31</v>
      </c>
      <c r="HY106" s="86">
        <v>54</v>
      </c>
      <c r="HZ106" s="86">
        <v>44</v>
      </c>
      <c r="IA106" s="86">
        <v>54</v>
      </c>
      <c r="IB106" s="86">
        <v>25</v>
      </c>
      <c r="IC106" s="86">
        <v>54</v>
      </c>
      <c r="ID106" s="86">
        <v>49</v>
      </c>
      <c r="IE106" s="86">
        <v>54</v>
      </c>
      <c r="IF106" s="86">
        <v>50</v>
      </c>
      <c r="IG106" s="86">
        <v>46</v>
      </c>
      <c r="IH106" s="86">
        <v>45</v>
      </c>
      <c r="II106" s="86">
        <v>52</v>
      </c>
      <c r="IJ106" s="86">
        <v>34</v>
      </c>
      <c r="IK106" s="86">
        <v>41</v>
      </c>
      <c r="IL106" s="86">
        <v>31</v>
      </c>
      <c r="IM106" s="86">
        <v>42</v>
      </c>
      <c r="IN106" s="86">
        <v>27</v>
      </c>
      <c r="IO106" s="86">
        <v>31</v>
      </c>
      <c r="IP106" s="86">
        <v>34</v>
      </c>
      <c r="IQ106" s="86">
        <v>47</v>
      </c>
      <c r="IR106" s="86">
        <v>37</v>
      </c>
      <c r="IS106" s="86">
        <v>39</v>
      </c>
      <c r="IT106" s="86">
        <v>42</v>
      </c>
      <c r="IU106" s="86">
        <v>35</v>
      </c>
      <c r="IV106" s="86">
        <v>43</v>
      </c>
      <c r="IW106" s="86">
        <v>43</v>
      </c>
      <c r="IX106" s="86">
        <v>38</v>
      </c>
      <c r="IY106" s="86">
        <v>33</v>
      </c>
      <c r="IZ106" s="86">
        <v>26</v>
      </c>
      <c r="JA106" s="86">
        <v>35</v>
      </c>
      <c r="JB106" s="86">
        <v>52</v>
      </c>
      <c r="JC106" s="86">
        <v>44</v>
      </c>
      <c r="JD106" s="86">
        <v>45</v>
      </c>
      <c r="JE106" s="86">
        <v>26</v>
      </c>
      <c r="JF106" s="86">
        <v>38</v>
      </c>
      <c r="JG106" s="86">
        <v>45</v>
      </c>
      <c r="JH106" s="86">
        <v>35</v>
      </c>
      <c r="JI106" s="86">
        <v>45</v>
      </c>
      <c r="JJ106" s="86">
        <v>39</v>
      </c>
      <c r="JK106" s="86">
        <v>41</v>
      </c>
      <c r="JL106" s="86">
        <v>19</v>
      </c>
      <c r="JM106" s="86">
        <v>34</v>
      </c>
      <c r="JN106" s="86">
        <v>40</v>
      </c>
      <c r="JO106" s="86">
        <v>45</v>
      </c>
      <c r="JP106" s="86">
        <v>20</v>
      </c>
      <c r="JQ106" s="86">
        <v>20</v>
      </c>
      <c r="JR106" s="86">
        <v>33</v>
      </c>
      <c r="JS106" s="86">
        <v>34</v>
      </c>
      <c r="JT106" s="86">
        <v>38</v>
      </c>
      <c r="JU106" s="86">
        <v>15</v>
      </c>
      <c r="JV106" s="86">
        <v>31</v>
      </c>
      <c r="JW106" s="86">
        <v>28</v>
      </c>
      <c r="JX106" s="86">
        <v>26</v>
      </c>
      <c r="JY106" s="86">
        <v>22</v>
      </c>
      <c r="JZ106" s="86">
        <v>34</v>
      </c>
      <c r="KA106" s="86">
        <v>21</v>
      </c>
      <c r="KB106" s="86">
        <v>54</v>
      </c>
      <c r="KC106" s="86">
        <v>31</v>
      </c>
      <c r="KD106" s="86">
        <v>54</v>
      </c>
      <c r="KE106" s="86">
        <v>54</v>
      </c>
      <c r="KF106" s="86">
        <v>35</v>
      </c>
      <c r="KG106" s="86">
        <v>54</v>
      </c>
      <c r="KH106" s="86">
        <v>19</v>
      </c>
      <c r="KI106" s="86">
        <v>34</v>
      </c>
      <c r="KJ106" s="86">
        <v>37</v>
      </c>
      <c r="KK106" s="86">
        <v>36</v>
      </c>
      <c r="KL106" s="86">
        <v>54</v>
      </c>
      <c r="KM106" s="86">
        <v>20</v>
      </c>
      <c r="KN106" s="86">
        <v>37</v>
      </c>
      <c r="KO106" s="86">
        <v>46</v>
      </c>
      <c r="KP106" s="86">
        <v>40</v>
      </c>
      <c r="KQ106" s="86">
        <v>36</v>
      </c>
      <c r="KR106" s="86">
        <v>14</v>
      </c>
      <c r="KS106" s="86">
        <v>33</v>
      </c>
      <c r="KT106" s="86">
        <v>32</v>
      </c>
      <c r="KU106" s="86">
        <v>49</v>
      </c>
      <c r="KV106" s="86">
        <v>33</v>
      </c>
      <c r="KW106" s="86">
        <v>39</v>
      </c>
      <c r="KX106" s="86">
        <v>28</v>
      </c>
      <c r="KY106" s="86">
        <v>42</v>
      </c>
      <c r="KZ106" s="86">
        <v>49</v>
      </c>
      <c r="LA106" s="86">
        <v>41</v>
      </c>
      <c r="LB106" s="86">
        <v>40</v>
      </c>
      <c r="LC106" s="86">
        <v>38</v>
      </c>
      <c r="LD106" s="86">
        <v>45</v>
      </c>
      <c r="LE106" s="86">
        <v>44</v>
      </c>
      <c r="LF106" s="86">
        <v>37</v>
      </c>
      <c r="LG106" s="86">
        <v>45</v>
      </c>
      <c r="LH106" s="86">
        <v>45</v>
      </c>
      <c r="LI106" s="86">
        <v>45</v>
      </c>
      <c r="LJ106" s="86">
        <v>45</v>
      </c>
      <c r="LK106" s="86">
        <v>45</v>
      </c>
      <c r="LL106" s="86">
        <v>45</v>
      </c>
      <c r="LM106" s="86">
        <v>45</v>
      </c>
      <c r="LN106" s="86">
        <v>45</v>
      </c>
      <c r="LO106" s="86">
        <v>45</v>
      </c>
      <c r="LP106" s="86">
        <v>40</v>
      </c>
      <c r="LQ106" s="86">
        <v>45</v>
      </c>
      <c r="LR106" s="86">
        <v>41</v>
      </c>
      <c r="LS106" s="86">
        <v>39</v>
      </c>
      <c r="LT106" s="86">
        <v>37</v>
      </c>
      <c r="LU106" s="86">
        <v>45</v>
      </c>
      <c r="LV106" s="86">
        <v>45</v>
      </c>
      <c r="LW106" s="86">
        <v>45</v>
      </c>
      <c r="LX106" s="86">
        <v>39</v>
      </c>
      <c r="LY106" s="86">
        <v>45</v>
      </c>
      <c r="LZ106" s="86">
        <v>31</v>
      </c>
      <c r="MA106" s="86">
        <v>45</v>
      </c>
      <c r="MB106" s="86">
        <v>45</v>
      </c>
      <c r="MC106" s="86">
        <v>30</v>
      </c>
      <c r="MD106" s="86">
        <v>28</v>
      </c>
      <c r="ME106" s="86">
        <v>45</v>
      </c>
      <c r="MF106" s="86">
        <v>31</v>
      </c>
      <c r="MG106" s="86">
        <v>33</v>
      </c>
      <c r="MH106" s="86">
        <v>38</v>
      </c>
      <c r="MI106" s="86">
        <v>45</v>
      </c>
      <c r="MJ106" s="86">
        <v>30</v>
      </c>
      <c r="MK106" s="86">
        <v>43</v>
      </c>
      <c r="ML106" s="86">
        <v>44</v>
      </c>
      <c r="MM106" s="86">
        <v>45</v>
      </c>
      <c r="MN106" s="86">
        <v>45</v>
      </c>
      <c r="MO106" s="86">
        <v>27</v>
      </c>
      <c r="MP106" s="86">
        <v>44</v>
      </c>
      <c r="MQ106" s="86">
        <v>45</v>
      </c>
      <c r="MR106" s="86">
        <v>45</v>
      </c>
      <c r="MS106" s="86">
        <v>40</v>
      </c>
      <c r="MT106" s="86">
        <v>45</v>
      </c>
      <c r="MU106" s="86">
        <v>31</v>
      </c>
      <c r="MV106" s="86">
        <v>39</v>
      </c>
      <c r="MW106" s="86">
        <v>45</v>
      </c>
      <c r="MX106" s="86">
        <v>37</v>
      </c>
      <c r="MY106" s="86">
        <v>45</v>
      </c>
      <c r="MZ106" s="86">
        <v>45</v>
      </c>
      <c r="NA106" s="86">
        <v>45</v>
      </c>
      <c r="NB106" s="86">
        <v>45</v>
      </c>
      <c r="NC106" s="86">
        <v>45</v>
      </c>
      <c r="ND106" s="86">
        <v>31</v>
      </c>
      <c r="NE106" s="86">
        <v>45</v>
      </c>
      <c r="NF106" s="86">
        <v>33</v>
      </c>
      <c r="NG106" s="86">
        <v>45</v>
      </c>
      <c r="NH106" s="86">
        <v>32</v>
      </c>
      <c r="NI106" s="86">
        <v>45</v>
      </c>
      <c r="NJ106" s="86">
        <v>45</v>
      </c>
      <c r="NK106" s="86">
        <v>45</v>
      </c>
      <c r="NL106" s="86">
        <v>45</v>
      </c>
      <c r="NM106" s="86">
        <v>27</v>
      </c>
      <c r="NN106" s="86">
        <v>45</v>
      </c>
      <c r="NO106" s="86">
        <v>45</v>
      </c>
      <c r="NP106" s="86">
        <v>30</v>
      </c>
      <c r="NQ106" s="86">
        <v>35</v>
      </c>
      <c r="NR106" s="86">
        <v>43</v>
      </c>
      <c r="NS106" s="86">
        <v>45</v>
      </c>
      <c r="NT106" s="86">
        <v>44</v>
      </c>
      <c r="NU106" s="86">
        <v>45</v>
      </c>
      <c r="NV106" s="86">
        <v>45</v>
      </c>
      <c r="NW106" s="86">
        <v>40</v>
      </c>
      <c r="NX106" s="86">
        <v>39</v>
      </c>
      <c r="NY106" s="86">
        <v>45</v>
      </c>
      <c r="NZ106" s="86">
        <v>35</v>
      </c>
      <c r="OA106" s="86">
        <v>37</v>
      </c>
      <c r="OB106" s="86">
        <v>36</v>
      </c>
      <c r="OC106" s="86">
        <v>41</v>
      </c>
      <c r="OD106" s="86">
        <v>38</v>
      </c>
      <c r="OE106" s="86">
        <v>36</v>
      </c>
      <c r="OF106" s="86">
        <v>45</v>
      </c>
      <c r="OG106" s="86">
        <v>45</v>
      </c>
      <c r="OH106" s="86">
        <v>45</v>
      </c>
      <c r="OI106" s="86">
        <v>38</v>
      </c>
      <c r="OJ106" s="86">
        <v>45</v>
      </c>
      <c r="OK106" s="86">
        <v>41</v>
      </c>
      <c r="OL106" s="86">
        <v>37</v>
      </c>
      <c r="OM106" s="86">
        <v>45</v>
      </c>
      <c r="ON106" s="86">
        <v>45</v>
      </c>
      <c r="OO106" s="86">
        <v>37</v>
      </c>
      <c r="OP106" s="86">
        <v>54</v>
      </c>
    </row>
    <row r="107" spans="1:406" x14ac:dyDescent="0.25">
      <c r="A107" s="86"/>
      <c r="B107" s="86" t="s">
        <v>531</v>
      </c>
      <c r="C107" s="86">
        <v>19</v>
      </c>
      <c r="D107" s="86">
        <v>29</v>
      </c>
      <c r="E107" s="86">
        <v>22</v>
      </c>
      <c r="F107" s="86">
        <v>23</v>
      </c>
      <c r="G107" s="86">
        <v>30</v>
      </c>
      <c r="H107" s="86">
        <v>15</v>
      </c>
      <c r="I107" s="86">
        <v>18</v>
      </c>
      <c r="J107" s="86">
        <v>16</v>
      </c>
      <c r="K107" s="86">
        <v>26</v>
      </c>
      <c r="L107" s="86">
        <v>18</v>
      </c>
      <c r="M107" s="86">
        <v>17</v>
      </c>
      <c r="N107" s="86">
        <v>18</v>
      </c>
      <c r="O107" s="86">
        <v>21</v>
      </c>
      <c r="P107" s="86">
        <v>24</v>
      </c>
      <c r="Q107" s="86">
        <v>20</v>
      </c>
      <c r="R107" s="86">
        <v>21</v>
      </c>
      <c r="S107" s="86">
        <v>24</v>
      </c>
      <c r="T107" s="86">
        <v>22</v>
      </c>
      <c r="U107" s="86">
        <v>32</v>
      </c>
      <c r="V107" s="86">
        <v>21</v>
      </c>
      <c r="W107" s="86">
        <v>22</v>
      </c>
      <c r="X107" s="86">
        <v>16</v>
      </c>
      <c r="Y107" s="86">
        <v>27</v>
      </c>
      <c r="Z107" s="86">
        <v>11</v>
      </c>
      <c r="AA107" s="86">
        <v>19</v>
      </c>
      <c r="AB107" s="86">
        <v>19</v>
      </c>
      <c r="AC107" s="86">
        <v>34</v>
      </c>
      <c r="AD107" s="86">
        <v>37</v>
      </c>
      <c r="AE107" s="86">
        <v>26</v>
      </c>
      <c r="AF107" s="86">
        <v>29</v>
      </c>
      <c r="AG107" s="86">
        <v>30</v>
      </c>
      <c r="AH107" s="86">
        <v>42</v>
      </c>
      <c r="AI107" s="86">
        <v>34</v>
      </c>
      <c r="AJ107" s="86">
        <v>30</v>
      </c>
      <c r="AK107" s="86">
        <v>27</v>
      </c>
      <c r="AL107" s="86">
        <v>26</v>
      </c>
      <c r="AM107" s="86">
        <v>25</v>
      </c>
      <c r="AN107" s="86">
        <v>28</v>
      </c>
      <c r="AO107" s="86">
        <v>32</v>
      </c>
      <c r="AP107" s="86">
        <v>27</v>
      </c>
      <c r="AQ107" s="86">
        <v>30</v>
      </c>
      <c r="AR107" s="86">
        <v>24</v>
      </c>
      <c r="AS107" s="86">
        <v>34</v>
      </c>
      <c r="AT107" s="86">
        <v>29</v>
      </c>
      <c r="AU107" s="86">
        <v>26</v>
      </c>
      <c r="AV107" s="86">
        <v>28</v>
      </c>
      <c r="AW107" s="86">
        <v>33</v>
      </c>
      <c r="AX107" s="86">
        <v>19</v>
      </c>
      <c r="AY107" s="86">
        <v>37</v>
      </c>
      <c r="AZ107" s="86">
        <v>23</v>
      </c>
      <c r="BA107" s="86">
        <v>38</v>
      </c>
      <c r="BB107" s="86">
        <v>27</v>
      </c>
      <c r="BC107" s="86">
        <v>23</v>
      </c>
      <c r="BD107" s="86">
        <v>27</v>
      </c>
      <c r="BE107" s="86">
        <v>31</v>
      </c>
      <c r="BF107" s="86">
        <v>40</v>
      </c>
      <c r="BG107" s="86">
        <v>34</v>
      </c>
      <c r="BH107" s="86">
        <v>25</v>
      </c>
      <c r="BI107" s="86">
        <v>41</v>
      </c>
      <c r="BJ107" s="86">
        <v>18</v>
      </c>
      <c r="BK107" s="86">
        <v>27</v>
      </c>
      <c r="BL107" s="86">
        <v>36</v>
      </c>
      <c r="BM107" s="86">
        <v>26</v>
      </c>
      <c r="BN107" s="86">
        <v>26</v>
      </c>
      <c r="BO107" s="86">
        <v>27</v>
      </c>
      <c r="BP107" s="86">
        <v>38</v>
      </c>
      <c r="BQ107" s="86">
        <v>20</v>
      </c>
      <c r="BR107" s="86">
        <v>30</v>
      </c>
      <c r="BS107" s="86">
        <v>21</v>
      </c>
      <c r="BT107" s="86">
        <v>32</v>
      </c>
      <c r="BU107" s="86">
        <v>40</v>
      </c>
      <c r="BV107" s="86">
        <v>28</v>
      </c>
      <c r="BW107" s="86">
        <v>29</v>
      </c>
      <c r="BX107" s="86">
        <v>25</v>
      </c>
      <c r="BY107" s="86">
        <v>35</v>
      </c>
      <c r="BZ107" s="86">
        <v>38</v>
      </c>
      <c r="CA107" s="86">
        <v>27</v>
      </c>
      <c r="CB107" s="86">
        <v>32</v>
      </c>
      <c r="CC107" s="86">
        <v>35</v>
      </c>
      <c r="CD107" s="86">
        <v>32</v>
      </c>
      <c r="CE107" s="86">
        <v>16</v>
      </c>
      <c r="CF107" s="86">
        <v>25</v>
      </c>
      <c r="CG107" s="86">
        <v>26</v>
      </c>
      <c r="CH107" s="86">
        <v>25</v>
      </c>
      <c r="CI107" s="86">
        <v>22</v>
      </c>
      <c r="CJ107" s="86">
        <v>21</v>
      </c>
      <c r="CK107" s="86">
        <v>24</v>
      </c>
      <c r="CL107" s="86">
        <v>14</v>
      </c>
      <c r="CM107" s="86">
        <v>22</v>
      </c>
      <c r="CN107" s="86">
        <v>16</v>
      </c>
      <c r="CO107" s="86">
        <v>26</v>
      </c>
      <c r="CP107" s="86">
        <v>15</v>
      </c>
      <c r="CQ107" s="86">
        <v>25</v>
      </c>
      <c r="CR107" s="86">
        <v>27</v>
      </c>
      <c r="CS107" s="86">
        <v>23</v>
      </c>
      <c r="CT107" s="86">
        <v>21</v>
      </c>
      <c r="CU107" s="86">
        <v>14</v>
      </c>
      <c r="CV107" s="86">
        <v>22</v>
      </c>
      <c r="CW107" s="86">
        <v>21</v>
      </c>
      <c r="CX107" s="86">
        <v>29</v>
      </c>
      <c r="CY107" s="86">
        <v>27</v>
      </c>
      <c r="CZ107" s="86">
        <v>25</v>
      </c>
      <c r="DA107" s="86">
        <v>27</v>
      </c>
      <c r="DB107" s="86">
        <v>17</v>
      </c>
      <c r="DC107" s="86">
        <v>27</v>
      </c>
      <c r="DD107" s="86">
        <v>22</v>
      </c>
      <c r="DE107" s="86">
        <v>15</v>
      </c>
      <c r="DF107" s="86">
        <v>19</v>
      </c>
      <c r="DG107" s="86">
        <v>33</v>
      </c>
      <c r="DH107" s="86">
        <v>23</v>
      </c>
      <c r="DI107" s="86">
        <v>21</v>
      </c>
      <c r="DJ107" s="86">
        <v>22</v>
      </c>
      <c r="DK107" s="86">
        <v>28</v>
      </c>
      <c r="DL107" s="86">
        <v>22</v>
      </c>
      <c r="DM107" s="86">
        <v>15</v>
      </c>
      <c r="DN107" s="86">
        <v>25</v>
      </c>
      <c r="DO107" s="86">
        <v>23</v>
      </c>
      <c r="DP107" s="86">
        <v>31</v>
      </c>
      <c r="DQ107" s="86">
        <v>18</v>
      </c>
      <c r="DR107" s="86">
        <v>26</v>
      </c>
      <c r="DS107" s="86">
        <v>22</v>
      </c>
      <c r="DT107" s="86">
        <v>22</v>
      </c>
      <c r="DU107" s="86">
        <v>22</v>
      </c>
      <c r="DV107" s="86">
        <v>32</v>
      </c>
      <c r="DW107" s="86">
        <v>31</v>
      </c>
      <c r="DX107" s="86">
        <v>29</v>
      </c>
      <c r="DY107" s="86">
        <v>18</v>
      </c>
      <c r="DZ107" s="86">
        <v>25</v>
      </c>
      <c r="EA107" s="86">
        <v>25</v>
      </c>
      <c r="EB107" s="86">
        <v>38</v>
      </c>
      <c r="EC107" s="86">
        <v>39</v>
      </c>
      <c r="ED107" s="86">
        <v>29</v>
      </c>
      <c r="EE107" s="86">
        <v>25</v>
      </c>
      <c r="EF107" s="86">
        <v>16</v>
      </c>
      <c r="EG107" s="86">
        <v>42</v>
      </c>
      <c r="EH107" s="86">
        <v>38</v>
      </c>
      <c r="EI107" s="86">
        <v>28</v>
      </c>
      <c r="EJ107" s="86">
        <v>31</v>
      </c>
      <c r="EK107" s="86">
        <v>32</v>
      </c>
      <c r="EL107" s="86">
        <v>27</v>
      </c>
      <c r="EM107" s="86">
        <v>20</v>
      </c>
      <c r="EN107" s="86">
        <v>45</v>
      </c>
      <c r="EO107" s="86">
        <v>39</v>
      </c>
      <c r="EP107" s="86">
        <v>51</v>
      </c>
      <c r="EQ107" s="86">
        <v>48</v>
      </c>
      <c r="ER107" s="86">
        <v>47</v>
      </c>
      <c r="ES107" s="86">
        <v>47</v>
      </c>
      <c r="ET107" s="86">
        <v>35</v>
      </c>
      <c r="EU107" s="86">
        <v>27</v>
      </c>
      <c r="EV107" s="86">
        <v>38</v>
      </c>
      <c r="EW107" s="86">
        <v>29</v>
      </c>
      <c r="EX107" s="86">
        <v>36</v>
      </c>
      <c r="EY107" s="86">
        <v>44</v>
      </c>
      <c r="EZ107" s="86">
        <v>47</v>
      </c>
      <c r="FA107" s="86">
        <v>44</v>
      </c>
      <c r="FB107" s="86">
        <v>45</v>
      </c>
      <c r="FC107" s="86">
        <v>47</v>
      </c>
      <c r="FD107" s="86">
        <v>26</v>
      </c>
      <c r="FE107" s="86">
        <v>30</v>
      </c>
      <c r="FF107" s="86">
        <v>35</v>
      </c>
      <c r="FG107" s="86">
        <v>19</v>
      </c>
      <c r="FH107" s="86">
        <v>17</v>
      </c>
      <c r="FI107" s="86">
        <v>31</v>
      </c>
      <c r="FJ107" s="86">
        <v>31</v>
      </c>
      <c r="FK107" s="86">
        <v>29</v>
      </c>
      <c r="FL107" s="86">
        <v>32</v>
      </c>
      <c r="FM107" s="86">
        <v>25</v>
      </c>
      <c r="FN107" s="86">
        <v>33</v>
      </c>
      <c r="FO107" s="86">
        <v>30</v>
      </c>
      <c r="FP107" s="86">
        <v>37</v>
      </c>
      <c r="FQ107" s="86">
        <v>24</v>
      </c>
      <c r="FR107" s="86">
        <v>30</v>
      </c>
      <c r="FS107" s="86">
        <v>31</v>
      </c>
      <c r="FT107" s="86">
        <v>31</v>
      </c>
      <c r="FU107" s="86">
        <v>31</v>
      </c>
      <c r="FV107" s="86">
        <v>36</v>
      </c>
      <c r="FW107" s="86">
        <v>36</v>
      </c>
      <c r="FX107" s="86">
        <v>35</v>
      </c>
      <c r="FY107" s="86">
        <v>36</v>
      </c>
      <c r="FZ107" s="86">
        <v>35</v>
      </c>
      <c r="GA107" s="86">
        <v>40</v>
      </c>
      <c r="GB107" s="86">
        <v>23</v>
      </c>
      <c r="GC107" s="86">
        <v>42</v>
      </c>
      <c r="GD107" s="86">
        <v>30</v>
      </c>
      <c r="GE107" s="86">
        <v>12</v>
      </c>
      <c r="GF107" s="86">
        <v>28</v>
      </c>
      <c r="GG107" s="86">
        <v>39</v>
      </c>
      <c r="GH107" s="86">
        <v>22</v>
      </c>
      <c r="GI107" s="86">
        <v>34</v>
      </c>
      <c r="GJ107" s="86">
        <v>32</v>
      </c>
      <c r="GK107" s="86">
        <v>32</v>
      </c>
      <c r="GL107" s="86">
        <v>36</v>
      </c>
      <c r="GM107" s="86">
        <v>25</v>
      </c>
      <c r="GN107" s="86">
        <v>34</v>
      </c>
      <c r="GO107" s="86">
        <v>31</v>
      </c>
      <c r="GP107" s="86">
        <v>38</v>
      </c>
      <c r="GQ107" s="86">
        <v>34</v>
      </c>
      <c r="GR107" s="86">
        <v>34</v>
      </c>
      <c r="GS107" s="86">
        <v>44</v>
      </c>
      <c r="GT107" s="86">
        <v>38</v>
      </c>
      <c r="GU107" s="86">
        <v>36</v>
      </c>
      <c r="GV107" s="86">
        <v>20</v>
      </c>
      <c r="GW107" s="86">
        <v>35</v>
      </c>
      <c r="GX107" s="86">
        <v>12</v>
      </c>
      <c r="GY107" s="86">
        <v>37</v>
      </c>
      <c r="GZ107" s="86">
        <v>27</v>
      </c>
      <c r="HA107" s="86">
        <v>33</v>
      </c>
      <c r="HB107" s="86">
        <v>38</v>
      </c>
      <c r="HC107" s="86">
        <v>41</v>
      </c>
      <c r="HD107" s="86">
        <v>31</v>
      </c>
      <c r="HE107" s="86">
        <v>25</v>
      </c>
      <c r="HF107" s="86">
        <v>28</v>
      </c>
      <c r="HG107" s="86">
        <v>26</v>
      </c>
      <c r="HH107" s="86">
        <v>21</v>
      </c>
      <c r="HI107" s="86">
        <v>21</v>
      </c>
      <c r="HJ107" s="86">
        <v>25</v>
      </c>
      <c r="HK107" s="86">
        <v>21</v>
      </c>
      <c r="HL107" s="86">
        <v>22</v>
      </c>
      <c r="HM107" s="86">
        <v>26</v>
      </c>
      <c r="HN107" s="86">
        <v>23</v>
      </c>
      <c r="HO107" s="86">
        <v>26</v>
      </c>
      <c r="HP107" s="86">
        <v>22</v>
      </c>
      <c r="HQ107" s="86">
        <v>21</v>
      </c>
      <c r="HR107" s="86">
        <v>16</v>
      </c>
      <c r="HS107" s="86">
        <v>25</v>
      </c>
      <c r="HT107" s="86">
        <v>28</v>
      </c>
      <c r="HU107" s="86">
        <v>12</v>
      </c>
      <c r="HV107" s="86">
        <v>22</v>
      </c>
      <c r="HW107" s="86">
        <v>16</v>
      </c>
      <c r="HX107" s="86">
        <v>23</v>
      </c>
      <c r="HY107" s="86">
        <v>53</v>
      </c>
      <c r="HZ107" s="86">
        <v>39</v>
      </c>
      <c r="IA107" s="86">
        <v>52</v>
      </c>
      <c r="IB107" s="86">
        <v>20</v>
      </c>
      <c r="IC107" s="86">
        <v>51</v>
      </c>
      <c r="ID107" s="86">
        <v>45</v>
      </c>
      <c r="IE107" s="86">
        <v>39</v>
      </c>
      <c r="IF107" s="86">
        <v>34</v>
      </c>
      <c r="IG107" s="86">
        <v>31</v>
      </c>
      <c r="IH107" s="86">
        <v>37</v>
      </c>
      <c r="II107" s="86">
        <v>34</v>
      </c>
      <c r="IJ107" s="86">
        <v>23</v>
      </c>
      <c r="IK107" s="86">
        <v>29</v>
      </c>
      <c r="IL107" s="86">
        <v>22</v>
      </c>
      <c r="IM107" s="86">
        <v>37</v>
      </c>
      <c r="IN107" s="86">
        <v>23</v>
      </c>
      <c r="IO107" s="86">
        <v>25</v>
      </c>
      <c r="IP107" s="86">
        <v>30</v>
      </c>
      <c r="IQ107" s="86">
        <v>40</v>
      </c>
      <c r="IR107" s="86">
        <v>31</v>
      </c>
      <c r="IS107" s="86">
        <v>35</v>
      </c>
      <c r="IT107" s="86">
        <v>34</v>
      </c>
      <c r="IU107" s="86">
        <v>31</v>
      </c>
      <c r="IV107" s="86">
        <v>34</v>
      </c>
      <c r="IW107" s="86">
        <v>37</v>
      </c>
      <c r="IX107" s="86">
        <v>34</v>
      </c>
      <c r="IY107" s="86">
        <v>29</v>
      </c>
      <c r="IZ107" s="86">
        <v>17</v>
      </c>
      <c r="JA107" s="86">
        <v>31</v>
      </c>
      <c r="JB107" s="86">
        <v>34</v>
      </c>
      <c r="JC107" s="86">
        <v>44</v>
      </c>
      <c r="JD107" s="86">
        <v>25</v>
      </c>
      <c r="JE107" s="86">
        <v>17</v>
      </c>
      <c r="JF107" s="86">
        <v>30</v>
      </c>
      <c r="JG107" s="86">
        <v>33</v>
      </c>
      <c r="JH107" s="86">
        <v>20</v>
      </c>
      <c r="JI107" s="86">
        <v>39</v>
      </c>
      <c r="JJ107" s="86">
        <v>35</v>
      </c>
      <c r="JK107" s="86">
        <v>28</v>
      </c>
      <c r="JL107" s="86">
        <v>13</v>
      </c>
      <c r="JM107" s="86">
        <v>29</v>
      </c>
      <c r="JN107" s="86">
        <v>38</v>
      </c>
      <c r="JO107" s="86">
        <v>45</v>
      </c>
      <c r="JP107" s="86">
        <v>12</v>
      </c>
      <c r="JQ107" s="86">
        <v>20</v>
      </c>
      <c r="JR107" s="86">
        <v>23</v>
      </c>
      <c r="JS107" s="86">
        <v>25</v>
      </c>
      <c r="JT107" s="86">
        <v>32</v>
      </c>
      <c r="JU107" s="86">
        <v>11</v>
      </c>
      <c r="JV107" s="86">
        <v>25</v>
      </c>
      <c r="JW107" s="86">
        <v>22</v>
      </c>
      <c r="JX107" s="86">
        <v>21</v>
      </c>
      <c r="JY107" s="86">
        <v>16</v>
      </c>
      <c r="JZ107" s="86">
        <v>25</v>
      </c>
      <c r="KA107" s="86">
        <v>18</v>
      </c>
      <c r="KB107" s="86">
        <v>46</v>
      </c>
      <c r="KC107" s="86">
        <v>25</v>
      </c>
      <c r="KD107" s="86">
        <v>40</v>
      </c>
      <c r="KE107" s="86">
        <v>52</v>
      </c>
      <c r="KF107" s="86">
        <v>28</v>
      </c>
      <c r="KG107" s="86">
        <v>50</v>
      </c>
      <c r="KH107" s="86">
        <v>18</v>
      </c>
      <c r="KI107" s="86">
        <v>30</v>
      </c>
      <c r="KJ107" s="86">
        <v>25</v>
      </c>
      <c r="KK107" s="86">
        <v>34</v>
      </c>
      <c r="KL107" s="86">
        <v>43</v>
      </c>
      <c r="KM107" s="86">
        <v>15</v>
      </c>
      <c r="KN107" s="86">
        <v>24</v>
      </c>
      <c r="KO107" s="86">
        <v>46</v>
      </c>
      <c r="KP107" s="86">
        <v>32</v>
      </c>
      <c r="KQ107" s="86">
        <v>27</v>
      </c>
      <c r="KR107" s="86">
        <v>9</v>
      </c>
      <c r="KS107" s="86">
        <v>23</v>
      </c>
      <c r="KT107" s="86">
        <v>19</v>
      </c>
      <c r="KU107" s="86">
        <v>42</v>
      </c>
      <c r="KV107" s="86">
        <v>29</v>
      </c>
      <c r="KW107" s="86">
        <v>28</v>
      </c>
      <c r="KX107" s="86">
        <v>22</v>
      </c>
      <c r="KY107" s="86">
        <v>34</v>
      </c>
      <c r="KZ107" s="86">
        <v>40</v>
      </c>
      <c r="LA107" s="86">
        <v>37</v>
      </c>
      <c r="LB107" s="86">
        <v>31</v>
      </c>
      <c r="LC107" s="86">
        <v>31</v>
      </c>
      <c r="LD107" s="86">
        <v>42</v>
      </c>
      <c r="LE107" s="86">
        <v>33</v>
      </c>
      <c r="LF107" s="86">
        <v>33</v>
      </c>
      <c r="LG107" s="86">
        <v>35</v>
      </c>
      <c r="LH107" s="86">
        <v>43</v>
      </c>
      <c r="LI107" s="86">
        <v>36</v>
      </c>
      <c r="LJ107" s="86">
        <v>41</v>
      </c>
      <c r="LK107" s="86">
        <v>31</v>
      </c>
      <c r="LL107" s="86">
        <v>29</v>
      </c>
      <c r="LM107" s="86">
        <v>30</v>
      </c>
      <c r="LN107" s="86">
        <v>29</v>
      </c>
      <c r="LO107" s="86">
        <v>32</v>
      </c>
      <c r="LP107" s="86">
        <v>31</v>
      </c>
      <c r="LQ107" s="86">
        <v>38</v>
      </c>
      <c r="LR107" s="86">
        <v>39</v>
      </c>
      <c r="LS107" s="86">
        <v>30</v>
      </c>
      <c r="LT107" s="86">
        <v>30</v>
      </c>
      <c r="LU107" s="86">
        <v>42</v>
      </c>
      <c r="LV107" s="86">
        <v>30</v>
      </c>
      <c r="LW107" s="86">
        <v>36</v>
      </c>
      <c r="LX107" s="86">
        <v>31</v>
      </c>
      <c r="LY107" s="86">
        <v>35</v>
      </c>
      <c r="LZ107" s="86">
        <v>28</v>
      </c>
      <c r="MA107" s="86">
        <v>33</v>
      </c>
      <c r="MB107" s="86">
        <v>39</v>
      </c>
      <c r="MC107" s="86">
        <v>21</v>
      </c>
      <c r="MD107" s="86">
        <v>26</v>
      </c>
      <c r="ME107" s="86">
        <v>32</v>
      </c>
      <c r="MF107" s="86">
        <v>24</v>
      </c>
      <c r="MG107" s="86">
        <v>23</v>
      </c>
      <c r="MH107" s="86">
        <v>27</v>
      </c>
      <c r="MI107" s="86">
        <v>42</v>
      </c>
      <c r="MJ107" s="86">
        <v>24</v>
      </c>
      <c r="MK107" s="86">
        <v>30</v>
      </c>
      <c r="ML107" s="86">
        <v>33</v>
      </c>
      <c r="MM107" s="86">
        <v>40</v>
      </c>
      <c r="MN107" s="86">
        <v>38</v>
      </c>
      <c r="MO107" s="86">
        <v>24</v>
      </c>
      <c r="MP107" s="86">
        <v>26</v>
      </c>
      <c r="MQ107" s="86">
        <v>32</v>
      </c>
      <c r="MR107" s="86">
        <v>33</v>
      </c>
      <c r="MS107" s="86">
        <v>30</v>
      </c>
      <c r="MT107" s="86">
        <v>33</v>
      </c>
      <c r="MU107" s="86">
        <v>28</v>
      </c>
      <c r="MV107" s="86">
        <v>33</v>
      </c>
      <c r="MW107" s="86">
        <v>37</v>
      </c>
      <c r="MX107" s="86">
        <v>34</v>
      </c>
      <c r="MY107" s="86">
        <v>42</v>
      </c>
      <c r="MZ107" s="86">
        <v>36</v>
      </c>
      <c r="NA107" s="86">
        <v>32</v>
      </c>
      <c r="NB107" s="86">
        <v>37</v>
      </c>
      <c r="NC107" s="86">
        <v>33</v>
      </c>
      <c r="ND107" s="86">
        <v>27</v>
      </c>
      <c r="NE107" s="86">
        <v>39</v>
      </c>
      <c r="NF107" s="86">
        <v>27</v>
      </c>
      <c r="NG107" s="86">
        <v>29</v>
      </c>
      <c r="NH107" s="86">
        <v>22</v>
      </c>
      <c r="NI107" s="86">
        <v>34</v>
      </c>
      <c r="NJ107" s="86">
        <v>35</v>
      </c>
      <c r="NK107" s="86">
        <v>30</v>
      </c>
      <c r="NL107" s="86">
        <v>38</v>
      </c>
      <c r="NM107" s="86">
        <v>21</v>
      </c>
      <c r="NN107" s="86">
        <v>36</v>
      </c>
      <c r="NO107" s="86">
        <v>33</v>
      </c>
      <c r="NP107" s="86">
        <v>20</v>
      </c>
      <c r="NQ107" s="86">
        <v>29</v>
      </c>
      <c r="NR107" s="86">
        <v>38</v>
      </c>
      <c r="NS107" s="86">
        <v>38</v>
      </c>
      <c r="NT107" s="86">
        <v>37</v>
      </c>
      <c r="NU107" s="86">
        <v>41</v>
      </c>
      <c r="NV107" s="86">
        <v>34</v>
      </c>
      <c r="NW107" s="86">
        <v>34</v>
      </c>
      <c r="NX107" s="86">
        <v>37</v>
      </c>
      <c r="NY107" s="86">
        <v>33</v>
      </c>
      <c r="NZ107" s="86">
        <v>30</v>
      </c>
      <c r="OA107" s="86">
        <v>33</v>
      </c>
      <c r="OB107" s="86">
        <v>29</v>
      </c>
      <c r="OC107" s="86">
        <v>31</v>
      </c>
      <c r="OD107" s="86">
        <v>34</v>
      </c>
      <c r="OE107" s="86">
        <v>30</v>
      </c>
      <c r="OF107" s="86">
        <v>22</v>
      </c>
      <c r="OG107" s="86">
        <v>35</v>
      </c>
      <c r="OH107" s="86">
        <v>42</v>
      </c>
      <c r="OI107" s="86">
        <v>35</v>
      </c>
      <c r="OJ107" s="86">
        <v>24</v>
      </c>
      <c r="OK107" s="86">
        <v>37</v>
      </c>
      <c r="OL107" s="86">
        <v>34</v>
      </c>
      <c r="OM107" s="86">
        <v>37</v>
      </c>
      <c r="ON107" s="86">
        <v>35</v>
      </c>
      <c r="OO107" s="86">
        <v>33</v>
      </c>
      <c r="OP107" s="86">
        <v>35</v>
      </c>
    </row>
    <row r="108" spans="1:406" x14ac:dyDescent="0.25">
      <c r="A108" s="86"/>
      <c r="B108" s="86"/>
      <c r="C108" s="86" t="s">
        <v>537</v>
      </c>
      <c r="D108" s="86" t="s">
        <v>537</v>
      </c>
      <c r="E108" s="86" t="s">
        <v>537</v>
      </c>
      <c r="F108" s="86" t="s">
        <v>537</v>
      </c>
      <c r="G108" s="86" t="s">
        <v>537</v>
      </c>
      <c r="H108" s="86" t="s">
        <v>537</v>
      </c>
      <c r="I108" s="86" t="s">
        <v>537</v>
      </c>
      <c r="J108" s="86" t="s">
        <v>537</v>
      </c>
      <c r="K108" s="86" t="s">
        <v>537</v>
      </c>
      <c r="L108" s="86" t="s">
        <v>537</v>
      </c>
      <c r="M108" s="86" t="s">
        <v>537</v>
      </c>
      <c r="N108" s="86" t="s">
        <v>537</v>
      </c>
      <c r="O108" s="86" t="s">
        <v>537</v>
      </c>
      <c r="P108" s="86" t="s">
        <v>537</v>
      </c>
      <c r="Q108" s="86" t="s">
        <v>537</v>
      </c>
      <c r="R108" s="86" t="s">
        <v>537</v>
      </c>
      <c r="S108" s="86" t="s">
        <v>537</v>
      </c>
      <c r="T108" s="86" t="s">
        <v>537</v>
      </c>
      <c r="U108" s="86" t="s">
        <v>537</v>
      </c>
      <c r="V108" s="86" t="s">
        <v>537</v>
      </c>
      <c r="W108" s="86" t="s">
        <v>537</v>
      </c>
      <c r="X108" s="86" t="s">
        <v>537</v>
      </c>
      <c r="Y108" s="86" t="s">
        <v>537</v>
      </c>
      <c r="Z108" s="86" t="s">
        <v>537</v>
      </c>
      <c r="AA108" s="86" t="s">
        <v>537</v>
      </c>
      <c r="AB108" s="86" t="s">
        <v>537</v>
      </c>
      <c r="AC108" s="86" t="s">
        <v>537</v>
      </c>
      <c r="AD108" s="86" t="s">
        <v>537</v>
      </c>
      <c r="AE108" s="86" t="s">
        <v>537</v>
      </c>
      <c r="AF108" s="86" t="s">
        <v>537</v>
      </c>
      <c r="AG108" s="86" t="s">
        <v>537</v>
      </c>
      <c r="AH108" s="86" t="s">
        <v>537</v>
      </c>
      <c r="AI108" s="86" t="s">
        <v>537</v>
      </c>
      <c r="AJ108" s="86" t="s">
        <v>537</v>
      </c>
      <c r="AK108" s="86" t="s">
        <v>537</v>
      </c>
      <c r="AL108" s="86" t="s">
        <v>537</v>
      </c>
      <c r="AM108" s="86" t="s">
        <v>537</v>
      </c>
      <c r="AN108" s="86" t="s">
        <v>537</v>
      </c>
      <c r="AO108" s="86" t="s">
        <v>537</v>
      </c>
      <c r="AP108" s="86" t="s">
        <v>537</v>
      </c>
      <c r="AQ108" s="86" t="s">
        <v>537</v>
      </c>
      <c r="AR108" s="86" t="s">
        <v>537</v>
      </c>
      <c r="AS108" s="86" t="s">
        <v>537</v>
      </c>
      <c r="AT108" s="86" t="s">
        <v>537</v>
      </c>
      <c r="AU108" s="86" t="s">
        <v>537</v>
      </c>
      <c r="AV108" s="86" t="s">
        <v>537</v>
      </c>
      <c r="AW108" s="86" t="s">
        <v>537</v>
      </c>
      <c r="AX108" s="86" t="s">
        <v>537</v>
      </c>
      <c r="AY108" s="86" t="s">
        <v>537</v>
      </c>
      <c r="AZ108" s="86" t="s">
        <v>537</v>
      </c>
      <c r="BA108" s="86" t="s">
        <v>537</v>
      </c>
      <c r="BB108" s="86" t="s">
        <v>537</v>
      </c>
      <c r="BC108" s="86" t="s">
        <v>537</v>
      </c>
      <c r="BD108" s="86" t="s">
        <v>537</v>
      </c>
      <c r="BE108" s="86" t="s">
        <v>537</v>
      </c>
      <c r="BF108" s="86" t="s">
        <v>537</v>
      </c>
      <c r="BG108" s="86" t="s">
        <v>537</v>
      </c>
      <c r="BH108" s="86" t="s">
        <v>537</v>
      </c>
      <c r="BI108" s="86" t="s">
        <v>537</v>
      </c>
      <c r="BJ108" s="86" t="s">
        <v>537</v>
      </c>
      <c r="BK108" s="86" t="s">
        <v>537</v>
      </c>
      <c r="BL108" s="86" t="s">
        <v>537</v>
      </c>
      <c r="BM108" s="86" t="s">
        <v>537</v>
      </c>
      <c r="BN108" s="86" t="s">
        <v>537</v>
      </c>
      <c r="BO108" s="86" t="s">
        <v>537</v>
      </c>
      <c r="BP108" s="86" t="s">
        <v>537</v>
      </c>
      <c r="BQ108" s="86" t="s">
        <v>537</v>
      </c>
      <c r="BR108" s="86" t="s">
        <v>537</v>
      </c>
      <c r="BS108" s="86" t="s">
        <v>537</v>
      </c>
      <c r="BT108" s="86" t="s">
        <v>537</v>
      </c>
      <c r="BU108" s="86" t="s">
        <v>537</v>
      </c>
      <c r="BV108" s="86" t="s">
        <v>537</v>
      </c>
      <c r="BW108" s="86" t="s">
        <v>537</v>
      </c>
      <c r="BX108" s="86" t="s">
        <v>537</v>
      </c>
      <c r="BY108" s="86" t="s">
        <v>537</v>
      </c>
      <c r="BZ108" s="86" t="s">
        <v>537</v>
      </c>
      <c r="CA108" s="86" t="s">
        <v>537</v>
      </c>
      <c r="CB108" s="86" t="s">
        <v>537</v>
      </c>
      <c r="CC108" s="86" t="s">
        <v>537</v>
      </c>
      <c r="CD108" s="86" t="s">
        <v>537</v>
      </c>
      <c r="CE108" s="86" t="s">
        <v>537</v>
      </c>
      <c r="CF108" s="86" t="s">
        <v>537</v>
      </c>
      <c r="CG108" s="86" t="s">
        <v>537</v>
      </c>
      <c r="CH108" s="86" t="s">
        <v>537</v>
      </c>
      <c r="CI108" s="86" t="s">
        <v>537</v>
      </c>
      <c r="CJ108" s="86" t="s">
        <v>537</v>
      </c>
      <c r="CK108" s="86" t="s">
        <v>537</v>
      </c>
      <c r="CL108" s="86" t="s">
        <v>537</v>
      </c>
      <c r="CM108" s="86" t="s">
        <v>537</v>
      </c>
      <c r="CN108" s="86" t="s">
        <v>537</v>
      </c>
      <c r="CO108" s="86" t="s">
        <v>537</v>
      </c>
      <c r="CP108" s="86" t="s">
        <v>537</v>
      </c>
      <c r="CQ108" s="86" t="s">
        <v>537</v>
      </c>
      <c r="CR108" s="86" t="s">
        <v>537</v>
      </c>
      <c r="CS108" s="86" t="s">
        <v>537</v>
      </c>
      <c r="CT108" s="86" t="s">
        <v>537</v>
      </c>
      <c r="CU108" s="86" t="s">
        <v>537</v>
      </c>
      <c r="CV108" s="86" t="s">
        <v>537</v>
      </c>
      <c r="CW108" s="86" t="s">
        <v>537</v>
      </c>
      <c r="CX108" s="86" t="s">
        <v>537</v>
      </c>
      <c r="CY108" s="86" t="s">
        <v>537</v>
      </c>
      <c r="CZ108" s="86" t="s">
        <v>537</v>
      </c>
      <c r="DA108" s="86" t="s">
        <v>537</v>
      </c>
      <c r="DB108" s="86" t="s">
        <v>537</v>
      </c>
      <c r="DC108" s="86" t="s">
        <v>537</v>
      </c>
      <c r="DD108" s="86" t="s">
        <v>537</v>
      </c>
      <c r="DE108" s="86" t="s">
        <v>537</v>
      </c>
      <c r="DF108" s="86" t="s">
        <v>537</v>
      </c>
      <c r="DG108" s="86" t="s">
        <v>537</v>
      </c>
      <c r="DH108" s="86" t="s">
        <v>537</v>
      </c>
      <c r="DI108" s="86" t="s">
        <v>537</v>
      </c>
      <c r="DJ108" s="86" t="s">
        <v>537</v>
      </c>
      <c r="DK108" s="86" t="s">
        <v>537</v>
      </c>
      <c r="DL108" s="86" t="s">
        <v>537</v>
      </c>
      <c r="DM108" s="86" t="s">
        <v>537</v>
      </c>
      <c r="DN108" s="86" t="s">
        <v>537</v>
      </c>
      <c r="DO108" s="86" t="s">
        <v>537</v>
      </c>
      <c r="DP108" s="86" t="s">
        <v>537</v>
      </c>
      <c r="DQ108" s="86" t="s">
        <v>537</v>
      </c>
      <c r="DR108" s="86" t="s">
        <v>537</v>
      </c>
      <c r="DS108" s="86" t="s">
        <v>537</v>
      </c>
      <c r="DT108" s="86" t="s">
        <v>537</v>
      </c>
      <c r="DU108" s="86" t="s">
        <v>537</v>
      </c>
      <c r="DV108" s="86" t="s">
        <v>537</v>
      </c>
      <c r="DW108" s="86" t="s">
        <v>537</v>
      </c>
      <c r="DX108" s="86" t="s">
        <v>537</v>
      </c>
      <c r="DY108" s="86" t="s">
        <v>537</v>
      </c>
      <c r="DZ108" s="86" t="s">
        <v>537</v>
      </c>
      <c r="EA108" s="86" t="s">
        <v>537</v>
      </c>
      <c r="EB108" s="86" t="s">
        <v>537</v>
      </c>
      <c r="EC108" s="86" t="s">
        <v>537</v>
      </c>
      <c r="ED108" s="86" t="s">
        <v>537</v>
      </c>
      <c r="EE108" s="86" t="s">
        <v>537</v>
      </c>
      <c r="EF108" s="86" t="s">
        <v>537</v>
      </c>
      <c r="EG108" s="86" t="s">
        <v>537</v>
      </c>
      <c r="EH108" s="86" t="s">
        <v>537</v>
      </c>
      <c r="EI108" s="86" t="s">
        <v>537</v>
      </c>
      <c r="EJ108" s="86" t="s">
        <v>537</v>
      </c>
      <c r="EK108" s="86" t="s">
        <v>537</v>
      </c>
      <c r="EL108" s="86" t="s">
        <v>537</v>
      </c>
      <c r="EM108" s="86" t="s">
        <v>537</v>
      </c>
      <c r="EN108" s="86" t="s">
        <v>537</v>
      </c>
      <c r="EO108" s="86" t="s">
        <v>537</v>
      </c>
      <c r="EP108" s="86" t="s">
        <v>537</v>
      </c>
      <c r="EQ108" s="86" t="s">
        <v>537</v>
      </c>
      <c r="ER108" s="86" t="s">
        <v>537</v>
      </c>
      <c r="ES108" s="86" t="s">
        <v>537</v>
      </c>
      <c r="ET108" s="86" t="s">
        <v>537</v>
      </c>
      <c r="EU108" s="86" t="s">
        <v>537</v>
      </c>
      <c r="EV108" s="86" t="s">
        <v>537</v>
      </c>
      <c r="EW108" s="86" t="s">
        <v>537</v>
      </c>
      <c r="EX108" s="86" t="s">
        <v>537</v>
      </c>
      <c r="EY108" s="86" t="s">
        <v>537</v>
      </c>
      <c r="EZ108" s="86" t="s">
        <v>537</v>
      </c>
      <c r="FA108" s="86" t="s">
        <v>537</v>
      </c>
      <c r="FB108" s="86" t="s">
        <v>537</v>
      </c>
      <c r="FC108" s="86" t="s">
        <v>537</v>
      </c>
      <c r="FD108" s="86" t="s">
        <v>537</v>
      </c>
      <c r="FE108" s="86" t="s">
        <v>537</v>
      </c>
      <c r="FF108" s="86" t="s">
        <v>537</v>
      </c>
      <c r="FG108" s="86" t="s">
        <v>537</v>
      </c>
      <c r="FH108" s="86" t="s">
        <v>537</v>
      </c>
      <c r="FI108" s="86" t="s">
        <v>537</v>
      </c>
      <c r="FJ108" s="86" t="s">
        <v>537</v>
      </c>
      <c r="FK108" s="86" t="s">
        <v>537</v>
      </c>
      <c r="FL108" s="86" t="s">
        <v>537</v>
      </c>
      <c r="FM108" s="86" t="s">
        <v>537</v>
      </c>
      <c r="FN108" s="86" t="s">
        <v>537</v>
      </c>
      <c r="FO108" s="86" t="s">
        <v>537</v>
      </c>
      <c r="FP108" s="86" t="s">
        <v>537</v>
      </c>
      <c r="FQ108" s="86" t="s">
        <v>537</v>
      </c>
      <c r="FR108" s="86" t="s">
        <v>537</v>
      </c>
      <c r="FS108" s="86" t="s">
        <v>537</v>
      </c>
      <c r="FT108" s="86" t="s">
        <v>537</v>
      </c>
      <c r="FU108" s="86" t="s">
        <v>537</v>
      </c>
      <c r="FV108" s="86" t="s">
        <v>537</v>
      </c>
      <c r="FW108" s="86" t="s">
        <v>537</v>
      </c>
      <c r="FX108" s="86" t="s">
        <v>537</v>
      </c>
      <c r="FY108" s="86" t="s">
        <v>537</v>
      </c>
      <c r="FZ108" s="86" t="s">
        <v>537</v>
      </c>
      <c r="GA108" s="86" t="s">
        <v>537</v>
      </c>
      <c r="GB108" s="86" t="s">
        <v>537</v>
      </c>
      <c r="GC108" s="86" t="s">
        <v>537</v>
      </c>
      <c r="GD108" s="86" t="s">
        <v>537</v>
      </c>
      <c r="GE108" s="86" t="s">
        <v>537</v>
      </c>
      <c r="GF108" s="86" t="s">
        <v>537</v>
      </c>
      <c r="GG108" s="86" t="s">
        <v>537</v>
      </c>
      <c r="GH108" s="86" t="s">
        <v>537</v>
      </c>
      <c r="GI108" s="86" t="s">
        <v>537</v>
      </c>
      <c r="GJ108" s="86" t="s">
        <v>537</v>
      </c>
      <c r="GK108" s="86" t="s">
        <v>537</v>
      </c>
      <c r="GL108" s="86" t="s">
        <v>537</v>
      </c>
      <c r="GM108" s="86" t="s">
        <v>537</v>
      </c>
      <c r="GN108" s="86" t="s">
        <v>537</v>
      </c>
      <c r="GO108" s="86" t="s">
        <v>537</v>
      </c>
      <c r="GP108" s="86" t="s">
        <v>537</v>
      </c>
      <c r="GQ108" s="86" t="s">
        <v>537</v>
      </c>
      <c r="GR108" s="86" t="s">
        <v>537</v>
      </c>
      <c r="GS108" s="86" t="s">
        <v>537</v>
      </c>
      <c r="GT108" s="86" t="s">
        <v>537</v>
      </c>
      <c r="GU108" s="86" t="s">
        <v>537</v>
      </c>
      <c r="GV108" s="86" t="s">
        <v>537</v>
      </c>
      <c r="GW108" s="86" t="s">
        <v>537</v>
      </c>
      <c r="GX108" s="86" t="s">
        <v>537</v>
      </c>
      <c r="GY108" s="86" t="s">
        <v>537</v>
      </c>
      <c r="GZ108" s="86" t="s">
        <v>537</v>
      </c>
      <c r="HA108" s="86" t="s">
        <v>537</v>
      </c>
      <c r="HB108" s="86" t="s">
        <v>537</v>
      </c>
      <c r="HC108" s="86" t="s">
        <v>537</v>
      </c>
      <c r="HD108" s="86" t="s">
        <v>537</v>
      </c>
      <c r="HE108" s="86" t="s">
        <v>537</v>
      </c>
      <c r="HF108" s="86" t="s">
        <v>537</v>
      </c>
      <c r="HG108" s="86" t="s">
        <v>537</v>
      </c>
      <c r="HH108" s="86" t="s">
        <v>537</v>
      </c>
      <c r="HI108" s="86" t="s">
        <v>537</v>
      </c>
      <c r="HJ108" s="86" t="s">
        <v>537</v>
      </c>
      <c r="HK108" s="86" t="s">
        <v>537</v>
      </c>
      <c r="HL108" s="86" t="s">
        <v>537</v>
      </c>
      <c r="HM108" s="86" t="s">
        <v>537</v>
      </c>
      <c r="HN108" s="86" t="s">
        <v>537</v>
      </c>
      <c r="HO108" s="86" t="s">
        <v>537</v>
      </c>
      <c r="HP108" s="86" t="s">
        <v>537</v>
      </c>
      <c r="HQ108" s="86" t="s">
        <v>537</v>
      </c>
      <c r="HR108" s="86" t="s">
        <v>537</v>
      </c>
      <c r="HS108" s="86" t="s">
        <v>537</v>
      </c>
      <c r="HT108" s="86" t="s">
        <v>537</v>
      </c>
      <c r="HU108" s="86" t="s">
        <v>537</v>
      </c>
      <c r="HV108" s="86" t="s">
        <v>537</v>
      </c>
      <c r="HW108" s="86" t="s">
        <v>537</v>
      </c>
      <c r="HX108" s="86" t="s">
        <v>537</v>
      </c>
      <c r="HY108" s="86" t="s">
        <v>537</v>
      </c>
      <c r="HZ108" s="86" t="s">
        <v>537</v>
      </c>
      <c r="IA108" s="86" t="s">
        <v>537</v>
      </c>
      <c r="IB108" s="86" t="s">
        <v>537</v>
      </c>
      <c r="IC108" s="86" t="s">
        <v>537</v>
      </c>
      <c r="ID108" s="86" t="s">
        <v>537</v>
      </c>
      <c r="IE108" s="86" t="s">
        <v>537</v>
      </c>
      <c r="IF108" s="86" t="s">
        <v>537</v>
      </c>
      <c r="IG108" s="86" t="s">
        <v>537</v>
      </c>
      <c r="IH108" s="86" t="s">
        <v>537</v>
      </c>
      <c r="II108" s="86" t="s">
        <v>537</v>
      </c>
      <c r="IJ108" s="86" t="s">
        <v>537</v>
      </c>
      <c r="IK108" s="86" t="s">
        <v>537</v>
      </c>
      <c r="IL108" s="86" t="s">
        <v>537</v>
      </c>
      <c r="IM108" s="86" t="s">
        <v>537</v>
      </c>
      <c r="IN108" s="86" t="s">
        <v>537</v>
      </c>
      <c r="IO108" s="86" t="s">
        <v>537</v>
      </c>
      <c r="IP108" s="86" t="s">
        <v>537</v>
      </c>
      <c r="IQ108" s="86" t="s">
        <v>537</v>
      </c>
      <c r="IR108" s="86" t="s">
        <v>537</v>
      </c>
      <c r="IS108" s="86" t="s">
        <v>537</v>
      </c>
      <c r="IT108" s="86" t="s">
        <v>537</v>
      </c>
      <c r="IU108" s="86" t="s">
        <v>537</v>
      </c>
      <c r="IV108" s="86" t="s">
        <v>537</v>
      </c>
      <c r="IW108" s="86" t="s">
        <v>537</v>
      </c>
      <c r="IX108" s="86" t="s">
        <v>537</v>
      </c>
      <c r="IY108" s="86" t="s">
        <v>537</v>
      </c>
      <c r="IZ108" s="86" t="s">
        <v>537</v>
      </c>
      <c r="JA108" s="86" t="s">
        <v>537</v>
      </c>
      <c r="JB108" s="86" t="s">
        <v>537</v>
      </c>
      <c r="JC108" s="86" t="s">
        <v>537</v>
      </c>
      <c r="JD108" s="86" t="s">
        <v>537</v>
      </c>
      <c r="JE108" s="86" t="s">
        <v>537</v>
      </c>
      <c r="JF108" s="86" t="s">
        <v>537</v>
      </c>
      <c r="JG108" s="86" t="s">
        <v>537</v>
      </c>
      <c r="JH108" s="86" t="s">
        <v>537</v>
      </c>
      <c r="JI108" s="86" t="s">
        <v>537</v>
      </c>
      <c r="JJ108" s="86" t="s">
        <v>537</v>
      </c>
      <c r="JK108" s="86" t="s">
        <v>537</v>
      </c>
      <c r="JL108" s="86" t="s">
        <v>537</v>
      </c>
      <c r="JM108" s="86" t="s">
        <v>537</v>
      </c>
      <c r="JN108" s="86" t="s">
        <v>537</v>
      </c>
      <c r="JO108" s="86" t="s">
        <v>537</v>
      </c>
      <c r="JP108" s="86" t="s">
        <v>537</v>
      </c>
      <c r="JQ108" s="86" t="s">
        <v>537</v>
      </c>
      <c r="JR108" s="86" t="s">
        <v>537</v>
      </c>
      <c r="JS108" s="86" t="s">
        <v>537</v>
      </c>
      <c r="JT108" s="86" t="s">
        <v>537</v>
      </c>
      <c r="JU108" s="86" t="s">
        <v>537</v>
      </c>
      <c r="JV108" s="86" t="s">
        <v>537</v>
      </c>
      <c r="JW108" s="86" t="s">
        <v>537</v>
      </c>
      <c r="JX108" s="86" t="s">
        <v>537</v>
      </c>
      <c r="JY108" s="86" t="s">
        <v>537</v>
      </c>
      <c r="JZ108" s="86" t="s">
        <v>537</v>
      </c>
      <c r="KA108" s="86" t="s">
        <v>537</v>
      </c>
      <c r="KB108" s="86" t="s">
        <v>537</v>
      </c>
      <c r="KC108" s="86" t="s">
        <v>537</v>
      </c>
      <c r="KD108" s="86" t="s">
        <v>537</v>
      </c>
      <c r="KE108" s="86" t="s">
        <v>537</v>
      </c>
      <c r="KF108" s="86" t="s">
        <v>537</v>
      </c>
      <c r="KG108" s="86" t="s">
        <v>537</v>
      </c>
      <c r="KH108" s="86" t="s">
        <v>537</v>
      </c>
      <c r="KI108" s="86" t="s">
        <v>537</v>
      </c>
      <c r="KJ108" s="86" t="s">
        <v>537</v>
      </c>
      <c r="KK108" s="86" t="s">
        <v>537</v>
      </c>
      <c r="KL108" s="86" t="s">
        <v>537</v>
      </c>
      <c r="KM108" s="86" t="s">
        <v>537</v>
      </c>
      <c r="KN108" s="86" t="s">
        <v>537</v>
      </c>
      <c r="KO108" s="86" t="s">
        <v>537</v>
      </c>
      <c r="KP108" s="86" t="s">
        <v>537</v>
      </c>
      <c r="KQ108" s="86" t="s">
        <v>537</v>
      </c>
      <c r="KR108" s="86" t="s">
        <v>537</v>
      </c>
      <c r="KS108" s="86" t="s">
        <v>537</v>
      </c>
      <c r="KT108" s="86" t="s">
        <v>537</v>
      </c>
      <c r="KU108" s="86" t="s">
        <v>537</v>
      </c>
      <c r="KV108" s="86" t="s">
        <v>537</v>
      </c>
      <c r="KW108" s="86" t="s">
        <v>537</v>
      </c>
      <c r="KX108" s="86" t="s">
        <v>537</v>
      </c>
      <c r="KY108" s="86" t="s">
        <v>537</v>
      </c>
      <c r="KZ108" s="86" t="s">
        <v>537</v>
      </c>
      <c r="LA108" s="86" t="s">
        <v>537</v>
      </c>
      <c r="LB108" s="86" t="s">
        <v>537</v>
      </c>
      <c r="LC108" s="86" t="s">
        <v>537</v>
      </c>
      <c r="LD108" s="86" t="s">
        <v>537</v>
      </c>
      <c r="LE108" s="86" t="s">
        <v>537</v>
      </c>
      <c r="LF108" s="86" t="s">
        <v>537</v>
      </c>
      <c r="LG108" s="86" t="s">
        <v>537</v>
      </c>
      <c r="LH108" s="86" t="s">
        <v>537</v>
      </c>
      <c r="LI108" s="86" t="s">
        <v>537</v>
      </c>
      <c r="LJ108" s="86" t="s">
        <v>537</v>
      </c>
      <c r="LK108" s="86" t="s">
        <v>537</v>
      </c>
      <c r="LL108" s="86" t="s">
        <v>537</v>
      </c>
      <c r="LM108" s="86" t="s">
        <v>537</v>
      </c>
      <c r="LN108" s="86" t="s">
        <v>537</v>
      </c>
      <c r="LO108" s="86" t="s">
        <v>537</v>
      </c>
      <c r="LP108" s="86" t="s">
        <v>537</v>
      </c>
      <c r="LQ108" s="86" t="s">
        <v>537</v>
      </c>
      <c r="LR108" s="86" t="s">
        <v>537</v>
      </c>
      <c r="LS108" s="86" t="s">
        <v>537</v>
      </c>
      <c r="LT108" s="86" t="s">
        <v>537</v>
      </c>
      <c r="LU108" s="86" t="s">
        <v>537</v>
      </c>
      <c r="LV108" s="86" t="s">
        <v>537</v>
      </c>
      <c r="LW108" s="86" t="s">
        <v>537</v>
      </c>
      <c r="LX108" s="86" t="s">
        <v>537</v>
      </c>
      <c r="LY108" s="86" t="s">
        <v>537</v>
      </c>
      <c r="LZ108" s="86" t="s">
        <v>537</v>
      </c>
      <c r="MA108" s="86" t="s">
        <v>537</v>
      </c>
      <c r="MB108" s="86" t="s">
        <v>537</v>
      </c>
      <c r="MC108" s="86" t="s">
        <v>537</v>
      </c>
      <c r="MD108" s="86" t="s">
        <v>537</v>
      </c>
      <c r="ME108" s="86" t="s">
        <v>537</v>
      </c>
      <c r="MF108" s="86" t="s">
        <v>537</v>
      </c>
      <c r="MG108" s="86" t="s">
        <v>537</v>
      </c>
      <c r="MH108" s="86" t="s">
        <v>537</v>
      </c>
      <c r="MI108" s="86" t="s">
        <v>537</v>
      </c>
      <c r="MJ108" s="86" t="s">
        <v>537</v>
      </c>
      <c r="MK108" s="86" t="s">
        <v>537</v>
      </c>
      <c r="ML108" s="86" t="s">
        <v>537</v>
      </c>
      <c r="MM108" s="86" t="s">
        <v>537</v>
      </c>
      <c r="MN108" s="86" t="s">
        <v>537</v>
      </c>
      <c r="MO108" s="86" t="s">
        <v>537</v>
      </c>
      <c r="MP108" s="86" t="s">
        <v>537</v>
      </c>
      <c r="MQ108" s="86" t="s">
        <v>537</v>
      </c>
      <c r="MR108" s="86" t="s">
        <v>537</v>
      </c>
      <c r="MS108" s="86" t="s">
        <v>537</v>
      </c>
      <c r="MT108" s="86" t="s">
        <v>537</v>
      </c>
      <c r="MU108" s="86" t="s">
        <v>537</v>
      </c>
      <c r="MV108" s="86" t="s">
        <v>537</v>
      </c>
      <c r="MW108" s="86" t="s">
        <v>537</v>
      </c>
      <c r="MX108" s="86" t="s">
        <v>537</v>
      </c>
      <c r="MY108" s="86" t="s">
        <v>537</v>
      </c>
      <c r="MZ108" s="86" t="s">
        <v>537</v>
      </c>
      <c r="NA108" s="86" t="s">
        <v>537</v>
      </c>
      <c r="NB108" s="86" t="s">
        <v>537</v>
      </c>
      <c r="NC108" s="86" t="s">
        <v>537</v>
      </c>
      <c r="ND108" s="86" t="s">
        <v>537</v>
      </c>
      <c r="NE108" s="86" t="s">
        <v>537</v>
      </c>
      <c r="NF108" s="86" t="s">
        <v>537</v>
      </c>
      <c r="NG108" s="86" t="s">
        <v>537</v>
      </c>
      <c r="NH108" s="86" t="s">
        <v>537</v>
      </c>
      <c r="NI108" s="86" t="s">
        <v>537</v>
      </c>
      <c r="NJ108" s="86" t="s">
        <v>537</v>
      </c>
      <c r="NK108" s="86" t="s">
        <v>537</v>
      </c>
      <c r="NL108" s="86" t="s">
        <v>537</v>
      </c>
      <c r="NM108" s="86" t="s">
        <v>537</v>
      </c>
      <c r="NN108" s="86" t="s">
        <v>537</v>
      </c>
      <c r="NO108" s="86" t="s">
        <v>537</v>
      </c>
      <c r="NP108" s="86" t="s">
        <v>537</v>
      </c>
      <c r="NQ108" s="86" t="s">
        <v>537</v>
      </c>
      <c r="NR108" s="86" t="s">
        <v>537</v>
      </c>
      <c r="NS108" s="86" t="s">
        <v>537</v>
      </c>
      <c r="NT108" s="86" t="s">
        <v>537</v>
      </c>
      <c r="NU108" s="86" t="s">
        <v>537</v>
      </c>
      <c r="NV108" s="86" t="s">
        <v>537</v>
      </c>
      <c r="NW108" s="86" t="s">
        <v>537</v>
      </c>
      <c r="NX108" s="86" t="s">
        <v>537</v>
      </c>
      <c r="NY108" s="86" t="s">
        <v>537</v>
      </c>
      <c r="NZ108" s="86" t="s">
        <v>537</v>
      </c>
      <c r="OA108" s="86" t="s">
        <v>537</v>
      </c>
      <c r="OB108" s="86" t="s">
        <v>537</v>
      </c>
      <c r="OC108" s="86" t="s">
        <v>537</v>
      </c>
      <c r="OD108" s="86" t="s">
        <v>537</v>
      </c>
      <c r="OE108" s="86" t="s">
        <v>537</v>
      </c>
      <c r="OF108" s="86" t="s">
        <v>537</v>
      </c>
      <c r="OG108" s="86" t="s">
        <v>537</v>
      </c>
      <c r="OH108" s="86" t="s">
        <v>537</v>
      </c>
      <c r="OI108" s="86" t="s">
        <v>537</v>
      </c>
      <c r="OJ108" s="86" t="s">
        <v>537</v>
      </c>
      <c r="OK108" s="86" t="s">
        <v>537</v>
      </c>
      <c r="OL108" s="86" t="s">
        <v>537</v>
      </c>
      <c r="OM108" s="86" t="s">
        <v>537</v>
      </c>
      <c r="ON108" s="86" t="s">
        <v>537</v>
      </c>
      <c r="OO108" s="86" t="s">
        <v>537</v>
      </c>
      <c r="OP108" s="86" t="s">
        <v>537</v>
      </c>
    </row>
    <row r="109" spans="1:406" x14ac:dyDescent="0.25">
      <c r="A109" s="86"/>
      <c r="B109" s="86"/>
      <c r="C109" s="86">
        <v>35.185185185185183</v>
      </c>
      <c r="D109" s="86">
        <v>53.703703703703709</v>
      </c>
      <c r="E109" s="86">
        <v>40.74074074074074</v>
      </c>
      <c r="F109" s="86">
        <v>42.592592592592595</v>
      </c>
      <c r="G109" s="86">
        <v>55.555555555555557</v>
      </c>
      <c r="H109" s="86">
        <v>27.777777777777779</v>
      </c>
      <c r="I109" s="86">
        <v>33.333333333333329</v>
      </c>
      <c r="J109" s="86">
        <v>29.629629629629626</v>
      </c>
      <c r="K109" s="86">
        <v>48.148148148148145</v>
      </c>
      <c r="L109" s="86">
        <v>33.333333333333329</v>
      </c>
      <c r="M109" s="86">
        <v>31.481481481481481</v>
      </c>
      <c r="N109" s="86">
        <v>33.333333333333329</v>
      </c>
      <c r="O109" s="86">
        <v>38.888888888888893</v>
      </c>
      <c r="P109" s="86">
        <v>44.444444444444443</v>
      </c>
      <c r="Q109" s="86">
        <v>37.037037037037038</v>
      </c>
      <c r="R109" s="86">
        <v>38.888888888888893</v>
      </c>
      <c r="S109" s="86">
        <v>44.444444444444443</v>
      </c>
      <c r="T109" s="86">
        <v>40.74074074074074</v>
      </c>
      <c r="U109" s="86">
        <v>59.259259259259252</v>
      </c>
      <c r="V109" s="86">
        <v>38.888888888888893</v>
      </c>
      <c r="W109" s="86">
        <v>40.74074074074074</v>
      </c>
      <c r="X109" s="86">
        <v>29.629629629629626</v>
      </c>
      <c r="Y109" s="86">
        <v>50</v>
      </c>
      <c r="Z109" s="86">
        <v>20.37037037037037</v>
      </c>
      <c r="AA109" s="86">
        <v>35.185185185185183</v>
      </c>
      <c r="AB109" s="86">
        <v>35.185185185185183</v>
      </c>
      <c r="AC109" s="86">
        <v>62.962962962962962</v>
      </c>
      <c r="AD109" s="86">
        <v>68.518518518518519</v>
      </c>
      <c r="AE109" s="86">
        <v>48.148148148148145</v>
      </c>
      <c r="AF109" s="86">
        <v>53.703703703703709</v>
      </c>
      <c r="AG109" s="86">
        <v>55.555555555555557</v>
      </c>
      <c r="AH109" s="86">
        <v>77.777777777777786</v>
      </c>
      <c r="AI109" s="86">
        <v>62.962962962962962</v>
      </c>
      <c r="AJ109" s="86">
        <v>55.555555555555557</v>
      </c>
      <c r="AK109" s="86">
        <v>50</v>
      </c>
      <c r="AL109" s="86">
        <v>48.148148148148145</v>
      </c>
      <c r="AM109" s="86">
        <v>46.296296296296298</v>
      </c>
      <c r="AN109" s="86">
        <v>51.851851851851848</v>
      </c>
      <c r="AO109" s="86">
        <v>59.259259259259252</v>
      </c>
      <c r="AP109" s="86">
        <v>50</v>
      </c>
      <c r="AQ109" s="86">
        <v>55.555555555555557</v>
      </c>
      <c r="AR109" s="86">
        <v>44.444444444444443</v>
      </c>
      <c r="AS109" s="86">
        <v>62.962962962962962</v>
      </c>
      <c r="AT109" s="86">
        <v>53.703703703703709</v>
      </c>
      <c r="AU109" s="86">
        <v>48.148148148148145</v>
      </c>
      <c r="AV109" s="86">
        <v>51.851851851851848</v>
      </c>
      <c r="AW109" s="86">
        <v>61.111111111111114</v>
      </c>
      <c r="AX109" s="86">
        <v>35.185185185185183</v>
      </c>
      <c r="AY109" s="86">
        <v>68.518518518518519</v>
      </c>
      <c r="AZ109" s="86">
        <v>42.592592592592595</v>
      </c>
      <c r="BA109" s="86">
        <v>70.370370370370367</v>
      </c>
      <c r="BB109" s="86">
        <v>50</v>
      </c>
      <c r="BC109" s="86">
        <v>42.592592592592595</v>
      </c>
      <c r="BD109" s="86">
        <v>50</v>
      </c>
      <c r="BE109" s="86">
        <v>57.407407407407405</v>
      </c>
      <c r="BF109" s="86">
        <v>74.074074074074076</v>
      </c>
      <c r="BG109" s="86">
        <v>62.962962962962962</v>
      </c>
      <c r="BH109" s="86">
        <v>46.296296296296298</v>
      </c>
      <c r="BI109" s="86">
        <v>75.925925925925924</v>
      </c>
      <c r="BJ109" s="86">
        <v>33.333333333333329</v>
      </c>
      <c r="BK109" s="86">
        <v>50</v>
      </c>
      <c r="BL109" s="86">
        <v>66.666666666666657</v>
      </c>
      <c r="BM109" s="86">
        <v>48.148148148148145</v>
      </c>
      <c r="BN109" s="86">
        <v>48.148148148148145</v>
      </c>
      <c r="BO109" s="86">
        <v>50</v>
      </c>
      <c r="BP109" s="86">
        <v>70.370370370370367</v>
      </c>
      <c r="BQ109" s="86">
        <v>37.037037037037038</v>
      </c>
      <c r="BR109" s="86">
        <v>55.555555555555557</v>
      </c>
      <c r="BS109" s="86">
        <v>38.888888888888893</v>
      </c>
      <c r="BT109" s="86">
        <v>59.259259259259252</v>
      </c>
      <c r="BU109" s="86">
        <v>74.074074074074076</v>
      </c>
      <c r="BV109" s="86">
        <v>51.851851851851848</v>
      </c>
      <c r="BW109" s="86">
        <v>53.703703703703709</v>
      </c>
      <c r="BX109" s="86">
        <v>46.296296296296298</v>
      </c>
      <c r="BY109" s="86">
        <v>64.81481481481481</v>
      </c>
      <c r="BZ109" s="86">
        <v>70.370370370370367</v>
      </c>
      <c r="CA109" s="86">
        <v>50</v>
      </c>
      <c r="CB109" s="86">
        <v>59.259259259259252</v>
      </c>
      <c r="CC109" s="86">
        <v>64.81481481481481</v>
      </c>
      <c r="CD109" s="86">
        <v>59.259259259259252</v>
      </c>
      <c r="CE109" s="86">
        <v>35.555555555555557</v>
      </c>
      <c r="CF109" s="86">
        <v>55.555555555555557</v>
      </c>
      <c r="CG109" s="86">
        <v>57.777777777777771</v>
      </c>
      <c r="CH109" s="86">
        <v>55.555555555555557</v>
      </c>
      <c r="CI109" s="86">
        <v>48.888888888888886</v>
      </c>
      <c r="CJ109" s="86">
        <v>46.666666666666664</v>
      </c>
      <c r="CK109" s="86">
        <v>53.333333333333336</v>
      </c>
      <c r="CL109" s="86">
        <v>31.111111111111111</v>
      </c>
      <c r="CM109" s="86">
        <v>48.888888888888886</v>
      </c>
      <c r="CN109" s="86">
        <v>35.555555555555557</v>
      </c>
      <c r="CO109" s="86">
        <v>57.777777777777771</v>
      </c>
      <c r="CP109" s="86">
        <v>33.333333333333329</v>
      </c>
      <c r="CQ109" s="86">
        <v>55.555555555555557</v>
      </c>
      <c r="CR109" s="86">
        <v>60</v>
      </c>
      <c r="CS109" s="86">
        <v>51.111111111111107</v>
      </c>
      <c r="CT109" s="86">
        <v>46.666666666666664</v>
      </c>
      <c r="CU109" s="86">
        <v>31.111111111111111</v>
      </c>
      <c r="CV109" s="86">
        <v>48.888888888888886</v>
      </c>
      <c r="CW109" s="86">
        <v>46.666666666666664</v>
      </c>
      <c r="CX109" s="86">
        <v>64.444444444444443</v>
      </c>
      <c r="CY109" s="86">
        <v>60</v>
      </c>
      <c r="CZ109" s="86">
        <v>55.555555555555557</v>
      </c>
      <c r="DA109" s="86">
        <v>60</v>
      </c>
      <c r="DB109" s="86">
        <v>37.777777777777779</v>
      </c>
      <c r="DC109" s="86">
        <v>60</v>
      </c>
      <c r="DD109" s="86">
        <v>48.888888888888886</v>
      </c>
      <c r="DE109" s="86">
        <v>33.333333333333329</v>
      </c>
      <c r="DF109" s="86">
        <v>42.222222222222221</v>
      </c>
      <c r="DG109" s="86">
        <v>73.333333333333329</v>
      </c>
      <c r="DH109" s="86">
        <v>51.111111111111107</v>
      </c>
      <c r="DI109" s="86">
        <v>46.666666666666664</v>
      </c>
      <c r="DJ109" s="86">
        <v>48.888888888888886</v>
      </c>
      <c r="DK109" s="86">
        <v>62.222222222222221</v>
      </c>
      <c r="DL109" s="86">
        <v>48.888888888888886</v>
      </c>
      <c r="DM109" s="86">
        <v>33.333333333333329</v>
      </c>
      <c r="DN109" s="86">
        <v>55.555555555555557</v>
      </c>
      <c r="DO109" s="86">
        <v>51.111111111111107</v>
      </c>
      <c r="DP109" s="86">
        <v>68.888888888888886</v>
      </c>
      <c r="DQ109" s="86">
        <v>40</v>
      </c>
      <c r="DR109" s="86">
        <v>57.777777777777771</v>
      </c>
      <c r="DS109" s="86">
        <v>48.888888888888886</v>
      </c>
      <c r="DT109" s="86">
        <v>48.888888888888886</v>
      </c>
      <c r="DU109" s="86">
        <v>48.888888888888886</v>
      </c>
      <c r="DV109" s="86">
        <v>71.111111111111114</v>
      </c>
      <c r="DW109" s="86">
        <v>68.888888888888886</v>
      </c>
      <c r="DX109" s="86">
        <v>64.444444444444443</v>
      </c>
      <c r="DY109" s="86">
        <v>40</v>
      </c>
      <c r="DZ109" s="86">
        <v>55.555555555555557</v>
      </c>
      <c r="EA109" s="86">
        <v>55.555555555555557</v>
      </c>
      <c r="EB109" s="86">
        <v>84.444444444444443</v>
      </c>
      <c r="EC109" s="86">
        <v>86.666666666666671</v>
      </c>
      <c r="ED109" s="86">
        <v>64.444444444444443</v>
      </c>
      <c r="EE109" s="86">
        <v>55.555555555555557</v>
      </c>
      <c r="EF109" s="86">
        <v>35.555555555555557</v>
      </c>
      <c r="EG109" s="86">
        <v>77.777777777777786</v>
      </c>
      <c r="EH109" s="86">
        <v>70.370370370370367</v>
      </c>
      <c r="EI109" s="86">
        <v>51.851851851851848</v>
      </c>
      <c r="EJ109" s="86">
        <v>57.407407407407405</v>
      </c>
      <c r="EK109" s="86">
        <v>59.259259259259252</v>
      </c>
      <c r="EL109" s="86">
        <v>50</v>
      </c>
      <c r="EM109" s="86">
        <v>37.037037037037038</v>
      </c>
      <c r="EN109" s="86">
        <v>83.333333333333343</v>
      </c>
      <c r="EO109" s="86">
        <v>72.222222222222214</v>
      </c>
      <c r="EP109" s="86">
        <v>94.444444444444443</v>
      </c>
      <c r="EQ109" s="86">
        <v>88.888888888888886</v>
      </c>
      <c r="ER109" s="86">
        <v>87.037037037037038</v>
      </c>
      <c r="ES109" s="86">
        <v>87.037037037037038</v>
      </c>
      <c r="ET109" s="86">
        <v>64.81481481481481</v>
      </c>
      <c r="EU109" s="86">
        <v>50</v>
      </c>
      <c r="EV109" s="86">
        <v>70.370370370370367</v>
      </c>
      <c r="EW109" s="86">
        <v>53.703703703703709</v>
      </c>
      <c r="EX109" s="86">
        <v>66.666666666666657</v>
      </c>
      <c r="EY109" s="86">
        <v>81.481481481481481</v>
      </c>
      <c r="EZ109" s="86">
        <v>87.037037037037038</v>
      </c>
      <c r="FA109" s="86">
        <v>81.481481481481481</v>
      </c>
      <c r="FB109" s="86">
        <v>83.333333333333343</v>
      </c>
      <c r="FC109" s="86">
        <v>87.037037037037038</v>
      </c>
      <c r="FD109" s="86">
        <v>57.777777777777771</v>
      </c>
      <c r="FE109" s="86">
        <v>66.666666666666657</v>
      </c>
      <c r="FF109" s="86">
        <v>77.777777777777786</v>
      </c>
      <c r="FG109" s="86">
        <v>42.222222222222221</v>
      </c>
      <c r="FH109" s="86">
        <v>37.777777777777779</v>
      </c>
      <c r="FI109" s="86">
        <v>68.888888888888886</v>
      </c>
      <c r="FJ109" s="86">
        <v>68.888888888888886</v>
      </c>
      <c r="FK109" s="86">
        <v>64.444444444444443</v>
      </c>
      <c r="FL109" s="86">
        <v>71.111111111111114</v>
      </c>
      <c r="FM109" s="86">
        <v>55.555555555555557</v>
      </c>
      <c r="FN109" s="86">
        <v>73.333333333333329</v>
      </c>
      <c r="FO109" s="86">
        <v>66.666666666666657</v>
      </c>
      <c r="FP109" s="86">
        <v>82.222222222222214</v>
      </c>
      <c r="FQ109" s="86">
        <v>53.333333333333336</v>
      </c>
      <c r="FR109" s="86">
        <v>66.666666666666657</v>
      </c>
      <c r="FS109" s="86">
        <v>68.888888888888886</v>
      </c>
      <c r="FT109" s="86">
        <v>68.888888888888886</v>
      </c>
      <c r="FU109" s="86">
        <v>68.888888888888886</v>
      </c>
      <c r="FV109" s="86">
        <v>80</v>
      </c>
      <c r="FW109" s="86">
        <v>80</v>
      </c>
      <c r="FX109" s="86">
        <v>77.777777777777786</v>
      </c>
      <c r="FY109" s="86">
        <v>80</v>
      </c>
      <c r="FZ109" s="86">
        <v>77.777777777777786</v>
      </c>
      <c r="GA109" s="86">
        <v>88.888888888888886</v>
      </c>
      <c r="GB109" s="86">
        <v>51.111111111111107</v>
      </c>
      <c r="GC109" s="86">
        <v>93.333333333333329</v>
      </c>
      <c r="GD109" s="86">
        <v>66.666666666666657</v>
      </c>
      <c r="GE109" s="86">
        <v>26.666666666666668</v>
      </c>
      <c r="GF109" s="86">
        <v>62.222222222222221</v>
      </c>
      <c r="GG109" s="86">
        <v>86.666666666666671</v>
      </c>
      <c r="GH109" s="86">
        <v>48.888888888888886</v>
      </c>
      <c r="GI109" s="86">
        <v>75.555555555555557</v>
      </c>
      <c r="GJ109" s="86">
        <v>71.111111111111114</v>
      </c>
      <c r="GK109" s="86">
        <v>71.111111111111114</v>
      </c>
      <c r="GL109" s="86">
        <v>80</v>
      </c>
      <c r="GM109" s="86">
        <v>55.555555555555557</v>
      </c>
      <c r="GN109" s="86">
        <v>75.555555555555557</v>
      </c>
      <c r="GO109" s="86">
        <v>68.888888888888886</v>
      </c>
      <c r="GP109" s="86">
        <v>84.444444444444443</v>
      </c>
      <c r="GQ109" s="86">
        <v>75.555555555555557</v>
      </c>
      <c r="GR109" s="86">
        <v>75.555555555555557</v>
      </c>
      <c r="GS109" s="86">
        <v>97.777777777777771</v>
      </c>
      <c r="GT109" s="86">
        <v>84.444444444444443</v>
      </c>
      <c r="GU109" s="86">
        <v>80</v>
      </c>
      <c r="GV109" s="86">
        <v>44.444444444444443</v>
      </c>
      <c r="GW109" s="86">
        <v>77.777777777777786</v>
      </c>
      <c r="GX109" s="86">
        <v>26.666666666666668</v>
      </c>
      <c r="GY109" s="86">
        <v>82.222222222222214</v>
      </c>
      <c r="GZ109" s="86">
        <v>60</v>
      </c>
      <c r="HA109" s="86">
        <v>73.333333333333329</v>
      </c>
      <c r="HB109" s="86">
        <v>84.444444444444443</v>
      </c>
      <c r="HC109" s="86">
        <v>91.111111111111114</v>
      </c>
      <c r="HD109" s="86">
        <v>68.888888888888886</v>
      </c>
      <c r="HE109" s="86">
        <v>55.555555555555557</v>
      </c>
      <c r="HF109" s="86">
        <v>62.222222222222221</v>
      </c>
      <c r="HG109" s="86">
        <v>57.777777777777771</v>
      </c>
      <c r="HH109" s="86">
        <v>46.666666666666664</v>
      </c>
      <c r="HI109" s="86">
        <v>46.666666666666664</v>
      </c>
      <c r="HJ109" s="86">
        <v>55.555555555555557</v>
      </c>
      <c r="HK109" s="86">
        <v>46.666666666666664</v>
      </c>
      <c r="HL109" s="86">
        <v>48.888888888888886</v>
      </c>
      <c r="HM109" s="86">
        <v>57.777777777777771</v>
      </c>
      <c r="HN109" s="86">
        <v>51.111111111111107</v>
      </c>
      <c r="HO109" s="86">
        <v>57.777777777777771</v>
      </c>
      <c r="HP109" s="86">
        <v>48.888888888888886</v>
      </c>
      <c r="HQ109" s="86">
        <v>46.666666666666664</v>
      </c>
      <c r="HR109" s="86">
        <v>35.555555555555557</v>
      </c>
      <c r="HS109" s="86">
        <v>55.555555555555557</v>
      </c>
      <c r="HT109" s="86">
        <v>62.222222222222221</v>
      </c>
      <c r="HU109" s="86">
        <v>26.666666666666668</v>
      </c>
      <c r="HV109" s="86">
        <v>48.888888888888886</v>
      </c>
      <c r="HW109" s="86">
        <v>35.555555555555557</v>
      </c>
      <c r="HX109" s="86">
        <v>51.111111111111107</v>
      </c>
      <c r="HY109" s="86">
        <v>98.148148148148152</v>
      </c>
      <c r="HZ109" s="86">
        <v>72.222222222222214</v>
      </c>
      <c r="IA109" s="86">
        <v>96.296296296296291</v>
      </c>
      <c r="IB109" s="86">
        <v>37.037037037037038</v>
      </c>
      <c r="IC109" s="86">
        <v>94.444444444444443</v>
      </c>
      <c r="ID109" s="86">
        <v>83.333333333333343</v>
      </c>
      <c r="IE109" s="86">
        <v>72.222222222222214</v>
      </c>
      <c r="IF109" s="86">
        <v>62.962962962962962</v>
      </c>
      <c r="IG109" s="86">
        <v>57.407407407407405</v>
      </c>
      <c r="IH109" s="86">
        <v>68.518518518518519</v>
      </c>
      <c r="II109" s="86">
        <v>62.962962962962962</v>
      </c>
      <c r="IJ109" s="86">
        <v>42.592592592592595</v>
      </c>
      <c r="IK109" s="86">
        <v>53.703703703703709</v>
      </c>
      <c r="IL109" s="86">
        <v>40.74074074074074</v>
      </c>
      <c r="IM109" s="86">
        <v>68.518518518518519</v>
      </c>
      <c r="IN109" s="86">
        <v>42.592592592592595</v>
      </c>
      <c r="IO109" s="86">
        <v>46.296296296296298</v>
      </c>
      <c r="IP109" s="86">
        <v>55.555555555555557</v>
      </c>
      <c r="IQ109" s="86">
        <v>74.074074074074076</v>
      </c>
      <c r="IR109" s="86">
        <v>57.407407407407405</v>
      </c>
      <c r="IS109" s="86">
        <v>64.81481481481481</v>
      </c>
      <c r="IT109" s="86">
        <v>62.962962962962962</v>
      </c>
      <c r="IU109" s="86">
        <v>57.407407407407405</v>
      </c>
      <c r="IV109" s="86">
        <v>62.962962962962962</v>
      </c>
      <c r="IW109" s="86">
        <v>68.518518518518519</v>
      </c>
      <c r="IX109" s="86">
        <v>62.962962962962962</v>
      </c>
      <c r="IY109" s="86">
        <v>53.703703703703709</v>
      </c>
      <c r="IZ109" s="86">
        <v>31.481481481481481</v>
      </c>
      <c r="JA109" s="86">
        <v>57.407407407407405</v>
      </c>
      <c r="JB109" s="86">
        <v>62.962962962962962</v>
      </c>
      <c r="JC109" s="86">
        <v>97.777777777777771</v>
      </c>
      <c r="JD109" s="86">
        <v>55.555555555555557</v>
      </c>
      <c r="JE109" s="86">
        <v>37.777777777777779</v>
      </c>
      <c r="JF109" s="86">
        <v>66.666666666666657</v>
      </c>
      <c r="JG109" s="86">
        <v>73.333333333333329</v>
      </c>
      <c r="JH109" s="86">
        <v>44.444444444444443</v>
      </c>
      <c r="JI109" s="86">
        <v>86.666666666666671</v>
      </c>
      <c r="JJ109" s="86">
        <v>77.777777777777786</v>
      </c>
      <c r="JK109" s="86">
        <v>62.222222222222221</v>
      </c>
      <c r="JL109" s="86">
        <v>28.888888888888886</v>
      </c>
      <c r="JM109" s="86">
        <v>64.444444444444443</v>
      </c>
      <c r="JN109" s="86">
        <v>84.444444444444443</v>
      </c>
      <c r="JO109" s="86">
        <v>100</v>
      </c>
      <c r="JP109" s="86">
        <v>26.666666666666668</v>
      </c>
      <c r="JQ109" s="86">
        <v>44.444444444444443</v>
      </c>
      <c r="JR109" s="86">
        <v>51.111111111111107</v>
      </c>
      <c r="JS109" s="86">
        <v>55.555555555555557</v>
      </c>
      <c r="JT109" s="86">
        <v>71.111111111111114</v>
      </c>
      <c r="JU109" s="86">
        <v>24.444444444444443</v>
      </c>
      <c r="JV109" s="86">
        <v>55.555555555555557</v>
      </c>
      <c r="JW109" s="86">
        <v>48.888888888888886</v>
      </c>
      <c r="JX109" s="86">
        <v>46.666666666666664</v>
      </c>
      <c r="JY109" s="86">
        <v>35.555555555555557</v>
      </c>
      <c r="JZ109" s="86">
        <v>55.555555555555557</v>
      </c>
      <c r="KA109" s="86">
        <v>40</v>
      </c>
      <c r="KB109" s="86">
        <v>85.18518518518519</v>
      </c>
      <c r="KC109" s="86">
        <v>46.296296296296298</v>
      </c>
      <c r="KD109" s="86">
        <v>74.074074074074076</v>
      </c>
      <c r="KE109" s="86">
        <v>96.296296296296291</v>
      </c>
      <c r="KF109" s="86">
        <v>51.851851851851848</v>
      </c>
      <c r="KG109" s="86">
        <v>92.592592592592595</v>
      </c>
      <c r="KH109" s="86">
        <v>33.333333333333329</v>
      </c>
      <c r="KI109" s="86">
        <v>55.555555555555557</v>
      </c>
      <c r="KJ109" s="86">
        <v>46.296296296296298</v>
      </c>
      <c r="KK109" s="86">
        <v>62.962962962962962</v>
      </c>
      <c r="KL109" s="86">
        <v>79.629629629629633</v>
      </c>
      <c r="KM109" s="86">
        <v>27.777777777777779</v>
      </c>
      <c r="KN109" s="86">
        <v>44.444444444444443</v>
      </c>
      <c r="KO109" s="86">
        <v>85.18518518518519</v>
      </c>
      <c r="KP109" s="86">
        <v>59.259259259259252</v>
      </c>
      <c r="KQ109" s="86">
        <v>50</v>
      </c>
      <c r="KR109" s="86">
        <v>16.666666666666664</v>
      </c>
      <c r="KS109" s="86">
        <v>42.592592592592595</v>
      </c>
      <c r="KT109" s="86">
        <v>35.185185185185183</v>
      </c>
      <c r="KU109" s="86">
        <v>77.777777777777786</v>
      </c>
      <c r="KV109" s="86">
        <v>53.703703703703709</v>
      </c>
      <c r="KW109" s="86">
        <v>51.851851851851848</v>
      </c>
      <c r="KX109" s="86">
        <v>40.74074074074074</v>
      </c>
      <c r="KY109" s="86">
        <v>62.962962962962962</v>
      </c>
      <c r="KZ109" s="86">
        <v>74.074074074074076</v>
      </c>
      <c r="LA109" s="86">
        <v>68.518518518518519</v>
      </c>
      <c r="LB109" s="86">
        <v>57.407407407407405</v>
      </c>
      <c r="LC109" s="86">
        <v>57.407407407407405</v>
      </c>
      <c r="LD109" s="86">
        <v>93.333333333333329</v>
      </c>
      <c r="LE109" s="86">
        <v>73.333333333333329</v>
      </c>
      <c r="LF109" s="86">
        <v>73.333333333333329</v>
      </c>
      <c r="LG109" s="86">
        <v>77.777777777777786</v>
      </c>
      <c r="LH109" s="86">
        <v>95.555555555555557</v>
      </c>
      <c r="LI109" s="86">
        <v>80</v>
      </c>
      <c r="LJ109" s="86">
        <v>91.111111111111114</v>
      </c>
      <c r="LK109" s="86">
        <v>68.888888888888886</v>
      </c>
      <c r="LL109" s="86">
        <v>64.444444444444443</v>
      </c>
      <c r="LM109" s="86">
        <v>66.666666666666657</v>
      </c>
      <c r="LN109" s="86">
        <v>64.444444444444443</v>
      </c>
      <c r="LO109" s="86">
        <v>71.111111111111114</v>
      </c>
      <c r="LP109" s="86">
        <v>68.888888888888886</v>
      </c>
      <c r="LQ109" s="86">
        <v>84.444444444444443</v>
      </c>
      <c r="LR109" s="86">
        <v>86.666666666666671</v>
      </c>
      <c r="LS109" s="86">
        <v>66.666666666666657</v>
      </c>
      <c r="LT109" s="86">
        <v>66.666666666666657</v>
      </c>
      <c r="LU109" s="86">
        <v>93.333333333333329</v>
      </c>
      <c r="LV109" s="86">
        <v>66.666666666666657</v>
      </c>
      <c r="LW109" s="86">
        <v>80</v>
      </c>
      <c r="LX109" s="86">
        <v>68.888888888888886</v>
      </c>
      <c r="LY109" s="86">
        <v>77.777777777777786</v>
      </c>
      <c r="LZ109" s="86">
        <v>62.222222222222221</v>
      </c>
      <c r="MA109" s="86">
        <v>73.333333333333329</v>
      </c>
      <c r="MB109" s="86">
        <v>86.666666666666671</v>
      </c>
      <c r="MC109" s="86">
        <v>46.666666666666664</v>
      </c>
      <c r="MD109" s="86">
        <v>57.777777777777771</v>
      </c>
      <c r="ME109" s="86">
        <v>71.111111111111114</v>
      </c>
      <c r="MF109" s="86">
        <v>53.333333333333336</v>
      </c>
      <c r="MG109" s="86">
        <v>51.111111111111107</v>
      </c>
      <c r="MH109" s="86">
        <v>60</v>
      </c>
      <c r="MI109" s="86">
        <v>93.333333333333329</v>
      </c>
      <c r="MJ109" s="86">
        <v>53.333333333333336</v>
      </c>
      <c r="MK109" s="86">
        <v>66.666666666666657</v>
      </c>
      <c r="ML109" s="86">
        <v>73.333333333333329</v>
      </c>
      <c r="MM109" s="86">
        <v>88.888888888888886</v>
      </c>
      <c r="MN109" s="86">
        <v>84.444444444444443</v>
      </c>
      <c r="MO109" s="86">
        <v>53.333333333333336</v>
      </c>
      <c r="MP109" s="86">
        <v>57.777777777777771</v>
      </c>
      <c r="MQ109" s="86">
        <v>71.111111111111114</v>
      </c>
      <c r="MR109" s="86">
        <v>73.333333333333329</v>
      </c>
      <c r="MS109" s="86">
        <v>66.666666666666657</v>
      </c>
      <c r="MT109" s="86">
        <v>73.333333333333329</v>
      </c>
      <c r="MU109" s="86">
        <v>62.222222222222221</v>
      </c>
      <c r="MV109" s="86">
        <v>73.333333333333329</v>
      </c>
      <c r="MW109" s="86">
        <v>82.222222222222214</v>
      </c>
      <c r="MX109" s="86">
        <v>75.555555555555557</v>
      </c>
      <c r="MY109" s="86">
        <v>93.333333333333329</v>
      </c>
      <c r="MZ109" s="86">
        <v>80</v>
      </c>
      <c r="NA109" s="86">
        <v>71.111111111111114</v>
      </c>
      <c r="NB109" s="86">
        <v>82.222222222222214</v>
      </c>
      <c r="NC109" s="86">
        <v>73.333333333333329</v>
      </c>
      <c r="ND109" s="86">
        <v>60</v>
      </c>
      <c r="NE109" s="86">
        <v>86.666666666666671</v>
      </c>
      <c r="NF109" s="86">
        <v>60</v>
      </c>
      <c r="NG109" s="86">
        <v>64.444444444444443</v>
      </c>
      <c r="NH109" s="86">
        <v>48.888888888888886</v>
      </c>
      <c r="NI109" s="86">
        <v>75.555555555555557</v>
      </c>
      <c r="NJ109" s="86">
        <v>77.777777777777786</v>
      </c>
      <c r="NK109" s="86">
        <v>66.666666666666657</v>
      </c>
      <c r="NL109" s="86">
        <v>84.444444444444443</v>
      </c>
      <c r="NM109" s="86">
        <v>46.666666666666664</v>
      </c>
      <c r="NN109" s="86">
        <v>80</v>
      </c>
      <c r="NO109" s="86">
        <v>73.333333333333329</v>
      </c>
      <c r="NP109" s="86">
        <v>44.444444444444443</v>
      </c>
      <c r="NQ109" s="86">
        <v>64.444444444444443</v>
      </c>
      <c r="NR109" s="86">
        <v>84.444444444444443</v>
      </c>
      <c r="NS109" s="86">
        <v>84.444444444444443</v>
      </c>
      <c r="NT109" s="86">
        <v>82.222222222222214</v>
      </c>
      <c r="NU109" s="86">
        <v>91.111111111111114</v>
      </c>
      <c r="NV109" s="86">
        <v>75.555555555555557</v>
      </c>
      <c r="NW109" s="86">
        <v>75.555555555555557</v>
      </c>
      <c r="NX109" s="86">
        <v>82.222222222222214</v>
      </c>
      <c r="NY109" s="86">
        <v>73.333333333333329</v>
      </c>
      <c r="NZ109" s="86">
        <v>66.666666666666657</v>
      </c>
      <c r="OA109" s="86">
        <v>73.333333333333329</v>
      </c>
      <c r="OB109" s="86">
        <v>64.444444444444443</v>
      </c>
      <c r="OC109" s="86">
        <v>68.888888888888886</v>
      </c>
      <c r="OD109" s="86">
        <v>75.555555555555557</v>
      </c>
      <c r="OE109" s="86">
        <v>66.666666666666657</v>
      </c>
      <c r="OF109" s="86">
        <v>48.888888888888886</v>
      </c>
      <c r="OG109" s="86">
        <v>77.777777777777786</v>
      </c>
      <c r="OH109" s="86">
        <v>93.333333333333329</v>
      </c>
      <c r="OI109" s="86">
        <v>77.777777777777786</v>
      </c>
      <c r="OJ109" s="86">
        <v>53.333333333333336</v>
      </c>
      <c r="OK109" s="86">
        <v>82.222222222222214</v>
      </c>
      <c r="OL109" s="86">
        <v>75.555555555555557</v>
      </c>
      <c r="OM109" s="86">
        <v>82.222222222222214</v>
      </c>
      <c r="ON109" s="86">
        <v>77.777777777777786</v>
      </c>
      <c r="OO109" s="86">
        <v>73.333333333333329</v>
      </c>
      <c r="OP109" s="86">
        <v>64.81481481481481</v>
      </c>
    </row>
    <row r="110" spans="1:406" x14ac:dyDescent="0.25">
      <c r="BH110" s="86"/>
      <c r="BI110" s="86"/>
      <c r="BJ110" s="86"/>
      <c r="BK110" s="86"/>
      <c r="BL110" s="86"/>
      <c r="BM110" s="86"/>
      <c r="BN110" s="86"/>
      <c r="BO110" s="86"/>
      <c r="BP110" s="86"/>
      <c r="BQ110" s="86"/>
      <c r="BR110" s="86"/>
      <c r="BS110" s="86"/>
      <c r="BT110" s="86"/>
      <c r="BU110" s="86"/>
      <c r="BV110" s="86"/>
      <c r="BW110" s="86"/>
      <c r="BX110" s="86"/>
      <c r="BY110" s="86"/>
      <c r="BZ110" s="86"/>
      <c r="CA110" s="86"/>
      <c r="CB110" s="86"/>
      <c r="CC110" s="86"/>
      <c r="CD110" s="86"/>
      <c r="CE110" s="86"/>
      <c r="CF110" s="86"/>
      <c r="CG110" s="86"/>
      <c r="CH110" s="86"/>
      <c r="CI110" s="86"/>
      <c r="CJ110" s="86"/>
      <c r="CK110" s="86"/>
      <c r="CL110" s="86"/>
      <c r="CM110" s="86"/>
      <c r="CN110" s="86"/>
      <c r="CO110" s="86"/>
      <c r="CP110" s="86"/>
      <c r="CQ110" s="86"/>
      <c r="CR110" s="86"/>
      <c r="CS110" s="86"/>
      <c r="CT110" s="86"/>
      <c r="CU110" s="86"/>
      <c r="CV110" s="86"/>
      <c r="CW110" s="86"/>
      <c r="CX110" s="86"/>
      <c r="CY110" s="86"/>
      <c r="CZ110" s="86"/>
      <c r="DA110" s="86"/>
      <c r="DB110" s="86"/>
      <c r="DC110" s="86"/>
      <c r="DD110" s="86"/>
      <c r="DE110" s="86"/>
    </row>
    <row r="111" spans="1:406" x14ac:dyDescent="0.25">
      <c r="BH111" s="86"/>
      <c r="BI111" s="86"/>
      <c r="BJ111" s="86"/>
      <c r="BK111" s="86"/>
      <c r="BL111" s="86"/>
      <c r="BM111" s="86"/>
      <c r="BN111" s="86"/>
      <c r="BO111" s="86"/>
      <c r="BP111" s="86"/>
      <c r="BQ111" s="86"/>
      <c r="BR111" s="86"/>
      <c r="BS111" s="86"/>
      <c r="BT111" s="86"/>
      <c r="BU111" s="86"/>
      <c r="BV111" s="86"/>
      <c r="BW111" s="86"/>
      <c r="BX111" s="86"/>
      <c r="BY111" s="86"/>
      <c r="BZ111" s="86"/>
      <c r="CA111" s="86"/>
      <c r="CB111" s="86"/>
      <c r="CC111" s="86"/>
      <c r="CD111" s="86"/>
      <c r="CE111" s="86"/>
      <c r="CF111" s="86"/>
      <c r="CG111" s="86"/>
      <c r="CH111" s="86"/>
      <c r="CI111" s="86"/>
      <c r="CJ111" s="86"/>
      <c r="CK111" s="86"/>
      <c r="CL111" s="86"/>
      <c r="CM111" s="86"/>
      <c r="CN111" s="86"/>
      <c r="CO111" s="86"/>
      <c r="CP111" s="86"/>
      <c r="CQ111" s="86"/>
      <c r="CR111" s="86"/>
      <c r="CS111" s="86"/>
      <c r="CT111" s="86"/>
      <c r="CU111" s="86"/>
      <c r="CV111" s="86"/>
      <c r="CW111" s="86"/>
      <c r="CX111" s="86"/>
      <c r="CY111" s="86"/>
      <c r="CZ111" s="86"/>
      <c r="DA111" s="86"/>
      <c r="DB111" s="86"/>
      <c r="DC111" s="86"/>
      <c r="DD111" s="86"/>
      <c r="DE111" s="86"/>
    </row>
    <row r="112" spans="1:406" x14ac:dyDescent="0.25">
      <c r="BH112" s="86"/>
      <c r="BI112" s="86"/>
      <c r="BJ112" s="86"/>
      <c r="BK112" s="86"/>
      <c r="BL112" s="86"/>
      <c r="BM112" s="86"/>
      <c r="BN112" s="86"/>
      <c r="BO112" s="86"/>
      <c r="BP112" s="86"/>
      <c r="BQ112" s="86"/>
      <c r="BR112" s="86"/>
      <c r="BS112" s="86"/>
      <c r="BT112" s="86"/>
      <c r="BU112" s="86"/>
      <c r="BV112" s="86"/>
      <c r="BW112" s="86"/>
      <c r="BX112" s="86"/>
      <c r="BY112" s="86"/>
      <c r="BZ112" s="86"/>
      <c r="CA112" s="86"/>
      <c r="CB112" s="86"/>
      <c r="CC112" s="86"/>
      <c r="CD112" s="86"/>
      <c r="CE112" s="86"/>
      <c r="CF112" s="86"/>
      <c r="CG112" s="86"/>
      <c r="CH112" s="86"/>
      <c r="CI112" s="86"/>
      <c r="CJ112" s="86"/>
      <c r="CK112" s="86"/>
      <c r="CL112" s="86"/>
      <c r="CM112" s="86"/>
      <c r="CN112" s="86"/>
      <c r="CO112" s="86"/>
      <c r="CP112" s="86"/>
      <c r="CQ112" s="86"/>
      <c r="CR112" s="86"/>
      <c r="CS112" s="86"/>
      <c r="CT112" s="86"/>
      <c r="CU112" s="86"/>
      <c r="CV112" s="86"/>
      <c r="CW112" s="86"/>
      <c r="CX112" s="86"/>
      <c r="CY112" s="86"/>
      <c r="CZ112" s="86"/>
      <c r="DA112" s="86"/>
      <c r="DB112" s="86"/>
      <c r="DC112" s="86"/>
      <c r="DD112" s="86"/>
      <c r="DE112" s="86"/>
    </row>
    <row r="113" spans="60:109" x14ac:dyDescent="0.25">
      <c r="BH113" s="86"/>
      <c r="BI113" s="86"/>
      <c r="BJ113" s="86"/>
      <c r="BK113" s="86"/>
      <c r="BL113" s="86"/>
      <c r="BM113" s="86"/>
      <c r="BN113" s="86"/>
      <c r="BO113" s="86"/>
      <c r="BP113" s="86"/>
      <c r="BQ113" s="86"/>
      <c r="BR113" s="86"/>
      <c r="BS113" s="86"/>
      <c r="BT113" s="86"/>
      <c r="BU113" s="86"/>
      <c r="BV113" s="86"/>
      <c r="BW113" s="86"/>
      <c r="BX113" s="86"/>
      <c r="BY113" s="86"/>
      <c r="BZ113" s="86"/>
      <c r="CA113" s="86"/>
      <c r="CB113" s="86"/>
      <c r="CC113" s="86"/>
      <c r="CD113" s="86"/>
      <c r="CE113" s="86"/>
      <c r="CF113" s="86"/>
      <c r="CG113" s="86"/>
      <c r="CH113" s="86"/>
      <c r="CI113" s="86"/>
      <c r="CJ113" s="86"/>
      <c r="CK113" s="86"/>
      <c r="CL113" s="86"/>
      <c r="CM113" s="86"/>
      <c r="CN113" s="86"/>
      <c r="CO113" s="86"/>
      <c r="CP113" s="86"/>
      <c r="CQ113" s="86"/>
      <c r="CR113" s="86"/>
      <c r="CS113" s="86"/>
      <c r="CT113" s="86"/>
      <c r="CU113" s="86"/>
      <c r="CV113" s="86"/>
      <c r="CW113" s="86"/>
      <c r="CX113" s="86"/>
      <c r="CY113" s="86"/>
      <c r="CZ113" s="86"/>
      <c r="DA113" s="86"/>
      <c r="DB113" s="86"/>
      <c r="DC113" s="86"/>
      <c r="DD113" s="86"/>
      <c r="DE113" s="86"/>
    </row>
    <row r="114" spans="60:109" x14ac:dyDescent="0.25">
      <c r="BH114" s="86"/>
      <c r="BI114" s="86"/>
      <c r="BJ114" s="86"/>
      <c r="BK114" s="86"/>
      <c r="BL114" s="86"/>
      <c r="BM114" s="86"/>
      <c r="BN114" s="86"/>
      <c r="BO114" s="86"/>
      <c r="BP114" s="86"/>
      <c r="BQ114" s="86"/>
      <c r="BR114" s="86"/>
      <c r="BS114" s="86"/>
      <c r="BT114" s="86"/>
      <c r="BU114" s="86"/>
      <c r="BV114" s="86"/>
      <c r="BW114" s="86"/>
      <c r="BX114" s="86"/>
      <c r="BY114" s="86"/>
      <c r="BZ114" s="86"/>
      <c r="CA114" s="86"/>
      <c r="CB114" s="86"/>
      <c r="CC114" s="86"/>
      <c r="CD114" s="86"/>
      <c r="CE114" s="86"/>
      <c r="CF114" s="86"/>
      <c r="CG114" s="86"/>
      <c r="CH114" s="86"/>
      <c r="CI114" s="86"/>
      <c r="CJ114" s="86"/>
      <c r="CK114" s="86"/>
      <c r="CL114" s="86"/>
      <c r="CM114" s="86"/>
      <c r="CN114" s="86"/>
      <c r="CO114" s="86"/>
      <c r="CP114" s="86"/>
      <c r="CQ114" s="86"/>
      <c r="CR114" s="86"/>
      <c r="CS114" s="86"/>
      <c r="CT114" s="86"/>
      <c r="CU114" s="86"/>
      <c r="CV114" s="86"/>
      <c r="CW114" s="86"/>
      <c r="CX114" s="86"/>
      <c r="CY114" s="86"/>
      <c r="CZ114" s="86"/>
      <c r="DA114" s="86"/>
      <c r="DB114" s="86"/>
      <c r="DC114" s="86"/>
      <c r="DD114" s="86"/>
      <c r="DE114" s="86"/>
    </row>
    <row r="115" spans="60:109" x14ac:dyDescent="0.25">
      <c r="BH115" s="86"/>
      <c r="BI115" s="86"/>
      <c r="BJ115" s="86"/>
      <c r="BK115" s="86"/>
      <c r="BL115" s="86"/>
      <c r="BM115" s="86"/>
      <c r="BN115" s="86"/>
      <c r="BO115" s="86"/>
      <c r="BP115" s="86"/>
      <c r="BQ115" s="86"/>
      <c r="BR115" s="86"/>
      <c r="BS115" s="86"/>
      <c r="BT115" s="86"/>
      <c r="BU115" s="86"/>
      <c r="BV115" s="86"/>
      <c r="BW115" s="86"/>
      <c r="BX115" s="86"/>
      <c r="BY115" s="86"/>
      <c r="BZ115" s="86"/>
      <c r="CA115" s="86"/>
      <c r="CB115" s="86"/>
      <c r="CC115" s="86"/>
      <c r="CD115" s="86"/>
      <c r="CE115" s="86"/>
      <c r="CF115" s="86"/>
      <c r="CG115" s="86"/>
      <c r="CH115" s="86"/>
      <c r="CI115" s="86"/>
      <c r="CJ115" s="86"/>
      <c r="CK115" s="86"/>
      <c r="CL115" s="86"/>
      <c r="CM115" s="86"/>
      <c r="CN115" s="86"/>
      <c r="CO115" s="86"/>
      <c r="CP115" s="86"/>
      <c r="CQ115" s="86"/>
      <c r="CR115" s="86"/>
      <c r="CS115" s="86"/>
      <c r="CT115" s="86"/>
      <c r="CU115" s="86"/>
      <c r="CV115" s="86"/>
      <c r="CW115" s="86"/>
      <c r="CX115" s="86"/>
      <c r="CY115" s="86"/>
      <c r="CZ115" s="86"/>
      <c r="DA115" s="86"/>
      <c r="DB115" s="86"/>
      <c r="DC115" s="86"/>
      <c r="DD115" s="86"/>
      <c r="DE115" s="86"/>
    </row>
    <row r="116" spans="60:109" x14ac:dyDescent="0.25">
      <c r="BH116" s="86"/>
      <c r="BI116" s="86"/>
      <c r="BJ116" s="86"/>
      <c r="BK116" s="86"/>
      <c r="BL116" s="86"/>
      <c r="BM116" s="86"/>
      <c r="BN116" s="86"/>
      <c r="BO116" s="86"/>
      <c r="BP116" s="86"/>
      <c r="BQ116" s="86"/>
      <c r="BR116" s="86"/>
      <c r="BS116" s="86"/>
      <c r="BT116" s="86"/>
      <c r="BU116" s="86"/>
      <c r="BV116" s="86"/>
      <c r="BW116" s="86"/>
      <c r="BX116" s="86"/>
      <c r="BY116" s="86"/>
      <c r="BZ116" s="86"/>
      <c r="CA116" s="86"/>
      <c r="CB116" s="86"/>
      <c r="CC116" s="86"/>
      <c r="CD116" s="86"/>
      <c r="CE116" s="86"/>
      <c r="CF116" s="86"/>
      <c r="CG116" s="86"/>
      <c r="CH116" s="86"/>
      <c r="CI116" s="86"/>
      <c r="CJ116" s="86"/>
      <c r="CK116" s="86"/>
      <c r="CL116" s="86"/>
      <c r="CM116" s="86"/>
      <c r="CN116" s="86"/>
      <c r="CO116" s="86"/>
      <c r="CP116" s="86"/>
      <c r="CQ116" s="86"/>
      <c r="CR116" s="86"/>
      <c r="CS116" s="86"/>
      <c r="CT116" s="86"/>
      <c r="CU116" s="86"/>
      <c r="CV116" s="86"/>
      <c r="CW116" s="86"/>
      <c r="CX116" s="86"/>
      <c r="CY116" s="86"/>
      <c r="CZ116" s="86"/>
      <c r="DA116" s="86"/>
      <c r="DB116" s="86"/>
      <c r="DC116" s="86"/>
      <c r="DD116" s="86"/>
      <c r="DE116" s="86"/>
    </row>
    <row r="117" spans="60:109" x14ac:dyDescent="0.25">
      <c r="BH117" s="86"/>
      <c r="BI117" s="86"/>
      <c r="BJ117" s="86"/>
      <c r="BK117" s="86"/>
      <c r="BL117" s="86"/>
      <c r="BM117" s="86"/>
      <c r="BN117" s="86"/>
      <c r="BO117" s="86"/>
      <c r="BP117" s="86"/>
      <c r="BQ117" s="86"/>
      <c r="BR117" s="86"/>
      <c r="BS117" s="86"/>
      <c r="BT117" s="86"/>
      <c r="BU117" s="86"/>
      <c r="BV117" s="86"/>
      <c r="BW117" s="86"/>
      <c r="BX117" s="86"/>
      <c r="BY117" s="86"/>
      <c r="BZ117" s="86"/>
      <c r="CA117" s="86"/>
      <c r="CB117" s="86"/>
      <c r="CC117" s="86"/>
      <c r="CD117" s="86"/>
      <c r="CE117" s="86"/>
      <c r="CF117" s="86"/>
      <c r="CG117" s="86"/>
      <c r="CH117" s="86"/>
      <c r="CI117" s="86"/>
      <c r="CJ117" s="86"/>
      <c r="CK117" s="86"/>
      <c r="CL117" s="86"/>
      <c r="CM117" s="86"/>
      <c r="CN117" s="86"/>
      <c r="CO117" s="86"/>
      <c r="CP117" s="86"/>
      <c r="CQ117" s="86"/>
      <c r="CR117" s="86"/>
      <c r="CS117" s="86"/>
      <c r="CT117" s="86"/>
      <c r="CU117" s="86"/>
      <c r="CV117" s="86"/>
      <c r="CW117" s="86"/>
      <c r="CX117" s="86"/>
      <c r="CY117" s="86"/>
      <c r="CZ117" s="86"/>
      <c r="DA117" s="86"/>
      <c r="DB117" s="86"/>
      <c r="DC117" s="86"/>
      <c r="DD117" s="86"/>
      <c r="DE117" s="86"/>
    </row>
    <row r="118" spans="60:109" x14ac:dyDescent="0.25">
      <c r="BH118" s="86"/>
      <c r="BI118" s="86"/>
      <c r="BJ118" s="86"/>
      <c r="BK118" s="86"/>
      <c r="BL118" s="86"/>
      <c r="BM118" s="86"/>
      <c r="BN118" s="86"/>
      <c r="BO118" s="86"/>
      <c r="BP118" s="86"/>
      <c r="BQ118" s="86"/>
      <c r="BR118" s="86"/>
      <c r="BS118" s="86"/>
      <c r="BT118" s="86"/>
      <c r="BU118" s="86"/>
      <c r="BV118" s="86"/>
      <c r="BW118" s="86"/>
      <c r="BX118" s="86"/>
      <c r="BY118" s="86"/>
      <c r="BZ118" s="86"/>
      <c r="CA118" s="86"/>
      <c r="CB118" s="86"/>
      <c r="CC118" s="86"/>
      <c r="CD118" s="86"/>
      <c r="CE118" s="86"/>
      <c r="CF118" s="86"/>
      <c r="CG118" s="86"/>
      <c r="CH118" s="86"/>
      <c r="CI118" s="86"/>
      <c r="CJ118" s="86"/>
      <c r="CK118" s="86"/>
      <c r="CL118" s="86"/>
      <c r="CM118" s="86"/>
      <c r="CN118" s="86"/>
      <c r="CO118" s="86"/>
      <c r="CP118" s="86"/>
      <c r="CQ118" s="86"/>
      <c r="CR118" s="86"/>
      <c r="CS118" s="86"/>
      <c r="CT118" s="86"/>
      <c r="CU118" s="86"/>
      <c r="CV118" s="86"/>
      <c r="CW118" s="86"/>
      <c r="CX118" s="86"/>
      <c r="CY118" s="86"/>
      <c r="CZ118" s="86"/>
      <c r="DA118" s="86"/>
      <c r="DB118" s="86"/>
      <c r="DC118" s="86"/>
      <c r="DD118" s="86"/>
      <c r="DE118" s="86"/>
    </row>
    <row r="119" spans="60:109" x14ac:dyDescent="0.25">
      <c r="BH119" s="86"/>
      <c r="BI119" s="86"/>
      <c r="BJ119" s="86"/>
      <c r="BK119" s="86"/>
      <c r="BL119" s="86"/>
      <c r="BM119" s="86"/>
      <c r="BN119" s="86"/>
      <c r="BO119" s="86"/>
      <c r="BP119" s="86"/>
      <c r="BQ119" s="86"/>
      <c r="BR119" s="86"/>
      <c r="BS119" s="86"/>
      <c r="BT119" s="86"/>
      <c r="BU119" s="86"/>
      <c r="BV119" s="86"/>
      <c r="BW119" s="86"/>
      <c r="BX119" s="86"/>
      <c r="BY119" s="86"/>
      <c r="BZ119" s="86"/>
      <c r="CA119" s="86"/>
      <c r="CB119" s="86"/>
      <c r="CC119" s="86"/>
      <c r="CD119" s="86"/>
      <c r="CE119" s="86"/>
      <c r="CF119" s="86"/>
      <c r="CG119" s="86"/>
      <c r="CH119" s="86"/>
      <c r="CI119" s="86"/>
      <c r="CJ119" s="86"/>
      <c r="CK119" s="86"/>
      <c r="CL119" s="86"/>
      <c r="CM119" s="86"/>
      <c r="CN119" s="86"/>
      <c r="CO119" s="86"/>
      <c r="CP119" s="86"/>
      <c r="CQ119" s="86"/>
      <c r="CR119" s="86"/>
      <c r="CS119" s="86"/>
      <c r="CT119" s="86"/>
      <c r="CU119" s="86"/>
      <c r="CV119" s="86"/>
      <c r="CW119" s="86"/>
      <c r="CX119" s="86"/>
      <c r="CY119" s="86"/>
      <c r="CZ119" s="86"/>
      <c r="DA119" s="86"/>
      <c r="DB119" s="86"/>
      <c r="DC119" s="86"/>
      <c r="DD119" s="86"/>
      <c r="DE119" s="86"/>
    </row>
    <row r="120" spans="60:109" x14ac:dyDescent="0.25">
      <c r="BH120" s="86"/>
      <c r="BI120" s="86"/>
      <c r="BJ120" s="86"/>
      <c r="BK120" s="86"/>
      <c r="BL120" s="86"/>
      <c r="BM120" s="86"/>
      <c r="BN120" s="86"/>
      <c r="BO120" s="86"/>
      <c r="BP120" s="86"/>
      <c r="BQ120" s="86"/>
      <c r="BR120" s="86"/>
      <c r="BS120" s="86"/>
      <c r="BT120" s="86"/>
      <c r="BU120" s="86"/>
      <c r="BV120" s="86"/>
      <c r="BW120" s="86"/>
      <c r="BX120" s="86"/>
      <c r="BY120" s="86"/>
      <c r="BZ120" s="86"/>
      <c r="CA120" s="86"/>
      <c r="CB120" s="86"/>
      <c r="CC120" s="86"/>
      <c r="CD120" s="86"/>
      <c r="CE120" s="86"/>
      <c r="CF120" s="86"/>
      <c r="CG120" s="86"/>
      <c r="CH120" s="86"/>
      <c r="CI120" s="86"/>
      <c r="CJ120" s="86"/>
      <c r="CK120" s="86"/>
      <c r="CL120" s="86"/>
      <c r="CM120" s="86"/>
      <c r="CN120" s="86"/>
      <c r="CO120" s="86"/>
      <c r="CP120" s="86"/>
      <c r="CQ120" s="86"/>
      <c r="CR120" s="86"/>
      <c r="CS120" s="86"/>
      <c r="CT120" s="86"/>
      <c r="CU120" s="86"/>
      <c r="CV120" s="86"/>
      <c r="CW120" s="86"/>
      <c r="CX120" s="86"/>
      <c r="CY120" s="86"/>
      <c r="CZ120" s="86"/>
      <c r="DA120" s="86"/>
      <c r="DB120" s="86"/>
      <c r="DC120" s="86"/>
      <c r="DD120" s="86"/>
      <c r="DE120" s="86"/>
    </row>
    <row r="121" spans="60:109" x14ac:dyDescent="0.25">
      <c r="BH121" s="86"/>
      <c r="BI121" s="86"/>
      <c r="BJ121" s="86"/>
      <c r="BK121" s="86"/>
      <c r="BL121" s="86"/>
      <c r="BM121" s="86"/>
      <c r="BN121" s="86"/>
      <c r="BO121" s="86"/>
      <c r="BP121" s="86"/>
      <c r="BQ121" s="86"/>
      <c r="BR121" s="86"/>
      <c r="BS121" s="86"/>
      <c r="BT121" s="86"/>
      <c r="BU121" s="86"/>
      <c r="BV121" s="86"/>
      <c r="BW121" s="86"/>
      <c r="BX121" s="86"/>
      <c r="BY121" s="86"/>
      <c r="BZ121" s="86"/>
      <c r="CA121" s="86"/>
      <c r="CB121" s="86"/>
      <c r="CC121" s="86"/>
      <c r="CD121" s="86"/>
      <c r="CE121" s="86"/>
      <c r="CF121" s="86"/>
      <c r="CG121" s="86"/>
      <c r="CH121" s="86"/>
      <c r="CI121" s="86"/>
      <c r="CJ121" s="86"/>
      <c r="CK121" s="86"/>
      <c r="CL121" s="86"/>
      <c r="CM121" s="86"/>
      <c r="CN121" s="86"/>
      <c r="CO121" s="86"/>
      <c r="CP121" s="86"/>
      <c r="CQ121" s="86"/>
      <c r="CR121" s="86"/>
      <c r="CS121" s="86"/>
      <c r="CT121" s="86"/>
      <c r="CU121" s="86"/>
      <c r="CV121" s="86"/>
      <c r="CW121" s="86"/>
      <c r="CX121" s="86"/>
      <c r="CY121" s="86"/>
      <c r="CZ121" s="86"/>
      <c r="DA121" s="86"/>
      <c r="DB121" s="86"/>
      <c r="DC121" s="86"/>
      <c r="DD121" s="86"/>
      <c r="DE121" s="86"/>
    </row>
    <row r="122" spans="60:109" x14ac:dyDescent="0.25">
      <c r="BH122" s="86"/>
      <c r="BI122" s="86"/>
      <c r="BJ122" s="86"/>
      <c r="BK122" s="86"/>
      <c r="BL122" s="86"/>
      <c r="BM122" s="86"/>
      <c r="BN122" s="86"/>
      <c r="BO122" s="86"/>
      <c r="BP122" s="86"/>
      <c r="BQ122" s="86"/>
      <c r="BR122" s="86"/>
      <c r="BS122" s="86"/>
      <c r="BT122" s="86"/>
      <c r="BU122" s="86"/>
      <c r="BV122" s="86"/>
      <c r="BW122" s="86"/>
      <c r="BX122" s="86"/>
      <c r="BY122" s="86"/>
      <c r="BZ122" s="86"/>
      <c r="CA122" s="86"/>
      <c r="CB122" s="86"/>
      <c r="CC122" s="86"/>
      <c r="CD122" s="86"/>
      <c r="CE122" s="86"/>
      <c r="CF122" s="86"/>
      <c r="CG122" s="86"/>
      <c r="CH122" s="86"/>
      <c r="CI122" s="86"/>
      <c r="CJ122" s="86"/>
      <c r="CK122" s="86"/>
      <c r="CL122" s="86"/>
      <c r="CM122" s="86"/>
      <c r="CN122" s="86"/>
      <c r="CO122" s="86"/>
      <c r="CP122" s="86"/>
      <c r="CQ122" s="86"/>
      <c r="CR122" s="86"/>
      <c r="CS122" s="86"/>
      <c r="CT122" s="86"/>
      <c r="CU122" s="86"/>
      <c r="CV122" s="86"/>
      <c r="CW122" s="86"/>
      <c r="CX122" s="86"/>
      <c r="CY122" s="86"/>
      <c r="CZ122" s="86"/>
      <c r="DA122" s="86"/>
      <c r="DB122" s="86"/>
      <c r="DC122" s="86"/>
      <c r="DD122" s="86"/>
      <c r="DE122" s="86"/>
    </row>
    <row r="123" spans="60:109" x14ac:dyDescent="0.25">
      <c r="BH123" s="86"/>
      <c r="BI123" s="86"/>
      <c r="BJ123" s="86"/>
      <c r="BK123" s="86"/>
      <c r="BL123" s="86"/>
      <c r="BM123" s="86"/>
      <c r="BN123" s="86"/>
      <c r="BO123" s="86"/>
      <c r="BP123" s="86"/>
      <c r="BQ123" s="86"/>
      <c r="BR123" s="86"/>
      <c r="BS123" s="86"/>
      <c r="BT123" s="86"/>
      <c r="BU123" s="86"/>
      <c r="BV123" s="86"/>
      <c r="BW123" s="86"/>
      <c r="BX123" s="86"/>
      <c r="BY123" s="86"/>
      <c r="BZ123" s="86"/>
      <c r="CA123" s="86"/>
      <c r="CB123" s="86"/>
      <c r="CC123" s="86"/>
      <c r="CD123" s="86"/>
      <c r="CE123" s="86"/>
      <c r="CF123" s="86"/>
      <c r="CG123" s="86"/>
      <c r="CH123" s="86"/>
      <c r="CI123" s="86"/>
      <c r="CJ123" s="86"/>
      <c r="CK123" s="86"/>
      <c r="CL123" s="86"/>
      <c r="CM123" s="86"/>
      <c r="CN123" s="86"/>
      <c r="CO123" s="86"/>
      <c r="CP123" s="86"/>
      <c r="CQ123" s="86"/>
      <c r="CR123" s="86"/>
      <c r="CS123" s="86"/>
      <c r="CT123" s="86"/>
      <c r="CU123" s="86"/>
      <c r="CV123" s="86"/>
      <c r="CW123" s="86"/>
      <c r="CX123" s="86"/>
      <c r="CY123" s="86"/>
      <c r="CZ123" s="86"/>
      <c r="DA123" s="86"/>
      <c r="DB123" s="86"/>
      <c r="DC123" s="86"/>
      <c r="DD123" s="86"/>
      <c r="DE123" s="86"/>
    </row>
    <row r="124" spans="60:109" x14ac:dyDescent="0.25">
      <c r="BH124" s="86"/>
      <c r="BI124" s="86"/>
      <c r="BJ124" s="86"/>
      <c r="BK124" s="86"/>
      <c r="BL124" s="86"/>
      <c r="BM124" s="86"/>
      <c r="BN124" s="86"/>
      <c r="BO124" s="86"/>
      <c r="BP124" s="86"/>
      <c r="BQ124" s="86"/>
      <c r="BR124" s="86"/>
      <c r="BS124" s="86"/>
      <c r="BT124" s="86"/>
      <c r="BU124" s="86"/>
      <c r="BV124" s="86"/>
      <c r="BW124" s="86"/>
      <c r="BX124" s="86"/>
      <c r="BY124" s="86"/>
      <c r="BZ124" s="86"/>
      <c r="CA124" s="86"/>
      <c r="CB124" s="86"/>
      <c r="CC124" s="86"/>
      <c r="CD124" s="86"/>
      <c r="CE124" s="86"/>
      <c r="CF124" s="86"/>
      <c r="CG124" s="86"/>
      <c r="CH124" s="86"/>
      <c r="CI124" s="86"/>
      <c r="CJ124" s="86"/>
      <c r="CK124" s="86"/>
      <c r="CL124" s="86"/>
      <c r="CM124" s="86"/>
      <c r="CN124" s="86"/>
      <c r="CO124" s="86"/>
      <c r="CP124" s="86"/>
      <c r="CQ124" s="86"/>
      <c r="CR124" s="86"/>
      <c r="CS124" s="86"/>
      <c r="CT124" s="86"/>
      <c r="CU124" s="86"/>
      <c r="CV124" s="86"/>
      <c r="CW124" s="86"/>
      <c r="CX124" s="86"/>
      <c r="CY124" s="86"/>
      <c r="CZ124" s="86"/>
      <c r="DA124" s="86"/>
      <c r="DB124" s="86"/>
      <c r="DC124" s="86"/>
      <c r="DD124" s="86"/>
      <c r="DE124" s="86"/>
    </row>
    <row r="125" spans="60:109" x14ac:dyDescent="0.25">
      <c r="BH125" s="86"/>
      <c r="BI125" s="86"/>
      <c r="BJ125" s="86"/>
      <c r="BK125" s="86"/>
      <c r="BL125" s="86"/>
      <c r="BM125" s="86"/>
      <c r="BN125" s="86"/>
      <c r="BO125" s="86"/>
      <c r="BP125" s="86"/>
      <c r="BQ125" s="86"/>
      <c r="BR125" s="86"/>
      <c r="BS125" s="86"/>
      <c r="BT125" s="86"/>
      <c r="BU125" s="86"/>
      <c r="BV125" s="86"/>
      <c r="BW125" s="86"/>
      <c r="BX125" s="86"/>
      <c r="BY125" s="86"/>
      <c r="BZ125" s="86"/>
      <c r="CA125" s="86"/>
      <c r="CB125" s="86"/>
      <c r="CC125" s="86"/>
      <c r="CD125" s="86"/>
      <c r="CE125" s="86"/>
      <c r="CF125" s="86"/>
      <c r="CG125" s="86"/>
      <c r="CH125" s="86"/>
      <c r="CI125" s="86"/>
      <c r="CJ125" s="86"/>
      <c r="CK125" s="86"/>
      <c r="CL125" s="86"/>
      <c r="CM125" s="86"/>
      <c r="CN125" s="86"/>
      <c r="CO125" s="86"/>
      <c r="CP125" s="86"/>
      <c r="CQ125" s="86"/>
      <c r="CR125" s="86"/>
      <c r="CS125" s="86"/>
      <c r="CT125" s="86"/>
      <c r="CU125" s="86"/>
      <c r="CV125" s="86"/>
      <c r="CW125" s="86"/>
      <c r="CX125" s="86"/>
      <c r="CY125" s="86"/>
      <c r="CZ125" s="86"/>
      <c r="DA125" s="86"/>
      <c r="DB125" s="86"/>
      <c r="DC125" s="86"/>
      <c r="DD125" s="86"/>
      <c r="DE125" s="86"/>
    </row>
    <row r="126" spans="60:109" x14ac:dyDescent="0.25">
      <c r="BH126" s="86"/>
      <c r="BI126" s="86"/>
      <c r="BJ126" s="86"/>
      <c r="BK126" s="86"/>
      <c r="BL126" s="86"/>
      <c r="BM126" s="86"/>
      <c r="BN126" s="86"/>
      <c r="BO126" s="86"/>
      <c r="BP126" s="86"/>
      <c r="BQ126" s="86"/>
      <c r="BR126" s="86"/>
      <c r="BS126" s="86"/>
      <c r="BT126" s="86"/>
      <c r="BU126" s="86"/>
      <c r="BV126" s="86"/>
      <c r="BW126" s="86"/>
      <c r="BX126" s="86"/>
      <c r="BY126" s="86"/>
      <c r="BZ126" s="86"/>
      <c r="CA126" s="86"/>
      <c r="CB126" s="86"/>
      <c r="CC126" s="86"/>
      <c r="CD126" s="86"/>
      <c r="CE126" s="86"/>
      <c r="CF126" s="86"/>
      <c r="CG126" s="86"/>
      <c r="CH126" s="86"/>
      <c r="CI126" s="86"/>
      <c r="CJ126" s="86"/>
      <c r="CK126" s="86"/>
      <c r="CL126" s="86"/>
      <c r="CM126" s="86"/>
      <c r="CN126" s="86"/>
      <c r="CO126" s="86"/>
      <c r="CP126" s="86"/>
      <c r="CQ126" s="86"/>
      <c r="CR126" s="86"/>
      <c r="CS126" s="86"/>
      <c r="CT126" s="86"/>
      <c r="CU126" s="86"/>
      <c r="CV126" s="86"/>
      <c r="CW126" s="86"/>
      <c r="CX126" s="86"/>
      <c r="CY126" s="86"/>
      <c r="CZ126" s="86"/>
      <c r="DA126" s="86"/>
      <c r="DB126" s="86"/>
      <c r="DC126" s="86"/>
      <c r="DD126" s="86"/>
      <c r="DE126" s="86"/>
    </row>
    <row r="127" spans="60:109" x14ac:dyDescent="0.25">
      <c r="BH127" s="86"/>
      <c r="BI127" s="86"/>
      <c r="BJ127" s="86"/>
      <c r="BK127" s="86"/>
      <c r="BL127" s="86"/>
      <c r="BM127" s="86"/>
      <c r="BN127" s="86"/>
      <c r="BO127" s="86"/>
      <c r="BP127" s="86"/>
      <c r="BQ127" s="86"/>
      <c r="BR127" s="86"/>
      <c r="BS127" s="86"/>
      <c r="BT127" s="86"/>
      <c r="BU127" s="86"/>
      <c r="BV127" s="86"/>
      <c r="BW127" s="86"/>
      <c r="BX127" s="86"/>
      <c r="BY127" s="86"/>
      <c r="BZ127" s="86"/>
      <c r="CA127" s="86"/>
      <c r="CB127" s="86"/>
      <c r="CC127" s="86"/>
      <c r="CD127" s="86"/>
      <c r="CE127" s="86"/>
      <c r="CF127" s="86"/>
      <c r="CG127" s="86"/>
      <c r="CH127" s="86"/>
      <c r="CI127" s="86"/>
      <c r="CJ127" s="86"/>
      <c r="CK127" s="86"/>
      <c r="CL127" s="86"/>
      <c r="CM127" s="86"/>
      <c r="CN127" s="86"/>
      <c r="CO127" s="86"/>
      <c r="CP127" s="86"/>
      <c r="CQ127" s="86"/>
      <c r="CR127" s="86"/>
      <c r="CS127" s="86"/>
      <c r="CT127" s="86"/>
      <c r="CU127" s="86"/>
      <c r="CV127" s="86"/>
      <c r="CW127" s="86"/>
      <c r="CX127" s="86"/>
      <c r="CY127" s="86"/>
      <c r="CZ127" s="86"/>
      <c r="DA127" s="86"/>
      <c r="DB127" s="86"/>
      <c r="DC127" s="86"/>
      <c r="DD127" s="86"/>
      <c r="DE127" s="86"/>
    </row>
    <row r="128" spans="60:109" x14ac:dyDescent="0.25">
      <c r="BH128" s="86"/>
      <c r="BI128" s="86"/>
      <c r="BJ128" s="86"/>
      <c r="BK128" s="86"/>
      <c r="BL128" s="86"/>
      <c r="BM128" s="86"/>
      <c r="BN128" s="86"/>
      <c r="BO128" s="86"/>
      <c r="BP128" s="86"/>
      <c r="BQ128" s="86"/>
      <c r="BR128" s="86"/>
      <c r="BS128" s="86"/>
      <c r="BT128" s="86"/>
      <c r="BU128" s="86"/>
      <c r="BV128" s="86"/>
      <c r="BW128" s="86"/>
      <c r="BX128" s="86"/>
      <c r="BY128" s="86"/>
      <c r="BZ128" s="86"/>
      <c r="CA128" s="86"/>
      <c r="CB128" s="86"/>
      <c r="CC128" s="86"/>
      <c r="CD128" s="86"/>
      <c r="CE128" s="86"/>
      <c r="CF128" s="86"/>
      <c r="CG128" s="86"/>
      <c r="CH128" s="86"/>
      <c r="CI128" s="86"/>
      <c r="CJ128" s="86"/>
      <c r="CK128" s="86"/>
      <c r="CL128" s="86"/>
      <c r="CM128" s="86"/>
      <c r="CN128" s="86"/>
      <c r="CO128" s="86"/>
      <c r="CP128" s="86"/>
      <c r="CQ128" s="86"/>
      <c r="CR128" s="86"/>
      <c r="CS128" s="86"/>
      <c r="CT128" s="86"/>
      <c r="CU128" s="86"/>
      <c r="CV128" s="86"/>
      <c r="CW128" s="86"/>
      <c r="CX128" s="86"/>
      <c r="CY128" s="86"/>
      <c r="CZ128" s="86"/>
      <c r="DA128" s="86"/>
      <c r="DB128" s="86"/>
      <c r="DC128" s="86"/>
      <c r="DD128" s="86"/>
      <c r="DE128" s="86"/>
    </row>
    <row r="129" spans="60:109" x14ac:dyDescent="0.25">
      <c r="BH129" s="86"/>
      <c r="BI129" s="86"/>
      <c r="BJ129" s="86"/>
      <c r="BK129" s="86"/>
      <c r="BL129" s="86"/>
      <c r="BM129" s="86"/>
      <c r="BN129" s="86"/>
      <c r="BO129" s="86"/>
      <c r="BP129" s="86"/>
      <c r="BQ129" s="86"/>
      <c r="BR129" s="86"/>
      <c r="BS129" s="86"/>
      <c r="BT129" s="86"/>
      <c r="BU129" s="86"/>
      <c r="BV129" s="86"/>
      <c r="BW129" s="86"/>
      <c r="BX129" s="86"/>
      <c r="BY129" s="86"/>
      <c r="BZ129" s="86"/>
      <c r="CA129" s="86"/>
      <c r="CB129" s="86"/>
      <c r="CC129" s="86"/>
      <c r="CD129" s="86"/>
      <c r="CE129" s="86"/>
      <c r="CF129" s="86"/>
      <c r="CG129" s="86"/>
      <c r="CH129" s="86"/>
      <c r="CI129" s="86"/>
      <c r="CJ129" s="86"/>
      <c r="CK129" s="86"/>
      <c r="CL129" s="86"/>
      <c r="CM129" s="86"/>
      <c r="CN129" s="86"/>
      <c r="CO129" s="86"/>
      <c r="CP129" s="86"/>
      <c r="CQ129" s="86"/>
      <c r="CR129" s="86"/>
      <c r="CS129" s="86"/>
      <c r="CT129" s="86"/>
      <c r="CU129" s="86"/>
      <c r="CV129" s="86"/>
      <c r="CW129" s="86"/>
      <c r="CX129" s="86"/>
      <c r="CY129" s="86"/>
      <c r="CZ129" s="86"/>
      <c r="DA129" s="86"/>
      <c r="DB129" s="86"/>
      <c r="DC129" s="86"/>
      <c r="DD129" s="86"/>
      <c r="DE129" s="86"/>
    </row>
    <row r="130" spans="60:109" x14ac:dyDescent="0.25">
      <c r="BH130" s="86"/>
      <c r="BI130" s="86"/>
      <c r="BJ130" s="86"/>
      <c r="BK130" s="86"/>
      <c r="BL130" s="86"/>
      <c r="BM130" s="86"/>
      <c r="BN130" s="86"/>
      <c r="BO130" s="86"/>
      <c r="BP130" s="86"/>
      <c r="BQ130" s="86"/>
      <c r="BR130" s="86"/>
      <c r="BS130" s="86"/>
      <c r="BT130" s="86"/>
      <c r="BU130" s="86"/>
      <c r="BV130" s="86"/>
      <c r="BW130" s="86"/>
      <c r="BX130" s="86"/>
      <c r="BY130" s="86"/>
      <c r="BZ130" s="86"/>
      <c r="CA130" s="86"/>
      <c r="CB130" s="86"/>
      <c r="CC130" s="86"/>
      <c r="CD130" s="86"/>
      <c r="CE130" s="86"/>
      <c r="CF130" s="86"/>
      <c r="CG130" s="86"/>
      <c r="CH130" s="86"/>
      <c r="CI130" s="86"/>
      <c r="CJ130" s="86"/>
      <c r="CK130" s="86"/>
      <c r="CL130" s="86"/>
      <c r="CM130" s="86"/>
      <c r="CN130" s="86"/>
      <c r="CO130" s="86"/>
      <c r="CP130" s="86"/>
      <c r="CQ130" s="86"/>
      <c r="CR130" s="86"/>
      <c r="CS130" s="86"/>
      <c r="CT130" s="86"/>
      <c r="CU130" s="86"/>
      <c r="CV130" s="86"/>
      <c r="CW130" s="86"/>
      <c r="CX130" s="86"/>
      <c r="CY130" s="86"/>
      <c r="CZ130" s="86"/>
      <c r="DA130" s="86"/>
      <c r="DB130" s="86"/>
      <c r="DC130" s="86"/>
      <c r="DD130" s="86"/>
      <c r="DE130" s="86"/>
    </row>
    <row r="131" spans="60:109" x14ac:dyDescent="0.25">
      <c r="BH131" s="86"/>
      <c r="BI131" s="86"/>
      <c r="BJ131" s="86"/>
      <c r="BK131" s="86"/>
      <c r="BL131" s="86"/>
      <c r="BM131" s="86"/>
      <c r="BN131" s="86"/>
      <c r="BO131" s="86"/>
      <c r="BP131" s="86"/>
      <c r="BQ131" s="86"/>
      <c r="BR131" s="86"/>
      <c r="BS131" s="86"/>
      <c r="BT131" s="86"/>
      <c r="BU131" s="86"/>
      <c r="BV131" s="86"/>
      <c r="BW131" s="86"/>
      <c r="BX131" s="86"/>
      <c r="BY131" s="86"/>
      <c r="BZ131" s="86"/>
      <c r="CA131" s="86"/>
      <c r="CB131" s="86"/>
      <c r="CC131" s="86"/>
      <c r="CD131" s="86"/>
      <c r="CE131" s="86"/>
      <c r="CF131" s="86"/>
      <c r="CG131" s="86"/>
      <c r="CH131" s="86"/>
      <c r="CI131" s="86"/>
      <c r="CJ131" s="86"/>
      <c r="CK131" s="86"/>
      <c r="CL131" s="86"/>
      <c r="CM131" s="86"/>
      <c r="CN131" s="86"/>
      <c r="CO131" s="86"/>
      <c r="CP131" s="86"/>
      <c r="CQ131" s="86"/>
      <c r="CR131" s="86"/>
      <c r="CS131" s="86"/>
      <c r="CT131" s="86"/>
      <c r="CU131" s="86"/>
      <c r="CV131" s="86"/>
      <c r="CW131" s="86"/>
      <c r="CX131" s="86"/>
      <c r="CY131" s="86"/>
      <c r="CZ131" s="86"/>
      <c r="DA131" s="86"/>
      <c r="DB131" s="86"/>
      <c r="DC131" s="86"/>
      <c r="DD131" s="86"/>
      <c r="DE131" s="86"/>
    </row>
    <row r="132" spans="60:109" x14ac:dyDescent="0.25">
      <c r="BH132" s="86"/>
      <c r="BI132" s="86"/>
      <c r="BJ132" s="86"/>
      <c r="BK132" s="86"/>
      <c r="BL132" s="86"/>
      <c r="BM132" s="86"/>
      <c r="BN132" s="86"/>
      <c r="BO132" s="86"/>
      <c r="BP132" s="86"/>
      <c r="BQ132" s="86"/>
      <c r="BR132" s="86"/>
      <c r="BS132" s="86"/>
      <c r="BT132" s="86"/>
      <c r="BU132" s="86"/>
      <c r="BV132" s="86"/>
      <c r="BW132" s="86"/>
      <c r="BX132" s="86"/>
      <c r="BY132" s="86"/>
      <c r="BZ132" s="86"/>
      <c r="CA132" s="86"/>
      <c r="CB132" s="86"/>
      <c r="CC132" s="86"/>
      <c r="CD132" s="86"/>
      <c r="CE132" s="86"/>
      <c r="CF132" s="86"/>
      <c r="CG132" s="86"/>
      <c r="CH132" s="86"/>
      <c r="CI132" s="86"/>
      <c r="CJ132" s="86"/>
      <c r="CK132" s="86"/>
      <c r="CL132" s="86"/>
      <c r="CM132" s="86"/>
      <c r="CN132" s="86"/>
      <c r="CO132" s="86"/>
      <c r="CP132" s="86"/>
      <c r="CQ132" s="86"/>
      <c r="CR132" s="86"/>
      <c r="CS132" s="86"/>
      <c r="CT132" s="86"/>
      <c r="CU132" s="86"/>
      <c r="CV132" s="86"/>
      <c r="CW132" s="86"/>
      <c r="CX132" s="86"/>
      <c r="CY132" s="86"/>
      <c r="CZ132" s="86"/>
      <c r="DA132" s="86"/>
      <c r="DB132" s="86"/>
      <c r="DC132" s="86"/>
      <c r="DD132" s="86"/>
      <c r="DE132" s="86"/>
    </row>
    <row r="133" spans="60:109" x14ac:dyDescent="0.25">
      <c r="BH133" s="86"/>
      <c r="BI133" s="86"/>
      <c r="BJ133" s="86"/>
      <c r="BK133" s="86"/>
      <c r="BL133" s="86"/>
      <c r="BM133" s="86"/>
      <c r="BN133" s="86"/>
      <c r="BO133" s="86"/>
      <c r="BP133" s="86"/>
      <c r="BQ133" s="86"/>
      <c r="BR133" s="86"/>
      <c r="BS133" s="86"/>
      <c r="BT133" s="86"/>
      <c r="BU133" s="86"/>
      <c r="BV133" s="86"/>
      <c r="BW133" s="86"/>
      <c r="BX133" s="86"/>
      <c r="BY133" s="86"/>
      <c r="BZ133" s="86"/>
      <c r="CA133" s="86"/>
      <c r="CB133" s="86"/>
      <c r="CC133" s="86"/>
      <c r="CD133" s="86"/>
      <c r="CE133" s="86"/>
      <c r="CF133" s="86"/>
      <c r="CG133" s="86"/>
      <c r="CH133" s="86"/>
      <c r="CI133" s="86"/>
      <c r="CJ133" s="86"/>
      <c r="CK133" s="86"/>
      <c r="CL133" s="86"/>
      <c r="CM133" s="86"/>
      <c r="CN133" s="86"/>
      <c r="CO133" s="86"/>
      <c r="CP133" s="86"/>
      <c r="CQ133" s="86"/>
      <c r="CR133" s="86"/>
      <c r="CS133" s="86"/>
      <c r="CT133" s="86"/>
      <c r="CU133" s="86"/>
      <c r="CV133" s="86"/>
      <c r="CW133" s="86"/>
      <c r="CX133" s="86"/>
      <c r="CY133" s="86"/>
      <c r="CZ133" s="86"/>
      <c r="DA133" s="86"/>
      <c r="DB133" s="86"/>
      <c r="DC133" s="86"/>
      <c r="DD133" s="86"/>
      <c r="DE133" s="86"/>
    </row>
    <row r="134" spans="60:109" x14ac:dyDescent="0.25">
      <c r="BH134" s="86"/>
      <c r="BI134" s="86"/>
      <c r="BJ134" s="86"/>
      <c r="BK134" s="86"/>
      <c r="BL134" s="86"/>
      <c r="BM134" s="86"/>
      <c r="BN134" s="86"/>
      <c r="BO134" s="86"/>
      <c r="BP134" s="86"/>
      <c r="BQ134" s="86"/>
      <c r="BR134" s="86"/>
      <c r="BS134" s="86"/>
      <c r="BT134" s="86"/>
      <c r="BU134" s="86"/>
      <c r="BV134" s="86"/>
      <c r="BW134" s="86"/>
      <c r="BX134" s="86"/>
      <c r="BY134" s="86"/>
      <c r="BZ134" s="86"/>
      <c r="CA134" s="86"/>
      <c r="CB134" s="86"/>
      <c r="CC134" s="86"/>
      <c r="CD134" s="86"/>
      <c r="CE134" s="86"/>
      <c r="CF134" s="86"/>
      <c r="CG134" s="86"/>
      <c r="CH134" s="86"/>
      <c r="CI134" s="86"/>
      <c r="CJ134" s="86"/>
      <c r="CK134" s="86"/>
      <c r="CL134" s="86"/>
      <c r="CM134" s="86"/>
      <c r="CN134" s="86"/>
      <c r="CO134" s="86"/>
      <c r="CP134" s="86"/>
      <c r="CQ134" s="86"/>
      <c r="CR134" s="86"/>
      <c r="CS134" s="86"/>
      <c r="CT134" s="86"/>
      <c r="CU134" s="86"/>
      <c r="CV134" s="86"/>
      <c r="CW134" s="86"/>
      <c r="CX134" s="86"/>
      <c r="CY134" s="86"/>
      <c r="CZ134" s="86"/>
      <c r="DA134" s="86"/>
      <c r="DB134" s="86"/>
      <c r="DC134" s="86"/>
      <c r="DD134" s="86"/>
      <c r="DE134" s="86"/>
    </row>
  </sheetData>
  <phoneticPr fontId="2" type="noConversion"/>
  <conditionalFormatting sqref="CC3">
    <cfRule type="colorScale" priority="36556">
      <colorScale>
        <cfvo type="percent" val="0"/>
        <cfvo type="percent" val="100"/>
        <color rgb="FFFF7128"/>
        <color rgb="FFFFEF9C"/>
      </colorScale>
    </cfRule>
  </conditionalFormatting>
  <conditionalFormatting sqref="CQ3">
    <cfRule type="colorScale" priority="36555">
      <colorScale>
        <cfvo type="percent" val="0"/>
        <cfvo type="percent" val="100"/>
        <color rgb="FFFF7128"/>
        <color rgb="FFFFEF9C"/>
      </colorScale>
    </cfRule>
  </conditionalFormatting>
  <conditionalFormatting sqref="DE3">
    <cfRule type="colorScale" priority="36554">
      <colorScale>
        <cfvo type="percent" val="0"/>
        <cfvo type="percent" val="100"/>
        <color rgb="FFFF7128"/>
        <color rgb="FFFFEF9C"/>
      </colorScale>
    </cfRule>
  </conditionalFormatting>
  <conditionalFormatting sqref="CC4">
    <cfRule type="colorScale" priority="36553">
      <colorScale>
        <cfvo type="percent" val="0"/>
        <cfvo type="percent" val="100"/>
        <color rgb="FFFF7128"/>
        <color rgb="FFFFEF9C"/>
      </colorScale>
    </cfRule>
  </conditionalFormatting>
  <conditionalFormatting sqref="CQ4">
    <cfRule type="colorScale" priority="36552">
      <colorScale>
        <cfvo type="percent" val="0"/>
        <cfvo type="percent" val="100"/>
        <color rgb="FFFF7128"/>
        <color rgb="FFFFEF9C"/>
      </colorScale>
    </cfRule>
  </conditionalFormatting>
  <conditionalFormatting sqref="DE4">
    <cfRule type="colorScale" priority="36551">
      <colorScale>
        <cfvo type="percent" val="0"/>
        <cfvo type="percent" val="100"/>
        <color rgb="FFFF7128"/>
        <color rgb="FFFFEF9C"/>
      </colorScale>
    </cfRule>
  </conditionalFormatting>
  <conditionalFormatting sqref="DCG14">
    <cfRule type="colorScale" priority="4230">
      <colorScale>
        <cfvo type="percent" val="0"/>
        <cfvo type="percent" val="100"/>
        <color rgb="FFFF7128"/>
        <color rgb="FFFFEF9C"/>
      </colorScale>
    </cfRule>
  </conditionalFormatting>
  <conditionalFormatting sqref="DCG40">
    <cfRule type="colorScale" priority="4229">
      <colorScale>
        <cfvo type="percent" val="0"/>
        <cfvo type="percent" val="100"/>
        <color rgb="FFFF7128"/>
        <color rgb="FFFFEF9C"/>
      </colorScale>
    </cfRule>
  </conditionalFormatting>
  <conditionalFormatting sqref="DCG48">
    <cfRule type="colorScale" priority="4228">
      <colorScale>
        <cfvo type="percent" val="0"/>
        <cfvo type="percent" val="100"/>
        <color rgb="FFFF7128"/>
        <color rgb="FFFFEF9C"/>
      </colorScale>
    </cfRule>
  </conditionalFormatting>
  <conditionalFormatting sqref="DCM7:DCM14 DCM16:DCM47">
    <cfRule type="cellIs" dxfId="2492" priority="4225" operator="between">
      <formula>80</formula>
      <formula>50</formula>
    </cfRule>
    <cfRule type="cellIs" dxfId="2491" priority="4226" operator="greaterThan">
      <formula>80</formula>
    </cfRule>
    <cfRule type="cellIs" dxfId="2490" priority="4227" operator="between">
      <formula>0</formula>
      <formula>50</formula>
    </cfRule>
  </conditionalFormatting>
  <conditionalFormatting sqref="DCU14">
    <cfRule type="colorScale" priority="4224">
      <colorScale>
        <cfvo type="percent" val="0"/>
        <cfvo type="percent" val="100"/>
        <color rgb="FFFF7128"/>
        <color rgb="FFFFEF9C"/>
      </colorScale>
    </cfRule>
  </conditionalFormatting>
  <conditionalFormatting sqref="DCU40">
    <cfRule type="colorScale" priority="4223">
      <colorScale>
        <cfvo type="percent" val="0"/>
        <cfvo type="percent" val="100"/>
        <color rgb="FFFF7128"/>
        <color rgb="FFFFEF9C"/>
      </colorScale>
    </cfRule>
  </conditionalFormatting>
  <conditionalFormatting sqref="DCU48">
    <cfRule type="colorScale" priority="4222">
      <colorScale>
        <cfvo type="percent" val="0"/>
        <cfvo type="percent" val="100"/>
        <color rgb="FFFF7128"/>
        <color rgb="FFFFEF9C"/>
      </colorScale>
    </cfRule>
  </conditionalFormatting>
  <conditionalFormatting sqref="DDA7:DDA14 DDA16:DDA47">
    <cfRule type="cellIs" dxfId="2489" priority="4219" operator="between">
      <formula>80</formula>
      <formula>50</formula>
    </cfRule>
    <cfRule type="cellIs" dxfId="2488" priority="4220" operator="greaterThan">
      <formula>80</formula>
    </cfRule>
    <cfRule type="cellIs" dxfId="2487" priority="4221" operator="between">
      <formula>0</formula>
      <formula>50</formula>
    </cfRule>
  </conditionalFormatting>
  <conditionalFormatting sqref="DDI14">
    <cfRule type="colorScale" priority="4218">
      <colorScale>
        <cfvo type="percent" val="0"/>
        <cfvo type="percent" val="100"/>
        <color rgb="FFFF7128"/>
        <color rgb="FFFFEF9C"/>
      </colorScale>
    </cfRule>
  </conditionalFormatting>
  <conditionalFormatting sqref="DDI40">
    <cfRule type="colorScale" priority="4217">
      <colorScale>
        <cfvo type="percent" val="0"/>
        <cfvo type="percent" val="100"/>
        <color rgb="FFFF7128"/>
        <color rgb="FFFFEF9C"/>
      </colorScale>
    </cfRule>
  </conditionalFormatting>
  <conditionalFormatting sqref="DDI48">
    <cfRule type="colorScale" priority="4216">
      <colorScale>
        <cfvo type="percent" val="0"/>
        <cfvo type="percent" val="100"/>
        <color rgb="FFFF7128"/>
        <color rgb="FFFFEF9C"/>
      </colorScale>
    </cfRule>
  </conditionalFormatting>
  <conditionalFormatting sqref="DDO7:DDO14 DDO16:DDO47">
    <cfRule type="cellIs" dxfId="2486" priority="4213" operator="between">
      <formula>80</formula>
      <formula>50</formula>
    </cfRule>
    <cfRule type="cellIs" dxfId="2485" priority="4214" operator="greaterThan">
      <formula>80</formula>
    </cfRule>
    <cfRule type="cellIs" dxfId="2484" priority="4215" operator="between">
      <formula>0</formula>
      <formula>50</formula>
    </cfRule>
  </conditionalFormatting>
  <conditionalFormatting sqref="DDW14">
    <cfRule type="colorScale" priority="4212">
      <colorScale>
        <cfvo type="percent" val="0"/>
        <cfvo type="percent" val="100"/>
        <color rgb="FFFF7128"/>
        <color rgb="FFFFEF9C"/>
      </colorScale>
    </cfRule>
  </conditionalFormatting>
  <conditionalFormatting sqref="DDW40">
    <cfRule type="colorScale" priority="4211">
      <colorScale>
        <cfvo type="percent" val="0"/>
        <cfvo type="percent" val="100"/>
        <color rgb="FFFF7128"/>
        <color rgb="FFFFEF9C"/>
      </colorScale>
    </cfRule>
  </conditionalFormatting>
  <conditionalFormatting sqref="DDW48">
    <cfRule type="colorScale" priority="4210">
      <colorScale>
        <cfvo type="percent" val="0"/>
        <cfvo type="percent" val="100"/>
        <color rgb="FFFF7128"/>
        <color rgb="FFFFEF9C"/>
      </colorScale>
    </cfRule>
  </conditionalFormatting>
  <conditionalFormatting sqref="DEC7:DEC14 DEC16:DEC47">
    <cfRule type="cellIs" dxfId="2483" priority="4207" operator="between">
      <formula>80</formula>
      <formula>50</formula>
    </cfRule>
    <cfRule type="cellIs" dxfId="2482" priority="4208" operator="greaterThan">
      <formula>80</formula>
    </cfRule>
    <cfRule type="cellIs" dxfId="2481" priority="4209" operator="between">
      <formula>0</formula>
      <formula>50</formula>
    </cfRule>
  </conditionalFormatting>
  <conditionalFormatting sqref="DEK14">
    <cfRule type="colorScale" priority="4206">
      <colorScale>
        <cfvo type="percent" val="0"/>
        <cfvo type="percent" val="100"/>
        <color rgb="FFFF7128"/>
        <color rgb="FFFFEF9C"/>
      </colorScale>
    </cfRule>
  </conditionalFormatting>
  <conditionalFormatting sqref="DEK40">
    <cfRule type="colorScale" priority="4205">
      <colorScale>
        <cfvo type="percent" val="0"/>
        <cfvo type="percent" val="100"/>
        <color rgb="FFFF7128"/>
        <color rgb="FFFFEF9C"/>
      </colorScale>
    </cfRule>
  </conditionalFormatting>
  <conditionalFormatting sqref="DEK48">
    <cfRule type="colorScale" priority="4204">
      <colorScale>
        <cfvo type="percent" val="0"/>
        <cfvo type="percent" val="100"/>
        <color rgb="FFFF7128"/>
        <color rgb="FFFFEF9C"/>
      </colorScale>
    </cfRule>
  </conditionalFormatting>
  <conditionalFormatting sqref="DEQ7:DEQ14 DEQ16:DEQ47">
    <cfRule type="cellIs" dxfId="2480" priority="4201" operator="between">
      <formula>80</formula>
      <formula>50</formula>
    </cfRule>
    <cfRule type="cellIs" dxfId="2479" priority="4202" operator="greaterThan">
      <formula>80</formula>
    </cfRule>
    <cfRule type="cellIs" dxfId="2478" priority="4203" operator="between">
      <formula>0</formula>
      <formula>50</formula>
    </cfRule>
  </conditionalFormatting>
  <conditionalFormatting sqref="DEY14">
    <cfRule type="colorScale" priority="4200">
      <colorScale>
        <cfvo type="percent" val="0"/>
        <cfvo type="percent" val="100"/>
        <color rgb="FFFF7128"/>
        <color rgb="FFFFEF9C"/>
      </colorScale>
    </cfRule>
  </conditionalFormatting>
  <conditionalFormatting sqref="DEY40">
    <cfRule type="colorScale" priority="4199">
      <colorScale>
        <cfvo type="percent" val="0"/>
        <cfvo type="percent" val="100"/>
        <color rgb="FFFF7128"/>
        <color rgb="FFFFEF9C"/>
      </colorScale>
    </cfRule>
  </conditionalFormatting>
  <conditionalFormatting sqref="DEY48">
    <cfRule type="colorScale" priority="4198">
      <colorScale>
        <cfvo type="percent" val="0"/>
        <cfvo type="percent" val="100"/>
        <color rgb="FFFF7128"/>
        <color rgb="FFFFEF9C"/>
      </colorScale>
    </cfRule>
  </conditionalFormatting>
  <conditionalFormatting sqref="DFE7:DFE14 DFE16:DFE47">
    <cfRule type="cellIs" dxfId="2477" priority="4195" operator="between">
      <formula>80</formula>
      <formula>50</formula>
    </cfRule>
    <cfRule type="cellIs" dxfId="2476" priority="4196" operator="greaterThan">
      <formula>80</formula>
    </cfRule>
    <cfRule type="cellIs" dxfId="2475" priority="4197" operator="between">
      <formula>0</formula>
      <formula>50</formula>
    </cfRule>
  </conditionalFormatting>
  <conditionalFormatting sqref="DFM14">
    <cfRule type="colorScale" priority="4194">
      <colorScale>
        <cfvo type="percent" val="0"/>
        <cfvo type="percent" val="100"/>
        <color rgb="FFFF7128"/>
        <color rgb="FFFFEF9C"/>
      </colorScale>
    </cfRule>
  </conditionalFormatting>
  <conditionalFormatting sqref="DFM40">
    <cfRule type="colorScale" priority="4193">
      <colorScale>
        <cfvo type="percent" val="0"/>
        <cfvo type="percent" val="100"/>
        <color rgb="FFFF7128"/>
        <color rgb="FFFFEF9C"/>
      </colorScale>
    </cfRule>
  </conditionalFormatting>
  <conditionalFormatting sqref="DFM48">
    <cfRule type="colorScale" priority="4192">
      <colorScale>
        <cfvo type="percent" val="0"/>
        <cfvo type="percent" val="100"/>
        <color rgb="FFFF7128"/>
        <color rgb="FFFFEF9C"/>
      </colorScale>
    </cfRule>
  </conditionalFormatting>
  <conditionalFormatting sqref="DFS7:DFS14 DFS16:DFS47">
    <cfRule type="cellIs" dxfId="2474" priority="4189" operator="between">
      <formula>80</formula>
      <formula>50</formula>
    </cfRule>
    <cfRule type="cellIs" dxfId="2473" priority="4190" operator="greaterThan">
      <formula>80</formula>
    </cfRule>
    <cfRule type="cellIs" dxfId="2472" priority="4191" operator="between">
      <formula>0</formula>
      <formula>50</formula>
    </cfRule>
  </conditionalFormatting>
  <conditionalFormatting sqref="DGA14">
    <cfRule type="colorScale" priority="4188">
      <colorScale>
        <cfvo type="percent" val="0"/>
        <cfvo type="percent" val="100"/>
        <color rgb="FFFF7128"/>
        <color rgb="FFFFEF9C"/>
      </colorScale>
    </cfRule>
  </conditionalFormatting>
  <conditionalFormatting sqref="DGA40">
    <cfRule type="colorScale" priority="4187">
      <colorScale>
        <cfvo type="percent" val="0"/>
        <cfvo type="percent" val="100"/>
        <color rgb="FFFF7128"/>
        <color rgb="FFFFEF9C"/>
      </colorScale>
    </cfRule>
  </conditionalFormatting>
  <conditionalFormatting sqref="DGA48">
    <cfRule type="colorScale" priority="4186">
      <colorScale>
        <cfvo type="percent" val="0"/>
        <cfvo type="percent" val="100"/>
        <color rgb="FFFF7128"/>
        <color rgb="FFFFEF9C"/>
      </colorScale>
    </cfRule>
  </conditionalFormatting>
  <conditionalFormatting sqref="DGG7:DGG14 DGG16:DGG47">
    <cfRule type="cellIs" dxfId="2471" priority="4183" operator="between">
      <formula>80</formula>
      <formula>50</formula>
    </cfRule>
    <cfRule type="cellIs" dxfId="2470" priority="4184" operator="greaterThan">
      <formula>80</formula>
    </cfRule>
    <cfRule type="cellIs" dxfId="2469" priority="4185" operator="between">
      <formula>0</formula>
      <formula>50</formula>
    </cfRule>
  </conditionalFormatting>
  <conditionalFormatting sqref="DGO14">
    <cfRule type="colorScale" priority="4182">
      <colorScale>
        <cfvo type="percent" val="0"/>
        <cfvo type="percent" val="100"/>
        <color rgb="FFFF7128"/>
        <color rgb="FFFFEF9C"/>
      </colorScale>
    </cfRule>
  </conditionalFormatting>
  <conditionalFormatting sqref="DGO40">
    <cfRule type="colorScale" priority="4181">
      <colorScale>
        <cfvo type="percent" val="0"/>
        <cfvo type="percent" val="100"/>
        <color rgb="FFFF7128"/>
        <color rgb="FFFFEF9C"/>
      </colorScale>
    </cfRule>
  </conditionalFormatting>
  <conditionalFormatting sqref="DGO48">
    <cfRule type="colorScale" priority="4180">
      <colorScale>
        <cfvo type="percent" val="0"/>
        <cfvo type="percent" val="100"/>
        <color rgb="FFFF7128"/>
        <color rgb="FFFFEF9C"/>
      </colorScale>
    </cfRule>
  </conditionalFormatting>
  <conditionalFormatting sqref="DGU7:DGU14 DGU16:DGU47">
    <cfRule type="cellIs" dxfId="2468" priority="4177" operator="between">
      <formula>80</formula>
      <formula>50</formula>
    </cfRule>
    <cfRule type="cellIs" dxfId="2467" priority="4178" operator="greaterThan">
      <formula>80</formula>
    </cfRule>
    <cfRule type="cellIs" dxfId="2466" priority="4179" operator="between">
      <formula>0</formula>
      <formula>50</formula>
    </cfRule>
  </conditionalFormatting>
  <conditionalFormatting sqref="DHC14">
    <cfRule type="colorScale" priority="4176">
      <colorScale>
        <cfvo type="percent" val="0"/>
        <cfvo type="percent" val="100"/>
        <color rgb="FFFF7128"/>
        <color rgb="FFFFEF9C"/>
      </colorScale>
    </cfRule>
  </conditionalFormatting>
  <conditionalFormatting sqref="DHC40">
    <cfRule type="colorScale" priority="4175">
      <colorScale>
        <cfvo type="percent" val="0"/>
        <cfvo type="percent" val="100"/>
        <color rgb="FFFF7128"/>
        <color rgb="FFFFEF9C"/>
      </colorScale>
    </cfRule>
  </conditionalFormatting>
  <conditionalFormatting sqref="DHC48">
    <cfRule type="colorScale" priority="4174">
      <colorScale>
        <cfvo type="percent" val="0"/>
        <cfvo type="percent" val="100"/>
        <color rgb="FFFF7128"/>
        <color rgb="FFFFEF9C"/>
      </colorScale>
    </cfRule>
  </conditionalFormatting>
  <conditionalFormatting sqref="DHI7:DHI14 DHI16:DHI47">
    <cfRule type="cellIs" dxfId="2465" priority="4171" operator="between">
      <formula>80</formula>
      <formula>50</formula>
    </cfRule>
    <cfRule type="cellIs" dxfId="2464" priority="4172" operator="greaterThan">
      <formula>80</formula>
    </cfRule>
    <cfRule type="cellIs" dxfId="2463" priority="4173" operator="between">
      <formula>0</formula>
      <formula>50</formula>
    </cfRule>
  </conditionalFormatting>
  <conditionalFormatting sqref="DHQ14">
    <cfRule type="colorScale" priority="4170">
      <colorScale>
        <cfvo type="percent" val="0"/>
        <cfvo type="percent" val="100"/>
        <color rgb="FFFF7128"/>
        <color rgb="FFFFEF9C"/>
      </colorScale>
    </cfRule>
  </conditionalFormatting>
  <conditionalFormatting sqref="DHQ40">
    <cfRule type="colorScale" priority="4169">
      <colorScale>
        <cfvo type="percent" val="0"/>
        <cfvo type="percent" val="100"/>
        <color rgb="FFFF7128"/>
        <color rgb="FFFFEF9C"/>
      </colorScale>
    </cfRule>
  </conditionalFormatting>
  <conditionalFormatting sqref="DHQ48">
    <cfRule type="colorScale" priority="4168">
      <colorScale>
        <cfvo type="percent" val="0"/>
        <cfvo type="percent" val="100"/>
        <color rgb="FFFF7128"/>
        <color rgb="FFFFEF9C"/>
      </colorScale>
    </cfRule>
  </conditionalFormatting>
  <conditionalFormatting sqref="DHW7:DHW14 DHW16:DHW47">
    <cfRule type="cellIs" dxfId="2462" priority="4165" operator="between">
      <formula>80</formula>
      <formula>50</formula>
    </cfRule>
    <cfRule type="cellIs" dxfId="2461" priority="4166" operator="greaterThan">
      <formula>80</formula>
    </cfRule>
    <cfRule type="cellIs" dxfId="2460" priority="4167" operator="between">
      <formula>0</formula>
      <formula>50</formula>
    </cfRule>
  </conditionalFormatting>
  <conditionalFormatting sqref="DIE14">
    <cfRule type="colorScale" priority="4164">
      <colorScale>
        <cfvo type="percent" val="0"/>
        <cfvo type="percent" val="100"/>
        <color rgb="FFFF7128"/>
        <color rgb="FFFFEF9C"/>
      </colorScale>
    </cfRule>
  </conditionalFormatting>
  <conditionalFormatting sqref="DIE40">
    <cfRule type="colorScale" priority="4163">
      <colorScale>
        <cfvo type="percent" val="0"/>
        <cfvo type="percent" val="100"/>
        <color rgb="FFFF7128"/>
        <color rgb="FFFFEF9C"/>
      </colorScale>
    </cfRule>
  </conditionalFormatting>
  <conditionalFormatting sqref="DIE48">
    <cfRule type="colorScale" priority="4162">
      <colorScale>
        <cfvo type="percent" val="0"/>
        <cfvo type="percent" val="100"/>
        <color rgb="FFFF7128"/>
        <color rgb="FFFFEF9C"/>
      </colorScale>
    </cfRule>
  </conditionalFormatting>
  <conditionalFormatting sqref="DIK7:DIK14 DIK16:DIK47">
    <cfRule type="cellIs" dxfId="2459" priority="4159" operator="between">
      <formula>80</formula>
      <formula>50</formula>
    </cfRule>
    <cfRule type="cellIs" dxfId="2458" priority="4160" operator="greaterThan">
      <formula>80</formula>
    </cfRule>
    <cfRule type="cellIs" dxfId="2457" priority="4161" operator="between">
      <formula>0</formula>
      <formula>50</formula>
    </cfRule>
  </conditionalFormatting>
  <conditionalFormatting sqref="DIS14">
    <cfRule type="colorScale" priority="4158">
      <colorScale>
        <cfvo type="percent" val="0"/>
        <cfvo type="percent" val="100"/>
        <color rgb="FFFF7128"/>
        <color rgb="FFFFEF9C"/>
      </colorScale>
    </cfRule>
  </conditionalFormatting>
  <conditionalFormatting sqref="DIS40">
    <cfRule type="colorScale" priority="4157">
      <colorScale>
        <cfvo type="percent" val="0"/>
        <cfvo type="percent" val="100"/>
        <color rgb="FFFF7128"/>
        <color rgb="FFFFEF9C"/>
      </colorScale>
    </cfRule>
  </conditionalFormatting>
  <conditionalFormatting sqref="DIS48">
    <cfRule type="colorScale" priority="4156">
      <colorScale>
        <cfvo type="percent" val="0"/>
        <cfvo type="percent" val="100"/>
        <color rgb="FFFF7128"/>
        <color rgb="FFFFEF9C"/>
      </colorScale>
    </cfRule>
  </conditionalFormatting>
  <conditionalFormatting sqref="DIY7:DIY14 DIY16:DIY47">
    <cfRule type="cellIs" dxfId="2456" priority="4153" operator="between">
      <formula>80</formula>
      <formula>50</formula>
    </cfRule>
    <cfRule type="cellIs" dxfId="2455" priority="4154" operator="greaterThan">
      <formula>80</formula>
    </cfRule>
    <cfRule type="cellIs" dxfId="2454" priority="4155" operator="between">
      <formula>0</formula>
      <formula>50</formula>
    </cfRule>
  </conditionalFormatting>
  <conditionalFormatting sqref="DJG14">
    <cfRule type="colorScale" priority="4152">
      <colorScale>
        <cfvo type="percent" val="0"/>
        <cfvo type="percent" val="100"/>
        <color rgb="FFFF7128"/>
        <color rgb="FFFFEF9C"/>
      </colorScale>
    </cfRule>
  </conditionalFormatting>
  <conditionalFormatting sqref="DJG40">
    <cfRule type="colorScale" priority="4151">
      <colorScale>
        <cfvo type="percent" val="0"/>
        <cfvo type="percent" val="100"/>
        <color rgb="FFFF7128"/>
        <color rgb="FFFFEF9C"/>
      </colorScale>
    </cfRule>
  </conditionalFormatting>
  <conditionalFormatting sqref="DJG48">
    <cfRule type="colorScale" priority="4150">
      <colorScale>
        <cfvo type="percent" val="0"/>
        <cfvo type="percent" val="100"/>
        <color rgb="FFFF7128"/>
        <color rgb="FFFFEF9C"/>
      </colorScale>
    </cfRule>
  </conditionalFormatting>
  <conditionalFormatting sqref="DJM7:DJM14 DJM16:DJM47">
    <cfRule type="cellIs" dxfId="2453" priority="4147" operator="between">
      <formula>80</formula>
      <formula>50</formula>
    </cfRule>
    <cfRule type="cellIs" dxfId="2452" priority="4148" operator="greaterThan">
      <formula>80</formula>
    </cfRule>
    <cfRule type="cellIs" dxfId="2451" priority="4149" operator="between">
      <formula>0</formula>
      <formula>50</formula>
    </cfRule>
  </conditionalFormatting>
  <conditionalFormatting sqref="DJU14">
    <cfRule type="colorScale" priority="4146">
      <colorScale>
        <cfvo type="percent" val="0"/>
        <cfvo type="percent" val="100"/>
        <color rgb="FFFF7128"/>
        <color rgb="FFFFEF9C"/>
      </colorScale>
    </cfRule>
  </conditionalFormatting>
  <conditionalFormatting sqref="DJU40">
    <cfRule type="colorScale" priority="4145">
      <colorScale>
        <cfvo type="percent" val="0"/>
        <cfvo type="percent" val="100"/>
        <color rgb="FFFF7128"/>
        <color rgb="FFFFEF9C"/>
      </colorScale>
    </cfRule>
  </conditionalFormatting>
  <conditionalFormatting sqref="DJU48">
    <cfRule type="colorScale" priority="4144">
      <colorScale>
        <cfvo type="percent" val="0"/>
        <cfvo type="percent" val="100"/>
        <color rgb="FFFF7128"/>
        <color rgb="FFFFEF9C"/>
      </colorScale>
    </cfRule>
  </conditionalFormatting>
  <conditionalFormatting sqref="DKA7:DKA14 DKA16:DKA47">
    <cfRule type="cellIs" dxfId="2450" priority="4141" operator="between">
      <formula>80</formula>
      <formula>50</formula>
    </cfRule>
    <cfRule type="cellIs" dxfId="2449" priority="4142" operator="greaterThan">
      <formula>80</formula>
    </cfRule>
    <cfRule type="cellIs" dxfId="2448" priority="4143" operator="between">
      <formula>0</formula>
      <formula>50</formula>
    </cfRule>
  </conditionalFormatting>
  <conditionalFormatting sqref="DKI14">
    <cfRule type="colorScale" priority="4140">
      <colorScale>
        <cfvo type="percent" val="0"/>
        <cfvo type="percent" val="100"/>
        <color rgb="FFFF7128"/>
        <color rgb="FFFFEF9C"/>
      </colorScale>
    </cfRule>
  </conditionalFormatting>
  <conditionalFormatting sqref="DKI40">
    <cfRule type="colorScale" priority="4139">
      <colorScale>
        <cfvo type="percent" val="0"/>
        <cfvo type="percent" val="100"/>
        <color rgb="FFFF7128"/>
        <color rgb="FFFFEF9C"/>
      </colorScale>
    </cfRule>
  </conditionalFormatting>
  <conditionalFormatting sqref="DKI48">
    <cfRule type="colorScale" priority="4138">
      <colorScale>
        <cfvo type="percent" val="0"/>
        <cfvo type="percent" val="100"/>
        <color rgb="FFFF7128"/>
        <color rgb="FFFFEF9C"/>
      </colorScale>
    </cfRule>
  </conditionalFormatting>
  <conditionalFormatting sqref="DKO7:DKO14 DKO16:DKO47">
    <cfRule type="cellIs" dxfId="2447" priority="4135" operator="between">
      <formula>80</formula>
      <formula>50</formula>
    </cfRule>
    <cfRule type="cellIs" dxfId="2446" priority="4136" operator="greaterThan">
      <formula>80</formula>
    </cfRule>
    <cfRule type="cellIs" dxfId="2445" priority="4137" operator="between">
      <formula>0</formula>
      <formula>50</formula>
    </cfRule>
  </conditionalFormatting>
  <conditionalFormatting sqref="DKW14">
    <cfRule type="colorScale" priority="4134">
      <colorScale>
        <cfvo type="percent" val="0"/>
        <cfvo type="percent" val="100"/>
        <color rgb="FFFF7128"/>
        <color rgb="FFFFEF9C"/>
      </colorScale>
    </cfRule>
  </conditionalFormatting>
  <conditionalFormatting sqref="DKW40">
    <cfRule type="colorScale" priority="4133">
      <colorScale>
        <cfvo type="percent" val="0"/>
        <cfvo type="percent" val="100"/>
        <color rgb="FFFF7128"/>
        <color rgb="FFFFEF9C"/>
      </colorScale>
    </cfRule>
  </conditionalFormatting>
  <conditionalFormatting sqref="DKW48">
    <cfRule type="colorScale" priority="4132">
      <colorScale>
        <cfvo type="percent" val="0"/>
        <cfvo type="percent" val="100"/>
        <color rgb="FFFF7128"/>
        <color rgb="FFFFEF9C"/>
      </colorScale>
    </cfRule>
  </conditionalFormatting>
  <conditionalFormatting sqref="DLC7:DLC14 DLC16:DLC47">
    <cfRule type="cellIs" dxfId="2444" priority="4129" operator="between">
      <formula>80</formula>
      <formula>50</formula>
    </cfRule>
    <cfRule type="cellIs" dxfId="2443" priority="4130" operator="greaterThan">
      <formula>80</formula>
    </cfRule>
    <cfRule type="cellIs" dxfId="2442" priority="4131" operator="between">
      <formula>0</formula>
      <formula>50</formula>
    </cfRule>
  </conditionalFormatting>
  <conditionalFormatting sqref="DLK14">
    <cfRule type="colorScale" priority="4128">
      <colorScale>
        <cfvo type="percent" val="0"/>
        <cfvo type="percent" val="100"/>
        <color rgb="FFFF7128"/>
        <color rgb="FFFFEF9C"/>
      </colorScale>
    </cfRule>
  </conditionalFormatting>
  <conditionalFormatting sqref="DLK40">
    <cfRule type="colorScale" priority="4127">
      <colorScale>
        <cfvo type="percent" val="0"/>
        <cfvo type="percent" val="100"/>
        <color rgb="FFFF7128"/>
        <color rgb="FFFFEF9C"/>
      </colorScale>
    </cfRule>
  </conditionalFormatting>
  <conditionalFormatting sqref="DLK48">
    <cfRule type="colorScale" priority="4126">
      <colorScale>
        <cfvo type="percent" val="0"/>
        <cfvo type="percent" val="100"/>
        <color rgb="FFFF7128"/>
        <color rgb="FFFFEF9C"/>
      </colorScale>
    </cfRule>
  </conditionalFormatting>
  <conditionalFormatting sqref="DLQ7:DLQ14 DLQ16:DLQ47">
    <cfRule type="cellIs" dxfId="2441" priority="4123" operator="between">
      <formula>80</formula>
      <formula>50</formula>
    </cfRule>
    <cfRule type="cellIs" dxfId="2440" priority="4124" operator="greaterThan">
      <formula>80</formula>
    </cfRule>
    <cfRule type="cellIs" dxfId="2439" priority="4125" operator="between">
      <formula>0</formula>
      <formula>50</formula>
    </cfRule>
  </conditionalFormatting>
  <conditionalFormatting sqref="DLY14">
    <cfRule type="colorScale" priority="4122">
      <colorScale>
        <cfvo type="percent" val="0"/>
        <cfvo type="percent" val="100"/>
        <color rgb="FFFF7128"/>
        <color rgb="FFFFEF9C"/>
      </colorScale>
    </cfRule>
  </conditionalFormatting>
  <conditionalFormatting sqref="DLY40">
    <cfRule type="colorScale" priority="4121">
      <colorScale>
        <cfvo type="percent" val="0"/>
        <cfvo type="percent" val="100"/>
        <color rgb="FFFF7128"/>
        <color rgb="FFFFEF9C"/>
      </colorScale>
    </cfRule>
  </conditionalFormatting>
  <conditionalFormatting sqref="DLY48">
    <cfRule type="colorScale" priority="4120">
      <colorScale>
        <cfvo type="percent" val="0"/>
        <cfvo type="percent" val="100"/>
        <color rgb="FFFF7128"/>
        <color rgb="FFFFEF9C"/>
      </colorScale>
    </cfRule>
  </conditionalFormatting>
  <conditionalFormatting sqref="DME7:DME14 DME16:DME47">
    <cfRule type="cellIs" dxfId="2438" priority="4117" operator="between">
      <formula>80</formula>
      <formula>50</formula>
    </cfRule>
    <cfRule type="cellIs" dxfId="2437" priority="4118" operator="greaterThan">
      <formula>80</formula>
    </cfRule>
    <cfRule type="cellIs" dxfId="2436" priority="4119" operator="between">
      <formula>0</formula>
      <formula>50</formula>
    </cfRule>
  </conditionalFormatting>
  <conditionalFormatting sqref="DMM14">
    <cfRule type="colorScale" priority="4116">
      <colorScale>
        <cfvo type="percent" val="0"/>
        <cfvo type="percent" val="100"/>
        <color rgb="FFFF7128"/>
        <color rgb="FFFFEF9C"/>
      </colorScale>
    </cfRule>
  </conditionalFormatting>
  <conditionalFormatting sqref="DMM40">
    <cfRule type="colorScale" priority="4115">
      <colorScale>
        <cfvo type="percent" val="0"/>
        <cfvo type="percent" val="100"/>
        <color rgb="FFFF7128"/>
        <color rgb="FFFFEF9C"/>
      </colorScale>
    </cfRule>
  </conditionalFormatting>
  <conditionalFormatting sqref="DMM48">
    <cfRule type="colorScale" priority="4114">
      <colorScale>
        <cfvo type="percent" val="0"/>
        <cfvo type="percent" val="100"/>
        <color rgb="FFFF7128"/>
        <color rgb="FFFFEF9C"/>
      </colorScale>
    </cfRule>
  </conditionalFormatting>
  <conditionalFormatting sqref="DMS7:DMS14 DMS16:DMS47">
    <cfRule type="cellIs" dxfId="2435" priority="4111" operator="between">
      <formula>80</formula>
      <formula>50</formula>
    </cfRule>
    <cfRule type="cellIs" dxfId="2434" priority="4112" operator="greaterThan">
      <formula>80</formula>
    </cfRule>
    <cfRule type="cellIs" dxfId="2433" priority="4113" operator="between">
      <formula>0</formula>
      <formula>50</formula>
    </cfRule>
  </conditionalFormatting>
  <conditionalFormatting sqref="DNA14">
    <cfRule type="colorScale" priority="4110">
      <colorScale>
        <cfvo type="percent" val="0"/>
        <cfvo type="percent" val="100"/>
        <color rgb="FFFF7128"/>
        <color rgb="FFFFEF9C"/>
      </colorScale>
    </cfRule>
  </conditionalFormatting>
  <conditionalFormatting sqref="DNA40">
    <cfRule type="colorScale" priority="4109">
      <colorScale>
        <cfvo type="percent" val="0"/>
        <cfvo type="percent" val="100"/>
        <color rgb="FFFF7128"/>
        <color rgb="FFFFEF9C"/>
      </colorScale>
    </cfRule>
  </conditionalFormatting>
  <conditionalFormatting sqref="DNA48">
    <cfRule type="colorScale" priority="4108">
      <colorScale>
        <cfvo type="percent" val="0"/>
        <cfvo type="percent" val="100"/>
        <color rgb="FFFF7128"/>
        <color rgb="FFFFEF9C"/>
      </colorScale>
    </cfRule>
  </conditionalFormatting>
  <conditionalFormatting sqref="DNG7:DNG14 DNG16:DNG47">
    <cfRule type="cellIs" dxfId="2432" priority="4105" operator="between">
      <formula>80</formula>
      <formula>50</formula>
    </cfRule>
    <cfRule type="cellIs" dxfId="2431" priority="4106" operator="greaterThan">
      <formula>80</formula>
    </cfRule>
    <cfRule type="cellIs" dxfId="2430" priority="4107" operator="between">
      <formula>0</formula>
      <formula>50</formula>
    </cfRule>
  </conditionalFormatting>
  <conditionalFormatting sqref="DNO14">
    <cfRule type="colorScale" priority="4104">
      <colorScale>
        <cfvo type="percent" val="0"/>
        <cfvo type="percent" val="100"/>
        <color rgb="FFFF7128"/>
        <color rgb="FFFFEF9C"/>
      </colorScale>
    </cfRule>
  </conditionalFormatting>
  <conditionalFormatting sqref="DNO40">
    <cfRule type="colorScale" priority="4103">
      <colorScale>
        <cfvo type="percent" val="0"/>
        <cfvo type="percent" val="100"/>
        <color rgb="FFFF7128"/>
        <color rgb="FFFFEF9C"/>
      </colorScale>
    </cfRule>
  </conditionalFormatting>
  <conditionalFormatting sqref="DNO48">
    <cfRule type="colorScale" priority="4102">
      <colorScale>
        <cfvo type="percent" val="0"/>
        <cfvo type="percent" val="100"/>
        <color rgb="FFFF7128"/>
        <color rgb="FFFFEF9C"/>
      </colorScale>
    </cfRule>
  </conditionalFormatting>
  <conditionalFormatting sqref="DNU7:DNU14 DNU16:DNU47">
    <cfRule type="cellIs" dxfId="2429" priority="4099" operator="between">
      <formula>80</formula>
      <formula>50</formula>
    </cfRule>
    <cfRule type="cellIs" dxfId="2428" priority="4100" operator="greaterThan">
      <formula>80</formula>
    </cfRule>
    <cfRule type="cellIs" dxfId="2427" priority="4101" operator="between">
      <formula>0</formula>
      <formula>50</formula>
    </cfRule>
  </conditionalFormatting>
  <conditionalFormatting sqref="DOC14">
    <cfRule type="colorScale" priority="4098">
      <colorScale>
        <cfvo type="percent" val="0"/>
        <cfvo type="percent" val="100"/>
        <color rgb="FFFF7128"/>
        <color rgb="FFFFEF9C"/>
      </colorScale>
    </cfRule>
  </conditionalFormatting>
  <conditionalFormatting sqref="DOC40">
    <cfRule type="colorScale" priority="4097">
      <colorScale>
        <cfvo type="percent" val="0"/>
        <cfvo type="percent" val="100"/>
        <color rgb="FFFF7128"/>
        <color rgb="FFFFEF9C"/>
      </colorScale>
    </cfRule>
  </conditionalFormatting>
  <conditionalFormatting sqref="DOC48">
    <cfRule type="colorScale" priority="4096">
      <colorScale>
        <cfvo type="percent" val="0"/>
        <cfvo type="percent" val="100"/>
        <color rgb="FFFF7128"/>
        <color rgb="FFFFEF9C"/>
      </colorScale>
    </cfRule>
  </conditionalFormatting>
  <conditionalFormatting sqref="DOI7:DOI14 DOI16:DOI47">
    <cfRule type="cellIs" dxfId="2426" priority="4093" operator="between">
      <formula>80</formula>
      <formula>50</formula>
    </cfRule>
    <cfRule type="cellIs" dxfId="2425" priority="4094" operator="greaterThan">
      <formula>80</formula>
    </cfRule>
    <cfRule type="cellIs" dxfId="2424" priority="4095" operator="between">
      <formula>0</formula>
      <formula>50</formula>
    </cfRule>
  </conditionalFormatting>
  <conditionalFormatting sqref="DOQ14">
    <cfRule type="colorScale" priority="4092">
      <colorScale>
        <cfvo type="percent" val="0"/>
        <cfvo type="percent" val="100"/>
        <color rgb="FFFF7128"/>
        <color rgb="FFFFEF9C"/>
      </colorScale>
    </cfRule>
  </conditionalFormatting>
  <conditionalFormatting sqref="DOQ40">
    <cfRule type="colorScale" priority="4091">
      <colorScale>
        <cfvo type="percent" val="0"/>
        <cfvo type="percent" val="100"/>
        <color rgb="FFFF7128"/>
        <color rgb="FFFFEF9C"/>
      </colorScale>
    </cfRule>
  </conditionalFormatting>
  <conditionalFormatting sqref="DOQ48">
    <cfRule type="colorScale" priority="4090">
      <colorScale>
        <cfvo type="percent" val="0"/>
        <cfvo type="percent" val="100"/>
        <color rgb="FFFF7128"/>
        <color rgb="FFFFEF9C"/>
      </colorScale>
    </cfRule>
  </conditionalFormatting>
  <conditionalFormatting sqref="DOW7:DOW14 DOW16:DOW47">
    <cfRule type="cellIs" dxfId="2423" priority="4087" operator="between">
      <formula>80</formula>
      <formula>50</formula>
    </cfRule>
    <cfRule type="cellIs" dxfId="2422" priority="4088" operator="greaterThan">
      <formula>80</formula>
    </cfRule>
    <cfRule type="cellIs" dxfId="2421" priority="4089" operator="between">
      <formula>0</formula>
      <formula>50</formula>
    </cfRule>
  </conditionalFormatting>
  <conditionalFormatting sqref="DPE14">
    <cfRule type="colorScale" priority="4086">
      <colorScale>
        <cfvo type="percent" val="0"/>
        <cfvo type="percent" val="100"/>
        <color rgb="FFFF7128"/>
        <color rgb="FFFFEF9C"/>
      </colorScale>
    </cfRule>
  </conditionalFormatting>
  <conditionalFormatting sqref="DPE40">
    <cfRule type="colorScale" priority="4085">
      <colorScale>
        <cfvo type="percent" val="0"/>
        <cfvo type="percent" val="100"/>
        <color rgb="FFFF7128"/>
        <color rgb="FFFFEF9C"/>
      </colorScale>
    </cfRule>
  </conditionalFormatting>
  <conditionalFormatting sqref="DPE48">
    <cfRule type="colorScale" priority="4084">
      <colorScale>
        <cfvo type="percent" val="0"/>
        <cfvo type="percent" val="100"/>
        <color rgb="FFFF7128"/>
        <color rgb="FFFFEF9C"/>
      </colorScale>
    </cfRule>
  </conditionalFormatting>
  <conditionalFormatting sqref="DPK7:DPK14 DPK16:DPK47">
    <cfRule type="cellIs" dxfId="2420" priority="4081" operator="between">
      <formula>80</formula>
      <formula>50</formula>
    </cfRule>
    <cfRule type="cellIs" dxfId="2419" priority="4082" operator="greaterThan">
      <formula>80</formula>
    </cfRule>
    <cfRule type="cellIs" dxfId="2418" priority="4083" operator="between">
      <formula>0</formula>
      <formula>50</formula>
    </cfRule>
  </conditionalFormatting>
  <conditionalFormatting sqref="DPS14">
    <cfRule type="colorScale" priority="4080">
      <colorScale>
        <cfvo type="percent" val="0"/>
        <cfvo type="percent" val="100"/>
        <color rgb="FFFF7128"/>
        <color rgb="FFFFEF9C"/>
      </colorScale>
    </cfRule>
  </conditionalFormatting>
  <conditionalFormatting sqref="DPS40">
    <cfRule type="colorScale" priority="4079">
      <colorScale>
        <cfvo type="percent" val="0"/>
        <cfvo type="percent" val="100"/>
        <color rgb="FFFF7128"/>
        <color rgb="FFFFEF9C"/>
      </colorScale>
    </cfRule>
  </conditionalFormatting>
  <conditionalFormatting sqref="DPS48">
    <cfRule type="colorScale" priority="4078">
      <colorScale>
        <cfvo type="percent" val="0"/>
        <cfvo type="percent" val="100"/>
        <color rgb="FFFF7128"/>
        <color rgb="FFFFEF9C"/>
      </colorScale>
    </cfRule>
  </conditionalFormatting>
  <conditionalFormatting sqref="DPY7:DPY14 DPY16:DPY47">
    <cfRule type="cellIs" dxfId="2417" priority="4075" operator="between">
      <formula>80</formula>
      <formula>50</formula>
    </cfRule>
    <cfRule type="cellIs" dxfId="2416" priority="4076" operator="greaterThan">
      <formula>80</formula>
    </cfRule>
    <cfRule type="cellIs" dxfId="2415" priority="4077" operator="between">
      <formula>0</formula>
      <formula>50</formula>
    </cfRule>
  </conditionalFormatting>
  <conditionalFormatting sqref="DQG14">
    <cfRule type="colorScale" priority="4074">
      <colorScale>
        <cfvo type="percent" val="0"/>
        <cfvo type="percent" val="100"/>
        <color rgb="FFFF7128"/>
        <color rgb="FFFFEF9C"/>
      </colorScale>
    </cfRule>
  </conditionalFormatting>
  <conditionalFormatting sqref="DQG40">
    <cfRule type="colorScale" priority="4073">
      <colorScale>
        <cfvo type="percent" val="0"/>
        <cfvo type="percent" val="100"/>
        <color rgb="FFFF7128"/>
        <color rgb="FFFFEF9C"/>
      </colorScale>
    </cfRule>
  </conditionalFormatting>
  <conditionalFormatting sqref="DQG48">
    <cfRule type="colorScale" priority="4072">
      <colorScale>
        <cfvo type="percent" val="0"/>
        <cfvo type="percent" val="100"/>
        <color rgb="FFFF7128"/>
        <color rgb="FFFFEF9C"/>
      </colorScale>
    </cfRule>
  </conditionalFormatting>
  <conditionalFormatting sqref="DQM7:DQM14 DQM16:DQM47">
    <cfRule type="cellIs" dxfId="2414" priority="4069" operator="between">
      <formula>80</formula>
      <formula>50</formula>
    </cfRule>
    <cfRule type="cellIs" dxfId="2413" priority="4070" operator="greaterThan">
      <formula>80</formula>
    </cfRule>
    <cfRule type="cellIs" dxfId="2412" priority="4071" operator="between">
      <formula>0</formula>
      <formula>50</formula>
    </cfRule>
  </conditionalFormatting>
  <conditionalFormatting sqref="DQU14">
    <cfRule type="colorScale" priority="4068">
      <colorScale>
        <cfvo type="percent" val="0"/>
        <cfvo type="percent" val="100"/>
        <color rgb="FFFF7128"/>
        <color rgb="FFFFEF9C"/>
      </colorScale>
    </cfRule>
  </conditionalFormatting>
  <conditionalFormatting sqref="DQU40">
    <cfRule type="colorScale" priority="4067">
      <colorScale>
        <cfvo type="percent" val="0"/>
        <cfvo type="percent" val="100"/>
        <color rgb="FFFF7128"/>
        <color rgb="FFFFEF9C"/>
      </colorScale>
    </cfRule>
  </conditionalFormatting>
  <conditionalFormatting sqref="DQU48">
    <cfRule type="colorScale" priority="4066">
      <colorScale>
        <cfvo type="percent" val="0"/>
        <cfvo type="percent" val="100"/>
        <color rgb="FFFF7128"/>
        <color rgb="FFFFEF9C"/>
      </colorScale>
    </cfRule>
  </conditionalFormatting>
  <conditionalFormatting sqref="DRA7:DRA14 DRA16:DRA47">
    <cfRule type="cellIs" dxfId="2411" priority="4063" operator="between">
      <formula>80</formula>
      <formula>50</formula>
    </cfRule>
    <cfRule type="cellIs" dxfId="2410" priority="4064" operator="greaterThan">
      <formula>80</formula>
    </cfRule>
    <cfRule type="cellIs" dxfId="2409" priority="4065" operator="between">
      <formula>0</formula>
      <formula>50</formula>
    </cfRule>
  </conditionalFormatting>
  <conditionalFormatting sqref="DRI14">
    <cfRule type="colorScale" priority="4062">
      <colorScale>
        <cfvo type="percent" val="0"/>
        <cfvo type="percent" val="100"/>
        <color rgb="FFFF7128"/>
        <color rgb="FFFFEF9C"/>
      </colorScale>
    </cfRule>
  </conditionalFormatting>
  <conditionalFormatting sqref="DRI40">
    <cfRule type="colorScale" priority="4061">
      <colorScale>
        <cfvo type="percent" val="0"/>
        <cfvo type="percent" val="100"/>
        <color rgb="FFFF7128"/>
        <color rgb="FFFFEF9C"/>
      </colorScale>
    </cfRule>
  </conditionalFormatting>
  <conditionalFormatting sqref="DRI48">
    <cfRule type="colorScale" priority="4060">
      <colorScale>
        <cfvo type="percent" val="0"/>
        <cfvo type="percent" val="100"/>
        <color rgb="FFFF7128"/>
        <color rgb="FFFFEF9C"/>
      </colorScale>
    </cfRule>
  </conditionalFormatting>
  <conditionalFormatting sqref="DRO7:DRO14 DRO16:DRO47">
    <cfRule type="cellIs" dxfId="2408" priority="4057" operator="between">
      <formula>80</formula>
      <formula>50</formula>
    </cfRule>
    <cfRule type="cellIs" dxfId="2407" priority="4058" operator="greaterThan">
      <formula>80</formula>
    </cfRule>
    <cfRule type="cellIs" dxfId="2406" priority="4059" operator="between">
      <formula>0</formula>
      <formula>50</formula>
    </cfRule>
  </conditionalFormatting>
  <conditionalFormatting sqref="DRW14">
    <cfRule type="colorScale" priority="4056">
      <colorScale>
        <cfvo type="percent" val="0"/>
        <cfvo type="percent" val="100"/>
        <color rgb="FFFF7128"/>
        <color rgb="FFFFEF9C"/>
      </colorScale>
    </cfRule>
  </conditionalFormatting>
  <conditionalFormatting sqref="DRW40">
    <cfRule type="colorScale" priority="4055">
      <colorScale>
        <cfvo type="percent" val="0"/>
        <cfvo type="percent" val="100"/>
        <color rgb="FFFF7128"/>
        <color rgb="FFFFEF9C"/>
      </colorScale>
    </cfRule>
  </conditionalFormatting>
  <conditionalFormatting sqref="DRW48">
    <cfRule type="colorScale" priority="4054">
      <colorScale>
        <cfvo type="percent" val="0"/>
        <cfvo type="percent" val="100"/>
        <color rgb="FFFF7128"/>
        <color rgb="FFFFEF9C"/>
      </colorScale>
    </cfRule>
  </conditionalFormatting>
  <conditionalFormatting sqref="DSC7:DSC14 DSC16:DSC47">
    <cfRule type="cellIs" dxfId="2405" priority="4051" operator="between">
      <formula>80</formula>
      <formula>50</formula>
    </cfRule>
    <cfRule type="cellIs" dxfId="2404" priority="4052" operator="greaterThan">
      <formula>80</formula>
    </cfRule>
    <cfRule type="cellIs" dxfId="2403" priority="4053" operator="between">
      <formula>0</formula>
      <formula>50</formula>
    </cfRule>
  </conditionalFormatting>
  <conditionalFormatting sqref="DSK14">
    <cfRule type="colorScale" priority="4050">
      <colorScale>
        <cfvo type="percent" val="0"/>
        <cfvo type="percent" val="100"/>
        <color rgb="FFFF7128"/>
        <color rgb="FFFFEF9C"/>
      </colorScale>
    </cfRule>
  </conditionalFormatting>
  <conditionalFormatting sqref="DSK40">
    <cfRule type="colorScale" priority="4049">
      <colorScale>
        <cfvo type="percent" val="0"/>
        <cfvo type="percent" val="100"/>
        <color rgb="FFFF7128"/>
        <color rgb="FFFFEF9C"/>
      </colorScale>
    </cfRule>
  </conditionalFormatting>
  <conditionalFormatting sqref="DSK48">
    <cfRule type="colorScale" priority="4048">
      <colorScale>
        <cfvo type="percent" val="0"/>
        <cfvo type="percent" val="100"/>
        <color rgb="FFFF7128"/>
        <color rgb="FFFFEF9C"/>
      </colorScale>
    </cfRule>
  </conditionalFormatting>
  <conditionalFormatting sqref="DSQ7:DSQ14 DSQ16:DSQ47">
    <cfRule type="cellIs" dxfId="2402" priority="4045" operator="between">
      <formula>80</formula>
      <formula>50</formula>
    </cfRule>
    <cfRule type="cellIs" dxfId="2401" priority="4046" operator="greaterThan">
      <formula>80</formula>
    </cfRule>
    <cfRule type="cellIs" dxfId="2400" priority="4047" operator="between">
      <formula>0</formula>
      <formula>50</formula>
    </cfRule>
  </conditionalFormatting>
  <conditionalFormatting sqref="DSY14">
    <cfRule type="colorScale" priority="4044">
      <colorScale>
        <cfvo type="percent" val="0"/>
        <cfvo type="percent" val="100"/>
        <color rgb="FFFF7128"/>
        <color rgb="FFFFEF9C"/>
      </colorScale>
    </cfRule>
  </conditionalFormatting>
  <conditionalFormatting sqref="DSY40">
    <cfRule type="colorScale" priority="4043">
      <colorScale>
        <cfvo type="percent" val="0"/>
        <cfvo type="percent" val="100"/>
        <color rgb="FFFF7128"/>
        <color rgb="FFFFEF9C"/>
      </colorScale>
    </cfRule>
  </conditionalFormatting>
  <conditionalFormatting sqref="DSY48">
    <cfRule type="colorScale" priority="4042">
      <colorScale>
        <cfvo type="percent" val="0"/>
        <cfvo type="percent" val="100"/>
        <color rgb="FFFF7128"/>
        <color rgb="FFFFEF9C"/>
      </colorScale>
    </cfRule>
  </conditionalFormatting>
  <conditionalFormatting sqref="DTE7:DTE14 DTE16:DTE47">
    <cfRule type="cellIs" dxfId="2399" priority="4039" operator="between">
      <formula>80</formula>
      <formula>50</formula>
    </cfRule>
    <cfRule type="cellIs" dxfId="2398" priority="4040" operator="greaterThan">
      <formula>80</formula>
    </cfRule>
    <cfRule type="cellIs" dxfId="2397" priority="4041" operator="between">
      <formula>0</formula>
      <formula>50</formula>
    </cfRule>
  </conditionalFormatting>
  <conditionalFormatting sqref="DTM14">
    <cfRule type="colorScale" priority="4038">
      <colorScale>
        <cfvo type="percent" val="0"/>
        <cfvo type="percent" val="100"/>
        <color rgb="FFFF7128"/>
        <color rgb="FFFFEF9C"/>
      </colorScale>
    </cfRule>
  </conditionalFormatting>
  <conditionalFormatting sqref="DTM40">
    <cfRule type="colorScale" priority="4037">
      <colorScale>
        <cfvo type="percent" val="0"/>
        <cfvo type="percent" val="100"/>
        <color rgb="FFFF7128"/>
        <color rgb="FFFFEF9C"/>
      </colorScale>
    </cfRule>
  </conditionalFormatting>
  <conditionalFormatting sqref="DTM48">
    <cfRule type="colorScale" priority="4036">
      <colorScale>
        <cfvo type="percent" val="0"/>
        <cfvo type="percent" val="100"/>
        <color rgb="FFFF7128"/>
        <color rgb="FFFFEF9C"/>
      </colorScale>
    </cfRule>
  </conditionalFormatting>
  <conditionalFormatting sqref="DTS7:DTS14 DTS16:DTS47">
    <cfRule type="cellIs" dxfId="2396" priority="4033" operator="between">
      <formula>80</formula>
      <formula>50</formula>
    </cfRule>
    <cfRule type="cellIs" dxfId="2395" priority="4034" operator="greaterThan">
      <formula>80</formula>
    </cfRule>
    <cfRule type="cellIs" dxfId="2394" priority="4035" operator="between">
      <formula>0</formula>
      <formula>50</formula>
    </cfRule>
  </conditionalFormatting>
  <conditionalFormatting sqref="DUA14">
    <cfRule type="colorScale" priority="4032">
      <colorScale>
        <cfvo type="percent" val="0"/>
        <cfvo type="percent" val="100"/>
        <color rgb="FFFF7128"/>
        <color rgb="FFFFEF9C"/>
      </colorScale>
    </cfRule>
  </conditionalFormatting>
  <conditionalFormatting sqref="DUA40">
    <cfRule type="colorScale" priority="4031">
      <colorScale>
        <cfvo type="percent" val="0"/>
        <cfvo type="percent" val="100"/>
        <color rgb="FFFF7128"/>
        <color rgb="FFFFEF9C"/>
      </colorScale>
    </cfRule>
  </conditionalFormatting>
  <conditionalFormatting sqref="DUA48">
    <cfRule type="colorScale" priority="4030">
      <colorScale>
        <cfvo type="percent" val="0"/>
        <cfvo type="percent" val="100"/>
        <color rgb="FFFF7128"/>
        <color rgb="FFFFEF9C"/>
      </colorScale>
    </cfRule>
  </conditionalFormatting>
  <conditionalFormatting sqref="DUG7:DUG14 DUG16:DUG47">
    <cfRule type="cellIs" dxfId="2393" priority="4027" operator="between">
      <formula>80</formula>
      <formula>50</formula>
    </cfRule>
    <cfRule type="cellIs" dxfId="2392" priority="4028" operator="greaterThan">
      <formula>80</formula>
    </cfRule>
    <cfRule type="cellIs" dxfId="2391" priority="4029" operator="between">
      <formula>0</formula>
      <formula>50</formula>
    </cfRule>
  </conditionalFormatting>
  <conditionalFormatting sqref="DUO14">
    <cfRule type="colorScale" priority="4026">
      <colorScale>
        <cfvo type="percent" val="0"/>
        <cfvo type="percent" val="100"/>
        <color rgb="FFFF7128"/>
        <color rgb="FFFFEF9C"/>
      </colorScale>
    </cfRule>
  </conditionalFormatting>
  <conditionalFormatting sqref="DUO40">
    <cfRule type="colorScale" priority="4025">
      <colorScale>
        <cfvo type="percent" val="0"/>
        <cfvo type="percent" val="100"/>
        <color rgb="FFFF7128"/>
        <color rgb="FFFFEF9C"/>
      </colorScale>
    </cfRule>
  </conditionalFormatting>
  <conditionalFormatting sqref="DUO48">
    <cfRule type="colorScale" priority="4024">
      <colorScale>
        <cfvo type="percent" val="0"/>
        <cfvo type="percent" val="100"/>
        <color rgb="FFFF7128"/>
        <color rgb="FFFFEF9C"/>
      </colorScale>
    </cfRule>
  </conditionalFormatting>
  <conditionalFormatting sqref="DUU7:DUU14 DUU16:DUU47">
    <cfRule type="cellIs" dxfId="2390" priority="4021" operator="between">
      <formula>80</formula>
      <formula>50</formula>
    </cfRule>
    <cfRule type="cellIs" dxfId="2389" priority="4022" operator="greaterThan">
      <formula>80</formula>
    </cfRule>
    <cfRule type="cellIs" dxfId="2388" priority="4023" operator="between">
      <formula>0</formula>
      <formula>50</formula>
    </cfRule>
  </conditionalFormatting>
  <conditionalFormatting sqref="DVC14">
    <cfRule type="colorScale" priority="4020">
      <colorScale>
        <cfvo type="percent" val="0"/>
        <cfvo type="percent" val="100"/>
        <color rgb="FFFF7128"/>
        <color rgb="FFFFEF9C"/>
      </colorScale>
    </cfRule>
  </conditionalFormatting>
  <conditionalFormatting sqref="DVC40">
    <cfRule type="colorScale" priority="4019">
      <colorScale>
        <cfvo type="percent" val="0"/>
        <cfvo type="percent" val="100"/>
        <color rgb="FFFF7128"/>
        <color rgb="FFFFEF9C"/>
      </colorScale>
    </cfRule>
  </conditionalFormatting>
  <conditionalFormatting sqref="DVC48">
    <cfRule type="colorScale" priority="4018">
      <colorScale>
        <cfvo type="percent" val="0"/>
        <cfvo type="percent" val="100"/>
        <color rgb="FFFF7128"/>
        <color rgb="FFFFEF9C"/>
      </colorScale>
    </cfRule>
  </conditionalFormatting>
  <conditionalFormatting sqref="DVI7:DVI14 DVI16:DVI47">
    <cfRule type="cellIs" dxfId="2387" priority="4015" operator="between">
      <formula>80</formula>
      <formula>50</formula>
    </cfRule>
    <cfRule type="cellIs" dxfId="2386" priority="4016" operator="greaterThan">
      <formula>80</formula>
    </cfRule>
    <cfRule type="cellIs" dxfId="2385" priority="4017" operator="between">
      <formula>0</formula>
      <formula>50</formula>
    </cfRule>
  </conditionalFormatting>
  <conditionalFormatting sqref="DVQ14">
    <cfRule type="colorScale" priority="4014">
      <colorScale>
        <cfvo type="percent" val="0"/>
        <cfvo type="percent" val="100"/>
        <color rgb="FFFF7128"/>
        <color rgb="FFFFEF9C"/>
      </colorScale>
    </cfRule>
  </conditionalFormatting>
  <conditionalFormatting sqref="DVQ40">
    <cfRule type="colorScale" priority="4013">
      <colorScale>
        <cfvo type="percent" val="0"/>
        <cfvo type="percent" val="100"/>
        <color rgb="FFFF7128"/>
        <color rgb="FFFFEF9C"/>
      </colorScale>
    </cfRule>
  </conditionalFormatting>
  <conditionalFormatting sqref="DVQ48">
    <cfRule type="colorScale" priority="4012">
      <colorScale>
        <cfvo type="percent" val="0"/>
        <cfvo type="percent" val="100"/>
        <color rgb="FFFF7128"/>
        <color rgb="FFFFEF9C"/>
      </colorScale>
    </cfRule>
  </conditionalFormatting>
  <conditionalFormatting sqref="DVW7:DVW14 DVW16:DVW47">
    <cfRule type="cellIs" dxfId="2384" priority="4009" operator="between">
      <formula>80</formula>
      <formula>50</formula>
    </cfRule>
    <cfRule type="cellIs" dxfId="2383" priority="4010" operator="greaterThan">
      <formula>80</formula>
    </cfRule>
    <cfRule type="cellIs" dxfId="2382" priority="4011" operator="between">
      <formula>0</formula>
      <formula>50</formula>
    </cfRule>
  </conditionalFormatting>
  <conditionalFormatting sqref="DWE14">
    <cfRule type="colorScale" priority="4008">
      <colorScale>
        <cfvo type="percent" val="0"/>
        <cfvo type="percent" val="100"/>
        <color rgb="FFFF7128"/>
        <color rgb="FFFFEF9C"/>
      </colorScale>
    </cfRule>
  </conditionalFormatting>
  <conditionalFormatting sqref="DWE40">
    <cfRule type="colorScale" priority="4007">
      <colorScale>
        <cfvo type="percent" val="0"/>
        <cfvo type="percent" val="100"/>
        <color rgb="FFFF7128"/>
        <color rgb="FFFFEF9C"/>
      </colorScale>
    </cfRule>
  </conditionalFormatting>
  <conditionalFormatting sqref="DWE48">
    <cfRule type="colorScale" priority="4006">
      <colorScale>
        <cfvo type="percent" val="0"/>
        <cfvo type="percent" val="100"/>
        <color rgb="FFFF7128"/>
        <color rgb="FFFFEF9C"/>
      </colorScale>
    </cfRule>
  </conditionalFormatting>
  <conditionalFormatting sqref="DWK7:DWK14 DWK16:DWK47">
    <cfRule type="cellIs" dxfId="2381" priority="4003" operator="between">
      <formula>80</formula>
      <formula>50</formula>
    </cfRule>
    <cfRule type="cellIs" dxfId="2380" priority="4004" operator="greaterThan">
      <formula>80</formula>
    </cfRule>
    <cfRule type="cellIs" dxfId="2379" priority="4005" operator="between">
      <formula>0</formula>
      <formula>50</formula>
    </cfRule>
  </conditionalFormatting>
  <conditionalFormatting sqref="DWS14">
    <cfRule type="colorScale" priority="4002">
      <colorScale>
        <cfvo type="percent" val="0"/>
        <cfvo type="percent" val="100"/>
        <color rgb="FFFF7128"/>
        <color rgb="FFFFEF9C"/>
      </colorScale>
    </cfRule>
  </conditionalFormatting>
  <conditionalFormatting sqref="DWS40">
    <cfRule type="colorScale" priority="4001">
      <colorScale>
        <cfvo type="percent" val="0"/>
        <cfvo type="percent" val="100"/>
        <color rgb="FFFF7128"/>
        <color rgb="FFFFEF9C"/>
      </colorScale>
    </cfRule>
  </conditionalFormatting>
  <conditionalFormatting sqref="DWS48">
    <cfRule type="colorScale" priority="4000">
      <colorScale>
        <cfvo type="percent" val="0"/>
        <cfvo type="percent" val="100"/>
        <color rgb="FFFF7128"/>
        <color rgb="FFFFEF9C"/>
      </colorScale>
    </cfRule>
  </conditionalFormatting>
  <conditionalFormatting sqref="DWY7:DWY14 DWY16:DWY47">
    <cfRule type="cellIs" dxfId="2378" priority="3997" operator="between">
      <formula>80</formula>
      <formula>50</formula>
    </cfRule>
    <cfRule type="cellIs" dxfId="2377" priority="3998" operator="greaterThan">
      <formula>80</formula>
    </cfRule>
    <cfRule type="cellIs" dxfId="2376" priority="3999" operator="between">
      <formula>0</formula>
      <formula>50</formula>
    </cfRule>
  </conditionalFormatting>
  <conditionalFormatting sqref="DXG14">
    <cfRule type="colorScale" priority="3996">
      <colorScale>
        <cfvo type="percent" val="0"/>
        <cfvo type="percent" val="100"/>
        <color rgb="FFFF7128"/>
        <color rgb="FFFFEF9C"/>
      </colorScale>
    </cfRule>
  </conditionalFormatting>
  <conditionalFormatting sqref="DXG40">
    <cfRule type="colorScale" priority="3995">
      <colorScale>
        <cfvo type="percent" val="0"/>
        <cfvo type="percent" val="100"/>
        <color rgb="FFFF7128"/>
        <color rgb="FFFFEF9C"/>
      </colorScale>
    </cfRule>
  </conditionalFormatting>
  <conditionalFormatting sqref="DXG48">
    <cfRule type="colorScale" priority="3994">
      <colorScale>
        <cfvo type="percent" val="0"/>
        <cfvo type="percent" val="100"/>
        <color rgb="FFFF7128"/>
        <color rgb="FFFFEF9C"/>
      </colorScale>
    </cfRule>
  </conditionalFormatting>
  <conditionalFormatting sqref="DXM7:DXM14 DXM16:DXM47">
    <cfRule type="cellIs" dxfId="2375" priority="3991" operator="between">
      <formula>80</formula>
      <formula>50</formula>
    </cfRule>
    <cfRule type="cellIs" dxfId="2374" priority="3992" operator="greaterThan">
      <formula>80</formula>
    </cfRule>
    <cfRule type="cellIs" dxfId="2373" priority="3993" operator="between">
      <formula>0</formula>
      <formula>50</formula>
    </cfRule>
  </conditionalFormatting>
  <conditionalFormatting sqref="DXU14">
    <cfRule type="colorScale" priority="3990">
      <colorScale>
        <cfvo type="percent" val="0"/>
        <cfvo type="percent" val="100"/>
        <color rgb="FFFF7128"/>
        <color rgb="FFFFEF9C"/>
      </colorScale>
    </cfRule>
  </conditionalFormatting>
  <conditionalFormatting sqref="DXU40">
    <cfRule type="colorScale" priority="3989">
      <colorScale>
        <cfvo type="percent" val="0"/>
        <cfvo type="percent" val="100"/>
        <color rgb="FFFF7128"/>
        <color rgb="FFFFEF9C"/>
      </colorScale>
    </cfRule>
  </conditionalFormatting>
  <conditionalFormatting sqref="DXU48">
    <cfRule type="colorScale" priority="3988">
      <colorScale>
        <cfvo type="percent" val="0"/>
        <cfvo type="percent" val="100"/>
        <color rgb="FFFF7128"/>
        <color rgb="FFFFEF9C"/>
      </colorScale>
    </cfRule>
  </conditionalFormatting>
  <conditionalFormatting sqref="DYA7:DYA14 DYA16:DYA47">
    <cfRule type="cellIs" dxfId="2372" priority="3985" operator="between">
      <formula>80</formula>
      <formula>50</formula>
    </cfRule>
    <cfRule type="cellIs" dxfId="2371" priority="3986" operator="greaterThan">
      <formula>80</formula>
    </cfRule>
    <cfRule type="cellIs" dxfId="2370" priority="3987" operator="between">
      <formula>0</formula>
      <formula>50</formula>
    </cfRule>
  </conditionalFormatting>
  <conditionalFormatting sqref="DYI14">
    <cfRule type="colorScale" priority="3984">
      <colorScale>
        <cfvo type="percent" val="0"/>
        <cfvo type="percent" val="100"/>
        <color rgb="FFFF7128"/>
        <color rgb="FFFFEF9C"/>
      </colorScale>
    </cfRule>
  </conditionalFormatting>
  <conditionalFormatting sqref="DYI40">
    <cfRule type="colorScale" priority="3983">
      <colorScale>
        <cfvo type="percent" val="0"/>
        <cfvo type="percent" val="100"/>
        <color rgb="FFFF7128"/>
        <color rgb="FFFFEF9C"/>
      </colorScale>
    </cfRule>
  </conditionalFormatting>
  <conditionalFormatting sqref="DYI48">
    <cfRule type="colorScale" priority="3982">
      <colorScale>
        <cfvo type="percent" val="0"/>
        <cfvo type="percent" val="100"/>
        <color rgb="FFFF7128"/>
        <color rgb="FFFFEF9C"/>
      </colorScale>
    </cfRule>
  </conditionalFormatting>
  <conditionalFormatting sqref="DYO7:DYO14 DYO16:DYO47">
    <cfRule type="cellIs" dxfId="2369" priority="3979" operator="between">
      <formula>80</formula>
      <formula>50</formula>
    </cfRule>
    <cfRule type="cellIs" dxfId="2368" priority="3980" operator="greaterThan">
      <formula>80</formula>
    </cfRule>
    <cfRule type="cellIs" dxfId="2367" priority="3981" operator="between">
      <formula>0</formula>
      <formula>50</formula>
    </cfRule>
  </conditionalFormatting>
  <conditionalFormatting sqref="DYW14">
    <cfRule type="colorScale" priority="3978">
      <colorScale>
        <cfvo type="percent" val="0"/>
        <cfvo type="percent" val="100"/>
        <color rgb="FFFF7128"/>
        <color rgb="FFFFEF9C"/>
      </colorScale>
    </cfRule>
  </conditionalFormatting>
  <conditionalFormatting sqref="DYW40">
    <cfRule type="colorScale" priority="3977">
      <colorScale>
        <cfvo type="percent" val="0"/>
        <cfvo type="percent" val="100"/>
        <color rgb="FFFF7128"/>
        <color rgb="FFFFEF9C"/>
      </colorScale>
    </cfRule>
  </conditionalFormatting>
  <conditionalFormatting sqref="DYW48">
    <cfRule type="colorScale" priority="3976">
      <colorScale>
        <cfvo type="percent" val="0"/>
        <cfvo type="percent" val="100"/>
        <color rgb="FFFF7128"/>
        <color rgb="FFFFEF9C"/>
      </colorScale>
    </cfRule>
  </conditionalFormatting>
  <conditionalFormatting sqref="DZC7:DZC14 DZC16:DZC47">
    <cfRule type="cellIs" dxfId="2366" priority="3973" operator="between">
      <formula>80</formula>
      <formula>50</formula>
    </cfRule>
    <cfRule type="cellIs" dxfId="2365" priority="3974" operator="greaterThan">
      <formula>80</formula>
    </cfRule>
    <cfRule type="cellIs" dxfId="2364" priority="3975" operator="between">
      <formula>0</formula>
      <formula>50</formula>
    </cfRule>
  </conditionalFormatting>
  <conditionalFormatting sqref="DZK14">
    <cfRule type="colorScale" priority="3972">
      <colorScale>
        <cfvo type="percent" val="0"/>
        <cfvo type="percent" val="100"/>
        <color rgb="FFFF7128"/>
        <color rgb="FFFFEF9C"/>
      </colorScale>
    </cfRule>
  </conditionalFormatting>
  <conditionalFormatting sqref="DZK40">
    <cfRule type="colorScale" priority="3971">
      <colorScale>
        <cfvo type="percent" val="0"/>
        <cfvo type="percent" val="100"/>
        <color rgb="FFFF7128"/>
        <color rgb="FFFFEF9C"/>
      </colorScale>
    </cfRule>
  </conditionalFormatting>
  <conditionalFormatting sqref="DZK48">
    <cfRule type="colorScale" priority="3970">
      <colorScale>
        <cfvo type="percent" val="0"/>
        <cfvo type="percent" val="100"/>
        <color rgb="FFFF7128"/>
        <color rgb="FFFFEF9C"/>
      </colorScale>
    </cfRule>
  </conditionalFormatting>
  <conditionalFormatting sqref="DZQ7:DZQ14 DZQ16:DZQ47">
    <cfRule type="cellIs" dxfId="2363" priority="3967" operator="between">
      <formula>80</formula>
      <formula>50</formula>
    </cfRule>
    <cfRule type="cellIs" dxfId="2362" priority="3968" operator="greaterThan">
      <formula>80</formula>
    </cfRule>
    <cfRule type="cellIs" dxfId="2361" priority="3969" operator="between">
      <formula>0</formula>
      <formula>50</formula>
    </cfRule>
  </conditionalFormatting>
  <conditionalFormatting sqref="DZY14">
    <cfRule type="colorScale" priority="3966">
      <colorScale>
        <cfvo type="percent" val="0"/>
        <cfvo type="percent" val="100"/>
        <color rgb="FFFF7128"/>
        <color rgb="FFFFEF9C"/>
      </colorScale>
    </cfRule>
  </conditionalFormatting>
  <conditionalFormatting sqref="DZY40">
    <cfRule type="colorScale" priority="3965">
      <colorScale>
        <cfvo type="percent" val="0"/>
        <cfvo type="percent" val="100"/>
        <color rgb="FFFF7128"/>
        <color rgb="FFFFEF9C"/>
      </colorScale>
    </cfRule>
  </conditionalFormatting>
  <conditionalFormatting sqref="DZY48">
    <cfRule type="colorScale" priority="3964">
      <colorScale>
        <cfvo type="percent" val="0"/>
        <cfvo type="percent" val="100"/>
        <color rgb="FFFF7128"/>
        <color rgb="FFFFEF9C"/>
      </colorScale>
    </cfRule>
  </conditionalFormatting>
  <conditionalFormatting sqref="EAE7:EAE14 EAE16:EAE47">
    <cfRule type="cellIs" dxfId="2360" priority="3961" operator="between">
      <formula>80</formula>
      <formula>50</formula>
    </cfRule>
    <cfRule type="cellIs" dxfId="2359" priority="3962" operator="greaterThan">
      <formula>80</formula>
    </cfRule>
    <cfRule type="cellIs" dxfId="2358" priority="3963" operator="between">
      <formula>0</formula>
      <formula>50</formula>
    </cfRule>
  </conditionalFormatting>
  <conditionalFormatting sqref="EAM14">
    <cfRule type="colorScale" priority="3960">
      <colorScale>
        <cfvo type="percent" val="0"/>
        <cfvo type="percent" val="100"/>
        <color rgb="FFFF7128"/>
        <color rgb="FFFFEF9C"/>
      </colorScale>
    </cfRule>
  </conditionalFormatting>
  <conditionalFormatting sqref="EAM40">
    <cfRule type="colorScale" priority="3959">
      <colorScale>
        <cfvo type="percent" val="0"/>
        <cfvo type="percent" val="100"/>
        <color rgb="FFFF7128"/>
        <color rgb="FFFFEF9C"/>
      </colorScale>
    </cfRule>
  </conditionalFormatting>
  <conditionalFormatting sqref="EAM48">
    <cfRule type="colorScale" priority="3958">
      <colorScale>
        <cfvo type="percent" val="0"/>
        <cfvo type="percent" val="100"/>
        <color rgb="FFFF7128"/>
        <color rgb="FFFFEF9C"/>
      </colorScale>
    </cfRule>
  </conditionalFormatting>
  <conditionalFormatting sqref="EAS7:EAS14 EAS16:EAS47">
    <cfRule type="cellIs" dxfId="2357" priority="3955" operator="between">
      <formula>80</formula>
      <formula>50</formula>
    </cfRule>
    <cfRule type="cellIs" dxfId="2356" priority="3956" operator="greaterThan">
      <formula>80</formula>
    </cfRule>
    <cfRule type="cellIs" dxfId="2355" priority="3957" operator="between">
      <formula>0</formula>
      <formula>50</formula>
    </cfRule>
  </conditionalFormatting>
  <conditionalFormatting sqref="EBA14">
    <cfRule type="colorScale" priority="3954">
      <colorScale>
        <cfvo type="percent" val="0"/>
        <cfvo type="percent" val="100"/>
        <color rgb="FFFF7128"/>
        <color rgb="FFFFEF9C"/>
      </colorScale>
    </cfRule>
  </conditionalFormatting>
  <conditionalFormatting sqref="EBA40">
    <cfRule type="colorScale" priority="3953">
      <colorScale>
        <cfvo type="percent" val="0"/>
        <cfvo type="percent" val="100"/>
        <color rgb="FFFF7128"/>
        <color rgb="FFFFEF9C"/>
      </colorScale>
    </cfRule>
  </conditionalFormatting>
  <conditionalFormatting sqref="EBA48">
    <cfRule type="colorScale" priority="3952">
      <colorScale>
        <cfvo type="percent" val="0"/>
        <cfvo type="percent" val="100"/>
        <color rgb="FFFF7128"/>
        <color rgb="FFFFEF9C"/>
      </colorScale>
    </cfRule>
  </conditionalFormatting>
  <conditionalFormatting sqref="EBG7:EBG14 EBG16:EBG47">
    <cfRule type="cellIs" dxfId="2354" priority="3949" operator="between">
      <formula>80</formula>
      <formula>50</formula>
    </cfRule>
    <cfRule type="cellIs" dxfId="2353" priority="3950" operator="greaterThan">
      <formula>80</formula>
    </cfRule>
    <cfRule type="cellIs" dxfId="2352" priority="3951" operator="between">
      <formula>0</formula>
      <formula>50</formula>
    </cfRule>
  </conditionalFormatting>
  <conditionalFormatting sqref="EBO14">
    <cfRule type="colorScale" priority="3948">
      <colorScale>
        <cfvo type="percent" val="0"/>
        <cfvo type="percent" val="100"/>
        <color rgb="FFFF7128"/>
        <color rgb="FFFFEF9C"/>
      </colorScale>
    </cfRule>
  </conditionalFormatting>
  <conditionalFormatting sqref="EBO40">
    <cfRule type="colorScale" priority="3947">
      <colorScale>
        <cfvo type="percent" val="0"/>
        <cfvo type="percent" val="100"/>
        <color rgb="FFFF7128"/>
        <color rgb="FFFFEF9C"/>
      </colorScale>
    </cfRule>
  </conditionalFormatting>
  <conditionalFormatting sqref="EBO48">
    <cfRule type="colorScale" priority="3946">
      <colorScale>
        <cfvo type="percent" val="0"/>
        <cfvo type="percent" val="100"/>
        <color rgb="FFFF7128"/>
        <color rgb="FFFFEF9C"/>
      </colorScale>
    </cfRule>
  </conditionalFormatting>
  <conditionalFormatting sqref="EBU7:EBU14 EBU16:EBU47">
    <cfRule type="cellIs" dxfId="2351" priority="3943" operator="between">
      <formula>80</formula>
      <formula>50</formula>
    </cfRule>
    <cfRule type="cellIs" dxfId="2350" priority="3944" operator="greaterThan">
      <formula>80</formula>
    </cfRule>
    <cfRule type="cellIs" dxfId="2349" priority="3945" operator="between">
      <formula>0</formula>
      <formula>50</formula>
    </cfRule>
  </conditionalFormatting>
  <conditionalFormatting sqref="ECC14">
    <cfRule type="colorScale" priority="3942">
      <colorScale>
        <cfvo type="percent" val="0"/>
        <cfvo type="percent" val="100"/>
        <color rgb="FFFF7128"/>
        <color rgb="FFFFEF9C"/>
      </colorScale>
    </cfRule>
  </conditionalFormatting>
  <conditionalFormatting sqref="ECC40">
    <cfRule type="colorScale" priority="3941">
      <colorScale>
        <cfvo type="percent" val="0"/>
        <cfvo type="percent" val="100"/>
        <color rgb="FFFF7128"/>
        <color rgb="FFFFEF9C"/>
      </colorScale>
    </cfRule>
  </conditionalFormatting>
  <conditionalFormatting sqref="ECC48">
    <cfRule type="colorScale" priority="3940">
      <colorScale>
        <cfvo type="percent" val="0"/>
        <cfvo type="percent" val="100"/>
        <color rgb="FFFF7128"/>
        <color rgb="FFFFEF9C"/>
      </colorScale>
    </cfRule>
  </conditionalFormatting>
  <conditionalFormatting sqref="ECI7:ECI14 ECI16:ECI47">
    <cfRule type="cellIs" dxfId="2348" priority="3937" operator="between">
      <formula>80</formula>
      <formula>50</formula>
    </cfRule>
    <cfRule type="cellIs" dxfId="2347" priority="3938" operator="greaterThan">
      <formula>80</formula>
    </cfRule>
    <cfRule type="cellIs" dxfId="2346" priority="3939" operator="between">
      <formula>0</formula>
      <formula>50</formula>
    </cfRule>
  </conditionalFormatting>
  <conditionalFormatting sqref="ECQ14">
    <cfRule type="colorScale" priority="3936">
      <colorScale>
        <cfvo type="percent" val="0"/>
        <cfvo type="percent" val="100"/>
        <color rgb="FFFF7128"/>
        <color rgb="FFFFEF9C"/>
      </colorScale>
    </cfRule>
  </conditionalFormatting>
  <conditionalFormatting sqref="ECQ40">
    <cfRule type="colorScale" priority="3935">
      <colorScale>
        <cfvo type="percent" val="0"/>
        <cfvo type="percent" val="100"/>
        <color rgb="FFFF7128"/>
        <color rgb="FFFFEF9C"/>
      </colorScale>
    </cfRule>
  </conditionalFormatting>
  <conditionalFormatting sqref="ECQ48">
    <cfRule type="colorScale" priority="3934">
      <colorScale>
        <cfvo type="percent" val="0"/>
        <cfvo type="percent" val="100"/>
        <color rgb="FFFF7128"/>
        <color rgb="FFFFEF9C"/>
      </colorScale>
    </cfRule>
  </conditionalFormatting>
  <conditionalFormatting sqref="ECW7:ECW14 ECW16:ECW47">
    <cfRule type="cellIs" dxfId="2345" priority="3931" operator="between">
      <formula>80</formula>
      <formula>50</formula>
    </cfRule>
    <cfRule type="cellIs" dxfId="2344" priority="3932" operator="greaterThan">
      <formula>80</formula>
    </cfRule>
    <cfRule type="cellIs" dxfId="2343" priority="3933" operator="between">
      <formula>0</formula>
      <formula>50</formula>
    </cfRule>
  </conditionalFormatting>
  <conditionalFormatting sqref="EDE14">
    <cfRule type="colorScale" priority="3930">
      <colorScale>
        <cfvo type="percent" val="0"/>
        <cfvo type="percent" val="100"/>
        <color rgb="FFFF7128"/>
        <color rgb="FFFFEF9C"/>
      </colorScale>
    </cfRule>
  </conditionalFormatting>
  <conditionalFormatting sqref="EDE40">
    <cfRule type="colorScale" priority="3929">
      <colorScale>
        <cfvo type="percent" val="0"/>
        <cfvo type="percent" val="100"/>
        <color rgb="FFFF7128"/>
        <color rgb="FFFFEF9C"/>
      </colorScale>
    </cfRule>
  </conditionalFormatting>
  <conditionalFormatting sqref="EDE48">
    <cfRule type="colorScale" priority="3928">
      <colorScale>
        <cfvo type="percent" val="0"/>
        <cfvo type="percent" val="100"/>
        <color rgb="FFFF7128"/>
        <color rgb="FFFFEF9C"/>
      </colorScale>
    </cfRule>
  </conditionalFormatting>
  <conditionalFormatting sqref="EDK7:EDK14 EDK16:EDK47">
    <cfRule type="cellIs" dxfId="2342" priority="3925" operator="between">
      <formula>80</formula>
      <formula>50</formula>
    </cfRule>
    <cfRule type="cellIs" dxfId="2341" priority="3926" operator="greaterThan">
      <formula>80</formula>
    </cfRule>
    <cfRule type="cellIs" dxfId="2340" priority="3927" operator="between">
      <formula>0</formula>
      <formula>50</formula>
    </cfRule>
  </conditionalFormatting>
  <conditionalFormatting sqref="EDS14">
    <cfRule type="colorScale" priority="3924">
      <colorScale>
        <cfvo type="percent" val="0"/>
        <cfvo type="percent" val="100"/>
        <color rgb="FFFF7128"/>
        <color rgb="FFFFEF9C"/>
      </colorScale>
    </cfRule>
  </conditionalFormatting>
  <conditionalFormatting sqref="EDS40">
    <cfRule type="colorScale" priority="3923">
      <colorScale>
        <cfvo type="percent" val="0"/>
        <cfvo type="percent" val="100"/>
        <color rgb="FFFF7128"/>
        <color rgb="FFFFEF9C"/>
      </colorScale>
    </cfRule>
  </conditionalFormatting>
  <conditionalFormatting sqref="EDS48">
    <cfRule type="colorScale" priority="3922">
      <colorScale>
        <cfvo type="percent" val="0"/>
        <cfvo type="percent" val="100"/>
        <color rgb="FFFF7128"/>
        <color rgb="FFFFEF9C"/>
      </colorScale>
    </cfRule>
  </conditionalFormatting>
  <conditionalFormatting sqref="EDY7:EDY14 EDY16:EDY47">
    <cfRule type="cellIs" dxfId="2339" priority="3919" operator="between">
      <formula>80</formula>
      <formula>50</formula>
    </cfRule>
    <cfRule type="cellIs" dxfId="2338" priority="3920" operator="greaterThan">
      <formula>80</formula>
    </cfRule>
    <cfRule type="cellIs" dxfId="2337" priority="3921" operator="between">
      <formula>0</formula>
      <formula>50</formula>
    </cfRule>
  </conditionalFormatting>
  <conditionalFormatting sqref="EEG14">
    <cfRule type="colorScale" priority="3918">
      <colorScale>
        <cfvo type="percent" val="0"/>
        <cfvo type="percent" val="100"/>
        <color rgb="FFFF7128"/>
        <color rgb="FFFFEF9C"/>
      </colorScale>
    </cfRule>
  </conditionalFormatting>
  <conditionalFormatting sqref="EEG40">
    <cfRule type="colorScale" priority="3917">
      <colorScale>
        <cfvo type="percent" val="0"/>
        <cfvo type="percent" val="100"/>
        <color rgb="FFFF7128"/>
        <color rgb="FFFFEF9C"/>
      </colorScale>
    </cfRule>
  </conditionalFormatting>
  <conditionalFormatting sqref="EEG48">
    <cfRule type="colorScale" priority="3916">
      <colorScale>
        <cfvo type="percent" val="0"/>
        <cfvo type="percent" val="100"/>
        <color rgb="FFFF7128"/>
        <color rgb="FFFFEF9C"/>
      </colorScale>
    </cfRule>
  </conditionalFormatting>
  <conditionalFormatting sqref="EEM7:EEM14 EEM16:EEM47">
    <cfRule type="cellIs" dxfId="2336" priority="3913" operator="between">
      <formula>80</formula>
      <formula>50</formula>
    </cfRule>
    <cfRule type="cellIs" dxfId="2335" priority="3914" operator="greaterThan">
      <formula>80</formula>
    </cfRule>
    <cfRule type="cellIs" dxfId="2334" priority="3915" operator="between">
      <formula>0</formula>
      <formula>50</formula>
    </cfRule>
  </conditionalFormatting>
  <conditionalFormatting sqref="EEU14">
    <cfRule type="colorScale" priority="3912">
      <colorScale>
        <cfvo type="percent" val="0"/>
        <cfvo type="percent" val="100"/>
        <color rgb="FFFF7128"/>
        <color rgb="FFFFEF9C"/>
      </colorScale>
    </cfRule>
  </conditionalFormatting>
  <conditionalFormatting sqref="EEU40">
    <cfRule type="colorScale" priority="3911">
      <colorScale>
        <cfvo type="percent" val="0"/>
        <cfvo type="percent" val="100"/>
        <color rgb="FFFF7128"/>
        <color rgb="FFFFEF9C"/>
      </colorScale>
    </cfRule>
  </conditionalFormatting>
  <conditionalFormatting sqref="EEU48">
    <cfRule type="colorScale" priority="3910">
      <colorScale>
        <cfvo type="percent" val="0"/>
        <cfvo type="percent" val="100"/>
        <color rgb="FFFF7128"/>
        <color rgb="FFFFEF9C"/>
      </colorScale>
    </cfRule>
  </conditionalFormatting>
  <conditionalFormatting sqref="EFA7:EFA14 EFA16:EFA47">
    <cfRule type="cellIs" dxfId="2333" priority="3907" operator="between">
      <formula>80</formula>
      <formula>50</formula>
    </cfRule>
    <cfRule type="cellIs" dxfId="2332" priority="3908" operator="greaterThan">
      <formula>80</formula>
    </cfRule>
    <cfRule type="cellIs" dxfId="2331" priority="3909" operator="between">
      <formula>0</formula>
      <formula>50</formula>
    </cfRule>
  </conditionalFormatting>
  <conditionalFormatting sqref="EFI14">
    <cfRule type="colorScale" priority="3906">
      <colorScale>
        <cfvo type="percent" val="0"/>
        <cfvo type="percent" val="100"/>
        <color rgb="FFFF7128"/>
        <color rgb="FFFFEF9C"/>
      </colorScale>
    </cfRule>
  </conditionalFormatting>
  <conditionalFormatting sqref="EFI40">
    <cfRule type="colorScale" priority="3905">
      <colorScale>
        <cfvo type="percent" val="0"/>
        <cfvo type="percent" val="100"/>
        <color rgb="FFFF7128"/>
        <color rgb="FFFFEF9C"/>
      </colorScale>
    </cfRule>
  </conditionalFormatting>
  <conditionalFormatting sqref="EFI48">
    <cfRule type="colorScale" priority="3904">
      <colorScale>
        <cfvo type="percent" val="0"/>
        <cfvo type="percent" val="100"/>
        <color rgb="FFFF7128"/>
        <color rgb="FFFFEF9C"/>
      </colorScale>
    </cfRule>
  </conditionalFormatting>
  <conditionalFormatting sqref="EFO7:EFO14 EFO16:EFO47">
    <cfRule type="cellIs" dxfId="2330" priority="3901" operator="between">
      <formula>80</formula>
      <formula>50</formula>
    </cfRule>
    <cfRule type="cellIs" dxfId="2329" priority="3902" operator="greaterThan">
      <formula>80</formula>
    </cfRule>
    <cfRule type="cellIs" dxfId="2328" priority="3903" operator="between">
      <formula>0</formula>
      <formula>50</formula>
    </cfRule>
  </conditionalFormatting>
  <conditionalFormatting sqref="EFW14">
    <cfRule type="colorScale" priority="3900">
      <colorScale>
        <cfvo type="percent" val="0"/>
        <cfvo type="percent" val="100"/>
        <color rgb="FFFF7128"/>
        <color rgb="FFFFEF9C"/>
      </colorScale>
    </cfRule>
  </conditionalFormatting>
  <conditionalFormatting sqref="EFW40">
    <cfRule type="colorScale" priority="3899">
      <colorScale>
        <cfvo type="percent" val="0"/>
        <cfvo type="percent" val="100"/>
        <color rgb="FFFF7128"/>
        <color rgb="FFFFEF9C"/>
      </colorScale>
    </cfRule>
  </conditionalFormatting>
  <conditionalFormatting sqref="EFW48">
    <cfRule type="colorScale" priority="3898">
      <colorScale>
        <cfvo type="percent" val="0"/>
        <cfvo type="percent" val="100"/>
        <color rgb="FFFF7128"/>
        <color rgb="FFFFEF9C"/>
      </colorScale>
    </cfRule>
  </conditionalFormatting>
  <conditionalFormatting sqref="EGC7:EGC14 EGC16:EGC47">
    <cfRule type="cellIs" dxfId="2327" priority="3895" operator="between">
      <formula>80</formula>
      <formula>50</formula>
    </cfRule>
    <cfRule type="cellIs" dxfId="2326" priority="3896" operator="greaterThan">
      <formula>80</formula>
    </cfRule>
    <cfRule type="cellIs" dxfId="2325" priority="3897" operator="between">
      <formula>0</formula>
      <formula>50</formula>
    </cfRule>
  </conditionalFormatting>
  <conditionalFormatting sqref="EGK14">
    <cfRule type="colorScale" priority="3894">
      <colorScale>
        <cfvo type="percent" val="0"/>
        <cfvo type="percent" val="100"/>
        <color rgb="FFFF7128"/>
        <color rgb="FFFFEF9C"/>
      </colorScale>
    </cfRule>
  </conditionalFormatting>
  <conditionalFormatting sqref="EGK40">
    <cfRule type="colorScale" priority="3893">
      <colorScale>
        <cfvo type="percent" val="0"/>
        <cfvo type="percent" val="100"/>
        <color rgb="FFFF7128"/>
        <color rgb="FFFFEF9C"/>
      </colorScale>
    </cfRule>
  </conditionalFormatting>
  <conditionalFormatting sqref="EGK48">
    <cfRule type="colorScale" priority="3892">
      <colorScale>
        <cfvo type="percent" val="0"/>
        <cfvo type="percent" val="100"/>
        <color rgb="FFFF7128"/>
        <color rgb="FFFFEF9C"/>
      </colorScale>
    </cfRule>
  </conditionalFormatting>
  <conditionalFormatting sqref="EGQ7:EGQ14 EGQ16:EGQ47">
    <cfRule type="cellIs" dxfId="2324" priority="3889" operator="between">
      <formula>80</formula>
      <formula>50</formula>
    </cfRule>
    <cfRule type="cellIs" dxfId="2323" priority="3890" operator="greaterThan">
      <formula>80</formula>
    </cfRule>
    <cfRule type="cellIs" dxfId="2322" priority="3891" operator="between">
      <formula>0</formula>
      <formula>50</formula>
    </cfRule>
  </conditionalFormatting>
  <conditionalFormatting sqref="EGY14">
    <cfRule type="colorScale" priority="3888">
      <colorScale>
        <cfvo type="percent" val="0"/>
        <cfvo type="percent" val="100"/>
        <color rgb="FFFF7128"/>
        <color rgb="FFFFEF9C"/>
      </colorScale>
    </cfRule>
  </conditionalFormatting>
  <conditionalFormatting sqref="EGY40">
    <cfRule type="colorScale" priority="3887">
      <colorScale>
        <cfvo type="percent" val="0"/>
        <cfvo type="percent" val="100"/>
        <color rgb="FFFF7128"/>
        <color rgb="FFFFEF9C"/>
      </colorScale>
    </cfRule>
  </conditionalFormatting>
  <conditionalFormatting sqref="EGY48">
    <cfRule type="colorScale" priority="3886">
      <colorScale>
        <cfvo type="percent" val="0"/>
        <cfvo type="percent" val="100"/>
        <color rgb="FFFF7128"/>
        <color rgb="FFFFEF9C"/>
      </colorScale>
    </cfRule>
  </conditionalFormatting>
  <conditionalFormatting sqref="EHE7:EHE14 EHE16:EHE47">
    <cfRule type="cellIs" dxfId="2321" priority="3883" operator="between">
      <formula>80</formula>
      <formula>50</formula>
    </cfRule>
    <cfRule type="cellIs" dxfId="2320" priority="3884" operator="greaterThan">
      <formula>80</formula>
    </cfRule>
    <cfRule type="cellIs" dxfId="2319" priority="3885" operator="between">
      <formula>0</formula>
      <formula>50</formula>
    </cfRule>
  </conditionalFormatting>
  <conditionalFormatting sqref="EHM14">
    <cfRule type="colorScale" priority="3882">
      <colorScale>
        <cfvo type="percent" val="0"/>
        <cfvo type="percent" val="100"/>
        <color rgb="FFFF7128"/>
        <color rgb="FFFFEF9C"/>
      </colorScale>
    </cfRule>
  </conditionalFormatting>
  <conditionalFormatting sqref="EHM40">
    <cfRule type="colorScale" priority="3881">
      <colorScale>
        <cfvo type="percent" val="0"/>
        <cfvo type="percent" val="100"/>
        <color rgb="FFFF7128"/>
        <color rgb="FFFFEF9C"/>
      </colorScale>
    </cfRule>
  </conditionalFormatting>
  <conditionalFormatting sqref="EHM48">
    <cfRule type="colorScale" priority="3880">
      <colorScale>
        <cfvo type="percent" val="0"/>
        <cfvo type="percent" val="100"/>
        <color rgb="FFFF7128"/>
        <color rgb="FFFFEF9C"/>
      </colorScale>
    </cfRule>
  </conditionalFormatting>
  <conditionalFormatting sqref="EHS7:EHS14 EHS16:EHS47">
    <cfRule type="cellIs" dxfId="2318" priority="3877" operator="between">
      <formula>80</formula>
      <formula>50</formula>
    </cfRule>
    <cfRule type="cellIs" dxfId="2317" priority="3878" operator="greaterThan">
      <formula>80</formula>
    </cfRule>
    <cfRule type="cellIs" dxfId="2316" priority="3879" operator="between">
      <formula>0</formula>
      <formula>50</formula>
    </cfRule>
  </conditionalFormatting>
  <conditionalFormatting sqref="EIA14">
    <cfRule type="colorScale" priority="3876">
      <colorScale>
        <cfvo type="percent" val="0"/>
        <cfvo type="percent" val="100"/>
        <color rgb="FFFF7128"/>
        <color rgb="FFFFEF9C"/>
      </colorScale>
    </cfRule>
  </conditionalFormatting>
  <conditionalFormatting sqref="EIA40">
    <cfRule type="colorScale" priority="3875">
      <colorScale>
        <cfvo type="percent" val="0"/>
        <cfvo type="percent" val="100"/>
        <color rgb="FFFF7128"/>
        <color rgb="FFFFEF9C"/>
      </colorScale>
    </cfRule>
  </conditionalFormatting>
  <conditionalFormatting sqref="EIA48">
    <cfRule type="colorScale" priority="3874">
      <colorScale>
        <cfvo type="percent" val="0"/>
        <cfvo type="percent" val="100"/>
        <color rgb="FFFF7128"/>
        <color rgb="FFFFEF9C"/>
      </colorScale>
    </cfRule>
  </conditionalFormatting>
  <conditionalFormatting sqref="EIG7:EIG14 EIG16:EIG47">
    <cfRule type="cellIs" dxfId="2315" priority="3871" operator="between">
      <formula>80</formula>
      <formula>50</formula>
    </cfRule>
    <cfRule type="cellIs" dxfId="2314" priority="3872" operator="greaterThan">
      <formula>80</formula>
    </cfRule>
    <cfRule type="cellIs" dxfId="2313" priority="3873" operator="between">
      <formula>0</formula>
      <formula>50</formula>
    </cfRule>
  </conditionalFormatting>
  <conditionalFormatting sqref="EIO14">
    <cfRule type="colorScale" priority="3870">
      <colorScale>
        <cfvo type="percent" val="0"/>
        <cfvo type="percent" val="100"/>
        <color rgb="FFFF7128"/>
        <color rgb="FFFFEF9C"/>
      </colorScale>
    </cfRule>
  </conditionalFormatting>
  <conditionalFormatting sqref="EIO40">
    <cfRule type="colorScale" priority="3869">
      <colorScale>
        <cfvo type="percent" val="0"/>
        <cfvo type="percent" val="100"/>
        <color rgb="FFFF7128"/>
        <color rgb="FFFFEF9C"/>
      </colorScale>
    </cfRule>
  </conditionalFormatting>
  <conditionalFormatting sqref="EIO48">
    <cfRule type="colorScale" priority="3868">
      <colorScale>
        <cfvo type="percent" val="0"/>
        <cfvo type="percent" val="100"/>
        <color rgb="FFFF7128"/>
        <color rgb="FFFFEF9C"/>
      </colorScale>
    </cfRule>
  </conditionalFormatting>
  <conditionalFormatting sqref="EIU7:EIU14 EIU16:EIU47">
    <cfRule type="cellIs" dxfId="2312" priority="3865" operator="between">
      <formula>80</formula>
      <formula>50</formula>
    </cfRule>
    <cfRule type="cellIs" dxfId="2311" priority="3866" operator="greaterThan">
      <formula>80</formula>
    </cfRule>
    <cfRule type="cellIs" dxfId="2310" priority="3867" operator="between">
      <formula>0</formula>
      <formula>50</formula>
    </cfRule>
  </conditionalFormatting>
  <conditionalFormatting sqref="EJC14">
    <cfRule type="colorScale" priority="3864">
      <colorScale>
        <cfvo type="percent" val="0"/>
        <cfvo type="percent" val="100"/>
        <color rgb="FFFF7128"/>
        <color rgb="FFFFEF9C"/>
      </colorScale>
    </cfRule>
  </conditionalFormatting>
  <conditionalFormatting sqref="EJC40">
    <cfRule type="colorScale" priority="3863">
      <colorScale>
        <cfvo type="percent" val="0"/>
        <cfvo type="percent" val="100"/>
        <color rgb="FFFF7128"/>
        <color rgb="FFFFEF9C"/>
      </colorScale>
    </cfRule>
  </conditionalFormatting>
  <conditionalFormatting sqref="EJC48">
    <cfRule type="colorScale" priority="3862">
      <colorScale>
        <cfvo type="percent" val="0"/>
        <cfvo type="percent" val="100"/>
        <color rgb="FFFF7128"/>
        <color rgb="FFFFEF9C"/>
      </colorScale>
    </cfRule>
  </conditionalFormatting>
  <conditionalFormatting sqref="EJI7:EJI14 EJI16:EJI47">
    <cfRule type="cellIs" dxfId="2309" priority="3859" operator="between">
      <formula>80</formula>
      <formula>50</formula>
    </cfRule>
    <cfRule type="cellIs" dxfId="2308" priority="3860" operator="greaterThan">
      <formula>80</formula>
    </cfRule>
    <cfRule type="cellIs" dxfId="2307" priority="3861" operator="between">
      <formula>0</formula>
      <formula>50</formula>
    </cfRule>
  </conditionalFormatting>
  <conditionalFormatting sqref="EJQ14">
    <cfRule type="colorScale" priority="3858">
      <colorScale>
        <cfvo type="percent" val="0"/>
        <cfvo type="percent" val="100"/>
        <color rgb="FFFF7128"/>
        <color rgb="FFFFEF9C"/>
      </colorScale>
    </cfRule>
  </conditionalFormatting>
  <conditionalFormatting sqref="EJQ40">
    <cfRule type="colorScale" priority="3857">
      <colorScale>
        <cfvo type="percent" val="0"/>
        <cfvo type="percent" val="100"/>
        <color rgb="FFFF7128"/>
        <color rgb="FFFFEF9C"/>
      </colorScale>
    </cfRule>
  </conditionalFormatting>
  <conditionalFormatting sqref="EJQ48">
    <cfRule type="colorScale" priority="3856">
      <colorScale>
        <cfvo type="percent" val="0"/>
        <cfvo type="percent" val="100"/>
        <color rgb="FFFF7128"/>
        <color rgb="FFFFEF9C"/>
      </colorScale>
    </cfRule>
  </conditionalFormatting>
  <conditionalFormatting sqref="EJW7:EJW14 EJW16:EJW47">
    <cfRule type="cellIs" dxfId="2306" priority="3853" operator="between">
      <formula>80</formula>
      <formula>50</formula>
    </cfRule>
    <cfRule type="cellIs" dxfId="2305" priority="3854" operator="greaterThan">
      <formula>80</formula>
    </cfRule>
    <cfRule type="cellIs" dxfId="2304" priority="3855" operator="between">
      <formula>0</formula>
      <formula>50</formula>
    </cfRule>
  </conditionalFormatting>
  <conditionalFormatting sqref="EKE14">
    <cfRule type="colorScale" priority="3852">
      <colorScale>
        <cfvo type="percent" val="0"/>
        <cfvo type="percent" val="100"/>
        <color rgb="FFFF7128"/>
        <color rgb="FFFFEF9C"/>
      </colorScale>
    </cfRule>
  </conditionalFormatting>
  <conditionalFormatting sqref="EKE40">
    <cfRule type="colorScale" priority="3851">
      <colorScale>
        <cfvo type="percent" val="0"/>
        <cfvo type="percent" val="100"/>
        <color rgb="FFFF7128"/>
        <color rgb="FFFFEF9C"/>
      </colorScale>
    </cfRule>
  </conditionalFormatting>
  <conditionalFormatting sqref="EKE48">
    <cfRule type="colorScale" priority="3850">
      <colorScale>
        <cfvo type="percent" val="0"/>
        <cfvo type="percent" val="100"/>
        <color rgb="FFFF7128"/>
        <color rgb="FFFFEF9C"/>
      </colorScale>
    </cfRule>
  </conditionalFormatting>
  <conditionalFormatting sqref="EKK7:EKK14 EKK16:EKK47">
    <cfRule type="cellIs" dxfId="2303" priority="3847" operator="between">
      <formula>80</formula>
      <formula>50</formula>
    </cfRule>
    <cfRule type="cellIs" dxfId="2302" priority="3848" operator="greaterThan">
      <formula>80</formula>
    </cfRule>
    <cfRule type="cellIs" dxfId="2301" priority="3849" operator="between">
      <formula>0</formula>
      <formula>50</formula>
    </cfRule>
  </conditionalFormatting>
  <conditionalFormatting sqref="EKS14">
    <cfRule type="colorScale" priority="3846">
      <colorScale>
        <cfvo type="percent" val="0"/>
        <cfvo type="percent" val="100"/>
        <color rgb="FFFF7128"/>
        <color rgb="FFFFEF9C"/>
      </colorScale>
    </cfRule>
  </conditionalFormatting>
  <conditionalFormatting sqref="EKS40">
    <cfRule type="colorScale" priority="3845">
      <colorScale>
        <cfvo type="percent" val="0"/>
        <cfvo type="percent" val="100"/>
        <color rgb="FFFF7128"/>
        <color rgb="FFFFEF9C"/>
      </colorScale>
    </cfRule>
  </conditionalFormatting>
  <conditionalFormatting sqref="EKS48">
    <cfRule type="colorScale" priority="3844">
      <colorScale>
        <cfvo type="percent" val="0"/>
        <cfvo type="percent" val="100"/>
        <color rgb="FFFF7128"/>
        <color rgb="FFFFEF9C"/>
      </colorScale>
    </cfRule>
  </conditionalFormatting>
  <conditionalFormatting sqref="EKY7:EKY14 EKY16:EKY47">
    <cfRule type="cellIs" dxfId="2300" priority="3841" operator="between">
      <formula>80</formula>
      <formula>50</formula>
    </cfRule>
    <cfRule type="cellIs" dxfId="2299" priority="3842" operator="greaterThan">
      <formula>80</formula>
    </cfRule>
    <cfRule type="cellIs" dxfId="2298" priority="3843" operator="between">
      <formula>0</formula>
      <formula>50</formula>
    </cfRule>
  </conditionalFormatting>
  <conditionalFormatting sqref="ELG14">
    <cfRule type="colorScale" priority="3840">
      <colorScale>
        <cfvo type="percent" val="0"/>
        <cfvo type="percent" val="100"/>
        <color rgb="FFFF7128"/>
        <color rgb="FFFFEF9C"/>
      </colorScale>
    </cfRule>
  </conditionalFormatting>
  <conditionalFormatting sqref="ELG40">
    <cfRule type="colorScale" priority="3839">
      <colorScale>
        <cfvo type="percent" val="0"/>
        <cfvo type="percent" val="100"/>
        <color rgb="FFFF7128"/>
        <color rgb="FFFFEF9C"/>
      </colorScale>
    </cfRule>
  </conditionalFormatting>
  <conditionalFormatting sqref="ELG48">
    <cfRule type="colorScale" priority="3838">
      <colorScale>
        <cfvo type="percent" val="0"/>
        <cfvo type="percent" val="100"/>
        <color rgb="FFFF7128"/>
        <color rgb="FFFFEF9C"/>
      </colorScale>
    </cfRule>
  </conditionalFormatting>
  <conditionalFormatting sqref="ELM7:ELM14 ELM16:ELM47">
    <cfRule type="cellIs" dxfId="2297" priority="3835" operator="between">
      <formula>80</formula>
      <formula>50</formula>
    </cfRule>
    <cfRule type="cellIs" dxfId="2296" priority="3836" operator="greaterThan">
      <formula>80</formula>
    </cfRule>
    <cfRule type="cellIs" dxfId="2295" priority="3837" operator="between">
      <formula>0</formula>
      <formula>50</formula>
    </cfRule>
  </conditionalFormatting>
  <conditionalFormatting sqref="ELU14">
    <cfRule type="colorScale" priority="3834">
      <colorScale>
        <cfvo type="percent" val="0"/>
        <cfvo type="percent" val="100"/>
        <color rgb="FFFF7128"/>
        <color rgb="FFFFEF9C"/>
      </colorScale>
    </cfRule>
  </conditionalFormatting>
  <conditionalFormatting sqref="ELU40">
    <cfRule type="colorScale" priority="3833">
      <colorScale>
        <cfvo type="percent" val="0"/>
        <cfvo type="percent" val="100"/>
        <color rgb="FFFF7128"/>
        <color rgb="FFFFEF9C"/>
      </colorScale>
    </cfRule>
  </conditionalFormatting>
  <conditionalFormatting sqref="ELU48">
    <cfRule type="colorScale" priority="3832">
      <colorScale>
        <cfvo type="percent" val="0"/>
        <cfvo type="percent" val="100"/>
        <color rgb="FFFF7128"/>
        <color rgb="FFFFEF9C"/>
      </colorScale>
    </cfRule>
  </conditionalFormatting>
  <conditionalFormatting sqref="EMA7:EMA14 EMA16:EMA47">
    <cfRule type="cellIs" dxfId="2294" priority="3829" operator="between">
      <formula>80</formula>
      <formula>50</formula>
    </cfRule>
    <cfRule type="cellIs" dxfId="2293" priority="3830" operator="greaterThan">
      <formula>80</formula>
    </cfRule>
    <cfRule type="cellIs" dxfId="2292" priority="3831" operator="between">
      <formula>0</formula>
      <formula>50</formula>
    </cfRule>
  </conditionalFormatting>
  <conditionalFormatting sqref="EMI14">
    <cfRule type="colorScale" priority="3828">
      <colorScale>
        <cfvo type="percent" val="0"/>
        <cfvo type="percent" val="100"/>
        <color rgb="FFFF7128"/>
        <color rgb="FFFFEF9C"/>
      </colorScale>
    </cfRule>
  </conditionalFormatting>
  <conditionalFormatting sqref="EMI40">
    <cfRule type="colorScale" priority="3827">
      <colorScale>
        <cfvo type="percent" val="0"/>
        <cfvo type="percent" val="100"/>
        <color rgb="FFFF7128"/>
        <color rgb="FFFFEF9C"/>
      </colorScale>
    </cfRule>
  </conditionalFormatting>
  <conditionalFormatting sqref="EMI48">
    <cfRule type="colorScale" priority="3826">
      <colorScale>
        <cfvo type="percent" val="0"/>
        <cfvo type="percent" val="100"/>
        <color rgb="FFFF7128"/>
        <color rgb="FFFFEF9C"/>
      </colorScale>
    </cfRule>
  </conditionalFormatting>
  <conditionalFormatting sqref="EMO7:EMO14 EMO16:EMO47">
    <cfRule type="cellIs" dxfId="2291" priority="3823" operator="between">
      <formula>80</formula>
      <formula>50</formula>
    </cfRule>
    <cfRule type="cellIs" dxfId="2290" priority="3824" operator="greaterThan">
      <formula>80</formula>
    </cfRule>
    <cfRule type="cellIs" dxfId="2289" priority="3825" operator="between">
      <formula>0</formula>
      <formula>50</formula>
    </cfRule>
  </conditionalFormatting>
  <conditionalFormatting sqref="EMW14">
    <cfRule type="colorScale" priority="3822">
      <colorScale>
        <cfvo type="percent" val="0"/>
        <cfvo type="percent" val="100"/>
        <color rgb="FFFF7128"/>
        <color rgb="FFFFEF9C"/>
      </colorScale>
    </cfRule>
  </conditionalFormatting>
  <conditionalFormatting sqref="EMW40">
    <cfRule type="colorScale" priority="3821">
      <colorScale>
        <cfvo type="percent" val="0"/>
        <cfvo type="percent" val="100"/>
        <color rgb="FFFF7128"/>
        <color rgb="FFFFEF9C"/>
      </colorScale>
    </cfRule>
  </conditionalFormatting>
  <conditionalFormatting sqref="EMW48">
    <cfRule type="colorScale" priority="3820">
      <colorScale>
        <cfvo type="percent" val="0"/>
        <cfvo type="percent" val="100"/>
        <color rgb="FFFF7128"/>
        <color rgb="FFFFEF9C"/>
      </colorScale>
    </cfRule>
  </conditionalFormatting>
  <conditionalFormatting sqref="ENC7:ENC14 ENC16:ENC47">
    <cfRule type="cellIs" dxfId="2288" priority="3817" operator="between">
      <formula>80</formula>
      <formula>50</formula>
    </cfRule>
    <cfRule type="cellIs" dxfId="2287" priority="3818" operator="greaterThan">
      <formula>80</formula>
    </cfRule>
    <cfRule type="cellIs" dxfId="2286" priority="3819" operator="between">
      <formula>0</formula>
      <formula>50</formula>
    </cfRule>
  </conditionalFormatting>
  <conditionalFormatting sqref="ENK14">
    <cfRule type="colorScale" priority="3816">
      <colorScale>
        <cfvo type="percent" val="0"/>
        <cfvo type="percent" val="100"/>
        <color rgb="FFFF7128"/>
        <color rgb="FFFFEF9C"/>
      </colorScale>
    </cfRule>
  </conditionalFormatting>
  <conditionalFormatting sqref="ENK40">
    <cfRule type="colorScale" priority="3815">
      <colorScale>
        <cfvo type="percent" val="0"/>
        <cfvo type="percent" val="100"/>
        <color rgb="FFFF7128"/>
        <color rgb="FFFFEF9C"/>
      </colorScale>
    </cfRule>
  </conditionalFormatting>
  <conditionalFormatting sqref="ENK48">
    <cfRule type="colorScale" priority="3814">
      <colorScale>
        <cfvo type="percent" val="0"/>
        <cfvo type="percent" val="100"/>
        <color rgb="FFFF7128"/>
        <color rgb="FFFFEF9C"/>
      </colorScale>
    </cfRule>
  </conditionalFormatting>
  <conditionalFormatting sqref="ENQ7:ENQ14 ENQ16:ENQ47">
    <cfRule type="cellIs" dxfId="2285" priority="3811" operator="between">
      <formula>80</formula>
      <formula>50</formula>
    </cfRule>
    <cfRule type="cellIs" dxfId="2284" priority="3812" operator="greaterThan">
      <formula>80</formula>
    </cfRule>
    <cfRule type="cellIs" dxfId="2283" priority="3813" operator="between">
      <formula>0</formula>
      <formula>50</formula>
    </cfRule>
  </conditionalFormatting>
  <conditionalFormatting sqref="ENY14">
    <cfRule type="colorScale" priority="3810">
      <colorScale>
        <cfvo type="percent" val="0"/>
        <cfvo type="percent" val="100"/>
        <color rgb="FFFF7128"/>
        <color rgb="FFFFEF9C"/>
      </colorScale>
    </cfRule>
  </conditionalFormatting>
  <conditionalFormatting sqref="ENY40">
    <cfRule type="colorScale" priority="3809">
      <colorScale>
        <cfvo type="percent" val="0"/>
        <cfvo type="percent" val="100"/>
        <color rgb="FFFF7128"/>
        <color rgb="FFFFEF9C"/>
      </colorScale>
    </cfRule>
  </conditionalFormatting>
  <conditionalFormatting sqref="ENY48">
    <cfRule type="colorScale" priority="3808">
      <colorScale>
        <cfvo type="percent" val="0"/>
        <cfvo type="percent" val="100"/>
        <color rgb="FFFF7128"/>
        <color rgb="FFFFEF9C"/>
      </colorScale>
    </cfRule>
  </conditionalFormatting>
  <conditionalFormatting sqref="EOE7:EOE14 EOE16:EOE47">
    <cfRule type="cellIs" dxfId="2282" priority="3805" operator="between">
      <formula>80</formula>
      <formula>50</formula>
    </cfRule>
    <cfRule type="cellIs" dxfId="2281" priority="3806" operator="greaterThan">
      <formula>80</formula>
    </cfRule>
    <cfRule type="cellIs" dxfId="2280" priority="3807" operator="between">
      <formula>0</formula>
      <formula>50</formula>
    </cfRule>
  </conditionalFormatting>
  <conditionalFormatting sqref="EOM14">
    <cfRule type="colorScale" priority="3804">
      <colorScale>
        <cfvo type="percent" val="0"/>
        <cfvo type="percent" val="100"/>
        <color rgb="FFFF7128"/>
        <color rgb="FFFFEF9C"/>
      </colorScale>
    </cfRule>
  </conditionalFormatting>
  <conditionalFormatting sqref="EOM40">
    <cfRule type="colorScale" priority="3803">
      <colorScale>
        <cfvo type="percent" val="0"/>
        <cfvo type="percent" val="100"/>
        <color rgb="FFFF7128"/>
        <color rgb="FFFFEF9C"/>
      </colorScale>
    </cfRule>
  </conditionalFormatting>
  <conditionalFormatting sqref="EOM48">
    <cfRule type="colorScale" priority="3802">
      <colorScale>
        <cfvo type="percent" val="0"/>
        <cfvo type="percent" val="100"/>
        <color rgb="FFFF7128"/>
        <color rgb="FFFFEF9C"/>
      </colorScale>
    </cfRule>
  </conditionalFormatting>
  <conditionalFormatting sqref="EOS7:EOS14 EOS16:EOS47">
    <cfRule type="cellIs" dxfId="2279" priority="3799" operator="between">
      <formula>80</formula>
      <formula>50</formula>
    </cfRule>
    <cfRule type="cellIs" dxfId="2278" priority="3800" operator="greaterThan">
      <formula>80</formula>
    </cfRule>
    <cfRule type="cellIs" dxfId="2277" priority="3801" operator="between">
      <formula>0</formula>
      <formula>50</formula>
    </cfRule>
  </conditionalFormatting>
  <conditionalFormatting sqref="EPA14">
    <cfRule type="colorScale" priority="3798">
      <colorScale>
        <cfvo type="percent" val="0"/>
        <cfvo type="percent" val="100"/>
        <color rgb="FFFF7128"/>
        <color rgb="FFFFEF9C"/>
      </colorScale>
    </cfRule>
  </conditionalFormatting>
  <conditionalFormatting sqref="EPA40">
    <cfRule type="colorScale" priority="3797">
      <colorScale>
        <cfvo type="percent" val="0"/>
        <cfvo type="percent" val="100"/>
        <color rgb="FFFF7128"/>
        <color rgb="FFFFEF9C"/>
      </colorScale>
    </cfRule>
  </conditionalFormatting>
  <conditionalFormatting sqref="EPA48">
    <cfRule type="colorScale" priority="3796">
      <colorScale>
        <cfvo type="percent" val="0"/>
        <cfvo type="percent" val="100"/>
        <color rgb="FFFF7128"/>
        <color rgb="FFFFEF9C"/>
      </colorScale>
    </cfRule>
  </conditionalFormatting>
  <conditionalFormatting sqref="EPG7:EPG14 EPG16:EPG47">
    <cfRule type="cellIs" dxfId="2276" priority="3793" operator="between">
      <formula>80</formula>
      <formula>50</formula>
    </cfRule>
    <cfRule type="cellIs" dxfId="2275" priority="3794" operator="greaterThan">
      <formula>80</formula>
    </cfRule>
    <cfRule type="cellIs" dxfId="2274" priority="3795" operator="between">
      <formula>0</formula>
      <formula>50</formula>
    </cfRule>
  </conditionalFormatting>
  <conditionalFormatting sqref="EPO14">
    <cfRule type="colorScale" priority="3792">
      <colorScale>
        <cfvo type="percent" val="0"/>
        <cfvo type="percent" val="100"/>
        <color rgb="FFFF7128"/>
        <color rgb="FFFFEF9C"/>
      </colorScale>
    </cfRule>
  </conditionalFormatting>
  <conditionalFormatting sqref="EPO40">
    <cfRule type="colorScale" priority="3791">
      <colorScale>
        <cfvo type="percent" val="0"/>
        <cfvo type="percent" val="100"/>
        <color rgb="FFFF7128"/>
        <color rgb="FFFFEF9C"/>
      </colorScale>
    </cfRule>
  </conditionalFormatting>
  <conditionalFormatting sqref="EPO48">
    <cfRule type="colorScale" priority="3790">
      <colorScale>
        <cfvo type="percent" val="0"/>
        <cfvo type="percent" val="100"/>
        <color rgb="FFFF7128"/>
        <color rgb="FFFFEF9C"/>
      </colorScale>
    </cfRule>
  </conditionalFormatting>
  <conditionalFormatting sqref="EPU7:EPU14 EPU16:EPU47">
    <cfRule type="cellIs" dxfId="2273" priority="3787" operator="between">
      <formula>80</formula>
      <formula>50</formula>
    </cfRule>
    <cfRule type="cellIs" dxfId="2272" priority="3788" operator="greaterThan">
      <formula>80</formula>
    </cfRule>
    <cfRule type="cellIs" dxfId="2271" priority="3789" operator="between">
      <formula>0</formula>
      <formula>50</formula>
    </cfRule>
  </conditionalFormatting>
  <conditionalFormatting sqref="EQC14">
    <cfRule type="colorScale" priority="3786">
      <colorScale>
        <cfvo type="percent" val="0"/>
        <cfvo type="percent" val="100"/>
        <color rgb="FFFF7128"/>
        <color rgb="FFFFEF9C"/>
      </colorScale>
    </cfRule>
  </conditionalFormatting>
  <conditionalFormatting sqref="EQC40">
    <cfRule type="colorScale" priority="3785">
      <colorScale>
        <cfvo type="percent" val="0"/>
        <cfvo type="percent" val="100"/>
        <color rgb="FFFF7128"/>
        <color rgb="FFFFEF9C"/>
      </colorScale>
    </cfRule>
  </conditionalFormatting>
  <conditionalFormatting sqref="EQC48">
    <cfRule type="colorScale" priority="3784">
      <colorScale>
        <cfvo type="percent" val="0"/>
        <cfvo type="percent" val="100"/>
        <color rgb="FFFF7128"/>
        <color rgb="FFFFEF9C"/>
      </colorScale>
    </cfRule>
  </conditionalFormatting>
  <conditionalFormatting sqref="EQI7:EQI14 EQI16:EQI47">
    <cfRule type="cellIs" dxfId="2270" priority="3781" operator="between">
      <formula>80</formula>
      <formula>50</formula>
    </cfRule>
    <cfRule type="cellIs" dxfId="2269" priority="3782" operator="greaterThan">
      <formula>80</formula>
    </cfRule>
    <cfRule type="cellIs" dxfId="2268" priority="3783" operator="between">
      <formula>0</formula>
      <formula>50</formula>
    </cfRule>
  </conditionalFormatting>
  <conditionalFormatting sqref="EQQ14">
    <cfRule type="colorScale" priority="3780">
      <colorScale>
        <cfvo type="percent" val="0"/>
        <cfvo type="percent" val="100"/>
        <color rgb="FFFF7128"/>
        <color rgb="FFFFEF9C"/>
      </colorScale>
    </cfRule>
  </conditionalFormatting>
  <conditionalFormatting sqref="EQQ40">
    <cfRule type="colorScale" priority="3779">
      <colorScale>
        <cfvo type="percent" val="0"/>
        <cfvo type="percent" val="100"/>
        <color rgb="FFFF7128"/>
        <color rgb="FFFFEF9C"/>
      </colorScale>
    </cfRule>
  </conditionalFormatting>
  <conditionalFormatting sqref="EQQ48">
    <cfRule type="colorScale" priority="3778">
      <colorScale>
        <cfvo type="percent" val="0"/>
        <cfvo type="percent" val="100"/>
        <color rgb="FFFF7128"/>
        <color rgb="FFFFEF9C"/>
      </colorScale>
    </cfRule>
  </conditionalFormatting>
  <conditionalFormatting sqref="EQW7:EQW14 EQW16:EQW47">
    <cfRule type="cellIs" dxfId="2267" priority="3775" operator="between">
      <formula>80</formula>
      <formula>50</formula>
    </cfRule>
    <cfRule type="cellIs" dxfId="2266" priority="3776" operator="greaterThan">
      <formula>80</formula>
    </cfRule>
    <cfRule type="cellIs" dxfId="2265" priority="3777" operator="between">
      <formula>0</formula>
      <formula>50</formula>
    </cfRule>
  </conditionalFormatting>
  <conditionalFormatting sqref="ERE14">
    <cfRule type="colorScale" priority="3774">
      <colorScale>
        <cfvo type="percent" val="0"/>
        <cfvo type="percent" val="100"/>
        <color rgb="FFFF7128"/>
        <color rgb="FFFFEF9C"/>
      </colorScale>
    </cfRule>
  </conditionalFormatting>
  <conditionalFormatting sqref="ERE40">
    <cfRule type="colorScale" priority="3773">
      <colorScale>
        <cfvo type="percent" val="0"/>
        <cfvo type="percent" val="100"/>
        <color rgb="FFFF7128"/>
        <color rgb="FFFFEF9C"/>
      </colorScale>
    </cfRule>
  </conditionalFormatting>
  <conditionalFormatting sqref="ERE48">
    <cfRule type="colorScale" priority="3772">
      <colorScale>
        <cfvo type="percent" val="0"/>
        <cfvo type="percent" val="100"/>
        <color rgb="FFFF7128"/>
        <color rgb="FFFFEF9C"/>
      </colorScale>
    </cfRule>
  </conditionalFormatting>
  <conditionalFormatting sqref="ERK7:ERK14 ERK16:ERK47">
    <cfRule type="cellIs" dxfId="2264" priority="3769" operator="between">
      <formula>80</formula>
      <formula>50</formula>
    </cfRule>
    <cfRule type="cellIs" dxfId="2263" priority="3770" operator="greaterThan">
      <formula>80</formula>
    </cfRule>
    <cfRule type="cellIs" dxfId="2262" priority="3771" operator="between">
      <formula>0</formula>
      <formula>50</formula>
    </cfRule>
  </conditionalFormatting>
  <conditionalFormatting sqref="ERS14">
    <cfRule type="colorScale" priority="3768">
      <colorScale>
        <cfvo type="percent" val="0"/>
        <cfvo type="percent" val="100"/>
        <color rgb="FFFF7128"/>
        <color rgb="FFFFEF9C"/>
      </colorScale>
    </cfRule>
  </conditionalFormatting>
  <conditionalFormatting sqref="ERS40">
    <cfRule type="colorScale" priority="3767">
      <colorScale>
        <cfvo type="percent" val="0"/>
        <cfvo type="percent" val="100"/>
        <color rgb="FFFF7128"/>
        <color rgb="FFFFEF9C"/>
      </colorScale>
    </cfRule>
  </conditionalFormatting>
  <conditionalFormatting sqref="ERS48">
    <cfRule type="colorScale" priority="3766">
      <colorScale>
        <cfvo type="percent" val="0"/>
        <cfvo type="percent" val="100"/>
        <color rgb="FFFF7128"/>
        <color rgb="FFFFEF9C"/>
      </colorScale>
    </cfRule>
  </conditionalFormatting>
  <conditionalFormatting sqref="ERY7:ERY14 ERY16:ERY47">
    <cfRule type="cellIs" dxfId="2261" priority="3763" operator="between">
      <formula>80</formula>
      <formula>50</formula>
    </cfRule>
    <cfRule type="cellIs" dxfId="2260" priority="3764" operator="greaterThan">
      <formula>80</formula>
    </cfRule>
    <cfRule type="cellIs" dxfId="2259" priority="3765" operator="between">
      <formula>0</formula>
      <formula>50</formula>
    </cfRule>
  </conditionalFormatting>
  <conditionalFormatting sqref="ESG14">
    <cfRule type="colorScale" priority="3762">
      <colorScale>
        <cfvo type="percent" val="0"/>
        <cfvo type="percent" val="100"/>
        <color rgb="FFFF7128"/>
        <color rgb="FFFFEF9C"/>
      </colorScale>
    </cfRule>
  </conditionalFormatting>
  <conditionalFormatting sqref="ESG40">
    <cfRule type="colorScale" priority="3761">
      <colorScale>
        <cfvo type="percent" val="0"/>
        <cfvo type="percent" val="100"/>
        <color rgb="FFFF7128"/>
        <color rgb="FFFFEF9C"/>
      </colorScale>
    </cfRule>
  </conditionalFormatting>
  <conditionalFormatting sqref="ESG48">
    <cfRule type="colorScale" priority="3760">
      <colorScale>
        <cfvo type="percent" val="0"/>
        <cfvo type="percent" val="100"/>
        <color rgb="FFFF7128"/>
        <color rgb="FFFFEF9C"/>
      </colorScale>
    </cfRule>
  </conditionalFormatting>
  <conditionalFormatting sqref="ESM7:ESM14 ESM16:ESM47">
    <cfRule type="cellIs" dxfId="2258" priority="3757" operator="between">
      <formula>80</formula>
      <formula>50</formula>
    </cfRule>
    <cfRule type="cellIs" dxfId="2257" priority="3758" operator="greaterThan">
      <formula>80</formula>
    </cfRule>
    <cfRule type="cellIs" dxfId="2256" priority="3759" operator="between">
      <formula>0</formula>
      <formula>50</formula>
    </cfRule>
  </conditionalFormatting>
  <conditionalFormatting sqref="ESU14">
    <cfRule type="colorScale" priority="3756">
      <colorScale>
        <cfvo type="percent" val="0"/>
        <cfvo type="percent" val="100"/>
        <color rgb="FFFF7128"/>
        <color rgb="FFFFEF9C"/>
      </colorScale>
    </cfRule>
  </conditionalFormatting>
  <conditionalFormatting sqref="ESU40">
    <cfRule type="colorScale" priority="3755">
      <colorScale>
        <cfvo type="percent" val="0"/>
        <cfvo type="percent" val="100"/>
        <color rgb="FFFF7128"/>
        <color rgb="FFFFEF9C"/>
      </colorScale>
    </cfRule>
  </conditionalFormatting>
  <conditionalFormatting sqref="ESU48">
    <cfRule type="colorScale" priority="3754">
      <colorScale>
        <cfvo type="percent" val="0"/>
        <cfvo type="percent" val="100"/>
        <color rgb="FFFF7128"/>
        <color rgb="FFFFEF9C"/>
      </colorScale>
    </cfRule>
  </conditionalFormatting>
  <conditionalFormatting sqref="ETA7:ETA14 ETA16:ETA47">
    <cfRule type="cellIs" dxfId="2255" priority="3751" operator="between">
      <formula>80</formula>
      <formula>50</formula>
    </cfRule>
    <cfRule type="cellIs" dxfId="2254" priority="3752" operator="greaterThan">
      <formula>80</formula>
    </cfRule>
    <cfRule type="cellIs" dxfId="2253" priority="3753" operator="between">
      <formula>0</formula>
      <formula>50</formula>
    </cfRule>
  </conditionalFormatting>
  <conditionalFormatting sqref="ETI14">
    <cfRule type="colorScale" priority="3750">
      <colorScale>
        <cfvo type="percent" val="0"/>
        <cfvo type="percent" val="100"/>
        <color rgb="FFFF7128"/>
        <color rgb="FFFFEF9C"/>
      </colorScale>
    </cfRule>
  </conditionalFormatting>
  <conditionalFormatting sqref="ETI40">
    <cfRule type="colorScale" priority="3749">
      <colorScale>
        <cfvo type="percent" val="0"/>
        <cfvo type="percent" val="100"/>
        <color rgb="FFFF7128"/>
        <color rgb="FFFFEF9C"/>
      </colorScale>
    </cfRule>
  </conditionalFormatting>
  <conditionalFormatting sqref="ETI48">
    <cfRule type="colorScale" priority="3748">
      <colorScale>
        <cfvo type="percent" val="0"/>
        <cfvo type="percent" val="100"/>
        <color rgb="FFFF7128"/>
        <color rgb="FFFFEF9C"/>
      </colorScale>
    </cfRule>
  </conditionalFormatting>
  <conditionalFormatting sqref="ETO7:ETO14 ETO16:ETO47">
    <cfRule type="cellIs" dxfId="2252" priority="3745" operator="between">
      <formula>80</formula>
      <formula>50</formula>
    </cfRule>
    <cfRule type="cellIs" dxfId="2251" priority="3746" operator="greaterThan">
      <formula>80</formula>
    </cfRule>
    <cfRule type="cellIs" dxfId="2250" priority="3747" operator="between">
      <formula>0</formula>
      <formula>50</formula>
    </cfRule>
  </conditionalFormatting>
  <conditionalFormatting sqref="ETW14">
    <cfRule type="colorScale" priority="3744">
      <colorScale>
        <cfvo type="percent" val="0"/>
        <cfvo type="percent" val="100"/>
        <color rgb="FFFF7128"/>
        <color rgb="FFFFEF9C"/>
      </colorScale>
    </cfRule>
  </conditionalFormatting>
  <conditionalFormatting sqref="ETW40">
    <cfRule type="colorScale" priority="3743">
      <colorScale>
        <cfvo type="percent" val="0"/>
        <cfvo type="percent" val="100"/>
        <color rgb="FFFF7128"/>
        <color rgb="FFFFEF9C"/>
      </colorScale>
    </cfRule>
  </conditionalFormatting>
  <conditionalFormatting sqref="ETW48">
    <cfRule type="colorScale" priority="3742">
      <colorScale>
        <cfvo type="percent" val="0"/>
        <cfvo type="percent" val="100"/>
        <color rgb="FFFF7128"/>
        <color rgb="FFFFEF9C"/>
      </colorScale>
    </cfRule>
  </conditionalFormatting>
  <conditionalFormatting sqref="EUC7:EUC14 EUC16:EUC47">
    <cfRule type="cellIs" dxfId="2249" priority="3739" operator="between">
      <formula>80</formula>
      <formula>50</formula>
    </cfRule>
    <cfRule type="cellIs" dxfId="2248" priority="3740" operator="greaterThan">
      <formula>80</formula>
    </cfRule>
    <cfRule type="cellIs" dxfId="2247" priority="3741" operator="between">
      <formula>0</formula>
      <formula>50</formula>
    </cfRule>
  </conditionalFormatting>
  <conditionalFormatting sqref="EUK14">
    <cfRule type="colorScale" priority="3738">
      <colorScale>
        <cfvo type="percent" val="0"/>
        <cfvo type="percent" val="100"/>
        <color rgb="FFFF7128"/>
        <color rgb="FFFFEF9C"/>
      </colorScale>
    </cfRule>
  </conditionalFormatting>
  <conditionalFormatting sqref="EUK40">
    <cfRule type="colorScale" priority="3737">
      <colorScale>
        <cfvo type="percent" val="0"/>
        <cfvo type="percent" val="100"/>
        <color rgb="FFFF7128"/>
        <color rgb="FFFFEF9C"/>
      </colorScale>
    </cfRule>
  </conditionalFormatting>
  <conditionalFormatting sqref="EUK48">
    <cfRule type="colorScale" priority="3736">
      <colorScale>
        <cfvo type="percent" val="0"/>
        <cfvo type="percent" val="100"/>
        <color rgb="FFFF7128"/>
        <color rgb="FFFFEF9C"/>
      </colorScale>
    </cfRule>
  </conditionalFormatting>
  <conditionalFormatting sqref="EUQ7:EUQ14 EUQ16:EUQ47">
    <cfRule type="cellIs" dxfId="2246" priority="3733" operator="between">
      <formula>80</formula>
      <formula>50</formula>
    </cfRule>
    <cfRule type="cellIs" dxfId="2245" priority="3734" operator="greaterThan">
      <formula>80</formula>
    </cfRule>
    <cfRule type="cellIs" dxfId="2244" priority="3735" operator="between">
      <formula>0</formula>
      <formula>50</formula>
    </cfRule>
  </conditionalFormatting>
  <conditionalFormatting sqref="EUY14">
    <cfRule type="colorScale" priority="3732">
      <colorScale>
        <cfvo type="percent" val="0"/>
        <cfvo type="percent" val="100"/>
        <color rgb="FFFF7128"/>
        <color rgb="FFFFEF9C"/>
      </colorScale>
    </cfRule>
  </conditionalFormatting>
  <conditionalFormatting sqref="EUY40">
    <cfRule type="colorScale" priority="3731">
      <colorScale>
        <cfvo type="percent" val="0"/>
        <cfvo type="percent" val="100"/>
        <color rgb="FFFF7128"/>
        <color rgb="FFFFEF9C"/>
      </colorScale>
    </cfRule>
  </conditionalFormatting>
  <conditionalFormatting sqref="EUY48">
    <cfRule type="colorScale" priority="3730">
      <colorScale>
        <cfvo type="percent" val="0"/>
        <cfvo type="percent" val="100"/>
        <color rgb="FFFF7128"/>
        <color rgb="FFFFEF9C"/>
      </colorScale>
    </cfRule>
  </conditionalFormatting>
  <conditionalFormatting sqref="EVE7:EVE14 EVE16:EVE47">
    <cfRule type="cellIs" dxfId="2243" priority="3727" operator="between">
      <formula>80</formula>
      <formula>50</formula>
    </cfRule>
    <cfRule type="cellIs" dxfId="2242" priority="3728" operator="greaterThan">
      <formula>80</formula>
    </cfRule>
    <cfRule type="cellIs" dxfId="2241" priority="3729" operator="between">
      <formula>0</formula>
      <formula>50</formula>
    </cfRule>
  </conditionalFormatting>
  <conditionalFormatting sqref="EVM14">
    <cfRule type="colorScale" priority="3726">
      <colorScale>
        <cfvo type="percent" val="0"/>
        <cfvo type="percent" val="100"/>
        <color rgb="FFFF7128"/>
        <color rgb="FFFFEF9C"/>
      </colorScale>
    </cfRule>
  </conditionalFormatting>
  <conditionalFormatting sqref="EVM40">
    <cfRule type="colorScale" priority="3725">
      <colorScale>
        <cfvo type="percent" val="0"/>
        <cfvo type="percent" val="100"/>
        <color rgb="FFFF7128"/>
        <color rgb="FFFFEF9C"/>
      </colorScale>
    </cfRule>
  </conditionalFormatting>
  <conditionalFormatting sqref="EVM48">
    <cfRule type="colorScale" priority="3724">
      <colorScale>
        <cfvo type="percent" val="0"/>
        <cfvo type="percent" val="100"/>
        <color rgb="FFFF7128"/>
        <color rgb="FFFFEF9C"/>
      </colorScale>
    </cfRule>
  </conditionalFormatting>
  <conditionalFormatting sqref="EVS7:EVS14 EVS16:EVS47">
    <cfRule type="cellIs" dxfId="2240" priority="3721" operator="between">
      <formula>80</formula>
      <formula>50</formula>
    </cfRule>
    <cfRule type="cellIs" dxfId="2239" priority="3722" operator="greaterThan">
      <formula>80</formula>
    </cfRule>
    <cfRule type="cellIs" dxfId="2238" priority="3723" operator="between">
      <formula>0</formula>
      <formula>50</formula>
    </cfRule>
  </conditionalFormatting>
  <conditionalFormatting sqref="EWA14">
    <cfRule type="colorScale" priority="3720">
      <colorScale>
        <cfvo type="percent" val="0"/>
        <cfvo type="percent" val="100"/>
        <color rgb="FFFF7128"/>
        <color rgb="FFFFEF9C"/>
      </colorScale>
    </cfRule>
  </conditionalFormatting>
  <conditionalFormatting sqref="EWA40">
    <cfRule type="colorScale" priority="3719">
      <colorScale>
        <cfvo type="percent" val="0"/>
        <cfvo type="percent" val="100"/>
        <color rgb="FFFF7128"/>
        <color rgb="FFFFEF9C"/>
      </colorScale>
    </cfRule>
  </conditionalFormatting>
  <conditionalFormatting sqref="EWA48">
    <cfRule type="colorScale" priority="3718">
      <colorScale>
        <cfvo type="percent" val="0"/>
        <cfvo type="percent" val="100"/>
        <color rgb="FFFF7128"/>
        <color rgb="FFFFEF9C"/>
      </colorScale>
    </cfRule>
  </conditionalFormatting>
  <conditionalFormatting sqref="EWG7:EWG14 EWG16:EWG47">
    <cfRule type="cellIs" dxfId="2237" priority="3715" operator="between">
      <formula>80</formula>
      <formula>50</formula>
    </cfRule>
    <cfRule type="cellIs" dxfId="2236" priority="3716" operator="greaterThan">
      <formula>80</formula>
    </cfRule>
    <cfRule type="cellIs" dxfId="2235" priority="3717" operator="between">
      <formula>0</formula>
      <formula>50</formula>
    </cfRule>
  </conditionalFormatting>
  <conditionalFormatting sqref="EWO14">
    <cfRule type="colorScale" priority="3714">
      <colorScale>
        <cfvo type="percent" val="0"/>
        <cfvo type="percent" val="100"/>
        <color rgb="FFFF7128"/>
        <color rgb="FFFFEF9C"/>
      </colorScale>
    </cfRule>
  </conditionalFormatting>
  <conditionalFormatting sqref="EWO40">
    <cfRule type="colorScale" priority="3713">
      <colorScale>
        <cfvo type="percent" val="0"/>
        <cfvo type="percent" val="100"/>
        <color rgb="FFFF7128"/>
        <color rgb="FFFFEF9C"/>
      </colorScale>
    </cfRule>
  </conditionalFormatting>
  <conditionalFormatting sqref="EWO48">
    <cfRule type="colorScale" priority="3712">
      <colorScale>
        <cfvo type="percent" val="0"/>
        <cfvo type="percent" val="100"/>
        <color rgb="FFFF7128"/>
        <color rgb="FFFFEF9C"/>
      </colorScale>
    </cfRule>
  </conditionalFormatting>
  <conditionalFormatting sqref="EWU7:EWU14 EWU16:EWU47">
    <cfRule type="cellIs" dxfId="2234" priority="3709" operator="between">
      <formula>80</formula>
      <formula>50</formula>
    </cfRule>
    <cfRule type="cellIs" dxfId="2233" priority="3710" operator="greaterThan">
      <formula>80</formula>
    </cfRule>
    <cfRule type="cellIs" dxfId="2232" priority="3711" operator="between">
      <formula>0</formula>
      <formula>50</formula>
    </cfRule>
  </conditionalFormatting>
  <conditionalFormatting sqref="EXC14">
    <cfRule type="colorScale" priority="3708">
      <colorScale>
        <cfvo type="percent" val="0"/>
        <cfvo type="percent" val="100"/>
        <color rgb="FFFF7128"/>
        <color rgb="FFFFEF9C"/>
      </colorScale>
    </cfRule>
  </conditionalFormatting>
  <conditionalFormatting sqref="EXC40">
    <cfRule type="colorScale" priority="3707">
      <colorScale>
        <cfvo type="percent" val="0"/>
        <cfvo type="percent" val="100"/>
        <color rgb="FFFF7128"/>
        <color rgb="FFFFEF9C"/>
      </colorScale>
    </cfRule>
  </conditionalFormatting>
  <conditionalFormatting sqref="EXC48">
    <cfRule type="colorScale" priority="3706">
      <colorScale>
        <cfvo type="percent" val="0"/>
        <cfvo type="percent" val="100"/>
        <color rgb="FFFF7128"/>
        <color rgb="FFFFEF9C"/>
      </colorScale>
    </cfRule>
  </conditionalFormatting>
  <conditionalFormatting sqref="EXI7:EXI14 EXI16:EXI47">
    <cfRule type="cellIs" dxfId="2231" priority="3703" operator="between">
      <formula>80</formula>
      <formula>50</formula>
    </cfRule>
    <cfRule type="cellIs" dxfId="2230" priority="3704" operator="greaterThan">
      <formula>80</formula>
    </cfRule>
    <cfRule type="cellIs" dxfId="2229" priority="3705" operator="between">
      <formula>0</formula>
      <formula>50</formula>
    </cfRule>
  </conditionalFormatting>
  <conditionalFormatting sqref="EXQ14">
    <cfRule type="colorScale" priority="3702">
      <colorScale>
        <cfvo type="percent" val="0"/>
        <cfvo type="percent" val="100"/>
        <color rgb="FFFF7128"/>
        <color rgb="FFFFEF9C"/>
      </colorScale>
    </cfRule>
  </conditionalFormatting>
  <conditionalFormatting sqref="EXQ40">
    <cfRule type="colorScale" priority="3701">
      <colorScale>
        <cfvo type="percent" val="0"/>
        <cfvo type="percent" val="100"/>
        <color rgb="FFFF7128"/>
        <color rgb="FFFFEF9C"/>
      </colorScale>
    </cfRule>
  </conditionalFormatting>
  <conditionalFormatting sqref="EXQ48">
    <cfRule type="colorScale" priority="3700">
      <colorScale>
        <cfvo type="percent" val="0"/>
        <cfvo type="percent" val="100"/>
        <color rgb="FFFF7128"/>
        <color rgb="FFFFEF9C"/>
      </colorScale>
    </cfRule>
  </conditionalFormatting>
  <conditionalFormatting sqref="EXW7:EXW14 EXW16:EXW47">
    <cfRule type="cellIs" dxfId="2228" priority="3697" operator="between">
      <formula>80</formula>
      <formula>50</formula>
    </cfRule>
    <cfRule type="cellIs" dxfId="2227" priority="3698" operator="greaterThan">
      <formula>80</formula>
    </cfRule>
    <cfRule type="cellIs" dxfId="2226" priority="3699" operator="between">
      <formula>0</formula>
      <formula>50</formula>
    </cfRule>
  </conditionalFormatting>
  <conditionalFormatting sqref="EYE14">
    <cfRule type="colorScale" priority="3696">
      <colorScale>
        <cfvo type="percent" val="0"/>
        <cfvo type="percent" val="100"/>
        <color rgb="FFFF7128"/>
        <color rgb="FFFFEF9C"/>
      </colorScale>
    </cfRule>
  </conditionalFormatting>
  <conditionalFormatting sqref="EYE40">
    <cfRule type="colorScale" priority="3695">
      <colorScale>
        <cfvo type="percent" val="0"/>
        <cfvo type="percent" val="100"/>
        <color rgb="FFFF7128"/>
        <color rgb="FFFFEF9C"/>
      </colorScale>
    </cfRule>
  </conditionalFormatting>
  <conditionalFormatting sqref="EYE48">
    <cfRule type="colorScale" priority="3694">
      <colorScale>
        <cfvo type="percent" val="0"/>
        <cfvo type="percent" val="100"/>
        <color rgb="FFFF7128"/>
        <color rgb="FFFFEF9C"/>
      </colorScale>
    </cfRule>
  </conditionalFormatting>
  <conditionalFormatting sqref="EYK7:EYK14 EYK16:EYK47">
    <cfRule type="cellIs" dxfId="2225" priority="3691" operator="between">
      <formula>80</formula>
      <formula>50</formula>
    </cfRule>
    <cfRule type="cellIs" dxfId="2224" priority="3692" operator="greaterThan">
      <formula>80</formula>
    </cfRule>
    <cfRule type="cellIs" dxfId="2223" priority="3693" operator="between">
      <formula>0</formula>
      <formula>50</formula>
    </cfRule>
  </conditionalFormatting>
  <conditionalFormatting sqref="EYS14">
    <cfRule type="colorScale" priority="3690">
      <colorScale>
        <cfvo type="percent" val="0"/>
        <cfvo type="percent" val="100"/>
        <color rgb="FFFF7128"/>
        <color rgb="FFFFEF9C"/>
      </colorScale>
    </cfRule>
  </conditionalFormatting>
  <conditionalFormatting sqref="EYS40">
    <cfRule type="colorScale" priority="3689">
      <colorScale>
        <cfvo type="percent" val="0"/>
        <cfvo type="percent" val="100"/>
        <color rgb="FFFF7128"/>
        <color rgb="FFFFEF9C"/>
      </colorScale>
    </cfRule>
  </conditionalFormatting>
  <conditionalFormatting sqref="EYS48">
    <cfRule type="colorScale" priority="3688">
      <colorScale>
        <cfvo type="percent" val="0"/>
        <cfvo type="percent" val="100"/>
        <color rgb="FFFF7128"/>
        <color rgb="FFFFEF9C"/>
      </colorScale>
    </cfRule>
  </conditionalFormatting>
  <conditionalFormatting sqref="EYY7:EYY14 EYY16:EYY47">
    <cfRule type="cellIs" dxfId="2222" priority="3685" operator="between">
      <formula>80</formula>
      <formula>50</formula>
    </cfRule>
    <cfRule type="cellIs" dxfId="2221" priority="3686" operator="greaterThan">
      <formula>80</formula>
    </cfRule>
    <cfRule type="cellIs" dxfId="2220" priority="3687" operator="between">
      <formula>0</formula>
      <formula>50</formula>
    </cfRule>
  </conditionalFormatting>
  <conditionalFormatting sqref="EZG14">
    <cfRule type="colorScale" priority="3684">
      <colorScale>
        <cfvo type="percent" val="0"/>
        <cfvo type="percent" val="100"/>
        <color rgb="FFFF7128"/>
        <color rgb="FFFFEF9C"/>
      </colorScale>
    </cfRule>
  </conditionalFormatting>
  <conditionalFormatting sqref="EZG40">
    <cfRule type="colorScale" priority="3683">
      <colorScale>
        <cfvo type="percent" val="0"/>
        <cfvo type="percent" val="100"/>
        <color rgb="FFFF7128"/>
        <color rgb="FFFFEF9C"/>
      </colorScale>
    </cfRule>
  </conditionalFormatting>
  <conditionalFormatting sqref="EZG48">
    <cfRule type="colorScale" priority="3682">
      <colorScale>
        <cfvo type="percent" val="0"/>
        <cfvo type="percent" val="100"/>
        <color rgb="FFFF7128"/>
        <color rgb="FFFFEF9C"/>
      </colorScale>
    </cfRule>
  </conditionalFormatting>
  <conditionalFormatting sqref="EZM7:EZM14 EZM16:EZM47">
    <cfRule type="cellIs" dxfId="2219" priority="3679" operator="between">
      <formula>80</formula>
      <formula>50</formula>
    </cfRule>
    <cfRule type="cellIs" dxfId="2218" priority="3680" operator="greaterThan">
      <formula>80</formula>
    </cfRule>
    <cfRule type="cellIs" dxfId="2217" priority="3681" operator="between">
      <formula>0</formula>
      <formula>50</formula>
    </cfRule>
  </conditionalFormatting>
  <conditionalFormatting sqref="EZU14">
    <cfRule type="colorScale" priority="3678">
      <colorScale>
        <cfvo type="percent" val="0"/>
        <cfvo type="percent" val="100"/>
        <color rgb="FFFF7128"/>
        <color rgb="FFFFEF9C"/>
      </colorScale>
    </cfRule>
  </conditionalFormatting>
  <conditionalFormatting sqref="EZU40">
    <cfRule type="colorScale" priority="3677">
      <colorScale>
        <cfvo type="percent" val="0"/>
        <cfvo type="percent" val="100"/>
        <color rgb="FFFF7128"/>
        <color rgb="FFFFEF9C"/>
      </colorScale>
    </cfRule>
  </conditionalFormatting>
  <conditionalFormatting sqref="EZU48">
    <cfRule type="colorScale" priority="3676">
      <colorScale>
        <cfvo type="percent" val="0"/>
        <cfvo type="percent" val="100"/>
        <color rgb="FFFF7128"/>
        <color rgb="FFFFEF9C"/>
      </colorScale>
    </cfRule>
  </conditionalFormatting>
  <conditionalFormatting sqref="FAA7:FAA14 FAA16:FAA47">
    <cfRule type="cellIs" dxfId="2216" priority="3673" operator="between">
      <formula>80</formula>
      <formula>50</formula>
    </cfRule>
    <cfRule type="cellIs" dxfId="2215" priority="3674" operator="greaterThan">
      <formula>80</formula>
    </cfRule>
    <cfRule type="cellIs" dxfId="2214" priority="3675" operator="between">
      <formula>0</formula>
      <formula>50</formula>
    </cfRule>
  </conditionalFormatting>
  <conditionalFormatting sqref="FAI14">
    <cfRule type="colorScale" priority="3672">
      <colorScale>
        <cfvo type="percent" val="0"/>
        <cfvo type="percent" val="100"/>
        <color rgb="FFFF7128"/>
        <color rgb="FFFFEF9C"/>
      </colorScale>
    </cfRule>
  </conditionalFormatting>
  <conditionalFormatting sqref="FAI40">
    <cfRule type="colorScale" priority="3671">
      <colorScale>
        <cfvo type="percent" val="0"/>
        <cfvo type="percent" val="100"/>
        <color rgb="FFFF7128"/>
        <color rgb="FFFFEF9C"/>
      </colorScale>
    </cfRule>
  </conditionalFormatting>
  <conditionalFormatting sqref="FAI48">
    <cfRule type="colorScale" priority="3670">
      <colorScale>
        <cfvo type="percent" val="0"/>
        <cfvo type="percent" val="100"/>
        <color rgb="FFFF7128"/>
        <color rgb="FFFFEF9C"/>
      </colorScale>
    </cfRule>
  </conditionalFormatting>
  <conditionalFormatting sqref="FAO7:FAO14 FAO16:FAO47">
    <cfRule type="cellIs" dxfId="2213" priority="3667" operator="between">
      <formula>80</formula>
      <formula>50</formula>
    </cfRule>
    <cfRule type="cellIs" dxfId="2212" priority="3668" operator="greaterThan">
      <formula>80</formula>
    </cfRule>
    <cfRule type="cellIs" dxfId="2211" priority="3669" operator="between">
      <formula>0</formula>
      <formula>50</formula>
    </cfRule>
  </conditionalFormatting>
  <conditionalFormatting sqref="FAW14">
    <cfRule type="colorScale" priority="3666">
      <colorScale>
        <cfvo type="percent" val="0"/>
        <cfvo type="percent" val="100"/>
        <color rgb="FFFF7128"/>
        <color rgb="FFFFEF9C"/>
      </colorScale>
    </cfRule>
  </conditionalFormatting>
  <conditionalFormatting sqref="FAW40">
    <cfRule type="colorScale" priority="3665">
      <colorScale>
        <cfvo type="percent" val="0"/>
        <cfvo type="percent" val="100"/>
        <color rgb="FFFF7128"/>
        <color rgb="FFFFEF9C"/>
      </colorScale>
    </cfRule>
  </conditionalFormatting>
  <conditionalFormatting sqref="FAW48">
    <cfRule type="colorScale" priority="3664">
      <colorScale>
        <cfvo type="percent" val="0"/>
        <cfvo type="percent" val="100"/>
        <color rgb="FFFF7128"/>
        <color rgb="FFFFEF9C"/>
      </colorScale>
    </cfRule>
  </conditionalFormatting>
  <conditionalFormatting sqref="FBC7:FBC14 FBC16:FBC47">
    <cfRule type="cellIs" dxfId="2210" priority="3661" operator="between">
      <formula>80</formula>
      <formula>50</formula>
    </cfRule>
    <cfRule type="cellIs" dxfId="2209" priority="3662" operator="greaterThan">
      <formula>80</formula>
    </cfRule>
    <cfRule type="cellIs" dxfId="2208" priority="3663" operator="between">
      <formula>0</formula>
      <formula>50</formula>
    </cfRule>
  </conditionalFormatting>
  <conditionalFormatting sqref="FBK14">
    <cfRule type="colorScale" priority="3660">
      <colorScale>
        <cfvo type="percent" val="0"/>
        <cfvo type="percent" val="100"/>
        <color rgb="FFFF7128"/>
        <color rgb="FFFFEF9C"/>
      </colorScale>
    </cfRule>
  </conditionalFormatting>
  <conditionalFormatting sqref="FBK40">
    <cfRule type="colorScale" priority="3659">
      <colorScale>
        <cfvo type="percent" val="0"/>
        <cfvo type="percent" val="100"/>
        <color rgb="FFFF7128"/>
        <color rgb="FFFFEF9C"/>
      </colorScale>
    </cfRule>
  </conditionalFormatting>
  <conditionalFormatting sqref="FBK48">
    <cfRule type="colorScale" priority="3658">
      <colorScale>
        <cfvo type="percent" val="0"/>
        <cfvo type="percent" val="100"/>
        <color rgb="FFFF7128"/>
        <color rgb="FFFFEF9C"/>
      </colorScale>
    </cfRule>
  </conditionalFormatting>
  <conditionalFormatting sqref="FBQ7:FBQ14 FBQ16:FBQ47">
    <cfRule type="cellIs" dxfId="2207" priority="3655" operator="between">
      <formula>80</formula>
      <formula>50</formula>
    </cfRule>
    <cfRule type="cellIs" dxfId="2206" priority="3656" operator="greaterThan">
      <formula>80</formula>
    </cfRule>
    <cfRule type="cellIs" dxfId="2205" priority="3657" operator="between">
      <formula>0</formula>
      <formula>50</formula>
    </cfRule>
  </conditionalFormatting>
  <conditionalFormatting sqref="FBY14">
    <cfRule type="colorScale" priority="3654">
      <colorScale>
        <cfvo type="percent" val="0"/>
        <cfvo type="percent" val="100"/>
        <color rgb="FFFF7128"/>
        <color rgb="FFFFEF9C"/>
      </colorScale>
    </cfRule>
  </conditionalFormatting>
  <conditionalFormatting sqref="FBY40">
    <cfRule type="colorScale" priority="3653">
      <colorScale>
        <cfvo type="percent" val="0"/>
        <cfvo type="percent" val="100"/>
        <color rgb="FFFF7128"/>
        <color rgb="FFFFEF9C"/>
      </colorScale>
    </cfRule>
  </conditionalFormatting>
  <conditionalFormatting sqref="FBY48">
    <cfRule type="colorScale" priority="3652">
      <colorScale>
        <cfvo type="percent" val="0"/>
        <cfvo type="percent" val="100"/>
        <color rgb="FFFF7128"/>
        <color rgb="FFFFEF9C"/>
      </colorScale>
    </cfRule>
  </conditionalFormatting>
  <conditionalFormatting sqref="FCE7:FCE14 FCE16:FCE47">
    <cfRule type="cellIs" dxfId="2204" priority="3649" operator="between">
      <formula>80</formula>
      <formula>50</formula>
    </cfRule>
    <cfRule type="cellIs" dxfId="2203" priority="3650" operator="greaterThan">
      <formula>80</formula>
    </cfRule>
    <cfRule type="cellIs" dxfId="2202" priority="3651" operator="between">
      <formula>0</formula>
      <formula>50</formula>
    </cfRule>
  </conditionalFormatting>
  <conditionalFormatting sqref="FCM14">
    <cfRule type="colorScale" priority="3648">
      <colorScale>
        <cfvo type="percent" val="0"/>
        <cfvo type="percent" val="100"/>
        <color rgb="FFFF7128"/>
        <color rgb="FFFFEF9C"/>
      </colorScale>
    </cfRule>
  </conditionalFormatting>
  <conditionalFormatting sqref="FCM40">
    <cfRule type="colorScale" priority="3647">
      <colorScale>
        <cfvo type="percent" val="0"/>
        <cfvo type="percent" val="100"/>
        <color rgb="FFFF7128"/>
        <color rgb="FFFFEF9C"/>
      </colorScale>
    </cfRule>
  </conditionalFormatting>
  <conditionalFormatting sqref="FCM48">
    <cfRule type="colorScale" priority="3646">
      <colorScale>
        <cfvo type="percent" val="0"/>
        <cfvo type="percent" val="100"/>
        <color rgb="FFFF7128"/>
        <color rgb="FFFFEF9C"/>
      </colorScale>
    </cfRule>
  </conditionalFormatting>
  <conditionalFormatting sqref="FCS7:FCS14 FCS16:FCS47">
    <cfRule type="cellIs" dxfId="2201" priority="3643" operator="between">
      <formula>80</formula>
      <formula>50</formula>
    </cfRule>
    <cfRule type="cellIs" dxfId="2200" priority="3644" operator="greaterThan">
      <formula>80</formula>
    </cfRule>
    <cfRule type="cellIs" dxfId="2199" priority="3645" operator="between">
      <formula>0</formula>
      <formula>50</formula>
    </cfRule>
  </conditionalFormatting>
  <conditionalFormatting sqref="FDA14">
    <cfRule type="colorScale" priority="3642">
      <colorScale>
        <cfvo type="percent" val="0"/>
        <cfvo type="percent" val="100"/>
        <color rgb="FFFF7128"/>
        <color rgb="FFFFEF9C"/>
      </colorScale>
    </cfRule>
  </conditionalFormatting>
  <conditionalFormatting sqref="FDA40">
    <cfRule type="colorScale" priority="3641">
      <colorScale>
        <cfvo type="percent" val="0"/>
        <cfvo type="percent" val="100"/>
        <color rgb="FFFF7128"/>
        <color rgb="FFFFEF9C"/>
      </colorScale>
    </cfRule>
  </conditionalFormatting>
  <conditionalFormatting sqref="FDA48">
    <cfRule type="colorScale" priority="3640">
      <colorScale>
        <cfvo type="percent" val="0"/>
        <cfvo type="percent" val="100"/>
        <color rgb="FFFF7128"/>
        <color rgb="FFFFEF9C"/>
      </colorScale>
    </cfRule>
  </conditionalFormatting>
  <conditionalFormatting sqref="FDG7:FDG14 FDG16:FDG47">
    <cfRule type="cellIs" dxfId="2198" priority="3637" operator="between">
      <formula>80</formula>
      <formula>50</formula>
    </cfRule>
    <cfRule type="cellIs" dxfId="2197" priority="3638" operator="greaterThan">
      <formula>80</formula>
    </cfRule>
    <cfRule type="cellIs" dxfId="2196" priority="3639" operator="between">
      <formula>0</formula>
      <formula>50</formula>
    </cfRule>
  </conditionalFormatting>
  <conditionalFormatting sqref="FDO14">
    <cfRule type="colorScale" priority="3636">
      <colorScale>
        <cfvo type="percent" val="0"/>
        <cfvo type="percent" val="100"/>
        <color rgb="FFFF7128"/>
        <color rgb="FFFFEF9C"/>
      </colorScale>
    </cfRule>
  </conditionalFormatting>
  <conditionalFormatting sqref="FDO40">
    <cfRule type="colorScale" priority="3635">
      <colorScale>
        <cfvo type="percent" val="0"/>
        <cfvo type="percent" val="100"/>
        <color rgb="FFFF7128"/>
        <color rgb="FFFFEF9C"/>
      </colorScale>
    </cfRule>
  </conditionalFormatting>
  <conditionalFormatting sqref="FDO48">
    <cfRule type="colorScale" priority="3634">
      <colorScale>
        <cfvo type="percent" val="0"/>
        <cfvo type="percent" val="100"/>
        <color rgb="FFFF7128"/>
        <color rgb="FFFFEF9C"/>
      </colorScale>
    </cfRule>
  </conditionalFormatting>
  <conditionalFormatting sqref="FDU7:FDU14 FDU16:FDU47">
    <cfRule type="cellIs" dxfId="2195" priority="3631" operator="between">
      <formula>80</formula>
      <formula>50</formula>
    </cfRule>
    <cfRule type="cellIs" dxfId="2194" priority="3632" operator="greaterThan">
      <formula>80</formula>
    </cfRule>
    <cfRule type="cellIs" dxfId="2193" priority="3633" operator="between">
      <formula>0</formula>
      <formula>50</formula>
    </cfRule>
  </conditionalFormatting>
  <conditionalFormatting sqref="FEC14">
    <cfRule type="colorScale" priority="3630">
      <colorScale>
        <cfvo type="percent" val="0"/>
        <cfvo type="percent" val="100"/>
        <color rgb="FFFF7128"/>
        <color rgb="FFFFEF9C"/>
      </colorScale>
    </cfRule>
  </conditionalFormatting>
  <conditionalFormatting sqref="FEC40">
    <cfRule type="colorScale" priority="3629">
      <colorScale>
        <cfvo type="percent" val="0"/>
        <cfvo type="percent" val="100"/>
        <color rgb="FFFF7128"/>
        <color rgb="FFFFEF9C"/>
      </colorScale>
    </cfRule>
  </conditionalFormatting>
  <conditionalFormatting sqref="FEC48">
    <cfRule type="colorScale" priority="3628">
      <colorScale>
        <cfvo type="percent" val="0"/>
        <cfvo type="percent" val="100"/>
        <color rgb="FFFF7128"/>
        <color rgb="FFFFEF9C"/>
      </colorScale>
    </cfRule>
  </conditionalFormatting>
  <conditionalFormatting sqref="FEI7:FEI14 FEI16:FEI47">
    <cfRule type="cellIs" dxfId="2192" priority="3625" operator="between">
      <formula>80</formula>
      <formula>50</formula>
    </cfRule>
    <cfRule type="cellIs" dxfId="2191" priority="3626" operator="greaterThan">
      <formula>80</formula>
    </cfRule>
    <cfRule type="cellIs" dxfId="2190" priority="3627" operator="between">
      <formula>0</formula>
      <formula>50</formula>
    </cfRule>
  </conditionalFormatting>
  <conditionalFormatting sqref="FEQ14">
    <cfRule type="colorScale" priority="3624">
      <colorScale>
        <cfvo type="percent" val="0"/>
        <cfvo type="percent" val="100"/>
        <color rgb="FFFF7128"/>
        <color rgb="FFFFEF9C"/>
      </colorScale>
    </cfRule>
  </conditionalFormatting>
  <conditionalFormatting sqref="FEQ40">
    <cfRule type="colorScale" priority="3623">
      <colorScale>
        <cfvo type="percent" val="0"/>
        <cfvo type="percent" val="100"/>
        <color rgb="FFFF7128"/>
        <color rgb="FFFFEF9C"/>
      </colorScale>
    </cfRule>
  </conditionalFormatting>
  <conditionalFormatting sqref="FEQ48">
    <cfRule type="colorScale" priority="3622">
      <colorScale>
        <cfvo type="percent" val="0"/>
        <cfvo type="percent" val="100"/>
        <color rgb="FFFF7128"/>
        <color rgb="FFFFEF9C"/>
      </colorScale>
    </cfRule>
  </conditionalFormatting>
  <conditionalFormatting sqref="FEW7:FEW14 FEW16:FEW47">
    <cfRule type="cellIs" dxfId="2189" priority="3619" operator="between">
      <formula>80</formula>
      <formula>50</formula>
    </cfRule>
    <cfRule type="cellIs" dxfId="2188" priority="3620" operator="greaterThan">
      <formula>80</formula>
    </cfRule>
    <cfRule type="cellIs" dxfId="2187" priority="3621" operator="between">
      <formula>0</formula>
      <formula>50</formula>
    </cfRule>
  </conditionalFormatting>
  <conditionalFormatting sqref="FFE14">
    <cfRule type="colorScale" priority="3618">
      <colorScale>
        <cfvo type="percent" val="0"/>
        <cfvo type="percent" val="100"/>
        <color rgb="FFFF7128"/>
        <color rgb="FFFFEF9C"/>
      </colorScale>
    </cfRule>
  </conditionalFormatting>
  <conditionalFormatting sqref="FFE40">
    <cfRule type="colorScale" priority="3617">
      <colorScale>
        <cfvo type="percent" val="0"/>
        <cfvo type="percent" val="100"/>
        <color rgb="FFFF7128"/>
        <color rgb="FFFFEF9C"/>
      </colorScale>
    </cfRule>
  </conditionalFormatting>
  <conditionalFormatting sqref="FFE48">
    <cfRule type="colorScale" priority="3616">
      <colorScale>
        <cfvo type="percent" val="0"/>
        <cfvo type="percent" val="100"/>
        <color rgb="FFFF7128"/>
        <color rgb="FFFFEF9C"/>
      </colorScale>
    </cfRule>
  </conditionalFormatting>
  <conditionalFormatting sqref="FFK7:FFK14 FFK16:FFK47">
    <cfRule type="cellIs" dxfId="2186" priority="3613" operator="between">
      <formula>80</formula>
      <formula>50</formula>
    </cfRule>
    <cfRule type="cellIs" dxfId="2185" priority="3614" operator="greaterThan">
      <formula>80</formula>
    </cfRule>
    <cfRule type="cellIs" dxfId="2184" priority="3615" operator="between">
      <formula>0</formula>
      <formula>50</formula>
    </cfRule>
  </conditionalFormatting>
  <conditionalFormatting sqref="FFS14">
    <cfRule type="colorScale" priority="3612">
      <colorScale>
        <cfvo type="percent" val="0"/>
        <cfvo type="percent" val="100"/>
        <color rgb="FFFF7128"/>
        <color rgb="FFFFEF9C"/>
      </colorScale>
    </cfRule>
  </conditionalFormatting>
  <conditionalFormatting sqref="FFS40">
    <cfRule type="colorScale" priority="3611">
      <colorScale>
        <cfvo type="percent" val="0"/>
        <cfvo type="percent" val="100"/>
        <color rgb="FFFF7128"/>
        <color rgb="FFFFEF9C"/>
      </colorScale>
    </cfRule>
  </conditionalFormatting>
  <conditionalFormatting sqref="FFS48">
    <cfRule type="colorScale" priority="3610">
      <colorScale>
        <cfvo type="percent" val="0"/>
        <cfvo type="percent" val="100"/>
        <color rgb="FFFF7128"/>
        <color rgb="FFFFEF9C"/>
      </colorScale>
    </cfRule>
  </conditionalFormatting>
  <conditionalFormatting sqref="FFY7:FFY14 FFY16:FFY47">
    <cfRule type="cellIs" dxfId="2183" priority="3607" operator="between">
      <formula>80</formula>
      <formula>50</formula>
    </cfRule>
    <cfRule type="cellIs" dxfId="2182" priority="3608" operator="greaterThan">
      <formula>80</formula>
    </cfRule>
    <cfRule type="cellIs" dxfId="2181" priority="3609" operator="between">
      <formula>0</formula>
      <formula>50</formula>
    </cfRule>
  </conditionalFormatting>
  <conditionalFormatting sqref="FGG14">
    <cfRule type="colorScale" priority="3606">
      <colorScale>
        <cfvo type="percent" val="0"/>
        <cfvo type="percent" val="100"/>
        <color rgb="FFFF7128"/>
        <color rgb="FFFFEF9C"/>
      </colorScale>
    </cfRule>
  </conditionalFormatting>
  <conditionalFormatting sqref="FGG40">
    <cfRule type="colorScale" priority="3605">
      <colorScale>
        <cfvo type="percent" val="0"/>
        <cfvo type="percent" val="100"/>
        <color rgb="FFFF7128"/>
        <color rgb="FFFFEF9C"/>
      </colorScale>
    </cfRule>
  </conditionalFormatting>
  <conditionalFormatting sqref="FGG48">
    <cfRule type="colorScale" priority="3604">
      <colorScale>
        <cfvo type="percent" val="0"/>
        <cfvo type="percent" val="100"/>
        <color rgb="FFFF7128"/>
        <color rgb="FFFFEF9C"/>
      </colorScale>
    </cfRule>
  </conditionalFormatting>
  <conditionalFormatting sqref="FGM7:FGM14 FGM16:FGM47">
    <cfRule type="cellIs" dxfId="2180" priority="3601" operator="between">
      <formula>80</formula>
      <formula>50</formula>
    </cfRule>
    <cfRule type="cellIs" dxfId="2179" priority="3602" operator="greaterThan">
      <formula>80</formula>
    </cfRule>
    <cfRule type="cellIs" dxfId="2178" priority="3603" operator="between">
      <formula>0</formula>
      <formula>50</formula>
    </cfRule>
  </conditionalFormatting>
  <conditionalFormatting sqref="FGU14">
    <cfRule type="colorScale" priority="3600">
      <colorScale>
        <cfvo type="percent" val="0"/>
        <cfvo type="percent" val="100"/>
        <color rgb="FFFF7128"/>
        <color rgb="FFFFEF9C"/>
      </colorScale>
    </cfRule>
  </conditionalFormatting>
  <conditionalFormatting sqref="FGU40">
    <cfRule type="colorScale" priority="3599">
      <colorScale>
        <cfvo type="percent" val="0"/>
        <cfvo type="percent" val="100"/>
        <color rgb="FFFF7128"/>
        <color rgb="FFFFEF9C"/>
      </colorScale>
    </cfRule>
  </conditionalFormatting>
  <conditionalFormatting sqref="FGU48">
    <cfRule type="colorScale" priority="3598">
      <colorScale>
        <cfvo type="percent" val="0"/>
        <cfvo type="percent" val="100"/>
        <color rgb="FFFF7128"/>
        <color rgb="FFFFEF9C"/>
      </colorScale>
    </cfRule>
  </conditionalFormatting>
  <conditionalFormatting sqref="FHA7:FHA14 FHA16:FHA47">
    <cfRule type="cellIs" dxfId="2177" priority="3595" operator="between">
      <formula>80</formula>
      <formula>50</formula>
    </cfRule>
    <cfRule type="cellIs" dxfId="2176" priority="3596" operator="greaterThan">
      <formula>80</formula>
    </cfRule>
    <cfRule type="cellIs" dxfId="2175" priority="3597" operator="between">
      <formula>0</formula>
      <formula>50</formula>
    </cfRule>
  </conditionalFormatting>
  <conditionalFormatting sqref="FHI14">
    <cfRule type="colorScale" priority="3594">
      <colorScale>
        <cfvo type="percent" val="0"/>
        <cfvo type="percent" val="100"/>
        <color rgb="FFFF7128"/>
        <color rgb="FFFFEF9C"/>
      </colorScale>
    </cfRule>
  </conditionalFormatting>
  <conditionalFormatting sqref="FHI40">
    <cfRule type="colorScale" priority="3593">
      <colorScale>
        <cfvo type="percent" val="0"/>
        <cfvo type="percent" val="100"/>
        <color rgb="FFFF7128"/>
        <color rgb="FFFFEF9C"/>
      </colorScale>
    </cfRule>
  </conditionalFormatting>
  <conditionalFormatting sqref="FHI48">
    <cfRule type="colorScale" priority="3592">
      <colorScale>
        <cfvo type="percent" val="0"/>
        <cfvo type="percent" val="100"/>
        <color rgb="FFFF7128"/>
        <color rgb="FFFFEF9C"/>
      </colorScale>
    </cfRule>
  </conditionalFormatting>
  <conditionalFormatting sqref="FHO7:FHO14 FHO16:FHO47">
    <cfRule type="cellIs" dxfId="2174" priority="3589" operator="between">
      <formula>80</formula>
      <formula>50</formula>
    </cfRule>
    <cfRule type="cellIs" dxfId="2173" priority="3590" operator="greaterThan">
      <formula>80</formula>
    </cfRule>
    <cfRule type="cellIs" dxfId="2172" priority="3591" operator="between">
      <formula>0</formula>
      <formula>50</formula>
    </cfRule>
  </conditionalFormatting>
  <conditionalFormatting sqref="FHW14">
    <cfRule type="colorScale" priority="3588">
      <colorScale>
        <cfvo type="percent" val="0"/>
        <cfvo type="percent" val="100"/>
        <color rgb="FFFF7128"/>
        <color rgb="FFFFEF9C"/>
      </colorScale>
    </cfRule>
  </conditionalFormatting>
  <conditionalFormatting sqref="FHW40">
    <cfRule type="colorScale" priority="3587">
      <colorScale>
        <cfvo type="percent" val="0"/>
        <cfvo type="percent" val="100"/>
        <color rgb="FFFF7128"/>
        <color rgb="FFFFEF9C"/>
      </colorScale>
    </cfRule>
  </conditionalFormatting>
  <conditionalFormatting sqref="FHW48">
    <cfRule type="colorScale" priority="3586">
      <colorScale>
        <cfvo type="percent" val="0"/>
        <cfvo type="percent" val="100"/>
        <color rgb="FFFF7128"/>
        <color rgb="FFFFEF9C"/>
      </colorScale>
    </cfRule>
  </conditionalFormatting>
  <conditionalFormatting sqref="FIC7:FIC14 FIC16:FIC47">
    <cfRule type="cellIs" dxfId="2171" priority="3583" operator="between">
      <formula>80</formula>
      <formula>50</formula>
    </cfRule>
    <cfRule type="cellIs" dxfId="2170" priority="3584" operator="greaterThan">
      <formula>80</formula>
    </cfRule>
    <cfRule type="cellIs" dxfId="2169" priority="3585" operator="between">
      <formula>0</formula>
      <formula>50</formula>
    </cfRule>
  </conditionalFormatting>
  <conditionalFormatting sqref="FIK14">
    <cfRule type="colorScale" priority="3582">
      <colorScale>
        <cfvo type="percent" val="0"/>
        <cfvo type="percent" val="100"/>
        <color rgb="FFFF7128"/>
        <color rgb="FFFFEF9C"/>
      </colorScale>
    </cfRule>
  </conditionalFormatting>
  <conditionalFormatting sqref="FIK40">
    <cfRule type="colorScale" priority="3581">
      <colorScale>
        <cfvo type="percent" val="0"/>
        <cfvo type="percent" val="100"/>
        <color rgb="FFFF7128"/>
        <color rgb="FFFFEF9C"/>
      </colorScale>
    </cfRule>
  </conditionalFormatting>
  <conditionalFormatting sqref="FIK48">
    <cfRule type="colorScale" priority="3580">
      <colorScale>
        <cfvo type="percent" val="0"/>
        <cfvo type="percent" val="100"/>
        <color rgb="FFFF7128"/>
        <color rgb="FFFFEF9C"/>
      </colorScale>
    </cfRule>
  </conditionalFormatting>
  <conditionalFormatting sqref="FIQ7:FIQ14 FIQ16:FIQ47">
    <cfRule type="cellIs" dxfId="2168" priority="3577" operator="between">
      <formula>80</formula>
      <formula>50</formula>
    </cfRule>
    <cfRule type="cellIs" dxfId="2167" priority="3578" operator="greaterThan">
      <formula>80</formula>
    </cfRule>
    <cfRule type="cellIs" dxfId="2166" priority="3579" operator="between">
      <formula>0</formula>
      <formula>50</formula>
    </cfRule>
  </conditionalFormatting>
  <conditionalFormatting sqref="FIY14">
    <cfRule type="colorScale" priority="3576">
      <colorScale>
        <cfvo type="percent" val="0"/>
        <cfvo type="percent" val="100"/>
        <color rgb="FFFF7128"/>
        <color rgb="FFFFEF9C"/>
      </colorScale>
    </cfRule>
  </conditionalFormatting>
  <conditionalFormatting sqref="FIY40">
    <cfRule type="colorScale" priority="3575">
      <colorScale>
        <cfvo type="percent" val="0"/>
        <cfvo type="percent" val="100"/>
        <color rgb="FFFF7128"/>
        <color rgb="FFFFEF9C"/>
      </colorScale>
    </cfRule>
  </conditionalFormatting>
  <conditionalFormatting sqref="FIY48">
    <cfRule type="colorScale" priority="3574">
      <colorScale>
        <cfvo type="percent" val="0"/>
        <cfvo type="percent" val="100"/>
        <color rgb="FFFF7128"/>
        <color rgb="FFFFEF9C"/>
      </colorScale>
    </cfRule>
  </conditionalFormatting>
  <conditionalFormatting sqref="FJE7:FJE14 FJE16:FJE47">
    <cfRule type="cellIs" dxfId="2165" priority="3571" operator="between">
      <formula>80</formula>
      <formula>50</formula>
    </cfRule>
    <cfRule type="cellIs" dxfId="2164" priority="3572" operator="greaterThan">
      <formula>80</formula>
    </cfRule>
    <cfRule type="cellIs" dxfId="2163" priority="3573" operator="between">
      <formula>0</formula>
      <formula>50</formula>
    </cfRule>
  </conditionalFormatting>
  <conditionalFormatting sqref="FJM14">
    <cfRule type="colorScale" priority="3570">
      <colorScale>
        <cfvo type="percent" val="0"/>
        <cfvo type="percent" val="100"/>
        <color rgb="FFFF7128"/>
        <color rgb="FFFFEF9C"/>
      </colorScale>
    </cfRule>
  </conditionalFormatting>
  <conditionalFormatting sqref="FJM40">
    <cfRule type="colorScale" priority="3569">
      <colorScale>
        <cfvo type="percent" val="0"/>
        <cfvo type="percent" val="100"/>
        <color rgb="FFFF7128"/>
        <color rgb="FFFFEF9C"/>
      </colorScale>
    </cfRule>
  </conditionalFormatting>
  <conditionalFormatting sqref="FJM48">
    <cfRule type="colorScale" priority="3568">
      <colorScale>
        <cfvo type="percent" val="0"/>
        <cfvo type="percent" val="100"/>
        <color rgb="FFFF7128"/>
        <color rgb="FFFFEF9C"/>
      </colorScale>
    </cfRule>
  </conditionalFormatting>
  <conditionalFormatting sqref="FJS7:FJS14 FJS16:FJS47">
    <cfRule type="cellIs" dxfId="2162" priority="3565" operator="between">
      <formula>80</formula>
      <formula>50</formula>
    </cfRule>
    <cfRule type="cellIs" dxfId="2161" priority="3566" operator="greaterThan">
      <formula>80</formula>
    </cfRule>
    <cfRule type="cellIs" dxfId="2160" priority="3567" operator="between">
      <formula>0</formula>
      <formula>50</formula>
    </cfRule>
  </conditionalFormatting>
  <conditionalFormatting sqref="FKA14">
    <cfRule type="colorScale" priority="3564">
      <colorScale>
        <cfvo type="percent" val="0"/>
        <cfvo type="percent" val="100"/>
        <color rgb="FFFF7128"/>
        <color rgb="FFFFEF9C"/>
      </colorScale>
    </cfRule>
  </conditionalFormatting>
  <conditionalFormatting sqref="FKA40">
    <cfRule type="colorScale" priority="3563">
      <colorScale>
        <cfvo type="percent" val="0"/>
        <cfvo type="percent" val="100"/>
        <color rgb="FFFF7128"/>
        <color rgb="FFFFEF9C"/>
      </colorScale>
    </cfRule>
  </conditionalFormatting>
  <conditionalFormatting sqref="FKA48">
    <cfRule type="colorScale" priority="3562">
      <colorScale>
        <cfvo type="percent" val="0"/>
        <cfvo type="percent" val="100"/>
        <color rgb="FFFF7128"/>
        <color rgb="FFFFEF9C"/>
      </colorScale>
    </cfRule>
  </conditionalFormatting>
  <conditionalFormatting sqref="FKG7:FKG14 FKG16:FKG47">
    <cfRule type="cellIs" dxfId="2159" priority="3559" operator="between">
      <formula>80</formula>
      <formula>50</formula>
    </cfRule>
    <cfRule type="cellIs" dxfId="2158" priority="3560" operator="greaterThan">
      <formula>80</formula>
    </cfRule>
    <cfRule type="cellIs" dxfId="2157" priority="3561" operator="between">
      <formula>0</formula>
      <formula>50</formula>
    </cfRule>
  </conditionalFormatting>
  <conditionalFormatting sqref="FKO14">
    <cfRule type="colorScale" priority="3558">
      <colorScale>
        <cfvo type="percent" val="0"/>
        <cfvo type="percent" val="100"/>
        <color rgb="FFFF7128"/>
        <color rgb="FFFFEF9C"/>
      </colorScale>
    </cfRule>
  </conditionalFormatting>
  <conditionalFormatting sqref="FKO40">
    <cfRule type="colorScale" priority="3557">
      <colorScale>
        <cfvo type="percent" val="0"/>
        <cfvo type="percent" val="100"/>
        <color rgb="FFFF7128"/>
        <color rgb="FFFFEF9C"/>
      </colorScale>
    </cfRule>
  </conditionalFormatting>
  <conditionalFormatting sqref="FKO48">
    <cfRule type="colorScale" priority="3556">
      <colorScale>
        <cfvo type="percent" val="0"/>
        <cfvo type="percent" val="100"/>
        <color rgb="FFFF7128"/>
        <color rgb="FFFFEF9C"/>
      </colorScale>
    </cfRule>
  </conditionalFormatting>
  <conditionalFormatting sqref="FKU7:FKU14 FKU16:FKU47">
    <cfRule type="cellIs" dxfId="2156" priority="3553" operator="between">
      <formula>80</formula>
      <formula>50</formula>
    </cfRule>
    <cfRule type="cellIs" dxfId="2155" priority="3554" operator="greaterThan">
      <formula>80</formula>
    </cfRule>
    <cfRule type="cellIs" dxfId="2154" priority="3555" operator="between">
      <formula>0</formula>
      <formula>50</formula>
    </cfRule>
  </conditionalFormatting>
  <conditionalFormatting sqref="FLC14">
    <cfRule type="colorScale" priority="3552">
      <colorScale>
        <cfvo type="percent" val="0"/>
        <cfvo type="percent" val="100"/>
        <color rgb="FFFF7128"/>
        <color rgb="FFFFEF9C"/>
      </colorScale>
    </cfRule>
  </conditionalFormatting>
  <conditionalFormatting sqref="FLC40">
    <cfRule type="colorScale" priority="3551">
      <colorScale>
        <cfvo type="percent" val="0"/>
        <cfvo type="percent" val="100"/>
        <color rgb="FFFF7128"/>
        <color rgb="FFFFEF9C"/>
      </colorScale>
    </cfRule>
  </conditionalFormatting>
  <conditionalFormatting sqref="FLC48">
    <cfRule type="colorScale" priority="3550">
      <colorScale>
        <cfvo type="percent" val="0"/>
        <cfvo type="percent" val="100"/>
        <color rgb="FFFF7128"/>
        <color rgb="FFFFEF9C"/>
      </colorScale>
    </cfRule>
  </conditionalFormatting>
  <conditionalFormatting sqref="FLI7:FLI14 FLI16:FLI47">
    <cfRule type="cellIs" dxfId="2153" priority="3547" operator="between">
      <formula>80</formula>
      <formula>50</formula>
    </cfRule>
    <cfRule type="cellIs" dxfId="2152" priority="3548" operator="greaterThan">
      <formula>80</formula>
    </cfRule>
    <cfRule type="cellIs" dxfId="2151" priority="3549" operator="between">
      <formula>0</formula>
      <formula>50</formula>
    </cfRule>
  </conditionalFormatting>
  <conditionalFormatting sqref="FLQ14">
    <cfRule type="colorScale" priority="3546">
      <colorScale>
        <cfvo type="percent" val="0"/>
        <cfvo type="percent" val="100"/>
        <color rgb="FFFF7128"/>
        <color rgb="FFFFEF9C"/>
      </colorScale>
    </cfRule>
  </conditionalFormatting>
  <conditionalFormatting sqref="FLQ40">
    <cfRule type="colorScale" priority="3545">
      <colorScale>
        <cfvo type="percent" val="0"/>
        <cfvo type="percent" val="100"/>
        <color rgb="FFFF7128"/>
        <color rgb="FFFFEF9C"/>
      </colorScale>
    </cfRule>
  </conditionalFormatting>
  <conditionalFormatting sqref="FLQ48">
    <cfRule type="colorScale" priority="3544">
      <colorScale>
        <cfvo type="percent" val="0"/>
        <cfvo type="percent" val="100"/>
        <color rgb="FFFF7128"/>
        <color rgb="FFFFEF9C"/>
      </colorScale>
    </cfRule>
  </conditionalFormatting>
  <conditionalFormatting sqref="FLW7:FLW14 FLW16:FLW47">
    <cfRule type="cellIs" dxfId="2150" priority="3541" operator="between">
      <formula>80</formula>
      <formula>50</formula>
    </cfRule>
    <cfRule type="cellIs" dxfId="2149" priority="3542" operator="greaterThan">
      <formula>80</formula>
    </cfRule>
    <cfRule type="cellIs" dxfId="2148" priority="3543" operator="between">
      <formula>0</formula>
      <formula>50</formula>
    </cfRule>
  </conditionalFormatting>
  <conditionalFormatting sqref="FME14">
    <cfRule type="colorScale" priority="3540">
      <colorScale>
        <cfvo type="percent" val="0"/>
        <cfvo type="percent" val="100"/>
        <color rgb="FFFF7128"/>
        <color rgb="FFFFEF9C"/>
      </colorScale>
    </cfRule>
  </conditionalFormatting>
  <conditionalFormatting sqref="FME40">
    <cfRule type="colorScale" priority="3539">
      <colorScale>
        <cfvo type="percent" val="0"/>
        <cfvo type="percent" val="100"/>
        <color rgb="FFFF7128"/>
        <color rgb="FFFFEF9C"/>
      </colorScale>
    </cfRule>
  </conditionalFormatting>
  <conditionalFormatting sqref="FME48">
    <cfRule type="colorScale" priority="3538">
      <colorScale>
        <cfvo type="percent" val="0"/>
        <cfvo type="percent" val="100"/>
        <color rgb="FFFF7128"/>
        <color rgb="FFFFEF9C"/>
      </colorScale>
    </cfRule>
  </conditionalFormatting>
  <conditionalFormatting sqref="FMK7:FMK14 FMK16:FMK47">
    <cfRule type="cellIs" dxfId="2147" priority="3535" operator="between">
      <formula>80</formula>
      <formula>50</formula>
    </cfRule>
    <cfRule type="cellIs" dxfId="2146" priority="3536" operator="greaterThan">
      <formula>80</formula>
    </cfRule>
    <cfRule type="cellIs" dxfId="2145" priority="3537" operator="between">
      <formula>0</formula>
      <formula>50</formula>
    </cfRule>
  </conditionalFormatting>
  <conditionalFormatting sqref="FMS14">
    <cfRule type="colorScale" priority="3534">
      <colorScale>
        <cfvo type="percent" val="0"/>
        <cfvo type="percent" val="100"/>
        <color rgb="FFFF7128"/>
        <color rgb="FFFFEF9C"/>
      </colorScale>
    </cfRule>
  </conditionalFormatting>
  <conditionalFormatting sqref="FMS40">
    <cfRule type="colorScale" priority="3533">
      <colorScale>
        <cfvo type="percent" val="0"/>
        <cfvo type="percent" val="100"/>
        <color rgb="FFFF7128"/>
        <color rgb="FFFFEF9C"/>
      </colorScale>
    </cfRule>
  </conditionalFormatting>
  <conditionalFormatting sqref="FMS48">
    <cfRule type="colorScale" priority="3532">
      <colorScale>
        <cfvo type="percent" val="0"/>
        <cfvo type="percent" val="100"/>
        <color rgb="FFFF7128"/>
        <color rgb="FFFFEF9C"/>
      </colorScale>
    </cfRule>
  </conditionalFormatting>
  <conditionalFormatting sqref="FMY7:FMY14 FMY16:FMY47">
    <cfRule type="cellIs" dxfId="2144" priority="3529" operator="between">
      <formula>80</formula>
      <formula>50</formula>
    </cfRule>
    <cfRule type="cellIs" dxfId="2143" priority="3530" operator="greaterThan">
      <formula>80</formula>
    </cfRule>
    <cfRule type="cellIs" dxfId="2142" priority="3531" operator="between">
      <formula>0</formula>
      <formula>50</formula>
    </cfRule>
  </conditionalFormatting>
  <conditionalFormatting sqref="FNG14">
    <cfRule type="colorScale" priority="3528">
      <colorScale>
        <cfvo type="percent" val="0"/>
        <cfvo type="percent" val="100"/>
        <color rgb="FFFF7128"/>
        <color rgb="FFFFEF9C"/>
      </colorScale>
    </cfRule>
  </conditionalFormatting>
  <conditionalFormatting sqref="FNG40">
    <cfRule type="colorScale" priority="3527">
      <colorScale>
        <cfvo type="percent" val="0"/>
        <cfvo type="percent" val="100"/>
        <color rgb="FFFF7128"/>
        <color rgb="FFFFEF9C"/>
      </colorScale>
    </cfRule>
  </conditionalFormatting>
  <conditionalFormatting sqref="FNG48">
    <cfRule type="colorScale" priority="3526">
      <colorScale>
        <cfvo type="percent" val="0"/>
        <cfvo type="percent" val="100"/>
        <color rgb="FFFF7128"/>
        <color rgb="FFFFEF9C"/>
      </colorScale>
    </cfRule>
  </conditionalFormatting>
  <conditionalFormatting sqref="FNM7:FNM14 FNM16:FNM47">
    <cfRule type="cellIs" dxfId="2141" priority="3523" operator="between">
      <formula>80</formula>
      <formula>50</formula>
    </cfRule>
    <cfRule type="cellIs" dxfId="2140" priority="3524" operator="greaterThan">
      <formula>80</formula>
    </cfRule>
    <cfRule type="cellIs" dxfId="2139" priority="3525" operator="between">
      <formula>0</formula>
      <formula>50</formula>
    </cfRule>
  </conditionalFormatting>
  <conditionalFormatting sqref="FNU14">
    <cfRule type="colorScale" priority="3522">
      <colorScale>
        <cfvo type="percent" val="0"/>
        <cfvo type="percent" val="100"/>
        <color rgb="FFFF7128"/>
        <color rgb="FFFFEF9C"/>
      </colorScale>
    </cfRule>
  </conditionalFormatting>
  <conditionalFormatting sqref="FNU40">
    <cfRule type="colorScale" priority="3521">
      <colorScale>
        <cfvo type="percent" val="0"/>
        <cfvo type="percent" val="100"/>
        <color rgb="FFFF7128"/>
        <color rgb="FFFFEF9C"/>
      </colorScale>
    </cfRule>
  </conditionalFormatting>
  <conditionalFormatting sqref="FNU48">
    <cfRule type="colorScale" priority="3520">
      <colorScale>
        <cfvo type="percent" val="0"/>
        <cfvo type="percent" val="100"/>
        <color rgb="FFFF7128"/>
        <color rgb="FFFFEF9C"/>
      </colorScale>
    </cfRule>
  </conditionalFormatting>
  <conditionalFormatting sqref="FOA7:FOA14 FOA16:FOA47">
    <cfRule type="cellIs" dxfId="2138" priority="3517" operator="between">
      <formula>80</formula>
      <formula>50</formula>
    </cfRule>
    <cfRule type="cellIs" dxfId="2137" priority="3518" operator="greaterThan">
      <formula>80</formula>
    </cfRule>
    <cfRule type="cellIs" dxfId="2136" priority="3519" operator="between">
      <formula>0</formula>
      <formula>50</formula>
    </cfRule>
  </conditionalFormatting>
  <conditionalFormatting sqref="FOI14">
    <cfRule type="colorScale" priority="3516">
      <colorScale>
        <cfvo type="percent" val="0"/>
        <cfvo type="percent" val="100"/>
        <color rgb="FFFF7128"/>
        <color rgb="FFFFEF9C"/>
      </colorScale>
    </cfRule>
  </conditionalFormatting>
  <conditionalFormatting sqref="FOI40">
    <cfRule type="colorScale" priority="3515">
      <colorScale>
        <cfvo type="percent" val="0"/>
        <cfvo type="percent" val="100"/>
        <color rgb="FFFF7128"/>
        <color rgb="FFFFEF9C"/>
      </colorScale>
    </cfRule>
  </conditionalFormatting>
  <conditionalFormatting sqref="FOI48">
    <cfRule type="colorScale" priority="3514">
      <colorScale>
        <cfvo type="percent" val="0"/>
        <cfvo type="percent" val="100"/>
        <color rgb="FFFF7128"/>
        <color rgb="FFFFEF9C"/>
      </colorScale>
    </cfRule>
  </conditionalFormatting>
  <conditionalFormatting sqref="FOO7:FOO14 FOO16:FOO47">
    <cfRule type="cellIs" dxfId="2135" priority="3511" operator="between">
      <formula>80</formula>
      <formula>50</formula>
    </cfRule>
    <cfRule type="cellIs" dxfId="2134" priority="3512" operator="greaterThan">
      <formula>80</formula>
    </cfRule>
    <cfRule type="cellIs" dxfId="2133" priority="3513" operator="between">
      <formula>0</formula>
      <formula>50</formula>
    </cfRule>
  </conditionalFormatting>
  <conditionalFormatting sqref="FOW14">
    <cfRule type="colorScale" priority="3510">
      <colorScale>
        <cfvo type="percent" val="0"/>
        <cfvo type="percent" val="100"/>
        <color rgb="FFFF7128"/>
        <color rgb="FFFFEF9C"/>
      </colorScale>
    </cfRule>
  </conditionalFormatting>
  <conditionalFormatting sqref="FOW40">
    <cfRule type="colorScale" priority="3509">
      <colorScale>
        <cfvo type="percent" val="0"/>
        <cfvo type="percent" val="100"/>
        <color rgb="FFFF7128"/>
        <color rgb="FFFFEF9C"/>
      </colorScale>
    </cfRule>
  </conditionalFormatting>
  <conditionalFormatting sqref="FOW48">
    <cfRule type="colorScale" priority="3508">
      <colorScale>
        <cfvo type="percent" val="0"/>
        <cfvo type="percent" val="100"/>
        <color rgb="FFFF7128"/>
        <color rgb="FFFFEF9C"/>
      </colorScale>
    </cfRule>
  </conditionalFormatting>
  <conditionalFormatting sqref="FPC7:FPC14 FPC16:FPC47">
    <cfRule type="cellIs" dxfId="2132" priority="3505" operator="between">
      <formula>80</formula>
      <formula>50</formula>
    </cfRule>
    <cfRule type="cellIs" dxfId="2131" priority="3506" operator="greaterThan">
      <formula>80</formula>
    </cfRule>
    <cfRule type="cellIs" dxfId="2130" priority="3507" operator="between">
      <formula>0</formula>
      <formula>50</formula>
    </cfRule>
  </conditionalFormatting>
  <conditionalFormatting sqref="FPK14">
    <cfRule type="colorScale" priority="3504">
      <colorScale>
        <cfvo type="percent" val="0"/>
        <cfvo type="percent" val="100"/>
        <color rgb="FFFF7128"/>
        <color rgb="FFFFEF9C"/>
      </colorScale>
    </cfRule>
  </conditionalFormatting>
  <conditionalFormatting sqref="FPK40">
    <cfRule type="colorScale" priority="3503">
      <colorScale>
        <cfvo type="percent" val="0"/>
        <cfvo type="percent" val="100"/>
        <color rgb="FFFF7128"/>
        <color rgb="FFFFEF9C"/>
      </colorScale>
    </cfRule>
  </conditionalFormatting>
  <conditionalFormatting sqref="FPK48">
    <cfRule type="colorScale" priority="3502">
      <colorScale>
        <cfvo type="percent" val="0"/>
        <cfvo type="percent" val="100"/>
        <color rgb="FFFF7128"/>
        <color rgb="FFFFEF9C"/>
      </colorScale>
    </cfRule>
  </conditionalFormatting>
  <conditionalFormatting sqref="FPQ7:FPQ14 FPQ16:FPQ47">
    <cfRule type="cellIs" dxfId="2129" priority="3499" operator="between">
      <formula>80</formula>
      <formula>50</formula>
    </cfRule>
    <cfRule type="cellIs" dxfId="2128" priority="3500" operator="greaterThan">
      <formula>80</formula>
    </cfRule>
    <cfRule type="cellIs" dxfId="2127" priority="3501" operator="between">
      <formula>0</formula>
      <formula>50</formula>
    </cfRule>
  </conditionalFormatting>
  <conditionalFormatting sqref="FPY14">
    <cfRule type="colorScale" priority="3498">
      <colorScale>
        <cfvo type="percent" val="0"/>
        <cfvo type="percent" val="100"/>
        <color rgb="FFFF7128"/>
        <color rgb="FFFFEF9C"/>
      </colorScale>
    </cfRule>
  </conditionalFormatting>
  <conditionalFormatting sqref="FPY40">
    <cfRule type="colorScale" priority="3497">
      <colorScale>
        <cfvo type="percent" val="0"/>
        <cfvo type="percent" val="100"/>
        <color rgb="FFFF7128"/>
        <color rgb="FFFFEF9C"/>
      </colorScale>
    </cfRule>
  </conditionalFormatting>
  <conditionalFormatting sqref="FPY48">
    <cfRule type="colorScale" priority="3496">
      <colorScale>
        <cfvo type="percent" val="0"/>
        <cfvo type="percent" val="100"/>
        <color rgb="FFFF7128"/>
        <color rgb="FFFFEF9C"/>
      </colorScale>
    </cfRule>
  </conditionalFormatting>
  <conditionalFormatting sqref="FQE7:FQE14 FQE16:FQE47">
    <cfRule type="cellIs" dxfId="2126" priority="3493" operator="between">
      <formula>80</formula>
      <formula>50</formula>
    </cfRule>
    <cfRule type="cellIs" dxfId="2125" priority="3494" operator="greaterThan">
      <formula>80</formula>
    </cfRule>
    <cfRule type="cellIs" dxfId="2124" priority="3495" operator="between">
      <formula>0</formula>
      <formula>50</formula>
    </cfRule>
  </conditionalFormatting>
  <conditionalFormatting sqref="FQM14">
    <cfRule type="colorScale" priority="3492">
      <colorScale>
        <cfvo type="percent" val="0"/>
        <cfvo type="percent" val="100"/>
        <color rgb="FFFF7128"/>
        <color rgb="FFFFEF9C"/>
      </colorScale>
    </cfRule>
  </conditionalFormatting>
  <conditionalFormatting sqref="FQM40">
    <cfRule type="colorScale" priority="3491">
      <colorScale>
        <cfvo type="percent" val="0"/>
        <cfvo type="percent" val="100"/>
        <color rgb="FFFF7128"/>
        <color rgb="FFFFEF9C"/>
      </colorScale>
    </cfRule>
  </conditionalFormatting>
  <conditionalFormatting sqref="FQM48">
    <cfRule type="colorScale" priority="3490">
      <colorScale>
        <cfvo type="percent" val="0"/>
        <cfvo type="percent" val="100"/>
        <color rgb="FFFF7128"/>
        <color rgb="FFFFEF9C"/>
      </colorScale>
    </cfRule>
  </conditionalFormatting>
  <conditionalFormatting sqref="FQS7:FQS14 FQS16:FQS47">
    <cfRule type="cellIs" dxfId="2123" priority="3487" operator="between">
      <formula>80</formula>
      <formula>50</formula>
    </cfRule>
    <cfRule type="cellIs" dxfId="2122" priority="3488" operator="greaterThan">
      <formula>80</formula>
    </cfRule>
    <cfRule type="cellIs" dxfId="2121" priority="3489" operator="between">
      <formula>0</formula>
      <formula>50</formula>
    </cfRule>
  </conditionalFormatting>
  <conditionalFormatting sqref="FRA14">
    <cfRule type="colorScale" priority="3486">
      <colorScale>
        <cfvo type="percent" val="0"/>
        <cfvo type="percent" val="100"/>
        <color rgb="FFFF7128"/>
        <color rgb="FFFFEF9C"/>
      </colorScale>
    </cfRule>
  </conditionalFormatting>
  <conditionalFormatting sqref="FRA40">
    <cfRule type="colorScale" priority="3485">
      <colorScale>
        <cfvo type="percent" val="0"/>
        <cfvo type="percent" val="100"/>
        <color rgb="FFFF7128"/>
        <color rgb="FFFFEF9C"/>
      </colorScale>
    </cfRule>
  </conditionalFormatting>
  <conditionalFormatting sqref="FRA48">
    <cfRule type="colorScale" priority="3484">
      <colorScale>
        <cfvo type="percent" val="0"/>
        <cfvo type="percent" val="100"/>
        <color rgb="FFFF7128"/>
        <color rgb="FFFFEF9C"/>
      </colorScale>
    </cfRule>
  </conditionalFormatting>
  <conditionalFormatting sqref="FRG7:FRG14 FRG16:FRG47">
    <cfRule type="cellIs" dxfId="2120" priority="3481" operator="between">
      <formula>80</formula>
      <formula>50</formula>
    </cfRule>
    <cfRule type="cellIs" dxfId="2119" priority="3482" operator="greaterThan">
      <formula>80</formula>
    </cfRule>
    <cfRule type="cellIs" dxfId="2118" priority="3483" operator="between">
      <formula>0</formula>
      <formula>50</formula>
    </cfRule>
  </conditionalFormatting>
  <conditionalFormatting sqref="FRO14">
    <cfRule type="colorScale" priority="3480">
      <colorScale>
        <cfvo type="percent" val="0"/>
        <cfvo type="percent" val="100"/>
        <color rgb="FFFF7128"/>
        <color rgb="FFFFEF9C"/>
      </colorScale>
    </cfRule>
  </conditionalFormatting>
  <conditionalFormatting sqref="FRO40">
    <cfRule type="colorScale" priority="3479">
      <colorScale>
        <cfvo type="percent" val="0"/>
        <cfvo type="percent" val="100"/>
        <color rgb="FFFF7128"/>
        <color rgb="FFFFEF9C"/>
      </colorScale>
    </cfRule>
  </conditionalFormatting>
  <conditionalFormatting sqref="FRO48">
    <cfRule type="colorScale" priority="3478">
      <colorScale>
        <cfvo type="percent" val="0"/>
        <cfvo type="percent" val="100"/>
        <color rgb="FFFF7128"/>
        <color rgb="FFFFEF9C"/>
      </colorScale>
    </cfRule>
  </conditionalFormatting>
  <conditionalFormatting sqref="FRU7:FRU14 FRU16:FRU47">
    <cfRule type="cellIs" dxfId="2117" priority="3475" operator="between">
      <formula>80</formula>
      <formula>50</formula>
    </cfRule>
    <cfRule type="cellIs" dxfId="2116" priority="3476" operator="greaterThan">
      <formula>80</formula>
    </cfRule>
    <cfRule type="cellIs" dxfId="2115" priority="3477" operator="between">
      <formula>0</formula>
      <formula>50</formula>
    </cfRule>
  </conditionalFormatting>
  <conditionalFormatting sqref="FSC14">
    <cfRule type="colorScale" priority="3474">
      <colorScale>
        <cfvo type="percent" val="0"/>
        <cfvo type="percent" val="100"/>
        <color rgb="FFFF7128"/>
        <color rgb="FFFFEF9C"/>
      </colorScale>
    </cfRule>
  </conditionalFormatting>
  <conditionalFormatting sqref="FSC40">
    <cfRule type="colorScale" priority="3473">
      <colorScale>
        <cfvo type="percent" val="0"/>
        <cfvo type="percent" val="100"/>
        <color rgb="FFFF7128"/>
        <color rgb="FFFFEF9C"/>
      </colorScale>
    </cfRule>
  </conditionalFormatting>
  <conditionalFormatting sqref="FSC48">
    <cfRule type="colorScale" priority="3472">
      <colorScale>
        <cfvo type="percent" val="0"/>
        <cfvo type="percent" val="100"/>
        <color rgb="FFFF7128"/>
        <color rgb="FFFFEF9C"/>
      </colorScale>
    </cfRule>
  </conditionalFormatting>
  <conditionalFormatting sqref="FSI7:FSI14 FSI16:FSI47">
    <cfRule type="cellIs" dxfId="2114" priority="3469" operator="between">
      <formula>80</formula>
      <formula>50</formula>
    </cfRule>
    <cfRule type="cellIs" dxfId="2113" priority="3470" operator="greaterThan">
      <formula>80</formula>
    </cfRule>
    <cfRule type="cellIs" dxfId="2112" priority="3471" operator="between">
      <formula>0</formula>
      <formula>50</formula>
    </cfRule>
  </conditionalFormatting>
  <conditionalFormatting sqref="FSQ14">
    <cfRule type="colorScale" priority="3468">
      <colorScale>
        <cfvo type="percent" val="0"/>
        <cfvo type="percent" val="100"/>
        <color rgb="FFFF7128"/>
        <color rgb="FFFFEF9C"/>
      </colorScale>
    </cfRule>
  </conditionalFormatting>
  <conditionalFormatting sqref="FSQ40">
    <cfRule type="colorScale" priority="3467">
      <colorScale>
        <cfvo type="percent" val="0"/>
        <cfvo type="percent" val="100"/>
        <color rgb="FFFF7128"/>
        <color rgb="FFFFEF9C"/>
      </colorScale>
    </cfRule>
  </conditionalFormatting>
  <conditionalFormatting sqref="FSQ48">
    <cfRule type="colorScale" priority="3466">
      <colorScale>
        <cfvo type="percent" val="0"/>
        <cfvo type="percent" val="100"/>
        <color rgb="FFFF7128"/>
        <color rgb="FFFFEF9C"/>
      </colorScale>
    </cfRule>
  </conditionalFormatting>
  <conditionalFormatting sqref="FSW7:FSW14 FSW16:FSW47">
    <cfRule type="cellIs" dxfId="2111" priority="3463" operator="between">
      <formula>80</formula>
      <formula>50</formula>
    </cfRule>
    <cfRule type="cellIs" dxfId="2110" priority="3464" operator="greaterThan">
      <formula>80</formula>
    </cfRule>
    <cfRule type="cellIs" dxfId="2109" priority="3465" operator="between">
      <formula>0</formula>
      <formula>50</formula>
    </cfRule>
  </conditionalFormatting>
  <conditionalFormatting sqref="FTE14">
    <cfRule type="colorScale" priority="3462">
      <colorScale>
        <cfvo type="percent" val="0"/>
        <cfvo type="percent" val="100"/>
        <color rgb="FFFF7128"/>
        <color rgb="FFFFEF9C"/>
      </colorScale>
    </cfRule>
  </conditionalFormatting>
  <conditionalFormatting sqref="FTE40">
    <cfRule type="colorScale" priority="3461">
      <colorScale>
        <cfvo type="percent" val="0"/>
        <cfvo type="percent" val="100"/>
        <color rgb="FFFF7128"/>
        <color rgb="FFFFEF9C"/>
      </colorScale>
    </cfRule>
  </conditionalFormatting>
  <conditionalFormatting sqref="FTE48">
    <cfRule type="colorScale" priority="3460">
      <colorScale>
        <cfvo type="percent" val="0"/>
        <cfvo type="percent" val="100"/>
        <color rgb="FFFF7128"/>
        <color rgb="FFFFEF9C"/>
      </colorScale>
    </cfRule>
  </conditionalFormatting>
  <conditionalFormatting sqref="FTK7:FTK14 FTK16:FTK47">
    <cfRule type="cellIs" dxfId="2108" priority="3457" operator="between">
      <formula>80</formula>
      <formula>50</formula>
    </cfRule>
    <cfRule type="cellIs" dxfId="2107" priority="3458" operator="greaterThan">
      <formula>80</formula>
    </cfRule>
    <cfRule type="cellIs" dxfId="2106" priority="3459" operator="between">
      <formula>0</formula>
      <formula>50</formula>
    </cfRule>
  </conditionalFormatting>
  <conditionalFormatting sqref="FTS14">
    <cfRule type="colorScale" priority="3456">
      <colorScale>
        <cfvo type="percent" val="0"/>
        <cfvo type="percent" val="100"/>
        <color rgb="FFFF7128"/>
        <color rgb="FFFFEF9C"/>
      </colorScale>
    </cfRule>
  </conditionalFormatting>
  <conditionalFormatting sqref="FTS40">
    <cfRule type="colorScale" priority="3455">
      <colorScale>
        <cfvo type="percent" val="0"/>
        <cfvo type="percent" val="100"/>
        <color rgb="FFFF7128"/>
        <color rgb="FFFFEF9C"/>
      </colorScale>
    </cfRule>
  </conditionalFormatting>
  <conditionalFormatting sqref="FTS48">
    <cfRule type="colorScale" priority="3454">
      <colorScale>
        <cfvo type="percent" val="0"/>
        <cfvo type="percent" val="100"/>
        <color rgb="FFFF7128"/>
        <color rgb="FFFFEF9C"/>
      </colorScale>
    </cfRule>
  </conditionalFormatting>
  <conditionalFormatting sqref="FTY7:FTY14 FTY16:FTY47">
    <cfRule type="cellIs" dxfId="2105" priority="3451" operator="between">
      <formula>80</formula>
      <formula>50</formula>
    </cfRule>
    <cfRule type="cellIs" dxfId="2104" priority="3452" operator="greaterThan">
      <formula>80</formula>
    </cfRule>
    <cfRule type="cellIs" dxfId="2103" priority="3453" operator="between">
      <formula>0</formula>
      <formula>50</formula>
    </cfRule>
  </conditionalFormatting>
  <conditionalFormatting sqref="FUG14">
    <cfRule type="colorScale" priority="3450">
      <colorScale>
        <cfvo type="percent" val="0"/>
        <cfvo type="percent" val="100"/>
        <color rgb="FFFF7128"/>
        <color rgb="FFFFEF9C"/>
      </colorScale>
    </cfRule>
  </conditionalFormatting>
  <conditionalFormatting sqref="FUG40">
    <cfRule type="colorScale" priority="3449">
      <colorScale>
        <cfvo type="percent" val="0"/>
        <cfvo type="percent" val="100"/>
        <color rgb="FFFF7128"/>
        <color rgb="FFFFEF9C"/>
      </colorScale>
    </cfRule>
  </conditionalFormatting>
  <conditionalFormatting sqref="FUG48">
    <cfRule type="colorScale" priority="3448">
      <colorScale>
        <cfvo type="percent" val="0"/>
        <cfvo type="percent" val="100"/>
        <color rgb="FFFF7128"/>
        <color rgb="FFFFEF9C"/>
      </colorScale>
    </cfRule>
  </conditionalFormatting>
  <conditionalFormatting sqref="FUM7:FUM14 FUM16:FUM47">
    <cfRule type="cellIs" dxfId="2102" priority="3445" operator="between">
      <formula>80</formula>
      <formula>50</formula>
    </cfRule>
    <cfRule type="cellIs" dxfId="2101" priority="3446" operator="greaterThan">
      <formula>80</formula>
    </cfRule>
    <cfRule type="cellIs" dxfId="2100" priority="3447" operator="between">
      <formula>0</formula>
      <formula>50</formula>
    </cfRule>
  </conditionalFormatting>
  <conditionalFormatting sqref="FUU14">
    <cfRule type="colorScale" priority="3444">
      <colorScale>
        <cfvo type="percent" val="0"/>
        <cfvo type="percent" val="100"/>
        <color rgb="FFFF7128"/>
        <color rgb="FFFFEF9C"/>
      </colorScale>
    </cfRule>
  </conditionalFormatting>
  <conditionalFormatting sqref="FUU40">
    <cfRule type="colorScale" priority="3443">
      <colorScale>
        <cfvo type="percent" val="0"/>
        <cfvo type="percent" val="100"/>
        <color rgb="FFFF7128"/>
        <color rgb="FFFFEF9C"/>
      </colorScale>
    </cfRule>
  </conditionalFormatting>
  <conditionalFormatting sqref="FUU48">
    <cfRule type="colorScale" priority="3442">
      <colorScale>
        <cfvo type="percent" val="0"/>
        <cfvo type="percent" val="100"/>
        <color rgb="FFFF7128"/>
        <color rgb="FFFFEF9C"/>
      </colorScale>
    </cfRule>
  </conditionalFormatting>
  <conditionalFormatting sqref="FVA7:FVA14 FVA16:FVA47">
    <cfRule type="cellIs" dxfId="2099" priority="3439" operator="between">
      <formula>80</formula>
      <formula>50</formula>
    </cfRule>
    <cfRule type="cellIs" dxfId="2098" priority="3440" operator="greaterThan">
      <formula>80</formula>
    </cfRule>
    <cfRule type="cellIs" dxfId="2097" priority="3441" operator="between">
      <formula>0</formula>
      <formula>50</formula>
    </cfRule>
  </conditionalFormatting>
  <conditionalFormatting sqref="FVI14">
    <cfRule type="colorScale" priority="3438">
      <colorScale>
        <cfvo type="percent" val="0"/>
        <cfvo type="percent" val="100"/>
        <color rgb="FFFF7128"/>
        <color rgb="FFFFEF9C"/>
      </colorScale>
    </cfRule>
  </conditionalFormatting>
  <conditionalFormatting sqref="FVI40">
    <cfRule type="colorScale" priority="3437">
      <colorScale>
        <cfvo type="percent" val="0"/>
        <cfvo type="percent" val="100"/>
        <color rgb="FFFF7128"/>
        <color rgb="FFFFEF9C"/>
      </colorScale>
    </cfRule>
  </conditionalFormatting>
  <conditionalFormatting sqref="FVI48">
    <cfRule type="colorScale" priority="3436">
      <colorScale>
        <cfvo type="percent" val="0"/>
        <cfvo type="percent" val="100"/>
        <color rgb="FFFF7128"/>
        <color rgb="FFFFEF9C"/>
      </colorScale>
    </cfRule>
  </conditionalFormatting>
  <conditionalFormatting sqref="FVO7:FVO14 FVO16:FVO47">
    <cfRule type="cellIs" dxfId="2096" priority="3433" operator="between">
      <formula>80</formula>
      <formula>50</formula>
    </cfRule>
    <cfRule type="cellIs" dxfId="2095" priority="3434" operator="greaterThan">
      <formula>80</formula>
    </cfRule>
    <cfRule type="cellIs" dxfId="2094" priority="3435" operator="between">
      <formula>0</formula>
      <formula>50</formula>
    </cfRule>
  </conditionalFormatting>
  <conditionalFormatting sqref="FVW14">
    <cfRule type="colorScale" priority="3432">
      <colorScale>
        <cfvo type="percent" val="0"/>
        <cfvo type="percent" val="100"/>
        <color rgb="FFFF7128"/>
        <color rgb="FFFFEF9C"/>
      </colorScale>
    </cfRule>
  </conditionalFormatting>
  <conditionalFormatting sqref="FVW40">
    <cfRule type="colorScale" priority="3431">
      <colorScale>
        <cfvo type="percent" val="0"/>
        <cfvo type="percent" val="100"/>
        <color rgb="FFFF7128"/>
        <color rgb="FFFFEF9C"/>
      </colorScale>
    </cfRule>
  </conditionalFormatting>
  <conditionalFormatting sqref="FVW48">
    <cfRule type="colorScale" priority="3430">
      <colorScale>
        <cfvo type="percent" val="0"/>
        <cfvo type="percent" val="100"/>
        <color rgb="FFFF7128"/>
        <color rgb="FFFFEF9C"/>
      </colorScale>
    </cfRule>
  </conditionalFormatting>
  <conditionalFormatting sqref="FWC7:FWC14 FWC16:FWC47">
    <cfRule type="cellIs" dxfId="2093" priority="3427" operator="between">
      <formula>80</formula>
      <formula>50</formula>
    </cfRule>
    <cfRule type="cellIs" dxfId="2092" priority="3428" operator="greaterThan">
      <formula>80</formula>
    </cfRule>
    <cfRule type="cellIs" dxfId="2091" priority="3429" operator="between">
      <formula>0</formula>
      <formula>50</formula>
    </cfRule>
  </conditionalFormatting>
  <conditionalFormatting sqref="FWK14">
    <cfRule type="colorScale" priority="3426">
      <colorScale>
        <cfvo type="percent" val="0"/>
        <cfvo type="percent" val="100"/>
        <color rgb="FFFF7128"/>
        <color rgb="FFFFEF9C"/>
      </colorScale>
    </cfRule>
  </conditionalFormatting>
  <conditionalFormatting sqref="FWK40">
    <cfRule type="colorScale" priority="3425">
      <colorScale>
        <cfvo type="percent" val="0"/>
        <cfvo type="percent" val="100"/>
        <color rgb="FFFF7128"/>
        <color rgb="FFFFEF9C"/>
      </colorScale>
    </cfRule>
  </conditionalFormatting>
  <conditionalFormatting sqref="FWK48">
    <cfRule type="colorScale" priority="3424">
      <colorScale>
        <cfvo type="percent" val="0"/>
        <cfvo type="percent" val="100"/>
        <color rgb="FFFF7128"/>
        <color rgb="FFFFEF9C"/>
      </colorScale>
    </cfRule>
  </conditionalFormatting>
  <conditionalFormatting sqref="FWQ7:FWQ14 FWQ16:FWQ47">
    <cfRule type="cellIs" dxfId="2090" priority="3421" operator="between">
      <formula>80</formula>
      <formula>50</formula>
    </cfRule>
    <cfRule type="cellIs" dxfId="2089" priority="3422" operator="greaterThan">
      <formula>80</formula>
    </cfRule>
    <cfRule type="cellIs" dxfId="2088" priority="3423" operator="between">
      <formula>0</formula>
      <formula>50</formula>
    </cfRule>
  </conditionalFormatting>
  <conditionalFormatting sqref="FWY14">
    <cfRule type="colorScale" priority="3420">
      <colorScale>
        <cfvo type="percent" val="0"/>
        <cfvo type="percent" val="100"/>
        <color rgb="FFFF7128"/>
        <color rgb="FFFFEF9C"/>
      </colorScale>
    </cfRule>
  </conditionalFormatting>
  <conditionalFormatting sqref="FWY40">
    <cfRule type="colorScale" priority="3419">
      <colorScale>
        <cfvo type="percent" val="0"/>
        <cfvo type="percent" val="100"/>
        <color rgb="FFFF7128"/>
        <color rgb="FFFFEF9C"/>
      </colorScale>
    </cfRule>
  </conditionalFormatting>
  <conditionalFormatting sqref="FWY48">
    <cfRule type="colorScale" priority="3418">
      <colorScale>
        <cfvo type="percent" val="0"/>
        <cfvo type="percent" val="100"/>
        <color rgb="FFFF7128"/>
        <color rgb="FFFFEF9C"/>
      </colorScale>
    </cfRule>
  </conditionalFormatting>
  <conditionalFormatting sqref="FXE7:FXE14 FXE16:FXE47">
    <cfRule type="cellIs" dxfId="2087" priority="3415" operator="between">
      <formula>80</formula>
      <formula>50</formula>
    </cfRule>
    <cfRule type="cellIs" dxfId="2086" priority="3416" operator="greaterThan">
      <formula>80</formula>
    </cfRule>
    <cfRule type="cellIs" dxfId="2085" priority="3417" operator="between">
      <formula>0</formula>
      <formula>50</formula>
    </cfRule>
  </conditionalFormatting>
  <conditionalFormatting sqref="FXM14">
    <cfRule type="colorScale" priority="3414">
      <colorScale>
        <cfvo type="percent" val="0"/>
        <cfvo type="percent" val="100"/>
        <color rgb="FFFF7128"/>
        <color rgb="FFFFEF9C"/>
      </colorScale>
    </cfRule>
  </conditionalFormatting>
  <conditionalFormatting sqref="FXM40">
    <cfRule type="colorScale" priority="3413">
      <colorScale>
        <cfvo type="percent" val="0"/>
        <cfvo type="percent" val="100"/>
        <color rgb="FFFF7128"/>
        <color rgb="FFFFEF9C"/>
      </colorScale>
    </cfRule>
  </conditionalFormatting>
  <conditionalFormatting sqref="FXM48">
    <cfRule type="colorScale" priority="3412">
      <colorScale>
        <cfvo type="percent" val="0"/>
        <cfvo type="percent" val="100"/>
        <color rgb="FFFF7128"/>
        <color rgb="FFFFEF9C"/>
      </colorScale>
    </cfRule>
  </conditionalFormatting>
  <conditionalFormatting sqref="FXS7:FXS14 FXS16:FXS47">
    <cfRule type="cellIs" dxfId="2084" priority="3409" operator="between">
      <formula>80</formula>
      <formula>50</formula>
    </cfRule>
    <cfRule type="cellIs" dxfId="2083" priority="3410" operator="greaterThan">
      <formula>80</formula>
    </cfRule>
    <cfRule type="cellIs" dxfId="2082" priority="3411" operator="between">
      <formula>0</formula>
      <formula>50</formula>
    </cfRule>
  </conditionalFormatting>
  <conditionalFormatting sqref="FYA14">
    <cfRule type="colorScale" priority="3408">
      <colorScale>
        <cfvo type="percent" val="0"/>
        <cfvo type="percent" val="100"/>
        <color rgb="FFFF7128"/>
        <color rgb="FFFFEF9C"/>
      </colorScale>
    </cfRule>
  </conditionalFormatting>
  <conditionalFormatting sqref="FYA40">
    <cfRule type="colorScale" priority="3407">
      <colorScale>
        <cfvo type="percent" val="0"/>
        <cfvo type="percent" val="100"/>
        <color rgb="FFFF7128"/>
        <color rgb="FFFFEF9C"/>
      </colorScale>
    </cfRule>
  </conditionalFormatting>
  <conditionalFormatting sqref="FYA48">
    <cfRule type="colorScale" priority="3406">
      <colorScale>
        <cfvo type="percent" val="0"/>
        <cfvo type="percent" val="100"/>
        <color rgb="FFFF7128"/>
        <color rgb="FFFFEF9C"/>
      </colorScale>
    </cfRule>
  </conditionalFormatting>
  <conditionalFormatting sqref="FYG7:FYG14 FYG16:FYG47">
    <cfRule type="cellIs" dxfId="2081" priority="3403" operator="between">
      <formula>80</formula>
      <formula>50</formula>
    </cfRule>
    <cfRule type="cellIs" dxfId="2080" priority="3404" operator="greaterThan">
      <formula>80</formula>
    </cfRule>
    <cfRule type="cellIs" dxfId="2079" priority="3405" operator="between">
      <formula>0</formula>
      <formula>50</formula>
    </cfRule>
  </conditionalFormatting>
  <conditionalFormatting sqref="FYO14">
    <cfRule type="colorScale" priority="3402">
      <colorScale>
        <cfvo type="percent" val="0"/>
        <cfvo type="percent" val="100"/>
        <color rgb="FFFF7128"/>
        <color rgb="FFFFEF9C"/>
      </colorScale>
    </cfRule>
  </conditionalFormatting>
  <conditionalFormatting sqref="FYO40">
    <cfRule type="colorScale" priority="3401">
      <colorScale>
        <cfvo type="percent" val="0"/>
        <cfvo type="percent" val="100"/>
        <color rgb="FFFF7128"/>
        <color rgb="FFFFEF9C"/>
      </colorScale>
    </cfRule>
  </conditionalFormatting>
  <conditionalFormatting sqref="FYO48">
    <cfRule type="colorScale" priority="3400">
      <colorScale>
        <cfvo type="percent" val="0"/>
        <cfvo type="percent" val="100"/>
        <color rgb="FFFF7128"/>
        <color rgb="FFFFEF9C"/>
      </colorScale>
    </cfRule>
  </conditionalFormatting>
  <conditionalFormatting sqref="FYU7:FYU14 FYU16:FYU47">
    <cfRule type="cellIs" dxfId="2078" priority="3397" operator="between">
      <formula>80</formula>
      <formula>50</formula>
    </cfRule>
    <cfRule type="cellIs" dxfId="2077" priority="3398" operator="greaterThan">
      <formula>80</formula>
    </cfRule>
    <cfRule type="cellIs" dxfId="2076" priority="3399" operator="between">
      <formula>0</formula>
      <formula>50</formula>
    </cfRule>
  </conditionalFormatting>
  <conditionalFormatting sqref="FZC14">
    <cfRule type="colorScale" priority="3396">
      <colorScale>
        <cfvo type="percent" val="0"/>
        <cfvo type="percent" val="100"/>
        <color rgb="FFFF7128"/>
        <color rgb="FFFFEF9C"/>
      </colorScale>
    </cfRule>
  </conditionalFormatting>
  <conditionalFormatting sqref="FZC40">
    <cfRule type="colorScale" priority="3395">
      <colorScale>
        <cfvo type="percent" val="0"/>
        <cfvo type="percent" val="100"/>
        <color rgb="FFFF7128"/>
        <color rgb="FFFFEF9C"/>
      </colorScale>
    </cfRule>
  </conditionalFormatting>
  <conditionalFormatting sqref="FZC48">
    <cfRule type="colorScale" priority="3394">
      <colorScale>
        <cfvo type="percent" val="0"/>
        <cfvo type="percent" val="100"/>
        <color rgb="FFFF7128"/>
        <color rgb="FFFFEF9C"/>
      </colorScale>
    </cfRule>
  </conditionalFormatting>
  <conditionalFormatting sqref="FZI7:FZI14 FZI16:FZI47">
    <cfRule type="cellIs" dxfId="2075" priority="3391" operator="between">
      <formula>80</formula>
      <formula>50</formula>
    </cfRule>
    <cfRule type="cellIs" dxfId="2074" priority="3392" operator="greaterThan">
      <formula>80</formula>
    </cfRule>
    <cfRule type="cellIs" dxfId="2073" priority="3393" operator="between">
      <formula>0</formula>
      <formula>50</formula>
    </cfRule>
  </conditionalFormatting>
  <conditionalFormatting sqref="FZQ14">
    <cfRule type="colorScale" priority="3390">
      <colorScale>
        <cfvo type="percent" val="0"/>
        <cfvo type="percent" val="100"/>
        <color rgb="FFFF7128"/>
        <color rgb="FFFFEF9C"/>
      </colorScale>
    </cfRule>
  </conditionalFormatting>
  <conditionalFormatting sqref="FZQ40">
    <cfRule type="colorScale" priority="3389">
      <colorScale>
        <cfvo type="percent" val="0"/>
        <cfvo type="percent" val="100"/>
        <color rgb="FFFF7128"/>
        <color rgb="FFFFEF9C"/>
      </colorScale>
    </cfRule>
  </conditionalFormatting>
  <conditionalFormatting sqref="FZQ48">
    <cfRule type="colorScale" priority="3388">
      <colorScale>
        <cfvo type="percent" val="0"/>
        <cfvo type="percent" val="100"/>
        <color rgb="FFFF7128"/>
        <color rgb="FFFFEF9C"/>
      </colorScale>
    </cfRule>
  </conditionalFormatting>
  <conditionalFormatting sqref="FZW7:FZW14 FZW16:FZW47">
    <cfRule type="cellIs" dxfId="2072" priority="3385" operator="between">
      <formula>80</formula>
      <formula>50</formula>
    </cfRule>
    <cfRule type="cellIs" dxfId="2071" priority="3386" operator="greaterThan">
      <formula>80</formula>
    </cfRule>
    <cfRule type="cellIs" dxfId="2070" priority="3387" operator="between">
      <formula>0</formula>
      <formula>50</formula>
    </cfRule>
  </conditionalFormatting>
  <conditionalFormatting sqref="GAE14">
    <cfRule type="colorScale" priority="3384">
      <colorScale>
        <cfvo type="percent" val="0"/>
        <cfvo type="percent" val="100"/>
        <color rgb="FFFF7128"/>
        <color rgb="FFFFEF9C"/>
      </colorScale>
    </cfRule>
  </conditionalFormatting>
  <conditionalFormatting sqref="GAE40">
    <cfRule type="colorScale" priority="3383">
      <colorScale>
        <cfvo type="percent" val="0"/>
        <cfvo type="percent" val="100"/>
        <color rgb="FFFF7128"/>
        <color rgb="FFFFEF9C"/>
      </colorScale>
    </cfRule>
  </conditionalFormatting>
  <conditionalFormatting sqref="GAE48">
    <cfRule type="colorScale" priority="3382">
      <colorScale>
        <cfvo type="percent" val="0"/>
        <cfvo type="percent" val="100"/>
        <color rgb="FFFF7128"/>
        <color rgb="FFFFEF9C"/>
      </colorScale>
    </cfRule>
  </conditionalFormatting>
  <conditionalFormatting sqref="GAK7:GAK14 GAK16:GAK47">
    <cfRule type="cellIs" dxfId="2069" priority="3379" operator="between">
      <formula>80</formula>
      <formula>50</formula>
    </cfRule>
    <cfRule type="cellIs" dxfId="2068" priority="3380" operator="greaterThan">
      <formula>80</formula>
    </cfRule>
    <cfRule type="cellIs" dxfId="2067" priority="3381" operator="between">
      <formula>0</formula>
      <formula>50</formula>
    </cfRule>
  </conditionalFormatting>
  <conditionalFormatting sqref="GAS14">
    <cfRule type="colorScale" priority="3378">
      <colorScale>
        <cfvo type="percent" val="0"/>
        <cfvo type="percent" val="100"/>
        <color rgb="FFFF7128"/>
        <color rgb="FFFFEF9C"/>
      </colorScale>
    </cfRule>
  </conditionalFormatting>
  <conditionalFormatting sqref="GAS40">
    <cfRule type="colorScale" priority="3377">
      <colorScale>
        <cfvo type="percent" val="0"/>
        <cfvo type="percent" val="100"/>
        <color rgb="FFFF7128"/>
        <color rgb="FFFFEF9C"/>
      </colorScale>
    </cfRule>
  </conditionalFormatting>
  <conditionalFormatting sqref="GAS48">
    <cfRule type="colorScale" priority="3376">
      <colorScale>
        <cfvo type="percent" val="0"/>
        <cfvo type="percent" val="100"/>
        <color rgb="FFFF7128"/>
        <color rgb="FFFFEF9C"/>
      </colorScale>
    </cfRule>
  </conditionalFormatting>
  <conditionalFormatting sqref="GAY7:GAY14 GAY16:GAY47">
    <cfRule type="cellIs" dxfId="2066" priority="3373" operator="between">
      <formula>80</formula>
      <formula>50</formula>
    </cfRule>
    <cfRule type="cellIs" dxfId="2065" priority="3374" operator="greaterThan">
      <formula>80</formula>
    </cfRule>
    <cfRule type="cellIs" dxfId="2064" priority="3375" operator="between">
      <formula>0</formula>
      <formula>50</formula>
    </cfRule>
  </conditionalFormatting>
  <conditionalFormatting sqref="GBG14">
    <cfRule type="colorScale" priority="3372">
      <colorScale>
        <cfvo type="percent" val="0"/>
        <cfvo type="percent" val="100"/>
        <color rgb="FFFF7128"/>
        <color rgb="FFFFEF9C"/>
      </colorScale>
    </cfRule>
  </conditionalFormatting>
  <conditionalFormatting sqref="GBG40">
    <cfRule type="colorScale" priority="3371">
      <colorScale>
        <cfvo type="percent" val="0"/>
        <cfvo type="percent" val="100"/>
        <color rgb="FFFF7128"/>
        <color rgb="FFFFEF9C"/>
      </colorScale>
    </cfRule>
  </conditionalFormatting>
  <conditionalFormatting sqref="GBG48">
    <cfRule type="colorScale" priority="3370">
      <colorScale>
        <cfvo type="percent" val="0"/>
        <cfvo type="percent" val="100"/>
        <color rgb="FFFF7128"/>
        <color rgb="FFFFEF9C"/>
      </colorScale>
    </cfRule>
  </conditionalFormatting>
  <conditionalFormatting sqref="GBM7:GBM14 GBM16:GBM47">
    <cfRule type="cellIs" dxfId="2063" priority="3367" operator="between">
      <formula>80</formula>
      <formula>50</formula>
    </cfRule>
    <cfRule type="cellIs" dxfId="2062" priority="3368" operator="greaterThan">
      <formula>80</formula>
    </cfRule>
    <cfRule type="cellIs" dxfId="2061" priority="3369" operator="between">
      <formula>0</formula>
      <formula>50</formula>
    </cfRule>
  </conditionalFormatting>
  <conditionalFormatting sqref="GBU14">
    <cfRule type="colorScale" priority="3366">
      <colorScale>
        <cfvo type="percent" val="0"/>
        <cfvo type="percent" val="100"/>
        <color rgb="FFFF7128"/>
        <color rgb="FFFFEF9C"/>
      </colorScale>
    </cfRule>
  </conditionalFormatting>
  <conditionalFormatting sqref="GBU40">
    <cfRule type="colorScale" priority="3365">
      <colorScale>
        <cfvo type="percent" val="0"/>
        <cfvo type="percent" val="100"/>
        <color rgb="FFFF7128"/>
        <color rgb="FFFFEF9C"/>
      </colorScale>
    </cfRule>
  </conditionalFormatting>
  <conditionalFormatting sqref="GBU48">
    <cfRule type="colorScale" priority="3364">
      <colorScale>
        <cfvo type="percent" val="0"/>
        <cfvo type="percent" val="100"/>
        <color rgb="FFFF7128"/>
        <color rgb="FFFFEF9C"/>
      </colorScale>
    </cfRule>
  </conditionalFormatting>
  <conditionalFormatting sqref="GCA7:GCA14 GCA16:GCA47">
    <cfRule type="cellIs" dxfId="2060" priority="3361" operator="between">
      <formula>80</formula>
      <formula>50</formula>
    </cfRule>
    <cfRule type="cellIs" dxfId="2059" priority="3362" operator="greaterThan">
      <formula>80</formula>
    </cfRule>
    <cfRule type="cellIs" dxfId="2058" priority="3363" operator="between">
      <formula>0</formula>
      <formula>50</formula>
    </cfRule>
  </conditionalFormatting>
  <conditionalFormatting sqref="GCI14">
    <cfRule type="colorScale" priority="3360">
      <colorScale>
        <cfvo type="percent" val="0"/>
        <cfvo type="percent" val="100"/>
        <color rgb="FFFF7128"/>
        <color rgb="FFFFEF9C"/>
      </colorScale>
    </cfRule>
  </conditionalFormatting>
  <conditionalFormatting sqref="GCI40">
    <cfRule type="colorScale" priority="3359">
      <colorScale>
        <cfvo type="percent" val="0"/>
        <cfvo type="percent" val="100"/>
        <color rgb="FFFF7128"/>
        <color rgb="FFFFEF9C"/>
      </colorScale>
    </cfRule>
  </conditionalFormatting>
  <conditionalFormatting sqref="GCI48">
    <cfRule type="colorScale" priority="3358">
      <colorScale>
        <cfvo type="percent" val="0"/>
        <cfvo type="percent" val="100"/>
        <color rgb="FFFF7128"/>
        <color rgb="FFFFEF9C"/>
      </colorScale>
    </cfRule>
  </conditionalFormatting>
  <conditionalFormatting sqref="GCO7:GCO14 GCO16:GCO47">
    <cfRule type="cellIs" dxfId="2057" priority="3355" operator="between">
      <formula>80</formula>
      <formula>50</formula>
    </cfRule>
    <cfRule type="cellIs" dxfId="2056" priority="3356" operator="greaterThan">
      <formula>80</formula>
    </cfRule>
    <cfRule type="cellIs" dxfId="2055" priority="3357" operator="between">
      <formula>0</formula>
      <formula>50</formula>
    </cfRule>
  </conditionalFormatting>
  <conditionalFormatting sqref="GCW14">
    <cfRule type="colorScale" priority="3354">
      <colorScale>
        <cfvo type="percent" val="0"/>
        <cfvo type="percent" val="100"/>
        <color rgb="FFFF7128"/>
        <color rgb="FFFFEF9C"/>
      </colorScale>
    </cfRule>
  </conditionalFormatting>
  <conditionalFormatting sqref="GCW40">
    <cfRule type="colorScale" priority="3353">
      <colorScale>
        <cfvo type="percent" val="0"/>
        <cfvo type="percent" val="100"/>
        <color rgb="FFFF7128"/>
        <color rgb="FFFFEF9C"/>
      </colorScale>
    </cfRule>
  </conditionalFormatting>
  <conditionalFormatting sqref="GCW48">
    <cfRule type="colorScale" priority="3352">
      <colorScale>
        <cfvo type="percent" val="0"/>
        <cfvo type="percent" val="100"/>
        <color rgb="FFFF7128"/>
        <color rgb="FFFFEF9C"/>
      </colorScale>
    </cfRule>
  </conditionalFormatting>
  <conditionalFormatting sqref="GDC7:GDC14 GDC16:GDC47">
    <cfRule type="cellIs" dxfId="2054" priority="3349" operator="between">
      <formula>80</formula>
      <formula>50</formula>
    </cfRule>
    <cfRule type="cellIs" dxfId="2053" priority="3350" operator="greaterThan">
      <formula>80</formula>
    </cfRule>
    <cfRule type="cellIs" dxfId="2052" priority="3351" operator="between">
      <formula>0</formula>
      <formula>50</formula>
    </cfRule>
  </conditionalFormatting>
  <conditionalFormatting sqref="GDK14">
    <cfRule type="colorScale" priority="3348">
      <colorScale>
        <cfvo type="percent" val="0"/>
        <cfvo type="percent" val="100"/>
        <color rgb="FFFF7128"/>
        <color rgb="FFFFEF9C"/>
      </colorScale>
    </cfRule>
  </conditionalFormatting>
  <conditionalFormatting sqref="GDK40">
    <cfRule type="colorScale" priority="3347">
      <colorScale>
        <cfvo type="percent" val="0"/>
        <cfvo type="percent" val="100"/>
        <color rgb="FFFF7128"/>
        <color rgb="FFFFEF9C"/>
      </colorScale>
    </cfRule>
  </conditionalFormatting>
  <conditionalFormatting sqref="GDK48">
    <cfRule type="colorScale" priority="3346">
      <colorScale>
        <cfvo type="percent" val="0"/>
        <cfvo type="percent" val="100"/>
        <color rgb="FFFF7128"/>
        <color rgb="FFFFEF9C"/>
      </colorScale>
    </cfRule>
  </conditionalFormatting>
  <conditionalFormatting sqref="GDQ7:GDQ14 GDQ16:GDQ47">
    <cfRule type="cellIs" dxfId="2051" priority="3343" operator="between">
      <formula>80</formula>
      <formula>50</formula>
    </cfRule>
    <cfRule type="cellIs" dxfId="2050" priority="3344" operator="greaterThan">
      <formula>80</formula>
    </cfRule>
    <cfRule type="cellIs" dxfId="2049" priority="3345" operator="between">
      <formula>0</formula>
      <formula>50</formula>
    </cfRule>
  </conditionalFormatting>
  <conditionalFormatting sqref="GDY14">
    <cfRule type="colorScale" priority="3342">
      <colorScale>
        <cfvo type="percent" val="0"/>
        <cfvo type="percent" val="100"/>
        <color rgb="FFFF7128"/>
        <color rgb="FFFFEF9C"/>
      </colorScale>
    </cfRule>
  </conditionalFormatting>
  <conditionalFormatting sqref="GDY40">
    <cfRule type="colorScale" priority="3341">
      <colorScale>
        <cfvo type="percent" val="0"/>
        <cfvo type="percent" val="100"/>
        <color rgb="FFFF7128"/>
        <color rgb="FFFFEF9C"/>
      </colorScale>
    </cfRule>
  </conditionalFormatting>
  <conditionalFormatting sqref="GDY48">
    <cfRule type="colorScale" priority="3340">
      <colorScale>
        <cfvo type="percent" val="0"/>
        <cfvo type="percent" val="100"/>
        <color rgb="FFFF7128"/>
        <color rgb="FFFFEF9C"/>
      </colorScale>
    </cfRule>
  </conditionalFormatting>
  <conditionalFormatting sqref="GEE7:GEE14 GEE16:GEE47">
    <cfRule type="cellIs" dxfId="2048" priority="3337" operator="between">
      <formula>80</formula>
      <formula>50</formula>
    </cfRule>
    <cfRule type="cellIs" dxfId="2047" priority="3338" operator="greaterThan">
      <formula>80</formula>
    </cfRule>
    <cfRule type="cellIs" dxfId="2046" priority="3339" operator="between">
      <formula>0</formula>
      <formula>50</formula>
    </cfRule>
  </conditionalFormatting>
  <conditionalFormatting sqref="GEM14">
    <cfRule type="colorScale" priority="3336">
      <colorScale>
        <cfvo type="percent" val="0"/>
        <cfvo type="percent" val="100"/>
        <color rgb="FFFF7128"/>
        <color rgb="FFFFEF9C"/>
      </colorScale>
    </cfRule>
  </conditionalFormatting>
  <conditionalFormatting sqref="GEM40">
    <cfRule type="colorScale" priority="3335">
      <colorScale>
        <cfvo type="percent" val="0"/>
        <cfvo type="percent" val="100"/>
        <color rgb="FFFF7128"/>
        <color rgb="FFFFEF9C"/>
      </colorScale>
    </cfRule>
  </conditionalFormatting>
  <conditionalFormatting sqref="GEM48">
    <cfRule type="colorScale" priority="3334">
      <colorScale>
        <cfvo type="percent" val="0"/>
        <cfvo type="percent" val="100"/>
        <color rgb="FFFF7128"/>
        <color rgb="FFFFEF9C"/>
      </colorScale>
    </cfRule>
  </conditionalFormatting>
  <conditionalFormatting sqref="GES7:GES14 GES16:GES47">
    <cfRule type="cellIs" dxfId="2045" priority="3331" operator="between">
      <formula>80</formula>
      <formula>50</formula>
    </cfRule>
    <cfRule type="cellIs" dxfId="2044" priority="3332" operator="greaterThan">
      <formula>80</formula>
    </cfRule>
    <cfRule type="cellIs" dxfId="2043" priority="3333" operator="between">
      <formula>0</formula>
      <formula>50</formula>
    </cfRule>
  </conditionalFormatting>
  <conditionalFormatting sqref="GFA14">
    <cfRule type="colorScale" priority="3330">
      <colorScale>
        <cfvo type="percent" val="0"/>
        <cfvo type="percent" val="100"/>
        <color rgb="FFFF7128"/>
        <color rgb="FFFFEF9C"/>
      </colorScale>
    </cfRule>
  </conditionalFormatting>
  <conditionalFormatting sqref="GFA40">
    <cfRule type="colorScale" priority="3329">
      <colorScale>
        <cfvo type="percent" val="0"/>
        <cfvo type="percent" val="100"/>
        <color rgb="FFFF7128"/>
        <color rgb="FFFFEF9C"/>
      </colorScale>
    </cfRule>
  </conditionalFormatting>
  <conditionalFormatting sqref="GFA48">
    <cfRule type="colorScale" priority="3328">
      <colorScale>
        <cfvo type="percent" val="0"/>
        <cfvo type="percent" val="100"/>
        <color rgb="FFFF7128"/>
        <color rgb="FFFFEF9C"/>
      </colorScale>
    </cfRule>
  </conditionalFormatting>
  <conditionalFormatting sqref="GFG7:GFG14 GFG16:GFG47">
    <cfRule type="cellIs" dxfId="2042" priority="3325" operator="between">
      <formula>80</formula>
      <formula>50</formula>
    </cfRule>
    <cfRule type="cellIs" dxfId="2041" priority="3326" operator="greaterThan">
      <formula>80</formula>
    </cfRule>
    <cfRule type="cellIs" dxfId="2040" priority="3327" operator="between">
      <formula>0</formula>
      <formula>50</formula>
    </cfRule>
  </conditionalFormatting>
  <conditionalFormatting sqref="GFO14">
    <cfRule type="colorScale" priority="3324">
      <colorScale>
        <cfvo type="percent" val="0"/>
        <cfvo type="percent" val="100"/>
        <color rgb="FFFF7128"/>
        <color rgb="FFFFEF9C"/>
      </colorScale>
    </cfRule>
  </conditionalFormatting>
  <conditionalFormatting sqref="GFO40">
    <cfRule type="colorScale" priority="3323">
      <colorScale>
        <cfvo type="percent" val="0"/>
        <cfvo type="percent" val="100"/>
        <color rgb="FFFF7128"/>
        <color rgb="FFFFEF9C"/>
      </colorScale>
    </cfRule>
  </conditionalFormatting>
  <conditionalFormatting sqref="GFO48">
    <cfRule type="colorScale" priority="3322">
      <colorScale>
        <cfvo type="percent" val="0"/>
        <cfvo type="percent" val="100"/>
        <color rgb="FFFF7128"/>
        <color rgb="FFFFEF9C"/>
      </colorScale>
    </cfRule>
  </conditionalFormatting>
  <conditionalFormatting sqref="GFU7:GFU14 GFU16:GFU47">
    <cfRule type="cellIs" dxfId="2039" priority="3319" operator="between">
      <formula>80</formula>
      <formula>50</formula>
    </cfRule>
    <cfRule type="cellIs" dxfId="2038" priority="3320" operator="greaterThan">
      <formula>80</formula>
    </cfRule>
    <cfRule type="cellIs" dxfId="2037" priority="3321" operator="between">
      <formula>0</formula>
      <formula>50</formula>
    </cfRule>
  </conditionalFormatting>
  <conditionalFormatting sqref="GGC14">
    <cfRule type="colorScale" priority="3318">
      <colorScale>
        <cfvo type="percent" val="0"/>
        <cfvo type="percent" val="100"/>
        <color rgb="FFFF7128"/>
        <color rgb="FFFFEF9C"/>
      </colorScale>
    </cfRule>
  </conditionalFormatting>
  <conditionalFormatting sqref="GGC40">
    <cfRule type="colorScale" priority="3317">
      <colorScale>
        <cfvo type="percent" val="0"/>
        <cfvo type="percent" val="100"/>
        <color rgb="FFFF7128"/>
        <color rgb="FFFFEF9C"/>
      </colorScale>
    </cfRule>
  </conditionalFormatting>
  <conditionalFormatting sqref="GGC48">
    <cfRule type="colorScale" priority="3316">
      <colorScale>
        <cfvo type="percent" val="0"/>
        <cfvo type="percent" val="100"/>
        <color rgb="FFFF7128"/>
        <color rgb="FFFFEF9C"/>
      </colorScale>
    </cfRule>
  </conditionalFormatting>
  <conditionalFormatting sqref="GGI7:GGI14 GGI16:GGI47">
    <cfRule type="cellIs" dxfId="2036" priority="3313" operator="between">
      <formula>80</formula>
      <formula>50</formula>
    </cfRule>
    <cfRule type="cellIs" dxfId="2035" priority="3314" operator="greaterThan">
      <formula>80</formula>
    </cfRule>
    <cfRule type="cellIs" dxfId="2034" priority="3315" operator="between">
      <formula>0</formula>
      <formula>50</formula>
    </cfRule>
  </conditionalFormatting>
  <conditionalFormatting sqref="GGQ14">
    <cfRule type="colorScale" priority="3312">
      <colorScale>
        <cfvo type="percent" val="0"/>
        <cfvo type="percent" val="100"/>
        <color rgb="FFFF7128"/>
        <color rgb="FFFFEF9C"/>
      </colorScale>
    </cfRule>
  </conditionalFormatting>
  <conditionalFormatting sqref="GGQ40">
    <cfRule type="colorScale" priority="3311">
      <colorScale>
        <cfvo type="percent" val="0"/>
        <cfvo type="percent" val="100"/>
        <color rgb="FFFF7128"/>
        <color rgb="FFFFEF9C"/>
      </colorScale>
    </cfRule>
  </conditionalFormatting>
  <conditionalFormatting sqref="GGQ48">
    <cfRule type="colorScale" priority="3310">
      <colorScale>
        <cfvo type="percent" val="0"/>
        <cfvo type="percent" val="100"/>
        <color rgb="FFFF7128"/>
        <color rgb="FFFFEF9C"/>
      </colorScale>
    </cfRule>
  </conditionalFormatting>
  <conditionalFormatting sqref="GGW7:GGW14 GGW16:GGW47">
    <cfRule type="cellIs" dxfId="2033" priority="3307" operator="between">
      <formula>80</formula>
      <formula>50</formula>
    </cfRule>
    <cfRule type="cellIs" dxfId="2032" priority="3308" operator="greaterThan">
      <formula>80</formula>
    </cfRule>
    <cfRule type="cellIs" dxfId="2031" priority="3309" operator="between">
      <formula>0</formula>
      <formula>50</formula>
    </cfRule>
  </conditionalFormatting>
  <conditionalFormatting sqref="GHE14">
    <cfRule type="colorScale" priority="3306">
      <colorScale>
        <cfvo type="percent" val="0"/>
        <cfvo type="percent" val="100"/>
        <color rgb="FFFF7128"/>
        <color rgb="FFFFEF9C"/>
      </colorScale>
    </cfRule>
  </conditionalFormatting>
  <conditionalFormatting sqref="GHE40">
    <cfRule type="colorScale" priority="3305">
      <colorScale>
        <cfvo type="percent" val="0"/>
        <cfvo type="percent" val="100"/>
        <color rgb="FFFF7128"/>
        <color rgb="FFFFEF9C"/>
      </colorScale>
    </cfRule>
  </conditionalFormatting>
  <conditionalFormatting sqref="GHE48">
    <cfRule type="colorScale" priority="3304">
      <colorScale>
        <cfvo type="percent" val="0"/>
        <cfvo type="percent" val="100"/>
        <color rgb="FFFF7128"/>
        <color rgb="FFFFEF9C"/>
      </colorScale>
    </cfRule>
  </conditionalFormatting>
  <conditionalFormatting sqref="GHK7:GHK14 GHK16:GHK47">
    <cfRule type="cellIs" dxfId="2030" priority="3301" operator="between">
      <formula>80</formula>
      <formula>50</formula>
    </cfRule>
    <cfRule type="cellIs" dxfId="2029" priority="3302" operator="greaterThan">
      <formula>80</formula>
    </cfRule>
    <cfRule type="cellIs" dxfId="2028" priority="3303" operator="between">
      <formula>0</formula>
      <formula>50</formula>
    </cfRule>
  </conditionalFormatting>
  <conditionalFormatting sqref="GHS14">
    <cfRule type="colorScale" priority="3300">
      <colorScale>
        <cfvo type="percent" val="0"/>
        <cfvo type="percent" val="100"/>
        <color rgb="FFFF7128"/>
        <color rgb="FFFFEF9C"/>
      </colorScale>
    </cfRule>
  </conditionalFormatting>
  <conditionalFormatting sqref="GHS40">
    <cfRule type="colorScale" priority="3299">
      <colorScale>
        <cfvo type="percent" val="0"/>
        <cfvo type="percent" val="100"/>
        <color rgb="FFFF7128"/>
        <color rgb="FFFFEF9C"/>
      </colorScale>
    </cfRule>
  </conditionalFormatting>
  <conditionalFormatting sqref="GHS48">
    <cfRule type="colorScale" priority="3298">
      <colorScale>
        <cfvo type="percent" val="0"/>
        <cfvo type="percent" val="100"/>
        <color rgb="FFFF7128"/>
        <color rgb="FFFFEF9C"/>
      </colorScale>
    </cfRule>
  </conditionalFormatting>
  <conditionalFormatting sqref="GHY7:GHY14 GHY16:GHY47">
    <cfRule type="cellIs" dxfId="2027" priority="3295" operator="between">
      <formula>80</formula>
      <formula>50</formula>
    </cfRule>
    <cfRule type="cellIs" dxfId="2026" priority="3296" operator="greaterThan">
      <formula>80</formula>
    </cfRule>
    <cfRule type="cellIs" dxfId="2025" priority="3297" operator="between">
      <formula>0</formula>
      <formula>50</formula>
    </cfRule>
  </conditionalFormatting>
  <conditionalFormatting sqref="GIG14">
    <cfRule type="colorScale" priority="3294">
      <colorScale>
        <cfvo type="percent" val="0"/>
        <cfvo type="percent" val="100"/>
        <color rgb="FFFF7128"/>
        <color rgb="FFFFEF9C"/>
      </colorScale>
    </cfRule>
  </conditionalFormatting>
  <conditionalFormatting sqref="GIG40">
    <cfRule type="colorScale" priority="3293">
      <colorScale>
        <cfvo type="percent" val="0"/>
        <cfvo type="percent" val="100"/>
        <color rgb="FFFF7128"/>
        <color rgb="FFFFEF9C"/>
      </colorScale>
    </cfRule>
  </conditionalFormatting>
  <conditionalFormatting sqref="GIG48">
    <cfRule type="colorScale" priority="3292">
      <colorScale>
        <cfvo type="percent" val="0"/>
        <cfvo type="percent" val="100"/>
        <color rgb="FFFF7128"/>
        <color rgb="FFFFEF9C"/>
      </colorScale>
    </cfRule>
  </conditionalFormatting>
  <conditionalFormatting sqref="GIM7:GIM14 GIM16:GIM47">
    <cfRule type="cellIs" dxfId="2024" priority="3289" operator="between">
      <formula>80</formula>
      <formula>50</formula>
    </cfRule>
    <cfRule type="cellIs" dxfId="2023" priority="3290" operator="greaterThan">
      <formula>80</formula>
    </cfRule>
    <cfRule type="cellIs" dxfId="2022" priority="3291" operator="between">
      <formula>0</formula>
      <formula>50</formula>
    </cfRule>
  </conditionalFormatting>
  <conditionalFormatting sqref="GIU14">
    <cfRule type="colorScale" priority="3288">
      <colorScale>
        <cfvo type="percent" val="0"/>
        <cfvo type="percent" val="100"/>
        <color rgb="FFFF7128"/>
        <color rgb="FFFFEF9C"/>
      </colorScale>
    </cfRule>
  </conditionalFormatting>
  <conditionalFormatting sqref="GIU40">
    <cfRule type="colorScale" priority="3287">
      <colorScale>
        <cfvo type="percent" val="0"/>
        <cfvo type="percent" val="100"/>
        <color rgb="FFFF7128"/>
        <color rgb="FFFFEF9C"/>
      </colorScale>
    </cfRule>
  </conditionalFormatting>
  <conditionalFormatting sqref="GIU48">
    <cfRule type="colorScale" priority="3286">
      <colorScale>
        <cfvo type="percent" val="0"/>
        <cfvo type="percent" val="100"/>
        <color rgb="FFFF7128"/>
        <color rgb="FFFFEF9C"/>
      </colorScale>
    </cfRule>
  </conditionalFormatting>
  <conditionalFormatting sqref="GJA7:GJA14 GJA16:GJA47">
    <cfRule type="cellIs" dxfId="2021" priority="3283" operator="between">
      <formula>80</formula>
      <formula>50</formula>
    </cfRule>
    <cfRule type="cellIs" dxfId="2020" priority="3284" operator="greaterThan">
      <formula>80</formula>
    </cfRule>
    <cfRule type="cellIs" dxfId="2019" priority="3285" operator="between">
      <formula>0</formula>
      <formula>50</formula>
    </cfRule>
  </conditionalFormatting>
  <conditionalFormatting sqref="GJI14">
    <cfRule type="colorScale" priority="3282">
      <colorScale>
        <cfvo type="percent" val="0"/>
        <cfvo type="percent" val="100"/>
        <color rgb="FFFF7128"/>
        <color rgb="FFFFEF9C"/>
      </colorScale>
    </cfRule>
  </conditionalFormatting>
  <conditionalFormatting sqref="GJI40">
    <cfRule type="colorScale" priority="3281">
      <colorScale>
        <cfvo type="percent" val="0"/>
        <cfvo type="percent" val="100"/>
        <color rgb="FFFF7128"/>
        <color rgb="FFFFEF9C"/>
      </colorScale>
    </cfRule>
  </conditionalFormatting>
  <conditionalFormatting sqref="GJI48">
    <cfRule type="colorScale" priority="3280">
      <colorScale>
        <cfvo type="percent" val="0"/>
        <cfvo type="percent" val="100"/>
        <color rgb="FFFF7128"/>
        <color rgb="FFFFEF9C"/>
      </colorScale>
    </cfRule>
  </conditionalFormatting>
  <conditionalFormatting sqref="GJO7:GJO14 GJO16:GJO47">
    <cfRule type="cellIs" dxfId="2018" priority="3277" operator="between">
      <formula>80</formula>
      <formula>50</formula>
    </cfRule>
    <cfRule type="cellIs" dxfId="2017" priority="3278" operator="greaterThan">
      <formula>80</formula>
    </cfRule>
    <cfRule type="cellIs" dxfId="2016" priority="3279" operator="between">
      <formula>0</formula>
      <formula>50</formula>
    </cfRule>
  </conditionalFormatting>
  <conditionalFormatting sqref="GJW14">
    <cfRule type="colorScale" priority="3276">
      <colorScale>
        <cfvo type="percent" val="0"/>
        <cfvo type="percent" val="100"/>
        <color rgb="FFFF7128"/>
        <color rgb="FFFFEF9C"/>
      </colorScale>
    </cfRule>
  </conditionalFormatting>
  <conditionalFormatting sqref="GJW40">
    <cfRule type="colorScale" priority="3275">
      <colorScale>
        <cfvo type="percent" val="0"/>
        <cfvo type="percent" val="100"/>
        <color rgb="FFFF7128"/>
        <color rgb="FFFFEF9C"/>
      </colorScale>
    </cfRule>
  </conditionalFormatting>
  <conditionalFormatting sqref="GJW48">
    <cfRule type="colorScale" priority="3274">
      <colorScale>
        <cfvo type="percent" val="0"/>
        <cfvo type="percent" val="100"/>
        <color rgb="FFFF7128"/>
        <color rgb="FFFFEF9C"/>
      </colorScale>
    </cfRule>
  </conditionalFormatting>
  <conditionalFormatting sqref="GKC7:GKC14 GKC16:GKC47">
    <cfRule type="cellIs" dxfId="2015" priority="3271" operator="between">
      <formula>80</formula>
      <formula>50</formula>
    </cfRule>
    <cfRule type="cellIs" dxfId="2014" priority="3272" operator="greaterThan">
      <formula>80</formula>
    </cfRule>
    <cfRule type="cellIs" dxfId="2013" priority="3273" operator="between">
      <formula>0</formula>
      <formula>50</formula>
    </cfRule>
  </conditionalFormatting>
  <conditionalFormatting sqref="GKK14">
    <cfRule type="colorScale" priority="3270">
      <colorScale>
        <cfvo type="percent" val="0"/>
        <cfvo type="percent" val="100"/>
        <color rgb="FFFF7128"/>
        <color rgb="FFFFEF9C"/>
      </colorScale>
    </cfRule>
  </conditionalFormatting>
  <conditionalFormatting sqref="GKK40">
    <cfRule type="colorScale" priority="3269">
      <colorScale>
        <cfvo type="percent" val="0"/>
        <cfvo type="percent" val="100"/>
        <color rgb="FFFF7128"/>
        <color rgb="FFFFEF9C"/>
      </colorScale>
    </cfRule>
  </conditionalFormatting>
  <conditionalFormatting sqref="GKK48">
    <cfRule type="colorScale" priority="3268">
      <colorScale>
        <cfvo type="percent" val="0"/>
        <cfvo type="percent" val="100"/>
        <color rgb="FFFF7128"/>
        <color rgb="FFFFEF9C"/>
      </colorScale>
    </cfRule>
  </conditionalFormatting>
  <conditionalFormatting sqref="GKQ7:GKQ14 GKQ16:GKQ47">
    <cfRule type="cellIs" dxfId="2012" priority="3265" operator="between">
      <formula>80</formula>
      <formula>50</formula>
    </cfRule>
    <cfRule type="cellIs" dxfId="2011" priority="3266" operator="greaterThan">
      <formula>80</formula>
    </cfRule>
    <cfRule type="cellIs" dxfId="2010" priority="3267" operator="between">
      <formula>0</formula>
      <formula>50</formula>
    </cfRule>
  </conditionalFormatting>
  <conditionalFormatting sqref="GKY14">
    <cfRule type="colorScale" priority="3264">
      <colorScale>
        <cfvo type="percent" val="0"/>
        <cfvo type="percent" val="100"/>
        <color rgb="FFFF7128"/>
        <color rgb="FFFFEF9C"/>
      </colorScale>
    </cfRule>
  </conditionalFormatting>
  <conditionalFormatting sqref="GKY40">
    <cfRule type="colorScale" priority="3263">
      <colorScale>
        <cfvo type="percent" val="0"/>
        <cfvo type="percent" val="100"/>
        <color rgb="FFFF7128"/>
        <color rgb="FFFFEF9C"/>
      </colorScale>
    </cfRule>
  </conditionalFormatting>
  <conditionalFormatting sqref="GKY48">
    <cfRule type="colorScale" priority="3262">
      <colorScale>
        <cfvo type="percent" val="0"/>
        <cfvo type="percent" val="100"/>
        <color rgb="FFFF7128"/>
        <color rgb="FFFFEF9C"/>
      </colorScale>
    </cfRule>
  </conditionalFormatting>
  <conditionalFormatting sqref="GLE7:GLE14 GLE16:GLE47">
    <cfRule type="cellIs" dxfId="2009" priority="3259" operator="between">
      <formula>80</formula>
      <formula>50</formula>
    </cfRule>
    <cfRule type="cellIs" dxfId="2008" priority="3260" operator="greaterThan">
      <formula>80</formula>
    </cfRule>
    <cfRule type="cellIs" dxfId="2007" priority="3261" operator="between">
      <formula>0</formula>
      <formula>50</formula>
    </cfRule>
  </conditionalFormatting>
  <conditionalFormatting sqref="GLM14">
    <cfRule type="colorScale" priority="3258">
      <colorScale>
        <cfvo type="percent" val="0"/>
        <cfvo type="percent" val="100"/>
        <color rgb="FFFF7128"/>
        <color rgb="FFFFEF9C"/>
      </colorScale>
    </cfRule>
  </conditionalFormatting>
  <conditionalFormatting sqref="GLM40">
    <cfRule type="colorScale" priority="3257">
      <colorScale>
        <cfvo type="percent" val="0"/>
        <cfvo type="percent" val="100"/>
        <color rgb="FFFF7128"/>
        <color rgb="FFFFEF9C"/>
      </colorScale>
    </cfRule>
  </conditionalFormatting>
  <conditionalFormatting sqref="GLM48">
    <cfRule type="colorScale" priority="3256">
      <colorScale>
        <cfvo type="percent" val="0"/>
        <cfvo type="percent" val="100"/>
        <color rgb="FFFF7128"/>
        <color rgb="FFFFEF9C"/>
      </colorScale>
    </cfRule>
  </conditionalFormatting>
  <conditionalFormatting sqref="GLS7:GLS14 GLS16:GLS47">
    <cfRule type="cellIs" dxfId="2006" priority="3253" operator="between">
      <formula>80</formula>
      <formula>50</formula>
    </cfRule>
    <cfRule type="cellIs" dxfId="2005" priority="3254" operator="greaterThan">
      <formula>80</formula>
    </cfRule>
    <cfRule type="cellIs" dxfId="2004" priority="3255" operator="between">
      <formula>0</formula>
      <formula>50</formula>
    </cfRule>
  </conditionalFormatting>
  <conditionalFormatting sqref="GMA14">
    <cfRule type="colorScale" priority="3252">
      <colorScale>
        <cfvo type="percent" val="0"/>
        <cfvo type="percent" val="100"/>
        <color rgb="FFFF7128"/>
        <color rgb="FFFFEF9C"/>
      </colorScale>
    </cfRule>
  </conditionalFormatting>
  <conditionalFormatting sqref="GMA40">
    <cfRule type="colorScale" priority="3251">
      <colorScale>
        <cfvo type="percent" val="0"/>
        <cfvo type="percent" val="100"/>
        <color rgb="FFFF7128"/>
        <color rgb="FFFFEF9C"/>
      </colorScale>
    </cfRule>
  </conditionalFormatting>
  <conditionalFormatting sqref="GMA48">
    <cfRule type="colorScale" priority="3250">
      <colorScale>
        <cfvo type="percent" val="0"/>
        <cfvo type="percent" val="100"/>
        <color rgb="FFFF7128"/>
        <color rgb="FFFFEF9C"/>
      </colorScale>
    </cfRule>
  </conditionalFormatting>
  <conditionalFormatting sqref="GMG7:GMG14 GMG16:GMG47">
    <cfRule type="cellIs" dxfId="2003" priority="3247" operator="between">
      <formula>80</formula>
      <formula>50</formula>
    </cfRule>
    <cfRule type="cellIs" dxfId="2002" priority="3248" operator="greaterThan">
      <formula>80</formula>
    </cfRule>
    <cfRule type="cellIs" dxfId="2001" priority="3249" operator="between">
      <formula>0</formula>
      <formula>50</formula>
    </cfRule>
  </conditionalFormatting>
  <conditionalFormatting sqref="GMO14">
    <cfRule type="colorScale" priority="3246">
      <colorScale>
        <cfvo type="percent" val="0"/>
        <cfvo type="percent" val="100"/>
        <color rgb="FFFF7128"/>
        <color rgb="FFFFEF9C"/>
      </colorScale>
    </cfRule>
  </conditionalFormatting>
  <conditionalFormatting sqref="GMO40">
    <cfRule type="colorScale" priority="3245">
      <colorScale>
        <cfvo type="percent" val="0"/>
        <cfvo type="percent" val="100"/>
        <color rgb="FFFF7128"/>
        <color rgb="FFFFEF9C"/>
      </colorScale>
    </cfRule>
  </conditionalFormatting>
  <conditionalFormatting sqref="GMO48">
    <cfRule type="colorScale" priority="3244">
      <colorScale>
        <cfvo type="percent" val="0"/>
        <cfvo type="percent" val="100"/>
        <color rgb="FFFF7128"/>
        <color rgb="FFFFEF9C"/>
      </colorScale>
    </cfRule>
  </conditionalFormatting>
  <conditionalFormatting sqref="GMU7:GMU14 GMU16:GMU47">
    <cfRule type="cellIs" dxfId="2000" priority="3241" operator="between">
      <formula>80</formula>
      <formula>50</formula>
    </cfRule>
    <cfRule type="cellIs" dxfId="1999" priority="3242" operator="greaterThan">
      <formula>80</formula>
    </cfRule>
    <cfRule type="cellIs" dxfId="1998" priority="3243" operator="between">
      <formula>0</formula>
      <formula>50</formula>
    </cfRule>
  </conditionalFormatting>
  <conditionalFormatting sqref="GNC14">
    <cfRule type="colorScale" priority="3240">
      <colorScale>
        <cfvo type="percent" val="0"/>
        <cfvo type="percent" val="100"/>
        <color rgb="FFFF7128"/>
        <color rgb="FFFFEF9C"/>
      </colorScale>
    </cfRule>
  </conditionalFormatting>
  <conditionalFormatting sqref="GNC40">
    <cfRule type="colorScale" priority="3239">
      <colorScale>
        <cfvo type="percent" val="0"/>
        <cfvo type="percent" val="100"/>
        <color rgb="FFFF7128"/>
        <color rgb="FFFFEF9C"/>
      </colorScale>
    </cfRule>
  </conditionalFormatting>
  <conditionalFormatting sqref="GNC48">
    <cfRule type="colorScale" priority="3238">
      <colorScale>
        <cfvo type="percent" val="0"/>
        <cfvo type="percent" val="100"/>
        <color rgb="FFFF7128"/>
        <color rgb="FFFFEF9C"/>
      </colorScale>
    </cfRule>
  </conditionalFormatting>
  <conditionalFormatting sqref="GNI7:GNI14 GNI16:GNI47">
    <cfRule type="cellIs" dxfId="1997" priority="3235" operator="between">
      <formula>80</formula>
      <formula>50</formula>
    </cfRule>
    <cfRule type="cellIs" dxfId="1996" priority="3236" operator="greaterThan">
      <formula>80</formula>
    </cfRule>
    <cfRule type="cellIs" dxfId="1995" priority="3237" operator="between">
      <formula>0</formula>
      <formula>50</formula>
    </cfRule>
  </conditionalFormatting>
  <conditionalFormatting sqref="GNQ14">
    <cfRule type="colorScale" priority="3234">
      <colorScale>
        <cfvo type="percent" val="0"/>
        <cfvo type="percent" val="100"/>
        <color rgb="FFFF7128"/>
        <color rgb="FFFFEF9C"/>
      </colorScale>
    </cfRule>
  </conditionalFormatting>
  <conditionalFormatting sqref="GNQ40">
    <cfRule type="colorScale" priority="3233">
      <colorScale>
        <cfvo type="percent" val="0"/>
        <cfvo type="percent" val="100"/>
        <color rgb="FFFF7128"/>
        <color rgb="FFFFEF9C"/>
      </colorScale>
    </cfRule>
  </conditionalFormatting>
  <conditionalFormatting sqref="GNQ48">
    <cfRule type="colorScale" priority="3232">
      <colorScale>
        <cfvo type="percent" val="0"/>
        <cfvo type="percent" val="100"/>
        <color rgb="FFFF7128"/>
        <color rgb="FFFFEF9C"/>
      </colorScale>
    </cfRule>
  </conditionalFormatting>
  <conditionalFormatting sqref="GNW7:GNW14 GNW16:GNW47">
    <cfRule type="cellIs" dxfId="1994" priority="3229" operator="between">
      <formula>80</formula>
      <formula>50</formula>
    </cfRule>
    <cfRule type="cellIs" dxfId="1993" priority="3230" operator="greaterThan">
      <formula>80</formula>
    </cfRule>
    <cfRule type="cellIs" dxfId="1992" priority="3231" operator="between">
      <formula>0</formula>
      <formula>50</formula>
    </cfRule>
  </conditionalFormatting>
  <conditionalFormatting sqref="GOE14">
    <cfRule type="colorScale" priority="3228">
      <colorScale>
        <cfvo type="percent" val="0"/>
        <cfvo type="percent" val="100"/>
        <color rgb="FFFF7128"/>
        <color rgb="FFFFEF9C"/>
      </colorScale>
    </cfRule>
  </conditionalFormatting>
  <conditionalFormatting sqref="GOE40">
    <cfRule type="colorScale" priority="3227">
      <colorScale>
        <cfvo type="percent" val="0"/>
        <cfvo type="percent" val="100"/>
        <color rgb="FFFF7128"/>
        <color rgb="FFFFEF9C"/>
      </colorScale>
    </cfRule>
  </conditionalFormatting>
  <conditionalFormatting sqref="GOE48">
    <cfRule type="colorScale" priority="3226">
      <colorScale>
        <cfvo type="percent" val="0"/>
        <cfvo type="percent" val="100"/>
        <color rgb="FFFF7128"/>
        <color rgb="FFFFEF9C"/>
      </colorScale>
    </cfRule>
  </conditionalFormatting>
  <conditionalFormatting sqref="GOK7:GOK14 GOK16:GOK47">
    <cfRule type="cellIs" dxfId="1991" priority="3223" operator="between">
      <formula>80</formula>
      <formula>50</formula>
    </cfRule>
    <cfRule type="cellIs" dxfId="1990" priority="3224" operator="greaterThan">
      <formula>80</formula>
    </cfRule>
    <cfRule type="cellIs" dxfId="1989" priority="3225" operator="between">
      <formula>0</formula>
      <formula>50</formula>
    </cfRule>
  </conditionalFormatting>
  <conditionalFormatting sqref="GOS14">
    <cfRule type="colorScale" priority="3222">
      <colorScale>
        <cfvo type="percent" val="0"/>
        <cfvo type="percent" val="100"/>
        <color rgb="FFFF7128"/>
        <color rgb="FFFFEF9C"/>
      </colorScale>
    </cfRule>
  </conditionalFormatting>
  <conditionalFormatting sqref="GOS40">
    <cfRule type="colorScale" priority="3221">
      <colorScale>
        <cfvo type="percent" val="0"/>
        <cfvo type="percent" val="100"/>
        <color rgb="FFFF7128"/>
        <color rgb="FFFFEF9C"/>
      </colorScale>
    </cfRule>
  </conditionalFormatting>
  <conditionalFormatting sqref="GOS48">
    <cfRule type="colorScale" priority="3220">
      <colorScale>
        <cfvo type="percent" val="0"/>
        <cfvo type="percent" val="100"/>
        <color rgb="FFFF7128"/>
        <color rgb="FFFFEF9C"/>
      </colorScale>
    </cfRule>
  </conditionalFormatting>
  <conditionalFormatting sqref="GOY7:GOY14 GOY16:GOY47">
    <cfRule type="cellIs" dxfId="1988" priority="3217" operator="between">
      <formula>80</formula>
      <formula>50</formula>
    </cfRule>
    <cfRule type="cellIs" dxfId="1987" priority="3218" operator="greaterThan">
      <formula>80</formula>
    </cfRule>
    <cfRule type="cellIs" dxfId="1986" priority="3219" operator="between">
      <formula>0</formula>
      <formula>50</formula>
    </cfRule>
  </conditionalFormatting>
  <conditionalFormatting sqref="GPG14">
    <cfRule type="colorScale" priority="3216">
      <colorScale>
        <cfvo type="percent" val="0"/>
        <cfvo type="percent" val="100"/>
        <color rgb="FFFF7128"/>
        <color rgb="FFFFEF9C"/>
      </colorScale>
    </cfRule>
  </conditionalFormatting>
  <conditionalFormatting sqref="GPG40">
    <cfRule type="colorScale" priority="3215">
      <colorScale>
        <cfvo type="percent" val="0"/>
        <cfvo type="percent" val="100"/>
        <color rgb="FFFF7128"/>
        <color rgb="FFFFEF9C"/>
      </colorScale>
    </cfRule>
  </conditionalFormatting>
  <conditionalFormatting sqref="GPG48">
    <cfRule type="colorScale" priority="3214">
      <colorScale>
        <cfvo type="percent" val="0"/>
        <cfvo type="percent" val="100"/>
        <color rgb="FFFF7128"/>
        <color rgb="FFFFEF9C"/>
      </colorScale>
    </cfRule>
  </conditionalFormatting>
  <conditionalFormatting sqref="GPM7:GPM14 GPM16:GPM47">
    <cfRule type="cellIs" dxfId="1985" priority="3211" operator="between">
      <formula>80</formula>
      <formula>50</formula>
    </cfRule>
    <cfRule type="cellIs" dxfId="1984" priority="3212" operator="greaterThan">
      <formula>80</formula>
    </cfRule>
    <cfRule type="cellIs" dxfId="1983" priority="3213" operator="between">
      <formula>0</formula>
      <formula>50</formula>
    </cfRule>
  </conditionalFormatting>
  <conditionalFormatting sqref="GPU14">
    <cfRule type="colorScale" priority="3210">
      <colorScale>
        <cfvo type="percent" val="0"/>
        <cfvo type="percent" val="100"/>
        <color rgb="FFFF7128"/>
        <color rgb="FFFFEF9C"/>
      </colorScale>
    </cfRule>
  </conditionalFormatting>
  <conditionalFormatting sqref="GPU40">
    <cfRule type="colorScale" priority="3209">
      <colorScale>
        <cfvo type="percent" val="0"/>
        <cfvo type="percent" val="100"/>
        <color rgb="FFFF7128"/>
        <color rgb="FFFFEF9C"/>
      </colorScale>
    </cfRule>
  </conditionalFormatting>
  <conditionalFormatting sqref="GPU48">
    <cfRule type="colorScale" priority="3208">
      <colorScale>
        <cfvo type="percent" val="0"/>
        <cfvo type="percent" val="100"/>
        <color rgb="FFFF7128"/>
        <color rgb="FFFFEF9C"/>
      </colorScale>
    </cfRule>
  </conditionalFormatting>
  <conditionalFormatting sqref="GQA7:GQA14 GQA16:GQA47">
    <cfRule type="cellIs" dxfId="1982" priority="3205" operator="between">
      <formula>80</formula>
      <formula>50</formula>
    </cfRule>
    <cfRule type="cellIs" dxfId="1981" priority="3206" operator="greaterThan">
      <formula>80</formula>
    </cfRule>
    <cfRule type="cellIs" dxfId="1980" priority="3207" operator="between">
      <formula>0</formula>
      <formula>50</formula>
    </cfRule>
  </conditionalFormatting>
  <conditionalFormatting sqref="GQI14">
    <cfRule type="colorScale" priority="3204">
      <colorScale>
        <cfvo type="percent" val="0"/>
        <cfvo type="percent" val="100"/>
        <color rgb="FFFF7128"/>
        <color rgb="FFFFEF9C"/>
      </colorScale>
    </cfRule>
  </conditionalFormatting>
  <conditionalFormatting sqref="GQI40">
    <cfRule type="colorScale" priority="3203">
      <colorScale>
        <cfvo type="percent" val="0"/>
        <cfvo type="percent" val="100"/>
        <color rgb="FFFF7128"/>
        <color rgb="FFFFEF9C"/>
      </colorScale>
    </cfRule>
  </conditionalFormatting>
  <conditionalFormatting sqref="GQI48">
    <cfRule type="colorScale" priority="3202">
      <colorScale>
        <cfvo type="percent" val="0"/>
        <cfvo type="percent" val="100"/>
        <color rgb="FFFF7128"/>
        <color rgb="FFFFEF9C"/>
      </colorScale>
    </cfRule>
  </conditionalFormatting>
  <conditionalFormatting sqref="GQO7:GQO14 GQO16:GQO47">
    <cfRule type="cellIs" dxfId="1979" priority="3199" operator="between">
      <formula>80</formula>
      <formula>50</formula>
    </cfRule>
    <cfRule type="cellIs" dxfId="1978" priority="3200" operator="greaterThan">
      <formula>80</formula>
    </cfRule>
    <cfRule type="cellIs" dxfId="1977" priority="3201" operator="between">
      <formula>0</formula>
      <formula>50</formula>
    </cfRule>
  </conditionalFormatting>
  <conditionalFormatting sqref="GQW14">
    <cfRule type="colorScale" priority="3198">
      <colorScale>
        <cfvo type="percent" val="0"/>
        <cfvo type="percent" val="100"/>
        <color rgb="FFFF7128"/>
        <color rgb="FFFFEF9C"/>
      </colorScale>
    </cfRule>
  </conditionalFormatting>
  <conditionalFormatting sqref="GQW40">
    <cfRule type="colorScale" priority="3197">
      <colorScale>
        <cfvo type="percent" val="0"/>
        <cfvo type="percent" val="100"/>
        <color rgb="FFFF7128"/>
        <color rgb="FFFFEF9C"/>
      </colorScale>
    </cfRule>
  </conditionalFormatting>
  <conditionalFormatting sqref="GQW48">
    <cfRule type="colorScale" priority="3196">
      <colorScale>
        <cfvo type="percent" val="0"/>
        <cfvo type="percent" val="100"/>
        <color rgb="FFFF7128"/>
        <color rgb="FFFFEF9C"/>
      </colorScale>
    </cfRule>
  </conditionalFormatting>
  <conditionalFormatting sqref="GRC7:GRC14 GRC16:GRC47">
    <cfRule type="cellIs" dxfId="1976" priority="3193" operator="between">
      <formula>80</formula>
      <formula>50</formula>
    </cfRule>
    <cfRule type="cellIs" dxfId="1975" priority="3194" operator="greaterThan">
      <formula>80</formula>
    </cfRule>
    <cfRule type="cellIs" dxfId="1974" priority="3195" operator="between">
      <formula>0</formula>
      <formula>50</formula>
    </cfRule>
  </conditionalFormatting>
  <conditionalFormatting sqref="GRK14">
    <cfRule type="colorScale" priority="3192">
      <colorScale>
        <cfvo type="percent" val="0"/>
        <cfvo type="percent" val="100"/>
        <color rgb="FFFF7128"/>
        <color rgb="FFFFEF9C"/>
      </colorScale>
    </cfRule>
  </conditionalFormatting>
  <conditionalFormatting sqref="GRK40">
    <cfRule type="colorScale" priority="3191">
      <colorScale>
        <cfvo type="percent" val="0"/>
        <cfvo type="percent" val="100"/>
        <color rgb="FFFF7128"/>
        <color rgb="FFFFEF9C"/>
      </colorScale>
    </cfRule>
  </conditionalFormatting>
  <conditionalFormatting sqref="GRK48">
    <cfRule type="colorScale" priority="3190">
      <colorScale>
        <cfvo type="percent" val="0"/>
        <cfvo type="percent" val="100"/>
        <color rgb="FFFF7128"/>
        <color rgb="FFFFEF9C"/>
      </colorScale>
    </cfRule>
  </conditionalFormatting>
  <conditionalFormatting sqref="GRQ7:GRQ14 GRQ16:GRQ47">
    <cfRule type="cellIs" dxfId="1973" priority="3187" operator="between">
      <formula>80</formula>
      <formula>50</formula>
    </cfRule>
    <cfRule type="cellIs" dxfId="1972" priority="3188" operator="greaterThan">
      <formula>80</formula>
    </cfRule>
    <cfRule type="cellIs" dxfId="1971" priority="3189" operator="between">
      <formula>0</formula>
      <formula>50</formula>
    </cfRule>
  </conditionalFormatting>
  <conditionalFormatting sqref="GRY14">
    <cfRule type="colorScale" priority="3186">
      <colorScale>
        <cfvo type="percent" val="0"/>
        <cfvo type="percent" val="100"/>
        <color rgb="FFFF7128"/>
        <color rgb="FFFFEF9C"/>
      </colorScale>
    </cfRule>
  </conditionalFormatting>
  <conditionalFormatting sqref="GRY40">
    <cfRule type="colorScale" priority="3185">
      <colorScale>
        <cfvo type="percent" val="0"/>
        <cfvo type="percent" val="100"/>
        <color rgb="FFFF7128"/>
        <color rgb="FFFFEF9C"/>
      </colorScale>
    </cfRule>
  </conditionalFormatting>
  <conditionalFormatting sqref="GRY48">
    <cfRule type="colorScale" priority="3184">
      <colorScale>
        <cfvo type="percent" val="0"/>
        <cfvo type="percent" val="100"/>
        <color rgb="FFFF7128"/>
        <color rgb="FFFFEF9C"/>
      </colorScale>
    </cfRule>
  </conditionalFormatting>
  <conditionalFormatting sqref="GSE7:GSE14 GSE16:GSE47">
    <cfRule type="cellIs" dxfId="1970" priority="3181" operator="between">
      <formula>80</formula>
      <formula>50</formula>
    </cfRule>
    <cfRule type="cellIs" dxfId="1969" priority="3182" operator="greaterThan">
      <formula>80</formula>
    </cfRule>
    <cfRule type="cellIs" dxfId="1968" priority="3183" operator="between">
      <formula>0</formula>
      <formula>50</formula>
    </cfRule>
  </conditionalFormatting>
  <conditionalFormatting sqref="GSM14">
    <cfRule type="colorScale" priority="3180">
      <colorScale>
        <cfvo type="percent" val="0"/>
        <cfvo type="percent" val="100"/>
        <color rgb="FFFF7128"/>
        <color rgb="FFFFEF9C"/>
      </colorScale>
    </cfRule>
  </conditionalFormatting>
  <conditionalFormatting sqref="GSM40">
    <cfRule type="colorScale" priority="3179">
      <colorScale>
        <cfvo type="percent" val="0"/>
        <cfvo type="percent" val="100"/>
        <color rgb="FFFF7128"/>
        <color rgb="FFFFEF9C"/>
      </colorScale>
    </cfRule>
  </conditionalFormatting>
  <conditionalFormatting sqref="GSM48">
    <cfRule type="colorScale" priority="3178">
      <colorScale>
        <cfvo type="percent" val="0"/>
        <cfvo type="percent" val="100"/>
        <color rgb="FFFF7128"/>
        <color rgb="FFFFEF9C"/>
      </colorScale>
    </cfRule>
  </conditionalFormatting>
  <conditionalFormatting sqref="GSS7:GSS14 GSS16:GSS47">
    <cfRule type="cellIs" dxfId="1967" priority="3175" operator="between">
      <formula>80</formula>
      <formula>50</formula>
    </cfRule>
    <cfRule type="cellIs" dxfId="1966" priority="3176" operator="greaterThan">
      <formula>80</formula>
    </cfRule>
    <cfRule type="cellIs" dxfId="1965" priority="3177" operator="between">
      <formula>0</formula>
      <formula>50</formula>
    </cfRule>
  </conditionalFormatting>
  <conditionalFormatting sqref="GTA14">
    <cfRule type="colorScale" priority="3174">
      <colorScale>
        <cfvo type="percent" val="0"/>
        <cfvo type="percent" val="100"/>
        <color rgb="FFFF7128"/>
        <color rgb="FFFFEF9C"/>
      </colorScale>
    </cfRule>
  </conditionalFormatting>
  <conditionalFormatting sqref="GTA40">
    <cfRule type="colorScale" priority="3173">
      <colorScale>
        <cfvo type="percent" val="0"/>
        <cfvo type="percent" val="100"/>
        <color rgb="FFFF7128"/>
        <color rgb="FFFFEF9C"/>
      </colorScale>
    </cfRule>
  </conditionalFormatting>
  <conditionalFormatting sqref="GTA48">
    <cfRule type="colorScale" priority="3172">
      <colorScale>
        <cfvo type="percent" val="0"/>
        <cfvo type="percent" val="100"/>
        <color rgb="FFFF7128"/>
        <color rgb="FFFFEF9C"/>
      </colorScale>
    </cfRule>
  </conditionalFormatting>
  <conditionalFormatting sqref="GTG7:GTG14 GTG16:GTG47">
    <cfRule type="cellIs" dxfId="1964" priority="3169" operator="between">
      <formula>80</formula>
      <formula>50</formula>
    </cfRule>
    <cfRule type="cellIs" dxfId="1963" priority="3170" operator="greaterThan">
      <formula>80</formula>
    </cfRule>
    <cfRule type="cellIs" dxfId="1962" priority="3171" operator="between">
      <formula>0</formula>
      <formula>50</formula>
    </cfRule>
  </conditionalFormatting>
  <conditionalFormatting sqref="GTO14">
    <cfRule type="colorScale" priority="3168">
      <colorScale>
        <cfvo type="percent" val="0"/>
        <cfvo type="percent" val="100"/>
        <color rgb="FFFF7128"/>
        <color rgb="FFFFEF9C"/>
      </colorScale>
    </cfRule>
  </conditionalFormatting>
  <conditionalFormatting sqref="GTO40">
    <cfRule type="colorScale" priority="3167">
      <colorScale>
        <cfvo type="percent" val="0"/>
        <cfvo type="percent" val="100"/>
        <color rgb="FFFF7128"/>
        <color rgb="FFFFEF9C"/>
      </colorScale>
    </cfRule>
  </conditionalFormatting>
  <conditionalFormatting sqref="GTO48">
    <cfRule type="colorScale" priority="3166">
      <colorScale>
        <cfvo type="percent" val="0"/>
        <cfvo type="percent" val="100"/>
        <color rgb="FFFF7128"/>
        <color rgb="FFFFEF9C"/>
      </colorScale>
    </cfRule>
  </conditionalFormatting>
  <conditionalFormatting sqref="GTU7:GTU14 GTU16:GTU47">
    <cfRule type="cellIs" dxfId="1961" priority="3163" operator="between">
      <formula>80</formula>
      <formula>50</formula>
    </cfRule>
    <cfRule type="cellIs" dxfId="1960" priority="3164" operator="greaterThan">
      <formula>80</formula>
    </cfRule>
    <cfRule type="cellIs" dxfId="1959" priority="3165" operator="between">
      <formula>0</formula>
      <formula>50</formula>
    </cfRule>
  </conditionalFormatting>
  <conditionalFormatting sqref="GUC14">
    <cfRule type="colorScale" priority="3162">
      <colorScale>
        <cfvo type="percent" val="0"/>
        <cfvo type="percent" val="100"/>
        <color rgb="FFFF7128"/>
        <color rgb="FFFFEF9C"/>
      </colorScale>
    </cfRule>
  </conditionalFormatting>
  <conditionalFormatting sqref="GUC40">
    <cfRule type="colorScale" priority="3161">
      <colorScale>
        <cfvo type="percent" val="0"/>
        <cfvo type="percent" val="100"/>
        <color rgb="FFFF7128"/>
        <color rgb="FFFFEF9C"/>
      </colorScale>
    </cfRule>
  </conditionalFormatting>
  <conditionalFormatting sqref="GUC48">
    <cfRule type="colorScale" priority="3160">
      <colorScale>
        <cfvo type="percent" val="0"/>
        <cfvo type="percent" val="100"/>
        <color rgb="FFFF7128"/>
        <color rgb="FFFFEF9C"/>
      </colorScale>
    </cfRule>
  </conditionalFormatting>
  <conditionalFormatting sqref="GUI7:GUI14 GUI16:GUI47">
    <cfRule type="cellIs" dxfId="1958" priority="3157" operator="between">
      <formula>80</formula>
      <formula>50</formula>
    </cfRule>
    <cfRule type="cellIs" dxfId="1957" priority="3158" operator="greaterThan">
      <formula>80</formula>
    </cfRule>
    <cfRule type="cellIs" dxfId="1956" priority="3159" operator="between">
      <formula>0</formula>
      <formula>50</formula>
    </cfRule>
  </conditionalFormatting>
  <conditionalFormatting sqref="GUQ14">
    <cfRule type="colorScale" priority="3156">
      <colorScale>
        <cfvo type="percent" val="0"/>
        <cfvo type="percent" val="100"/>
        <color rgb="FFFF7128"/>
        <color rgb="FFFFEF9C"/>
      </colorScale>
    </cfRule>
  </conditionalFormatting>
  <conditionalFormatting sqref="GUQ40">
    <cfRule type="colorScale" priority="3155">
      <colorScale>
        <cfvo type="percent" val="0"/>
        <cfvo type="percent" val="100"/>
        <color rgb="FFFF7128"/>
        <color rgb="FFFFEF9C"/>
      </colorScale>
    </cfRule>
  </conditionalFormatting>
  <conditionalFormatting sqref="GUQ48">
    <cfRule type="colorScale" priority="3154">
      <colorScale>
        <cfvo type="percent" val="0"/>
        <cfvo type="percent" val="100"/>
        <color rgb="FFFF7128"/>
        <color rgb="FFFFEF9C"/>
      </colorScale>
    </cfRule>
  </conditionalFormatting>
  <conditionalFormatting sqref="GUW7:GUW14 GUW16:GUW47">
    <cfRule type="cellIs" dxfId="1955" priority="3151" operator="between">
      <formula>80</formula>
      <formula>50</formula>
    </cfRule>
    <cfRule type="cellIs" dxfId="1954" priority="3152" operator="greaterThan">
      <formula>80</formula>
    </cfRule>
    <cfRule type="cellIs" dxfId="1953" priority="3153" operator="between">
      <formula>0</formula>
      <formula>50</formula>
    </cfRule>
  </conditionalFormatting>
  <conditionalFormatting sqref="GVE14">
    <cfRule type="colorScale" priority="3150">
      <colorScale>
        <cfvo type="percent" val="0"/>
        <cfvo type="percent" val="100"/>
        <color rgb="FFFF7128"/>
        <color rgb="FFFFEF9C"/>
      </colorScale>
    </cfRule>
  </conditionalFormatting>
  <conditionalFormatting sqref="GVE40">
    <cfRule type="colorScale" priority="3149">
      <colorScale>
        <cfvo type="percent" val="0"/>
        <cfvo type="percent" val="100"/>
        <color rgb="FFFF7128"/>
        <color rgb="FFFFEF9C"/>
      </colorScale>
    </cfRule>
  </conditionalFormatting>
  <conditionalFormatting sqref="GVE48">
    <cfRule type="colorScale" priority="3148">
      <colorScale>
        <cfvo type="percent" val="0"/>
        <cfvo type="percent" val="100"/>
        <color rgb="FFFF7128"/>
        <color rgb="FFFFEF9C"/>
      </colorScale>
    </cfRule>
  </conditionalFormatting>
  <conditionalFormatting sqref="GVK7:GVK14 GVK16:GVK47">
    <cfRule type="cellIs" dxfId="1952" priority="3145" operator="between">
      <formula>80</formula>
      <formula>50</formula>
    </cfRule>
    <cfRule type="cellIs" dxfId="1951" priority="3146" operator="greaterThan">
      <formula>80</formula>
    </cfRule>
    <cfRule type="cellIs" dxfId="1950" priority="3147" operator="between">
      <formula>0</formula>
      <formula>50</formula>
    </cfRule>
  </conditionalFormatting>
  <conditionalFormatting sqref="GVS14">
    <cfRule type="colorScale" priority="3144">
      <colorScale>
        <cfvo type="percent" val="0"/>
        <cfvo type="percent" val="100"/>
        <color rgb="FFFF7128"/>
        <color rgb="FFFFEF9C"/>
      </colorScale>
    </cfRule>
  </conditionalFormatting>
  <conditionalFormatting sqref="GVS40">
    <cfRule type="colorScale" priority="3143">
      <colorScale>
        <cfvo type="percent" val="0"/>
        <cfvo type="percent" val="100"/>
        <color rgb="FFFF7128"/>
        <color rgb="FFFFEF9C"/>
      </colorScale>
    </cfRule>
  </conditionalFormatting>
  <conditionalFormatting sqref="GVS48">
    <cfRule type="colorScale" priority="3142">
      <colorScale>
        <cfvo type="percent" val="0"/>
        <cfvo type="percent" val="100"/>
        <color rgb="FFFF7128"/>
        <color rgb="FFFFEF9C"/>
      </colorScale>
    </cfRule>
  </conditionalFormatting>
  <conditionalFormatting sqref="GVY7:GVY14 GVY16:GVY47">
    <cfRule type="cellIs" dxfId="1949" priority="3139" operator="between">
      <formula>80</formula>
      <formula>50</formula>
    </cfRule>
    <cfRule type="cellIs" dxfId="1948" priority="3140" operator="greaterThan">
      <formula>80</formula>
    </cfRule>
    <cfRule type="cellIs" dxfId="1947" priority="3141" operator="between">
      <formula>0</formula>
      <formula>50</formula>
    </cfRule>
  </conditionalFormatting>
  <conditionalFormatting sqref="GWG14">
    <cfRule type="colorScale" priority="3138">
      <colorScale>
        <cfvo type="percent" val="0"/>
        <cfvo type="percent" val="100"/>
        <color rgb="FFFF7128"/>
        <color rgb="FFFFEF9C"/>
      </colorScale>
    </cfRule>
  </conditionalFormatting>
  <conditionalFormatting sqref="GWG40">
    <cfRule type="colorScale" priority="3137">
      <colorScale>
        <cfvo type="percent" val="0"/>
        <cfvo type="percent" val="100"/>
        <color rgb="FFFF7128"/>
        <color rgb="FFFFEF9C"/>
      </colorScale>
    </cfRule>
  </conditionalFormatting>
  <conditionalFormatting sqref="GWG48">
    <cfRule type="colorScale" priority="3136">
      <colorScale>
        <cfvo type="percent" val="0"/>
        <cfvo type="percent" val="100"/>
        <color rgb="FFFF7128"/>
        <color rgb="FFFFEF9C"/>
      </colorScale>
    </cfRule>
  </conditionalFormatting>
  <conditionalFormatting sqref="GWM7:GWM14 GWM16:GWM47">
    <cfRule type="cellIs" dxfId="1946" priority="3133" operator="between">
      <formula>80</formula>
      <formula>50</formula>
    </cfRule>
    <cfRule type="cellIs" dxfId="1945" priority="3134" operator="greaterThan">
      <formula>80</formula>
    </cfRule>
    <cfRule type="cellIs" dxfId="1944" priority="3135" operator="between">
      <formula>0</formula>
      <formula>50</formula>
    </cfRule>
  </conditionalFormatting>
  <conditionalFormatting sqref="GWU14">
    <cfRule type="colorScale" priority="3132">
      <colorScale>
        <cfvo type="percent" val="0"/>
        <cfvo type="percent" val="100"/>
        <color rgb="FFFF7128"/>
        <color rgb="FFFFEF9C"/>
      </colorScale>
    </cfRule>
  </conditionalFormatting>
  <conditionalFormatting sqref="GWU40">
    <cfRule type="colorScale" priority="3131">
      <colorScale>
        <cfvo type="percent" val="0"/>
        <cfvo type="percent" val="100"/>
        <color rgb="FFFF7128"/>
        <color rgb="FFFFEF9C"/>
      </colorScale>
    </cfRule>
  </conditionalFormatting>
  <conditionalFormatting sqref="GWU48">
    <cfRule type="colorScale" priority="3130">
      <colorScale>
        <cfvo type="percent" val="0"/>
        <cfvo type="percent" val="100"/>
        <color rgb="FFFF7128"/>
        <color rgb="FFFFEF9C"/>
      </colorScale>
    </cfRule>
  </conditionalFormatting>
  <conditionalFormatting sqref="GXA7:GXA14 GXA16:GXA47">
    <cfRule type="cellIs" dxfId="1943" priority="3127" operator="between">
      <formula>80</formula>
      <formula>50</formula>
    </cfRule>
    <cfRule type="cellIs" dxfId="1942" priority="3128" operator="greaterThan">
      <formula>80</formula>
    </cfRule>
    <cfRule type="cellIs" dxfId="1941" priority="3129" operator="between">
      <formula>0</formula>
      <formula>50</formula>
    </cfRule>
  </conditionalFormatting>
  <conditionalFormatting sqref="GXI14">
    <cfRule type="colorScale" priority="3126">
      <colorScale>
        <cfvo type="percent" val="0"/>
        <cfvo type="percent" val="100"/>
        <color rgb="FFFF7128"/>
        <color rgb="FFFFEF9C"/>
      </colorScale>
    </cfRule>
  </conditionalFormatting>
  <conditionalFormatting sqref="GXI40">
    <cfRule type="colorScale" priority="3125">
      <colorScale>
        <cfvo type="percent" val="0"/>
        <cfvo type="percent" val="100"/>
        <color rgb="FFFF7128"/>
        <color rgb="FFFFEF9C"/>
      </colorScale>
    </cfRule>
  </conditionalFormatting>
  <conditionalFormatting sqref="GXI48">
    <cfRule type="colorScale" priority="3124">
      <colorScale>
        <cfvo type="percent" val="0"/>
        <cfvo type="percent" val="100"/>
        <color rgb="FFFF7128"/>
        <color rgb="FFFFEF9C"/>
      </colorScale>
    </cfRule>
  </conditionalFormatting>
  <conditionalFormatting sqref="GXO7:GXO14 GXO16:GXO47">
    <cfRule type="cellIs" dxfId="1940" priority="3121" operator="between">
      <formula>80</formula>
      <formula>50</formula>
    </cfRule>
    <cfRule type="cellIs" dxfId="1939" priority="3122" operator="greaterThan">
      <formula>80</formula>
    </cfRule>
    <cfRule type="cellIs" dxfId="1938" priority="3123" operator="between">
      <formula>0</formula>
      <formula>50</formula>
    </cfRule>
  </conditionalFormatting>
  <conditionalFormatting sqref="GXW14">
    <cfRule type="colorScale" priority="3120">
      <colorScale>
        <cfvo type="percent" val="0"/>
        <cfvo type="percent" val="100"/>
        <color rgb="FFFF7128"/>
        <color rgb="FFFFEF9C"/>
      </colorScale>
    </cfRule>
  </conditionalFormatting>
  <conditionalFormatting sqref="GXW40">
    <cfRule type="colorScale" priority="3119">
      <colorScale>
        <cfvo type="percent" val="0"/>
        <cfvo type="percent" val="100"/>
        <color rgb="FFFF7128"/>
        <color rgb="FFFFEF9C"/>
      </colorScale>
    </cfRule>
  </conditionalFormatting>
  <conditionalFormatting sqref="GXW48">
    <cfRule type="colorScale" priority="3118">
      <colorScale>
        <cfvo type="percent" val="0"/>
        <cfvo type="percent" val="100"/>
        <color rgb="FFFF7128"/>
        <color rgb="FFFFEF9C"/>
      </colorScale>
    </cfRule>
  </conditionalFormatting>
  <conditionalFormatting sqref="GYC7:GYC14 GYC16:GYC47">
    <cfRule type="cellIs" dxfId="1937" priority="3115" operator="between">
      <formula>80</formula>
      <formula>50</formula>
    </cfRule>
    <cfRule type="cellIs" dxfId="1936" priority="3116" operator="greaterThan">
      <formula>80</formula>
    </cfRule>
    <cfRule type="cellIs" dxfId="1935" priority="3117" operator="between">
      <formula>0</formula>
      <formula>50</formula>
    </cfRule>
  </conditionalFormatting>
  <conditionalFormatting sqref="GYK14">
    <cfRule type="colorScale" priority="3114">
      <colorScale>
        <cfvo type="percent" val="0"/>
        <cfvo type="percent" val="100"/>
        <color rgb="FFFF7128"/>
        <color rgb="FFFFEF9C"/>
      </colorScale>
    </cfRule>
  </conditionalFormatting>
  <conditionalFormatting sqref="GYK40">
    <cfRule type="colorScale" priority="3113">
      <colorScale>
        <cfvo type="percent" val="0"/>
        <cfvo type="percent" val="100"/>
        <color rgb="FFFF7128"/>
        <color rgb="FFFFEF9C"/>
      </colorScale>
    </cfRule>
  </conditionalFormatting>
  <conditionalFormatting sqref="GYK48">
    <cfRule type="colorScale" priority="3112">
      <colorScale>
        <cfvo type="percent" val="0"/>
        <cfvo type="percent" val="100"/>
        <color rgb="FFFF7128"/>
        <color rgb="FFFFEF9C"/>
      </colorScale>
    </cfRule>
  </conditionalFormatting>
  <conditionalFormatting sqref="GYQ7:GYQ14 GYQ16:GYQ47">
    <cfRule type="cellIs" dxfId="1934" priority="3109" operator="between">
      <formula>80</formula>
      <formula>50</formula>
    </cfRule>
    <cfRule type="cellIs" dxfId="1933" priority="3110" operator="greaterThan">
      <formula>80</formula>
    </cfRule>
    <cfRule type="cellIs" dxfId="1932" priority="3111" operator="between">
      <formula>0</formula>
      <formula>50</formula>
    </cfRule>
  </conditionalFormatting>
  <conditionalFormatting sqref="GYY14">
    <cfRule type="colorScale" priority="3108">
      <colorScale>
        <cfvo type="percent" val="0"/>
        <cfvo type="percent" val="100"/>
        <color rgb="FFFF7128"/>
        <color rgb="FFFFEF9C"/>
      </colorScale>
    </cfRule>
  </conditionalFormatting>
  <conditionalFormatting sqref="GYY40">
    <cfRule type="colorScale" priority="3107">
      <colorScale>
        <cfvo type="percent" val="0"/>
        <cfvo type="percent" val="100"/>
        <color rgb="FFFF7128"/>
        <color rgb="FFFFEF9C"/>
      </colorScale>
    </cfRule>
  </conditionalFormatting>
  <conditionalFormatting sqref="GYY48">
    <cfRule type="colorScale" priority="3106">
      <colorScale>
        <cfvo type="percent" val="0"/>
        <cfvo type="percent" val="100"/>
        <color rgb="FFFF7128"/>
        <color rgb="FFFFEF9C"/>
      </colorScale>
    </cfRule>
  </conditionalFormatting>
  <conditionalFormatting sqref="GZE7:GZE14 GZE16:GZE47">
    <cfRule type="cellIs" dxfId="1931" priority="3103" operator="between">
      <formula>80</formula>
      <formula>50</formula>
    </cfRule>
    <cfRule type="cellIs" dxfId="1930" priority="3104" operator="greaterThan">
      <formula>80</formula>
    </cfRule>
    <cfRule type="cellIs" dxfId="1929" priority="3105" operator="between">
      <formula>0</formula>
      <formula>50</formula>
    </cfRule>
  </conditionalFormatting>
  <conditionalFormatting sqref="GZM14">
    <cfRule type="colorScale" priority="3102">
      <colorScale>
        <cfvo type="percent" val="0"/>
        <cfvo type="percent" val="100"/>
        <color rgb="FFFF7128"/>
        <color rgb="FFFFEF9C"/>
      </colorScale>
    </cfRule>
  </conditionalFormatting>
  <conditionalFormatting sqref="GZM40">
    <cfRule type="colorScale" priority="3101">
      <colorScale>
        <cfvo type="percent" val="0"/>
        <cfvo type="percent" val="100"/>
        <color rgb="FFFF7128"/>
        <color rgb="FFFFEF9C"/>
      </colorScale>
    </cfRule>
  </conditionalFormatting>
  <conditionalFormatting sqref="GZM48">
    <cfRule type="colorScale" priority="3100">
      <colorScale>
        <cfvo type="percent" val="0"/>
        <cfvo type="percent" val="100"/>
        <color rgb="FFFF7128"/>
        <color rgb="FFFFEF9C"/>
      </colorScale>
    </cfRule>
  </conditionalFormatting>
  <conditionalFormatting sqref="GZS7:GZS14 GZS16:GZS47">
    <cfRule type="cellIs" dxfId="1928" priority="3097" operator="between">
      <formula>80</formula>
      <formula>50</formula>
    </cfRule>
    <cfRule type="cellIs" dxfId="1927" priority="3098" operator="greaterThan">
      <formula>80</formula>
    </cfRule>
    <cfRule type="cellIs" dxfId="1926" priority="3099" operator="between">
      <formula>0</formula>
      <formula>50</formula>
    </cfRule>
  </conditionalFormatting>
  <conditionalFormatting sqref="HAA14">
    <cfRule type="colorScale" priority="3096">
      <colorScale>
        <cfvo type="percent" val="0"/>
        <cfvo type="percent" val="100"/>
        <color rgb="FFFF7128"/>
        <color rgb="FFFFEF9C"/>
      </colorScale>
    </cfRule>
  </conditionalFormatting>
  <conditionalFormatting sqref="HAA40">
    <cfRule type="colorScale" priority="3095">
      <colorScale>
        <cfvo type="percent" val="0"/>
        <cfvo type="percent" val="100"/>
        <color rgb="FFFF7128"/>
        <color rgb="FFFFEF9C"/>
      </colorScale>
    </cfRule>
  </conditionalFormatting>
  <conditionalFormatting sqref="HAA48">
    <cfRule type="colorScale" priority="3094">
      <colorScale>
        <cfvo type="percent" val="0"/>
        <cfvo type="percent" val="100"/>
        <color rgb="FFFF7128"/>
        <color rgb="FFFFEF9C"/>
      </colorScale>
    </cfRule>
  </conditionalFormatting>
  <conditionalFormatting sqref="HAG7:HAG14 HAG16:HAG47">
    <cfRule type="cellIs" dxfId="1925" priority="3091" operator="between">
      <formula>80</formula>
      <formula>50</formula>
    </cfRule>
    <cfRule type="cellIs" dxfId="1924" priority="3092" operator="greaterThan">
      <formula>80</formula>
    </cfRule>
    <cfRule type="cellIs" dxfId="1923" priority="3093" operator="between">
      <formula>0</formula>
      <formula>50</formula>
    </cfRule>
  </conditionalFormatting>
  <conditionalFormatting sqref="HAO14">
    <cfRule type="colorScale" priority="3090">
      <colorScale>
        <cfvo type="percent" val="0"/>
        <cfvo type="percent" val="100"/>
        <color rgb="FFFF7128"/>
        <color rgb="FFFFEF9C"/>
      </colorScale>
    </cfRule>
  </conditionalFormatting>
  <conditionalFormatting sqref="HAO40">
    <cfRule type="colorScale" priority="3089">
      <colorScale>
        <cfvo type="percent" val="0"/>
        <cfvo type="percent" val="100"/>
        <color rgb="FFFF7128"/>
        <color rgb="FFFFEF9C"/>
      </colorScale>
    </cfRule>
  </conditionalFormatting>
  <conditionalFormatting sqref="HAO48">
    <cfRule type="colorScale" priority="3088">
      <colorScale>
        <cfvo type="percent" val="0"/>
        <cfvo type="percent" val="100"/>
        <color rgb="FFFF7128"/>
        <color rgb="FFFFEF9C"/>
      </colorScale>
    </cfRule>
  </conditionalFormatting>
  <conditionalFormatting sqref="HAU7:HAU14 HAU16:HAU47">
    <cfRule type="cellIs" dxfId="1922" priority="3085" operator="between">
      <formula>80</formula>
      <formula>50</formula>
    </cfRule>
    <cfRule type="cellIs" dxfId="1921" priority="3086" operator="greaterThan">
      <formula>80</formula>
    </cfRule>
    <cfRule type="cellIs" dxfId="1920" priority="3087" operator="between">
      <formula>0</formula>
      <formula>50</formula>
    </cfRule>
  </conditionalFormatting>
  <conditionalFormatting sqref="HBC14">
    <cfRule type="colorScale" priority="3084">
      <colorScale>
        <cfvo type="percent" val="0"/>
        <cfvo type="percent" val="100"/>
        <color rgb="FFFF7128"/>
        <color rgb="FFFFEF9C"/>
      </colorScale>
    </cfRule>
  </conditionalFormatting>
  <conditionalFormatting sqref="HBC40">
    <cfRule type="colorScale" priority="3083">
      <colorScale>
        <cfvo type="percent" val="0"/>
        <cfvo type="percent" val="100"/>
        <color rgb="FFFF7128"/>
        <color rgb="FFFFEF9C"/>
      </colorScale>
    </cfRule>
  </conditionalFormatting>
  <conditionalFormatting sqref="HBC48">
    <cfRule type="colorScale" priority="3082">
      <colorScale>
        <cfvo type="percent" val="0"/>
        <cfvo type="percent" val="100"/>
        <color rgb="FFFF7128"/>
        <color rgb="FFFFEF9C"/>
      </colorScale>
    </cfRule>
  </conditionalFormatting>
  <conditionalFormatting sqref="HBI7:HBI14 HBI16:HBI47">
    <cfRule type="cellIs" dxfId="1919" priority="3079" operator="between">
      <formula>80</formula>
      <formula>50</formula>
    </cfRule>
    <cfRule type="cellIs" dxfId="1918" priority="3080" operator="greaterThan">
      <formula>80</formula>
    </cfRule>
    <cfRule type="cellIs" dxfId="1917" priority="3081" operator="between">
      <formula>0</formula>
      <formula>50</formula>
    </cfRule>
  </conditionalFormatting>
  <conditionalFormatting sqref="HBQ14">
    <cfRule type="colorScale" priority="3078">
      <colorScale>
        <cfvo type="percent" val="0"/>
        <cfvo type="percent" val="100"/>
        <color rgb="FFFF7128"/>
        <color rgb="FFFFEF9C"/>
      </colorScale>
    </cfRule>
  </conditionalFormatting>
  <conditionalFormatting sqref="HBQ40">
    <cfRule type="colorScale" priority="3077">
      <colorScale>
        <cfvo type="percent" val="0"/>
        <cfvo type="percent" val="100"/>
        <color rgb="FFFF7128"/>
        <color rgb="FFFFEF9C"/>
      </colorScale>
    </cfRule>
  </conditionalFormatting>
  <conditionalFormatting sqref="HBQ48">
    <cfRule type="colorScale" priority="3076">
      <colorScale>
        <cfvo type="percent" val="0"/>
        <cfvo type="percent" val="100"/>
        <color rgb="FFFF7128"/>
        <color rgb="FFFFEF9C"/>
      </colorScale>
    </cfRule>
  </conditionalFormatting>
  <conditionalFormatting sqref="HBW7:HBW14 HBW16:HBW47">
    <cfRule type="cellIs" dxfId="1916" priority="3073" operator="between">
      <formula>80</formula>
      <formula>50</formula>
    </cfRule>
    <cfRule type="cellIs" dxfId="1915" priority="3074" operator="greaterThan">
      <formula>80</formula>
    </cfRule>
    <cfRule type="cellIs" dxfId="1914" priority="3075" operator="between">
      <formula>0</formula>
      <formula>50</formula>
    </cfRule>
  </conditionalFormatting>
  <conditionalFormatting sqref="HCE14">
    <cfRule type="colorScale" priority="3072">
      <colorScale>
        <cfvo type="percent" val="0"/>
        <cfvo type="percent" val="100"/>
        <color rgb="FFFF7128"/>
        <color rgb="FFFFEF9C"/>
      </colorScale>
    </cfRule>
  </conditionalFormatting>
  <conditionalFormatting sqref="HCE40">
    <cfRule type="colorScale" priority="3071">
      <colorScale>
        <cfvo type="percent" val="0"/>
        <cfvo type="percent" val="100"/>
        <color rgb="FFFF7128"/>
        <color rgb="FFFFEF9C"/>
      </colorScale>
    </cfRule>
  </conditionalFormatting>
  <conditionalFormatting sqref="HCE48">
    <cfRule type="colorScale" priority="3070">
      <colorScale>
        <cfvo type="percent" val="0"/>
        <cfvo type="percent" val="100"/>
        <color rgb="FFFF7128"/>
        <color rgb="FFFFEF9C"/>
      </colorScale>
    </cfRule>
  </conditionalFormatting>
  <conditionalFormatting sqref="HCK7:HCK14 HCK16:HCK47">
    <cfRule type="cellIs" dxfId="1913" priority="3067" operator="between">
      <formula>80</formula>
      <formula>50</formula>
    </cfRule>
    <cfRule type="cellIs" dxfId="1912" priority="3068" operator="greaterThan">
      <formula>80</formula>
    </cfRule>
    <cfRule type="cellIs" dxfId="1911" priority="3069" operator="between">
      <formula>0</formula>
      <formula>50</formula>
    </cfRule>
  </conditionalFormatting>
  <conditionalFormatting sqref="HCS14">
    <cfRule type="colorScale" priority="3066">
      <colorScale>
        <cfvo type="percent" val="0"/>
        <cfvo type="percent" val="100"/>
        <color rgb="FFFF7128"/>
        <color rgb="FFFFEF9C"/>
      </colorScale>
    </cfRule>
  </conditionalFormatting>
  <conditionalFormatting sqref="HCS40">
    <cfRule type="colorScale" priority="3065">
      <colorScale>
        <cfvo type="percent" val="0"/>
        <cfvo type="percent" val="100"/>
        <color rgb="FFFF7128"/>
        <color rgb="FFFFEF9C"/>
      </colorScale>
    </cfRule>
  </conditionalFormatting>
  <conditionalFormatting sqref="HCS48">
    <cfRule type="colorScale" priority="3064">
      <colorScale>
        <cfvo type="percent" val="0"/>
        <cfvo type="percent" val="100"/>
        <color rgb="FFFF7128"/>
        <color rgb="FFFFEF9C"/>
      </colorScale>
    </cfRule>
  </conditionalFormatting>
  <conditionalFormatting sqref="HCY7:HCY14 HCY16:HCY47">
    <cfRule type="cellIs" dxfId="1910" priority="3061" operator="between">
      <formula>80</formula>
      <formula>50</formula>
    </cfRule>
    <cfRule type="cellIs" dxfId="1909" priority="3062" operator="greaterThan">
      <formula>80</formula>
    </cfRule>
    <cfRule type="cellIs" dxfId="1908" priority="3063" operator="between">
      <formula>0</formula>
      <formula>50</formula>
    </cfRule>
  </conditionalFormatting>
  <conditionalFormatting sqref="HDG14">
    <cfRule type="colorScale" priority="3060">
      <colorScale>
        <cfvo type="percent" val="0"/>
        <cfvo type="percent" val="100"/>
        <color rgb="FFFF7128"/>
        <color rgb="FFFFEF9C"/>
      </colorScale>
    </cfRule>
  </conditionalFormatting>
  <conditionalFormatting sqref="HDG40">
    <cfRule type="colorScale" priority="3059">
      <colorScale>
        <cfvo type="percent" val="0"/>
        <cfvo type="percent" val="100"/>
        <color rgb="FFFF7128"/>
        <color rgb="FFFFEF9C"/>
      </colorScale>
    </cfRule>
  </conditionalFormatting>
  <conditionalFormatting sqref="HDG48">
    <cfRule type="colorScale" priority="3058">
      <colorScale>
        <cfvo type="percent" val="0"/>
        <cfvo type="percent" val="100"/>
        <color rgb="FFFF7128"/>
        <color rgb="FFFFEF9C"/>
      </colorScale>
    </cfRule>
  </conditionalFormatting>
  <conditionalFormatting sqref="HDM7:HDM14 HDM16:HDM47">
    <cfRule type="cellIs" dxfId="1907" priority="3055" operator="between">
      <formula>80</formula>
      <formula>50</formula>
    </cfRule>
    <cfRule type="cellIs" dxfId="1906" priority="3056" operator="greaterThan">
      <formula>80</formula>
    </cfRule>
    <cfRule type="cellIs" dxfId="1905" priority="3057" operator="between">
      <formula>0</formula>
      <formula>50</formula>
    </cfRule>
  </conditionalFormatting>
  <conditionalFormatting sqref="HDU14">
    <cfRule type="colorScale" priority="3054">
      <colorScale>
        <cfvo type="percent" val="0"/>
        <cfvo type="percent" val="100"/>
        <color rgb="FFFF7128"/>
        <color rgb="FFFFEF9C"/>
      </colorScale>
    </cfRule>
  </conditionalFormatting>
  <conditionalFormatting sqref="HDU40">
    <cfRule type="colorScale" priority="3053">
      <colorScale>
        <cfvo type="percent" val="0"/>
        <cfvo type="percent" val="100"/>
        <color rgb="FFFF7128"/>
        <color rgb="FFFFEF9C"/>
      </colorScale>
    </cfRule>
  </conditionalFormatting>
  <conditionalFormatting sqref="HDU48">
    <cfRule type="colorScale" priority="3052">
      <colorScale>
        <cfvo type="percent" val="0"/>
        <cfvo type="percent" val="100"/>
        <color rgb="FFFF7128"/>
        <color rgb="FFFFEF9C"/>
      </colorScale>
    </cfRule>
  </conditionalFormatting>
  <conditionalFormatting sqref="HEA7:HEA14 HEA16:HEA47">
    <cfRule type="cellIs" dxfId="1904" priority="3049" operator="between">
      <formula>80</formula>
      <formula>50</formula>
    </cfRule>
    <cfRule type="cellIs" dxfId="1903" priority="3050" operator="greaterThan">
      <formula>80</formula>
    </cfRule>
    <cfRule type="cellIs" dxfId="1902" priority="3051" operator="between">
      <formula>0</formula>
      <formula>50</formula>
    </cfRule>
  </conditionalFormatting>
  <conditionalFormatting sqref="HEI14">
    <cfRule type="colorScale" priority="3048">
      <colorScale>
        <cfvo type="percent" val="0"/>
        <cfvo type="percent" val="100"/>
        <color rgb="FFFF7128"/>
        <color rgb="FFFFEF9C"/>
      </colorScale>
    </cfRule>
  </conditionalFormatting>
  <conditionalFormatting sqref="HEI40">
    <cfRule type="colorScale" priority="3047">
      <colorScale>
        <cfvo type="percent" val="0"/>
        <cfvo type="percent" val="100"/>
        <color rgb="FFFF7128"/>
        <color rgb="FFFFEF9C"/>
      </colorScale>
    </cfRule>
  </conditionalFormatting>
  <conditionalFormatting sqref="HEI48">
    <cfRule type="colorScale" priority="3046">
      <colorScale>
        <cfvo type="percent" val="0"/>
        <cfvo type="percent" val="100"/>
        <color rgb="FFFF7128"/>
        <color rgb="FFFFEF9C"/>
      </colorScale>
    </cfRule>
  </conditionalFormatting>
  <conditionalFormatting sqref="HEO7:HEO14 HEO16:HEO47">
    <cfRule type="cellIs" dxfId="1901" priority="3043" operator="between">
      <formula>80</formula>
      <formula>50</formula>
    </cfRule>
    <cfRule type="cellIs" dxfId="1900" priority="3044" operator="greaterThan">
      <formula>80</formula>
    </cfRule>
    <cfRule type="cellIs" dxfId="1899" priority="3045" operator="between">
      <formula>0</formula>
      <formula>50</formula>
    </cfRule>
  </conditionalFormatting>
  <conditionalFormatting sqref="HEW14">
    <cfRule type="colorScale" priority="3042">
      <colorScale>
        <cfvo type="percent" val="0"/>
        <cfvo type="percent" val="100"/>
        <color rgb="FFFF7128"/>
        <color rgb="FFFFEF9C"/>
      </colorScale>
    </cfRule>
  </conditionalFormatting>
  <conditionalFormatting sqref="HEW40">
    <cfRule type="colorScale" priority="3041">
      <colorScale>
        <cfvo type="percent" val="0"/>
        <cfvo type="percent" val="100"/>
        <color rgb="FFFF7128"/>
        <color rgb="FFFFEF9C"/>
      </colorScale>
    </cfRule>
  </conditionalFormatting>
  <conditionalFormatting sqref="HEW48">
    <cfRule type="colorScale" priority="3040">
      <colorScale>
        <cfvo type="percent" val="0"/>
        <cfvo type="percent" val="100"/>
        <color rgb="FFFF7128"/>
        <color rgb="FFFFEF9C"/>
      </colorScale>
    </cfRule>
  </conditionalFormatting>
  <conditionalFormatting sqref="HFC7:HFC14 HFC16:HFC47">
    <cfRule type="cellIs" dxfId="1898" priority="3037" operator="between">
      <formula>80</formula>
      <formula>50</formula>
    </cfRule>
    <cfRule type="cellIs" dxfId="1897" priority="3038" operator="greaterThan">
      <formula>80</formula>
    </cfRule>
    <cfRule type="cellIs" dxfId="1896" priority="3039" operator="between">
      <formula>0</formula>
      <formula>50</formula>
    </cfRule>
  </conditionalFormatting>
  <conditionalFormatting sqref="HFK14">
    <cfRule type="colorScale" priority="3036">
      <colorScale>
        <cfvo type="percent" val="0"/>
        <cfvo type="percent" val="100"/>
        <color rgb="FFFF7128"/>
        <color rgb="FFFFEF9C"/>
      </colorScale>
    </cfRule>
  </conditionalFormatting>
  <conditionalFormatting sqref="HFK40">
    <cfRule type="colorScale" priority="3035">
      <colorScale>
        <cfvo type="percent" val="0"/>
        <cfvo type="percent" val="100"/>
        <color rgb="FFFF7128"/>
        <color rgb="FFFFEF9C"/>
      </colorScale>
    </cfRule>
  </conditionalFormatting>
  <conditionalFormatting sqref="HFK48">
    <cfRule type="colorScale" priority="3034">
      <colorScale>
        <cfvo type="percent" val="0"/>
        <cfvo type="percent" val="100"/>
        <color rgb="FFFF7128"/>
        <color rgb="FFFFEF9C"/>
      </colorScale>
    </cfRule>
  </conditionalFormatting>
  <conditionalFormatting sqref="HFQ7:HFQ14 HFQ16:HFQ47">
    <cfRule type="cellIs" dxfId="1895" priority="3031" operator="between">
      <formula>80</formula>
      <formula>50</formula>
    </cfRule>
    <cfRule type="cellIs" dxfId="1894" priority="3032" operator="greaterThan">
      <formula>80</formula>
    </cfRule>
    <cfRule type="cellIs" dxfId="1893" priority="3033" operator="between">
      <formula>0</formula>
      <formula>50</formula>
    </cfRule>
  </conditionalFormatting>
  <conditionalFormatting sqref="HFY14">
    <cfRule type="colorScale" priority="3030">
      <colorScale>
        <cfvo type="percent" val="0"/>
        <cfvo type="percent" val="100"/>
        <color rgb="FFFF7128"/>
        <color rgb="FFFFEF9C"/>
      </colorScale>
    </cfRule>
  </conditionalFormatting>
  <conditionalFormatting sqref="HFY40">
    <cfRule type="colorScale" priority="3029">
      <colorScale>
        <cfvo type="percent" val="0"/>
        <cfvo type="percent" val="100"/>
        <color rgb="FFFF7128"/>
        <color rgb="FFFFEF9C"/>
      </colorScale>
    </cfRule>
  </conditionalFormatting>
  <conditionalFormatting sqref="HFY48">
    <cfRule type="colorScale" priority="3028">
      <colorScale>
        <cfvo type="percent" val="0"/>
        <cfvo type="percent" val="100"/>
        <color rgb="FFFF7128"/>
        <color rgb="FFFFEF9C"/>
      </colorScale>
    </cfRule>
  </conditionalFormatting>
  <conditionalFormatting sqref="HGE7:HGE14 HGE16:HGE47">
    <cfRule type="cellIs" dxfId="1892" priority="3025" operator="between">
      <formula>80</formula>
      <formula>50</formula>
    </cfRule>
    <cfRule type="cellIs" dxfId="1891" priority="3026" operator="greaterThan">
      <formula>80</formula>
    </cfRule>
    <cfRule type="cellIs" dxfId="1890" priority="3027" operator="between">
      <formula>0</formula>
      <formula>50</formula>
    </cfRule>
  </conditionalFormatting>
  <conditionalFormatting sqref="HGM14">
    <cfRule type="colorScale" priority="3024">
      <colorScale>
        <cfvo type="percent" val="0"/>
        <cfvo type="percent" val="100"/>
        <color rgb="FFFF7128"/>
        <color rgb="FFFFEF9C"/>
      </colorScale>
    </cfRule>
  </conditionalFormatting>
  <conditionalFormatting sqref="HGM40">
    <cfRule type="colorScale" priority="3023">
      <colorScale>
        <cfvo type="percent" val="0"/>
        <cfvo type="percent" val="100"/>
        <color rgb="FFFF7128"/>
        <color rgb="FFFFEF9C"/>
      </colorScale>
    </cfRule>
  </conditionalFormatting>
  <conditionalFormatting sqref="HGM48">
    <cfRule type="colorScale" priority="3022">
      <colorScale>
        <cfvo type="percent" val="0"/>
        <cfvo type="percent" val="100"/>
        <color rgb="FFFF7128"/>
        <color rgb="FFFFEF9C"/>
      </colorScale>
    </cfRule>
  </conditionalFormatting>
  <conditionalFormatting sqref="HGS7:HGS14 HGS16:HGS47">
    <cfRule type="cellIs" dxfId="1889" priority="3019" operator="between">
      <formula>80</formula>
      <formula>50</formula>
    </cfRule>
    <cfRule type="cellIs" dxfId="1888" priority="3020" operator="greaterThan">
      <formula>80</formula>
    </cfRule>
    <cfRule type="cellIs" dxfId="1887" priority="3021" operator="between">
      <formula>0</formula>
      <formula>50</formula>
    </cfRule>
  </conditionalFormatting>
  <conditionalFormatting sqref="HHA14">
    <cfRule type="colorScale" priority="3018">
      <colorScale>
        <cfvo type="percent" val="0"/>
        <cfvo type="percent" val="100"/>
        <color rgb="FFFF7128"/>
        <color rgb="FFFFEF9C"/>
      </colorScale>
    </cfRule>
  </conditionalFormatting>
  <conditionalFormatting sqref="HHA40">
    <cfRule type="colorScale" priority="3017">
      <colorScale>
        <cfvo type="percent" val="0"/>
        <cfvo type="percent" val="100"/>
        <color rgb="FFFF7128"/>
        <color rgb="FFFFEF9C"/>
      </colorScale>
    </cfRule>
  </conditionalFormatting>
  <conditionalFormatting sqref="HHA48">
    <cfRule type="colorScale" priority="3016">
      <colorScale>
        <cfvo type="percent" val="0"/>
        <cfvo type="percent" val="100"/>
        <color rgb="FFFF7128"/>
        <color rgb="FFFFEF9C"/>
      </colorScale>
    </cfRule>
  </conditionalFormatting>
  <conditionalFormatting sqref="HHG7:HHG14 HHG16:HHG47">
    <cfRule type="cellIs" dxfId="1886" priority="3013" operator="between">
      <formula>80</formula>
      <formula>50</formula>
    </cfRule>
    <cfRule type="cellIs" dxfId="1885" priority="3014" operator="greaterThan">
      <formula>80</formula>
    </cfRule>
    <cfRule type="cellIs" dxfId="1884" priority="3015" operator="between">
      <formula>0</formula>
      <formula>50</formula>
    </cfRule>
  </conditionalFormatting>
  <conditionalFormatting sqref="HHO14">
    <cfRule type="colorScale" priority="3012">
      <colorScale>
        <cfvo type="percent" val="0"/>
        <cfvo type="percent" val="100"/>
        <color rgb="FFFF7128"/>
        <color rgb="FFFFEF9C"/>
      </colorScale>
    </cfRule>
  </conditionalFormatting>
  <conditionalFormatting sqref="HHO40">
    <cfRule type="colorScale" priority="3011">
      <colorScale>
        <cfvo type="percent" val="0"/>
        <cfvo type="percent" val="100"/>
        <color rgb="FFFF7128"/>
        <color rgb="FFFFEF9C"/>
      </colorScale>
    </cfRule>
  </conditionalFormatting>
  <conditionalFormatting sqref="HHO48">
    <cfRule type="colorScale" priority="3010">
      <colorScale>
        <cfvo type="percent" val="0"/>
        <cfvo type="percent" val="100"/>
        <color rgb="FFFF7128"/>
        <color rgb="FFFFEF9C"/>
      </colorScale>
    </cfRule>
  </conditionalFormatting>
  <conditionalFormatting sqref="HHU7:HHU14 HHU16:HHU47">
    <cfRule type="cellIs" dxfId="1883" priority="3007" operator="between">
      <formula>80</formula>
      <formula>50</formula>
    </cfRule>
    <cfRule type="cellIs" dxfId="1882" priority="3008" operator="greaterThan">
      <formula>80</formula>
    </cfRule>
    <cfRule type="cellIs" dxfId="1881" priority="3009" operator="between">
      <formula>0</formula>
      <formula>50</formula>
    </cfRule>
  </conditionalFormatting>
  <conditionalFormatting sqref="HIC14">
    <cfRule type="colorScale" priority="3006">
      <colorScale>
        <cfvo type="percent" val="0"/>
        <cfvo type="percent" val="100"/>
        <color rgb="FFFF7128"/>
        <color rgb="FFFFEF9C"/>
      </colorScale>
    </cfRule>
  </conditionalFormatting>
  <conditionalFormatting sqref="HIC40">
    <cfRule type="colorScale" priority="3005">
      <colorScale>
        <cfvo type="percent" val="0"/>
        <cfvo type="percent" val="100"/>
        <color rgb="FFFF7128"/>
        <color rgb="FFFFEF9C"/>
      </colorScale>
    </cfRule>
  </conditionalFormatting>
  <conditionalFormatting sqref="HIC48">
    <cfRule type="colorScale" priority="3004">
      <colorScale>
        <cfvo type="percent" val="0"/>
        <cfvo type="percent" val="100"/>
        <color rgb="FFFF7128"/>
        <color rgb="FFFFEF9C"/>
      </colorScale>
    </cfRule>
  </conditionalFormatting>
  <conditionalFormatting sqref="HII7:HII14 HII16:HII47">
    <cfRule type="cellIs" dxfId="1880" priority="3001" operator="between">
      <formula>80</formula>
      <formula>50</formula>
    </cfRule>
    <cfRule type="cellIs" dxfId="1879" priority="3002" operator="greaterThan">
      <formula>80</formula>
    </cfRule>
    <cfRule type="cellIs" dxfId="1878" priority="3003" operator="between">
      <formula>0</formula>
      <formula>50</formula>
    </cfRule>
  </conditionalFormatting>
  <conditionalFormatting sqref="HIQ14">
    <cfRule type="colorScale" priority="3000">
      <colorScale>
        <cfvo type="percent" val="0"/>
        <cfvo type="percent" val="100"/>
        <color rgb="FFFF7128"/>
        <color rgb="FFFFEF9C"/>
      </colorScale>
    </cfRule>
  </conditionalFormatting>
  <conditionalFormatting sqref="HIQ40">
    <cfRule type="colorScale" priority="2999">
      <colorScale>
        <cfvo type="percent" val="0"/>
        <cfvo type="percent" val="100"/>
        <color rgb="FFFF7128"/>
        <color rgb="FFFFEF9C"/>
      </colorScale>
    </cfRule>
  </conditionalFormatting>
  <conditionalFormatting sqref="HIQ48">
    <cfRule type="colorScale" priority="2998">
      <colorScale>
        <cfvo type="percent" val="0"/>
        <cfvo type="percent" val="100"/>
        <color rgb="FFFF7128"/>
        <color rgb="FFFFEF9C"/>
      </colorScale>
    </cfRule>
  </conditionalFormatting>
  <conditionalFormatting sqref="HIW7:HIW14 HIW16:HIW47">
    <cfRule type="cellIs" dxfId="1877" priority="2995" operator="between">
      <formula>80</formula>
      <formula>50</formula>
    </cfRule>
    <cfRule type="cellIs" dxfId="1876" priority="2996" operator="greaterThan">
      <formula>80</formula>
    </cfRule>
    <cfRule type="cellIs" dxfId="1875" priority="2997" operator="between">
      <formula>0</formula>
      <formula>50</formula>
    </cfRule>
  </conditionalFormatting>
  <conditionalFormatting sqref="GS65:GS72 GS74:GS105">
    <cfRule type="cellIs" dxfId="1874" priority="2398" operator="between">
      <formula>80</formula>
      <formula>50</formula>
    </cfRule>
    <cfRule type="cellIs" dxfId="1873" priority="2399" operator="greaterThan">
      <formula>80</formula>
    </cfRule>
    <cfRule type="cellIs" dxfId="1872" priority="2400" operator="between">
      <formula>0</formula>
      <formula>50</formula>
    </cfRule>
  </conditionalFormatting>
  <conditionalFormatting sqref="GT65:GT72 GT74:GT105">
    <cfRule type="cellIs" dxfId="1871" priority="2395" operator="between">
      <formula>80</formula>
      <formula>50</formula>
    </cfRule>
    <cfRule type="cellIs" dxfId="1870" priority="2396" operator="greaterThan">
      <formula>80</formula>
    </cfRule>
    <cfRule type="cellIs" dxfId="1869" priority="2397" operator="between">
      <formula>0</formula>
      <formula>50</formula>
    </cfRule>
  </conditionalFormatting>
  <conditionalFormatting sqref="GU65:GU72 GU74:GU105">
    <cfRule type="cellIs" dxfId="1868" priority="2392" operator="between">
      <formula>80</formula>
      <formula>50</formula>
    </cfRule>
    <cfRule type="cellIs" dxfId="1867" priority="2393" operator="greaterThan">
      <formula>80</formula>
    </cfRule>
    <cfRule type="cellIs" dxfId="1866" priority="2394" operator="between">
      <formula>0</formula>
      <formula>50</formula>
    </cfRule>
  </conditionalFormatting>
  <conditionalFormatting sqref="GV65:GV72 GV74:GV105">
    <cfRule type="cellIs" dxfId="1865" priority="2389" operator="between">
      <formula>80</formula>
      <formula>50</formula>
    </cfRule>
    <cfRule type="cellIs" dxfId="1864" priority="2390" operator="greaterThan">
      <formula>80</formula>
    </cfRule>
    <cfRule type="cellIs" dxfId="1863" priority="2391" operator="between">
      <formula>0</formula>
      <formula>50</formula>
    </cfRule>
  </conditionalFormatting>
  <conditionalFormatting sqref="GW65:GW72 GW74:GW105">
    <cfRule type="cellIs" dxfId="1862" priority="2386" operator="between">
      <formula>80</formula>
      <formula>50</formula>
    </cfRule>
    <cfRule type="cellIs" dxfId="1861" priority="2387" operator="greaterThan">
      <formula>80</formula>
    </cfRule>
    <cfRule type="cellIs" dxfId="1860" priority="2388" operator="between">
      <formula>0</formula>
      <formula>50</formula>
    </cfRule>
  </conditionalFormatting>
  <conditionalFormatting sqref="GX65:GX72 GX74:GX105">
    <cfRule type="cellIs" dxfId="1859" priority="2383" operator="between">
      <formula>80</formula>
      <formula>50</formula>
    </cfRule>
    <cfRule type="cellIs" dxfId="1858" priority="2384" operator="greaterThan">
      <formula>80</formula>
    </cfRule>
    <cfRule type="cellIs" dxfId="1857" priority="2385" operator="between">
      <formula>0</formula>
      <formula>50</formula>
    </cfRule>
  </conditionalFormatting>
  <conditionalFormatting sqref="GY65:GY72 GY74:GY105">
    <cfRule type="cellIs" dxfId="1856" priority="2380" operator="between">
      <formula>80</formula>
      <formula>50</formula>
    </cfRule>
    <cfRule type="cellIs" dxfId="1855" priority="2381" operator="greaterThan">
      <formula>80</formula>
    </cfRule>
    <cfRule type="cellIs" dxfId="1854" priority="2382" operator="between">
      <formula>0</formula>
      <formula>50</formula>
    </cfRule>
  </conditionalFormatting>
  <conditionalFormatting sqref="GZ65:GZ72 GZ74:GZ105">
    <cfRule type="cellIs" dxfId="1853" priority="2377" operator="between">
      <formula>80</formula>
      <formula>50</formula>
    </cfRule>
    <cfRule type="cellIs" dxfId="1852" priority="2378" operator="greaterThan">
      <formula>80</formula>
    </cfRule>
    <cfRule type="cellIs" dxfId="1851" priority="2379" operator="between">
      <formula>0</formula>
      <formula>50</formula>
    </cfRule>
  </conditionalFormatting>
  <conditionalFormatting sqref="HA65:HA72 HA74:HA105">
    <cfRule type="cellIs" dxfId="1850" priority="2374" operator="between">
      <formula>80</formula>
      <formula>50</formula>
    </cfRule>
    <cfRule type="cellIs" dxfId="1849" priority="2375" operator="greaterThan">
      <formula>80</formula>
    </cfRule>
    <cfRule type="cellIs" dxfId="1848" priority="2376" operator="between">
      <formula>0</formula>
      <formula>50</formula>
    </cfRule>
  </conditionalFormatting>
  <conditionalFormatting sqref="HB65:HB72 HB74:HB105">
    <cfRule type="cellIs" dxfId="1847" priority="2371" operator="between">
      <formula>80</formula>
      <formula>50</formula>
    </cfRule>
    <cfRule type="cellIs" dxfId="1846" priority="2372" operator="greaterThan">
      <formula>80</formula>
    </cfRule>
    <cfRule type="cellIs" dxfId="1845" priority="2373" operator="between">
      <formula>0</formula>
      <formula>50</formula>
    </cfRule>
  </conditionalFormatting>
  <conditionalFormatting sqref="HC65:HC72 HC74:HC105">
    <cfRule type="cellIs" dxfId="1844" priority="2368" operator="between">
      <formula>80</formula>
      <formula>50</formula>
    </cfRule>
    <cfRule type="cellIs" dxfId="1843" priority="2369" operator="greaterThan">
      <formula>80</formula>
    </cfRule>
    <cfRule type="cellIs" dxfId="1842" priority="2370" operator="between">
      <formula>0</formula>
      <formula>50</formula>
    </cfRule>
  </conditionalFormatting>
  <conditionalFormatting sqref="HD65:HD72 HD74:HD105">
    <cfRule type="cellIs" dxfId="1841" priority="2365" operator="between">
      <formula>80</formula>
      <formula>50</formula>
    </cfRule>
    <cfRule type="cellIs" dxfId="1840" priority="2366" operator="greaterThan">
      <formula>80</formula>
    </cfRule>
    <cfRule type="cellIs" dxfId="1839" priority="2367" operator="between">
      <formula>0</formula>
      <formula>50</formula>
    </cfRule>
  </conditionalFormatting>
  <conditionalFormatting sqref="HE65:HE72 HE74:HE105">
    <cfRule type="cellIs" dxfId="1838" priority="2362" operator="between">
      <formula>80</formula>
      <formula>50</formula>
    </cfRule>
    <cfRule type="cellIs" dxfId="1837" priority="2363" operator="greaterThan">
      <formula>80</formula>
    </cfRule>
    <cfRule type="cellIs" dxfId="1836" priority="2364" operator="between">
      <formula>0</formula>
      <formula>50</formula>
    </cfRule>
  </conditionalFormatting>
  <conditionalFormatting sqref="HF65:HF72 HF74:HF105">
    <cfRule type="cellIs" dxfId="1835" priority="2359" operator="between">
      <formula>80</formula>
      <formula>50</formula>
    </cfRule>
    <cfRule type="cellIs" dxfId="1834" priority="2360" operator="greaterThan">
      <formula>80</formula>
    </cfRule>
    <cfRule type="cellIs" dxfId="1833" priority="2361" operator="between">
      <formula>0</formula>
      <formula>50</formula>
    </cfRule>
  </conditionalFormatting>
  <conditionalFormatting sqref="HG65:HG72 HG74:HG105">
    <cfRule type="cellIs" dxfId="1832" priority="2356" operator="between">
      <formula>80</formula>
      <formula>50</formula>
    </cfRule>
    <cfRule type="cellIs" dxfId="1831" priority="2357" operator="greaterThan">
      <formula>80</formula>
    </cfRule>
    <cfRule type="cellIs" dxfId="1830" priority="2358" operator="between">
      <formula>0</formula>
      <formula>50</formula>
    </cfRule>
  </conditionalFormatting>
  <conditionalFormatting sqref="HH65:HH72 HH74:HH105">
    <cfRule type="cellIs" dxfId="1829" priority="2353" operator="between">
      <formula>80</formula>
      <formula>50</formula>
    </cfRule>
    <cfRule type="cellIs" dxfId="1828" priority="2354" operator="greaterThan">
      <formula>80</formula>
    </cfRule>
    <cfRule type="cellIs" dxfId="1827" priority="2355" operator="between">
      <formula>0</formula>
      <formula>50</formula>
    </cfRule>
  </conditionalFormatting>
  <conditionalFormatting sqref="HI65:HI72 HI74:HI105">
    <cfRule type="cellIs" dxfId="1826" priority="2350" operator="between">
      <formula>80</formula>
      <formula>50</formula>
    </cfRule>
    <cfRule type="cellIs" dxfId="1825" priority="2351" operator="greaterThan">
      <formula>80</formula>
    </cfRule>
    <cfRule type="cellIs" dxfId="1824" priority="2352" operator="between">
      <formula>0</formula>
      <formula>50</formula>
    </cfRule>
  </conditionalFormatting>
  <conditionalFormatting sqref="HJ65:HJ72 HJ74:HJ105">
    <cfRule type="cellIs" dxfId="1823" priority="2347" operator="between">
      <formula>80</formula>
      <formula>50</formula>
    </cfRule>
    <cfRule type="cellIs" dxfId="1822" priority="2348" operator="greaterThan">
      <formula>80</formula>
    </cfRule>
    <cfRule type="cellIs" dxfId="1821" priority="2349" operator="between">
      <formula>0</formula>
      <formula>50</formula>
    </cfRule>
  </conditionalFormatting>
  <conditionalFormatting sqref="HK65:HK72 HK74:HK105">
    <cfRule type="cellIs" dxfId="1820" priority="2344" operator="between">
      <formula>80</formula>
      <formula>50</formula>
    </cfRule>
    <cfRule type="cellIs" dxfId="1819" priority="2345" operator="greaterThan">
      <formula>80</formula>
    </cfRule>
    <cfRule type="cellIs" dxfId="1818" priority="2346" operator="between">
      <formula>0</formula>
      <formula>50</formula>
    </cfRule>
  </conditionalFormatting>
  <conditionalFormatting sqref="HL65:HL72 HL74:HL105">
    <cfRule type="cellIs" dxfId="1817" priority="2341" operator="between">
      <formula>80</formula>
      <formula>50</formula>
    </cfRule>
    <cfRule type="cellIs" dxfId="1816" priority="2342" operator="greaterThan">
      <formula>80</formula>
    </cfRule>
    <cfRule type="cellIs" dxfId="1815" priority="2343" operator="between">
      <formula>0</formula>
      <formula>50</formula>
    </cfRule>
  </conditionalFormatting>
  <conditionalFormatting sqref="HM65:HM72 HM74:HM105">
    <cfRule type="cellIs" dxfId="1814" priority="2338" operator="between">
      <formula>80</formula>
      <formula>50</formula>
    </cfRule>
    <cfRule type="cellIs" dxfId="1813" priority="2339" operator="greaterThan">
      <formula>80</formula>
    </cfRule>
    <cfRule type="cellIs" dxfId="1812" priority="2340" operator="between">
      <formula>0</formula>
      <formula>50</formula>
    </cfRule>
  </conditionalFormatting>
  <conditionalFormatting sqref="HN65:HN72 HN74:HN105">
    <cfRule type="cellIs" dxfId="1811" priority="2335" operator="between">
      <formula>80</formula>
      <formula>50</formula>
    </cfRule>
    <cfRule type="cellIs" dxfId="1810" priority="2336" operator="greaterThan">
      <formula>80</formula>
    </cfRule>
    <cfRule type="cellIs" dxfId="1809" priority="2337" operator="between">
      <formula>0</formula>
      <formula>50</formula>
    </cfRule>
  </conditionalFormatting>
  <conditionalFormatting sqref="HO65:HO72 HO74:HO105">
    <cfRule type="cellIs" dxfId="1808" priority="2332" operator="between">
      <formula>80</formula>
      <formula>50</formula>
    </cfRule>
    <cfRule type="cellIs" dxfId="1807" priority="2333" operator="greaterThan">
      <formula>80</formula>
    </cfRule>
    <cfRule type="cellIs" dxfId="1806" priority="2334" operator="between">
      <formula>0</formula>
      <formula>50</formula>
    </cfRule>
  </conditionalFormatting>
  <conditionalFormatting sqref="HP65:HP72 HP74:HP105">
    <cfRule type="cellIs" dxfId="1805" priority="2329" operator="between">
      <formula>80</formula>
      <formula>50</formula>
    </cfRule>
    <cfRule type="cellIs" dxfId="1804" priority="2330" operator="greaterThan">
      <formula>80</formula>
    </cfRule>
    <cfRule type="cellIs" dxfId="1803" priority="2331" operator="between">
      <formula>0</formula>
      <formula>50</formula>
    </cfRule>
  </conditionalFormatting>
  <conditionalFormatting sqref="HQ65:HQ72 HQ74:HQ105">
    <cfRule type="cellIs" dxfId="1802" priority="2326" operator="between">
      <formula>80</formula>
      <formula>50</formula>
    </cfRule>
    <cfRule type="cellIs" dxfId="1801" priority="2327" operator="greaterThan">
      <formula>80</formula>
    </cfRule>
    <cfRule type="cellIs" dxfId="1800" priority="2328" operator="between">
      <formula>0</formula>
      <formula>50</formula>
    </cfRule>
  </conditionalFormatting>
  <conditionalFormatting sqref="HR65:HR72 HR74:HR105">
    <cfRule type="cellIs" dxfId="1799" priority="2323" operator="between">
      <formula>80</formula>
      <formula>50</formula>
    </cfRule>
    <cfRule type="cellIs" dxfId="1798" priority="2324" operator="greaterThan">
      <formula>80</formula>
    </cfRule>
    <cfRule type="cellIs" dxfId="1797" priority="2325" operator="between">
      <formula>0</formula>
      <formula>50</formula>
    </cfRule>
  </conditionalFormatting>
  <conditionalFormatting sqref="HS65:HS72 HS74:HS105">
    <cfRule type="cellIs" dxfId="1796" priority="2320" operator="between">
      <formula>80</formula>
      <formula>50</formula>
    </cfRule>
    <cfRule type="cellIs" dxfId="1795" priority="2321" operator="greaterThan">
      <formula>80</formula>
    </cfRule>
    <cfRule type="cellIs" dxfId="1794" priority="2322" operator="between">
      <formula>0</formula>
      <formula>50</formula>
    </cfRule>
  </conditionalFormatting>
  <conditionalFormatting sqref="HT65:HT72 HT74:HT105">
    <cfRule type="cellIs" dxfId="1793" priority="2317" operator="between">
      <formula>80</formula>
      <formula>50</formula>
    </cfRule>
    <cfRule type="cellIs" dxfId="1792" priority="2318" operator="greaterThan">
      <formula>80</formula>
    </cfRule>
    <cfRule type="cellIs" dxfId="1791" priority="2319" operator="between">
      <formula>0</formula>
      <formula>50</formula>
    </cfRule>
  </conditionalFormatting>
  <conditionalFormatting sqref="HU65:HU72 HU74:HU105">
    <cfRule type="cellIs" dxfId="1790" priority="2314" operator="between">
      <formula>80</formula>
      <formula>50</formula>
    </cfRule>
    <cfRule type="cellIs" dxfId="1789" priority="2315" operator="greaterThan">
      <formula>80</formula>
    </cfRule>
    <cfRule type="cellIs" dxfId="1788" priority="2316" operator="between">
      <formula>0</formula>
      <formula>50</formula>
    </cfRule>
  </conditionalFormatting>
  <conditionalFormatting sqref="HV65:HV72 HV74:HV105">
    <cfRule type="cellIs" dxfId="1787" priority="2311" operator="between">
      <formula>80</formula>
      <formula>50</formula>
    </cfRule>
    <cfRule type="cellIs" dxfId="1786" priority="2312" operator="greaterThan">
      <formula>80</formula>
    </cfRule>
    <cfRule type="cellIs" dxfId="1785" priority="2313" operator="between">
      <formula>0</formula>
      <formula>50</formula>
    </cfRule>
  </conditionalFormatting>
  <conditionalFormatting sqref="HW65:HW72 HW74:HW105">
    <cfRule type="cellIs" dxfId="1784" priority="2308" operator="between">
      <formula>80</formula>
      <formula>50</formula>
    </cfRule>
    <cfRule type="cellIs" dxfId="1783" priority="2309" operator="greaterThan">
      <formula>80</formula>
    </cfRule>
    <cfRule type="cellIs" dxfId="1782" priority="2310" operator="between">
      <formula>0</formula>
      <formula>50</formula>
    </cfRule>
  </conditionalFormatting>
  <conditionalFormatting sqref="HX65:HX72 HX74:HX105">
    <cfRule type="cellIs" dxfId="1781" priority="2305" operator="between">
      <formula>80</formula>
      <formula>50</formula>
    </cfRule>
    <cfRule type="cellIs" dxfId="1780" priority="2306" operator="greaterThan">
      <formula>80</formula>
    </cfRule>
    <cfRule type="cellIs" dxfId="1779" priority="2307" operator="between">
      <formula>0</formula>
      <formula>50</formula>
    </cfRule>
  </conditionalFormatting>
  <conditionalFormatting sqref="HY65:HY72 HY74:HY105">
    <cfRule type="cellIs" dxfId="1778" priority="2302" operator="between">
      <formula>80</formula>
      <formula>50</formula>
    </cfRule>
    <cfRule type="cellIs" dxfId="1777" priority="2303" operator="greaterThan">
      <formula>80</formula>
    </cfRule>
    <cfRule type="cellIs" dxfId="1776" priority="2304" operator="between">
      <formula>0</formula>
      <formula>50</formula>
    </cfRule>
  </conditionalFormatting>
  <conditionalFormatting sqref="HZ65:HZ72 HZ74:HZ105">
    <cfRule type="cellIs" dxfId="1775" priority="2299" operator="between">
      <formula>80</formula>
      <formula>50</formula>
    </cfRule>
    <cfRule type="cellIs" dxfId="1774" priority="2300" operator="greaterThan">
      <formula>80</formula>
    </cfRule>
    <cfRule type="cellIs" dxfId="1773" priority="2301" operator="between">
      <formula>0</formula>
      <formula>50</formula>
    </cfRule>
  </conditionalFormatting>
  <conditionalFormatting sqref="IA65:IA72 IA74:IA105">
    <cfRule type="cellIs" dxfId="1772" priority="2296" operator="between">
      <formula>80</formula>
      <formula>50</formula>
    </cfRule>
    <cfRule type="cellIs" dxfId="1771" priority="2297" operator="greaterThan">
      <formula>80</formula>
    </cfRule>
    <cfRule type="cellIs" dxfId="1770" priority="2298" operator="between">
      <formula>0</formula>
      <formula>50</formula>
    </cfRule>
  </conditionalFormatting>
  <conditionalFormatting sqref="IB65:IB72 IB74:IB105">
    <cfRule type="cellIs" dxfId="1769" priority="2293" operator="between">
      <formula>80</formula>
      <formula>50</formula>
    </cfRule>
    <cfRule type="cellIs" dxfId="1768" priority="2294" operator="greaterThan">
      <formula>80</formula>
    </cfRule>
    <cfRule type="cellIs" dxfId="1767" priority="2295" operator="between">
      <formula>0</formula>
      <formula>50</formula>
    </cfRule>
  </conditionalFormatting>
  <conditionalFormatting sqref="IC65:IC72 IC74:IC105">
    <cfRule type="cellIs" dxfId="1766" priority="2290" operator="between">
      <formula>80</formula>
      <formula>50</formula>
    </cfRule>
    <cfRule type="cellIs" dxfId="1765" priority="2291" operator="greaterThan">
      <formula>80</formula>
    </cfRule>
    <cfRule type="cellIs" dxfId="1764" priority="2292" operator="between">
      <formula>0</formula>
      <formula>50</formula>
    </cfRule>
  </conditionalFormatting>
  <conditionalFormatting sqref="ID65:ID72 ID74:ID105">
    <cfRule type="cellIs" dxfId="1763" priority="2287" operator="between">
      <formula>80</formula>
      <formula>50</formula>
    </cfRule>
    <cfRule type="cellIs" dxfId="1762" priority="2288" operator="greaterThan">
      <formula>80</formula>
    </cfRule>
    <cfRule type="cellIs" dxfId="1761" priority="2289" operator="between">
      <formula>0</formula>
      <formula>50</formula>
    </cfRule>
  </conditionalFormatting>
  <conditionalFormatting sqref="IE65:IE72 IE74:IE105">
    <cfRule type="cellIs" dxfId="1760" priority="2284" operator="between">
      <formula>80</formula>
      <formula>50</formula>
    </cfRule>
    <cfRule type="cellIs" dxfId="1759" priority="2285" operator="greaterThan">
      <formula>80</formula>
    </cfRule>
    <cfRule type="cellIs" dxfId="1758" priority="2286" operator="between">
      <formula>0</formula>
      <formula>50</formula>
    </cfRule>
  </conditionalFormatting>
  <conditionalFormatting sqref="IF65:IF72 IF74:IF105">
    <cfRule type="cellIs" dxfId="1757" priority="2281" operator="between">
      <formula>80</formula>
      <formula>50</formula>
    </cfRule>
    <cfRule type="cellIs" dxfId="1756" priority="2282" operator="greaterThan">
      <formula>80</formula>
    </cfRule>
    <cfRule type="cellIs" dxfId="1755" priority="2283" operator="between">
      <formula>0</formula>
      <formula>50</formula>
    </cfRule>
  </conditionalFormatting>
  <conditionalFormatting sqref="IG65:IG72 IG74:IG105">
    <cfRule type="cellIs" dxfId="1754" priority="2278" operator="between">
      <formula>80</formula>
      <formula>50</formula>
    </cfRule>
    <cfRule type="cellIs" dxfId="1753" priority="2279" operator="greaterThan">
      <formula>80</formula>
    </cfRule>
    <cfRule type="cellIs" dxfId="1752" priority="2280" operator="between">
      <formula>0</formula>
      <formula>50</formula>
    </cfRule>
  </conditionalFormatting>
  <conditionalFormatting sqref="IH65:IH72 IH74:IH105">
    <cfRule type="cellIs" dxfId="1751" priority="2275" operator="between">
      <formula>80</formula>
      <formula>50</formula>
    </cfRule>
    <cfRule type="cellIs" dxfId="1750" priority="2276" operator="greaterThan">
      <formula>80</formula>
    </cfRule>
    <cfRule type="cellIs" dxfId="1749" priority="2277" operator="between">
      <formula>0</formula>
      <formula>50</formula>
    </cfRule>
  </conditionalFormatting>
  <conditionalFormatting sqref="II65:II72 II74:II105">
    <cfRule type="cellIs" dxfId="1748" priority="2272" operator="between">
      <formula>80</formula>
      <formula>50</formula>
    </cfRule>
    <cfRule type="cellIs" dxfId="1747" priority="2273" operator="greaterThan">
      <formula>80</formula>
    </cfRule>
    <cfRule type="cellIs" dxfId="1746" priority="2274" operator="between">
      <formula>0</formula>
      <formula>50</formula>
    </cfRule>
  </conditionalFormatting>
  <conditionalFormatting sqref="IJ65:IJ72 IJ74:IJ105">
    <cfRule type="cellIs" dxfId="1745" priority="2269" operator="between">
      <formula>80</formula>
      <formula>50</formula>
    </cfRule>
    <cfRule type="cellIs" dxfId="1744" priority="2270" operator="greaterThan">
      <formula>80</formula>
    </cfRule>
    <cfRule type="cellIs" dxfId="1743" priority="2271" operator="between">
      <formula>0</formula>
      <formula>50</formula>
    </cfRule>
  </conditionalFormatting>
  <conditionalFormatting sqref="IK65:IK72 IK74:IK105">
    <cfRule type="cellIs" dxfId="1742" priority="2266" operator="between">
      <formula>80</formula>
      <formula>50</formula>
    </cfRule>
    <cfRule type="cellIs" dxfId="1741" priority="2267" operator="greaterThan">
      <formula>80</formula>
    </cfRule>
    <cfRule type="cellIs" dxfId="1740" priority="2268" operator="between">
      <formula>0</formula>
      <formula>50</formula>
    </cfRule>
  </conditionalFormatting>
  <conditionalFormatting sqref="IL65:IL72 IL74:IL105">
    <cfRule type="cellIs" dxfId="1739" priority="2263" operator="between">
      <formula>80</formula>
      <formula>50</formula>
    </cfRule>
    <cfRule type="cellIs" dxfId="1738" priority="2264" operator="greaterThan">
      <formula>80</formula>
    </cfRule>
    <cfRule type="cellIs" dxfId="1737" priority="2265" operator="between">
      <formula>0</formula>
      <formula>50</formula>
    </cfRule>
  </conditionalFormatting>
  <conditionalFormatting sqref="IM65:IM72 IM74:IM105">
    <cfRule type="cellIs" dxfId="1736" priority="2260" operator="between">
      <formula>80</formula>
      <formula>50</formula>
    </cfRule>
    <cfRule type="cellIs" dxfId="1735" priority="2261" operator="greaterThan">
      <formula>80</formula>
    </cfRule>
    <cfRule type="cellIs" dxfId="1734" priority="2262" operator="between">
      <formula>0</formula>
      <formula>50</formula>
    </cfRule>
  </conditionalFormatting>
  <conditionalFormatting sqref="IN65:IN72 IN74:IN105">
    <cfRule type="cellIs" dxfId="1733" priority="2257" operator="between">
      <formula>80</formula>
      <formula>50</formula>
    </cfRule>
    <cfRule type="cellIs" dxfId="1732" priority="2258" operator="greaterThan">
      <formula>80</formula>
    </cfRule>
    <cfRule type="cellIs" dxfId="1731" priority="2259" operator="between">
      <formula>0</formula>
      <formula>50</formula>
    </cfRule>
  </conditionalFormatting>
  <conditionalFormatting sqref="IO65:IO72 IO74:IO105">
    <cfRule type="cellIs" dxfId="1730" priority="2254" operator="between">
      <formula>80</formula>
      <formula>50</formula>
    </cfRule>
    <cfRule type="cellIs" dxfId="1729" priority="2255" operator="greaterThan">
      <formula>80</formula>
    </cfRule>
    <cfRule type="cellIs" dxfId="1728" priority="2256" operator="between">
      <formula>0</formula>
      <formula>50</formula>
    </cfRule>
  </conditionalFormatting>
  <conditionalFormatting sqref="IP65:IP72 IP74:IP105">
    <cfRule type="cellIs" dxfId="1727" priority="2251" operator="between">
      <formula>80</formula>
      <formula>50</formula>
    </cfRule>
    <cfRule type="cellIs" dxfId="1726" priority="2252" operator="greaterThan">
      <formula>80</formula>
    </cfRule>
    <cfRule type="cellIs" dxfId="1725" priority="2253" operator="between">
      <formula>0</formula>
      <formula>50</formula>
    </cfRule>
  </conditionalFormatting>
  <conditionalFormatting sqref="IQ65:IQ72 IQ74:IQ105">
    <cfRule type="cellIs" dxfId="1724" priority="2248" operator="between">
      <formula>80</formula>
      <formula>50</formula>
    </cfRule>
    <cfRule type="cellIs" dxfId="1723" priority="2249" operator="greaterThan">
      <formula>80</formula>
    </cfRule>
    <cfRule type="cellIs" dxfId="1722" priority="2250" operator="between">
      <formula>0</formula>
      <formula>50</formula>
    </cfRule>
  </conditionalFormatting>
  <conditionalFormatting sqref="IR65:IR72 IR74:IR105">
    <cfRule type="cellIs" dxfId="1721" priority="2245" operator="between">
      <formula>80</formula>
      <formula>50</formula>
    </cfRule>
    <cfRule type="cellIs" dxfId="1720" priority="2246" operator="greaterThan">
      <formula>80</formula>
    </cfRule>
    <cfRule type="cellIs" dxfId="1719" priority="2247" operator="between">
      <formula>0</formula>
      <formula>50</formula>
    </cfRule>
  </conditionalFormatting>
  <conditionalFormatting sqref="IS65:IS72 IS74:IS105">
    <cfRule type="cellIs" dxfId="1718" priority="2242" operator="between">
      <formula>80</formula>
      <formula>50</formula>
    </cfRule>
    <cfRule type="cellIs" dxfId="1717" priority="2243" operator="greaterThan">
      <formula>80</formula>
    </cfRule>
    <cfRule type="cellIs" dxfId="1716" priority="2244" operator="between">
      <formula>0</formula>
      <formula>50</formula>
    </cfRule>
  </conditionalFormatting>
  <conditionalFormatting sqref="IT65:IT72 IT74:IT105">
    <cfRule type="cellIs" dxfId="1715" priority="2239" operator="between">
      <formula>80</formula>
      <formula>50</formula>
    </cfRule>
    <cfRule type="cellIs" dxfId="1714" priority="2240" operator="greaterThan">
      <formula>80</formula>
    </cfRule>
    <cfRule type="cellIs" dxfId="1713" priority="2241" operator="between">
      <formula>0</formula>
      <formula>50</formula>
    </cfRule>
  </conditionalFormatting>
  <conditionalFormatting sqref="IU65:IU72 IU74:IU105">
    <cfRule type="cellIs" dxfId="1712" priority="2236" operator="between">
      <formula>80</formula>
      <formula>50</formula>
    </cfRule>
    <cfRule type="cellIs" dxfId="1711" priority="2237" operator="greaterThan">
      <formula>80</formula>
    </cfRule>
    <cfRule type="cellIs" dxfId="1710" priority="2238" operator="between">
      <formula>0</formula>
      <formula>50</formula>
    </cfRule>
  </conditionalFormatting>
  <conditionalFormatting sqref="IV65:IV72 IV74:IV105">
    <cfRule type="cellIs" dxfId="1709" priority="2233" operator="between">
      <formula>80</formula>
      <formula>50</formula>
    </cfRule>
    <cfRule type="cellIs" dxfId="1708" priority="2234" operator="greaterThan">
      <formula>80</formula>
    </cfRule>
    <cfRule type="cellIs" dxfId="1707" priority="2235" operator="between">
      <formula>0</formula>
      <formula>50</formula>
    </cfRule>
  </conditionalFormatting>
  <conditionalFormatting sqref="IW65:IW72 IW74:IW105">
    <cfRule type="cellIs" dxfId="1706" priority="2230" operator="between">
      <formula>80</formula>
      <formula>50</formula>
    </cfRule>
    <cfRule type="cellIs" dxfId="1705" priority="2231" operator="greaterThan">
      <formula>80</formula>
    </cfRule>
    <cfRule type="cellIs" dxfId="1704" priority="2232" operator="between">
      <formula>0</formula>
      <formula>50</formula>
    </cfRule>
  </conditionalFormatting>
  <conditionalFormatting sqref="IX65:IX72 IX74:IX105">
    <cfRule type="cellIs" dxfId="1703" priority="2227" operator="between">
      <formula>80</formula>
      <formula>50</formula>
    </cfRule>
    <cfRule type="cellIs" dxfId="1702" priority="2228" operator="greaterThan">
      <formula>80</formula>
    </cfRule>
    <cfRule type="cellIs" dxfId="1701" priority="2229" operator="between">
      <formula>0</formula>
      <formula>50</formula>
    </cfRule>
  </conditionalFormatting>
  <conditionalFormatting sqref="IY65:IY72 IY74:IY105">
    <cfRule type="cellIs" dxfId="1700" priority="2224" operator="between">
      <formula>80</formula>
      <formula>50</formula>
    </cfRule>
    <cfRule type="cellIs" dxfId="1699" priority="2225" operator="greaterThan">
      <formula>80</formula>
    </cfRule>
    <cfRule type="cellIs" dxfId="1698" priority="2226" operator="between">
      <formula>0</formula>
      <formula>50</formula>
    </cfRule>
  </conditionalFormatting>
  <conditionalFormatting sqref="IZ65:IZ72 IZ74:IZ105">
    <cfRule type="cellIs" dxfId="1697" priority="2221" operator="between">
      <formula>80</formula>
      <formula>50</formula>
    </cfRule>
    <cfRule type="cellIs" dxfId="1696" priority="2222" operator="greaterThan">
      <formula>80</formula>
    </cfRule>
    <cfRule type="cellIs" dxfId="1695" priority="2223" operator="between">
      <formula>0</formula>
      <formula>50</formula>
    </cfRule>
  </conditionalFormatting>
  <conditionalFormatting sqref="JA65:JA72 JA74:JA105">
    <cfRule type="cellIs" dxfId="1694" priority="2218" operator="between">
      <formula>80</formula>
      <formula>50</formula>
    </cfRule>
    <cfRule type="cellIs" dxfId="1693" priority="2219" operator="greaterThan">
      <formula>80</formula>
    </cfRule>
    <cfRule type="cellIs" dxfId="1692" priority="2220" operator="between">
      <formula>0</formula>
      <formula>50</formula>
    </cfRule>
  </conditionalFormatting>
  <conditionalFormatting sqref="JB65:JB72 JB74:JB105">
    <cfRule type="cellIs" dxfId="1691" priority="2215" operator="between">
      <formula>80</formula>
      <formula>50</formula>
    </cfRule>
    <cfRule type="cellIs" dxfId="1690" priority="2216" operator="greaterThan">
      <formula>80</formula>
    </cfRule>
    <cfRule type="cellIs" dxfId="1689" priority="2217" operator="between">
      <formula>0</formula>
      <formula>50</formula>
    </cfRule>
  </conditionalFormatting>
  <conditionalFormatting sqref="JC65:JC72 JC74:JC105">
    <cfRule type="cellIs" dxfId="1688" priority="2212" operator="between">
      <formula>80</formula>
      <formula>50</formula>
    </cfRule>
    <cfRule type="cellIs" dxfId="1687" priority="2213" operator="greaterThan">
      <formula>80</formula>
    </cfRule>
    <cfRule type="cellIs" dxfId="1686" priority="2214" operator="between">
      <formula>0</formula>
      <formula>50</formula>
    </cfRule>
  </conditionalFormatting>
  <conditionalFormatting sqref="JD65:JD72 JD74:JD105">
    <cfRule type="cellIs" dxfId="1685" priority="2209" operator="between">
      <formula>80</formula>
      <formula>50</formula>
    </cfRule>
    <cfRule type="cellIs" dxfId="1684" priority="2210" operator="greaterThan">
      <formula>80</formula>
    </cfRule>
    <cfRule type="cellIs" dxfId="1683" priority="2211" operator="between">
      <formula>0</formula>
      <formula>50</formula>
    </cfRule>
  </conditionalFormatting>
  <conditionalFormatting sqref="JE65:JE72 JE74:JE105">
    <cfRule type="cellIs" dxfId="1682" priority="2206" operator="between">
      <formula>80</formula>
      <formula>50</formula>
    </cfRule>
    <cfRule type="cellIs" dxfId="1681" priority="2207" operator="greaterThan">
      <formula>80</formula>
    </cfRule>
    <cfRule type="cellIs" dxfId="1680" priority="2208" operator="between">
      <formula>0</formula>
      <formula>50</formula>
    </cfRule>
  </conditionalFormatting>
  <conditionalFormatting sqref="JF65:JF72 JF74:JF105">
    <cfRule type="cellIs" dxfId="1679" priority="2203" operator="between">
      <formula>80</formula>
      <formula>50</formula>
    </cfRule>
    <cfRule type="cellIs" dxfId="1678" priority="2204" operator="greaterThan">
      <formula>80</formula>
    </cfRule>
    <cfRule type="cellIs" dxfId="1677" priority="2205" operator="between">
      <formula>0</formula>
      <formula>50</formula>
    </cfRule>
  </conditionalFormatting>
  <conditionalFormatting sqref="JG65:JG72 JG74:JG105">
    <cfRule type="cellIs" dxfId="1676" priority="2200" operator="between">
      <formula>80</formula>
      <formula>50</formula>
    </cfRule>
    <cfRule type="cellIs" dxfId="1675" priority="2201" operator="greaterThan">
      <formula>80</formula>
    </cfRule>
    <cfRule type="cellIs" dxfId="1674" priority="2202" operator="between">
      <formula>0</formula>
      <formula>50</formula>
    </cfRule>
  </conditionalFormatting>
  <conditionalFormatting sqref="JH65:JH72 JH74:JH105">
    <cfRule type="cellIs" dxfId="1673" priority="2197" operator="between">
      <formula>80</formula>
      <formula>50</formula>
    </cfRule>
    <cfRule type="cellIs" dxfId="1672" priority="2198" operator="greaterThan">
      <formula>80</formula>
    </cfRule>
    <cfRule type="cellIs" dxfId="1671" priority="2199" operator="between">
      <formula>0</formula>
      <formula>50</formula>
    </cfRule>
  </conditionalFormatting>
  <conditionalFormatting sqref="JI65:JI72 JI74:JI105">
    <cfRule type="cellIs" dxfId="1670" priority="2194" operator="between">
      <formula>80</formula>
      <formula>50</formula>
    </cfRule>
    <cfRule type="cellIs" dxfId="1669" priority="2195" operator="greaterThan">
      <formula>80</formula>
    </cfRule>
    <cfRule type="cellIs" dxfId="1668" priority="2196" operator="between">
      <formula>0</formula>
      <formula>50</formula>
    </cfRule>
  </conditionalFormatting>
  <conditionalFormatting sqref="JJ65:JJ72 JJ74:JJ105">
    <cfRule type="cellIs" dxfId="1667" priority="2191" operator="between">
      <formula>80</formula>
      <formula>50</formula>
    </cfRule>
    <cfRule type="cellIs" dxfId="1666" priority="2192" operator="greaterThan">
      <formula>80</formula>
    </cfRule>
    <cfRule type="cellIs" dxfId="1665" priority="2193" operator="between">
      <formula>0</formula>
      <formula>50</formula>
    </cfRule>
  </conditionalFormatting>
  <conditionalFormatting sqref="JK65:JK72 JK74:JK105">
    <cfRule type="cellIs" dxfId="1664" priority="2188" operator="between">
      <formula>80</formula>
      <formula>50</formula>
    </cfRule>
    <cfRule type="cellIs" dxfId="1663" priority="2189" operator="greaterThan">
      <formula>80</formula>
    </cfRule>
    <cfRule type="cellIs" dxfId="1662" priority="2190" operator="between">
      <formula>0</formula>
      <formula>50</formula>
    </cfRule>
  </conditionalFormatting>
  <conditionalFormatting sqref="JL65:JL72 JL74:JL105">
    <cfRule type="cellIs" dxfId="1661" priority="2185" operator="between">
      <formula>80</formula>
      <formula>50</formula>
    </cfRule>
    <cfRule type="cellIs" dxfId="1660" priority="2186" operator="greaterThan">
      <formula>80</formula>
    </cfRule>
    <cfRule type="cellIs" dxfId="1659" priority="2187" operator="between">
      <formula>0</formula>
      <formula>50</formula>
    </cfRule>
  </conditionalFormatting>
  <conditionalFormatting sqref="JM65:JM72 JM74:JM105">
    <cfRule type="cellIs" dxfId="1658" priority="2182" operator="between">
      <formula>80</formula>
      <formula>50</formula>
    </cfRule>
    <cfRule type="cellIs" dxfId="1657" priority="2183" operator="greaterThan">
      <formula>80</formula>
    </cfRule>
    <cfRule type="cellIs" dxfId="1656" priority="2184" operator="between">
      <formula>0</formula>
      <formula>50</formula>
    </cfRule>
  </conditionalFormatting>
  <conditionalFormatting sqref="JN65:JN72 JN74:JN105">
    <cfRule type="cellIs" dxfId="1655" priority="2179" operator="between">
      <formula>80</formula>
      <formula>50</formula>
    </cfRule>
    <cfRule type="cellIs" dxfId="1654" priority="2180" operator="greaterThan">
      <formula>80</formula>
    </cfRule>
    <cfRule type="cellIs" dxfId="1653" priority="2181" operator="between">
      <formula>0</formula>
      <formula>50</formula>
    </cfRule>
  </conditionalFormatting>
  <conditionalFormatting sqref="JO65:JO72 JO74:JO105">
    <cfRule type="cellIs" dxfId="1652" priority="2176" operator="between">
      <formula>80</formula>
      <formula>50</formula>
    </cfRule>
    <cfRule type="cellIs" dxfId="1651" priority="2177" operator="greaterThan">
      <formula>80</formula>
    </cfRule>
    <cfRule type="cellIs" dxfId="1650" priority="2178" operator="between">
      <formula>0</formula>
      <formula>50</formula>
    </cfRule>
  </conditionalFormatting>
  <conditionalFormatting sqref="JP65:JP72 JP74:JP105">
    <cfRule type="cellIs" dxfId="1649" priority="2173" operator="between">
      <formula>80</formula>
      <formula>50</formula>
    </cfRule>
    <cfRule type="cellIs" dxfId="1648" priority="2174" operator="greaterThan">
      <formula>80</formula>
    </cfRule>
    <cfRule type="cellIs" dxfId="1647" priority="2175" operator="between">
      <formula>0</formula>
      <formula>50</formula>
    </cfRule>
  </conditionalFormatting>
  <conditionalFormatting sqref="JQ65:JQ72 JQ74:JQ105">
    <cfRule type="cellIs" dxfId="1646" priority="2170" operator="between">
      <formula>80</formula>
      <formula>50</formula>
    </cfRule>
    <cfRule type="cellIs" dxfId="1645" priority="2171" operator="greaterThan">
      <formula>80</formula>
    </cfRule>
    <cfRule type="cellIs" dxfId="1644" priority="2172" operator="between">
      <formula>0</formula>
      <formula>50</formula>
    </cfRule>
  </conditionalFormatting>
  <conditionalFormatting sqref="JR65:JR72 JR74:JR105">
    <cfRule type="cellIs" dxfId="1643" priority="2167" operator="between">
      <formula>80</formula>
      <formula>50</formula>
    </cfRule>
    <cfRule type="cellIs" dxfId="1642" priority="2168" operator="greaterThan">
      <formula>80</formula>
    </cfRule>
    <cfRule type="cellIs" dxfId="1641" priority="2169" operator="between">
      <formula>0</formula>
      <formula>50</formula>
    </cfRule>
  </conditionalFormatting>
  <conditionalFormatting sqref="JS65:JS72 JS74:JS105">
    <cfRule type="cellIs" dxfId="1640" priority="2164" operator="between">
      <formula>80</formula>
      <formula>50</formula>
    </cfRule>
    <cfRule type="cellIs" dxfId="1639" priority="2165" operator="greaterThan">
      <formula>80</formula>
    </cfRule>
    <cfRule type="cellIs" dxfId="1638" priority="2166" operator="between">
      <formula>0</formula>
      <formula>50</formula>
    </cfRule>
  </conditionalFormatting>
  <conditionalFormatting sqref="JT65:JT72 JT74:JT105">
    <cfRule type="cellIs" dxfId="1637" priority="2161" operator="between">
      <formula>80</formula>
      <formula>50</formula>
    </cfRule>
    <cfRule type="cellIs" dxfId="1636" priority="2162" operator="greaterThan">
      <formula>80</formula>
    </cfRule>
    <cfRule type="cellIs" dxfId="1635" priority="2163" operator="between">
      <formula>0</formula>
      <formula>50</formula>
    </cfRule>
  </conditionalFormatting>
  <conditionalFormatting sqref="JU65:JU72 JU74:JU105">
    <cfRule type="cellIs" dxfId="1634" priority="2158" operator="between">
      <formula>80</formula>
      <formula>50</formula>
    </cfRule>
    <cfRule type="cellIs" dxfId="1633" priority="2159" operator="greaterThan">
      <formula>80</formula>
    </cfRule>
    <cfRule type="cellIs" dxfId="1632" priority="2160" operator="between">
      <formula>0</formula>
      <formula>50</formula>
    </cfRule>
  </conditionalFormatting>
  <conditionalFormatting sqref="JV65:JV72 JV74:JV105">
    <cfRule type="cellIs" dxfId="1631" priority="2155" operator="between">
      <formula>80</formula>
      <formula>50</formula>
    </cfRule>
    <cfRule type="cellIs" dxfId="1630" priority="2156" operator="greaterThan">
      <formula>80</formula>
    </cfRule>
    <cfRule type="cellIs" dxfId="1629" priority="2157" operator="between">
      <formula>0</formula>
      <formula>50</formula>
    </cfRule>
  </conditionalFormatting>
  <conditionalFormatting sqref="JW65:JW72 JW74:JW105">
    <cfRule type="cellIs" dxfId="1628" priority="2152" operator="between">
      <formula>80</formula>
      <formula>50</formula>
    </cfRule>
    <cfRule type="cellIs" dxfId="1627" priority="2153" operator="greaterThan">
      <formula>80</formula>
    </cfRule>
    <cfRule type="cellIs" dxfId="1626" priority="2154" operator="between">
      <formula>0</formula>
      <formula>50</formula>
    </cfRule>
  </conditionalFormatting>
  <conditionalFormatting sqref="JX65:JX72 JX74:JX105">
    <cfRule type="cellIs" dxfId="1625" priority="2149" operator="between">
      <formula>80</formula>
      <formula>50</formula>
    </cfRule>
    <cfRule type="cellIs" dxfId="1624" priority="2150" operator="greaterThan">
      <formula>80</formula>
    </cfRule>
    <cfRule type="cellIs" dxfId="1623" priority="2151" operator="between">
      <formula>0</formula>
      <formula>50</formula>
    </cfRule>
  </conditionalFormatting>
  <conditionalFormatting sqref="JY65:JY72 JY74:JY105">
    <cfRule type="cellIs" dxfId="1622" priority="2146" operator="between">
      <formula>80</formula>
      <formula>50</formula>
    </cfRule>
    <cfRule type="cellIs" dxfId="1621" priority="2147" operator="greaterThan">
      <formula>80</formula>
    </cfRule>
    <cfRule type="cellIs" dxfId="1620" priority="2148" operator="between">
      <formula>0</formula>
      <formula>50</formula>
    </cfRule>
  </conditionalFormatting>
  <conditionalFormatting sqref="JZ65:JZ72 JZ74:JZ105">
    <cfRule type="cellIs" dxfId="1619" priority="2143" operator="between">
      <formula>80</formula>
      <formula>50</formula>
    </cfRule>
    <cfRule type="cellIs" dxfId="1618" priority="2144" operator="greaterThan">
      <formula>80</formula>
    </cfRule>
    <cfRule type="cellIs" dxfId="1617" priority="2145" operator="between">
      <formula>0</formula>
      <formula>50</formula>
    </cfRule>
  </conditionalFormatting>
  <conditionalFormatting sqref="KA65:KA72 KA74:KA105">
    <cfRule type="cellIs" dxfId="1616" priority="2140" operator="between">
      <formula>80</formula>
      <formula>50</formula>
    </cfRule>
    <cfRule type="cellIs" dxfId="1615" priority="2141" operator="greaterThan">
      <formula>80</formula>
    </cfRule>
    <cfRule type="cellIs" dxfId="1614" priority="2142" operator="between">
      <formula>0</formula>
      <formula>50</formula>
    </cfRule>
  </conditionalFormatting>
  <conditionalFormatting sqref="KB65:KB72 KB74:KB105">
    <cfRule type="cellIs" dxfId="1613" priority="2137" operator="between">
      <formula>80</formula>
      <formula>50</formula>
    </cfRule>
    <cfRule type="cellIs" dxfId="1612" priority="2138" operator="greaterThan">
      <formula>80</formula>
    </cfRule>
    <cfRule type="cellIs" dxfId="1611" priority="2139" operator="between">
      <formula>0</formula>
      <formula>50</formula>
    </cfRule>
  </conditionalFormatting>
  <conditionalFormatting sqref="KC65:KC72 KC74:KC105">
    <cfRule type="cellIs" dxfId="1610" priority="2134" operator="between">
      <formula>80</formula>
      <formula>50</formula>
    </cfRule>
    <cfRule type="cellIs" dxfId="1609" priority="2135" operator="greaterThan">
      <formula>80</formula>
    </cfRule>
    <cfRule type="cellIs" dxfId="1608" priority="2136" operator="between">
      <formula>0</formula>
      <formula>50</formula>
    </cfRule>
  </conditionalFormatting>
  <conditionalFormatting sqref="KD65:KD72 KD74:KD105">
    <cfRule type="cellIs" dxfId="1607" priority="2131" operator="between">
      <formula>80</formula>
      <formula>50</formula>
    </cfRule>
    <cfRule type="cellIs" dxfId="1606" priority="2132" operator="greaterThan">
      <formula>80</formula>
    </cfRule>
    <cfRule type="cellIs" dxfId="1605" priority="2133" operator="between">
      <formula>0</formula>
      <formula>50</formula>
    </cfRule>
  </conditionalFormatting>
  <conditionalFormatting sqref="KE65:KE72 KE74:KE105">
    <cfRule type="cellIs" dxfId="1604" priority="2128" operator="between">
      <formula>80</formula>
      <formula>50</formula>
    </cfRule>
    <cfRule type="cellIs" dxfId="1603" priority="2129" operator="greaterThan">
      <formula>80</formula>
    </cfRule>
    <cfRule type="cellIs" dxfId="1602" priority="2130" operator="between">
      <formula>0</formula>
      <formula>50</formula>
    </cfRule>
  </conditionalFormatting>
  <conditionalFormatting sqref="KF65:KF72 KF74:KF105">
    <cfRule type="cellIs" dxfId="1601" priority="2125" operator="between">
      <formula>80</formula>
      <formula>50</formula>
    </cfRule>
    <cfRule type="cellIs" dxfId="1600" priority="2126" operator="greaterThan">
      <formula>80</formula>
    </cfRule>
    <cfRule type="cellIs" dxfId="1599" priority="2127" operator="between">
      <formula>0</formula>
      <formula>50</formula>
    </cfRule>
  </conditionalFormatting>
  <conditionalFormatting sqref="KG65:KG72 KG74:KG105">
    <cfRule type="cellIs" dxfId="1598" priority="2122" operator="between">
      <formula>80</formula>
      <formula>50</formula>
    </cfRule>
    <cfRule type="cellIs" dxfId="1597" priority="2123" operator="greaterThan">
      <formula>80</formula>
    </cfRule>
    <cfRule type="cellIs" dxfId="1596" priority="2124" operator="between">
      <formula>0</formula>
      <formula>50</formula>
    </cfRule>
  </conditionalFormatting>
  <conditionalFormatting sqref="KH65:KH72 KH74:KH105">
    <cfRule type="cellIs" dxfId="1595" priority="2119" operator="between">
      <formula>80</formula>
      <formula>50</formula>
    </cfRule>
    <cfRule type="cellIs" dxfId="1594" priority="2120" operator="greaterThan">
      <formula>80</formula>
    </cfRule>
    <cfRule type="cellIs" dxfId="1593" priority="2121" operator="between">
      <formula>0</formula>
      <formula>50</formula>
    </cfRule>
  </conditionalFormatting>
  <conditionalFormatting sqref="KI65:KI72 KI74:KI105">
    <cfRule type="cellIs" dxfId="1592" priority="2116" operator="between">
      <formula>80</formula>
      <formula>50</formula>
    </cfRule>
    <cfRule type="cellIs" dxfId="1591" priority="2117" operator="greaterThan">
      <formula>80</formula>
    </cfRule>
    <cfRule type="cellIs" dxfId="1590" priority="2118" operator="between">
      <formula>0</formula>
      <formula>50</formula>
    </cfRule>
  </conditionalFormatting>
  <conditionalFormatting sqref="KJ65:KJ72 KJ74:KJ105">
    <cfRule type="cellIs" dxfId="1589" priority="2113" operator="between">
      <formula>80</formula>
      <formula>50</formula>
    </cfRule>
    <cfRule type="cellIs" dxfId="1588" priority="2114" operator="greaterThan">
      <formula>80</formula>
    </cfRule>
    <cfRule type="cellIs" dxfId="1587" priority="2115" operator="between">
      <formula>0</formula>
      <formula>50</formula>
    </cfRule>
  </conditionalFormatting>
  <conditionalFormatting sqref="KK65:KK72 KK74:KK105">
    <cfRule type="cellIs" dxfId="1586" priority="2110" operator="between">
      <formula>80</formula>
      <formula>50</formula>
    </cfRule>
    <cfRule type="cellIs" dxfId="1585" priority="2111" operator="greaterThan">
      <formula>80</formula>
    </cfRule>
    <cfRule type="cellIs" dxfId="1584" priority="2112" operator="between">
      <formula>0</formula>
      <formula>50</formula>
    </cfRule>
  </conditionalFormatting>
  <conditionalFormatting sqref="KL65:KL72 KL74:KL105">
    <cfRule type="cellIs" dxfId="1583" priority="2107" operator="between">
      <formula>80</formula>
      <formula>50</formula>
    </cfRule>
    <cfRule type="cellIs" dxfId="1582" priority="2108" operator="greaterThan">
      <formula>80</formula>
    </cfRule>
    <cfRule type="cellIs" dxfId="1581" priority="2109" operator="between">
      <formula>0</formula>
      <formula>50</formula>
    </cfRule>
  </conditionalFormatting>
  <conditionalFormatting sqref="KM65:KM72 KM74:KM105">
    <cfRule type="cellIs" dxfId="1580" priority="2104" operator="between">
      <formula>80</formula>
      <formula>50</formula>
    </cfRule>
    <cfRule type="cellIs" dxfId="1579" priority="2105" operator="greaterThan">
      <formula>80</formula>
    </cfRule>
    <cfRule type="cellIs" dxfId="1578" priority="2106" operator="between">
      <formula>0</formula>
      <formula>50</formula>
    </cfRule>
  </conditionalFormatting>
  <conditionalFormatting sqref="KN65:KN72 KN74:KN105">
    <cfRule type="cellIs" dxfId="1577" priority="2101" operator="between">
      <formula>80</formula>
      <formula>50</formula>
    </cfRule>
    <cfRule type="cellIs" dxfId="1576" priority="2102" operator="greaterThan">
      <formula>80</formula>
    </cfRule>
    <cfRule type="cellIs" dxfId="1575" priority="2103" operator="between">
      <formula>0</formula>
      <formula>50</formula>
    </cfRule>
  </conditionalFormatting>
  <conditionalFormatting sqref="KO65:KO72 KO74:KO105">
    <cfRule type="cellIs" dxfId="1574" priority="2098" operator="between">
      <formula>80</formula>
      <formula>50</formula>
    </cfRule>
    <cfRule type="cellIs" dxfId="1573" priority="2099" operator="greaterThan">
      <formula>80</formula>
    </cfRule>
    <cfRule type="cellIs" dxfId="1572" priority="2100" operator="between">
      <formula>0</formula>
      <formula>50</formula>
    </cfRule>
  </conditionalFormatting>
  <conditionalFormatting sqref="KP65:KP72 KP74:KP105">
    <cfRule type="cellIs" dxfId="1571" priority="2095" operator="between">
      <formula>80</formula>
      <formula>50</formula>
    </cfRule>
    <cfRule type="cellIs" dxfId="1570" priority="2096" operator="greaterThan">
      <formula>80</formula>
    </cfRule>
    <cfRule type="cellIs" dxfId="1569" priority="2097" operator="between">
      <formula>0</formula>
      <formula>50</formula>
    </cfRule>
  </conditionalFormatting>
  <conditionalFormatting sqref="KQ65:KQ72 KQ74:KQ105">
    <cfRule type="cellIs" dxfId="1568" priority="2092" operator="between">
      <formula>80</formula>
      <formula>50</formula>
    </cfRule>
    <cfRule type="cellIs" dxfId="1567" priority="2093" operator="greaterThan">
      <formula>80</formula>
    </cfRule>
    <cfRule type="cellIs" dxfId="1566" priority="2094" operator="between">
      <formula>0</formula>
      <formula>50</formula>
    </cfRule>
  </conditionalFormatting>
  <conditionalFormatting sqref="KR65:KR72 KR74:KR105">
    <cfRule type="cellIs" dxfId="1565" priority="2089" operator="between">
      <formula>80</formula>
      <formula>50</formula>
    </cfRule>
    <cfRule type="cellIs" dxfId="1564" priority="2090" operator="greaterThan">
      <formula>80</formula>
    </cfRule>
    <cfRule type="cellIs" dxfId="1563" priority="2091" operator="between">
      <formula>0</formula>
      <formula>50</formula>
    </cfRule>
  </conditionalFormatting>
  <conditionalFormatting sqref="KS65:KS72 KS74:KS105">
    <cfRule type="cellIs" dxfId="1562" priority="2086" operator="between">
      <formula>80</formula>
      <formula>50</formula>
    </cfRule>
    <cfRule type="cellIs" dxfId="1561" priority="2087" operator="greaterThan">
      <formula>80</formula>
    </cfRule>
    <cfRule type="cellIs" dxfId="1560" priority="2088" operator="between">
      <formula>0</formula>
      <formula>50</formula>
    </cfRule>
  </conditionalFormatting>
  <conditionalFormatting sqref="KT65:KT72 KT74:KT105">
    <cfRule type="cellIs" dxfId="1559" priority="2083" operator="between">
      <formula>80</formula>
      <formula>50</formula>
    </cfRule>
    <cfRule type="cellIs" dxfId="1558" priority="2084" operator="greaterThan">
      <formula>80</formula>
    </cfRule>
    <cfRule type="cellIs" dxfId="1557" priority="2085" operator="between">
      <formula>0</formula>
      <formula>50</formula>
    </cfRule>
  </conditionalFormatting>
  <conditionalFormatting sqref="KU65:KU72 KU74:KU105">
    <cfRule type="cellIs" dxfId="1556" priority="2080" operator="between">
      <formula>80</formula>
      <formula>50</formula>
    </cfRule>
    <cfRule type="cellIs" dxfId="1555" priority="2081" operator="greaterThan">
      <formula>80</formula>
    </cfRule>
    <cfRule type="cellIs" dxfId="1554" priority="2082" operator="between">
      <formula>0</formula>
      <formula>50</formula>
    </cfRule>
  </conditionalFormatting>
  <conditionalFormatting sqref="KV65:KV72 KV74:KV105">
    <cfRule type="cellIs" dxfId="1553" priority="2077" operator="between">
      <formula>80</formula>
      <formula>50</formula>
    </cfRule>
    <cfRule type="cellIs" dxfId="1552" priority="2078" operator="greaterThan">
      <formula>80</formula>
    </cfRule>
    <cfRule type="cellIs" dxfId="1551" priority="2079" operator="between">
      <formula>0</formula>
      <formula>50</formula>
    </cfRule>
  </conditionalFormatting>
  <conditionalFormatting sqref="KW65:KW72 KW74:KW105">
    <cfRule type="cellIs" dxfId="1550" priority="2074" operator="between">
      <formula>80</formula>
      <formula>50</formula>
    </cfRule>
    <cfRule type="cellIs" dxfId="1549" priority="2075" operator="greaterThan">
      <formula>80</formula>
    </cfRule>
    <cfRule type="cellIs" dxfId="1548" priority="2076" operator="between">
      <formula>0</formula>
      <formula>50</formula>
    </cfRule>
  </conditionalFormatting>
  <conditionalFormatting sqref="KX65:KX72 KX74:KX105">
    <cfRule type="cellIs" dxfId="1547" priority="2071" operator="between">
      <formula>80</formula>
      <formula>50</formula>
    </cfRule>
    <cfRule type="cellIs" dxfId="1546" priority="2072" operator="greaterThan">
      <formula>80</formula>
    </cfRule>
    <cfRule type="cellIs" dxfId="1545" priority="2073" operator="between">
      <formula>0</formula>
      <formula>50</formula>
    </cfRule>
  </conditionalFormatting>
  <conditionalFormatting sqref="KY65:KY72 KY74:KY105">
    <cfRule type="cellIs" dxfId="1544" priority="2068" operator="between">
      <formula>80</formula>
      <formula>50</formula>
    </cfRule>
    <cfRule type="cellIs" dxfId="1543" priority="2069" operator="greaterThan">
      <formula>80</formula>
    </cfRule>
    <cfRule type="cellIs" dxfId="1542" priority="2070" operator="between">
      <formula>0</formula>
      <formula>50</formula>
    </cfRule>
  </conditionalFormatting>
  <conditionalFormatting sqref="KZ65:KZ72 KZ74:KZ105">
    <cfRule type="cellIs" dxfId="1541" priority="2065" operator="between">
      <formula>80</formula>
      <formula>50</formula>
    </cfRule>
    <cfRule type="cellIs" dxfId="1540" priority="2066" operator="greaterThan">
      <formula>80</formula>
    </cfRule>
    <cfRule type="cellIs" dxfId="1539" priority="2067" operator="between">
      <formula>0</formula>
      <formula>50</formula>
    </cfRule>
  </conditionalFormatting>
  <conditionalFormatting sqref="LA65:LA72 LA74:LA105">
    <cfRule type="cellIs" dxfId="1538" priority="2062" operator="between">
      <formula>80</formula>
      <formula>50</formula>
    </cfRule>
    <cfRule type="cellIs" dxfId="1537" priority="2063" operator="greaterThan">
      <formula>80</formula>
    </cfRule>
    <cfRule type="cellIs" dxfId="1536" priority="2064" operator="between">
      <formula>0</formula>
      <formula>50</formula>
    </cfRule>
  </conditionalFormatting>
  <conditionalFormatting sqref="LB65:LB72 LB74:LB105">
    <cfRule type="cellIs" dxfId="1535" priority="2059" operator="between">
      <formula>80</formula>
      <formula>50</formula>
    </cfRule>
    <cfRule type="cellIs" dxfId="1534" priority="2060" operator="greaterThan">
      <formula>80</formula>
    </cfRule>
    <cfRule type="cellIs" dxfId="1533" priority="2061" operator="between">
      <formula>0</formula>
      <formula>50</formula>
    </cfRule>
  </conditionalFormatting>
  <conditionalFormatting sqref="LC65:LC72 LC74:LC105">
    <cfRule type="cellIs" dxfId="1532" priority="2056" operator="between">
      <formula>80</formula>
      <formula>50</formula>
    </cfRule>
    <cfRule type="cellIs" dxfId="1531" priority="2057" operator="greaterThan">
      <formula>80</formula>
    </cfRule>
    <cfRule type="cellIs" dxfId="1530" priority="2058" operator="between">
      <formula>0</formula>
      <formula>50</formula>
    </cfRule>
  </conditionalFormatting>
  <conditionalFormatting sqref="LD65:LD72 LD74:LD105">
    <cfRule type="cellIs" dxfId="1529" priority="2053" operator="between">
      <formula>80</formula>
      <formula>50</formula>
    </cfRule>
    <cfRule type="cellIs" dxfId="1528" priority="2054" operator="greaterThan">
      <formula>80</formula>
    </cfRule>
    <cfRule type="cellIs" dxfId="1527" priority="2055" operator="between">
      <formula>0</formula>
      <formula>50</formula>
    </cfRule>
  </conditionalFormatting>
  <conditionalFormatting sqref="LE65:LE72 LE74:LE105">
    <cfRule type="cellIs" dxfId="1526" priority="2050" operator="between">
      <formula>80</formula>
      <formula>50</formula>
    </cfRule>
    <cfRule type="cellIs" dxfId="1525" priority="2051" operator="greaterThan">
      <formula>80</formula>
    </cfRule>
    <cfRule type="cellIs" dxfId="1524" priority="2052" operator="between">
      <formula>0</formula>
      <formula>50</formula>
    </cfRule>
  </conditionalFormatting>
  <conditionalFormatting sqref="LF65:LF72 LF74:LF105">
    <cfRule type="cellIs" dxfId="1523" priority="2047" operator="between">
      <formula>80</formula>
      <formula>50</formula>
    </cfRule>
    <cfRule type="cellIs" dxfId="1522" priority="2048" operator="greaterThan">
      <formula>80</formula>
    </cfRule>
    <cfRule type="cellIs" dxfId="1521" priority="2049" operator="between">
      <formula>0</formula>
      <formula>50</formula>
    </cfRule>
  </conditionalFormatting>
  <conditionalFormatting sqref="LG65:LG72 LG74:LG105">
    <cfRule type="cellIs" dxfId="1520" priority="2044" operator="between">
      <formula>80</formula>
      <formula>50</formula>
    </cfRule>
    <cfRule type="cellIs" dxfId="1519" priority="2045" operator="greaterThan">
      <formula>80</formula>
    </cfRule>
    <cfRule type="cellIs" dxfId="1518" priority="2046" operator="between">
      <formula>0</formula>
      <formula>50</formula>
    </cfRule>
  </conditionalFormatting>
  <conditionalFormatting sqref="LH65:LH72 LH74:LH105">
    <cfRule type="cellIs" dxfId="1517" priority="2041" operator="between">
      <formula>80</formula>
      <formula>50</formula>
    </cfRule>
    <cfRule type="cellIs" dxfId="1516" priority="2042" operator="greaterThan">
      <formula>80</formula>
    </cfRule>
    <cfRule type="cellIs" dxfId="1515" priority="2043" operator="between">
      <formula>0</formula>
      <formula>50</formula>
    </cfRule>
  </conditionalFormatting>
  <conditionalFormatting sqref="LI65:LI72 LI74:LI105">
    <cfRule type="cellIs" dxfId="1514" priority="2038" operator="between">
      <formula>80</formula>
      <formula>50</formula>
    </cfRule>
    <cfRule type="cellIs" dxfId="1513" priority="2039" operator="greaterThan">
      <formula>80</formula>
    </cfRule>
    <cfRule type="cellIs" dxfId="1512" priority="2040" operator="between">
      <formula>0</formula>
      <formula>50</formula>
    </cfRule>
  </conditionalFormatting>
  <conditionalFormatting sqref="LJ65:LJ72 LJ74:LJ105">
    <cfRule type="cellIs" dxfId="1511" priority="2035" operator="between">
      <formula>80</formula>
      <formula>50</formula>
    </cfRule>
    <cfRule type="cellIs" dxfId="1510" priority="2036" operator="greaterThan">
      <formula>80</formula>
    </cfRule>
    <cfRule type="cellIs" dxfId="1509" priority="2037" operator="between">
      <formula>0</formula>
      <formula>50</formula>
    </cfRule>
  </conditionalFormatting>
  <conditionalFormatting sqref="LK65:LK72 LK74:LK105">
    <cfRule type="cellIs" dxfId="1508" priority="2032" operator="between">
      <formula>80</formula>
      <formula>50</formula>
    </cfRule>
    <cfRule type="cellIs" dxfId="1507" priority="2033" operator="greaterThan">
      <formula>80</formula>
    </cfRule>
    <cfRule type="cellIs" dxfId="1506" priority="2034" operator="between">
      <formula>0</formula>
      <formula>50</formula>
    </cfRule>
  </conditionalFormatting>
  <conditionalFormatting sqref="LL65:LL72 LL74:LL105">
    <cfRule type="cellIs" dxfId="1505" priority="2029" operator="between">
      <formula>80</formula>
      <formula>50</formula>
    </cfRule>
    <cfRule type="cellIs" dxfId="1504" priority="2030" operator="greaterThan">
      <formula>80</formula>
    </cfRule>
    <cfRule type="cellIs" dxfId="1503" priority="2031" operator="between">
      <formula>0</formula>
      <formula>50</formula>
    </cfRule>
  </conditionalFormatting>
  <conditionalFormatting sqref="LM65:LM72 LM74:LM105">
    <cfRule type="cellIs" dxfId="1502" priority="2026" operator="between">
      <formula>80</formula>
      <formula>50</formula>
    </cfRule>
    <cfRule type="cellIs" dxfId="1501" priority="2027" operator="greaterThan">
      <formula>80</formula>
    </cfRule>
    <cfRule type="cellIs" dxfId="1500" priority="2028" operator="between">
      <formula>0</formula>
      <formula>50</formula>
    </cfRule>
  </conditionalFormatting>
  <conditionalFormatting sqref="LN65:LN72 LN74:LN105">
    <cfRule type="cellIs" dxfId="1499" priority="2023" operator="between">
      <formula>80</formula>
      <formula>50</formula>
    </cfRule>
    <cfRule type="cellIs" dxfId="1498" priority="2024" operator="greaterThan">
      <formula>80</formula>
    </cfRule>
    <cfRule type="cellIs" dxfId="1497" priority="2025" operator="between">
      <formula>0</formula>
      <formula>50</formula>
    </cfRule>
  </conditionalFormatting>
  <conditionalFormatting sqref="LO65:LO72 LO74:LO105">
    <cfRule type="cellIs" dxfId="1496" priority="2020" operator="between">
      <formula>80</formula>
      <formula>50</formula>
    </cfRule>
    <cfRule type="cellIs" dxfId="1495" priority="2021" operator="greaterThan">
      <formula>80</formula>
    </cfRule>
    <cfRule type="cellIs" dxfId="1494" priority="2022" operator="between">
      <formula>0</formula>
      <formula>50</formula>
    </cfRule>
  </conditionalFormatting>
  <conditionalFormatting sqref="LP65:LP72 LP74:LP105">
    <cfRule type="cellIs" dxfId="1493" priority="2017" operator="between">
      <formula>80</formula>
      <formula>50</formula>
    </cfRule>
    <cfRule type="cellIs" dxfId="1492" priority="2018" operator="greaterThan">
      <formula>80</formula>
    </cfRule>
    <cfRule type="cellIs" dxfId="1491" priority="2019" operator="between">
      <formula>0</formula>
      <formula>50</formula>
    </cfRule>
  </conditionalFormatting>
  <conditionalFormatting sqref="LQ65:LQ72 LQ74:LQ105">
    <cfRule type="cellIs" dxfId="1490" priority="2014" operator="between">
      <formula>80</formula>
      <formula>50</formula>
    </cfRule>
    <cfRule type="cellIs" dxfId="1489" priority="2015" operator="greaterThan">
      <formula>80</formula>
    </cfRule>
    <cfRule type="cellIs" dxfId="1488" priority="2016" operator="between">
      <formula>0</formula>
      <formula>50</formula>
    </cfRule>
  </conditionalFormatting>
  <conditionalFormatting sqref="LR65:LR72 LR74:LR105">
    <cfRule type="cellIs" dxfId="1487" priority="2011" operator="between">
      <formula>80</formula>
      <formula>50</formula>
    </cfRule>
    <cfRule type="cellIs" dxfId="1486" priority="2012" operator="greaterThan">
      <formula>80</formula>
    </cfRule>
    <cfRule type="cellIs" dxfId="1485" priority="2013" operator="between">
      <formula>0</formula>
      <formula>50</formula>
    </cfRule>
  </conditionalFormatting>
  <conditionalFormatting sqref="LS65:LS72 LS74:LS105">
    <cfRule type="cellIs" dxfId="1484" priority="2008" operator="between">
      <formula>80</formula>
      <formula>50</formula>
    </cfRule>
    <cfRule type="cellIs" dxfId="1483" priority="2009" operator="greaterThan">
      <formula>80</formula>
    </cfRule>
    <cfRule type="cellIs" dxfId="1482" priority="2010" operator="between">
      <formula>0</formula>
      <formula>50</formula>
    </cfRule>
  </conditionalFormatting>
  <conditionalFormatting sqref="LT65:LT72 LT74:LT105">
    <cfRule type="cellIs" dxfId="1481" priority="2005" operator="between">
      <formula>80</formula>
      <formula>50</formula>
    </cfRule>
    <cfRule type="cellIs" dxfId="1480" priority="2006" operator="greaterThan">
      <formula>80</formula>
    </cfRule>
    <cfRule type="cellIs" dxfId="1479" priority="2007" operator="between">
      <formula>0</formula>
      <formula>50</formula>
    </cfRule>
  </conditionalFormatting>
  <conditionalFormatting sqref="LU65:LU72 LU74:LU105">
    <cfRule type="cellIs" dxfId="1478" priority="2002" operator="between">
      <formula>80</formula>
      <formula>50</formula>
    </cfRule>
    <cfRule type="cellIs" dxfId="1477" priority="2003" operator="greaterThan">
      <formula>80</formula>
    </cfRule>
    <cfRule type="cellIs" dxfId="1476" priority="2004" operator="between">
      <formula>0</formula>
      <formula>50</formula>
    </cfRule>
  </conditionalFormatting>
  <conditionalFormatting sqref="LV65:LV72 LV74:LV105">
    <cfRule type="cellIs" dxfId="1475" priority="1999" operator="between">
      <formula>80</formula>
      <formula>50</formula>
    </cfRule>
    <cfRule type="cellIs" dxfId="1474" priority="2000" operator="greaterThan">
      <formula>80</formula>
    </cfRule>
    <cfRule type="cellIs" dxfId="1473" priority="2001" operator="between">
      <formula>0</formula>
      <formula>50</formula>
    </cfRule>
  </conditionalFormatting>
  <conditionalFormatting sqref="LW65:LW72 LW74:LW105">
    <cfRule type="cellIs" dxfId="1472" priority="1996" operator="between">
      <formula>80</formula>
      <formula>50</formula>
    </cfRule>
    <cfRule type="cellIs" dxfId="1471" priority="1997" operator="greaterThan">
      <formula>80</formula>
    </cfRule>
    <cfRule type="cellIs" dxfId="1470" priority="1998" operator="between">
      <formula>0</formula>
      <formula>50</formula>
    </cfRule>
  </conditionalFormatting>
  <conditionalFormatting sqref="LX65:LX72 LX74:LX105">
    <cfRule type="cellIs" dxfId="1469" priority="1993" operator="between">
      <formula>80</formula>
      <formula>50</formula>
    </cfRule>
    <cfRule type="cellIs" dxfId="1468" priority="1994" operator="greaterThan">
      <formula>80</formula>
    </cfRule>
    <cfRule type="cellIs" dxfId="1467" priority="1995" operator="between">
      <formula>0</formula>
      <formula>50</formula>
    </cfRule>
  </conditionalFormatting>
  <conditionalFormatting sqref="LY65:LY72 LY74:LY105">
    <cfRule type="cellIs" dxfId="1466" priority="1990" operator="between">
      <formula>80</formula>
      <formula>50</formula>
    </cfRule>
    <cfRule type="cellIs" dxfId="1465" priority="1991" operator="greaterThan">
      <formula>80</formula>
    </cfRule>
    <cfRule type="cellIs" dxfId="1464" priority="1992" operator="between">
      <formula>0</formula>
      <formula>50</formula>
    </cfRule>
  </conditionalFormatting>
  <conditionalFormatting sqref="LZ65:LZ72 LZ74:LZ105">
    <cfRule type="cellIs" dxfId="1463" priority="1987" operator="between">
      <formula>80</formula>
      <formula>50</formula>
    </cfRule>
    <cfRule type="cellIs" dxfId="1462" priority="1988" operator="greaterThan">
      <formula>80</formula>
    </cfRule>
    <cfRule type="cellIs" dxfId="1461" priority="1989" operator="between">
      <formula>0</formula>
      <formula>50</formula>
    </cfRule>
  </conditionalFormatting>
  <conditionalFormatting sqref="MA65:MA72 MA74:MA105">
    <cfRule type="cellIs" dxfId="1460" priority="1984" operator="between">
      <formula>80</formula>
      <formula>50</formula>
    </cfRule>
    <cfRule type="cellIs" dxfId="1459" priority="1985" operator="greaterThan">
      <formula>80</formula>
    </cfRule>
    <cfRule type="cellIs" dxfId="1458" priority="1986" operator="between">
      <formula>0</formula>
      <formula>50</formula>
    </cfRule>
  </conditionalFormatting>
  <conditionalFormatting sqref="MB65:MB72 MB74:MB105">
    <cfRule type="cellIs" dxfId="1457" priority="1981" operator="between">
      <formula>80</formula>
      <formula>50</formula>
    </cfRule>
    <cfRule type="cellIs" dxfId="1456" priority="1982" operator="greaterThan">
      <formula>80</formula>
    </cfRule>
    <cfRule type="cellIs" dxfId="1455" priority="1983" operator="between">
      <formula>0</formula>
      <formula>50</formula>
    </cfRule>
  </conditionalFormatting>
  <conditionalFormatting sqref="MC65:MC72 MC74:MC105">
    <cfRule type="cellIs" dxfId="1454" priority="1978" operator="between">
      <formula>80</formula>
      <formula>50</formula>
    </cfRule>
    <cfRule type="cellIs" dxfId="1453" priority="1979" operator="greaterThan">
      <formula>80</formula>
    </cfRule>
    <cfRule type="cellIs" dxfId="1452" priority="1980" operator="between">
      <formula>0</formula>
      <formula>50</formula>
    </cfRule>
  </conditionalFormatting>
  <conditionalFormatting sqref="MD65:MD72 MD74:MD105">
    <cfRule type="cellIs" dxfId="1451" priority="1975" operator="between">
      <formula>80</formula>
      <formula>50</formula>
    </cfRule>
    <cfRule type="cellIs" dxfId="1450" priority="1976" operator="greaterThan">
      <formula>80</formula>
    </cfRule>
    <cfRule type="cellIs" dxfId="1449" priority="1977" operator="between">
      <formula>0</formula>
      <formula>50</formula>
    </cfRule>
  </conditionalFormatting>
  <conditionalFormatting sqref="ME65:ME72 ME74:ME105">
    <cfRule type="cellIs" dxfId="1448" priority="1972" operator="between">
      <formula>80</formula>
      <formula>50</formula>
    </cfRule>
    <cfRule type="cellIs" dxfId="1447" priority="1973" operator="greaterThan">
      <formula>80</formula>
    </cfRule>
    <cfRule type="cellIs" dxfId="1446" priority="1974" operator="between">
      <formula>0</formula>
      <formula>50</formula>
    </cfRule>
  </conditionalFormatting>
  <conditionalFormatting sqref="MF65:MF72 MF74:MF105">
    <cfRule type="cellIs" dxfId="1445" priority="1969" operator="between">
      <formula>80</formula>
      <formula>50</formula>
    </cfRule>
    <cfRule type="cellIs" dxfId="1444" priority="1970" operator="greaterThan">
      <formula>80</formula>
    </cfRule>
    <cfRule type="cellIs" dxfId="1443" priority="1971" operator="between">
      <formula>0</formula>
      <formula>50</formula>
    </cfRule>
  </conditionalFormatting>
  <conditionalFormatting sqref="MG65:MG72 MG74:MG105">
    <cfRule type="cellIs" dxfId="1442" priority="1966" operator="between">
      <formula>80</formula>
      <formula>50</formula>
    </cfRule>
    <cfRule type="cellIs" dxfId="1441" priority="1967" operator="greaterThan">
      <formula>80</formula>
    </cfRule>
    <cfRule type="cellIs" dxfId="1440" priority="1968" operator="between">
      <formula>0</formula>
      <formula>50</formula>
    </cfRule>
  </conditionalFormatting>
  <conditionalFormatting sqref="MH65:MH72 MH74:MH105">
    <cfRule type="cellIs" dxfId="1439" priority="1963" operator="between">
      <formula>80</formula>
      <formula>50</formula>
    </cfRule>
    <cfRule type="cellIs" dxfId="1438" priority="1964" operator="greaterThan">
      <formula>80</formula>
    </cfRule>
    <cfRule type="cellIs" dxfId="1437" priority="1965" operator="between">
      <formula>0</formula>
      <formula>50</formula>
    </cfRule>
  </conditionalFormatting>
  <conditionalFormatting sqref="MI65:MI72 MI74:MI105">
    <cfRule type="cellIs" dxfId="1436" priority="1960" operator="between">
      <formula>80</formula>
      <formula>50</formula>
    </cfRule>
    <cfRule type="cellIs" dxfId="1435" priority="1961" operator="greaterThan">
      <formula>80</formula>
    </cfRule>
    <cfRule type="cellIs" dxfId="1434" priority="1962" operator="between">
      <formula>0</formula>
      <formula>50</formula>
    </cfRule>
  </conditionalFormatting>
  <conditionalFormatting sqref="MJ65:MJ72 MJ74:MJ105">
    <cfRule type="cellIs" dxfId="1433" priority="1957" operator="between">
      <formula>80</formula>
      <formula>50</formula>
    </cfRule>
    <cfRule type="cellIs" dxfId="1432" priority="1958" operator="greaterThan">
      <formula>80</formula>
    </cfRule>
    <cfRule type="cellIs" dxfId="1431" priority="1959" operator="between">
      <formula>0</formula>
      <formula>50</formula>
    </cfRule>
  </conditionalFormatting>
  <conditionalFormatting sqref="MK65:MK72 MK74:MK105">
    <cfRule type="cellIs" dxfId="1430" priority="1954" operator="between">
      <formula>80</formula>
      <formula>50</formula>
    </cfRule>
    <cfRule type="cellIs" dxfId="1429" priority="1955" operator="greaterThan">
      <formula>80</formula>
    </cfRule>
    <cfRule type="cellIs" dxfId="1428" priority="1956" operator="between">
      <formula>0</formula>
      <formula>50</formula>
    </cfRule>
  </conditionalFormatting>
  <conditionalFormatting sqref="ML65:ML72 ML74:ML105">
    <cfRule type="cellIs" dxfId="1427" priority="1951" operator="between">
      <formula>80</formula>
      <formula>50</formula>
    </cfRule>
    <cfRule type="cellIs" dxfId="1426" priority="1952" operator="greaterThan">
      <formula>80</formula>
    </cfRule>
    <cfRule type="cellIs" dxfId="1425" priority="1953" operator="between">
      <formula>0</formula>
      <formula>50</formula>
    </cfRule>
  </conditionalFormatting>
  <conditionalFormatting sqref="MM65:MM72 MM74:MM105">
    <cfRule type="cellIs" dxfId="1424" priority="1948" operator="between">
      <formula>80</formula>
      <formula>50</formula>
    </cfRule>
    <cfRule type="cellIs" dxfId="1423" priority="1949" operator="greaterThan">
      <formula>80</formula>
    </cfRule>
    <cfRule type="cellIs" dxfId="1422" priority="1950" operator="between">
      <formula>0</formula>
      <formula>50</formula>
    </cfRule>
  </conditionalFormatting>
  <conditionalFormatting sqref="MN65:MN72 MN74:MN105">
    <cfRule type="cellIs" dxfId="1421" priority="1945" operator="between">
      <formula>80</formula>
      <formula>50</formula>
    </cfRule>
    <cfRule type="cellIs" dxfId="1420" priority="1946" operator="greaterThan">
      <formula>80</formula>
    </cfRule>
    <cfRule type="cellIs" dxfId="1419" priority="1947" operator="between">
      <formula>0</formula>
      <formula>50</formula>
    </cfRule>
  </conditionalFormatting>
  <conditionalFormatting sqref="MO65:MO72 MO74:MO105">
    <cfRule type="cellIs" dxfId="1418" priority="1942" operator="between">
      <formula>80</formula>
      <formula>50</formula>
    </cfRule>
    <cfRule type="cellIs" dxfId="1417" priority="1943" operator="greaterThan">
      <formula>80</formula>
    </cfRule>
    <cfRule type="cellIs" dxfId="1416" priority="1944" operator="between">
      <formula>0</formula>
      <formula>50</formula>
    </cfRule>
  </conditionalFormatting>
  <conditionalFormatting sqref="MP65:MP72 MP74:MP105">
    <cfRule type="cellIs" dxfId="1415" priority="1939" operator="between">
      <formula>80</formula>
      <formula>50</formula>
    </cfRule>
    <cfRule type="cellIs" dxfId="1414" priority="1940" operator="greaterThan">
      <formula>80</formula>
    </cfRule>
    <cfRule type="cellIs" dxfId="1413" priority="1941" operator="between">
      <formula>0</formula>
      <formula>50</formula>
    </cfRule>
  </conditionalFormatting>
  <conditionalFormatting sqref="MQ65:MQ72 MQ74:MQ105">
    <cfRule type="cellIs" dxfId="1412" priority="1936" operator="between">
      <formula>80</formula>
      <formula>50</formula>
    </cfRule>
    <cfRule type="cellIs" dxfId="1411" priority="1937" operator="greaterThan">
      <formula>80</formula>
    </cfRule>
    <cfRule type="cellIs" dxfId="1410" priority="1938" operator="between">
      <formula>0</formula>
      <formula>50</formula>
    </cfRule>
  </conditionalFormatting>
  <conditionalFormatting sqref="MR65:MR72 MR74:MR105">
    <cfRule type="cellIs" dxfId="1409" priority="1933" operator="between">
      <formula>80</formula>
      <formula>50</formula>
    </cfRule>
    <cfRule type="cellIs" dxfId="1408" priority="1934" operator="greaterThan">
      <formula>80</formula>
    </cfRule>
    <cfRule type="cellIs" dxfId="1407" priority="1935" operator="between">
      <formula>0</formula>
      <formula>50</formula>
    </cfRule>
  </conditionalFormatting>
  <conditionalFormatting sqref="MS65:MS72 MS74:MS105">
    <cfRule type="cellIs" dxfId="1406" priority="1930" operator="between">
      <formula>80</formula>
      <formula>50</formula>
    </cfRule>
    <cfRule type="cellIs" dxfId="1405" priority="1931" operator="greaterThan">
      <formula>80</formula>
    </cfRule>
    <cfRule type="cellIs" dxfId="1404" priority="1932" operator="between">
      <formula>0</formula>
      <formula>50</formula>
    </cfRule>
  </conditionalFormatting>
  <conditionalFormatting sqref="MT65:MT72 MT74:MT105">
    <cfRule type="cellIs" dxfId="1403" priority="1927" operator="between">
      <formula>80</formula>
      <formula>50</formula>
    </cfRule>
    <cfRule type="cellIs" dxfId="1402" priority="1928" operator="greaterThan">
      <formula>80</formula>
    </cfRule>
    <cfRule type="cellIs" dxfId="1401" priority="1929" operator="between">
      <formula>0</formula>
      <formula>50</formula>
    </cfRule>
  </conditionalFormatting>
  <conditionalFormatting sqref="MU65:MU72 MU74:MU105">
    <cfRule type="cellIs" dxfId="1400" priority="1924" operator="between">
      <formula>80</formula>
      <formula>50</formula>
    </cfRule>
    <cfRule type="cellIs" dxfId="1399" priority="1925" operator="greaterThan">
      <formula>80</formula>
    </cfRule>
    <cfRule type="cellIs" dxfId="1398" priority="1926" operator="between">
      <formula>0</formula>
      <formula>50</formula>
    </cfRule>
  </conditionalFormatting>
  <conditionalFormatting sqref="MV65:MV72 MV74:MV105">
    <cfRule type="cellIs" dxfId="1397" priority="1921" operator="between">
      <formula>80</formula>
      <formula>50</formula>
    </cfRule>
    <cfRule type="cellIs" dxfId="1396" priority="1922" operator="greaterThan">
      <formula>80</formula>
    </cfRule>
    <cfRule type="cellIs" dxfId="1395" priority="1923" operator="between">
      <formula>0</formula>
      <formula>50</formula>
    </cfRule>
  </conditionalFormatting>
  <conditionalFormatting sqref="MW65:MW72 MW74:MW105">
    <cfRule type="cellIs" dxfId="1394" priority="1918" operator="between">
      <formula>80</formula>
      <formula>50</formula>
    </cfRule>
    <cfRule type="cellIs" dxfId="1393" priority="1919" operator="greaterThan">
      <formula>80</formula>
    </cfRule>
    <cfRule type="cellIs" dxfId="1392" priority="1920" operator="between">
      <formula>0</formula>
      <formula>50</formula>
    </cfRule>
  </conditionalFormatting>
  <conditionalFormatting sqref="MX65:MX72 MX74:MX105">
    <cfRule type="cellIs" dxfId="1391" priority="1915" operator="between">
      <formula>80</formula>
      <formula>50</formula>
    </cfRule>
    <cfRule type="cellIs" dxfId="1390" priority="1916" operator="greaterThan">
      <formula>80</formula>
    </cfRule>
    <cfRule type="cellIs" dxfId="1389" priority="1917" operator="between">
      <formula>0</formula>
      <formula>50</formula>
    </cfRule>
  </conditionalFormatting>
  <conditionalFormatting sqref="MY65:MY72 MY74:MY105">
    <cfRule type="cellIs" dxfId="1388" priority="1912" operator="between">
      <formula>80</formula>
      <formula>50</formula>
    </cfRule>
    <cfRule type="cellIs" dxfId="1387" priority="1913" operator="greaterThan">
      <formula>80</formula>
    </cfRule>
    <cfRule type="cellIs" dxfId="1386" priority="1914" operator="between">
      <formula>0</formula>
      <formula>50</formula>
    </cfRule>
  </conditionalFormatting>
  <conditionalFormatting sqref="MZ65:MZ72 MZ74:MZ105">
    <cfRule type="cellIs" dxfId="1385" priority="1909" operator="between">
      <formula>80</formula>
      <formula>50</formula>
    </cfRule>
    <cfRule type="cellIs" dxfId="1384" priority="1910" operator="greaterThan">
      <formula>80</formula>
    </cfRule>
    <cfRule type="cellIs" dxfId="1383" priority="1911" operator="between">
      <formula>0</formula>
      <formula>50</formula>
    </cfRule>
  </conditionalFormatting>
  <conditionalFormatting sqref="NA65:NA72 NA74:NA105">
    <cfRule type="cellIs" dxfId="1382" priority="1906" operator="between">
      <formula>80</formula>
      <formula>50</formula>
    </cfRule>
    <cfRule type="cellIs" dxfId="1381" priority="1907" operator="greaterThan">
      <formula>80</formula>
    </cfRule>
    <cfRule type="cellIs" dxfId="1380" priority="1908" operator="between">
      <formula>0</formula>
      <formula>50</formula>
    </cfRule>
  </conditionalFormatting>
  <conditionalFormatting sqref="NB65:NB72 NB74:NB105">
    <cfRule type="cellIs" dxfId="1379" priority="1903" operator="between">
      <formula>80</formula>
      <formula>50</formula>
    </cfRule>
    <cfRule type="cellIs" dxfId="1378" priority="1904" operator="greaterThan">
      <formula>80</formula>
    </cfRule>
    <cfRule type="cellIs" dxfId="1377" priority="1905" operator="between">
      <formula>0</formula>
      <formula>50</formula>
    </cfRule>
  </conditionalFormatting>
  <conditionalFormatting sqref="NC65:NC72 NC74:NC105">
    <cfRule type="cellIs" dxfId="1376" priority="1900" operator="between">
      <formula>80</formula>
      <formula>50</formula>
    </cfRule>
    <cfRule type="cellIs" dxfId="1375" priority="1901" operator="greaterThan">
      <formula>80</formula>
    </cfRule>
    <cfRule type="cellIs" dxfId="1374" priority="1902" operator="between">
      <formula>0</formula>
      <formula>50</formula>
    </cfRule>
  </conditionalFormatting>
  <conditionalFormatting sqref="ND65:ND72 ND74:ND105">
    <cfRule type="cellIs" dxfId="1373" priority="1897" operator="between">
      <formula>80</formula>
      <formula>50</formula>
    </cfRule>
    <cfRule type="cellIs" dxfId="1372" priority="1898" operator="greaterThan">
      <formula>80</formula>
    </cfRule>
    <cfRule type="cellIs" dxfId="1371" priority="1899" operator="between">
      <formula>0</formula>
      <formula>50</formula>
    </cfRule>
  </conditionalFormatting>
  <conditionalFormatting sqref="NE65:NE72 NE74:NE105">
    <cfRule type="cellIs" dxfId="1370" priority="1894" operator="between">
      <formula>80</formula>
      <formula>50</formula>
    </cfRule>
    <cfRule type="cellIs" dxfId="1369" priority="1895" operator="greaterThan">
      <formula>80</formula>
    </cfRule>
    <cfRule type="cellIs" dxfId="1368" priority="1896" operator="between">
      <formula>0</formula>
      <formula>50</formula>
    </cfRule>
  </conditionalFormatting>
  <conditionalFormatting sqref="NF65:NF72 NF74:NF105">
    <cfRule type="cellIs" dxfId="1367" priority="1891" operator="between">
      <formula>80</formula>
      <formula>50</formula>
    </cfRule>
    <cfRule type="cellIs" dxfId="1366" priority="1892" operator="greaterThan">
      <formula>80</formula>
    </cfRule>
    <cfRule type="cellIs" dxfId="1365" priority="1893" operator="between">
      <formula>0</formula>
      <formula>50</formula>
    </cfRule>
  </conditionalFormatting>
  <conditionalFormatting sqref="NG65:NG72 NG74:NG105">
    <cfRule type="cellIs" dxfId="1364" priority="1888" operator="between">
      <formula>80</formula>
      <formula>50</formula>
    </cfRule>
    <cfRule type="cellIs" dxfId="1363" priority="1889" operator="greaterThan">
      <formula>80</formula>
    </cfRule>
    <cfRule type="cellIs" dxfId="1362" priority="1890" operator="between">
      <formula>0</formula>
      <formula>50</formula>
    </cfRule>
  </conditionalFormatting>
  <conditionalFormatting sqref="NH65:NH72 NH74:NH105">
    <cfRule type="cellIs" dxfId="1361" priority="1885" operator="between">
      <formula>80</formula>
      <formula>50</formula>
    </cfRule>
    <cfRule type="cellIs" dxfId="1360" priority="1886" operator="greaterThan">
      <formula>80</formula>
    </cfRule>
    <cfRule type="cellIs" dxfId="1359" priority="1887" operator="between">
      <formula>0</formula>
      <formula>50</formula>
    </cfRule>
  </conditionalFormatting>
  <conditionalFormatting sqref="NI65:NI72 NI74:NI105">
    <cfRule type="cellIs" dxfId="1358" priority="1882" operator="between">
      <formula>80</formula>
      <formula>50</formula>
    </cfRule>
    <cfRule type="cellIs" dxfId="1357" priority="1883" operator="greaterThan">
      <formula>80</formula>
    </cfRule>
    <cfRule type="cellIs" dxfId="1356" priority="1884" operator="between">
      <formula>0</formula>
      <formula>50</formula>
    </cfRule>
  </conditionalFormatting>
  <conditionalFormatting sqref="NJ65:NJ72 NJ74:NJ105">
    <cfRule type="cellIs" dxfId="1355" priority="1879" operator="between">
      <formula>80</formula>
      <formula>50</formula>
    </cfRule>
    <cfRule type="cellIs" dxfId="1354" priority="1880" operator="greaterThan">
      <formula>80</formula>
    </cfRule>
    <cfRule type="cellIs" dxfId="1353" priority="1881" operator="between">
      <formula>0</formula>
      <formula>50</formula>
    </cfRule>
  </conditionalFormatting>
  <conditionalFormatting sqref="NK65:NK72 NK74:NK105">
    <cfRule type="cellIs" dxfId="1352" priority="1876" operator="between">
      <formula>80</formula>
      <formula>50</formula>
    </cfRule>
    <cfRule type="cellIs" dxfId="1351" priority="1877" operator="greaterThan">
      <formula>80</formula>
    </cfRule>
    <cfRule type="cellIs" dxfId="1350" priority="1878" operator="between">
      <formula>0</formula>
      <formula>50</formula>
    </cfRule>
  </conditionalFormatting>
  <conditionalFormatting sqref="NL65:NL72 NL74:NL105">
    <cfRule type="cellIs" dxfId="1349" priority="1873" operator="between">
      <formula>80</formula>
      <formula>50</formula>
    </cfRule>
    <cfRule type="cellIs" dxfId="1348" priority="1874" operator="greaterThan">
      <formula>80</formula>
    </cfRule>
    <cfRule type="cellIs" dxfId="1347" priority="1875" operator="between">
      <formula>0</formula>
      <formula>50</formula>
    </cfRule>
  </conditionalFormatting>
  <conditionalFormatting sqref="NM65:NM72 NM74:NM105">
    <cfRule type="cellIs" dxfId="1346" priority="1870" operator="between">
      <formula>80</formula>
      <formula>50</formula>
    </cfRule>
    <cfRule type="cellIs" dxfId="1345" priority="1871" operator="greaterThan">
      <formula>80</formula>
    </cfRule>
    <cfRule type="cellIs" dxfId="1344" priority="1872" operator="between">
      <formula>0</formula>
      <formula>50</formula>
    </cfRule>
  </conditionalFormatting>
  <conditionalFormatting sqref="NN65:NN72 NN74:NN105">
    <cfRule type="cellIs" dxfId="1343" priority="1867" operator="between">
      <formula>80</formula>
      <formula>50</formula>
    </cfRule>
    <cfRule type="cellIs" dxfId="1342" priority="1868" operator="greaterThan">
      <formula>80</formula>
    </cfRule>
    <cfRule type="cellIs" dxfId="1341" priority="1869" operator="between">
      <formula>0</formula>
      <formula>50</formula>
    </cfRule>
  </conditionalFormatting>
  <conditionalFormatting sqref="NO65:NO72 NO74:NO105">
    <cfRule type="cellIs" dxfId="1340" priority="1864" operator="between">
      <formula>80</formula>
      <formula>50</formula>
    </cfRule>
    <cfRule type="cellIs" dxfId="1339" priority="1865" operator="greaterThan">
      <formula>80</formula>
    </cfRule>
    <cfRule type="cellIs" dxfId="1338" priority="1866" operator="between">
      <formula>0</formula>
      <formula>50</formula>
    </cfRule>
  </conditionalFormatting>
  <conditionalFormatting sqref="NP65:NP72 NP74:NP105">
    <cfRule type="cellIs" dxfId="1337" priority="1861" operator="between">
      <formula>80</formula>
      <formula>50</formula>
    </cfRule>
    <cfRule type="cellIs" dxfId="1336" priority="1862" operator="greaterThan">
      <formula>80</formula>
    </cfRule>
    <cfRule type="cellIs" dxfId="1335" priority="1863" operator="between">
      <formula>0</formula>
      <formula>50</formula>
    </cfRule>
  </conditionalFormatting>
  <conditionalFormatting sqref="NQ65:NQ72 NQ74:NQ105">
    <cfRule type="cellIs" dxfId="1334" priority="1858" operator="between">
      <formula>80</formula>
      <formula>50</formula>
    </cfRule>
    <cfRule type="cellIs" dxfId="1333" priority="1859" operator="greaterThan">
      <formula>80</formula>
    </cfRule>
    <cfRule type="cellIs" dxfId="1332" priority="1860" operator="between">
      <formula>0</formula>
      <formula>50</formula>
    </cfRule>
  </conditionalFormatting>
  <conditionalFormatting sqref="NR65:NR72 NR74:NR105">
    <cfRule type="cellIs" dxfId="1331" priority="1855" operator="between">
      <formula>80</formula>
      <formula>50</formula>
    </cfRule>
    <cfRule type="cellIs" dxfId="1330" priority="1856" operator="greaterThan">
      <formula>80</formula>
    </cfRule>
    <cfRule type="cellIs" dxfId="1329" priority="1857" operator="between">
      <formula>0</formula>
      <formula>50</formula>
    </cfRule>
  </conditionalFormatting>
  <conditionalFormatting sqref="NS65:NS72 NS74:NS105">
    <cfRule type="cellIs" dxfId="1328" priority="1852" operator="between">
      <formula>80</formula>
      <formula>50</formula>
    </cfRule>
    <cfRule type="cellIs" dxfId="1327" priority="1853" operator="greaterThan">
      <formula>80</formula>
    </cfRule>
    <cfRule type="cellIs" dxfId="1326" priority="1854" operator="between">
      <formula>0</formula>
      <formula>50</formula>
    </cfRule>
  </conditionalFormatting>
  <conditionalFormatting sqref="NT65:NT72 NT74:NT105">
    <cfRule type="cellIs" dxfId="1325" priority="1849" operator="between">
      <formula>80</formula>
      <formula>50</formula>
    </cfRule>
    <cfRule type="cellIs" dxfId="1324" priority="1850" operator="greaterThan">
      <formula>80</formula>
    </cfRule>
    <cfRule type="cellIs" dxfId="1323" priority="1851" operator="between">
      <formula>0</formula>
      <formula>50</formula>
    </cfRule>
  </conditionalFormatting>
  <conditionalFormatting sqref="NU65:NU72 NU74:NU105">
    <cfRule type="cellIs" dxfId="1322" priority="1846" operator="between">
      <formula>80</formula>
      <formula>50</formula>
    </cfRule>
    <cfRule type="cellIs" dxfId="1321" priority="1847" operator="greaterThan">
      <formula>80</formula>
    </cfRule>
    <cfRule type="cellIs" dxfId="1320" priority="1848" operator="between">
      <formula>0</formula>
      <formula>50</formula>
    </cfRule>
  </conditionalFormatting>
  <conditionalFormatting sqref="NV65:NV72 NV74:NV105">
    <cfRule type="cellIs" dxfId="1319" priority="1843" operator="between">
      <formula>80</formula>
      <formula>50</formula>
    </cfRule>
    <cfRule type="cellIs" dxfId="1318" priority="1844" operator="greaterThan">
      <formula>80</formula>
    </cfRule>
    <cfRule type="cellIs" dxfId="1317" priority="1845" operator="between">
      <formula>0</formula>
      <formula>50</formula>
    </cfRule>
  </conditionalFormatting>
  <conditionalFormatting sqref="NW65:NW72 NW74:NW105">
    <cfRule type="cellIs" dxfId="1316" priority="1840" operator="between">
      <formula>80</formula>
      <formula>50</formula>
    </cfRule>
    <cfRule type="cellIs" dxfId="1315" priority="1841" operator="greaterThan">
      <formula>80</formula>
    </cfRule>
    <cfRule type="cellIs" dxfId="1314" priority="1842" operator="between">
      <formula>0</formula>
      <formula>50</formula>
    </cfRule>
  </conditionalFormatting>
  <conditionalFormatting sqref="NX65:NX72 NX74:NX105">
    <cfRule type="cellIs" dxfId="1313" priority="1837" operator="between">
      <formula>80</formula>
      <formula>50</formula>
    </cfRule>
    <cfRule type="cellIs" dxfId="1312" priority="1838" operator="greaterThan">
      <formula>80</formula>
    </cfRule>
    <cfRule type="cellIs" dxfId="1311" priority="1839" operator="between">
      <formula>0</formula>
      <formula>50</formula>
    </cfRule>
  </conditionalFormatting>
  <conditionalFormatting sqref="NY65:NY72 NY74:NY105">
    <cfRule type="cellIs" dxfId="1310" priority="1834" operator="between">
      <formula>80</formula>
      <formula>50</formula>
    </cfRule>
    <cfRule type="cellIs" dxfId="1309" priority="1835" operator="greaterThan">
      <formula>80</formula>
    </cfRule>
    <cfRule type="cellIs" dxfId="1308" priority="1836" operator="between">
      <formula>0</formula>
      <formula>50</formula>
    </cfRule>
  </conditionalFormatting>
  <conditionalFormatting sqref="NZ65:NZ72 NZ74:NZ105">
    <cfRule type="cellIs" dxfId="1307" priority="1831" operator="between">
      <formula>80</formula>
      <formula>50</formula>
    </cfRule>
    <cfRule type="cellIs" dxfId="1306" priority="1832" operator="greaterThan">
      <formula>80</formula>
    </cfRule>
    <cfRule type="cellIs" dxfId="1305" priority="1833" operator="between">
      <formula>0</formula>
      <formula>50</formula>
    </cfRule>
  </conditionalFormatting>
  <conditionalFormatting sqref="OA65:OA72 OA74:OA105">
    <cfRule type="cellIs" dxfId="1304" priority="1828" operator="between">
      <formula>80</formula>
      <formula>50</formula>
    </cfRule>
    <cfRule type="cellIs" dxfId="1303" priority="1829" operator="greaterThan">
      <formula>80</formula>
    </cfRule>
    <cfRule type="cellIs" dxfId="1302" priority="1830" operator="between">
      <formula>0</formula>
      <formula>50</formula>
    </cfRule>
  </conditionalFormatting>
  <conditionalFormatting sqref="OB65:OB72 OB74:OB105">
    <cfRule type="cellIs" dxfId="1301" priority="1825" operator="between">
      <formula>80</formula>
      <formula>50</formula>
    </cfRule>
    <cfRule type="cellIs" dxfId="1300" priority="1826" operator="greaterThan">
      <formula>80</formula>
    </cfRule>
    <cfRule type="cellIs" dxfId="1299" priority="1827" operator="between">
      <formula>0</formula>
      <formula>50</formula>
    </cfRule>
  </conditionalFormatting>
  <conditionalFormatting sqref="OC65:OC72 OC74:OC105">
    <cfRule type="cellIs" dxfId="1298" priority="1822" operator="between">
      <formula>80</formula>
      <formula>50</formula>
    </cfRule>
    <cfRule type="cellIs" dxfId="1297" priority="1823" operator="greaterThan">
      <formula>80</formula>
    </cfRule>
    <cfRule type="cellIs" dxfId="1296" priority="1824" operator="between">
      <formula>0</formula>
      <formula>50</formula>
    </cfRule>
  </conditionalFormatting>
  <conditionalFormatting sqref="OD65:OD72 OD74:OD105">
    <cfRule type="cellIs" dxfId="1295" priority="1819" operator="between">
      <formula>80</formula>
      <formula>50</formula>
    </cfRule>
    <cfRule type="cellIs" dxfId="1294" priority="1820" operator="greaterThan">
      <formula>80</formula>
    </cfRule>
    <cfRule type="cellIs" dxfId="1293" priority="1821" operator="between">
      <formula>0</formula>
      <formula>50</formula>
    </cfRule>
  </conditionalFormatting>
  <conditionalFormatting sqref="OE65:OE72 OE74:OE105">
    <cfRule type="cellIs" dxfId="1292" priority="1816" operator="between">
      <formula>80</formula>
      <formula>50</formula>
    </cfRule>
    <cfRule type="cellIs" dxfId="1291" priority="1817" operator="greaterThan">
      <formula>80</formula>
    </cfRule>
    <cfRule type="cellIs" dxfId="1290" priority="1818" operator="between">
      <formula>0</formula>
      <formula>50</formula>
    </cfRule>
  </conditionalFormatting>
  <conditionalFormatting sqref="OF65:OF72 OF74:OF105">
    <cfRule type="cellIs" dxfId="1289" priority="1813" operator="between">
      <formula>80</formula>
      <formula>50</formula>
    </cfRule>
    <cfRule type="cellIs" dxfId="1288" priority="1814" operator="greaterThan">
      <formula>80</formula>
    </cfRule>
    <cfRule type="cellIs" dxfId="1287" priority="1815" operator="between">
      <formula>0</formula>
      <formula>50</formula>
    </cfRule>
  </conditionalFormatting>
  <conditionalFormatting sqref="OG65:OG72 OG74:OG105">
    <cfRule type="cellIs" dxfId="1286" priority="1810" operator="between">
      <formula>80</formula>
      <formula>50</formula>
    </cfRule>
    <cfRule type="cellIs" dxfId="1285" priority="1811" operator="greaterThan">
      <formula>80</formula>
    </cfRule>
    <cfRule type="cellIs" dxfId="1284" priority="1812" operator="between">
      <formula>0</formula>
      <formula>50</formula>
    </cfRule>
  </conditionalFormatting>
  <conditionalFormatting sqref="OH65:OH72 OH74:OH105">
    <cfRule type="cellIs" dxfId="1283" priority="1807" operator="between">
      <formula>80</formula>
      <formula>50</formula>
    </cfRule>
    <cfRule type="cellIs" dxfId="1282" priority="1808" operator="greaterThan">
      <formula>80</formula>
    </cfRule>
    <cfRule type="cellIs" dxfId="1281" priority="1809" operator="between">
      <formula>0</formula>
      <formula>50</formula>
    </cfRule>
  </conditionalFormatting>
  <conditionalFormatting sqref="OI65:OI72 OI74:OI105">
    <cfRule type="cellIs" dxfId="1280" priority="1804" operator="between">
      <formula>80</formula>
      <formula>50</formula>
    </cfRule>
    <cfRule type="cellIs" dxfId="1279" priority="1805" operator="greaterThan">
      <formula>80</formula>
    </cfRule>
    <cfRule type="cellIs" dxfId="1278" priority="1806" operator="between">
      <formula>0</formula>
      <formula>50</formula>
    </cfRule>
  </conditionalFormatting>
  <conditionalFormatting sqref="OJ65:OJ72 OJ74:OJ105">
    <cfRule type="cellIs" dxfId="1277" priority="1801" operator="between">
      <formula>80</formula>
      <formula>50</formula>
    </cfRule>
    <cfRule type="cellIs" dxfId="1276" priority="1802" operator="greaterThan">
      <formula>80</formula>
    </cfRule>
    <cfRule type="cellIs" dxfId="1275" priority="1803" operator="between">
      <formula>0</formula>
      <formula>50</formula>
    </cfRule>
  </conditionalFormatting>
  <conditionalFormatting sqref="OK65:OK72 OK74:OK105">
    <cfRule type="cellIs" dxfId="1274" priority="1798" operator="between">
      <formula>80</formula>
      <formula>50</formula>
    </cfRule>
    <cfRule type="cellIs" dxfId="1273" priority="1799" operator="greaterThan">
      <formula>80</formula>
    </cfRule>
    <cfRule type="cellIs" dxfId="1272" priority="1800" operator="between">
      <formula>0</formula>
      <formula>50</formula>
    </cfRule>
  </conditionalFormatting>
  <conditionalFormatting sqref="OL65:OL72 OL74:OL105">
    <cfRule type="cellIs" dxfId="1271" priority="1795" operator="between">
      <formula>80</formula>
      <formula>50</formula>
    </cfRule>
    <cfRule type="cellIs" dxfId="1270" priority="1796" operator="greaterThan">
      <formula>80</formula>
    </cfRule>
    <cfRule type="cellIs" dxfId="1269" priority="1797" operator="between">
      <formula>0</formula>
      <formula>50</formula>
    </cfRule>
  </conditionalFormatting>
  <conditionalFormatting sqref="OM65:OM72 OM74:OM105">
    <cfRule type="cellIs" dxfId="1268" priority="1792" operator="between">
      <formula>80</formula>
      <formula>50</formula>
    </cfRule>
    <cfRule type="cellIs" dxfId="1267" priority="1793" operator="greaterThan">
      <formula>80</formula>
    </cfRule>
    <cfRule type="cellIs" dxfId="1266" priority="1794" operator="between">
      <formula>0</formula>
      <formula>50</formula>
    </cfRule>
  </conditionalFormatting>
  <conditionalFormatting sqref="ON65:ON72 ON74:ON105">
    <cfRule type="cellIs" dxfId="1265" priority="1789" operator="between">
      <formula>80</formula>
      <formula>50</formula>
    </cfRule>
    <cfRule type="cellIs" dxfId="1264" priority="1790" operator="greaterThan">
      <formula>80</formula>
    </cfRule>
    <cfRule type="cellIs" dxfId="1263" priority="1791" operator="between">
      <formula>0</formula>
      <formula>50</formula>
    </cfRule>
  </conditionalFormatting>
  <conditionalFormatting sqref="OO65:OO72 OO74:OO105">
    <cfRule type="cellIs" dxfId="1262" priority="1786" operator="between">
      <formula>80</formula>
      <formula>50</formula>
    </cfRule>
    <cfRule type="cellIs" dxfId="1261" priority="1787" operator="greaterThan">
      <formula>80</formula>
    </cfRule>
    <cfRule type="cellIs" dxfId="1260" priority="1788" operator="between">
      <formula>0</formula>
      <formula>50</formula>
    </cfRule>
  </conditionalFormatting>
  <conditionalFormatting sqref="OP65:OP72 OP74:OP105">
    <cfRule type="cellIs" dxfId="1259" priority="1783" operator="between">
      <formula>80</formula>
      <formula>50</formula>
    </cfRule>
    <cfRule type="cellIs" dxfId="1258" priority="1784" operator="greaterThan">
      <formula>80</formula>
    </cfRule>
    <cfRule type="cellIs" dxfId="1257" priority="1785" operator="between">
      <formula>0</formula>
      <formula>50</formula>
    </cfRule>
  </conditionalFormatting>
  <conditionalFormatting sqref="Q14">
    <cfRule type="colorScale" priority="1782">
      <colorScale>
        <cfvo type="percent" val="0"/>
        <cfvo type="percent" val="100"/>
        <color rgb="FFFF7128"/>
        <color rgb="FFFFEF9C"/>
      </colorScale>
    </cfRule>
  </conditionalFormatting>
  <conditionalFormatting sqref="Q40">
    <cfRule type="colorScale" priority="1781">
      <colorScale>
        <cfvo type="percent" val="0"/>
        <cfvo type="percent" val="100"/>
        <color rgb="FFFF7128"/>
        <color rgb="FFFFEF9C"/>
      </colorScale>
    </cfRule>
  </conditionalFormatting>
  <conditionalFormatting sqref="Q48">
    <cfRule type="colorScale" priority="1780">
      <colorScale>
        <cfvo type="percent" val="0"/>
        <cfvo type="percent" val="100"/>
        <color rgb="FFFF7128"/>
        <color rgb="FFFFEF9C"/>
      </colorScale>
    </cfRule>
  </conditionalFormatting>
  <conditionalFormatting sqref="W7:W14 W16:W47">
    <cfRule type="cellIs" dxfId="1256" priority="1777" operator="between">
      <formula>80</formula>
      <formula>50</formula>
    </cfRule>
    <cfRule type="cellIs" dxfId="1255" priority="1778" operator="greaterThan">
      <formula>80</formula>
    </cfRule>
    <cfRule type="cellIs" dxfId="1254" priority="1779" operator="between">
      <formula>0</formula>
      <formula>50</formula>
    </cfRule>
  </conditionalFormatting>
  <conditionalFormatting sqref="AE14">
    <cfRule type="colorScale" priority="1776">
      <colorScale>
        <cfvo type="percent" val="0"/>
        <cfvo type="percent" val="100"/>
        <color rgb="FFFF7128"/>
        <color rgb="FFFFEF9C"/>
      </colorScale>
    </cfRule>
  </conditionalFormatting>
  <conditionalFormatting sqref="AE40">
    <cfRule type="colorScale" priority="1775">
      <colorScale>
        <cfvo type="percent" val="0"/>
        <cfvo type="percent" val="100"/>
        <color rgb="FFFF7128"/>
        <color rgb="FFFFEF9C"/>
      </colorScale>
    </cfRule>
  </conditionalFormatting>
  <conditionalFormatting sqref="AE48">
    <cfRule type="colorScale" priority="1774">
      <colorScale>
        <cfvo type="percent" val="0"/>
        <cfvo type="percent" val="100"/>
        <color rgb="FFFF7128"/>
        <color rgb="FFFFEF9C"/>
      </colorScale>
    </cfRule>
  </conditionalFormatting>
  <conditionalFormatting sqref="AK7:AK14 AK16:AK47">
    <cfRule type="cellIs" dxfId="1253" priority="1771" operator="between">
      <formula>80</formula>
      <formula>50</formula>
    </cfRule>
    <cfRule type="cellIs" dxfId="1252" priority="1772" operator="greaterThan">
      <formula>80</formula>
    </cfRule>
    <cfRule type="cellIs" dxfId="1251" priority="1773" operator="between">
      <formula>0</formula>
      <formula>50</formula>
    </cfRule>
  </conditionalFormatting>
  <conditionalFormatting sqref="AS14">
    <cfRule type="colorScale" priority="1770">
      <colorScale>
        <cfvo type="percent" val="0"/>
        <cfvo type="percent" val="100"/>
        <color rgb="FFFF7128"/>
        <color rgb="FFFFEF9C"/>
      </colorScale>
    </cfRule>
  </conditionalFormatting>
  <conditionalFormatting sqref="AS40">
    <cfRule type="colorScale" priority="1769">
      <colorScale>
        <cfvo type="percent" val="0"/>
        <cfvo type="percent" val="100"/>
        <color rgb="FFFF7128"/>
        <color rgb="FFFFEF9C"/>
      </colorScale>
    </cfRule>
  </conditionalFormatting>
  <conditionalFormatting sqref="AS48">
    <cfRule type="colorScale" priority="1768">
      <colorScale>
        <cfvo type="percent" val="0"/>
        <cfvo type="percent" val="100"/>
        <color rgb="FFFF7128"/>
        <color rgb="FFFFEF9C"/>
      </colorScale>
    </cfRule>
  </conditionalFormatting>
  <conditionalFormatting sqref="AY7:AY14 AY16:AY47">
    <cfRule type="cellIs" dxfId="1250" priority="1765" operator="between">
      <formula>80</formula>
      <formula>50</formula>
    </cfRule>
    <cfRule type="cellIs" dxfId="1249" priority="1766" operator="greaterThan">
      <formula>80</formula>
    </cfRule>
    <cfRule type="cellIs" dxfId="1248" priority="1767" operator="between">
      <formula>0</formula>
      <formula>50</formula>
    </cfRule>
  </conditionalFormatting>
  <conditionalFormatting sqref="BG14">
    <cfRule type="colorScale" priority="1764">
      <colorScale>
        <cfvo type="percent" val="0"/>
        <cfvo type="percent" val="100"/>
        <color rgb="FFFF7128"/>
        <color rgb="FFFFEF9C"/>
      </colorScale>
    </cfRule>
  </conditionalFormatting>
  <conditionalFormatting sqref="BG40">
    <cfRule type="colorScale" priority="1763">
      <colorScale>
        <cfvo type="percent" val="0"/>
        <cfvo type="percent" val="100"/>
        <color rgb="FFFF7128"/>
        <color rgb="FFFFEF9C"/>
      </colorScale>
    </cfRule>
  </conditionalFormatting>
  <conditionalFormatting sqref="BG48">
    <cfRule type="colorScale" priority="1762">
      <colorScale>
        <cfvo type="percent" val="0"/>
        <cfvo type="percent" val="100"/>
        <color rgb="FFFF7128"/>
        <color rgb="FFFFEF9C"/>
      </colorScale>
    </cfRule>
  </conditionalFormatting>
  <conditionalFormatting sqref="BM7:BM14 BM16:BM47">
    <cfRule type="cellIs" dxfId="1247" priority="1759" operator="between">
      <formula>80</formula>
      <formula>50</formula>
    </cfRule>
    <cfRule type="cellIs" dxfId="1246" priority="1760" operator="greaterThan">
      <formula>80</formula>
    </cfRule>
    <cfRule type="cellIs" dxfId="1245" priority="1761" operator="between">
      <formula>0</formula>
      <formula>50</formula>
    </cfRule>
  </conditionalFormatting>
  <conditionalFormatting sqref="BU14">
    <cfRule type="colorScale" priority="1758">
      <colorScale>
        <cfvo type="percent" val="0"/>
        <cfvo type="percent" val="100"/>
        <color rgb="FFFF7128"/>
        <color rgb="FFFFEF9C"/>
      </colorScale>
    </cfRule>
  </conditionalFormatting>
  <conditionalFormatting sqref="BU40">
    <cfRule type="colorScale" priority="1757">
      <colorScale>
        <cfvo type="percent" val="0"/>
        <cfvo type="percent" val="100"/>
        <color rgb="FFFF7128"/>
        <color rgb="FFFFEF9C"/>
      </colorScale>
    </cfRule>
  </conditionalFormatting>
  <conditionalFormatting sqref="BU48">
    <cfRule type="colorScale" priority="1756">
      <colorScale>
        <cfvo type="percent" val="0"/>
        <cfvo type="percent" val="100"/>
        <color rgb="FFFF7128"/>
        <color rgb="FFFFEF9C"/>
      </colorScale>
    </cfRule>
  </conditionalFormatting>
  <conditionalFormatting sqref="CA7:CA14 CA16:CA47">
    <cfRule type="cellIs" dxfId="1244" priority="1753" operator="between">
      <formula>80</formula>
      <formula>50</formula>
    </cfRule>
    <cfRule type="cellIs" dxfId="1243" priority="1754" operator="greaterThan">
      <formula>80</formula>
    </cfRule>
    <cfRule type="cellIs" dxfId="1242" priority="1755" operator="between">
      <formula>0</formula>
      <formula>50</formula>
    </cfRule>
  </conditionalFormatting>
  <conditionalFormatting sqref="CI14">
    <cfRule type="colorScale" priority="1752">
      <colorScale>
        <cfvo type="percent" val="0"/>
        <cfvo type="percent" val="100"/>
        <color rgb="FFFF7128"/>
        <color rgb="FFFFEF9C"/>
      </colorScale>
    </cfRule>
  </conditionalFormatting>
  <conditionalFormatting sqref="CI40">
    <cfRule type="colorScale" priority="1751">
      <colorScale>
        <cfvo type="percent" val="0"/>
        <cfvo type="percent" val="100"/>
        <color rgb="FFFF7128"/>
        <color rgb="FFFFEF9C"/>
      </colorScale>
    </cfRule>
  </conditionalFormatting>
  <conditionalFormatting sqref="CI48">
    <cfRule type="colorScale" priority="1750">
      <colorScale>
        <cfvo type="percent" val="0"/>
        <cfvo type="percent" val="100"/>
        <color rgb="FFFF7128"/>
        <color rgb="FFFFEF9C"/>
      </colorScale>
    </cfRule>
  </conditionalFormatting>
  <conditionalFormatting sqref="CO7:CO14 CO16:CO47">
    <cfRule type="cellIs" dxfId="1241" priority="1747" operator="between">
      <formula>80</formula>
      <formula>50</formula>
    </cfRule>
    <cfRule type="cellIs" dxfId="1240" priority="1748" operator="greaterThan">
      <formula>80</formula>
    </cfRule>
    <cfRule type="cellIs" dxfId="1239" priority="1749" operator="between">
      <formula>0</formula>
      <formula>50</formula>
    </cfRule>
  </conditionalFormatting>
  <conditionalFormatting sqref="CW14">
    <cfRule type="colorScale" priority="1746">
      <colorScale>
        <cfvo type="percent" val="0"/>
        <cfvo type="percent" val="100"/>
        <color rgb="FFFF7128"/>
        <color rgb="FFFFEF9C"/>
      </colorScale>
    </cfRule>
  </conditionalFormatting>
  <conditionalFormatting sqref="CW40">
    <cfRule type="colorScale" priority="1745">
      <colorScale>
        <cfvo type="percent" val="0"/>
        <cfvo type="percent" val="100"/>
        <color rgb="FFFF7128"/>
        <color rgb="FFFFEF9C"/>
      </colorScale>
    </cfRule>
  </conditionalFormatting>
  <conditionalFormatting sqref="CW48">
    <cfRule type="colorScale" priority="1744">
      <colorScale>
        <cfvo type="percent" val="0"/>
        <cfvo type="percent" val="100"/>
        <color rgb="FFFF7128"/>
        <color rgb="FFFFEF9C"/>
      </colorScale>
    </cfRule>
  </conditionalFormatting>
  <conditionalFormatting sqref="DC7:DC14 DC16:DC47">
    <cfRule type="cellIs" dxfId="1238" priority="1741" operator="between">
      <formula>80</formula>
      <formula>50</formula>
    </cfRule>
    <cfRule type="cellIs" dxfId="1237" priority="1742" operator="greaterThan">
      <formula>80</formula>
    </cfRule>
    <cfRule type="cellIs" dxfId="1236" priority="1743" operator="between">
      <formula>0</formula>
      <formula>50</formula>
    </cfRule>
  </conditionalFormatting>
  <conditionalFormatting sqref="DK14">
    <cfRule type="colorScale" priority="1740">
      <colorScale>
        <cfvo type="percent" val="0"/>
        <cfvo type="percent" val="100"/>
        <color rgb="FFFF7128"/>
        <color rgb="FFFFEF9C"/>
      </colorScale>
    </cfRule>
  </conditionalFormatting>
  <conditionalFormatting sqref="DK40">
    <cfRule type="colorScale" priority="1739">
      <colorScale>
        <cfvo type="percent" val="0"/>
        <cfvo type="percent" val="100"/>
        <color rgb="FFFF7128"/>
        <color rgb="FFFFEF9C"/>
      </colorScale>
    </cfRule>
  </conditionalFormatting>
  <conditionalFormatting sqref="DK48">
    <cfRule type="colorScale" priority="1738">
      <colorScale>
        <cfvo type="percent" val="0"/>
        <cfvo type="percent" val="100"/>
        <color rgb="FFFF7128"/>
        <color rgb="FFFFEF9C"/>
      </colorScale>
    </cfRule>
  </conditionalFormatting>
  <conditionalFormatting sqref="DQ7:DQ14 DQ16:DQ47">
    <cfRule type="cellIs" dxfId="1235" priority="1735" operator="between">
      <formula>80</formula>
      <formula>50</formula>
    </cfRule>
    <cfRule type="cellIs" dxfId="1234" priority="1736" operator="greaterThan">
      <formula>80</formula>
    </cfRule>
    <cfRule type="cellIs" dxfId="1233" priority="1737" operator="between">
      <formula>0</formula>
      <formula>50</formula>
    </cfRule>
  </conditionalFormatting>
  <conditionalFormatting sqref="DY14">
    <cfRule type="colorScale" priority="1734">
      <colorScale>
        <cfvo type="percent" val="0"/>
        <cfvo type="percent" val="100"/>
        <color rgb="FFFF7128"/>
        <color rgb="FFFFEF9C"/>
      </colorScale>
    </cfRule>
  </conditionalFormatting>
  <conditionalFormatting sqref="DY40">
    <cfRule type="colorScale" priority="1733">
      <colorScale>
        <cfvo type="percent" val="0"/>
        <cfvo type="percent" val="100"/>
        <color rgb="FFFF7128"/>
        <color rgb="FFFFEF9C"/>
      </colorScale>
    </cfRule>
  </conditionalFormatting>
  <conditionalFormatting sqref="DY48">
    <cfRule type="colorScale" priority="1732">
      <colorScale>
        <cfvo type="percent" val="0"/>
        <cfvo type="percent" val="100"/>
        <color rgb="FFFF7128"/>
        <color rgb="FFFFEF9C"/>
      </colorScale>
    </cfRule>
  </conditionalFormatting>
  <conditionalFormatting sqref="EE7:EE14 EE16:EE47">
    <cfRule type="cellIs" dxfId="1232" priority="1729" operator="between">
      <formula>80</formula>
      <formula>50</formula>
    </cfRule>
    <cfRule type="cellIs" dxfId="1231" priority="1730" operator="greaterThan">
      <formula>80</formula>
    </cfRule>
    <cfRule type="cellIs" dxfId="1230" priority="1731" operator="between">
      <formula>0</formula>
      <formula>50</formula>
    </cfRule>
  </conditionalFormatting>
  <conditionalFormatting sqref="EM14">
    <cfRule type="colorScale" priority="1728">
      <colorScale>
        <cfvo type="percent" val="0"/>
        <cfvo type="percent" val="100"/>
        <color rgb="FFFF7128"/>
        <color rgb="FFFFEF9C"/>
      </colorScale>
    </cfRule>
  </conditionalFormatting>
  <conditionalFormatting sqref="EM40">
    <cfRule type="colorScale" priority="1727">
      <colorScale>
        <cfvo type="percent" val="0"/>
        <cfvo type="percent" val="100"/>
        <color rgb="FFFF7128"/>
        <color rgb="FFFFEF9C"/>
      </colorScale>
    </cfRule>
  </conditionalFormatting>
  <conditionalFormatting sqref="EM48">
    <cfRule type="colorScale" priority="1726">
      <colorScale>
        <cfvo type="percent" val="0"/>
        <cfvo type="percent" val="100"/>
        <color rgb="FFFF7128"/>
        <color rgb="FFFFEF9C"/>
      </colorScale>
    </cfRule>
  </conditionalFormatting>
  <conditionalFormatting sqref="ES7:ES14 ES16:ES47">
    <cfRule type="cellIs" dxfId="1229" priority="1723" operator="between">
      <formula>80</formula>
      <formula>50</formula>
    </cfRule>
    <cfRule type="cellIs" dxfId="1228" priority="1724" operator="greaterThan">
      <formula>80</formula>
    </cfRule>
    <cfRule type="cellIs" dxfId="1227" priority="1725" operator="between">
      <formula>0</formula>
      <formula>50</formula>
    </cfRule>
  </conditionalFormatting>
  <conditionalFormatting sqref="FA14">
    <cfRule type="colorScale" priority="1722">
      <colorScale>
        <cfvo type="percent" val="0"/>
        <cfvo type="percent" val="100"/>
        <color rgb="FFFF7128"/>
        <color rgb="FFFFEF9C"/>
      </colorScale>
    </cfRule>
  </conditionalFormatting>
  <conditionalFormatting sqref="FA40">
    <cfRule type="colorScale" priority="1721">
      <colorScale>
        <cfvo type="percent" val="0"/>
        <cfvo type="percent" val="100"/>
        <color rgb="FFFF7128"/>
        <color rgb="FFFFEF9C"/>
      </colorScale>
    </cfRule>
  </conditionalFormatting>
  <conditionalFormatting sqref="FA48">
    <cfRule type="colorScale" priority="1720">
      <colorScale>
        <cfvo type="percent" val="0"/>
        <cfvo type="percent" val="100"/>
        <color rgb="FFFF7128"/>
        <color rgb="FFFFEF9C"/>
      </colorScale>
    </cfRule>
  </conditionalFormatting>
  <conditionalFormatting sqref="FG7:FG14 FG16:FG47">
    <cfRule type="cellIs" dxfId="1226" priority="1717" operator="between">
      <formula>80</formula>
      <formula>50</formula>
    </cfRule>
    <cfRule type="cellIs" dxfId="1225" priority="1718" operator="greaterThan">
      <formula>80</formula>
    </cfRule>
    <cfRule type="cellIs" dxfId="1224" priority="1719" operator="between">
      <formula>0</formula>
      <formula>50</formula>
    </cfRule>
  </conditionalFormatting>
  <conditionalFormatting sqref="FO14">
    <cfRule type="colorScale" priority="1716">
      <colorScale>
        <cfvo type="percent" val="0"/>
        <cfvo type="percent" val="100"/>
        <color rgb="FFFF7128"/>
        <color rgb="FFFFEF9C"/>
      </colorScale>
    </cfRule>
  </conditionalFormatting>
  <conditionalFormatting sqref="FO40">
    <cfRule type="colorScale" priority="1715">
      <colorScale>
        <cfvo type="percent" val="0"/>
        <cfvo type="percent" val="100"/>
        <color rgb="FFFF7128"/>
        <color rgb="FFFFEF9C"/>
      </colorScale>
    </cfRule>
  </conditionalFormatting>
  <conditionalFormatting sqref="FO48">
    <cfRule type="colorScale" priority="1714">
      <colorScale>
        <cfvo type="percent" val="0"/>
        <cfvo type="percent" val="100"/>
        <color rgb="FFFF7128"/>
        <color rgb="FFFFEF9C"/>
      </colorScale>
    </cfRule>
  </conditionalFormatting>
  <conditionalFormatting sqref="FU7:FU14 FU16:FU47">
    <cfRule type="cellIs" dxfId="1223" priority="1711" operator="between">
      <formula>80</formula>
      <formula>50</formula>
    </cfRule>
    <cfRule type="cellIs" dxfId="1222" priority="1712" operator="greaterThan">
      <formula>80</formula>
    </cfRule>
    <cfRule type="cellIs" dxfId="1221" priority="1713" operator="between">
      <formula>0</formula>
      <formula>50</formula>
    </cfRule>
  </conditionalFormatting>
  <conditionalFormatting sqref="GC14">
    <cfRule type="colorScale" priority="1710">
      <colorScale>
        <cfvo type="percent" val="0"/>
        <cfvo type="percent" val="100"/>
        <color rgb="FFFF7128"/>
        <color rgb="FFFFEF9C"/>
      </colorScale>
    </cfRule>
  </conditionalFormatting>
  <conditionalFormatting sqref="GC40">
    <cfRule type="colorScale" priority="1709">
      <colorScale>
        <cfvo type="percent" val="0"/>
        <cfvo type="percent" val="100"/>
        <color rgb="FFFF7128"/>
        <color rgb="FFFFEF9C"/>
      </colorScale>
    </cfRule>
  </conditionalFormatting>
  <conditionalFormatting sqref="GC48">
    <cfRule type="colorScale" priority="1708">
      <colorScale>
        <cfvo type="percent" val="0"/>
        <cfvo type="percent" val="100"/>
        <color rgb="FFFF7128"/>
        <color rgb="FFFFEF9C"/>
      </colorScale>
    </cfRule>
  </conditionalFormatting>
  <conditionalFormatting sqref="GI7:GI14 GI16:GI47">
    <cfRule type="cellIs" dxfId="1220" priority="1705" operator="between">
      <formula>80</formula>
      <formula>50</formula>
    </cfRule>
    <cfRule type="cellIs" dxfId="1219" priority="1706" operator="greaterThan">
      <formula>80</formula>
    </cfRule>
    <cfRule type="cellIs" dxfId="1218" priority="1707" operator="between">
      <formula>0</formula>
      <formula>50</formula>
    </cfRule>
  </conditionalFormatting>
  <conditionalFormatting sqref="GQ14">
    <cfRule type="colorScale" priority="1704">
      <colorScale>
        <cfvo type="percent" val="0"/>
        <cfvo type="percent" val="100"/>
        <color rgb="FFFF7128"/>
        <color rgb="FFFFEF9C"/>
      </colorScale>
    </cfRule>
  </conditionalFormatting>
  <conditionalFormatting sqref="GQ40">
    <cfRule type="colorScale" priority="1703">
      <colorScale>
        <cfvo type="percent" val="0"/>
        <cfvo type="percent" val="100"/>
        <color rgb="FFFF7128"/>
        <color rgb="FFFFEF9C"/>
      </colorScale>
    </cfRule>
  </conditionalFormatting>
  <conditionalFormatting sqref="GQ48">
    <cfRule type="colorScale" priority="1702">
      <colorScale>
        <cfvo type="percent" val="0"/>
        <cfvo type="percent" val="100"/>
        <color rgb="FFFF7128"/>
        <color rgb="FFFFEF9C"/>
      </colorScale>
    </cfRule>
  </conditionalFormatting>
  <conditionalFormatting sqref="GW7:GW14 GW16:GW47">
    <cfRule type="cellIs" dxfId="1217" priority="1699" operator="between">
      <formula>80</formula>
      <formula>50</formula>
    </cfRule>
    <cfRule type="cellIs" dxfId="1216" priority="1700" operator="greaterThan">
      <formula>80</formula>
    </cfRule>
    <cfRule type="cellIs" dxfId="1215" priority="1701" operator="between">
      <formula>0</formula>
      <formula>50</formula>
    </cfRule>
  </conditionalFormatting>
  <conditionalFormatting sqref="HE14">
    <cfRule type="colorScale" priority="1698">
      <colorScale>
        <cfvo type="percent" val="0"/>
        <cfvo type="percent" val="100"/>
        <color rgb="FFFF7128"/>
        <color rgb="FFFFEF9C"/>
      </colorScale>
    </cfRule>
  </conditionalFormatting>
  <conditionalFormatting sqref="HE40">
    <cfRule type="colorScale" priority="1697">
      <colorScale>
        <cfvo type="percent" val="0"/>
        <cfvo type="percent" val="100"/>
        <color rgb="FFFF7128"/>
        <color rgb="FFFFEF9C"/>
      </colorScale>
    </cfRule>
  </conditionalFormatting>
  <conditionalFormatting sqref="HE48">
    <cfRule type="colorScale" priority="1696">
      <colorScale>
        <cfvo type="percent" val="0"/>
        <cfvo type="percent" val="100"/>
        <color rgb="FFFF7128"/>
        <color rgb="FFFFEF9C"/>
      </colorScale>
    </cfRule>
  </conditionalFormatting>
  <conditionalFormatting sqref="HK7:HK14 HK16:HK47">
    <cfRule type="cellIs" dxfId="1214" priority="1693" operator="between">
      <formula>80</formula>
      <formula>50</formula>
    </cfRule>
    <cfRule type="cellIs" dxfId="1213" priority="1694" operator="greaterThan">
      <formula>80</formula>
    </cfRule>
    <cfRule type="cellIs" dxfId="1212" priority="1695" operator="between">
      <formula>0</formula>
      <formula>50</formula>
    </cfRule>
  </conditionalFormatting>
  <conditionalFormatting sqref="HS14">
    <cfRule type="colorScale" priority="1692">
      <colorScale>
        <cfvo type="percent" val="0"/>
        <cfvo type="percent" val="100"/>
        <color rgb="FFFF7128"/>
        <color rgb="FFFFEF9C"/>
      </colorScale>
    </cfRule>
  </conditionalFormatting>
  <conditionalFormatting sqref="HS40">
    <cfRule type="colorScale" priority="1691">
      <colorScale>
        <cfvo type="percent" val="0"/>
        <cfvo type="percent" val="100"/>
        <color rgb="FFFF7128"/>
        <color rgb="FFFFEF9C"/>
      </colorScale>
    </cfRule>
  </conditionalFormatting>
  <conditionalFormatting sqref="HS48">
    <cfRule type="colorScale" priority="1690">
      <colorScale>
        <cfvo type="percent" val="0"/>
        <cfvo type="percent" val="100"/>
        <color rgb="FFFF7128"/>
        <color rgb="FFFFEF9C"/>
      </colorScale>
    </cfRule>
  </conditionalFormatting>
  <conditionalFormatting sqref="HY7:HY14 HY16:HY47">
    <cfRule type="cellIs" dxfId="1211" priority="1687" operator="between">
      <formula>80</formula>
      <formula>50</formula>
    </cfRule>
    <cfRule type="cellIs" dxfId="1210" priority="1688" operator="greaterThan">
      <formula>80</formula>
    </cfRule>
    <cfRule type="cellIs" dxfId="1209" priority="1689" operator="between">
      <formula>0</formula>
      <formula>50</formula>
    </cfRule>
  </conditionalFormatting>
  <conditionalFormatting sqref="IG14">
    <cfRule type="colorScale" priority="1686">
      <colorScale>
        <cfvo type="percent" val="0"/>
        <cfvo type="percent" val="100"/>
        <color rgb="FFFF7128"/>
        <color rgb="FFFFEF9C"/>
      </colorScale>
    </cfRule>
  </conditionalFormatting>
  <conditionalFormatting sqref="IG40">
    <cfRule type="colorScale" priority="1685">
      <colorScale>
        <cfvo type="percent" val="0"/>
        <cfvo type="percent" val="100"/>
        <color rgb="FFFF7128"/>
        <color rgb="FFFFEF9C"/>
      </colorScale>
    </cfRule>
  </conditionalFormatting>
  <conditionalFormatting sqref="IG48">
    <cfRule type="colorScale" priority="1684">
      <colorScale>
        <cfvo type="percent" val="0"/>
        <cfvo type="percent" val="100"/>
        <color rgb="FFFF7128"/>
        <color rgb="FFFFEF9C"/>
      </colorScale>
    </cfRule>
  </conditionalFormatting>
  <conditionalFormatting sqref="IM7:IM14 IM16:IM47">
    <cfRule type="cellIs" dxfId="1208" priority="1681" operator="between">
      <formula>80</formula>
      <formula>50</formula>
    </cfRule>
    <cfRule type="cellIs" dxfId="1207" priority="1682" operator="greaterThan">
      <formula>80</formula>
    </cfRule>
    <cfRule type="cellIs" dxfId="1206" priority="1683" operator="between">
      <formula>0</formula>
      <formula>50</formula>
    </cfRule>
  </conditionalFormatting>
  <conditionalFormatting sqref="IU14">
    <cfRule type="colorScale" priority="1680">
      <colorScale>
        <cfvo type="percent" val="0"/>
        <cfvo type="percent" val="100"/>
        <color rgb="FFFF7128"/>
        <color rgb="FFFFEF9C"/>
      </colorScale>
    </cfRule>
  </conditionalFormatting>
  <conditionalFormatting sqref="IU40">
    <cfRule type="colorScale" priority="1679">
      <colorScale>
        <cfvo type="percent" val="0"/>
        <cfvo type="percent" val="100"/>
        <color rgb="FFFF7128"/>
        <color rgb="FFFFEF9C"/>
      </colorScale>
    </cfRule>
  </conditionalFormatting>
  <conditionalFormatting sqref="IU48">
    <cfRule type="colorScale" priority="1678">
      <colorScale>
        <cfvo type="percent" val="0"/>
        <cfvo type="percent" val="100"/>
        <color rgb="FFFF7128"/>
        <color rgb="FFFFEF9C"/>
      </colorScale>
    </cfRule>
  </conditionalFormatting>
  <conditionalFormatting sqref="JA7:JA14 JA16:JA47">
    <cfRule type="cellIs" dxfId="1205" priority="1675" operator="between">
      <formula>80</formula>
      <formula>50</formula>
    </cfRule>
    <cfRule type="cellIs" dxfId="1204" priority="1676" operator="greaterThan">
      <formula>80</formula>
    </cfRule>
    <cfRule type="cellIs" dxfId="1203" priority="1677" operator="between">
      <formula>0</formula>
      <formula>50</formula>
    </cfRule>
  </conditionalFormatting>
  <conditionalFormatting sqref="JI14">
    <cfRule type="colorScale" priority="1674">
      <colorScale>
        <cfvo type="percent" val="0"/>
        <cfvo type="percent" val="100"/>
        <color rgb="FFFF7128"/>
        <color rgb="FFFFEF9C"/>
      </colorScale>
    </cfRule>
  </conditionalFormatting>
  <conditionalFormatting sqref="JI40">
    <cfRule type="colorScale" priority="1673">
      <colorScale>
        <cfvo type="percent" val="0"/>
        <cfvo type="percent" val="100"/>
        <color rgb="FFFF7128"/>
        <color rgb="FFFFEF9C"/>
      </colorScale>
    </cfRule>
  </conditionalFormatting>
  <conditionalFormatting sqref="JI48">
    <cfRule type="colorScale" priority="1672">
      <colorScale>
        <cfvo type="percent" val="0"/>
        <cfvo type="percent" val="100"/>
        <color rgb="FFFF7128"/>
        <color rgb="FFFFEF9C"/>
      </colorScale>
    </cfRule>
  </conditionalFormatting>
  <conditionalFormatting sqref="JO7:JO14 JO16:JO47">
    <cfRule type="cellIs" dxfId="1202" priority="1669" operator="between">
      <formula>80</formula>
      <formula>50</formula>
    </cfRule>
    <cfRule type="cellIs" dxfId="1201" priority="1670" operator="greaterThan">
      <formula>80</formula>
    </cfRule>
    <cfRule type="cellIs" dxfId="1200" priority="1671" operator="between">
      <formula>0</formula>
      <formula>50</formula>
    </cfRule>
  </conditionalFormatting>
  <conditionalFormatting sqref="JW14">
    <cfRule type="colorScale" priority="1668">
      <colorScale>
        <cfvo type="percent" val="0"/>
        <cfvo type="percent" val="100"/>
        <color rgb="FFFF7128"/>
        <color rgb="FFFFEF9C"/>
      </colorScale>
    </cfRule>
  </conditionalFormatting>
  <conditionalFormatting sqref="JW40">
    <cfRule type="colorScale" priority="1667">
      <colorScale>
        <cfvo type="percent" val="0"/>
        <cfvo type="percent" val="100"/>
        <color rgb="FFFF7128"/>
        <color rgb="FFFFEF9C"/>
      </colorScale>
    </cfRule>
  </conditionalFormatting>
  <conditionalFormatting sqref="JW48">
    <cfRule type="colorScale" priority="1666">
      <colorScale>
        <cfvo type="percent" val="0"/>
        <cfvo type="percent" val="100"/>
        <color rgb="FFFF7128"/>
        <color rgb="FFFFEF9C"/>
      </colorScale>
    </cfRule>
  </conditionalFormatting>
  <conditionalFormatting sqref="KC7:KC14 KC16:KC47">
    <cfRule type="cellIs" dxfId="1199" priority="1663" operator="between">
      <formula>80</formula>
      <formula>50</formula>
    </cfRule>
    <cfRule type="cellIs" dxfId="1198" priority="1664" operator="greaterThan">
      <formula>80</formula>
    </cfRule>
    <cfRule type="cellIs" dxfId="1197" priority="1665" operator="between">
      <formula>0</formula>
      <formula>50</formula>
    </cfRule>
  </conditionalFormatting>
  <conditionalFormatting sqref="KK14">
    <cfRule type="colorScale" priority="1662">
      <colorScale>
        <cfvo type="percent" val="0"/>
        <cfvo type="percent" val="100"/>
        <color rgb="FFFF7128"/>
        <color rgb="FFFFEF9C"/>
      </colorScale>
    </cfRule>
  </conditionalFormatting>
  <conditionalFormatting sqref="KK40">
    <cfRule type="colorScale" priority="1661">
      <colorScale>
        <cfvo type="percent" val="0"/>
        <cfvo type="percent" val="100"/>
        <color rgb="FFFF7128"/>
        <color rgb="FFFFEF9C"/>
      </colorScale>
    </cfRule>
  </conditionalFormatting>
  <conditionalFormatting sqref="KK48">
    <cfRule type="colorScale" priority="1660">
      <colorScale>
        <cfvo type="percent" val="0"/>
        <cfvo type="percent" val="100"/>
        <color rgb="FFFF7128"/>
        <color rgb="FFFFEF9C"/>
      </colorScale>
    </cfRule>
  </conditionalFormatting>
  <conditionalFormatting sqref="KQ7:KQ14 KQ16:KQ47">
    <cfRule type="cellIs" dxfId="1196" priority="1657" operator="between">
      <formula>80</formula>
      <formula>50</formula>
    </cfRule>
    <cfRule type="cellIs" dxfId="1195" priority="1658" operator="greaterThan">
      <formula>80</formula>
    </cfRule>
    <cfRule type="cellIs" dxfId="1194" priority="1659" operator="between">
      <formula>0</formula>
      <formula>50</formula>
    </cfRule>
  </conditionalFormatting>
  <conditionalFormatting sqref="KY14">
    <cfRule type="colorScale" priority="1656">
      <colorScale>
        <cfvo type="percent" val="0"/>
        <cfvo type="percent" val="100"/>
        <color rgb="FFFF7128"/>
        <color rgb="FFFFEF9C"/>
      </colorScale>
    </cfRule>
  </conditionalFormatting>
  <conditionalFormatting sqref="KY40">
    <cfRule type="colorScale" priority="1655">
      <colorScale>
        <cfvo type="percent" val="0"/>
        <cfvo type="percent" val="100"/>
        <color rgb="FFFF7128"/>
        <color rgb="FFFFEF9C"/>
      </colorScale>
    </cfRule>
  </conditionalFormatting>
  <conditionalFormatting sqref="KY48">
    <cfRule type="colorScale" priority="1654">
      <colorScale>
        <cfvo type="percent" val="0"/>
        <cfvo type="percent" val="100"/>
        <color rgb="FFFF7128"/>
        <color rgb="FFFFEF9C"/>
      </colorScale>
    </cfRule>
  </conditionalFormatting>
  <conditionalFormatting sqref="LE7:LE14 LE16:LE47">
    <cfRule type="cellIs" dxfId="1193" priority="1651" operator="between">
      <formula>80</formula>
      <formula>50</formula>
    </cfRule>
    <cfRule type="cellIs" dxfId="1192" priority="1652" operator="greaterThan">
      <formula>80</formula>
    </cfRule>
    <cfRule type="cellIs" dxfId="1191" priority="1653" operator="between">
      <formula>0</formula>
      <formula>50</formula>
    </cfRule>
  </conditionalFormatting>
  <conditionalFormatting sqref="LM14">
    <cfRule type="colorScale" priority="1650">
      <colorScale>
        <cfvo type="percent" val="0"/>
        <cfvo type="percent" val="100"/>
        <color rgb="FFFF7128"/>
        <color rgb="FFFFEF9C"/>
      </colorScale>
    </cfRule>
  </conditionalFormatting>
  <conditionalFormatting sqref="LM40">
    <cfRule type="colorScale" priority="1649">
      <colorScale>
        <cfvo type="percent" val="0"/>
        <cfvo type="percent" val="100"/>
        <color rgb="FFFF7128"/>
        <color rgb="FFFFEF9C"/>
      </colorScale>
    </cfRule>
  </conditionalFormatting>
  <conditionalFormatting sqref="LM48">
    <cfRule type="colorScale" priority="1648">
      <colorScale>
        <cfvo type="percent" val="0"/>
        <cfvo type="percent" val="100"/>
        <color rgb="FFFF7128"/>
        <color rgb="FFFFEF9C"/>
      </colorScale>
    </cfRule>
  </conditionalFormatting>
  <conditionalFormatting sqref="LS7:LS14 LS16:LS47">
    <cfRule type="cellIs" dxfId="1190" priority="1645" operator="between">
      <formula>80</formula>
      <formula>50</formula>
    </cfRule>
    <cfRule type="cellIs" dxfId="1189" priority="1646" operator="greaterThan">
      <formula>80</formula>
    </cfRule>
    <cfRule type="cellIs" dxfId="1188" priority="1647" operator="between">
      <formula>0</formula>
      <formula>50</formula>
    </cfRule>
  </conditionalFormatting>
  <conditionalFormatting sqref="MA14">
    <cfRule type="colorScale" priority="1644">
      <colorScale>
        <cfvo type="percent" val="0"/>
        <cfvo type="percent" val="100"/>
        <color rgb="FFFF7128"/>
        <color rgb="FFFFEF9C"/>
      </colorScale>
    </cfRule>
  </conditionalFormatting>
  <conditionalFormatting sqref="MA40">
    <cfRule type="colorScale" priority="1643">
      <colorScale>
        <cfvo type="percent" val="0"/>
        <cfvo type="percent" val="100"/>
        <color rgb="FFFF7128"/>
        <color rgb="FFFFEF9C"/>
      </colorScale>
    </cfRule>
  </conditionalFormatting>
  <conditionalFormatting sqref="MA48">
    <cfRule type="colorScale" priority="1642">
      <colorScale>
        <cfvo type="percent" val="0"/>
        <cfvo type="percent" val="100"/>
        <color rgb="FFFF7128"/>
        <color rgb="FFFFEF9C"/>
      </colorScale>
    </cfRule>
  </conditionalFormatting>
  <conditionalFormatting sqref="MG7:MG14 MG16:MG47">
    <cfRule type="cellIs" dxfId="1187" priority="1639" operator="between">
      <formula>80</formula>
      <formula>50</formula>
    </cfRule>
    <cfRule type="cellIs" dxfId="1186" priority="1640" operator="greaterThan">
      <formula>80</formula>
    </cfRule>
    <cfRule type="cellIs" dxfId="1185" priority="1641" operator="between">
      <formula>0</formula>
      <formula>50</formula>
    </cfRule>
  </conditionalFormatting>
  <conditionalFormatting sqref="MO14">
    <cfRule type="colorScale" priority="1638">
      <colorScale>
        <cfvo type="percent" val="0"/>
        <cfvo type="percent" val="100"/>
        <color rgb="FFFF7128"/>
        <color rgb="FFFFEF9C"/>
      </colorScale>
    </cfRule>
  </conditionalFormatting>
  <conditionalFormatting sqref="MO40">
    <cfRule type="colorScale" priority="1637">
      <colorScale>
        <cfvo type="percent" val="0"/>
        <cfvo type="percent" val="100"/>
        <color rgb="FFFF7128"/>
        <color rgb="FFFFEF9C"/>
      </colorScale>
    </cfRule>
  </conditionalFormatting>
  <conditionalFormatting sqref="MO48">
    <cfRule type="colorScale" priority="1636">
      <colorScale>
        <cfvo type="percent" val="0"/>
        <cfvo type="percent" val="100"/>
        <color rgb="FFFF7128"/>
        <color rgb="FFFFEF9C"/>
      </colorScale>
    </cfRule>
  </conditionalFormatting>
  <conditionalFormatting sqref="MU7:MU14 MU16:MU47">
    <cfRule type="cellIs" dxfId="1184" priority="1633" operator="between">
      <formula>80</formula>
      <formula>50</formula>
    </cfRule>
    <cfRule type="cellIs" dxfId="1183" priority="1634" operator="greaterThan">
      <formula>80</formula>
    </cfRule>
    <cfRule type="cellIs" dxfId="1182" priority="1635" operator="between">
      <formula>0</formula>
      <formula>50</formula>
    </cfRule>
  </conditionalFormatting>
  <conditionalFormatting sqref="NC14">
    <cfRule type="colorScale" priority="1632">
      <colorScale>
        <cfvo type="percent" val="0"/>
        <cfvo type="percent" val="100"/>
        <color rgb="FFFF7128"/>
        <color rgb="FFFFEF9C"/>
      </colorScale>
    </cfRule>
  </conditionalFormatting>
  <conditionalFormatting sqref="NC40">
    <cfRule type="colorScale" priority="1631">
      <colorScale>
        <cfvo type="percent" val="0"/>
        <cfvo type="percent" val="100"/>
        <color rgb="FFFF7128"/>
        <color rgb="FFFFEF9C"/>
      </colorScale>
    </cfRule>
  </conditionalFormatting>
  <conditionalFormatting sqref="NC48">
    <cfRule type="colorScale" priority="1630">
      <colorScale>
        <cfvo type="percent" val="0"/>
        <cfvo type="percent" val="100"/>
        <color rgb="FFFF7128"/>
        <color rgb="FFFFEF9C"/>
      </colorScale>
    </cfRule>
  </conditionalFormatting>
  <conditionalFormatting sqref="NI7:NI14 NI16:NI47">
    <cfRule type="cellIs" dxfId="1181" priority="1627" operator="between">
      <formula>80</formula>
      <formula>50</formula>
    </cfRule>
    <cfRule type="cellIs" dxfId="1180" priority="1628" operator="greaterThan">
      <formula>80</formula>
    </cfRule>
    <cfRule type="cellIs" dxfId="1179" priority="1629" operator="between">
      <formula>0</formula>
      <formula>50</formula>
    </cfRule>
  </conditionalFormatting>
  <conditionalFormatting sqref="NQ14">
    <cfRule type="colorScale" priority="1626">
      <colorScale>
        <cfvo type="percent" val="0"/>
        <cfvo type="percent" val="100"/>
        <color rgb="FFFF7128"/>
        <color rgb="FFFFEF9C"/>
      </colorScale>
    </cfRule>
  </conditionalFormatting>
  <conditionalFormatting sqref="NQ40">
    <cfRule type="colorScale" priority="1625">
      <colorScale>
        <cfvo type="percent" val="0"/>
        <cfvo type="percent" val="100"/>
        <color rgb="FFFF7128"/>
        <color rgb="FFFFEF9C"/>
      </colorScale>
    </cfRule>
  </conditionalFormatting>
  <conditionalFormatting sqref="NQ48">
    <cfRule type="colorScale" priority="1624">
      <colorScale>
        <cfvo type="percent" val="0"/>
        <cfvo type="percent" val="100"/>
        <color rgb="FFFF7128"/>
        <color rgb="FFFFEF9C"/>
      </colorScale>
    </cfRule>
  </conditionalFormatting>
  <conditionalFormatting sqref="NW7:NW14 NW16:NW47">
    <cfRule type="cellIs" dxfId="1178" priority="1621" operator="between">
      <formula>80</formula>
      <formula>50</formula>
    </cfRule>
    <cfRule type="cellIs" dxfId="1177" priority="1622" operator="greaterThan">
      <formula>80</formula>
    </cfRule>
    <cfRule type="cellIs" dxfId="1176" priority="1623" operator="between">
      <formula>0</formula>
      <formula>50</formula>
    </cfRule>
  </conditionalFormatting>
  <conditionalFormatting sqref="OE14">
    <cfRule type="colorScale" priority="1620">
      <colorScale>
        <cfvo type="percent" val="0"/>
        <cfvo type="percent" val="100"/>
        <color rgb="FFFF7128"/>
        <color rgb="FFFFEF9C"/>
      </colorScale>
    </cfRule>
  </conditionalFormatting>
  <conditionalFormatting sqref="OE40">
    <cfRule type="colorScale" priority="1619">
      <colorScale>
        <cfvo type="percent" val="0"/>
        <cfvo type="percent" val="100"/>
        <color rgb="FFFF7128"/>
        <color rgb="FFFFEF9C"/>
      </colorScale>
    </cfRule>
  </conditionalFormatting>
  <conditionalFormatting sqref="OE48">
    <cfRule type="colorScale" priority="1618">
      <colorScale>
        <cfvo type="percent" val="0"/>
        <cfvo type="percent" val="100"/>
        <color rgb="FFFF7128"/>
        <color rgb="FFFFEF9C"/>
      </colorScale>
    </cfRule>
  </conditionalFormatting>
  <conditionalFormatting sqref="OK7:OK14 OK16:OK47">
    <cfRule type="cellIs" dxfId="1175" priority="1615" operator="between">
      <formula>80</formula>
      <formula>50</formula>
    </cfRule>
    <cfRule type="cellIs" dxfId="1174" priority="1616" operator="greaterThan">
      <formula>80</formula>
    </cfRule>
    <cfRule type="cellIs" dxfId="1173" priority="1617" operator="between">
      <formula>0</formula>
      <formula>50</formula>
    </cfRule>
  </conditionalFormatting>
  <conditionalFormatting sqref="OS14">
    <cfRule type="colorScale" priority="1614">
      <colorScale>
        <cfvo type="percent" val="0"/>
        <cfvo type="percent" val="100"/>
        <color rgb="FFFF7128"/>
        <color rgb="FFFFEF9C"/>
      </colorScale>
    </cfRule>
  </conditionalFormatting>
  <conditionalFormatting sqref="OS40">
    <cfRule type="colorScale" priority="1613">
      <colorScale>
        <cfvo type="percent" val="0"/>
        <cfvo type="percent" val="100"/>
        <color rgb="FFFF7128"/>
        <color rgb="FFFFEF9C"/>
      </colorScale>
    </cfRule>
  </conditionalFormatting>
  <conditionalFormatting sqref="OS48">
    <cfRule type="colorScale" priority="1612">
      <colorScale>
        <cfvo type="percent" val="0"/>
        <cfvo type="percent" val="100"/>
        <color rgb="FFFF7128"/>
        <color rgb="FFFFEF9C"/>
      </colorScale>
    </cfRule>
  </conditionalFormatting>
  <conditionalFormatting sqref="OY7:OY14 OY16:OY47">
    <cfRule type="cellIs" dxfId="1172" priority="1609" operator="between">
      <formula>80</formula>
      <formula>50</formula>
    </cfRule>
    <cfRule type="cellIs" dxfId="1171" priority="1610" operator="greaterThan">
      <formula>80</formula>
    </cfRule>
    <cfRule type="cellIs" dxfId="1170" priority="1611" operator="between">
      <formula>0</formula>
      <formula>50</formula>
    </cfRule>
  </conditionalFormatting>
  <conditionalFormatting sqref="PG14">
    <cfRule type="colorScale" priority="1608">
      <colorScale>
        <cfvo type="percent" val="0"/>
        <cfvo type="percent" val="100"/>
        <color rgb="FFFF7128"/>
        <color rgb="FFFFEF9C"/>
      </colorScale>
    </cfRule>
  </conditionalFormatting>
  <conditionalFormatting sqref="PG40">
    <cfRule type="colorScale" priority="1607">
      <colorScale>
        <cfvo type="percent" val="0"/>
        <cfvo type="percent" val="100"/>
        <color rgb="FFFF7128"/>
        <color rgb="FFFFEF9C"/>
      </colorScale>
    </cfRule>
  </conditionalFormatting>
  <conditionalFormatting sqref="PG48">
    <cfRule type="colorScale" priority="1606">
      <colorScale>
        <cfvo type="percent" val="0"/>
        <cfvo type="percent" val="100"/>
        <color rgb="FFFF7128"/>
        <color rgb="FFFFEF9C"/>
      </colorScale>
    </cfRule>
  </conditionalFormatting>
  <conditionalFormatting sqref="PM7:PM14 PM16:PM47">
    <cfRule type="cellIs" dxfId="1169" priority="1603" operator="between">
      <formula>80</formula>
      <formula>50</formula>
    </cfRule>
    <cfRule type="cellIs" dxfId="1168" priority="1604" operator="greaterThan">
      <formula>80</formula>
    </cfRule>
    <cfRule type="cellIs" dxfId="1167" priority="1605" operator="between">
      <formula>0</formula>
      <formula>50</formula>
    </cfRule>
  </conditionalFormatting>
  <conditionalFormatting sqref="PU14">
    <cfRule type="colorScale" priority="1602">
      <colorScale>
        <cfvo type="percent" val="0"/>
        <cfvo type="percent" val="100"/>
        <color rgb="FFFF7128"/>
        <color rgb="FFFFEF9C"/>
      </colorScale>
    </cfRule>
  </conditionalFormatting>
  <conditionalFormatting sqref="PU40">
    <cfRule type="colorScale" priority="1601">
      <colorScale>
        <cfvo type="percent" val="0"/>
        <cfvo type="percent" val="100"/>
        <color rgb="FFFF7128"/>
        <color rgb="FFFFEF9C"/>
      </colorScale>
    </cfRule>
  </conditionalFormatting>
  <conditionalFormatting sqref="PU48">
    <cfRule type="colorScale" priority="1600">
      <colorScale>
        <cfvo type="percent" val="0"/>
        <cfvo type="percent" val="100"/>
        <color rgb="FFFF7128"/>
        <color rgb="FFFFEF9C"/>
      </colorScale>
    </cfRule>
  </conditionalFormatting>
  <conditionalFormatting sqref="QA7:QA14 QA16:QA47">
    <cfRule type="cellIs" dxfId="1166" priority="1597" operator="between">
      <formula>80</formula>
      <formula>50</formula>
    </cfRule>
    <cfRule type="cellIs" dxfId="1165" priority="1598" operator="greaterThan">
      <formula>80</formula>
    </cfRule>
    <cfRule type="cellIs" dxfId="1164" priority="1599" operator="between">
      <formula>0</formula>
      <formula>50</formula>
    </cfRule>
  </conditionalFormatting>
  <conditionalFormatting sqref="QI14">
    <cfRule type="colorScale" priority="1596">
      <colorScale>
        <cfvo type="percent" val="0"/>
        <cfvo type="percent" val="100"/>
        <color rgb="FFFF7128"/>
        <color rgb="FFFFEF9C"/>
      </colorScale>
    </cfRule>
  </conditionalFormatting>
  <conditionalFormatting sqref="QI40">
    <cfRule type="colorScale" priority="1595">
      <colorScale>
        <cfvo type="percent" val="0"/>
        <cfvo type="percent" val="100"/>
        <color rgb="FFFF7128"/>
        <color rgb="FFFFEF9C"/>
      </colorScale>
    </cfRule>
  </conditionalFormatting>
  <conditionalFormatting sqref="QI48">
    <cfRule type="colorScale" priority="1594">
      <colorScale>
        <cfvo type="percent" val="0"/>
        <cfvo type="percent" val="100"/>
        <color rgb="FFFF7128"/>
        <color rgb="FFFFEF9C"/>
      </colorScale>
    </cfRule>
  </conditionalFormatting>
  <conditionalFormatting sqref="QO7:QO14 QO16:QO47">
    <cfRule type="cellIs" dxfId="1163" priority="1591" operator="between">
      <formula>80</formula>
      <formula>50</formula>
    </cfRule>
    <cfRule type="cellIs" dxfId="1162" priority="1592" operator="greaterThan">
      <formula>80</formula>
    </cfRule>
    <cfRule type="cellIs" dxfId="1161" priority="1593" operator="between">
      <formula>0</formula>
      <formula>50</formula>
    </cfRule>
  </conditionalFormatting>
  <conditionalFormatting sqref="QW14">
    <cfRule type="colorScale" priority="1590">
      <colorScale>
        <cfvo type="percent" val="0"/>
        <cfvo type="percent" val="100"/>
        <color rgb="FFFF7128"/>
        <color rgb="FFFFEF9C"/>
      </colorScale>
    </cfRule>
  </conditionalFormatting>
  <conditionalFormatting sqref="QW40">
    <cfRule type="colorScale" priority="1589">
      <colorScale>
        <cfvo type="percent" val="0"/>
        <cfvo type="percent" val="100"/>
        <color rgb="FFFF7128"/>
        <color rgb="FFFFEF9C"/>
      </colorScale>
    </cfRule>
  </conditionalFormatting>
  <conditionalFormatting sqref="QW48">
    <cfRule type="colorScale" priority="1588">
      <colorScale>
        <cfvo type="percent" val="0"/>
        <cfvo type="percent" val="100"/>
        <color rgb="FFFF7128"/>
        <color rgb="FFFFEF9C"/>
      </colorScale>
    </cfRule>
  </conditionalFormatting>
  <conditionalFormatting sqref="RC7:RC14 RC16:RC47">
    <cfRule type="cellIs" dxfId="1160" priority="1585" operator="between">
      <formula>80</formula>
      <formula>50</formula>
    </cfRule>
    <cfRule type="cellIs" dxfId="1159" priority="1586" operator="greaterThan">
      <formula>80</formula>
    </cfRule>
    <cfRule type="cellIs" dxfId="1158" priority="1587" operator="between">
      <formula>0</formula>
      <formula>50</formula>
    </cfRule>
  </conditionalFormatting>
  <conditionalFormatting sqref="RK14">
    <cfRule type="colorScale" priority="1584">
      <colorScale>
        <cfvo type="percent" val="0"/>
        <cfvo type="percent" val="100"/>
        <color rgb="FFFF7128"/>
        <color rgb="FFFFEF9C"/>
      </colorScale>
    </cfRule>
  </conditionalFormatting>
  <conditionalFormatting sqref="RK40">
    <cfRule type="colorScale" priority="1583">
      <colorScale>
        <cfvo type="percent" val="0"/>
        <cfvo type="percent" val="100"/>
        <color rgb="FFFF7128"/>
        <color rgb="FFFFEF9C"/>
      </colorScale>
    </cfRule>
  </conditionalFormatting>
  <conditionalFormatting sqref="RK48">
    <cfRule type="colorScale" priority="1582">
      <colorScale>
        <cfvo type="percent" val="0"/>
        <cfvo type="percent" val="100"/>
        <color rgb="FFFF7128"/>
        <color rgb="FFFFEF9C"/>
      </colorScale>
    </cfRule>
  </conditionalFormatting>
  <conditionalFormatting sqref="RQ7:RQ14 RQ16:RQ47">
    <cfRule type="cellIs" dxfId="1157" priority="1579" operator="between">
      <formula>80</formula>
      <formula>50</formula>
    </cfRule>
    <cfRule type="cellIs" dxfId="1156" priority="1580" operator="greaterThan">
      <formula>80</formula>
    </cfRule>
    <cfRule type="cellIs" dxfId="1155" priority="1581" operator="between">
      <formula>0</formula>
      <formula>50</formula>
    </cfRule>
  </conditionalFormatting>
  <conditionalFormatting sqref="RY14">
    <cfRule type="colorScale" priority="1578">
      <colorScale>
        <cfvo type="percent" val="0"/>
        <cfvo type="percent" val="100"/>
        <color rgb="FFFF7128"/>
        <color rgb="FFFFEF9C"/>
      </colorScale>
    </cfRule>
  </conditionalFormatting>
  <conditionalFormatting sqref="RY40">
    <cfRule type="colorScale" priority="1577">
      <colorScale>
        <cfvo type="percent" val="0"/>
        <cfvo type="percent" val="100"/>
        <color rgb="FFFF7128"/>
        <color rgb="FFFFEF9C"/>
      </colorScale>
    </cfRule>
  </conditionalFormatting>
  <conditionalFormatting sqref="RY48">
    <cfRule type="colorScale" priority="1576">
      <colorScale>
        <cfvo type="percent" val="0"/>
        <cfvo type="percent" val="100"/>
        <color rgb="FFFF7128"/>
        <color rgb="FFFFEF9C"/>
      </colorScale>
    </cfRule>
  </conditionalFormatting>
  <conditionalFormatting sqref="SE7:SE14 SE16:SE47">
    <cfRule type="cellIs" dxfId="1154" priority="1573" operator="between">
      <formula>80</formula>
      <formula>50</formula>
    </cfRule>
    <cfRule type="cellIs" dxfId="1153" priority="1574" operator="greaterThan">
      <formula>80</formula>
    </cfRule>
    <cfRule type="cellIs" dxfId="1152" priority="1575" operator="between">
      <formula>0</formula>
      <formula>50</formula>
    </cfRule>
  </conditionalFormatting>
  <conditionalFormatting sqref="SM14">
    <cfRule type="colorScale" priority="1572">
      <colorScale>
        <cfvo type="percent" val="0"/>
        <cfvo type="percent" val="100"/>
        <color rgb="FFFF7128"/>
        <color rgb="FFFFEF9C"/>
      </colorScale>
    </cfRule>
  </conditionalFormatting>
  <conditionalFormatting sqref="SM40">
    <cfRule type="colorScale" priority="1571">
      <colorScale>
        <cfvo type="percent" val="0"/>
        <cfvo type="percent" val="100"/>
        <color rgb="FFFF7128"/>
        <color rgb="FFFFEF9C"/>
      </colorScale>
    </cfRule>
  </conditionalFormatting>
  <conditionalFormatting sqref="SM48">
    <cfRule type="colorScale" priority="1570">
      <colorScale>
        <cfvo type="percent" val="0"/>
        <cfvo type="percent" val="100"/>
        <color rgb="FFFF7128"/>
        <color rgb="FFFFEF9C"/>
      </colorScale>
    </cfRule>
  </conditionalFormatting>
  <conditionalFormatting sqref="SS7:SS14 SS16:SS47">
    <cfRule type="cellIs" dxfId="1151" priority="1567" operator="between">
      <formula>80</formula>
      <formula>50</formula>
    </cfRule>
    <cfRule type="cellIs" dxfId="1150" priority="1568" operator="greaterThan">
      <formula>80</formula>
    </cfRule>
    <cfRule type="cellIs" dxfId="1149" priority="1569" operator="between">
      <formula>0</formula>
      <formula>50</formula>
    </cfRule>
  </conditionalFormatting>
  <conditionalFormatting sqref="TA14">
    <cfRule type="colorScale" priority="1566">
      <colorScale>
        <cfvo type="percent" val="0"/>
        <cfvo type="percent" val="100"/>
        <color rgb="FFFF7128"/>
        <color rgb="FFFFEF9C"/>
      </colorScale>
    </cfRule>
  </conditionalFormatting>
  <conditionalFormatting sqref="TA40">
    <cfRule type="colorScale" priority="1565">
      <colorScale>
        <cfvo type="percent" val="0"/>
        <cfvo type="percent" val="100"/>
        <color rgb="FFFF7128"/>
        <color rgb="FFFFEF9C"/>
      </colorScale>
    </cfRule>
  </conditionalFormatting>
  <conditionalFormatting sqref="TA48">
    <cfRule type="colorScale" priority="1564">
      <colorScale>
        <cfvo type="percent" val="0"/>
        <cfvo type="percent" val="100"/>
        <color rgb="FFFF7128"/>
        <color rgb="FFFFEF9C"/>
      </colorScale>
    </cfRule>
  </conditionalFormatting>
  <conditionalFormatting sqref="TG7:TG14 TG16:TG47">
    <cfRule type="cellIs" dxfId="1148" priority="1561" operator="between">
      <formula>80</formula>
      <formula>50</formula>
    </cfRule>
    <cfRule type="cellIs" dxfId="1147" priority="1562" operator="greaterThan">
      <formula>80</formula>
    </cfRule>
    <cfRule type="cellIs" dxfId="1146" priority="1563" operator="between">
      <formula>0</formula>
      <formula>50</formula>
    </cfRule>
  </conditionalFormatting>
  <conditionalFormatting sqref="TO14">
    <cfRule type="colorScale" priority="1560">
      <colorScale>
        <cfvo type="percent" val="0"/>
        <cfvo type="percent" val="100"/>
        <color rgb="FFFF7128"/>
        <color rgb="FFFFEF9C"/>
      </colorScale>
    </cfRule>
  </conditionalFormatting>
  <conditionalFormatting sqref="TO40">
    <cfRule type="colorScale" priority="1559">
      <colorScale>
        <cfvo type="percent" val="0"/>
        <cfvo type="percent" val="100"/>
        <color rgb="FFFF7128"/>
        <color rgb="FFFFEF9C"/>
      </colorScale>
    </cfRule>
  </conditionalFormatting>
  <conditionalFormatting sqref="TO48">
    <cfRule type="colorScale" priority="1558">
      <colorScale>
        <cfvo type="percent" val="0"/>
        <cfvo type="percent" val="100"/>
        <color rgb="FFFF7128"/>
        <color rgb="FFFFEF9C"/>
      </colorScale>
    </cfRule>
  </conditionalFormatting>
  <conditionalFormatting sqref="TU7:TU14 TU16:TU47">
    <cfRule type="cellIs" dxfId="1145" priority="1555" operator="between">
      <formula>80</formula>
      <formula>50</formula>
    </cfRule>
    <cfRule type="cellIs" dxfId="1144" priority="1556" operator="greaterThan">
      <formula>80</formula>
    </cfRule>
    <cfRule type="cellIs" dxfId="1143" priority="1557" operator="between">
      <formula>0</formula>
      <formula>50</formula>
    </cfRule>
  </conditionalFormatting>
  <conditionalFormatting sqref="UC14">
    <cfRule type="colorScale" priority="1554">
      <colorScale>
        <cfvo type="percent" val="0"/>
        <cfvo type="percent" val="100"/>
        <color rgb="FFFF7128"/>
        <color rgb="FFFFEF9C"/>
      </colorScale>
    </cfRule>
  </conditionalFormatting>
  <conditionalFormatting sqref="UC40">
    <cfRule type="colorScale" priority="1553">
      <colorScale>
        <cfvo type="percent" val="0"/>
        <cfvo type="percent" val="100"/>
        <color rgb="FFFF7128"/>
        <color rgb="FFFFEF9C"/>
      </colorScale>
    </cfRule>
  </conditionalFormatting>
  <conditionalFormatting sqref="UC48">
    <cfRule type="colorScale" priority="1552">
      <colorScale>
        <cfvo type="percent" val="0"/>
        <cfvo type="percent" val="100"/>
        <color rgb="FFFF7128"/>
        <color rgb="FFFFEF9C"/>
      </colorScale>
    </cfRule>
  </conditionalFormatting>
  <conditionalFormatting sqref="UI7:UI14 UI16:UI47">
    <cfRule type="cellIs" dxfId="1142" priority="1549" operator="between">
      <formula>80</formula>
      <formula>50</formula>
    </cfRule>
    <cfRule type="cellIs" dxfId="1141" priority="1550" operator="greaterThan">
      <formula>80</formula>
    </cfRule>
    <cfRule type="cellIs" dxfId="1140" priority="1551" operator="between">
      <formula>0</formula>
      <formula>50</formula>
    </cfRule>
  </conditionalFormatting>
  <conditionalFormatting sqref="UQ14">
    <cfRule type="colorScale" priority="1548">
      <colorScale>
        <cfvo type="percent" val="0"/>
        <cfvo type="percent" val="100"/>
        <color rgb="FFFF7128"/>
        <color rgb="FFFFEF9C"/>
      </colorScale>
    </cfRule>
  </conditionalFormatting>
  <conditionalFormatting sqref="UQ40">
    <cfRule type="colorScale" priority="1547">
      <colorScale>
        <cfvo type="percent" val="0"/>
        <cfvo type="percent" val="100"/>
        <color rgb="FFFF7128"/>
        <color rgb="FFFFEF9C"/>
      </colorScale>
    </cfRule>
  </conditionalFormatting>
  <conditionalFormatting sqref="UQ48">
    <cfRule type="colorScale" priority="1546">
      <colorScale>
        <cfvo type="percent" val="0"/>
        <cfvo type="percent" val="100"/>
        <color rgb="FFFF7128"/>
        <color rgb="FFFFEF9C"/>
      </colorScale>
    </cfRule>
  </conditionalFormatting>
  <conditionalFormatting sqref="UW7:UW14 UW16:UW47">
    <cfRule type="cellIs" dxfId="1139" priority="1543" operator="between">
      <formula>80</formula>
      <formula>50</formula>
    </cfRule>
    <cfRule type="cellIs" dxfId="1138" priority="1544" operator="greaterThan">
      <formula>80</formula>
    </cfRule>
    <cfRule type="cellIs" dxfId="1137" priority="1545" operator="between">
      <formula>0</formula>
      <formula>50</formula>
    </cfRule>
  </conditionalFormatting>
  <conditionalFormatting sqref="VE14">
    <cfRule type="colorScale" priority="1542">
      <colorScale>
        <cfvo type="percent" val="0"/>
        <cfvo type="percent" val="100"/>
        <color rgb="FFFF7128"/>
        <color rgb="FFFFEF9C"/>
      </colorScale>
    </cfRule>
  </conditionalFormatting>
  <conditionalFormatting sqref="VE40">
    <cfRule type="colorScale" priority="1541">
      <colorScale>
        <cfvo type="percent" val="0"/>
        <cfvo type="percent" val="100"/>
        <color rgb="FFFF7128"/>
        <color rgb="FFFFEF9C"/>
      </colorScale>
    </cfRule>
  </conditionalFormatting>
  <conditionalFormatting sqref="VE48">
    <cfRule type="colorScale" priority="1540">
      <colorScale>
        <cfvo type="percent" val="0"/>
        <cfvo type="percent" val="100"/>
        <color rgb="FFFF7128"/>
        <color rgb="FFFFEF9C"/>
      </colorScale>
    </cfRule>
  </conditionalFormatting>
  <conditionalFormatting sqref="VK7:VK14 VK16:VK47">
    <cfRule type="cellIs" dxfId="1136" priority="1537" operator="between">
      <formula>80</formula>
      <formula>50</formula>
    </cfRule>
    <cfRule type="cellIs" dxfId="1135" priority="1538" operator="greaterThan">
      <formula>80</formula>
    </cfRule>
    <cfRule type="cellIs" dxfId="1134" priority="1539" operator="between">
      <formula>0</formula>
      <formula>50</formula>
    </cfRule>
  </conditionalFormatting>
  <conditionalFormatting sqref="VS14">
    <cfRule type="colorScale" priority="1536">
      <colorScale>
        <cfvo type="percent" val="0"/>
        <cfvo type="percent" val="100"/>
        <color rgb="FFFF7128"/>
        <color rgb="FFFFEF9C"/>
      </colorScale>
    </cfRule>
  </conditionalFormatting>
  <conditionalFormatting sqref="VS40">
    <cfRule type="colorScale" priority="1535">
      <colorScale>
        <cfvo type="percent" val="0"/>
        <cfvo type="percent" val="100"/>
        <color rgb="FFFF7128"/>
        <color rgb="FFFFEF9C"/>
      </colorScale>
    </cfRule>
  </conditionalFormatting>
  <conditionalFormatting sqref="VS48">
    <cfRule type="colorScale" priority="1534">
      <colorScale>
        <cfvo type="percent" val="0"/>
        <cfvo type="percent" val="100"/>
        <color rgb="FFFF7128"/>
        <color rgb="FFFFEF9C"/>
      </colorScale>
    </cfRule>
  </conditionalFormatting>
  <conditionalFormatting sqref="VY7:VY14 VY16:VY47">
    <cfRule type="cellIs" dxfId="1133" priority="1531" operator="between">
      <formula>80</formula>
      <formula>50</formula>
    </cfRule>
    <cfRule type="cellIs" dxfId="1132" priority="1532" operator="greaterThan">
      <formula>80</formula>
    </cfRule>
    <cfRule type="cellIs" dxfId="1131" priority="1533" operator="between">
      <formula>0</formula>
      <formula>50</formula>
    </cfRule>
  </conditionalFormatting>
  <conditionalFormatting sqref="WG14">
    <cfRule type="colorScale" priority="1530">
      <colorScale>
        <cfvo type="percent" val="0"/>
        <cfvo type="percent" val="100"/>
        <color rgb="FFFF7128"/>
        <color rgb="FFFFEF9C"/>
      </colorScale>
    </cfRule>
  </conditionalFormatting>
  <conditionalFormatting sqref="WG40">
    <cfRule type="colorScale" priority="1529">
      <colorScale>
        <cfvo type="percent" val="0"/>
        <cfvo type="percent" val="100"/>
        <color rgb="FFFF7128"/>
        <color rgb="FFFFEF9C"/>
      </colorScale>
    </cfRule>
  </conditionalFormatting>
  <conditionalFormatting sqref="WG48">
    <cfRule type="colorScale" priority="1528">
      <colorScale>
        <cfvo type="percent" val="0"/>
        <cfvo type="percent" val="100"/>
        <color rgb="FFFF7128"/>
        <color rgb="FFFFEF9C"/>
      </colorScale>
    </cfRule>
  </conditionalFormatting>
  <conditionalFormatting sqref="WM7:WM14 WM16:WM47">
    <cfRule type="cellIs" dxfId="1130" priority="1525" operator="between">
      <formula>80</formula>
      <formula>50</formula>
    </cfRule>
    <cfRule type="cellIs" dxfId="1129" priority="1526" operator="greaterThan">
      <formula>80</formula>
    </cfRule>
    <cfRule type="cellIs" dxfId="1128" priority="1527" operator="between">
      <formula>0</formula>
      <formula>50</formula>
    </cfRule>
  </conditionalFormatting>
  <conditionalFormatting sqref="WU14">
    <cfRule type="colorScale" priority="1524">
      <colorScale>
        <cfvo type="percent" val="0"/>
        <cfvo type="percent" val="100"/>
        <color rgb="FFFF7128"/>
        <color rgb="FFFFEF9C"/>
      </colorScale>
    </cfRule>
  </conditionalFormatting>
  <conditionalFormatting sqref="WU40">
    <cfRule type="colorScale" priority="1523">
      <colorScale>
        <cfvo type="percent" val="0"/>
        <cfvo type="percent" val="100"/>
        <color rgb="FFFF7128"/>
        <color rgb="FFFFEF9C"/>
      </colorScale>
    </cfRule>
  </conditionalFormatting>
  <conditionalFormatting sqref="WU48">
    <cfRule type="colorScale" priority="1522">
      <colorScale>
        <cfvo type="percent" val="0"/>
        <cfvo type="percent" val="100"/>
        <color rgb="FFFF7128"/>
        <color rgb="FFFFEF9C"/>
      </colorScale>
    </cfRule>
  </conditionalFormatting>
  <conditionalFormatting sqref="XA7:XA14 XA16:XA47">
    <cfRule type="cellIs" dxfId="1127" priority="1519" operator="between">
      <formula>80</formula>
      <formula>50</formula>
    </cfRule>
    <cfRule type="cellIs" dxfId="1126" priority="1520" operator="greaterThan">
      <formula>80</formula>
    </cfRule>
    <cfRule type="cellIs" dxfId="1125" priority="1521" operator="between">
      <formula>0</formula>
      <formula>50</formula>
    </cfRule>
  </conditionalFormatting>
  <conditionalFormatting sqref="XI14">
    <cfRule type="colorScale" priority="1518">
      <colorScale>
        <cfvo type="percent" val="0"/>
        <cfvo type="percent" val="100"/>
        <color rgb="FFFF7128"/>
        <color rgb="FFFFEF9C"/>
      </colorScale>
    </cfRule>
  </conditionalFormatting>
  <conditionalFormatting sqref="XI40">
    <cfRule type="colorScale" priority="1517">
      <colorScale>
        <cfvo type="percent" val="0"/>
        <cfvo type="percent" val="100"/>
        <color rgb="FFFF7128"/>
        <color rgb="FFFFEF9C"/>
      </colorScale>
    </cfRule>
  </conditionalFormatting>
  <conditionalFormatting sqref="XI48">
    <cfRule type="colorScale" priority="1516">
      <colorScale>
        <cfvo type="percent" val="0"/>
        <cfvo type="percent" val="100"/>
        <color rgb="FFFF7128"/>
        <color rgb="FFFFEF9C"/>
      </colorScale>
    </cfRule>
  </conditionalFormatting>
  <conditionalFormatting sqref="XO7:XO14 XO16:XO47">
    <cfRule type="cellIs" dxfId="1124" priority="1513" operator="between">
      <formula>80</formula>
      <formula>50</formula>
    </cfRule>
    <cfRule type="cellIs" dxfId="1123" priority="1514" operator="greaterThan">
      <formula>80</formula>
    </cfRule>
    <cfRule type="cellIs" dxfId="1122" priority="1515" operator="between">
      <formula>0</formula>
      <formula>50</formula>
    </cfRule>
  </conditionalFormatting>
  <conditionalFormatting sqref="XW14">
    <cfRule type="colorScale" priority="1512">
      <colorScale>
        <cfvo type="percent" val="0"/>
        <cfvo type="percent" val="100"/>
        <color rgb="FFFF7128"/>
        <color rgb="FFFFEF9C"/>
      </colorScale>
    </cfRule>
  </conditionalFormatting>
  <conditionalFormatting sqref="XW40">
    <cfRule type="colorScale" priority="1511">
      <colorScale>
        <cfvo type="percent" val="0"/>
        <cfvo type="percent" val="100"/>
        <color rgb="FFFF7128"/>
        <color rgb="FFFFEF9C"/>
      </colorScale>
    </cfRule>
  </conditionalFormatting>
  <conditionalFormatting sqref="XW48">
    <cfRule type="colorScale" priority="1510">
      <colorScale>
        <cfvo type="percent" val="0"/>
        <cfvo type="percent" val="100"/>
        <color rgb="FFFF7128"/>
        <color rgb="FFFFEF9C"/>
      </colorScale>
    </cfRule>
  </conditionalFormatting>
  <conditionalFormatting sqref="YC7:YC14 YC16:YC47">
    <cfRule type="cellIs" dxfId="1121" priority="1507" operator="between">
      <formula>80</formula>
      <formula>50</formula>
    </cfRule>
    <cfRule type="cellIs" dxfId="1120" priority="1508" operator="greaterThan">
      <formula>80</formula>
    </cfRule>
    <cfRule type="cellIs" dxfId="1119" priority="1509" operator="between">
      <formula>0</formula>
      <formula>50</formula>
    </cfRule>
  </conditionalFormatting>
  <conditionalFormatting sqref="YK14">
    <cfRule type="colorScale" priority="1506">
      <colorScale>
        <cfvo type="percent" val="0"/>
        <cfvo type="percent" val="100"/>
        <color rgb="FFFF7128"/>
        <color rgb="FFFFEF9C"/>
      </colorScale>
    </cfRule>
  </conditionalFormatting>
  <conditionalFormatting sqref="YK40">
    <cfRule type="colorScale" priority="1505">
      <colorScale>
        <cfvo type="percent" val="0"/>
        <cfvo type="percent" val="100"/>
        <color rgb="FFFF7128"/>
        <color rgb="FFFFEF9C"/>
      </colorScale>
    </cfRule>
  </conditionalFormatting>
  <conditionalFormatting sqref="YK48">
    <cfRule type="colorScale" priority="1504">
      <colorScale>
        <cfvo type="percent" val="0"/>
        <cfvo type="percent" val="100"/>
        <color rgb="FFFF7128"/>
        <color rgb="FFFFEF9C"/>
      </colorScale>
    </cfRule>
  </conditionalFormatting>
  <conditionalFormatting sqref="YQ7:YQ14 YQ16:YQ47">
    <cfRule type="cellIs" dxfId="1118" priority="1501" operator="between">
      <formula>80</formula>
      <formula>50</formula>
    </cfRule>
    <cfRule type="cellIs" dxfId="1117" priority="1502" operator="greaterThan">
      <formula>80</formula>
    </cfRule>
    <cfRule type="cellIs" dxfId="1116" priority="1503" operator="between">
      <formula>0</formula>
      <formula>50</formula>
    </cfRule>
  </conditionalFormatting>
  <conditionalFormatting sqref="YY14">
    <cfRule type="colorScale" priority="1500">
      <colorScale>
        <cfvo type="percent" val="0"/>
        <cfvo type="percent" val="100"/>
        <color rgb="FFFF7128"/>
        <color rgb="FFFFEF9C"/>
      </colorScale>
    </cfRule>
  </conditionalFormatting>
  <conditionalFormatting sqref="YY40">
    <cfRule type="colorScale" priority="1499">
      <colorScale>
        <cfvo type="percent" val="0"/>
        <cfvo type="percent" val="100"/>
        <color rgb="FFFF7128"/>
        <color rgb="FFFFEF9C"/>
      </colorScale>
    </cfRule>
  </conditionalFormatting>
  <conditionalFormatting sqref="YY48">
    <cfRule type="colorScale" priority="1498">
      <colorScale>
        <cfvo type="percent" val="0"/>
        <cfvo type="percent" val="100"/>
        <color rgb="FFFF7128"/>
        <color rgb="FFFFEF9C"/>
      </colorScale>
    </cfRule>
  </conditionalFormatting>
  <conditionalFormatting sqref="ZE7:ZE14 ZE16:ZE47">
    <cfRule type="cellIs" dxfId="1115" priority="1495" operator="between">
      <formula>80</formula>
      <formula>50</formula>
    </cfRule>
    <cfRule type="cellIs" dxfId="1114" priority="1496" operator="greaterThan">
      <formula>80</formula>
    </cfRule>
    <cfRule type="cellIs" dxfId="1113" priority="1497" operator="between">
      <formula>0</formula>
      <formula>50</formula>
    </cfRule>
  </conditionalFormatting>
  <conditionalFormatting sqref="ZM14">
    <cfRule type="colorScale" priority="1494">
      <colorScale>
        <cfvo type="percent" val="0"/>
        <cfvo type="percent" val="100"/>
        <color rgb="FFFF7128"/>
        <color rgb="FFFFEF9C"/>
      </colorScale>
    </cfRule>
  </conditionalFormatting>
  <conditionalFormatting sqref="ZM40">
    <cfRule type="colorScale" priority="1493">
      <colorScale>
        <cfvo type="percent" val="0"/>
        <cfvo type="percent" val="100"/>
        <color rgb="FFFF7128"/>
        <color rgb="FFFFEF9C"/>
      </colorScale>
    </cfRule>
  </conditionalFormatting>
  <conditionalFormatting sqref="ZM48">
    <cfRule type="colorScale" priority="1492">
      <colorScale>
        <cfvo type="percent" val="0"/>
        <cfvo type="percent" val="100"/>
        <color rgb="FFFF7128"/>
        <color rgb="FFFFEF9C"/>
      </colorScale>
    </cfRule>
  </conditionalFormatting>
  <conditionalFormatting sqref="ZS7:ZS14 ZS16:ZS47">
    <cfRule type="cellIs" dxfId="1112" priority="1489" operator="between">
      <formula>80</formula>
      <formula>50</formula>
    </cfRule>
    <cfRule type="cellIs" dxfId="1111" priority="1490" operator="greaterThan">
      <formula>80</formula>
    </cfRule>
    <cfRule type="cellIs" dxfId="1110" priority="1491" operator="between">
      <formula>0</formula>
      <formula>50</formula>
    </cfRule>
  </conditionalFormatting>
  <conditionalFormatting sqref="AAA14">
    <cfRule type="colorScale" priority="1488">
      <colorScale>
        <cfvo type="percent" val="0"/>
        <cfvo type="percent" val="100"/>
        <color rgb="FFFF7128"/>
        <color rgb="FFFFEF9C"/>
      </colorScale>
    </cfRule>
  </conditionalFormatting>
  <conditionalFormatting sqref="AAA40">
    <cfRule type="colorScale" priority="1487">
      <colorScale>
        <cfvo type="percent" val="0"/>
        <cfvo type="percent" val="100"/>
        <color rgb="FFFF7128"/>
        <color rgb="FFFFEF9C"/>
      </colorScale>
    </cfRule>
  </conditionalFormatting>
  <conditionalFormatting sqref="AAA48">
    <cfRule type="colorScale" priority="1486">
      <colorScale>
        <cfvo type="percent" val="0"/>
        <cfvo type="percent" val="100"/>
        <color rgb="FFFF7128"/>
        <color rgb="FFFFEF9C"/>
      </colorScale>
    </cfRule>
  </conditionalFormatting>
  <conditionalFormatting sqref="AAG7:AAG14 AAG16:AAG47">
    <cfRule type="cellIs" dxfId="1109" priority="1483" operator="between">
      <formula>80</formula>
      <formula>50</formula>
    </cfRule>
    <cfRule type="cellIs" dxfId="1108" priority="1484" operator="greaterThan">
      <formula>80</formula>
    </cfRule>
    <cfRule type="cellIs" dxfId="1107" priority="1485" operator="between">
      <formula>0</formula>
      <formula>50</formula>
    </cfRule>
  </conditionalFormatting>
  <conditionalFormatting sqref="AAO14">
    <cfRule type="colorScale" priority="1482">
      <colorScale>
        <cfvo type="percent" val="0"/>
        <cfvo type="percent" val="100"/>
        <color rgb="FFFF7128"/>
        <color rgb="FFFFEF9C"/>
      </colorScale>
    </cfRule>
  </conditionalFormatting>
  <conditionalFormatting sqref="AAO40">
    <cfRule type="colorScale" priority="1481">
      <colorScale>
        <cfvo type="percent" val="0"/>
        <cfvo type="percent" val="100"/>
        <color rgb="FFFF7128"/>
        <color rgb="FFFFEF9C"/>
      </colorScale>
    </cfRule>
  </conditionalFormatting>
  <conditionalFormatting sqref="AAO48">
    <cfRule type="colorScale" priority="1480">
      <colorScale>
        <cfvo type="percent" val="0"/>
        <cfvo type="percent" val="100"/>
        <color rgb="FFFF7128"/>
        <color rgb="FFFFEF9C"/>
      </colorScale>
    </cfRule>
  </conditionalFormatting>
  <conditionalFormatting sqref="AAU7:AAU14 AAU16:AAU47">
    <cfRule type="cellIs" dxfId="1106" priority="1477" operator="between">
      <formula>80</formula>
      <formula>50</formula>
    </cfRule>
    <cfRule type="cellIs" dxfId="1105" priority="1478" operator="greaterThan">
      <formula>80</formula>
    </cfRule>
    <cfRule type="cellIs" dxfId="1104" priority="1479" operator="between">
      <formula>0</formula>
      <formula>50</formula>
    </cfRule>
  </conditionalFormatting>
  <conditionalFormatting sqref="ABC14">
    <cfRule type="colorScale" priority="1476">
      <colorScale>
        <cfvo type="percent" val="0"/>
        <cfvo type="percent" val="100"/>
        <color rgb="FFFF7128"/>
        <color rgb="FFFFEF9C"/>
      </colorScale>
    </cfRule>
  </conditionalFormatting>
  <conditionalFormatting sqref="ABC40">
    <cfRule type="colorScale" priority="1475">
      <colorScale>
        <cfvo type="percent" val="0"/>
        <cfvo type="percent" val="100"/>
        <color rgb="FFFF7128"/>
        <color rgb="FFFFEF9C"/>
      </colorScale>
    </cfRule>
  </conditionalFormatting>
  <conditionalFormatting sqref="ABC48">
    <cfRule type="colorScale" priority="1474">
      <colorScale>
        <cfvo type="percent" val="0"/>
        <cfvo type="percent" val="100"/>
        <color rgb="FFFF7128"/>
        <color rgb="FFFFEF9C"/>
      </colorScale>
    </cfRule>
  </conditionalFormatting>
  <conditionalFormatting sqref="ABI7:ABI14 ABI16:ABI47">
    <cfRule type="cellIs" dxfId="1103" priority="1471" operator="between">
      <formula>80</formula>
      <formula>50</formula>
    </cfRule>
    <cfRule type="cellIs" dxfId="1102" priority="1472" operator="greaterThan">
      <formula>80</formula>
    </cfRule>
    <cfRule type="cellIs" dxfId="1101" priority="1473" operator="between">
      <formula>0</formula>
      <formula>50</formula>
    </cfRule>
  </conditionalFormatting>
  <conditionalFormatting sqref="ABQ14">
    <cfRule type="colorScale" priority="1470">
      <colorScale>
        <cfvo type="percent" val="0"/>
        <cfvo type="percent" val="100"/>
        <color rgb="FFFF7128"/>
        <color rgb="FFFFEF9C"/>
      </colorScale>
    </cfRule>
  </conditionalFormatting>
  <conditionalFormatting sqref="ABQ40">
    <cfRule type="colorScale" priority="1469">
      <colorScale>
        <cfvo type="percent" val="0"/>
        <cfvo type="percent" val="100"/>
        <color rgb="FFFF7128"/>
        <color rgb="FFFFEF9C"/>
      </colorScale>
    </cfRule>
  </conditionalFormatting>
  <conditionalFormatting sqref="ABQ48">
    <cfRule type="colorScale" priority="1468">
      <colorScale>
        <cfvo type="percent" val="0"/>
        <cfvo type="percent" val="100"/>
        <color rgb="FFFF7128"/>
        <color rgb="FFFFEF9C"/>
      </colorScale>
    </cfRule>
  </conditionalFormatting>
  <conditionalFormatting sqref="ABW7:ABW14 ABW16:ABW47">
    <cfRule type="cellIs" dxfId="1100" priority="1465" operator="between">
      <formula>80</formula>
      <formula>50</formula>
    </cfRule>
    <cfRule type="cellIs" dxfId="1099" priority="1466" operator="greaterThan">
      <formula>80</formula>
    </cfRule>
    <cfRule type="cellIs" dxfId="1098" priority="1467" operator="between">
      <formula>0</formula>
      <formula>50</formula>
    </cfRule>
  </conditionalFormatting>
  <conditionalFormatting sqref="ACE14">
    <cfRule type="colorScale" priority="1464">
      <colorScale>
        <cfvo type="percent" val="0"/>
        <cfvo type="percent" val="100"/>
        <color rgb="FFFF7128"/>
        <color rgb="FFFFEF9C"/>
      </colorScale>
    </cfRule>
  </conditionalFormatting>
  <conditionalFormatting sqref="ACE40">
    <cfRule type="colorScale" priority="1463">
      <colorScale>
        <cfvo type="percent" val="0"/>
        <cfvo type="percent" val="100"/>
        <color rgb="FFFF7128"/>
        <color rgb="FFFFEF9C"/>
      </colorScale>
    </cfRule>
  </conditionalFormatting>
  <conditionalFormatting sqref="ACE48">
    <cfRule type="colorScale" priority="1462">
      <colorScale>
        <cfvo type="percent" val="0"/>
        <cfvo type="percent" val="100"/>
        <color rgb="FFFF7128"/>
        <color rgb="FFFFEF9C"/>
      </colorScale>
    </cfRule>
  </conditionalFormatting>
  <conditionalFormatting sqref="ACK7:ACK14 ACK16:ACK47">
    <cfRule type="cellIs" dxfId="1097" priority="1459" operator="between">
      <formula>80</formula>
      <formula>50</formula>
    </cfRule>
    <cfRule type="cellIs" dxfId="1096" priority="1460" operator="greaterThan">
      <formula>80</formula>
    </cfRule>
    <cfRule type="cellIs" dxfId="1095" priority="1461" operator="between">
      <formula>0</formula>
      <formula>50</formula>
    </cfRule>
  </conditionalFormatting>
  <conditionalFormatting sqref="ACS14">
    <cfRule type="colorScale" priority="1458">
      <colorScale>
        <cfvo type="percent" val="0"/>
        <cfvo type="percent" val="100"/>
        <color rgb="FFFF7128"/>
        <color rgb="FFFFEF9C"/>
      </colorScale>
    </cfRule>
  </conditionalFormatting>
  <conditionalFormatting sqref="ACS40">
    <cfRule type="colorScale" priority="1457">
      <colorScale>
        <cfvo type="percent" val="0"/>
        <cfvo type="percent" val="100"/>
        <color rgb="FFFF7128"/>
        <color rgb="FFFFEF9C"/>
      </colorScale>
    </cfRule>
  </conditionalFormatting>
  <conditionalFormatting sqref="ACS48">
    <cfRule type="colorScale" priority="1456">
      <colorScale>
        <cfvo type="percent" val="0"/>
        <cfvo type="percent" val="100"/>
        <color rgb="FFFF7128"/>
        <color rgb="FFFFEF9C"/>
      </colorScale>
    </cfRule>
  </conditionalFormatting>
  <conditionalFormatting sqref="ACY7:ACY14 ACY16:ACY47">
    <cfRule type="cellIs" dxfId="1094" priority="1453" operator="between">
      <formula>80</formula>
      <formula>50</formula>
    </cfRule>
    <cfRule type="cellIs" dxfId="1093" priority="1454" operator="greaterThan">
      <formula>80</formula>
    </cfRule>
    <cfRule type="cellIs" dxfId="1092" priority="1455" operator="between">
      <formula>0</formula>
      <formula>50</formula>
    </cfRule>
  </conditionalFormatting>
  <conditionalFormatting sqref="ADG14">
    <cfRule type="colorScale" priority="1452">
      <colorScale>
        <cfvo type="percent" val="0"/>
        <cfvo type="percent" val="100"/>
        <color rgb="FFFF7128"/>
        <color rgb="FFFFEF9C"/>
      </colorScale>
    </cfRule>
  </conditionalFormatting>
  <conditionalFormatting sqref="ADG40">
    <cfRule type="colorScale" priority="1451">
      <colorScale>
        <cfvo type="percent" val="0"/>
        <cfvo type="percent" val="100"/>
        <color rgb="FFFF7128"/>
        <color rgb="FFFFEF9C"/>
      </colorScale>
    </cfRule>
  </conditionalFormatting>
  <conditionalFormatting sqref="ADG48">
    <cfRule type="colorScale" priority="1450">
      <colorScale>
        <cfvo type="percent" val="0"/>
        <cfvo type="percent" val="100"/>
        <color rgb="FFFF7128"/>
        <color rgb="FFFFEF9C"/>
      </colorScale>
    </cfRule>
  </conditionalFormatting>
  <conditionalFormatting sqref="ADM7:ADM14 ADM16:ADM47">
    <cfRule type="cellIs" dxfId="1091" priority="1447" operator="between">
      <formula>80</formula>
      <formula>50</formula>
    </cfRule>
    <cfRule type="cellIs" dxfId="1090" priority="1448" operator="greaterThan">
      <formula>80</formula>
    </cfRule>
    <cfRule type="cellIs" dxfId="1089" priority="1449" operator="between">
      <formula>0</formula>
      <formula>50</formula>
    </cfRule>
  </conditionalFormatting>
  <conditionalFormatting sqref="ADU14">
    <cfRule type="colorScale" priority="1446">
      <colorScale>
        <cfvo type="percent" val="0"/>
        <cfvo type="percent" val="100"/>
        <color rgb="FFFF7128"/>
        <color rgb="FFFFEF9C"/>
      </colorScale>
    </cfRule>
  </conditionalFormatting>
  <conditionalFormatting sqref="ADU40">
    <cfRule type="colorScale" priority="1445">
      <colorScale>
        <cfvo type="percent" val="0"/>
        <cfvo type="percent" val="100"/>
        <color rgb="FFFF7128"/>
        <color rgb="FFFFEF9C"/>
      </colorScale>
    </cfRule>
  </conditionalFormatting>
  <conditionalFormatting sqref="ADU48">
    <cfRule type="colorScale" priority="1444">
      <colorScale>
        <cfvo type="percent" val="0"/>
        <cfvo type="percent" val="100"/>
        <color rgb="FFFF7128"/>
        <color rgb="FFFFEF9C"/>
      </colorScale>
    </cfRule>
  </conditionalFormatting>
  <conditionalFormatting sqref="AEA7:AEA14 AEA16:AEA47">
    <cfRule type="cellIs" dxfId="1088" priority="1441" operator="between">
      <formula>80</formula>
      <formula>50</formula>
    </cfRule>
    <cfRule type="cellIs" dxfId="1087" priority="1442" operator="greaterThan">
      <formula>80</formula>
    </cfRule>
    <cfRule type="cellIs" dxfId="1086" priority="1443" operator="between">
      <formula>0</formula>
      <formula>50</formula>
    </cfRule>
  </conditionalFormatting>
  <conditionalFormatting sqref="AEI14">
    <cfRule type="colorScale" priority="1440">
      <colorScale>
        <cfvo type="percent" val="0"/>
        <cfvo type="percent" val="100"/>
        <color rgb="FFFF7128"/>
        <color rgb="FFFFEF9C"/>
      </colorScale>
    </cfRule>
  </conditionalFormatting>
  <conditionalFormatting sqref="AEI40">
    <cfRule type="colorScale" priority="1439">
      <colorScale>
        <cfvo type="percent" val="0"/>
        <cfvo type="percent" val="100"/>
        <color rgb="FFFF7128"/>
        <color rgb="FFFFEF9C"/>
      </colorScale>
    </cfRule>
  </conditionalFormatting>
  <conditionalFormatting sqref="AEI48">
    <cfRule type="colorScale" priority="1438">
      <colorScale>
        <cfvo type="percent" val="0"/>
        <cfvo type="percent" val="100"/>
        <color rgb="FFFF7128"/>
        <color rgb="FFFFEF9C"/>
      </colorScale>
    </cfRule>
  </conditionalFormatting>
  <conditionalFormatting sqref="AEO7:AEO14 AEO16:AEO47">
    <cfRule type="cellIs" dxfId="1085" priority="1435" operator="between">
      <formula>80</formula>
      <formula>50</formula>
    </cfRule>
    <cfRule type="cellIs" dxfId="1084" priority="1436" operator="greaterThan">
      <formula>80</formula>
    </cfRule>
    <cfRule type="cellIs" dxfId="1083" priority="1437" operator="between">
      <formula>0</formula>
      <formula>50</formula>
    </cfRule>
  </conditionalFormatting>
  <conditionalFormatting sqref="AEW14">
    <cfRule type="colorScale" priority="1434">
      <colorScale>
        <cfvo type="percent" val="0"/>
        <cfvo type="percent" val="100"/>
        <color rgb="FFFF7128"/>
        <color rgb="FFFFEF9C"/>
      </colorScale>
    </cfRule>
  </conditionalFormatting>
  <conditionalFormatting sqref="AEW40">
    <cfRule type="colorScale" priority="1433">
      <colorScale>
        <cfvo type="percent" val="0"/>
        <cfvo type="percent" val="100"/>
        <color rgb="FFFF7128"/>
        <color rgb="FFFFEF9C"/>
      </colorScale>
    </cfRule>
  </conditionalFormatting>
  <conditionalFormatting sqref="AEW48">
    <cfRule type="colorScale" priority="1432">
      <colorScale>
        <cfvo type="percent" val="0"/>
        <cfvo type="percent" val="100"/>
        <color rgb="FFFF7128"/>
        <color rgb="FFFFEF9C"/>
      </colorScale>
    </cfRule>
  </conditionalFormatting>
  <conditionalFormatting sqref="AFC7:AFC14 AFC16:AFC47">
    <cfRule type="cellIs" dxfId="1082" priority="1429" operator="between">
      <formula>80</formula>
      <formula>50</formula>
    </cfRule>
    <cfRule type="cellIs" dxfId="1081" priority="1430" operator="greaterThan">
      <formula>80</formula>
    </cfRule>
    <cfRule type="cellIs" dxfId="1080" priority="1431" operator="between">
      <formula>0</formula>
      <formula>50</formula>
    </cfRule>
  </conditionalFormatting>
  <conditionalFormatting sqref="AFK14">
    <cfRule type="colorScale" priority="1428">
      <colorScale>
        <cfvo type="percent" val="0"/>
        <cfvo type="percent" val="100"/>
        <color rgb="FFFF7128"/>
        <color rgb="FFFFEF9C"/>
      </colorScale>
    </cfRule>
  </conditionalFormatting>
  <conditionalFormatting sqref="AFK40">
    <cfRule type="colorScale" priority="1427">
      <colorScale>
        <cfvo type="percent" val="0"/>
        <cfvo type="percent" val="100"/>
        <color rgb="FFFF7128"/>
        <color rgb="FFFFEF9C"/>
      </colorScale>
    </cfRule>
  </conditionalFormatting>
  <conditionalFormatting sqref="AFK48">
    <cfRule type="colorScale" priority="1426">
      <colorScale>
        <cfvo type="percent" val="0"/>
        <cfvo type="percent" val="100"/>
        <color rgb="FFFF7128"/>
        <color rgb="FFFFEF9C"/>
      </colorScale>
    </cfRule>
  </conditionalFormatting>
  <conditionalFormatting sqref="AFQ7:AFQ14 AFQ16:AFQ47">
    <cfRule type="cellIs" dxfId="1079" priority="1423" operator="between">
      <formula>80</formula>
      <formula>50</formula>
    </cfRule>
    <cfRule type="cellIs" dxfId="1078" priority="1424" operator="greaterThan">
      <formula>80</formula>
    </cfRule>
    <cfRule type="cellIs" dxfId="1077" priority="1425" operator="between">
      <formula>0</formula>
      <formula>50</formula>
    </cfRule>
  </conditionalFormatting>
  <conditionalFormatting sqref="AFY14">
    <cfRule type="colorScale" priority="1422">
      <colorScale>
        <cfvo type="percent" val="0"/>
        <cfvo type="percent" val="100"/>
        <color rgb="FFFF7128"/>
        <color rgb="FFFFEF9C"/>
      </colorScale>
    </cfRule>
  </conditionalFormatting>
  <conditionalFormatting sqref="AFY40">
    <cfRule type="colorScale" priority="1421">
      <colorScale>
        <cfvo type="percent" val="0"/>
        <cfvo type="percent" val="100"/>
        <color rgb="FFFF7128"/>
        <color rgb="FFFFEF9C"/>
      </colorScale>
    </cfRule>
  </conditionalFormatting>
  <conditionalFormatting sqref="AFY48">
    <cfRule type="colorScale" priority="1420">
      <colorScale>
        <cfvo type="percent" val="0"/>
        <cfvo type="percent" val="100"/>
        <color rgb="FFFF7128"/>
        <color rgb="FFFFEF9C"/>
      </colorScale>
    </cfRule>
  </conditionalFormatting>
  <conditionalFormatting sqref="AGE7:AGE14 AGE16:AGE47">
    <cfRule type="cellIs" dxfId="1076" priority="1417" operator="between">
      <formula>80</formula>
      <formula>50</formula>
    </cfRule>
    <cfRule type="cellIs" dxfId="1075" priority="1418" operator="greaterThan">
      <formula>80</formula>
    </cfRule>
    <cfRule type="cellIs" dxfId="1074" priority="1419" operator="between">
      <formula>0</formula>
      <formula>50</formula>
    </cfRule>
  </conditionalFormatting>
  <conditionalFormatting sqref="AGM14">
    <cfRule type="colorScale" priority="1416">
      <colorScale>
        <cfvo type="percent" val="0"/>
        <cfvo type="percent" val="100"/>
        <color rgb="FFFF7128"/>
        <color rgb="FFFFEF9C"/>
      </colorScale>
    </cfRule>
  </conditionalFormatting>
  <conditionalFormatting sqref="AGM40">
    <cfRule type="colorScale" priority="1415">
      <colorScale>
        <cfvo type="percent" val="0"/>
        <cfvo type="percent" val="100"/>
        <color rgb="FFFF7128"/>
        <color rgb="FFFFEF9C"/>
      </colorScale>
    </cfRule>
  </conditionalFormatting>
  <conditionalFormatting sqref="AGM48">
    <cfRule type="colorScale" priority="1414">
      <colorScale>
        <cfvo type="percent" val="0"/>
        <cfvo type="percent" val="100"/>
        <color rgb="FFFF7128"/>
        <color rgb="FFFFEF9C"/>
      </colorScale>
    </cfRule>
  </conditionalFormatting>
  <conditionalFormatting sqref="AGS7:AGS14 AGS16:AGS47">
    <cfRule type="cellIs" dxfId="1073" priority="1411" operator="between">
      <formula>80</formula>
      <formula>50</formula>
    </cfRule>
    <cfRule type="cellIs" dxfId="1072" priority="1412" operator="greaterThan">
      <formula>80</formula>
    </cfRule>
    <cfRule type="cellIs" dxfId="1071" priority="1413" operator="between">
      <formula>0</formula>
      <formula>50</formula>
    </cfRule>
  </conditionalFormatting>
  <conditionalFormatting sqref="AHA14">
    <cfRule type="colorScale" priority="1410">
      <colorScale>
        <cfvo type="percent" val="0"/>
        <cfvo type="percent" val="100"/>
        <color rgb="FFFF7128"/>
        <color rgb="FFFFEF9C"/>
      </colorScale>
    </cfRule>
  </conditionalFormatting>
  <conditionalFormatting sqref="AHA40">
    <cfRule type="colorScale" priority="1409">
      <colorScale>
        <cfvo type="percent" val="0"/>
        <cfvo type="percent" val="100"/>
        <color rgb="FFFF7128"/>
        <color rgb="FFFFEF9C"/>
      </colorScale>
    </cfRule>
  </conditionalFormatting>
  <conditionalFormatting sqref="AHA48">
    <cfRule type="colorScale" priority="1408">
      <colorScale>
        <cfvo type="percent" val="0"/>
        <cfvo type="percent" val="100"/>
        <color rgb="FFFF7128"/>
        <color rgb="FFFFEF9C"/>
      </colorScale>
    </cfRule>
  </conditionalFormatting>
  <conditionalFormatting sqref="AHG7:AHG14 AHG16:AHG47">
    <cfRule type="cellIs" dxfId="1070" priority="1405" operator="between">
      <formula>80</formula>
      <formula>50</formula>
    </cfRule>
    <cfRule type="cellIs" dxfId="1069" priority="1406" operator="greaterThan">
      <formula>80</formula>
    </cfRule>
    <cfRule type="cellIs" dxfId="1068" priority="1407" operator="between">
      <formula>0</formula>
      <formula>50</formula>
    </cfRule>
  </conditionalFormatting>
  <conditionalFormatting sqref="AHO14">
    <cfRule type="colorScale" priority="1404">
      <colorScale>
        <cfvo type="percent" val="0"/>
        <cfvo type="percent" val="100"/>
        <color rgb="FFFF7128"/>
        <color rgb="FFFFEF9C"/>
      </colorScale>
    </cfRule>
  </conditionalFormatting>
  <conditionalFormatting sqref="AHO40">
    <cfRule type="colorScale" priority="1403">
      <colorScale>
        <cfvo type="percent" val="0"/>
        <cfvo type="percent" val="100"/>
        <color rgb="FFFF7128"/>
        <color rgb="FFFFEF9C"/>
      </colorScale>
    </cfRule>
  </conditionalFormatting>
  <conditionalFormatting sqref="AHO48">
    <cfRule type="colorScale" priority="1402">
      <colorScale>
        <cfvo type="percent" val="0"/>
        <cfvo type="percent" val="100"/>
        <color rgb="FFFF7128"/>
        <color rgb="FFFFEF9C"/>
      </colorScale>
    </cfRule>
  </conditionalFormatting>
  <conditionalFormatting sqref="AHU7:AHU14 AHU16:AHU47">
    <cfRule type="cellIs" dxfId="1067" priority="1399" operator="between">
      <formula>80</formula>
      <formula>50</formula>
    </cfRule>
    <cfRule type="cellIs" dxfId="1066" priority="1400" operator="greaterThan">
      <formula>80</formula>
    </cfRule>
    <cfRule type="cellIs" dxfId="1065" priority="1401" operator="between">
      <formula>0</formula>
      <formula>50</formula>
    </cfRule>
  </conditionalFormatting>
  <conditionalFormatting sqref="AIC14">
    <cfRule type="colorScale" priority="1398">
      <colorScale>
        <cfvo type="percent" val="0"/>
        <cfvo type="percent" val="100"/>
        <color rgb="FFFF7128"/>
        <color rgb="FFFFEF9C"/>
      </colorScale>
    </cfRule>
  </conditionalFormatting>
  <conditionalFormatting sqref="AIC40">
    <cfRule type="colorScale" priority="1397">
      <colorScale>
        <cfvo type="percent" val="0"/>
        <cfvo type="percent" val="100"/>
        <color rgb="FFFF7128"/>
        <color rgb="FFFFEF9C"/>
      </colorScale>
    </cfRule>
  </conditionalFormatting>
  <conditionalFormatting sqref="AIC48">
    <cfRule type="colorScale" priority="1396">
      <colorScale>
        <cfvo type="percent" val="0"/>
        <cfvo type="percent" val="100"/>
        <color rgb="FFFF7128"/>
        <color rgb="FFFFEF9C"/>
      </colorScale>
    </cfRule>
  </conditionalFormatting>
  <conditionalFormatting sqref="AII7:AII14 AII16:AII47">
    <cfRule type="cellIs" dxfId="1064" priority="1393" operator="between">
      <formula>80</formula>
      <formula>50</formula>
    </cfRule>
    <cfRule type="cellIs" dxfId="1063" priority="1394" operator="greaterThan">
      <formula>80</formula>
    </cfRule>
    <cfRule type="cellIs" dxfId="1062" priority="1395" operator="between">
      <formula>0</formula>
      <formula>50</formula>
    </cfRule>
  </conditionalFormatting>
  <conditionalFormatting sqref="AIQ14">
    <cfRule type="colorScale" priority="1392">
      <colorScale>
        <cfvo type="percent" val="0"/>
        <cfvo type="percent" val="100"/>
        <color rgb="FFFF7128"/>
        <color rgb="FFFFEF9C"/>
      </colorScale>
    </cfRule>
  </conditionalFormatting>
  <conditionalFormatting sqref="AIQ40">
    <cfRule type="colorScale" priority="1391">
      <colorScale>
        <cfvo type="percent" val="0"/>
        <cfvo type="percent" val="100"/>
        <color rgb="FFFF7128"/>
        <color rgb="FFFFEF9C"/>
      </colorScale>
    </cfRule>
  </conditionalFormatting>
  <conditionalFormatting sqref="AIQ48">
    <cfRule type="colorScale" priority="1390">
      <colorScale>
        <cfvo type="percent" val="0"/>
        <cfvo type="percent" val="100"/>
        <color rgb="FFFF7128"/>
        <color rgb="FFFFEF9C"/>
      </colorScale>
    </cfRule>
  </conditionalFormatting>
  <conditionalFormatting sqref="AIW7:AIW14 AIW16:AIW47">
    <cfRule type="cellIs" dxfId="1061" priority="1387" operator="between">
      <formula>80</formula>
      <formula>50</formula>
    </cfRule>
    <cfRule type="cellIs" dxfId="1060" priority="1388" operator="greaterThan">
      <formula>80</formula>
    </cfRule>
    <cfRule type="cellIs" dxfId="1059" priority="1389" operator="between">
      <formula>0</formula>
      <formula>50</formula>
    </cfRule>
  </conditionalFormatting>
  <conditionalFormatting sqref="AJE14">
    <cfRule type="colorScale" priority="1386">
      <colorScale>
        <cfvo type="percent" val="0"/>
        <cfvo type="percent" val="100"/>
        <color rgb="FFFF7128"/>
        <color rgb="FFFFEF9C"/>
      </colorScale>
    </cfRule>
  </conditionalFormatting>
  <conditionalFormatting sqref="AJE40">
    <cfRule type="colorScale" priority="1385">
      <colorScale>
        <cfvo type="percent" val="0"/>
        <cfvo type="percent" val="100"/>
        <color rgb="FFFF7128"/>
        <color rgb="FFFFEF9C"/>
      </colorScale>
    </cfRule>
  </conditionalFormatting>
  <conditionalFormatting sqref="AJE48">
    <cfRule type="colorScale" priority="1384">
      <colorScale>
        <cfvo type="percent" val="0"/>
        <cfvo type="percent" val="100"/>
        <color rgb="FFFF7128"/>
        <color rgb="FFFFEF9C"/>
      </colorScale>
    </cfRule>
  </conditionalFormatting>
  <conditionalFormatting sqref="AJK7:AJK14 AJK16:AJK47">
    <cfRule type="cellIs" dxfId="1058" priority="1381" operator="between">
      <formula>80</formula>
      <formula>50</formula>
    </cfRule>
    <cfRule type="cellIs" dxfId="1057" priority="1382" operator="greaterThan">
      <formula>80</formula>
    </cfRule>
    <cfRule type="cellIs" dxfId="1056" priority="1383" operator="between">
      <formula>0</formula>
      <formula>50</formula>
    </cfRule>
  </conditionalFormatting>
  <conditionalFormatting sqref="AJS14">
    <cfRule type="colorScale" priority="1380">
      <colorScale>
        <cfvo type="percent" val="0"/>
        <cfvo type="percent" val="100"/>
        <color rgb="FFFF7128"/>
        <color rgb="FFFFEF9C"/>
      </colorScale>
    </cfRule>
  </conditionalFormatting>
  <conditionalFormatting sqref="AJS40">
    <cfRule type="colorScale" priority="1379">
      <colorScale>
        <cfvo type="percent" val="0"/>
        <cfvo type="percent" val="100"/>
        <color rgb="FFFF7128"/>
        <color rgb="FFFFEF9C"/>
      </colorScale>
    </cfRule>
  </conditionalFormatting>
  <conditionalFormatting sqref="AJS48">
    <cfRule type="colorScale" priority="1378">
      <colorScale>
        <cfvo type="percent" val="0"/>
        <cfvo type="percent" val="100"/>
        <color rgb="FFFF7128"/>
        <color rgb="FFFFEF9C"/>
      </colorScale>
    </cfRule>
  </conditionalFormatting>
  <conditionalFormatting sqref="AJY7:AJY14 AJY16:AJY47">
    <cfRule type="cellIs" dxfId="1055" priority="1375" operator="between">
      <formula>80</formula>
      <formula>50</formula>
    </cfRule>
    <cfRule type="cellIs" dxfId="1054" priority="1376" operator="greaterThan">
      <formula>80</formula>
    </cfRule>
    <cfRule type="cellIs" dxfId="1053" priority="1377" operator="between">
      <formula>0</formula>
      <formula>50</formula>
    </cfRule>
  </conditionalFormatting>
  <conditionalFormatting sqref="AKG14">
    <cfRule type="colorScale" priority="1374">
      <colorScale>
        <cfvo type="percent" val="0"/>
        <cfvo type="percent" val="100"/>
        <color rgb="FFFF7128"/>
        <color rgb="FFFFEF9C"/>
      </colorScale>
    </cfRule>
  </conditionalFormatting>
  <conditionalFormatting sqref="AKG40">
    <cfRule type="colorScale" priority="1373">
      <colorScale>
        <cfvo type="percent" val="0"/>
        <cfvo type="percent" val="100"/>
        <color rgb="FFFF7128"/>
        <color rgb="FFFFEF9C"/>
      </colorScale>
    </cfRule>
  </conditionalFormatting>
  <conditionalFormatting sqref="AKG48">
    <cfRule type="colorScale" priority="1372">
      <colorScale>
        <cfvo type="percent" val="0"/>
        <cfvo type="percent" val="100"/>
        <color rgb="FFFF7128"/>
        <color rgb="FFFFEF9C"/>
      </colorScale>
    </cfRule>
  </conditionalFormatting>
  <conditionalFormatting sqref="AKM7:AKM14 AKM16:AKM47">
    <cfRule type="cellIs" dxfId="1052" priority="1369" operator="between">
      <formula>80</formula>
      <formula>50</formula>
    </cfRule>
    <cfRule type="cellIs" dxfId="1051" priority="1370" operator="greaterThan">
      <formula>80</formula>
    </cfRule>
    <cfRule type="cellIs" dxfId="1050" priority="1371" operator="between">
      <formula>0</formula>
      <formula>50</formula>
    </cfRule>
  </conditionalFormatting>
  <conditionalFormatting sqref="AKU14">
    <cfRule type="colorScale" priority="1368">
      <colorScale>
        <cfvo type="percent" val="0"/>
        <cfvo type="percent" val="100"/>
        <color rgb="FFFF7128"/>
        <color rgb="FFFFEF9C"/>
      </colorScale>
    </cfRule>
  </conditionalFormatting>
  <conditionalFormatting sqref="AKU40">
    <cfRule type="colorScale" priority="1367">
      <colorScale>
        <cfvo type="percent" val="0"/>
        <cfvo type="percent" val="100"/>
        <color rgb="FFFF7128"/>
        <color rgb="FFFFEF9C"/>
      </colorScale>
    </cfRule>
  </conditionalFormatting>
  <conditionalFormatting sqref="AKU48">
    <cfRule type="colorScale" priority="1366">
      <colorScale>
        <cfvo type="percent" val="0"/>
        <cfvo type="percent" val="100"/>
        <color rgb="FFFF7128"/>
        <color rgb="FFFFEF9C"/>
      </colorScale>
    </cfRule>
  </conditionalFormatting>
  <conditionalFormatting sqref="ALA7:ALA14 ALA16:ALA47">
    <cfRule type="cellIs" dxfId="1049" priority="1363" operator="between">
      <formula>80</formula>
      <formula>50</formula>
    </cfRule>
    <cfRule type="cellIs" dxfId="1048" priority="1364" operator="greaterThan">
      <formula>80</formula>
    </cfRule>
    <cfRule type="cellIs" dxfId="1047" priority="1365" operator="between">
      <formula>0</formula>
      <formula>50</formula>
    </cfRule>
  </conditionalFormatting>
  <conditionalFormatting sqref="ALI14">
    <cfRule type="colorScale" priority="1362">
      <colorScale>
        <cfvo type="percent" val="0"/>
        <cfvo type="percent" val="100"/>
        <color rgb="FFFF7128"/>
        <color rgb="FFFFEF9C"/>
      </colorScale>
    </cfRule>
  </conditionalFormatting>
  <conditionalFormatting sqref="ALI40">
    <cfRule type="colorScale" priority="1361">
      <colorScale>
        <cfvo type="percent" val="0"/>
        <cfvo type="percent" val="100"/>
        <color rgb="FFFF7128"/>
        <color rgb="FFFFEF9C"/>
      </colorScale>
    </cfRule>
  </conditionalFormatting>
  <conditionalFormatting sqref="ALI48">
    <cfRule type="colorScale" priority="1360">
      <colorScale>
        <cfvo type="percent" val="0"/>
        <cfvo type="percent" val="100"/>
        <color rgb="FFFF7128"/>
        <color rgb="FFFFEF9C"/>
      </colorScale>
    </cfRule>
  </conditionalFormatting>
  <conditionalFormatting sqref="ALO7:ALO14 ALO16:ALO47">
    <cfRule type="cellIs" dxfId="1046" priority="1357" operator="between">
      <formula>80</formula>
      <formula>50</formula>
    </cfRule>
    <cfRule type="cellIs" dxfId="1045" priority="1358" operator="greaterThan">
      <formula>80</formula>
    </cfRule>
    <cfRule type="cellIs" dxfId="1044" priority="1359" operator="between">
      <formula>0</formula>
      <formula>50</formula>
    </cfRule>
  </conditionalFormatting>
  <conditionalFormatting sqref="ALW14">
    <cfRule type="colorScale" priority="1356">
      <colorScale>
        <cfvo type="percent" val="0"/>
        <cfvo type="percent" val="100"/>
        <color rgb="FFFF7128"/>
        <color rgb="FFFFEF9C"/>
      </colorScale>
    </cfRule>
  </conditionalFormatting>
  <conditionalFormatting sqref="ALW40">
    <cfRule type="colorScale" priority="1355">
      <colorScale>
        <cfvo type="percent" val="0"/>
        <cfvo type="percent" val="100"/>
        <color rgb="FFFF7128"/>
        <color rgb="FFFFEF9C"/>
      </colorScale>
    </cfRule>
  </conditionalFormatting>
  <conditionalFormatting sqref="ALW48">
    <cfRule type="colorScale" priority="1354">
      <colorScale>
        <cfvo type="percent" val="0"/>
        <cfvo type="percent" val="100"/>
        <color rgb="FFFF7128"/>
        <color rgb="FFFFEF9C"/>
      </colorScale>
    </cfRule>
  </conditionalFormatting>
  <conditionalFormatting sqref="AMC7:AMC14 AMC16:AMC47">
    <cfRule type="cellIs" dxfId="1043" priority="1351" operator="between">
      <formula>80</formula>
      <formula>50</formula>
    </cfRule>
    <cfRule type="cellIs" dxfId="1042" priority="1352" operator="greaterThan">
      <formula>80</formula>
    </cfRule>
    <cfRule type="cellIs" dxfId="1041" priority="1353" operator="between">
      <formula>0</formula>
      <formula>50</formula>
    </cfRule>
  </conditionalFormatting>
  <conditionalFormatting sqref="AMK14">
    <cfRule type="colorScale" priority="1350">
      <colorScale>
        <cfvo type="percent" val="0"/>
        <cfvo type="percent" val="100"/>
        <color rgb="FFFF7128"/>
        <color rgb="FFFFEF9C"/>
      </colorScale>
    </cfRule>
  </conditionalFormatting>
  <conditionalFormatting sqref="AMK40">
    <cfRule type="colorScale" priority="1349">
      <colorScale>
        <cfvo type="percent" val="0"/>
        <cfvo type="percent" val="100"/>
        <color rgb="FFFF7128"/>
        <color rgb="FFFFEF9C"/>
      </colorScale>
    </cfRule>
  </conditionalFormatting>
  <conditionalFormatting sqref="AMK48">
    <cfRule type="colorScale" priority="1348">
      <colorScale>
        <cfvo type="percent" val="0"/>
        <cfvo type="percent" val="100"/>
        <color rgb="FFFF7128"/>
        <color rgb="FFFFEF9C"/>
      </colorScale>
    </cfRule>
  </conditionalFormatting>
  <conditionalFormatting sqref="AMQ7:AMQ14 AMQ16:AMQ47">
    <cfRule type="cellIs" dxfId="1040" priority="1345" operator="between">
      <formula>80</formula>
      <formula>50</formula>
    </cfRule>
    <cfRule type="cellIs" dxfId="1039" priority="1346" operator="greaterThan">
      <formula>80</formula>
    </cfRule>
    <cfRule type="cellIs" dxfId="1038" priority="1347" operator="between">
      <formula>0</formula>
      <formula>50</formula>
    </cfRule>
  </conditionalFormatting>
  <conditionalFormatting sqref="AMY14">
    <cfRule type="colorScale" priority="1344">
      <colorScale>
        <cfvo type="percent" val="0"/>
        <cfvo type="percent" val="100"/>
        <color rgb="FFFF7128"/>
        <color rgb="FFFFEF9C"/>
      </colorScale>
    </cfRule>
  </conditionalFormatting>
  <conditionalFormatting sqref="AMY40">
    <cfRule type="colorScale" priority="1343">
      <colorScale>
        <cfvo type="percent" val="0"/>
        <cfvo type="percent" val="100"/>
        <color rgb="FFFF7128"/>
        <color rgb="FFFFEF9C"/>
      </colorScale>
    </cfRule>
  </conditionalFormatting>
  <conditionalFormatting sqref="AMY48">
    <cfRule type="colorScale" priority="1342">
      <colorScale>
        <cfvo type="percent" val="0"/>
        <cfvo type="percent" val="100"/>
        <color rgb="FFFF7128"/>
        <color rgb="FFFFEF9C"/>
      </colorScale>
    </cfRule>
  </conditionalFormatting>
  <conditionalFormatting sqref="ANE7:ANE14 ANE16:ANE47">
    <cfRule type="cellIs" dxfId="1037" priority="1339" operator="between">
      <formula>80</formula>
      <formula>50</formula>
    </cfRule>
    <cfRule type="cellIs" dxfId="1036" priority="1340" operator="greaterThan">
      <formula>80</formula>
    </cfRule>
    <cfRule type="cellIs" dxfId="1035" priority="1341" operator="between">
      <formula>0</formula>
      <formula>50</formula>
    </cfRule>
  </conditionalFormatting>
  <conditionalFormatting sqref="ANM14">
    <cfRule type="colorScale" priority="1338">
      <colorScale>
        <cfvo type="percent" val="0"/>
        <cfvo type="percent" val="100"/>
        <color rgb="FFFF7128"/>
        <color rgb="FFFFEF9C"/>
      </colorScale>
    </cfRule>
  </conditionalFormatting>
  <conditionalFormatting sqref="ANM40">
    <cfRule type="colorScale" priority="1337">
      <colorScale>
        <cfvo type="percent" val="0"/>
        <cfvo type="percent" val="100"/>
        <color rgb="FFFF7128"/>
        <color rgb="FFFFEF9C"/>
      </colorScale>
    </cfRule>
  </conditionalFormatting>
  <conditionalFormatting sqref="ANM48">
    <cfRule type="colorScale" priority="1336">
      <colorScale>
        <cfvo type="percent" val="0"/>
        <cfvo type="percent" val="100"/>
        <color rgb="FFFF7128"/>
        <color rgb="FFFFEF9C"/>
      </colorScale>
    </cfRule>
  </conditionalFormatting>
  <conditionalFormatting sqref="ANS7:ANS14 ANS16:ANS47">
    <cfRule type="cellIs" dxfId="1034" priority="1333" operator="between">
      <formula>80</formula>
      <formula>50</formula>
    </cfRule>
    <cfRule type="cellIs" dxfId="1033" priority="1334" operator="greaterThan">
      <formula>80</formula>
    </cfRule>
    <cfRule type="cellIs" dxfId="1032" priority="1335" operator="between">
      <formula>0</formula>
      <formula>50</formula>
    </cfRule>
  </conditionalFormatting>
  <conditionalFormatting sqref="AOA14">
    <cfRule type="colorScale" priority="1332">
      <colorScale>
        <cfvo type="percent" val="0"/>
        <cfvo type="percent" val="100"/>
        <color rgb="FFFF7128"/>
        <color rgb="FFFFEF9C"/>
      </colorScale>
    </cfRule>
  </conditionalFormatting>
  <conditionalFormatting sqref="AOA40">
    <cfRule type="colorScale" priority="1331">
      <colorScale>
        <cfvo type="percent" val="0"/>
        <cfvo type="percent" val="100"/>
        <color rgb="FFFF7128"/>
        <color rgb="FFFFEF9C"/>
      </colorScale>
    </cfRule>
  </conditionalFormatting>
  <conditionalFormatting sqref="AOA48">
    <cfRule type="colorScale" priority="1330">
      <colorScale>
        <cfvo type="percent" val="0"/>
        <cfvo type="percent" val="100"/>
        <color rgb="FFFF7128"/>
        <color rgb="FFFFEF9C"/>
      </colorScale>
    </cfRule>
  </conditionalFormatting>
  <conditionalFormatting sqref="AOG7:AOG14 AOG16:AOG47">
    <cfRule type="cellIs" dxfId="1031" priority="1327" operator="between">
      <formula>80</formula>
      <formula>50</formula>
    </cfRule>
    <cfRule type="cellIs" dxfId="1030" priority="1328" operator="greaterThan">
      <formula>80</formula>
    </cfRule>
    <cfRule type="cellIs" dxfId="1029" priority="1329" operator="between">
      <formula>0</formula>
      <formula>50</formula>
    </cfRule>
  </conditionalFormatting>
  <conditionalFormatting sqref="AOO14">
    <cfRule type="colorScale" priority="1326">
      <colorScale>
        <cfvo type="percent" val="0"/>
        <cfvo type="percent" val="100"/>
        <color rgb="FFFF7128"/>
        <color rgb="FFFFEF9C"/>
      </colorScale>
    </cfRule>
  </conditionalFormatting>
  <conditionalFormatting sqref="AOO40">
    <cfRule type="colorScale" priority="1325">
      <colorScale>
        <cfvo type="percent" val="0"/>
        <cfvo type="percent" val="100"/>
        <color rgb="FFFF7128"/>
        <color rgb="FFFFEF9C"/>
      </colorScale>
    </cfRule>
  </conditionalFormatting>
  <conditionalFormatting sqref="AOO48">
    <cfRule type="colorScale" priority="1324">
      <colorScale>
        <cfvo type="percent" val="0"/>
        <cfvo type="percent" val="100"/>
        <color rgb="FFFF7128"/>
        <color rgb="FFFFEF9C"/>
      </colorScale>
    </cfRule>
  </conditionalFormatting>
  <conditionalFormatting sqref="AOU7:AOU14 AOU16:AOU47">
    <cfRule type="cellIs" dxfId="1028" priority="1321" operator="between">
      <formula>80</formula>
      <formula>50</formula>
    </cfRule>
    <cfRule type="cellIs" dxfId="1027" priority="1322" operator="greaterThan">
      <formula>80</formula>
    </cfRule>
    <cfRule type="cellIs" dxfId="1026" priority="1323" operator="between">
      <formula>0</formula>
      <formula>50</formula>
    </cfRule>
  </conditionalFormatting>
  <conditionalFormatting sqref="APC14">
    <cfRule type="colorScale" priority="1320">
      <colorScale>
        <cfvo type="percent" val="0"/>
        <cfvo type="percent" val="100"/>
        <color rgb="FFFF7128"/>
        <color rgb="FFFFEF9C"/>
      </colorScale>
    </cfRule>
  </conditionalFormatting>
  <conditionalFormatting sqref="APC40">
    <cfRule type="colorScale" priority="1319">
      <colorScale>
        <cfvo type="percent" val="0"/>
        <cfvo type="percent" val="100"/>
        <color rgb="FFFF7128"/>
        <color rgb="FFFFEF9C"/>
      </colorScale>
    </cfRule>
  </conditionalFormatting>
  <conditionalFormatting sqref="APC48">
    <cfRule type="colorScale" priority="1318">
      <colorScale>
        <cfvo type="percent" val="0"/>
        <cfvo type="percent" val="100"/>
        <color rgb="FFFF7128"/>
        <color rgb="FFFFEF9C"/>
      </colorScale>
    </cfRule>
  </conditionalFormatting>
  <conditionalFormatting sqref="API7:API14 API16:API47">
    <cfRule type="cellIs" dxfId="1025" priority="1315" operator="between">
      <formula>80</formula>
      <formula>50</formula>
    </cfRule>
    <cfRule type="cellIs" dxfId="1024" priority="1316" operator="greaterThan">
      <formula>80</formula>
    </cfRule>
    <cfRule type="cellIs" dxfId="1023" priority="1317" operator="between">
      <formula>0</formula>
      <formula>50</formula>
    </cfRule>
  </conditionalFormatting>
  <conditionalFormatting sqref="APQ14">
    <cfRule type="colorScale" priority="1314">
      <colorScale>
        <cfvo type="percent" val="0"/>
        <cfvo type="percent" val="100"/>
        <color rgb="FFFF7128"/>
        <color rgb="FFFFEF9C"/>
      </colorScale>
    </cfRule>
  </conditionalFormatting>
  <conditionalFormatting sqref="APQ40">
    <cfRule type="colorScale" priority="1313">
      <colorScale>
        <cfvo type="percent" val="0"/>
        <cfvo type="percent" val="100"/>
        <color rgb="FFFF7128"/>
        <color rgb="FFFFEF9C"/>
      </colorScale>
    </cfRule>
  </conditionalFormatting>
  <conditionalFormatting sqref="APQ48">
    <cfRule type="colorScale" priority="1312">
      <colorScale>
        <cfvo type="percent" val="0"/>
        <cfvo type="percent" val="100"/>
        <color rgb="FFFF7128"/>
        <color rgb="FFFFEF9C"/>
      </colorScale>
    </cfRule>
  </conditionalFormatting>
  <conditionalFormatting sqref="APW7:APW14 APW16:APW47">
    <cfRule type="cellIs" dxfId="1022" priority="1309" operator="between">
      <formula>80</formula>
      <formula>50</formula>
    </cfRule>
    <cfRule type="cellIs" dxfId="1021" priority="1310" operator="greaterThan">
      <formula>80</formula>
    </cfRule>
    <cfRule type="cellIs" dxfId="1020" priority="1311" operator="between">
      <formula>0</formula>
      <formula>50</formula>
    </cfRule>
  </conditionalFormatting>
  <conditionalFormatting sqref="AQE14">
    <cfRule type="colorScale" priority="1308">
      <colorScale>
        <cfvo type="percent" val="0"/>
        <cfvo type="percent" val="100"/>
        <color rgb="FFFF7128"/>
        <color rgb="FFFFEF9C"/>
      </colorScale>
    </cfRule>
  </conditionalFormatting>
  <conditionalFormatting sqref="AQE40">
    <cfRule type="colorScale" priority="1307">
      <colorScale>
        <cfvo type="percent" val="0"/>
        <cfvo type="percent" val="100"/>
        <color rgb="FFFF7128"/>
        <color rgb="FFFFEF9C"/>
      </colorScale>
    </cfRule>
  </conditionalFormatting>
  <conditionalFormatting sqref="AQE48">
    <cfRule type="colorScale" priority="1306">
      <colorScale>
        <cfvo type="percent" val="0"/>
        <cfvo type="percent" val="100"/>
        <color rgb="FFFF7128"/>
        <color rgb="FFFFEF9C"/>
      </colorScale>
    </cfRule>
  </conditionalFormatting>
  <conditionalFormatting sqref="AQK7:AQK14 AQK16:AQK47">
    <cfRule type="cellIs" dxfId="1019" priority="1303" operator="between">
      <formula>80</formula>
      <formula>50</formula>
    </cfRule>
    <cfRule type="cellIs" dxfId="1018" priority="1304" operator="greaterThan">
      <formula>80</formula>
    </cfRule>
    <cfRule type="cellIs" dxfId="1017" priority="1305" operator="between">
      <formula>0</formula>
      <formula>50</formula>
    </cfRule>
  </conditionalFormatting>
  <conditionalFormatting sqref="AQS14">
    <cfRule type="colorScale" priority="1302">
      <colorScale>
        <cfvo type="percent" val="0"/>
        <cfvo type="percent" val="100"/>
        <color rgb="FFFF7128"/>
        <color rgb="FFFFEF9C"/>
      </colorScale>
    </cfRule>
  </conditionalFormatting>
  <conditionalFormatting sqref="AQS40">
    <cfRule type="colorScale" priority="1301">
      <colorScale>
        <cfvo type="percent" val="0"/>
        <cfvo type="percent" val="100"/>
        <color rgb="FFFF7128"/>
        <color rgb="FFFFEF9C"/>
      </colorScale>
    </cfRule>
  </conditionalFormatting>
  <conditionalFormatting sqref="AQS48">
    <cfRule type="colorScale" priority="1300">
      <colorScale>
        <cfvo type="percent" val="0"/>
        <cfvo type="percent" val="100"/>
        <color rgb="FFFF7128"/>
        <color rgb="FFFFEF9C"/>
      </colorScale>
    </cfRule>
  </conditionalFormatting>
  <conditionalFormatting sqref="AQY7:AQY14 AQY16:AQY47">
    <cfRule type="cellIs" dxfId="1016" priority="1297" operator="between">
      <formula>80</formula>
      <formula>50</formula>
    </cfRule>
    <cfRule type="cellIs" dxfId="1015" priority="1298" operator="greaterThan">
      <formula>80</formula>
    </cfRule>
    <cfRule type="cellIs" dxfId="1014" priority="1299" operator="between">
      <formula>0</formula>
      <formula>50</formula>
    </cfRule>
  </conditionalFormatting>
  <conditionalFormatting sqref="ARG14">
    <cfRule type="colorScale" priority="1296">
      <colorScale>
        <cfvo type="percent" val="0"/>
        <cfvo type="percent" val="100"/>
        <color rgb="FFFF7128"/>
        <color rgb="FFFFEF9C"/>
      </colorScale>
    </cfRule>
  </conditionalFormatting>
  <conditionalFormatting sqref="ARG40">
    <cfRule type="colorScale" priority="1295">
      <colorScale>
        <cfvo type="percent" val="0"/>
        <cfvo type="percent" val="100"/>
        <color rgb="FFFF7128"/>
        <color rgb="FFFFEF9C"/>
      </colorScale>
    </cfRule>
  </conditionalFormatting>
  <conditionalFormatting sqref="ARG48">
    <cfRule type="colorScale" priority="1294">
      <colorScale>
        <cfvo type="percent" val="0"/>
        <cfvo type="percent" val="100"/>
        <color rgb="FFFF7128"/>
        <color rgb="FFFFEF9C"/>
      </colorScale>
    </cfRule>
  </conditionalFormatting>
  <conditionalFormatting sqref="ARM7:ARM14 ARM16:ARM47">
    <cfRule type="cellIs" dxfId="1013" priority="1291" operator="between">
      <formula>80</formula>
      <formula>50</formula>
    </cfRule>
    <cfRule type="cellIs" dxfId="1012" priority="1292" operator="greaterThan">
      <formula>80</formula>
    </cfRule>
    <cfRule type="cellIs" dxfId="1011" priority="1293" operator="between">
      <formula>0</formula>
      <formula>50</formula>
    </cfRule>
  </conditionalFormatting>
  <conditionalFormatting sqref="ARU14">
    <cfRule type="colorScale" priority="1290">
      <colorScale>
        <cfvo type="percent" val="0"/>
        <cfvo type="percent" val="100"/>
        <color rgb="FFFF7128"/>
        <color rgb="FFFFEF9C"/>
      </colorScale>
    </cfRule>
  </conditionalFormatting>
  <conditionalFormatting sqref="ARU40">
    <cfRule type="colorScale" priority="1289">
      <colorScale>
        <cfvo type="percent" val="0"/>
        <cfvo type="percent" val="100"/>
        <color rgb="FFFF7128"/>
        <color rgb="FFFFEF9C"/>
      </colorScale>
    </cfRule>
  </conditionalFormatting>
  <conditionalFormatting sqref="ARU48">
    <cfRule type="colorScale" priority="1288">
      <colorScale>
        <cfvo type="percent" val="0"/>
        <cfvo type="percent" val="100"/>
        <color rgb="FFFF7128"/>
        <color rgb="FFFFEF9C"/>
      </colorScale>
    </cfRule>
  </conditionalFormatting>
  <conditionalFormatting sqref="ASA7:ASA14 ASA16:ASA47">
    <cfRule type="cellIs" dxfId="1010" priority="1285" operator="between">
      <formula>80</formula>
      <formula>50</formula>
    </cfRule>
    <cfRule type="cellIs" dxfId="1009" priority="1286" operator="greaterThan">
      <formula>80</formula>
    </cfRule>
    <cfRule type="cellIs" dxfId="1008" priority="1287" operator="between">
      <formula>0</formula>
      <formula>50</formula>
    </cfRule>
  </conditionalFormatting>
  <conditionalFormatting sqref="ASI14">
    <cfRule type="colorScale" priority="1284">
      <colorScale>
        <cfvo type="percent" val="0"/>
        <cfvo type="percent" val="100"/>
        <color rgb="FFFF7128"/>
        <color rgb="FFFFEF9C"/>
      </colorScale>
    </cfRule>
  </conditionalFormatting>
  <conditionalFormatting sqref="ASI40">
    <cfRule type="colorScale" priority="1283">
      <colorScale>
        <cfvo type="percent" val="0"/>
        <cfvo type="percent" val="100"/>
        <color rgb="FFFF7128"/>
        <color rgb="FFFFEF9C"/>
      </colorScale>
    </cfRule>
  </conditionalFormatting>
  <conditionalFormatting sqref="ASI48">
    <cfRule type="colorScale" priority="1282">
      <colorScale>
        <cfvo type="percent" val="0"/>
        <cfvo type="percent" val="100"/>
        <color rgb="FFFF7128"/>
        <color rgb="FFFFEF9C"/>
      </colorScale>
    </cfRule>
  </conditionalFormatting>
  <conditionalFormatting sqref="ASO7:ASO14 ASO16:ASO47">
    <cfRule type="cellIs" dxfId="1007" priority="1279" operator="between">
      <formula>80</formula>
      <formula>50</formula>
    </cfRule>
    <cfRule type="cellIs" dxfId="1006" priority="1280" operator="greaterThan">
      <formula>80</formula>
    </cfRule>
    <cfRule type="cellIs" dxfId="1005" priority="1281" operator="between">
      <formula>0</formula>
      <formula>50</formula>
    </cfRule>
  </conditionalFormatting>
  <conditionalFormatting sqref="ASW14">
    <cfRule type="colorScale" priority="1278">
      <colorScale>
        <cfvo type="percent" val="0"/>
        <cfvo type="percent" val="100"/>
        <color rgb="FFFF7128"/>
        <color rgb="FFFFEF9C"/>
      </colorScale>
    </cfRule>
  </conditionalFormatting>
  <conditionalFormatting sqref="ASW40">
    <cfRule type="colorScale" priority="1277">
      <colorScale>
        <cfvo type="percent" val="0"/>
        <cfvo type="percent" val="100"/>
        <color rgb="FFFF7128"/>
        <color rgb="FFFFEF9C"/>
      </colorScale>
    </cfRule>
  </conditionalFormatting>
  <conditionalFormatting sqref="ASW48">
    <cfRule type="colorScale" priority="1276">
      <colorScale>
        <cfvo type="percent" val="0"/>
        <cfvo type="percent" val="100"/>
        <color rgb="FFFF7128"/>
        <color rgb="FFFFEF9C"/>
      </colorScale>
    </cfRule>
  </conditionalFormatting>
  <conditionalFormatting sqref="ATC7:ATC14 ATC16:ATC47">
    <cfRule type="cellIs" dxfId="1004" priority="1273" operator="between">
      <formula>80</formula>
      <formula>50</formula>
    </cfRule>
    <cfRule type="cellIs" dxfId="1003" priority="1274" operator="greaterThan">
      <formula>80</formula>
    </cfRule>
    <cfRule type="cellIs" dxfId="1002" priority="1275" operator="between">
      <formula>0</formula>
      <formula>50</formula>
    </cfRule>
  </conditionalFormatting>
  <conditionalFormatting sqref="ATK14">
    <cfRule type="colorScale" priority="1272">
      <colorScale>
        <cfvo type="percent" val="0"/>
        <cfvo type="percent" val="100"/>
        <color rgb="FFFF7128"/>
        <color rgb="FFFFEF9C"/>
      </colorScale>
    </cfRule>
  </conditionalFormatting>
  <conditionalFormatting sqref="ATK40">
    <cfRule type="colorScale" priority="1271">
      <colorScale>
        <cfvo type="percent" val="0"/>
        <cfvo type="percent" val="100"/>
        <color rgb="FFFF7128"/>
        <color rgb="FFFFEF9C"/>
      </colorScale>
    </cfRule>
  </conditionalFormatting>
  <conditionalFormatting sqref="ATK48">
    <cfRule type="colorScale" priority="1270">
      <colorScale>
        <cfvo type="percent" val="0"/>
        <cfvo type="percent" val="100"/>
        <color rgb="FFFF7128"/>
        <color rgb="FFFFEF9C"/>
      </colorScale>
    </cfRule>
  </conditionalFormatting>
  <conditionalFormatting sqref="ATQ7:ATQ14 ATQ16:ATQ47">
    <cfRule type="cellIs" dxfId="1001" priority="1267" operator="between">
      <formula>80</formula>
      <formula>50</formula>
    </cfRule>
    <cfRule type="cellIs" dxfId="1000" priority="1268" operator="greaterThan">
      <formula>80</formula>
    </cfRule>
    <cfRule type="cellIs" dxfId="999" priority="1269" operator="between">
      <formula>0</formula>
      <formula>50</formula>
    </cfRule>
  </conditionalFormatting>
  <conditionalFormatting sqref="ATY14">
    <cfRule type="colorScale" priority="1266">
      <colorScale>
        <cfvo type="percent" val="0"/>
        <cfvo type="percent" val="100"/>
        <color rgb="FFFF7128"/>
        <color rgb="FFFFEF9C"/>
      </colorScale>
    </cfRule>
  </conditionalFormatting>
  <conditionalFormatting sqref="ATY40">
    <cfRule type="colorScale" priority="1265">
      <colorScale>
        <cfvo type="percent" val="0"/>
        <cfvo type="percent" val="100"/>
        <color rgb="FFFF7128"/>
        <color rgb="FFFFEF9C"/>
      </colorScale>
    </cfRule>
  </conditionalFormatting>
  <conditionalFormatting sqref="ATY48">
    <cfRule type="colorScale" priority="1264">
      <colorScale>
        <cfvo type="percent" val="0"/>
        <cfvo type="percent" val="100"/>
        <color rgb="FFFF7128"/>
        <color rgb="FFFFEF9C"/>
      </colorScale>
    </cfRule>
  </conditionalFormatting>
  <conditionalFormatting sqref="AUE7:AUE14 AUE16:AUE47">
    <cfRule type="cellIs" dxfId="998" priority="1261" operator="between">
      <formula>80</formula>
      <formula>50</formula>
    </cfRule>
    <cfRule type="cellIs" dxfId="997" priority="1262" operator="greaterThan">
      <formula>80</formula>
    </cfRule>
    <cfRule type="cellIs" dxfId="996" priority="1263" operator="between">
      <formula>0</formula>
      <formula>50</formula>
    </cfRule>
  </conditionalFormatting>
  <conditionalFormatting sqref="AUM14">
    <cfRule type="colorScale" priority="1260">
      <colorScale>
        <cfvo type="percent" val="0"/>
        <cfvo type="percent" val="100"/>
        <color rgb="FFFF7128"/>
        <color rgb="FFFFEF9C"/>
      </colorScale>
    </cfRule>
  </conditionalFormatting>
  <conditionalFormatting sqref="AUM40">
    <cfRule type="colorScale" priority="1259">
      <colorScale>
        <cfvo type="percent" val="0"/>
        <cfvo type="percent" val="100"/>
        <color rgb="FFFF7128"/>
        <color rgb="FFFFEF9C"/>
      </colorScale>
    </cfRule>
  </conditionalFormatting>
  <conditionalFormatting sqref="AUM48">
    <cfRule type="colorScale" priority="1258">
      <colorScale>
        <cfvo type="percent" val="0"/>
        <cfvo type="percent" val="100"/>
        <color rgb="FFFF7128"/>
        <color rgb="FFFFEF9C"/>
      </colorScale>
    </cfRule>
  </conditionalFormatting>
  <conditionalFormatting sqref="AUS7:AUS14 AUS16:AUS47">
    <cfRule type="cellIs" dxfId="995" priority="1255" operator="between">
      <formula>80</formula>
      <formula>50</formula>
    </cfRule>
    <cfRule type="cellIs" dxfId="994" priority="1256" operator="greaterThan">
      <formula>80</formula>
    </cfRule>
    <cfRule type="cellIs" dxfId="993" priority="1257" operator="between">
      <formula>0</formula>
      <formula>50</formula>
    </cfRule>
  </conditionalFormatting>
  <conditionalFormatting sqref="AVA14">
    <cfRule type="colorScale" priority="1254">
      <colorScale>
        <cfvo type="percent" val="0"/>
        <cfvo type="percent" val="100"/>
        <color rgb="FFFF7128"/>
        <color rgb="FFFFEF9C"/>
      </colorScale>
    </cfRule>
  </conditionalFormatting>
  <conditionalFormatting sqref="AVA40">
    <cfRule type="colorScale" priority="1253">
      <colorScale>
        <cfvo type="percent" val="0"/>
        <cfvo type="percent" val="100"/>
        <color rgb="FFFF7128"/>
        <color rgb="FFFFEF9C"/>
      </colorScale>
    </cfRule>
  </conditionalFormatting>
  <conditionalFormatting sqref="AVA48">
    <cfRule type="colorScale" priority="1252">
      <colorScale>
        <cfvo type="percent" val="0"/>
        <cfvo type="percent" val="100"/>
        <color rgb="FFFF7128"/>
        <color rgb="FFFFEF9C"/>
      </colorScale>
    </cfRule>
  </conditionalFormatting>
  <conditionalFormatting sqref="AVG7:AVG14 AVG16:AVG47">
    <cfRule type="cellIs" dxfId="992" priority="1249" operator="between">
      <formula>80</formula>
      <formula>50</formula>
    </cfRule>
    <cfRule type="cellIs" dxfId="991" priority="1250" operator="greaterThan">
      <formula>80</formula>
    </cfRule>
    <cfRule type="cellIs" dxfId="990" priority="1251" operator="between">
      <formula>0</formula>
      <formula>50</formula>
    </cfRule>
  </conditionalFormatting>
  <conditionalFormatting sqref="AVO14">
    <cfRule type="colorScale" priority="1248">
      <colorScale>
        <cfvo type="percent" val="0"/>
        <cfvo type="percent" val="100"/>
        <color rgb="FFFF7128"/>
        <color rgb="FFFFEF9C"/>
      </colorScale>
    </cfRule>
  </conditionalFormatting>
  <conditionalFormatting sqref="AVO40">
    <cfRule type="colorScale" priority="1247">
      <colorScale>
        <cfvo type="percent" val="0"/>
        <cfvo type="percent" val="100"/>
        <color rgb="FFFF7128"/>
        <color rgb="FFFFEF9C"/>
      </colorScale>
    </cfRule>
  </conditionalFormatting>
  <conditionalFormatting sqref="AVO48">
    <cfRule type="colorScale" priority="1246">
      <colorScale>
        <cfvo type="percent" val="0"/>
        <cfvo type="percent" val="100"/>
        <color rgb="FFFF7128"/>
        <color rgb="FFFFEF9C"/>
      </colorScale>
    </cfRule>
  </conditionalFormatting>
  <conditionalFormatting sqref="AVU7:AVU14 AVU16:AVU47">
    <cfRule type="cellIs" dxfId="989" priority="1243" operator="between">
      <formula>80</formula>
      <formula>50</formula>
    </cfRule>
    <cfRule type="cellIs" dxfId="988" priority="1244" operator="greaterThan">
      <formula>80</formula>
    </cfRule>
    <cfRule type="cellIs" dxfId="987" priority="1245" operator="between">
      <formula>0</formula>
      <formula>50</formula>
    </cfRule>
  </conditionalFormatting>
  <conditionalFormatting sqref="AWC14">
    <cfRule type="colorScale" priority="1242">
      <colorScale>
        <cfvo type="percent" val="0"/>
        <cfvo type="percent" val="100"/>
        <color rgb="FFFF7128"/>
        <color rgb="FFFFEF9C"/>
      </colorScale>
    </cfRule>
  </conditionalFormatting>
  <conditionalFormatting sqref="AWC40">
    <cfRule type="colorScale" priority="1241">
      <colorScale>
        <cfvo type="percent" val="0"/>
        <cfvo type="percent" val="100"/>
        <color rgb="FFFF7128"/>
        <color rgb="FFFFEF9C"/>
      </colorScale>
    </cfRule>
  </conditionalFormatting>
  <conditionalFormatting sqref="AWC48">
    <cfRule type="colorScale" priority="1240">
      <colorScale>
        <cfvo type="percent" val="0"/>
        <cfvo type="percent" val="100"/>
        <color rgb="FFFF7128"/>
        <color rgb="FFFFEF9C"/>
      </colorScale>
    </cfRule>
  </conditionalFormatting>
  <conditionalFormatting sqref="AWI7:AWI14 AWI16:AWI47">
    <cfRule type="cellIs" dxfId="986" priority="1237" operator="between">
      <formula>80</formula>
      <formula>50</formula>
    </cfRule>
    <cfRule type="cellIs" dxfId="985" priority="1238" operator="greaterThan">
      <formula>80</formula>
    </cfRule>
    <cfRule type="cellIs" dxfId="984" priority="1239" operator="between">
      <formula>0</formula>
      <formula>50</formula>
    </cfRule>
  </conditionalFormatting>
  <conditionalFormatting sqref="AWQ14">
    <cfRule type="colorScale" priority="1236">
      <colorScale>
        <cfvo type="percent" val="0"/>
        <cfvo type="percent" val="100"/>
        <color rgb="FFFF7128"/>
        <color rgb="FFFFEF9C"/>
      </colorScale>
    </cfRule>
  </conditionalFormatting>
  <conditionalFormatting sqref="AWQ40">
    <cfRule type="colorScale" priority="1235">
      <colorScale>
        <cfvo type="percent" val="0"/>
        <cfvo type="percent" val="100"/>
        <color rgb="FFFF7128"/>
        <color rgb="FFFFEF9C"/>
      </colorScale>
    </cfRule>
  </conditionalFormatting>
  <conditionalFormatting sqref="AWQ48">
    <cfRule type="colorScale" priority="1234">
      <colorScale>
        <cfvo type="percent" val="0"/>
        <cfvo type="percent" val="100"/>
        <color rgb="FFFF7128"/>
        <color rgb="FFFFEF9C"/>
      </colorScale>
    </cfRule>
  </conditionalFormatting>
  <conditionalFormatting sqref="AWW7:AWW14 AWW16:AWW47">
    <cfRule type="cellIs" dxfId="983" priority="1231" operator="between">
      <formula>80</formula>
      <formula>50</formula>
    </cfRule>
    <cfRule type="cellIs" dxfId="982" priority="1232" operator="greaterThan">
      <formula>80</formula>
    </cfRule>
    <cfRule type="cellIs" dxfId="981" priority="1233" operator="between">
      <formula>0</formula>
      <formula>50</formula>
    </cfRule>
  </conditionalFormatting>
  <conditionalFormatting sqref="AXE14">
    <cfRule type="colorScale" priority="1230">
      <colorScale>
        <cfvo type="percent" val="0"/>
        <cfvo type="percent" val="100"/>
        <color rgb="FFFF7128"/>
        <color rgb="FFFFEF9C"/>
      </colorScale>
    </cfRule>
  </conditionalFormatting>
  <conditionalFormatting sqref="AXE40">
    <cfRule type="colorScale" priority="1229">
      <colorScale>
        <cfvo type="percent" val="0"/>
        <cfvo type="percent" val="100"/>
        <color rgb="FFFF7128"/>
        <color rgb="FFFFEF9C"/>
      </colorScale>
    </cfRule>
  </conditionalFormatting>
  <conditionalFormatting sqref="AXE48">
    <cfRule type="colorScale" priority="1228">
      <colorScale>
        <cfvo type="percent" val="0"/>
        <cfvo type="percent" val="100"/>
        <color rgb="FFFF7128"/>
        <color rgb="FFFFEF9C"/>
      </colorScale>
    </cfRule>
  </conditionalFormatting>
  <conditionalFormatting sqref="AXK7:AXK14 AXK16:AXK47">
    <cfRule type="cellIs" dxfId="980" priority="1225" operator="between">
      <formula>80</formula>
      <formula>50</formula>
    </cfRule>
    <cfRule type="cellIs" dxfId="979" priority="1226" operator="greaterThan">
      <formula>80</formula>
    </cfRule>
    <cfRule type="cellIs" dxfId="978" priority="1227" operator="between">
      <formula>0</formula>
      <formula>50</formula>
    </cfRule>
  </conditionalFormatting>
  <conditionalFormatting sqref="AXS14">
    <cfRule type="colorScale" priority="1224">
      <colorScale>
        <cfvo type="percent" val="0"/>
        <cfvo type="percent" val="100"/>
        <color rgb="FFFF7128"/>
        <color rgb="FFFFEF9C"/>
      </colorScale>
    </cfRule>
  </conditionalFormatting>
  <conditionalFormatting sqref="AXS40">
    <cfRule type="colorScale" priority="1223">
      <colorScale>
        <cfvo type="percent" val="0"/>
        <cfvo type="percent" val="100"/>
        <color rgb="FFFF7128"/>
        <color rgb="FFFFEF9C"/>
      </colorScale>
    </cfRule>
  </conditionalFormatting>
  <conditionalFormatting sqref="AXS48">
    <cfRule type="colorScale" priority="1222">
      <colorScale>
        <cfvo type="percent" val="0"/>
        <cfvo type="percent" val="100"/>
        <color rgb="FFFF7128"/>
        <color rgb="FFFFEF9C"/>
      </colorScale>
    </cfRule>
  </conditionalFormatting>
  <conditionalFormatting sqref="AXY7:AXY14 AXY16:AXY47">
    <cfRule type="cellIs" dxfId="977" priority="1219" operator="between">
      <formula>80</formula>
      <formula>50</formula>
    </cfRule>
    <cfRule type="cellIs" dxfId="976" priority="1220" operator="greaterThan">
      <formula>80</formula>
    </cfRule>
    <cfRule type="cellIs" dxfId="975" priority="1221" operator="between">
      <formula>0</formula>
      <formula>50</formula>
    </cfRule>
  </conditionalFormatting>
  <conditionalFormatting sqref="AYG14">
    <cfRule type="colorScale" priority="1218">
      <colorScale>
        <cfvo type="percent" val="0"/>
        <cfvo type="percent" val="100"/>
        <color rgb="FFFF7128"/>
        <color rgb="FFFFEF9C"/>
      </colorScale>
    </cfRule>
  </conditionalFormatting>
  <conditionalFormatting sqref="AYG40">
    <cfRule type="colorScale" priority="1217">
      <colorScale>
        <cfvo type="percent" val="0"/>
        <cfvo type="percent" val="100"/>
        <color rgb="FFFF7128"/>
        <color rgb="FFFFEF9C"/>
      </colorScale>
    </cfRule>
  </conditionalFormatting>
  <conditionalFormatting sqref="AYG48">
    <cfRule type="colorScale" priority="1216">
      <colorScale>
        <cfvo type="percent" val="0"/>
        <cfvo type="percent" val="100"/>
        <color rgb="FFFF7128"/>
        <color rgb="FFFFEF9C"/>
      </colorScale>
    </cfRule>
  </conditionalFormatting>
  <conditionalFormatting sqref="AYM7:AYM14 AYM16:AYM47">
    <cfRule type="cellIs" dxfId="974" priority="1213" operator="between">
      <formula>80</formula>
      <formula>50</formula>
    </cfRule>
    <cfRule type="cellIs" dxfId="973" priority="1214" operator="greaterThan">
      <formula>80</formula>
    </cfRule>
    <cfRule type="cellIs" dxfId="972" priority="1215" operator="between">
      <formula>0</formula>
      <formula>50</formula>
    </cfRule>
  </conditionalFormatting>
  <conditionalFormatting sqref="AYU14">
    <cfRule type="colorScale" priority="1212">
      <colorScale>
        <cfvo type="percent" val="0"/>
        <cfvo type="percent" val="100"/>
        <color rgb="FFFF7128"/>
        <color rgb="FFFFEF9C"/>
      </colorScale>
    </cfRule>
  </conditionalFormatting>
  <conditionalFormatting sqref="AYU40">
    <cfRule type="colorScale" priority="1211">
      <colorScale>
        <cfvo type="percent" val="0"/>
        <cfvo type="percent" val="100"/>
        <color rgb="FFFF7128"/>
        <color rgb="FFFFEF9C"/>
      </colorScale>
    </cfRule>
  </conditionalFormatting>
  <conditionalFormatting sqref="AYU48">
    <cfRule type="colorScale" priority="1210">
      <colorScale>
        <cfvo type="percent" val="0"/>
        <cfvo type="percent" val="100"/>
        <color rgb="FFFF7128"/>
        <color rgb="FFFFEF9C"/>
      </colorScale>
    </cfRule>
  </conditionalFormatting>
  <conditionalFormatting sqref="AZA7:AZA14 AZA16:AZA47">
    <cfRule type="cellIs" dxfId="971" priority="1207" operator="between">
      <formula>80</formula>
      <formula>50</formula>
    </cfRule>
    <cfRule type="cellIs" dxfId="970" priority="1208" operator="greaterThan">
      <formula>80</formula>
    </cfRule>
    <cfRule type="cellIs" dxfId="969" priority="1209" operator="between">
      <formula>0</formula>
      <formula>50</formula>
    </cfRule>
  </conditionalFormatting>
  <conditionalFormatting sqref="AZI14">
    <cfRule type="colorScale" priority="1206">
      <colorScale>
        <cfvo type="percent" val="0"/>
        <cfvo type="percent" val="100"/>
        <color rgb="FFFF7128"/>
        <color rgb="FFFFEF9C"/>
      </colorScale>
    </cfRule>
  </conditionalFormatting>
  <conditionalFormatting sqref="AZI40">
    <cfRule type="colorScale" priority="1205">
      <colorScale>
        <cfvo type="percent" val="0"/>
        <cfvo type="percent" val="100"/>
        <color rgb="FFFF7128"/>
        <color rgb="FFFFEF9C"/>
      </colorScale>
    </cfRule>
  </conditionalFormatting>
  <conditionalFormatting sqref="AZI48">
    <cfRule type="colorScale" priority="1204">
      <colorScale>
        <cfvo type="percent" val="0"/>
        <cfvo type="percent" val="100"/>
        <color rgb="FFFF7128"/>
        <color rgb="FFFFEF9C"/>
      </colorScale>
    </cfRule>
  </conditionalFormatting>
  <conditionalFormatting sqref="AZO7:AZO14 AZO16:AZO47">
    <cfRule type="cellIs" dxfId="968" priority="1201" operator="between">
      <formula>80</formula>
      <formula>50</formula>
    </cfRule>
    <cfRule type="cellIs" dxfId="967" priority="1202" operator="greaterThan">
      <formula>80</formula>
    </cfRule>
    <cfRule type="cellIs" dxfId="966" priority="1203" operator="between">
      <formula>0</formula>
      <formula>50</formula>
    </cfRule>
  </conditionalFormatting>
  <conditionalFormatting sqref="AZW14">
    <cfRule type="colorScale" priority="1200">
      <colorScale>
        <cfvo type="percent" val="0"/>
        <cfvo type="percent" val="100"/>
        <color rgb="FFFF7128"/>
        <color rgb="FFFFEF9C"/>
      </colorScale>
    </cfRule>
  </conditionalFormatting>
  <conditionalFormatting sqref="AZW40">
    <cfRule type="colorScale" priority="1199">
      <colorScale>
        <cfvo type="percent" val="0"/>
        <cfvo type="percent" val="100"/>
        <color rgb="FFFF7128"/>
        <color rgb="FFFFEF9C"/>
      </colorScale>
    </cfRule>
  </conditionalFormatting>
  <conditionalFormatting sqref="AZW48">
    <cfRule type="colorScale" priority="1198">
      <colorScale>
        <cfvo type="percent" val="0"/>
        <cfvo type="percent" val="100"/>
        <color rgb="FFFF7128"/>
        <color rgb="FFFFEF9C"/>
      </colorScale>
    </cfRule>
  </conditionalFormatting>
  <conditionalFormatting sqref="BAC7:BAC14 BAC16:BAC47">
    <cfRule type="cellIs" dxfId="965" priority="1195" operator="between">
      <formula>80</formula>
      <formula>50</formula>
    </cfRule>
    <cfRule type="cellIs" dxfId="964" priority="1196" operator="greaterThan">
      <formula>80</formula>
    </cfRule>
    <cfRule type="cellIs" dxfId="963" priority="1197" operator="between">
      <formula>0</formula>
      <formula>50</formula>
    </cfRule>
  </conditionalFormatting>
  <conditionalFormatting sqref="BAK14">
    <cfRule type="colorScale" priority="1194">
      <colorScale>
        <cfvo type="percent" val="0"/>
        <cfvo type="percent" val="100"/>
        <color rgb="FFFF7128"/>
        <color rgb="FFFFEF9C"/>
      </colorScale>
    </cfRule>
  </conditionalFormatting>
  <conditionalFormatting sqref="BAK40">
    <cfRule type="colorScale" priority="1193">
      <colorScale>
        <cfvo type="percent" val="0"/>
        <cfvo type="percent" val="100"/>
        <color rgb="FFFF7128"/>
        <color rgb="FFFFEF9C"/>
      </colorScale>
    </cfRule>
  </conditionalFormatting>
  <conditionalFormatting sqref="BAK48">
    <cfRule type="colorScale" priority="1192">
      <colorScale>
        <cfvo type="percent" val="0"/>
        <cfvo type="percent" val="100"/>
        <color rgb="FFFF7128"/>
        <color rgb="FFFFEF9C"/>
      </colorScale>
    </cfRule>
  </conditionalFormatting>
  <conditionalFormatting sqref="BAQ7:BAQ14 BAQ16:BAQ47">
    <cfRule type="cellIs" dxfId="962" priority="1189" operator="between">
      <formula>80</formula>
      <formula>50</formula>
    </cfRule>
    <cfRule type="cellIs" dxfId="961" priority="1190" operator="greaterThan">
      <formula>80</formula>
    </cfRule>
    <cfRule type="cellIs" dxfId="960" priority="1191" operator="between">
      <formula>0</formula>
      <formula>50</formula>
    </cfRule>
  </conditionalFormatting>
  <conditionalFormatting sqref="BAY14">
    <cfRule type="colorScale" priority="1188">
      <colorScale>
        <cfvo type="percent" val="0"/>
        <cfvo type="percent" val="100"/>
        <color rgb="FFFF7128"/>
        <color rgb="FFFFEF9C"/>
      </colorScale>
    </cfRule>
  </conditionalFormatting>
  <conditionalFormatting sqref="BAY40">
    <cfRule type="colorScale" priority="1187">
      <colorScale>
        <cfvo type="percent" val="0"/>
        <cfvo type="percent" val="100"/>
        <color rgb="FFFF7128"/>
        <color rgb="FFFFEF9C"/>
      </colorScale>
    </cfRule>
  </conditionalFormatting>
  <conditionalFormatting sqref="BAY48">
    <cfRule type="colorScale" priority="1186">
      <colorScale>
        <cfvo type="percent" val="0"/>
        <cfvo type="percent" val="100"/>
        <color rgb="FFFF7128"/>
        <color rgb="FFFFEF9C"/>
      </colorScale>
    </cfRule>
  </conditionalFormatting>
  <conditionalFormatting sqref="BBE7:BBE14 BBE16:BBE47">
    <cfRule type="cellIs" dxfId="959" priority="1183" operator="between">
      <formula>80</formula>
      <formula>50</formula>
    </cfRule>
    <cfRule type="cellIs" dxfId="958" priority="1184" operator="greaterThan">
      <formula>80</formula>
    </cfRule>
    <cfRule type="cellIs" dxfId="957" priority="1185" operator="between">
      <formula>0</formula>
      <formula>50</formula>
    </cfRule>
  </conditionalFormatting>
  <conditionalFormatting sqref="BBM14">
    <cfRule type="colorScale" priority="1182">
      <colorScale>
        <cfvo type="percent" val="0"/>
        <cfvo type="percent" val="100"/>
        <color rgb="FFFF7128"/>
        <color rgb="FFFFEF9C"/>
      </colorScale>
    </cfRule>
  </conditionalFormatting>
  <conditionalFormatting sqref="BBM40">
    <cfRule type="colorScale" priority="1181">
      <colorScale>
        <cfvo type="percent" val="0"/>
        <cfvo type="percent" val="100"/>
        <color rgb="FFFF7128"/>
        <color rgb="FFFFEF9C"/>
      </colorScale>
    </cfRule>
  </conditionalFormatting>
  <conditionalFormatting sqref="BBM48">
    <cfRule type="colorScale" priority="1180">
      <colorScale>
        <cfvo type="percent" val="0"/>
        <cfvo type="percent" val="100"/>
        <color rgb="FFFF7128"/>
        <color rgb="FFFFEF9C"/>
      </colorScale>
    </cfRule>
  </conditionalFormatting>
  <conditionalFormatting sqref="BBS7:BBS14 BBS16:BBS47">
    <cfRule type="cellIs" dxfId="956" priority="1177" operator="between">
      <formula>80</formula>
      <formula>50</formula>
    </cfRule>
    <cfRule type="cellIs" dxfId="955" priority="1178" operator="greaterThan">
      <formula>80</formula>
    </cfRule>
    <cfRule type="cellIs" dxfId="954" priority="1179" operator="between">
      <formula>0</formula>
      <formula>50</formula>
    </cfRule>
  </conditionalFormatting>
  <conditionalFormatting sqref="BCA14">
    <cfRule type="colorScale" priority="1176">
      <colorScale>
        <cfvo type="percent" val="0"/>
        <cfvo type="percent" val="100"/>
        <color rgb="FFFF7128"/>
        <color rgb="FFFFEF9C"/>
      </colorScale>
    </cfRule>
  </conditionalFormatting>
  <conditionalFormatting sqref="BCA40">
    <cfRule type="colorScale" priority="1175">
      <colorScale>
        <cfvo type="percent" val="0"/>
        <cfvo type="percent" val="100"/>
        <color rgb="FFFF7128"/>
        <color rgb="FFFFEF9C"/>
      </colorScale>
    </cfRule>
  </conditionalFormatting>
  <conditionalFormatting sqref="BCA48">
    <cfRule type="colorScale" priority="1174">
      <colorScale>
        <cfvo type="percent" val="0"/>
        <cfvo type="percent" val="100"/>
        <color rgb="FFFF7128"/>
        <color rgb="FFFFEF9C"/>
      </colorScale>
    </cfRule>
  </conditionalFormatting>
  <conditionalFormatting sqref="BCG7:BCG14 BCG16:BCG47">
    <cfRule type="cellIs" dxfId="953" priority="1171" operator="between">
      <formula>80</formula>
      <formula>50</formula>
    </cfRule>
    <cfRule type="cellIs" dxfId="952" priority="1172" operator="greaterThan">
      <formula>80</formula>
    </cfRule>
    <cfRule type="cellIs" dxfId="951" priority="1173" operator="between">
      <formula>0</formula>
      <formula>50</formula>
    </cfRule>
  </conditionalFormatting>
  <conditionalFormatting sqref="BCO14">
    <cfRule type="colorScale" priority="1170">
      <colorScale>
        <cfvo type="percent" val="0"/>
        <cfvo type="percent" val="100"/>
        <color rgb="FFFF7128"/>
        <color rgb="FFFFEF9C"/>
      </colorScale>
    </cfRule>
  </conditionalFormatting>
  <conditionalFormatting sqref="BCO40">
    <cfRule type="colorScale" priority="1169">
      <colorScale>
        <cfvo type="percent" val="0"/>
        <cfvo type="percent" val="100"/>
        <color rgb="FFFF7128"/>
        <color rgb="FFFFEF9C"/>
      </colorScale>
    </cfRule>
  </conditionalFormatting>
  <conditionalFormatting sqref="BCO48">
    <cfRule type="colorScale" priority="1168">
      <colorScale>
        <cfvo type="percent" val="0"/>
        <cfvo type="percent" val="100"/>
        <color rgb="FFFF7128"/>
        <color rgb="FFFFEF9C"/>
      </colorScale>
    </cfRule>
  </conditionalFormatting>
  <conditionalFormatting sqref="BCU7:BCU14 BCU16:BCU47">
    <cfRule type="cellIs" dxfId="950" priority="1165" operator="between">
      <formula>80</formula>
      <formula>50</formula>
    </cfRule>
    <cfRule type="cellIs" dxfId="949" priority="1166" operator="greaterThan">
      <formula>80</formula>
    </cfRule>
    <cfRule type="cellIs" dxfId="948" priority="1167" operator="between">
      <formula>0</formula>
      <formula>50</formula>
    </cfRule>
  </conditionalFormatting>
  <conditionalFormatting sqref="BDC14">
    <cfRule type="colorScale" priority="1164">
      <colorScale>
        <cfvo type="percent" val="0"/>
        <cfvo type="percent" val="100"/>
        <color rgb="FFFF7128"/>
        <color rgb="FFFFEF9C"/>
      </colorScale>
    </cfRule>
  </conditionalFormatting>
  <conditionalFormatting sqref="BDC40">
    <cfRule type="colorScale" priority="1163">
      <colorScale>
        <cfvo type="percent" val="0"/>
        <cfvo type="percent" val="100"/>
        <color rgb="FFFF7128"/>
        <color rgb="FFFFEF9C"/>
      </colorScale>
    </cfRule>
  </conditionalFormatting>
  <conditionalFormatting sqref="BDC48">
    <cfRule type="colorScale" priority="1162">
      <colorScale>
        <cfvo type="percent" val="0"/>
        <cfvo type="percent" val="100"/>
        <color rgb="FFFF7128"/>
        <color rgb="FFFFEF9C"/>
      </colorScale>
    </cfRule>
  </conditionalFormatting>
  <conditionalFormatting sqref="BDI7:BDI14 BDI16:BDI47">
    <cfRule type="cellIs" dxfId="947" priority="1159" operator="between">
      <formula>80</formula>
      <formula>50</formula>
    </cfRule>
    <cfRule type="cellIs" dxfId="946" priority="1160" operator="greaterThan">
      <formula>80</formula>
    </cfRule>
    <cfRule type="cellIs" dxfId="945" priority="1161" operator="between">
      <formula>0</formula>
      <formula>50</formula>
    </cfRule>
  </conditionalFormatting>
  <conditionalFormatting sqref="BDQ14">
    <cfRule type="colorScale" priority="1158">
      <colorScale>
        <cfvo type="percent" val="0"/>
        <cfvo type="percent" val="100"/>
        <color rgb="FFFF7128"/>
        <color rgb="FFFFEF9C"/>
      </colorScale>
    </cfRule>
  </conditionalFormatting>
  <conditionalFormatting sqref="BDQ40">
    <cfRule type="colorScale" priority="1157">
      <colorScale>
        <cfvo type="percent" val="0"/>
        <cfvo type="percent" val="100"/>
        <color rgb="FFFF7128"/>
        <color rgb="FFFFEF9C"/>
      </colorScale>
    </cfRule>
  </conditionalFormatting>
  <conditionalFormatting sqref="BDQ48">
    <cfRule type="colorScale" priority="1156">
      <colorScale>
        <cfvo type="percent" val="0"/>
        <cfvo type="percent" val="100"/>
        <color rgb="FFFF7128"/>
        <color rgb="FFFFEF9C"/>
      </colorScale>
    </cfRule>
  </conditionalFormatting>
  <conditionalFormatting sqref="BDW7:BDW14 BDW16:BDW47">
    <cfRule type="cellIs" dxfId="944" priority="1153" operator="between">
      <formula>80</formula>
      <formula>50</formula>
    </cfRule>
    <cfRule type="cellIs" dxfId="943" priority="1154" operator="greaterThan">
      <formula>80</formula>
    </cfRule>
    <cfRule type="cellIs" dxfId="942" priority="1155" operator="between">
      <formula>0</formula>
      <formula>50</formula>
    </cfRule>
  </conditionalFormatting>
  <conditionalFormatting sqref="BEE14">
    <cfRule type="colorScale" priority="1152">
      <colorScale>
        <cfvo type="percent" val="0"/>
        <cfvo type="percent" val="100"/>
        <color rgb="FFFF7128"/>
        <color rgb="FFFFEF9C"/>
      </colorScale>
    </cfRule>
  </conditionalFormatting>
  <conditionalFormatting sqref="BEE40">
    <cfRule type="colorScale" priority="1151">
      <colorScale>
        <cfvo type="percent" val="0"/>
        <cfvo type="percent" val="100"/>
        <color rgb="FFFF7128"/>
        <color rgb="FFFFEF9C"/>
      </colorScale>
    </cfRule>
  </conditionalFormatting>
  <conditionalFormatting sqref="BEE48">
    <cfRule type="colorScale" priority="1150">
      <colorScale>
        <cfvo type="percent" val="0"/>
        <cfvo type="percent" val="100"/>
        <color rgb="FFFF7128"/>
        <color rgb="FFFFEF9C"/>
      </colorScale>
    </cfRule>
  </conditionalFormatting>
  <conditionalFormatting sqref="BEK7:BEK14 BEK16:BEK47">
    <cfRule type="cellIs" dxfId="941" priority="1147" operator="between">
      <formula>80</formula>
      <formula>50</formula>
    </cfRule>
    <cfRule type="cellIs" dxfId="940" priority="1148" operator="greaterThan">
      <formula>80</formula>
    </cfRule>
    <cfRule type="cellIs" dxfId="939" priority="1149" operator="between">
      <formula>0</formula>
      <formula>50</formula>
    </cfRule>
  </conditionalFormatting>
  <conditionalFormatting sqref="BES14">
    <cfRule type="colorScale" priority="1146">
      <colorScale>
        <cfvo type="percent" val="0"/>
        <cfvo type="percent" val="100"/>
        <color rgb="FFFF7128"/>
        <color rgb="FFFFEF9C"/>
      </colorScale>
    </cfRule>
  </conditionalFormatting>
  <conditionalFormatting sqref="BES40">
    <cfRule type="colorScale" priority="1145">
      <colorScale>
        <cfvo type="percent" val="0"/>
        <cfvo type="percent" val="100"/>
        <color rgb="FFFF7128"/>
        <color rgb="FFFFEF9C"/>
      </colorScale>
    </cfRule>
  </conditionalFormatting>
  <conditionalFormatting sqref="BES48">
    <cfRule type="colorScale" priority="1144">
      <colorScale>
        <cfvo type="percent" val="0"/>
        <cfvo type="percent" val="100"/>
        <color rgb="FFFF7128"/>
        <color rgb="FFFFEF9C"/>
      </colorScale>
    </cfRule>
  </conditionalFormatting>
  <conditionalFormatting sqref="BEY7:BEY14 BEY16:BEY47">
    <cfRule type="cellIs" dxfId="938" priority="1141" operator="between">
      <formula>80</formula>
      <formula>50</formula>
    </cfRule>
    <cfRule type="cellIs" dxfId="937" priority="1142" operator="greaterThan">
      <formula>80</formula>
    </cfRule>
    <cfRule type="cellIs" dxfId="936" priority="1143" operator="between">
      <formula>0</formula>
      <formula>50</formula>
    </cfRule>
  </conditionalFormatting>
  <conditionalFormatting sqref="BFG14">
    <cfRule type="colorScale" priority="1140">
      <colorScale>
        <cfvo type="percent" val="0"/>
        <cfvo type="percent" val="100"/>
        <color rgb="FFFF7128"/>
        <color rgb="FFFFEF9C"/>
      </colorScale>
    </cfRule>
  </conditionalFormatting>
  <conditionalFormatting sqref="BFG40">
    <cfRule type="colorScale" priority="1139">
      <colorScale>
        <cfvo type="percent" val="0"/>
        <cfvo type="percent" val="100"/>
        <color rgb="FFFF7128"/>
        <color rgb="FFFFEF9C"/>
      </colorScale>
    </cfRule>
  </conditionalFormatting>
  <conditionalFormatting sqref="BFG48">
    <cfRule type="colorScale" priority="1138">
      <colorScale>
        <cfvo type="percent" val="0"/>
        <cfvo type="percent" val="100"/>
        <color rgb="FFFF7128"/>
        <color rgb="FFFFEF9C"/>
      </colorScale>
    </cfRule>
  </conditionalFormatting>
  <conditionalFormatting sqref="BFM7:BFM14 BFM16:BFM47">
    <cfRule type="cellIs" dxfId="935" priority="1135" operator="between">
      <formula>80</formula>
      <formula>50</formula>
    </cfRule>
    <cfRule type="cellIs" dxfId="934" priority="1136" operator="greaterThan">
      <formula>80</formula>
    </cfRule>
    <cfRule type="cellIs" dxfId="933" priority="1137" operator="between">
      <formula>0</formula>
      <formula>50</formula>
    </cfRule>
  </conditionalFormatting>
  <conditionalFormatting sqref="BFU14">
    <cfRule type="colorScale" priority="1134">
      <colorScale>
        <cfvo type="percent" val="0"/>
        <cfvo type="percent" val="100"/>
        <color rgb="FFFF7128"/>
        <color rgb="FFFFEF9C"/>
      </colorScale>
    </cfRule>
  </conditionalFormatting>
  <conditionalFormatting sqref="BFU40">
    <cfRule type="colorScale" priority="1133">
      <colorScale>
        <cfvo type="percent" val="0"/>
        <cfvo type="percent" val="100"/>
        <color rgb="FFFF7128"/>
        <color rgb="FFFFEF9C"/>
      </colorScale>
    </cfRule>
  </conditionalFormatting>
  <conditionalFormatting sqref="BFU48">
    <cfRule type="colorScale" priority="1132">
      <colorScale>
        <cfvo type="percent" val="0"/>
        <cfvo type="percent" val="100"/>
        <color rgb="FFFF7128"/>
        <color rgb="FFFFEF9C"/>
      </colorScale>
    </cfRule>
  </conditionalFormatting>
  <conditionalFormatting sqref="BGA7:BGA14 BGA16:BGA47">
    <cfRule type="cellIs" dxfId="932" priority="1129" operator="between">
      <formula>80</formula>
      <formula>50</formula>
    </cfRule>
    <cfRule type="cellIs" dxfId="931" priority="1130" operator="greaterThan">
      <formula>80</formula>
    </cfRule>
    <cfRule type="cellIs" dxfId="930" priority="1131" operator="between">
      <formula>0</formula>
      <formula>50</formula>
    </cfRule>
  </conditionalFormatting>
  <conditionalFormatting sqref="BGI14">
    <cfRule type="colorScale" priority="1128">
      <colorScale>
        <cfvo type="percent" val="0"/>
        <cfvo type="percent" val="100"/>
        <color rgb="FFFF7128"/>
        <color rgb="FFFFEF9C"/>
      </colorScale>
    </cfRule>
  </conditionalFormatting>
  <conditionalFormatting sqref="BGI40">
    <cfRule type="colorScale" priority="1127">
      <colorScale>
        <cfvo type="percent" val="0"/>
        <cfvo type="percent" val="100"/>
        <color rgb="FFFF7128"/>
        <color rgb="FFFFEF9C"/>
      </colorScale>
    </cfRule>
  </conditionalFormatting>
  <conditionalFormatting sqref="BGI48">
    <cfRule type="colorScale" priority="1126">
      <colorScale>
        <cfvo type="percent" val="0"/>
        <cfvo type="percent" val="100"/>
        <color rgb="FFFF7128"/>
        <color rgb="FFFFEF9C"/>
      </colorScale>
    </cfRule>
  </conditionalFormatting>
  <conditionalFormatting sqref="BGO7:BGO14 BGO16:BGO47">
    <cfRule type="cellIs" dxfId="929" priority="1123" operator="between">
      <formula>80</formula>
      <formula>50</formula>
    </cfRule>
    <cfRule type="cellIs" dxfId="928" priority="1124" operator="greaterThan">
      <formula>80</formula>
    </cfRule>
    <cfRule type="cellIs" dxfId="927" priority="1125" operator="between">
      <formula>0</formula>
      <formula>50</formula>
    </cfRule>
  </conditionalFormatting>
  <conditionalFormatting sqref="BGW14">
    <cfRule type="colorScale" priority="1122">
      <colorScale>
        <cfvo type="percent" val="0"/>
        <cfvo type="percent" val="100"/>
        <color rgb="FFFF7128"/>
        <color rgb="FFFFEF9C"/>
      </colorScale>
    </cfRule>
  </conditionalFormatting>
  <conditionalFormatting sqref="BGW40">
    <cfRule type="colorScale" priority="1121">
      <colorScale>
        <cfvo type="percent" val="0"/>
        <cfvo type="percent" val="100"/>
        <color rgb="FFFF7128"/>
        <color rgb="FFFFEF9C"/>
      </colorScale>
    </cfRule>
  </conditionalFormatting>
  <conditionalFormatting sqref="BGW48">
    <cfRule type="colorScale" priority="1120">
      <colorScale>
        <cfvo type="percent" val="0"/>
        <cfvo type="percent" val="100"/>
        <color rgb="FFFF7128"/>
        <color rgb="FFFFEF9C"/>
      </colorScale>
    </cfRule>
  </conditionalFormatting>
  <conditionalFormatting sqref="BHC7:BHC14 BHC16:BHC47">
    <cfRule type="cellIs" dxfId="926" priority="1117" operator="between">
      <formula>80</formula>
      <formula>50</formula>
    </cfRule>
    <cfRule type="cellIs" dxfId="925" priority="1118" operator="greaterThan">
      <formula>80</formula>
    </cfRule>
    <cfRule type="cellIs" dxfId="924" priority="1119" operator="between">
      <formula>0</formula>
      <formula>50</formula>
    </cfRule>
  </conditionalFormatting>
  <conditionalFormatting sqref="BHK14">
    <cfRule type="colorScale" priority="1116">
      <colorScale>
        <cfvo type="percent" val="0"/>
        <cfvo type="percent" val="100"/>
        <color rgb="FFFF7128"/>
        <color rgb="FFFFEF9C"/>
      </colorScale>
    </cfRule>
  </conditionalFormatting>
  <conditionalFormatting sqref="BHK40">
    <cfRule type="colorScale" priority="1115">
      <colorScale>
        <cfvo type="percent" val="0"/>
        <cfvo type="percent" val="100"/>
        <color rgb="FFFF7128"/>
        <color rgb="FFFFEF9C"/>
      </colorScale>
    </cfRule>
  </conditionalFormatting>
  <conditionalFormatting sqref="BHK48">
    <cfRule type="colorScale" priority="1114">
      <colorScale>
        <cfvo type="percent" val="0"/>
        <cfvo type="percent" val="100"/>
        <color rgb="FFFF7128"/>
        <color rgb="FFFFEF9C"/>
      </colorScale>
    </cfRule>
  </conditionalFormatting>
  <conditionalFormatting sqref="BHQ7:BHQ14 BHQ16:BHQ47">
    <cfRule type="cellIs" dxfId="923" priority="1111" operator="between">
      <formula>80</formula>
      <formula>50</formula>
    </cfRule>
    <cfRule type="cellIs" dxfId="922" priority="1112" operator="greaterThan">
      <formula>80</formula>
    </cfRule>
    <cfRule type="cellIs" dxfId="921" priority="1113" operator="between">
      <formula>0</formula>
      <formula>50</formula>
    </cfRule>
  </conditionalFormatting>
  <conditionalFormatting sqref="BHY14">
    <cfRule type="colorScale" priority="1110">
      <colorScale>
        <cfvo type="percent" val="0"/>
        <cfvo type="percent" val="100"/>
        <color rgb="FFFF7128"/>
        <color rgb="FFFFEF9C"/>
      </colorScale>
    </cfRule>
  </conditionalFormatting>
  <conditionalFormatting sqref="BHY40">
    <cfRule type="colorScale" priority="1109">
      <colorScale>
        <cfvo type="percent" val="0"/>
        <cfvo type="percent" val="100"/>
        <color rgb="FFFF7128"/>
        <color rgb="FFFFEF9C"/>
      </colorScale>
    </cfRule>
  </conditionalFormatting>
  <conditionalFormatting sqref="BHY48">
    <cfRule type="colorScale" priority="1108">
      <colorScale>
        <cfvo type="percent" val="0"/>
        <cfvo type="percent" val="100"/>
        <color rgb="FFFF7128"/>
        <color rgb="FFFFEF9C"/>
      </colorScale>
    </cfRule>
  </conditionalFormatting>
  <conditionalFormatting sqref="BIE7:BIE14 BIE16:BIE47">
    <cfRule type="cellIs" dxfId="920" priority="1105" operator="between">
      <formula>80</formula>
      <formula>50</formula>
    </cfRule>
    <cfRule type="cellIs" dxfId="919" priority="1106" operator="greaterThan">
      <formula>80</formula>
    </cfRule>
    <cfRule type="cellIs" dxfId="918" priority="1107" operator="between">
      <formula>0</formula>
      <formula>50</formula>
    </cfRule>
  </conditionalFormatting>
  <conditionalFormatting sqref="BIM14">
    <cfRule type="colorScale" priority="1104">
      <colorScale>
        <cfvo type="percent" val="0"/>
        <cfvo type="percent" val="100"/>
        <color rgb="FFFF7128"/>
        <color rgb="FFFFEF9C"/>
      </colorScale>
    </cfRule>
  </conditionalFormatting>
  <conditionalFormatting sqref="BIM40">
    <cfRule type="colorScale" priority="1103">
      <colorScale>
        <cfvo type="percent" val="0"/>
        <cfvo type="percent" val="100"/>
        <color rgb="FFFF7128"/>
        <color rgb="FFFFEF9C"/>
      </colorScale>
    </cfRule>
  </conditionalFormatting>
  <conditionalFormatting sqref="BIM48">
    <cfRule type="colorScale" priority="1102">
      <colorScale>
        <cfvo type="percent" val="0"/>
        <cfvo type="percent" val="100"/>
        <color rgb="FFFF7128"/>
        <color rgb="FFFFEF9C"/>
      </colorScale>
    </cfRule>
  </conditionalFormatting>
  <conditionalFormatting sqref="BIS7:BIS14 BIS16:BIS47">
    <cfRule type="cellIs" dxfId="917" priority="1099" operator="between">
      <formula>80</formula>
      <formula>50</formula>
    </cfRule>
    <cfRule type="cellIs" dxfId="916" priority="1100" operator="greaterThan">
      <formula>80</formula>
    </cfRule>
    <cfRule type="cellIs" dxfId="915" priority="1101" operator="between">
      <formula>0</formula>
      <formula>50</formula>
    </cfRule>
  </conditionalFormatting>
  <conditionalFormatting sqref="BJA14">
    <cfRule type="colorScale" priority="1098">
      <colorScale>
        <cfvo type="percent" val="0"/>
        <cfvo type="percent" val="100"/>
        <color rgb="FFFF7128"/>
        <color rgb="FFFFEF9C"/>
      </colorScale>
    </cfRule>
  </conditionalFormatting>
  <conditionalFormatting sqref="BJA40">
    <cfRule type="colorScale" priority="1097">
      <colorScale>
        <cfvo type="percent" val="0"/>
        <cfvo type="percent" val="100"/>
        <color rgb="FFFF7128"/>
        <color rgb="FFFFEF9C"/>
      </colorScale>
    </cfRule>
  </conditionalFormatting>
  <conditionalFormatting sqref="BJA48">
    <cfRule type="colorScale" priority="1096">
      <colorScale>
        <cfvo type="percent" val="0"/>
        <cfvo type="percent" val="100"/>
        <color rgb="FFFF7128"/>
        <color rgb="FFFFEF9C"/>
      </colorScale>
    </cfRule>
  </conditionalFormatting>
  <conditionalFormatting sqref="BJG7:BJG14 BJG16:BJG47">
    <cfRule type="cellIs" dxfId="914" priority="1093" operator="between">
      <formula>80</formula>
      <formula>50</formula>
    </cfRule>
    <cfRule type="cellIs" dxfId="913" priority="1094" operator="greaterThan">
      <formula>80</formula>
    </cfRule>
    <cfRule type="cellIs" dxfId="912" priority="1095" operator="between">
      <formula>0</formula>
      <formula>50</formula>
    </cfRule>
  </conditionalFormatting>
  <conditionalFormatting sqref="BJO14">
    <cfRule type="colorScale" priority="1092">
      <colorScale>
        <cfvo type="percent" val="0"/>
        <cfvo type="percent" val="100"/>
        <color rgb="FFFF7128"/>
        <color rgb="FFFFEF9C"/>
      </colorScale>
    </cfRule>
  </conditionalFormatting>
  <conditionalFormatting sqref="BJO40">
    <cfRule type="colorScale" priority="1091">
      <colorScale>
        <cfvo type="percent" val="0"/>
        <cfvo type="percent" val="100"/>
        <color rgb="FFFF7128"/>
        <color rgb="FFFFEF9C"/>
      </colorScale>
    </cfRule>
  </conditionalFormatting>
  <conditionalFormatting sqref="BJO48">
    <cfRule type="colorScale" priority="1090">
      <colorScale>
        <cfvo type="percent" val="0"/>
        <cfvo type="percent" val="100"/>
        <color rgb="FFFF7128"/>
        <color rgb="FFFFEF9C"/>
      </colorScale>
    </cfRule>
  </conditionalFormatting>
  <conditionalFormatting sqref="BJU7:BJU14 BJU16:BJU47">
    <cfRule type="cellIs" dxfId="911" priority="1087" operator="between">
      <formula>80</formula>
      <formula>50</formula>
    </cfRule>
    <cfRule type="cellIs" dxfId="910" priority="1088" operator="greaterThan">
      <formula>80</formula>
    </cfRule>
    <cfRule type="cellIs" dxfId="909" priority="1089" operator="between">
      <formula>0</formula>
      <formula>50</formula>
    </cfRule>
  </conditionalFormatting>
  <conditionalFormatting sqref="BKC14">
    <cfRule type="colorScale" priority="1086">
      <colorScale>
        <cfvo type="percent" val="0"/>
        <cfvo type="percent" val="100"/>
        <color rgb="FFFF7128"/>
        <color rgb="FFFFEF9C"/>
      </colorScale>
    </cfRule>
  </conditionalFormatting>
  <conditionalFormatting sqref="BKC40">
    <cfRule type="colorScale" priority="1085">
      <colorScale>
        <cfvo type="percent" val="0"/>
        <cfvo type="percent" val="100"/>
        <color rgb="FFFF7128"/>
        <color rgb="FFFFEF9C"/>
      </colorScale>
    </cfRule>
  </conditionalFormatting>
  <conditionalFormatting sqref="BKC48">
    <cfRule type="colorScale" priority="1084">
      <colorScale>
        <cfvo type="percent" val="0"/>
        <cfvo type="percent" val="100"/>
        <color rgb="FFFF7128"/>
        <color rgb="FFFFEF9C"/>
      </colorScale>
    </cfRule>
  </conditionalFormatting>
  <conditionalFormatting sqref="BKI7:BKI14 BKI16:BKI47">
    <cfRule type="cellIs" dxfId="908" priority="1081" operator="between">
      <formula>80</formula>
      <formula>50</formula>
    </cfRule>
    <cfRule type="cellIs" dxfId="907" priority="1082" operator="greaterThan">
      <formula>80</formula>
    </cfRule>
    <cfRule type="cellIs" dxfId="906" priority="1083" operator="between">
      <formula>0</formula>
      <formula>50</formula>
    </cfRule>
  </conditionalFormatting>
  <conditionalFormatting sqref="BKQ14">
    <cfRule type="colorScale" priority="1080">
      <colorScale>
        <cfvo type="percent" val="0"/>
        <cfvo type="percent" val="100"/>
        <color rgb="FFFF7128"/>
        <color rgb="FFFFEF9C"/>
      </colorScale>
    </cfRule>
  </conditionalFormatting>
  <conditionalFormatting sqref="BKQ40">
    <cfRule type="colorScale" priority="1079">
      <colorScale>
        <cfvo type="percent" val="0"/>
        <cfvo type="percent" val="100"/>
        <color rgb="FFFF7128"/>
        <color rgb="FFFFEF9C"/>
      </colorScale>
    </cfRule>
  </conditionalFormatting>
  <conditionalFormatting sqref="BKQ48">
    <cfRule type="colorScale" priority="1078">
      <colorScale>
        <cfvo type="percent" val="0"/>
        <cfvo type="percent" val="100"/>
        <color rgb="FFFF7128"/>
        <color rgb="FFFFEF9C"/>
      </colorScale>
    </cfRule>
  </conditionalFormatting>
  <conditionalFormatting sqref="BKW7:BKW14 BKW16:BKW47">
    <cfRule type="cellIs" dxfId="905" priority="1075" operator="between">
      <formula>80</formula>
      <formula>50</formula>
    </cfRule>
    <cfRule type="cellIs" dxfId="904" priority="1076" operator="greaterThan">
      <formula>80</formula>
    </cfRule>
    <cfRule type="cellIs" dxfId="903" priority="1077" operator="between">
      <formula>0</formula>
      <formula>50</formula>
    </cfRule>
  </conditionalFormatting>
  <conditionalFormatting sqref="BLE14">
    <cfRule type="colorScale" priority="1074">
      <colorScale>
        <cfvo type="percent" val="0"/>
        <cfvo type="percent" val="100"/>
        <color rgb="FFFF7128"/>
        <color rgb="FFFFEF9C"/>
      </colorScale>
    </cfRule>
  </conditionalFormatting>
  <conditionalFormatting sqref="BLE40">
    <cfRule type="colorScale" priority="1073">
      <colorScale>
        <cfvo type="percent" val="0"/>
        <cfvo type="percent" val="100"/>
        <color rgb="FFFF7128"/>
        <color rgb="FFFFEF9C"/>
      </colorScale>
    </cfRule>
  </conditionalFormatting>
  <conditionalFormatting sqref="BLE48">
    <cfRule type="colorScale" priority="1072">
      <colorScale>
        <cfvo type="percent" val="0"/>
        <cfvo type="percent" val="100"/>
        <color rgb="FFFF7128"/>
        <color rgb="FFFFEF9C"/>
      </colorScale>
    </cfRule>
  </conditionalFormatting>
  <conditionalFormatting sqref="BLK7:BLK14 BLK16:BLK47">
    <cfRule type="cellIs" dxfId="902" priority="1069" operator="between">
      <formula>80</formula>
      <formula>50</formula>
    </cfRule>
    <cfRule type="cellIs" dxfId="901" priority="1070" operator="greaterThan">
      <formula>80</formula>
    </cfRule>
    <cfRule type="cellIs" dxfId="900" priority="1071" operator="between">
      <formula>0</formula>
      <formula>50</formula>
    </cfRule>
  </conditionalFormatting>
  <conditionalFormatting sqref="BLS14">
    <cfRule type="colorScale" priority="1068">
      <colorScale>
        <cfvo type="percent" val="0"/>
        <cfvo type="percent" val="100"/>
        <color rgb="FFFF7128"/>
        <color rgb="FFFFEF9C"/>
      </colorScale>
    </cfRule>
  </conditionalFormatting>
  <conditionalFormatting sqref="BLS40">
    <cfRule type="colorScale" priority="1067">
      <colorScale>
        <cfvo type="percent" val="0"/>
        <cfvo type="percent" val="100"/>
        <color rgb="FFFF7128"/>
        <color rgb="FFFFEF9C"/>
      </colorScale>
    </cfRule>
  </conditionalFormatting>
  <conditionalFormatting sqref="BLS48">
    <cfRule type="colorScale" priority="1066">
      <colorScale>
        <cfvo type="percent" val="0"/>
        <cfvo type="percent" val="100"/>
        <color rgb="FFFF7128"/>
        <color rgb="FFFFEF9C"/>
      </colorScale>
    </cfRule>
  </conditionalFormatting>
  <conditionalFormatting sqref="BLY7:BLY14 BLY16:BLY47">
    <cfRule type="cellIs" dxfId="899" priority="1063" operator="between">
      <formula>80</formula>
      <formula>50</formula>
    </cfRule>
    <cfRule type="cellIs" dxfId="898" priority="1064" operator="greaterThan">
      <formula>80</formula>
    </cfRule>
    <cfRule type="cellIs" dxfId="897" priority="1065" operator="between">
      <formula>0</formula>
      <formula>50</formula>
    </cfRule>
  </conditionalFormatting>
  <conditionalFormatting sqref="BMG14">
    <cfRule type="colorScale" priority="1062">
      <colorScale>
        <cfvo type="percent" val="0"/>
        <cfvo type="percent" val="100"/>
        <color rgb="FFFF7128"/>
        <color rgb="FFFFEF9C"/>
      </colorScale>
    </cfRule>
  </conditionalFormatting>
  <conditionalFormatting sqref="BMG40">
    <cfRule type="colorScale" priority="1061">
      <colorScale>
        <cfvo type="percent" val="0"/>
        <cfvo type="percent" val="100"/>
        <color rgb="FFFF7128"/>
        <color rgb="FFFFEF9C"/>
      </colorScale>
    </cfRule>
  </conditionalFormatting>
  <conditionalFormatting sqref="BMG48">
    <cfRule type="colorScale" priority="1060">
      <colorScale>
        <cfvo type="percent" val="0"/>
        <cfvo type="percent" val="100"/>
        <color rgb="FFFF7128"/>
        <color rgb="FFFFEF9C"/>
      </colorScale>
    </cfRule>
  </conditionalFormatting>
  <conditionalFormatting sqref="BMM7:BMM14 BMM16:BMM47">
    <cfRule type="cellIs" dxfId="896" priority="1057" operator="between">
      <formula>80</formula>
      <formula>50</formula>
    </cfRule>
    <cfRule type="cellIs" dxfId="895" priority="1058" operator="greaterThan">
      <formula>80</formula>
    </cfRule>
    <cfRule type="cellIs" dxfId="894" priority="1059" operator="between">
      <formula>0</formula>
      <formula>50</formula>
    </cfRule>
  </conditionalFormatting>
  <conditionalFormatting sqref="BMU14">
    <cfRule type="colorScale" priority="1056">
      <colorScale>
        <cfvo type="percent" val="0"/>
        <cfvo type="percent" val="100"/>
        <color rgb="FFFF7128"/>
        <color rgb="FFFFEF9C"/>
      </colorScale>
    </cfRule>
  </conditionalFormatting>
  <conditionalFormatting sqref="BMU40">
    <cfRule type="colorScale" priority="1055">
      <colorScale>
        <cfvo type="percent" val="0"/>
        <cfvo type="percent" val="100"/>
        <color rgb="FFFF7128"/>
        <color rgb="FFFFEF9C"/>
      </colorScale>
    </cfRule>
  </conditionalFormatting>
  <conditionalFormatting sqref="BMU48">
    <cfRule type="colorScale" priority="1054">
      <colorScale>
        <cfvo type="percent" val="0"/>
        <cfvo type="percent" val="100"/>
        <color rgb="FFFF7128"/>
        <color rgb="FFFFEF9C"/>
      </colorScale>
    </cfRule>
  </conditionalFormatting>
  <conditionalFormatting sqref="BNA7:BNA14 BNA16:BNA47">
    <cfRule type="cellIs" dxfId="893" priority="1051" operator="between">
      <formula>80</formula>
      <formula>50</formula>
    </cfRule>
    <cfRule type="cellIs" dxfId="892" priority="1052" operator="greaterThan">
      <formula>80</formula>
    </cfRule>
    <cfRule type="cellIs" dxfId="891" priority="1053" operator="between">
      <formula>0</formula>
      <formula>50</formula>
    </cfRule>
  </conditionalFormatting>
  <conditionalFormatting sqref="BNI14">
    <cfRule type="colorScale" priority="1050">
      <colorScale>
        <cfvo type="percent" val="0"/>
        <cfvo type="percent" val="100"/>
        <color rgb="FFFF7128"/>
        <color rgb="FFFFEF9C"/>
      </colorScale>
    </cfRule>
  </conditionalFormatting>
  <conditionalFormatting sqref="BNI40">
    <cfRule type="colorScale" priority="1049">
      <colorScale>
        <cfvo type="percent" val="0"/>
        <cfvo type="percent" val="100"/>
        <color rgb="FFFF7128"/>
        <color rgb="FFFFEF9C"/>
      </colorScale>
    </cfRule>
  </conditionalFormatting>
  <conditionalFormatting sqref="BNI48">
    <cfRule type="colorScale" priority="1048">
      <colorScale>
        <cfvo type="percent" val="0"/>
        <cfvo type="percent" val="100"/>
        <color rgb="FFFF7128"/>
        <color rgb="FFFFEF9C"/>
      </colorScale>
    </cfRule>
  </conditionalFormatting>
  <conditionalFormatting sqref="BNO7:BNO14 BNO16:BNO47">
    <cfRule type="cellIs" dxfId="890" priority="1045" operator="between">
      <formula>80</formula>
      <formula>50</formula>
    </cfRule>
    <cfRule type="cellIs" dxfId="889" priority="1046" operator="greaterThan">
      <formula>80</formula>
    </cfRule>
    <cfRule type="cellIs" dxfId="888" priority="1047" operator="between">
      <formula>0</formula>
      <formula>50</formula>
    </cfRule>
  </conditionalFormatting>
  <conditionalFormatting sqref="BNW14">
    <cfRule type="colorScale" priority="1044">
      <colorScale>
        <cfvo type="percent" val="0"/>
        <cfvo type="percent" val="100"/>
        <color rgb="FFFF7128"/>
        <color rgb="FFFFEF9C"/>
      </colorScale>
    </cfRule>
  </conditionalFormatting>
  <conditionalFormatting sqref="BNW40">
    <cfRule type="colorScale" priority="1043">
      <colorScale>
        <cfvo type="percent" val="0"/>
        <cfvo type="percent" val="100"/>
        <color rgb="FFFF7128"/>
        <color rgb="FFFFEF9C"/>
      </colorScale>
    </cfRule>
  </conditionalFormatting>
  <conditionalFormatting sqref="BNW48">
    <cfRule type="colorScale" priority="1042">
      <colorScale>
        <cfvo type="percent" val="0"/>
        <cfvo type="percent" val="100"/>
        <color rgb="FFFF7128"/>
        <color rgb="FFFFEF9C"/>
      </colorScale>
    </cfRule>
  </conditionalFormatting>
  <conditionalFormatting sqref="BOC7:BOC14 BOC16:BOC47">
    <cfRule type="cellIs" dxfId="887" priority="1039" operator="between">
      <formula>80</formula>
      <formula>50</formula>
    </cfRule>
    <cfRule type="cellIs" dxfId="886" priority="1040" operator="greaterThan">
      <formula>80</formula>
    </cfRule>
    <cfRule type="cellIs" dxfId="885" priority="1041" operator="between">
      <formula>0</formula>
      <formula>50</formula>
    </cfRule>
  </conditionalFormatting>
  <conditionalFormatting sqref="BOK14">
    <cfRule type="colorScale" priority="1038">
      <colorScale>
        <cfvo type="percent" val="0"/>
        <cfvo type="percent" val="100"/>
        <color rgb="FFFF7128"/>
        <color rgb="FFFFEF9C"/>
      </colorScale>
    </cfRule>
  </conditionalFormatting>
  <conditionalFormatting sqref="BOK40">
    <cfRule type="colorScale" priority="1037">
      <colorScale>
        <cfvo type="percent" val="0"/>
        <cfvo type="percent" val="100"/>
        <color rgb="FFFF7128"/>
        <color rgb="FFFFEF9C"/>
      </colorScale>
    </cfRule>
  </conditionalFormatting>
  <conditionalFormatting sqref="BOK48">
    <cfRule type="colorScale" priority="1036">
      <colorScale>
        <cfvo type="percent" val="0"/>
        <cfvo type="percent" val="100"/>
        <color rgb="FFFF7128"/>
        <color rgb="FFFFEF9C"/>
      </colorScale>
    </cfRule>
  </conditionalFormatting>
  <conditionalFormatting sqref="BOQ7:BOQ14 BOQ16:BOQ47">
    <cfRule type="cellIs" dxfId="884" priority="1033" operator="between">
      <formula>80</formula>
      <formula>50</formula>
    </cfRule>
    <cfRule type="cellIs" dxfId="883" priority="1034" operator="greaterThan">
      <formula>80</formula>
    </cfRule>
    <cfRule type="cellIs" dxfId="882" priority="1035" operator="between">
      <formula>0</formula>
      <formula>50</formula>
    </cfRule>
  </conditionalFormatting>
  <conditionalFormatting sqref="BOY14">
    <cfRule type="colorScale" priority="1032">
      <colorScale>
        <cfvo type="percent" val="0"/>
        <cfvo type="percent" val="100"/>
        <color rgb="FFFF7128"/>
        <color rgb="FFFFEF9C"/>
      </colorScale>
    </cfRule>
  </conditionalFormatting>
  <conditionalFormatting sqref="BOY40">
    <cfRule type="colorScale" priority="1031">
      <colorScale>
        <cfvo type="percent" val="0"/>
        <cfvo type="percent" val="100"/>
        <color rgb="FFFF7128"/>
        <color rgb="FFFFEF9C"/>
      </colorScale>
    </cfRule>
  </conditionalFormatting>
  <conditionalFormatting sqref="BOY48">
    <cfRule type="colorScale" priority="1030">
      <colorScale>
        <cfvo type="percent" val="0"/>
        <cfvo type="percent" val="100"/>
        <color rgb="FFFF7128"/>
        <color rgb="FFFFEF9C"/>
      </colorScale>
    </cfRule>
  </conditionalFormatting>
  <conditionalFormatting sqref="BPE7:BPE14 BPE16:BPE47">
    <cfRule type="cellIs" dxfId="881" priority="1027" operator="between">
      <formula>80</formula>
      <formula>50</formula>
    </cfRule>
    <cfRule type="cellIs" dxfId="880" priority="1028" operator="greaterThan">
      <formula>80</formula>
    </cfRule>
    <cfRule type="cellIs" dxfId="879" priority="1029" operator="between">
      <formula>0</formula>
      <formula>50</formula>
    </cfRule>
  </conditionalFormatting>
  <conditionalFormatting sqref="BPM14">
    <cfRule type="colorScale" priority="1026">
      <colorScale>
        <cfvo type="percent" val="0"/>
        <cfvo type="percent" val="100"/>
        <color rgb="FFFF7128"/>
        <color rgb="FFFFEF9C"/>
      </colorScale>
    </cfRule>
  </conditionalFormatting>
  <conditionalFormatting sqref="BPM40">
    <cfRule type="colorScale" priority="1025">
      <colorScale>
        <cfvo type="percent" val="0"/>
        <cfvo type="percent" val="100"/>
        <color rgb="FFFF7128"/>
        <color rgb="FFFFEF9C"/>
      </colorScale>
    </cfRule>
  </conditionalFormatting>
  <conditionalFormatting sqref="BPM48">
    <cfRule type="colorScale" priority="1024">
      <colorScale>
        <cfvo type="percent" val="0"/>
        <cfvo type="percent" val="100"/>
        <color rgb="FFFF7128"/>
        <color rgb="FFFFEF9C"/>
      </colorScale>
    </cfRule>
  </conditionalFormatting>
  <conditionalFormatting sqref="BPS7:BPS14 BPS16:BPS47">
    <cfRule type="cellIs" dxfId="878" priority="1021" operator="between">
      <formula>80</formula>
      <formula>50</formula>
    </cfRule>
    <cfRule type="cellIs" dxfId="877" priority="1022" operator="greaterThan">
      <formula>80</formula>
    </cfRule>
    <cfRule type="cellIs" dxfId="876" priority="1023" operator="between">
      <formula>0</formula>
      <formula>50</formula>
    </cfRule>
  </conditionalFormatting>
  <conditionalFormatting sqref="BQA14">
    <cfRule type="colorScale" priority="1020">
      <colorScale>
        <cfvo type="percent" val="0"/>
        <cfvo type="percent" val="100"/>
        <color rgb="FFFF7128"/>
        <color rgb="FFFFEF9C"/>
      </colorScale>
    </cfRule>
  </conditionalFormatting>
  <conditionalFormatting sqref="BQA40">
    <cfRule type="colorScale" priority="1019">
      <colorScale>
        <cfvo type="percent" val="0"/>
        <cfvo type="percent" val="100"/>
        <color rgb="FFFF7128"/>
        <color rgb="FFFFEF9C"/>
      </colorScale>
    </cfRule>
  </conditionalFormatting>
  <conditionalFormatting sqref="BQA48">
    <cfRule type="colorScale" priority="1018">
      <colorScale>
        <cfvo type="percent" val="0"/>
        <cfvo type="percent" val="100"/>
        <color rgb="FFFF7128"/>
        <color rgb="FFFFEF9C"/>
      </colorScale>
    </cfRule>
  </conditionalFormatting>
  <conditionalFormatting sqref="BQG7:BQG14 BQG16:BQG47">
    <cfRule type="cellIs" dxfId="875" priority="1015" operator="between">
      <formula>80</formula>
      <formula>50</formula>
    </cfRule>
    <cfRule type="cellIs" dxfId="874" priority="1016" operator="greaterThan">
      <formula>80</formula>
    </cfRule>
    <cfRule type="cellIs" dxfId="873" priority="1017" operator="between">
      <formula>0</formula>
      <formula>50</formula>
    </cfRule>
  </conditionalFormatting>
  <conditionalFormatting sqref="BQO14">
    <cfRule type="colorScale" priority="1014">
      <colorScale>
        <cfvo type="percent" val="0"/>
        <cfvo type="percent" val="100"/>
        <color rgb="FFFF7128"/>
        <color rgb="FFFFEF9C"/>
      </colorScale>
    </cfRule>
  </conditionalFormatting>
  <conditionalFormatting sqref="BQO40">
    <cfRule type="colorScale" priority="1013">
      <colorScale>
        <cfvo type="percent" val="0"/>
        <cfvo type="percent" val="100"/>
        <color rgb="FFFF7128"/>
        <color rgb="FFFFEF9C"/>
      </colorScale>
    </cfRule>
  </conditionalFormatting>
  <conditionalFormatting sqref="BQO48">
    <cfRule type="colorScale" priority="1012">
      <colorScale>
        <cfvo type="percent" val="0"/>
        <cfvo type="percent" val="100"/>
        <color rgb="FFFF7128"/>
        <color rgb="FFFFEF9C"/>
      </colorScale>
    </cfRule>
  </conditionalFormatting>
  <conditionalFormatting sqref="BQU7:BQU14 BQU16:BQU47">
    <cfRule type="cellIs" dxfId="872" priority="1009" operator="between">
      <formula>80</formula>
      <formula>50</formula>
    </cfRule>
    <cfRule type="cellIs" dxfId="871" priority="1010" operator="greaterThan">
      <formula>80</formula>
    </cfRule>
    <cfRule type="cellIs" dxfId="870" priority="1011" operator="between">
      <formula>0</formula>
      <formula>50</formula>
    </cfRule>
  </conditionalFormatting>
  <conditionalFormatting sqref="BRC14">
    <cfRule type="colorScale" priority="1008">
      <colorScale>
        <cfvo type="percent" val="0"/>
        <cfvo type="percent" val="100"/>
        <color rgb="FFFF7128"/>
        <color rgb="FFFFEF9C"/>
      </colorScale>
    </cfRule>
  </conditionalFormatting>
  <conditionalFormatting sqref="BRC40">
    <cfRule type="colorScale" priority="1007">
      <colorScale>
        <cfvo type="percent" val="0"/>
        <cfvo type="percent" val="100"/>
        <color rgb="FFFF7128"/>
        <color rgb="FFFFEF9C"/>
      </colorScale>
    </cfRule>
  </conditionalFormatting>
  <conditionalFormatting sqref="BRC48">
    <cfRule type="colorScale" priority="1006">
      <colorScale>
        <cfvo type="percent" val="0"/>
        <cfvo type="percent" val="100"/>
        <color rgb="FFFF7128"/>
        <color rgb="FFFFEF9C"/>
      </colorScale>
    </cfRule>
  </conditionalFormatting>
  <conditionalFormatting sqref="BRI7:BRI14 BRI16:BRI47">
    <cfRule type="cellIs" dxfId="869" priority="1003" operator="between">
      <formula>80</formula>
      <formula>50</formula>
    </cfRule>
    <cfRule type="cellIs" dxfId="868" priority="1004" operator="greaterThan">
      <formula>80</formula>
    </cfRule>
    <cfRule type="cellIs" dxfId="867" priority="1005" operator="between">
      <formula>0</formula>
      <formula>50</formula>
    </cfRule>
  </conditionalFormatting>
  <conditionalFormatting sqref="BRQ14">
    <cfRule type="colorScale" priority="1002">
      <colorScale>
        <cfvo type="percent" val="0"/>
        <cfvo type="percent" val="100"/>
        <color rgb="FFFF7128"/>
        <color rgb="FFFFEF9C"/>
      </colorScale>
    </cfRule>
  </conditionalFormatting>
  <conditionalFormatting sqref="BRQ40">
    <cfRule type="colorScale" priority="1001">
      <colorScale>
        <cfvo type="percent" val="0"/>
        <cfvo type="percent" val="100"/>
        <color rgb="FFFF7128"/>
        <color rgb="FFFFEF9C"/>
      </colorScale>
    </cfRule>
  </conditionalFormatting>
  <conditionalFormatting sqref="BRQ48">
    <cfRule type="colorScale" priority="1000">
      <colorScale>
        <cfvo type="percent" val="0"/>
        <cfvo type="percent" val="100"/>
        <color rgb="FFFF7128"/>
        <color rgb="FFFFEF9C"/>
      </colorScale>
    </cfRule>
  </conditionalFormatting>
  <conditionalFormatting sqref="BRW7:BRW14 BRW16:BRW47">
    <cfRule type="cellIs" dxfId="866" priority="997" operator="between">
      <formula>80</formula>
      <formula>50</formula>
    </cfRule>
    <cfRule type="cellIs" dxfId="865" priority="998" operator="greaterThan">
      <formula>80</formula>
    </cfRule>
    <cfRule type="cellIs" dxfId="864" priority="999" operator="between">
      <formula>0</formula>
      <formula>50</formula>
    </cfRule>
  </conditionalFormatting>
  <conditionalFormatting sqref="BSE14">
    <cfRule type="colorScale" priority="996">
      <colorScale>
        <cfvo type="percent" val="0"/>
        <cfvo type="percent" val="100"/>
        <color rgb="FFFF7128"/>
        <color rgb="FFFFEF9C"/>
      </colorScale>
    </cfRule>
  </conditionalFormatting>
  <conditionalFormatting sqref="BSE40">
    <cfRule type="colorScale" priority="995">
      <colorScale>
        <cfvo type="percent" val="0"/>
        <cfvo type="percent" val="100"/>
        <color rgb="FFFF7128"/>
        <color rgb="FFFFEF9C"/>
      </colorScale>
    </cfRule>
  </conditionalFormatting>
  <conditionalFormatting sqref="BSE48">
    <cfRule type="colorScale" priority="994">
      <colorScale>
        <cfvo type="percent" val="0"/>
        <cfvo type="percent" val="100"/>
        <color rgb="FFFF7128"/>
        <color rgb="FFFFEF9C"/>
      </colorScale>
    </cfRule>
  </conditionalFormatting>
  <conditionalFormatting sqref="BSK7:BSK14 BSK16:BSK47">
    <cfRule type="cellIs" dxfId="863" priority="991" operator="between">
      <formula>80</formula>
      <formula>50</formula>
    </cfRule>
    <cfRule type="cellIs" dxfId="862" priority="992" operator="greaterThan">
      <formula>80</formula>
    </cfRule>
    <cfRule type="cellIs" dxfId="861" priority="993" operator="between">
      <formula>0</formula>
      <formula>50</formula>
    </cfRule>
  </conditionalFormatting>
  <conditionalFormatting sqref="BSS14">
    <cfRule type="colorScale" priority="990">
      <colorScale>
        <cfvo type="percent" val="0"/>
        <cfvo type="percent" val="100"/>
        <color rgb="FFFF7128"/>
        <color rgb="FFFFEF9C"/>
      </colorScale>
    </cfRule>
  </conditionalFormatting>
  <conditionalFormatting sqref="BSS40">
    <cfRule type="colorScale" priority="989">
      <colorScale>
        <cfvo type="percent" val="0"/>
        <cfvo type="percent" val="100"/>
        <color rgb="FFFF7128"/>
        <color rgb="FFFFEF9C"/>
      </colorScale>
    </cfRule>
  </conditionalFormatting>
  <conditionalFormatting sqref="BSS48">
    <cfRule type="colorScale" priority="988">
      <colorScale>
        <cfvo type="percent" val="0"/>
        <cfvo type="percent" val="100"/>
        <color rgb="FFFF7128"/>
        <color rgb="FFFFEF9C"/>
      </colorScale>
    </cfRule>
  </conditionalFormatting>
  <conditionalFormatting sqref="BSY7:BSY14 BSY16:BSY47">
    <cfRule type="cellIs" dxfId="860" priority="985" operator="between">
      <formula>80</formula>
      <formula>50</formula>
    </cfRule>
    <cfRule type="cellIs" dxfId="859" priority="986" operator="greaterThan">
      <formula>80</formula>
    </cfRule>
    <cfRule type="cellIs" dxfId="858" priority="987" operator="between">
      <formula>0</formula>
      <formula>50</formula>
    </cfRule>
  </conditionalFormatting>
  <conditionalFormatting sqref="BTG14">
    <cfRule type="colorScale" priority="984">
      <colorScale>
        <cfvo type="percent" val="0"/>
        <cfvo type="percent" val="100"/>
        <color rgb="FFFF7128"/>
        <color rgb="FFFFEF9C"/>
      </colorScale>
    </cfRule>
  </conditionalFormatting>
  <conditionalFormatting sqref="BTG40">
    <cfRule type="colorScale" priority="983">
      <colorScale>
        <cfvo type="percent" val="0"/>
        <cfvo type="percent" val="100"/>
        <color rgb="FFFF7128"/>
        <color rgb="FFFFEF9C"/>
      </colorScale>
    </cfRule>
  </conditionalFormatting>
  <conditionalFormatting sqref="BTG48">
    <cfRule type="colorScale" priority="982">
      <colorScale>
        <cfvo type="percent" val="0"/>
        <cfvo type="percent" val="100"/>
        <color rgb="FFFF7128"/>
        <color rgb="FFFFEF9C"/>
      </colorScale>
    </cfRule>
  </conditionalFormatting>
  <conditionalFormatting sqref="BTM7:BTM14 BTM16:BTM47">
    <cfRule type="cellIs" dxfId="857" priority="979" operator="between">
      <formula>80</formula>
      <formula>50</formula>
    </cfRule>
    <cfRule type="cellIs" dxfId="856" priority="980" operator="greaterThan">
      <formula>80</formula>
    </cfRule>
    <cfRule type="cellIs" dxfId="855" priority="981" operator="between">
      <formula>0</formula>
      <formula>50</formula>
    </cfRule>
  </conditionalFormatting>
  <conditionalFormatting sqref="BTU14">
    <cfRule type="colorScale" priority="978">
      <colorScale>
        <cfvo type="percent" val="0"/>
        <cfvo type="percent" val="100"/>
        <color rgb="FFFF7128"/>
        <color rgb="FFFFEF9C"/>
      </colorScale>
    </cfRule>
  </conditionalFormatting>
  <conditionalFormatting sqref="BTU40">
    <cfRule type="colorScale" priority="977">
      <colorScale>
        <cfvo type="percent" val="0"/>
        <cfvo type="percent" val="100"/>
        <color rgb="FFFF7128"/>
        <color rgb="FFFFEF9C"/>
      </colorScale>
    </cfRule>
  </conditionalFormatting>
  <conditionalFormatting sqref="BTU48">
    <cfRule type="colorScale" priority="976">
      <colorScale>
        <cfvo type="percent" val="0"/>
        <cfvo type="percent" val="100"/>
        <color rgb="FFFF7128"/>
        <color rgb="FFFFEF9C"/>
      </colorScale>
    </cfRule>
  </conditionalFormatting>
  <conditionalFormatting sqref="BUA7:BUA14 BUA16:BUA47">
    <cfRule type="cellIs" dxfId="854" priority="973" operator="between">
      <formula>80</formula>
      <formula>50</formula>
    </cfRule>
    <cfRule type="cellIs" dxfId="853" priority="974" operator="greaterThan">
      <formula>80</formula>
    </cfRule>
    <cfRule type="cellIs" dxfId="852" priority="975" operator="between">
      <formula>0</formula>
      <formula>50</formula>
    </cfRule>
  </conditionalFormatting>
  <conditionalFormatting sqref="BUI14">
    <cfRule type="colorScale" priority="972">
      <colorScale>
        <cfvo type="percent" val="0"/>
        <cfvo type="percent" val="100"/>
        <color rgb="FFFF7128"/>
        <color rgb="FFFFEF9C"/>
      </colorScale>
    </cfRule>
  </conditionalFormatting>
  <conditionalFormatting sqref="BUI40">
    <cfRule type="colorScale" priority="971">
      <colorScale>
        <cfvo type="percent" val="0"/>
        <cfvo type="percent" val="100"/>
        <color rgb="FFFF7128"/>
        <color rgb="FFFFEF9C"/>
      </colorScale>
    </cfRule>
  </conditionalFormatting>
  <conditionalFormatting sqref="BUI48">
    <cfRule type="colorScale" priority="970">
      <colorScale>
        <cfvo type="percent" val="0"/>
        <cfvo type="percent" val="100"/>
        <color rgb="FFFF7128"/>
        <color rgb="FFFFEF9C"/>
      </colorScale>
    </cfRule>
  </conditionalFormatting>
  <conditionalFormatting sqref="BUO7:BUO14 BUO16:BUO47">
    <cfRule type="cellIs" dxfId="851" priority="967" operator="between">
      <formula>80</formula>
      <formula>50</formula>
    </cfRule>
    <cfRule type="cellIs" dxfId="850" priority="968" operator="greaterThan">
      <formula>80</formula>
    </cfRule>
    <cfRule type="cellIs" dxfId="849" priority="969" operator="between">
      <formula>0</formula>
      <formula>50</formula>
    </cfRule>
  </conditionalFormatting>
  <conditionalFormatting sqref="BUW14">
    <cfRule type="colorScale" priority="966">
      <colorScale>
        <cfvo type="percent" val="0"/>
        <cfvo type="percent" val="100"/>
        <color rgb="FFFF7128"/>
        <color rgb="FFFFEF9C"/>
      </colorScale>
    </cfRule>
  </conditionalFormatting>
  <conditionalFormatting sqref="BUW40">
    <cfRule type="colorScale" priority="965">
      <colorScale>
        <cfvo type="percent" val="0"/>
        <cfvo type="percent" val="100"/>
        <color rgb="FFFF7128"/>
        <color rgb="FFFFEF9C"/>
      </colorScale>
    </cfRule>
  </conditionalFormatting>
  <conditionalFormatting sqref="BUW48">
    <cfRule type="colorScale" priority="964">
      <colorScale>
        <cfvo type="percent" val="0"/>
        <cfvo type="percent" val="100"/>
        <color rgb="FFFF7128"/>
        <color rgb="FFFFEF9C"/>
      </colorScale>
    </cfRule>
  </conditionalFormatting>
  <conditionalFormatting sqref="BVC7:BVC14 BVC16:BVC47">
    <cfRule type="cellIs" dxfId="848" priority="961" operator="between">
      <formula>80</formula>
      <formula>50</formula>
    </cfRule>
    <cfRule type="cellIs" dxfId="847" priority="962" operator="greaterThan">
      <formula>80</formula>
    </cfRule>
    <cfRule type="cellIs" dxfId="846" priority="963" operator="between">
      <formula>0</formula>
      <formula>50</formula>
    </cfRule>
  </conditionalFormatting>
  <conditionalFormatting sqref="BVK14">
    <cfRule type="colorScale" priority="960">
      <colorScale>
        <cfvo type="percent" val="0"/>
        <cfvo type="percent" val="100"/>
        <color rgb="FFFF7128"/>
        <color rgb="FFFFEF9C"/>
      </colorScale>
    </cfRule>
  </conditionalFormatting>
  <conditionalFormatting sqref="BVK40">
    <cfRule type="colorScale" priority="959">
      <colorScale>
        <cfvo type="percent" val="0"/>
        <cfvo type="percent" val="100"/>
        <color rgb="FFFF7128"/>
        <color rgb="FFFFEF9C"/>
      </colorScale>
    </cfRule>
  </conditionalFormatting>
  <conditionalFormatting sqref="BVK48">
    <cfRule type="colorScale" priority="958">
      <colorScale>
        <cfvo type="percent" val="0"/>
        <cfvo type="percent" val="100"/>
        <color rgb="FFFF7128"/>
        <color rgb="FFFFEF9C"/>
      </colorScale>
    </cfRule>
  </conditionalFormatting>
  <conditionalFormatting sqref="BVQ7:BVQ14 BVQ16:BVQ47">
    <cfRule type="cellIs" dxfId="845" priority="955" operator="between">
      <formula>80</formula>
      <formula>50</formula>
    </cfRule>
    <cfRule type="cellIs" dxfId="844" priority="956" operator="greaterThan">
      <formula>80</formula>
    </cfRule>
    <cfRule type="cellIs" dxfId="843" priority="957" operator="between">
      <formula>0</formula>
      <formula>50</formula>
    </cfRule>
  </conditionalFormatting>
  <conditionalFormatting sqref="BVY14">
    <cfRule type="colorScale" priority="954">
      <colorScale>
        <cfvo type="percent" val="0"/>
        <cfvo type="percent" val="100"/>
        <color rgb="FFFF7128"/>
        <color rgb="FFFFEF9C"/>
      </colorScale>
    </cfRule>
  </conditionalFormatting>
  <conditionalFormatting sqref="BVY40">
    <cfRule type="colorScale" priority="953">
      <colorScale>
        <cfvo type="percent" val="0"/>
        <cfvo type="percent" val="100"/>
        <color rgb="FFFF7128"/>
        <color rgb="FFFFEF9C"/>
      </colorScale>
    </cfRule>
  </conditionalFormatting>
  <conditionalFormatting sqref="BVY48">
    <cfRule type="colorScale" priority="952">
      <colorScale>
        <cfvo type="percent" val="0"/>
        <cfvo type="percent" val="100"/>
        <color rgb="FFFF7128"/>
        <color rgb="FFFFEF9C"/>
      </colorScale>
    </cfRule>
  </conditionalFormatting>
  <conditionalFormatting sqref="BWE7:BWE14 BWE16:BWE47">
    <cfRule type="cellIs" dxfId="842" priority="949" operator="between">
      <formula>80</formula>
      <formula>50</formula>
    </cfRule>
    <cfRule type="cellIs" dxfId="841" priority="950" operator="greaterThan">
      <formula>80</formula>
    </cfRule>
    <cfRule type="cellIs" dxfId="840" priority="951" operator="between">
      <formula>0</formula>
      <formula>50</formula>
    </cfRule>
  </conditionalFormatting>
  <conditionalFormatting sqref="BWM14">
    <cfRule type="colorScale" priority="948">
      <colorScale>
        <cfvo type="percent" val="0"/>
        <cfvo type="percent" val="100"/>
        <color rgb="FFFF7128"/>
        <color rgb="FFFFEF9C"/>
      </colorScale>
    </cfRule>
  </conditionalFormatting>
  <conditionalFormatting sqref="BWM40">
    <cfRule type="colorScale" priority="947">
      <colorScale>
        <cfvo type="percent" val="0"/>
        <cfvo type="percent" val="100"/>
        <color rgb="FFFF7128"/>
        <color rgb="FFFFEF9C"/>
      </colorScale>
    </cfRule>
  </conditionalFormatting>
  <conditionalFormatting sqref="BWM48">
    <cfRule type="colorScale" priority="946">
      <colorScale>
        <cfvo type="percent" val="0"/>
        <cfvo type="percent" val="100"/>
        <color rgb="FFFF7128"/>
        <color rgb="FFFFEF9C"/>
      </colorScale>
    </cfRule>
  </conditionalFormatting>
  <conditionalFormatting sqref="BWS7:BWS14 BWS16:BWS47">
    <cfRule type="cellIs" dxfId="839" priority="943" operator="between">
      <formula>80</formula>
      <formula>50</formula>
    </cfRule>
    <cfRule type="cellIs" dxfId="838" priority="944" operator="greaterThan">
      <formula>80</formula>
    </cfRule>
    <cfRule type="cellIs" dxfId="837" priority="945" operator="between">
      <formula>0</formula>
      <formula>50</formula>
    </cfRule>
  </conditionalFormatting>
  <conditionalFormatting sqref="BXA14">
    <cfRule type="colorScale" priority="942">
      <colorScale>
        <cfvo type="percent" val="0"/>
        <cfvo type="percent" val="100"/>
        <color rgb="FFFF7128"/>
        <color rgb="FFFFEF9C"/>
      </colorScale>
    </cfRule>
  </conditionalFormatting>
  <conditionalFormatting sqref="BXA40">
    <cfRule type="colorScale" priority="941">
      <colorScale>
        <cfvo type="percent" val="0"/>
        <cfvo type="percent" val="100"/>
        <color rgb="FFFF7128"/>
        <color rgb="FFFFEF9C"/>
      </colorScale>
    </cfRule>
  </conditionalFormatting>
  <conditionalFormatting sqref="BXA48">
    <cfRule type="colorScale" priority="940">
      <colorScale>
        <cfvo type="percent" val="0"/>
        <cfvo type="percent" val="100"/>
        <color rgb="FFFF7128"/>
        <color rgb="FFFFEF9C"/>
      </colorScale>
    </cfRule>
  </conditionalFormatting>
  <conditionalFormatting sqref="BXG7:BXG14 BXG16:BXG47">
    <cfRule type="cellIs" dxfId="836" priority="937" operator="between">
      <formula>80</formula>
      <formula>50</formula>
    </cfRule>
    <cfRule type="cellIs" dxfId="835" priority="938" operator="greaterThan">
      <formula>80</formula>
    </cfRule>
    <cfRule type="cellIs" dxfId="834" priority="939" operator="between">
      <formula>0</formula>
      <formula>50</formula>
    </cfRule>
  </conditionalFormatting>
  <conditionalFormatting sqref="BXO14">
    <cfRule type="colorScale" priority="936">
      <colorScale>
        <cfvo type="percent" val="0"/>
        <cfvo type="percent" val="100"/>
        <color rgb="FFFF7128"/>
        <color rgb="FFFFEF9C"/>
      </colorScale>
    </cfRule>
  </conditionalFormatting>
  <conditionalFormatting sqref="BXO40">
    <cfRule type="colorScale" priority="935">
      <colorScale>
        <cfvo type="percent" val="0"/>
        <cfvo type="percent" val="100"/>
        <color rgb="FFFF7128"/>
        <color rgb="FFFFEF9C"/>
      </colorScale>
    </cfRule>
  </conditionalFormatting>
  <conditionalFormatting sqref="BXO48">
    <cfRule type="colorScale" priority="934">
      <colorScale>
        <cfvo type="percent" val="0"/>
        <cfvo type="percent" val="100"/>
        <color rgb="FFFF7128"/>
        <color rgb="FFFFEF9C"/>
      </colorScale>
    </cfRule>
  </conditionalFormatting>
  <conditionalFormatting sqref="BXU7:BXU14 BXU16:BXU47">
    <cfRule type="cellIs" dxfId="833" priority="931" operator="between">
      <formula>80</formula>
      <formula>50</formula>
    </cfRule>
    <cfRule type="cellIs" dxfId="832" priority="932" operator="greaterThan">
      <formula>80</formula>
    </cfRule>
    <cfRule type="cellIs" dxfId="831" priority="933" operator="between">
      <formula>0</formula>
      <formula>50</formula>
    </cfRule>
  </conditionalFormatting>
  <conditionalFormatting sqref="BYC14">
    <cfRule type="colorScale" priority="930">
      <colorScale>
        <cfvo type="percent" val="0"/>
        <cfvo type="percent" val="100"/>
        <color rgb="FFFF7128"/>
        <color rgb="FFFFEF9C"/>
      </colorScale>
    </cfRule>
  </conditionalFormatting>
  <conditionalFormatting sqref="BYC40">
    <cfRule type="colorScale" priority="929">
      <colorScale>
        <cfvo type="percent" val="0"/>
        <cfvo type="percent" val="100"/>
        <color rgb="FFFF7128"/>
        <color rgb="FFFFEF9C"/>
      </colorScale>
    </cfRule>
  </conditionalFormatting>
  <conditionalFormatting sqref="BYC48">
    <cfRule type="colorScale" priority="928">
      <colorScale>
        <cfvo type="percent" val="0"/>
        <cfvo type="percent" val="100"/>
        <color rgb="FFFF7128"/>
        <color rgb="FFFFEF9C"/>
      </colorScale>
    </cfRule>
  </conditionalFormatting>
  <conditionalFormatting sqref="BYI7:BYI14 BYI16:BYI47">
    <cfRule type="cellIs" dxfId="830" priority="925" operator="between">
      <formula>80</formula>
      <formula>50</formula>
    </cfRule>
    <cfRule type="cellIs" dxfId="829" priority="926" operator="greaterThan">
      <formula>80</formula>
    </cfRule>
    <cfRule type="cellIs" dxfId="828" priority="927" operator="between">
      <formula>0</formula>
      <formula>50</formula>
    </cfRule>
  </conditionalFormatting>
  <conditionalFormatting sqref="BYQ14">
    <cfRule type="colorScale" priority="924">
      <colorScale>
        <cfvo type="percent" val="0"/>
        <cfvo type="percent" val="100"/>
        <color rgb="FFFF7128"/>
        <color rgb="FFFFEF9C"/>
      </colorScale>
    </cfRule>
  </conditionalFormatting>
  <conditionalFormatting sqref="BYQ40">
    <cfRule type="colorScale" priority="923">
      <colorScale>
        <cfvo type="percent" val="0"/>
        <cfvo type="percent" val="100"/>
        <color rgb="FFFF7128"/>
        <color rgb="FFFFEF9C"/>
      </colorScale>
    </cfRule>
  </conditionalFormatting>
  <conditionalFormatting sqref="BYQ48">
    <cfRule type="colorScale" priority="922">
      <colorScale>
        <cfvo type="percent" val="0"/>
        <cfvo type="percent" val="100"/>
        <color rgb="FFFF7128"/>
        <color rgb="FFFFEF9C"/>
      </colorScale>
    </cfRule>
  </conditionalFormatting>
  <conditionalFormatting sqref="BYW7:BYW14 BYW16:BYW47">
    <cfRule type="cellIs" dxfId="827" priority="919" operator="between">
      <formula>80</formula>
      <formula>50</formula>
    </cfRule>
    <cfRule type="cellIs" dxfId="826" priority="920" operator="greaterThan">
      <formula>80</formula>
    </cfRule>
    <cfRule type="cellIs" dxfId="825" priority="921" operator="between">
      <formula>0</formula>
      <formula>50</formula>
    </cfRule>
  </conditionalFormatting>
  <conditionalFormatting sqref="BZE14">
    <cfRule type="colorScale" priority="918">
      <colorScale>
        <cfvo type="percent" val="0"/>
        <cfvo type="percent" val="100"/>
        <color rgb="FFFF7128"/>
        <color rgb="FFFFEF9C"/>
      </colorScale>
    </cfRule>
  </conditionalFormatting>
  <conditionalFormatting sqref="BZE40">
    <cfRule type="colorScale" priority="917">
      <colorScale>
        <cfvo type="percent" val="0"/>
        <cfvo type="percent" val="100"/>
        <color rgb="FFFF7128"/>
        <color rgb="FFFFEF9C"/>
      </colorScale>
    </cfRule>
  </conditionalFormatting>
  <conditionalFormatting sqref="BZE48">
    <cfRule type="colorScale" priority="916">
      <colorScale>
        <cfvo type="percent" val="0"/>
        <cfvo type="percent" val="100"/>
        <color rgb="FFFF7128"/>
        <color rgb="FFFFEF9C"/>
      </colorScale>
    </cfRule>
  </conditionalFormatting>
  <conditionalFormatting sqref="BZK7:BZK14 BZK16:BZK47">
    <cfRule type="cellIs" dxfId="824" priority="913" operator="between">
      <formula>80</formula>
      <formula>50</formula>
    </cfRule>
    <cfRule type="cellIs" dxfId="823" priority="914" operator="greaterThan">
      <formula>80</formula>
    </cfRule>
    <cfRule type="cellIs" dxfId="822" priority="915" operator="between">
      <formula>0</formula>
      <formula>50</formula>
    </cfRule>
  </conditionalFormatting>
  <conditionalFormatting sqref="BZS14">
    <cfRule type="colorScale" priority="912">
      <colorScale>
        <cfvo type="percent" val="0"/>
        <cfvo type="percent" val="100"/>
        <color rgb="FFFF7128"/>
        <color rgb="FFFFEF9C"/>
      </colorScale>
    </cfRule>
  </conditionalFormatting>
  <conditionalFormatting sqref="BZS40">
    <cfRule type="colorScale" priority="911">
      <colorScale>
        <cfvo type="percent" val="0"/>
        <cfvo type="percent" val="100"/>
        <color rgb="FFFF7128"/>
        <color rgb="FFFFEF9C"/>
      </colorScale>
    </cfRule>
  </conditionalFormatting>
  <conditionalFormatting sqref="BZS48">
    <cfRule type="colorScale" priority="910">
      <colorScale>
        <cfvo type="percent" val="0"/>
        <cfvo type="percent" val="100"/>
        <color rgb="FFFF7128"/>
        <color rgb="FFFFEF9C"/>
      </colorScale>
    </cfRule>
  </conditionalFormatting>
  <conditionalFormatting sqref="BZY7:BZY14 BZY16:BZY47">
    <cfRule type="cellIs" dxfId="821" priority="907" operator="between">
      <formula>80</formula>
      <formula>50</formula>
    </cfRule>
    <cfRule type="cellIs" dxfId="820" priority="908" operator="greaterThan">
      <formula>80</formula>
    </cfRule>
    <cfRule type="cellIs" dxfId="819" priority="909" operator="between">
      <formula>0</formula>
      <formula>50</formula>
    </cfRule>
  </conditionalFormatting>
  <conditionalFormatting sqref="CAG14">
    <cfRule type="colorScale" priority="906">
      <colorScale>
        <cfvo type="percent" val="0"/>
        <cfvo type="percent" val="100"/>
        <color rgb="FFFF7128"/>
        <color rgb="FFFFEF9C"/>
      </colorScale>
    </cfRule>
  </conditionalFormatting>
  <conditionalFormatting sqref="CAG40">
    <cfRule type="colorScale" priority="905">
      <colorScale>
        <cfvo type="percent" val="0"/>
        <cfvo type="percent" val="100"/>
        <color rgb="FFFF7128"/>
        <color rgb="FFFFEF9C"/>
      </colorScale>
    </cfRule>
  </conditionalFormatting>
  <conditionalFormatting sqref="CAG48">
    <cfRule type="colorScale" priority="904">
      <colorScale>
        <cfvo type="percent" val="0"/>
        <cfvo type="percent" val="100"/>
        <color rgb="FFFF7128"/>
        <color rgb="FFFFEF9C"/>
      </colorScale>
    </cfRule>
  </conditionalFormatting>
  <conditionalFormatting sqref="CAM7:CAM14 CAM16:CAM47">
    <cfRule type="cellIs" dxfId="818" priority="901" operator="between">
      <formula>80</formula>
      <formula>50</formula>
    </cfRule>
    <cfRule type="cellIs" dxfId="817" priority="902" operator="greaterThan">
      <formula>80</formula>
    </cfRule>
    <cfRule type="cellIs" dxfId="816" priority="903" operator="between">
      <formula>0</formula>
      <formula>50</formula>
    </cfRule>
  </conditionalFormatting>
  <conditionalFormatting sqref="CAU14">
    <cfRule type="colorScale" priority="900">
      <colorScale>
        <cfvo type="percent" val="0"/>
        <cfvo type="percent" val="100"/>
        <color rgb="FFFF7128"/>
        <color rgb="FFFFEF9C"/>
      </colorScale>
    </cfRule>
  </conditionalFormatting>
  <conditionalFormatting sqref="CAU40">
    <cfRule type="colorScale" priority="899">
      <colorScale>
        <cfvo type="percent" val="0"/>
        <cfvo type="percent" val="100"/>
        <color rgb="FFFF7128"/>
        <color rgb="FFFFEF9C"/>
      </colorScale>
    </cfRule>
  </conditionalFormatting>
  <conditionalFormatting sqref="CAU48">
    <cfRule type="colorScale" priority="898">
      <colorScale>
        <cfvo type="percent" val="0"/>
        <cfvo type="percent" val="100"/>
        <color rgb="FFFF7128"/>
        <color rgb="FFFFEF9C"/>
      </colorScale>
    </cfRule>
  </conditionalFormatting>
  <conditionalFormatting sqref="CBA7:CBA14 CBA16:CBA47">
    <cfRule type="cellIs" dxfId="815" priority="895" operator="between">
      <formula>80</formula>
      <formula>50</formula>
    </cfRule>
    <cfRule type="cellIs" dxfId="814" priority="896" operator="greaterThan">
      <formula>80</formula>
    </cfRule>
    <cfRule type="cellIs" dxfId="813" priority="897" operator="between">
      <formula>0</formula>
      <formula>50</formula>
    </cfRule>
  </conditionalFormatting>
  <conditionalFormatting sqref="CBI14">
    <cfRule type="colorScale" priority="894">
      <colorScale>
        <cfvo type="percent" val="0"/>
        <cfvo type="percent" val="100"/>
        <color rgb="FFFF7128"/>
        <color rgb="FFFFEF9C"/>
      </colorScale>
    </cfRule>
  </conditionalFormatting>
  <conditionalFormatting sqref="CBI40">
    <cfRule type="colorScale" priority="893">
      <colorScale>
        <cfvo type="percent" val="0"/>
        <cfvo type="percent" val="100"/>
        <color rgb="FFFF7128"/>
        <color rgb="FFFFEF9C"/>
      </colorScale>
    </cfRule>
  </conditionalFormatting>
  <conditionalFormatting sqref="CBI48">
    <cfRule type="colorScale" priority="892">
      <colorScale>
        <cfvo type="percent" val="0"/>
        <cfvo type="percent" val="100"/>
        <color rgb="FFFF7128"/>
        <color rgb="FFFFEF9C"/>
      </colorScale>
    </cfRule>
  </conditionalFormatting>
  <conditionalFormatting sqref="CBO7:CBO14 CBO16:CBO47">
    <cfRule type="cellIs" dxfId="812" priority="889" operator="between">
      <formula>80</formula>
      <formula>50</formula>
    </cfRule>
    <cfRule type="cellIs" dxfId="811" priority="890" operator="greaterThan">
      <formula>80</formula>
    </cfRule>
    <cfRule type="cellIs" dxfId="810" priority="891" operator="between">
      <formula>0</formula>
      <formula>50</formula>
    </cfRule>
  </conditionalFormatting>
  <conditionalFormatting sqref="CBW14">
    <cfRule type="colorScale" priority="888">
      <colorScale>
        <cfvo type="percent" val="0"/>
        <cfvo type="percent" val="100"/>
        <color rgb="FFFF7128"/>
        <color rgb="FFFFEF9C"/>
      </colorScale>
    </cfRule>
  </conditionalFormatting>
  <conditionalFormatting sqref="CBW40">
    <cfRule type="colorScale" priority="887">
      <colorScale>
        <cfvo type="percent" val="0"/>
        <cfvo type="percent" val="100"/>
        <color rgb="FFFF7128"/>
        <color rgb="FFFFEF9C"/>
      </colorScale>
    </cfRule>
  </conditionalFormatting>
  <conditionalFormatting sqref="CBW48">
    <cfRule type="colorScale" priority="886">
      <colorScale>
        <cfvo type="percent" val="0"/>
        <cfvo type="percent" val="100"/>
        <color rgb="FFFF7128"/>
        <color rgb="FFFFEF9C"/>
      </colorScale>
    </cfRule>
  </conditionalFormatting>
  <conditionalFormatting sqref="CCC7:CCC14 CCC16:CCC47">
    <cfRule type="cellIs" dxfId="809" priority="883" operator="between">
      <formula>80</formula>
      <formula>50</formula>
    </cfRule>
    <cfRule type="cellIs" dxfId="808" priority="884" operator="greaterThan">
      <formula>80</formula>
    </cfRule>
    <cfRule type="cellIs" dxfId="807" priority="885" operator="between">
      <formula>0</formula>
      <formula>50</formula>
    </cfRule>
  </conditionalFormatting>
  <conditionalFormatting sqref="CCK14">
    <cfRule type="colorScale" priority="882">
      <colorScale>
        <cfvo type="percent" val="0"/>
        <cfvo type="percent" val="100"/>
        <color rgb="FFFF7128"/>
        <color rgb="FFFFEF9C"/>
      </colorScale>
    </cfRule>
  </conditionalFormatting>
  <conditionalFormatting sqref="CCK40">
    <cfRule type="colorScale" priority="881">
      <colorScale>
        <cfvo type="percent" val="0"/>
        <cfvo type="percent" val="100"/>
        <color rgb="FFFF7128"/>
        <color rgb="FFFFEF9C"/>
      </colorScale>
    </cfRule>
  </conditionalFormatting>
  <conditionalFormatting sqref="CCK48">
    <cfRule type="colorScale" priority="880">
      <colorScale>
        <cfvo type="percent" val="0"/>
        <cfvo type="percent" val="100"/>
        <color rgb="FFFF7128"/>
        <color rgb="FFFFEF9C"/>
      </colorScale>
    </cfRule>
  </conditionalFormatting>
  <conditionalFormatting sqref="CCQ7:CCQ14 CCQ16:CCQ47">
    <cfRule type="cellIs" dxfId="806" priority="877" operator="between">
      <formula>80</formula>
      <formula>50</formula>
    </cfRule>
    <cfRule type="cellIs" dxfId="805" priority="878" operator="greaterThan">
      <formula>80</formula>
    </cfRule>
    <cfRule type="cellIs" dxfId="804" priority="879" operator="between">
      <formula>0</formula>
      <formula>50</formula>
    </cfRule>
  </conditionalFormatting>
  <conditionalFormatting sqref="CCY14">
    <cfRule type="colorScale" priority="876">
      <colorScale>
        <cfvo type="percent" val="0"/>
        <cfvo type="percent" val="100"/>
        <color rgb="FFFF7128"/>
        <color rgb="FFFFEF9C"/>
      </colorScale>
    </cfRule>
  </conditionalFormatting>
  <conditionalFormatting sqref="CCY40">
    <cfRule type="colorScale" priority="875">
      <colorScale>
        <cfvo type="percent" val="0"/>
        <cfvo type="percent" val="100"/>
        <color rgb="FFFF7128"/>
        <color rgb="FFFFEF9C"/>
      </colorScale>
    </cfRule>
  </conditionalFormatting>
  <conditionalFormatting sqref="CCY48">
    <cfRule type="colorScale" priority="874">
      <colorScale>
        <cfvo type="percent" val="0"/>
        <cfvo type="percent" val="100"/>
        <color rgb="FFFF7128"/>
        <color rgb="FFFFEF9C"/>
      </colorScale>
    </cfRule>
  </conditionalFormatting>
  <conditionalFormatting sqref="CDE7:CDE14 CDE16:CDE47">
    <cfRule type="cellIs" dxfId="803" priority="871" operator="between">
      <formula>80</formula>
      <formula>50</formula>
    </cfRule>
    <cfRule type="cellIs" dxfId="802" priority="872" operator="greaterThan">
      <formula>80</formula>
    </cfRule>
    <cfRule type="cellIs" dxfId="801" priority="873" operator="between">
      <formula>0</formula>
      <formula>50</formula>
    </cfRule>
  </conditionalFormatting>
  <conditionalFormatting sqref="CDM14">
    <cfRule type="colorScale" priority="870">
      <colorScale>
        <cfvo type="percent" val="0"/>
        <cfvo type="percent" val="100"/>
        <color rgb="FFFF7128"/>
        <color rgb="FFFFEF9C"/>
      </colorScale>
    </cfRule>
  </conditionalFormatting>
  <conditionalFormatting sqref="CDM40">
    <cfRule type="colorScale" priority="869">
      <colorScale>
        <cfvo type="percent" val="0"/>
        <cfvo type="percent" val="100"/>
        <color rgb="FFFF7128"/>
        <color rgb="FFFFEF9C"/>
      </colorScale>
    </cfRule>
  </conditionalFormatting>
  <conditionalFormatting sqref="CDM48">
    <cfRule type="colorScale" priority="868">
      <colorScale>
        <cfvo type="percent" val="0"/>
        <cfvo type="percent" val="100"/>
        <color rgb="FFFF7128"/>
        <color rgb="FFFFEF9C"/>
      </colorScale>
    </cfRule>
  </conditionalFormatting>
  <conditionalFormatting sqref="CDS7:CDS14 CDS16:CDS47">
    <cfRule type="cellIs" dxfId="800" priority="865" operator="between">
      <formula>80</formula>
      <formula>50</formula>
    </cfRule>
    <cfRule type="cellIs" dxfId="799" priority="866" operator="greaterThan">
      <formula>80</formula>
    </cfRule>
    <cfRule type="cellIs" dxfId="798" priority="867" operator="between">
      <formula>0</formula>
      <formula>50</formula>
    </cfRule>
  </conditionalFormatting>
  <conditionalFormatting sqref="CEA14">
    <cfRule type="colorScale" priority="864">
      <colorScale>
        <cfvo type="percent" val="0"/>
        <cfvo type="percent" val="100"/>
        <color rgb="FFFF7128"/>
        <color rgb="FFFFEF9C"/>
      </colorScale>
    </cfRule>
  </conditionalFormatting>
  <conditionalFormatting sqref="CEA40">
    <cfRule type="colorScale" priority="863">
      <colorScale>
        <cfvo type="percent" val="0"/>
        <cfvo type="percent" val="100"/>
        <color rgb="FFFF7128"/>
        <color rgb="FFFFEF9C"/>
      </colorScale>
    </cfRule>
  </conditionalFormatting>
  <conditionalFormatting sqref="CEA48">
    <cfRule type="colorScale" priority="862">
      <colorScale>
        <cfvo type="percent" val="0"/>
        <cfvo type="percent" val="100"/>
        <color rgb="FFFF7128"/>
        <color rgb="FFFFEF9C"/>
      </colorScale>
    </cfRule>
  </conditionalFormatting>
  <conditionalFormatting sqref="CEG7:CEG14 CEG16:CEG47">
    <cfRule type="cellIs" dxfId="797" priority="859" operator="between">
      <formula>80</formula>
      <formula>50</formula>
    </cfRule>
    <cfRule type="cellIs" dxfId="796" priority="860" operator="greaterThan">
      <formula>80</formula>
    </cfRule>
    <cfRule type="cellIs" dxfId="795" priority="861" operator="between">
      <formula>0</formula>
      <formula>50</formula>
    </cfRule>
  </conditionalFormatting>
  <conditionalFormatting sqref="CEO14">
    <cfRule type="colorScale" priority="858">
      <colorScale>
        <cfvo type="percent" val="0"/>
        <cfvo type="percent" val="100"/>
        <color rgb="FFFF7128"/>
        <color rgb="FFFFEF9C"/>
      </colorScale>
    </cfRule>
  </conditionalFormatting>
  <conditionalFormatting sqref="CEO40">
    <cfRule type="colorScale" priority="857">
      <colorScale>
        <cfvo type="percent" val="0"/>
        <cfvo type="percent" val="100"/>
        <color rgb="FFFF7128"/>
        <color rgb="FFFFEF9C"/>
      </colorScale>
    </cfRule>
  </conditionalFormatting>
  <conditionalFormatting sqref="CEO48">
    <cfRule type="colorScale" priority="856">
      <colorScale>
        <cfvo type="percent" val="0"/>
        <cfvo type="percent" val="100"/>
        <color rgb="FFFF7128"/>
        <color rgb="FFFFEF9C"/>
      </colorScale>
    </cfRule>
  </conditionalFormatting>
  <conditionalFormatting sqref="CEU7:CEU14 CEU16:CEU47">
    <cfRule type="cellIs" dxfId="794" priority="853" operator="between">
      <formula>80</formula>
      <formula>50</formula>
    </cfRule>
    <cfRule type="cellIs" dxfId="793" priority="854" operator="greaterThan">
      <formula>80</formula>
    </cfRule>
    <cfRule type="cellIs" dxfId="792" priority="855" operator="between">
      <formula>0</formula>
      <formula>50</formula>
    </cfRule>
  </conditionalFormatting>
  <conditionalFormatting sqref="CFC14">
    <cfRule type="colorScale" priority="852">
      <colorScale>
        <cfvo type="percent" val="0"/>
        <cfvo type="percent" val="100"/>
        <color rgb="FFFF7128"/>
        <color rgb="FFFFEF9C"/>
      </colorScale>
    </cfRule>
  </conditionalFormatting>
  <conditionalFormatting sqref="CFC40">
    <cfRule type="colorScale" priority="851">
      <colorScale>
        <cfvo type="percent" val="0"/>
        <cfvo type="percent" val="100"/>
        <color rgb="FFFF7128"/>
        <color rgb="FFFFEF9C"/>
      </colorScale>
    </cfRule>
  </conditionalFormatting>
  <conditionalFormatting sqref="CFC48">
    <cfRule type="colorScale" priority="850">
      <colorScale>
        <cfvo type="percent" val="0"/>
        <cfvo type="percent" val="100"/>
        <color rgb="FFFF7128"/>
        <color rgb="FFFFEF9C"/>
      </colorScale>
    </cfRule>
  </conditionalFormatting>
  <conditionalFormatting sqref="CFI7:CFI14 CFI16:CFI47">
    <cfRule type="cellIs" dxfId="791" priority="847" operator="between">
      <formula>80</formula>
      <formula>50</formula>
    </cfRule>
    <cfRule type="cellIs" dxfId="790" priority="848" operator="greaterThan">
      <formula>80</formula>
    </cfRule>
    <cfRule type="cellIs" dxfId="789" priority="849" operator="between">
      <formula>0</formula>
      <formula>50</formula>
    </cfRule>
  </conditionalFormatting>
  <conditionalFormatting sqref="CFQ14">
    <cfRule type="colorScale" priority="846">
      <colorScale>
        <cfvo type="percent" val="0"/>
        <cfvo type="percent" val="100"/>
        <color rgb="FFFF7128"/>
        <color rgb="FFFFEF9C"/>
      </colorScale>
    </cfRule>
  </conditionalFormatting>
  <conditionalFormatting sqref="CFQ40">
    <cfRule type="colorScale" priority="845">
      <colorScale>
        <cfvo type="percent" val="0"/>
        <cfvo type="percent" val="100"/>
        <color rgb="FFFF7128"/>
        <color rgb="FFFFEF9C"/>
      </colorScale>
    </cfRule>
  </conditionalFormatting>
  <conditionalFormatting sqref="CFQ48">
    <cfRule type="colorScale" priority="844">
      <colorScale>
        <cfvo type="percent" val="0"/>
        <cfvo type="percent" val="100"/>
        <color rgb="FFFF7128"/>
        <color rgb="FFFFEF9C"/>
      </colorScale>
    </cfRule>
  </conditionalFormatting>
  <conditionalFormatting sqref="CFW7:CFW14 CFW16:CFW47">
    <cfRule type="cellIs" dxfId="788" priority="841" operator="between">
      <formula>80</formula>
      <formula>50</formula>
    </cfRule>
    <cfRule type="cellIs" dxfId="787" priority="842" operator="greaterThan">
      <formula>80</formula>
    </cfRule>
    <cfRule type="cellIs" dxfId="786" priority="843" operator="between">
      <formula>0</formula>
      <formula>50</formula>
    </cfRule>
  </conditionalFormatting>
  <conditionalFormatting sqref="CGE14">
    <cfRule type="colorScale" priority="840">
      <colorScale>
        <cfvo type="percent" val="0"/>
        <cfvo type="percent" val="100"/>
        <color rgb="FFFF7128"/>
        <color rgb="FFFFEF9C"/>
      </colorScale>
    </cfRule>
  </conditionalFormatting>
  <conditionalFormatting sqref="CGE40">
    <cfRule type="colorScale" priority="839">
      <colorScale>
        <cfvo type="percent" val="0"/>
        <cfvo type="percent" val="100"/>
        <color rgb="FFFF7128"/>
        <color rgb="FFFFEF9C"/>
      </colorScale>
    </cfRule>
  </conditionalFormatting>
  <conditionalFormatting sqref="CGE48">
    <cfRule type="colorScale" priority="838">
      <colorScale>
        <cfvo type="percent" val="0"/>
        <cfvo type="percent" val="100"/>
        <color rgb="FFFF7128"/>
        <color rgb="FFFFEF9C"/>
      </colorScale>
    </cfRule>
  </conditionalFormatting>
  <conditionalFormatting sqref="CGK7:CGK14 CGK16:CGK47">
    <cfRule type="cellIs" dxfId="785" priority="835" operator="between">
      <formula>80</formula>
      <formula>50</formula>
    </cfRule>
    <cfRule type="cellIs" dxfId="784" priority="836" operator="greaterThan">
      <formula>80</formula>
    </cfRule>
    <cfRule type="cellIs" dxfId="783" priority="837" operator="between">
      <formula>0</formula>
      <formula>50</formula>
    </cfRule>
  </conditionalFormatting>
  <conditionalFormatting sqref="CGS14">
    <cfRule type="colorScale" priority="834">
      <colorScale>
        <cfvo type="percent" val="0"/>
        <cfvo type="percent" val="100"/>
        <color rgb="FFFF7128"/>
        <color rgb="FFFFEF9C"/>
      </colorScale>
    </cfRule>
  </conditionalFormatting>
  <conditionalFormatting sqref="CGS40">
    <cfRule type="colorScale" priority="833">
      <colorScale>
        <cfvo type="percent" val="0"/>
        <cfvo type="percent" val="100"/>
        <color rgb="FFFF7128"/>
        <color rgb="FFFFEF9C"/>
      </colorScale>
    </cfRule>
  </conditionalFormatting>
  <conditionalFormatting sqref="CGS48">
    <cfRule type="colorScale" priority="832">
      <colorScale>
        <cfvo type="percent" val="0"/>
        <cfvo type="percent" val="100"/>
        <color rgb="FFFF7128"/>
        <color rgb="FFFFEF9C"/>
      </colorScale>
    </cfRule>
  </conditionalFormatting>
  <conditionalFormatting sqref="CGY7:CGY14 CGY16:CGY47">
    <cfRule type="cellIs" dxfId="782" priority="829" operator="between">
      <formula>80</formula>
      <formula>50</formula>
    </cfRule>
    <cfRule type="cellIs" dxfId="781" priority="830" operator="greaterThan">
      <formula>80</formula>
    </cfRule>
    <cfRule type="cellIs" dxfId="780" priority="831" operator="between">
      <formula>0</formula>
      <formula>50</formula>
    </cfRule>
  </conditionalFormatting>
  <conditionalFormatting sqref="CHG14">
    <cfRule type="colorScale" priority="828">
      <colorScale>
        <cfvo type="percent" val="0"/>
        <cfvo type="percent" val="100"/>
        <color rgb="FFFF7128"/>
        <color rgb="FFFFEF9C"/>
      </colorScale>
    </cfRule>
  </conditionalFormatting>
  <conditionalFormatting sqref="CHG40">
    <cfRule type="colorScale" priority="827">
      <colorScale>
        <cfvo type="percent" val="0"/>
        <cfvo type="percent" val="100"/>
        <color rgb="FFFF7128"/>
        <color rgb="FFFFEF9C"/>
      </colorScale>
    </cfRule>
  </conditionalFormatting>
  <conditionalFormatting sqref="CHG48">
    <cfRule type="colorScale" priority="826">
      <colorScale>
        <cfvo type="percent" val="0"/>
        <cfvo type="percent" val="100"/>
        <color rgb="FFFF7128"/>
        <color rgb="FFFFEF9C"/>
      </colorScale>
    </cfRule>
  </conditionalFormatting>
  <conditionalFormatting sqref="CHM7:CHM14 CHM16:CHM47">
    <cfRule type="cellIs" dxfId="779" priority="823" operator="between">
      <formula>80</formula>
      <formula>50</formula>
    </cfRule>
    <cfRule type="cellIs" dxfId="778" priority="824" operator="greaterThan">
      <formula>80</formula>
    </cfRule>
    <cfRule type="cellIs" dxfId="777" priority="825" operator="between">
      <formula>0</formula>
      <formula>50</formula>
    </cfRule>
  </conditionalFormatting>
  <conditionalFormatting sqref="CHU14">
    <cfRule type="colorScale" priority="822">
      <colorScale>
        <cfvo type="percent" val="0"/>
        <cfvo type="percent" val="100"/>
        <color rgb="FFFF7128"/>
        <color rgb="FFFFEF9C"/>
      </colorScale>
    </cfRule>
  </conditionalFormatting>
  <conditionalFormatting sqref="CHU40">
    <cfRule type="colorScale" priority="821">
      <colorScale>
        <cfvo type="percent" val="0"/>
        <cfvo type="percent" val="100"/>
        <color rgb="FFFF7128"/>
        <color rgb="FFFFEF9C"/>
      </colorScale>
    </cfRule>
  </conditionalFormatting>
  <conditionalFormatting sqref="CHU48">
    <cfRule type="colorScale" priority="820">
      <colorScale>
        <cfvo type="percent" val="0"/>
        <cfvo type="percent" val="100"/>
        <color rgb="FFFF7128"/>
        <color rgb="FFFFEF9C"/>
      </colorScale>
    </cfRule>
  </conditionalFormatting>
  <conditionalFormatting sqref="CIA7:CIA14 CIA16:CIA47">
    <cfRule type="cellIs" dxfId="776" priority="817" operator="between">
      <formula>80</formula>
      <formula>50</formula>
    </cfRule>
    <cfRule type="cellIs" dxfId="775" priority="818" operator="greaterThan">
      <formula>80</formula>
    </cfRule>
    <cfRule type="cellIs" dxfId="774" priority="819" operator="between">
      <formula>0</formula>
      <formula>50</formula>
    </cfRule>
  </conditionalFormatting>
  <conditionalFormatting sqref="CII14">
    <cfRule type="colorScale" priority="816">
      <colorScale>
        <cfvo type="percent" val="0"/>
        <cfvo type="percent" val="100"/>
        <color rgb="FFFF7128"/>
        <color rgb="FFFFEF9C"/>
      </colorScale>
    </cfRule>
  </conditionalFormatting>
  <conditionalFormatting sqref="CII40">
    <cfRule type="colorScale" priority="815">
      <colorScale>
        <cfvo type="percent" val="0"/>
        <cfvo type="percent" val="100"/>
        <color rgb="FFFF7128"/>
        <color rgb="FFFFEF9C"/>
      </colorScale>
    </cfRule>
  </conditionalFormatting>
  <conditionalFormatting sqref="CII48">
    <cfRule type="colorScale" priority="814">
      <colorScale>
        <cfvo type="percent" val="0"/>
        <cfvo type="percent" val="100"/>
        <color rgb="FFFF7128"/>
        <color rgb="FFFFEF9C"/>
      </colorScale>
    </cfRule>
  </conditionalFormatting>
  <conditionalFormatting sqref="CIO7:CIO14 CIO16:CIO47">
    <cfRule type="cellIs" dxfId="773" priority="811" operator="between">
      <formula>80</formula>
      <formula>50</formula>
    </cfRule>
    <cfRule type="cellIs" dxfId="772" priority="812" operator="greaterThan">
      <formula>80</formula>
    </cfRule>
    <cfRule type="cellIs" dxfId="771" priority="813" operator="between">
      <formula>0</formula>
      <formula>50</formula>
    </cfRule>
  </conditionalFormatting>
  <conditionalFormatting sqref="CIW14">
    <cfRule type="colorScale" priority="810">
      <colorScale>
        <cfvo type="percent" val="0"/>
        <cfvo type="percent" val="100"/>
        <color rgb="FFFF7128"/>
        <color rgb="FFFFEF9C"/>
      </colorScale>
    </cfRule>
  </conditionalFormatting>
  <conditionalFormatting sqref="CIW40">
    <cfRule type="colorScale" priority="809">
      <colorScale>
        <cfvo type="percent" val="0"/>
        <cfvo type="percent" val="100"/>
        <color rgb="FFFF7128"/>
        <color rgb="FFFFEF9C"/>
      </colorScale>
    </cfRule>
  </conditionalFormatting>
  <conditionalFormatting sqref="CIW48">
    <cfRule type="colorScale" priority="808">
      <colorScale>
        <cfvo type="percent" val="0"/>
        <cfvo type="percent" val="100"/>
        <color rgb="FFFF7128"/>
        <color rgb="FFFFEF9C"/>
      </colorScale>
    </cfRule>
  </conditionalFormatting>
  <conditionalFormatting sqref="CJC7:CJC14 CJC16:CJC47">
    <cfRule type="cellIs" dxfId="770" priority="805" operator="between">
      <formula>80</formula>
      <formula>50</formula>
    </cfRule>
    <cfRule type="cellIs" dxfId="769" priority="806" operator="greaterThan">
      <formula>80</formula>
    </cfRule>
    <cfRule type="cellIs" dxfId="768" priority="807" operator="between">
      <formula>0</formula>
      <formula>50</formula>
    </cfRule>
  </conditionalFormatting>
  <conditionalFormatting sqref="CJK14">
    <cfRule type="colorScale" priority="804">
      <colorScale>
        <cfvo type="percent" val="0"/>
        <cfvo type="percent" val="100"/>
        <color rgb="FFFF7128"/>
        <color rgb="FFFFEF9C"/>
      </colorScale>
    </cfRule>
  </conditionalFormatting>
  <conditionalFormatting sqref="CJK40">
    <cfRule type="colorScale" priority="803">
      <colorScale>
        <cfvo type="percent" val="0"/>
        <cfvo type="percent" val="100"/>
        <color rgb="FFFF7128"/>
        <color rgb="FFFFEF9C"/>
      </colorScale>
    </cfRule>
  </conditionalFormatting>
  <conditionalFormatting sqref="CJK48">
    <cfRule type="colorScale" priority="802">
      <colorScale>
        <cfvo type="percent" val="0"/>
        <cfvo type="percent" val="100"/>
        <color rgb="FFFF7128"/>
        <color rgb="FFFFEF9C"/>
      </colorScale>
    </cfRule>
  </conditionalFormatting>
  <conditionalFormatting sqref="CJQ7:CJQ14 CJQ16:CJQ47">
    <cfRule type="cellIs" dxfId="767" priority="799" operator="between">
      <formula>80</formula>
      <formula>50</formula>
    </cfRule>
    <cfRule type="cellIs" dxfId="766" priority="800" operator="greaterThan">
      <formula>80</formula>
    </cfRule>
    <cfRule type="cellIs" dxfId="765" priority="801" operator="between">
      <formula>0</formula>
      <formula>50</formula>
    </cfRule>
  </conditionalFormatting>
  <conditionalFormatting sqref="CJY14">
    <cfRule type="colorScale" priority="798">
      <colorScale>
        <cfvo type="percent" val="0"/>
        <cfvo type="percent" val="100"/>
        <color rgb="FFFF7128"/>
        <color rgb="FFFFEF9C"/>
      </colorScale>
    </cfRule>
  </conditionalFormatting>
  <conditionalFormatting sqref="CJY40">
    <cfRule type="colorScale" priority="797">
      <colorScale>
        <cfvo type="percent" val="0"/>
        <cfvo type="percent" val="100"/>
        <color rgb="FFFF7128"/>
        <color rgb="FFFFEF9C"/>
      </colorScale>
    </cfRule>
  </conditionalFormatting>
  <conditionalFormatting sqref="CJY48">
    <cfRule type="colorScale" priority="796">
      <colorScale>
        <cfvo type="percent" val="0"/>
        <cfvo type="percent" val="100"/>
        <color rgb="FFFF7128"/>
        <color rgb="FFFFEF9C"/>
      </colorScale>
    </cfRule>
  </conditionalFormatting>
  <conditionalFormatting sqref="CKE7:CKE14 CKE16:CKE47">
    <cfRule type="cellIs" dxfId="764" priority="793" operator="between">
      <formula>80</formula>
      <formula>50</formula>
    </cfRule>
    <cfRule type="cellIs" dxfId="763" priority="794" operator="greaterThan">
      <formula>80</formula>
    </cfRule>
    <cfRule type="cellIs" dxfId="762" priority="795" operator="between">
      <formula>0</formula>
      <formula>50</formula>
    </cfRule>
  </conditionalFormatting>
  <conditionalFormatting sqref="CKM14">
    <cfRule type="colorScale" priority="792">
      <colorScale>
        <cfvo type="percent" val="0"/>
        <cfvo type="percent" val="100"/>
        <color rgb="FFFF7128"/>
        <color rgb="FFFFEF9C"/>
      </colorScale>
    </cfRule>
  </conditionalFormatting>
  <conditionalFormatting sqref="CKM40">
    <cfRule type="colorScale" priority="791">
      <colorScale>
        <cfvo type="percent" val="0"/>
        <cfvo type="percent" val="100"/>
        <color rgb="FFFF7128"/>
        <color rgb="FFFFEF9C"/>
      </colorScale>
    </cfRule>
  </conditionalFormatting>
  <conditionalFormatting sqref="CKM48">
    <cfRule type="colorScale" priority="790">
      <colorScale>
        <cfvo type="percent" val="0"/>
        <cfvo type="percent" val="100"/>
        <color rgb="FFFF7128"/>
        <color rgb="FFFFEF9C"/>
      </colorScale>
    </cfRule>
  </conditionalFormatting>
  <conditionalFormatting sqref="CKS7:CKS14 CKS16:CKS47">
    <cfRule type="cellIs" dxfId="761" priority="787" operator="between">
      <formula>80</formula>
      <formula>50</formula>
    </cfRule>
    <cfRule type="cellIs" dxfId="760" priority="788" operator="greaterThan">
      <formula>80</formula>
    </cfRule>
    <cfRule type="cellIs" dxfId="759" priority="789" operator="between">
      <formula>0</formula>
      <formula>50</formula>
    </cfRule>
  </conditionalFormatting>
  <conditionalFormatting sqref="CLA14">
    <cfRule type="colorScale" priority="786">
      <colorScale>
        <cfvo type="percent" val="0"/>
        <cfvo type="percent" val="100"/>
        <color rgb="FFFF7128"/>
        <color rgb="FFFFEF9C"/>
      </colorScale>
    </cfRule>
  </conditionalFormatting>
  <conditionalFormatting sqref="CLA40">
    <cfRule type="colorScale" priority="785">
      <colorScale>
        <cfvo type="percent" val="0"/>
        <cfvo type="percent" val="100"/>
        <color rgb="FFFF7128"/>
        <color rgb="FFFFEF9C"/>
      </colorScale>
    </cfRule>
  </conditionalFormatting>
  <conditionalFormatting sqref="CLA48">
    <cfRule type="colorScale" priority="784">
      <colorScale>
        <cfvo type="percent" val="0"/>
        <cfvo type="percent" val="100"/>
        <color rgb="FFFF7128"/>
        <color rgb="FFFFEF9C"/>
      </colorScale>
    </cfRule>
  </conditionalFormatting>
  <conditionalFormatting sqref="CLG7:CLG14 CLG16:CLG47">
    <cfRule type="cellIs" dxfId="758" priority="781" operator="between">
      <formula>80</formula>
      <formula>50</formula>
    </cfRule>
    <cfRule type="cellIs" dxfId="757" priority="782" operator="greaterThan">
      <formula>80</formula>
    </cfRule>
    <cfRule type="cellIs" dxfId="756" priority="783" operator="between">
      <formula>0</formula>
      <formula>50</formula>
    </cfRule>
  </conditionalFormatting>
  <conditionalFormatting sqref="CLO14">
    <cfRule type="colorScale" priority="780">
      <colorScale>
        <cfvo type="percent" val="0"/>
        <cfvo type="percent" val="100"/>
        <color rgb="FFFF7128"/>
        <color rgb="FFFFEF9C"/>
      </colorScale>
    </cfRule>
  </conditionalFormatting>
  <conditionalFormatting sqref="CLO40">
    <cfRule type="colorScale" priority="779">
      <colorScale>
        <cfvo type="percent" val="0"/>
        <cfvo type="percent" val="100"/>
        <color rgb="FFFF7128"/>
        <color rgb="FFFFEF9C"/>
      </colorScale>
    </cfRule>
  </conditionalFormatting>
  <conditionalFormatting sqref="CLO48">
    <cfRule type="colorScale" priority="778">
      <colorScale>
        <cfvo type="percent" val="0"/>
        <cfvo type="percent" val="100"/>
        <color rgb="FFFF7128"/>
        <color rgb="FFFFEF9C"/>
      </colorScale>
    </cfRule>
  </conditionalFormatting>
  <conditionalFormatting sqref="CLU7:CLU14 CLU16:CLU47">
    <cfRule type="cellIs" dxfId="755" priority="775" operator="between">
      <formula>80</formula>
      <formula>50</formula>
    </cfRule>
    <cfRule type="cellIs" dxfId="754" priority="776" operator="greaterThan">
      <formula>80</formula>
    </cfRule>
    <cfRule type="cellIs" dxfId="753" priority="777" operator="between">
      <formula>0</formula>
      <formula>50</formula>
    </cfRule>
  </conditionalFormatting>
  <conditionalFormatting sqref="CMC14">
    <cfRule type="colorScale" priority="774">
      <colorScale>
        <cfvo type="percent" val="0"/>
        <cfvo type="percent" val="100"/>
        <color rgb="FFFF7128"/>
        <color rgb="FFFFEF9C"/>
      </colorScale>
    </cfRule>
  </conditionalFormatting>
  <conditionalFormatting sqref="CMC40">
    <cfRule type="colorScale" priority="773">
      <colorScale>
        <cfvo type="percent" val="0"/>
        <cfvo type="percent" val="100"/>
        <color rgb="FFFF7128"/>
        <color rgb="FFFFEF9C"/>
      </colorScale>
    </cfRule>
  </conditionalFormatting>
  <conditionalFormatting sqref="CMC48">
    <cfRule type="colorScale" priority="772">
      <colorScale>
        <cfvo type="percent" val="0"/>
        <cfvo type="percent" val="100"/>
        <color rgb="FFFF7128"/>
        <color rgb="FFFFEF9C"/>
      </colorScale>
    </cfRule>
  </conditionalFormatting>
  <conditionalFormatting sqref="CMI7:CMI14 CMI16:CMI47">
    <cfRule type="cellIs" dxfId="752" priority="769" operator="between">
      <formula>80</formula>
      <formula>50</formula>
    </cfRule>
    <cfRule type="cellIs" dxfId="751" priority="770" operator="greaterThan">
      <formula>80</formula>
    </cfRule>
    <cfRule type="cellIs" dxfId="750" priority="771" operator="between">
      <formula>0</formula>
      <formula>50</formula>
    </cfRule>
  </conditionalFormatting>
  <conditionalFormatting sqref="CMQ14">
    <cfRule type="colorScale" priority="768">
      <colorScale>
        <cfvo type="percent" val="0"/>
        <cfvo type="percent" val="100"/>
        <color rgb="FFFF7128"/>
        <color rgb="FFFFEF9C"/>
      </colorScale>
    </cfRule>
  </conditionalFormatting>
  <conditionalFormatting sqref="CMQ40">
    <cfRule type="colorScale" priority="767">
      <colorScale>
        <cfvo type="percent" val="0"/>
        <cfvo type="percent" val="100"/>
        <color rgb="FFFF7128"/>
        <color rgb="FFFFEF9C"/>
      </colorScale>
    </cfRule>
  </conditionalFormatting>
  <conditionalFormatting sqref="CMQ48">
    <cfRule type="colorScale" priority="766">
      <colorScale>
        <cfvo type="percent" val="0"/>
        <cfvo type="percent" val="100"/>
        <color rgb="FFFF7128"/>
        <color rgb="FFFFEF9C"/>
      </colorScale>
    </cfRule>
  </conditionalFormatting>
  <conditionalFormatting sqref="CMW7:CMW14 CMW16:CMW47">
    <cfRule type="cellIs" dxfId="749" priority="763" operator="between">
      <formula>80</formula>
      <formula>50</formula>
    </cfRule>
    <cfRule type="cellIs" dxfId="748" priority="764" operator="greaterThan">
      <formula>80</formula>
    </cfRule>
    <cfRule type="cellIs" dxfId="747" priority="765" operator="between">
      <formula>0</formula>
      <formula>50</formula>
    </cfRule>
  </conditionalFormatting>
  <conditionalFormatting sqref="CNE14">
    <cfRule type="colorScale" priority="762">
      <colorScale>
        <cfvo type="percent" val="0"/>
        <cfvo type="percent" val="100"/>
        <color rgb="FFFF7128"/>
        <color rgb="FFFFEF9C"/>
      </colorScale>
    </cfRule>
  </conditionalFormatting>
  <conditionalFormatting sqref="CNE40">
    <cfRule type="colorScale" priority="761">
      <colorScale>
        <cfvo type="percent" val="0"/>
        <cfvo type="percent" val="100"/>
        <color rgb="FFFF7128"/>
        <color rgb="FFFFEF9C"/>
      </colorScale>
    </cfRule>
  </conditionalFormatting>
  <conditionalFormatting sqref="CNE48">
    <cfRule type="colorScale" priority="760">
      <colorScale>
        <cfvo type="percent" val="0"/>
        <cfvo type="percent" val="100"/>
        <color rgb="FFFF7128"/>
        <color rgb="FFFFEF9C"/>
      </colorScale>
    </cfRule>
  </conditionalFormatting>
  <conditionalFormatting sqref="CNK7:CNK14 CNK16:CNK47">
    <cfRule type="cellIs" dxfId="746" priority="757" operator="between">
      <formula>80</formula>
      <formula>50</formula>
    </cfRule>
    <cfRule type="cellIs" dxfId="745" priority="758" operator="greaterThan">
      <formula>80</formula>
    </cfRule>
    <cfRule type="cellIs" dxfId="744" priority="759" operator="between">
      <formula>0</formula>
      <formula>50</formula>
    </cfRule>
  </conditionalFormatting>
  <conditionalFormatting sqref="CNS14">
    <cfRule type="colorScale" priority="756">
      <colorScale>
        <cfvo type="percent" val="0"/>
        <cfvo type="percent" val="100"/>
        <color rgb="FFFF7128"/>
        <color rgb="FFFFEF9C"/>
      </colorScale>
    </cfRule>
  </conditionalFormatting>
  <conditionalFormatting sqref="CNS40">
    <cfRule type="colorScale" priority="755">
      <colorScale>
        <cfvo type="percent" val="0"/>
        <cfvo type="percent" val="100"/>
        <color rgb="FFFF7128"/>
        <color rgb="FFFFEF9C"/>
      </colorScale>
    </cfRule>
  </conditionalFormatting>
  <conditionalFormatting sqref="CNS48">
    <cfRule type="colorScale" priority="754">
      <colorScale>
        <cfvo type="percent" val="0"/>
        <cfvo type="percent" val="100"/>
        <color rgb="FFFF7128"/>
        <color rgb="FFFFEF9C"/>
      </colorScale>
    </cfRule>
  </conditionalFormatting>
  <conditionalFormatting sqref="CNY7:CNY14 CNY16:CNY47">
    <cfRule type="cellIs" dxfId="743" priority="751" operator="between">
      <formula>80</formula>
      <formula>50</formula>
    </cfRule>
    <cfRule type="cellIs" dxfId="742" priority="752" operator="greaterThan">
      <formula>80</formula>
    </cfRule>
    <cfRule type="cellIs" dxfId="741" priority="753" operator="between">
      <formula>0</formula>
      <formula>50</formula>
    </cfRule>
  </conditionalFormatting>
  <conditionalFormatting sqref="COG14">
    <cfRule type="colorScale" priority="750">
      <colorScale>
        <cfvo type="percent" val="0"/>
        <cfvo type="percent" val="100"/>
        <color rgb="FFFF7128"/>
        <color rgb="FFFFEF9C"/>
      </colorScale>
    </cfRule>
  </conditionalFormatting>
  <conditionalFormatting sqref="COG40">
    <cfRule type="colorScale" priority="749">
      <colorScale>
        <cfvo type="percent" val="0"/>
        <cfvo type="percent" val="100"/>
        <color rgb="FFFF7128"/>
        <color rgb="FFFFEF9C"/>
      </colorScale>
    </cfRule>
  </conditionalFormatting>
  <conditionalFormatting sqref="COG48">
    <cfRule type="colorScale" priority="748">
      <colorScale>
        <cfvo type="percent" val="0"/>
        <cfvo type="percent" val="100"/>
        <color rgb="FFFF7128"/>
        <color rgb="FFFFEF9C"/>
      </colorScale>
    </cfRule>
  </conditionalFormatting>
  <conditionalFormatting sqref="COM7:COM14 COM16:COM47">
    <cfRule type="cellIs" dxfId="740" priority="745" operator="between">
      <formula>80</formula>
      <formula>50</formula>
    </cfRule>
    <cfRule type="cellIs" dxfId="739" priority="746" operator="greaterThan">
      <formula>80</formula>
    </cfRule>
    <cfRule type="cellIs" dxfId="738" priority="747" operator="between">
      <formula>0</formula>
      <formula>50</formula>
    </cfRule>
  </conditionalFormatting>
  <conditionalFormatting sqref="COU14">
    <cfRule type="colorScale" priority="744">
      <colorScale>
        <cfvo type="percent" val="0"/>
        <cfvo type="percent" val="100"/>
        <color rgb="FFFF7128"/>
        <color rgb="FFFFEF9C"/>
      </colorScale>
    </cfRule>
  </conditionalFormatting>
  <conditionalFormatting sqref="COU40">
    <cfRule type="colorScale" priority="743">
      <colorScale>
        <cfvo type="percent" val="0"/>
        <cfvo type="percent" val="100"/>
        <color rgb="FFFF7128"/>
        <color rgb="FFFFEF9C"/>
      </colorScale>
    </cfRule>
  </conditionalFormatting>
  <conditionalFormatting sqref="COU48">
    <cfRule type="colorScale" priority="742">
      <colorScale>
        <cfvo type="percent" val="0"/>
        <cfvo type="percent" val="100"/>
        <color rgb="FFFF7128"/>
        <color rgb="FFFFEF9C"/>
      </colorScale>
    </cfRule>
  </conditionalFormatting>
  <conditionalFormatting sqref="CPA7:CPA14 CPA16:CPA47">
    <cfRule type="cellIs" dxfId="737" priority="739" operator="between">
      <formula>80</formula>
      <formula>50</formula>
    </cfRule>
    <cfRule type="cellIs" dxfId="736" priority="740" operator="greaterThan">
      <formula>80</formula>
    </cfRule>
    <cfRule type="cellIs" dxfId="735" priority="741" operator="between">
      <formula>0</formula>
      <formula>50</formula>
    </cfRule>
  </conditionalFormatting>
  <conditionalFormatting sqref="CPI14">
    <cfRule type="colorScale" priority="738">
      <colorScale>
        <cfvo type="percent" val="0"/>
        <cfvo type="percent" val="100"/>
        <color rgb="FFFF7128"/>
        <color rgb="FFFFEF9C"/>
      </colorScale>
    </cfRule>
  </conditionalFormatting>
  <conditionalFormatting sqref="CPI40">
    <cfRule type="colorScale" priority="737">
      <colorScale>
        <cfvo type="percent" val="0"/>
        <cfvo type="percent" val="100"/>
        <color rgb="FFFF7128"/>
        <color rgb="FFFFEF9C"/>
      </colorScale>
    </cfRule>
  </conditionalFormatting>
  <conditionalFormatting sqref="CPI48">
    <cfRule type="colorScale" priority="736">
      <colorScale>
        <cfvo type="percent" val="0"/>
        <cfvo type="percent" val="100"/>
        <color rgb="FFFF7128"/>
        <color rgb="FFFFEF9C"/>
      </colorScale>
    </cfRule>
  </conditionalFormatting>
  <conditionalFormatting sqref="CPO7:CPO14 CPO16:CPO47">
    <cfRule type="cellIs" dxfId="734" priority="733" operator="between">
      <formula>80</formula>
      <formula>50</formula>
    </cfRule>
    <cfRule type="cellIs" dxfId="733" priority="734" operator="greaterThan">
      <formula>80</formula>
    </cfRule>
    <cfRule type="cellIs" dxfId="732" priority="735" operator="between">
      <formula>0</formula>
      <formula>50</formula>
    </cfRule>
  </conditionalFormatting>
  <conditionalFormatting sqref="CPW14">
    <cfRule type="colorScale" priority="732">
      <colorScale>
        <cfvo type="percent" val="0"/>
        <cfvo type="percent" val="100"/>
        <color rgb="FFFF7128"/>
        <color rgb="FFFFEF9C"/>
      </colorScale>
    </cfRule>
  </conditionalFormatting>
  <conditionalFormatting sqref="CPW40">
    <cfRule type="colorScale" priority="731">
      <colorScale>
        <cfvo type="percent" val="0"/>
        <cfvo type="percent" val="100"/>
        <color rgb="FFFF7128"/>
        <color rgb="FFFFEF9C"/>
      </colorScale>
    </cfRule>
  </conditionalFormatting>
  <conditionalFormatting sqref="CPW48">
    <cfRule type="colorScale" priority="730">
      <colorScale>
        <cfvo type="percent" val="0"/>
        <cfvo type="percent" val="100"/>
        <color rgb="FFFF7128"/>
        <color rgb="FFFFEF9C"/>
      </colorScale>
    </cfRule>
  </conditionalFormatting>
  <conditionalFormatting sqref="CQC7:CQC14 CQC16:CQC47">
    <cfRule type="cellIs" dxfId="731" priority="727" operator="between">
      <formula>80</formula>
      <formula>50</formula>
    </cfRule>
    <cfRule type="cellIs" dxfId="730" priority="728" operator="greaterThan">
      <formula>80</formula>
    </cfRule>
    <cfRule type="cellIs" dxfId="729" priority="729" operator="between">
      <formula>0</formula>
      <formula>50</formula>
    </cfRule>
  </conditionalFormatting>
  <conditionalFormatting sqref="CQK14">
    <cfRule type="colorScale" priority="726">
      <colorScale>
        <cfvo type="percent" val="0"/>
        <cfvo type="percent" val="100"/>
        <color rgb="FFFF7128"/>
        <color rgb="FFFFEF9C"/>
      </colorScale>
    </cfRule>
  </conditionalFormatting>
  <conditionalFormatting sqref="CQK40">
    <cfRule type="colorScale" priority="725">
      <colorScale>
        <cfvo type="percent" val="0"/>
        <cfvo type="percent" val="100"/>
        <color rgb="FFFF7128"/>
        <color rgb="FFFFEF9C"/>
      </colorScale>
    </cfRule>
  </conditionalFormatting>
  <conditionalFormatting sqref="CQK48">
    <cfRule type="colorScale" priority="724">
      <colorScale>
        <cfvo type="percent" val="0"/>
        <cfvo type="percent" val="100"/>
        <color rgb="FFFF7128"/>
        <color rgb="FFFFEF9C"/>
      </colorScale>
    </cfRule>
  </conditionalFormatting>
  <conditionalFormatting sqref="CQQ7:CQQ14 CQQ16:CQQ47">
    <cfRule type="cellIs" dxfId="728" priority="721" operator="between">
      <formula>80</formula>
      <formula>50</formula>
    </cfRule>
    <cfRule type="cellIs" dxfId="727" priority="722" operator="greaterThan">
      <formula>80</formula>
    </cfRule>
    <cfRule type="cellIs" dxfId="726" priority="723" operator="between">
      <formula>0</formula>
      <formula>50</formula>
    </cfRule>
  </conditionalFormatting>
  <conditionalFormatting sqref="CQY14">
    <cfRule type="colorScale" priority="720">
      <colorScale>
        <cfvo type="percent" val="0"/>
        <cfvo type="percent" val="100"/>
        <color rgb="FFFF7128"/>
        <color rgb="FFFFEF9C"/>
      </colorScale>
    </cfRule>
  </conditionalFormatting>
  <conditionalFormatting sqref="CQY40">
    <cfRule type="colorScale" priority="719">
      <colorScale>
        <cfvo type="percent" val="0"/>
        <cfvo type="percent" val="100"/>
        <color rgb="FFFF7128"/>
        <color rgb="FFFFEF9C"/>
      </colorScale>
    </cfRule>
  </conditionalFormatting>
  <conditionalFormatting sqref="CQY48">
    <cfRule type="colorScale" priority="718">
      <colorScale>
        <cfvo type="percent" val="0"/>
        <cfvo type="percent" val="100"/>
        <color rgb="FFFF7128"/>
        <color rgb="FFFFEF9C"/>
      </colorScale>
    </cfRule>
  </conditionalFormatting>
  <conditionalFormatting sqref="CRE7:CRE14 CRE16:CRE47">
    <cfRule type="cellIs" dxfId="725" priority="715" operator="between">
      <formula>80</formula>
      <formula>50</formula>
    </cfRule>
    <cfRule type="cellIs" dxfId="724" priority="716" operator="greaterThan">
      <formula>80</formula>
    </cfRule>
    <cfRule type="cellIs" dxfId="723" priority="717" operator="between">
      <formula>0</formula>
      <formula>50</formula>
    </cfRule>
  </conditionalFormatting>
  <conditionalFormatting sqref="CRM14">
    <cfRule type="colorScale" priority="714">
      <colorScale>
        <cfvo type="percent" val="0"/>
        <cfvo type="percent" val="100"/>
        <color rgb="FFFF7128"/>
        <color rgb="FFFFEF9C"/>
      </colorScale>
    </cfRule>
  </conditionalFormatting>
  <conditionalFormatting sqref="CRM40">
    <cfRule type="colorScale" priority="713">
      <colorScale>
        <cfvo type="percent" val="0"/>
        <cfvo type="percent" val="100"/>
        <color rgb="FFFF7128"/>
        <color rgb="FFFFEF9C"/>
      </colorScale>
    </cfRule>
  </conditionalFormatting>
  <conditionalFormatting sqref="CRM48">
    <cfRule type="colorScale" priority="712">
      <colorScale>
        <cfvo type="percent" val="0"/>
        <cfvo type="percent" val="100"/>
        <color rgb="FFFF7128"/>
        <color rgb="FFFFEF9C"/>
      </colorScale>
    </cfRule>
  </conditionalFormatting>
  <conditionalFormatting sqref="CRS7:CRS14 CRS16:CRS47">
    <cfRule type="cellIs" dxfId="722" priority="709" operator="between">
      <formula>80</formula>
      <formula>50</formula>
    </cfRule>
    <cfRule type="cellIs" dxfId="721" priority="710" operator="greaterThan">
      <formula>80</formula>
    </cfRule>
    <cfRule type="cellIs" dxfId="720" priority="711" operator="between">
      <formula>0</formula>
      <formula>50</formula>
    </cfRule>
  </conditionalFormatting>
  <conditionalFormatting sqref="CSA14">
    <cfRule type="colorScale" priority="708">
      <colorScale>
        <cfvo type="percent" val="0"/>
        <cfvo type="percent" val="100"/>
        <color rgb="FFFF7128"/>
        <color rgb="FFFFEF9C"/>
      </colorScale>
    </cfRule>
  </conditionalFormatting>
  <conditionalFormatting sqref="CSA40">
    <cfRule type="colorScale" priority="707">
      <colorScale>
        <cfvo type="percent" val="0"/>
        <cfvo type="percent" val="100"/>
        <color rgb="FFFF7128"/>
        <color rgb="FFFFEF9C"/>
      </colorScale>
    </cfRule>
  </conditionalFormatting>
  <conditionalFormatting sqref="CSA48">
    <cfRule type="colorScale" priority="706">
      <colorScale>
        <cfvo type="percent" val="0"/>
        <cfvo type="percent" val="100"/>
        <color rgb="FFFF7128"/>
        <color rgb="FFFFEF9C"/>
      </colorScale>
    </cfRule>
  </conditionalFormatting>
  <conditionalFormatting sqref="CSG7:CSG14 CSG16:CSG47">
    <cfRule type="cellIs" dxfId="719" priority="703" operator="between">
      <formula>80</formula>
      <formula>50</formula>
    </cfRule>
    <cfRule type="cellIs" dxfId="718" priority="704" operator="greaterThan">
      <formula>80</formula>
    </cfRule>
    <cfRule type="cellIs" dxfId="717" priority="705" operator="between">
      <formula>0</formula>
      <formula>50</formula>
    </cfRule>
  </conditionalFormatting>
  <conditionalFormatting sqref="CSO14">
    <cfRule type="colorScale" priority="702">
      <colorScale>
        <cfvo type="percent" val="0"/>
        <cfvo type="percent" val="100"/>
        <color rgb="FFFF7128"/>
        <color rgb="FFFFEF9C"/>
      </colorScale>
    </cfRule>
  </conditionalFormatting>
  <conditionalFormatting sqref="CSO40">
    <cfRule type="colorScale" priority="701">
      <colorScale>
        <cfvo type="percent" val="0"/>
        <cfvo type="percent" val="100"/>
        <color rgb="FFFF7128"/>
        <color rgb="FFFFEF9C"/>
      </colorScale>
    </cfRule>
  </conditionalFormatting>
  <conditionalFormatting sqref="CSO48">
    <cfRule type="colorScale" priority="700">
      <colorScale>
        <cfvo type="percent" val="0"/>
        <cfvo type="percent" val="100"/>
        <color rgb="FFFF7128"/>
        <color rgb="FFFFEF9C"/>
      </colorScale>
    </cfRule>
  </conditionalFormatting>
  <conditionalFormatting sqref="CSU7:CSU14 CSU16:CSU47">
    <cfRule type="cellIs" dxfId="716" priority="697" operator="between">
      <formula>80</formula>
      <formula>50</formula>
    </cfRule>
    <cfRule type="cellIs" dxfId="715" priority="698" operator="greaterThan">
      <formula>80</formula>
    </cfRule>
    <cfRule type="cellIs" dxfId="714" priority="699" operator="between">
      <formula>0</formula>
      <formula>50</formula>
    </cfRule>
  </conditionalFormatting>
  <conditionalFormatting sqref="CTC14">
    <cfRule type="colorScale" priority="696">
      <colorScale>
        <cfvo type="percent" val="0"/>
        <cfvo type="percent" val="100"/>
        <color rgb="FFFF7128"/>
        <color rgb="FFFFEF9C"/>
      </colorScale>
    </cfRule>
  </conditionalFormatting>
  <conditionalFormatting sqref="CTC40">
    <cfRule type="colorScale" priority="695">
      <colorScale>
        <cfvo type="percent" val="0"/>
        <cfvo type="percent" val="100"/>
        <color rgb="FFFF7128"/>
        <color rgb="FFFFEF9C"/>
      </colorScale>
    </cfRule>
  </conditionalFormatting>
  <conditionalFormatting sqref="CTC48">
    <cfRule type="colorScale" priority="694">
      <colorScale>
        <cfvo type="percent" val="0"/>
        <cfvo type="percent" val="100"/>
        <color rgb="FFFF7128"/>
        <color rgb="FFFFEF9C"/>
      </colorScale>
    </cfRule>
  </conditionalFormatting>
  <conditionalFormatting sqref="CTI7:CTI14 CTI16:CTI47">
    <cfRule type="cellIs" dxfId="713" priority="691" operator="between">
      <formula>80</formula>
      <formula>50</formula>
    </cfRule>
    <cfRule type="cellIs" dxfId="712" priority="692" operator="greaterThan">
      <formula>80</formula>
    </cfRule>
    <cfRule type="cellIs" dxfId="711" priority="693" operator="between">
      <formula>0</formula>
      <formula>50</formula>
    </cfRule>
  </conditionalFormatting>
  <conditionalFormatting sqref="CTQ14">
    <cfRule type="colorScale" priority="690">
      <colorScale>
        <cfvo type="percent" val="0"/>
        <cfvo type="percent" val="100"/>
        <color rgb="FFFF7128"/>
        <color rgb="FFFFEF9C"/>
      </colorScale>
    </cfRule>
  </conditionalFormatting>
  <conditionalFormatting sqref="CTQ40">
    <cfRule type="colorScale" priority="689">
      <colorScale>
        <cfvo type="percent" val="0"/>
        <cfvo type="percent" val="100"/>
        <color rgb="FFFF7128"/>
        <color rgb="FFFFEF9C"/>
      </colorScale>
    </cfRule>
  </conditionalFormatting>
  <conditionalFormatting sqref="CTQ48">
    <cfRule type="colorScale" priority="688">
      <colorScale>
        <cfvo type="percent" val="0"/>
        <cfvo type="percent" val="100"/>
        <color rgb="FFFF7128"/>
        <color rgb="FFFFEF9C"/>
      </colorScale>
    </cfRule>
  </conditionalFormatting>
  <conditionalFormatting sqref="CTW7:CTW14 CTW16:CTW47">
    <cfRule type="cellIs" dxfId="710" priority="685" operator="between">
      <formula>80</formula>
      <formula>50</formula>
    </cfRule>
    <cfRule type="cellIs" dxfId="709" priority="686" operator="greaterThan">
      <formula>80</formula>
    </cfRule>
    <cfRule type="cellIs" dxfId="708" priority="687" operator="between">
      <formula>0</formula>
      <formula>50</formula>
    </cfRule>
  </conditionalFormatting>
  <conditionalFormatting sqref="CUE14">
    <cfRule type="colorScale" priority="684">
      <colorScale>
        <cfvo type="percent" val="0"/>
        <cfvo type="percent" val="100"/>
        <color rgb="FFFF7128"/>
        <color rgb="FFFFEF9C"/>
      </colorScale>
    </cfRule>
  </conditionalFormatting>
  <conditionalFormatting sqref="CUE40">
    <cfRule type="colorScale" priority="683">
      <colorScale>
        <cfvo type="percent" val="0"/>
        <cfvo type="percent" val="100"/>
        <color rgb="FFFF7128"/>
        <color rgb="FFFFEF9C"/>
      </colorScale>
    </cfRule>
  </conditionalFormatting>
  <conditionalFormatting sqref="CUE48">
    <cfRule type="colorScale" priority="682">
      <colorScale>
        <cfvo type="percent" val="0"/>
        <cfvo type="percent" val="100"/>
        <color rgb="FFFF7128"/>
        <color rgb="FFFFEF9C"/>
      </colorScale>
    </cfRule>
  </conditionalFormatting>
  <conditionalFormatting sqref="CUK7:CUK14 CUK16:CUK47">
    <cfRule type="cellIs" dxfId="707" priority="679" operator="between">
      <formula>80</formula>
      <formula>50</formula>
    </cfRule>
    <cfRule type="cellIs" dxfId="706" priority="680" operator="greaterThan">
      <formula>80</formula>
    </cfRule>
    <cfRule type="cellIs" dxfId="705" priority="681" operator="between">
      <formula>0</formula>
      <formula>50</formula>
    </cfRule>
  </conditionalFormatting>
  <conditionalFormatting sqref="CUS14">
    <cfRule type="colorScale" priority="678">
      <colorScale>
        <cfvo type="percent" val="0"/>
        <cfvo type="percent" val="100"/>
        <color rgb="FFFF7128"/>
        <color rgb="FFFFEF9C"/>
      </colorScale>
    </cfRule>
  </conditionalFormatting>
  <conditionalFormatting sqref="CUS40">
    <cfRule type="colorScale" priority="677">
      <colorScale>
        <cfvo type="percent" val="0"/>
        <cfvo type="percent" val="100"/>
        <color rgb="FFFF7128"/>
        <color rgb="FFFFEF9C"/>
      </colorScale>
    </cfRule>
  </conditionalFormatting>
  <conditionalFormatting sqref="CUS48">
    <cfRule type="colorScale" priority="676">
      <colorScale>
        <cfvo type="percent" val="0"/>
        <cfvo type="percent" val="100"/>
        <color rgb="FFFF7128"/>
        <color rgb="FFFFEF9C"/>
      </colorScale>
    </cfRule>
  </conditionalFormatting>
  <conditionalFormatting sqref="CUY7:CUY14 CUY16:CUY47">
    <cfRule type="cellIs" dxfId="704" priority="673" operator="between">
      <formula>80</formula>
      <formula>50</formula>
    </cfRule>
    <cfRule type="cellIs" dxfId="703" priority="674" operator="greaterThan">
      <formula>80</formula>
    </cfRule>
    <cfRule type="cellIs" dxfId="702" priority="675" operator="between">
      <formula>0</formula>
      <formula>50</formula>
    </cfRule>
  </conditionalFormatting>
  <conditionalFormatting sqref="CVG14">
    <cfRule type="colorScale" priority="672">
      <colorScale>
        <cfvo type="percent" val="0"/>
        <cfvo type="percent" val="100"/>
        <color rgb="FFFF7128"/>
        <color rgb="FFFFEF9C"/>
      </colorScale>
    </cfRule>
  </conditionalFormatting>
  <conditionalFormatting sqref="CVG40">
    <cfRule type="colorScale" priority="671">
      <colorScale>
        <cfvo type="percent" val="0"/>
        <cfvo type="percent" val="100"/>
        <color rgb="FFFF7128"/>
        <color rgb="FFFFEF9C"/>
      </colorScale>
    </cfRule>
  </conditionalFormatting>
  <conditionalFormatting sqref="CVG48">
    <cfRule type="colorScale" priority="670">
      <colorScale>
        <cfvo type="percent" val="0"/>
        <cfvo type="percent" val="100"/>
        <color rgb="FFFF7128"/>
        <color rgb="FFFFEF9C"/>
      </colorScale>
    </cfRule>
  </conditionalFormatting>
  <conditionalFormatting sqref="CVM7:CVM14 CVM16:CVM47">
    <cfRule type="cellIs" dxfId="701" priority="667" operator="between">
      <formula>80</formula>
      <formula>50</formula>
    </cfRule>
    <cfRule type="cellIs" dxfId="700" priority="668" operator="greaterThan">
      <formula>80</formula>
    </cfRule>
    <cfRule type="cellIs" dxfId="699" priority="669" operator="between">
      <formula>0</formula>
      <formula>50</formula>
    </cfRule>
  </conditionalFormatting>
  <conditionalFormatting sqref="CVU14">
    <cfRule type="colorScale" priority="666">
      <colorScale>
        <cfvo type="percent" val="0"/>
        <cfvo type="percent" val="100"/>
        <color rgb="FFFF7128"/>
        <color rgb="FFFFEF9C"/>
      </colorScale>
    </cfRule>
  </conditionalFormatting>
  <conditionalFormatting sqref="CVU40">
    <cfRule type="colorScale" priority="665">
      <colorScale>
        <cfvo type="percent" val="0"/>
        <cfvo type="percent" val="100"/>
        <color rgb="FFFF7128"/>
        <color rgb="FFFFEF9C"/>
      </colorScale>
    </cfRule>
  </conditionalFormatting>
  <conditionalFormatting sqref="CVU48">
    <cfRule type="colorScale" priority="664">
      <colorScale>
        <cfvo type="percent" val="0"/>
        <cfvo type="percent" val="100"/>
        <color rgb="FFFF7128"/>
        <color rgb="FFFFEF9C"/>
      </colorScale>
    </cfRule>
  </conditionalFormatting>
  <conditionalFormatting sqref="CWA7:CWA14 CWA16:CWA47">
    <cfRule type="cellIs" dxfId="698" priority="661" operator="between">
      <formula>80</formula>
      <formula>50</formula>
    </cfRule>
    <cfRule type="cellIs" dxfId="697" priority="662" operator="greaterThan">
      <formula>80</formula>
    </cfRule>
    <cfRule type="cellIs" dxfId="696" priority="663" operator="between">
      <formula>0</formula>
      <formula>50</formula>
    </cfRule>
  </conditionalFormatting>
  <conditionalFormatting sqref="CWI14">
    <cfRule type="colorScale" priority="660">
      <colorScale>
        <cfvo type="percent" val="0"/>
        <cfvo type="percent" val="100"/>
        <color rgb="FFFF7128"/>
        <color rgb="FFFFEF9C"/>
      </colorScale>
    </cfRule>
  </conditionalFormatting>
  <conditionalFormatting sqref="CWI40">
    <cfRule type="colorScale" priority="659">
      <colorScale>
        <cfvo type="percent" val="0"/>
        <cfvo type="percent" val="100"/>
        <color rgb="FFFF7128"/>
        <color rgb="FFFFEF9C"/>
      </colorScale>
    </cfRule>
  </conditionalFormatting>
  <conditionalFormatting sqref="CWI48">
    <cfRule type="colorScale" priority="658">
      <colorScale>
        <cfvo type="percent" val="0"/>
        <cfvo type="percent" val="100"/>
        <color rgb="FFFF7128"/>
        <color rgb="FFFFEF9C"/>
      </colorScale>
    </cfRule>
  </conditionalFormatting>
  <conditionalFormatting sqref="CWO7:CWO14 CWO16:CWO47">
    <cfRule type="cellIs" dxfId="695" priority="655" operator="between">
      <formula>80</formula>
      <formula>50</formula>
    </cfRule>
    <cfRule type="cellIs" dxfId="694" priority="656" operator="greaterThan">
      <formula>80</formula>
    </cfRule>
    <cfRule type="cellIs" dxfId="693" priority="657" operator="between">
      <formula>0</formula>
      <formula>50</formula>
    </cfRule>
  </conditionalFormatting>
  <conditionalFormatting sqref="CWW14">
    <cfRule type="colorScale" priority="654">
      <colorScale>
        <cfvo type="percent" val="0"/>
        <cfvo type="percent" val="100"/>
        <color rgb="FFFF7128"/>
        <color rgb="FFFFEF9C"/>
      </colorScale>
    </cfRule>
  </conditionalFormatting>
  <conditionalFormatting sqref="CWW40">
    <cfRule type="colorScale" priority="653">
      <colorScale>
        <cfvo type="percent" val="0"/>
        <cfvo type="percent" val="100"/>
        <color rgb="FFFF7128"/>
        <color rgb="FFFFEF9C"/>
      </colorScale>
    </cfRule>
  </conditionalFormatting>
  <conditionalFormatting sqref="CWW48">
    <cfRule type="colorScale" priority="652">
      <colorScale>
        <cfvo type="percent" val="0"/>
        <cfvo type="percent" val="100"/>
        <color rgb="FFFF7128"/>
        <color rgb="FFFFEF9C"/>
      </colorScale>
    </cfRule>
  </conditionalFormatting>
  <conditionalFormatting sqref="CXC7:CXC14 CXC16:CXC47">
    <cfRule type="cellIs" dxfId="692" priority="649" operator="between">
      <formula>80</formula>
      <formula>50</formula>
    </cfRule>
    <cfRule type="cellIs" dxfId="691" priority="650" operator="greaterThan">
      <formula>80</formula>
    </cfRule>
    <cfRule type="cellIs" dxfId="690" priority="651" operator="between">
      <formula>0</formula>
      <formula>50</formula>
    </cfRule>
  </conditionalFormatting>
  <conditionalFormatting sqref="CXK14">
    <cfRule type="colorScale" priority="648">
      <colorScale>
        <cfvo type="percent" val="0"/>
        <cfvo type="percent" val="100"/>
        <color rgb="FFFF7128"/>
        <color rgb="FFFFEF9C"/>
      </colorScale>
    </cfRule>
  </conditionalFormatting>
  <conditionalFormatting sqref="CXK40">
    <cfRule type="colorScale" priority="647">
      <colorScale>
        <cfvo type="percent" val="0"/>
        <cfvo type="percent" val="100"/>
        <color rgb="FFFF7128"/>
        <color rgb="FFFFEF9C"/>
      </colorScale>
    </cfRule>
  </conditionalFormatting>
  <conditionalFormatting sqref="CXK48">
    <cfRule type="colorScale" priority="646">
      <colorScale>
        <cfvo type="percent" val="0"/>
        <cfvo type="percent" val="100"/>
        <color rgb="FFFF7128"/>
        <color rgb="FFFFEF9C"/>
      </colorScale>
    </cfRule>
  </conditionalFormatting>
  <conditionalFormatting sqref="CXQ7:CXQ14 CXQ16:CXQ47">
    <cfRule type="cellIs" dxfId="689" priority="643" operator="between">
      <formula>80</formula>
      <formula>50</formula>
    </cfRule>
    <cfRule type="cellIs" dxfId="688" priority="644" operator="greaterThan">
      <formula>80</formula>
    </cfRule>
    <cfRule type="cellIs" dxfId="687" priority="645" operator="between">
      <formula>0</formula>
      <formula>50</formula>
    </cfRule>
  </conditionalFormatting>
  <conditionalFormatting sqref="CXY14">
    <cfRule type="colorScale" priority="642">
      <colorScale>
        <cfvo type="percent" val="0"/>
        <cfvo type="percent" val="100"/>
        <color rgb="FFFF7128"/>
        <color rgb="FFFFEF9C"/>
      </colorScale>
    </cfRule>
  </conditionalFormatting>
  <conditionalFormatting sqref="CXY40">
    <cfRule type="colorScale" priority="641">
      <colorScale>
        <cfvo type="percent" val="0"/>
        <cfvo type="percent" val="100"/>
        <color rgb="FFFF7128"/>
        <color rgb="FFFFEF9C"/>
      </colorScale>
    </cfRule>
  </conditionalFormatting>
  <conditionalFormatting sqref="CXY48">
    <cfRule type="colorScale" priority="640">
      <colorScale>
        <cfvo type="percent" val="0"/>
        <cfvo type="percent" val="100"/>
        <color rgb="FFFF7128"/>
        <color rgb="FFFFEF9C"/>
      </colorScale>
    </cfRule>
  </conditionalFormatting>
  <conditionalFormatting sqref="CYE7:CYE14 CYE16:CYE47">
    <cfRule type="cellIs" dxfId="686" priority="637" operator="between">
      <formula>80</formula>
      <formula>50</formula>
    </cfRule>
    <cfRule type="cellIs" dxfId="685" priority="638" operator="greaterThan">
      <formula>80</formula>
    </cfRule>
    <cfRule type="cellIs" dxfId="684" priority="639" operator="between">
      <formula>0</formula>
      <formula>50</formula>
    </cfRule>
  </conditionalFormatting>
  <conditionalFormatting sqref="CYM14">
    <cfRule type="colorScale" priority="636">
      <colorScale>
        <cfvo type="percent" val="0"/>
        <cfvo type="percent" val="100"/>
        <color rgb="FFFF7128"/>
        <color rgb="FFFFEF9C"/>
      </colorScale>
    </cfRule>
  </conditionalFormatting>
  <conditionalFormatting sqref="CYM40">
    <cfRule type="colorScale" priority="635">
      <colorScale>
        <cfvo type="percent" val="0"/>
        <cfvo type="percent" val="100"/>
        <color rgb="FFFF7128"/>
        <color rgb="FFFFEF9C"/>
      </colorScale>
    </cfRule>
  </conditionalFormatting>
  <conditionalFormatting sqref="CYM48">
    <cfRule type="colorScale" priority="634">
      <colorScale>
        <cfvo type="percent" val="0"/>
        <cfvo type="percent" val="100"/>
        <color rgb="FFFF7128"/>
        <color rgb="FFFFEF9C"/>
      </colorScale>
    </cfRule>
  </conditionalFormatting>
  <conditionalFormatting sqref="CYS7:CYS14 CYS16:CYS47">
    <cfRule type="cellIs" dxfId="683" priority="631" operator="between">
      <formula>80</formula>
      <formula>50</formula>
    </cfRule>
    <cfRule type="cellIs" dxfId="682" priority="632" operator="greaterThan">
      <formula>80</formula>
    </cfRule>
    <cfRule type="cellIs" dxfId="681" priority="633" operator="between">
      <formula>0</formula>
      <formula>50</formula>
    </cfRule>
  </conditionalFormatting>
  <conditionalFormatting sqref="CZA14">
    <cfRule type="colorScale" priority="630">
      <colorScale>
        <cfvo type="percent" val="0"/>
        <cfvo type="percent" val="100"/>
        <color rgb="FFFF7128"/>
        <color rgb="FFFFEF9C"/>
      </colorScale>
    </cfRule>
  </conditionalFormatting>
  <conditionalFormatting sqref="CZA40">
    <cfRule type="colorScale" priority="629">
      <colorScale>
        <cfvo type="percent" val="0"/>
        <cfvo type="percent" val="100"/>
        <color rgb="FFFF7128"/>
        <color rgb="FFFFEF9C"/>
      </colorScale>
    </cfRule>
  </conditionalFormatting>
  <conditionalFormatting sqref="CZA48">
    <cfRule type="colorScale" priority="628">
      <colorScale>
        <cfvo type="percent" val="0"/>
        <cfvo type="percent" val="100"/>
        <color rgb="FFFF7128"/>
        <color rgb="FFFFEF9C"/>
      </colorScale>
    </cfRule>
  </conditionalFormatting>
  <conditionalFormatting sqref="CZG7:CZG14 CZG16:CZG47">
    <cfRule type="cellIs" dxfId="680" priority="625" operator="between">
      <formula>80</formula>
      <formula>50</formula>
    </cfRule>
    <cfRule type="cellIs" dxfId="679" priority="626" operator="greaterThan">
      <formula>80</formula>
    </cfRule>
    <cfRule type="cellIs" dxfId="678" priority="627" operator="between">
      <formula>0</formula>
      <formula>50</formula>
    </cfRule>
  </conditionalFormatting>
  <conditionalFormatting sqref="CZO14">
    <cfRule type="colorScale" priority="624">
      <colorScale>
        <cfvo type="percent" val="0"/>
        <cfvo type="percent" val="100"/>
        <color rgb="FFFF7128"/>
        <color rgb="FFFFEF9C"/>
      </colorScale>
    </cfRule>
  </conditionalFormatting>
  <conditionalFormatting sqref="CZO40">
    <cfRule type="colorScale" priority="623">
      <colorScale>
        <cfvo type="percent" val="0"/>
        <cfvo type="percent" val="100"/>
        <color rgb="FFFF7128"/>
        <color rgb="FFFFEF9C"/>
      </colorScale>
    </cfRule>
  </conditionalFormatting>
  <conditionalFormatting sqref="CZO48">
    <cfRule type="colorScale" priority="622">
      <colorScale>
        <cfvo type="percent" val="0"/>
        <cfvo type="percent" val="100"/>
        <color rgb="FFFF7128"/>
        <color rgb="FFFFEF9C"/>
      </colorScale>
    </cfRule>
  </conditionalFormatting>
  <conditionalFormatting sqref="CZU7:CZU14 CZU16:CZU47">
    <cfRule type="cellIs" dxfId="677" priority="619" operator="between">
      <formula>80</formula>
      <formula>50</formula>
    </cfRule>
    <cfRule type="cellIs" dxfId="676" priority="620" operator="greaterThan">
      <formula>80</formula>
    </cfRule>
    <cfRule type="cellIs" dxfId="675" priority="621" operator="between">
      <formula>0</formula>
      <formula>50</formula>
    </cfRule>
  </conditionalFormatting>
  <conditionalFormatting sqref="DAC14">
    <cfRule type="colorScale" priority="618">
      <colorScale>
        <cfvo type="percent" val="0"/>
        <cfvo type="percent" val="100"/>
        <color rgb="FFFF7128"/>
        <color rgb="FFFFEF9C"/>
      </colorScale>
    </cfRule>
  </conditionalFormatting>
  <conditionalFormatting sqref="DAC40">
    <cfRule type="colorScale" priority="617">
      <colorScale>
        <cfvo type="percent" val="0"/>
        <cfvo type="percent" val="100"/>
        <color rgb="FFFF7128"/>
        <color rgb="FFFFEF9C"/>
      </colorScale>
    </cfRule>
  </conditionalFormatting>
  <conditionalFormatting sqref="DAC48">
    <cfRule type="colorScale" priority="616">
      <colorScale>
        <cfvo type="percent" val="0"/>
        <cfvo type="percent" val="100"/>
        <color rgb="FFFF7128"/>
        <color rgb="FFFFEF9C"/>
      </colorScale>
    </cfRule>
  </conditionalFormatting>
  <conditionalFormatting sqref="DAI7:DAI14 DAI16:DAI47">
    <cfRule type="cellIs" dxfId="674" priority="613" operator="between">
      <formula>80</formula>
      <formula>50</formula>
    </cfRule>
    <cfRule type="cellIs" dxfId="673" priority="614" operator="greaterThan">
      <formula>80</formula>
    </cfRule>
    <cfRule type="cellIs" dxfId="672" priority="615" operator="between">
      <formula>0</formula>
      <formula>50</formula>
    </cfRule>
  </conditionalFormatting>
  <conditionalFormatting sqref="DAQ14">
    <cfRule type="colorScale" priority="612">
      <colorScale>
        <cfvo type="percent" val="0"/>
        <cfvo type="percent" val="100"/>
        <color rgb="FFFF7128"/>
        <color rgb="FFFFEF9C"/>
      </colorScale>
    </cfRule>
  </conditionalFormatting>
  <conditionalFormatting sqref="DAQ40">
    <cfRule type="colorScale" priority="611">
      <colorScale>
        <cfvo type="percent" val="0"/>
        <cfvo type="percent" val="100"/>
        <color rgb="FFFF7128"/>
        <color rgb="FFFFEF9C"/>
      </colorScale>
    </cfRule>
  </conditionalFormatting>
  <conditionalFormatting sqref="DAQ48">
    <cfRule type="colorScale" priority="610">
      <colorScale>
        <cfvo type="percent" val="0"/>
        <cfvo type="percent" val="100"/>
        <color rgb="FFFF7128"/>
        <color rgb="FFFFEF9C"/>
      </colorScale>
    </cfRule>
  </conditionalFormatting>
  <conditionalFormatting sqref="DAW7:DAW14 DAW16:DAW47">
    <cfRule type="cellIs" dxfId="671" priority="607" operator="between">
      <formula>80</formula>
      <formula>50</formula>
    </cfRule>
    <cfRule type="cellIs" dxfId="670" priority="608" operator="greaterThan">
      <formula>80</formula>
    </cfRule>
    <cfRule type="cellIs" dxfId="669" priority="609" operator="between">
      <formula>0</formula>
      <formula>50</formula>
    </cfRule>
  </conditionalFormatting>
  <conditionalFormatting sqref="DBE14">
    <cfRule type="colorScale" priority="606">
      <colorScale>
        <cfvo type="percent" val="0"/>
        <cfvo type="percent" val="100"/>
        <color rgb="FFFF7128"/>
        <color rgb="FFFFEF9C"/>
      </colorScale>
    </cfRule>
  </conditionalFormatting>
  <conditionalFormatting sqref="DBE40">
    <cfRule type="colorScale" priority="605">
      <colorScale>
        <cfvo type="percent" val="0"/>
        <cfvo type="percent" val="100"/>
        <color rgb="FFFF7128"/>
        <color rgb="FFFFEF9C"/>
      </colorScale>
    </cfRule>
  </conditionalFormatting>
  <conditionalFormatting sqref="DBE48">
    <cfRule type="colorScale" priority="604">
      <colorScale>
        <cfvo type="percent" val="0"/>
        <cfvo type="percent" val="100"/>
        <color rgb="FFFF7128"/>
        <color rgb="FFFFEF9C"/>
      </colorScale>
    </cfRule>
  </conditionalFormatting>
  <conditionalFormatting sqref="DBK7:DBK14 DBK16:DBK47">
    <cfRule type="cellIs" dxfId="668" priority="601" operator="between">
      <formula>80</formula>
      <formula>50</formula>
    </cfRule>
    <cfRule type="cellIs" dxfId="667" priority="602" operator="greaterThan">
      <formula>80</formula>
    </cfRule>
    <cfRule type="cellIs" dxfId="666" priority="603" operator="between">
      <formula>0</formula>
      <formula>50</formula>
    </cfRule>
  </conditionalFormatting>
  <conditionalFormatting sqref="DBS14">
    <cfRule type="colorScale" priority="600">
      <colorScale>
        <cfvo type="percent" val="0"/>
        <cfvo type="percent" val="100"/>
        <color rgb="FFFF7128"/>
        <color rgb="FFFFEF9C"/>
      </colorScale>
    </cfRule>
  </conditionalFormatting>
  <conditionalFormatting sqref="DBS40">
    <cfRule type="colorScale" priority="599">
      <colorScale>
        <cfvo type="percent" val="0"/>
        <cfvo type="percent" val="100"/>
        <color rgb="FFFF7128"/>
        <color rgb="FFFFEF9C"/>
      </colorScale>
    </cfRule>
  </conditionalFormatting>
  <conditionalFormatting sqref="DBS48">
    <cfRule type="colorScale" priority="598">
      <colorScale>
        <cfvo type="percent" val="0"/>
        <cfvo type="percent" val="100"/>
        <color rgb="FFFF7128"/>
        <color rgb="FFFFEF9C"/>
      </colorScale>
    </cfRule>
  </conditionalFormatting>
  <conditionalFormatting sqref="DBY7:DBY14 DBY16:DBY47">
    <cfRule type="cellIs" dxfId="665" priority="595" operator="between">
      <formula>80</formula>
      <formula>50</formula>
    </cfRule>
    <cfRule type="cellIs" dxfId="664" priority="596" operator="greaterThan">
      <formula>80</formula>
    </cfRule>
    <cfRule type="cellIs" dxfId="663" priority="597" operator="between">
      <formula>0</formula>
      <formula>50</formula>
    </cfRule>
  </conditionalFormatting>
  <conditionalFormatting sqref="C65:C72 C74:C105">
    <cfRule type="cellIs" dxfId="662" priority="592" operator="between">
      <formula>80</formula>
      <formula>50</formula>
    </cfRule>
    <cfRule type="cellIs" dxfId="661" priority="593" operator="greaterThan">
      <formula>80</formula>
    </cfRule>
    <cfRule type="cellIs" dxfId="660" priority="594" operator="between">
      <formula>0</formula>
      <formula>50</formula>
    </cfRule>
  </conditionalFormatting>
  <conditionalFormatting sqref="D65:D72 D74:D105">
    <cfRule type="cellIs" dxfId="659" priority="589" operator="between">
      <formula>80</formula>
      <formula>50</formula>
    </cfRule>
    <cfRule type="cellIs" dxfId="658" priority="590" operator="greaterThan">
      <formula>80</formula>
    </cfRule>
    <cfRule type="cellIs" dxfId="657" priority="591" operator="between">
      <formula>0</formula>
      <formula>50</formula>
    </cfRule>
  </conditionalFormatting>
  <conditionalFormatting sqref="E65:E72 E74:E105">
    <cfRule type="cellIs" dxfId="656" priority="586" operator="between">
      <formula>80</formula>
      <formula>50</formula>
    </cfRule>
    <cfRule type="cellIs" dxfId="655" priority="587" operator="greaterThan">
      <formula>80</formula>
    </cfRule>
    <cfRule type="cellIs" dxfId="654" priority="588" operator="between">
      <formula>0</formula>
      <formula>50</formula>
    </cfRule>
  </conditionalFormatting>
  <conditionalFormatting sqref="F65:F72 F74:F105">
    <cfRule type="cellIs" dxfId="653" priority="583" operator="between">
      <formula>80</formula>
      <formula>50</formula>
    </cfRule>
    <cfRule type="cellIs" dxfId="652" priority="584" operator="greaterThan">
      <formula>80</formula>
    </cfRule>
    <cfRule type="cellIs" dxfId="651" priority="585" operator="between">
      <formula>0</formula>
      <formula>50</formula>
    </cfRule>
  </conditionalFormatting>
  <conditionalFormatting sqref="G65:G72 G74:G105">
    <cfRule type="cellIs" dxfId="650" priority="580" operator="between">
      <formula>80</formula>
      <formula>50</formula>
    </cfRule>
    <cfRule type="cellIs" dxfId="649" priority="581" operator="greaterThan">
      <formula>80</formula>
    </cfRule>
    <cfRule type="cellIs" dxfId="648" priority="582" operator="between">
      <formula>0</formula>
      <formula>50</formula>
    </cfRule>
  </conditionalFormatting>
  <conditionalFormatting sqref="H65:H72 H74:H105">
    <cfRule type="cellIs" dxfId="647" priority="577" operator="between">
      <formula>80</formula>
      <formula>50</formula>
    </cfRule>
    <cfRule type="cellIs" dxfId="646" priority="578" operator="greaterThan">
      <formula>80</formula>
    </cfRule>
    <cfRule type="cellIs" dxfId="645" priority="579" operator="between">
      <formula>0</formula>
      <formula>50</formula>
    </cfRule>
  </conditionalFormatting>
  <conditionalFormatting sqref="I65:I72 I74:I105">
    <cfRule type="cellIs" dxfId="644" priority="574" operator="between">
      <formula>80</formula>
      <formula>50</formula>
    </cfRule>
    <cfRule type="cellIs" dxfId="643" priority="575" operator="greaterThan">
      <formula>80</formula>
    </cfRule>
    <cfRule type="cellIs" dxfId="642" priority="576" operator="between">
      <formula>0</formula>
      <formula>50</formula>
    </cfRule>
  </conditionalFormatting>
  <conditionalFormatting sqref="J65:J72 J74:J105">
    <cfRule type="cellIs" dxfId="641" priority="571" operator="between">
      <formula>80</formula>
      <formula>50</formula>
    </cfRule>
    <cfRule type="cellIs" dxfId="640" priority="572" operator="greaterThan">
      <formula>80</formula>
    </cfRule>
    <cfRule type="cellIs" dxfId="639" priority="573" operator="between">
      <formula>0</formula>
      <formula>50</formula>
    </cfRule>
  </conditionalFormatting>
  <conditionalFormatting sqref="K65:K72 K74:K105">
    <cfRule type="cellIs" dxfId="638" priority="568" operator="between">
      <formula>80</formula>
      <formula>50</formula>
    </cfRule>
    <cfRule type="cellIs" dxfId="637" priority="569" operator="greaterThan">
      <formula>80</formula>
    </cfRule>
    <cfRule type="cellIs" dxfId="636" priority="570" operator="between">
      <formula>0</formula>
      <formula>50</formula>
    </cfRule>
  </conditionalFormatting>
  <conditionalFormatting sqref="L65:L72 L74:L105">
    <cfRule type="cellIs" dxfId="635" priority="565" operator="between">
      <formula>80</formula>
      <formula>50</formula>
    </cfRule>
    <cfRule type="cellIs" dxfId="634" priority="566" operator="greaterThan">
      <formula>80</formula>
    </cfRule>
    <cfRule type="cellIs" dxfId="633" priority="567" operator="between">
      <formula>0</formula>
      <formula>50</formula>
    </cfRule>
  </conditionalFormatting>
  <conditionalFormatting sqref="M65:M72 M74:M105">
    <cfRule type="cellIs" dxfId="632" priority="562" operator="between">
      <formula>80</formula>
      <formula>50</formula>
    </cfRule>
    <cfRule type="cellIs" dxfId="631" priority="563" operator="greaterThan">
      <formula>80</formula>
    </cfRule>
    <cfRule type="cellIs" dxfId="630" priority="564" operator="between">
      <formula>0</formula>
      <formula>50</formula>
    </cfRule>
  </conditionalFormatting>
  <conditionalFormatting sqref="N65:N72 N74:N105">
    <cfRule type="cellIs" dxfId="629" priority="559" operator="between">
      <formula>80</formula>
      <formula>50</formula>
    </cfRule>
    <cfRule type="cellIs" dxfId="628" priority="560" operator="greaterThan">
      <formula>80</formula>
    </cfRule>
    <cfRule type="cellIs" dxfId="627" priority="561" operator="between">
      <formula>0</formula>
      <formula>50</formula>
    </cfRule>
  </conditionalFormatting>
  <conditionalFormatting sqref="O65:O72 O74:O105">
    <cfRule type="cellIs" dxfId="626" priority="556" operator="between">
      <formula>80</formula>
      <formula>50</formula>
    </cfRule>
    <cfRule type="cellIs" dxfId="625" priority="557" operator="greaterThan">
      <formula>80</formula>
    </cfRule>
    <cfRule type="cellIs" dxfId="624" priority="558" operator="between">
      <formula>0</formula>
      <formula>50</formula>
    </cfRule>
  </conditionalFormatting>
  <conditionalFormatting sqref="P65:P72 P74:P105">
    <cfRule type="cellIs" dxfId="623" priority="553" operator="between">
      <formula>80</formula>
      <formula>50</formula>
    </cfRule>
    <cfRule type="cellIs" dxfId="622" priority="554" operator="greaterThan">
      <formula>80</formula>
    </cfRule>
    <cfRule type="cellIs" dxfId="621" priority="555" operator="between">
      <formula>0</formula>
      <formula>50</formula>
    </cfRule>
  </conditionalFormatting>
  <conditionalFormatting sqref="Q65:Q72 Q74:Q105">
    <cfRule type="cellIs" dxfId="620" priority="550" operator="between">
      <formula>80</formula>
      <formula>50</formula>
    </cfRule>
    <cfRule type="cellIs" dxfId="619" priority="551" operator="greaterThan">
      <formula>80</formula>
    </cfRule>
    <cfRule type="cellIs" dxfId="618" priority="552" operator="between">
      <formula>0</formula>
      <formula>50</formula>
    </cfRule>
  </conditionalFormatting>
  <conditionalFormatting sqref="R65:R72 R74:R105">
    <cfRule type="cellIs" dxfId="617" priority="547" operator="between">
      <formula>80</formula>
      <formula>50</formula>
    </cfRule>
    <cfRule type="cellIs" dxfId="616" priority="548" operator="greaterThan">
      <formula>80</formula>
    </cfRule>
    <cfRule type="cellIs" dxfId="615" priority="549" operator="between">
      <formula>0</formula>
      <formula>50</formula>
    </cfRule>
  </conditionalFormatting>
  <conditionalFormatting sqref="S65:S72 S74:S105">
    <cfRule type="cellIs" dxfId="614" priority="544" operator="between">
      <formula>80</formula>
      <formula>50</formula>
    </cfRule>
    <cfRule type="cellIs" dxfId="613" priority="545" operator="greaterThan">
      <formula>80</formula>
    </cfRule>
    <cfRule type="cellIs" dxfId="612" priority="546" operator="between">
      <formula>0</formula>
      <formula>50</formula>
    </cfRule>
  </conditionalFormatting>
  <conditionalFormatting sqref="T65:T72 T74:T105">
    <cfRule type="cellIs" dxfId="611" priority="541" operator="between">
      <formula>80</formula>
      <formula>50</formula>
    </cfRule>
    <cfRule type="cellIs" dxfId="610" priority="542" operator="greaterThan">
      <formula>80</formula>
    </cfRule>
    <cfRule type="cellIs" dxfId="609" priority="543" operator="between">
      <formula>0</formula>
      <formula>50</formula>
    </cfRule>
  </conditionalFormatting>
  <conditionalFormatting sqref="U65:U72 U74:U105">
    <cfRule type="cellIs" dxfId="608" priority="538" operator="between">
      <formula>80</formula>
      <formula>50</formula>
    </cfRule>
    <cfRule type="cellIs" dxfId="607" priority="539" operator="greaterThan">
      <formula>80</formula>
    </cfRule>
    <cfRule type="cellIs" dxfId="606" priority="540" operator="between">
      <formula>0</formula>
      <formula>50</formula>
    </cfRule>
  </conditionalFormatting>
  <conditionalFormatting sqref="V65:V72 V74:V105">
    <cfRule type="cellIs" dxfId="605" priority="535" operator="between">
      <formula>80</formula>
      <formula>50</formula>
    </cfRule>
    <cfRule type="cellIs" dxfId="604" priority="536" operator="greaterThan">
      <formula>80</formula>
    </cfRule>
    <cfRule type="cellIs" dxfId="603" priority="537" operator="between">
      <formula>0</formula>
      <formula>50</formula>
    </cfRule>
  </conditionalFormatting>
  <conditionalFormatting sqref="W65:W72 W74:W105">
    <cfRule type="cellIs" dxfId="602" priority="532" operator="between">
      <formula>80</formula>
      <formula>50</formula>
    </cfRule>
    <cfRule type="cellIs" dxfId="601" priority="533" operator="greaterThan">
      <formula>80</formula>
    </cfRule>
    <cfRule type="cellIs" dxfId="600" priority="534" operator="between">
      <formula>0</formula>
      <formula>50</formula>
    </cfRule>
  </conditionalFormatting>
  <conditionalFormatting sqref="X65:X72 X74:X105">
    <cfRule type="cellIs" dxfId="599" priority="529" operator="between">
      <formula>80</formula>
      <formula>50</formula>
    </cfRule>
    <cfRule type="cellIs" dxfId="598" priority="530" operator="greaterThan">
      <formula>80</formula>
    </cfRule>
    <cfRule type="cellIs" dxfId="597" priority="531" operator="between">
      <formula>0</formula>
      <formula>50</formula>
    </cfRule>
  </conditionalFormatting>
  <conditionalFormatting sqref="Y65:Y72 Y74:Y105">
    <cfRule type="cellIs" dxfId="596" priority="526" operator="between">
      <formula>80</formula>
      <formula>50</formula>
    </cfRule>
    <cfRule type="cellIs" dxfId="595" priority="527" operator="greaterThan">
      <formula>80</formula>
    </cfRule>
    <cfRule type="cellIs" dxfId="594" priority="528" operator="between">
      <formula>0</formula>
      <formula>50</formula>
    </cfRule>
  </conditionalFormatting>
  <conditionalFormatting sqref="Z65:Z72 Z74:Z105">
    <cfRule type="cellIs" dxfId="593" priority="523" operator="between">
      <formula>80</formula>
      <formula>50</formula>
    </cfRule>
    <cfRule type="cellIs" dxfId="592" priority="524" operator="greaterThan">
      <formula>80</formula>
    </cfRule>
    <cfRule type="cellIs" dxfId="591" priority="525" operator="between">
      <formula>0</formula>
      <formula>50</formula>
    </cfRule>
  </conditionalFormatting>
  <conditionalFormatting sqref="AA65:AA72 AA74:AA105">
    <cfRule type="cellIs" dxfId="590" priority="520" operator="between">
      <formula>80</formula>
      <formula>50</formula>
    </cfRule>
    <cfRule type="cellIs" dxfId="589" priority="521" operator="greaterThan">
      <formula>80</formula>
    </cfRule>
    <cfRule type="cellIs" dxfId="588" priority="522" operator="between">
      <formula>0</formula>
      <formula>50</formula>
    </cfRule>
  </conditionalFormatting>
  <conditionalFormatting sqref="AB65:AB72 AB74:AB105">
    <cfRule type="cellIs" dxfId="587" priority="517" operator="between">
      <formula>80</formula>
      <formula>50</formula>
    </cfRule>
    <cfRule type="cellIs" dxfId="586" priority="518" operator="greaterThan">
      <formula>80</formula>
    </cfRule>
    <cfRule type="cellIs" dxfId="585" priority="519" operator="between">
      <formula>0</formula>
      <formula>50</formula>
    </cfRule>
  </conditionalFormatting>
  <conditionalFormatting sqref="AC65:AC72 AC74:AC105">
    <cfRule type="cellIs" dxfId="584" priority="514" operator="between">
      <formula>80</formula>
      <formula>50</formula>
    </cfRule>
    <cfRule type="cellIs" dxfId="583" priority="515" operator="greaterThan">
      <formula>80</formula>
    </cfRule>
    <cfRule type="cellIs" dxfId="582" priority="516" operator="between">
      <formula>0</formula>
      <formula>50</formula>
    </cfRule>
  </conditionalFormatting>
  <conditionalFormatting sqref="AD65:AD72 AD74:AD105">
    <cfRule type="cellIs" dxfId="581" priority="511" operator="between">
      <formula>80</formula>
      <formula>50</formula>
    </cfRule>
    <cfRule type="cellIs" dxfId="580" priority="512" operator="greaterThan">
      <formula>80</formula>
    </cfRule>
    <cfRule type="cellIs" dxfId="579" priority="513" operator="between">
      <formula>0</formula>
      <formula>50</formula>
    </cfRule>
  </conditionalFormatting>
  <conditionalFormatting sqref="AE65:AE72 AE74:AE105">
    <cfRule type="cellIs" dxfId="578" priority="508" operator="between">
      <formula>80</formula>
      <formula>50</formula>
    </cfRule>
    <cfRule type="cellIs" dxfId="577" priority="509" operator="greaterThan">
      <formula>80</formula>
    </cfRule>
    <cfRule type="cellIs" dxfId="576" priority="510" operator="between">
      <formula>0</formula>
      <formula>50</formula>
    </cfRule>
  </conditionalFormatting>
  <conditionalFormatting sqref="AF65:AF72 AF74:AF105">
    <cfRule type="cellIs" dxfId="575" priority="505" operator="between">
      <formula>80</formula>
      <formula>50</formula>
    </cfRule>
    <cfRule type="cellIs" dxfId="574" priority="506" operator="greaterThan">
      <formula>80</formula>
    </cfRule>
    <cfRule type="cellIs" dxfId="573" priority="507" operator="between">
      <formula>0</formula>
      <formula>50</formula>
    </cfRule>
  </conditionalFormatting>
  <conditionalFormatting sqref="AG65:AG72 AG74:AG105">
    <cfRule type="cellIs" dxfId="572" priority="502" operator="between">
      <formula>80</formula>
      <formula>50</formula>
    </cfRule>
    <cfRule type="cellIs" dxfId="571" priority="503" operator="greaterThan">
      <formula>80</formula>
    </cfRule>
    <cfRule type="cellIs" dxfId="570" priority="504" operator="between">
      <formula>0</formula>
      <formula>50</formula>
    </cfRule>
  </conditionalFormatting>
  <conditionalFormatting sqref="AH65:AH72 AH74:AH105">
    <cfRule type="cellIs" dxfId="569" priority="499" operator="between">
      <formula>80</formula>
      <formula>50</formula>
    </cfRule>
    <cfRule type="cellIs" dxfId="568" priority="500" operator="greaterThan">
      <formula>80</formula>
    </cfRule>
    <cfRule type="cellIs" dxfId="567" priority="501" operator="between">
      <formula>0</formula>
      <formula>50</formula>
    </cfRule>
  </conditionalFormatting>
  <conditionalFormatting sqref="AI65:AI72 AI74:AI105">
    <cfRule type="cellIs" dxfId="566" priority="496" operator="between">
      <formula>80</formula>
      <formula>50</formula>
    </cfRule>
    <cfRule type="cellIs" dxfId="565" priority="497" operator="greaterThan">
      <formula>80</formula>
    </cfRule>
    <cfRule type="cellIs" dxfId="564" priority="498" operator="between">
      <formula>0</formula>
      <formula>50</formula>
    </cfRule>
  </conditionalFormatting>
  <conditionalFormatting sqref="AJ65:AJ72 AJ74:AJ105">
    <cfRule type="cellIs" dxfId="563" priority="493" operator="between">
      <formula>80</formula>
      <formula>50</formula>
    </cfRule>
    <cfRule type="cellIs" dxfId="562" priority="494" operator="greaterThan">
      <formula>80</formula>
    </cfRule>
    <cfRule type="cellIs" dxfId="561" priority="495" operator="between">
      <formula>0</formula>
      <formula>50</formula>
    </cfRule>
  </conditionalFormatting>
  <conditionalFormatting sqref="AK65:AK72 AK74:AK105">
    <cfRule type="cellIs" dxfId="560" priority="490" operator="between">
      <formula>80</formula>
      <formula>50</formula>
    </cfRule>
    <cfRule type="cellIs" dxfId="559" priority="491" operator="greaterThan">
      <formula>80</formula>
    </cfRule>
    <cfRule type="cellIs" dxfId="558" priority="492" operator="between">
      <formula>0</formula>
      <formula>50</formula>
    </cfRule>
  </conditionalFormatting>
  <conditionalFormatting sqref="AL65:AL72 AL74:AL105">
    <cfRule type="cellIs" dxfId="557" priority="487" operator="between">
      <formula>80</formula>
      <formula>50</formula>
    </cfRule>
    <cfRule type="cellIs" dxfId="556" priority="488" operator="greaterThan">
      <formula>80</formula>
    </cfRule>
    <cfRule type="cellIs" dxfId="555" priority="489" operator="between">
      <formula>0</formula>
      <formula>50</formula>
    </cfRule>
  </conditionalFormatting>
  <conditionalFormatting sqref="AM65:AM72 AM74:AM105">
    <cfRule type="cellIs" dxfId="554" priority="484" operator="between">
      <formula>80</formula>
      <formula>50</formula>
    </cfRule>
    <cfRule type="cellIs" dxfId="553" priority="485" operator="greaterThan">
      <formula>80</formula>
    </cfRule>
    <cfRule type="cellIs" dxfId="552" priority="486" operator="between">
      <formula>0</formula>
      <formula>50</formula>
    </cfRule>
  </conditionalFormatting>
  <conditionalFormatting sqref="AN65:AN72 AN74:AN105">
    <cfRule type="cellIs" dxfId="551" priority="481" operator="between">
      <formula>80</formula>
      <formula>50</formula>
    </cfRule>
    <cfRule type="cellIs" dxfId="550" priority="482" operator="greaterThan">
      <formula>80</formula>
    </cfRule>
    <cfRule type="cellIs" dxfId="549" priority="483" operator="between">
      <formula>0</formula>
      <formula>50</formula>
    </cfRule>
  </conditionalFormatting>
  <conditionalFormatting sqref="AO65:AO72 AO74:AO105">
    <cfRule type="cellIs" dxfId="548" priority="478" operator="between">
      <formula>80</formula>
      <formula>50</formula>
    </cfRule>
    <cfRule type="cellIs" dxfId="547" priority="479" operator="greaterThan">
      <formula>80</formula>
    </cfRule>
    <cfRule type="cellIs" dxfId="546" priority="480" operator="between">
      <formula>0</formula>
      <formula>50</formula>
    </cfRule>
  </conditionalFormatting>
  <conditionalFormatting sqref="AP65:AP72 AP74:AP105">
    <cfRule type="cellIs" dxfId="545" priority="475" operator="between">
      <formula>80</formula>
      <formula>50</formula>
    </cfRule>
    <cfRule type="cellIs" dxfId="544" priority="476" operator="greaterThan">
      <formula>80</formula>
    </cfRule>
    <cfRule type="cellIs" dxfId="543" priority="477" operator="between">
      <formula>0</formula>
      <formula>50</formula>
    </cfRule>
  </conditionalFormatting>
  <conditionalFormatting sqref="AQ65:AQ72 AQ74:AQ105">
    <cfRule type="cellIs" dxfId="542" priority="472" operator="between">
      <formula>80</formula>
      <formula>50</formula>
    </cfRule>
    <cfRule type="cellIs" dxfId="541" priority="473" operator="greaterThan">
      <formula>80</formula>
    </cfRule>
    <cfRule type="cellIs" dxfId="540" priority="474" operator="between">
      <formula>0</formula>
      <formula>50</formula>
    </cfRule>
  </conditionalFormatting>
  <conditionalFormatting sqref="AR65:AR72 AR74:AR105">
    <cfRule type="cellIs" dxfId="539" priority="469" operator="between">
      <formula>80</formula>
      <formula>50</formula>
    </cfRule>
    <cfRule type="cellIs" dxfId="538" priority="470" operator="greaterThan">
      <formula>80</formula>
    </cfRule>
    <cfRule type="cellIs" dxfId="537" priority="471" operator="between">
      <formula>0</formula>
      <formula>50</formula>
    </cfRule>
  </conditionalFormatting>
  <conditionalFormatting sqref="AS65:AS72 AS74:AS105">
    <cfRule type="cellIs" dxfId="536" priority="466" operator="between">
      <formula>80</formula>
      <formula>50</formula>
    </cfRule>
    <cfRule type="cellIs" dxfId="535" priority="467" operator="greaterThan">
      <formula>80</formula>
    </cfRule>
    <cfRule type="cellIs" dxfId="534" priority="468" operator="between">
      <formula>0</formula>
      <formula>50</formula>
    </cfRule>
  </conditionalFormatting>
  <conditionalFormatting sqref="AT65:AT72 AT74:AT105">
    <cfRule type="cellIs" dxfId="533" priority="463" operator="between">
      <formula>80</formula>
      <formula>50</formula>
    </cfRule>
    <cfRule type="cellIs" dxfId="532" priority="464" operator="greaterThan">
      <formula>80</formula>
    </cfRule>
    <cfRule type="cellIs" dxfId="531" priority="465" operator="between">
      <formula>0</formula>
      <formula>50</formula>
    </cfRule>
  </conditionalFormatting>
  <conditionalFormatting sqref="AU65:AU72 AU74:AU105">
    <cfRule type="cellIs" dxfId="530" priority="460" operator="between">
      <formula>80</formula>
      <formula>50</formula>
    </cfRule>
    <cfRule type="cellIs" dxfId="529" priority="461" operator="greaterThan">
      <formula>80</formula>
    </cfRule>
    <cfRule type="cellIs" dxfId="528" priority="462" operator="between">
      <formula>0</formula>
      <formula>50</formula>
    </cfRule>
  </conditionalFormatting>
  <conditionalFormatting sqref="AV65:AV72 AV74:AV105">
    <cfRule type="cellIs" dxfId="527" priority="457" operator="between">
      <formula>80</formula>
      <formula>50</formula>
    </cfRule>
    <cfRule type="cellIs" dxfId="526" priority="458" operator="greaterThan">
      <formula>80</formula>
    </cfRule>
    <cfRule type="cellIs" dxfId="525" priority="459" operator="between">
      <formula>0</formula>
      <formula>50</formula>
    </cfRule>
  </conditionalFormatting>
  <conditionalFormatting sqref="AW65:AW72 AW74:AW105">
    <cfRule type="cellIs" dxfId="524" priority="454" operator="between">
      <formula>80</formula>
      <formula>50</formula>
    </cfRule>
    <cfRule type="cellIs" dxfId="523" priority="455" operator="greaterThan">
      <formula>80</formula>
    </cfRule>
    <cfRule type="cellIs" dxfId="522" priority="456" operator="between">
      <formula>0</formula>
      <formula>50</formula>
    </cfRule>
  </conditionalFormatting>
  <conditionalFormatting sqref="AX65:AX72 AX74:AX105">
    <cfRule type="cellIs" dxfId="521" priority="451" operator="between">
      <formula>80</formula>
      <formula>50</formula>
    </cfRule>
    <cfRule type="cellIs" dxfId="520" priority="452" operator="greaterThan">
      <formula>80</formula>
    </cfRule>
    <cfRule type="cellIs" dxfId="519" priority="453" operator="between">
      <formula>0</formula>
      <formula>50</formula>
    </cfRule>
  </conditionalFormatting>
  <conditionalFormatting sqref="AY65:AY72 AY74:AY105">
    <cfRule type="cellIs" dxfId="518" priority="448" operator="between">
      <formula>80</formula>
      <formula>50</formula>
    </cfRule>
    <cfRule type="cellIs" dxfId="517" priority="449" operator="greaterThan">
      <formula>80</formula>
    </cfRule>
    <cfRule type="cellIs" dxfId="516" priority="450" operator="between">
      <formula>0</formula>
      <formula>50</formula>
    </cfRule>
  </conditionalFormatting>
  <conditionalFormatting sqref="AZ65:AZ72 AZ74:AZ105">
    <cfRule type="cellIs" dxfId="515" priority="445" operator="between">
      <formula>80</formula>
      <formula>50</formula>
    </cfRule>
    <cfRule type="cellIs" dxfId="514" priority="446" operator="greaterThan">
      <formula>80</formula>
    </cfRule>
    <cfRule type="cellIs" dxfId="513" priority="447" operator="between">
      <formula>0</formula>
      <formula>50</formula>
    </cfRule>
  </conditionalFormatting>
  <conditionalFormatting sqref="BA65:BA72 BA74:BA105">
    <cfRule type="cellIs" dxfId="512" priority="442" operator="between">
      <formula>80</formula>
      <formula>50</formula>
    </cfRule>
    <cfRule type="cellIs" dxfId="511" priority="443" operator="greaterThan">
      <formula>80</formula>
    </cfRule>
    <cfRule type="cellIs" dxfId="510" priority="444" operator="between">
      <formula>0</formula>
      <formula>50</formula>
    </cfRule>
  </conditionalFormatting>
  <conditionalFormatting sqref="BB65:BB72 BB74:BB105">
    <cfRule type="cellIs" dxfId="509" priority="439" operator="between">
      <formula>80</formula>
      <formula>50</formula>
    </cfRule>
    <cfRule type="cellIs" dxfId="508" priority="440" operator="greaterThan">
      <formula>80</formula>
    </cfRule>
    <cfRule type="cellIs" dxfId="507" priority="441" operator="between">
      <formula>0</formula>
      <formula>50</formula>
    </cfRule>
  </conditionalFormatting>
  <conditionalFormatting sqref="BC65:BC72 BC74:BC105">
    <cfRule type="cellIs" dxfId="506" priority="436" operator="between">
      <formula>80</formula>
      <formula>50</formula>
    </cfRule>
    <cfRule type="cellIs" dxfId="505" priority="437" operator="greaterThan">
      <formula>80</formula>
    </cfRule>
    <cfRule type="cellIs" dxfId="504" priority="438" operator="between">
      <formula>0</formula>
      <formula>50</formula>
    </cfRule>
  </conditionalFormatting>
  <conditionalFormatting sqref="BD65:BD72 BD74:BD105">
    <cfRule type="cellIs" dxfId="503" priority="433" operator="between">
      <formula>80</formula>
      <formula>50</formula>
    </cfRule>
    <cfRule type="cellIs" dxfId="502" priority="434" operator="greaterThan">
      <formula>80</formula>
    </cfRule>
    <cfRule type="cellIs" dxfId="501" priority="435" operator="between">
      <formula>0</formula>
      <formula>50</formula>
    </cfRule>
  </conditionalFormatting>
  <conditionalFormatting sqref="BE65:BE72 BE74:BE105">
    <cfRule type="cellIs" dxfId="500" priority="430" operator="between">
      <formula>80</formula>
      <formula>50</formula>
    </cfRule>
    <cfRule type="cellIs" dxfId="499" priority="431" operator="greaterThan">
      <formula>80</formula>
    </cfRule>
    <cfRule type="cellIs" dxfId="498" priority="432" operator="between">
      <formula>0</formula>
      <formula>50</formula>
    </cfRule>
  </conditionalFormatting>
  <conditionalFormatting sqref="BF65:BF72 BF74:BF105">
    <cfRule type="cellIs" dxfId="497" priority="427" operator="between">
      <formula>80</formula>
      <formula>50</formula>
    </cfRule>
    <cfRule type="cellIs" dxfId="496" priority="428" operator="greaterThan">
      <formula>80</formula>
    </cfRule>
    <cfRule type="cellIs" dxfId="495" priority="429" operator="between">
      <formula>0</formula>
      <formula>50</formula>
    </cfRule>
  </conditionalFormatting>
  <conditionalFormatting sqref="BG65:BG72 BG74:BG105">
    <cfRule type="cellIs" dxfId="494" priority="424" operator="between">
      <formula>80</formula>
      <formula>50</formula>
    </cfRule>
    <cfRule type="cellIs" dxfId="493" priority="425" operator="greaterThan">
      <formula>80</formula>
    </cfRule>
    <cfRule type="cellIs" dxfId="492" priority="426" operator="between">
      <formula>0</formula>
      <formula>50</formula>
    </cfRule>
  </conditionalFormatting>
  <conditionalFormatting sqref="BH65:BH72 BH74:BH105">
    <cfRule type="cellIs" dxfId="491" priority="421" operator="between">
      <formula>80</formula>
      <formula>50</formula>
    </cfRule>
    <cfRule type="cellIs" dxfId="490" priority="422" operator="greaterThan">
      <formula>80</formula>
    </cfRule>
    <cfRule type="cellIs" dxfId="489" priority="423" operator="between">
      <formula>0</formula>
      <formula>50</formula>
    </cfRule>
  </conditionalFormatting>
  <conditionalFormatting sqref="BI65:BI72 BI74:BI105">
    <cfRule type="cellIs" dxfId="488" priority="418" operator="between">
      <formula>80</formula>
      <formula>50</formula>
    </cfRule>
    <cfRule type="cellIs" dxfId="487" priority="419" operator="greaterThan">
      <formula>80</formula>
    </cfRule>
    <cfRule type="cellIs" dxfId="486" priority="420" operator="between">
      <formula>0</formula>
      <formula>50</formula>
    </cfRule>
  </conditionalFormatting>
  <conditionalFormatting sqref="BJ65:BJ72 BJ74:BJ105">
    <cfRule type="cellIs" dxfId="485" priority="415" operator="between">
      <formula>80</formula>
      <formula>50</formula>
    </cfRule>
    <cfRule type="cellIs" dxfId="484" priority="416" operator="greaterThan">
      <formula>80</formula>
    </cfRule>
    <cfRule type="cellIs" dxfId="483" priority="417" operator="between">
      <formula>0</formula>
      <formula>50</formula>
    </cfRule>
  </conditionalFormatting>
  <conditionalFormatting sqref="BK65:BK72 BK74:BK105">
    <cfRule type="cellIs" dxfId="482" priority="412" operator="between">
      <formula>80</formula>
      <formula>50</formula>
    </cfRule>
    <cfRule type="cellIs" dxfId="481" priority="413" operator="greaterThan">
      <formula>80</formula>
    </cfRule>
    <cfRule type="cellIs" dxfId="480" priority="414" operator="between">
      <formula>0</formula>
      <formula>50</formula>
    </cfRule>
  </conditionalFormatting>
  <conditionalFormatting sqref="BL65:BL72 BL74:BL105">
    <cfRule type="cellIs" dxfId="479" priority="409" operator="between">
      <formula>80</formula>
      <formula>50</formula>
    </cfRule>
    <cfRule type="cellIs" dxfId="478" priority="410" operator="greaterThan">
      <formula>80</formula>
    </cfRule>
    <cfRule type="cellIs" dxfId="477" priority="411" operator="between">
      <formula>0</formula>
      <formula>50</formula>
    </cfRule>
  </conditionalFormatting>
  <conditionalFormatting sqref="BM65:BM72 BM74:BM105">
    <cfRule type="cellIs" dxfId="476" priority="406" operator="between">
      <formula>80</formula>
      <formula>50</formula>
    </cfRule>
    <cfRule type="cellIs" dxfId="475" priority="407" operator="greaterThan">
      <formula>80</formula>
    </cfRule>
    <cfRule type="cellIs" dxfId="474" priority="408" operator="between">
      <formula>0</formula>
      <formula>50</formula>
    </cfRule>
  </conditionalFormatting>
  <conditionalFormatting sqref="BN65:BN72 BN74:BN105">
    <cfRule type="cellIs" dxfId="473" priority="403" operator="between">
      <formula>80</formula>
      <formula>50</formula>
    </cfRule>
    <cfRule type="cellIs" dxfId="472" priority="404" operator="greaterThan">
      <formula>80</formula>
    </cfRule>
    <cfRule type="cellIs" dxfId="471" priority="405" operator="between">
      <formula>0</formula>
      <formula>50</formula>
    </cfRule>
  </conditionalFormatting>
  <conditionalFormatting sqref="BO65:BO72 BO74:BO105">
    <cfRule type="cellIs" dxfId="470" priority="400" operator="between">
      <formula>80</formula>
      <formula>50</formula>
    </cfRule>
    <cfRule type="cellIs" dxfId="469" priority="401" operator="greaterThan">
      <formula>80</formula>
    </cfRule>
    <cfRule type="cellIs" dxfId="468" priority="402" operator="between">
      <formula>0</formula>
      <formula>50</formula>
    </cfRule>
  </conditionalFormatting>
  <conditionalFormatting sqref="BP65:BP72 BP74:BP105">
    <cfRule type="cellIs" dxfId="467" priority="397" operator="between">
      <formula>80</formula>
      <formula>50</formula>
    </cfRule>
    <cfRule type="cellIs" dxfId="466" priority="398" operator="greaterThan">
      <formula>80</formula>
    </cfRule>
    <cfRule type="cellIs" dxfId="465" priority="399" operator="between">
      <formula>0</formula>
      <formula>50</formula>
    </cfRule>
  </conditionalFormatting>
  <conditionalFormatting sqref="BQ65:BQ72 BQ74:BQ105">
    <cfRule type="cellIs" dxfId="464" priority="394" operator="between">
      <formula>80</formula>
      <formula>50</formula>
    </cfRule>
    <cfRule type="cellIs" dxfId="463" priority="395" operator="greaterThan">
      <formula>80</formula>
    </cfRule>
    <cfRule type="cellIs" dxfId="462" priority="396" operator="between">
      <formula>0</formula>
      <formula>50</formula>
    </cfRule>
  </conditionalFormatting>
  <conditionalFormatting sqref="BR65:BR72 BR74:BR105">
    <cfRule type="cellIs" dxfId="461" priority="391" operator="between">
      <formula>80</formula>
      <formula>50</formula>
    </cfRule>
    <cfRule type="cellIs" dxfId="460" priority="392" operator="greaterThan">
      <formula>80</formula>
    </cfRule>
    <cfRule type="cellIs" dxfId="459" priority="393" operator="between">
      <formula>0</formula>
      <formula>50</formula>
    </cfRule>
  </conditionalFormatting>
  <conditionalFormatting sqref="BS65:BS72 BS74:BS105">
    <cfRule type="cellIs" dxfId="458" priority="388" operator="between">
      <formula>80</formula>
      <formula>50</formula>
    </cfRule>
    <cfRule type="cellIs" dxfId="457" priority="389" operator="greaterThan">
      <formula>80</formula>
    </cfRule>
    <cfRule type="cellIs" dxfId="456" priority="390" operator="between">
      <formula>0</formula>
      <formula>50</formula>
    </cfRule>
  </conditionalFormatting>
  <conditionalFormatting sqref="BT65:BT72 BT74:BT105">
    <cfRule type="cellIs" dxfId="455" priority="385" operator="between">
      <formula>80</formula>
      <formula>50</formula>
    </cfRule>
    <cfRule type="cellIs" dxfId="454" priority="386" operator="greaterThan">
      <formula>80</formula>
    </cfRule>
    <cfRule type="cellIs" dxfId="453" priority="387" operator="between">
      <formula>0</formula>
      <formula>50</formula>
    </cfRule>
  </conditionalFormatting>
  <conditionalFormatting sqref="BU65:BU72 BU74:BU105">
    <cfRule type="cellIs" dxfId="452" priority="382" operator="between">
      <formula>80</formula>
      <formula>50</formula>
    </cfRule>
    <cfRule type="cellIs" dxfId="451" priority="383" operator="greaterThan">
      <formula>80</formula>
    </cfRule>
    <cfRule type="cellIs" dxfId="450" priority="384" operator="between">
      <formula>0</formula>
      <formula>50</formula>
    </cfRule>
  </conditionalFormatting>
  <conditionalFormatting sqref="BV65:BV72 BV74:BV105">
    <cfRule type="cellIs" dxfId="449" priority="379" operator="between">
      <formula>80</formula>
      <formula>50</formula>
    </cfRule>
    <cfRule type="cellIs" dxfId="448" priority="380" operator="greaterThan">
      <formula>80</formula>
    </cfRule>
    <cfRule type="cellIs" dxfId="447" priority="381" operator="between">
      <formula>0</formula>
      <formula>50</formula>
    </cfRule>
  </conditionalFormatting>
  <conditionalFormatting sqref="BW65:BW72 BW74:BW105">
    <cfRule type="cellIs" dxfId="446" priority="376" operator="between">
      <formula>80</formula>
      <formula>50</formula>
    </cfRule>
    <cfRule type="cellIs" dxfId="445" priority="377" operator="greaterThan">
      <formula>80</formula>
    </cfRule>
    <cfRule type="cellIs" dxfId="444" priority="378" operator="between">
      <formula>0</formula>
      <formula>50</formula>
    </cfRule>
  </conditionalFormatting>
  <conditionalFormatting sqref="BX65:BX72 BX74:BX105">
    <cfRule type="cellIs" dxfId="443" priority="373" operator="between">
      <formula>80</formula>
      <formula>50</formula>
    </cfRule>
    <cfRule type="cellIs" dxfId="442" priority="374" operator="greaterThan">
      <formula>80</formula>
    </cfRule>
    <cfRule type="cellIs" dxfId="441" priority="375" operator="between">
      <formula>0</formula>
      <formula>50</formula>
    </cfRule>
  </conditionalFormatting>
  <conditionalFormatting sqref="BY65:BY72 BY74:BY105">
    <cfRule type="cellIs" dxfId="440" priority="370" operator="between">
      <formula>80</formula>
      <formula>50</formula>
    </cfRule>
    <cfRule type="cellIs" dxfId="439" priority="371" operator="greaterThan">
      <formula>80</formula>
    </cfRule>
    <cfRule type="cellIs" dxfId="438" priority="372" operator="between">
      <formula>0</formula>
      <formula>50</formula>
    </cfRule>
  </conditionalFormatting>
  <conditionalFormatting sqref="BZ65:BZ72 BZ74:BZ105">
    <cfRule type="cellIs" dxfId="437" priority="367" operator="between">
      <formula>80</formula>
      <formula>50</formula>
    </cfRule>
    <cfRule type="cellIs" dxfId="436" priority="368" operator="greaterThan">
      <formula>80</formula>
    </cfRule>
    <cfRule type="cellIs" dxfId="435" priority="369" operator="between">
      <formula>0</formula>
      <formula>50</formula>
    </cfRule>
  </conditionalFormatting>
  <conditionalFormatting sqref="CA65:CA72 CA74:CA105">
    <cfRule type="cellIs" dxfId="434" priority="364" operator="between">
      <formula>80</formula>
      <formula>50</formula>
    </cfRule>
    <cfRule type="cellIs" dxfId="433" priority="365" operator="greaterThan">
      <formula>80</formula>
    </cfRule>
    <cfRule type="cellIs" dxfId="432" priority="366" operator="between">
      <formula>0</formula>
      <formula>50</formula>
    </cfRule>
  </conditionalFormatting>
  <conditionalFormatting sqref="CB65:CB72 CB74:CB105">
    <cfRule type="cellIs" dxfId="431" priority="361" operator="between">
      <formula>80</formula>
      <formula>50</formula>
    </cfRule>
    <cfRule type="cellIs" dxfId="430" priority="362" operator="greaterThan">
      <formula>80</formula>
    </cfRule>
    <cfRule type="cellIs" dxfId="429" priority="363" operator="between">
      <formula>0</formula>
      <formula>50</formula>
    </cfRule>
  </conditionalFormatting>
  <conditionalFormatting sqref="CC65:CC72 CC74:CC105">
    <cfRule type="cellIs" dxfId="428" priority="358" operator="between">
      <formula>80</formula>
      <formula>50</formula>
    </cfRule>
    <cfRule type="cellIs" dxfId="427" priority="359" operator="greaterThan">
      <formula>80</formula>
    </cfRule>
    <cfRule type="cellIs" dxfId="426" priority="360" operator="between">
      <formula>0</formula>
      <formula>50</formula>
    </cfRule>
  </conditionalFormatting>
  <conditionalFormatting sqref="CD65:CD72 CD74:CD105">
    <cfRule type="cellIs" dxfId="425" priority="355" operator="between">
      <formula>80</formula>
      <formula>50</formula>
    </cfRule>
    <cfRule type="cellIs" dxfId="424" priority="356" operator="greaterThan">
      <formula>80</formula>
    </cfRule>
    <cfRule type="cellIs" dxfId="423" priority="357" operator="between">
      <formula>0</formula>
      <formula>50</formula>
    </cfRule>
  </conditionalFormatting>
  <conditionalFormatting sqref="CE65:CE72 CE74:CE105">
    <cfRule type="cellIs" dxfId="422" priority="352" operator="between">
      <formula>80</formula>
      <formula>50</formula>
    </cfRule>
    <cfRule type="cellIs" dxfId="421" priority="353" operator="greaterThan">
      <formula>80</formula>
    </cfRule>
    <cfRule type="cellIs" dxfId="420" priority="354" operator="between">
      <formula>0</formula>
      <formula>50</formula>
    </cfRule>
  </conditionalFormatting>
  <conditionalFormatting sqref="CF65:CF72 CF74:CF105">
    <cfRule type="cellIs" dxfId="419" priority="349" operator="between">
      <formula>80</formula>
      <formula>50</formula>
    </cfRule>
    <cfRule type="cellIs" dxfId="418" priority="350" operator="greaterThan">
      <formula>80</formula>
    </cfRule>
    <cfRule type="cellIs" dxfId="417" priority="351" operator="between">
      <formula>0</formula>
      <formula>50</formula>
    </cfRule>
  </conditionalFormatting>
  <conditionalFormatting sqref="CG65:CG72 CG74:CG105">
    <cfRule type="cellIs" dxfId="416" priority="346" operator="between">
      <formula>80</formula>
      <formula>50</formula>
    </cfRule>
    <cfRule type="cellIs" dxfId="415" priority="347" operator="greaterThan">
      <formula>80</formula>
    </cfRule>
    <cfRule type="cellIs" dxfId="414" priority="348" operator="between">
      <formula>0</formula>
      <formula>50</formula>
    </cfRule>
  </conditionalFormatting>
  <conditionalFormatting sqref="CH65:CH72 CH74:CH105">
    <cfRule type="cellIs" dxfId="413" priority="343" operator="between">
      <formula>80</formula>
      <formula>50</formula>
    </cfRule>
    <cfRule type="cellIs" dxfId="412" priority="344" operator="greaterThan">
      <formula>80</formula>
    </cfRule>
    <cfRule type="cellIs" dxfId="411" priority="345" operator="between">
      <formula>0</formula>
      <formula>50</formula>
    </cfRule>
  </conditionalFormatting>
  <conditionalFormatting sqref="CI65:CI72 CI74:CI105">
    <cfRule type="cellIs" dxfId="410" priority="340" operator="between">
      <formula>80</formula>
      <formula>50</formula>
    </cfRule>
    <cfRule type="cellIs" dxfId="409" priority="341" operator="greaterThan">
      <formula>80</formula>
    </cfRule>
    <cfRule type="cellIs" dxfId="408" priority="342" operator="between">
      <formula>0</formula>
      <formula>50</formula>
    </cfRule>
  </conditionalFormatting>
  <conditionalFormatting sqref="CJ65:CJ72 CJ74:CJ105">
    <cfRule type="cellIs" dxfId="407" priority="337" operator="between">
      <formula>80</formula>
      <formula>50</formula>
    </cfRule>
    <cfRule type="cellIs" dxfId="406" priority="338" operator="greaterThan">
      <formula>80</formula>
    </cfRule>
    <cfRule type="cellIs" dxfId="405" priority="339" operator="between">
      <formula>0</formula>
      <formula>50</formula>
    </cfRule>
  </conditionalFormatting>
  <conditionalFormatting sqref="CK65:CK72 CK74:CK105">
    <cfRule type="cellIs" dxfId="404" priority="334" operator="between">
      <formula>80</formula>
      <formula>50</formula>
    </cfRule>
    <cfRule type="cellIs" dxfId="403" priority="335" operator="greaterThan">
      <formula>80</formula>
    </cfRule>
    <cfRule type="cellIs" dxfId="402" priority="336" operator="between">
      <formula>0</formula>
      <formula>50</formula>
    </cfRule>
  </conditionalFormatting>
  <conditionalFormatting sqref="CL65:CL72 CL74:CL105">
    <cfRule type="cellIs" dxfId="401" priority="331" operator="between">
      <formula>80</formula>
      <formula>50</formula>
    </cfRule>
    <cfRule type="cellIs" dxfId="400" priority="332" operator="greaterThan">
      <formula>80</formula>
    </cfRule>
    <cfRule type="cellIs" dxfId="399" priority="333" operator="between">
      <formula>0</formula>
      <formula>50</formula>
    </cfRule>
  </conditionalFormatting>
  <conditionalFormatting sqref="CM65:CM72 CM74:CM105">
    <cfRule type="cellIs" dxfId="398" priority="328" operator="between">
      <formula>80</formula>
      <formula>50</formula>
    </cfRule>
    <cfRule type="cellIs" dxfId="397" priority="329" operator="greaterThan">
      <formula>80</formula>
    </cfRule>
    <cfRule type="cellIs" dxfId="396" priority="330" operator="between">
      <formula>0</formula>
      <formula>50</formula>
    </cfRule>
  </conditionalFormatting>
  <conditionalFormatting sqref="CN65:CN72 CN74:CN105">
    <cfRule type="cellIs" dxfId="395" priority="325" operator="between">
      <formula>80</formula>
      <formula>50</formula>
    </cfRule>
    <cfRule type="cellIs" dxfId="394" priority="326" operator="greaterThan">
      <formula>80</formula>
    </cfRule>
    <cfRule type="cellIs" dxfId="393" priority="327" operator="between">
      <formula>0</formula>
      <formula>50</formula>
    </cfRule>
  </conditionalFormatting>
  <conditionalFormatting sqref="CO65:CO72 CO74:CO105">
    <cfRule type="cellIs" dxfId="392" priority="322" operator="between">
      <formula>80</formula>
      <formula>50</formula>
    </cfRule>
    <cfRule type="cellIs" dxfId="391" priority="323" operator="greaterThan">
      <formula>80</formula>
    </cfRule>
    <cfRule type="cellIs" dxfId="390" priority="324" operator="between">
      <formula>0</formula>
      <formula>50</formula>
    </cfRule>
  </conditionalFormatting>
  <conditionalFormatting sqref="CP65:CP72 CP74:CP105">
    <cfRule type="cellIs" dxfId="389" priority="319" operator="between">
      <formula>80</formula>
      <formula>50</formula>
    </cfRule>
    <cfRule type="cellIs" dxfId="388" priority="320" operator="greaterThan">
      <formula>80</formula>
    </cfRule>
    <cfRule type="cellIs" dxfId="387" priority="321" operator="between">
      <formula>0</formula>
      <formula>50</formula>
    </cfRule>
  </conditionalFormatting>
  <conditionalFormatting sqref="CQ65:CQ72 CQ74:CQ105">
    <cfRule type="cellIs" dxfId="386" priority="316" operator="between">
      <formula>80</formula>
      <formula>50</formula>
    </cfRule>
    <cfRule type="cellIs" dxfId="385" priority="317" operator="greaterThan">
      <formula>80</formula>
    </cfRule>
    <cfRule type="cellIs" dxfId="384" priority="318" operator="between">
      <formula>0</formula>
      <formula>50</formula>
    </cfRule>
  </conditionalFormatting>
  <conditionalFormatting sqref="CR65:CR72 CR74:CR105">
    <cfRule type="cellIs" dxfId="383" priority="313" operator="between">
      <formula>80</formula>
      <formula>50</formula>
    </cfRule>
    <cfRule type="cellIs" dxfId="382" priority="314" operator="greaterThan">
      <formula>80</formula>
    </cfRule>
    <cfRule type="cellIs" dxfId="381" priority="315" operator="between">
      <formula>0</formula>
      <formula>50</formula>
    </cfRule>
  </conditionalFormatting>
  <conditionalFormatting sqref="CS65:CS72 CS74:CS105">
    <cfRule type="cellIs" dxfId="380" priority="310" operator="between">
      <formula>80</formula>
      <formula>50</formula>
    </cfRule>
    <cfRule type="cellIs" dxfId="379" priority="311" operator="greaterThan">
      <formula>80</formula>
    </cfRule>
    <cfRule type="cellIs" dxfId="378" priority="312" operator="between">
      <formula>0</formula>
      <formula>50</formula>
    </cfRule>
  </conditionalFormatting>
  <conditionalFormatting sqref="CT65:CT72 CT74:CT105">
    <cfRule type="cellIs" dxfId="377" priority="307" operator="between">
      <formula>80</formula>
      <formula>50</formula>
    </cfRule>
    <cfRule type="cellIs" dxfId="376" priority="308" operator="greaterThan">
      <formula>80</formula>
    </cfRule>
    <cfRule type="cellIs" dxfId="375" priority="309" operator="between">
      <formula>0</formula>
      <formula>50</formula>
    </cfRule>
  </conditionalFormatting>
  <conditionalFormatting sqref="CU65:CU72 CU74:CU105">
    <cfRule type="cellIs" dxfId="374" priority="304" operator="between">
      <formula>80</formula>
      <formula>50</formula>
    </cfRule>
    <cfRule type="cellIs" dxfId="373" priority="305" operator="greaterThan">
      <formula>80</formula>
    </cfRule>
    <cfRule type="cellIs" dxfId="372" priority="306" operator="between">
      <formula>0</formula>
      <formula>50</formula>
    </cfRule>
  </conditionalFormatting>
  <conditionalFormatting sqref="CV65:CV72 CV74:CV105">
    <cfRule type="cellIs" dxfId="371" priority="301" operator="between">
      <formula>80</formula>
      <formula>50</formula>
    </cfRule>
    <cfRule type="cellIs" dxfId="370" priority="302" operator="greaterThan">
      <formula>80</formula>
    </cfRule>
    <cfRule type="cellIs" dxfId="369" priority="303" operator="between">
      <formula>0</formula>
      <formula>50</formula>
    </cfRule>
  </conditionalFormatting>
  <conditionalFormatting sqref="CW65:CW72 CW74:CW105">
    <cfRule type="cellIs" dxfId="368" priority="298" operator="between">
      <formula>80</formula>
      <formula>50</formula>
    </cfRule>
    <cfRule type="cellIs" dxfId="367" priority="299" operator="greaterThan">
      <formula>80</formula>
    </cfRule>
    <cfRule type="cellIs" dxfId="366" priority="300" operator="between">
      <formula>0</formula>
      <formula>50</formula>
    </cfRule>
  </conditionalFormatting>
  <conditionalFormatting sqref="CX65:CX72 CX74:CX105">
    <cfRule type="cellIs" dxfId="365" priority="295" operator="between">
      <formula>80</formula>
      <formula>50</formula>
    </cfRule>
    <cfRule type="cellIs" dxfId="364" priority="296" operator="greaterThan">
      <formula>80</formula>
    </cfRule>
    <cfRule type="cellIs" dxfId="363" priority="297" operator="between">
      <formula>0</formula>
      <formula>50</formula>
    </cfRule>
  </conditionalFormatting>
  <conditionalFormatting sqref="CY65:CY72 CY74:CY105">
    <cfRule type="cellIs" dxfId="362" priority="292" operator="between">
      <formula>80</formula>
      <formula>50</formula>
    </cfRule>
    <cfRule type="cellIs" dxfId="361" priority="293" operator="greaterThan">
      <formula>80</formula>
    </cfRule>
    <cfRule type="cellIs" dxfId="360" priority="294" operator="between">
      <formula>0</formula>
      <formula>50</formula>
    </cfRule>
  </conditionalFormatting>
  <conditionalFormatting sqref="CZ65:CZ72 CZ74:CZ105">
    <cfRule type="cellIs" dxfId="359" priority="289" operator="between">
      <formula>80</formula>
      <formula>50</formula>
    </cfRule>
    <cfRule type="cellIs" dxfId="358" priority="290" operator="greaterThan">
      <formula>80</formula>
    </cfRule>
    <cfRule type="cellIs" dxfId="357" priority="291" operator="between">
      <formula>0</formula>
      <formula>50</formula>
    </cfRule>
  </conditionalFormatting>
  <conditionalFormatting sqref="DA65:DA72 DA74:DA105">
    <cfRule type="cellIs" dxfId="356" priority="286" operator="between">
      <formula>80</formula>
      <formula>50</formula>
    </cfRule>
    <cfRule type="cellIs" dxfId="355" priority="287" operator="greaterThan">
      <formula>80</formula>
    </cfRule>
    <cfRule type="cellIs" dxfId="354" priority="288" operator="between">
      <formula>0</formula>
      <formula>50</formula>
    </cfRule>
  </conditionalFormatting>
  <conditionalFormatting sqref="DB65:DB72 DB74:DB105">
    <cfRule type="cellIs" dxfId="353" priority="283" operator="between">
      <formula>80</formula>
      <formula>50</formula>
    </cfRule>
    <cfRule type="cellIs" dxfId="352" priority="284" operator="greaterThan">
      <formula>80</formula>
    </cfRule>
    <cfRule type="cellIs" dxfId="351" priority="285" operator="between">
      <formula>0</formula>
      <formula>50</formula>
    </cfRule>
  </conditionalFormatting>
  <conditionalFormatting sqref="DC65:DC72 DC74:DC105">
    <cfRule type="cellIs" dxfId="350" priority="280" operator="between">
      <formula>80</formula>
      <formula>50</formula>
    </cfRule>
    <cfRule type="cellIs" dxfId="349" priority="281" operator="greaterThan">
      <formula>80</formula>
    </cfRule>
    <cfRule type="cellIs" dxfId="348" priority="282" operator="between">
      <formula>0</formula>
      <formula>50</formula>
    </cfRule>
  </conditionalFormatting>
  <conditionalFormatting sqref="DD65:DD72 DD74:DD105">
    <cfRule type="cellIs" dxfId="347" priority="277" operator="between">
      <formula>80</formula>
      <formula>50</formula>
    </cfRule>
    <cfRule type="cellIs" dxfId="346" priority="278" operator="greaterThan">
      <formula>80</formula>
    </cfRule>
    <cfRule type="cellIs" dxfId="345" priority="279" operator="between">
      <formula>0</formula>
      <formula>50</formula>
    </cfRule>
  </conditionalFormatting>
  <conditionalFormatting sqref="DE65:DE72 DE74:DE105">
    <cfRule type="cellIs" dxfId="344" priority="274" operator="between">
      <formula>80</formula>
      <formula>50</formula>
    </cfRule>
    <cfRule type="cellIs" dxfId="343" priority="275" operator="greaterThan">
      <formula>80</formula>
    </cfRule>
    <cfRule type="cellIs" dxfId="342" priority="276" operator="between">
      <formula>0</formula>
      <formula>50</formula>
    </cfRule>
  </conditionalFormatting>
  <conditionalFormatting sqref="DF65:DF72 DF74:DF105">
    <cfRule type="cellIs" dxfId="341" priority="271" operator="between">
      <formula>80</formula>
      <formula>50</formula>
    </cfRule>
    <cfRule type="cellIs" dxfId="340" priority="272" operator="greaterThan">
      <formula>80</formula>
    </cfRule>
    <cfRule type="cellIs" dxfId="339" priority="273" operator="between">
      <formula>0</formula>
      <formula>50</formula>
    </cfRule>
  </conditionalFormatting>
  <conditionalFormatting sqref="DG65:DG72 DG74:DG105">
    <cfRule type="cellIs" dxfId="338" priority="268" operator="between">
      <formula>80</formula>
      <formula>50</formula>
    </cfRule>
    <cfRule type="cellIs" dxfId="337" priority="269" operator="greaterThan">
      <formula>80</formula>
    </cfRule>
    <cfRule type="cellIs" dxfId="336" priority="270" operator="between">
      <formula>0</formula>
      <formula>50</formula>
    </cfRule>
  </conditionalFormatting>
  <conditionalFormatting sqref="DH65:DH72 DH74:DH105">
    <cfRule type="cellIs" dxfId="335" priority="265" operator="between">
      <formula>80</formula>
      <formula>50</formula>
    </cfRule>
    <cfRule type="cellIs" dxfId="334" priority="266" operator="greaterThan">
      <formula>80</formula>
    </cfRule>
    <cfRule type="cellIs" dxfId="333" priority="267" operator="between">
      <formula>0</formula>
      <formula>50</formula>
    </cfRule>
  </conditionalFormatting>
  <conditionalFormatting sqref="DI65:DI72 DI74:DI105">
    <cfRule type="cellIs" dxfId="332" priority="262" operator="between">
      <formula>80</formula>
      <formula>50</formula>
    </cfRule>
    <cfRule type="cellIs" dxfId="331" priority="263" operator="greaterThan">
      <formula>80</formula>
    </cfRule>
    <cfRule type="cellIs" dxfId="330" priority="264" operator="between">
      <formula>0</formula>
      <formula>50</formula>
    </cfRule>
  </conditionalFormatting>
  <conditionalFormatting sqref="DJ65:DJ72 DJ74:DJ105">
    <cfRule type="cellIs" dxfId="329" priority="259" operator="between">
      <formula>80</formula>
      <formula>50</formula>
    </cfRule>
    <cfRule type="cellIs" dxfId="328" priority="260" operator="greaterThan">
      <formula>80</formula>
    </cfRule>
    <cfRule type="cellIs" dxfId="327" priority="261" operator="between">
      <formula>0</formula>
      <formula>50</formula>
    </cfRule>
  </conditionalFormatting>
  <conditionalFormatting sqref="DK65:DK72 DK74:DK105">
    <cfRule type="cellIs" dxfId="326" priority="256" operator="between">
      <formula>80</formula>
      <formula>50</formula>
    </cfRule>
    <cfRule type="cellIs" dxfId="325" priority="257" operator="greaterThan">
      <formula>80</formula>
    </cfRule>
    <cfRule type="cellIs" dxfId="324" priority="258" operator="between">
      <formula>0</formula>
      <formula>50</formula>
    </cfRule>
  </conditionalFormatting>
  <conditionalFormatting sqref="DL65:DL72 DL74:DL105">
    <cfRule type="cellIs" dxfId="323" priority="253" operator="between">
      <formula>80</formula>
      <formula>50</formula>
    </cfRule>
    <cfRule type="cellIs" dxfId="322" priority="254" operator="greaterThan">
      <formula>80</formula>
    </cfRule>
    <cfRule type="cellIs" dxfId="321" priority="255" operator="between">
      <formula>0</formula>
      <formula>50</formula>
    </cfRule>
  </conditionalFormatting>
  <conditionalFormatting sqref="DM65:DM72 DM74:DM105">
    <cfRule type="cellIs" dxfId="320" priority="250" operator="between">
      <formula>80</formula>
      <formula>50</formula>
    </cfRule>
    <cfRule type="cellIs" dxfId="319" priority="251" operator="greaterThan">
      <formula>80</formula>
    </cfRule>
    <cfRule type="cellIs" dxfId="318" priority="252" operator="between">
      <formula>0</formula>
      <formula>50</formula>
    </cfRule>
  </conditionalFormatting>
  <conditionalFormatting sqref="DN65:DN72 DN74:DN105">
    <cfRule type="cellIs" dxfId="317" priority="247" operator="between">
      <formula>80</formula>
      <formula>50</formula>
    </cfRule>
    <cfRule type="cellIs" dxfId="316" priority="248" operator="greaterThan">
      <formula>80</formula>
    </cfRule>
    <cfRule type="cellIs" dxfId="315" priority="249" operator="between">
      <formula>0</formula>
      <formula>50</formula>
    </cfRule>
  </conditionalFormatting>
  <conditionalFormatting sqref="DO65:DO72 DO74:DO105">
    <cfRule type="cellIs" dxfId="314" priority="244" operator="between">
      <formula>80</formula>
      <formula>50</formula>
    </cfRule>
    <cfRule type="cellIs" dxfId="313" priority="245" operator="greaterThan">
      <formula>80</formula>
    </cfRule>
    <cfRule type="cellIs" dxfId="312" priority="246" operator="between">
      <formula>0</formula>
      <formula>50</formula>
    </cfRule>
  </conditionalFormatting>
  <conditionalFormatting sqref="DP65:DP72 DP74:DP105">
    <cfRule type="cellIs" dxfId="311" priority="241" operator="between">
      <formula>80</formula>
      <formula>50</formula>
    </cfRule>
    <cfRule type="cellIs" dxfId="310" priority="242" operator="greaterThan">
      <formula>80</formula>
    </cfRule>
    <cfRule type="cellIs" dxfId="309" priority="243" operator="between">
      <formula>0</formula>
      <formula>50</formula>
    </cfRule>
  </conditionalFormatting>
  <conditionalFormatting sqref="DQ65:DQ72 DQ74:DQ105">
    <cfRule type="cellIs" dxfId="308" priority="238" operator="between">
      <formula>80</formula>
      <formula>50</formula>
    </cfRule>
    <cfRule type="cellIs" dxfId="307" priority="239" operator="greaterThan">
      <formula>80</formula>
    </cfRule>
    <cfRule type="cellIs" dxfId="306" priority="240" operator="between">
      <formula>0</formula>
      <formula>50</formula>
    </cfRule>
  </conditionalFormatting>
  <conditionalFormatting sqref="DR65:DR72 DR74:DR105">
    <cfRule type="cellIs" dxfId="305" priority="235" operator="between">
      <formula>80</formula>
      <formula>50</formula>
    </cfRule>
    <cfRule type="cellIs" dxfId="304" priority="236" operator="greaterThan">
      <formula>80</formula>
    </cfRule>
    <cfRule type="cellIs" dxfId="303" priority="237" operator="between">
      <formula>0</formula>
      <formula>50</formula>
    </cfRule>
  </conditionalFormatting>
  <conditionalFormatting sqref="DS65:DS72 DS74:DS105">
    <cfRule type="cellIs" dxfId="302" priority="232" operator="between">
      <formula>80</formula>
      <formula>50</formula>
    </cfRule>
    <cfRule type="cellIs" dxfId="301" priority="233" operator="greaterThan">
      <formula>80</formula>
    </cfRule>
    <cfRule type="cellIs" dxfId="300" priority="234" operator="between">
      <formula>0</formula>
      <formula>50</formula>
    </cfRule>
  </conditionalFormatting>
  <conditionalFormatting sqref="DT65:DT72 DT74:DT105">
    <cfRule type="cellIs" dxfId="299" priority="229" operator="between">
      <formula>80</formula>
      <formula>50</formula>
    </cfRule>
    <cfRule type="cellIs" dxfId="298" priority="230" operator="greaterThan">
      <formula>80</formula>
    </cfRule>
    <cfRule type="cellIs" dxfId="297" priority="231" operator="between">
      <formula>0</formula>
      <formula>50</formula>
    </cfRule>
  </conditionalFormatting>
  <conditionalFormatting sqref="DU65:DU72 DU74:DU105">
    <cfRule type="cellIs" dxfId="296" priority="226" operator="between">
      <formula>80</formula>
      <formula>50</formula>
    </cfRule>
    <cfRule type="cellIs" dxfId="295" priority="227" operator="greaterThan">
      <formula>80</formula>
    </cfRule>
    <cfRule type="cellIs" dxfId="294" priority="228" operator="between">
      <formula>0</formula>
      <formula>50</formula>
    </cfRule>
  </conditionalFormatting>
  <conditionalFormatting sqref="DV65:DV72 DV74:DV105">
    <cfRule type="cellIs" dxfId="293" priority="223" operator="between">
      <formula>80</formula>
      <formula>50</formula>
    </cfRule>
    <cfRule type="cellIs" dxfId="292" priority="224" operator="greaterThan">
      <formula>80</formula>
    </cfRule>
    <cfRule type="cellIs" dxfId="291" priority="225" operator="between">
      <formula>0</formula>
      <formula>50</formula>
    </cfRule>
  </conditionalFormatting>
  <conditionalFormatting sqref="DW65:DW72 DW74:DW105">
    <cfRule type="cellIs" dxfId="290" priority="220" operator="between">
      <formula>80</formula>
      <formula>50</formula>
    </cfRule>
    <cfRule type="cellIs" dxfId="289" priority="221" operator="greaterThan">
      <formula>80</formula>
    </cfRule>
    <cfRule type="cellIs" dxfId="288" priority="222" operator="between">
      <formula>0</formula>
      <formula>50</formula>
    </cfRule>
  </conditionalFormatting>
  <conditionalFormatting sqref="DX65:DX72 DX74:DX105">
    <cfRule type="cellIs" dxfId="287" priority="217" operator="between">
      <formula>80</formula>
      <formula>50</formula>
    </cfRule>
    <cfRule type="cellIs" dxfId="286" priority="218" operator="greaterThan">
      <formula>80</formula>
    </cfRule>
    <cfRule type="cellIs" dxfId="285" priority="219" operator="between">
      <formula>0</formula>
      <formula>50</formula>
    </cfRule>
  </conditionalFormatting>
  <conditionalFormatting sqref="DY65:DY72 DY74:DY105">
    <cfRule type="cellIs" dxfId="284" priority="214" operator="between">
      <formula>80</formula>
      <formula>50</formula>
    </cfRule>
    <cfRule type="cellIs" dxfId="283" priority="215" operator="greaterThan">
      <formula>80</formula>
    </cfRule>
    <cfRule type="cellIs" dxfId="282" priority="216" operator="between">
      <formula>0</formula>
      <formula>50</formula>
    </cfRule>
  </conditionalFormatting>
  <conditionalFormatting sqref="DZ65:DZ72 DZ74:DZ105">
    <cfRule type="cellIs" dxfId="281" priority="211" operator="between">
      <formula>80</formula>
      <formula>50</formula>
    </cfRule>
    <cfRule type="cellIs" dxfId="280" priority="212" operator="greaterThan">
      <formula>80</formula>
    </cfRule>
    <cfRule type="cellIs" dxfId="279" priority="213" operator="between">
      <formula>0</formula>
      <formula>50</formula>
    </cfRule>
  </conditionalFormatting>
  <conditionalFormatting sqref="EA65:EA72 EA74:EA105">
    <cfRule type="cellIs" dxfId="278" priority="208" operator="between">
      <formula>80</formula>
      <formula>50</formula>
    </cfRule>
    <cfRule type="cellIs" dxfId="277" priority="209" operator="greaterThan">
      <formula>80</formula>
    </cfRule>
    <cfRule type="cellIs" dxfId="276" priority="210" operator="between">
      <formula>0</formula>
      <formula>50</formula>
    </cfRule>
  </conditionalFormatting>
  <conditionalFormatting sqref="EB65:EB72 EB74:EB105">
    <cfRule type="cellIs" dxfId="275" priority="205" operator="between">
      <formula>80</formula>
      <formula>50</formula>
    </cfRule>
    <cfRule type="cellIs" dxfId="274" priority="206" operator="greaterThan">
      <formula>80</formula>
    </cfRule>
    <cfRule type="cellIs" dxfId="273" priority="207" operator="between">
      <formula>0</formula>
      <formula>50</formula>
    </cfRule>
  </conditionalFormatting>
  <conditionalFormatting sqref="EC65:EC72 EC74:EC105">
    <cfRule type="cellIs" dxfId="272" priority="202" operator="between">
      <formula>80</formula>
      <formula>50</formula>
    </cfRule>
    <cfRule type="cellIs" dxfId="271" priority="203" operator="greaterThan">
      <formula>80</formula>
    </cfRule>
    <cfRule type="cellIs" dxfId="270" priority="204" operator="between">
      <formula>0</formula>
      <formula>50</formula>
    </cfRule>
  </conditionalFormatting>
  <conditionalFormatting sqref="ED65:ED72 ED74:ED105">
    <cfRule type="cellIs" dxfId="269" priority="199" operator="between">
      <formula>80</formula>
      <formula>50</formula>
    </cfRule>
    <cfRule type="cellIs" dxfId="268" priority="200" operator="greaterThan">
      <formula>80</formula>
    </cfRule>
    <cfRule type="cellIs" dxfId="267" priority="201" operator="between">
      <formula>0</formula>
      <formula>50</formula>
    </cfRule>
  </conditionalFormatting>
  <conditionalFormatting sqref="EE65:EE72 EE74:EE105">
    <cfRule type="cellIs" dxfId="266" priority="196" operator="between">
      <formula>80</formula>
      <formula>50</formula>
    </cfRule>
    <cfRule type="cellIs" dxfId="265" priority="197" operator="greaterThan">
      <formula>80</formula>
    </cfRule>
    <cfRule type="cellIs" dxfId="264" priority="198" operator="between">
      <formula>0</formula>
      <formula>50</formula>
    </cfRule>
  </conditionalFormatting>
  <conditionalFormatting sqref="EF65:EF72 EF74:EF105">
    <cfRule type="cellIs" dxfId="263" priority="193" operator="between">
      <formula>80</formula>
      <formula>50</formula>
    </cfRule>
    <cfRule type="cellIs" dxfId="262" priority="194" operator="greaterThan">
      <formula>80</formula>
    </cfRule>
    <cfRule type="cellIs" dxfId="261" priority="195" operator="between">
      <formula>0</formula>
      <formula>50</formula>
    </cfRule>
  </conditionalFormatting>
  <conditionalFormatting sqref="EG65:EG72 EG74:EG105">
    <cfRule type="cellIs" dxfId="260" priority="190" operator="between">
      <formula>80</formula>
      <formula>50</formula>
    </cfRule>
    <cfRule type="cellIs" dxfId="259" priority="191" operator="greaterThan">
      <formula>80</formula>
    </cfRule>
    <cfRule type="cellIs" dxfId="258" priority="192" operator="between">
      <formula>0</formula>
      <formula>50</formula>
    </cfRule>
  </conditionalFormatting>
  <conditionalFormatting sqref="EH65:EH72 EH74:EH105">
    <cfRule type="cellIs" dxfId="257" priority="187" operator="between">
      <formula>80</formula>
      <formula>50</formula>
    </cfRule>
    <cfRule type="cellIs" dxfId="256" priority="188" operator="greaterThan">
      <formula>80</formula>
    </cfRule>
    <cfRule type="cellIs" dxfId="255" priority="189" operator="between">
      <formula>0</formula>
      <formula>50</formula>
    </cfRule>
  </conditionalFormatting>
  <conditionalFormatting sqref="EI65:EI72 EI74:EI105">
    <cfRule type="cellIs" dxfId="254" priority="184" operator="between">
      <formula>80</formula>
      <formula>50</formula>
    </cfRule>
    <cfRule type="cellIs" dxfId="253" priority="185" operator="greaterThan">
      <formula>80</formula>
    </cfRule>
    <cfRule type="cellIs" dxfId="252" priority="186" operator="between">
      <formula>0</formula>
      <formula>50</formula>
    </cfRule>
  </conditionalFormatting>
  <conditionalFormatting sqref="EJ65:EJ72 EJ74:EJ105">
    <cfRule type="cellIs" dxfId="251" priority="181" operator="between">
      <formula>80</formula>
      <formula>50</formula>
    </cfRule>
    <cfRule type="cellIs" dxfId="250" priority="182" operator="greaterThan">
      <formula>80</formula>
    </cfRule>
    <cfRule type="cellIs" dxfId="249" priority="183" operator="between">
      <formula>0</formula>
      <formula>50</formula>
    </cfRule>
  </conditionalFormatting>
  <conditionalFormatting sqref="EK65:EK72 EK74:EK105">
    <cfRule type="cellIs" dxfId="248" priority="178" operator="between">
      <formula>80</formula>
      <formula>50</formula>
    </cfRule>
    <cfRule type="cellIs" dxfId="247" priority="179" operator="greaterThan">
      <formula>80</formula>
    </cfRule>
    <cfRule type="cellIs" dxfId="246" priority="180" operator="between">
      <formula>0</formula>
      <formula>50</formula>
    </cfRule>
  </conditionalFormatting>
  <conditionalFormatting sqref="EL65:EL72 EL74:EL105">
    <cfRule type="cellIs" dxfId="245" priority="175" operator="between">
      <formula>80</formula>
      <formula>50</formula>
    </cfRule>
    <cfRule type="cellIs" dxfId="244" priority="176" operator="greaterThan">
      <formula>80</formula>
    </cfRule>
    <cfRule type="cellIs" dxfId="243" priority="177" operator="between">
      <formula>0</formula>
      <formula>50</formula>
    </cfRule>
  </conditionalFormatting>
  <conditionalFormatting sqref="EM65:EM72 EM74:EM105">
    <cfRule type="cellIs" dxfId="242" priority="172" operator="between">
      <formula>80</formula>
      <formula>50</formula>
    </cfRule>
    <cfRule type="cellIs" dxfId="241" priority="173" operator="greaterThan">
      <formula>80</formula>
    </cfRule>
    <cfRule type="cellIs" dxfId="240" priority="174" operator="between">
      <formula>0</formula>
      <formula>50</formula>
    </cfRule>
  </conditionalFormatting>
  <conditionalFormatting sqref="EN65:EN72 EN74:EN105">
    <cfRule type="cellIs" dxfId="239" priority="169" operator="between">
      <formula>80</formula>
      <formula>50</formula>
    </cfRule>
    <cfRule type="cellIs" dxfId="238" priority="170" operator="greaterThan">
      <formula>80</formula>
    </cfRule>
    <cfRule type="cellIs" dxfId="237" priority="171" operator="between">
      <formula>0</formula>
      <formula>50</formula>
    </cfRule>
  </conditionalFormatting>
  <conditionalFormatting sqref="EO65:EO72 EO74:EO105">
    <cfRule type="cellIs" dxfId="236" priority="166" operator="between">
      <formula>80</formula>
      <formula>50</formula>
    </cfRule>
    <cfRule type="cellIs" dxfId="235" priority="167" operator="greaterThan">
      <formula>80</formula>
    </cfRule>
    <cfRule type="cellIs" dxfId="234" priority="168" operator="between">
      <formula>0</formula>
      <formula>50</formula>
    </cfRule>
  </conditionalFormatting>
  <conditionalFormatting sqref="EP65:EP72 EP74:EP105">
    <cfRule type="cellIs" dxfId="233" priority="163" operator="between">
      <formula>80</formula>
      <formula>50</formula>
    </cfRule>
    <cfRule type="cellIs" dxfId="232" priority="164" operator="greaterThan">
      <formula>80</formula>
    </cfRule>
    <cfRule type="cellIs" dxfId="231" priority="165" operator="between">
      <formula>0</formula>
      <formula>50</formula>
    </cfRule>
  </conditionalFormatting>
  <conditionalFormatting sqref="EQ65:EQ72 EQ74:EQ105">
    <cfRule type="cellIs" dxfId="230" priority="160" operator="between">
      <formula>80</formula>
      <formula>50</formula>
    </cfRule>
    <cfRule type="cellIs" dxfId="229" priority="161" operator="greaterThan">
      <formula>80</formula>
    </cfRule>
    <cfRule type="cellIs" dxfId="228" priority="162" operator="between">
      <formula>0</formula>
      <formula>50</formula>
    </cfRule>
  </conditionalFormatting>
  <conditionalFormatting sqref="ER65:ER72 ER74:ER105">
    <cfRule type="cellIs" dxfId="227" priority="157" operator="between">
      <formula>80</formula>
      <formula>50</formula>
    </cfRule>
    <cfRule type="cellIs" dxfId="226" priority="158" operator="greaterThan">
      <formula>80</formula>
    </cfRule>
    <cfRule type="cellIs" dxfId="225" priority="159" operator="between">
      <formula>0</formula>
      <formula>50</formula>
    </cfRule>
  </conditionalFormatting>
  <conditionalFormatting sqref="ES65:ES72 ES74:ES105">
    <cfRule type="cellIs" dxfId="224" priority="154" operator="between">
      <formula>80</formula>
      <formula>50</formula>
    </cfRule>
    <cfRule type="cellIs" dxfId="223" priority="155" operator="greaterThan">
      <formula>80</formula>
    </cfRule>
    <cfRule type="cellIs" dxfId="222" priority="156" operator="between">
      <formula>0</formula>
      <formula>50</formula>
    </cfRule>
  </conditionalFormatting>
  <conditionalFormatting sqref="ET65:ET72 ET74:ET105">
    <cfRule type="cellIs" dxfId="221" priority="151" operator="between">
      <formula>80</formula>
      <formula>50</formula>
    </cfRule>
    <cfRule type="cellIs" dxfId="220" priority="152" operator="greaterThan">
      <formula>80</formula>
    </cfRule>
    <cfRule type="cellIs" dxfId="219" priority="153" operator="between">
      <formula>0</formula>
      <formula>50</formula>
    </cfRule>
  </conditionalFormatting>
  <conditionalFormatting sqref="EU65:EU72 EU74:EU105">
    <cfRule type="cellIs" dxfId="218" priority="148" operator="between">
      <formula>80</formula>
      <formula>50</formula>
    </cfRule>
    <cfRule type="cellIs" dxfId="217" priority="149" operator="greaterThan">
      <formula>80</formula>
    </cfRule>
    <cfRule type="cellIs" dxfId="216" priority="150" operator="between">
      <formula>0</formula>
      <formula>50</formula>
    </cfRule>
  </conditionalFormatting>
  <conditionalFormatting sqref="EV65:EV72 EV74:EV105">
    <cfRule type="cellIs" dxfId="215" priority="145" operator="between">
      <formula>80</formula>
      <formula>50</formula>
    </cfRule>
    <cfRule type="cellIs" dxfId="214" priority="146" operator="greaterThan">
      <formula>80</formula>
    </cfRule>
    <cfRule type="cellIs" dxfId="213" priority="147" operator="between">
      <formula>0</formula>
      <formula>50</formula>
    </cfRule>
  </conditionalFormatting>
  <conditionalFormatting sqref="EW65:EW72 EW74:EW105">
    <cfRule type="cellIs" dxfId="212" priority="142" operator="between">
      <formula>80</formula>
      <formula>50</formula>
    </cfRule>
    <cfRule type="cellIs" dxfId="211" priority="143" operator="greaterThan">
      <formula>80</formula>
    </cfRule>
    <cfRule type="cellIs" dxfId="210" priority="144" operator="between">
      <formula>0</formula>
      <formula>50</formula>
    </cfRule>
  </conditionalFormatting>
  <conditionalFormatting sqref="EX65:EX72 EX74:EX105">
    <cfRule type="cellIs" dxfId="209" priority="139" operator="between">
      <formula>80</formula>
      <formula>50</formula>
    </cfRule>
    <cfRule type="cellIs" dxfId="208" priority="140" operator="greaterThan">
      <formula>80</formula>
    </cfRule>
    <cfRule type="cellIs" dxfId="207" priority="141" operator="between">
      <formula>0</formula>
      <formula>50</formula>
    </cfRule>
  </conditionalFormatting>
  <conditionalFormatting sqref="EY65:EY72 EY74:EY105">
    <cfRule type="cellIs" dxfId="206" priority="136" operator="between">
      <formula>80</formula>
      <formula>50</formula>
    </cfRule>
    <cfRule type="cellIs" dxfId="205" priority="137" operator="greaterThan">
      <formula>80</formula>
    </cfRule>
    <cfRule type="cellIs" dxfId="204" priority="138" operator="between">
      <formula>0</formula>
      <formula>50</formula>
    </cfRule>
  </conditionalFormatting>
  <conditionalFormatting sqref="EZ65:EZ72 EZ74:EZ105">
    <cfRule type="cellIs" dxfId="203" priority="133" operator="between">
      <formula>80</formula>
      <formula>50</formula>
    </cfRule>
    <cfRule type="cellIs" dxfId="202" priority="134" operator="greaterThan">
      <formula>80</formula>
    </cfRule>
    <cfRule type="cellIs" dxfId="201" priority="135" operator="between">
      <formula>0</formula>
      <formula>50</formula>
    </cfRule>
  </conditionalFormatting>
  <conditionalFormatting sqref="FA65:FA72 FA74:FA105">
    <cfRule type="cellIs" dxfId="200" priority="130" operator="between">
      <formula>80</formula>
      <formula>50</formula>
    </cfRule>
    <cfRule type="cellIs" dxfId="199" priority="131" operator="greaterThan">
      <formula>80</formula>
    </cfRule>
    <cfRule type="cellIs" dxfId="198" priority="132" operator="between">
      <formula>0</formula>
      <formula>50</formula>
    </cfRule>
  </conditionalFormatting>
  <conditionalFormatting sqref="FB65:FB72 FB74:FB105">
    <cfRule type="cellIs" dxfId="197" priority="127" operator="between">
      <formula>80</formula>
      <formula>50</formula>
    </cfRule>
    <cfRule type="cellIs" dxfId="196" priority="128" operator="greaterThan">
      <formula>80</formula>
    </cfRule>
    <cfRule type="cellIs" dxfId="195" priority="129" operator="between">
      <formula>0</formula>
      <formula>50</formula>
    </cfRule>
  </conditionalFormatting>
  <conditionalFormatting sqref="FC65:FC72 FC74:FC105">
    <cfRule type="cellIs" dxfId="194" priority="124" operator="between">
      <formula>80</formula>
      <formula>50</formula>
    </cfRule>
    <cfRule type="cellIs" dxfId="193" priority="125" operator="greaterThan">
      <formula>80</formula>
    </cfRule>
    <cfRule type="cellIs" dxfId="192" priority="126" operator="between">
      <formula>0</formula>
      <formula>50</formula>
    </cfRule>
  </conditionalFormatting>
  <conditionalFormatting sqref="FD65:FD72 FD74:FD105">
    <cfRule type="cellIs" dxfId="191" priority="121" operator="between">
      <formula>80</formula>
      <formula>50</formula>
    </cfRule>
    <cfRule type="cellIs" dxfId="190" priority="122" operator="greaterThan">
      <formula>80</formula>
    </cfRule>
    <cfRule type="cellIs" dxfId="189" priority="123" operator="between">
      <formula>0</formula>
      <formula>50</formula>
    </cfRule>
  </conditionalFormatting>
  <conditionalFormatting sqref="FE65:FE72 FE74:FE105">
    <cfRule type="cellIs" dxfId="188" priority="118" operator="between">
      <formula>80</formula>
      <formula>50</formula>
    </cfRule>
    <cfRule type="cellIs" dxfId="187" priority="119" operator="greaterThan">
      <formula>80</formula>
    </cfRule>
    <cfRule type="cellIs" dxfId="186" priority="120" operator="between">
      <formula>0</formula>
      <formula>50</formula>
    </cfRule>
  </conditionalFormatting>
  <conditionalFormatting sqref="FF65:FF72 FF74:FF105">
    <cfRule type="cellIs" dxfId="185" priority="115" operator="between">
      <formula>80</formula>
      <formula>50</formula>
    </cfRule>
    <cfRule type="cellIs" dxfId="184" priority="116" operator="greaterThan">
      <formula>80</formula>
    </cfRule>
    <cfRule type="cellIs" dxfId="183" priority="117" operator="between">
      <formula>0</formula>
      <formula>50</formula>
    </cfRule>
  </conditionalFormatting>
  <conditionalFormatting sqref="FG65:FG72 FG74:FG105">
    <cfRule type="cellIs" dxfId="182" priority="112" operator="between">
      <formula>80</formula>
      <formula>50</formula>
    </cfRule>
    <cfRule type="cellIs" dxfId="181" priority="113" operator="greaterThan">
      <formula>80</formula>
    </cfRule>
    <cfRule type="cellIs" dxfId="180" priority="114" operator="between">
      <formula>0</formula>
      <formula>50</formula>
    </cfRule>
  </conditionalFormatting>
  <conditionalFormatting sqref="FH65:FH72 FH74:FH105">
    <cfRule type="cellIs" dxfId="179" priority="109" operator="between">
      <formula>80</formula>
      <formula>50</formula>
    </cfRule>
    <cfRule type="cellIs" dxfId="178" priority="110" operator="greaterThan">
      <formula>80</formula>
    </cfRule>
    <cfRule type="cellIs" dxfId="177" priority="111" operator="between">
      <formula>0</formula>
      <formula>50</formula>
    </cfRule>
  </conditionalFormatting>
  <conditionalFormatting sqref="FI65:FI72 FI74:FI105">
    <cfRule type="cellIs" dxfId="176" priority="106" operator="between">
      <formula>80</formula>
      <formula>50</formula>
    </cfRule>
    <cfRule type="cellIs" dxfId="175" priority="107" operator="greaterThan">
      <formula>80</formula>
    </cfRule>
    <cfRule type="cellIs" dxfId="174" priority="108" operator="between">
      <formula>0</formula>
      <formula>50</formula>
    </cfRule>
  </conditionalFormatting>
  <conditionalFormatting sqref="FJ65:FJ72 FJ74:FJ105">
    <cfRule type="cellIs" dxfId="173" priority="103" operator="between">
      <formula>80</formula>
      <formula>50</formula>
    </cfRule>
    <cfRule type="cellIs" dxfId="172" priority="104" operator="greaterThan">
      <formula>80</formula>
    </cfRule>
    <cfRule type="cellIs" dxfId="171" priority="105" operator="between">
      <formula>0</formula>
      <formula>50</formula>
    </cfRule>
  </conditionalFormatting>
  <conditionalFormatting sqref="FK65:FK72 FK74:FK105">
    <cfRule type="cellIs" dxfId="170" priority="100" operator="between">
      <formula>80</formula>
      <formula>50</formula>
    </cfRule>
    <cfRule type="cellIs" dxfId="169" priority="101" operator="greaterThan">
      <formula>80</formula>
    </cfRule>
    <cfRule type="cellIs" dxfId="168" priority="102" operator="between">
      <formula>0</formula>
      <formula>50</formula>
    </cfRule>
  </conditionalFormatting>
  <conditionalFormatting sqref="FL65:FL72 FL74:FL105">
    <cfRule type="cellIs" dxfId="167" priority="97" operator="between">
      <formula>80</formula>
      <formula>50</formula>
    </cfRule>
    <cfRule type="cellIs" dxfId="166" priority="98" operator="greaterThan">
      <formula>80</formula>
    </cfRule>
    <cfRule type="cellIs" dxfId="165" priority="99" operator="between">
      <formula>0</formula>
      <formula>50</formula>
    </cfRule>
  </conditionalFormatting>
  <conditionalFormatting sqref="FM65:FM72 FM74:FM105">
    <cfRule type="cellIs" dxfId="164" priority="94" operator="between">
      <formula>80</formula>
      <formula>50</formula>
    </cfRule>
    <cfRule type="cellIs" dxfId="163" priority="95" operator="greaterThan">
      <formula>80</formula>
    </cfRule>
    <cfRule type="cellIs" dxfId="162" priority="96" operator="between">
      <formula>0</formula>
      <formula>50</formula>
    </cfRule>
  </conditionalFormatting>
  <conditionalFormatting sqref="FN65:FN72 FN74:FN105">
    <cfRule type="cellIs" dxfId="161" priority="91" operator="between">
      <formula>80</formula>
      <formula>50</formula>
    </cfRule>
    <cfRule type="cellIs" dxfId="160" priority="92" operator="greaterThan">
      <formula>80</formula>
    </cfRule>
    <cfRule type="cellIs" dxfId="159" priority="93" operator="between">
      <formula>0</formula>
      <formula>50</formula>
    </cfRule>
  </conditionalFormatting>
  <conditionalFormatting sqref="FO65:FO72 FO74:FO105">
    <cfRule type="cellIs" dxfId="158" priority="88" operator="between">
      <formula>80</formula>
      <formula>50</formula>
    </cfRule>
    <cfRule type="cellIs" dxfId="157" priority="89" operator="greaterThan">
      <formula>80</formula>
    </cfRule>
    <cfRule type="cellIs" dxfId="156" priority="90" operator="between">
      <formula>0</formula>
      <formula>50</formula>
    </cfRule>
  </conditionalFormatting>
  <conditionalFormatting sqref="FP65:FP72 FP74:FP105">
    <cfRule type="cellIs" dxfId="155" priority="85" operator="between">
      <formula>80</formula>
      <formula>50</formula>
    </cfRule>
    <cfRule type="cellIs" dxfId="154" priority="86" operator="greaterThan">
      <formula>80</formula>
    </cfRule>
    <cfRule type="cellIs" dxfId="153" priority="87" operator="between">
      <formula>0</formula>
      <formula>50</formula>
    </cfRule>
  </conditionalFormatting>
  <conditionalFormatting sqref="FQ65:FQ72 FQ74:FQ105">
    <cfRule type="cellIs" dxfId="152" priority="82" operator="between">
      <formula>80</formula>
      <formula>50</formula>
    </cfRule>
    <cfRule type="cellIs" dxfId="151" priority="83" operator="greaterThan">
      <formula>80</formula>
    </cfRule>
    <cfRule type="cellIs" dxfId="150" priority="84" operator="between">
      <formula>0</formula>
      <formula>50</formula>
    </cfRule>
  </conditionalFormatting>
  <conditionalFormatting sqref="FR65:FR72 FR74:FR105">
    <cfRule type="cellIs" dxfId="149" priority="79" operator="between">
      <formula>80</formula>
      <formula>50</formula>
    </cfRule>
    <cfRule type="cellIs" dxfId="148" priority="80" operator="greaterThan">
      <formula>80</formula>
    </cfRule>
    <cfRule type="cellIs" dxfId="147" priority="81" operator="between">
      <formula>0</formula>
      <formula>50</formula>
    </cfRule>
  </conditionalFormatting>
  <conditionalFormatting sqref="FS65:FS72 FS74:FS105">
    <cfRule type="cellIs" dxfId="146" priority="76" operator="between">
      <formula>80</formula>
      <formula>50</formula>
    </cfRule>
    <cfRule type="cellIs" dxfId="145" priority="77" operator="greaterThan">
      <formula>80</formula>
    </cfRule>
    <cfRule type="cellIs" dxfId="144" priority="78" operator="between">
      <formula>0</formula>
      <formula>50</formula>
    </cfRule>
  </conditionalFormatting>
  <conditionalFormatting sqref="FT65:FT72 FT74:FT105">
    <cfRule type="cellIs" dxfId="143" priority="73" operator="between">
      <formula>80</formula>
      <formula>50</formula>
    </cfRule>
    <cfRule type="cellIs" dxfId="142" priority="74" operator="greaterThan">
      <formula>80</formula>
    </cfRule>
    <cfRule type="cellIs" dxfId="141" priority="75" operator="between">
      <formula>0</formula>
      <formula>50</formula>
    </cfRule>
  </conditionalFormatting>
  <conditionalFormatting sqref="FU65:FU72 FU74:FU105">
    <cfRule type="cellIs" dxfId="140" priority="70" operator="between">
      <formula>80</formula>
      <formula>50</formula>
    </cfRule>
    <cfRule type="cellIs" dxfId="139" priority="71" operator="greaterThan">
      <formula>80</formula>
    </cfRule>
    <cfRule type="cellIs" dxfId="138" priority="72" operator="between">
      <formula>0</formula>
      <formula>50</formula>
    </cfRule>
  </conditionalFormatting>
  <conditionalFormatting sqref="FV65:FV72 FV74:FV105">
    <cfRule type="cellIs" dxfId="137" priority="67" operator="between">
      <formula>80</formula>
      <formula>50</formula>
    </cfRule>
    <cfRule type="cellIs" dxfId="136" priority="68" operator="greaterThan">
      <formula>80</formula>
    </cfRule>
    <cfRule type="cellIs" dxfId="135" priority="69" operator="between">
      <formula>0</formula>
      <formula>50</formula>
    </cfRule>
  </conditionalFormatting>
  <conditionalFormatting sqref="FW65:FW72 FW74:FW105">
    <cfRule type="cellIs" dxfId="134" priority="64" operator="between">
      <formula>80</formula>
      <formula>50</formula>
    </cfRule>
    <cfRule type="cellIs" dxfId="133" priority="65" operator="greaterThan">
      <formula>80</formula>
    </cfRule>
    <cfRule type="cellIs" dxfId="132" priority="66" operator="between">
      <formula>0</formula>
      <formula>50</formula>
    </cfRule>
  </conditionalFormatting>
  <conditionalFormatting sqref="FX65:FX72 FX74:FX105">
    <cfRule type="cellIs" dxfId="131" priority="61" operator="between">
      <formula>80</formula>
      <formula>50</formula>
    </cfRule>
    <cfRule type="cellIs" dxfId="130" priority="62" operator="greaterThan">
      <formula>80</formula>
    </cfRule>
    <cfRule type="cellIs" dxfId="129" priority="63" operator="between">
      <formula>0</formula>
      <formula>50</formula>
    </cfRule>
  </conditionalFormatting>
  <conditionalFormatting sqref="FY65:FY72 FY74:FY105">
    <cfRule type="cellIs" dxfId="128" priority="58" operator="between">
      <formula>80</formula>
      <formula>50</formula>
    </cfRule>
    <cfRule type="cellIs" dxfId="127" priority="59" operator="greaterThan">
      <formula>80</formula>
    </cfRule>
    <cfRule type="cellIs" dxfId="126" priority="60" operator="between">
      <formula>0</formula>
      <formula>50</formula>
    </cfRule>
  </conditionalFormatting>
  <conditionalFormatting sqref="FZ65:FZ72 FZ74:FZ105">
    <cfRule type="cellIs" dxfId="125" priority="55" operator="between">
      <formula>80</formula>
      <formula>50</formula>
    </cfRule>
    <cfRule type="cellIs" dxfId="124" priority="56" operator="greaterThan">
      <formula>80</formula>
    </cfRule>
    <cfRule type="cellIs" dxfId="123" priority="57" operator="between">
      <formula>0</formula>
      <formula>50</formula>
    </cfRule>
  </conditionalFormatting>
  <conditionalFormatting sqref="GA65:GA72 GA74:GA105">
    <cfRule type="cellIs" dxfId="122" priority="52" operator="between">
      <formula>80</formula>
      <formula>50</formula>
    </cfRule>
    <cfRule type="cellIs" dxfId="121" priority="53" operator="greaterThan">
      <formula>80</formula>
    </cfRule>
    <cfRule type="cellIs" dxfId="120" priority="54" operator="between">
      <formula>0</formula>
      <formula>50</formula>
    </cfRule>
  </conditionalFormatting>
  <conditionalFormatting sqref="GB65:GB72 GB74:GB105">
    <cfRule type="cellIs" dxfId="119" priority="49" operator="between">
      <formula>80</formula>
      <formula>50</formula>
    </cfRule>
    <cfRule type="cellIs" dxfId="118" priority="50" operator="greaterThan">
      <formula>80</formula>
    </cfRule>
    <cfRule type="cellIs" dxfId="117" priority="51" operator="between">
      <formula>0</formula>
      <formula>50</formula>
    </cfRule>
  </conditionalFormatting>
  <conditionalFormatting sqref="GC65:GC72 GC74:GC105">
    <cfRule type="cellIs" dxfId="116" priority="46" operator="between">
      <formula>80</formula>
      <formula>50</formula>
    </cfRule>
    <cfRule type="cellIs" dxfId="115" priority="47" operator="greaterThan">
      <formula>80</formula>
    </cfRule>
    <cfRule type="cellIs" dxfId="114" priority="48" operator="between">
      <formula>0</formula>
      <formula>50</formula>
    </cfRule>
  </conditionalFormatting>
  <conditionalFormatting sqref="GD65:GD72 GD74:GD105">
    <cfRule type="cellIs" dxfId="113" priority="43" operator="between">
      <formula>80</formula>
      <formula>50</formula>
    </cfRule>
    <cfRule type="cellIs" dxfId="112" priority="44" operator="greaterThan">
      <formula>80</formula>
    </cfRule>
    <cfRule type="cellIs" dxfId="111" priority="45" operator="between">
      <formula>0</formula>
      <formula>50</formula>
    </cfRule>
  </conditionalFormatting>
  <conditionalFormatting sqref="GE65:GE72 GE74:GE105">
    <cfRule type="cellIs" dxfId="110" priority="40" operator="between">
      <formula>80</formula>
      <formula>50</formula>
    </cfRule>
    <cfRule type="cellIs" dxfId="109" priority="41" operator="greaterThan">
      <formula>80</formula>
    </cfRule>
    <cfRule type="cellIs" dxfId="108" priority="42" operator="between">
      <formula>0</formula>
      <formula>50</formula>
    </cfRule>
  </conditionalFormatting>
  <conditionalFormatting sqref="GF65:GF72 GF74:GF105">
    <cfRule type="cellIs" dxfId="107" priority="37" operator="between">
      <formula>80</formula>
      <formula>50</formula>
    </cfRule>
    <cfRule type="cellIs" dxfId="106" priority="38" operator="greaterThan">
      <formula>80</formula>
    </cfRule>
    <cfRule type="cellIs" dxfId="105" priority="39" operator="between">
      <formula>0</formula>
      <formula>50</formula>
    </cfRule>
  </conditionalFormatting>
  <conditionalFormatting sqref="GG65:GG72 GG74:GG105">
    <cfRule type="cellIs" dxfId="104" priority="34" operator="between">
      <formula>80</formula>
      <formula>50</formula>
    </cfRule>
    <cfRule type="cellIs" dxfId="103" priority="35" operator="greaterThan">
      <formula>80</formula>
    </cfRule>
    <cfRule type="cellIs" dxfId="102" priority="36" operator="between">
      <formula>0</formula>
      <formula>50</formula>
    </cfRule>
  </conditionalFormatting>
  <conditionalFormatting sqref="GH65:GH72 GH74:GH105">
    <cfRule type="cellIs" dxfId="101" priority="31" operator="between">
      <formula>80</formula>
      <formula>50</formula>
    </cfRule>
    <cfRule type="cellIs" dxfId="100" priority="32" operator="greaterThan">
      <formula>80</formula>
    </cfRule>
    <cfRule type="cellIs" dxfId="99" priority="33" operator="between">
      <formula>0</formula>
      <formula>50</formula>
    </cfRule>
  </conditionalFormatting>
  <conditionalFormatting sqref="GI65:GI72 GI74:GI105">
    <cfRule type="cellIs" dxfId="98" priority="28" operator="between">
      <formula>80</formula>
      <formula>50</formula>
    </cfRule>
    <cfRule type="cellIs" dxfId="97" priority="29" operator="greaterThan">
      <formula>80</formula>
    </cfRule>
    <cfRule type="cellIs" dxfId="96" priority="30" operator="between">
      <formula>0</formula>
      <formula>50</formula>
    </cfRule>
  </conditionalFormatting>
  <conditionalFormatting sqref="GJ65:GJ72 GJ74:GJ105">
    <cfRule type="cellIs" dxfId="95" priority="25" operator="between">
      <formula>80</formula>
      <formula>50</formula>
    </cfRule>
    <cfRule type="cellIs" dxfId="94" priority="26" operator="greaterThan">
      <formula>80</formula>
    </cfRule>
    <cfRule type="cellIs" dxfId="93" priority="27" operator="between">
      <formula>0</formula>
      <formula>50</formula>
    </cfRule>
  </conditionalFormatting>
  <conditionalFormatting sqref="GK65:GK72 GK74:GK105">
    <cfRule type="cellIs" dxfId="92" priority="22" operator="between">
      <formula>80</formula>
      <formula>50</formula>
    </cfRule>
    <cfRule type="cellIs" dxfId="91" priority="23" operator="greaterThan">
      <formula>80</formula>
    </cfRule>
    <cfRule type="cellIs" dxfId="90" priority="24" operator="between">
      <formula>0</formula>
      <formula>50</formula>
    </cfRule>
  </conditionalFormatting>
  <conditionalFormatting sqref="GL65:GL72 GL74:GL105">
    <cfRule type="cellIs" dxfId="89" priority="19" operator="between">
      <formula>80</formula>
      <formula>50</formula>
    </cfRule>
    <cfRule type="cellIs" dxfId="88" priority="20" operator="greaterThan">
      <formula>80</formula>
    </cfRule>
    <cfRule type="cellIs" dxfId="87" priority="21" operator="between">
      <formula>0</formula>
      <formula>50</formula>
    </cfRule>
  </conditionalFormatting>
  <conditionalFormatting sqref="GM65:GM72 GM74:GM105">
    <cfRule type="cellIs" dxfId="86" priority="16" operator="between">
      <formula>80</formula>
      <formula>50</formula>
    </cfRule>
    <cfRule type="cellIs" dxfId="85" priority="17" operator="greaterThan">
      <formula>80</formula>
    </cfRule>
    <cfRule type="cellIs" dxfId="84" priority="18" operator="between">
      <formula>0</formula>
      <formula>50</formula>
    </cfRule>
  </conditionalFormatting>
  <conditionalFormatting sqref="GN65:GN72 GN74:GN105">
    <cfRule type="cellIs" dxfId="83" priority="13" operator="between">
      <formula>80</formula>
      <formula>50</formula>
    </cfRule>
    <cfRule type="cellIs" dxfId="82" priority="14" operator="greaterThan">
      <formula>80</formula>
    </cfRule>
    <cfRule type="cellIs" dxfId="81" priority="15" operator="between">
      <formula>0</formula>
      <formula>50</formula>
    </cfRule>
  </conditionalFormatting>
  <conditionalFormatting sqref="GO65:GO72 GO74:GO105">
    <cfRule type="cellIs" dxfId="80" priority="10" operator="between">
      <formula>80</formula>
      <formula>50</formula>
    </cfRule>
    <cfRule type="cellIs" dxfId="79" priority="11" operator="greaterThan">
      <formula>80</formula>
    </cfRule>
    <cfRule type="cellIs" dxfId="78" priority="12" operator="between">
      <formula>0</formula>
      <formula>50</formula>
    </cfRule>
  </conditionalFormatting>
  <conditionalFormatting sqref="GP65:GP72 GP74:GP105">
    <cfRule type="cellIs" dxfId="77" priority="7" operator="between">
      <formula>80</formula>
      <formula>50</formula>
    </cfRule>
    <cfRule type="cellIs" dxfId="76" priority="8" operator="greaterThan">
      <formula>80</formula>
    </cfRule>
    <cfRule type="cellIs" dxfId="75" priority="9" operator="between">
      <formula>0</formula>
      <formula>50</formula>
    </cfRule>
  </conditionalFormatting>
  <conditionalFormatting sqref="GQ65:GQ72 GQ74:GQ105">
    <cfRule type="cellIs" dxfId="74" priority="4" operator="between">
      <formula>80</formula>
      <formula>50</formula>
    </cfRule>
    <cfRule type="cellIs" dxfId="73" priority="5" operator="greaterThan">
      <formula>80</formula>
    </cfRule>
    <cfRule type="cellIs" dxfId="72" priority="6" operator="between">
      <formula>0</formula>
      <formula>50</formula>
    </cfRule>
  </conditionalFormatting>
  <conditionalFormatting sqref="GR65:GR72 GR74:GR105">
    <cfRule type="cellIs" dxfId="71" priority="1" operator="between">
      <formula>80</formula>
      <formula>50</formula>
    </cfRule>
    <cfRule type="cellIs" dxfId="70" priority="2" operator="greaterThan">
      <formula>80</formula>
    </cfRule>
    <cfRule type="cellIs" dxfId="69" priority="3" operator="between">
      <formula>0</formula>
      <formula>50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d_the_report_from_mass_data_from_all_student">
                <anchor moveWithCells="1" sizeWithCells="1">
                  <from>
                    <xdr:col>2</xdr:col>
                    <xdr:colOff>533400</xdr:colOff>
                    <xdr:row>28</xdr:row>
                    <xdr:rowOff>76200</xdr:rowOff>
                  </from>
                  <to>
                    <xdr:col>10</xdr:col>
                    <xdr:colOff>561975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report_generator_from_the_middle_of_student">
                <anchor moveWithCells="1" sizeWithCells="1">
                  <from>
                    <xdr:col>2</xdr:col>
                    <xdr:colOff>638175</xdr:colOff>
                    <xdr:row>34</xdr:row>
                    <xdr:rowOff>47625</xdr:rowOff>
                  </from>
                  <to>
                    <xdr:col>10</xdr:col>
                    <xdr:colOff>581025</xdr:colOff>
                    <xdr:row>39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:FG131"/>
  <sheetViews>
    <sheetView topLeftCell="A13" zoomScale="85" zoomScaleNormal="85" workbookViewId="0">
      <selection activeCell="N56" sqref="N56"/>
    </sheetView>
  </sheetViews>
  <sheetFormatPr defaultColWidth="8.875" defaultRowHeight="16.5" x14ac:dyDescent="0.25"/>
  <cols>
    <col min="3" max="3" width="15.625" customWidth="1"/>
    <col min="7" max="7" width="12" customWidth="1"/>
    <col min="17" max="23" width="9.125" bestFit="1" customWidth="1"/>
    <col min="31" max="31" width="9.125" bestFit="1" customWidth="1"/>
    <col min="32" max="32" width="9.5" bestFit="1" customWidth="1"/>
    <col min="33" max="35" width="9.125" bestFit="1" customWidth="1"/>
  </cols>
  <sheetData>
    <row r="1" spans="1:83" s="86" customFormat="1" ht="17.25" thickBot="1" x14ac:dyDescent="0.25">
      <c r="A1" s="86" t="s">
        <v>578</v>
      </c>
      <c r="B1" s="91" t="s">
        <v>929</v>
      </c>
      <c r="C1" s="78" t="s">
        <v>332</v>
      </c>
      <c r="D1" s="78" t="s">
        <v>333</v>
      </c>
      <c r="E1" s="78" t="s">
        <v>334</v>
      </c>
      <c r="F1" s="78" t="s">
        <v>335</v>
      </c>
      <c r="G1" s="78" t="s">
        <v>336</v>
      </c>
      <c r="H1" s="78" t="s">
        <v>337</v>
      </c>
      <c r="I1" s="78" t="s">
        <v>338</v>
      </c>
      <c r="J1" s="78" t="s">
        <v>339</v>
      </c>
      <c r="K1" s="78" t="s">
        <v>340</v>
      </c>
      <c r="L1" s="78" t="s">
        <v>341</v>
      </c>
      <c r="M1" s="78" t="s">
        <v>342</v>
      </c>
      <c r="N1" s="78" t="s">
        <v>343</v>
      </c>
      <c r="O1" s="78" t="s">
        <v>344</v>
      </c>
      <c r="P1" s="78" t="s">
        <v>345</v>
      </c>
      <c r="Q1" s="78" t="s">
        <v>346</v>
      </c>
      <c r="R1" s="78" t="s">
        <v>347</v>
      </c>
      <c r="S1" s="78" t="s">
        <v>348</v>
      </c>
      <c r="T1" s="78" t="s">
        <v>349</v>
      </c>
      <c r="U1" s="78" t="s">
        <v>350</v>
      </c>
      <c r="V1" s="78" t="s">
        <v>351</v>
      </c>
      <c r="W1" s="78" t="s">
        <v>352</v>
      </c>
      <c r="X1" s="78" t="s">
        <v>353</v>
      </c>
      <c r="Y1" s="78" t="s">
        <v>354</v>
      </c>
      <c r="Z1" s="78" t="s">
        <v>355</v>
      </c>
      <c r="AA1" s="78" t="s">
        <v>356</v>
      </c>
      <c r="AB1" s="78" t="s">
        <v>357</v>
      </c>
      <c r="AC1" s="78" t="s">
        <v>358</v>
      </c>
      <c r="AD1" s="78" t="s">
        <v>359</v>
      </c>
      <c r="AE1" s="78" t="s">
        <v>360</v>
      </c>
      <c r="AF1" s="78" t="s">
        <v>361</v>
      </c>
      <c r="AG1" s="78" t="s">
        <v>362</v>
      </c>
      <c r="AH1" s="78" t="s">
        <v>363</v>
      </c>
      <c r="AI1" s="78" t="s">
        <v>364</v>
      </c>
      <c r="AJ1" s="78" t="s">
        <v>365</v>
      </c>
      <c r="AK1" s="78" t="s">
        <v>366</v>
      </c>
      <c r="AL1" s="78" t="s">
        <v>367</v>
      </c>
      <c r="AM1" s="78" t="s">
        <v>368</v>
      </c>
      <c r="AN1" s="78" t="s">
        <v>369</v>
      </c>
      <c r="AO1" s="78" t="s">
        <v>370</v>
      </c>
      <c r="AP1" s="78" t="s">
        <v>371</v>
      </c>
      <c r="AQ1" s="78" t="s">
        <v>372</v>
      </c>
      <c r="AR1" s="78" t="s">
        <v>373</v>
      </c>
      <c r="AS1" s="78" t="s">
        <v>374</v>
      </c>
      <c r="AT1" s="78" t="s">
        <v>375</v>
      </c>
      <c r="AU1" s="78" t="s">
        <v>376</v>
      </c>
      <c r="AV1" s="78" t="s">
        <v>377</v>
      </c>
      <c r="AW1" s="78" t="s">
        <v>378</v>
      </c>
      <c r="AX1" s="78" t="s">
        <v>379</v>
      </c>
      <c r="AY1" s="78" t="s">
        <v>380</v>
      </c>
      <c r="AZ1" s="78" t="s">
        <v>381</v>
      </c>
      <c r="BA1" s="78" t="s">
        <v>382</v>
      </c>
      <c r="BB1" s="78" t="s">
        <v>383</v>
      </c>
      <c r="BC1" s="78" t="s">
        <v>384</v>
      </c>
      <c r="BD1" s="78" t="s">
        <v>385</v>
      </c>
      <c r="BE1" s="78" t="s">
        <v>386</v>
      </c>
      <c r="BF1" s="78" t="s">
        <v>387</v>
      </c>
      <c r="BG1" s="78" t="s">
        <v>388</v>
      </c>
      <c r="BH1" s="78" t="s">
        <v>389</v>
      </c>
      <c r="BI1" s="78" t="s">
        <v>390</v>
      </c>
      <c r="BJ1" s="78" t="s">
        <v>391</v>
      </c>
      <c r="BQ1" s="86" t="s">
        <v>579</v>
      </c>
    </row>
    <row r="2" spans="1:83" ht="17.25" customHeight="1" thickBot="1" x14ac:dyDescent="0.25">
      <c r="A2" s="86">
        <v>1</v>
      </c>
      <c r="C2" s="103">
        <v>43594.387187499997</v>
      </c>
      <c r="D2" s="99"/>
      <c r="E2" s="99"/>
      <c r="F2" s="99" t="s">
        <v>287</v>
      </c>
      <c r="G2" s="104">
        <v>22</v>
      </c>
      <c r="H2" s="112">
        <v>2003</v>
      </c>
      <c r="I2" s="99" t="s">
        <v>7</v>
      </c>
      <c r="J2" s="99" t="s">
        <v>7</v>
      </c>
      <c r="K2" s="99" t="s">
        <v>13</v>
      </c>
      <c r="L2" s="99" t="s">
        <v>13</v>
      </c>
      <c r="M2" s="99" t="s">
        <v>7</v>
      </c>
      <c r="N2" s="99" t="s">
        <v>13</v>
      </c>
      <c r="O2" s="99" t="s">
        <v>23</v>
      </c>
      <c r="P2" s="99" t="s">
        <v>7</v>
      </c>
      <c r="Q2" s="99" t="s">
        <v>23</v>
      </c>
      <c r="R2" s="99" t="s">
        <v>23</v>
      </c>
      <c r="S2" s="99" t="s">
        <v>19</v>
      </c>
      <c r="T2" s="99" t="s">
        <v>23</v>
      </c>
      <c r="U2" s="99" t="s">
        <v>23</v>
      </c>
      <c r="V2" s="99" t="s">
        <v>7</v>
      </c>
      <c r="W2" s="99" t="s">
        <v>23</v>
      </c>
      <c r="X2" s="99" t="s">
        <v>23</v>
      </c>
      <c r="Y2" s="99" t="s">
        <v>7</v>
      </c>
      <c r="Z2" s="99" t="s">
        <v>13</v>
      </c>
      <c r="AA2" s="99" t="s">
        <v>19</v>
      </c>
      <c r="AB2" s="99" t="s">
        <v>7</v>
      </c>
      <c r="AC2" s="99" t="s">
        <v>19</v>
      </c>
      <c r="AD2" s="99" t="s">
        <v>19</v>
      </c>
      <c r="AE2" s="99" t="s">
        <v>23</v>
      </c>
      <c r="AF2" s="99" t="s">
        <v>19</v>
      </c>
      <c r="AG2" s="99" t="s">
        <v>7</v>
      </c>
      <c r="AH2" s="99" t="s">
        <v>19</v>
      </c>
      <c r="AI2" s="99" t="s">
        <v>7</v>
      </c>
      <c r="AJ2" s="99" t="s">
        <v>7</v>
      </c>
      <c r="AK2" s="99" t="s">
        <v>13</v>
      </c>
      <c r="AL2" s="99" t="s">
        <v>13</v>
      </c>
      <c r="AM2" s="99" t="s">
        <v>13</v>
      </c>
      <c r="AN2" s="99" t="s">
        <v>19</v>
      </c>
      <c r="AO2" s="99" t="s">
        <v>19</v>
      </c>
      <c r="AP2" s="99"/>
      <c r="AQ2" s="99" t="s">
        <v>7</v>
      </c>
      <c r="AR2" s="99" t="s">
        <v>7</v>
      </c>
      <c r="AS2" s="99" t="s">
        <v>19</v>
      </c>
      <c r="AT2" s="99" t="s">
        <v>7</v>
      </c>
      <c r="AU2" s="99" t="s">
        <v>23</v>
      </c>
      <c r="AV2" s="99" t="s">
        <v>13</v>
      </c>
      <c r="AW2" s="99"/>
      <c r="AX2" s="99" t="s">
        <v>7</v>
      </c>
      <c r="AY2" s="99" t="s">
        <v>19</v>
      </c>
      <c r="AZ2" s="99" t="s">
        <v>19</v>
      </c>
      <c r="BA2" s="99" t="s">
        <v>13</v>
      </c>
      <c r="BB2" s="99" t="s">
        <v>19</v>
      </c>
      <c r="BC2" s="99" t="s">
        <v>13</v>
      </c>
      <c r="BD2" s="99" t="s">
        <v>23</v>
      </c>
      <c r="BE2" s="99"/>
      <c r="BF2" s="99"/>
      <c r="BG2" s="99"/>
      <c r="BH2" s="99"/>
      <c r="BI2" s="99"/>
      <c r="BJ2" s="99"/>
      <c r="BK2" s="95"/>
      <c r="BL2" s="86"/>
      <c r="BM2" s="86">
        <f t="shared" ref="BM2:BM13" si="0">COUNTIF(I2:BI2,"*")</f>
        <v>46</v>
      </c>
      <c r="BN2" s="86"/>
      <c r="BO2" s="86"/>
      <c r="BP2" s="86"/>
      <c r="BQ2" s="86">
        <f>COUNTIF(G2:G21,"&gt;0")</f>
        <v>11</v>
      </c>
      <c r="BR2" s="86"/>
      <c r="BS2" s="86"/>
      <c r="BT2" s="86"/>
      <c r="BU2" s="86"/>
      <c r="BV2" s="86"/>
      <c r="BW2" s="86"/>
      <c r="BX2" s="86"/>
      <c r="BY2" s="86"/>
      <c r="BZ2" s="86"/>
      <c r="CA2" s="86"/>
      <c r="CB2" s="86"/>
      <c r="CC2" s="86"/>
      <c r="CD2" s="86"/>
      <c r="CE2" s="86"/>
    </row>
    <row r="3" spans="1:83" ht="17.25" customHeight="1" thickBot="1" x14ac:dyDescent="0.25">
      <c r="A3" s="79">
        <v>2</v>
      </c>
      <c r="C3" s="104" t="s">
        <v>851</v>
      </c>
      <c r="D3" s="99"/>
      <c r="E3" s="99"/>
      <c r="F3" s="99" t="s">
        <v>287</v>
      </c>
      <c r="G3" s="104">
        <v>22</v>
      </c>
      <c r="H3" s="112">
        <v>2004</v>
      </c>
      <c r="I3" s="99" t="s">
        <v>7</v>
      </c>
      <c r="J3" s="99" t="s">
        <v>13</v>
      </c>
      <c r="K3" s="99" t="s">
        <v>7</v>
      </c>
      <c r="L3" s="99" t="s">
        <v>13</v>
      </c>
      <c r="M3" s="99" t="s">
        <v>7</v>
      </c>
      <c r="N3" s="99" t="s">
        <v>7</v>
      </c>
      <c r="O3" s="99" t="s">
        <v>23</v>
      </c>
      <c r="P3" s="99" t="s">
        <v>23</v>
      </c>
      <c r="Q3" s="99" t="s">
        <v>13</v>
      </c>
      <c r="R3" s="99" t="s">
        <v>19</v>
      </c>
      <c r="S3" s="99" t="s">
        <v>19</v>
      </c>
      <c r="T3" s="99" t="s">
        <v>19</v>
      </c>
      <c r="U3" s="99" t="s">
        <v>7</v>
      </c>
      <c r="V3" s="99" t="s">
        <v>7</v>
      </c>
      <c r="W3" s="99" t="s">
        <v>19</v>
      </c>
      <c r="X3" s="99" t="s">
        <v>13</v>
      </c>
      <c r="Y3" s="99" t="s">
        <v>7</v>
      </c>
      <c r="Z3" s="99" t="s">
        <v>23</v>
      </c>
      <c r="AA3" s="99" t="s">
        <v>19</v>
      </c>
      <c r="AB3" s="99" t="s">
        <v>7</v>
      </c>
      <c r="AC3" s="99" t="s">
        <v>19</v>
      </c>
      <c r="AD3" s="99" t="s">
        <v>23</v>
      </c>
      <c r="AE3" s="99" t="s">
        <v>19</v>
      </c>
      <c r="AF3" s="99" t="s">
        <v>23</v>
      </c>
      <c r="AG3" s="99" t="s">
        <v>7</v>
      </c>
      <c r="AH3" s="99" t="s">
        <v>13</v>
      </c>
      <c r="AI3" s="99" t="s">
        <v>19</v>
      </c>
      <c r="AJ3" s="99" t="s">
        <v>23</v>
      </c>
      <c r="AK3" s="99" t="s">
        <v>13</v>
      </c>
      <c r="AL3" s="99" t="s">
        <v>13</v>
      </c>
      <c r="AM3" s="99" t="s">
        <v>19</v>
      </c>
      <c r="AN3" s="99" t="s">
        <v>13</v>
      </c>
      <c r="AO3" s="99" t="s">
        <v>19</v>
      </c>
      <c r="AP3" s="99" t="s">
        <v>19</v>
      </c>
      <c r="AQ3" s="99" t="s">
        <v>13</v>
      </c>
      <c r="AR3" s="99" t="s">
        <v>19</v>
      </c>
      <c r="AS3" s="99" t="s">
        <v>23</v>
      </c>
      <c r="AT3" s="99" t="s">
        <v>23</v>
      </c>
      <c r="AU3" s="99"/>
      <c r="AV3" s="99"/>
      <c r="AW3" s="99" t="s">
        <v>7</v>
      </c>
      <c r="AX3" s="99" t="s">
        <v>19</v>
      </c>
      <c r="AY3" s="99" t="s">
        <v>7</v>
      </c>
      <c r="AZ3" s="99" t="s">
        <v>13</v>
      </c>
      <c r="BA3" s="99" t="s">
        <v>13</v>
      </c>
      <c r="BB3" s="99" t="s">
        <v>13</v>
      </c>
      <c r="BC3" s="99" t="s">
        <v>19</v>
      </c>
      <c r="BD3" s="99" t="s">
        <v>23</v>
      </c>
      <c r="BE3" s="99"/>
      <c r="BF3" s="99" t="s">
        <v>23</v>
      </c>
      <c r="BG3" s="99" t="s">
        <v>19</v>
      </c>
      <c r="BH3" s="99"/>
      <c r="BI3" s="99"/>
      <c r="BJ3" s="99"/>
      <c r="BK3" s="95"/>
      <c r="BL3" s="86"/>
      <c r="BM3" s="86">
        <f t="shared" si="0"/>
        <v>48</v>
      </c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6"/>
      <c r="CA3" s="86"/>
      <c r="CB3" s="86"/>
      <c r="CC3" s="86"/>
      <c r="CD3" s="86"/>
      <c r="CE3" s="86"/>
    </row>
    <row r="4" spans="1:83" ht="16.5" customHeight="1" thickBot="1" x14ac:dyDescent="0.3">
      <c r="A4" s="86">
        <v>3</v>
      </c>
      <c r="C4" s="103">
        <v>43534.522719907407</v>
      </c>
      <c r="D4" s="99"/>
      <c r="E4" s="99"/>
      <c r="F4" s="99" t="s">
        <v>287</v>
      </c>
      <c r="G4" s="104">
        <v>22</v>
      </c>
      <c r="H4" s="99">
        <v>2005</v>
      </c>
      <c r="I4" s="99" t="s">
        <v>19</v>
      </c>
      <c r="J4" s="99" t="s">
        <v>23</v>
      </c>
      <c r="K4" s="99" t="s">
        <v>13</v>
      </c>
      <c r="L4" s="99" t="s">
        <v>23</v>
      </c>
      <c r="M4" s="99" t="s">
        <v>19</v>
      </c>
      <c r="N4" s="99" t="s">
        <v>23</v>
      </c>
      <c r="O4" s="99" t="s">
        <v>23</v>
      </c>
      <c r="P4" s="99" t="s">
        <v>7</v>
      </c>
      <c r="Q4" s="99" t="s">
        <v>13</v>
      </c>
      <c r="R4" s="99" t="s">
        <v>23</v>
      </c>
      <c r="S4" s="99" t="s">
        <v>19</v>
      </c>
      <c r="T4" s="99" t="s">
        <v>23</v>
      </c>
      <c r="U4" s="99" t="s">
        <v>7</v>
      </c>
      <c r="V4" s="99" t="s">
        <v>23</v>
      </c>
      <c r="W4" s="99" t="s">
        <v>7</v>
      </c>
      <c r="X4" s="99" t="s">
        <v>19</v>
      </c>
      <c r="Y4" s="99" t="s">
        <v>23</v>
      </c>
      <c r="Z4" s="99" t="s">
        <v>7</v>
      </c>
      <c r="AA4" s="99" t="s">
        <v>19</v>
      </c>
      <c r="AB4" s="99" t="s">
        <v>7</v>
      </c>
      <c r="AC4" s="99" t="s">
        <v>7</v>
      </c>
      <c r="AD4" s="99" t="s">
        <v>7</v>
      </c>
      <c r="AE4" s="99" t="s">
        <v>19</v>
      </c>
      <c r="AF4" s="99" t="s">
        <v>7</v>
      </c>
      <c r="AG4" s="99" t="s">
        <v>13</v>
      </c>
      <c r="AH4" s="99" t="s">
        <v>7</v>
      </c>
      <c r="AI4" s="99" t="s">
        <v>19</v>
      </c>
      <c r="AJ4" s="99" t="s">
        <v>7</v>
      </c>
      <c r="AK4" s="99" t="s">
        <v>7</v>
      </c>
      <c r="AL4" s="99"/>
      <c r="AM4" s="99" t="s">
        <v>7</v>
      </c>
      <c r="AN4" s="99" t="s">
        <v>7</v>
      </c>
      <c r="AO4" s="99" t="s">
        <v>23</v>
      </c>
      <c r="AP4" s="99" t="s">
        <v>13</v>
      </c>
      <c r="AQ4" s="99" t="s">
        <v>23</v>
      </c>
      <c r="AR4" s="99" t="s">
        <v>23</v>
      </c>
      <c r="AS4" s="99" t="s">
        <v>23</v>
      </c>
      <c r="AT4" s="99" t="s">
        <v>13</v>
      </c>
      <c r="AU4" s="99" t="s">
        <v>23</v>
      </c>
      <c r="AV4" s="99" t="s">
        <v>13</v>
      </c>
      <c r="AW4" s="99" t="s">
        <v>7</v>
      </c>
      <c r="AX4" s="99" t="s">
        <v>13</v>
      </c>
      <c r="AY4" s="99" t="s">
        <v>19</v>
      </c>
      <c r="AZ4" s="99" t="s">
        <v>19</v>
      </c>
      <c r="BA4" s="99" t="s">
        <v>13</v>
      </c>
      <c r="BB4" s="114" t="s">
        <v>19</v>
      </c>
      <c r="BC4" s="114"/>
      <c r="BD4" s="114"/>
      <c r="BE4" s="114"/>
      <c r="BF4" s="114"/>
      <c r="BG4" s="114"/>
      <c r="BH4" s="114"/>
      <c r="BI4" s="114"/>
      <c r="BJ4" s="114"/>
      <c r="BK4" s="95"/>
      <c r="BL4" s="86"/>
      <c r="BM4" s="86">
        <f t="shared" si="0"/>
        <v>45</v>
      </c>
      <c r="BN4" s="89"/>
      <c r="BO4" s="89"/>
      <c r="BP4" s="89"/>
      <c r="BR4" s="89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  <c r="CD4" s="86"/>
      <c r="CE4" s="86"/>
    </row>
    <row r="5" spans="1:83" ht="16.5" customHeight="1" thickBot="1" x14ac:dyDescent="0.25">
      <c r="A5" s="79">
        <v>4</v>
      </c>
      <c r="C5" s="103">
        <v>43596.489849537036</v>
      </c>
      <c r="D5" s="103"/>
      <c r="E5" s="103"/>
      <c r="F5" s="99" t="s">
        <v>7</v>
      </c>
      <c r="G5" s="104">
        <v>22</v>
      </c>
      <c r="H5" s="99">
        <v>2006</v>
      </c>
      <c r="I5" s="99" t="s">
        <v>19</v>
      </c>
      <c r="J5" s="99" t="s">
        <v>7</v>
      </c>
      <c r="K5" s="99" t="s">
        <v>13</v>
      </c>
      <c r="L5" s="99" t="s">
        <v>13</v>
      </c>
      <c r="M5" s="99" t="s">
        <v>13</v>
      </c>
      <c r="N5" s="99" t="s">
        <v>19</v>
      </c>
      <c r="O5" s="99" t="s">
        <v>13</v>
      </c>
      <c r="P5" s="99" t="s">
        <v>23</v>
      </c>
      <c r="Q5" s="99" t="s">
        <v>13</v>
      </c>
      <c r="R5" s="99" t="s">
        <v>19</v>
      </c>
      <c r="S5" s="99" t="s">
        <v>7</v>
      </c>
      <c r="T5" s="99" t="s">
        <v>7</v>
      </c>
      <c r="U5" s="99" t="s">
        <v>23</v>
      </c>
      <c r="V5" s="99" t="s">
        <v>23</v>
      </c>
      <c r="W5" s="99" t="s">
        <v>7</v>
      </c>
      <c r="X5" s="99" t="s">
        <v>13</v>
      </c>
      <c r="Y5" s="99" t="s">
        <v>13</v>
      </c>
      <c r="Z5" s="99" t="s">
        <v>19</v>
      </c>
      <c r="AA5" s="99" t="s">
        <v>7</v>
      </c>
      <c r="AB5" s="99"/>
      <c r="AC5" s="99" t="s">
        <v>13</v>
      </c>
      <c r="AD5" s="99" t="s">
        <v>23</v>
      </c>
      <c r="AE5" s="99" t="s">
        <v>7</v>
      </c>
      <c r="AF5" s="99" t="s">
        <v>19</v>
      </c>
      <c r="AG5" s="99" t="s">
        <v>23</v>
      </c>
      <c r="AH5" s="99" t="s">
        <v>23</v>
      </c>
      <c r="AI5" s="99" t="s">
        <v>7</v>
      </c>
      <c r="AJ5" s="99" t="s">
        <v>7</v>
      </c>
      <c r="AK5" s="99" t="s">
        <v>23</v>
      </c>
      <c r="AL5" s="99" t="s">
        <v>13</v>
      </c>
      <c r="AM5" s="99" t="s">
        <v>23</v>
      </c>
      <c r="AN5" s="99" t="s">
        <v>19</v>
      </c>
      <c r="AO5" s="99" t="s">
        <v>7</v>
      </c>
      <c r="AP5" s="99" t="s">
        <v>19</v>
      </c>
      <c r="AQ5" s="99" t="s">
        <v>7</v>
      </c>
      <c r="AR5" s="99" t="s">
        <v>19</v>
      </c>
      <c r="AS5" s="99" t="s">
        <v>19</v>
      </c>
      <c r="AT5" s="99" t="s">
        <v>13</v>
      </c>
      <c r="AU5" s="99" t="s">
        <v>7</v>
      </c>
      <c r="AV5" s="99" t="s">
        <v>19</v>
      </c>
      <c r="AW5" s="99" t="s">
        <v>7</v>
      </c>
      <c r="AX5" s="99" t="s">
        <v>23</v>
      </c>
      <c r="AY5" s="99"/>
      <c r="AZ5" s="99" t="s">
        <v>7</v>
      </c>
      <c r="BA5" s="99" t="s">
        <v>19</v>
      </c>
      <c r="BB5" s="99" t="s">
        <v>19</v>
      </c>
      <c r="BC5" s="99" t="s">
        <v>19</v>
      </c>
      <c r="BD5" s="99" t="s">
        <v>7</v>
      </c>
      <c r="BE5" s="99" t="s">
        <v>23</v>
      </c>
      <c r="BF5" s="99" t="s">
        <v>13</v>
      </c>
      <c r="BG5" s="99" t="s">
        <v>7</v>
      </c>
      <c r="BH5" s="99" t="s">
        <v>23</v>
      </c>
      <c r="BI5" s="99" t="s">
        <v>19</v>
      </c>
      <c r="BJ5" s="99" t="s">
        <v>23</v>
      </c>
      <c r="BK5" s="95"/>
      <c r="BL5" s="86"/>
      <c r="BM5" s="86">
        <f t="shared" si="0"/>
        <v>51</v>
      </c>
    </row>
    <row r="6" spans="1:83" ht="16.5" customHeight="1" thickBot="1" x14ac:dyDescent="0.25">
      <c r="A6" s="86">
        <v>5</v>
      </c>
      <c r="C6" s="104" t="s">
        <v>892</v>
      </c>
      <c r="D6" s="99"/>
      <c r="E6" s="99"/>
      <c r="F6" s="99" t="s">
        <v>287</v>
      </c>
      <c r="G6" s="104">
        <v>22</v>
      </c>
      <c r="H6" s="112">
        <v>2012</v>
      </c>
      <c r="I6" s="99" t="s">
        <v>7</v>
      </c>
      <c r="J6" s="99" t="s">
        <v>23</v>
      </c>
      <c r="K6" s="99"/>
      <c r="L6" s="99" t="s">
        <v>19</v>
      </c>
      <c r="M6" s="99" t="s">
        <v>19</v>
      </c>
      <c r="N6" s="99" t="s">
        <v>23</v>
      </c>
      <c r="O6" s="99" t="s">
        <v>13</v>
      </c>
      <c r="P6" s="99" t="s">
        <v>23</v>
      </c>
      <c r="Q6" s="99" t="s">
        <v>13</v>
      </c>
      <c r="R6" s="99" t="s">
        <v>23</v>
      </c>
      <c r="S6" s="99" t="s">
        <v>7</v>
      </c>
      <c r="T6" s="99" t="s">
        <v>19</v>
      </c>
      <c r="U6" s="99" t="s">
        <v>23</v>
      </c>
      <c r="V6" s="99" t="s">
        <v>19</v>
      </c>
      <c r="W6" s="99" t="s">
        <v>13</v>
      </c>
      <c r="X6" s="99" t="s">
        <v>19</v>
      </c>
      <c r="Y6" s="99" t="s">
        <v>19</v>
      </c>
      <c r="Z6" s="99" t="s">
        <v>13</v>
      </c>
      <c r="AA6" s="99" t="s">
        <v>7</v>
      </c>
      <c r="AB6" s="99" t="s">
        <v>7</v>
      </c>
      <c r="AC6" s="99" t="s">
        <v>7</v>
      </c>
      <c r="AD6" s="99" t="s">
        <v>23</v>
      </c>
      <c r="AE6" s="99"/>
      <c r="AF6" s="99" t="s">
        <v>13</v>
      </c>
      <c r="AG6" s="99" t="s">
        <v>7</v>
      </c>
      <c r="AH6" s="99" t="s">
        <v>13</v>
      </c>
      <c r="AI6" s="99" t="s">
        <v>13</v>
      </c>
      <c r="AJ6" s="99" t="s">
        <v>19</v>
      </c>
      <c r="AK6" s="99" t="s">
        <v>19</v>
      </c>
      <c r="AL6" s="99" t="s">
        <v>13</v>
      </c>
      <c r="AM6" s="99" t="s">
        <v>19</v>
      </c>
      <c r="AN6" s="99" t="s">
        <v>7</v>
      </c>
      <c r="AO6" s="99" t="s">
        <v>13</v>
      </c>
      <c r="AP6" s="99" t="s">
        <v>13</v>
      </c>
      <c r="AQ6" s="99"/>
      <c r="AR6" s="99"/>
      <c r="AS6" s="99"/>
      <c r="AT6" s="99"/>
      <c r="AU6" s="99"/>
      <c r="AV6" s="99"/>
      <c r="AW6" s="99"/>
      <c r="AX6" s="99"/>
      <c r="AY6" s="99"/>
      <c r="AZ6" s="99"/>
      <c r="BA6" s="99"/>
      <c r="BB6" s="99"/>
      <c r="BC6" s="99"/>
      <c r="BD6" s="99"/>
      <c r="BE6" s="99"/>
      <c r="BF6" s="99"/>
      <c r="BG6" s="99"/>
      <c r="BH6" s="99"/>
      <c r="BI6" s="99"/>
      <c r="BJ6" s="99"/>
      <c r="BK6" s="95"/>
      <c r="BL6" s="86"/>
      <c r="BM6" s="86">
        <f t="shared" si="0"/>
        <v>32</v>
      </c>
    </row>
    <row r="7" spans="1:83" ht="16.5" customHeight="1" thickBot="1" x14ac:dyDescent="0.3">
      <c r="A7" s="86">
        <v>6</v>
      </c>
      <c r="C7" s="103">
        <v>43779.624143518522</v>
      </c>
      <c r="D7" s="103"/>
      <c r="E7" s="103"/>
      <c r="F7" s="99" t="s">
        <v>287</v>
      </c>
      <c r="G7" s="104">
        <v>22</v>
      </c>
      <c r="H7" s="99">
        <v>2013</v>
      </c>
      <c r="I7" s="99" t="s">
        <v>19</v>
      </c>
      <c r="J7" s="99" t="s">
        <v>23</v>
      </c>
      <c r="K7" s="99" t="s">
        <v>23</v>
      </c>
      <c r="L7" s="99" t="s">
        <v>7</v>
      </c>
      <c r="M7" s="99" t="s">
        <v>7</v>
      </c>
      <c r="N7" s="99" t="s">
        <v>7</v>
      </c>
      <c r="O7" s="99" t="s">
        <v>19</v>
      </c>
      <c r="P7" s="99" t="s">
        <v>13</v>
      </c>
      <c r="Q7" s="99" t="s">
        <v>23</v>
      </c>
      <c r="R7" s="99" t="s">
        <v>13</v>
      </c>
      <c r="S7" s="99" t="s">
        <v>13</v>
      </c>
      <c r="T7" s="99" t="s">
        <v>23</v>
      </c>
      <c r="U7" s="99" t="s">
        <v>7</v>
      </c>
      <c r="V7" s="99" t="s">
        <v>7</v>
      </c>
      <c r="W7" s="99" t="s">
        <v>13</v>
      </c>
      <c r="X7" s="99" t="s">
        <v>19</v>
      </c>
      <c r="Y7" s="99"/>
      <c r="Z7" s="99"/>
      <c r="AA7" s="99" t="s">
        <v>7</v>
      </c>
      <c r="AB7" s="99" t="s">
        <v>23</v>
      </c>
      <c r="AC7" s="99" t="s">
        <v>13</v>
      </c>
      <c r="AD7" s="99" t="s">
        <v>19</v>
      </c>
      <c r="AE7" s="99" t="s">
        <v>19</v>
      </c>
      <c r="AF7" s="99" t="s">
        <v>13</v>
      </c>
      <c r="AG7" s="99" t="s">
        <v>7</v>
      </c>
      <c r="AH7" s="99" t="s">
        <v>13</v>
      </c>
      <c r="AI7" s="99" t="s">
        <v>19</v>
      </c>
      <c r="AJ7" s="99" t="s">
        <v>13</v>
      </c>
      <c r="AK7" s="99" t="s">
        <v>23</v>
      </c>
      <c r="AL7" s="99" t="s">
        <v>13</v>
      </c>
      <c r="AM7" s="99" t="s">
        <v>19</v>
      </c>
      <c r="AN7" s="99" t="s">
        <v>19</v>
      </c>
      <c r="AO7" s="99" t="s">
        <v>13</v>
      </c>
      <c r="AP7" s="99" t="s">
        <v>23</v>
      </c>
      <c r="AQ7" s="99" t="s">
        <v>23</v>
      </c>
      <c r="AR7" s="99" t="s">
        <v>13</v>
      </c>
      <c r="AS7" s="99" t="s">
        <v>7</v>
      </c>
      <c r="AT7" s="99"/>
      <c r="AU7" s="99"/>
      <c r="AV7" s="99"/>
      <c r="AW7" s="99"/>
      <c r="AX7" s="99"/>
      <c r="AY7" s="99"/>
      <c r="AZ7" s="99"/>
      <c r="BA7" s="99"/>
      <c r="BB7" s="113"/>
      <c r="BC7" s="113"/>
      <c r="BD7" s="113"/>
      <c r="BE7" s="113"/>
      <c r="BF7" s="113"/>
      <c r="BG7" s="113"/>
      <c r="BH7" s="113"/>
      <c r="BI7" s="113"/>
      <c r="BJ7" s="113"/>
      <c r="BK7" s="95"/>
      <c r="BL7" s="86"/>
      <c r="BM7" s="86">
        <f t="shared" si="0"/>
        <v>35</v>
      </c>
    </row>
    <row r="8" spans="1:83" ht="16.5" customHeight="1" thickBot="1" x14ac:dyDescent="0.25">
      <c r="A8" s="79">
        <v>7</v>
      </c>
      <c r="C8" s="104" t="s">
        <v>910</v>
      </c>
      <c r="D8" s="104"/>
      <c r="E8" s="104"/>
      <c r="F8" s="99" t="s">
        <v>7</v>
      </c>
      <c r="G8" s="104">
        <v>22</v>
      </c>
      <c r="H8" s="99">
        <v>2014</v>
      </c>
      <c r="I8" s="99" t="s">
        <v>19</v>
      </c>
      <c r="J8" s="99" t="s">
        <v>13</v>
      </c>
      <c r="K8" s="99" t="s">
        <v>19</v>
      </c>
      <c r="L8" s="99" t="s">
        <v>19</v>
      </c>
      <c r="M8" s="99" t="s">
        <v>7</v>
      </c>
      <c r="N8" s="99" t="s">
        <v>23</v>
      </c>
      <c r="O8" s="99" t="s">
        <v>7</v>
      </c>
      <c r="P8" s="99" t="s">
        <v>13</v>
      </c>
      <c r="Q8" s="99" t="s">
        <v>19</v>
      </c>
      <c r="R8" s="99" t="s">
        <v>19</v>
      </c>
      <c r="S8" s="99" t="s">
        <v>13</v>
      </c>
      <c r="T8" s="99" t="s">
        <v>23</v>
      </c>
      <c r="U8" s="99" t="s">
        <v>13</v>
      </c>
      <c r="V8" s="99" t="s">
        <v>23</v>
      </c>
      <c r="W8" s="99" t="s">
        <v>7</v>
      </c>
      <c r="X8" s="99" t="s">
        <v>7</v>
      </c>
      <c r="Y8" s="99" t="s">
        <v>23</v>
      </c>
      <c r="Z8" s="99" t="s">
        <v>13</v>
      </c>
      <c r="AA8" s="99" t="s">
        <v>13</v>
      </c>
      <c r="AB8" s="99" t="s">
        <v>19</v>
      </c>
      <c r="AC8" s="99" t="s">
        <v>23</v>
      </c>
      <c r="AD8" s="99" t="s">
        <v>7</v>
      </c>
      <c r="AE8" s="99" t="s">
        <v>19</v>
      </c>
      <c r="AF8" s="99" t="s">
        <v>23</v>
      </c>
      <c r="AG8" s="99" t="s">
        <v>23</v>
      </c>
      <c r="AH8" s="99" t="s">
        <v>13</v>
      </c>
      <c r="AI8" s="99" t="s">
        <v>19</v>
      </c>
      <c r="AJ8" s="99" t="s">
        <v>23</v>
      </c>
      <c r="AK8" s="99" t="s">
        <v>7</v>
      </c>
      <c r="AL8" s="99" t="s">
        <v>13</v>
      </c>
      <c r="AM8" s="99" t="s">
        <v>13</v>
      </c>
      <c r="AN8" s="99" t="s">
        <v>7</v>
      </c>
      <c r="AO8" s="99" t="s">
        <v>19</v>
      </c>
      <c r="AP8" s="99" t="s">
        <v>7</v>
      </c>
      <c r="AQ8" s="99" t="s">
        <v>23</v>
      </c>
      <c r="AR8" s="99" t="s">
        <v>13</v>
      </c>
      <c r="AS8" s="99" t="s">
        <v>19</v>
      </c>
      <c r="AT8" s="99" t="s">
        <v>13</v>
      </c>
      <c r="AU8" s="99" t="s">
        <v>7</v>
      </c>
      <c r="AV8" s="99" t="s">
        <v>23</v>
      </c>
      <c r="AW8" s="99" t="s">
        <v>7</v>
      </c>
      <c r="AX8" s="99" t="s">
        <v>7</v>
      </c>
      <c r="AY8" s="99" t="s">
        <v>19</v>
      </c>
      <c r="AZ8" s="99"/>
      <c r="BA8" s="99"/>
      <c r="BB8" s="99"/>
      <c r="BC8" s="99"/>
      <c r="BD8" s="99"/>
      <c r="BE8" s="99"/>
      <c r="BF8" s="99"/>
      <c r="BG8" s="99"/>
      <c r="BH8" s="99"/>
      <c r="BI8" s="99"/>
      <c r="BJ8" s="99"/>
      <c r="BK8" s="95"/>
      <c r="BL8" s="86"/>
      <c r="BM8" s="86">
        <f t="shared" si="0"/>
        <v>43</v>
      </c>
    </row>
    <row r="9" spans="1:83" ht="17.100000000000001" customHeight="1" thickBot="1" x14ac:dyDescent="0.25">
      <c r="A9" s="86">
        <v>8</v>
      </c>
      <c r="C9" s="104" t="s">
        <v>922</v>
      </c>
      <c r="D9" s="104"/>
      <c r="E9" s="104"/>
      <c r="F9" s="99" t="s">
        <v>7</v>
      </c>
      <c r="G9" s="104">
        <v>22</v>
      </c>
      <c r="H9" s="112">
        <v>2015</v>
      </c>
      <c r="I9" s="99" t="s">
        <v>23</v>
      </c>
      <c r="J9" s="99" t="s">
        <v>23</v>
      </c>
      <c r="K9" s="99" t="s">
        <v>13</v>
      </c>
      <c r="L9" s="99" t="s">
        <v>23</v>
      </c>
      <c r="M9" s="99" t="s">
        <v>19</v>
      </c>
      <c r="N9" s="99" t="s">
        <v>13</v>
      </c>
      <c r="O9" s="99" t="s">
        <v>13</v>
      </c>
      <c r="P9" s="99" t="s">
        <v>23</v>
      </c>
      <c r="Q9" s="99" t="s">
        <v>19</v>
      </c>
      <c r="R9" s="99" t="s">
        <v>23</v>
      </c>
      <c r="S9" s="99" t="s">
        <v>7</v>
      </c>
      <c r="T9" s="99" t="s">
        <v>23</v>
      </c>
      <c r="U9" s="99" t="s">
        <v>19</v>
      </c>
      <c r="V9" s="99" t="s">
        <v>7</v>
      </c>
      <c r="W9" s="99" t="s">
        <v>7</v>
      </c>
      <c r="X9" s="99" t="s">
        <v>19</v>
      </c>
      <c r="Y9" s="99" t="s">
        <v>23</v>
      </c>
      <c r="Z9" s="99" t="s">
        <v>13</v>
      </c>
      <c r="AA9" s="99" t="s">
        <v>7</v>
      </c>
      <c r="AB9" s="99" t="s">
        <v>7</v>
      </c>
      <c r="AC9" s="99" t="s">
        <v>19</v>
      </c>
      <c r="AD9" s="99" t="s">
        <v>13</v>
      </c>
      <c r="AE9" s="99" t="s">
        <v>7</v>
      </c>
      <c r="AF9" s="99" t="s">
        <v>13</v>
      </c>
      <c r="AG9" s="99" t="s">
        <v>23</v>
      </c>
      <c r="AH9" s="99" t="s">
        <v>7</v>
      </c>
      <c r="AI9" s="99" t="s">
        <v>19</v>
      </c>
      <c r="AJ9" s="99" t="s">
        <v>19</v>
      </c>
      <c r="AK9" s="99" t="s">
        <v>13</v>
      </c>
      <c r="AL9" s="99" t="s">
        <v>19</v>
      </c>
      <c r="AM9" s="99" t="s">
        <v>7</v>
      </c>
      <c r="AN9" s="99" t="s">
        <v>13</v>
      </c>
      <c r="AO9" s="99" t="s">
        <v>13</v>
      </c>
      <c r="AP9" s="99" t="s">
        <v>19</v>
      </c>
      <c r="AQ9" s="99" t="s">
        <v>7</v>
      </c>
      <c r="AR9" s="99" t="s">
        <v>23</v>
      </c>
      <c r="AS9" s="99" t="s">
        <v>23</v>
      </c>
      <c r="AT9" s="99" t="s">
        <v>19</v>
      </c>
      <c r="AU9" s="99" t="s">
        <v>23</v>
      </c>
      <c r="AV9" s="99" t="s">
        <v>7</v>
      </c>
      <c r="AW9" s="99" t="s">
        <v>19</v>
      </c>
      <c r="AX9" s="99" t="s">
        <v>13</v>
      </c>
      <c r="AY9" s="99" t="s">
        <v>23</v>
      </c>
      <c r="AZ9" s="99" t="s">
        <v>23</v>
      </c>
      <c r="BA9" s="99" t="s">
        <v>19</v>
      </c>
      <c r="BB9" s="99"/>
      <c r="BC9" s="99"/>
      <c r="BD9" s="99"/>
      <c r="BE9" s="99"/>
      <c r="BF9" s="99"/>
      <c r="BG9" s="99"/>
      <c r="BH9" s="99"/>
      <c r="BI9" s="99"/>
      <c r="BJ9" s="99"/>
      <c r="BK9" s="95"/>
      <c r="BL9" s="86"/>
      <c r="BM9" s="86">
        <f t="shared" si="0"/>
        <v>45</v>
      </c>
    </row>
    <row r="10" spans="1:83" ht="17.45" customHeight="1" thickBot="1" x14ac:dyDescent="0.25">
      <c r="A10" s="86">
        <v>9</v>
      </c>
      <c r="C10" s="104" t="s">
        <v>926</v>
      </c>
      <c r="D10" s="104"/>
      <c r="E10" s="104"/>
      <c r="F10" s="99" t="s">
        <v>7</v>
      </c>
      <c r="G10" s="104">
        <v>22</v>
      </c>
      <c r="H10" s="112">
        <v>2016</v>
      </c>
      <c r="I10" s="99" t="s">
        <v>13</v>
      </c>
      <c r="J10" s="99" t="s">
        <v>13</v>
      </c>
      <c r="K10" s="99" t="s">
        <v>23</v>
      </c>
      <c r="L10" s="99" t="s">
        <v>7</v>
      </c>
      <c r="M10" s="99" t="s">
        <v>13</v>
      </c>
      <c r="N10" s="99" t="s">
        <v>19</v>
      </c>
      <c r="O10" s="99" t="s">
        <v>13</v>
      </c>
      <c r="P10" s="99" t="s">
        <v>7</v>
      </c>
      <c r="Q10" s="99" t="s">
        <v>19</v>
      </c>
      <c r="R10" s="99" t="s">
        <v>7</v>
      </c>
      <c r="S10" s="99" t="s">
        <v>23</v>
      </c>
      <c r="T10" s="99" t="s">
        <v>23</v>
      </c>
      <c r="U10" s="99" t="s">
        <v>13</v>
      </c>
      <c r="V10" s="99" t="s">
        <v>7</v>
      </c>
      <c r="W10" s="99" t="s">
        <v>19</v>
      </c>
      <c r="X10" s="99" t="s">
        <v>23</v>
      </c>
      <c r="Y10" s="99" t="s">
        <v>13</v>
      </c>
      <c r="Z10" s="99" t="s">
        <v>7</v>
      </c>
      <c r="AA10" s="99" t="s">
        <v>13</v>
      </c>
      <c r="AB10" s="99" t="s">
        <v>23</v>
      </c>
      <c r="AC10" s="99" t="s">
        <v>19</v>
      </c>
      <c r="AD10" s="99" t="s">
        <v>23</v>
      </c>
      <c r="AE10" s="99" t="s">
        <v>13</v>
      </c>
      <c r="AF10" s="99" t="s">
        <v>19</v>
      </c>
      <c r="AG10" s="99" t="s">
        <v>23</v>
      </c>
      <c r="AH10" s="99" t="s">
        <v>19</v>
      </c>
      <c r="AI10" s="99" t="s">
        <v>7</v>
      </c>
      <c r="AJ10" s="99" t="s">
        <v>13</v>
      </c>
      <c r="AK10" s="99" t="s">
        <v>19</v>
      </c>
      <c r="AL10" s="99" t="s">
        <v>19</v>
      </c>
      <c r="AM10" s="99" t="s">
        <v>7</v>
      </c>
      <c r="AN10" s="99" t="s">
        <v>23</v>
      </c>
      <c r="AO10" s="99" t="s">
        <v>13</v>
      </c>
      <c r="AP10" s="99" t="s">
        <v>23</v>
      </c>
      <c r="AQ10" s="99" t="s">
        <v>23</v>
      </c>
      <c r="AR10" s="99" t="s">
        <v>23</v>
      </c>
      <c r="AS10" s="99" t="s">
        <v>13</v>
      </c>
      <c r="AT10" s="99" t="s">
        <v>19</v>
      </c>
      <c r="AU10" s="99" t="s">
        <v>13</v>
      </c>
      <c r="AV10" s="99" t="s">
        <v>23</v>
      </c>
      <c r="AW10" s="99" t="s">
        <v>13</v>
      </c>
      <c r="AX10" s="99" t="s">
        <v>13</v>
      </c>
      <c r="AY10" s="99" t="s">
        <v>23</v>
      </c>
      <c r="AZ10" s="99" t="s">
        <v>19</v>
      </c>
      <c r="BA10" s="99" t="s">
        <v>7</v>
      </c>
      <c r="BB10" s="99"/>
      <c r="BC10" s="99"/>
      <c r="BD10" s="99"/>
      <c r="BE10" s="99"/>
      <c r="BF10" s="99"/>
      <c r="BG10" s="99"/>
      <c r="BH10" s="99"/>
      <c r="BI10" s="99"/>
      <c r="BJ10" s="99"/>
      <c r="BK10" s="95"/>
      <c r="BL10" s="86"/>
      <c r="BM10" s="86">
        <f t="shared" si="0"/>
        <v>45</v>
      </c>
    </row>
    <row r="11" spans="1:83" ht="17.25" customHeight="1" thickBot="1" x14ac:dyDescent="0.25">
      <c r="A11" s="79">
        <v>10</v>
      </c>
      <c r="C11" s="104" t="s">
        <v>927</v>
      </c>
      <c r="D11" s="104"/>
      <c r="E11" s="104"/>
      <c r="F11" s="99" t="s">
        <v>7</v>
      </c>
      <c r="G11" s="104">
        <v>22</v>
      </c>
      <c r="H11" s="99">
        <v>2017</v>
      </c>
      <c r="I11" s="99" t="s">
        <v>13</v>
      </c>
      <c r="J11" s="99" t="s">
        <v>23</v>
      </c>
      <c r="K11" s="99" t="s">
        <v>13</v>
      </c>
      <c r="L11" s="99" t="s">
        <v>23</v>
      </c>
      <c r="M11" s="99" t="s">
        <v>23</v>
      </c>
      <c r="N11" s="99" t="s">
        <v>13</v>
      </c>
      <c r="O11" s="99" t="s">
        <v>19</v>
      </c>
      <c r="P11" s="99" t="s">
        <v>13</v>
      </c>
      <c r="Q11" s="99" t="s">
        <v>19</v>
      </c>
      <c r="R11" s="99" t="s">
        <v>7</v>
      </c>
      <c r="S11" s="99" t="s">
        <v>19</v>
      </c>
      <c r="T11" s="99" t="s">
        <v>7</v>
      </c>
      <c r="U11" s="99" t="s">
        <v>19</v>
      </c>
      <c r="V11" s="99" t="s">
        <v>19</v>
      </c>
      <c r="W11" s="99" t="s">
        <v>23</v>
      </c>
      <c r="X11" s="99" t="s">
        <v>13</v>
      </c>
      <c r="Y11" s="99" t="s">
        <v>7</v>
      </c>
      <c r="Z11" s="99" t="s">
        <v>13</v>
      </c>
      <c r="AA11" s="99" t="s">
        <v>23</v>
      </c>
      <c r="AB11" s="99" t="s">
        <v>13</v>
      </c>
      <c r="AC11" s="99" t="s">
        <v>7</v>
      </c>
      <c r="AD11" s="99" t="s">
        <v>23</v>
      </c>
      <c r="AE11" s="99" t="s">
        <v>19</v>
      </c>
      <c r="AF11" s="99" t="s">
        <v>13</v>
      </c>
      <c r="AG11" s="99" t="s">
        <v>7</v>
      </c>
      <c r="AH11" s="99" t="s">
        <v>13</v>
      </c>
      <c r="AI11" s="99" t="s">
        <v>19</v>
      </c>
      <c r="AJ11" s="99" t="s">
        <v>7</v>
      </c>
      <c r="AK11" s="99" t="s">
        <v>19</v>
      </c>
      <c r="AL11" s="99" t="s">
        <v>19</v>
      </c>
      <c r="AM11" s="99" t="s">
        <v>23</v>
      </c>
      <c r="AN11" s="99" t="s">
        <v>19</v>
      </c>
      <c r="AO11" s="99" t="s">
        <v>7</v>
      </c>
      <c r="AP11" s="99" t="s">
        <v>23</v>
      </c>
      <c r="AQ11" s="99" t="s">
        <v>19</v>
      </c>
      <c r="AR11" s="99" t="s">
        <v>7</v>
      </c>
      <c r="AS11" s="99" t="s">
        <v>23</v>
      </c>
      <c r="AT11" s="99" t="s">
        <v>13</v>
      </c>
      <c r="AU11" s="99" t="s">
        <v>7</v>
      </c>
      <c r="AV11" s="99" t="s">
        <v>19</v>
      </c>
      <c r="AW11" s="99" t="s">
        <v>19</v>
      </c>
      <c r="AX11" s="99" t="s">
        <v>19</v>
      </c>
      <c r="AY11" s="99" t="s">
        <v>23</v>
      </c>
      <c r="AZ11" s="99" t="s">
        <v>19</v>
      </c>
      <c r="BA11" s="99" t="s">
        <v>13</v>
      </c>
      <c r="BB11" s="99"/>
      <c r="BC11" s="99"/>
      <c r="BD11" s="99"/>
      <c r="BE11" s="99"/>
      <c r="BF11" s="99"/>
      <c r="BG11" s="99"/>
      <c r="BH11" s="99"/>
      <c r="BI11" s="99"/>
      <c r="BJ11" s="99"/>
      <c r="BK11" s="95"/>
      <c r="BL11" s="86"/>
      <c r="BM11" s="86">
        <f t="shared" si="0"/>
        <v>45</v>
      </c>
    </row>
    <row r="12" spans="1:83" ht="17.25" thickBot="1" x14ac:dyDescent="0.25">
      <c r="A12" s="86">
        <v>11</v>
      </c>
      <c r="C12" s="104" t="s">
        <v>928</v>
      </c>
      <c r="D12" s="104"/>
      <c r="E12" s="104"/>
      <c r="F12" s="99" t="s">
        <v>7</v>
      </c>
      <c r="G12" s="104">
        <v>22</v>
      </c>
      <c r="H12" s="99">
        <v>2018</v>
      </c>
      <c r="I12" s="99" t="s">
        <v>19</v>
      </c>
      <c r="J12" s="99" t="s">
        <v>23</v>
      </c>
      <c r="K12" s="99" t="s">
        <v>19</v>
      </c>
      <c r="L12" s="99" t="s">
        <v>13</v>
      </c>
      <c r="M12" s="99" t="s">
        <v>13</v>
      </c>
      <c r="N12" s="99" t="s">
        <v>19</v>
      </c>
      <c r="O12" s="99" t="s">
        <v>23</v>
      </c>
      <c r="P12" s="99" t="s">
        <v>7</v>
      </c>
      <c r="Q12" s="99" t="s">
        <v>23</v>
      </c>
      <c r="R12" s="99" t="s">
        <v>19</v>
      </c>
      <c r="S12" s="99" t="s">
        <v>23</v>
      </c>
      <c r="T12" s="99" t="s">
        <v>19</v>
      </c>
      <c r="U12" s="99" t="s">
        <v>7</v>
      </c>
      <c r="V12" s="99" t="s">
        <v>19</v>
      </c>
      <c r="W12" s="99" t="s">
        <v>23</v>
      </c>
      <c r="X12" s="99" t="s">
        <v>13</v>
      </c>
      <c r="Y12" s="99" t="s">
        <v>7</v>
      </c>
      <c r="Z12" s="99" t="s">
        <v>19</v>
      </c>
      <c r="AA12" s="99" t="s">
        <v>23</v>
      </c>
      <c r="AB12" s="99" t="s">
        <v>13</v>
      </c>
      <c r="AC12" s="99" t="s">
        <v>13</v>
      </c>
      <c r="AD12" s="99" t="s">
        <v>19</v>
      </c>
      <c r="AE12" s="99" t="s">
        <v>19</v>
      </c>
      <c r="AF12" s="99" t="s">
        <v>13</v>
      </c>
      <c r="AG12" s="99" t="s">
        <v>23</v>
      </c>
      <c r="AH12" s="99" t="s">
        <v>7</v>
      </c>
      <c r="AI12" s="99" t="s">
        <v>7</v>
      </c>
      <c r="AJ12" s="99" t="s">
        <v>13</v>
      </c>
      <c r="AK12" s="99" t="s">
        <v>7</v>
      </c>
      <c r="AL12" s="99" t="s">
        <v>19</v>
      </c>
      <c r="AM12" s="99" t="s">
        <v>7</v>
      </c>
      <c r="AN12" s="99" t="s">
        <v>7</v>
      </c>
      <c r="AO12" s="99" t="s">
        <v>7</v>
      </c>
      <c r="AP12" s="99" t="s">
        <v>7</v>
      </c>
      <c r="AQ12" s="99" t="s">
        <v>19</v>
      </c>
      <c r="AR12" s="99" t="s">
        <v>13</v>
      </c>
      <c r="AS12" s="99" t="s">
        <v>23</v>
      </c>
      <c r="AT12" s="99" t="s">
        <v>19</v>
      </c>
      <c r="AU12" s="99" t="s">
        <v>23</v>
      </c>
      <c r="AV12" s="99" t="s">
        <v>13</v>
      </c>
      <c r="AW12" s="99" t="s">
        <v>13</v>
      </c>
      <c r="AX12" s="99" t="s">
        <v>13</v>
      </c>
      <c r="AY12" s="99" t="s">
        <v>19</v>
      </c>
      <c r="AZ12" s="99" t="s">
        <v>19</v>
      </c>
      <c r="BA12" s="99" t="s">
        <v>13</v>
      </c>
      <c r="BB12" s="99"/>
      <c r="BC12" s="99"/>
      <c r="BD12" s="99"/>
      <c r="BE12" s="99"/>
      <c r="BF12" s="99"/>
      <c r="BG12" s="99"/>
      <c r="BH12" s="99"/>
      <c r="BI12" s="99"/>
      <c r="BJ12" s="99"/>
      <c r="BK12" s="95"/>
      <c r="BL12" s="86"/>
      <c r="BM12" s="86">
        <f t="shared" si="0"/>
        <v>45</v>
      </c>
    </row>
    <row r="13" spans="1:83" x14ac:dyDescent="0.25">
      <c r="A13" s="86">
        <v>12</v>
      </c>
      <c r="BM13" s="86">
        <f t="shared" si="0"/>
        <v>0</v>
      </c>
    </row>
    <row r="14" spans="1:83" x14ac:dyDescent="0.2">
      <c r="A14" s="79">
        <v>13</v>
      </c>
    </row>
    <row r="15" spans="1:83" x14ac:dyDescent="0.25">
      <c r="A15" s="86">
        <v>14</v>
      </c>
    </row>
    <row r="16" spans="1:83" x14ac:dyDescent="0.25">
      <c r="A16" s="86">
        <v>15</v>
      </c>
    </row>
    <row r="17" spans="1:2" x14ac:dyDescent="0.2">
      <c r="A17" s="79">
        <v>16</v>
      </c>
    </row>
    <row r="18" spans="1:2" x14ac:dyDescent="0.25">
      <c r="A18" s="86">
        <v>17</v>
      </c>
    </row>
    <row r="19" spans="1:2" x14ac:dyDescent="0.25">
      <c r="A19" s="86">
        <v>18</v>
      </c>
    </row>
    <row r="20" spans="1:2" x14ac:dyDescent="0.2">
      <c r="A20" s="79">
        <v>19</v>
      </c>
    </row>
    <row r="21" spans="1:2" x14ac:dyDescent="0.25">
      <c r="A21" s="86">
        <v>20</v>
      </c>
    </row>
    <row r="22" spans="1:2" x14ac:dyDescent="0.2">
      <c r="A22" s="86"/>
      <c r="B22" s="79"/>
    </row>
    <row r="23" spans="1:2" x14ac:dyDescent="0.2">
      <c r="A23" s="79"/>
      <c r="B23" s="79"/>
    </row>
    <row r="24" spans="1:2" x14ac:dyDescent="0.2">
      <c r="A24" s="86"/>
      <c r="B24" s="79"/>
    </row>
    <row r="25" spans="1:2" x14ac:dyDescent="0.2">
      <c r="A25" s="86"/>
      <c r="B25" s="79"/>
    </row>
    <row r="26" spans="1:2" x14ac:dyDescent="0.2">
      <c r="A26" s="79"/>
      <c r="B26" s="79"/>
    </row>
    <row r="27" spans="1:2" x14ac:dyDescent="0.2">
      <c r="A27" s="86"/>
      <c r="B27" s="79"/>
    </row>
    <row r="28" spans="1:2" x14ac:dyDescent="0.2">
      <c r="A28" s="86"/>
      <c r="B28" s="79"/>
    </row>
    <row r="29" spans="1:2" x14ac:dyDescent="0.2">
      <c r="A29" s="79"/>
      <c r="B29" s="79"/>
    </row>
    <row r="30" spans="1:2" x14ac:dyDescent="0.2">
      <c r="A30" s="86"/>
      <c r="B30" s="79"/>
    </row>
    <row r="31" spans="1:2" x14ac:dyDescent="0.2">
      <c r="A31" s="86"/>
      <c r="B31" s="79"/>
    </row>
    <row r="33" spans="1:163" x14ac:dyDescent="0.25">
      <c r="A33" s="86"/>
      <c r="B33" s="86"/>
      <c r="N33" s="86"/>
      <c r="O33" s="86"/>
      <c r="P33" s="86"/>
      <c r="Q33" s="86" t="s">
        <v>478</v>
      </c>
      <c r="R33" s="86" t="s">
        <v>529</v>
      </c>
      <c r="S33" s="86"/>
      <c r="T33" s="86" t="s">
        <v>539</v>
      </c>
      <c r="U33" s="86">
        <v>1</v>
      </c>
      <c r="V33" s="86"/>
      <c r="W33" s="86"/>
      <c r="AB33" s="86"/>
      <c r="AC33" s="86"/>
      <c r="AD33" s="86"/>
      <c r="AE33" s="86" t="s">
        <v>478</v>
      </c>
      <c r="AF33" s="86" t="s">
        <v>529</v>
      </c>
      <c r="AG33" s="86"/>
      <c r="AH33" s="86" t="s">
        <v>539</v>
      </c>
      <c r="AI33" s="86">
        <v>2</v>
      </c>
      <c r="AJ33" s="86"/>
      <c r="AK33" s="86"/>
      <c r="AP33" s="86"/>
      <c r="AQ33" s="86"/>
      <c r="AR33" s="86"/>
      <c r="AS33" s="86" t="s">
        <v>478</v>
      </c>
      <c r="AT33" s="86" t="s">
        <v>529</v>
      </c>
      <c r="AU33" s="86"/>
      <c r="AV33" s="86" t="s">
        <v>539</v>
      </c>
      <c r="AW33" s="86">
        <v>3</v>
      </c>
      <c r="AX33" s="86"/>
      <c r="AY33" s="86"/>
      <c r="BD33" s="86"/>
      <c r="BE33" s="86"/>
      <c r="BF33" s="86"/>
      <c r="BG33" s="86" t="s">
        <v>478</v>
      </c>
      <c r="BH33" s="86" t="s">
        <v>529</v>
      </c>
      <c r="BI33" s="86"/>
      <c r="BJ33" s="86" t="s">
        <v>539</v>
      </c>
      <c r="BK33" s="86">
        <v>4</v>
      </c>
      <c r="BL33" s="86"/>
      <c r="BM33" s="86"/>
      <c r="BR33" s="86"/>
      <c r="BS33" s="86"/>
      <c r="BT33" s="86"/>
      <c r="BU33" s="86" t="s">
        <v>478</v>
      </c>
      <c r="BV33" s="86" t="s">
        <v>529</v>
      </c>
      <c r="BW33" s="86"/>
      <c r="BX33" s="86" t="s">
        <v>539</v>
      </c>
      <c r="BY33" s="86">
        <v>5</v>
      </c>
      <c r="BZ33" s="86"/>
      <c r="CA33" s="86"/>
      <c r="CF33" s="86"/>
      <c r="CG33" s="86"/>
      <c r="CH33" s="86"/>
      <c r="CI33" s="86" t="s">
        <v>478</v>
      </c>
      <c r="CJ33" s="86" t="s">
        <v>529</v>
      </c>
      <c r="CK33" s="86"/>
      <c r="CL33" s="86" t="s">
        <v>539</v>
      </c>
      <c r="CM33" s="86">
        <v>6</v>
      </c>
      <c r="CN33" s="86"/>
      <c r="CO33" s="86"/>
      <c r="CT33" s="86"/>
      <c r="CU33" s="86"/>
      <c r="CV33" s="86"/>
      <c r="CW33" s="86" t="s">
        <v>478</v>
      </c>
      <c r="CX33" s="86" t="s">
        <v>529</v>
      </c>
      <c r="CY33" s="86"/>
      <c r="CZ33" s="86" t="s">
        <v>539</v>
      </c>
      <c r="DA33" s="86">
        <v>7</v>
      </c>
      <c r="DB33" s="86"/>
      <c r="DC33" s="86"/>
      <c r="DH33" s="86"/>
      <c r="DI33" s="86"/>
      <c r="DJ33" s="86"/>
      <c r="DK33" s="86" t="s">
        <v>478</v>
      </c>
      <c r="DL33" s="86" t="s">
        <v>529</v>
      </c>
      <c r="DM33" s="86"/>
      <c r="DN33" s="86" t="s">
        <v>539</v>
      </c>
      <c r="DO33" s="86">
        <v>8</v>
      </c>
      <c r="DP33" s="86"/>
      <c r="DQ33" s="86"/>
      <c r="DV33" s="86"/>
      <c r="DW33" s="86"/>
      <c r="DX33" s="86"/>
      <c r="DY33" s="86" t="s">
        <v>478</v>
      </c>
      <c r="DZ33" s="86" t="s">
        <v>529</v>
      </c>
      <c r="EA33" s="86"/>
      <c r="EB33" s="86" t="s">
        <v>539</v>
      </c>
      <c r="EC33" s="86">
        <v>9</v>
      </c>
      <c r="ED33" s="86"/>
      <c r="EE33" s="86"/>
      <c r="EJ33" s="86"/>
      <c r="EK33" s="86"/>
      <c r="EL33" s="86"/>
      <c r="EM33" s="86" t="s">
        <v>478</v>
      </c>
      <c r="EN33" s="86" t="s">
        <v>529</v>
      </c>
      <c r="EO33" s="86"/>
      <c r="EP33" s="86" t="s">
        <v>539</v>
      </c>
      <c r="EQ33" s="86">
        <v>10</v>
      </c>
      <c r="ER33" s="86"/>
      <c r="ES33" s="86"/>
      <c r="EX33" s="86"/>
      <c r="EY33" s="86"/>
      <c r="EZ33" s="86"/>
      <c r="FA33" s="86" t="s">
        <v>478</v>
      </c>
      <c r="FB33" s="86" t="s">
        <v>529</v>
      </c>
      <c r="FC33" s="86"/>
      <c r="FD33" s="86" t="s">
        <v>539</v>
      </c>
      <c r="FE33" s="86">
        <v>11</v>
      </c>
      <c r="FF33" s="86"/>
      <c r="FG33" s="86"/>
    </row>
    <row r="34" spans="1:163" x14ac:dyDescent="0.25">
      <c r="A34" s="86"/>
      <c r="B34" s="86"/>
      <c r="C34" s="86" t="s">
        <v>529</v>
      </c>
      <c r="D34" s="86" t="s">
        <v>529</v>
      </c>
      <c r="E34" s="86" t="s">
        <v>529</v>
      </c>
      <c r="F34" s="86" t="s">
        <v>529</v>
      </c>
      <c r="G34" s="86" t="s">
        <v>529</v>
      </c>
      <c r="H34" s="86" t="s">
        <v>529</v>
      </c>
      <c r="I34" s="86" t="s">
        <v>529</v>
      </c>
      <c r="J34" s="86" t="s">
        <v>529</v>
      </c>
      <c r="K34" s="86" t="s">
        <v>529</v>
      </c>
      <c r="L34" s="86" t="s">
        <v>529</v>
      </c>
      <c r="M34" s="86" t="s">
        <v>529</v>
      </c>
      <c r="N34" s="86"/>
      <c r="O34" s="86"/>
      <c r="P34" s="86"/>
      <c r="Q34" s="86" t="s">
        <v>479</v>
      </c>
      <c r="R34" s="86">
        <v>22</v>
      </c>
      <c r="S34" s="86"/>
      <c r="T34" s="86" t="s">
        <v>541</v>
      </c>
      <c r="U34" s="86" t="s">
        <v>838</v>
      </c>
      <c r="V34" s="86"/>
      <c r="W34" s="86"/>
      <c r="AB34" s="86"/>
      <c r="AC34" s="86"/>
      <c r="AD34" s="86"/>
      <c r="AE34" s="86" t="s">
        <v>479</v>
      </c>
      <c r="AF34" s="86">
        <v>22</v>
      </c>
      <c r="AG34" s="86"/>
      <c r="AH34" s="86" t="s">
        <v>541</v>
      </c>
      <c r="AI34" s="86" t="s">
        <v>838</v>
      </c>
      <c r="AJ34" s="86"/>
      <c r="AK34" s="86"/>
      <c r="AP34" s="86"/>
      <c r="AQ34" s="86"/>
      <c r="AR34" s="86"/>
      <c r="AS34" s="86" t="s">
        <v>479</v>
      </c>
      <c r="AT34" s="86">
        <v>22</v>
      </c>
      <c r="AU34" s="86"/>
      <c r="AV34" s="86" t="s">
        <v>541</v>
      </c>
      <c r="AW34" s="86" t="s">
        <v>838</v>
      </c>
      <c r="AX34" s="86"/>
      <c r="AY34" s="86"/>
      <c r="BD34" s="86"/>
      <c r="BE34" s="86"/>
      <c r="BF34" s="86"/>
      <c r="BG34" s="86" t="s">
        <v>479</v>
      </c>
      <c r="BH34" s="86">
        <v>22</v>
      </c>
      <c r="BI34" s="86"/>
      <c r="BJ34" s="86" t="s">
        <v>541</v>
      </c>
      <c r="BK34" s="86" t="s">
        <v>838</v>
      </c>
      <c r="BL34" s="86"/>
      <c r="BM34" s="86"/>
      <c r="BR34" s="86"/>
      <c r="BS34" s="86"/>
      <c r="BT34" s="86"/>
      <c r="BU34" s="86" t="s">
        <v>479</v>
      </c>
      <c r="BV34" s="86">
        <v>22</v>
      </c>
      <c r="BW34" s="86"/>
      <c r="BX34" s="86" t="s">
        <v>541</v>
      </c>
      <c r="BY34" s="86" t="s">
        <v>838</v>
      </c>
      <c r="BZ34" s="86"/>
      <c r="CA34" s="86"/>
      <c r="CF34" s="86"/>
      <c r="CG34" s="86"/>
      <c r="CH34" s="86"/>
      <c r="CI34" s="86" t="s">
        <v>479</v>
      </c>
      <c r="CJ34" s="86">
        <v>22</v>
      </c>
      <c r="CK34" s="86"/>
      <c r="CL34" s="86" t="s">
        <v>541</v>
      </c>
      <c r="CM34" s="86" t="s">
        <v>838</v>
      </c>
      <c r="CN34" s="86"/>
      <c r="CO34" s="86"/>
      <c r="CT34" s="86"/>
      <c r="CU34" s="86"/>
      <c r="CV34" s="86"/>
      <c r="CW34" s="86" t="s">
        <v>479</v>
      </c>
      <c r="CX34" s="86">
        <v>22</v>
      </c>
      <c r="CY34" s="86"/>
      <c r="CZ34" s="86" t="s">
        <v>541</v>
      </c>
      <c r="DA34" s="86" t="s">
        <v>838</v>
      </c>
      <c r="DB34" s="86"/>
      <c r="DC34" s="86"/>
      <c r="DH34" s="86"/>
      <c r="DI34" s="86"/>
      <c r="DJ34" s="86"/>
      <c r="DK34" s="86" t="s">
        <v>479</v>
      </c>
      <c r="DL34" s="86">
        <v>22</v>
      </c>
      <c r="DM34" s="86"/>
      <c r="DN34" s="86" t="s">
        <v>541</v>
      </c>
      <c r="DO34" s="86" t="s">
        <v>838</v>
      </c>
      <c r="DP34" s="86"/>
      <c r="DQ34" s="86"/>
      <c r="DV34" s="86"/>
      <c r="DW34" s="86"/>
      <c r="DX34" s="86"/>
      <c r="DY34" s="86" t="s">
        <v>479</v>
      </c>
      <c r="DZ34" s="86">
        <v>22</v>
      </c>
      <c r="EA34" s="86"/>
      <c r="EB34" s="86" t="s">
        <v>541</v>
      </c>
      <c r="EC34" s="86" t="s">
        <v>838</v>
      </c>
      <c r="ED34" s="86"/>
      <c r="EE34" s="86"/>
      <c r="EJ34" s="86"/>
      <c r="EK34" s="86"/>
      <c r="EL34" s="86"/>
      <c r="EM34" s="86" t="s">
        <v>479</v>
      </c>
      <c r="EN34" s="86">
        <v>22</v>
      </c>
      <c r="EO34" s="86"/>
      <c r="EP34" s="86" t="s">
        <v>541</v>
      </c>
      <c r="EQ34" s="86" t="s">
        <v>838</v>
      </c>
      <c r="ER34" s="86"/>
      <c r="ES34" s="86"/>
      <c r="EX34" s="86"/>
      <c r="EY34" s="86"/>
      <c r="EZ34" s="86"/>
      <c r="FA34" s="86" t="s">
        <v>479</v>
      </c>
      <c r="FB34" s="86">
        <v>22</v>
      </c>
      <c r="FC34" s="86"/>
      <c r="FD34" s="86" t="s">
        <v>541</v>
      </c>
      <c r="FE34" s="86" t="s">
        <v>838</v>
      </c>
      <c r="FF34" s="86"/>
      <c r="FG34" s="86"/>
    </row>
    <row r="35" spans="1:163" x14ac:dyDescent="0.25">
      <c r="A35" s="86"/>
      <c r="B35" s="86"/>
      <c r="C35" s="86">
        <v>22</v>
      </c>
      <c r="D35" s="86">
        <v>22</v>
      </c>
      <c r="E35" s="86">
        <v>22</v>
      </c>
      <c r="F35" s="86">
        <v>22</v>
      </c>
      <c r="G35" s="86">
        <v>22</v>
      </c>
      <c r="H35" s="86">
        <v>22</v>
      </c>
      <c r="I35" s="86">
        <v>22</v>
      </c>
      <c r="J35" s="86">
        <v>22</v>
      </c>
      <c r="K35" s="86">
        <v>22</v>
      </c>
      <c r="L35" s="86">
        <v>22</v>
      </c>
      <c r="M35" s="86">
        <v>22</v>
      </c>
      <c r="N35" s="86"/>
      <c r="O35" s="86"/>
      <c r="P35" s="86"/>
      <c r="Q35" s="86" t="s">
        <v>480</v>
      </c>
      <c r="R35" s="83">
        <v>43594.387187499997</v>
      </c>
      <c r="S35" s="86"/>
      <c r="T35" s="86"/>
      <c r="U35" s="86"/>
      <c r="V35" s="86"/>
      <c r="W35" s="86"/>
      <c r="AB35" s="86"/>
      <c r="AC35" s="86"/>
      <c r="AD35" s="86"/>
      <c r="AE35" s="86" t="s">
        <v>480</v>
      </c>
      <c r="AF35" s="83" t="s">
        <v>851</v>
      </c>
      <c r="AG35" s="86"/>
      <c r="AH35" s="86"/>
      <c r="AI35" s="86"/>
      <c r="AJ35" s="86"/>
      <c r="AK35" s="86"/>
      <c r="AP35" s="86"/>
      <c r="AQ35" s="86"/>
      <c r="AR35" s="86"/>
      <c r="AS35" s="86" t="s">
        <v>480</v>
      </c>
      <c r="AT35" s="83">
        <v>43534.522719907407</v>
      </c>
      <c r="AU35" s="86"/>
      <c r="AV35" s="86"/>
      <c r="AW35" s="86"/>
      <c r="AX35" s="86"/>
      <c r="AY35" s="86"/>
      <c r="BD35" s="86"/>
      <c r="BE35" s="86"/>
      <c r="BF35" s="86"/>
      <c r="BG35" s="86" t="s">
        <v>480</v>
      </c>
      <c r="BH35" s="83">
        <v>43596.489849537036</v>
      </c>
      <c r="BI35" s="86"/>
      <c r="BJ35" s="86"/>
      <c r="BK35" s="86"/>
      <c r="BL35" s="86"/>
      <c r="BM35" s="86"/>
      <c r="BR35" s="86"/>
      <c r="BS35" s="86"/>
      <c r="BT35" s="86"/>
      <c r="BU35" s="86" t="s">
        <v>480</v>
      </c>
      <c r="BV35" s="83" t="s">
        <v>892</v>
      </c>
      <c r="BW35" s="86"/>
      <c r="BX35" s="86"/>
      <c r="BY35" s="86"/>
      <c r="BZ35" s="86"/>
      <c r="CA35" s="86"/>
      <c r="CF35" s="86"/>
      <c r="CG35" s="86"/>
      <c r="CH35" s="86"/>
      <c r="CI35" s="86" t="s">
        <v>480</v>
      </c>
      <c r="CJ35" s="83">
        <v>43779.624143518522</v>
      </c>
      <c r="CK35" s="86"/>
      <c r="CL35" s="86"/>
      <c r="CM35" s="86"/>
      <c r="CN35" s="86"/>
      <c r="CO35" s="86"/>
      <c r="CT35" s="86"/>
      <c r="CU35" s="86"/>
      <c r="CV35" s="86"/>
      <c r="CW35" s="86" t="s">
        <v>480</v>
      </c>
      <c r="CX35" s="83" t="s">
        <v>910</v>
      </c>
      <c r="CY35" s="86"/>
      <c r="CZ35" s="86"/>
      <c r="DA35" s="86"/>
      <c r="DB35" s="86"/>
      <c r="DC35" s="86"/>
      <c r="DH35" s="86"/>
      <c r="DI35" s="86"/>
      <c r="DJ35" s="86"/>
      <c r="DK35" s="86" t="s">
        <v>480</v>
      </c>
      <c r="DL35" s="83" t="s">
        <v>922</v>
      </c>
      <c r="DM35" s="86"/>
      <c r="DN35" s="86"/>
      <c r="DO35" s="86"/>
      <c r="DP35" s="86"/>
      <c r="DQ35" s="86"/>
      <c r="DV35" s="86"/>
      <c r="DW35" s="86"/>
      <c r="DX35" s="86"/>
      <c r="DY35" s="86" t="s">
        <v>480</v>
      </c>
      <c r="DZ35" s="83" t="s">
        <v>926</v>
      </c>
      <c r="EA35" s="86"/>
      <c r="EB35" s="86"/>
      <c r="EC35" s="86"/>
      <c r="ED35" s="86"/>
      <c r="EE35" s="86"/>
      <c r="EJ35" s="86"/>
      <c r="EK35" s="86"/>
      <c r="EL35" s="86"/>
      <c r="EM35" s="86" t="s">
        <v>480</v>
      </c>
      <c r="EN35" s="83" t="s">
        <v>927</v>
      </c>
      <c r="EO35" s="86"/>
      <c r="EP35" s="86"/>
      <c r="EQ35" s="86"/>
      <c r="ER35" s="86"/>
      <c r="ES35" s="86"/>
      <c r="EX35" s="86"/>
      <c r="EY35" s="86"/>
      <c r="EZ35" s="86"/>
      <c r="FA35" s="86" t="s">
        <v>480</v>
      </c>
      <c r="FB35" s="83" t="s">
        <v>928</v>
      </c>
      <c r="FC35" s="86"/>
      <c r="FD35" s="86"/>
      <c r="FE35" s="86"/>
      <c r="FF35" s="86"/>
      <c r="FG35" s="86"/>
    </row>
    <row r="36" spans="1:163" x14ac:dyDescent="0.25">
      <c r="A36" s="86"/>
      <c r="B36" s="86"/>
      <c r="C36" s="83">
        <v>43594.387187499997</v>
      </c>
      <c r="D36" s="83" t="s">
        <v>851</v>
      </c>
      <c r="E36" s="83">
        <v>43534.522719907407</v>
      </c>
      <c r="F36" s="83">
        <v>43596.489849537036</v>
      </c>
      <c r="G36" s="83" t="s">
        <v>892</v>
      </c>
      <c r="H36" s="83">
        <v>43779.624143518522</v>
      </c>
      <c r="I36" s="83" t="s">
        <v>910</v>
      </c>
      <c r="J36" s="83" t="s">
        <v>922</v>
      </c>
      <c r="K36" s="83" t="s">
        <v>926</v>
      </c>
      <c r="L36" s="83" t="s">
        <v>927</v>
      </c>
      <c r="M36" s="83" t="s">
        <v>928</v>
      </c>
      <c r="N36" s="86"/>
      <c r="O36" s="86"/>
      <c r="P36" s="86"/>
      <c r="Q36" s="86" t="s">
        <v>481</v>
      </c>
      <c r="R36" s="86">
        <v>2003</v>
      </c>
      <c r="S36" s="86"/>
      <c r="T36" s="86"/>
      <c r="U36" s="86"/>
      <c r="V36" s="86"/>
      <c r="W36" s="86"/>
      <c r="AB36" s="86"/>
      <c r="AC36" s="86"/>
      <c r="AD36" s="86"/>
      <c r="AE36" s="86" t="s">
        <v>481</v>
      </c>
      <c r="AF36" s="86">
        <v>2004</v>
      </c>
      <c r="AG36" s="86"/>
      <c r="AH36" s="86"/>
      <c r="AI36" s="86"/>
      <c r="AJ36" s="86"/>
      <c r="AK36" s="86"/>
      <c r="AP36" s="86"/>
      <c r="AQ36" s="86"/>
      <c r="AR36" s="86"/>
      <c r="AS36" s="86" t="s">
        <v>481</v>
      </c>
      <c r="AT36" s="86">
        <v>2005</v>
      </c>
      <c r="AU36" s="86"/>
      <c r="AV36" s="86"/>
      <c r="AW36" s="86"/>
      <c r="AX36" s="86"/>
      <c r="AY36" s="86"/>
      <c r="BD36" s="86"/>
      <c r="BE36" s="86"/>
      <c r="BF36" s="86"/>
      <c r="BG36" s="86" t="s">
        <v>481</v>
      </c>
      <c r="BH36" s="86">
        <v>2006</v>
      </c>
      <c r="BI36" s="86"/>
      <c r="BJ36" s="86"/>
      <c r="BK36" s="86"/>
      <c r="BL36" s="86"/>
      <c r="BM36" s="86"/>
      <c r="BR36" s="86"/>
      <c r="BS36" s="86"/>
      <c r="BT36" s="86"/>
      <c r="BU36" s="86" t="s">
        <v>481</v>
      </c>
      <c r="BV36" s="86">
        <v>2012</v>
      </c>
      <c r="BW36" s="86"/>
      <c r="BX36" s="86"/>
      <c r="BY36" s="86"/>
      <c r="BZ36" s="86"/>
      <c r="CA36" s="86"/>
      <c r="CF36" s="86"/>
      <c r="CG36" s="86"/>
      <c r="CH36" s="86"/>
      <c r="CI36" s="86" t="s">
        <v>481</v>
      </c>
      <c r="CJ36" s="86">
        <v>2013</v>
      </c>
      <c r="CK36" s="86"/>
      <c r="CL36" s="86"/>
      <c r="CM36" s="86"/>
      <c r="CN36" s="86"/>
      <c r="CO36" s="86"/>
      <c r="CT36" s="86"/>
      <c r="CU36" s="86"/>
      <c r="CV36" s="86"/>
      <c r="CW36" s="86" t="s">
        <v>481</v>
      </c>
      <c r="CX36" s="86">
        <v>2014</v>
      </c>
      <c r="CY36" s="86"/>
      <c r="CZ36" s="86"/>
      <c r="DA36" s="86"/>
      <c r="DB36" s="86"/>
      <c r="DC36" s="86"/>
      <c r="DH36" s="86"/>
      <c r="DI36" s="86"/>
      <c r="DJ36" s="86"/>
      <c r="DK36" s="86" t="s">
        <v>481</v>
      </c>
      <c r="DL36" s="86">
        <v>2015</v>
      </c>
      <c r="DM36" s="86"/>
      <c r="DN36" s="86"/>
      <c r="DO36" s="86"/>
      <c r="DP36" s="86"/>
      <c r="DQ36" s="86"/>
      <c r="DV36" s="86"/>
      <c r="DW36" s="86"/>
      <c r="DX36" s="86"/>
      <c r="DY36" s="86" t="s">
        <v>481</v>
      </c>
      <c r="DZ36" s="86">
        <v>2016</v>
      </c>
      <c r="EA36" s="86"/>
      <c r="EB36" s="86"/>
      <c r="EC36" s="86"/>
      <c r="ED36" s="86"/>
      <c r="EE36" s="86"/>
      <c r="EJ36" s="86"/>
      <c r="EK36" s="86"/>
      <c r="EL36" s="86"/>
      <c r="EM36" s="86" t="s">
        <v>481</v>
      </c>
      <c r="EN36" s="86">
        <v>2017</v>
      </c>
      <c r="EO36" s="86"/>
      <c r="EP36" s="86"/>
      <c r="EQ36" s="86"/>
      <c r="ER36" s="86"/>
      <c r="ES36" s="86"/>
      <c r="EX36" s="86"/>
      <c r="EY36" s="86"/>
      <c r="EZ36" s="86"/>
      <c r="FA36" s="86" t="s">
        <v>481</v>
      </c>
      <c r="FB36" s="86">
        <v>2018</v>
      </c>
      <c r="FC36" s="86"/>
      <c r="FD36" s="86"/>
      <c r="FE36" s="86"/>
      <c r="FF36" s="86"/>
      <c r="FG36" s="86"/>
    </row>
    <row r="37" spans="1:163" x14ac:dyDescent="0.25">
      <c r="A37" s="86"/>
      <c r="B37" s="86"/>
      <c r="C37" s="86">
        <v>2003</v>
      </c>
      <c r="D37" s="86">
        <v>2004</v>
      </c>
      <c r="E37" s="86">
        <v>2005</v>
      </c>
      <c r="F37" s="86">
        <v>2006</v>
      </c>
      <c r="G37" s="86">
        <v>2012</v>
      </c>
      <c r="H37" s="86">
        <v>2013</v>
      </c>
      <c r="I37" s="86">
        <v>2014</v>
      </c>
      <c r="J37" s="86">
        <v>2015</v>
      </c>
      <c r="K37" s="86">
        <v>2016</v>
      </c>
      <c r="L37" s="86">
        <v>2017</v>
      </c>
      <c r="M37" s="86">
        <v>2018</v>
      </c>
      <c r="N37" s="86"/>
      <c r="O37" s="86"/>
      <c r="P37" s="86"/>
      <c r="Q37" s="86"/>
      <c r="R37" s="86"/>
      <c r="S37" s="86"/>
      <c r="T37" s="86"/>
      <c r="U37" s="86"/>
      <c r="V37" s="86"/>
      <c r="W37" s="86"/>
      <c r="AB37" s="86"/>
      <c r="AC37" s="86"/>
      <c r="AD37" s="86"/>
      <c r="AE37" s="86"/>
      <c r="AF37" s="86"/>
      <c r="AG37" s="86"/>
      <c r="AH37" s="86"/>
      <c r="AI37" s="86"/>
      <c r="AJ37" s="86"/>
      <c r="AK37" s="86"/>
      <c r="AP37" s="86"/>
      <c r="AQ37" s="86"/>
      <c r="AR37" s="86"/>
      <c r="AS37" s="86"/>
      <c r="AT37" s="86"/>
      <c r="AU37" s="86"/>
      <c r="AV37" s="86"/>
      <c r="AW37" s="86"/>
      <c r="AX37" s="86"/>
      <c r="AY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F37" s="86"/>
      <c r="CG37" s="86"/>
      <c r="CH37" s="86"/>
      <c r="CI37" s="86"/>
      <c r="CJ37" s="86"/>
      <c r="CK37" s="86"/>
      <c r="CL37" s="86"/>
      <c r="CM37" s="86"/>
      <c r="CN37" s="86"/>
      <c r="CO37" s="86"/>
      <c r="CT37" s="86"/>
      <c r="CU37" s="86"/>
      <c r="CV37" s="86"/>
      <c r="CW37" s="86"/>
      <c r="CX37" s="86"/>
      <c r="CY37" s="86"/>
      <c r="CZ37" s="86"/>
      <c r="DA37" s="86"/>
      <c r="DB37" s="86"/>
      <c r="DC37" s="86"/>
      <c r="DH37" s="86"/>
      <c r="DI37" s="86"/>
      <c r="DJ37" s="86"/>
      <c r="DK37" s="86"/>
      <c r="DL37" s="86"/>
      <c r="DM37" s="86"/>
      <c r="DN37" s="86"/>
      <c r="DO37" s="86"/>
      <c r="DP37" s="86"/>
      <c r="DQ37" s="86"/>
      <c r="DV37" s="86"/>
      <c r="DW37" s="86"/>
      <c r="DX37" s="86"/>
      <c r="DY37" s="86"/>
      <c r="DZ37" s="86"/>
      <c r="EA37" s="86"/>
      <c r="EB37" s="86"/>
      <c r="EC37" s="86"/>
      <c r="ED37" s="86"/>
      <c r="EE37" s="86"/>
      <c r="EJ37" s="86"/>
      <c r="EK37" s="86"/>
      <c r="EL37" s="86"/>
      <c r="EM37" s="86"/>
      <c r="EN37" s="86"/>
      <c r="EO37" s="86"/>
      <c r="EP37" s="86"/>
      <c r="EQ37" s="86"/>
      <c r="ER37" s="86"/>
      <c r="ES37" s="86"/>
      <c r="EX37" s="86"/>
      <c r="EY37" s="86"/>
      <c r="EZ37" s="86"/>
      <c r="FA37" s="86"/>
      <c r="FB37" s="86"/>
      <c r="FC37" s="86"/>
      <c r="FD37" s="86"/>
      <c r="FE37" s="86"/>
      <c r="FF37" s="86"/>
      <c r="FG37" s="86"/>
    </row>
    <row r="38" spans="1:163" x14ac:dyDescent="0.25">
      <c r="A38" s="86"/>
      <c r="B38" s="86"/>
      <c r="C38" s="86" t="s">
        <v>485</v>
      </c>
      <c r="D38" s="86" t="s">
        <v>485</v>
      </c>
      <c r="E38" s="86" t="s">
        <v>485</v>
      </c>
      <c r="F38" s="86" t="s">
        <v>485</v>
      </c>
      <c r="G38" s="86" t="s">
        <v>485</v>
      </c>
      <c r="H38" s="86" t="s">
        <v>485</v>
      </c>
      <c r="I38" s="86" t="s">
        <v>485</v>
      </c>
      <c r="J38" s="86" t="s">
        <v>485</v>
      </c>
      <c r="K38" s="86" t="s">
        <v>485</v>
      </c>
      <c r="L38" s="86" t="s">
        <v>485</v>
      </c>
      <c r="M38" s="86" t="s">
        <v>485</v>
      </c>
      <c r="N38" s="86"/>
      <c r="O38" s="86"/>
      <c r="P38" s="86"/>
      <c r="Q38" s="86" t="s">
        <v>482</v>
      </c>
      <c r="R38" s="86"/>
      <c r="S38" s="86" t="s">
        <v>483</v>
      </c>
      <c r="T38" s="86"/>
      <c r="U38" s="86" t="s">
        <v>484</v>
      </c>
      <c r="V38" s="86"/>
      <c r="W38" s="86" t="s">
        <v>485</v>
      </c>
      <c r="AB38" s="86"/>
      <c r="AC38" s="86"/>
      <c r="AD38" s="86"/>
      <c r="AE38" s="86" t="s">
        <v>482</v>
      </c>
      <c r="AF38" s="86"/>
      <c r="AG38" s="86" t="s">
        <v>483</v>
      </c>
      <c r="AH38" s="86"/>
      <c r="AI38" s="86" t="s">
        <v>484</v>
      </c>
      <c r="AJ38" s="86"/>
      <c r="AK38" s="86" t="s">
        <v>485</v>
      </c>
      <c r="AP38" s="86"/>
      <c r="AQ38" s="86"/>
      <c r="AR38" s="86"/>
      <c r="AS38" s="86" t="s">
        <v>482</v>
      </c>
      <c r="AT38" s="86"/>
      <c r="AU38" s="86" t="s">
        <v>483</v>
      </c>
      <c r="AV38" s="86"/>
      <c r="AW38" s="86" t="s">
        <v>484</v>
      </c>
      <c r="AX38" s="86"/>
      <c r="AY38" s="86" t="s">
        <v>485</v>
      </c>
      <c r="BD38" s="86"/>
      <c r="BE38" s="86"/>
      <c r="BF38" s="86"/>
      <c r="BG38" s="86" t="s">
        <v>482</v>
      </c>
      <c r="BH38" s="86"/>
      <c r="BI38" s="86" t="s">
        <v>483</v>
      </c>
      <c r="BJ38" s="86"/>
      <c r="BK38" s="86" t="s">
        <v>484</v>
      </c>
      <c r="BL38" s="86"/>
      <c r="BM38" s="86" t="s">
        <v>485</v>
      </c>
      <c r="BR38" s="86"/>
      <c r="BS38" s="86"/>
      <c r="BT38" s="86"/>
      <c r="BU38" s="86" t="s">
        <v>482</v>
      </c>
      <c r="BV38" s="86"/>
      <c r="BW38" s="86" t="s">
        <v>483</v>
      </c>
      <c r="BX38" s="86"/>
      <c r="BY38" s="86" t="s">
        <v>484</v>
      </c>
      <c r="BZ38" s="86"/>
      <c r="CA38" s="86" t="s">
        <v>485</v>
      </c>
      <c r="CF38" s="86"/>
      <c r="CG38" s="86"/>
      <c r="CH38" s="86"/>
      <c r="CI38" s="86" t="s">
        <v>482</v>
      </c>
      <c r="CJ38" s="86"/>
      <c r="CK38" s="86" t="s">
        <v>483</v>
      </c>
      <c r="CL38" s="86"/>
      <c r="CM38" s="86" t="s">
        <v>484</v>
      </c>
      <c r="CN38" s="86"/>
      <c r="CO38" s="86" t="s">
        <v>485</v>
      </c>
      <c r="CT38" s="86"/>
      <c r="CU38" s="86"/>
      <c r="CV38" s="86"/>
      <c r="CW38" s="86" t="s">
        <v>482</v>
      </c>
      <c r="CX38" s="86"/>
      <c r="CY38" s="86" t="s">
        <v>483</v>
      </c>
      <c r="CZ38" s="86"/>
      <c r="DA38" s="86" t="s">
        <v>484</v>
      </c>
      <c r="DB38" s="86"/>
      <c r="DC38" s="86" t="s">
        <v>485</v>
      </c>
      <c r="DH38" s="86"/>
      <c r="DI38" s="86"/>
      <c r="DJ38" s="86"/>
      <c r="DK38" s="86" t="s">
        <v>482</v>
      </c>
      <c r="DL38" s="86"/>
      <c r="DM38" s="86" t="s">
        <v>483</v>
      </c>
      <c r="DN38" s="86"/>
      <c r="DO38" s="86" t="s">
        <v>484</v>
      </c>
      <c r="DP38" s="86"/>
      <c r="DQ38" s="86" t="s">
        <v>485</v>
      </c>
      <c r="DV38" s="86"/>
      <c r="DW38" s="86"/>
      <c r="DX38" s="86"/>
      <c r="DY38" s="86" t="s">
        <v>482</v>
      </c>
      <c r="DZ38" s="86"/>
      <c r="EA38" s="86" t="s">
        <v>483</v>
      </c>
      <c r="EB38" s="86"/>
      <c r="EC38" s="86" t="s">
        <v>484</v>
      </c>
      <c r="ED38" s="86"/>
      <c r="EE38" s="86" t="s">
        <v>485</v>
      </c>
      <c r="EJ38" s="86"/>
      <c r="EK38" s="86"/>
      <c r="EL38" s="86"/>
      <c r="EM38" s="86" t="s">
        <v>482</v>
      </c>
      <c r="EN38" s="86"/>
      <c r="EO38" s="86" t="s">
        <v>483</v>
      </c>
      <c r="EP38" s="86"/>
      <c r="EQ38" s="86" t="s">
        <v>484</v>
      </c>
      <c r="ER38" s="86"/>
      <c r="ES38" s="86" t="s">
        <v>485</v>
      </c>
      <c r="EX38" s="86"/>
      <c r="EY38" s="86"/>
      <c r="EZ38" s="86"/>
      <c r="FA38" s="86" t="s">
        <v>482</v>
      </c>
      <c r="FB38" s="86"/>
      <c r="FC38" s="86" t="s">
        <v>483</v>
      </c>
      <c r="FD38" s="86"/>
      <c r="FE38" s="86" t="s">
        <v>484</v>
      </c>
      <c r="FF38" s="86"/>
      <c r="FG38" s="86" t="s">
        <v>485</v>
      </c>
    </row>
    <row r="39" spans="1:163" x14ac:dyDescent="0.25">
      <c r="A39" s="86"/>
      <c r="B39" s="62" t="s">
        <v>486</v>
      </c>
      <c r="C39" s="67">
        <v>0</v>
      </c>
      <c r="D39" s="67">
        <v>100</v>
      </c>
      <c r="E39" s="67">
        <v>100</v>
      </c>
      <c r="F39" s="67">
        <v>100</v>
      </c>
      <c r="G39" s="67" t="e">
        <v>#DIV/0!</v>
      </c>
      <c r="H39" s="67">
        <v>0</v>
      </c>
      <c r="I39" s="67">
        <v>50</v>
      </c>
      <c r="J39" s="67" t="e">
        <v>#DIV/0!</v>
      </c>
      <c r="K39" s="67">
        <v>100</v>
      </c>
      <c r="L39" s="67">
        <v>66.666666666666657</v>
      </c>
      <c r="M39" s="67">
        <v>100</v>
      </c>
      <c r="N39" s="86"/>
      <c r="O39" s="62" t="s">
        <v>486</v>
      </c>
      <c r="P39" s="86"/>
      <c r="Q39" s="86">
        <v>0</v>
      </c>
      <c r="R39" s="86"/>
      <c r="S39" s="86">
        <v>1</v>
      </c>
      <c r="T39" s="67"/>
      <c r="U39" s="67">
        <v>1.8867924528301887</v>
      </c>
      <c r="V39" s="67"/>
      <c r="W39" s="67">
        <v>0</v>
      </c>
      <c r="AB39" s="86"/>
      <c r="AC39" s="62" t="s">
        <v>486</v>
      </c>
      <c r="AD39" s="86"/>
      <c r="AE39" s="86">
        <v>2</v>
      </c>
      <c r="AF39" s="86"/>
      <c r="AG39" s="86">
        <v>2</v>
      </c>
      <c r="AH39" s="67"/>
      <c r="AI39" s="67">
        <v>3.8461538461538463</v>
      </c>
      <c r="AJ39" s="67"/>
      <c r="AK39" s="67">
        <v>100</v>
      </c>
      <c r="AP39" s="86"/>
      <c r="AQ39" s="62" t="s">
        <v>486</v>
      </c>
      <c r="AR39" s="86"/>
      <c r="AS39" s="86">
        <v>2</v>
      </c>
      <c r="AT39" s="86"/>
      <c r="AU39" s="86">
        <v>2</v>
      </c>
      <c r="AV39" s="67"/>
      <c r="AW39" s="67">
        <v>3.7037037037037033</v>
      </c>
      <c r="AX39" s="67"/>
      <c r="AY39" s="67">
        <v>100</v>
      </c>
      <c r="BD39" s="86"/>
      <c r="BE39" s="62" t="s">
        <v>486</v>
      </c>
      <c r="BF39" s="86"/>
      <c r="BG39" s="86">
        <v>2</v>
      </c>
      <c r="BH39" s="86"/>
      <c r="BI39" s="86">
        <v>2</v>
      </c>
      <c r="BJ39" s="67"/>
      <c r="BK39" s="67">
        <v>3.7037037037037033</v>
      </c>
      <c r="BL39" s="67"/>
      <c r="BM39" s="67">
        <v>100</v>
      </c>
      <c r="BR39" s="86"/>
      <c r="BS39" s="62" t="s">
        <v>486</v>
      </c>
      <c r="BT39" s="86"/>
      <c r="BU39" s="86">
        <v>0</v>
      </c>
      <c r="BV39" s="86"/>
      <c r="BW39" s="86">
        <v>0</v>
      </c>
      <c r="BX39" s="67"/>
      <c r="BY39" s="67">
        <v>0</v>
      </c>
      <c r="BZ39" s="67"/>
      <c r="CA39" s="67" t="e">
        <v>#DIV/0!</v>
      </c>
      <c r="CF39" s="86"/>
      <c r="CG39" s="62" t="s">
        <v>486</v>
      </c>
      <c r="CH39" s="86"/>
      <c r="CI39" s="86">
        <v>0</v>
      </c>
      <c r="CJ39" s="86"/>
      <c r="CK39" s="86">
        <v>2</v>
      </c>
      <c r="CL39" s="67"/>
      <c r="CM39" s="67">
        <v>4.4444444444444446</v>
      </c>
      <c r="CN39" s="67"/>
      <c r="CO39" s="67">
        <v>0</v>
      </c>
      <c r="CT39" s="86"/>
      <c r="CU39" s="62" t="s">
        <v>486</v>
      </c>
      <c r="CV39" s="86"/>
      <c r="CW39" s="86">
        <v>1</v>
      </c>
      <c r="CX39" s="86"/>
      <c r="CY39" s="86">
        <v>2</v>
      </c>
      <c r="CZ39" s="67"/>
      <c r="DA39" s="67">
        <v>4.4444444444444446</v>
      </c>
      <c r="DB39" s="67"/>
      <c r="DC39" s="67">
        <v>50</v>
      </c>
      <c r="DH39" s="86"/>
      <c r="DI39" s="62" t="s">
        <v>486</v>
      </c>
      <c r="DJ39" s="86"/>
      <c r="DK39" s="86">
        <v>0</v>
      </c>
      <c r="DL39" s="86"/>
      <c r="DM39" s="86">
        <v>0</v>
      </c>
      <c r="DN39" s="67"/>
      <c r="DO39" s="67">
        <v>0</v>
      </c>
      <c r="DP39" s="67"/>
      <c r="DQ39" s="67" t="e">
        <v>#DIV/0!</v>
      </c>
      <c r="DV39" s="86"/>
      <c r="DW39" s="62" t="s">
        <v>486</v>
      </c>
      <c r="DX39" s="86"/>
      <c r="DY39" s="86">
        <v>2</v>
      </c>
      <c r="DZ39" s="86"/>
      <c r="EA39" s="86">
        <v>2</v>
      </c>
      <c r="EB39" s="67"/>
      <c r="EC39" s="67">
        <v>4.4444444444444446</v>
      </c>
      <c r="ED39" s="67"/>
      <c r="EE39" s="67">
        <v>100</v>
      </c>
      <c r="EJ39" s="86"/>
      <c r="EK39" s="62" t="s">
        <v>486</v>
      </c>
      <c r="EL39" s="86"/>
      <c r="EM39" s="86">
        <v>2</v>
      </c>
      <c r="EN39" s="86"/>
      <c r="EO39" s="86">
        <v>3</v>
      </c>
      <c r="EP39" s="67"/>
      <c r="EQ39" s="67">
        <v>6.666666666666667</v>
      </c>
      <c r="ER39" s="67"/>
      <c r="ES39" s="67">
        <v>66.666666666666657</v>
      </c>
      <c r="EX39" s="86"/>
      <c r="EY39" s="62" t="s">
        <v>486</v>
      </c>
      <c r="EZ39" s="86"/>
      <c r="FA39" s="86">
        <v>1</v>
      </c>
      <c r="FB39" s="86"/>
      <c r="FC39" s="86">
        <v>1</v>
      </c>
      <c r="FD39" s="67"/>
      <c r="FE39" s="67">
        <v>2.2222222222222223</v>
      </c>
      <c r="FF39" s="67"/>
      <c r="FG39" s="67">
        <v>100</v>
      </c>
    </row>
    <row r="40" spans="1:163" x14ac:dyDescent="0.25">
      <c r="A40" s="86"/>
      <c r="B40" s="62" t="s">
        <v>487</v>
      </c>
      <c r="C40" s="67">
        <v>66.666666666666657</v>
      </c>
      <c r="D40" s="67">
        <v>100</v>
      </c>
      <c r="E40" s="67">
        <v>87.5</v>
      </c>
      <c r="F40" s="67">
        <v>83.333333333333343</v>
      </c>
      <c r="G40" s="67">
        <v>69.230769230769226</v>
      </c>
      <c r="H40" s="67">
        <v>66.666666666666657</v>
      </c>
      <c r="I40" s="67">
        <v>100</v>
      </c>
      <c r="J40" s="67">
        <v>100</v>
      </c>
      <c r="K40" s="67">
        <v>100</v>
      </c>
      <c r="L40" s="67">
        <v>100</v>
      </c>
      <c r="M40" s="67">
        <v>66.666666666666657</v>
      </c>
      <c r="N40" s="86"/>
      <c r="O40" s="62" t="s">
        <v>487</v>
      </c>
      <c r="P40" s="86"/>
      <c r="Q40" s="86">
        <v>4</v>
      </c>
      <c r="R40" s="86"/>
      <c r="S40" s="86">
        <v>6</v>
      </c>
      <c r="T40" s="67"/>
      <c r="U40" s="67">
        <v>11.320754716981133</v>
      </c>
      <c r="V40" s="67"/>
      <c r="W40" s="67">
        <v>66.666666666666657</v>
      </c>
      <c r="AB40" s="86"/>
      <c r="AC40" s="62" t="s">
        <v>487</v>
      </c>
      <c r="AD40" s="86"/>
      <c r="AE40" s="86">
        <v>10</v>
      </c>
      <c r="AF40" s="86"/>
      <c r="AG40" s="86">
        <v>10</v>
      </c>
      <c r="AH40" s="67"/>
      <c r="AI40" s="67">
        <v>19.230769230769234</v>
      </c>
      <c r="AJ40" s="67"/>
      <c r="AK40" s="67">
        <v>100</v>
      </c>
      <c r="AP40" s="86"/>
      <c r="AQ40" s="62" t="s">
        <v>487</v>
      </c>
      <c r="AR40" s="86"/>
      <c r="AS40" s="86">
        <v>7</v>
      </c>
      <c r="AT40" s="86"/>
      <c r="AU40" s="86">
        <v>8</v>
      </c>
      <c r="AV40" s="67"/>
      <c r="AW40" s="67">
        <v>14.814814814814813</v>
      </c>
      <c r="AX40" s="67"/>
      <c r="AY40" s="67">
        <v>87.5</v>
      </c>
      <c r="BD40" s="86"/>
      <c r="BE40" s="62" t="s">
        <v>487</v>
      </c>
      <c r="BF40" s="86"/>
      <c r="BG40" s="86">
        <v>10</v>
      </c>
      <c r="BH40" s="86"/>
      <c r="BI40" s="86">
        <v>12</v>
      </c>
      <c r="BJ40" s="67"/>
      <c r="BK40" s="67">
        <v>22.222222222222221</v>
      </c>
      <c r="BL40" s="67"/>
      <c r="BM40" s="67">
        <v>83.333333333333343</v>
      </c>
      <c r="BR40" s="86"/>
      <c r="BS40" s="62" t="s">
        <v>487</v>
      </c>
      <c r="BT40" s="86"/>
      <c r="BU40" s="86">
        <v>9</v>
      </c>
      <c r="BV40" s="86"/>
      <c r="BW40" s="86">
        <v>13</v>
      </c>
      <c r="BX40" s="67"/>
      <c r="BY40" s="67">
        <v>28.888888888888886</v>
      </c>
      <c r="BZ40" s="67"/>
      <c r="CA40" s="67">
        <v>69.230769230769226</v>
      </c>
      <c r="CF40" s="86"/>
      <c r="CG40" s="62" t="s">
        <v>487</v>
      </c>
      <c r="CH40" s="86"/>
      <c r="CI40" s="86">
        <v>4</v>
      </c>
      <c r="CJ40" s="86"/>
      <c r="CK40" s="86">
        <v>6</v>
      </c>
      <c r="CL40" s="67"/>
      <c r="CM40" s="67">
        <v>13.333333333333334</v>
      </c>
      <c r="CN40" s="67"/>
      <c r="CO40" s="67">
        <v>66.666666666666657</v>
      </c>
      <c r="CT40" s="86"/>
      <c r="CU40" s="62" t="s">
        <v>487</v>
      </c>
      <c r="CV40" s="86"/>
      <c r="CW40" s="86">
        <v>7</v>
      </c>
      <c r="CX40" s="86"/>
      <c r="CY40" s="86">
        <v>7</v>
      </c>
      <c r="CZ40" s="67"/>
      <c r="DA40" s="67">
        <v>15.555555555555555</v>
      </c>
      <c r="DB40" s="67"/>
      <c r="DC40" s="67">
        <v>100</v>
      </c>
      <c r="DH40" s="86"/>
      <c r="DI40" s="62" t="s">
        <v>487</v>
      </c>
      <c r="DJ40" s="86"/>
      <c r="DK40" s="86">
        <v>9</v>
      </c>
      <c r="DL40" s="86"/>
      <c r="DM40" s="86">
        <v>9</v>
      </c>
      <c r="DN40" s="67"/>
      <c r="DO40" s="67">
        <v>20</v>
      </c>
      <c r="DP40" s="67"/>
      <c r="DQ40" s="67">
        <v>100</v>
      </c>
      <c r="DV40" s="86"/>
      <c r="DW40" s="62" t="s">
        <v>487</v>
      </c>
      <c r="DX40" s="86"/>
      <c r="DY40" s="86">
        <v>8</v>
      </c>
      <c r="DZ40" s="86"/>
      <c r="EA40" s="86">
        <v>8</v>
      </c>
      <c r="EB40" s="67"/>
      <c r="EC40" s="67">
        <v>17.777777777777779</v>
      </c>
      <c r="ED40" s="67"/>
      <c r="EE40" s="67">
        <v>100</v>
      </c>
      <c r="EJ40" s="86"/>
      <c r="EK40" s="62" t="s">
        <v>487</v>
      </c>
      <c r="EL40" s="86"/>
      <c r="EM40" s="86">
        <v>8</v>
      </c>
      <c r="EN40" s="86"/>
      <c r="EO40" s="86">
        <v>8</v>
      </c>
      <c r="EP40" s="67"/>
      <c r="EQ40" s="67">
        <v>17.777777777777779</v>
      </c>
      <c r="ER40" s="67"/>
      <c r="ES40" s="67">
        <v>100</v>
      </c>
      <c r="EX40" s="86"/>
      <c r="EY40" s="62" t="s">
        <v>487</v>
      </c>
      <c r="EZ40" s="86"/>
      <c r="FA40" s="86">
        <v>6</v>
      </c>
      <c r="FB40" s="86"/>
      <c r="FC40" s="86">
        <v>9</v>
      </c>
      <c r="FD40" s="67"/>
      <c r="FE40" s="67">
        <v>20</v>
      </c>
      <c r="FF40" s="67"/>
      <c r="FG40" s="67">
        <v>66.666666666666657</v>
      </c>
    </row>
    <row r="41" spans="1:163" x14ac:dyDescent="0.25">
      <c r="A41" s="86"/>
      <c r="B41" s="62" t="s">
        <v>488</v>
      </c>
      <c r="C41" s="67">
        <v>53.333333333333336</v>
      </c>
      <c r="D41" s="67">
        <v>100</v>
      </c>
      <c r="E41" s="67">
        <v>80</v>
      </c>
      <c r="F41" s="67">
        <v>87.5</v>
      </c>
      <c r="G41" s="67">
        <v>80</v>
      </c>
      <c r="H41" s="67">
        <v>55.555555555555557</v>
      </c>
      <c r="I41" s="67">
        <v>87.5</v>
      </c>
      <c r="J41" s="67">
        <v>100</v>
      </c>
      <c r="K41" s="67">
        <v>85.714285714285708</v>
      </c>
      <c r="L41" s="67">
        <v>28.571428571428569</v>
      </c>
      <c r="M41" s="67">
        <v>100</v>
      </c>
      <c r="N41" s="86"/>
      <c r="O41" s="62" t="s">
        <v>488</v>
      </c>
      <c r="P41" s="86"/>
      <c r="Q41" s="86">
        <v>8</v>
      </c>
      <c r="R41" s="86"/>
      <c r="S41" s="86">
        <v>15</v>
      </c>
      <c r="T41" s="67"/>
      <c r="U41" s="67">
        <v>28.30188679245283</v>
      </c>
      <c r="V41" s="67"/>
      <c r="W41" s="67">
        <v>53.333333333333336</v>
      </c>
      <c r="AB41" s="86"/>
      <c r="AC41" s="62" t="s">
        <v>488</v>
      </c>
      <c r="AD41" s="86"/>
      <c r="AE41" s="86">
        <v>6</v>
      </c>
      <c r="AF41" s="86"/>
      <c r="AG41" s="86">
        <v>6</v>
      </c>
      <c r="AH41" s="67"/>
      <c r="AI41" s="67">
        <v>11.538461538461538</v>
      </c>
      <c r="AJ41" s="67"/>
      <c r="AK41" s="67">
        <v>100</v>
      </c>
      <c r="AP41" s="86"/>
      <c r="AQ41" s="62" t="s">
        <v>488</v>
      </c>
      <c r="AR41" s="86"/>
      <c r="AS41" s="86">
        <v>8</v>
      </c>
      <c r="AT41" s="86"/>
      <c r="AU41" s="86">
        <v>10</v>
      </c>
      <c r="AV41" s="67"/>
      <c r="AW41" s="67">
        <v>18.518518518518519</v>
      </c>
      <c r="AX41" s="67"/>
      <c r="AY41" s="67">
        <v>80</v>
      </c>
      <c r="BD41" s="86"/>
      <c r="BE41" s="62" t="s">
        <v>488</v>
      </c>
      <c r="BF41" s="86"/>
      <c r="BG41" s="86">
        <v>7</v>
      </c>
      <c r="BH41" s="86"/>
      <c r="BI41" s="86">
        <v>8</v>
      </c>
      <c r="BJ41" s="67"/>
      <c r="BK41" s="67">
        <v>14.814814814814813</v>
      </c>
      <c r="BL41" s="67"/>
      <c r="BM41" s="67">
        <v>87.5</v>
      </c>
      <c r="BR41" s="86"/>
      <c r="BS41" s="62" t="s">
        <v>488</v>
      </c>
      <c r="BT41" s="86"/>
      <c r="BU41" s="86">
        <v>4</v>
      </c>
      <c r="BV41" s="86"/>
      <c r="BW41" s="86">
        <v>5</v>
      </c>
      <c r="BX41" s="67"/>
      <c r="BY41" s="67">
        <v>11.111111111111111</v>
      </c>
      <c r="BZ41" s="67"/>
      <c r="CA41" s="67">
        <v>80</v>
      </c>
      <c r="CF41" s="86"/>
      <c r="CG41" s="62" t="s">
        <v>488</v>
      </c>
      <c r="CH41" s="86"/>
      <c r="CI41" s="86">
        <v>5</v>
      </c>
      <c r="CJ41" s="86"/>
      <c r="CK41" s="86">
        <v>9</v>
      </c>
      <c r="CL41" s="67"/>
      <c r="CM41" s="67">
        <v>20</v>
      </c>
      <c r="CN41" s="67"/>
      <c r="CO41" s="67">
        <v>55.555555555555557</v>
      </c>
      <c r="CT41" s="86"/>
      <c r="CU41" s="62" t="s">
        <v>488</v>
      </c>
      <c r="CV41" s="86"/>
      <c r="CW41" s="86">
        <v>7</v>
      </c>
      <c r="CX41" s="86"/>
      <c r="CY41" s="86">
        <v>8</v>
      </c>
      <c r="CZ41" s="67"/>
      <c r="DA41" s="67">
        <v>17.777777777777779</v>
      </c>
      <c r="DB41" s="67"/>
      <c r="DC41" s="67">
        <v>87.5</v>
      </c>
      <c r="DH41" s="86"/>
      <c r="DI41" s="62" t="s">
        <v>488</v>
      </c>
      <c r="DJ41" s="86"/>
      <c r="DK41" s="86">
        <v>8</v>
      </c>
      <c r="DL41" s="86"/>
      <c r="DM41" s="86">
        <v>8</v>
      </c>
      <c r="DN41" s="67"/>
      <c r="DO41" s="67">
        <v>17.777777777777779</v>
      </c>
      <c r="DP41" s="67"/>
      <c r="DQ41" s="67">
        <v>100</v>
      </c>
      <c r="DV41" s="86"/>
      <c r="DW41" s="62" t="s">
        <v>488</v>
      </c>
      <c r="DX41" s="86"/>
      <c r="DY41" s="86">
        <v>6</v>
      </c>
      <c r="DZ41" s="86"/>
      <c r="EA41" s="86">
        <v>7</v>
      </c>
      <c r="EB41" s="67"/>
      <c r="EC41" s="67">
        <v>15.555555555555555</v>
      </c>
      <c r="ED41" s="67"/>
      <c r="EE41" s="67">
        <v>85.714285714285708</v>
      </c>
      <c r="EJ41" s="86"/>
      <c r="EK41" s="62" t="s">
        <v>488</v>
      </c>
      <c r="EL41" s="86"/>
      <c r="EM41" s="86">
        <v>2</v>
      </c>
      <c r="EN41" s="86"/>
      <c r="EO41" s="86">
        <v>7</v>
      </c>
      <c r="EP41" s="67"/>
      <c r="EQ41" s="67">
        <v>15.555555555555555</v>
      </c>
      <c r="ER41" s="67"/>
      <c r="ES41" s="67">
        <v>28.571428571428569</v>
      </c>
      <c r="EX41" s="86"/>
      <c r="EY41" s="62" t="s">
        <v>488</v>
      </c>
      <c r="EZ41" s="86"/>
      <c r="FA41" s="86">
        <v>6</v>
      </c>
      <c r="FB41" s="86"/>
      <c r="FC41" s="86">
        <v>6</v>
      </c>
      <c r="FD41" s="67"/>
      <c r="FE41" s="67">
        <v>13.333333333333334</v>
      </c>
      <c r="FF41" s="67"/>
      <c r="FG41" s="67">
        <v>100</v>
      </c>
    </row>
    <row r="42" spans="1:163" x14ac:dyDescent="0.25">
      <c r="A42" s="86"/>
      <c r="B42" s="62" t="s">
        <v>489</v>
      </c>
      <c r="C42" s="67">
        <v>70.588235294117652</v>
      </c>
      <c r="D42" s="67">
        <v>68.421052631578945</v>
      </c>
      <c r="E42" s="67">
        <v>77.777777777777786</v>
      </c>
      <c r="F42" s="67">
        <v>100</v>
      </c>
      <c r="G42" s="67">
        <v>70</v>
      </c>
      <c r="H42" s="67">
        <v>76.923076923076934</v>
      </c>
      <c r="I42" s="67">
        <v>84.615384615384613</v>
      </c>
      <c r="J42" s="67">
        <v>92.307692307692307</v>
      </c>
      <c r="K42" s="67">
        <v>77.777777777777786</v>
      </c>
      <c r="L42" s="67">
        <v>80</v>
      </c>
      <c r="M42" s="67">
        <v>78.571428571428569</v>
      </c>
      <c r="N42" s="86"/>
      <c r="O42" s="62" t="s">
        <v>489</v>
      </c>
      <c r="P42" s="86"/>
      <c r="Q42" s="86">
        <v>12</v>
      </c>
      <c r="R42" s="86"/>
      <c r="S42" s="86">
        <v>17</v>
      </c>
      <c r="T42" s="67"/>
      <c r="U42" s="67">
        <v>32.075471698113205</v>
      </c>
      <c r="V42" s="67"/>
      <c r="W42" s="67">
        <v>70.588235294117652</v>
      </c>
      <c r="AB42" s="86"/>
      <c r="AC42" s="62" t="s">
        <v>489</v>
      </c>
      <c r="AD42" s="86"/>
      <c r="AE42" s="86">
        <v>13</v>
      </c>
      <c r="AF42" s="86"/>
      <c r="AG42" s="86">
        <v>19</v>
      </c>
      <c r="AH42" s="67"/>
      <c r="AI42" s="67">
        <v>36.538461538461533</v>
      </c>
      <c r="AJ42" s="67"/>
      <c r="AK42" s="67">
        <v>68.421052631578945</v>
      </c>
      <c r="AP42" s="86"/>
      <c r="AQ42" s="62" t="s">
        <v>489</v>
      </c>
      <c r="AR42" s="86"/>
      <c r="AS42" s="86">
        <v>14</v>
      </c>
      <c r="AT42" s="86"/>
      <c r="AU42" s="86">
        <v>18</v>
      </c>
      <c r="AV42" s="67"/>
      <c r="AW42" s="67">
        <v>33.333333333333329</v>
      </c>
      <c r="AX42" s="67"/>
      <c r="AY42" s="67">
        <v>77.777777777777786</v>
      </c>
      <c r="BD42" s="86"/>
      <c r="BE42" s="62" t="s">
        <v>489</v>
      </c>
      <c r="BF42" s="86"/>
      <c r="BG42" s="86">
        <v>14</v>
      </c>
      <c r="BH42" s="86"/>
      <c r="BI42" s="86">
        <v>14</v>
      </c>
      <c r="BJ42" s="67"/>
      <c r="BK42" s="67">
        <v>25.925925925925924</v>
      </c>
      <c r="BL42" s="67"/>
      <c r="BM42" s="67">
        <v>100</v>
      </c>
      <c r="BR42" s="86"/>
      <c r="BS42" s="62" t="s">
        <v>489</v>
      </c>
      <c r="BT42" s="86"/>
      <c r="BU42" s="86">
        <v>7</v>
      </c>
      <c r="BV42" s="86"/>
      <c r="BW42" s="86">
        <v>10</v>
      </c>
      <c r="BX42" s="67"/>
      <c r="BY42" s="67">
        <v>22.222222222222221</v>
      </c>
      <c r="BZ42" s="67"/>
      <c r="CA42" s="67">
        <v>70</v>
      </c>
      <c r="CF42" s="86"/>
      <c r="CG42" s="62" t="s">
        <v>489</v>
      </c>
      <c r="CH42" s="86"/>
      <c r="CI42" s="86">
        <v>10</v>
      </c>
      <c r="CJ42" s="86"/>
      <c r="CK42" s="86">
        <v>13</v>
      </c>
      <c r="CL42" s="67"/>
      <c r="CM42" s="67">
        <v>28.888888888888886</v>
      </c>
      <c r="CN42" s="67"/>
      <c r="CO42" s="67">
        <v>76.923076923076934</v>
      </c>
      <c r="CT42" s="86"/>
      <c r="CU42" s="62" t="s">
        <v>489</v>
      </c>
      <c r="CV42" s="86"/>
      <c r="CW42" s="86">
        <v>11</v>
      </c>
      <c r="CX42" s="86"/>
      <c r="CY42" s="86">
        <v>13</v>
      </c>
      <c r="CZ42" s="67"/>
      <c r="DA42" s="67">
        <v>28.888888888888886</v>
      </c>
      <c r="DB42" s="67"/>
      <c r="DC42" s="67">
        <v>84.615384615384613</v>
      </c>
      <c r="DH42" s="86"/>
      <c r="DI42" s="62" t="s">
        <v>489</v>
      </c>
      <c r="DJ42" s="86"/>
      <c r="DK42" s="86">
        <v>12</v>
      </c>
      <c r="DL42" s="86"/>
      <c r="DM42" s="86">
        <v>13</v>
      </c>
      <c r="DN42" s="67"/>
      <c r="DO42" s="67">
        <v>28.888888888888886</v>
      </c>
      <c r="DP42" s="67"/>
      <c r="DQ42" s="67">
        <v>92.307692307692307</v>
      </c>
      <c r="DV42" s="86"/>
      <c r="DW42" s="62" t="s">
        <v>489</v>
      </c>
      <c r="DX42" s="86"/>
      <c r="DY42" s="86">
        <v>7</v>
      </c>
      <c r="DZ42" s="86"/>
      <c r="EA42" s="86">
        <v>9</v>
      </c>
      <c r="EB42" s="67"/>
      <c r="EC42" s="67">
        <v>20</v>
      </c>
      <c r="ED42" s="67"/>
      <c r="EE42" s="67">
        <v>77.777777777777786</v>
      </c>
      <c r="EJ42" s="86"/>
      <c r="EK42" s="62" t="s">
        <v>489</v>
      </c>
      <c r="EL42" s="86"/>
      <c r="EM42" s="86">
        <v>8</v>
      </c>
      <c r="EN42" s="86"/>
      <c r="EO42" s="86">
        <v>10</v>
      </c>
      <c r="EP42" s="67"/>
      <c r="EQ42" s="67">
        <v>22.222222222222221</v>
      </c>
      <c r="ER42" s="67"/>
      <c r="ES42" s="67">
        <v>80</v>
      </c>
      <c r="EX42" s="86"/>
      <c r="EY42" s="62" t="s">
        <v>489</v>
      </c>
      <c r="EZ42" s="86"/>
      <c r="FA42" s="86">
        <v>11</v>
      </c>
      <c r="FB42" s="86"/>
      <c r="FC42" s="86">
        <v>14</v>
      </c>
      <c r="FD42" s="67"/>
      <c r="FE42" s="67">
        <v>31.111111111111111</v>
      </c>
      <c r="FF42" s="67"/>
      <c r="FG42" s="67">
        <v>78.571428571428569</v>
      </c>
    </row>
    <row r="43" spans="1:163" x14ac:dyDescent="0.25">
      <c r="A43" s="86"/>
      <c r="B43" s="62" t="s">
        <v>490</v>
      </c>
      <c r="C43" s="67">
        <v>50</v>
      </c>
      <c r="D43" s="67">
        <v>66.666666666666657</v>
      </c>
      <c r="E43" s="67">
        <v>46.153846153846153</v>
      </c>
      <c r="F43" s="67">
        <v>78.571428571428569</v>
      </c>
      <c r="G43" s="67">
        <v>42.857142857142854</v>
      </c>
      <c r="H43" s="67">
        <v>46.153846153846153</v>
      </c>
      <c r="I43" s="67">
        <v>69.230769230769226</v>
      </c>
      <c r="J43" s="67">
        <v>83.333333333333343</v>
      </c>
      <c r="K43" s="67">
        <v>87.5</v>
      </c>
      <c r="L43" s="67">
        <v>85.714285714285708</v>
      </c>
      <c r="M43" s="67">
        <v>63.636363636363633</v>
      </c>
      <c r="N43" s="86"/>
      <c r="O43" s="62" t="s">
        <v>490</v>
      </c>
      <c r="P43" s="86"/>
      <c r="Q43" s="86">
        <v>6</v>
      </c>
      <c r="R43" s="86"/>
      <c r="S43" s="86">
        <v>12</v>
      </c>
      <c r="T43" s="67"/>
      <c r="U43" s="67">
        <v>22.641509433962266</v>
      </c>
      <c r="V43" s="67"/>
      <c r="W43" s="67">
        <v>50</v>
      </c>
      <c r="AB43" s="86"/>
      <c r="AC43" s="62" t="s">
        <v>490</v>
      </c>
      <c r="AD43" s="86"/>
      <c r="AE43" s="86">
        <v>8</v>
      </c>
      <c r="AF43" s="86"/>
      <c r="AG43" s="86">
        <v>12</v>
      </c>
      <c r="AH43" s="67"/>
      <c r="AI43" s="67">
        <v>23.076923076923077</v>
      </c>
      <c r="AJ43" s="67"/>
      <c r="AK43" s="67">
        <v>66.666666666666657</v>
      </c>
      <c r="AP43" s="86"/>
      <c r="AQ43" s="62" t="s">
        <v>490</v>
      </c>
      <c r="AR43" s="86"/>
      <c r="AS43" s="86">
        <v>6</v>
      </c>
      <c r="AT43" s="86"/>
      <c r="AU43" s="86">
        <v>13</v>
      </c>
      <c r="AV43" s="67"/>
      <c r="AW43" s="67">
        <v>24.074074074074073</v>
      </c>
      <c r="AX43" s="67"/>
      <c r="AY43" s="67">
        <v>46.153846153846153</v>
      </c>
      <c r="BD43" s="86"/>
      <c r="BE43" s="62" t="s">
        <v>490</v>
      </c>
      <c r="BF43" s="86"/>
      <c r="BG43" s="86">
        <v>11</v>
      </c>
      <c r="BH43" s="86"/>
      <c r="BI43" s="86">
        <v>14</v>
      </c>
      <c r="BJ43" s="67"/>
      <c r="BK43" s="67">
        <v>25.925925925925924</v>
      </c>
      <c r="BL43" s="67"/>
      <c r="BM43" s="67">
        <v>78.571428571428569</v>
      </c>
      <c r="BR43" s="86"/>
      <c r="BS43" s="62" t="s">
        <v>490</v>
      </c>
      <c r="BT43" s="86"/>
      <c r="BU43" s="86">
        <v>6</v>
      </c>
      <c r="BV43" s="86"/>
      <c r="BW43" s="86">
        <v>14</v>
      </c>
      <c r="BX43" s="67"/>
      <c r="BY43" s="67">
        <v>31.111111111111111</v>
      </c>
      <c r="BZ43" s="67"/>
      <c r="CA43" s="67">
        <v>42.857142857142854</v>
      </c>
      <c r="CF43" s="86"/>
      <c r="CG43" s="62" t="s">
        <v>490</v>
      </c>
      <c r="CH43" s="86"/>
      <c r="CI43" s="86">
        <v>6</v>
      </c>
      <c r="CJ43" s="86"/>
      <c r="CK43" s="86">
        <v>13</v>
      </c>
      <c r="CL43" s="67"/>
      <c r="CM43" s="67">
        <v>28.888888888888886</v>
      </c>
      <c r="CN43" s="67"/>
      <c r="CO43" s="67">
        <v>46.153846153846153</v>
      </c>
      <c r="CT43" s="86"/>
      <c r="CU43" s="62" t="s">
        <v>490</v>
      </c>
      <c r="CV43" s="86"/>
      <c r="CW43" s="86">
        <v>9</v>
      </c>
      <c r="CX43" s="86"/>
      <c r="CY43" s="86">
        <v>13</v>
      </c>
      <c r="CZ43" s="67"/>
      <c r="DA43" s="67">
        <v>28.888888888888886</v>
      </c>
      <c r="DB43" s="67"/>
      <c r="DC43" s="67">
        <v>69.230769230769226</v>
      </c>
      <c r="DH43" s="86"/>
      <c r="DI43" s="62" t="s">
        <v>490</v>
      </c>
      <c r="DJ43" s="86"/>
      <c r="DK43" s="86">
        <v>10</v>
      </c>
      <c r="DL43" s="86"/>
      <c r="DM43" s="86">
        <v>12</v>
      </c>
      <c r="DN43" s="67"/>
      <c r="DO43" s="67">
        <v>26.666666666666668</v>
      </c>
      <c r="DP43" s="67"/>
      <c r="DQ43" s="67">
        <v>83.333333333333343</v>
      </c>
      <c r="DV43" s="86"/>
      <c r="DW43" s="62" t="s">
        <v>490</v>
      </c>
      <c r="DX43" s="86"/>
      <c r="DY43" s="86">
        <v>14</v>
      </c>
      <c r="DZ43" s="86"/>
      <c r="EA43" s="86">
        <v>16</v>
      </c>
      <c r="EB43" s="67"/>
      <c r="EC43" s="67">
        <v>35.555555555555557</v>
      </c>
      <c r="ED43" s="67"/>
      <c r="EE43" s="67">
        <v>87.5</v>
      </c>
      <c r="EJ43" s="86"/>
      <c r="EK43" s="62" t="s">
        <v>490</v>
      </c>
      <c r="EL43" s="86"/>
      <c r="EM43" s="86">
        <v>12</v>
      </c>
      <c r="EN43" s="86"/>
      <c r="EO43" s="86">
        <v>14</v>
      </c>
      <c r="EP43" s="67"/>
      <c r="EQ43" s="67">
        <v>31.111111111111111</v>
      </c>
      <c r="ER43" s="67"/>
      <c r="ES43" s="67">
        <v>85.714285714285708</v>
      </c>
      <c r="EX43" s="86"/>
      <c r="EY43" s="62" t="s">
        <v>490</v>
      </c>
      <c r="EZ43" s="86"/>
      <c r="FA43" s="86">
        <v>7</v>
      </c>
      <c r="FB43" s="86"/>
      <c r="FC43" s="86">
        <v>11</v>
      </c>
      <c r="FD43" s="67"/>
      <c r="FE43" s="67">
        <v>24.444444444444443</v>
      </c>
      <c r="FF43" s="67"/>
      <c r="FG43" s="67">
        <v>63.636363636363633</v>
      </c>
    </row>
    <row r="44" spans="1:163" x14ac:dyDescent="0.25">
      <c r="A44" s="86"/>
      <c r="B44" s="62" t="s">
        <v>491</v>
      </c>
      <c r="C44" s="67">
        <v>50</v>
      </c>
      <c r="D44" s="67">
        <v>66.666666666666657</v>
      </c>
      <c r="E44" s="67">
        <v>100</v>
      </c>
      <c r="F44" s="67">
        <v>75</v>
      </c>
      <c r="G44" s="67">
        <v>33.333333333333329</v>
      </c>
      <c r="H44" s="67">
        <v>50</v>
      </c>
      <c r="I44" s="67">
        <v>100</v>
      </c>
      <c r="J44" s="67">
        <v>100</v>
      </c>
      <c r="K44" s="67">
        <v>66.666666666666657</v>
      </c>
      <c r="L44" s="67">
        <v>66.666666666666657</v>
      </c>
      <c r="M44" s="67">
        <v>75</v>
      </c>
      <c r="N44" s="86"/>
      <c r="O44" s="62" t="s">
        <v>491</v>
      </c>
      <c r="P44" s="86"/>
      <c r="Q44" s="86">
        <v>1</v>
      </c>
      <c r="R44" s="86"/>
      <c r="S44" s="86">
        <v>2</v>
      </c>
      <c r="T44" s="67"/>
      <c r="U44" s="67">
        <v>3.7735849056603774</v>
      </c>
      <c r="V44" s="67"/>
      <c r="W44" s="67">
        <v>50</v>
      </c>
      <c r="AB44" s="86"/>
      <c r="AC44" s="62" t="s">
        <v>491</v>
      </c>
      <c r="AD44" s="86"/>
      <c r="AE44" s="86">
        <v>2</v>
      </c>
      <c r="AF44" s="86"/>
      <c r="AG44" s="86">
        <v>3</v>
      </c>
      <c r="AH44" s="67"/>
      <c r="AI44" s="67">
        <v>5.7692307692307692</v>
      </c>
      <c r="AJ44" s="67"/>
      <c r="AK44" s="67">
        <v>66.666666666666657</v>
      </c>
      <c r="AP44" s="86"/>
      <c r="AQ44" s="62" t="s">
        <v>491</v>
      </c>
      <c r="AR44" s="86"/>
      <c r="AS44" s="86">
        <v>3</v>
      </c>
      <c r="AT44" s="86"/>
      <c r="AU44" s="86">
        <v>3</v>
      </c>
      <c r="AV44" s="67"/>
      <c r="AW44" s="67">
        <v>5.5555555555555554</v>
      </c>
      <c r="AX44" s="67"/>
      <c r="AY44" s="67">
        <v>100</v>
      </c>
      <c r="BD44" s="86"/>
      <c r="BE44" s="62" t="s">
        <v>491</v>
      </c>
      <c r="BF44" s="86"/>
      <c r="BG44" s="86">
        <v>3</v>
      </c>
      <c r="BH44" s="86"/>
      <c r="BI44" s="86">
        <v>4</v>
      </c>
      <c r="BJ44" s="67"/>
      <c r="BK44" s="67">
        <v>7.4074074074074066</v>
      </c>
      <c r="BL44" s="67"/>
      <c r="BM44" s="67">
        <v>75</v>
      </c>
      <c r="BR44" s="86"/>
      <c r="BS44" s="62" t="s">
        <v>491</v>
      </c>
      <c r="BT44" s="86"/>
      <c r="BU44" s="86">
        <v>1</v>
      </c>
      <c r="BV44" s="86"/>
      <c r="BW44" s="86">
        <v>3</v>
      </c>
      <c r="BX44" s="67"/>
      <c r="BY44" s="67">
        <v>6.666666666666667</v>
      </c>
      <c r="BZ44" s="67"/>
      <c r="CA44" s="67">
        <v>33.333333333333329</v>
      </c>
      <c r="CF44" s="86"/>
      <c r="CG44" s="62" t="s">
        <v>491</v>
      </c>
      <c r="CH44" s="86"/>
      <c r="CI44" s="86">
        <v>1</v>
      </c>
      <c r="CJ44" s="86"/>
      <c r="CK44" s="86">
        <v>2</v>
      </c>
      <c r="CL44" s="67"/>
      <c r="CM44" s="67">
        <v>4.4444444444444446</v>
      </c>
      <c r="CN44" s="67"/>
      <c r="CO44" s="67">
        <v>50</v>
      </c>
      <c r="CT44" s="86"/>
      <c r="CU44" s="62" t="s">
        <v>491</v>
      </c>
      <c r="CV44" s="86"/>
      <c r="CW44" s="86">
        <v>2</v>
      </c>
      <c r="CX44" s="86"/>
      <c r="CY44" s="86">
        <v>2</v>
      </c>
      <c r="CZ44" s="67"/>
      <c r="DA44" s="67">
        <v>4.4444444444444446</v>
      </c>
      <c r="DB44" s="67"/>
      <c r="DC44" s="67">
        <v>100</v>
      </c>
      <c r="DH44" s="86"/>
      <c r="DI44" s="62" t="s">
        <v>491</v>
      </c>
      <c r="DJ44" s="86"/>
      <c r="DK44" s="86">
        <v>3</v>
      </c>
      <c r="DL44" s="86"/>
      <c r="DM44" s="86">
        <v>3</v>
      </c>
      <c r="DN44" s="67"/>
      <c r="DO44" s="67">
        <v>6.666666666666667</v>
      </c>
      <c r="DP44" s="67"/>
      <c r="DQ44" s="67">
        <v>100</v>
      </c>
      <c r="DV44" s="86"/>
      <c r="DW44" s="62" t="s">
        <v>491</v>
      </c>
      <c r="DX44" s="86"/>
      <c r="DY44" s="86">
        <v>2</v>
      </c>
      <c r="DZ44" s="86"/>
      <c r="EA44" s="86">
        <v>3</v>
      </c>
      <c r="EB44" s="67"/>
      <c r="EC44" s="67">
        <v>6.666666666666667</v>
      </c>
      <c r="ED44" s="67"/>
      <c r="EE44" s="67">
        <v>66.666666666666657</v>
      </c>
      <c r="EJ44" s="86"/>
      <c r="EK44" s="62" t="s">
        <v>491</v>
      </c>
      <c r="EL44" s="86"/>
      <c r="EM44" s="86">
        <v>2</v>
      </c>
      <c r="EN44" s="86"/>
      <c r="EO44" s="86">
        <v>3</v>
      </c>
      <c r="EP44" s="67"/>
      <c r="EQ44" s="67">
        <v>6.666666666666667</v>
      </c>
      <c r="ER44" s="67"/>
      <c r="ES44" s="67">
        <v>66.666666666666657</v>
      </c>
      <c r="EX44" s="86"/>
      <c r="EY44" s="62" t="s">
        <v>491</v>
      </c>
      <c r="EZ44" s="86"/>
      <c r="FA44" s="86">
        <v>3</v>
      </c>
      <c r="FB44" s="86"/>
      <c r="FC44" s="86">
        <v>4</v>
      </c>
      <c r="FD44" s="67"/>
      <c r="FE44" s="67">
        <v>8.8888888888888893</v>
      </c>
      <c r="FF44" s="67"/>
      <c r="FG44" s="67">
        <v>75</v>
      </c>
    </row>
    <row r="45" spans="1:163" x14ac:dyDescent="0.25">
      <c r="A45" s="86"/>
      <c r="B45" s="86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86"/>
      <c r="O45" s="86"/>
      <c r="P45" s="86"/>
      <c r="Q45" s="86"/>
      <c r="R45" s="86"/>
      <c r="S45" s="86"/>
      <c r="T45" s="67"/>
      <c r="U45" s="67"/>
      <c r="V45" s="67"/>
      <c r="W45" s="67"/>
      <c r="AB45" s="86"/>
      <c r="AC45" s="86"/>
      <c r="AD45" s="86"/>
      <c r="AE45" s="86"/>
      <c r="AF45" s="86"/>
      <c r="AG45" s="86"/>
      <c r="AH45" s="67"/>
      <c r="AI45" s="67"/>
      <c r="AJ45" s="67"/>
      <c r="AK45" s="67"/>
      <c r="AP45" s="86"/>
      <c r="AQ45" s="86"/>
      <c r="AR45" s="86"/>
      <c r="AS45" s="86"/>
      <c r="AT45" s="86"/>
      <c r="AU45" s="86"/>
      <c r="AV45" s="67"/>
      <c r="AW45" s="67"/>
      <c r="AX45" s="67"/>
      <c r="AY45" s="67"/>
      <c r="BD45" s="86"/>
      <c r="BE45" s="86"/>
      <c r="BF45" s="86"/>
      <c r="BG45" s="86"/>
      <c r="BH45" s="86"/>
      <c r="BI45" s="86"/>
      <c r="BJ45" s="67"/>
      <c r="BK45" s="67"/>
      <c r="BL45" s="67"/>
      <c r="BM45" s="67"/>
      <c r="BR45" s="86"/>
      <c r="BS45" s="86"/>
      <c r="BT45" s="86"/>
      <c r="BU45" s="86"/>
      <c r="BV45" s="86"/>
      <c r="BW45" s="86"/>
      <c r="BX45" s="67"/>
      <c r="BY45" s="67"/>
      <c r="BZ45" s="67"/>
      <c r="CA45" s="67"/>
      <c r="CF45" s="86"/>
      <c r="CG45" s="86"/>
      <c r="CH45" s="86"/>
      <c r="CI45" s="86"/>
      <c r="CJ45" s="86"/>
      <c r="CK45" s="86"/>
      <c r="CL45" s="67"/>
      <c r="CM45" s="67"/>
      <c r="CN45" s="67"/>
      <c r="CO45" s="67"/>
      <c r="CT45" s="86"/>
      <c r="CU45" s="86"/>
      <c r="CV45" s="86"/>
      <c r="CW45" s="86"/>
      <c r="CX45" s="86"/>
      <c r="CY45" s="86"/>
      <c r="CZ45" s="67"/>
      <c r="DA45" s="67"/>
      <c r="DB45" s="67"/>
      <c r="DC45" s="67"/>
      <c r="DH45" s="86"/>
      <c r="DI45" s="86"/>
      <c r="DJ45" s="86"/>
      <c r="DK45" s="86"/>
      <c r="DL45" s="86"/>
      <c r="DM45" s="86"/>
      <c r="DN45" s="67"/>
      <c r="DO45" s="67"/>
      <c r="DP45" s="67"/>
      <c r="DQ45" s="67"/>
      <c r="DV45" s="86"/>
      <c r="DW45" s="86"/>
      <c r="DX45" s="86"/>
      <c r="DY45" s="86"/>
      <c r="DZ45" s="86"/>
      <c r="EA45" s="86"/>
      <c r="EB45" s="67"/>
      <c r="EC45" s="67"/>
      <c r="ED45" s="67"/>
      <c r="EE45" s="67"/>
      <c r="EJ45" s="86"/>
      <c r="EK45" s="86"/>
      <c r="EL45" s="86"/>
      <c r="EM45" s="86"/>
      <c r="EN45" s="86"/>
      <c r="EO45" s="86"/>
      <c r="EP45" s="67"/>
      <c r="EQ45" s="67"/>
      <c r="ER45" s="67"/>
      <c r="ES45" s="67"/>
      <c r="EX45" s="86"/>
      <c r="EY45" s="86"/>
      <c r="EZ45" s="86"/>
      <c r="FA45" s="86"/>
      <c r="FB45" s="86"/>
      <c r="FC45" s="86"/>
      <c r="FD45" s="67"/>
      <c r="FE45" s="67"/>
      <c r="FF45" s="67"/>
      <c r="FG45" s="67"/>
    </row>
    <row r="46" spans="1:163" ht="17.25" thickBot="1" x14ac:dyDescent="0.3">
      <c r="A46" s="86"/>
      <c r="B46" s="86" t="s">
        <v>492</v>
      </c>
      <c r="C46" s="67">
        <v>58.490566037735846</v>
      </c>
      <c r="D46" s="67">
        <v>78.84615384615384</v>
      </c>
      <c r="E46" s="67">
        <v>74.074074074074076</v>
      </c>
      <c r="F46" s="67">
        <v>87.037037037037038</v>
      </c>
      <c r="G46" s="67">
        <v>60</v>
      </c>
      <c r="H46" s="67">
        <v>57.777777777777771</v>
      </c>
      <c r="I46" s="67">
        <v>82.222222222222214</v>
      </c>
      <c r="J46" s="67">
        <v>93.333333333333329</v>
      </c>
      <c r="K46" s="67">
        <v>86.666666666666671</v>
      </c>
      <c r="L46" s="67">
        <v>75.555555555555557</v>
      </c>
      <c r="M46" s="67">
        <v>75.555555555555557</v>
      </c>
      <c r="N46" s="86"/>
      <c r="O46" s="86" t="s">
        <v>492</v>
      </c>
      <c r="P46" s="86"/>
      <c r="Q46" s="86">
        <v>31</v>
      </c>
      <c r="R46" s="86"/>
      <c r="S46" s="86">
        <v>53</v>
      </c>
      <c r="T46" s="86"/>
      <c r="U46" s="67">
        <v>100</v>
      </c>
      <c r="V46" s="86"/>
      <c r="W46" s="67">
        <v>58.490566037735846</v>
      </c>
      <c r="AB46" s="86"/>
      <c r="AC46" s="86" t="s">
        <v>492</v>
      </c>
      <c r="AD46" s="86"/>
      <c r="AE46" s="86">
        <v>41</v>
      </c>
      <c r="AF46" s="86"/>
      <c r="AG46" s="86">
        <v>52</v>
      </c>
      <c r="AH46" s="86"/>
      <c r="AI46" s="67">
        <v>100.00000000000001</v>
      </c>
      <c r="AJ46" s="86"/>
      <c r="AK46" s="67">
        <v>78.84615384615384</v>
      </c>
      <c r="AP46" s="86"/>
      <c r="AQ46" s="86" t="s">
        <v>492</v>
      </c>
      <c r="AR46" s="86"/>
      <c r="AS46" s="86">
        <v>40</v>
      </c>
      <c r="AT46" s="86"/>
      <c r="AU46" s="86">
        <v>54</v>
      </c>
      <c r="AV46" s="86"/>
      <c r="AW46" s="67">
        <v>100</v>
      </c>
      <c r="AX46" s="86"/>
      <c r="AY46" s="67">
        <v>74.074074074074076</v>
      </c>
      <c r="BD46" s="86"/>
      <c r="BE46" s="86" t="s">
        <v>492</v>
      </c>
      <c r="BF46" s="86"/>
      <c r="BG46" s="86">
        <v>47</v>
      </c>
      <c r="BH46" s="86"/>
      <c r="BI46" s="86">
        <v>54</v>
      </c>
      <c r="BJ46" s="86"/>
      <c r="BK46" s="67">
        <v>99.999999999999986</v>
      </c>
      <c r="BL46" s="86"/>
      <c r="BM46" s="67">
        <v>87.037037037037038</v>
      </c>
      <c r="BR46" s="86"/>
      <c r="BS46" s="86" t="s">
        <v>492</v>
      </c>
      <c r="BT46" s="86"/>
      <c r="BU46" s="86">
        <v>27</v>
      </c>
      <c r="BV46" s="86"/>
      <c r="BW46" s="86">
        <v>45</v>
      </c>
      <c r="BX46" s="86"/>
      <c r="BY46" s="67">
        <v>100</v>
      </c>
      <c r="BZ46" s="86"/>
      <c r="CA46" s="67">
        <v>60</v>
      </c>
      <c r="CF46" s="86"/>
      <c r="CG46" s="86" t="s">
        <v>492</v>
      </c>
      <c r="CH46" s="86"/>
      <c r="CI46" s="86">
        <v>26</v>
      </c>
      <c r="CJ46" s="86"/>
      <c r="CK46" s="86">
        <v>45</v>
      </c>
      <c r="CL46" s="86"/>
      <c r="CM46" s="67">
        <v>99.999999999999986</v>
      </c>
      <c r="CN46" s="86"/>
      <c r="CO46" s="67">
        <v>57.777777777777771</v>
      </c>
      <c r="CT46" s="86"/>
      <c r="CU46" s="86" t="s">
        <v>492</v>
      </c>
      <c r="CV46" s="86"/>
      <c r="CW46" s="86">
        <v>37</v>
      </c>
      <c r="CX46" s="86"/>
      <c r="CY46" s="86">
        <v>45</v>
      </c>
      <c r="CZ46" s="86"/>
      <c r="DA46" s="67">
        <v>99.999999999999986</v>
      </c>
      <c r="DB46" s="86"/>
      <c r="DC46" s="67">
        <v>82.222222222222214</v>
      </c>
      <c r="DH46" s="86"/>
      <c r="DI46" s="86" t="s">
        <v>492</v>
      </c>
      <c r="DJ46" s="86"/>
      <c r="DK46" s="86">
        <v>42</v>
      </c>
      <c r="DL46" s="86"/>
      <c r="DM46" s="86">
        <v>45</v>
      </c>
      <c r="DN46" s="86"/>
      <c r="DO46" s="67">
        <v>100</v>
      </c>
      <c r="DP46" s="86"/>
      <c r="DQ46" s="67">
        <v>93.333333333333329</v>
      </c>
      <c r="DV46" s="86"/>
      <c r="DW46" s="86" t="s">
        <v>492</v>
      </c>
      <c r="DX46" s="86"/>
      <c r="DY46" s="86">
        <v>39</v>
      </c>
      <c r="DZ46" s="86"/>
      <c r="EA46" s="86">
        <v>45</v>
      </c>
      <c r="EB46" s="86"/>
      <c r="EC46" s="67">
        <v>100.00000000000001</v>
      </c>
      <c r="ED46" s="86"/>
      <c r="EE46" s="67">
        <v>86.666666666666671</v>
      </c>
      <c r="EJ46" s="86"/>
      <c r="EK46" s="86" t="s">
        <v>492</v>
      </c>
      <c r="EL46" s="86"/>
      <c r="EM46" s="86">
        <v>34</v>
      </c>
      <c r="EN46" s="86"/>
      <c r="EO46" s="86">
        <v>45</v>
      </c>
      <c r="EP46" s="86"/>
      <c r="EQ46" s="67">
        <v>100</v>
      </c>
      <c r="ER46" s="86"/>
      <c r="ES46" s="67">
        <v>75.555555555555557</v>
      </c>
      <c r="EX46" s="86"/>
      <c r="EY46" s="86" t="s">
        <v>492</v>
      </c>
      <c r="EZ46" s="86"/>
      <c r="FA46" s="86">
        <v>34</v>
      </c>
      <c r="FB46" s="86"/>
      <c r="FC46" s="86">
        <v>45</v>
      </c>
      <c r="FD46" s="86"/>
      <c r="FE46" s="67">
        <v>100</v>
      </c>
      <c r="FF46" s="86"/>
      <c r="FG46" s="67">
        <v>75.555555555555557</v>
      </c>
    </row>
    <row r="47" spans="1:163" ht="17.25" thickBot="1" x14ac:dyDescent="0.3">
      <c r="A47" s="86"/>
      <c r="B47" s="106" t="s">
        <v>118</v>
      </c>
      <c r="C47" s="107" t="s">
        <v>792</v>
      </c>
      <c r="D47" s="107" t="s">
        <v>794</v>
      </c>
      <c r="E47" s="107" t="s">
        <v>794</v>
      </c>
      <c r="F47" s="107" t="s">
        <v>796</v>
      </c>
      <c r="G47" s="107" t="s">
        <v>798</v>
      </c>
      <c r="H47" s="107" t="s">
        <v>798</v>
      </c>
      <c r="I47" s="107" t="s">
        <v>793</v>
      </c>
      <c r="J47" s="107" t="s">
        <v>795</v>
      </c>
      <c r="K47" s="107" t="s">
        <v>794</v>
      </c>
      <c r="L47" s="107" t="s">
        <v>793</v>
      </c>
      <c r="M47" s="107" t="s">
        <v>793</v>
      </c>
      <c r="N47" s="86"/>
      <c r="O47" s="106" t="s">
        <v>118</v>
      </c>
      <c r="P47" s="107"/>
      <c r="Q47" s="86"/>
      <c r="R47" s="107"/>
      <c r="S47" s="107"/>
      <c r="T47" s="108"/>
      <c r="U47" s="108"/>
      <c r="V47" s="108"/>
      <c r="W47" s="107" t="s">
        <v>792</v>
      </c>
      <c r="AB47" s="86"/>
      <c r="AC47" s="106" t="s">
        <v>118</v>
      </c>
      <c r="AD47" s="107"/>
      <c r="AE47" s="86"/>
      <c r="AF47" s="107"/>
      <c r="AG47" s="107"/>
      <c r="AH47" s="108"/>
      <c r="AI47" s="108"/>
      <c r="AJ47" s="108"/>
      <c r="AK47" s="107" t="s">
        <v>794</v>
      </c>
      <c r="AP47" s="86"/>
      <c r="AQ47" s="106" t="s">
        <v>118</v>
      </c>
      <c r="AR47" s="107"/>
      <c r="AS47" s="86"/>
      <c r="AT47" s="107"/>
      <c r="AU47" s="107"/>
      <c r="AV47" s="108"/>
      <c r="AW47" s="108"/>
      <c r="AX47" s="108"/>
      <c r="AY47" s="107" t="s">
        <v>794</v>
      </c>
      <c r="BD47" s="86"/>
      <c r="BE47" s="106" t="s">
        <v>118</v>
      </c>
      <c r="BF47" s="107"/>
      <c r="BG47" s="86"/>
      <c r="BH47" s="107"/>
      <c r="BI47" s="107"/>
      <c r="BJ47" s="108"/>
      <c r="BK47" s="108"/>
      <c r="BL47" s="108"/>
      <c r="BM47" s="107" t="s">
        <v>796</v>
      </c>
      <c r="BR47" s="86"/>
      <c r="BS47" s="106" t="s">
        <v>118</v>
      </c>
      <c r="BT47" s="107"/>
      <c r="BU47" s="86"/>
      <c r="BV47" s="107"/>
      <c r="BW47" s="107"/>
      <c r="BX47" s="108"/>
      <c r="BY47" s="108"/>
      <c r="BZ47" s="108"/>
      <c r="CA47" s="107" t="s">
        <v>798</v>
      </c>
      <c r="CF47" s="86"/>
      <c r="CG47" s="106" t="s">
        <v>118</v>
      </c>
      <c r="CH47" s="107"/>
      <c r="CI47" s="86"/>
      <c r="CJ47" s="107"/>
      <c r="CK47" s="107"/>
      <c r="CL47" s="108"/>
      <c r="CM47" s="108"/>
      <c r="CN47" s="108"/>
      <c r="CO47" s="107" t="s">
        <v>798</v>
      </c>
      <c r="CT47" s="86"/>
      <c r="CU47" s="106" t="s">
        <v>118</v>
      </c>
      <c r="CV47" s="107"/>
      <c r="CW47" s="86"/>
      <c r="CX47" s="107"/>
      <c r="CY47" s="107"/>
      <c r="CZ47" s="108"/>
      <c r="DA47" s="108"/>
      <c r="DB47" s="108"/>
      <c r="DC47" s="107" t="s">
        <v>793</v>
      </c>
      <c r="DH47" s="86"/>
      <c r="DI47" s="106" t="s">
        <v>118</v>
      </c>
      <c r="DJ47" s="107"/>
      <c r="DK47" s="86"/>
      <c r="DL47" s="107"/>
      <c r="DM47" s="107"/>
      <c r="DN47" s="108"/>
      <c r="DO47" s="108"/>
      <c r="DP47" s="108"/>
      <c r="DQ47" s="107" t="s">
        <v>795</v>
      </c>
      <c r="DV47" s="86"/>
      <c r="DW47" s="106" t="s">
        <v>118</v>
      </c>
      <c r="DX47" s="107"/>
      <c r="DY47" s="86"/>
      <c r="DZ47" s="107"/>
      <c r="EA47" s="107"/>
      <c r="EB47" s="108"/>
      <c r="EC47" s="108"/>
      <c r="ED47" s="108"/>
      <c r="EE47" s="107" t="s">
        <v>794</v>
      </c>
      <c r="EJ47" s="86"/>
      <c r="EK47" s="106" t="s">
        <v>118</v>
      </c>
      <c r="EL47" s="107"/>
      <c r="EM47" s="86"/>
      <c r="EN47" s="107"/>
      <c r="EO47" s="107"/>
      <c r="EP47" s="108"/>
      <c r="EQ47" s="108"/>
      <c r="ER47" s="108"/>
      <c r="ES47" s="107" t="s">
        <v>793</v>
      </c>
      <c r="EX47" s="86"/>
      <c r="EY47" s="106" t="s">
        <v>118</v>
      </c>
      <c r="EZ47" s="107"/>
      <c r="FA47" s="86"/>
      <c r="FB47" s="107"/>
      <c r="FC47" s="107"/>
      <c r="FD47" s="108"/>
      <c r="FE47" s="108"/>
      <c r="FF47" s="108"/>
      <c r="FG47" s="107" t="s">
        <v>793</v>
      </c>
    </row>
    <row r="48" spans="1:163" x14ac:dyDescent="0.25">
      <c r="A48" s="86"/>
      <c r="B48" s="62" t="s">
        <v>493</v>
      </c>
      <c r="C48" s="67">
        <v>75</v>
      </c>
      <c r="D48" s="67">
        <v>100</v>
      </c>
      <c r="E48" s="67">
        <v>100</v>
      </c>
      <c r="F48" s="67">
        <v>100</v>
      </c>
      <c r="G48" s="67">
        <v>85.714285714285708</v>
      </c>
      <c r="H48" s="67">
        <v>80</v>
      </c>
      <c r="I48" s="67">
        <v>83.333333333333343</v>
      </c>
      <c r="J48" s="67">
        <v>100</v>
      </c>
      <c r="K48" s="67">
        <v>100</v>
      </c>
      <c r="L48" s="67">
        <v>100</v>
      </c>
      <c r="M48" s="67">
        <v>75</v>
      </c>
      <c r="N48" s="86"/>
      <c r="O48" s="62" t="s">
        <v>493</v>
      </c>
      <c r="P48" s="86">
        <v>7</v>
      </c>
      <c r="Q48" s="86">
        <v>3</v>
      </c>
      <c r="R48" s="86"/>
      <c r="S48" s="86">
        <v>4</v>
      </c>
      <c r="T48" s="67"/>
      <c r="U48" s="67">
        <v>7.5471698113207548</v>
      </c>
      <c r="V48" s="67"/>
      <c r="W48" s="67">
        <v>75</v>
      </c>
      <c r="AB48" s="86"/>
      <c r="AC48" s="62" t="s">
        <v>493</v>
      </c>
      <c r="AD48" s="86">
        <v>1</v>
      </c>
      <c r="AE48" s="86">
        <v>6</v>
      </c>
      <c r="AF48" s="86"/>
      <c r="AG48" s="86">
        <v>6</v>
      </c>
      <c r="AH48" s="67"/>
      <c r="AI48" s="67">
        <v>11.538461538461538</v>
      </c>
      <c r="AJ48" s="67"/>
      <c r="AK48" s="67">
        <v>100</v>
      </c>
      <c r="AP48" s="86"/>
      <c r="AQ48" s="62" t="s">
        <v>493</v>
      </c>
      <c r="AR48" s="86">
        <v>1</v>
      </c>
      <c r="AS48" s="86">
        <v>6</v>
      </c>
      <c r="AT48" s="86"/>
      <c r="AU48" s="86">
        <v>6</v>
      </c>
      <c r="AV48" s="67"/>
      <c r="AW48" s="67">
        <v>11.111111111111111</v>
      </c>
      <c r="AX48" s="67"/>
      <c r="AY48" s="67">
        <v>100</v>
      </c>
      <c r="BD48" s="86"/>
      <c r="BE48" s="62" t="s">
        <v>493</v>
      </c>
      <c r="BF48" s="86">
        <v>1</v>
      </c>
      <c r="BG48" s="86">
        <v>7</v>
      </c>
      <c r="BH48" s="86"/>
      <c r="BI48" s="86">
        <v>7</v>
      </c>
      <c r="BJ48" s="67"/>
      <c r="BK48" s="67">
        <v>12.962962962962962</v>
      </c>
      <c r="BL48" s="67"/>
      <c r="BM48" s="67">
        <v>100</v>
      </c>
      <c r="BR48" s="86"/>
      <c r="BS48" s="62" t="s">
        <v>493</v>
      </c>
      <c r="BT48" s="86">
        <v>6</v>
      </c>
      <c r="BU48" s="86">
        <v>6</v>
      </c>
      <c r="BV48" s="86"/>
      <c r="BW48" s="86">
        <v>7</v>
      </c>
      <c r="BX48" s="67"/>
      <c r="BY48" s="67">
        <v>15.555555555555555</v>
      </c>
      <c r="BZ48" s="67"/>
      <c r="CA48" s="67">
        <v>85.714285714285708</v>
      </c>
      <c r="CF48" s="86"/>
      <c r="CG48" s="62" t="s">
        <v>493</v>
      </c>
      <c r="CH48" s="86">
        <v>6</v>
      </c>
      <c r="CI48" s="86">
        <v>4</v>
      </c>
      <c r="CJ48" s="86"/>
      <c r="CK48" s="86">
        <v>5</v>
      </c>
      <c r="CL48" s="67"/>
      <c r="CM48" s="67">
        <v>11.111111111111111</v>
      </c>
      <c r="CN48" s="67"/>
      <c r="CO48" s="67">
        <v>80</v>
      </c>
      <c r="CT48" s="86"/>
      <c r="CU48" s="62" t="s">
        <v>493</v>
      </c>
      <c r="CV48" s="86">
        <v>15</v>
      </c>
      <c r="CW48" s="86">
        <v>5</v>
      </c>
      <c r="CX48" s="86"/>
      <c r="CY48" s="86">
        <v>6</v>
      </c>
      <c r="CZ48" s="67"/>
      <c r="DA48" s="67">
        <v>13.333333333333334</v>
      </c>
      <c r="DB48" s="67"/>
      <c r="DC48" s="67">
        <v>83.333333333333343</v>
      </c>
      <c r="DH48" s="86"/>
      <c r="DI48" s="62" t="s">
        <v>493</v>
      </c>
      <c r="DJ48" s="86">
        <v>1</v>
      </c>
      <c r="DK48" s="86">
        <v>6</v>
      </c>
      <c r="DL48" s="86"/>
      <c r="DM48" s="86">
        <v>6</v>
      </c>
      <c r="DN48" s="67"/>
      <c r="DO48" s="67">
        <v>13.333333333333334</v>
      </c>
      <c r="DP48" s="67"/>
      <c r="DQ48" s="67">
        <v>100</v>
      </c>
      <c r="DV48" s="86"/>
      <c r="DW48" s="62" t="s">
        <v>493</v>
      </c>
      <c r="DX48" s="86">
        <v>1</v>
      </c>
      <c r="DY48" s="86">
        <v>5</v>
      </c>
      <c r="DZ48" s="86"/>
      <c r="EA48" s="86">
        <v>5</v>
      </c>
      <c r="EB48" s="67"/>
      <c r="EC48" s="67">
        <v>11.111111111111111</v>
      </c>
      <c r="ED48" s="67"/>
      <c r="EE48" s="67">
        <v>100</v>
      </c>
      <c r="EJ48" s="86"/>
      <c r="EK48" s="62" t="s">
        <v>493</v>
      </c>
      <c r="EL48" s="86">
        <v>1</v>
      </c>
      <c r="EM48" s="86">
        <v>6</v>
      </c>
      <c r="EN48" s="86"/>
      <c r="EO48" s="86">
        <v>6</v>
      </c>
      <c r="EP48" s="67"/>
      <c r="EQ48" s="67">
        <v>13.333333333333334</v>
      </c>
      <c r="ER48" s="67"/>
      <c r="ES48" s="67">
        <v>100</v>
      </c>
      <c r="EX48" s="86"/>
      <c r="EY48" s="62" t="s">
        <v>493</v>
      </c>
      <c r="EZ48" s="86">
        <v>11</v>
      </c>
      <c r="FA48" s="86">
        <v>3</v>
      </c>
      <c r="FB48" s="86"/>
      <c r="FC48" s="86">
        <v>4</v>
      </c>
      <c r="FD48" s="67"/>
      <c r="FE48" s="67">
        <v>9.0909090909090917</v>
      </c>
      <c r="FF48" s="67"/>
      <c r="FG48" s="67">
        <v>75</v>
      </c>
    </row>
    <row r="49" spans="1:163" x14ac:dyDescent="0.25">
      <c r="A49" s="86"/>
      <c r="B49" s="62" t="s">
        <v>494</v>
      </c>
      <c r="C49" s="67">
        <v>100</v>
      </c>
      <c r="D49" s="67">
        <v>100</v>
      </c>
      <c r="E49" s="67">
        <v>50</v>
      </c>
      <c r="F49" s="67">
        <v>100</v>
      </c>
      <c r="G49" s="67">
        <v>100</v>
      </c>
      <c r="H49" s="67">
        <v>100</v>
      </c>
      <c r="I49" s="67">
        <v>100</v>
      </c>
      <c r="J49" s="67">
        <v>100</v>
      </c>
      <c r="K49" s="67">
        <v>100</v>
      </c>
      <c r="L49" s="67">
        <v>66.666666666666657</v>
      </c>
      <c r="M49" s="67">
        <v>75</v>
      </c>
      <c r="N49" s="86"/>
      <c r="O49" s="62" t="s">
        <v>494</v>
      </c>
      <c r="P49" s="86">
        <v>1</v>
      </c>
      <c r="Q49" s="86">
        <v>3</v>
      </c>
      <c r="R49" s="86"/>
      <c r="S49" s="86">
        <v>3</v>
      </c>
      <c r="T49" s="67"/>
      <c r="U49" s="67">
        <v>5.6603773584905666</v>
      </c>
      <c r="V49" s="67"/>
      <c r="W49" s="67">
        <v>100</v>
      </c>
      <c r="AB49" s="86"/>
      <c r="AC49" s="62" t="s">
        <v>494</v>
      </c>
      <c r="AD49" s="86">
        <v>1</v>
      </c>
      <c r="AE49" s="86">
        <v>2</v>
      </c>
      <c r="AF49" s="86"/>
      <c r="AG49" s="86">
        <v>2</v>
      </c>
      <c r="AH49" s="67"/>
      <c r="AI49" s="67">
        <v>3.8461538461538463</v>
      </c>
      <c r="AJ49" s="67"/>
      <c r="AK49" s="67">
        <v>100</v>
      </c>
      <c r="AP49" s="86"/>
      <c r="AQ49" s="62" t="s">
        <v>494</v>
      </c>
      <c r="AR49" s="86">
        <v>11</v>
      </c>
      <c r="AS49" s="86">
        <v>1</v>
      </c>
      <c r="AT49" s="86"/>
      <c r="AU49" s="86">
        <v>2</v>
      </c>
      <c r="AV49" s="67"/>
      <c r="AW49" s="67">
        <v>3.7037037037037033</v>
      </c>
      <c r="AX49" s="67"/>
      <c r="AY49" s="67">
        <v>50</v>
      </c>
      <c r="BD49" s="86"/>
      <c r="BE49" s="62" t="s">
        <v>494</v>
      </c>
      <c r="BF49" s="86">
        <v>1</v>
      </c>
      <c r="BG49" s="86">
        <v>3</v>
      </c>
      <c r="BH49" s="86"/>
      <c r="BI49" s="86">
        <v>3</v>
      </c>
      <c r="BJ49" s="67"/>
      <c r="BK49" s="67">
        <v>5.5555555555555554</v>
      </c>
      <c r="BL49" s="67"/>
      <c r="BM49" s="67">
        <v>100</v>
      </c>
      <c r="BR49" s="86"/>
      <c r="BS49" s="62" t="s">
        <v>494</v>
      </c>
      <c r="BT49" s="86">
        <v>1</v>
      </c>
      <c r="BU49" s="86">
        <v>3</v>
      </c>
      <c r="BV49" s="86"/>
      <c r="BW49" s="86">
        <v>3</v>
      </c>
      <c r="BX49" s="67"/>
      <c r="BY49" s="67">
        <v>6.666666666666667</v>
      </c>
      <c r="BZ49" s="67"/>
      <c r="CA49" s="67">
        <v>100</v>
      </c>
      <c r="CF49" s="86"/>
      <c r="CG49" s="62" t="s">
        <v>494</v>
      </c>
      <c r="CH49" s="86">
        <v>1</v>
      </c>
      <c r="CI49" s="86">
        <v>2</v>
      </c>
      <c r="CJ49" s="86"/>
      <c r="CK49" s="86">
        <v>2</v>
      </c>
      <c r="CL49" s="67"/>
      <c r="CM49" s="67">
        <v>4.4444444444444446</v>
      </c>
      <c r="CN49" s="67"/>
      <c r="CO49" s="67">
        <v>100</v>
      </c>
      <c r="CT49" s="86"/>
      <c r="CU49" s="62" t="s">
        <v>494</v>
      </c>
      <c r="CV49" s="86">
        <v>1</v>
      </c>
      <c r="CW49" s="86">
        <v>3</v>
      </c>
      <c r="CX49" s="86"/>
      <c r="CY49" s="86">
        <v>3</v>
      </c>
      <c r="CZ49" s="67"/>
      <c r="DA49" s="67">
        <v>6.666666666666667</v>
      </c>
      <c r="DB49" s="67"/>
      <c r="DC49" s="67">
        <v>100</v>
      </c>
      <c r="DH49" s="86"/>
      <c r="DI49" s="62" t="s">
        <v>494</v>
      </c>
      <c r="DJ49" s="86">
        <v>1</v>
      </c>
      <c r="DK49" s="86">
        <v>3</v>
      </c>
      <c r="DL49" s="86"/>
      <c r="DM49" s="86">
        <v>3</v>
      </c>
      <c r="DN49" s="67"/>
      <c r="DO49" s="67">
        <v>6.666666666666667</v>
      </c>
      <c r="DP49" s="67"/>
      <c r="DQ49" s="67">
        <v>100</v>
      </c>
      <c r="DV49" s="86"/>
      <c r="DW49" s="62" t="s">
        <v>494</v>
      </c>
      <c r="DX49" s="86">
        <v>1</v>
      </c>
      <c r="DY49" s="86">
        <v>3</v>
      </c>
      <c r="DZ49" s="86"/>
      <c r="EA49" s="86">
        <v>3</v>
      </c>
      <c r="EB49" s="67"/>
      <c r="EC49" s="67">
        <v>6.666666666666667</v>
      </c>
      <c r="ED49" s="67"/>
      <c r="EE49" s="67">
        <v>100</v>
      </c>
      <c r="EJ49" s="86"/>
      <c r="EK49" s="62" t="s">
        <v>494</v>
      </c>
      <c r="EL49" s="86">
        <v>12</v>
      </c>
      <c r="EM49" s="86">
        <v>2</v>
      </c>
      <c r="EN49" s="86"/>
      <c r="EO49" s="86">
        <v>3</v>
      </c>
      <c r="EP49" s="67"/>
      <c r="EQ49" s="67">
        <v>6.666666666666667</v>
      </c>
      <c r="ER49" s="67"/>
      <c r="ES49" s="67">
        <v>66.666666666666657</v>
      </c>
      <c r="EX49" s="86"/>
      <c r="EY49" s="62" t="s">
        <v>494</v>
      </c>
      <c r="EZ49" s="86">
        <v>11</v>
      </c>
      <c r="FA49" s="86">
        <v>3</v>
      </c>
      <c r="FB49" s="86"/>
      <c r="FC49" s="86">
        <v>4</v>
      </c>
      <c r="FD49" s="67"/>
      <c r="FE49" s="67">
        <v>9.0909090909090917</v>
      </c>
      <c r="FF49" s="67"/>
      <c r="FG49" s="67">
        <v>75</v>
      </c>
    </row>
    <row r="50" spans="1:163" x14ac:dyDescent="0.25">
      <c r="A50" s="86"/>
      <c r="B50" s="62" t="s">
        <v>495</v>
      </c>
      <c r="C50" s="67">
        <v>85.714285714285708</v>
      </c>
      <c r="D50" s="67">
        <v>77.777777777777786</v>
      </c>
      <c r="E50" s="67">
        <v>100</v>
      </c>
      <c r="F50" s="67">
        <v>90</v>
      </c>
      <c r="G50" s="67">
        <v>60</v>
      </c>
      <c r="H50" s="67">
        <v>83.333333333333343</v>
      </c>
      <c r="I50" s="67">
        <v>100</v>
      </c>
      <c r="J50" s="67">
        <v>100</v>
      </c>
      <c r="K50" s="67">
        <v>66.666666666666657</v>
      </c>
      <c r="L50" s="67">
        <v>100</v>
      </c>
      <c r="M50" s="67">
        <v>87.5</v>
      </c>
      <c r="N50" s="86"/>
      <c r="O50" s="62" t="s">
        <v>495</v>
      </c>
      <c r="P50" s="86">
        <v>5</v>
      </c>
      <c r="Q50" s="86">
        <v>6</v>
      </c>
      <c r="R50" s="86"/>
      <c r="S50" s="86">
        <v>7</v>
      </c>
      <c r="T50" s="67"/>
      <c r="U50" s="67">
        <v>13.20754716981132</v>
      </c>
      <c r="V50" s="67"/>
      <c r="W50" s="67">
        <v>85.714285714285708</v>
      </c>
      <c r="AB50" s="86"/>
      <c r="AC50" s="62" t="s">
        <v>495</v>
      </c>
      <c r="AD50" s="86">
        <v>11</v>
      </c>
      <c r="AE50" s="86">
        <v>7</v>
      </c>
      <c r="AF50" s="86"/>
      <c r="AG50" s="86">
        <v>9</v>
      </c>
      <c r="AH50" s="67"/>
      <c r="AI50" s="67">
        <v>17.307692307692307</v>
      </c>
      <c r="AJ50" s="67"/>
      <c r="AK50" s="67">
        <v>77.777777777777786</v>
      </c>
      <c r="AP50" s="86"/>
      <c r="AQ50" s="62" t="s">
        <v>495</v>
      </c>
      <c r="AR50" s="86">
        <v>1</v>
      </c>
      <c r="AS50" s="86">
        <v>8</v>
      </c>
      <c r="AT50" s="86"/>
      <c r="AU50" s="86">
        <v>8</v>
      </c>
      <c r="AV50" s="67"/>
      <c r="AW50" s="67">
        <v>14.814814814814813</v>
      </c>
      <c r="AX50" s="67"/>
      <c r="AY50" s="67">
        <v>100</v>
      </c>
      <c r="BD50" s="86"/>
      <c r="BE50" s="62" t="s">
        <v>495</v>
      </c>
      <c r="BF50" s="86">
        <v>10</v>
      </c>
      <c r="BG50" s="86">
        <v>9</v>
      </c>
      <c r="BH50" s="86"/>
      <c r="BI50" s="86">
        <v>10</v>
      </c>
      <c r="BJ50" s="67"/>
      <c r="BK50" s="67">
        <v>18.518518518518519</v>
      </c>
      <c r="BL50" s="67"/>
      <c r="BM50" s="67">
        <v>90</v>
      </c>
      <c r="BR50" s="86"/>
      <c r="BS50" s="62" t="s">
        <v>495</v>
      </c>
      <c r="BT50" s="86">
        <v>5</v>
      </c>
      <c r="BU50" s="86">
        <v>3</v>
      </c>
      <c r="BV50" s="86"/>
      <c r="BW50" s="86">
        <v>5</v>
      </c>
      <c r="BX50" s="67"/>
      <c r="BY50" s="67">
        <v>11.111111111111111</v>
      </c>
      <c r="BZ50" s="67"/>
      <c r="CA50" s="67">
        <v>60</v>
      </c>
      <c r="CF50" s="86"/>
      <c r="CG50" s="62" t="s">
        <v>495</v>
      </c>
      <c r="CH50" s="86">
        <v>3</v>
      </c>
      <c r="CI50" s="86">
        <v>5</v>
      </c>
      <c r="CJ50" s="86"/>
      <c r="CK50" s="86">
        <v>6</v>
      </c>
      <c r="CL50" s="67"/>
      <c r="CM50" s="67">
        <v>13.333333333333334</v>
      </c>
      <c r="CN50" s="67"/>
      <c r="CO50" s="67">
        <v>83.333333333333343</v>
      </c>
      <c r="CT50" s="86"/>
      <c r="CU50" s="62" t="s">
        <v>495</v>
      </c>
      <c r="CV50" s="86">
        <v>1</v>
      </c>
      <c r="CW50" s="86">
        <v>6</v>
      </c>
      <c r="CX50" s="86"/>
      <c r="CY50" s="86">
        <v>6</v>
      </c>
      <c r="CZ50" s="67"/>
      <c r="DA50" s="67">
        <v>13.333333333333334</v>
      </c>
      <c r="DB50" s="67"/>
      <c r="DC50" s="67">
        <v>100</v>
      </c>
      <c r="DH50" s="86"/>
      <c r="DI50" s="62" t="s">
        <v>495</v>
      </c>
      <c r="DJ50" s="86">
        <v>1</v>
      </c>
      <c r="DK50" s="86">
        <v>6</v>
      </c>
      <c r="DL50" s="86"/>
      <c r="DM50" s="86">
        <v>6</v>
      </c>
      <c r="DN50" s="67"/>
      <c r="DO50" s="67">
        <v>13.333333333333334</v>
      </c>
      <c r="DP50" s="67"/>
      <c r="DQ50" s="67">
        <v>100</v>
      </c>
      <c r="DV50" s="86"/>
      <c r="DW50" s="62" t="s">
        <v>495</v>
      </c>
      <c r="DX50" s="86">
        <v>17</v>
      </c>
      <c r="DY50" s="86">
        <v>4</v>
      </c>
      <c r="DZ50" s="86"/>
      <c r="EA50" s="86">
        <v>6</v>
      </c>
      <c r="EB50" s="67"/>
      <c r="EC50" s="67">
        <v>13.333333333333334</v>
      </c>
      <c r="ED50" s="67"/>
      <c r="EE50" s="67">
        <v>66.666666666666657</v>
      </c>
      <c r="EJ50" s="86"/>
      <c r="EK50" s="62" t="s">
        <v>495</v>
      </c>
      <c r="EL50" s="86">
        <v>1</v>
      </c>
      <c r="EM50" s="86">
        <v>5</v>
      </c>
      <c r="EN50" s="86"/>
      <c r="EO50" s="86">
        <v>5</v>
      </c>
      <c r="EP50" s="67"/>
      <c r="EQ50" s="67">
        <v>11.111111111111111</v>
      </c>
      <c r="ER50" s="67"/>
      <c r="ES50" s="67">
        <v>100</v>
      </c>
      <c r="EX50" s="86"/>
      <c r="EY50" s="62" t="s">
        <v>495</v>
      </c>
      <c r="EZ50" s="86">
        <v>9</v>
      </c>
      <c r="FA50" s="86">
        <v>7</v>
      </c>
      <c r="FB50" s="86"/>
      <c r="FC50" s="86">
        <v>8</v>
      </c>
      <c r="FD50" s="67"/>
      <c r="FE50" s="67">
        <v>18.181818181818183</v>
      </c>
      <c r="FF50" s="67"/>
      <c r="FG50" s="67">
        <v>87.5</v>
      </c>
    </row>
    <row r="51" spans="1:163" x14ac:dyDescent="0.25">
      <c r="A51" s="86"/>
      <c r="B51" s="62" t="s">
        <v>496</v>
      </c>
      <c r="C51" s="67">
        <v>66.666666666666657</v>
      </c>
      <c r="D51" s="67">
        <v>60</v>
      </c>
      <c r="E51" s="67">
        <v>75</v>
      </c>
      <c r="F51" s="67">
        <v>66.666666666666657</v>
      </c>
      <c r="G51" s="67">
        <v>50</v>
      </c>
      <c r="H51" s="67">
        <v>83.333333333333343</v>
      </c>
      <c r="I51" s="67">
        <v>100</v>
      </c>
      <c r="J51" s="67">
        <v>100</v>
      </c>
      <c r="K51" s="67">
        <v>83.333333333333343</v>
      </c>
      <c r="L51" s="67">
        <v>66.666666666666657</v>
      </c>
      <c r="M51" s="67">
        <v>83.333333333333343</v>
      </c>
      <c r="N51" s="86"/>
      <c r="O51" s="62" t="s">
        <v>496</v>
      </c>
      <c r="P51" s="86">
        <v>6</v>
      </c>
      <c r="Q51" s="86">
        <v>4</v>
      </c>
      <c r="R51" s="86"/>
      <c r="S51" s="86">
        <v>6</v>
      </c>
      <c r="T51" s="67">
        <v>20</v>
      </c>
      <c r="U51" s="67">
        <v>11.320754716981133</v>
      </c>
      <c r="V51" s="67">
        <v>37.735849056603776</v>
      </c>
      <c r="W51" s="67">
        <v>66.666666666666657</v>
      </c>
      <c r="AB51" s="86"/>
      <c r="AC51" s="62" t="s">
        <v>496</v>
      </c>
      <c r="AD51" s="86">
        <v>14</v>
      </c>
      <c r="AE51" s="86">
        <v>3</v>
      </c>
      <c r="AF51" s="86"/>
      <c r="AG51" s="86">
        <v>5</v>
      </c>
      <c r="AH51" s="67">
        <v>22</v>
      </c>
      <c r="AI51" s="67">
        <v>9.6153846153846168</v>
      </c>
      <c r="AJ51" s="67">
        <v>42.307692307692307</v>
      </c>
      <c r="AK51" s="67">
        <v>60</v>
      </c>
      <c r="AP51" s="86"/>
      <c r="AQ51" s="62" t="s">
        <v>496</v>
      </c>
      <c r="AR51" s="86">
        <v>8</v>
      </c>
      <c r="AS51" s="86">
        <v>3</v>
      </c>
      <c r="AT51" s="86"/>
      <c r="AU51" s="86">
        <v>4</v>
      </c>
      <c r="AV51" s="67">
        <v>20</v>
      </c>
      <c r="AW51" s="67">
        <v>7.4074074074074066</v>
      </c>
      <c r="AX51" s="67">
        <v>37.037037037037031</v>
      </c>
      <c r="AY51" s="67">
        <v>75</v>
      </c>
      <c r="BD51" s="86"/>
      <c r="BE51" s="62" t="s">
        <v>496</v>
      </c>
      <c r="BF51" s="86">
        <v>13</v>
      </c>
      <c r="BG51" s="86">
        <v>2</v>
      </c>
      <c r="BH51" s="86"/>
      <c r="BI51" s="86">
        <v>3</v>
      </c>
      <c r="BJ51" s="67">
        <v>23</v>
      </c>
      <c r="BK51" s="67">
        <v>5.5555555555555554</v>
      </c>
      <c r="BL51" s="67">
        <v>42.592592592592595</v>
      </c>
      <c r="BM51" s="67">
        <v>66.666666666666657</v>
      </c>
      <c r="BR51" s="86"/>
      <c r="BS51" s="62" t="s">
        <v>496</v>
      </c>
      <c r="BT51" s="86">
        <v>7</v>
      </c>
      <c r="BU51" s="86">
        <v>3</v>
      </c>
      <c r="BV51" s="86"/>
      <c r="BW51" s="86">
        <v>6</v>
      </c>
      <c r="BX51" s="67">
        <v>21</v>
      </c>
      <c r="BY51" s="67">
        <v>13.333333333333334</v>
      </c>
      <c r="BZ51" s="67">
        <v>46.666666666666664</v>
      </c>
      <c r="CA51" s="67">
        <v>50</v>
      </c>
      <c r="CF51" s="86"/>
      <c r="CG51" s="62" t="s">
        <v>496</v>
      </c>
      <c r="CH51" s="86">
        <v>3</v>
      </c>
      <c r="CI51" s="86">
        <v>5</v>
      </c>
      <c r="CJ51" s="86"/>
      <c r="CK51" s="86">
        <v>6</v>
      </c>
      <c r="CL51" s="67">
        <v>19</v>
      </c>
      <c r="CM51" s="67">
        <v>13.333333333333334</v>
      </c>
      <c r="CN51" s="67">
        <v>42.222222222222221</v>
      </c>
      <c r="CO51" s="67">
        <v>83.333333333333343</v>
      </c>
      <c r="CT51" s="86"/>
      <c r="CU51" s="62" t="s">
        <v>496</v>
      </c>
      <c r="CV51" s="86">
        <v>1</v>
      </c>
      <c r="CW51" s="86">
        <v>5</v>
      </c>
      <c r="CX51" s="86"/>
      <c r="CY51" s="86">
        <v>5</v>
      </c>
      <c r="CZ51" s="67">
        <v>20</v>
      </c>
      <c r="DA51" s="67">
        <v>11.111111111111111</v>
      </c>
      <c r="DB51" s="67">
        <v>44.444444444444443</v>
      </c>
      <c r="DC51" s="67">
        <v>100</v>
      </c>
      <c r="DH51" s="86"/>
      <c r="DI51" s="62" t="s">
        <v>496</v>
      </c>
      <c r="DJ51" s="86">
        <v>1</v>
      </c>
      <c r="DK51" s="86">
        <v>5</v>
      </c>
      <c r="DL51" s="86"/>
      <c r="DM51" s="86">
        <v>5</v>
      </c>
      <c r="DN51" s="67">
        <v>20</v>
      </c>
      <c r="DO51" s="67">
        <v>11.111111111111111</v>
      </c>
      <c r="DP51" s="67">
        <v>44.444444444444443</v>
      </c>
      <c r="DQ51" s="67">
        <v>100</v>
      </c>
      <c r="DV51" s="86"/>
      <c r="DW51" s="62" t="s">
        <v>496</v>
      </c>
      <c r="DX51" s="86">
        <v>16</v>
      </c>
      <c r="DY51" s="86">
        <v>5</v>
      </c>
      <c r="DZ51" s="86"/>
      <c r="EA51" s="86">
        <v>6</v>
      </c>
      <c r="EB51" s="67">
        <v>20</v>
      </c>
      <c r="EC51" s="67">
        <v>13.333333333333334</v>
      </c>
      <c r="ED51" s="67">
        <v>44.44444444444445</v>
      </c>
      <c r="EE51" s="67">
        <v>83.333333333333343</v>
      </c>
      <c r="EJ51" s="86"/>
      <c r="EK51" s="62" t="s">
        <v>496</v>
      </c>
      <c r="EL51" s="86">
        <v>12</v>
      </c>
      <c r="EM51" s="86">
        <v>4</v>
      </c>
      <c r="EN51" s="86"/>
      <c r="EO51" s="86">
        <v>6</v>
      </c>
      <c r="EP51" s="67">
        <v>20</v>
      </c>
      <c r="EQ51" s="67">
        <v>13.333333333333334</v>
      </c>
      <c r="ER51" s="67">
        <v>44.444444444444443</v>
      </c>
      <c r="ES51" s="67">
        <v>66.666666666666657</v>
      </c>
      <c r="EX51" s="86"/>
      <c r="EY51" s="62" t="s">
        <v>496</v>
      </c>
      <c r="EZ51" s="86">
        <v>10</v>
      </c>
      <c r="FA51" s="86">
        <v>5</v>
      </c>
      <c r="FB51" s="86"/>
      <c r="FC51" s="86">
        <v>6</v>
      </c>
      <c r="FD51" s="67">
        <v>22</v>
      </c>
      <c r="FE51" s="67">
        <v>13.636363636363635</v>
      </c>
      <c r="FF51" s="67">
        <v>50</v>
      </c>
      <c r="FG51" s="67">
        <v>83.333333333333343</v>
      </c>
    </row>
    <row r="52" spans="1:163" x14ac:dyDescent="0.25">
      <c r="A52" s="86"/>
      <c r="B52" s="62" t="s">
        <v>497</v>
      </c>
      <c r="C52" s="67" t="s">
        <v>582</v>
      </c>
      <c r="D52" s="67" t="s">
        <v>582</v>
      </c>
      <c r="E52" s="67" t="s">
        <v>582</v>
      </c>
      <c r="F52" s="67" t="s">
        <v>582</v>
      </c>
      <c r="G52" s="67" t="s">
        <v>582</v>
      </c>
      <c r="H52" s="67" t="s">
        <v>582</v>
      </c>
      <c r="I52" s="67" t="s">
        <v>582</v>
      </c>
      <c r="J52" s="67" t="s">
        <v>582</v>
      </c>
      <c r="K52" s="67" t="s">
        <v>582</v>
      </c>
      <c r="L52" s="67">
        <v>100</v>
      </c>
      <c r="M52" s="67" t="s">
        <v>582</v>
      </c>
      <c r="N52" s="86"/>
      <c r="O52" s="62" t="s">
        <v>497</v>
      </c>
      <c r="P52" s="86" t="e">
        <v>#VALUE!</v>
      </c>
      <c r="Q52" s="86">
        <v>0</v>
      </c>
      <c r="R52" s="86"/>
      <c r="S52" s="86">
        <v>0</v>
      </c>
      <c r="T52" s="67"/>
      <c r="U52" s="67">
        <v>0</v>
      </c>
      <c r="V52" s="67"/>
      <c r="W52" s="67" t="s">
        <v>582</v>
      </c>
      <c r="AB52" s="86"/>
      <c r="AC52" s="62" t="s">
        <v>497</v>
      </c>
      <c r="AD52" s="86" t="e">
        <v>#VALUE!</v>
      </c>
      <c r="AE52" s="86">
        <v>0</v>
      </c>
      <c r="AF52" s="86"/>
      <c r="AG52" s="86">
        <v>0</v>
      </c>
      <c r="AH52" s="67"/>
      <c r="AI52" s="67">
        <v>0</v>
      </c>
      <c r="AJ52" s="67"/>
      <c r="AK52" s="67" t="s">
        <v>582</v>
      </c>
      <c r="AP52" s="86"/>
      <c r="AQ52" s="62" t="s">
        <v>497</v>
      </c>
      <c r="AR52" s="86" t="e">
        <v>#VALUE!</v>
      </c>
      <c r="AS52" s="86">
        <v>0</v>
      </c>
      <c r="AT52" s="86"/>
      <c r="AU52" s="86">
        <v>0</v>
      </c>
      <c r="AV52" s="67"/>
      <c r="AW52" s="67">
        <v>0</v>
      </c>
      <c r="AX52" s="67"/>
      <c r="AY52" s="67" t="s">
        <v>582</v>
      </c>
      <c r="BD52" s="86"/>
      <c r="BE52" s="62" t="s">
        <v>497</v>
      </c>
      <c r="BF52" s="86" t="e">
        <v>#VALUE!</v>
      </c>
      <c r="BG52" s="86">
        <v>0</v>
      </c>
      <c r="BH52" s="86"/>
      <c r="BI52" s="86">
        <v>0</v>
      </c>
      <c r="BJ52" s="67"/>
      <c r="BK52" s="67">
        <v>0</v>
      </c>
      <c r="BL52" s="67"/>
      <c r="BM52" s="67" t="s">
        <v>582</v>
      </c>
      <c r="BR52" s="86"/>
      <c r="BS52" s="62" t="s">
        <v>497</v>
      </c>
      <c r="BT52" s="86" t="e">
        <v>#VALUE!</v>
      </c>
      <c r="BU52" s="86">
        <v>0</v>
      </c>
      <c r="BV52" s="86"/>
      <c r="BW52" s="86">
        <v>0</v>
      </c>
      <c r="BX52" s="67"/>
      <c r="BY52" s="67">
        <v>0</v>
      </c>
      <c r="BZ52" s="67"/>
      <c r="CA52" s="67" t="s">
        <v>582</v>
      </c>
      <c r="CF52" s="86"/>
      <c r="CG52" s="62" t="s">
        <v>497</v>
      </c>
      <c r="CH52" s="86" t="e">
        <v>#VALUE!</v>
      </c>
      <c r="CI52" s="86">
        <v>0</v>
      </c>
      <c r="CJ52" s="86"/>
      <c r="CK52" s="86">
        <v>0</v>
      </c>
      <c r="CL52" s="67"/>
      <c r="CM52" s="67">
        <v>0</v>
      </c>
      <c r="CN52" s="67"/>
      <c r="CO52" s="67" t="s">
        <v>582</v>
      </c>
      <c r="CT52" s="86"/>
      <c r="CU52" s="62" t="s">
        <v>497</v>
      </c>
      <c r="CV52" s="86" t="e">
        <v>#VALUE!</v>
      </c>
      <c r="CW52" s="86">
        <v>0</v>
      </c>
      <c r="CX52" s="86"/>
      <c r="CY52" s="86">
        <v>0</v>
      </c>
      <c r="CZ52" s="67"/>
      <c r="DA52" s="67">
        <v>0</v>
      </c>
      <c r="DB52" s="67"/>
      <c r="DC52" s="67" t="s">
        <v>582</v>
      </c>
      <c r="DH52" s="86"/>
      <c r="DI52" s="62" t="s">
        <v>497</v>
      </c>
      <c r="DJ52" s="86" t="e">
        <v>#VALUE!</v>
      </c>
      <c r="DK52" s="86">
        <v>0</v>
      </c>
      <c r="DL52" s="86"/>
      <c r="DM52" s="86">
        <v>0</v>
      </c>
      <c r="DN52" s="67"/>
      <c r="DO52" s="67">
        <v>0</v>
      </c>
      <c r="DP52" s="67"/>
      <c r="DQ52" s="67" t="s">
        <v>582</v>
      </c>
      <c r="DV52" s="86"/>
      <c r="DW52" s="62" t="s">
        <v>497</v>
      </c>
      <c r="DX52" s="86" t="e">
        <v>#VALUE!</v>
      </c>
      <c r="DY52" s="86">
        <v>0</v>
      </c>
      <c r="DZ52" s="86"/>
      <c r="EA52" s="86">
        <v>0</v>
      </c>
      <c r="EB52" s="67"/>
      <c r="EC52" s="67">
        <v>0</v>
      </c>
      <c r="ED52" s="67"/>
      <c r="EE52" s="67" t="s">
        <v>582</v>
      </c>
      <c r="EJ52" s="86"/>
      <c r="EK52" s="62" t="s">
        <v>497</v>
      </c>
      <c r="EL52" s="86">
        <v>1</v>
      </c>
      <c r="EM52" s="86">
        <v>1</v>
      </c>
      <c r="EN52" s="86"/>
      <c r="EO52" s="86">
        <v>1</v>
      </c>
      <c r="EP52" s="67"/>
      <c r="EQ52" s="67">
        <v>2.2222222222222223</v>
      </c>
      <c r="ER52" s="67"/>
      <c r="ES52" s="67">
        <v>100</v>
      </c>
      <c r="EX52" s="86"/>
      <c r="EY52" s="62" t="s">
        <v>497</v>
      </c>
      <c r="EZ52" s="86" t="e">
        <v>#VALUE!</v>
      </c>
      <c r="FA52" s="86">
        <v>0</v>
      </c>
      <c r="FB52" s="86"/>
      <c r="FC52" s="86">
        <v>0</v>
      </c>
      <c r="FD52" s="67"/>
      <c r="FE52" s="67">
        <v>0</v>
      </c>
      <c r="FF52" s="67"/>
      <c r="FG52" s="67" t="s">
        <v>582</v>
      </c>
    </row>
    <row r="53" spans="1:163" x14ac:dyDescent="0.25">
      <c r="A53" s="86"/>
      <c r="B53" s="62" t="s">
        <v>498</v>
      </c>
      <c r="C53" s="67">
        <v>100</v>
      </c>
      <c r="D53" s="67">
        <v>66.666666666666657</v>
      </c>
      <c r="E53" s="67">
        <v>100</v>
      </c>
      <c r="F53" s="67">
        <v>100</v>
      </c>
      <c r="G53" s="67">
        <v>100</v>
      </c>
      <c r="H53" s="67">
        <v>0</v>
      </c>
      <c r="I53" s="67">
        <v>100</v>
      </c>
      <c r="J53" s="67">
        <v>50</v>
      </c>
      <c r="K53" s="67">
        <v>100</v>
      </c>
      <c r="L53" s="67">
        <v>50</v>
      </c>
      <c r="M53" s="67">
        <v>66.666666666666657</v>
      </c>
      <c r="N53" s="86"/>
      <c r="O53" s="62" t="s">
        <v>498</v>
      </c>
      <c r="P53" s="86">
        <v>1</v>
      </c>
      <c r="Q53" s="86">
        <v>2</v>
      </c>
      <c r="R53" s="86"/>
      <c r="S53" s="86">
        <v>2</v>
      </c>
      <c r="T53" s="67"/>
      <c r="U53" s="67">
        <v>3.7735849056603774</v>
      </c>
      <c r="V53" s="67"/>
      <c r="W53" s="67">
        <v>100</v>
      </c>
      <c r="AB53" s="86"/>
      <c r="AC53" s="62" t="s">
        <v>498</v>
      </c>
      <c r="AD53" s="86">
        <v>14</v>
      </c>
      <c r="AE53" s="86">
        <v>2</v>
      </c>
      <c r="AF53" s="86"/>
      <c r="AG53" s="86">
        <v>3</v>
      </c>
      <c r="AH53" s="67"/>
      <c r="AI53" s="67">
        <v>5.7692307692307692</v>
      </c>
      <c r="AJ53" s="67"/>
      <c r="AK53" s="67">
        <v>66.666666666666657</v>
      </c>
      <c r="AP53" s="86"/>
      <c r="AQ53" s="62" t="s">
        <v>498</v>
      </c>
      <c r="AR53" s="86">
        <v>1</v>
      </c>
      <c r="AS53" s="86">
        <v>2</v>
      </c>
      <c r="AT53" s="86"/>
      <c r="AU53" s="86">
        <v>2</v>
      </c>
      <c r="AV53" s="67"/>
      <c r="AW53" s="67">
        <v>3.7037037037037033</v>
      </c>
      <c r="AX53" s="67"/>
      <c r="AY53" s="67">
        <v>100</v>
      </c>
      <c r="BD53" s="86"/>
      <c r="BE53" s="62" t="s">
        <v>498</v>
      </c>
      <c r="BF53" s="86">
        <v>1</v>
      </c>
      <c r="BG53" s="86">
        <v>4</v>
      </c>
      <c r="BH53" s="86"/>
      <c r="BI53" s="86">
        <v>4</v>
      </c>
      <c r="BJ53" s="67"/>
      <c r="BK53" s="67">
        <v>7.4074074074074066</v>
      </c>
      <c r="BL53" s="67"/>
      <c r="BM53" s="67">
        <v>100</v>
      </c>
      <c r="BR53" s="86"/>
      <c r="BS53" s="62" t="s">
        <v>498</v>
      </c>
      <c r="BT53" s="86">
        <v>1</v>
      </c>
      <c r="BU53" s="86">
        <v>1</v>
      </c>
      <c r="BV53" s="86"/>
      <c r="BW53" s="86">
        <v>1</v>
      </c>
      <c r="BX53" s="67"/>
      <c r="BY53" s="67">
        <v>2.2222222222222223</v>
      </c>
      <c r="BZ53" s="67"/>
      <c r="CA53" s="67">
        <v>100</v>
      </c>
      <c r="CF53" s="86"/>
      <c r="CG53" s="62" t="s">
        <v>498</v>
      </c>
      <c r="CH53" s="86">
        <v>12</v>
      </c>
      <c r="CI53" s="86">
        <v>0</v>
      </c>
      <c r="CJ53" s="86"/>
      <c r="CK53" s="86">
        <v>1</v>
      </c>
      <c r="CL53" s="67"/>
      <c r="CM53" s="67">
        <v>2.2222222222222223</v>
      </c>
      <c r="CN53" s="67"/>
      <c r="CO53" s="67">
        <v>0</v>
      </c>
      <c r="CT53" s="86"/>
      <c r="CU53" s="62" t="s">
        <v>498</v>
      </c>
      <c r="CV53" s="86">
        <v>1</v>
      </c>
      <c r="CW53" s="86">
        <v>1</v>
      </c>
      <c r="CX53" s="86"/>
      <c r="CY53" s="86">
        <v>1</v>
      </c>
      <c r="CZ53" s="67"/>
      <c r="DA53" s="67">
        <v>2.2222222222222223</v>
      </c>
      <c r="DB53" s="67"/>
      <c r="DC53" s="67">
        <v>100</v>
      </c>
      <c r="DH53" s="86"/>
      <c r="DI53" s="62" t="s">
        <v>498</v>
      </c>
      <c r="DJ53" s="86">
        <v>15</v>
      </c>
      <c r="DK53" s="86">
        <v>1</v>
      </c>
      <c r="DL53" s="86"/>
      <c r="DM53" s="86">
        <v>2</v>
      </c>
      <c r="DN53" s="67"/>
      <c r="DO53" s="67">
        <v>4.4444444444444446</v>
      </c>
      <c r="DP53" s="67"/>
      <c r="DQ53" s="67">
        <v>50</v>
      </c>
      <c r="DV53" s="86"/>
      <c r="DW53" s="62" t="s">
        <v>498</v>
      </c>
      <c r="DX53" s="86">
        <v>1</v>
      </c>
      <c r="DY53" s="86">
        <v>1</v>
      </c>
      <c r="DZ53" s="86"/>
      <c r="EA53" s="86">
        <v>1</v>
      </c>
      <c r="EB53" s="67"/>
      <c r="EC53" s="67">
        <v>2.2222222222222223</v>
      </c>
      <c r="ED53" s="67"/>
      <c r="EE53" s="67">
        <v>100</v>
      </c>
      <c r="EJ53" s="86"/>
      <c r="EK53" s="62" t="s">
        <v>498</v>
      </c>
      <c r="EL53" s="86">
        <v>14</v>
      </c>
      <c r="EM53" s="86">
        <v>1</v>
      </c>
      <c r="EN53" s="86"/>
      <c r="EO53" s="86">
        <v>2</v>
      </c>
      <c r="EP53" s="67"/>
      <c r="EQ53" s="67">
        <v>4.4444444444444446</v>
      </c>
      <c r="ER53" s="67"/>
      <c r="ES53" s="67">
        <v>50</v>
      </c>
      <c r="EX53" s="86"/>
      <c r="EY53" s="62" t="s">
        <v>498</v>
      </c>
      <c r="EZ53" s="86">
        <v>13</v>
      </c>
      <c r="FA53" s="86">
        <v>2</v>
      </c>
      <c r="FB53" s="86"/>
      <c r="FC53" s="86">
        <v>3</v>
      </c>
      <c r="FD53" s="67"/>
      <c r="FE53" s="67">
        <v>6.8181818181818175</v>
      </c>
      <c r="FF53" s="67"/>
      <c r="FG53" s="67">
        <v>66.666666666666657</v>
      </c>
    </row>
    <row r="54" spans="1:163" x14ac:dyDescent="0.25">
      <c r="A54" s="86"/>
      <c r="B54" s="62" t="s">
        <v>499</v>
      </c>
      <c r="C54" s="67">
        <v>0</v>
      </c>
      <c r="D54" s="67">
        <v>0</v>
      </c>
      <c r="E54" s="67">
        <v>0</v>
      </c>
      <c r="F54" s="67">
        <v>100</v>
      </c>
      <c r="G54" s="67">
        <v>50</v>
      </c>
      <c r="H54" s="67">
        <v>0</v>
      </c>
      <c r="I54" s="67">
        <v>100</v>
      </c>
      <c r="J54" s="67">
        <v>100</v>
      </c>
      <c r="K54" s="67">
        <v>50</v>
      </c>
      <c r="L54" s="67">
        <v>100</v>
      </c>
      <c r="M54" s="67">
        <v>100</v>
      </c>
      <c r="N54" s="86"/>
      <c r="O54" s="62" t="s">
        <v>499</v>
      </c>
      <c r="P54" s="86">
        <v>15</v>
      </c>
      <c r="Q54" s="86">
        <v>0</v>
      </c>
      <c r="R54" s="86"/>
      <c r="S54" s="86">
        <v>1</v>
      </c>
      <c r="T54" s="67">
        <v>3</v>
      </c>
      <c r="U54" s="67">
        <v>1.8867924528301887</v>
      </c>
      <c r="V54" s="67">
        <v>5.6603773584905657</v>
      </c>
      <c r="W54" s="67">
        <v>0</v>
      </c>
      <c r="AB54" s="86"/>
      <c r="AC54" s="62" t="s">
        <v>499</v>
      </c>
      <c r="AD54" s="86">
        <v>17</v>
      </c>
      <c r="AE54" s="86">
        <v>0</v>
      </c>
      <c r="AF54" s="86"/>
      <c r="AG54" s="86">
        <v>2</v>
      </c>
      <c r="AH54" s="67">
        <v>5</v>
      </c>
      <c r="AI54" s="67">
        <v>3.8461538461538463</v>
      </c>
      <c r="AJ54" s="67">
        <v>9.615384615384615</v>
      </c>
      <c r="AK54" s="67">
        <v>0</v>
      </c>
      <c r="AP54" s="86"/>
      <c r="AQ54" s="62" t="s">
        <v>499</v>
      </c>
      <c r="AR54" s="86">
        <v>15</v>
      </c>
      <c r="AS54" s="86">
        <v>0</v>
      </c>
      <c r="AT54" s="86"/>
      <c r="AU54" s="86">
        <v>2</v>
      </c>
      <c r="AV54" s="67">
        <v>4</v>
      </c>
      <c r="AW54" s="67">
        <v>3.7037037037037033</v>
      </c>
      <c r="AX54" s="67">
        <v>7.4074074074074066</v>
      </c>
      <c r="AY54" s="67">
        <v>0</v>
      </c>
      <c r="BD54" s="86"/>
      <c r="BE54" s="62" t="s">
        <v>499</v>
      </c>
      <c r="BF54" s="86">
        <v>1</v>
      </c>
      <c r="BG54" s="86">
        <v>2</v>
      </c>
      <c r="BH54" s="86"/>
      <c r="BI54" s="86">
        <v>2</v>
      </c>
      <c r="BJ54" s="67">
        <v>6</v>
      </c>
      <c r="BK54" s="67">
        <v>3.7037037037037033</v>
      </c>
      <c r="BL54" s="67">
        <v>11.111111111111111</v>
      </c>
      <c r="BM54" s="67">
        <v>100</v>
      </c>
      <c r="BR54" s="86"/>
      <c r="BS54" s="62" t="s">
        <v>499</v>
      </c>
      <c r="BT54" s="86">
        <v>6</v>
      </c>
      <c r="BU54" s="86">
        <v>1</v>
      </c>
      <c r="BV54" s="86"/>
      <c r="BW54" s="86">
        <v>2</v>
      </c>
      <c r="BX54" s="67">
        <v>3</v>
      </c>
      <c r="BY54" s="67">
        <v>4.4444444444444446</v>
      </c>
      <c r="BZ54" s="67">
        <v>6.666666666666667</v>
      </c>
      <c r="CA54" s="67">
        <v>50</v>
      </c>
      <c r="CF54" s="86"/>
      <c r="CG54" s="62" t="s">
        <v>499</v>
      </c>
      <c r="CH54" s="86">
        <v>13</v>
      </c>
      <c r="CI54" s="86">
        <v>0</v>
      </c>
      <c r="CJ54" s="86"/>
      <c r="CK54" s="86">
        <v>2</v>
      </c>
      <c r="CL54" s="67">
        <v>3</v>
      </c>
      <c r="CM54" s="67">
        <v>4.4444444444444446</v>
      </c>
      <c r="CN54" s="67">
        <v>6.666666666666667</v>
      </c>
      <c r="CO54" s="67">
        <v>0</v>
      </c>
      <c r="CT54" s="86"/>
      <c r="CU54" s="62" t="s">
        <v>499</v>
      </c>
      <c r="CV54" s="86">
        <v>1</v>
      </c>
      <c r="CW54" s="86">
        <v>2</v>
      </c>
      <c r="CX54" s="86"/>
      <c r="CY54" s="86">
        <v>2</v>
      </c>
      <c r="CZ54" s="67">
        <v>3</v>
      </c>
      <c r="DA54" s="67">
        <v>4.4444444444444446</v>
      </c>
      <c r="DB54" s="67">
        <v>6.666666666666667</v>
      </c>
      <c r="DC54" s="67">
        <v>100</v>
      </c>
      <c r="DH54" s="86"/>
      <c r="DI54" s="62" t="s">
        <v>499</v>
      </c>
      <c r="DJ54" s="86">
        <v>1</v>
      </c>
      <c r="DK54" s="86">
        <v>2</v>
      </c>
      <c r="DL54" s="86"/>
      <c r="DM54" s="86">
        <v>2</v>
      </c>
      <c r="DN54" s="67">
        <v>4</v>
      </c>
      <c r="DO54" s="67">
        <v>4.4444444444444446</v>
      </c>
      <c r="DP54" s="67">
        <v>8.8888888888888893</v>
      </c>
      <c r="DQ54" s="67">
        <v>100</v>
      </c>
      <c r="DV54" s="86"/>
      <c r="DW54" s="62" t="s">
        <v>499</v>
      </c>
      <c r="DX54" s="86">
        <v>19</v>
      </c>
      <c r="DY54" s="86">
        <v>1</v>
      </c>
      <c r="DZ54" s="86"/>
      <c r="EA54" s="86">
        <v>2</v>
      </c>
      <c r="EB54" s="67">
        <v>3</v>
      </c>
      <c r="EC54" s="67">
        <v>4.4444444444444446</v>
      </c>
      <c r="ED54" s="67">
        <v>6.666666666666667</v>
      </c>
      <c r="EE54" s="67">
        <v>50</v>
      </c>
      <c r="EJ54" s="86"/>
      <c r="EK54" s="62" t="s">
        <v>499</v>
      </c>
      <c r="EL54" s="86">
        <v>1</v>
      </c>
      <c r="EM54" s="86">
        <v>1</v>
      </c>
      <c r="EN54" s="86"/>
      <c r="EO54" s="86">
        <v>1</v>
      </c>
      <c r="EP54" s="67">
        <v>4</v>
      </c>
      <c r="EQ54" s="67">
        <v>2.2222222222222223</v>
      </c>
      <c r="ER54" s="67">
        <v>8.8888888888888893</v>
      </c>
      <c r="ES54" s="67">
        <v>100</v>
      </c>
      <c r="EX54" s="86"/>
      <c r="EY54" s="62" t="s">
        <v>499</v>
      </c>
      <c r="EZ54" s="86">
        <v>1</v>
      </c>
      <c r="FA54" s="86">
        <v>1</v>
      </c>
      <c r="FB54" s="86"/>
      <c r="FC54" s="86">
        <v>1</v>
      </c>
      <c r="FD54" s="67">
        <v>4</v>
      </c>
      <c r="FE54" s="67">
        <v>2.2727272727272729</v>
      </c>
      <c r="FF54" s="67">
        <v>9.0909090909090899</v>
      </c>
      <c r="FG54" s="67">
        <v>100</v>
      </c>
    </row>
    <row r="55" spans="1:163" x14ac:dyDescent="0.25">
      <c r="A55" s="86"/>
      <c r="B55" s="62" t="s">
        <v>500</v>
      </c>
      <c r="C55" s="67">
        <v>66.666666666666657</v>
      </c>
      <c r="D55" s="67">
        <v>100</v>
      </c>
      <c r="E55" s="67">
        <v>50</v>
      </c>
      <c r="F55" s="67">
        <v>100</v>
      </c>
      <c r="G55" s="67">
        <v>100</v>
      </c>
      <c r="H55" s="67">
        <v>75</v>
      </c>
      <c r="I55" s="67">
        <v>0</v>
      </c>
      <c r="J55" s="67">
        <v>100</v>
      </c>
      <c r="K55" s="67">
        <v>100</v>
      </c>
      <c r="L55" s="67">
        <v>100</v>
      </c>
      <c r="M55" s="67">
        <v>100</v>
      </c>
      <c r="N55" s="86"/>
      <c r="O55" s="62" t="s">
        <v>500</v>
      </c>
      <c r="P55" s="86">
        <v>5</v>
      </c>
      <c r="Q55" s="86">
        <v>2</v>
      </c>
      <c r="R55" s="86"/>
      <c r="S55" s="86">
        <v>3</v>
      </c>
      <c r="T55" s="67"/>
      <c r="U55" s="67">
        <v>5.6603773584905666</v>
      </c>
      <c r="V55" s="67"/>
      <c r="W55" s="67">
        <v>66.666666666666657</v>
      </c>
      <c r="AB55" s="86"/>
      <c r="AC55" s="62" t="s">
        <v>500</v>
      </c>
      <c r="AD55" s="86">
        <v>1</v>
      </c>
      <c r="AE55" s="86">
        <v>1</v>
      </c>
      <c r="AF55" s="86"/>
      <c r="AG55" s="86">
        <v>1</v>
      </c>
      <c r="AH55" s="67"/>
      <c r="AI55" s="67">
        <v>1.9230769230769231</v>
      </c>
      <c r="AJ55" s="67"/>
      <c r="AK55" s="67">
        <v>100</v>
      </c>
      <c r="AP55" s="86"/>
      <c r="AQ55" s="62" t="s">
        <v>500</v>
      </c>
      <c r="AR55" s="86">
        <v>11</v>
      </c>
      <c r="AS55" s="86">
        <v>1</v>
      </c>
      <c r="AT55" s="86"/>
      <c r="AU55" s="86">
        <v>2</v>
      </c>
      <c r="AV55" s="67"/>
      <c r="AW55" s="67">
        <v>3.7037037037037033</v>
      </c>
      <c r="AX55" s="67"/>
      <c r="AY55" s="67">
        <v>50</v>
      </c>
      <c r="BD55" s="86"/>
      <c r="BE55" s="62" t="s">
        <v>500</v>
      </c>
      <c r="BF55" s="86">
        <v>1</v>
      </c>
      <c r="BG55" s="86">
        <v>3</v>
      </c>
      <c r="BH55" s="86"/>
      <c r="BI55" s="86">
        <v>3</v>
      </c>
      <c r="BJ55" s="67"/>
      <c r="BK55" s="67">
        <v>5.5555555555555554</v>
      </c>
      <c r="BL55" s="67"/>
      <c r="BM55" s="67">
        <v>100</v>
      </c>
      <c r="BR55" s="86"/>
      <c r="BS55" s="62" t="s">
        <v>500</v>
      </c>
      <c r="BT55" s="86">
        <v>1</v>
      </c>
      <c r="BU55" s="86">
        <v>2</v>
      </c>
      <c r="BV55" s="86"/>
      <c r="BW55" s="86">
        <v>2</v>
      </c>
      <c r="BX55" s="67"/>
      <c r="BY55" s="67">
        <v>4.4444444444444446</v>
      </c>
      <c r="BZ55" s="67"/>
      <c r="CA55" s="67">
        <v>100</v>
      </c>
      <c r="CF55" s="86"/>
      <c r="CG55" s="62" t="s">
        <v>500</v>
      </c>
      <c r="CH55" s="86">
        <v>4</v>
      </c>
      <c r="CI55" s="86">
        <v>3</v>
      </c>
      <c r="CJ55" s="86"/>
      <c r="CK55" s="86">
        <v>4</v>
      </c>
      <c r="CL55" s="67"/>
      <c r="CM55" s="67">
        <v>8.8888888888888893</v>
      </c>
      <c r="CN55" s="67"/>
      <c r="CO55" s="67">
        <v>75</v>
      </c>
      <c r="CT55" s="86"/>
      <c r="CU55" s="62" t="s">
        <v>500</v>
      </c>
      <c r="CV55" s="86">
        <v>17</v>
      </c>
      <c r="CW55" s="86">
        <v>0</v>
      </c>
      <c r="CX55" s="86"/>
      <c r="CY55" s="86">
        <v>2</v>
      </c>
      <c r="CZ55" s="67"/>
      <c r="DA55" s="67">
        <v>4.4444444444444446</v>
      </c>
      <c r="DB55" s="67"/>
      <c r="DC55" s="67">
        <v>0</v>
      </c>
      <c r="DH55" s="86"/>
      <c r="DI55" s="62" t="s">
        <v>500</v>
      </c>
      <c r="DJ55" s="86">
        <v>1</v>
      </c>
      <c r="DK55" s="86">
        <v>3</v>
      </c>
      <c r="DL55" s="86"/>
      <c r="DM55" s="86">
        <v>3</v>
      </c>
      <c r="DN55" s="67"/>
      <c r="DO55" s="67">
        <v>6.666666666666667</v>
      </c>
      <c r="DP55" s="67"/>
      <c r="DQ55" s="67">
        <v>100</v>
      </c>
      <c r="DV55" s="86"/>
      <c r="DW55" s="62" t="s">
        <v>500</v>
      </c>
      <c r="DX55" s="86">
        <v>1</v>
      </c>
      <c r="DY55" s="86">
        <v>2</v>
      </c>
      <c r="DZ55" s="86"/>
      <c r="EA55" s="86">
        <v>2</v>
      </c>
      <c r="EB55" s="67"/>
      <c r="EC55" s="67">
        <v>4.4444444444444446</v>
      </c>
      <c r="ED55" s="67"/>
      <c r="EE55" s="67">
        <v>100</v>
      </c>
      <c r="EJ55" s="86"/>
      <c r="EK55" s="62" t="s">
        <v>500</v>
      </c>
      <c r="EL55" s="86">
        <v>1</v>
      </c>
      <c r="EM55" s="86">
        <v>2</v>
      </c>
      <c r="EN55" s="86"/>
      <c r="EO55" s="86">
        <v>2</v>
      </c>
      <c r="EP55" s="67"/>
      <c r="EQ55" s="67">
        <v>4.4444444444444446</v>
      </c>
      <c r="ER55" s="67"/>
      <c r="ES55" s="67">
        <v>100</v>
      </c>
      <c r="EX55" s="86"/>
      <c r="EY55" s="62" t="s">
        <v>500</v>
      </c>
      <c r="EZ55" s="86">
        <v>1</v>
      </c>
      <c r="FA55" s="86">
        <v>2</v>
      </c>
      <c r="FB55" s="86"/>
      <c r="FC55" s="86">
        <v>2</v>
      </c>
      <c r="FD55" s="67"/>
      <c r="FE55" s="67">
        <v>4.5454545454545459</v>
      </c>
      <c r="FF55" s="67"/>
      <c r="FG55" s="67">
        <v>100</v>
      </c>
    </row>
    <row r="56" spans="1:163" x14ac:dyDescent="0.25">
      <c r="A56" s="86"/>
      <c r="B56" s="62" t="s">
        <v>501</v>
      </c>
      <c r="C56" s="67">
        <v>0</v>
      </c>
      <c r="D56" s="67">
        <v>100</v>
      </c>
      <c r="E56" s="67">
        <v>100</v>
      </c>
      <c r="F56" s="67" t="s">
        <v>582</v>
      </c>
      <c r="G56" s="67">
        <v>0</v>
      </c>
      <c r="H56" s="67">
        <v>0</v>
      </c>
      <c r="I56" s="67">
        <v>100</v>
      </c>
      <c r="J56" s="67">
        <v>100</v>
      </c>
      <c r="K56" s="67">
        <v>100</v>
      </c>
      <c r="L56" s="67">
        <v>50</v>
      </c>
      <c r="M56" s="67">
        <v>100</v>
      </c>
      <c r="N56" s="86"/>
      <c r="O56" s="62" t="s">
        <v>501</v>
      </c>
      <c r="P56" s="86">
        <v>14</v>
      </c>
      <c r="Q56" s="86">
        <v>0</v>
      </c>
      <c r="R56" s="86"/>
      <c r="S56" s="86">
        <v>1</v>
      </c>
      <c r="T56" s="67"/>
      <c r="U56" s="67">
        <v>1.8867924528301887</v>
      </c>
      <c r="V56" s="67"/>
      <c r="W56" s="67">
        <v>0</v>
      </c>
      <c r="AB56" s="86"/>
      <c r="AC56" s="62" t="s">
        <v>501</v>
      </c>
      <c r="AD56" s="86">
        <v>1</v>
      </c>
      <c r="AE56" s="86">
        <v>1</v>
      </c>
      <c r="AF56" s="86"/>
      <c r="AG56" s="86">
        <v>1</v>
      </c>
      <c r="AH56" s="67"/>
      <c r="AI56" s="67">
        <v>1.9230769230769231</v>
      </c>
      <c r="AJ56" s="67"/>
      <c r="AK56" s="67">
        <v>100</v>
      </c>
      <c r="AP56" s="86"/>
      <c r="AQ56" s="62" t="s">
        <v>501</v>
      </c>
      <c r="AR56" s="86">
        <v>1</v>
      </c>
      <c r="AS56" s="86">
        <v>2</v>
      </c>
      <c r="AT56" s="86"/>
      <c r="AU56" s="86">
        <v>2</v>
      </c>
      <c r="AV56" s="67"/>
      <c r="AW56" s="67">
        <v>3.7037037037037033</v>
      </c>
      <c r="AX56" s="67"/>
      <c r="AY56" s="67">
        <v>100</v>
      </c>
      <c r="BD56" s="86"/>
      <c r="BE56" s="62" t="s">
        <v>501</v>
      </c>
      <c r="BF56" s="86" t="e">
        <v>#VALUE!</v>
      </c>
      <c r="BG56" s="86">
        <v>0</v>
      </c>
      <c r="BH56" s="86"/>
      <c r="BI56" s="86">
        <v>0</v>
      </c>
      <c r="BJ56" s="67"/>
      <c r="BK56" s="67">
        <v>0</v>
      </c>
      <c r="BL56" s="67"/>
      <c r="BM56" s="67" t="s">
        <v>582</v>
      </c>
      <c r="BR56" s="86"/>
      <c r="BS56" s="62" t="s">
        <v>501</v>
      </c>
      <c r="BT56" s="86">
        <v>13</v>
      </c>
      <c r="BU56" s="86">
        <v>0</v>
      </c>
      <c r="BV56" s="86"/>
      <c r="BW56" s="86">
        <v>1</v>
      </c>
      <c r="BX56" s="67"/>
      <c r="BY56" s="67">
        <v>2.2222222222222223</v>
      </c>
      <c r="BZ56" s="67"/>
      <c r="CA56" s="67">
        <v>0</v>
      </c>
      <c r="CF56" s="86"/>
      <c r="CG56" s="62" t="s">
        <v>501</v>
      </c>
      <c r="CH56" s="86">
        <v>12</v>
      </c>
      <c r="CI56" s="86">
        <v>0</v>
      </c>
      <c r="CJ56" s="86"/>
      <c r="CK56" s="86">
        <v>1</v>
      </c>
      <c r="CL56" s="67"/>
      <c r="CM56" s="67">
        <v>2.2222222222222223</v>
      </c>
      <c r="CN56" s="67"/>
      <c r="CO56" s="67">
        <v>0</v>
      </c>
      <c r="CT56" s="86"/>
      <c r="CU56" s="62" t="s">
        <v>501</v>
      </c>
      <c r="CV56" s="86">
        <v>1</v>
      </c>
      <c r="CW56" s="86">
        <v>1</v>
      </c>
      <c r="CX56" s="86"/>
      <c r="CY56" s="86">
        <v>1</v>
      </c>
      <c r="CZ56" s="67"/>
      <c r="DA56" s="67">
        <v>2.2222222222222223</v>
      </c>
      <c r="DB56" s="67"/>
      <c r="DC56" s="67">
        <v>100</v>
      </c>
      <c r="DH56" s="86"/>
      <c r="DI56" s="62" t="s">
        <v>501</v>
      </c>
      <c r="DJ56" s="86">
        <v>1</v>
      </c>
      <c r="DK56" s="86">
        <v>1</v>
      </c>
      <c r="DL56" s="86"/>
      <c r="DM56" s="86">
        <v>1</v>
      </c>
      <c r="DN56" s="67"/>
      <c r="DO56" s="67">
        <v>2.2222222222222223</v>
      </c>
      <c r="DP56" s="67"/>
      <c r="DQ56" s="67">
        <v>100</v>
      </c>
      <c r="DV56" s="86"/>
      <c r="DW56" s="62" t="s">
        <v>501</v>
      </c>
      <c r="DX56" s="86">
        <v>1</v>
      </c>
      <c r="DY56" s="86">
        <v>2</v>
      </c>
      <c r="DZ56" s="86"/>
      <c r="EA56" s="86">
        <v>2</v>
      </c>
      <c r="EB56" s="67"/>
      <c r="EC56" s="67">
        <v>4.4444444444444446</v>
      </c>
      <c r="ED56" s="67"/>
      <c r="EE56" s="67">
        <v>100</v>
      </c>
      <c r="EJ56" s="86"/>
      <c r="EK56" s="62" t="s">
        <v>501</v>
      </c>
      <c r="EL56" s="86">
        <v>13</v>
      </c>
      <c r="EM56" s="86">
        <v>1</v>
      </c>
      <c r="EN56" s="86"/>
      <c r="EO56" s="86">
        <v>2</v>
      </c>
      <c r="EP56" s="67"/>
      <c r="EQ56" s="67">
        <v>4.4444444444444446</v>
      </c>
      <c r="ER56" s="67"/>
      <c r="ES56" s="67">
        <v>50</v>
      </c>
      <c r="EX56" s="86"/>
      <c r="EY56" s="62" t="s">
        <v>501</v>
      </c>
      <c r="EZ56" s="86">
        <v>1</v>
      </c>
      <c r="FA56" s="86">
        <v>1</v>
      </c>
      <c r="FB56" s="86"/>
      <c r="FC56" s="86">
        <v>1</v>
      </c>
      <c r="FD56" s="67"/>
      <c r="FE56" s="67">
        <v>2.2727272727272729</v>
      </c>
      <c r="FF56" s="67"/>
      <c r="FG56" s="67">
        <v>100</v>
      </c>
    </row>
    <row r="57" spans="1:163" x14ac:dyDescent="0.25">
      <c r="A57" s="86"/>
      <c r="B57" s="62" t="s">
        <v>502</v>
      </c>
      <c r="C57" s="67">
        <v>33.333333333333329</v>
      </c>
      <c r="D57" s="67">
        <v>100</v>
      </c>
      <c r="E57" s="67">
        <v>66.666666666666657</v>
      </c>
      <c r="F57" s="67">
        <v>66.666666666666657</v>
      </c>
      <c r="G57" s="67" t="s">
        <v>582</v>
      </c>
      <c r="H57" s="67">
        <v>0</v>
      </c>
      <c r="I57" s="67">
        <v>100</v>
      </c>
      <c r="J57" s="67" t="s">
        <v>582</v>
      </c>
      <c r="K57" s="67">
        <v>100</v>
      </c>
      <c r="L57" s="67">
        <v>0</v>
      </c>
      <c r="M57" s="67">
        <v>100</v>
      </c>
      <c r="N57" s="86"/>
      <c r="O57" s="62" t="s">
        <v>502</v>
      </c>
      <c r="P57" s="86">
        <v>11</v>
      </c>
      <c r="Q57" s="86">
        <v>1</v>
      </c>
      <c r="R57" s="86"/>
      <c r="S57" s="86">
        <v>3</v>
      </c>
      <c r="T57" s="67"/>
      <c r="U57" s="67">
        <v>5.6603773584905666</v>
      </c>
      <c r="V57" s="67"/>
      <c r="W57" s="67">
        <v>33.333333333333329</v>
      </c>
      <c r="AB57" s="86"/>
      <c r="AC57" s="62" t="s">
        <v>502</v>
      </c>
      <c r="AD57" s="86">
        <v>1</v>
      </c>
      <c r="AE57" s="86">
        <v>3</v>
      </c>
      <c r="AF57" s="86"/>
      <c r="AG57" s="86">
        <v>3</v>
      </c>
      <c r="AH57" s="67"/>
      <c r="AI57" s="67">
        <v>5.7692307692307692</v>
      </c>
      <c r="AJ57" s="67"/>
      <c r="AK57" s="67">
        <v>100</v>
      </c>
      <c r="AP57" s="86"/>
      <c r="AQ57" s="62" t="s">
        <v>502</v>
      </c>
      <c r="AR57" s="86">
        <v>8</v>
      </c>
      <c r="AS57" s="86">
        <v>2</v>
      </c>
      <c r="AT57" s="86"/>
      <c r="AU57" s="86">
        <v>3</v>
      </c>
      <c r="AV57" s="67"/>
      <c r="AW57" s="67">
        <v>5.5555555555555554</v>
      </c>
      <c r="AX57" s="67"/>
      <c r="AY57" s="67">
        <v>66.666666666666657</v>
      </c>
      <c r="BD57" s="86"/>
      <c r="BE57" s="62" t="s">
        <v>502</v>
      </c>
      <c r="BF57" s="86">
        <v>12</v>
      </c>
      <c r="BG57" s="86">
        <v>2</v>
      </c>
      <c r="BH57" s="86"/>
      <c r="BI57" s="86">
        <v>3</v>
      </c>
      <c r="BJ57" s="67"/>
      <c r="BK57" s="67">
        <v>5.5555555555555554</v>
      </c>
      <c r="BL57" s="67"/>
      <c r="BM57" s="67">
        <v>66.666666666666657</v>
      </c>
      <c r="BR57" s="86"/>
      <c r="BS57" s="62" t="s">
        <v>502</v>
      </c>
      <c r="BT57" s="86" t="e">
        <v>#VALUE!</v>
      </c>
      <c r="BU57" s="86">
        <v>0</v>
      </c>
      <c r="BV57" s="86"/>
      <c r="BW57" s="86">
        <v>0</v>
      </c>
      <c r="BX57" s="67"/>
      <c r="BY57" s="67">
        <v>0</v>
      </c>
      <c r="BZ57" s="67"/>
      <c r="CA57" s="67" t="s">
        <v>582</v>
      </c>
      <c r="CF57" s="86"/>
      <c r="CG57" s="62" t="s">
        <v>502</v>
      </c>
      <c r="CH57" s="86">
        <v>13</v>
      </c>
      <c r="CI57" s="86">
        <v>0</v>
      </c>
      <c r="CJ57" s="86"/>
      <c r="CK57" s="86">
        <v>1</v>
      </c>
      <c r="CL57" s="67"/>
      <c r="CM57" s="67">
        <v>2.2222222222222223</v>
      </c>
      <c r="CN57" s="67"/>
      <c r="CO57" s="67">
        <v>0</v>
      </c>
      <c r="CT57" s="86"/>
      <c r="CU57" s="62" t="s">
        <v>502</v>
      </c>
      <c r="CV57" s="86">
        <v>1</v>
      </c>
      <c r="CW57" s="86">
        <v>1</v>
      </c>
      <c r="CX57" s="86"/>
      <c r="CY57" s="86">
        <v>1</v>
      </c>
      <c r="CZ57" s="67"/>
      <c r="DA57" s="67">
        <v>2.2222222222222223</v>
      </c>
      <c r="DB57" s="67"/>
      <c r="DC57" s="67">
        <v>100</v>
      </c>
      <c r="DH57" s="86"/>
      <c r="DI57" s="62" t="s">
        <v>502</v>
      </c>
      <c r="DJ57" s="86" t="e">
        <v>#VALUE!</v>
      </c>
      <c r="DK57" s="86">
        <v>0</v>
      </c>
      <c r="DL57" s="86"/>
      <c r="DM57" s="86">
        <v>0</v>
      </c>
      <c r="DN57" s="67"/>
      <c r="DO57" s="67">
        <v>0</v>
      </c>
      <c r="DP57" s="67"/>
      <c r="DQ57" s="67" t="s">
        <v>582</v>
      </c>
      <c r="DV57" s="86"/>
      <c r="DW57" s="62" t="s">
        <v>502</v>
      </c>
      <c r="DX57" s="86">
        <v>1</v>
      </c>
      <c r="DY57" s="86">
        <v>1</v>
      </c>
      <c r="DZ57" s="86"/>
      <c r="EA57" s="86">
        <v>1</v>
      </c>
      <c r="EB57" s="67"/>
      <c r="EC57" s="67">
        <v>2.2222222222222223</v>
      </c>
      <c r="ED57" s="67"/>
      <c r="EE57" s="67">
        <v>100</v>
      </c>
      <c r="EJ57" s="86"/>
      <c r="EK57" s="62" t="s">
        <v>502</v>
      </c>
      <c r="EL57" s="86">
        <v>15</v>
      </c>
      <c r="EM57" s="86">
        <v>0</v>
      </c>
      <c r="EN57" s="86"/>
      <c r="EO57" s="86">
        <v>3</v>
      </c>
      <c r="EP57" s="67"/>
      <c r="EQ57" s="67">
        <v>6.666666666666667</v>
      </c>
      <c r="ER57" s="67"/>
      <c r="ES57" s="67">
        <v>0</v>
      </c>
      <c r="EX57" s="86"/>
      <c r="EY57" s="62" t="s">
        <v>502</v>
      </c>
      <c r="EZ57" s="86">
        <v>1</v>
      </c>
      <c r="FA57" s="86">
        <v>2</v>
      </c>
      <c r="FB57" s="86"/>
      <c r="FC57" s="86">
        <v>2</v>
      </c>
      <c r="FD57" s="67"/>
      <c r="FE57" s="67">
        <v>4.5454545454545459</v>
      </c>
      <c r="FF57" s="67"/>
      <c r="FG57" s="67">
        <v>100</v>
      </c>
    </row>
    <row r="58" spans="1:163" x14ac:dyDescent="0.25">
      <c r="A58" s="86"/>
      <c r="B58" s="62" t="s">
        <v>503</v>
      </c>
      <c r="C58" s="67">
        <v>25</v>
      </c>
      <c r="D58" s="67">
        <v>83.333333333333343</v>
      </c>
      <c r="E58" s="67">
        <v>40</v>
      </c>
      <c r="F58" s="67">
        <v>100</v>
      </c>
      <c r="G58" s="67">
        <v>50</v>
      </c>
      <c r="H58" s="67">
        <v>50</v>
      </c>
      <c r="I58" s="67">
        <v>66.666666666666657</v>
      </c>
      <c r="J58" s="67">
        <v>100</v>
      </c>
      <c r="K58" s="67">
        <v>100</v>
      </c>
      <c r="L58" s="67">
        <v>100</v>
      </c>
      <c r="M58" s="67">
        <v>50</v>
      </c>
      <c r="N58" s="86"/>
      <c r="O58" s="62" t="s">
        <v>503</v>
      </c>
      <c r="P58" s="86">
        <v>13</v>
      </c>
      <c r="Q58" s="86">
        <v>1</v>
      </c>
      <c r="R58" s="86"/>
      <c r="S58" s="86">
        <v>4</v>
      </c>
      <c r="T58" s="67">
        <v>8</v>
      </c>
      <c r="U58" s="67">
        <v>7.5471698113207548</v>
      </c>
      <c r="V58" s="67">
        <v>15.09433962264151</v>
      </c>
      <c r="W58" s="67">
        <v>25</v>
      </c>
      <c r="AB58" s="86"/>
      <c r="AC58" s="62" t="s">
        <v>503</v>
      </c>
      <c r="AD58" s="86">
        <v>7</v>
      </c>
      <c r="AE58" s="86">
        <v>5</v>
      </c>
      <c r="AF58" s="86"/>
      <c r="AG58" s="86">
        <v>6</v>
      </c>
      <c r="AH58" s="67">
        <v>10</v>
      </c>
      <c r="AI58" s="67">
        <v>11.538461538461538</v>
      </c>
      <c r="AJ58" s="67">
        <v>19.23076923076923</v>
      </c>
      <c r="AK58" s="67">
        <v>83.333333333333343</v>
      </c>
      <c r="AP58" s="86"/>
      <c r="AQ58" s="62" t="s">
        <v>503</v>
      </c>
      <c r="AR58" s="86">
        <v>11</v>
      </c>
      <c r="AS58" s="86">
        <v>2</v>
      </c>
      <c r="AT58" s="86"/>
      <c r="AU58" s="86">
        <v>5</v>
      </c>
      <c r="AV58" s="67">
        <v>10</v>
      </c>
      <c r="AW58" s="67">
        <v>9.2592592592592595</v>
      </c>
      <c r="AX58" s="67">
        <v>18.518518518518519</v>
      </c>
      <c r="AY58" s="67">
        <v>40</v>
      </c>
      <c r="BD58" s="86"/>
      <c r="BE58" s="62" t="s">
        <v>503</v>
      </c>
      <c r="BF58" s="86">
        <v>1</v>
      </c>
      <c r="BG58" s="86">
        <v>2</v>
      </c>
      <c r="BH58" s="86"/>
      <c r="BI58" s="86">
        <v>2</v>
      </c>
      <c r="BJ58" s="67">
        <v>5</v>
      </c>
      <c r="BK58" s="67">
        <v>3.7037037037037033</v>
      </c>
      <c r="BL58" s="67">
        <v>9.2592592592592595</v>
      </c>
      <c r="BM58" s="67">
        <v>100</v>
      </c>
      <c r="BR58" s="86"/>
      <c r="BS58" s="62" t="s">
        <v>503</v>
      </c>
      <c r="BT58" s="86">
        <v>5</v>
      </c>
      <c r="BU58" s="86">
        <v>1</v>
      </c>
      <c r="BV58" s="86"/>
      <c r="BW58" s="86">
        <v>2</v>
      </c>
      <c r="BX58" s="67">
        <v>3</v>
      </c>
      <c r="BY58" s="67">
        <v>4.4444444444444446</v>
      </c>
      <c r="BZ58" s="67">
        <v>6.666666666666667</v>
      </c>
      <c r="CA58" s="67">
        <v>50</v>
      </c>
      <c r="CF58" s="86"/>
      <c r="CG58" s="62" t="s">
        <v>503</v>
      </c>
      <c r="CH58" s="86">
        <v>7</v>
      </c>
      <c r="CI58" s="86">
        <v>1</v>
      </c>
      <c r="CJ58" s="86"/>
      <c r="CK58" s="86">
        <v>2</v>
      </c>
      <c r="CL58" s="67">
        <v>4</v>
      </c>
      <c r="CM58" s="67">
        <v>4.4444444444444446</v>
      </c>
      <c r="CN58" s="67">
        <v>8.8888888888888893</v>
      </c>
      <c r="CO58" s="67">
        <v>50</v>
      </c>
      <c r="CT58" s="86"/>
      <c r="CU58" s="62" t="s">
        <v>503</v>
      </c>
      <c r="CV58" s="86">
        <v>13</v>
      </c>
      <c r="CW58" s="86">
        <v>2</v>
      </c>
      <c r="CX58" s="86"/>
      <c r="CY58" s="86">
        <v>3</v>
      </c>
      <c r="CZ58" s="67">
        <v>5</v>
      </c>
      <c r="DA58" s="67">
        <v>6.666666666666667</v>
      </c>
      <c r="DB58" s="67">
        <v>11.111111111111111</v>
      </c>
      <c r="DC58" s="67">
        <v>66.666666666666657</v>
      </c>
      <c r="DH58" s="86"/>
      <c r="DI58" s="62" t="s">
        <v>503</v>
      </c>
      <c r="DJ58" s="86">
        <v>1</v>
      </c>
      <c r="DK58" s="86">
        <v>3</v>
      </c>
      <c r="DL58" s="86"/>
      <c r="DM58" s="86">
        <v>3</v>
      </c>
      <c r="DN58" s="67">
        <v>4</v>
      </c>
      <c r="DO58" s="67">
        <v>6.666666666666667</v>
      </c>
      <c r="DP58" s="67">
        <v>8.8888888888888893</v>
      </c>
      <c r="DQ58" s="67">
        <v>100</v>
      </c>
      <c r="DV58" s="86"/>
      <c r="DW58" s="62" t="s">
        <v>503</v>
      </c>
      <c r="DX58" s="86">
        <v>1</v>
      </c>
      <c r="DY58" s="86">
        <v>2</v>
      </c>
      <c r="DZ58" s="86"/>
      <c r="EA58" s="86">
        <v>2</v>
      </c>
      <c r="EB58" s="67">
        <v>5</v>
      </c>
      <c r="EC58" s="67">
        <v>4.4444444444444446</v>
      </c>
      <c r="ED58" s="67">
        <v>11.111111111111111</v>
      </c>
      <c r="EE58" s="67">
        <v>100</v>
      </c>
      <c r="EJ58" s="86"/>
      <c r="EK58" s="62" t="s">
        <v>503</v>
      </c>
      <c r="EL58" s="86">
        <v>1</v>
      </c>
      <c r="EM58" s="86">
        <v>2</v>
      </c>
      <c r="EN58" s="86"/>
      <c r="EO58" s="86">
        <v>2</v>
      </c>
      <c r="EP58" s="67">
        <v>7</v>
      </c>
      <c r="EQ58" s="67">
        <v>4.4444444444444446</v>
      </c>
      <c r="ER58" s="67">
        <v>15.555555555555555</v>
      </c>
      <c r="ES58" s="67">
        <v>100</v>
      </c>
      <c r="EX58" s="86"/>
      <c r="EY58" s="62" t="s">
        <v>503</v>
      </c>
      <c r="EZ58" s="86">
        <v>10</v>
      </c>
      <c r="FA58" s="86">
        <v>1</v>
      </c>
      <c r="FB58" s="86"/>
      <c r="FC58" s="86">
        <v>2</v>
      </c>
      <c r="FD58" s="67">
        <v>5</v>
      </c>
      <c r="FE58" s="67">
        <v>4.5454545454545459</v>
      </c>
      <c r="FF58" s="67">
        <v>11.363636363636363</v>
      </c>
      <c r="FG58" s="67">
        <v>50</v>
      </c>
    </row>
    <row r="59" spans="1:163" x14ac:dyDescent="0.25">
      <c r="A59" s="86"/>
      <c r="B59" s="62" t="s">
        <v>504</v>
      </c>
      <c r="C59" s="67" t="s">
        <v>582</v>
      </c>
      <c r="D59" s="67" t="s">
        <v>582</v>
      </c>
      <c r="E59" s="67" t="s">
        <v>582</v>
      </c>
      <c r="F59" s="67" t="s">
        <v>582</v>
      </c>
      <c r="G59" s="67">
        <v>0</v>
      </c>
      <c r="H59" s="67">
        <v>0</v>
      </c>
      <c r="I59" s="67">
        <v>100</v>
      </c>
      <c r="J59" s="67">
        <v>100</v>
      </c>
      <c r="K59" s="67">
        <v>100</v>
      </c>
      <c r="L59" s="67">
        <v>100</v>
      </c>
      <c r="M59" s="67">
        <v>100</v>
      </c>
      <c r="N59" s="86"/>
      <c r="O59" s="62" t="s">
        <v>504</v>
      </c>
      <c r="P59" s="86" t="e">
        <v>#VALUE!</v>
      </c>
      <c r="Q59" s="86">
        <v>0</v>
      </c>
      <c r="R59" s="86"/>
      <c r="S59" s="86">
        <v>0</v>
      </c>
      <c r="T59" s="67"/>
      <c r="U59" s="67">
        <v>0</v>
      </c>
      <c r="V59" s="67"/>
      <c r="W59" s="67" t="s">
        <v>582</v>
      </c>
      <c r="AB59" s="86"/>
      <c r="AC59" s="62" t="s">
        <v>504</v>
      </c>
      <c r="AD59" s="86" t="e">
        <v>#VALUE!</v>
      </c>
      <c r="AE59" s="86">
        <v>0</v>
      </c>
      <c r="AF59" s="86"/>
      <c r="AG59" s="86">
        <v>0</v>
      </c>
      <c r="AH59" s="67"/>
      <c r="AI59" s="67">
        <v>0</v>
      </c>
      <c r="AJ59" s="67"/>
      <c r="AK59" s="67" t="s">
        <v>582</v>
      </c>
      <c r="AP59" s="86"/>
      <c r="AQ59" s="62" t="s">
        <v>504</v>
      </c>
      <c r="AR59" s="86" t="e">
        <v>#VALUE!</v>
      </c>
      <c r="AS59" s="86">
        <v>0</v>
      </c>
      <c r="AT59" s="86"/>
      <c r="AU59" s="86">
        <v>0</v>
      </c>
      <c r="AV59" s="67"/>
      <c r="AW59" s="67">
        <v>0</v>
      </c>
      <c r="AX59" s="67"/>
      <c r="AY59" s="67" t="s">
        <v>582</v>
      </c>
      <c r="BD59" s="86"/>
      <c r="BE59" s="62" t="s">
        <v>504</v>
      </c>
      <c r="BF59" s="86" t="e">
        <v>#VALUE!</v>
      </c>
      <c r="BG59" s="86">
        <v>0</v>
      </c>
      <c r="BH59" s="86"/>
      <c r="BI59" s="86">
        <v>0</v>
      </c>
      <c r="BJ59" s="67"/>
      <c r="BK59" s="67">
        <v>0</v>
      </c>
      <c r="BL59" s="67"/>
      <c r="BM59" s="67" t="s">
        <v>582</v>
      </c>
      <c r="BR59" s="86"/>
      <c r="BS59" s="62" t="s">
        <v>504</v>
      </c>
      <c r="BT59" s="86">
        <v>14</v>
      </c>
      <c r="BU59" s="86">
        <v>0</v>
      </c>
      <c r="BV59" s="86"/>
      <c r="BW59" s="86">
        <v>2</v>
      </c>
      <c r="BX59" s="67"/>
      <c r="BY59" s="67">
        <v>4.4444444444444446</v>
      </c>
      <c r="BZ59" s="67"/>
      <c r="CA59" s="67">
        <v>0</v>
      </c>
      <c r="CF59" s="86"/>
      <c r="CG59" s="62" t="s">
        <v>504</v>
      </c>
      <c r="CH59" s="86">
        <v>13</v>
      </c>
      <c r="CI59" s="86">
        <v>0</v>
      </c>
      <c r="CJ59" s="86"/>
      <c r="CK59" s="86">
        <v>1</v>
      </c>
      <c r="CL59" s="67"/>
      <c r="CM59" s="67">
        <v>2.2222222222222223</v>
      </c>
      <c r="CN59" s="67"/>
      <c r="CO59" s="67">
        <v>0</v>
      </c>
      <c r="CT59" s="86"/>
      <c r="CU59" s="62" t="s">
        <v>504</v>
      </c>
      <c r="CV59" s="86">
        <v>1</v>
      </c>
      <c r="CW59" s="86">
        <v>1</v>
      </c>
      <c r="CX59" s="86"/>
      <c r="CY59" s="86">
        <v>1</v>
      </c>
      <c r="CZ59" s="67"/>
      <c r="DA59" s="67">
        <v>2.2222222222222223</v>
      </c>
      <c r="DB59" s="67"/>
      <c r="DC59" s="67">
        <v>100</v>
      </c>
      <c r="DH59" s="86"/>
      <c r="DI59" s="62" t="s">
        <v>504</v>
      </c>
      <c r="DJ59" s="86">
        <v>1</v>
      </c>
      <c r="DK59" s="86">
        <v>1</v>
      </c>
      <c r="DL59" s="86"/>
      <c r="DM59" s="86">
        <v>1</v>
      </c>
      <c r="DN59" s="67"/>
      <c r="DO59" s="67">
        <v>2.2222222222222223</v>
      </c>
      <c r="DP59" s="67"/>
      <c r="DQ59" s="67">
        <v>100</v>
      </c>
      <c r="DV59" s="86"/>
      <c r="DW59" s="62" t="s">
        <v>504</v>
      </c>
      <c r="DX59" s="86">
        <v>1</v>
      </c>
      <c r="DY59" s="86">
        <v>1</v>
      </c>
      <c r="DZ59" s="86"/>
      <c r="EA59" s="86">
        <v>1</v>
      </c>
      <c r="EB59" s="67"/>
      <c r="EC59" s="67">
        <v>2.2222222222222223</v>
      </c>
      <c r="ED59" s="67"/>
      <c r="EE59" s="67">
        <v>100</v>
      </c>
      <c r="EJ59" s="86"/>
      <c r="EK59" s="62" t="s">
        <v>504</v>
      </c>
      <c r="EL59" s="86">
        <v>1</v>
      </c>
      <c r="EM59" s="86">
        <v>1</v>
      </c>
      <c r="EN59" s="86"/>
      <c r="EO59" s="86">
        <v>1</v>
      </c>
      <c r="EP59" s="67"/>
      <c r="EQ59" s="67">
        <v>2.2222222222222223</v>
      </c>
      <c r="ER59" s="67"/>
      <c r="ES59" s="67">
        <v>100</v>
      </c>
      <c r="EX59" s="86"/>
      <c r="EY59" s="62" t="s">
        <v>504</v>
      </c>
      <c r="EZ59" s="86">
        <v>1</v>
      </c>
      <c r="FA59" s="86">
        <v>1</v>
      </c>
      <c r="FB59" s="86"/>
      <c r="FC59" s="86">
        <v>1</v>
      </c>
      <c r="FD59" s="67"/>
      <c r="FE59" s="67">
        <v>2.2727272727272729</v>
      </c>
      <c r="FF59" s="67"/>
      <c r="FG59" s="67">
        <v>100</v>
      </c>
    </row>
    <row r="60" spans="1:163" x14ac:dyDescent="0.25">
      <c r="A60" s="86"/>
      <c r="B60" s="62" t="s">
        <v>505</v>
      </c>
      <c r="C60" s="67" t="s">
        <v>582</v>
      </c>
      <c r="D60" s="67" t="s">
        <v>582</v>
      </c>
      <c r="E60" s="67" t="s">
        <v>582</v>
      </c>
      <c r="F60" s="67">
        <v>100</v>
      </c>
      <c r="G60" s="67" t="s">
        <v>582</v>
      </c>
      <c r="H60" s="67">
        <v>0</v>
      </c>
      <c r="I60" s="67" t="s">
        <v>582</v>
      </c>
      <c r="J60" s="67" t="s">
        <v>582</v>
      </c>
      <c r="K60" s="67">
        <v>100</v>
      </c>
      <c r="L60" s="67" t="s">
        <v>582</v>
      </c>
      <c r="M60" s="67">
        <v>100</v>
      </c>
      <c r="N60" s="86"/>
      <c r="O60" s="62" t="s">
        <v>505</v>
      </c>
      <c r="P60" s="86" t="e">
        <v>#VALUE!</v>
      </c>
      <c r="Q60" s="86">
        <v>0</v>
      </c>
      <c r="R60" s="86"/>
      <c r="S60" s="86">
        <v>0</v>
      </c>
      <c r="T60" s="67"/>
      <c r="U60" s="67">
        <v>0</v>
      </c>
      <c r="V60" s="67"/>
      <c r="W60" s="67" t="s">
        <v>582</v>
      </c>
      <c r="AB60" s="86"/>
      <c r="AC60" s="62" t="s">
        <v>505</v>
      </c>
      <c r="AD60" s="86" t="e">
        <v>#VALUE!</v>
      </c>
      <c r="AE60" s="86">
        <v>0</v>
      </c>
      <c r="AF60" s="86"/>
      <c r="AG60" s="86">
        <v>0</v>
      </c>
      <c r="AH60" s="67"/>
      <c r="AI60" s="67">
        <v>0</v>
      </c>
      <c r="AJ60" s="67"/>
      <c r="AK60" s="67" t="s">
        <v>582</v>
      </c>
      <c r="AP60" s="86"/>
      <c r="AQ60" s="62" t="s">
        <v>505</v>
      </c>
      <c r="AR60" s="86" t="e">
        <v>#VALUE!</v>
      </c>
      <c r="AS60" s="86">
        <v>0</v>
      </c>
      <c r="AT60" s="86"/>
      <c r="AU60" s="86">
        <v>0</v>
      </c>
      <c r="AV60" s="67"/>
      <c r="AW60" s="67">
        <v>0</v>
      </c>
      <c r="AX60" s="67"/>
      <c r="AY60" s="67" t="s">
        <v>582</v>
      </c>
      <c r="BD60" s="86"/>
      <c r="BE60" s="62" t="s">
        <v>505</v>
      </c>
      <c r="BF60" s="86">
        <v>1</v>
      </c>
      <c r="BG60" s="86">
        <v>1</v>
      </c>
      <c r="BH60" s="86"/>
      <c r="BI60" s="86">
        <v>1</v>
      </c>
      <c r="BJ60" s="67"/>
      <c r="BK60" s="67">
        <v>1.8518518518518516</v>
      </c>
      <c r="BL60" s="67"/>
      <c r="BM60" s="67">
        <v>100</v>
      </c>
      <c r="BR60" s="86"/>
      <c r="BS60" s="62" t="s">
        <v>505</v>
      </c>
      <c r="BT60" s="86" t="e">
        <v>#VALUE!</v>
      </c>
      <c r="BU60" s="86">
        <v>0</v>
      </c>
      <c r="BV60" s="86"/>
      <c r="BW60" s="86">
        <v>0</v>
      </c>
      <c r="BX60" s="67"/>
      <c r="BY60" s="67">
        <v>0</v>
      </c>
      <c r="BZ60" s="67"/>
      <c r="CA60" s="67" t="s">
        <v>582</v>
      </c>
      <c r="CF60" s="86"/>
      <c r="CG60" s="62" t="s">
        <v>505</v>
      </c>
      <c r="CH60" s="86">
        <v>14</v>
      </c>
      <c r="CI60" s="86">
        <v>0</v>
      </c>
      <c r="CJ60" s="86"/>
      <c r="CK60" s="86">
        <v>1</v>
      </c>
      <c r="CL60" s="67"/>
      <c r="CM60" s="67">
        <v>2.2222222222222223</v>
      </c>
      <c r="CN60" s="67"/>
      <c r="CO60" s="67">
        <v>0</v>
      </c>
      <c r="CT60" s="86"/>
      <c r="CU60" s="62" t="s">
        <v>505</v>
      </c>
      <c r="CV60" s="86" t="e">
        <v>#VALUE!</v>
      </c>
      <c r="CW60" s="86">
        <v>0</v>
      </c>
      <c r="CX60" s="86"/>
      <c r="CY60" s="86">
        <v>0</v>
      </c>
      <c r="CZ60" s="67"/>
      <c r="DA60" s="67">
        <v>0</v>
      </c>
      <c r="DB60" s="67"/>
      <c r="DC60" s="67" t="s">
        <v>582</v>
      </c>
      <c r="DH60" s="86"/>
      <c r="DI60" s="62" t="s">
        <v>505</v>
      </c>
      <c r="DJ60" s="86" t="e">
        <v>#VALUE!</v>
      </c>
      <c r="DK60" s="86">
        <v>0</v>
      </c>
      <c r="DL60" s="86"/>
      <c r="DM60" s="86">
        <v>0</v>
      </c>
      <c r="DN60" s="67"/>
      <c r="DO60" s="67">
        <v>0</v>
      </c>
      <c r="DP60" s="67"/>
      <c r="DQ60" s="67" t="s">
        <v>582</v>
      </c>
      <c r="DV60" s="86"/>
      <c r="DW60" s="62" t="s">
        <v>505</v>
      </c>
      <c r="DX60" s="86">
        <v>1</v>
      </c>
      <c r="DY60" s="86">
        <v>1</v>
      </c>
      <c r="DZ60" s="86"/>
      <c r="EA60" s="86">
        <v>1</v>
      </c>
      <c r="EB60" s="67"/>
      <c r="EC60" s="67">
        <v>2.2222222222222223</v>
      </c>
      <c r="ED60" s="67"/>
      <c r="EE60" s="67">
        <v>100</v>
      </c>
      <c r="EJ60" s="86"/>
      <c r="EK60" s="62" t="s">
        <v>505</v>
      </c>
      <c r="EL60" s="86" t="e">
        <v>#VALUE!</v>
      </c>
      <c r="EM60" s="86">
        <v>0</v>
      </c>
      <c r="EN60" s="86"/>
      <c r="EO60" s="86">
        <v>0</v>
      </c>
      <c r="EP60" s="67"/>
      <c r="EQ60" s="67">
        <v>0</v>
      </c>
      <c r="ER60" s="67"/>
      <c r="ES60" s="67" t="s">
        <v>582</v>
      </c>
      <c r="EX60" s="86"/>
      <c r="EY60" s="62" t="s">
        <v>505</v>
      </c>
      <c r="EZ60" s="86">
        <v>1</v>
      </c>
      <c r="FA60" s="86">
        <v>1</v>
      </c>
      <c r="FB60" s="86"/>
      <c r="FC60" s="86">
        <v>1</v>
      </c>
      <c r="FD60" s="67"/>
      <c r="FE60" s="67">
        <v>2.2727272727272729</v>
      </c>
      <c r="FF60" s="67"/>
      <c r="FG60" s="67">
        <v>100</v>
      </c>
    </row>
    <row r="61" spans="1:163" x14ac:dyDescent="0.25">
      <c r="A61" s="86"/>
      <c r="B61" s="62" t="s">
        <v>506</v>
      </c>
      <c r="C61" s="67">
        <v>0</v>
      </c>
      <c r="D61" s="67">
        <v>100</v>
      </c>
      <c r="E61" s="67">
        <v>50</v>
      </c>
      <c r="F61" s="67">
        <v>75</v>
      </c>
      <c r="G61" s="67">
        <v>50</v>
      </c>
      <c r="H61" s="67">
        <v>50</v>
      </c>
      <c r="I61" s="67">
        <v>100</v>
      </c>
      <c r="J61" s="67">
        <v>50</v>
      </c>
      <c r="K61" s="67">
        <v>75</v>
      </c>
      <c r="L61" s="67">
        <v>66.666666666666657</v>
      </c>
      <c r="M61" s="67">
        <v>50</v>
      </c>
      <c r="N61" s="86"/>
      <c r="O61" s="62" t="s">
        <v>506</v>
      </c>
      <c r="P61" s="86">
        <v>15</v>
      </c>
      <c r="Q61" s="86">
        <v>0</v>
      </c>
      <c r="R61" s="86"/>
      <c r="S61" s="86">
        <v>2</v>
      </c>
      <c r="T61" s="67"/>
      <c r="U61" s="67">
        <v>3.7735849056603774</v>
      </c>
      <c r="V61" s="67"/>
      <c r="W61" s="67">
        <v>0</v>
      </c>
      <c r="AB61" s="86"/>
      <c r="AC61" s="62" t="s">
        <v>506</v>
      </c>
      <c r="AD61" s="86">
        <v>1</v>
      </c>
      <c r="AE61" s="86">
        <v>2</v>
      </c>
      <c r="AF61" s="86"/>
      <c r="AG61" s="86">
        <v>2</v>
      </c>
      <c r="AH61" s="67"/>
      <c r="AI61" s="67">
        <v>3.8461538461538463</v>
      </c>
      <c r="AJ61" s="67"/>
      <c r="AK61" s="67">
        <v>100</v>
      </c>
      <c r="AP61" s="86"/>
      <c r="AQ61" s="62" t="s">
        <v>506</v>
      </c>
      <c r="AR61" s="86">
        <v>10</v>
      </c>
      <c r="AS61" s="86">
        <v>1</v>
      </c>
      <c r="AT61" s="86"/>
      <c r="AU61" s="86">
        <v>2</v>
      </c>
      <c r="AV61" s="67"/>
      <c r="AW61" s="67">
        <v>3.7037037037037033</v>
      </c>
      <c r="AX61" s="67"/>
      <c r="AY61" s="67">
        <v>50</v>
      </c>
      <c r="BD61" s="86"/>
      <c r="BE61" s="62" t="s">
        <v>506</v>
      </c>
      <c r="BF61" s="86">
        <v>10</v>
      </c>
      <c r="BG61" s="86">
        <v>3</v>
      </c>
      <c r="BH61" s="86"/>
      <c r="BI61" s="86">
        <v>4</v>
      </c>
      <c r="BJ61" s="67"/>
      <c r="BK61" s="67">
        <v>7.4074074074074066</v>
      </c>
      <c r="BL61" s="67"/>
      <c r="BM61" s="67">
        <v>75</v>
      </c>
      <c r="BR61" s="86"/>
      <c r="BS61" s="62" t="s">
        <v>506</v>
      </c>
      <c r="BT61" s="86">
        <v>6</v>
      </c>
      <c r="BU61" s="86">
        <v>2</v>
      </c>
      <c r="BV61" s="86"/>
      <c r="BW61" s="86">
        <v>4</v>
      </c>
      <c r="BX61" s="67"/>
      <c r="BY61" s="67">
        <v>8.8888888888888893</v>
      </c>
      <c r="BZ61" s="67"/>
      <c r="CA61" s="67">
        <v>50</v>
      </c>
      <c r="CF61" s="86"/>
      <c r="CG61" s="62" t="s">
        <v>506</v>
      </c>
      <c r="CH61" s="86">
        <v>8</v>
      </c>
      <c r="CI61" s="86">
        <v>1</v>
      </c>
      <c r="CJ61" s="86"/>
      <c r="CK61" s="86">
        <v>2</v>
      </c>
      <c r="CL61" s="67"/>
      <c r="CM61" s="67">
        <v>4.4444444444444446</v>
      </c>
      <c r="CN61" s="67"/>
      <c r="CO61" s="67">
        <v>50</v>
      </c>
      <c r="CT61" s="86"/>
      <c r="CU61" s="62" t="s">
        <v>506</v>
      </c>
      <c r="CV61" s="86">
        <v>1</v>
      </c>
      <c r="CW61" s="86">
        <v>2</v>
      </c>
      <c r="CX61" s="86"/>
      <c r="CY61" s="86">
        <v>2</v>
      </c>
      <c r="CZ61" s="67"/>
      <c r="DA61" s="67">
        <v>4.4444444444444446</v>
      </c>
      <c r="DB61" s="67"/>
      <c r="DC61" s="67">
        <v>100</v>
      </c>
      <c r="DH61" s="86"/>
      <c r="DI61" s="62" t="s">
        <v>506</v>
      </c>
      <c r="DJ61" s="86">
        <v>12</v>
      </c>
      <c r="DK61" s="86">
        <v>2</v>
      </c>
      <c r="DL61" s="86"/>
      <c r="DM61" s="86">
        <v>4</v>
      </c>
      <c r="DN61" s="67"/>
      <c r="DO61" s="67">
        <v>8.8888888888888893</v>
      </c>
      <c r="DP61" s="67"/>
      <c r="DQ61" s="67">
        <v>50</v>
      </c>
      <c r="DV61" s="86"/>
      <c r="DW61" s="62" t="s">
        <v>506</v>
      </c>
      <c r="DX61" s="86">
        <v>12</v>
      </c>
      <c r="DY61" s="86">
        <v>3</v>
      </c>
      <c r="DZ61" s="86"/>
      <c r="EA61" s="86">
        <v>4</v>
      </c>
      <c r="EB61" s="67"/>
      <c r="EC61" s="67">
        <v>8.8888888888888893</v>
      </c>
      <c r="ED61" s="67"/>
      <c r="EE61" s="67">
        <v>75</v>
      </c>
      <c r="EJ61" s="86"/>
      <c r="EK61" s="62" t="s">
        <v>506</v>
      </c>
      <c r="EL61" s="86">
        <v>10</v>
      </c>
      <c r="EM61" s="86">
        <v>2</v>
      </c>
      <c r="EN61" s="86"/>
      <c r="EO61" s="86">
        <v>3</v>
      </c>
      <c r="EP61" s="67"/>
      <c r="EQ61" s="67">
        <v>6.666666666666667</v>
      </c>
      <c r="ER61" s="67"/>
      <c r="ES61" s="67">
        <v>66.666666666666657</v>
      </c>
      <c r="EX61" s="86"/>
      <c r="EY61" s="62" t="s">
        <v>506</v>
      </c>
      <c r="EZ61" s="86">
        <v>9</v>
      </c>
      <c r="FA61" s="86">
        <v>1</v>
      </c>
      <c r="FB61" s="86"/>
      <c r="FC61" s="86">
        <v>2</v>
      </c>
      <c r="FD61" s="67"/>
      <c r="FE61" s="67">
        <v>4.5454545454545459</v>
      </c>
      <c r="FF61" s="67"/>
      <c r="FG61" s="67">
        <v>50</v>
      </c>
    </row>
    <row r="62" spans="1:163" x14ac:dyDescent="0.25">
      <c r="A62" s="86"/>
      <c r="B62" s="62" t="s">
        <v>507</v>
      </c>
      <c r="C62" s="67" t="s">
        <v>582</v>
      </c>
      <c r="D62" s="67">
        <v>100</v>
      </c>
      <c r="E62" s="67" t="s">
        <v>582</v>
      </c>
      <c r="F62" s="67" t="s">
        <v>582</v>
      </c>
      <c r="G62" s="67" t="s">
        <v>582</v>
      </c>
      <c r="H62" s="67">
        <v>0</v>
      </c>
      <c r="I62" s="67">
        <v>100</v>
      </c>
      <c r="J62" s="67" t="s">
        <v>582</v>
      </c>
      <c r="K62" s="67" t="s">
        <v>582</v>
      </c>
      <c r="L62" s="67" t="s">
        <v>582</v>
      </c>
      <c r="M62" s="67" t="s">
        <v>582</v>
      </c>
      <c r="N62" s="86"/>
      <c r="O62" s="62" t="s">
        <v>507</v>
      </c>
      <c r="P62" s="86" t="e">
        <v>#VALUE!</v>
      </c>
      <c r="Q62" s="86">
        <v>0</v>
      </c>
      <c r="R62" s="86"/>
      <c r="S62" s="86">
        <v>0</v>
      </c>
      <c r="T62" s="67"/>
      <c r="U62" s="67">
        <v>0</v>
      </c>
      <c r="V62" s="67"/>
      <c r="W62" s="67" t="s">
        <v>582</v>
      </c>
      <c r="AB62" s="86"/>
      <c r="AC62" s="62" t="s">
        <v>507</v>
      </c>
      <c r="AD62" s="86">
        <v>1</v>
      </c>
      <c r="AE62" s="86">
        <v>1</v>
      </c>
      <c r="AF62" s="86"/>
      <c r="AG62" s="86">
        <v>1</v>
      </c>
      <c r="AH62" s="67"/>
      <c r="AI62" s="67">
        <v>1.9230769230769231</v>
      </c>
      <c r="AJ62" s="67"/>
      <c r="AK62" s="67">
        <v>100</v>
      </c>
      <c r="AP62" s="86"/>
      <c r="AQ62" s="62" t="s">
        <v>507</v>
      </c>
      <c r="AR62" s="86" t="e">
        <v>#VALUE!</v>
      </c>
      <c r="AS62" s="86">
        <v>0</v>
      </c>
      <c r="AT62" s="86"/>
      <c r="AU62" s="86">
        <v>0</v>
      </c>
      <c r="AV62" s="67"/>
      <c r="AW62" s="67">
        <v>0</v>
      </c>
      <c r="AX62" s="67"/>
      <c r="AY62" s="67" t="s">
        <v>582</v>
      </c>
      <c r="BD62" s="86"/>
      <c r="BE62" s="62" t="s">
        <v>507</v>
      </c>
      <c r="BF62" s="86" t="e">
        <v>#VALUE!</v>
      </c>
      <c r="BG62" s="86">
        <v>0</v>
      </c>
      <c r="BH62" s="86"/>
      <c r="BI62" s="86">
        <v>0</v>
      </c>
      <c r="BJ62" s="67"/>
      <c r="BK62" s="67">
        <v>0</v>
      </c>
      <c r="BL62" s="67"/>
      <c r="BM62" s="67" t="s">
        <v>582</v>
      </c>
      <c r="BR62" s="86"/>
      <c r="BS62" s="62" t="s">
        <v>507</v>
      </c>
      <c r="BT62" s="86" t="e">
        <v>#VALUE!</v>
      </c>
      <c r="BU62" s="86">
        <v>0</v>
      </c>
      <c r="BV62" s="86"/>
      <c r="BW62" s="86">
        <v>0</v>
      </c>
      <c r="BX62" s="67"/>
      <c r="BY62" s="67">
        <v>0</v>
      </c>
      <c r="BZ62" s="67"/>
      <c r="CA62" s="67" t="s">
        <v>582</v>
      </c>
      <c r="CF62" s="86"/>
      <c r="CG62" s="62" t="s">
        <v>507</v>
      </c>
      <c r="CH62" s="86">
        <v>13</v>
      </c>
      <c r="CI62" s="86">
        <v>0</v>
      </c>
      <c r="CJ62" s="86"/>
      <c r="CK62" s="86">
        <v>1</v>
      </c>
      <c r="CL62" s="67"/>
      <c r="CM62" s="67">
        <v>2.2222222222222223</v>
      </c>
      <c r="CN62" s="67"/>
      <c r="CO62" s="67">
        <v>0</v>
      </c>
      <c r="CT62" s="86"/>
      <c r="CU62" s="62" t="s">
        <v>507</v>
      </c>
      <c r="CV62" s="86">
        <v>1</v>
      </c>
      <c r="CW62" s="86">
        <v>1</v>
      </c>
      <c r="CX62" s="86"/>
      <c r="CY62" s="86">
        <v>1</v>
      </c>
      <c r="CZ62" s="67"/>
      <c r="DA62" s="67">
        <v>2.2222222222222223</v>
      </c>
      <c r="DB62" s="67"/>
      <c r="DC62" s="67">
        <v>100</v>
      </c>
      <c r="DH62" s="86"/>
      <c r="DI62" s="62" t="s">
        <v>507</v>
      </c>
      <c r="DJ62" s="86" t="e">
        <v>#VALUE!</v>
      </c>
      <c r="DK62" s="86">
        <v>0</v>
      </c>
      <c r="DL62" s="86"/>
      <c r="DM62" s="86">
        <v>0</v>
      </c>
      <c r="DN62" s="67"/>
      <c r="DO62" s="67">
        <v>0</v>
      </c>
      <c r="DP62" s="67"/>
      <c r="DQ62" s="67" t="s">
        <v>582</v>
      </c>
      <c r="DV62" s="86"/>
      <c r="DW62" s="62" t="s">
        <v>507</v>
      </c>
      <c r="DX62" s="86" t="e">
        <v>#VALUE!</v>
      </c>
      <c r="DY62" s="86">
        <v>0</v>
      </c>
      <c r="DZ62" s="86"/>
      <c r="EA62" s="86">
        <v>0</v>
      </c>
      <c r="EB62" s="67"/>
      <c r="EC62" s="67">
        <v>0</v>
      </c>
      <c r="ED62" s="67"/>
      <c r="EE62" s="67" t="s">
        <v>582</v>
      </c>
      <c r="EJ62" s="86"/>
      <c r="EK62" s="62" t="s">
        <v>507</v>
      </c>
      <c r="EL62" s="86" t="e">
        <v>#VALUE!</v>
      </c>
      <c r="EM62" s="86">
        <v>0</v>
      </c>
      <c r="EN62" s="86"/>
      <c r="EO62" s="86">
        <v>0</v>
      </c>
      <c r="EP62" s="67"/>
      <c r="EQ62" s="67">
        <v>0</v>
      </c>
      <c r="ER62" s="67"/>
      <c r="ES62" s="67" t="s">
        <v>582</v>
      </c>
      <c r="EX62" s="86"/>
      <c r="EY62" s="62" t="s">
        <v>507</v>
      </c>
      <c r="EZ62" s="86" t="e">
        <v>#VALUE!</v>
      </c>
      <c r="FA62" s="86">
        <v>0</v>
      </c>
      <c r="FB62" s="86"/>
      <c r="FC62" s="86">
        <v>0</v>
      </c>
      <c r="FD62" s="67"/>
      <c r="FE62" s="67">
        <v>0</v>
      </c>
      <c r="FF62" s="67"/>
      <c r="FG62" s="67" t="s">
        <v>582</v>
      </c>
    </row>
    <row r="63" spans="1:163" x14ac:dyDescent="0.25">
      <c r="A63" s="86"/>
      <c r="B63" s="62" t="s">
        <v>508</v>
      </c>
      <c r="C63" s="67">
        <v>100</v>
      </c>
      <c r="D63" s="67">
        <v>100</v>
      </c>
      <c r="E63" s="67">
        <v>100</v>
      </c>
      <c r="F63" s="67" t="s">
        <v>582</v>
      </c>
      <c r="G63" s="67">
        <v>50</v>
      </c>
      <c r="H63" s="67">
        <v>100</v>
      </c>
      <c r="I63" s="67">
        <v>100</v>
      </c>
      <c r="J63" s="67">
        <v>100</v>
      </c>
      <c r="K63" s="67">
        <v>100</v>
      </c>
      <c r="L63" s="67" t="s">
        <v>582</v>
      </c>
      <c r="M63" s="67">
        <v>100</v>
      </c>
      <c r="N63" s="86"/>
      <c r="O63" s="62" t="s">
        <v>508</v>
      </c>
      <c r="P63" s="86">
        <v>1</v>
      </c>
      <c r="Q63" s="86">
        <v>1</v>
      </c>
      <c r="R63" s="86"/>
      <c r="S63" s="86">
        <v>1</v>
      </c>
      <c r="T63" s="67"/>
      <c r="U63" s="67">
        <v>1.8867924528301887</v>
      </c>
      <c r="V63" s="67"/>
      <c r="W63" s="67">
        <v>100</v>
      </c>
      <c r="AB63" s="86"/>
      <c r="AC63" s="62" t="s">
        <v>508</v>
      </c>
      <c r="AD63" s="86">
        <v>1</v>
      </c>
      <c r="AE63" s="86">
        <v>1</v>
      </c>
      <c r="AF63" s="86"/>
      <c r="AG63" s="86">
        <v>1</v>
      </c>
      <c r="AH63" s="67"/>
      <c r="AI63" s="67">
        <v>1.9230769230769231</v>
      </c>
      <c r="AJ63" s="67"/>
      <c r="AK63" s="67">
        <v>100</v>
      </c>
      <c r="AP63" s="86"/>
      <c r="AQ63" s="62" t="s">
        <v>508</v>
      </c>
      <c r="AR63" s="86">
        <v>1</v>
      </c>
      <c r="AS63" s="86">
        <v>1</v>
      </c>
      <c r="AT63" s="86"/>
      <c r="AU63" s="86">
        <v>1</v>
      </c>
      <c r="AV63" s="67"/>
      <c r="AW63" s="67">
        <v>1.8518518518518516</v>
      </c>
      <c r="AX63" s="67"/>
      <c r="AY63" s="67">
        <v>100</v>
      </c>
      <c r="BD63" s="86"/>
      <c r="BE63" s="62" t="s">
        <v>508</v>
      </c>
      <c r="BF63" s="86" t="e">
        <v>#VALUE!</v>
      </c>
      <c r="BG63" s="86">
        <v>0</v>
      </c>
      <c r="BH63" s="86"/>
      <c r="BI63" s="86">
        <v>0</v>
      </c>
      <c r="BJ63" s="67"/>
      <c r="BK63" s="67">
        <v>0</v>
      </c>
      <c r="BL63" s="67"/>
      <c r="BM63" s="67" t="s">
        <v>582</v>
      </c>
      <c r="BR63" s="86"/>
      <c r="BS63" s="62" t="s">
        <v>508</v>
      </c>
      <c r="BT63" s="86">
        <v>6</v>
      </c>
      <c r="BU63" s="86">
        <v>1</v>
      </c>
      <c r="BV63" s="86"/>
      <c r="BW63" s="86">
        <v>2</v>
      </c>
      <c r="BX63" s="67"/>
      <c r="BY63" s="67">
        <v>4.4444444444444446</v>
      </c>
      <c r="BZ63" s="67"/>
      <c r="CA63" s="67">
        <v>50</v>
      </c>
      <c r="CF63" s="86"/>
      <c r="CG63" s="62" t="s">
        <v>508</v>
      </c>
      <c r="CH63" s="86">
        <v>1</v>
      </c>
      <c r="CI63" s="86">
        <v>1</v>
      </c>
      <c r="CJ63" s="86"/>
      <c r="CK63" s="86">
        <v>1</v>
      </c>
      <c r="CL63" s="67"/>
      <c r="CM63" s="67">
        <v>2.2222222222222223</v>
      </c>
      <c r="CN63" s="67"/>
      <c r="CO63" s="67">
        <v>100</v>
      </c>
      <c r="CT63" s="86"/>
      <c r="CU63" s="62" t="s">
        <v>508</v>
      </c>
      <c r="CV63" s="86">
        <v>1</v>
      </c>
      <c r="CW63" s="86">
        <v>1</v>
      </c>
      <c r="CX63" s="86"/>
      <c r="CY63" s="86">
        <v>1</v>
      </c>
      <c r="CZ63" s="67"/>
      <c r="DA63" s="67">
        <v>2.2222222222222223</v>
      </c>
      <c r="DB63" s="67"/>
      <c r="DC63" s="67">
        <v>100</v>
      </c>
      <c r="DH63" s="86"/>
      <c r="DI63" s="62" t="s">
        <v>508</v>
      </c>
      <c r="DJ63" s="86">
        <v>1</v>
      </c>
      <c r="DK63" s="86">
        <v>1</v>
      </c>
      <c r="DL63" s="86"/>
      <c r="DM63" s="86">
        <v>1</v>
      </c>
      <c r="DN63" s="67"/>
      <c r="DO63" s="67">
        <v>2.2222222222222223</v>
      </c>
      <c r="DP63" s="67"/>
      <c r="DQ63" s="67">
        <v>100</v>
      </c>
      <c r="DV63" s="86"/>
      <c r="DW63" s="62" t="s">
        <v>508</v>
      </c>
      <c r="DX63" s="86">
        <v>1</v>
      </c>
      <c r="DY63" s="86">
        <v>1</v>
      </c>
      <c r="DZ63" s="86"/>
      <c r="EA63" s="86">
        <v>1</v>
      </c>
      <c r="EB63" s="67"/>
      <c r="EC63" s="67">
        <v>2.2222222222222223</v>
      </c>
      <c r="ED63" s="67"/>
      <c r="EE63" s="67">
        <v>100</v>
      </c>
      <c r="EJ63" s="86"/>
      <c r="EK63" s="62" t="s">
        <v>508</v>
      </c>
      <c r="EL63" s="86" t="e">
        <v>#VALUE!</v>
      </c>
      <c r="EM63" s="86">
        <v>0</v>
      </c>
      <c r="EN63" s="86"/>
      <c r="EO63" s="86">
        <v>0</v>
      </c>
      <c r="EP63" s="67"/>
      <c r="EQ63" s="67">
        <v>0</v>
      </c>
      <c r="ER63" s="67"/>
      <c r="ES63" s="67" t="s">
        <v>582</v>
      </c>
      <c r="EX63" s="86"/>
      <c r="EY63" s="62" t="s">
        <v>508</v>
      </c>
      <c r="EZ63" s="86">
        <v>1</v>
      </c>
      <c r="FA63" s="86">
        <v>1</v>
      </c>
      <c r="FB63" s="86"/>
      <c r="FC63" s="86">
        <v>1</v>
      </c>
      <c r="FD63" s="67"/>
      <c r="FE63" s="67">
        <v>2.2727272727272729</v>
      </c>
      <c r="FF63" s="67"/>
      <c r="FG63" s="67">
        <v>100</v>
      </c>
    </row>
    <row r="64" spans="1:163" x14ac:dyDescent="0.25">
      <c r="A64" s="86"/>
      <c r="B64" s="62" t="s">
        <v>509</v>
      </c>
      <c r="C64" s="67">
        <v>100</v>
      </c>
      <c r="D64" s="67" t="s">
        <v>582</v>
      </c>
      <c r="E64" s="67" t="s">
        <v>582</v>
      </c>
      <c r="F64" s="67">
        <v>100</v>
      </c>
      <c r="G64" s="67">
        <v>50</v>
      </c>
      <c r="H64" s="67">
        <v>50</v>
      </c>
      <c r="I64" s="67">
        <v>0</v>
      </c>
      <c r="J64" s="67">
        <v>100</v>
      </c>
      <c r="K64" s="67">
        <v>100</v>
      </c>
      <c r="L64" s="67">
        <v>100</v>
      </c>
      <c r="M64" s="67">
        <v>0</v>
      </c>
      <c r="N64" s="86"/>
      <c r="O64" s="62" t="s">
        <v>509</v>
      </c>
      <c r="P64" s="86">
        <v>1</v>
      </c>
      <c r="Q64" s="86">
        <v>1</v>
      </c>
      <c r="R64" s="86"/>
      <c r="S64" s="86">
        <v>1</v>
      </c>
      <c r="T64" s="67"/>
      <c r="U64" s="67">
        <v>1.8867924528301887</v>
      </c>
      <c r="V64" s="67"/>
      <c r="W64" s="67">
        <v>100</v>
      </c>
      <c r="AB64" s="86"/>
      <c r="AC64" s="62" t="s">
        <v>509</v>
      </c>
      <c r="AD64" s="86" t="e">
        <v>#VALUE!</v>
      </c>
      <c r="AE64" s="86">
        <v>0</v>
      </c>
      <c r="AF64" s="86"/>
      <c r="AG64" s="86">
        <v>0</v>
      </c>
      <c r="AH64" s="67"/>
      <c r="AI64" s="67">
        <v>0</v>
      </c>
      <c r="AJ64" s="67"/>
      <c r="AK64" s="67" t="s">
        <v>582</v>
      </c>
      <c r="AP64" s="86"/>
      <c r="AQ64" s="62" t="s">
        <v>509</v>
      </c>
      <c r="AR64" s="86" t="e">
        <v>#VALUE!</v>
      </c>
      <c r="AS64" s="86">
        <v>0</v>
      </c>
      <c r="AT64" s="86"/>
      <c r="AU64" s="86">
        <v>0</v>
      </c>
      <c r="AV64" s="67"/>
      <c r="AW64" s="67">
        <v>0</v>
      </c>
      <c r="AX64" s="67"/>
      <c r="AY64" s="67" t="s">
        <v>582</v>
      </c>
      <c r="BD64" s="86"/>
      <c r="BE64" s="62" t="s">
        <v>509</v>
      </c>
      <c r="BF64" s="86">
        <v>1</v>
      </c>
      <c r="BG64" s="86">
        <v>3</v>
      </c>
      <c r="BH64" s="86"/>
      <c r="BI64" s="86">
        <v>3</v>
      </c>
      <c r="BJ64" s="67"/>
      <c r="BK64" s="67">
        <v>5.5555555555555554</v>
      </c>
      <c r="BL64" s="67"/>
      <c r="BM64" s="67">
        <v>100</v>
      </c>
      <c r="BR64" s="86"/>
      <c r="BS64" s="62" t="s">
        <v>509</v>
      </c>
      <c r="BT64" s="86">
        <v>6</v>
      </c>
      <c r="BU64" s="86">
        <v>1</v>
      </c>
      <c r="BV64" s="86"/>
      <c r="BW64" s="86">
        <v>2</v>
      </c>
      <c r="BX64" s="67"/>
      <c r="BY64" s="67">
        <v>4.4444444444444446</v>
      </c>
      <c r="BZ64" s="67"/>
      <c r="CA64" s="67">
        <v>50</v>
      </c>
      <c r="CF64" s="86"/>
      <c r="CG64" s="62" t="s">
        <v>509</v>
      </c>
      <c r="CH64" s="86">
        <v>7</v>
      </c>
      <c r="CI64" s="86">
        <v>1</v>
      </c>
      <c r="CJ64" s="86"/>
      <c r="CK64" s="86">
        <v>2</v>
      </c>
      <c r="CL64" s="67"/>
      <c r="CM64" s="67">
        <v>4.4444444444444446</v>
      </c>
      <c r="CN64" s="67"/>
      <c r="CO64" s="67">
        <v>50</v>
      </c>
      <c r="CT64" s="86"/>
      <c r="CU64" s="62" t="s">
        <v>509</v>
      </c>
      <c r="CV64" s="86">
        <v>13</v>
      </c>
      <c r="CW64" s="86">
        <v>0</v>
      </c>
      <c r="CX64" s="86"/>
      <c r="CY64" s="86">
        <v>2</v>
      </c>
      <c r="CZ64" s="67"/>
      <c r="DA64" s="67">
        <v>4.4444444444444446</v>
      </c>
      <c r="DB64" s="67"/>
      <c r="DC64" s="67">
        <v>0</v>
      </c>
      <c r="DH64" s="86"/>
      <c r="DI64" s="62" t="s">
        <v>509</v>
      </c>
      <c r="DJ64" s="86">
        <v>1</v>
      </c>
      <c r="DK64" s="86">
        <v>2</v>
      </c>
      <c r="DL64" s="86"/>
      <c r="DM64" s="86">
        <v>2</v>
      </c>
      <c r="DN64" s="67"/>
      <c r="DO64" s="67">
        <v>4.4444444444444446</v>
      </c>
      <c r="DP64" s="67"/>
      <c r="DQ64" s="67">
        <v>100</v>
      </c>
      <c r="DV64" s="86"/>
      <c r="DW64" s="62" t="s">
        <v>509</v>
      </c>
      <c r="DX64" s="86">
        <v>1</v>
      </c>
      <c r="DY64" s="86">
        <v>1</v>
      </c>
      <c r="DZ64" s="86"/>
      <c r="EA64" s="86">
        <v>1</v>
      </c>
      <c r="EB64" s="67"/>
      <c r="EC64" s="67">
        <v>2.2222222222222223</v>
      </c>
      <c r="ED64" s="67"/>
      <c r="EE64" s="67">
        <v>100</v>
      </c>
      <c r="EJ64" s="86"/>
      <c r="EK64" s="62" t="s">
        <v>509</v>
      </c>
      <c r="EL64" s="86">
        <v>1</v>
      </c>
      <c r="EM64" s="86">
        <v>3</v>
      </c>
      <c r="EN64" s="86"/>
      <c r="EO64" s="86">
        <v>3</v>
      </c>
      <c r="EP64" s="67"/>
      <c r="EQ64" s="67">
        <v>6.666666666666667</v>
      </c>
      <c r="ER64" s="67"/>
      <c r="ES64" s="67">
        <v>100</v>
      </c>
      <c r="EX64" s="86"/>
      <c r="EY64" s="62" t="s">
        <v>509</v>
      </c>
      <c r="EZ64" s="86">
        <v>13</v>
      </c>
      <c r="FA64" s="86">
        <v>0</v>
      </c>
      <c r="FB64" s="86"/>
      <c r="FC64" s="86">
        <v>1</v>
      </c>
      <c r="FD64" s="67"/>
      <c r="FE64" s="67">
        <v>2.2727272727272729</v>
      </c>
      <c r="FF64" s="67"/>
      <c r="FG64" s="67">
        <v>0</v>
      </c>
    </row>
    <row r="65" spans="1:163" x14ac:dyDescent="0.25">
      <c r="A65" s="86"/>
      <c r="B65" s="62" t="s">
        <v>510</v>
      </c>
      <c r="C65" s="67">
        <v>100</v>
      </c>
      <c r="D65" s="67">
        <v>0</v>
      </c>
      <c r="E65" s="67" t="s">
        <v>582</v>
      </c>
      <c r="F65" s="67" t="s">
        <v>582</v>
      </c>
      <c r="G65" s="67" t="s">
        <v>582</v>
      </c>
      <c r="H65" s="67" t="s">
        <v>582</v>
      </c>
      <c r="I65" s="67">
        <v>0</v>
      </c>
      <c r="J65" s="67" t="s">
        <v>582</v>
      </c>
      <c r="K65" s="67">
        <v>100</v>
      </c>
      <c r="L65" s="67">
        <v>100</v>
      </c>
      <c r="M65" s="67">
        <v>100</v>
      </c>
      <c r="N65" s="86"/>
      <c r="O65" s="62" t="s">
        <v>510</v>
      </c>
      <c r="P65" s="86">
        <v>1</v>
      </c>
      <c r="Q65" s="86">
        <v>1</v>
      </c>
      <c r="R65" s="86"/>
      <c r="S65" s="86">
        <v>1</v>
      </c>
      <c r="T65" s="67">
        <v>3</v>
      </c>
      <c r="U65" s="67">
        <v>1.8867924528301887</v>
      </c>
      <c r="V65" s="67">
        <v>5.6603773584905657</v>
      </c>
      <c r="W65" s="67">
        <v>100</v>
      </c>
      <c r="AB65" s="86"/>
      <c r="AC65" s="62" t="s">
        <v>510</v>
      </c>
      <c r="AD65" s="86">
        <v>13</v>
      </c>
      <c r="AE65" s="86">
        <v>0</v>
      </c>
      <c r="AF65" s="86"/>
      <c r="AG65" s="86">
        <v>1</v>
      </c>
      <c r="AH65" s="67">
        <v>3</v>
      </c>
      <c r="AI65" s="67">
        <v>1.9230769230769231</v>
      </c>
      <c r="AJ65" s="67">
        <v>5.7692307692307692</v>
      </c>
      <c r="AK65" s="67">
        <v>0</v>
      </c>
      <c r="AP65" s="86"/>
      <c r="AQ65" s="62" t="s">
        <v>510</v>
      </c>
      <c r="AR65" s="86" t="e">
        <v>#VALUE!</v>
      </c>
      <c r="AS65" s="86">
        <v>0</v>
      </c>
      <c r="AT65" s="86"/>
      <c r="AU65" s="86">
        <v>0</v>
      </c>
      <c r="AV65" s="67">
        <v>1</v>
      </c>
      <c r="AW65" s="67">
        <v>0</v>
      </c>
      <c r="AX65" s="67">
        <v>1.8518518518518516</v>
      </c>
      <c r="AY65" s="67" t="s">
        <v>582</v>
      </c>
      <c r="BD65" s="86"/>
      <c r="BE65" s="62" t="s">
        <v>510</v>
      </c>
      <c r="BF65" s="86" t="e">
        <v>#VALUE!</v>
      </c>
      <c r="BG65" s="86">
        <v>0</v>
      </c>
      <c r="BH65" s="86"/>
      <c r="BI65" s="86">
        <v>0</v>
      </c>
      <c r="BJ65" s="67">
        <v>3</v>
      </c>
      <c r="BK65" s="67">
        <v>0</v>
      </c>
      <c r="BL65" s="67">
        <v>5.5555555555555554</v>
      </c>
      <c r="BM65" s="67" t="s">
        <v>582</v>
      </c>
      <c r="BR65" s="86"/>
      <c r="BS65" s="62" t="s">
        <v>510</v>
      </c>
      <c r="BT65" s="86" t="e">
        <v>#VALUE!</v>
      </c>
      <c r="BU65" s="86">
        <v>0</v>
      </c>
      <c r="BV65" s="86"/>
      <c r="BW65" s="86">
        <v>0</v>
      </c>
      <c r="BX65" s="67">
        <v>4</v>
      </c>
      <c r="BY65" s="67">
        <v>0</v>
      </c>
      <c r="BZ65" s="67">
        <v>8.8888888888888893</v>
      </c>
      <c r="CA65" s="67" t="s">
        <v>582</v>
      </c>
      <c r="CF65" s="86"/>
      <c r="CG65" s="62" t="s">
        <v>510</v>
      </c>
      <c r="CH65" s="86" t="e">
        <v>#VALUE!</v>
      </c>
      <c r="CI65" s="86">
        <v>0</v>
      </c>
      <c r="CJ65" s="86"/>
      <c r="CK65" s="86">
        <v>0</v>
      </c>
      <c r="CL65" s="67">
        <v>4</v>
      </c>
      <c r="CM65" s="67">
        <v>0</v>
      </c>
      <c r="CN65" s="67">
        <v>8.8888888888888893</v>
      </c>
      <c r="CO65" s="67" t="s">
        <v>582</v>
      </c>
      <c r="CT65" s="86"/>
      <c r="CU65" s="62" t="s">
        <v>510</v>
      </c>
      <c r="CV65" s="86">
        <v>13</v>
      </c>
      <c r="CW65" s="86">
        <v>0</v>
      </c>
      <c r="CX65" s="86"/>
      <c r="CY65" s="86">
        <v>1</v>
      </c>
      <c r="CZ65" s="67">
        <v>5</v>
      </c>
      <c r="DA65" s="67">
        <v>2.2222222222222223</v>
      </c>
      <c r="DB65" s="67">
        <v>11.111111111111111</v>
      </c>
      <c r="DC65" s="67">
        <v>0</v>
      </c>
      <c r="DH65" s="86"/>
      <c r="DI65" s="62" t="s">
        <v>510</v>
      </c>
      <c r="DJ65" s="86" t="e">
        <v>#VALUE!</v>
      </c>
      <c r="DK65" s="86">
        <v>0</v>
      </c>
      <c r="DL65" s="86"/>
      <c r="DM65" s="86">
        <v>0</v>
      </c>
      <c r="DN65" s="67">
        <v>3</v>
      </c>
      <c r="DO65" s="67">
        <v>0</v>
      </c>
      <c r="DP65" s="67">
        <v>6.666666666666667</v>
      </c>
      <c r="DQ65" s="67" t="s">
        <v>582</v>
      </c>
      <c r="DV65" s="86"/>
      <c r="DW65" s="62" t="s">
        <v>510</v>
      </c>
      <c r="DX65" s="86">
        <v>1</v>
      </c>
      <c r="DY65" s="86">
        <v>1</v>
      </c>
      <c r="DZ65" s="86"/>
      <c r="EA65" s="86">
        <v>1</v>
      </c>
      <c r="EB65" s="67">
        <v>3</v>
      </c>
      <c r="EC65" s="67">
        <v>2.2222222222222223</v>
      </c>
      <c r="ED65" s="67">
        <v>6.666666666666667</v>
      </c>
      <c r="EE65" s="67">
        <v>100</v>
      </c>
      <c r="EJ65" s="86"/>
      <c r="EK65" s="62" t="s">
        <v>510</v>
      </c>
      <c r="EL65" s="86">
        <v>1</v>
      </c>
      <c r="EM65" s="86">
        <v>1</v>
      </c>
      <c r="EN65" s="86"/>
      <c r="EO65" s="86">
        <v>1</v>
      </c>
      <c r="EP65" s="67">
        <v>4</v>
      </c>
      <c r="EQ65" s="67">
        <v>2.2222222222222223</v>
      </c>
      <c r="ER65" s="67">
        <v>8.8888888888888893</v>
      </c>
      <c r="ES65" s="67">
        <v>100</v>
      </c>
      <c r="EX65" s="86"/>
      <c r="EY65" s="62" t="s">
        <v>510</v>
      </c>
      <c r="EZ65" s="86">
        <v>1</v>
      </c>
      <c r="FA65" s="86">
        <v>1</v>
      </c>
      <c r="FB65" s="86"/>
      <c r="FC65" s="86">
        <v>1</v>
      </c>
      <c r="FD65" s="67">
        <v>3</v>
      </c>
      <c r="FE65" s="67">
        <v>2.2727272727272729</v>
      </c>
      <c r="FF65" s="67">
        <v>6.8181818181818183</v>
      </c>
      <c r="FG65" s="67">
        <v>100</v>
      </c>
    </row>
    <row r="66" spans="1:163" x14ac:dyDescent="0.25">
      <c r="A66" s="86"/>
      <c r="B66" s="62" t="s">
        <v>511</v>
      </c>
      <c r="C66" s="67">
        <v>50</v>
      </c>
      <c r="D66" s="67">
        <v>100</v>
      </c>
      <c r="E66" s="67">
        <v>0</v>
      </c>
      <c r="F66" s="67">
        <v>50</v>
      </c>
      <c r="G66" s="67">
        <v>0</v>
      </c>
      <c r="H66" s="67">
        <v>100</v>
      </c>
      <c r="I66" s="67">
        <v>100</v>
      </c>
      <c r="J66" s="67">
        <v>100</v>
      </c>
      <c r="K66" s="67" t="s">
        <v>582</v>
      </c>
      <c r="L66" s="67">
        <v>100</v>
      </c>
      <c r="M66" s="67">
        <v>0</v>
      </c>
      <c r="N66" s="86"/>
      <c r="O66" s="62" t="s">
        <v>511</v>
      </c>
      <c r="P66" s="86">
        <v>5</v>
      </c>
      <c r="Q66" s="86">
        <v>1</v>
      </c>
      <c r="R66" s="86"/>
      <c r="S66" s="86">
        <v>2</v>
      </c>
      <c r="T66" s="67"/>
      <c r="U66" s="67">
        <v>3.7735849056603774</v>
      </c>
      <c r="V66" s="67"/>
      <c r="W66" s="67">
        <v>50</v>
      </c>
      <c r="AB66" s="86"/>
      <c r="AC66" s="62" t="s">
        <v>511</v>
      </c>
      <c r="AD66" s="86">
        <v>1</v>
      </c>
      <c r="AE66" s="86">
        <v>2</v>
      </c>
      <c r="AF66" s="86"/>
      <c r="AG66" s="86">
        <v>2</v>
      </c>
      <c r="AH66" s="67"/>
      <c r="AI66" s="67">
        <v>3.8461538461538463</v>
      </c>
      <c r="AJ66" s="67"/>
      <c r="AK66" s="67">
        <v>100</v>
      </c>
      <c r="AP66" s="86"/>
      <c r="AQ66" s="62" t="s">
        <v>511</v>
      </c>
      <c r="AR66" s="86">
        <v>12</v>
      </c>
      <c r="AS66" s="86">
        <v>0</v>
      </c>
      <c r="AT66" s="86"/>
      <c r="AU66" s="86">
        <v>1</v>
      </c>
      <c r="AV66" s="67"/>
      <c r="AW66" s="67">
        <v>1.8518518518518516</v>
      </c>
      <c r="AX66" s="67"/>
      <c r="AY66" s="67">
        <v>0</v>
      </c>
      <c r="BD66" s="86"/>
      <c r="BE66" s="62" t="s">
        <v>511</v>
      </c>
      <c r="BF66" s="86">
        <v>11</v>
      </c>
      <c r="BG66" s="86">
        <v>2</v>
      </c>
      <c r="BH66" s="86"/>
      <c r="BI66" s="86">
        <v>4</v>
      </c>
      <c r="BJ66" s="67"/>
      <c r="BK66" s="67">
        <v>7.4074074074074066</v>
      </c>
      <c r="BL66" s="67"/>
      <c r="BM66" s="67">
        <v>50</v>
      </c>
      <c r="BR66" s="86"/>
      <c r="BS66" s="62" t="s">
        <v>511</v>
      </c>
      <c r="BT66" s="86">
        <v>12</v>
      </c>
      <c r="BU66" s="86">
        <v>0</v>
      </c>
      <c r="BV66" s="86"/>
      <c r="BW66" s="86">
        <v>1</v>
      </c>
      <c r="BX66" s="67"/>
      <c r="BY66" s="67">
        <v>2.2222222222222223</v>
      </c>
      <c r="BZ66" s="67"/>
      <c r="CA66" s="67">
        <v>0</v>
      </c>
      <c r="CF66" s="86"/>
      <c r="CG66" s="62" t="s">
        <v>511</v>
      </c>
      <c r="CH66" s="86">
        <v>1</v>
      </c>
      <c r="CI66" s="86">
        <v>1</v>
      </c>
      <c r="CJ66" s="86"/>
      <c r="CK66" s="86">
        <v>1</v>
      </c>
      <c r="CL66" s="67"/>
      <c r="CM66" s="67">
        <v>2.2222222222222223</v>
      </c>
      <c r="CN66" s="67"/>
      <c r="CO66" s="67">
        <v>100</v>
      </c>
      <c r="CT66" s="86"/>
      <c r="CU66" s="62" t="s">
        <v>511</v>
      </c>
      <c r="CV66" s="86">
        <v>1</v>
      </c>
      <c r="CW66" s="86">
        <v>2</v>
      </c>
      <c r="CX66" s="86"/>
      <c r="CY66" s="86">
        <v>2</v>
      </c>
      <c r="CZ66" s="67"/>
      <c r="DA66" s="67">
        <v>4.4444444444444446</v>
      </c>
      <c r="DB66" s="67"/>
      <c r="DC66" s="67">
        <v>100</v>
      </c>
      <c r="DH66" s="86"/>
      <c r="DI66" s="62" t="s">
        <v>511</v>
      </c>
      <c r="DJ66" s="86">
        <v>1</v>
      </c>
      <c r="DK66" s="86">
        <v>2</v>
      </c>
      <c r="DL66" s="86"/>
      <c r="DM66" s="86">
        <v>2</v>
      </c>
      <c r="DN66" s="67"/>
      <c r="DO66" s="67">
        <v>4.4444444444444446</v>
      </c>
      <c r="DP66" s="67"/>
      <c r="DQ66" s="67">
        <v>100</v>
      </c>
      <c r="DV66" s="86"/>
      <c r="DW66" s="62" t="s">
        <v>511</v>
      </c>
      <c r="DX66" s="86" t="e">
        <v>#VALUE!</v>
      </c>
      <c r="DY66" s="86">
        <v>0</v>
      </c>
      <c r="DZ66" s="86"/>
      <c r="EA66" s="86">
        <v>0</v>
      </c>
      <c r="EB66" s="67"/>
      <c r="EC66" s="67">
        <v>0</v>
      </c>
      <c r="ED66" s="67"/>
      <c r="EE66" s="67" t="s">
        <v>582</v>
      </c>
      <c r="EJ66" s="86"/>
      <c r="EK66" s="62" t="s">
        <v>511</v>
      </c>
      <c r="EL66" s="86">
        <v>1</v>
      </c>
      <c r="EM66" s="86">
        <v>1</v>
      </c>
      <c r="EN66" s="86"/>
      <c r="EO66" s="86">
        <v>1</v>
      </c>
      <c r="EP66" s="67"/>
      <c r="EQ66" s="67">
        <v>2.2222222222222223</v>
      </c>
      <c r="ER66" s="67"/>
      <c r="ES66" s="67">
        <v>100</v>
      </c>
      <c r="EX66" s="86"/>
      <c r="EY66" s="62" t="s">
        <v>511</v>
      </c>
      <c r="EZ66" s="86">
        <v>12</v>
      </c>
      <c r="FA66" s="86">
        <v>0</v>
      </c>
      <c r="FB66" s="86"/>
      <c r="FC66" s="86">
        <v>1</v>
      </c>
      <c r="FD66" s="67"/>
      <c r="FE66" s="67">
        <v>2.2727272727272729</v>
      </c>
      <c r="FF66" s="67"/>
      <c r="FG66" s="67">
        <v>0</v>
      </c>
    </row>
    <row r="67" spans="1:163" x14ac:dyDescent="0.25">
      <c r="A67" s="86"/>
      <c r="B67" s="62" t="s">
        <v>512</v>
      </c>
      <c r="C67" s="67">
        <v>66.666666666666657</v>
      </c>
      <c r="D67" s="67">
        <v>75</v>
      </c>
      <c r="E67" s="67">
        <v>88.888888888888886</v>
      </c>
      <c r="F67" s="67">
        <v>100</v>
      </c>
      <c r="G67" s="67">
        <v>100</v>
      </c>
      <c r="H67" s="67">
        <v>66.666666666666657</v>
      </c>
      <c r="I67" s="67">
        <v>66.666666666666657</v>
      </c>
      <c r="J67" s="67">
        <v>100</v>
      </c>
      <c r="K67" s="67">
        <v>100</v>
      </c>
      <c r="L67" s="67">
        <v>100</v>
      </c>
      <c r="M67" s="67">
        <v>50</v>
      </c>
      <c r="N67" s="86"/>
      <c r="O67" s="62" t="s">
        <v>512</v>
      </c>
      <c r="P67" s="86">
        <v>2</v>
      </c>
      <c r="Q67" s="86">
        <v>4</v>
      </c>
      <c r="R67" s="86"/>
      <c r="S67" s="86">
        <v>6</v>
      </c>
      <c r="T67" s="67">
        <v>8</v>
      </c>
      <c r="U67" s="67">
        <v>11.320754716981133</v>
      </c>
      <c r="V67" s="67">
        <v>15.09433962264151</v>
      </c>
      <c r="W67" s="67">
        <v>66.666666666666657</v>
      </c>
      <c r="AB67" s="86"/>
      <c r="AC67" s="62" t="s">
        <v>512</v>
      </c>
      <c r="AD67" s="86">
        <v>6</v>
      </c>
      <c r="AE67" s="86">
        <v>3</v>
      </c>
      <c r="AF67" s="86"/>
      <c r="AG67" s="86">
        <v>4</v>
      </c>
      <c r="AH67" s="67">
        <v>6</v>
      </c>
      <c r="AI67" s="67">
        <v>7.6923076923076925</v>
      </c>
      <c r="AJ67" s="67">
        <v>11.538461538461538</v>
      </c>
      <c r="AK67" s="67">
        <v>75</v>
      </c>
      <c r="AP67" s="86"/>
      <c r="AQ67" s="62" t="s">
        <v>512</v>
      </c>
      <c r="AR67" s="86">
        <v>4</v>
      </c>
      <c r="AS67" s="86">
        <v>8</v>
      </c>
      <c r="AT67" s="86"/>
      <c r="AU67" s="86">
        <v>9</v>
      </c>
      <c r="AV67" s="67">
        <v>10</v>
      </c>
      <c r="AW67" s="67">
        <v>16.666666666666664</v>
      </c>
      <c r="AX67" s="67">
        <v>18.518518518518515</v>
      </c>
      <c r="AY67" s="67">
        <v>88.888888888888886</v>
      </c>
      <c r="BD67" s="86"/>
      <c r="BE67" s="62" t="s">
        <v>512</v>
      </c>
      <c r="BF67" s="86">
        <v>1</v>
      </c>
      <c r="BG67" s="86">
        <v>1</v>
      </c>
      <c r="BH67" s="86"/>
      <c r="BI67" s="86">
        <v>1</v>
      </c>
      <c r="BJ67" s="67">
        <v>5</v>
      </c>
      <c r="BK67" s="67">
        <v>1.8518518518518516</v>
      </c>
      <c r="BL67" s="67">
        <v>9.2592592592592577</v>
      </c>
      <c r="BM67" s="67">
        <v>100</v>
      </c>
      <c r="BR67" s="86"/>
      <c r="BS67" s="62" t="s">
        <v>512</v>
      </c>
      <c r="BT67" s="86">
        <v>1</v>
      </c>
      <c r="BU67" s="86">
        <v>1</v>
      </c>
      <c r="BV67" s="86"/>
      <c r="BW67" s="86">
        <v>1</v>
      </c>
      <c r="BX67" s="67">
        <v>2</v>
      </c>
      <c r="BY67" s="67">
        <v>2.2222222222222223</v>
      </c>
      <c r="BZ67" s="67">
        <v>4.4444444444444446</v>
      </c>
      <c r="CA67" s="67">
        <v>100</v>
      </c>
      <c r="CF67" s="86"/>
      <c r="CG67" s="62" t="s">
        <v>512</v>
      </c>
      <c r="CH67" s="86">
        <v>3</v>
      </c>
      <c r="CI67" s="86">
        <v>2</v>
      </c>
      <c r="CJ67" s="86"/>
      <c r="CK67" s="86">
        <v>3</v>
      </c>
      <c r="CL67" s="67">
        <v>4</v>
      </c>
      <c r="CM67" s="67">
        <v>6.666666666666667</v>
      </c>
      <c r="CN67" s="67">
        <v>8.8888888888888893</v>
      </c>
      <c r="CO67" s="67">
        <v>66.666666666666657</v>
      </c>
      <c r="CT67" s="86"/>
      <c r="CU67" s="62" t="s">
        <v>512</v>
      </c>
      <c r="CV67" s="86">
        <v>9</v>
      </c>
      <c r="CW67" s="86">
        <v>2</v>
      </c>
      <c r="CX67" s="86"/>
      <c r="CY67" s="86">
        <v>3</v>
      </c>
      <c r="CZ67" s="67">
        <v>5</v>
      </c>
      <c r="DA67" s="67">
        <v>6.666666666666667</v>
      </c>
      <c r="DB67" s="67">
        <v>11.111111111111111</v>
      </c>
      <c r="DC67" s="67">
        <v>66.666666666666657</v>
      </c>
      <c r="DH67" s="86"/>
      <c r="DI67" s="62" t="s">
        <v>512</v>
      </c>
      <c r="DJ67" s="86">
        <v>1</v>
      </c>
      <c r="DK67" s="86">
        <v>2</v>
      </c>
      <c r="DL67" s="86"/>
      <c r="DM67" s="86">
        <v>2</v>
      </c>
      <c r="DN67" s="67">
        <v>4</v>
      </c>
      <c r="DO67" s="67">
        <v>4.4444444444444446</v>
      </c>
      <c r="DP67" s="67">
        <v>8.8888888888888893</v>
      </c>
      <c r="DQ67" s="67">
        <v>100</v>
      </c>
      <c r="DV67" s="86"/>
      <c r="DW67" s="62" t="s">
        <v>512</v>
      </c>
      <c r="DX67" s="86">
        <v>1</v>
      </c>
      <c r="DY67" s="86">
        <v>2</v>
      </c>
      <c r="DZ67" s="86"/>
      <c r="EA67" s="86">
        <v>2</v>
      </c>
      <c r="EB67" s="67">
        <v>2</v>
      </c>
      <c r="EC67" s="67">
        <v>4.4444444444444446</v>
      </c>
      <c r="ED67" s="67">
        <v>4.4444444444444446</v>
      </c>
      <c r="EE67" s="67">
        <v>100</v>
      </c>
      <c r="EJ67" s="86"/>
      <c r="EK67" s="62" t="s">
        <v>512</v>
      </c>
      <c r="EL67" s="86">
        <v>1</v>
      </c>
      <c r="EM67" s="86">
        <v>1</v>
      </c>
      <c r="EN67" s="86"/>
      <c r="EO67" s="86">
        <v>1</v>
      </c>
      <c r="EP67" s="67">
        <v>2</v>
      </c>
      <c r="EQ67" s="67">
        <v>2.2222222222222223</v>
      </c>
      <c r="ER67" s="67">
        <v>4.4444444444444446</v>
      </c>
      <c r="ES67" s="67">
        <v>100</v>
      </c>
      <c r="EX67" s="86"/>
      <c r="EY67" s="62" t="s">
        <v>512</v>
      </c>
      <c r="EZ67" s="86">
        <v>7</v>
      </c>
      <c r="FA67" s="86">
        <v>1</v>
      </c>
      <c r="FB67" s="86"/>
      <c r="FC67" s="86">
        <v>2</v>
      </c>
      <c r="FD67" s="67">
        <v>3</v>
      </c>
      <c r="FE67" s="67">
        <v>4.5454545454545459</v>
      </c>
      <c r="FF67" s="67">
        <v>6.8181818181818183</v>
      </c>
      <c r="FG67" s="67">
        <v>50</v>
      </c>
    </row>
    <row r="68" spans="1:163" x14ac:dyDescent="0.25">
      <c r="A68" s="86"/>
      <c r="B68" s="62" t="s">
        <v>513</v>
      </c>
      <c r="C68" s="67">
        <v>0</v>
      </c>
      <c r="D68" s="67">
        <v>100</v>
      </c>
      <c r="E68" s="67">
        <v>100</v>
      </c>
      <c r="F68" s="67">
        <v>100</v>
      </c>
      <c r="G68" s="67">
        <v>50</v>
      </c>
      <c r="H68" s="67" t="s">
        <v>582</v>
      </c>
      <c r="I68" s="67" t="s">
        <v>582</v>
      </c>
      <c r="J68" s="67" t="s">
        <v>582</v>
      </c>
      <c r="K68" s="67">
        <v>100</v>
      </c>
      <c r="L68" s="67" t="s">
        <v>582</v>
      </c>
      <c r="M68" s="67" t="s">
        <v>582</v>
      </c>
      <c r="N68" s="86"/>
      <c r="O68" s="62" t="s">
        <v>513</v>
      </c>
      <c r="P68" s="86">
        <v>10</v>
      </c>
      <c r="Q68" s="86">
        <v>0</v>
      </c>
      <c r="R68" s="86"/>
      <c r="S68" s="86">
        <v>1</v>
      </c>
      <c r="T68" s="67"/>
      <c r="U68" s="67">
        <v>1.8867924528301887</v>
      </c>
      <c r="V68" s="67"/>
      <c r="W68" s="67">
        <v>0</v>
      </c>
      <c r="AB68" s="86"/>
      <c r="AC68" s="62" t="s">
        <v>513</v>
      </c>
      <c r="AD68" s="86">
        <v>1</v>
      </c>
      <c r="AE68" s="86">
        <v>1</v>
      </c>
      <c r="AF68" s="86"/>
      <c r="AG68" s="86">
        <v>1</v>
      </c>
      <c r="AH68" s="67"/>
      <c r="AI68" s="67">
        <v>1.9230769230769231</v>
      </c>
      <c r="AJ68" s="67"/>
      <c r="AK68" s="67">
        <v>100</v>
      </c>
      <c r="AP68" s="86"/>
      <c r="AQ68" s="62" t="s">
        <v>513</v>
      </c>
      <c r="AR68" s="86">
        <v>1</v>
      </c>
      <c r="AS68" s="86">
        <v>1</v>
      </c>
      <c r="AT68" s="86"/>
      <c r="AU68" s="86">
        <v>1</v>
      </c>
      <c r="AV68" s="67"/>
      <c r="AW68" s="67">
        <v>1.8518518518518516</v>
      </c>
      <c r="AX68" s="67"/>
      <c r="AY68" s="67">
        <v>100</v>
      </c>
      <c r="BD68" s="86"/>
      <c r="BE68" s="62" t="s">
        <v>513</v>
      </c>
      <c r="BF68" s="86">
        <v>1</v>
      </c>
      <c r="BG68" s="86">
        <v>1</v>
      </c>
      <c r="BH68" s="86"/>
      <c r="BI68" s="86">
        <v>1</v>
      </c>
      <c r="BJ68" s="67"/>
      <c r="BK68" s="67">
        <v>1.8518518518518516</v>
      </c>
      <c r="BL68" s="67"/>
      <c r="BM68" s="67">
        <v>100</v>
      </c>
      <c r="BR68" s="86"/>
      <c r="BS68" s="62" t="s">
        <v>513</v>
      </c>
      <c r="BT68" s="86">
        <v>5</v>
      </c>
      <c r="BU68" s="86">
        <v>1</v>
      </c>
      <c r="BV68" s="86"/>
      <c r="BW68" s="86">
        <v>2</v>
      </c>
      <c r="BX68" s="67"/>
      <c r="BY68" s="67">
        <v>4.4444444444444446</v>
      </c>
      <c r="BZ68" s="67"/>
      <c r="CA68" s="67">
        <v>50</v>
      </c>
      <c r="CF68" s="86"/>
      <c r="CG68" s="62" t="s">
        <v>513</v>
      </c>
      <c r="CH68" s="86" t="e">
        <v>#VALUE!</v>
      </c>
      <c r="CI68" s="86">
        <v>0</v>
      </c>
      <c r="CJ68" s="86"/>
      <c r="CK68" s="86">
        <v>0</v>
      </c>
      <c r="CL68" s="67"/>
      <c r="CM68" s="67">
        <v>0</v>
      </c>
      <c r="CN68" s="67"/>
      <c r="CO68" s="67" t="s">
        <v>582</v>
      </c>
      <c r="CT68" s="86"/>
      <c r="CU68" s="62" t="s">
        <v>513</v>
      </c>
      <c r="CV68" s="86" t="e">
        <v>#VALUE!</v>
      </c>
      <c r="CW68" s="86">
        <v>0</v>
      </c>
      <c r="CX68" s="86"/>
      <c r="CY68" s="86">
        <v>0</v>
      </c>
      <c r="CZ68" s="67"/>
      <c r="DA68" s="67">
        <v>0</v>
      </c>
      <c r="DB68" s="67"/>
      <c r="DC68" s="67" t="s">
        <v>582</v>
      </c>
      <c r="DH68" s="86"/>
      <c r="DI68" s="62" t="s">
        <v>513</v>
      </c>
      <c r="DJ68" s="86" t="e">
        <v>#VALUE!</v>
      </c>
      <c r="DK68" s="86">
        <v>0</v>
      </c>
      <c r="DL68" s="86"/>
      <c r="DM68" s="86">
        <v>0</v>
      </c>
      <c r="DN68" s="67"/>
      <c r="DO68" s="67">
        <v>0</v>
      </c>
      <c r="DP68" s="67"/>
      <c r="DQ68" s="67" t="s">
        <v>582</v>
      </c>
      <c r="DV68" s="86"/>
      <c r="DW68" s="62" t="s">
        <v>513</v>
      </c>
      <c r="DX68" s="86">
        <v>1</v>
      </c>
      <c r="DY68" s="86">
        <v>2</v>
      </c>
      <c r="DZ68" s="86"/>
      <c r="EA68" s="86">
        <v>2</v>
      </c>
      <c r="EB68" s="67"/>
      <c r="EC68" s="67">
        <v>4.4444444444444446</v>
      </c>
      <c r="ED68" s="67"/>
      <c r="EE68" s="67">
        <v>100</v>
      </c>
      <c r="EJ68" s="86"/>
      <c r="EK68" s="62" t="s">
        <v>513</v>
      </c>
      <c r="EL68" s="86" t="e">
        <v>#VALUE!</v>
      </c>
      <c r="EM68" s="86">
        <v>0</v>
      </c>
      <c r="EN68" s="86"/>
      <c r="EO68" s="86">
        <v>0</v>
      </c>
      <c r="EP68" s="67"/>
      <c r="EQ68" s="67">
        <v>0</v>
      </c>
      <c r="ER68" s="67"/>
      <c r="ES68" s="67" t="s">
        <v>582</v>
      </c>
      <c r="EX68" s="86"/>
      <c r="EY68" s="62" t="s">
        <v>513</v>
      </c>
      <c r="EZ68" s="86" t="e">
        <v>#VALUE!</v>
      </c>
      <c r="FA68" s="86">
        <v>0</v>
      </c>
      <c r="FB68" s="86"/>
      <c r="FC68" s="86">
        <v>0</v>
      </c>
      <c r="FD68" s="67"/>
      <c r="FE68" s="67">
        <v>0</v>
      </c>
      <c r="FF68" s="67"/>
      <c r="FG68" s="67" t="s">
        <v>582</v>
      </c>
    </row>
    <row r="69" spans="1:163" x14ac:dyDescent="0.25">
      <c r="A69" s="86"/>
      <c r="B69" s="62" t="s">
        <v>514</v>
      </c>
      <c r="C69" s="67">
        <v>25</v>
      </c>
      <c r="D69" s="67" t="s">
        <v>582</v>
      </c>
      <c r="E69" s="67">
        <v>100</v>
      </c>
      <c r="F69" s="67">
        <v>100</v>
      </c>
      <c r="G69" s="67">
        <v>100</v>
      </c>
      <c r="H69" s="67">
        <v>0</v>
      </c>
      <c r="I69" s="67">
        <v>100</v>
      </c>
      <c r="J69" s="67">
        <v>100</v>
      </c>
      <c r="K69" s="67">
        <v>0</v>
      </c>
      <c r="L69" s="67">
        <v>0</v>
      </c>
      <c r="M69" s="67" t="s">
        <v>582</v>
      </c>
      <c r="N69" s="86"/>
      <c r="O69" s="62" t="s">
        <v>514</v>
      </c>
      <c r="P69" s="86">
        <v>9</v>
      </c>
      <c r="Q69" s="86">
        <v>1</v>
      </c>
      <c r="R69" s="86"/>
      <c r="S69" s="86">
        <v>4</v>
      </c>
      <c r="T69" s="67">
        <v>5</v>
      </c>
      <c r="U69" s="67">
        <v>7.5471698113207548</v>
      </c>
      <c r="V69" s="67">
        <v>9.433962264150944</v>
      </c>
      <c r="W69" s="67">
        <v>25</v>
      </c>
      <c r="AB69" s="86"/>
      <c r="AC69" s="62" t="s">
        <v>514</v>
      </c>
      <c r="AD69" s="86" t="e">
        <v>#VALUE!</v>
      </c>
      <c r="AE69" s="86">
        <v>0</v>
      </c>
      <c r="AF69" s="86"/>
      <c r="AG69" s="86">
        <v>0</v>
      </c>
      <c r="AH69" s="67">
        <v>1</v>
      </c>
      <c r="AI69" s="67">
        <v>0</v>
      </c>
      <c r="AJ69" s="67">
        <v>1.9230769230769231</v>
      </c>
      <c r="AK69" s="67" t="s">
        <v>582</v>
      </c>
      <c r="AP69" s="86"/>
      <c r="AQ69" s="62" t="s">
        <v>514</v>
      </c>
      <c r="AR69" s="86">
        <v>1</v>
      </c>
      <c r="AS69" s="86">
        <v>2</v>
      </c>
      <c r="AT69" s="86"/>
      <c r="AU69" s="86">
        <v>2</v>
      </c>
      <c r="AV69" s="67">
        <v>3</v>
      </c>
      <c r="AW69" s="67">
        <v>3.7037037037037033</v>
      </c>
      <c r="AX69" s="67">
        <v>5.5555555555555554</v>
      </c>
      <c r="AY69" s="67">
        <v>100</v>
      </c>
      <c r="BD69" s="86"/>
      <c r="BE69" s="62" t="s">
        <v>514</v>
      </c>
      <c r="BF69" s="86">
        <v>1</v>
      </c>
      <c r="BG69" s="86">
        <v>1</v>
      </c>
      <c r="BH69" s="86"/>
      <c r="BI69" s="86">
        <v>1</v>
      </c>
      <c r="BJ69" s="67">
        <v>2</v>
      </c>
      <c r="BK69" s="67">
        <v>1.8518518518518516</v>
      </c>
      <c r="BL69" s="67">
        <v>3.7037037037037033</v>
      </c>
      <c r="BM69" s="67">
        <v>100</v>
      </c>
      <c r="BR69" s="86"/>
      <c r="BS69" s="62" t="s">
        <v>514</v>
      </c>
      <c r="BT69" s="86">
        <v>1</v>
      </c>
      <c r="BU69" s="86">
        <v>1</v>
      </c>
      <c r="BV69" s="86"/>
      <c r="BW69" s="86">
        <v>1</v>
      </c>
      <c r="BX69" s="67">
        <v>3</v>
      </c>
      <c r="BY69" s="67">
        <v>2.2222222222222223</v>
      </c>
      <c r="BZ69" s="67">
        <v>6.666666666666667</v>
      </c>
      <c r="CA69" s="67">
        <v>100</v>
      </c>
      <c r="CF69" s="86"/>
      <c r="CG69" s="62" t="s">
        <v>514</v>
      </c>
      <c r="CH69" s="86">
        <v>9</v>
      </c>
      <c r="CI69" s="86">
        <v>0</v>
      </c>
      <c r="CJ69" s="86"/>
      <c r="CK69" s="86">
        <v>2</v>
      </c>
      <c r="CL69" s="67">
        <v>2</v>
      </c>
      <c r="CM69" s="67">
        <v>4.4444444444444446</v>
      </c>
      <c r="CN69" s="67">
        <v>4.4444444444444446</v>
      </c>
      <c r="CO69" s="67">
        <v>0</v>
      </c>
      <c r="CT69" s="86"/>
      <c r="CU69" s="62" t="s">
        <v>514</v>
      </c>
      <c r="CV69" s="86">
        <v>1</v>
      </c>
      <c r="CW69" s="86">
        <v>1</v>
      </c>
      <c r="CX69" s="86"/>
      <c r="CY69" s="86">
        <v>1</v>
      </c>
      <c r="CZ69" s="67">
        <v>1</v>
      </c>
      <c r="DA69" s="67">
        <v>2.2222222222222223</v>
      </c>
      <c r="DB69" s="67">
        <v>2.2222222222222223</v>
      </c>
      <c r="DC69" s="67">
        <v>100</v>
      </c>
      <c r="DH69" s="86"/>
      <c r="DI69" s="62" t="s">
        <v>514</v>
      </c>
      <c r="DJ69" s="86">
        <v>1</v>
      </c>
      <c r="DK69" s="86">
        <v>2</v>
      </c>
      <c r="DL69" s="86"/>
      <c r="DM69" s="86">
        <v>2</v>
      </c>
      <c r="DN69" s="67">
        <v>2</v>
      </c>
      <c r="DO69" s="67">
        <v>4.4444444444444446</v>
      </c>
      <c r="DP69" s="67">
        <v>4.4444444444444446</v>
      </c>
      <c r="DQ69" s="67">
        <v>100</v>
      </c>
      <c r="DV69" s="86"/>
      <c r="DW69" s="62" t="s">
        <v>514</v>
      </c>
      <c r="DX69" s="86">
        <v>11</v>
      </c>
      <c r="DY69" s="86">
        <v>0</v>
      </c>
      <c r="DZ69" s="86"/>
      <c r="EA69" s="86">
        <v>1</v>
      </c>
      <c r="EB69" s="67">
        <v>3</v>
      </c>
      <c r="EC69" s="67">
        <v>2.2222222222222223</v>
      </c>
      <c r="ED69" s="67">
        <v>6.666666666666667</v>
      </c>
      <c r="EE69" s="67">
        <v>0</v>
      </c>
      <c r="EJ69" s="86"/>
      <c r="EK69" s="62" t="s">
        <v>514</v>
      </c>
      <c r="EL69" s="86">
        <v>10</v>
      </c>
      <c r="EM69" s="86">
        <v>0</v>
      </c>
      <c r="EN69" s="86"/>
      <c r="EO69" s="86">
        <v>1</v>
      </c>
      <c r="EP69" s="67">
        <v>1</v>
      </c>
      <c r="EQ69" s="67">
        <v>2.2222222222222223</v>
      </c>
      <c r="ER69" s="67">
        <v>2.2222222222222223</v>
      </c>
      <c r="ES69" s="67">
        <v>0</v>
      </c>
      <c r="EX69" s="86"/>
      <c r="EY69" s="62" t="s">
        <v>514</v>
      </c>
      <c r="EZ69" s="86" t="e">
        <v>#VALUE!</v>
      </c>
      <c r="FA69" s="86">
        <v>0</v>
      </c>
      <c r="FB69" s="86"/>
      <c r="FC69" s="86">
        <v>0</v>
      </c>
      <c r="FD69" s="67">
        <v>0</v>
      </c>
      <c r="FE69" s="67">
        <v>0</v>
      </c>
      <c r="FF69" s="67">
        <v>0</v>
      </c>
      <c r="FG69" s="67" t="s">
        <v>582</v>
      </c>
    </row>
    <row r="70" spans="1:163" x14ac:dyDescent="0.25">
      <c r="A70" s="86"/>
      <c r="B70" s="62" t="s">
        <v>515</v>
      </c>
      <c r="C70" s="67">
        <v>0</v>
      </c>
      <c r="D70" s="67" t="s">
        <v>582</v>
      </c>
      <c r="E70" s="67" t="s">
        <v>582</v>
      </c>
      <c r="F70" s="67" t="s">
        <v>582</v>
      </c>
      <c r="G70" s="67" t="s">
        <v>582</v>
      </c>
      <c r="H70" s="67" t="s">
        <v>582</v>
      </c>
      <c r="I70" s="67" t="s">
        <v>582</v>
      </c>
      <c r="J70" s="67" t="s">
        <v>582</v>
      </c>
      <c r="K70" s="67" t="s">
        <v>582</v>
      </c>
      <c r="L70" s="67" t="s">
        <v>582</v>
      </c>
      <c r="M70" s="67" t="s">
        <v>582</v>
      </c>
      <c r="N70" s="86"/>
      <c r="O70" s="62" t="s">
        <v>515</v>
      </c>
      <c r="P70" s="86">
        <v>9</v>
      </c>
      <c r="Q70" s="86">
        <v>0</v>
      </c>
      <c r="R70" s="86"/>
      <c r="S70" s="86">
        <v>1</v>
      </c>
      <c r="T70" s="67"/>
      <c r="U70" s="67">
        <v>1.8867924528301887</v>
      </c>
      <c r="V70" s="67"/>
      <c r="W70" s="67">
        <v>0</v>
      </c>
      <c r="AB70" s="86"/>
      <c r="AC70" s="62" t="s">
        <v>515</v>
      </c>
      <c r="AD70" s="86" t="e">
        <v>#VALUE!</v>
      </c>
      <c r="AE70" s="86">
        <v>0</v>
      </c>
      <c r="AF70" s="86"/>
      <c r="AG70" s="86">
        <v>0</v>
      </c>
      <c r="AH70" s="67"/>
      <c r="AI70" s="67">
        <v>0</v>
      </c>
      <c r="AJ70" s="67"/>
      <c r="AK70" s="67" t="s">
        <v>582</v>
      </c>
      <c r="AP70" s="86"/>
      <c r="AQ70" s="62" t="s">
        <v>515</v>
      </c>
      <c r="AR70" s="86" t="e">
        <v>#VALUE!</v>
      </c>
      <c r="AS70" s="86">
        <v>0</v>
      </c>
      <c r="AT70" s="86"/>
      <c r="AU70" s="86">
        <v>0</v>
      </c>
      <c r="AV70" s="67"/>
      <c r="AW70" s="67">
        <v>0</v>
      </c>
      <c r="AX70" s="67"/>
      <c r="AY70" s="67" t="s">
        <v>582</v>
      </c>
      <c r="BD70" s="86"/>
      <c r="BE70" s="62" t="s">
        <v>515</v>
      </c>
      <c r="BF70" s="86" t="e">
        <v>#VALUE!</v>
      </c>
      <c r="BG70" s="86">
        <v>0</v>
      </c>
      <c r="BH70" s="86"/>
      <c r="BI70" s="86">
        <v>0</v>
      </c>
      <c r="BJ70" s="67"/>
      <c r="BK70" s="67">
        <v>0</v>
      </c>
      <c r="BL70" s="67"/>
      <c r="BM70" s="67" t="s">
        <v>582</v>
      </c>
      <c r="BR70" s="86"/>
      <c r="BS70" s="62" t="s">
        <v>515</v>
      </c>
      <c r="BT70" s="86" t="e">
        <v>#VALUE!</v>
      </c>
      <c r="BU70" s="86">
        <v>0</v>
      </c>
      <c r="BV70" s="86"/>
      <c r="BW70" s="86">
        <v>0</v>
      </c>
      <c r="BX70" s="67"/>
      <c r="BY70" s="67">
        <v>0</v>
      </c>
      <c r="BZ70" s="67"/>
      <c r="CA70" s="67" t="s">
        <v>582</v>
      </c>
      <c r="CF70" s="86"/>
      <c r="CG70" s="62" t="s">
        <v>515</v>
      </c>
      <c r="CH70" s="86" t="e">
        <v>#VALUE!</v>
      </c>
      <c r="CI70" s="86">
        <v>0</v>
      </c>
      <c r="CJ70" s="86"/>
      <c r="CK70" s="86">
        <v>0</v>
      </c>
      <c r="CL70" s="67"/>
      <c r="CM70" s="67">
        <v>0</v>
      </c>
      <c r="CN70" s="67"/>
      <c r="CO70" s="67" t="s">
        <v>582</v>
      </c>
      <c r="CT70" s="86"/>
      <c r="CU70" s="62" t="s">
        <v>515</v>
      </c>
      <c r="CV70" s="86" t="e">
        <v>#VALUE!</v>
      </c>
      <c r="CW70" s="86">
        <v>0</v>
      </c>
      <c r="CX70" s="86"/>
      <c r="CY70" s="86">
        <v>0</v>
      </c>
      <c r="CZ70" s="67"/>
      <c r="DA70" s="67">
        <v>0</v>
      </c>
      <c r="DB70" s="67"/>
      <c r="DC70" s="67" t="s">
        <v>582</v>
      </c>
      <c r="DH70" s="86"/>
      <c r="DI70" s="62" t="s">
        <v>515</v>
      </c>
      <c r="DJ70" s="86" t="e">
        <v>#VALUE!</v>
      </c>
      <c r="DK70" s="86">
        <v>0</v>
      </c>
      <c r="DL70" s="86"/>
      <c r="DM70" s="86">
        <v>0</v>
      </c>
      <c r="DN70" s="67"/>
      <c r="DO70" s="67">
        <v>0</v>
      </c>
      <c r="DP70" s="67"/>
      <c r="DQ70" s="67" t="s">
        <v>582</v>
      </c>
      <c r="DV70" s="86"/>
      <c r="DW70" s="62" t="s">
        <v>515</v>
      </c>
      <c r="DX70" s="86" t="e">
        <v>#VALUE!</v>
      </c>
      <c r="DY70" s="86">
        <v>0</v>
      </c>
      <c r="DZ70" s="86"/>
      <c r="EA70" s="86">
        <v>0</v>
      </c>
      <c r="EB70" s="67"/>
      <c r="EC70" s="67">
        <v>0</v>
      </c>
      <c r="ED70" s="67"/>
      <c r="EE70" s="67" t="s">
        <v>582</v>
      </c>
      <c r="EJ70" s="86"/>
      <c r="EK70" s="62" t="s">
        <v>515</v>
      </c>
      <c r="EL70" s="86" t="e">
        <v>#VALUE!</v>
      </c>
      <c r="EM70" s="86">
        <v>0</v>
      </c>
      <c r="EN70" s="86"/>
      <c r="EO70" s="86">
        <v>0</v>
      </c>
      <c r="EP70" s="67"/>
      <c r="EQ70" s="67">
        <v>0</v>
      </c>
      <c r="ER70" s="67"/>
      <c r="ES70" s="67" t="s">
        <v>582</v>
      </c>
      <c r="EX70" s="86"/>
      <c r="EY70" s="62" t="s">
        <v>515</v>
      </c>
      <c r="EZ70" s="86" t="e">
        <v>#VALUE!</v>
      </c>
      <c r="FA70" s="86">
        <v>0</v>
      </c>
      <c r="FB70" s="86"/>
      <c r="FC70" s="86">
        <v>0</v>
      </c>
      <c r="FD70" s="67"/>
      <c r="FE70" s="67">
        <v>0</v>
      </c>
      <c r="FF70" s="67"/>
      <c r="FG70" s="67" t="s">
        <v>582</v>
      </c>
    </row>
    <row r="71" spans="1:163" x14ac:dyDescent="0.25">
      <c r="A71" s="86"/>
      <c r="B71" s="62" t="s">
        <v>516</v>
      </c>
      <c r="C71" s="67" t="s">
        <v>582</v>
      </c>
      <c r="D71" s="67">
        <v>50</v>
      </c>
      <c r="E71" s="67">
        <v>0</v>
      </c>
      <c r="F71" s="67">
        <v>50</v>
      </c>
      <c r="G71" s="67">
        <v>0</v>
      </c>
      <c r="H71" s="67">
        <v>0</v>
      </c>
      <c r="I71" s="67">
        <v>100</v>
      </c>
      <c r="J71" s="67" t="s">
        <v>582</v>
      </c>
      <c r="K71" s="67">
        <v>100</v>
      </c>
      <c r="L71" s="67">
        <v>0</v>
      </c>
      <c r="M71" s="67">
        <v>0</v>
      </c>
      <c r="N71" s="86"/>
      <c r="O71" s="62" t="s">
        <v>516</v>
      </c>
      <c r="P71" s="86" t="e">
        <v>#VALUE!</v>
      </c>
      <c r="Q71" s="86">
        <v>0</v>
      </c>
      <c r="R71" s="86"/>
      <c r="S71" s="86">
        <v>0</v>
      </c>
      <c r="T71" s="67">
        <v>1</v>
      </c>
      <c r="U71" s="67">
        <v>0</v>
      </c>
      <c r="V71" s="67">
        <v>1.8867924528301887</v>
      </c>
      <c r="W71" s="67" t="s">
        <v>582</v>
      </c>
      <c r="AB71" s="86"/>
      <c r="AC71" s="62" t="s">
        <v>516</v>
      </c>
      <c r="AD71" s="86">
        <v>7</v>
      </c>
      <c r="AE71" s="86">
        <v>1</v>
      </c>
      <c r="AF71" s="86"/>
      <c r="AG71" s="86">
        <v>2</v>
      </c>
      <c r="AH71" s="67">
        <v>2</v>
      </c>
      <c r="AI71" s="67">
        <v>3.8461538461538463</v>
      </c>
      <c r="AJ71" s="67">
        <v>3.8461538461538463</v>
      </c>
      <c r="AK71" s="67">
        <v>50</v>
      </c>
      <c r="AP71" s="86"/>
      <c r="AQ71" s="62" t="s">
        <v>516</v>
      </c>
      <c r="AR71" s="86">
        <v>9</v>
      </c>
      <c r="AS71" s="86">
        <v>0</v>
      </c>
      <c r="AT71" s="86"/>
      <c r="AU71" s="86">
        <v>2</v>
      </c>
      <c r="AV71" s="67">
        <v>2</v>
      </c>
      <c r="AW71" s="67">
        <v>3.7037037037037033</v>
      </c>
      <c r="AX71" s="67">
        <v>3.7037037037037033</v>
      </c>
      <c r="AY71" s="67">
        <v>0</v>
      </c>
      <c r="BD71" s="86"/>
      <c r="BE71" s="62" t="s">
        <v>516</v>
      </c>
      <c r="BF71" s="86">
        <v>8</v>
      </c>
      <c r="BG71" s="86">
        <v>1</v>
      </c>
      <c r="BH71" s="86"/>
      <c r="BI71" s="86">
        <v>2</v>
      </c>
      <c r="BJ71" s="67">
        <v>2</v>
      </c>
      <c r="BK71" s="67">
        <v>3.7037037037037033</v>
      </c>
      <c r="BL71" s="67">
        <v>3.7037037037037033</v>
      </c>
      <c r="BM71" s="67">
        <v>50</v>
      </c>
      <c r="BR71" s="86"/>
      <c r="BS71" s="62" t="s">
        <v>516</v>
      </c>
      <c r="BT71" s="86">
        <v>9</v>
      </c>
      <c r="BU71" s="86">
        <v>0</v>
      </c>
      <c r="BV71" s="86"/>
      <c r="BW71" s="86">
        <v>1</v>
      </c>
      <c r="BX71" s="67">
        <v>1</v>
      </c>
      <c r="BY71" s="67">
        <v>2.2222222222222223</v>
      </c>
      <c r="BZ71" s="67">
        <v>2.2222222222222223</v>
      </c>
      <c r="CA71" s="67">
        <v>0</v>
      </c>
      <c r="CF71" s="86"/>
      <c r="CG71" s="62" t="s">
        <v>516</v>
      </c>
      <c r="CH71" s="86">
        <v>9</v>
      </c>
      <c r="CI71" s="86">
        <v>0</v>
      </c>
      <c r="CJ71" s="86"/>
      <c r="CK71" s="86">
        <v>1</v>
      </c>
      <c r="CL71" s="67">
        <v>1</v>
      </c>
      <c r="CM71" s="67">
        <v>2.2222222222222223</v>
      </c>
      <c r="CN71" s="67">
        <v>2.2222222222222223</v>
      </c>
      <c r="CO71" s="67">
        <v>0</v>
      </c>
      <c r="CT71" s="86"/>
      <c r="CU71" s="62" t="s">
        <v>516</v>
      </c>
      <c r="CV71" s="86">
        <v>1</v>
      </c>
      <c r="CW71" s="86">
        <v>1</v>
      </c>
      <c r="CX71" s="86"/>
      <c r="CY71" s="86">
        <v>1</v>
      </c>
      <c r="CZ71" s="67">
        <v>1</v>
      </c>
      <c r="DA71" s="67">
        <v>2.2222222222222223</v>
      </c>
      <c r="DB71" s="67">
        <v>2.2222222222222223</v>
      </c>
      <c r="DC71" s="67">
        <v>100</v>
      </c>
      <c r="DH71" s="86"/>
      <c r="DI71" s="62" t="s">
        <v>516</v>
      </c>
      <c r="DJ71" s="86" t="e">
        <v>#VALUE!</v>
      </c>
      <c r="DK71" s="86">
        <v>0</v>
      </c>
      <c r="DL71" s="86"/>
      <c r="DM71" s="86">
        <v>0</v>
      </c>
      <c r="DN71" s="67">
        <v>0</v>
      </c>
      <c r="DO71" s="67">
        <v>0</v>
      </c>
      <c r="DP71" s="67">
        <v>0</v>
      </c>
      <c r="DQ71" s="67" t="s">
        <v>582</v>
      </c>
      <c r="DV71" s="86"/>
      <c r="DW71" s="62" t="s">
        <v>516</v>
      </c>
      <c r="DX71" s="86">
        <v>1</v>
      </c>
      <c r="DY71" s="86">
        <v>1</v>
      </c>
      <c r="DZ71" s="86"/>
      <c r="EA71" s="86">
        <v>1</v>
      </c>
      <c r="EB71" s="67">
        <v>1</v>
      </c>
      <c r="EC71" s="67">
        <v>2.2222222222222223</v>
      </c>
      <c r="ED71" s="67">
        <v>2.2222222222222223</v>
      </c>
      <c r="EE71" s="67">
        <v>100</v>
      </c>
      <c r="EJ71" s="86"/>
      <c r="EK71" s="62" t="s">
        <v>516</v>
      </c>
      <c r="EL71" s="86">
        <v>10</v>
      </c>
      <c r="EM71" s="86">
        <v>0</v>
      </c>
      <c r="EN71" s="86"/>
      <c r="EO71" s="86">
        <v>1</v>
      </c>
      <c r="EP71" s="67">
        <v>1</v>
      </c>
      <c r="EQ71" s="67">
        <v>2.2222222222222223</v>
      </c>
      <c r="ER71" s="67">
        <v>2.2222222222222223</v>
      </c>
      <c r="ES71" s="67">
        <v>0</v>
      </c>
      <c r="EX71" s="86"/>
      <c r="EY71" s="62" t="s">
        <v>516</v>
      </c>
      <c r="EZ71" s="86">
        <v>11</v>
      </c>
      <c r="FA71" s="86">
        <v>0</v>
      </c>
      <c r="FB71" s="86"/>
      <c r="FC71" s="86">
        <v>1</v>
      </c>
      <c r="FD71" s="67">
        <v>1</v>
      </c>
      <c r="FE71" s="67">
        <v>2.2727272727272729</v>
      </c>
      <c r="FF71" s="67">
        <v>2.2727272727272729</v>
      </c>
      <c r="FG71" s="67">
        <v>0</v>
      </c>
    </row>
    <row r="72" spans="1:163" x14ac:dyDescent="0.25">
      <c r="A72" s="86"/>
      <c r="B72" s="86" t="s">
        <v>483</v>
      </c>
      <c r="C72" s="67">
        <v>58.490566037735846</v>
      </c>
      <c r="D72" s="67">
        <v>78.84615384615384</v>
      </c>
      <c r="E72" s="67">
        <v>74.074074074074076</v>
      </c>
      <c r="F72" s="67">
        <v>87.037037037037038</v>
      </c>
      <c r="G72" s="67">
        <v>60</v>
      </c>
      <c r="H72" s="67">
        <v>57.777777777777771</v>
      </c>
      <c r="I72" s="67">
        <v>82.222222222222214</v>
      </c>
      <c r="J72" s="67">
        <v>93.333333333333329</v>
      </c>
      <c r="K72" s="67">
        <v>86.666666666666671</v>
      </c>
      <c r="L72" s="67">
        <v>75.555555555555557</v>
      </c>
      <c r="M72" s="67">
        <v>75</v>
      </c>
      <c r="N72" s="86"/>
      <c r="O72" s="86" t="s">
        <v>483</v>
      </c>
      <c r="P72" s="86"/>
      <c r="Q72" s="86">
        <v>31</v>
      </c>
      <c r="R72" s="86"/>
      <c r="S72" s="86">
        <v>53</v>
      </c>
      <c r="T72" s="86"/>
      <c r="U72" s="67">
        <v>100</v>
      </c>
      <c r="V72" s="86"/>
      <c r="W72" s="67">
        <v>58.490566037735846</v>
      </c>
      <c r="AB72" s="86"/>
      <c r="AC72" s="86" t="s">
        <v>483</v>
      </c>
      <c r="AD72" s="86"/>
      <c r="AE72" s="86">
        <v>41</v>
      </c>
      <c r="AF72" s="86"/>
      <c r="AG72" s="86">
        <v>52</v>
      </c>
      <c r="AH72" s="86"/>
      <c r="AI72" s="67">
        <v>99.999999999999957</v>
      </c>
      <c r="AJ72" s="86"/>
      <c r="AK72" s="67">
        <v>78.84615384615384</v>
      </c>
      <c r="AP72" s="86"/>
      <c r="AQ72" s="86" t="s">
        <v>483</v>
      </c>
      <c r="AR72" s="86"/>
      <c r="AS72" s="86">
        <v>40</v>
      </c>
      <c r="AT72" s="86"/>
      <c r="AU72" s="86">
        <v>54</v>
      </c>
      <c r="AV72" s="86"/>
      <c r="AW72" s="67">
        <v>100</v>
      </c>
      <c r="AX72" s="86"/>
      <c r="AY72" s="67">
        <v>74.074074074074076</v>
      </c>
      <c r="BD72" s="86"/>
      <c r="BE72" s="86" t="s">
        <v>483</v>
      </c>
      <c r="BF72" s="86"/>
      <c r="BG72" s="86">
        <v>47</v>
      </c>
      <c r="BH72" s="86"/>
      <c r="BI72" s="86">
        <v>54</v>
      </c>
      <c r="BJ72" s="86"/>
      <c r="BK72" s="67">
        <v>99.999999999999986</v>
      </c>
      <c r="BL72" s="86"/>
      <c r="BM72" s="67">
        <v>87.037037037037038</v>
      </c>
      <c r="BR72" s="86"/>
      <c r="BS72" s="86" t="s">
        <v>483</v>
      </c>
      <c r="BT72" s="86"/>
      <c r="BU72" s="86">
        <v>27</v>
      </c>
      <c r="BV72" s="86"/>
      <c r="BW72" s="86">
        <v>45</v>
      </c>
      <c r="BX72" s="86"/>
      <c r="BY72" s="67">
        <v>100.00000000000001</v>
      </c>
      <c r="BZ72" s="86"/>
      <c r="CA72" s="67">
        <v>60</v>
      </c>
      <c r="CF72" s="86"/>
      <c r="CG72" s="86" t="s">
        <v>483</v>
      </c>
      <c r="CH72" s="86"/>
      <c r="CI72" s="86">
        <v>26</v>
      </c>
      <c r="CJ72" s="86"/>
      <c r="CK72" s="86">
        <v>45</v>
      </c>
      <c r="CL72" s="86"/>
      <c r="CM72" s="67">
        <v>100.00000000000003</v>
      </c>
      <c r="CN72" s="86"/>
      <c r="CO72" s="67">
        <v>57.777777777777771</v>
      </c>
      <c r="CT72" s="86"/>
      <c r="CU72" s="86" t="s">
        <v>483</v>
      </c>
      <c r="CV72" s="86"/>
      <c r="CW72" s="86">
        <v>37</v>
      </c>
      <c r="CX72" s="86"/>
      <c r="CY72" s="86">
        <v>45</v>
      </c>
      <c r="CZ72" s="86"/>
      <c r="DA72" s="67">
        <v>100.00000000000003</v>
      </c>
      <c r="DB72" s="86"/>
      <c r="DC72" s="67">
        <v>82.222222222222214</v>
      </c>
      <c r="DH72" s="86"/>
      <c r="DI72" s="86" t="s">
        <v>483</v>
      </c>
      <c r="DJ72" s="86"/>
      <c r="DK72" s="86">
        <v>42</v>
      </c>
      <c r="DL72" s="86"/>
      <c r="DM72" s="86">
        <v>45</v>
      </c>
      <c r="DN72" s="86"/>
      <c r="DO72" s="67">
        <v>100</v>
      </c>
      <c r="DP72" s="86"/>
      <c r="DQ72" s="67">
        <v>93.333333333333329</v>
      </c>
      <c r="DV72" s="86"/>
      <c r="DW72" s="86" t="s">
        <v>483</v>
      </c>
      <c r="DX72" s="86"/>
      <c r="DY72" s="86">
        <v>39</v>
      </c>
      <c r="DZ72" s="86"/>
      <c r="EA72" s="86">
        <v>45</v>
      </c>
      <c r="EB72" s="86"/>
      <c r="EC72" s="67">
        <v>100.00000000000004</v>
      </c>
      <c r="ED72" s="86"/>
      <c r="EE72" s="67">
        <v>86.666666666666671</v>
      </c>
      <c r="EJ72" s="86"/>
      <c r="EK72" s="86" t="s">
        <v>483</v>
      </c>
      <c r="EL72" s="86"/>
      <c r="EM72" s="86">
        <v>34</v>
      </c>
      <c r="EN72" s="86"/>
      <c r="EO72" s="86">
        <v>45</v>
      </c>
      <c r="EP72" s="86"/>
      <c r="EQ72" s="67">
        <v>100.00000000000004</v>
      </c>
      <c r="ER72" s="86"/>
      <c r="ES72" s="67">
        <v>75.555555555555557</v>
      </c>
      <c r="EX72" s="86"/>
      <c r="EY72" s="86" t="s">
        <v>483</v>
      </c>
      <c r="EZ72" s="86"/>
      <c r="FA72" s="86">
        <v>33</v>
      </c>
      <c r="FB72" s="86"/>
      <c r="FC72" s="86">
        <v>44</v>
      </c>
      <c r="FD72" s="86"/>
      <c r="FE72" s="67">
        <v>99.999999999999957</v>
      </c>
      <c r="FF72" s="86"/>
      <c r="FG72" s="67">
        <v>75</v>
      </c>
    </row>
    <row r="73" spans="1:163" x14ac:dyDescent="0.25">
      <c r="A73" s="86"/>
      <c r="B73" s="86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86"/>
      <c r="O73" s="86"/>
      <c r="P73" s="86"/>
      <c r="Q73" s="86"/>
      <c r="R73" s="86"/>
      <c r="S73" s="86"/>
      <c r="T73" s="86"/>
      <c r="U73" s="86"/>
      <c r="V73" s="86"/>
      <c r="W73" s="67"/>
      <c r="AB73" s="86"/>
      <c r="AC73" s="86"/>
      <c r="AD73" s="86"/>
      <c r="AE73" s="86"/>
      <c r="AF73" s="86"/>
      <c r="AG73" s="86"/>
      <c r="AH73" s="86"/>
      <c r="AI73" s="86"/>
      <c r="AJ73" s="86"/>
      <c r="AK73" s="67"/>
      <c r="AP73" s="86"/>
      <c r="AQ73" s="86"/>
      <c r="AR73" s="86"/>
      <c r="AS73" s="86"/>
      <c r="AT73" s="86"/>
      <c r="AU73" s="86"/>
      <c r="AV73" s="86"/>
      <c r="AW73" s="86"/>
      <c r="AX73" s="86"/>
      <c r="AY73" s="67"/>
      <c r="BD73" s="86"/>
      <c r="BE73" s="86"/>
      <c r="BF73" s="86"/>
      <c r="BG73" s="86"/>
      <c r="BH73" s="86"/>
      <c r="BI73" s="86"/>
      <c r="BJ73" s="86"/>
      <c r="BK73" s="86"/>
      <c r="BL73" s="86"/>
      <c r="BM73" s="67"/>
      <c r="BR73" s="86"/>
      <c r="BS73" s="86"/>
      <c r="BT73" s="86"/>
      <c r="BU73" s="86"/>
      <c r="BV73" s="86"/>
      <c r="BW73" s="86"/>
      <c r="BX73" s="86"/>
      <c r="BY73" s="86"/>
      <c r="BZ73" s="86"/>
      <c r="CA73" s="67"/>
      <c r="CF73" s="86"/>
      <c r="CG73" s="86"/>
      <c r="CH73" s="86"/>
      <c r="CI73" s="86"/>
      <c r="CJ73" s="86"/>
      <c r="CK73" s="86"/>
      <c r="CL73" s="86"/>
      <c r="CM73" s="86"/>
      <c r="CN73" s="86"/>
      <c r="CO73" s="67"/>
      <c r="CT73" s="86"/>
      <c r="CU73" s="86"/>
      <c r="CV73" s="86"/>
      <c r="CW73" s="86"/>
      <c r="CX73" s="86"/>
      <c r="CY73" s="86"/>
      <c r="CZ73" s="86"/>
      <c r="DA73" s="86"/>
      <c r="DB73" s="86"/>
      <c r="DC73" s="67"/>
      <c r="DH73" s="86"/>
      <c r="DI73" s="86"/>
      <c r="DJ73" s="86"/>
      <c r="DK73" s="86"/>
      <c r="DL73" s="86"/>
      <c r="DM73" s="86"/>
      <c r="DN73" s="86"/>
      <c r="DO73" s="86"/>
      <c r="DP73" s="86"/>
      <c r="DQ73" s="67"/>
      <c r="DV73" s="86"/>
      <c r="DW73" s="86"/>
      <c r="DX73" s="86"/>
      <c r="DY73" s="86"/>
      <c r="DZ73" s="86"/>
      <c r="EA73" s="86"/>
      <c r="EB73" s="86"/>
      <c r="EC73" s="86"/>
      <c r="ED73" s="86"/>
      <c r="EE73" s="67"/>
      <c r="EJ73" s="86"/>
      <c r="EK73" s="86"/>
      <c r="EL73" s="86"/>
      <c r="EM73" s="86"/>
      <c r="EN73" s="86"/>
      <c r="EO73" s="86"/>
      <c r="EP73" s="86"/>
      <c r="EQ73" s="86"/>
      <c r="ER73" s="86"/>
      <c r="ES73" s="67"/>
      <c r="EX73" s="86"/>
      <c r="EY73" s="86"/>
      <c r="EZ73" s="86"/>
      <c r="FA73" s="86"/>
      <c r="FB73" s="86"/>
      <c r="FC73" s="86"/>
      <c r="FD73" s="86"/>
      <c r="FE73" s="86"/>
      <c r="FF73" s="86"/>
      <c r="FG73" s="67"/>
    </row>
    <row r="74" spans="1:163" x14ac:dyDescent="0.25">
      <c r="A74" s="62" t="s">
        <v>118</v>
      </c>
      <c r="B74" s="62">
        <v>2</v>
      </c>
      <c r="C74" s="67">
        <v>84.210526315789465</v>
      </c>
      <c r="D74" s="67">
        <v>94.73684210526315</v>
      </c>
      <c r="E74" s="67">
        <v>100</v>
      </c>
      <c r="F74" s="67">
        <v>94.73684210526315</v>
      </c>
      <c r="G74" s="67">
        <v>100</v>
      </c>
      <c r="H74" s="67">
        <v>81.25</v>
      </c>
      <c r="I74" s="67">
        <v>87.5</v>
      </c>
      <c r="J74" s="67">
        <v>100</v>
      </c>
      <c r="K74" s="67">
        <v>100</v>
      </c>
      <c r="L74" s="67">
        <v>100</v>
      </c>
      <c r="M74" s="67">
        <v>87.5</v>
      </c>
      <c r="N74" s="62" t="s">
        <v>118</v>
      </c>
      <c r="O74" s="62">
        <v>2</v>
      </c>
      <c r="P74" s="86"/>
      <c r="Q74" s="86">
        <v>16</v>
      </c>
      <c r="R74" s="86"/>
      <c r="S74" s="86">
        <v>19</v>
      </c>
      <c r="T74" s="86"/>
      <c r="U74" s="67">
        <v>35.849056603773583</v>
      </c>
      <c r="V74" s="86"/>
      <c r="W74" s="67">
        <v>84.210526315789465</v>
      </c>
      <c r="AB74" s="62" t="s">
        <v>118</v>
      </c>
      <c r="AC74" s="62">
        <v>2</v>
      </c>
      <c r="AD74" s="86"/>
      <c r="AE74" s="86">
        <v>18</v>
      </c>
      <c r="AF74" s="86"/>
      <c r="AG74" s="86">
        <v>19</v>
      </c>
      <c r="AH74" s="86"/>
      <c r="AI74" s="67">
        <v>36.538461538461533</v>
      </c>
      <c r="AJ74" s="86"/>
      <c r="AK74" s="67">
        <v>94.73684210526315</v>
      </c>
      <c r="AP74" s="62" t="s">
        <v>118</v>
      </c>
      <c r="AQ74" s="62">
        <v>2</v>
      </c>
      <c r="AR74" s="86"/>
      <c r="AS74" s="86">
        <v>19</v>
      </c>
      <c r="AT74" s="86"/>
      <c r="AU74" s="86">
        <v>19</v>
      </c>
      <c r="AV74" s="86"/>
      <c r="AW74" s="67">
        <v>35.185185185185183</v>
      </c>
      <c r="AX74" s="86"/>
      <c r="AY74" s="67">
        <v>100</v>
      </c>
      <c r="BD74" s="62" t="s">
        <v>118</v>
      </c>
      <c r="BE74" s="62">
        <v>2</v>
      </c>
      <c r="BF74" s="86"/>
      <c r="BG74" s="86">
        <v>18</v>
      </c>
      <c r="BH74" s="86"/>
      <c r="BI74" s="86">
        <v>19</v>
      </c>
      <c r="BJ74" s="86"/>
      <c r="BK74" s="67">
        <v>35.185185185185183</v>
      </c>
      <c r="BL74" s="86"/>
      <c r="BM74" s="67">
        <v>94.73684210526315</v>
      </c>
      <c r="BR74" s="62" t="s">
        <v>118</v>
      </c>
      <c r="BS74" s="62">
        <v>2</v>
      </c>
      <c r="BT74" s="86"/>
      <c r="BU74" s="86">
        <v>16</v>
      </c>
      <c r="BV74" s="86"/>
      <c r="BW74" s="86">
        <v>16</v>
      </c>
      <c r="BX74" s="86"/>
      <c r="BY74" s="67">
        <v>35.555555555555557</v>
      </c>
      <c r="BZ74" s="86"/>
      <c r="CA74" s="67">
        <v>100</v>
      </c>
      <c r="CF74" s="62" t="s">
        <v>118</v>
      </c>
      <c r="CG74" s="62">
        <v>2</v>
      </c>
      <c r="CH74" s="86"/>
      <c r="CI74" s="86">
        <v>13</v>
      </c>
      <c r="CJ74" s="86"/>
      <c r="CK74" s="86">
        <v>16</v>
      </c>
      <c r="CL74" s="86"/>
      <c r="CM74" s="67">
        <v>35.555555555555557</v>
      </c>
      <c r="CN74" s="86"/>
      <c r="CO74" s="67">
        <v>81.25</v>
      </c>
      <c r="CT74" s="62" t="s">
        <v>118</v>
      </c>
      <c r="CU74" s="62">
        <v>2</v>
      </c>
      <c r="CV74" s="86"/>
      <c r="CW74" s="86">
        <v>14</v>
      </c>
      <c r="CX74" s="86"/>
      <c r="CY74" s="86">
        <v>16</v>
      </c>
      <c r="CZ74" s="86"/>
      <c r="DA74" s="67">
        <v>35.555555555555557</v>
      </c>
      <c r="DB74" s="86"/>
      <c r="DC74" s="67">
        <v>87.5</v>
      </c>
      <c r="DH74" s="62" t="s">
        <v>118</v>
      </c>
      <c r="DI74" s="62">
        <v>2</v>
      </c>
      <c r="DJ74" s="86"/>
      <c r="DK74" s="86">
        <v>16</v>
      </c>
      <c r="DL74" s="86"/>
      <c r="DM74" s="86">
        <v>16</v>
      </c>
      <c r="DN74" s="86"/>
      <c r="DO74" s="67">
        <v>35.555555555555557</v>
      </c>
      <c r="DP74" s="86"/>
      <c r="DQ74" s="67">
        <v>100</v>
      </c>
      <c r="DV74" s="62" t="s">
        <v>118</v>
      </c>
      <c r="DW74" s="62">
        <v>2</v>
      </c>
      <c r="DX74" s="86"/>
      <c r="DY74" s="86">
        <v>16</v>
      </c>
      <c r="DZ74" s="86"/>
      <c r="EA74" s="86">
        <v>16</v>
      </c>
      <c r="EB74" s="86"/>
      <c r="EC74" s="67">
        <v>35.555555555555557</v>
      </c>
      <c r="ED74" s="86"/>
      <c r="EE74" s="67">
        <v>100</v>
      </c>
      <c r="EJ74" s="62" t="s">
        <v>118</v>
      </c>
      <c r="EK74" s="62">
        <v>2</v>
      </c>
      <c r="EL74" s="86"/>
      <c r="EM74" s="86">
        <v>16</v>
      </c>
      <c r="EN74" s="86"/>
      <c r="EO74" s="86">
        <v>16</v>
      </c>
      <c r="EP74" s="86"/>
      <c r="EQ74" s="67">
        <v>35.555555555555557</v>
      </c>
      <c r="ER74" s="86"/>
      <c r="ES74" s="67">
        <v>100</v>
      </c>
      <c r="EX74" s="62" t="s">
        <v>118</v>
      </c>
      <c r="EY74" s="62">
        <v>2</v>
      </c>
      <c r="EZ74" s="86"/>
      <c r="FA74" s="86">
        <v>14</v>
      </c>
      <c r="FB74" s="86"/>
      <c r="FC74" s="86">
        <v>16</v>
      </c>
      <c r="FD74" s="86"/>
      <c r="FE74" s="67">
        <v>36.363636363636367</v>
      </c>
      <c r="FF74" s="86"/>
      <c r="FG74" s="67">
        <v>87.5</v>
      </c>
    </row>
    <row r="75" spans="1:163" x14ac:dyDescent="0.25">
      <c r="A75" s="62" t="s">
        <v>118</v>
      </c>
      <c r="B75" s="62">
        <v>3</v>
      </c>
      <c r="C75" s="67">
        <v>50</v>
      </c>
      <c r="D75" s="67">
        <v>80</v>
      </c>
      <c r="E75" s="67">
        <v>70</v>
      </c>
      <c r="F75" s="67">
        <v>80</v>
      </c>
      <c r="G75" s="67">
        <v>50</v>
      </c>
      <c r="H75" s="67">
        <v>75</v>
      </c>
      <c r="I75" s="67">
        <v>75</v>
      </c>
      <c r="J75" s="67">
        <v>100</v>
      </c>
      <c r="K75" s="67">
        <v>88.888888888888886</v>
      </c>
      <c r="L75" s="67">
        <v>88.888888888888886</v>
      </c>
      <c r="M75" s="67">
        <v>80</v>
      </c>
      <c r="N75" s="62" t="s">
        <v>118</v>
      </c>
      <c r="O75" s="62">
        <v>3</v>
      </c>
      <c r="P75" s="86"/>
      <c r="Q75" s="86">
        <v>5</v>
      </c>
      <c r="R75" s="86"/>
      <c r="S75" s="86">
        <v>10</v>
      </c>
      <c r="T75" s="86"/>
      <c r="U75" s="67">
        <v>18.867924528301888</v>
      </c>
      <c r="V75" s="86"/>
      <c r="W75" s="67">
        <v>50</v>
      </c>
      <c r="AB75" s="62" t="s">
        <v>118</v>
      </c>
      <c r="AC75" s="62">
        <v>3</v>
      </c>
      <c r="AD75" s="86"/>
      <c r="AE75" s="86">
        <v>8</v>
      </c>
      <c r="AF75" s="86"/>
      <c r="AG75" s="86">
        <v>10</v>
      </c>
      <c r="AH75" s="86"/>
      <c r="AI75" s="67">
        <v>19.230769230769234</v>
      </c>
      <c r="AJ75" s="86"/>
      <c r="AK75" s="67">
        <v>80</v>
      </c>
      <c r="AP75" s="62" t="s">
        <v>118</v>
      </c>
      <c r="AQ75" s="62">
        <v>3</v>
      </c>
      <c r="AR75" s="86"/>
      <c r="AS75" s="86">
        <v>7</v>
      </c>
      <c r="AT75" s="86"/>
      <c r="AU75" s="86">
        <v>10</v>
      </c>
      <c r="AV75" s="86"/>
      <c r="AW75" s="67">
        <v>18.518518518518519</v>
      </c>
      <c r="AX75" s="86"/>
      <c r="AY75" s="67">
        <v>70</v>
      </c>
      <c r="BD75" s="62" t="s">
        <v>118</v>
      </c>
      <c r="BE75" s="62">
        <v>3</v>
      </c>
      <c r="BF75" s="86"/>
      <c r="BG75" s="86">
        <v>8</v>
      </c>
      <c r="BH75" s="86"/>
      <c r="BI75" s="86">
        <v>10</v>
      </c>
      <c r="BJ75" s="86"/>
      <c r="BK75" s="67">
        <v>18.518518518518519</v>
      </c>
      <c r="BL75" s="86"/>
      <c r="BM75" s="67">
        <v>80</v>
      </c>
      <c r="BR75" s="62" t="s">
        <v>118</v>
      </c>
      <c r="BS75" s="62">
        <v>3</v>
      </c>
      <c r="BT75" s="86"/>
      <c r="BU75" s="86">
        <v>4</v>
      </c>
      <c r="BV75" s="86"/>
      <c r="BW75" s="86">
        <v>8</v>
      </c>
      <c r="BX75" s="86"/>
      <c r="BY75" s="67">
        <v>17.777777777777779</v>
      </c>
      <c r="BZ75" s="86"/>
      <c r="CA75" s="67">
        <v>50</v>
      </c>
      <c r="CF75" s="62" t="s">
        <v>118</v>
      </c>
      <c r="CG75" s="62">
        <v>3</v>
      </c>
      <c r="CH75" s="86"/>
      <c r="CI75" s="86">
        <v>6</v>
      </c>
      <c r="CJ75" s="86"/>
      <c r="CK75" s="86">
        <v>8</v>
      </c>
      <c r="CL75" s="86"/>
      <c r="CM75" s="67">
        <v>17.777777777777779</v>
      </c>
      <c r="CN75" s="86"/>
      <c r="CO75" s="67">
        <v>75</v>
      </c>
      <c r="CT75" s="62" t="s">
        <v>118</v>
      </c>
      <c r="CU75" s="62">
        <v>3</v>
      </c>
      <c r="CV75" s="86"/>
      <c r="CW75" s="86">
        <v>6</v>
      </c>
      <c r="CX75" s="86"/>
      <c r="CY75" s="86">
        <v>8</v>
      </c>
      <c r="CZ75" s="86"/>
      <c r="DA75" s="67">
        <v>17.777777777777779</v>
      </c>
      <c r="DB75" s="86"/>
      <c r="DC75" s="67">
        <v>75</v>
      </c>
      <c r="DH75" s="62" t="s">
        <v>118</v>
      </c>
      <c r="DI75" s="62">
        <v>3</v>
      </c>
      <c r="DJ75" s="86"/>
      <c r="DK75" s="86">
        <v>8</v>
      </c>
      <c r="DL75" s="86"/>
      <c r="DM75" s="86">
        <v>8</v>
      </c>
      <c r="DN75" s="86"/>
      <c r="DO75" s="67">
        <v>17.777777777777779</v>
      </c>
      <c r="DP75" s="86"/>
      <c r="DQ75" s="67">
        <v>100</v>
      </c>
      <c r="DV75" s="62" t="s">
        <v>118</v>
      </c>
      <c r="DW75" s="62">
        <v>3</v>
      </c>
      <c r="DX75" s="86"/>
      <c r="DY75" s="86">
        <v>8</v>
      </c>
      <c r="DZ75" s="86"/>
      <c r="EA75" s="86">
        <v>9</v>
      </c>
      <c r="EB75" s="86"/>
      <c r="EC75" s="67">
        <v>20</v>
      </c>
      <c r="ED75" s="86"/>
      <c r="EE75" s="67">
        <v>88.888888888888886</v>
      </c>
      <c r="EJ75" s="62" t="s">
        <v>118</v>
      </c>
      <c r="EK75" s="62">
        <v>3</v>
      </c>
      <c r="EL75" s="86"/>
      <c r="EM75" s="86">
        <v>8</v>
      </c>
      <c r="EN75" s="86"/>
      <c r="EO75" s="86">
        <v>9</v>
      </c>
      <c r="EP75" s="86"/>
      <c r="EQ75" s="67">
        <v>20</v>
      </c>
      <c r="ER75" s="86"/>
      <c r="ES75" s="67">
        <v>88.888888888888886</v>
      </c>
      <c r="EX75" s="62" t="s">
        <v>118</v>
      </c>
      <c r="EY75" s="62">
        <v>3</v>
      </c>
      <c r="EZ75" s="86"/>
      <c r="FA75" s="86">
        <v>8</v>
      </c>
      <c r="FB75" s="86"/>
      <c r="FC75" s="86">
        <v>10</v>
      </c>
      <c r="FD75" s="86"/>
      <c r="FE75" s="67">
        <v>22.727272727272727</v>
      </c>
      <c r="FF75" s="86"/>
      <c r="FG75" s="67">
        <v>80</v>
      </c>
    </row>
    <row r="76" spans="1:163" x14ac:dyDescent="0.25">
      <c r="A76" s="62" t="s">
        <v>118</v>
      </c>
      <c r="B76" s="62">
        <v>4</v>
      </c>
      <c r="C76" s="67">
        <v>50</v>
      </c>
      <c r="D76" s="67">
        <v>66.666666666666657</v>
      </c>
      <c r="E76" s="67">
        <v>66.666666666666657</v>
      </c>
      <c r="F76" s="67">
        <v>100</v>
      </c>
      <c r="G76" s="67">
        <v>36.363636363636367</v>
      </c>
      <c r="H76" s="67">
        <v>45.454545454545453</v>
      </c>
      <c r="I76" s="67">
        <v>90.909090909090907</v>
      </c>
      <c r="J76" s="67">
        <v>81.818181818181827</v>
      </c>
      <c r="K76" s="67">
        <v>80</v>
      </c>
      <c r="L76" s="67">
        <v>70</v>
      </c>
      <c r="M76" s="67">
        <v>87.5</v>
      </c>
      <c r="N76" s="62" t="s">
        <v>118</v>
      </c>
      <c r="O76" s="62">
        <v>4</v>
      </c>
      <c r="P76" s="86"/>
      <c r="Q76" s="86">
        <v>8</v>
      </c>
      <c r="R76" s="86"/>
      <c r="S76" s="86">
        <v>16</v>
      </c>
      <c r="T76" s="86"/>
      <c r="U76" s="67">
        <v>30.188679245283019</v>
      </c>
      <c r="V76" s="86"/>
      <c r="W76" s="67">
        <v>50</v>
      </c>
      <c r="AB76" s="62" t="s">
        <v>118</v>
      </c>
      <c r="AC76" s="62">
        <v>4</v>
      </c>
      <c r="AD76" s="86"/>
      <c r="AE76" s="86">
        <v>10</v>
      </c>
      <c r="AF76" s="86"/>
      <c r="AG76" s="86">
        <v>15</v>
      </c>
      <c r="AH76" s="86"/>
      <c r="AI76" s="67">
        <v>28.846153846153843</v>
      </c>
      <c r="AJ76" s="86"/>
      <c r="AK76" s="67">
        <v>66.666666666666657</v>
      </c>
      <c r="AP76" s="62" t="s">
        <v>118</v>
      </c>
      <c r="AQ76" s="62">
        <v>4</v>
      </c>
      <c r="AR76" s="86"/>
      <c r="AS76" s="86">
        <v>10</v>
      </c>
      <c r="AT76" s="86"/>
      <c r="AU76" s="86">
        <v>15</v>
      </c>
      <c r="AV76" s="86"/>
      <c r="AW76" s="67">
        <v>27.777777777777779</v>
      </c>
      <c r="AX76" s="86"/>
      <c r="AY76" s="67">
        <v>66.666666666666657</v>
      </c>
      <c r="BD76" s="62" t="s">
        <v>118</v>
      </c>
      <c r="BE76" s="62">
        <v>4</v>
      </c>
      <c r="BF76" s="86"/>
      <c r="BG76" s="86">
        <v>15</v>
      </c>
      <c r="BH76" s="86"/>
      <c r="BI76" s="86">
        <v>15</v>
      </c>
      <c r="BJ76" s="86"/>
      <c r="BK76" s="67">
        <v>27.777777777777779</v>
      </c>
      <c r="BL76" s="86"/>
      <c r="BM76" s="67">
        <v>100</v>
      </c>
      <c r="BR76" s="62" t="s">
        <v>118</v>
      </c>
      <c r="BS76" s="62">
        <v>4</v>
      </c>
      <c r="BT76" s="86"/>
      <c r="BU76" s="86">
        <v>4</v>
      </c>
      <c r="BV76" s="86"/>
      <c r="BW76" s="86">
        <v>11</v>
      </c>
      <c r="BX76" s="86"/>
      <c r="BY76" s="67">
        <v>24.444444444444443</v>
      </c>
      <c r="BZ76" s="86"/>
      <c r="CA76" s="67">
        <v>36.363636363636367</v>
      </c>
      <c r="CF76" s="62" t="s">
        <v>118</v>
      </c>
      <c r="CG76" s="62">
        <v>4</v>
      </c>
      <c r="CH76" s="86"/>
      <c r="CI76" s="86">
        <v>5</v>
      </c>
      <c r="CJ76" s="86"/>
      <c r="CK76" s="86">
        <v>11</v>
      </c>
      <c r="CL76" s="86"/>
      <c r="CM76" s="67">
        <v>24.444444444444443</v>
      </c>
      <c r="CN76" s="86"/>
      <c r="CO76" s="67">
        <v>45.454545454545453</v>
      </c>
      <c r="CT76" s="62" t="s">
        <v>118</v>
      </c>
      <c r="CU76" s="62">
        <v>4</v>
      </c>
      <c r="CV76" s="86"/>
      <c r="CW76" s="86">
        <v>10</v>
      </c>
      <c r="CX76" s="86"/>
      <c r="CY76" s="86">
        <v>11</v>
      </c>
      <c r="CZ76" s="86"/>
      <c r="DA76" s="67">
        <v>24.444444444444443</v>
      </c>
      <c r="DB76" s="86"/>
      <c r="DC76" s="67">
        <v>90.909090909090907</v>
      </c>
      <c r="DH76" s="62" t="s">
        <v>118</v>
      </c>
      <c r="DI76" s="62">
        <v>4</v>
      </c>
      <c r="DJ76" s="86"/>
      <c r="DK76" s="86">
        <v>9</v>
      </c>
      <c r="DL76" s="86"/>
      <c r="DM76" s="86">
        <v>11</v>
      </c>
      <c r="DN76" s="86"/>
      <c r="DO76" s="67">
        <v>24.444444444444443</v>
      </c>
      <c r="DP76" s="86"/>
      <c r="DQ76" s="67">
        <v>81.818181818181827</v>
      </c>
      <c r="DV76" s="62" t="s">
        <v>118</v>
      </c>
      <c r="DW76" s="62">
        <v>4</v>
      </c>
      <c r="DX76" s="86"/>
      <c r="DY76" s="86">
        <v>8</v>
      </c>
      <c r="DZ76" s="86"/>
      <c r="EA76" s="86">
        <v>10</v>
      </c>
      <c r="EB76" s="86"/>
      <c r="EC76" s="67">
        <v>22.222222222222221</v>
      </c>
      <c r="ED76" s="86"/>
      <c r="EE76" s="67">
        <v>80</v>
      </c>
      <c r="EJ76" s="62" t="s">
        <v>118</v>
      </c>
      <c r="EK76" s="62">
        <v>4</v>
      </c>
      <c r="EL76" s="86"/>
      <c r="EM76" s="86">
        <v>7</v>
      </c>
      <c r="EN76" s="86"/>
      <c r="EO76" s="86">
        <v>10</v>
      </c>
      <c r="EP76" s="86"/>
      <c r="EQ76" s="67">
        <v>22.222222222222221</v>
      </c>
      <c r="ER76" s="86"/>
      <c r="ES76" s="67">
        <v>70</v>
      </c>
      <c r="EX76" s="62" t="s">
        <v>118</v>
      </c>
      <c r="EY76" s="62">
        <v>4</v>
      </c>
      <c r="EZ76" s="86"/>
      <c r="FA76" s="86">
        <v>7</v>
      </c>
      <c r="FB76" s="86"/>
      <c r="FC76" s="86">
        <v>8</v>
      </c>
      <c r="FD76" s="86"/>
      <c r="FE76" s="67">
        <v>18.181818181818183</v>
      </c>
      <c r="FF76" s="86"/>
      <c r="FG76" s="67">
        <v>87.5</v>
      </c>
    </row>
    <row r="77" spans="1:163" x14ac:dyDescent="0.25">
      <c r="A77" s="62" t="s">
        <v>118</v>
      </c>
      <c r="B77" s="62">
        <v>5</v>
      </c>
      <c r="C77" s="67">
        <v>33.333333333333329</v>
      </c>
      <c r="D77" s="67">
        <v>60</v>
      </c>
      <c r="E77" s="67">
        <v>40</v>
      </c>
      <c r="F77" s="67">
        <v>60</v>
      </c>
      <c r="G77" s="67">
        <v>30</v>
      </c>
      <c r="H77" s="67">
        <v>20</v>
      </c>
      <c r="I77" s="67">
        <v>70</v>
      </c>
      <c r="J77" s="67">
        <v>90</v>
      </c>
      <c r="K77" s="67">
        <v>66.666666666666657</v>
      </c>
      <c r="L77" s="67">
        <v>66.666666666666657</v>
      </c>
      <c r="M77" s="67">
        <v>75</v>
      </c>
      <c r="N77" s="62" t="s">
        <v>118</v>
      </c>
      <c r="O77" s="62">
        <v>5</v>
      </c>
      <c r="P77" s="86"/>
      <c r="Q77" s="86">
        <v>3</v>
      </c>
      <c r="R77" s="86"/>
      <c r="S77" s="86">
        <v>9</v>
      </c>
      <c r="T77" s="86"/>
      <c r="U77" s="67">
        <v>16.981132075471699</v>
      </c>
      <c r="V77" s="86"/>
      <c r="W77" s="67">
        <v>33.333333333333329</v>
      </c>
      <c r="AB77" s="62" t="s">
        <v>118</v>
      </c>
      <c r="AC77" s="62">
        <v>5</v>
      </c>
      <c r="AD77" s="86"/>
      <c r="AE77" s="86">
        <v>6</v>
      </c>
      <c r="AF77" s="86"/>
      <c r="AG77" s="86">
        <v>10</v>
      </c>
      <c r="AH77" s="86"/>
      <c r="AI77" s="67">
        <v>19.230769230769234</v>
      </c>
      <c r="AJ77" s="86"/>
      <c r="AK77" s="67">
        <v>60</v>
      </c>
      <c r="AP77" s="62" t="s">
        <v>118</v>
      </c>
      <c r="AQ77" s="62">
        <v>5</v>
      </c>
      <c r="AR77" s="86"/>
      <c r="AS77" s="86">
        <v>4</v>
      </c>
      <c r="AT77" s="86"/>
      <c r="AU77" s="86">
        <v>10</v>
      </c>
      <c r="AV77" s="86"/>
      <c r="AW77" s="67">
        <v>18.518518518518519</v>
      </c>
      <c r="AX77" s="86"/>
      <c r="AY77" s="67">
        <v>40</v>
      </c>
      <c r="BD77" s="62" t="s">
        <v>118</v>
      </c>
      <c r="BE77" s="62">
        <v>5</v>
      </c>
      <c r="BF77" s="86"/>
      <c r="BG77" s="86">
        <v>6</v>
      </c>
      <c r="BH77" s="86"/>
      <c r="BI77" s="86">
        <v>10</v>
      </c>
      <c r="BJ77" s="86"/>
      <c r="BK77" s="67">
        <v>18.518518518518519</v>
      </c>
      <c r="BL77" s="86"/>
      <c r="BM77" s="67">
        <v>60</v>
      </c>
      <c r="BR77" s="62" t="s">
        <v>118</v>
      </c>
      <c r="BS77" s="62">
        <v>5</v>
      </c>
      <c r="BT77" s="86"/>
      <c r="BU77" s="86">
        <v>3</v>
      </c>
      <c r="BV77" s="86"/>
      <c r="BW77" s="86">
        <v>10</v>
      </c>
      <c r="BX77" s="86"/>
      <c r="BY77" s="67">
        <v>22.222222222222221</v>
      </c>
      <c r="BZ77" s="86"/>
      <c r="CA77" s="67">
        <v>30</v>
      </c>
      <c r="CF77" s="62" t="s">
        <v>118</v>
      </c>
      <c r="CG77" s="62">
        <v>5</v>
      </c>
      <c r="CH77" s="86"/>
      <c r="CI77" s="86">
        <v>2</v>
      </c>
      <c r="CJ77" s="86"/>
      <c r="CK77" s="86">
        <v>10</v>
      </c>
      <c r="CL77" s="86"/>
      <c r="CM77" s="67">
        <v>22.222222222222221</v>
      </c>
      <c r="CN77" s="86"/>
      <c r="CO77" s="67">
        <v>20</v>
      </c>
      <c r="CT77" s="62" t="s">
        <v>118</v>
      </c>
      <c r="CU77" s="62">
        <v>5</v>
      </c>
      <c r="CV77" s="86"/>
      <c r="CW77" s="86">
        <v>7</v>
      </c>
      <c r="CX77" s="86"/>
      <c r="CY77" s="86">
        <v>10</v>
      </c>
      <c r="CZ77" s="86"/>
      <c r="DA77" s="67">
        <v>22.222222222222221</v>
      </c>
      <c r="DB77" s="86"/>
      <c r="DC77" s="67">
        <v>70</v>
      </c>
      <c r="DH77" s="62" t="s">
        <v>118</v>
      </c>
      <c r="DI77" s="62">
        <v>5</v>
      </c>
      <c r="DJ77" s="86"/>
      <c r="DK77" s="86">
        <v>9</v>
      </c>
      <c r="DL77" s="86"/>
      <c r="DM77" s="86">
        <v>10</v>
      </c>
      <c r="DN77" s="86"/>
      <c r="DO77" s="67">
        <v>22.222222222222221</v>
      </c>
      <c r="DP77" s="86"/>
      <c r="DQ77" s="67">
        <v>90</v>
      </c>
      <c r="DV77" s="62" t="s">
        <v>118</v>
      </c>
      <c r="DW77" s="62">
        <v>5</v>
      </c>
      <c r="DX77" s="86"/>
      <c r="DY77" s="86">
        <v>2</v>
      </c>
      <c r="DZ77" s="86"/>
      <c r="EA77" s="86">
        <v>3</v>
      </c>
      <c r="EB77" s="86"/>
      <c r="EC77" s="67">
        <v>6.666666666666667</v>
      </c>
      <c r="ED77" s="86"/>
      <c r="EE77" s="67">
        <v>66.666666666666657</v>
      </c>
      <c r="EJ77" s="62" t="s">
        <v>118</v>
      </c>
      <c r="EK77" s="62">
        <v>5</v>
      </c>
      <c r="EL77" s="86"/>
      <c r="EM77" s="86">
        <v>2</v>
      </c>
      <c r="EN77" s="86"/>
      <c r="EO77" s="86">
        <v>3</v>
      </c>
      <c r="EP77" s="86"/>
      <c r="EQ77" s="67">
        <v>6.666666666666667</v>
      </c>
      <c r="ER77" s="86"/>
      <c r="ES77" s="67">
        <v>66.666666666666657</v>
      </c>
      <c r="EX77" s="62" t="s">
        <v>118</v>
      </c>
      <c r="EY77" s="62">
        <v>5</v>
      </c>
      <c r="EZ77" s="86"/>
      <c r="FA77" s="86">
        <v>3</v>
      </c>
      <c r="FB77" s="86"/>
      <c r="FC77" s="86">
        <v>4</v>
      </c>
      <c r="FD77" s="86"/>
      <c r="FE77" s="67">
        <v>9.0909090909090917</v>
      </c>
      <c r="FF77" s="86"/>
      <c r="FG77" s="67">
        <v>75</v>
      </c>
    </row>
    <row r="78" spans="1:163" x14ac:dyDescent="0.25">
      <c r="A78" s="62" t="s">
        <v>118</v>
      </c>
      <c r="B78" s="62">
        <v>6</v>
      </c>
      <c r="C78" s="67" t="s">
        <v>582</v>
      </c>
      <c r="D78" s="67" t="s">
        <v>582</v>
      </c>
      <c r="E78" s="67" t="s">
        <v>582</v>
      </c>
      <c r="F78" s="67" t="s">
        <v>582</v>
      </c>
      <c r="G78" s="67" t="s">
        <v>582</v>
      </c>
      <c r="H78" s="67" t="s">
        <v>582</v>
      </c>
      <c r="I78" s="67" t="s">
        <v>582</v>
      </c>
      <c r="J78" s="67" t="s">
        <v>582</v>
      </c>
      <c r="K78" s="67">
        <v>71.428571428571431</v>
      </c>
      <c r="L78" s="67">
        <v>20</v>
      </c>
      <c r="M78" s="67">
        <v>20</v>
      </c>
      <c r="N78" s="62" t="s">
        <v>118</v>
      </c>
      <c r="O78" s="62">
        <v>6</v>
      </c>
      <c r="P78" s="86"/>
      <c r="Q78" s="86">
        <v>0</v>
      </c>
      <c r="R78" s="86"/>
      <c r="S78" s="86">
        <v>0</v>
      </c>
      <c r="T78" s="86"/>
      <c r="U78" s="67">
        <v>0</v>
      </c>
      <c r="V78" s="86"/>
      <c r="W78" s="67" t="s">
        <v>582</v>
      </c>
      <c r="AB78" s="62" t="s">
        <v>118</v>
      </c>
      <c r="AC78" s="62">
        <v>6</v>
      </c>
      <c r="AD78" s="86"/>
      <c r="AE78" s="86">
        <v>0</v>
      </c>
      <c r="AF78" s="86"/>
      <c r="AG78" s="86">
        <v>0</v>
      </c>
      <c r="AH78" s="86"/>
      <c r="AI78" s="67">
        <v>0</v>
      </c>
      <c r="AJ78" s="86"/>
      <c r="AK78" s="67" t="s">
        <v>582</v>
      </c>
      <c r="AP78" s="62" t="s">
        <v>118</v>
      </c>
      <c r="AQ78" s="62">
        <v>6</v>
      </c>
      <c r="AR78" s="86"/>
      <c r="AS78" s="86">
        <v>0</v>
      </c>
      <c r="AT78" s="86"/>
      <c r="AU78" s="86">
        <v>0</v>
      </c>
      <c r="AV78" s="86"/>
      <c r="AW78" s="67">
        <v>0</v>
      </c>
      <c r="AX78" s="86"/>
      <c r="AY78" s="67" t="s">
        <v>582</v>
      </c>
      <c r="BD78" s="62" t="s">
        <v>118</v>
      </c>
      <c r="BE78" s="62">
        <v>6</v>
      </c>
      <c r="BF78" s="86"/>
      <c r="BG78" s="86">
        <v>0</v>
      </c>
      <c r="BH78" s="86"/>
      <c r="BI78" s="86">
        <v>0</v>
      </c>
      <c r="BJ78" s="86"/>
      <c r="BK78" s="67">
        <v>0</v>
      </c>
      <c r="BL78" s="86"/>
      <c r="BM78" s="67" t="s">
        <v>582</v>
      </c>
      <c r="BR78" s="62" t="s">
        <v>118</v>
      </c>
      <c r="BS78" s="62">
        <v>6</v>
      </c>
      <c r="BT78" s="86"/>
      <c r="BU78" s="86">
        <v>0</v>
      </c>
      <c r="BV78" s="86"/>
      <c r="BW78" s="86">
        <v>0</v>
      </c>
      <c r="BX78" s="86"/>
      <c r="BY78" s="67">
        <v>0</v>
      </c>
      <c r="BZ78" s="86"/>
      <c r="CA78" s="67" t="s">
        <v>582</v>
      </c>
      <c r="CF78" s="62" t="s">
        <v>118</v>
      </c>
      <c r="CG78" s="62">
        <v>6</v>
      </c>
      <c r="CH78" s="86"/>
      <c r="CI78" s="86">
        <v>0</v>
      </c>
      <c r="CJ78" s="86"/>
      <c r="CK78" s="86">
        <v>0</v>
      </c>
      <c r="CL78" s="86"/>
      <c r="CM78" s="67">
        <v>0</v>
      </c>
      <c r="CN78" s="86"/>
      <c r="CO78" s="67" t="s">
        <v>582</v>
      </c>
      <c r="CT78" s="62" t="s">
        <v>118</v>
      </c>
      <c r="CU78" s="62">
        <v>6</v>
      </c>
      <c r="CV78" s="86"/>
      <c r="CW78" s="86">
        <v>0</v>
      </c>
      <c r="CX78" s="86"/>
      <c r="CY78" s="86">
        <v>0</v>
      </c>
      <c r="CZ78" s="86"/>
      <c r="DA78" s="67">
        <v>0</v>
      </c>
      <c r="DB78" s="86"/>
      <c r="DC78" s="67" t="s">
        <v>582</v>
      </c>
      <c r="DH78" s="62" t="s">
        <v>118</v>
      </c>
      <c r="DI78" s="62">
        <v>6</v>
      </c>
      <c r="DJ78" s="86"/>
      <c r="DK78" s="86">
        <v>0</v>
      </c>
      <c r="DL78" s="86"/>
      <c r="DM78" s="86">
        <v>0</v>
      </c>
      <c r="DN78" s="86"/>
      <c r="DO78" s="67">
        <v>0</v>
      </c>
      <c r="DP78" s="86"/>
      <c r="DQ78" s="67" t="s">
        <v>582</v>
      </c>
      <c r="DV78" s="62" t="s">
        <v>118</v>
      </c>
      <c r="DW78" s="62">
        <v>6</v>
      </c>
      <c r="DX78" s="86"/>
      <c r="DY78" s="86">
        <v>5</v>
      </c>
      <c r="DZ78" s="86"/>
      <c r="EA78" s="86">
        <v>7</v>
      </c>
      <c r="EB78" s="86"/>
      <c r="EC78" s="67">
        <v>15.555555555555555</v>
      </c>
      <c r="ED78" s="86"/>
      <c r="EE78" s="67">
        <v>71.428571428571431</v>
      </c>
      <c r="EJ78" s="62" t="s">
        <v>118</v>
      </c>
      <c r="EK78" s="62">
        <v>6</v>
      </c>
      <c r="EL78" s="86"/>
      <c r="EM78" s="86">
        <v>1</v>
      </c>
      <c r="EN78" s="86"/>
      <c r="EO78" s="86">
        <v>5</v>
      </c>
      <c r="EP78" s="86"/>
      <c r="EQ78" s="67">
        <v>11.111111111111111</v>
      </c>
      <c r="ER78" s="86"/>
      <c r="ES78" s="67">
        <v>20</v>
      </c>
      <c r="EX78" s="62" t="s">
        <v>118</v>
      </c>
      <c r="EY78" s="62">
        <v>6</v>
      </c>
      <c r="EZ78" s="86"/>
      <c r="FA78" s="86">
        <v>1</v>
      </c>
      <c r="FB78" s="86"/>
      <c r="FC78" s="86">
        <v>5</v>
      </c>
      <c r="FD78" s="86"/>
      <c r="FE78" s="67">
        <v>11.363636363636363</v>
      </c>
      <c r="FF78" s="86"/>
      <c r="FG78" s="67">
        <v>20</v>
      </c>
    </row>
    <row r="79" spans="1:163" x14ac:dyDescent="0.25">
      <c r="A79" s="62" t="s">
        <v>118</v>
      </c>
      <c r="B79" s="62">
        <v>7</v>
      </c>
      <c r="C79" s="67" t="s">
        <v>582</v>
      </c>
      <c r="D79" s="67" t="s">
        <v>582</v>
      </c>
      <c r="E79" s="67" t="s">
        <v>582</v>
      </c>
      <c r="F79" s="67" t="s">
        <v>582</v>
      </c>
      <c r="G79" s="67" t="s">
        <v>582</v>
      </c>
      <c r="H79" s="67" t="s">
        <v>582</v>
      </c>
      <c r="I79" s="67" t="s">
        <v>582</v>
      </c>
      <c r="J79" s="67" t="s">
        <v>582</v>
      </c>
      <c r="K79" s="67" t="s">
        <v>582</v>
      </c>
      <c r="L79" s="67">
        <v>0</v>
      </c>
      <c r="M79" s="67">
        <v>50</v>
      </c>
      <c r="N79" s="62" t="s">
        <v>118</v>
      </c>
      <c r="O79" s="62">
        <v>7</v>
      </c>
      <c r="P79" s="86"/>
      <c r="Q79" s="86">
        <v>0</v>
      </c>
      <c r="R79" s="86"/>
      <c r="S79" s="86">
        <v>0</v>
      </c>
      <c r="T79" s="86"/>
      <c r="U79" s="67">
        <v>0</v>
      </c>
      <c r="V79" s="86"/>
      <c r="W79" s="67" t="s">
        <v>582</v>
      </c>
      <c r="AB79" s="62" t="s">
        <v>118</v>
      </c>
      <c r="AC79" s="62">
        <v>7</v>
      </c>
      <c r="AD79" s="86"/>
      <c r="AE79" s="86">
        <v>0</v>
      </c>
      <c r="AF79" s="86"/>
      <c r="AG79" s="86">
        <v>0</v>
      </c>
      <c r="AH79" s="86"/>
      <c r="AI79" s="67">
        <v>0</v>
      </c>
      <c r="AJ79" s="86"/>
      <c r="AK79" s="67" t="s">
        <v>582</v>
      </c>
      <c r="AP79" s="62" t="s">
        <v>118</v>
      </c>
      <c r="AQ79" s="62">
        <v>7</v>
      </c>
      <c r="AR79" s="86"/>
      <c r="AS79" s="86">
        <v>0</v>
      </c>
      <c r="AT79" s="86"/>
      <c r="AU79" s="86">
        <v>0</v>
      </c>
      <c r="AV79" s="86"/>
      <c r="AW79" s="67">
        <v>0</v>
      </c>
      <c r="AX79" s="86"/>
      <c r="AY79" s="67" t="s">
        <v>582</v>
      </c>
      <c r="BD79" s="62" t="s">
        <v>118</v>
      </c>
      <c r="BE79" s="62">
        <v>7</v>
      </c>
      <c r="BF79" s="86"/>
      <c r="BG79" s="86">
        <v>0</v>
      </c>
      <c r="BH79" s="86"/>
      <c r="BI79" s="86">
        <v>0</v>
      </c>
      <c r="BJ79" s="86"/>
      <c r="BK79" s="67">
        <v>0</v>
      </c>
      <c r="BL79" s="86"/>
      <c r="BM79" s="67" t="s">
        <v>582</v>
      </c>
      <c r="BR79" s="62" t="s">
        <v>118</v>
      </c>
      <c r="BS79" s="62">
        <v>7</v>
      </c>
      <c r="BT79" s="86"/>
      <c r="BU79" s="86">
        <v>0</v>
      </c>
      <c r="BV79" s="86"/>
      <c r="BW79" s="86">
        <v>0</v>
      </c>
      <c r="BX79" s="86"/>
      <c r="BY79" s="67">
        <v>0</v>
      </c>
      <c r="BZ79" s="86"/>
      <c r="CA79" s="67" t="s">
        <v>582</v>
      </c>
      <c r="CF79" s="62" t="s">
        <v>118</v>
      </c>
      <c r="CG79" s="62">
        <v>7</v>
      </c>
      <c r="CH79" s="86"/>
      <c r="CI79" s="86">
        <v>0</v>
      </c>
      <c r="CJ79" s="86"/>
      <c r="CK79" s="86">
        <v>0</v>
      </c>
      <c r="CL79" s="86"/>
      <c r="CM79" s="67">
        <v>0</v>
      </c>
      <c r="CN79" s="86"/>
      <c r="CO79" s="67" t="s">
        <v>582</v>
      </c>
      <c r="CT79" s="62" t="s">
        <v>118</v>
      </c>
      <c r="CU79" s="62">
        <v>7</v>
      </c>
      <c r="CV79" s="86"/>
      <c r="CW79" s="86">
        <v>0</v>
      </c>
      <c r="CX79" s="86"/>
      <c r="CY79" s="86">
        <v>0</v>
      </c>
      <c r="CZ79" s="86"/>
      <c r="DA79" s="67">
        <v>0</v>
      </c>
      <c r="DB79" s="86"/>
      <c r="DC79" s="67" t="s">
        <v>582</v>
      </c>
      <c r="DH79" s="62" t="s">
        <v>118</v>
      </c>
      <c r="DI79" s="62">
        <v>7</v>
      </c>
      <c r="DJ79" s="86"/>
      <c r="DK79" s="86">
        <v>0</v>
      </c>
      <c r="DL79" s="86"/>
      <c r="DM79" s="86">
        <v>0</v>
      </c>
      <c r="DN79" s="86"/>
      <c r="DO79" s="67">
        <v>0</v>
      </c>
      <c r="DP79" s="86"/>
      <c r="DQ79" s="67" t="s">
        <v>582</v>
      </c>
      <c r="DV79" s="62" t="s">
        <v>118</v>
      </c>
      <c r="DW79" s="62">
        <v>7</v>
      </c>
      <c r="DX79" s="86"/>
      <c r="DY79" s="86">
        <v>0</v>
      </c>
      <c r="DZ79" s="86"/>
      <c r="EA79" s="86">
        <v>0</v>
      </c>
      <c r="EB79" s="86"/>
      <c r="EC79" s="67">
        <v>0</v>
      </c>
      <c r="ED79" s="86"/>
      <c r="EE79" s="67" t="s">
        <v>582</v>
      </c>
      <c r="EJ79" s="62" t="s">
        <v>118</v>
      </c>
      <c r="EK79" s="62">
        <v>7</v>
      </c>
      <c r="EL79" s="86"/>
      <c r="EM79" s="86">
        <v>0</v>
      </c>
      <c r="EN79" s="86"/>
      <c r="EO79" s="86">
        <v>2</v>
      </c>
      <c r="EP79" s="86"/>
      <c r="EQ79" s="67">
        <v>4.4444444444444446</v>
      </c>
      <c r="ER79" s="86"/>
      <c r="ES79" s="67">
        <v>0</v>
      </c>
      <c r="EX79" s="62" t="s">
        <v>118</v>
      </c>
      <c r="EY79" s="62">
        <v>7</v>
      </c>
      <c r="EZ79" s="86"/>
      <c r="FA79" s="86">
        <v>1</v>
      </c>
      <c r="FB79" s="86"/>
      <c r="FC79" s="86">
        <v>2</v>
      </c>
      <c r="FD79" s="86"/>
      <c r="FE79" s="67">
        <v>4.5454545454545459</v>
      </c>
      <c r="FF79" s="86"/>
      <c r="FG79" s="67">
        <v>50</v>
      </c>
    </row>
    <row r="80" spans="1:163" x14ac:dyDescent="0.25">
      <c r="A80" s="86"/>
      <c r="B80" s="86" t="s">
        <v>799</v>
      </c>
      <c r="C80" s="67">
        <v>46</v>
      </c>
      <c r="D80" s="67">
        <v>48</v>
      </c>
      <c r="E80" s="67">
        <v>45</v>
      </c>
      <c r="F80" s="67">
        <v>52</v>
      </c>
      <c r="G80" s="67">
        <v>32</v>
      </c>
      <c r="H80" s="67">
        <v>35</v>
      </c>
      <c r="I80" s="67">
        <v>43</v>
      </c>
      <c r="J80" s="67">
        <v>45</v>
      </c>
      <c r="K80" s="67">
        <v>45</v>
      </c>
      <c r="L80" s="67">
        <v>45</v>
      </c>
      <c r="M80" s="67">
        <v>45</v>
      </c>
      <c r="N80" s="86"/>
      <c r="O80" s="86" t="s">
        <v>799</v>
      </c>
      <c r="P80" s="86"/>
      <c r="Q80" s="86">
        <v>32</v>
      </c>
      <c r="R80" s="86"/>
      <c r="S80" s="86">
        <v>54</v>
      </c>
      <c r="T80" s="86"/>
      <c r="U80" s="86"/>
      <c r="V80" s="86"/>
      <c r="W80" s="67">
        <v>46</v>
      </c>
      <c r="AB80" s="86"/>
      <c r="AC80" s="86" t="s">
        <v>799</v>
      </c>
      <c r="AD80" s="86"/>
      <c r="AE80" s="86">
        <v>42</v>
      </c>
      <c r="AF80" s="86"/>
      <c r="AG80" s="86">
        <v>54</v>
      </c>
      <c r="AH80" s="86"/>
      <c r="AI80" s="86"/>
      <c r="AJ80" s="86"/>
      <c r="AK80" s="67">
        <v>48</v>
      </c>
      <c r="AP80" s="86"/>
      <c r="AQ80" s="86" t="s">
        <v>799</v>
      </c>
      <c r="AR80" s="86"/>
      <c r="AS80" s="86">
        <v>40</v>
      </c>
      <c r="AT80" s="86"/>
      <c r="AU80" s="86">
        <v>54</v>
      </c>
      <c r="AV80" s="86"/>
      <c r="AW80" s="86"/>
      <c r="AX80" s="86"/>
      <c r="AY80" s="67">
        <v>45</v>
      </c>
      <c r="BD80" s="86"/>
      <c r="BE80" s="86" t="s">
        <v>799</v>
      </c>
      <c r="BF80" s="86"/>
      <c r="BG80" s="86">
        <v>47</v>
      </c>
      <c r="BH80" s="86"/>
      <c r="BI80" s="86">
        <v>54</v>
      </c>
      <c r="BJ80" s="86"/>
      <c r="BK80" s="86"/>
      <c r="BL80" s="86"/>
      <c r="BM80" s="67">
        <v>52</v>
      </c>
      <c r="BR80" s="86"/>
      <c r="BS80" s="86" t="s">
        <v>799</v>
      </c>
      <c r="BT80" s="86"/>
      <c r="BU80" s="86">
        <v>27</v>
      </c>
      <c r="BV80" s="86"/>
      <c r="BW80" s="86">
        <v>45</v>
      </c>
      <c r="BX80" s="86"/>
      <c r="BY80" s="86"/>
      <c r="BZ80" s="86"/>
      <c r="CA80" s="67">
        <v>32</v>
      </c>
      <c r="CF80" s="86"/>
      <c r="CG80" s="86" t="s">
        <v>799</v>
      </c>
      <c r="CH80" s="86"/>
      <c r="CI80" s="86">
        <v>26</v>
      </c>
      <c r="CJ80" s="86"/>
      <c r="CK80" s="86">
        <v>45</v>
      </c>
      <c r="CL80" s="86"/>
      <c r="CM80" s="86"/>
      <c r="CN80" s="86"/>
      <c r="CO80" s="67">
        <v>35</v>
      </c>
      <c r="CT80" s="86"/>
      <c r="CU80" s="86" t="s">
        <v>799</v>
      </c>
      <c r="CV80" s="86"/>
      <c r="CW80" s="86">
        <v>37</v>
      </c>
      <c r="CX80" s="86"/>
      <c r="CY80" s="86">
        <v>45</v>
      </c>
      <c r="CZ80" s="86"/>
      <c r="DA80" s="86"/>
      <c r="DB80" s="86"/>
      <c r="DC80" s="67">
        <v>43</v>
      </c>
      <c r="DH80" s="86"/>
      <c r="DI80" s="86" t="s">
        <v>799</v>
      </c>
      <c r="DJ80" s="86"/>
      <c r="DK80" s="86">
        <v>42</v>
      </c>
      <c r="DL80" s="86"/>
      <c r="DM80" s="86">
        <v>45</v>
      </c>
      <c r="DN80" s="86"/>
      <c r="DO80" s="86"/>
      <c r="DP80" s="86"/>
      <c r="DQ80" s="67">
        <v>45</v>
      </c>
      <c r="DV80" s="86"/>
      <c r="DW80" s="86" t="s">
        <v>799</v>
      </c>
      <c r="DX80" s="86"/>
      <c r="DY80" s="86">
        <v>39</v>
      </c>
      <c r="DZ80" s="86"/>
      <c r="EA80" s="86">
        <v>45</v>
      </c>
      <c r="EB80" s="86"/>
      <c r="EC80" s="86"/>
      <c r="ED80" s="86"/>
      <c r="EE80" s="67">
        <v>45</v>
      </c>
      <c r="EJ80" s="86"/>
      <c r="EK80" s="86" t="s">
        <v>799</v>
      </c>
      <c r="EL80" s="86"/>
      <c r="EM80" s="86">
        <v>34</v>
      </c>
      <c r="EN80" s="86"/>
      <c r="EO80" s="86">
        <v>45</v>
      </c>
      <c r="EP80" s="86"/>
      <c r="EQ80" s="86"/>
      <c r="ER80" s="86"/>
      <c r="ES80" s="67">
        <v>45</v>
      </c>
      <c r="EX80" s="86"/>
      <c r="EY80" s="86" t="s">
        <v>799</v>
      </c>
      <c r="EZ80" s="86"/>
      <c r="FA80" s="86">
        <v>34</v>
      </c>
      <c r="FB80" s="86"/>
      <c r="FC80" s="86">
        <v>45</v>
      </c>
      <c r="FD80" s="86"/>
      <c r="FE80" s="86"/>
      <c r="FF80" s="86"/>
      <c r="FG80" s="67">
        <v>45</v>
      </c>
    </row>
    <row r="81" spans="1:163" x14ac:dyDescent="0.25">
      <c r="A81" s="86"/>
      <c r="B81" s="86" t="s">
        <v>531</v>
      </c>
      <c r="C81" s="67">
        <v>32</v>
      </c>
      <c r="D81" s="67">
        <v>42</v>
      </c>
      <c r="E81" s="67">
        <v>40</v>
      </c>
      <c r="F81" s="67">
        <v>47</v>
      </c>
      <c r="G81" s="67">
        <v>27</v>
      </c>
      <c r="H81" s="67">
        <v>26</v>
      </c>
      <c r="I81" s="67">
        <v>37</v>
      </c>
      <c r="J81" s="67">
        <v>42</v>
      </c>
      <c r="K81" s="67">
        <v>39</v>
      </c>
      <c r="L81" s="67">
        <v>34</v>
      </c>
      <c r="M81" s="67">
        <v>34</v>
      </c>
      <c r="N81" s="86"/>
      <c r="O81" s="86" t="s">
        <v>531</v>
      </c>
      <c r="P81" s="86"/>
      <c r="Q81" s="86"/>
      <c r="R81" s="86"/>
      <c r="S81" s="86"/>
      <c r="T81" s="86"/>
      <c r="U81" s="86"/>
      <c r="V81" s="86"/>
      <c r="W81" s="67">
        <v>32</v>
      </c>
      <c r="AB81" s="86"/>
      <c r="AC81" s="86" t="s">
        <v>531</v>
      </c>
      <c r="AD81" s="86"/>
      <c r="AE81" s="86"/>
      <c r="AF81" s="86"/>
      <c r="AG81" s="86"/>
      <c r="AH81" s="86"/>
      <c r="AI81" s="86"/>
      <c r="AJ81" s="86"/>
      <c r="AK81" s="67">
        <v>42</v>
      </c>
      <c r="AP81" s="86"/>
      <c r="AQ81" s="86" t="s">
        <v>531</v>
      </c>
      <c r="AR81" s="86"/>
      <c r="AS81" s="86"/>
      <c r="AT81" s="86"/>
      <c r="AU81" s="86"/>
      <c r="AV81" s="86"/>
      <c r="AW81" s="86"/>
      <c r="AX81" s="86"/>
      <c r="AY81" s="67">
        <v>40</v>
      </c>
      <c r="BD81" s="86"/>
      <c r="BE81" s="86" t="s">
        <v>531</v>
      </c>
      <c r="BF81" s="86"/>
      <c r="BG81" s="86"/>
      <c r="BH81" s="86"/>
      <c r="BI81" s="86"/>
      <c r="BJ81" s="86"/>
      <c r="BK81" s="86"/>
      <c r="BL81" s="86"/>
      <c r="BM81" s="67">
        <v>47</v>
      </c>
      <c r="BR81" s="86"/>
      <c r="BS81" s="86" t="s">
        <v>531</v>
      </c>
      <c r="BT81" s="86"/>
      <c r="BU81" s="86"/>
      <c r="BV81" s="86"/>
      <c r="BW81" s="86"/>
      <c r="BX81" s="86"/>
      <c r="BY81" s="86"/>
      <c r="BZ81" s="86"/>
      <c r="CA81" s="67">
        <v>27</v>
      </c>
      <c r="CF81" s="86"/>
      <c r="CG81" s="86" t="s">
        <v>531</v>
      </c>
      <c r="CH81" s="86"/>
      <c r="CI81" s="86"/>
      <c r="CJ81" s="86"/>
      <c r="CK81" s="86"/>
      <c r="CL81" s="86"/>
      <c r="CM81" s="86"/>
      <c r="CN81" s="86"/>
      <c r="CO81" s="67">
        <v>26</v>
      </c>
      <c r="CT81" s="86"/>
      <c r="CU81" s="86" t="s">
        <v>531</v>
      </c>
      <c r="CV81" s="86"/>
      <c r="CW81" s="86"/>
      <c r="CX81" s="86"/>
      <c r="CY81" s="86"/>
      <c r="CZ81" s="86"/>
      <c r="DA81" s="86"/>
      <c r="DB81" s="86"/>
      <c r="DC81" s="67">
        <v>37</v>
      </c>
      <c r="DH81" s="86"/>
      <c r="DI81" s="86" t="s">
        <v>531</v>
      </c>
      <c r="DJ81" s="86"/>
      <c r="DK81" s="86"/>
      <c r="DL81" s="86"/>
      <c r="DM81" s="86"/>
      <c r="DN81" s="86"/>
      <c r="DO81" s="86"/>
      <c r="DP81" s="86"/>
      <c r="DQ81" s="67">
        <v>42</v>
      </c>
      <c r="DV81" s="86"/>
      <c r="DW81" s="86" t="s">
        <v>531</v>
      </c>
      <c r="DX81" s="86"/>
      <c r="DY81" s="86"/>
      <c r="DZ81" s="86"/>
      <c r="EA81" s="86"/>
      <c r="EB81" s="86"/>
      <c r="EC81" s="86"/>
      <c r="ED81" s="86"/>
      <c r="EE81" s="67">
        <v>39</v>
      </c>
      <c r="EJ81" s="86"/>
      <c r="EK81" s="86" t="s">
        <v>531</v>
      </c>
      <c r="EL81" s="86"/>
      <c r="EM81" s="86"/>
      <c r="EN81" s="86"/>
      <c r="EO81" s="86"/>
      <c r="EP81" s="86"/>
      <c r="EQ81" s="86"/>
      <c r="ER81" s="86"/>
      <c r="ES81" s="67">
        <v>34</v>
      </c>
      <c r="EX81" s="86"/>
      <c r="EY81" s="86" t="s">
        <v>531</v>
      </c>
      <c r="EZ81" s="86"/>
      <c r="FA81" s="86"/>
      <c r="FB81" s="86"/>
      <c r="FC81" s="86"/>
      <c r="FD81" s="86"/>
      <c r="FE81" s="86"/>
      <c r="FF81" s="86"/>
      <c r="FG81" s="67">
        <v>34</v>
      </c>
    </row>
    <row r="82" spans="1:163" x14ac:dyDescent="0.25">
      <c r="A82" s="86"/>
      <c r="B82" s="86"/>
      <c r="C82" s="86" t="s">
        <v>537</v>
      </c>
      <c r="D82" s="86" t="s">
        <v>537</v>
      </c>
      <c r="E82" s="86" t="s">
        <v>537</v>
      </c>
      <c r="F82" s="86" t="s">
        <v>537</v>
      </c>
      <c r="G82" s="86" t="s">
        <v>537</v>
      </c>
      <c r="H82" s="86" t="s">
        <v>537</v>
      </c>
      <c r="I82" s="86" t="s">
        <v>537</v>
      </c>
      <c r="J82" s="86" t="s">
        <v>537</v>
      </c>
      <c r="K82" s="86" t="s">
        <v>537</v>
      </c>
      <c r="L82" s="86" t="s">
        <v>537</v>
      </c>
      <c r="M82" s="86" t="s">
        <v>537</v>
      </c>
      <c r="N82" s="86"/>
      <c r="O82" s="86"/>
      <c r="P82" s="86"/>
      <c r="Q82" s="86" t="s">
        <v>531</v>
      </c>
      <c r="R82" s="86"/>
      <c r="S82" s="86" t="s">
        <v>533</v>
      </c>
      <c r="T82" s="86"/>
      <c r="U82" s="86" t="s">
        <v>535</v>
      </c>
      <c r="V82" s="86"/>
      <c r="W82" s="86" t="s">
        <v>537</v>
      </c>
      <c r="AB82" s="86"/>
      <c r="AC82" s="86"/>
      <c r="AD82" s="86"/>
      <c r="AE82" s="86" t="s">
        <v>531</v>
      </c>
      <c r="AF82" s="86"/>
      <c r="AG82" s="86" t="s">
        <v>533</v>
      </c>
      <c r="AH82" s="86"/>
      <c r="AI82" s="86" t="s">
        <v>535</v>
      </c>
      <c r="AJ82" s="86"/>
      <c r="AK82" s="86" t="s">
        <v>537</v>
      </c>
      <c r="AP82" s="86"/>
      <c r="AQ82" s="86"/>
      <c r="AR82" s="86"/>
      <c r="AS82" s="86" t="s">
        <v>531</v>
      </c>
      <c r="AT82" s="86"/>
      <c r="AU82" s="86" t="s">
        <v>533</v>
      </c>
      <c r="AV82" s="86"/>
      <c r="AW82" s="86" t="s">
        <v>535</v>
      </c>
      <c r="AX82" s="86"/>
      <c r="AY82" s="86" t="s">
        <v>537</v>
      </c>
      <c r="BD82" s="86"/>
      <c r="BE82" s="86"/>
      <c r="BF82" s="86"/>
      <c r="BG82" s="86" t="s">
        <v>531</v>
      </c>
      <c r="BH82" s="86"/>
      <c r="BI82" s="86" t="s">
        <v>533</v>
      </c>
      <c r="BJ82" s="86"/>
      <c r="BK82" s="86" t="s">
        <v>535</v>
      </c>
      <c r="BL82" s="86"/>
      <c r="BM82" s="86" t="s">
        <v>537</v>
      </c>
      <c r="BR82" s="86"/>
      <c r="BS82" s="86"/>
      <c r="BT82" s="86"/>
      <c r="BU82" s="86" t="s">
        <v>531</v>
      </c>
      <c r="BV82" s="86"/>
      <c r="BW82" s="86" t="s">
        <v>533</v>
      </c>
      <c r="BX82" s="86"/>
      <c r="BY82" s="86" t="s">
        <v>535</v>
      </c>
      <c r="BZ82" s="86"/>
      <c r="CA82" s="86" t="s">
        <v>537</v>
      </c>
      <c r="CF82" s="86"/>
      <c r="CG82" s="86"/>
      <c r="CH82" s="86"/>
      <c r="CI82" s="86" t="s">
        <v>531</v>
      </c>
      <c r="CJ82" s="86"/>
      <c r="CK82" s="86" t="s">
        <v>533</v>
      </c>
      <c r="CL82" s="86"/>
      <c r="CM82" s="86" t="s">
        <v>535</v>
      </c>
      <c r="CN82" s="86"/>
      <c r="CO82" s="86" t="s">
        <v>537</v>
      </c>
      <c r="CT82" s="86"/>
      <c r="CU82" s="86"/>
      <c r="CV82" s="86"/>
      <c r="CW82" s="86" t="s">
        <v>531</v>
      </c>
      <c r="CX82" s="86"/>
      <c r="CY82" s="86" t="s">
        <v>533</v>
      </c>
      <c r="CZ82" s="86"/>
      <c r="DA82" s="86" t="s">
        <v>535</v>
      </c>
      <c r="DB82" s="86"/>
      <c r="DC82" s="86" t="s">
        <v>537</v>
      </c>
      <c r="DH82" s="86"/>
      <c r="DI82" s="86"/>
      <c r="DJ82" s="86"/>
      <c r="DK82" s="86" t="s">
        <v>531</v>
      </c>
      <c r="DL82" s="86"/>
      <c r="DM82" s="86" t="s">
        <v>533</v>
      </c>
      <c r="DN82" s="86"/>
      <c r="DO82" s="86" t="s">
        <v>535</v>
      </c>
      <c r="DP82" s="86"/>
      <c r="DQ82" s="86" t="s">
        <v>537</v>
      </c>
      <c r="DV82" s="86"/>
      <c r="DW82" s="86"/>
      <c r="DX82" s="86"/>
      <c r="DY82" s="86" t="s">
        <v>531</v>
      </c>
      <c r="DZ82" s="86"/>
      <c r="EA82" s="86" t="s">
        <v>533</v>
      </c>
      <c r="EB82" s="86"/>
      <c r="EC82" s="86" t="s">
        <v>535</v>
      </c>
      <c r="ED82" s="86"/>
      <c r="EE82" s="86" t="s">
        <v>537</v>
      </c>
      <c r="EJ82" s="86"/>
      <c r="EK82" s="86"/>
      <c r="EL82" s="86"/>
      <c r="EM82" s="86" t="s">
        <v>531</v>
      </c>
      <c r="EN82" s="86"/>
      <c r="EO82" s="86" t="s">
        <v>533</v>
      </c>
      <c r="EP82" s="86"/>
      <c r="EQ82" s="86" t="s">
        <v>535</v>
      </c>
      <c r="ER82" s="86"/>
      <c r="ES82" s="86" t="s">
        <v>537</v>
      </c>
      <c r="EX82" s="86"/>
      <c r="EY82" s="86"/>
      <c r="EZ82" s="86"/>
      <c r="FA82" s="86" t="s">
        <v>531</v>
      </c>
      <c r="FB82" s="86"/>
      <c r="FC82" s="86" t="s">
        <v>533</v>
      </c>
      <c r="FD82" s="86"/>
      <c r="FE82" s="86" t="s">
        <v>535</v>
      </c>
      <c r="FF82" s="86"/>
      <c r="FG82" s="86" t="s">
        <v>537</v>
      </c>
    </row>
    <row r="83" spans="1:163" x14ac:dyDescent="0.25">
      <c r="A83" s="86"/>
      <c r="B83" s="86"/>
      <c r="C83" s="86">
        <v>59.259259259259252</v>
      </c>
      <c r="D83" s="86">
        <v>77.777777777777786</v>
      </c>
      <c r="E83" s="86">
        <v>74.074074074074076</v>
      </c>
      <c r="F83" s="86">
        <v>87.037037037037038</v>
      </c>
      <c r="G83" s="86">
        <v>60</v>
      </c>
      <c r="H83" s="86">
        <v>57.777777777777771</v>
      </c>
      <c r="I83" s="86">
        <v>82.222222222222214</v>
      </c>
      <c r="J83" s="86">
        <v>93.333333333333329</v>
      </c>
      <c r="K83" s="86">
        <v>86.666666666666671</v>
      </c>
      <c r="L83" s="86">
        <v>75.555555555555557</v>
      </c>
      <c r="M83" s="86">
        <v>75.555555555555557</v>
      </c>
      <c r="N83" s="86"/>
      <c r="O83" s="86"/>
      <c r="P83" s="86"/>
      <c r="Q83" s="86">
        <v>32</v>
      </c>
      <c r="R83" s="86"/>
      <c r="S83" s="86">
        <v>46</v>
      </c>
      <c r="T83" s="86"/>
      <c r="U83" s="86">
        <v>69.565217391304344</v>
      </c>
      <c r="V83" s="86"/>
      <c r="W83" s="86">
        <v>59.259259259259252</v>
      </c>
      <c r="AB83" s="86"/>
      <c r="AC83" s="86"/>
      <c r="AD83" s="86"/>
      <c r="AE83" s="86">
        <v>42</v>
      </c>
      <c r="AF83" s="86"/>
      <c r="AG83" s="86">
        <v>48</v>
      </c>
      <c r="AH83" s="86"/>
      <c r="AI83" s="86">
        <v>87.5</v>
      </c>
      <c r="AJ83" s="86"/>
      <c r="AK83" s="86">
        <v>77.777777777777786</v>
      </c>
      <c r="AP83" s="86"/>
      <c r="AQ83" s="86"/>
      <c r="AR83" s="86"/>
      <c r="AS83" s="86">
        <v>40</v>
      </c>
      <c r="AT83" s="86"/>
      <c r="AU83" s="86">
        <v>45</v>
      </c>
      <c r="AV83" s="86"/>
      <c r="AW83" s="86">
        <v>88.888888888888886</v>
      </c>
      <c r="AX83" s="86"/>
      <c r="AY83" s="86">
        <v>74.074074074074076</v>
      </c>
      <c r="BD83" s="86"/>
      <c r="BE83" s="86"/>
      <c r="BF83" s="86"/>
      <c r="BG83" s="86">
        <v>47</v>
      </c>
      <c r="BH83" s="86"/>
      <c r="BI83" s="86">
        <v>52</v>
      </c>
      <c r="BJ83" s="86"/>
      <c r="BK83" s="86">
        <v>90.384615384615387</v>
      </c>
      <c r="BL83" s="86"/>
      <c r="BM83" s="86">
        <v>87.037037037037038</v>
      </c>
      <c r="BR83" s="86"/>
      <c r="BS83" s="86"/>
      <c r="BT83" s="86"/>
      <c r="BU83" s="86">
        <v>27</v>
      </c>
      <c r="BV83" s="86"/>
      <c r="BW83" s="86">
        <v>32</v>
      </c>
      <c r="BX83" s="86"/>
      <c r="BY83" s="86">
        <v>84.375</v>
      </c>
      <c r="BZ83" s="86"/>
      <c r="CA83" s="86">
        <v>60</v>
      </c>
      <c r="CF83" s="86"/>
      <c r="CG83" s="86"/>
      <c r="CH83" s="86"/>
      <c r="CI83" s="86">
        <v>26</v>
      </c>
      <c r="CJ83" s="86"/>
      <c r="CK83" s="86">
        <v>35</v>
      </c>
      <c r="CL83" s="86"/>
      <c r="CM83" s="86">
        <v>74.285714285714292</v>
      </c>
      <c r="CN83" s="86"/>
      <c r="CO83" s="86">
        <v>57.777777777777771</v>
      </c>
      <c r="CT83" s="86"/>
      <c r="CU83" s="86"/>
      <c r="CV83" s="86"/>
      <c r="CW83" s="86">
        <v>37</v>
      </c>
      <c r="CX83" s="86"/>
      <c r="CY83" s="86">
        <v>43</v>
      </c>
      <c r="CZ83" s="86"/>
      <c r="DA83" s="86">
        <v>86.04651162790698</v>
      </c>
      <c r="DB83" s="86"/>
      <c r="DC83" s="86">
        <v>82.222222222222214</v>
      </c>
      <c r="DH83" s="86"/>
      <c r="DI83" s="86"/>
      <c r="DJ83" s="86"/>
      <c r="DK83" s="86">
        <v>42</v>
      </c>
      <c r="DL83" s="86"/>
      <c r="DM83" s="86">
        <v>45</v>
      </c>
      <c r="DN83" s="86"/>
      <c r="DO83" s="86">
        <v>93.333333333333329</v>
      </c>
      <c r="DP83" s="86"/>
      <c r="DQ83" s="86">
        <v>93.333333333333329</v>
      </c>
      <c r="DV83" s="86"/>
      <c r="DW83" s="86"/>
      <c r="DX83" s="86"/>
      <c r="DY83" s="86">
        <v>39</v>
      </c>
      <c r="DZ83" s="86"/>
      <c r="EA83" s="86">
        <v>45</v>
      </c>
      <c r="EB83" s="86"/>
      <c r="EC83" s="86">
        <v>86.666666666666671</v>
      </c>
      <c r="ED83" s="86"/>
      <c r="EE83" s="86">
        <v>86.666666666666671</v>
      </c>
      <c r="EJ83" s="86"/>
      <c r="EK83" s="86"/>
      <c r="EL83" s="86"/>
      <c r="EM83" s="86">
        <v>34</v>
      </c>
      <c r="EN83" s="86"/>
      <c r="EO83" s="86">
        <v>45</v>
      </c>
      <c r="EP83" s="86"/>
      <c r="EQ83" s="86">
        <v>75.555555555555557</v>
      </c>
      <c r="ER83" s="86"/>
      <c r="ES83" s="86">
        <v>75.555555555555557</v>
      </c>
      <c r="EX83" s="86"/>
      <c r="EY83" s="86"/>
      <c r="EZ83" s="86"/>
      <c r="FA83" s="86">
        <v>34</v>
      </c>
      <c r="FB83" s="86"/>
      <c r="FC83" s="86">
        <v>45</v>
      </c>
      <c r="FD83" s="86"/>
      <c r="FE83" s="86">
        <v>75.555555555555557</v>
      </c>
      <c r="FF83" s="86"/>
      <c r="FG83" s="86">
        <v>75.555555555555557</v>
      </c>
    </row>
    <row r="84" spans="1:163" x14ac:dyDescent="0.25">
      <c r="N84" s="86"/>
      <c r="O84" s="86"/>
      <c r="P84" s="86"/>
      <c r="Q84" s="86"/>
      <c r="R84" s="86"/>
      <c r="S84" s="86"/>
      <c r="T84" s="86"/>
      <c r="U84" s="86"/>
      <c r="V84" s="86"/>
      <c r="W84" s="86"/>
      <c r="AB84" s="86"/>
      <c r="AC84" s="86"/>
      <c r="AD84" s="86"/>
      <c r="AE84" s="86"/>
      <c r="AF84" s="86"/>
      <c r="AG84" s="86"/>
      <c r="AH84" s="86"/>
      <c r="AI84" s="86"/>
      <c r="AJ84" s="86"/>
      <c r="AK84" s="86"/>
      <c r="AP84" s="86"/>
      <c r="AQ84" s="86"/>
      <c r="AR84" s="86"/>
      <c r="AS84" s="86"/>
      <c r="AT84" s="86"/>
      <c r="AU84" s="86"/>
      <c r="AV84" s="86"/>
      <c r="AW84" s="86"/>
      <c r="AX84" s="86"/>
      <c r="AY84" s="86"/>
      <c r="BD84" s="86"/>
      <c r="BE84" s="86"/>
      <c r="BF84" s="86"/>
      <c r="BG84" s="86"/>
      <c r="BH84" s="86"/>
      <c r="BI84" s="86"/>
      <c r="BJ84" s="86"/>
      <c r="BK84" s="86"/>
      <c r="BL84" s="86"/>
      <c r="BM84" s="86"/>
      <c r="BR84" s="86"/>
      <c r="BS84" s="86"/>
      <c r="BT84" s="86"/>
      <c r="BU84" s="86"/>
      <c r="BV84" s="86"/>
      <c r="BW84" s="86"/>
      <c r="BX84" s="86"/>
      <c r="BY84" s="86"/>
      <c r="BZ84" s="86"/>
      <c r="CA84" s="86"/>
      <c r="CF84" s="86"/>
      <c r="CG84" s="86"/>
      <c r="CH84" s="86"/>
      <c r="CI84" s="86"/>
      <c r="CJ84" s="86"/>
      <c r="CK84" s="86"/>
      <c r="CL84" s="86"/>
      <c r="CM84" s="86"/>
      <c r="CN84" s="86"/>
      <c r="CO84" s="86"/>
      <c r="CT84" s="86"/>
      <c r="CU84" s="86"/>
      <c r="CV84" s="86"/>
      <c r="CW84" s="86"/>
      <c r="CX84" s="86"/>
      <c r="CY84" s="86"/>
      <c r="CZ84" s="86"/>
      <c r="DA84" s="86"/>
      <c r="DB84" s="86"/>
      <c r="DC84" s="86"/>
      <c r="DH84" s="86"/>
      <c r="DI84" s="86"/>
      <c r="DJ84" s="86"/>
      <c r="DK84" s="86"/>
      <c r="DL84" s="86"/>
      <c r="DM84" s="86"/>
      <c r="DN84" s="86"/>
      <c r="DO84" s="86"/>
      <c r="DP84" s="86"/>
      <c r="DQ84" s="86"/>
      <c r="DV84" s="86"/>
      <c r="DW84" s="86"/>
      <c r="DX84" s="86"/>
      <c r="DY84" s="86"/>
      <c r="DZ84" s="86"/>
      <c r="EA84" s="86"/>
      <c r="EB84" s="86"/>
      <c r="EC84" s="86"/>
      <c r="ED84" s="86"/>
      <c r="EE84" s="86"/>
      <c r="EJ84" s="86"/>
      <c r="EK84" s="86"/>
      <c r="EL84" s="86"/>
      <c r="EM84" s="86"/>
      <c r="EN84" s="86"/>
      <c r="EO84" s="86"/>
      <c r="EP84" s="86"/>
      <c r="EQ84" s="86"/>
      <c r="ER84" s="86"/>
      <c r="ES84" s="86"/>
      <c r="EX84" s="86"/>
      <c r="EY84" s="86"/>
      <c r="EZ84" s="86"/>
      <c r="FA84" s="86"/>
      <c r="FB84" s="86"/>
      <c r="FC84" s="86"/>
      <c r="FD84" s="86"/>
      <c r="FE84" s="86"/>
      <c r="FF84" s="86"/>
      <c r="FG84" s="86"/>
    </row>
    <row r="85" spans="1:163" x14ac:dyDescent="0.25">
      <c r="N85" s="86"/>
      <c r="O85" s="86"/>
      <c r="P85" s="86"/>
      <c r="Q85" s="86"/>
      <c r="R85" s="86"/>
      <c r="S85" s="86"/>
      <c r="T85" s="86"/>
      <c r="U85" s="86"/>
      <c r="V85" s="86"/>
      <c r="W85" s="86"/>
      <c r="AB85" s="86"/>
      <c r="AC85" s="86"/>
      <c r="AD85" s="86"/>
      <c r="AE85" s="86"/>
      <c r="AF85" s="86"/>
      <c r="AG85" s="86"/>
      <c r="AH85" s="86"/>
      <c r="AI85" s="86"/>
      <c r="AJ85" s="86"/>
      <c r="AK85" s="86"/>
      <c r="AP85" s="86"/>
      <c r="AQ85" s="86"/>
      <c r="AR85" s="86"/>
      <c r="AS85" s="86"/>
      <c r="AT85" s="86"/>
      <c r="AU85" s="86"/>
      <c r="AV85" s="86"/>
      <c r="AW85" s="86"/>
      <c r="AX85" s="86"/>
      <c r="AY85" s="86"/>
      <c r="BD85" s="86"/>
      <c r="BE85" s="86"/>
      <c r="BF85" s="86"/>
      <c r="BG85" s="86"/>
      <c r="BH85" s="86"/>
      <c r="BI85" s="86"/>
      <c r="BJ85" s="86"/>
      <c r="BK85" s="86"/>
      <c r="BL85" s="86"/>
      <c r="BM85" s="86"/>
      <c r="BR85" s="86"/>
      <c r="BS85" s="86"/>
      <c r="BT85" s="86"/>
      <c r="BU85" s="86"/>
      <c r="BV85" s="86"/>
      <c r="BW85" s="86"/>
      <c r="BX85" s="86"/>
      <c r="BY85" s="86"/>
      <c r="BZ85" s="86"/>
      <c r="CA85" s="86"/>
      <c r="CF85" s="86"/>
      <c r="CG85" s="86"/>
      <c r="CH85" s="86"/>
      <c r="CI85" s="86"/>
      <c r="CJ85" s="86"/>
      <c r="CK85" s="86"/>
      <c r="CL85" s="86"/>
      <c r="CM85" s="86"/>
      <c r="CN85" s="86"/>
      <c r="CO85" s="86"/>
      <c r="CT85" s="86"/>
      <c r="CU85" s="86"/>
      <c r="CV85" s="86"/>
      <c r="CW85" s="86"/>
      <c r="CX85" s="86"/>
      <c r="CY85" s="86"/>
      <c r="CZ85" s="86"/>
      <c r="DA85" s="86"/>
      <c r="DB85" s="86"/>
      <c r="DC85" s="86"/>
      <c r="DH85" s="86"/>
      <c r="DI85" s="86"/>
      <c r="DJ85" s="86"/>
      <c r="DK85" s="86"/>
      <c r="DL85" s="86"/>
      <c r="DM85" s="86"/>
      <c r="DN85" s="86"/>
      <c r="DO85" s="86"/>
      <c r="DP85" s="86"/>
      <c r="DQ85" s="86"/>
      <c r="DV85" s="86"/>
      <c r="DW85" s="86"/>
      <c r="DX85" s="86"/>
      <c r="DY85" s="86"/>
      <c r="DZ85" s="86"/>
      <c r="EA85" s="86"/>
      <c r="EB85" s="86"/>
      <c r="EC85" s="86"/>
      <c r="ED85" s="86"/>
      <c r="EE85" s="86"/>
      <c r="EJ85" s="86"/>
      <c r="EK85" s="86"/>
      <c r="EL85" s="86"/>
      <c r="EM85" s="86"/>
      <c r="EN85" s="86"/>
      <c r="EO85" s="86"/>
      <c r="EP85" s="86"/>
      <c r="EQ85" s="86"/>
      <c r="ER85" s="86"/>
      <c r="ES85" s="86"/>
      <c r="EX85" s="86"/>
      <c r="EY85" s="86"/>
      <c r="EZ85" s="86"/>
      <c r="FA85" s="86"/>
      <c r="FB85" s="86"/>
      <c r="FC85" s="86"/>
      <c r="FD85" s="86"/>
      <c r="FE85" s="86"/>
      <c r="FF85" s="86"/>
      <c r="FG85" s="86"/>
    </row>
    <row r="131" ht="17.25" customHeight="1" x14ac:dyDescent="0.25"/>
  </sheetData>
  <sortState ref="B2:BM22">
    <sortCondition ref="H2"/>
  </sortState>
  <phoneticPr fontId="2" type="noConversion"/>
  <conditionalFormatting sqref="J39:J46 J48:J81">
    <cfRule type="cellIs" dxfId="68" priority="10" operator="greaterThan">
      <formula>80</formula>
    </cfRule>
    <cfRule type="cellIs" dxfId="67" priority="11" operator="between">
      <formula>50</formula>
      <formula>80</formula>
    </cfRule>
    <cfRule type="cellIs" dxfId="66" priority="12" operator="lessThan">
      <formula>50</formula>
    </cfRule>
  </conditionalFormatting>
  <conditionalFormatting sqref="L39:L46 L48:L81">
    <cfRule type="cellIs" dxfId="65" priority="4" operator="greaterThan">
      <formula>80</formula>
    </cfRule>
    <cfRule type="cellIs" dxfId="64" priority="5" operator="between">
      <formula>50</formula>
      <formula>80</formula>
    </cfRule>
    <cfRule type="cellIs" dxfId="63" priority="6" operator="lessThan">
      <formula>50</formula>
    </cfRule>
  </conditionalFormatting>
  <conditionalFormatting sqref="D39:D46 D48:D81">
    <cfRule type="cellIs" dxfId="62" priority="28" operator="greaterThan">
      <formula>80</formula>
    </cfRule>
    <cfRule type="cellIs" dxfId="61" priority="29" operator="between">
      <formula>50</formula>
      <formula>80</formula>
    </cfRule>
    <cfRule type="cellIs" dxfId="60" priority="30" operator="lessThan">
      <formula>50</formula>
    </cfRule>
  </conditionalFormatting>
  <conditionalFormatting sqref="F39:F46 F48:F81">
    <cfRule type="cellIs" dxfId="59" priority="22" operator="greaterThan">
      <formula>80</formula>
    </cfRule>
    <cfRule type="cellIs" dxfId="58" priority="23" operator="between">
      <formula>50</formula>
      <formula>80</formula>
    </cfRule>
    <cfRule type="cellIs" dxfId="57" priority="24" operator="lessThan">
      <formula>50</formula>
    </cfRule>
  </conditionalFormatting>
  <conditionalFormatting sqref="H39:H46 H48:H81">
    <cfRule type="cellIs" dxfId="56" priority="16" operator="greaterThan">
      <formula>80</formula>
    </cfRule>
    <cfRule type="cellIs" dxfId="55" priority="17" operator="between">
      <formula>50</formula>
      <formula>80</formula>
    </cfRule>
    <cfRule type="cellIs" dxfId="54" priority="18" operator="lessThan">
      <formula>50</formula>
    </cfRule>
  </conditionalFormatting>
  <conditionalFormatting sqref="ES39:ES46 ES48:ES81">
    <cfRule type="cellIs" dxfId="53" priority="40" operator="greaterThan">
      <formula>80</formula>
    </cfRule>
    <cfRule type="cellIs" dxfId="52" priority="41" operator="between">
      <formula>50</formula>
      <formula>80</formula>
    </cfRule>
    <cfRule type="cellIs" dxfId="51" priority="42" operator="lessThan">
      <formula>50</formula>
    </cfRule>
  </conditionalFormatting>
  <conditionalFormatting sqref="FG39:FG46 FG48:FG81">
    <cfRule type="cellIs" dxfId="50" priority="34" operator="greaterThan">
      <formula>80</formula>
    </cfRule>
    <cfRule type="cellIs" dxfId="49" priority="35" operator="between">
      <formula>50</formula>
      <formula>80</formula>
    </cfRule>
    <cfRule type="cellIs" dxfId="48" priority="36" operator="lessThan">
      <formula>50</formula>
    </cfRule>
  </conditionalFormatting>
  <conditionalFormatting sqref="I39:I46 I48:I81">
    <cfRule type="cellIs" dxfId="47" priority="13" operator="greaterThan">
      <formula>80</formula>
    </cfRule>
    <cfRule type="cellIs" dxfId="46" priority="14" operator="between">
      <formula>50</formula>
      <formula>80</formula>
    </cfRule>
    <cfRule type="cellIs" dxfId="45" priority="15" operator="lessThan">
      <formula>50</formula>
    </cfRule>
  </conditionalFormatting>
  <conditionalFormatting sqref="K39:K46 K48:K81">
    <cfRule type="cellIs" dxfId="44" priority="7" operator="greaterThan">
      <formula>80</formula>
    </cfRule>
    <cfRule type="cellIs" dxfId="43" priority="8" operator="between">
      <formula>50</formula>
      <formula>80</formula>
    </cfRule>
    <cfRule type="cellIs" dxfId="42" priority="9" operator="lessThan">
      <formula>50</formula>
    </cfRule>
  </conditionalFormatting>
  <conditionalFormatting sqref="M39:M46 M48:M81">
    <cfRule type="cellIs" dxfId="41" priority="1" operator="greaterThan">
      <formula>80</formula>
    </cfRule>
    <cfRule type="cellIs" dxfId="40" priority="2" operator="between">
      <formula>50</formula>
      <formula>80</formula>
    </cfRule>
    <cfRule type="cellIs" dxfId="39" priority="3" operator="lessThan">
      <formula>50</formula>
    </cfRule>
  </conditionalFormatting>
  <conditionalFormatting sqref="Q46">
    <cfRule type="colorScale" priority="99">
      <colorScale>
        <cfvo type="percent" val="0"/>
        <cfvo type="percent" val="100"/>
        <color rgb="FFFF7128"/>
        <color rgb="FFFFEF9C"/>
      </colorScale>
    </cfRule>
  </conditionalFormatting>
  <conditionalFormatting sqref="Q72">
    <cfRule type="colorScale" priority="98">
      <colorScale>
        <cfvo type="percent" val="0"/>
        <cfvo type="percent" val="100"/>
        <color rgb="FFFF7128"/>
        <color rgb="FFFFEF9C"/>
      </colorScale>
    </cfRule>
  </conditionalFormatting>
  <conditionalFormatting sqref="Q80">
    <cfRule type="colorScale" priority="97">
      <colorScale>
        <cfvo type="percent" val="0"/>
        <cfvo type="percent" val="100"/>
        <color rgb="FFFF7128"/>
        <color rgb="FFFFEF9C"/>
      </colorScale>
    </cfRule>
  </conditionalFormatting>
  <conditionalFormatting sqref="W39:W46 W48:W81">
    <cfRule type="cellIs" dxfId="38" priority="94" operator="greaterThan">
      <formula>80</formula>
    </cfRule>
    <cfRule type="cellIs" dxfId="37" priority="95" operator="between">
      <formula>50</formula>
      <formula>80</formula>
    </cfRule>
    <cfRule type="cellIs" dxfId="36" priority="96" operator="lessThan">
      <formula>50</formula>
    </cfRule>
  </conditionalFormatting>
  <conditionalFormatting sqref="AE46">
    <cfRule type="colorScale" priority="93">
      <colorScale>
        <cfvo type="percent" val="0"/>
        <cfvo type="percent" val="100"/>
        <color rgb="FFFF7128"/>
        <color rgb="FFFFEF9C"/>
      </colorScale>
    </cfRule>
  </conditionalFormatting>
  <conditionalFormatting sqref="AE72">
    <cfRule type="colorScale" priority="92">
      <colorScale>
        <cfvo type="percent" val="0"/>
        <cfvo type="percent" val="100"/>
        <color rgb="FFFF7128"/>
        <color rgb="FFFFEF9C"/>
      </colorScale>
    </cfRule>
  </conditionalFormatting>
  <conditionalFormatting sqref="AE80">
    <cfRule type="colorScale" priority="91">
      <colorScale>
        <cfvo type="percent" val="0"/>
        <cfvo type="percent" val="100"/>
        <color rgb="FFFF7128"/>
        <color rgb="FFFFEF9C"/>
      </colorScale>
    </cfRule>
  </conditionalFormatting>
  <conditionalFormatting sqref="AK39:AK46 AK48:AK81">
    <cfRule type="cellIs" dxfId="35" priority="88" operator="greaterThan">
      <formula>80</formula>
    </cfRule>
    <cfRule type="cellIs" dxfId="34" priority="89" operator="between">
      <formula>50</formula>
      <formula>80</formula>
    </cfRule>
    <cfRule type="cellIs" dxfId="33" priority="90" operator="lessThan">
      <formula>50</formula>
    </cfRule>
  </conditionalFormatting>
  <conditionalFormatting sqref="AS46">
    <cfRule type="colorScale" priority="87">
      <colorScale>
        <cfvo type="percent" val="0"/>
        <cfvo type="percent" val="100"/>
        <color rgb="FFFF7128"/>
        <color rgb="FFFFEF9C"/>
      </colorScale>
    </cfRule>
  </conditionalFormatting>
  <conditionalFormatting sqref="AS72">
    <cfRule type="colorScale" priority="86">
      <colorScale>
        <cfvo type="percent" val="0"/>
        <cfvo type="percent" val="100"/>
        <color rgb="FFFF7128"/>
        <color rgb="FFFFEF9C"/>
      </colorScale>
    </cfRule>
  </conditionalFormatting>
  <conditionalFormatting sqref="AS80">
    <cfRule type="colorScale" priority="85">
      <colorScale>
        <cfvo type="percent" val="0"/>
        <cfvo type="percent" val="100"/>
        <color rgb="FFFF7128"/>
        <color rgb="FFFFEF9C"/>
      </colorScale>
    </cfRule>
  </conditionalFormatting>
  <conditionalFormatting sqref="AY39:AY46 AY48:AY81">
    <cfRule type="cellIs" dxfId="32" priority="82" operator="greaterThan">
      <formula>80</formula>
    </cfRule>
    <cfRule type="cellIs" dxfId="31" priority="83" operator="between">
      <formula>50</formula>
      <formula>80</formula>
    </cfRule>
    <cfRule type="cellIs" dxfId="30" priority="84" operator="lessThan">
      <formula>50</formula>
    </cfRule>
  </conditionalFormatting>
  <conditionalFormatting sqref="BG46">
    <cfRule type="colorScale" priority="81">
      <colorScale>
        <cfvo type="percent" val="0"/>
        <cfvo type="percent" val="100"/>
        <color rgb="FFFF7128"/>
        <color rgb="FFFFEF9C"/>
      </colorScale>
    </cfRule>
  </conditionalFormatting>
  <conditionalFormatting sqref="BG72">
    <cfRule type="colorScale" priority="80">
      <colorScale>
        <cfvo type="percent" val="0"/>
        <cfvo type="percent" val="100"/>
        <color rgb="FFFF7128"/>
        <color rgb="FFFFEF9C"/>
      </colorScale>
    </cfRule>
  </conditionalFormatting>
  <conditionalFormatting sqref="BG80">
    <cfRule type="colorScale" priority="79">
      <colorScale>
        <cfvo type="percent" val="0"/>
        <cfvo type="percent" val="100"/>
        <color rgb="FFFF7128"/>
        <color rgb="FFFFEF9C"/>
      </colorScale>
    </cfRule>
  </conditionalFormatting>
  <conditionalFormatting sqref="BM39:BM46 BM48:BM81">
    <cfRule type="cellIs" dxfId="29" priority="76" operator="greaterThan">
      <formula>80</formula>
    </cfRule>
    <cfRule type="cellIs" dxfId="28" priority="77" operator="between">
      <formula>50</formula>
      <formula>80</formula>
    </cfRule>
    <cfRule type="cellIs" dxfId="27" priority="78" operator="lessThan">
      <formula>50</formula>
    </cfRule>
  </conditionalFormatting>
  <conditionalFormatting sqref="BU46">
    <cfRule type="colorScale" priority="75">
      <colorScale>
        <cfvo type="percent" val="0"/>
        <cfvo type="percent" val="100"/>
        <color rgb="FFFF7128"/>
        <color rgb="FFFFEF9C"/>
      </colorScale>
    </cfRule>
  </conditionalFormatting>
  <conditionalFormatting sqref="BU72">
    <cfRule type="colorScale" priority="74">
      <colorScale>
        <cfvo type="percent" val="0"/>
        <cfvo type="percent" val="100"/>
        <color rgb="FFFF7128"/>
        <color rgb="FFFFEF9C"/>
      </colorScale>
    </cfRule>
  </conditionalFormatting>
  <conditionalFormatting sqref="BU80">
    <cfRule type="colorScale" priority="73">
      <colorScale>
        <cfvo type="percent" val="0"/>
        <cfvo type="percent" val="100"/>
        <color rgb="FFFF7128"/>
        <color rgb="FFFFEF9C"/>
      </colorScale>
    </cfRule>
  </conditionalFormatting>
  <conditionalFormatting sqref="CA39:CA46 CA48:CA81">
    <cfRule type="cellIs" dxfId="26" priority="70" operator="greaterThan">
      <formula>80</formula>
    </cfRule>
    <cfRule type="cellIs" dxfId="25" priority="71" operator="between">
      <formula>50</formula>
      <formula>80</formula>
    </cfRule>
    <cfRule type="cellIs" dxfId="24" priority="72" operator="lessThan">
      <formula>50</formula>
    </cfRule>
  </conditionalFormatting>
  <conditionalFormatting sqref="CI46">
    <cfRule type="colorScale" priority="69">
      <colorScale>
        <cfvo type="percent" val="0"/>
        <cfvo type="percent" val="100"/>
        <color rgb="FFFF7128"/>
        <color rgb="FFFFEF9C"/>
      </colorScale>
    </cfRule>
  </conditionalFormatting>
  <conditionalFormatting sqref="CI72">
    <cfRule type="colorScale" priority="68">
      <colorScale>
        <cfvo type="percent" val="0"/>
        <cfvo type="percent" val="100"/>
        <color rgb="FFFF7128"/>
        <color rgb="FFFFEF9C"/>
      </colorScale>
    </cfRule>
  </conditionalFormatting>
  <conditionalFormatting sqref="CI80">
    <cfRule type="colorScale" priority="67">
      <colorScale>
        <cfvo type="percent" val="0"/>
        <cfvo type="percent" val="100"/>
        <color rgb="FFFF7128"/>
        <color rgb="FFFFEF9C"/>
      </colorScale>
    </cfRule>
  </conditionalFormatting>
  <conditionalFormatting sqref="CO39:CO46 CO48:CO81">
    <cfRule type="cellIs" dxfId="23" priority="64" operator="greaterThan">
      <formula>80</formula>
    </cfRule>
    <cfRule type="cellIs" dxfId="22" priority="65" operator="between">
      <formula>50</formula>
      <formula>80</formula>
    </cfRule>
    <cfRule type="cellIs" dxfId="21" priority="66" operator="lessThan">
      <formula>50</formula>
    </cfRule>
  </conditionalFormatting>
  <conditionalFormatting sqref="CW46">
    <cfRule type="colorScale" priority="63">
      <colorScale>
        <cfvo type="percent" val="0"/>
        <cfvo type="percent" val="100"/>
        <color rgb="FFFF7128"/>
        <color rgb="FFFFEF9C"/>
      </colorScale>
    </cfRule>
  </conditionalFormatting>
  <conditionalFormatting sqref="CW72">
    <cfRule type="colorScale" priority="62">
      <colorScale>
        <cfvo type="percent" val="0"/>
        <cfvo type="percent" val="100"/>
        <color rgb="FFFF7128"/>
        <color rgb="FFFFEF9C"/>
      </colorScale>
    </cfRule>
  </conditionalFormatting>
  <conditionalFormatting sqref="CW80">
    <cfRule type="colorScale" priority="61">
      <colorScale>
        <cfvo type="percent" val="0"/>
        <cfvo type="percent" val="100"/>
        <color rgb="FFFF7128"/>
        <color rgb="FFFFEF9C"/>
      </colorScale>
    </cfRule>
  </conditionalFormatting>
  <conditionalFormatting sqref="DC39:DC46 DC48:DC81">
    <cfRule type="cellIs" dxfId="20" priority="58" operator="greaterThan">
      <formula>80</formula>
    </cfRule>
    <cfRule type="cellIs" dxfId="19" priority="59" operator="between">
      <formula>50</formula>
      <formula>80</formula>
    </cfRule>
    <cfRule type="cellIs" dxfId="18" priority="60" operator="lessThan">
      <formula>50</formula>
    </cfRule>
  </conditionalFormatting>
  <conditionalFormatting sqref="DK46">
    <cfRule type="colorScale" priority="57">
      <colorScale>
        <cfvo type="percent" val="0"/>
        <cfvo type="percent" val="100"/>
        <color rgb="FFFF7128"/>
        <color rgb="FFFFEF9C"/>
      </colorScale>
    </cfRule>
  </conditionalFormatting>
  <conditionalFormatting sqref="DK72">
    <cfRule type="colorScale" priority="56">
      <colorScale>
        <cfvo type="percent" val="0"/>
        <cfvo type="percent" val="100"/>
        <color rgb="FFFF7128"/>
        <color rgb="FFFFEF9C"/>
      </colorScale>
    </cfRule>
  </conditionalFormatting>
  <conditionalFormatting sqref="DK80">
    <cfRule type="colorScale" priority="55">
      <colorScale>
        <cfvo type="percent" val="0"/>
        <cfvo type="percent" val="100"/>
        <color rgb="FFFF7128"/>
        <color rgb="FFFFEF9C"/>
      </colorScale>
    </cfRule>
  </conditionalFormatting>
  <conditionalFormatting sqref="DQ39:DQ46 DQ48:DQ81">
    <cfRule type="cellIs" dxfId="17" priority="52" operator="greaterThan">
      <formula>80</formula>
    </cfRule>
    <cfRule type="cellIs" dxfId="16" priority="53" operator="between">
      <formula>50</formula>
      <formula>80</formula>
    </cfRule>
    <cfRule type="cellIs" dxfId="15" priority="54" operator="lessThan">
      <formula>50</formula>
    </cfRule>
  </conditionalFormatting>
  <conditionalFormatting sqref="DY46">
    <cfRule type="colorScale" priority="51">
      <colorScale>
        <cfvo type="percent" val="0"/>
        <cfvo type="percent" val="100"/>
        <color rgb="FFFF7128"/>
        <color rgb="FFFFEF9C"/>
      </colorScale>
    </cfRule>
  </conditionalFormatting>
  <conditionalFormatting sqref="DY72">
    <cfRule type="colorScale" priority="50">
      <colorScale>
        <cfvo type="percent" val="0"/>
        <cfvo type="percent" val="100"/>
        <color rgb="FFFF7128"/>
        <color rgb="FFFFEF9C"/>
      </colorScale>
    </cfRule>
  </conditionalFormatting>
  <conditionalFormatting sqref="DY80">
    <cfRule type="colorScale" priority="49">
      <colorScale>
        <cfvo type="percent" val="0"/>
        <cfvo type="percent" val="100"/>
        <color rgb="FFFF7128"/>
        <color rgb="FFFFEF9C"/>
      </colorScale>
    </cfRule>
  </conditionalFormatting>
  <conditionalFormatting sqref="EE39:EE46 EE48:EE81">
    <cfRule type="cellIs" dxfId="14" priority="46" operator="greaterThan">
      <formula>80</formula>
    </cfRule>
    <cfRule type="cellIs" dxfId="13" priority="47" operator="between">
      <formula>50</formula>
      <formula>80</formula>
    </cfRule>
    <cfRule type="cellIs" dxfId="12" priority="48" operator="lessThan">
      <formula>50</formula>
    </cfRule>
  </conditionalFormatting>
  <conditionalFormatting sqref="EM46">
    <cfRule type="colorScale" priority="45">
      <colorScale>
        <cfvo type="percent" val="0"/>
        <cfvo type="percent" val="100"/>
        <color rgb="FFFF7128"/>
        <color rgb="FFFFEF9C"/>
      </colorScale>
    </cfRule>
  </conditionalFormatting>
  <conditionalFormatting sqref="EM72">
    <cfRule type="colorScale" priority="44">
      <colorScale>
        <cfvo type="percent" val="0"/>
        <cfvo type="percent" val="100"/>
        <color rgb="FFFF7128"/>
        <color rgb="FFFFEF9C"/>
      </colorScale>
    </cfRule>
  </conditionalFormatting>
  <conditionalFormatting sqref="EM80">
    <cfRule type="colorScale" priority="43">
      <colorScale>
        <cfvo type="percent" val="0"/>
        <cfvo type="percent" val="100"/>
        <color rgb="FFFF7128"/>
        <color rgb="FFFFEF9C"/>
      </colorScale>
    </cfRule>
  </conditionalFormatting>
  <conditionalFormatting sqref="FA46">
    <cfRule type="colorScale" priority="39">
      <colorScale>
        <cfvo type="percent" val="0"/>
        <cfvo type="percent" val="100"/>
        <color rgb="FFFF7128"/>
        <color rgb="FFFFEF9C"/>
      </colorScale>
    </cfRule>
  </conditionalFormatting>
  <conditionalFormatting sqref="FA72">
    <cfRule type="colorScale" priority="38">
      <colorScale>
        <cfvo type="percent" val="0"/>
        <cfvo type="percent" val="100"/>
        <color rgb="FFFF7128"/>
        <color rgb="FFFFEF9C"/>
      </colorScale>
    </cfRule>
  </conditionalFormatting>
  <conditionalFormatting sqref="FA80">
    <cfRule type="colorScale" priority="37">
      <colorScale>
        <cfvo type="percent" val="0"/>
        <cfvo type="percent" val="100"/>
        <color rgb="FFFF7128"/>
        <color rgb="FFFFEF9C"/>
      </colorScale>
    </cfRule>
  </conditionalFormatting>
  <conditionalFormatting sqref="C39:C46 C48:C81">
    <cfRule type="cellIs" dxfId="11" priority="31" operator="greaterThan">
      <formula>80</formula>
    </cfRule>
    <cfRule type="cellIs" dxfId="10" priority="32" operator="between">
      <formula>50</formula>
      <formula>80</formula>
    </cfRule>
    <cfRule type="cellIs" dxfId="9" priority="33" operator="lessThan">
      <formula>50</formula>
    </cfRule>
  </conditionalFormatting>
  <conditionalFormatting sqref="E39:E46 E48:E81">
    <cfRule type="cellIs" dxfId="8" priority="25" operator="greaterThan">
      <formula>80</formula>
    </cfRule>
    <cfRule type="cellIs" dxfId="7" priority="26" operator="between">
      <formula>50</formula>
      <formula>80</formula>
    </cfRule>
    <cfRule type="cellIs" dxfId="6" priority="27" operator="lessThan">
      <formula>50</formula>
    </cfRule>
  </conditionalFormatting>
  <conditionalFormatting sqref="G39:G46 G48:G81">
    <cfRule type="cellIs" dxfId="5" priority="19" operator="greaterThan">
      <formula>80</formula>
    </cfRule>
    <cfRule type="cellIs" dxfId="4" priority="20" operator="between">
      <formula>50</formula>
      <formula>80</formula>
    </cfRule>
    <cfRule type="cellIs" dxfId="3" priority="21" operator="lessThan">
      <formula>50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ortlist_the_student_from_mass_data_with_generated_the_report">
                <anchor moveWithCells="1" sizeWithCells="1">
                  <from>
                    <xdr:col>1</xdr:col>
                    <xdr:colOff>200025</xdr:colOff>
                    <xdr:row>24</xdr:row>
                    <xdr:rowOff>123825</xdr:rowOff>
                  </from>
                  <to>
                    <xdr:col>17</xdr:col>
                    <xdr:colOff>0</xdr:colOff>
                    <xdr:row>30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4"/>
  <dimension ref="A1:AI61"/>
  <sheetViews>
    <sheetView zoomScale="70" zoomScaleNormal="70" workbookViewId="0">
      <selection activeCell="V29" sqref="V29"/>
    </sheetView>
  </sheetViews>
  <sheetFormatPr defaultColWidth="9" defaultRowHeight="16.5" x14ac:dyDescent="0.25"/>
  <cols>
    <col min="1" max="1" width="9" style="86"/>
    <col min="2" max="2" width="9.375" style="86" bestFit="1" customWidth="1"/>
    <col min="3" max="5" width="9" style="86"/>
    <col min="6" max="6" width="9.5" style="86" bestFit="1" customWidth="1"/>
    <col min="7" max="10" width="9.5" style="86" customWidth="1"/>
    <col min="11" max="21" width="9" style="86"/>
    <col min="22" max="22" width="9.375" style="86" bestFit="1" customWidth="1"/>
    <col min="23" max="25" width="9" style="86"/>
    <col min="26" max="26" width="15.125" style="86" customWidth="1"/>
    <col min="27" max="27" width="9" style="86"/>
    <col min="28" max="28" width="9.625" style="86" bestFit="1" customWidth="1"/>
    <col min="29" max="16384" width="9" style="86"/>
  </cols>
  <sheetData>
    <row r="1" spans="1:31" x14ac:dyDescent="0.25">
      <c r="C1" s="86" t="s">
        <v>392</v>
      </c>
      <c r="D1" s="62">
        <v>11</v>
      </c>
    </row>
    <row r="2" spans="1:31" x14ac:dyDescent="0.25">
      <c r="A2" s="86" t="s">
        <v>393</v>
      </c>
      <c r="B2" s="86" t="str">
        <f>"6"&amp;VLOOKUP($D$1,'short list report'!A:BL,6,FALSE)</f>
        <v>6C</v>
      </c>
    </row>
    <row r="3" spans="1:31" x14ac:dyDescent="0.25">
      <c r="A3" s="86" t="s">
        <v>394</v>
      </c>
      <c r="B3" s="86">
        <f>VLOOKUP($D$1,'short list report'!A:BL,7,FALSE)</f>
        <v>22</v>
      </c>
      <c r="U3" s="86" t="s">
        <v>393</v>
      </c>
      <c r="V3" s="86" t="str">
        <f>"6"&amp;VLOOKUP($D$1,'short list report'!A:BL,6,FALSE)</f>
        <v>6C</v>
      </c>
      <c r="X3" s="86" t="s">
        <v>392</v>
      </c>
      <c r="Y3" s="86">
        <f>D1</f>
        <v>11</v>
      </c>
    </row>
    <row r="4" spans="1:31" x14ac:dyDescent="0.25">
      <c r="A4" s="86" t="s">
        <v>452</v>
      </c>
      <c r="B4" s="83" t="str">
        <f>VLOOKUP($D$1,'short list report'!A:BL,3,FALSE)</f>
        <v>11/14/2019 19:12:50</v>
      </c>
      <c r="U4" s="86" t="s">
        <v>394</v>
      </c>
      <c r="V4" s="86">
        <f>VLOOKUP($D$1,'short list report'!A:BL,7,FALSE)</f>
        <v>22</v>
      </c>
      <c r="X4" s="86" t="s">
        <v>542</v>
      </c>
      <c r="Y4" s="86" t="str">
        <f>V3&amp;V4</f>
        <v>6C22</v>
      </c>
    </row>
    <row r="5" spans="1:31" x14ac:dyDescent="0.25">
      <c r="U5" s="86" t="s">
        <v>452</v>
      </c>
      <c r="V5" s="83" t="str">
        <f>VLOOKUP($D$1,'short list report'!A:BL,3,FALSE)</f>
        <v>11/14/2019 19:12:50</v>
      </c>
    </row>
    <row r="6" spans="1:31" x14ac:dyDescent="0.25">
      <c r="B6" s="86" t="s">
        <v>395</v>
      </c>
      <c r="C6" s="80">
        <f>VLOOKUP($D$1,'short list report'!A:BL,8,FALSE)</f>
        <v>2018</v>
      </c>
      <c r="F6" s="86" t="s">
        <v>396</v>
      </c>
      <c r="G6" s="86" t="s">
        <v>397</v>
      </c>
      <c r="H6" s="86" t="s">
        <v>398</v>
      </c>
      <c r="I6" s="86" t="s">
        <v>142</v>
      </c>
      <c r="L6" s="86" t="s">
        <v>400</v>
      </c>
      <c r="M6" s="86" t="s">
        <v>401</v>
      </c>
      <c r="N6" s="86" t="s">
        <v>402</v>
      </c>
      <c r="O6" s="86" t="s">
        <v>403</v>
      </c>
      <c r="U6" s="86" t="s">
        <v>404</v>
      </c>
      <c r="V6" s="86">
        <f>C6</f>
        <v>2018</v>
      </c>
    </row>
    <row r="8" spans="1:31" x14ac:dyDescent="0.25">
      <c r="A8" s="86" t="str">
        <f t="shared" ref="A8:A61" si="0">$C$6&amp;IF(B8&lt;10,"0"&amp;B8,B8)</f>
        <v>201801</v>
      </c>
      <c r="B8" s="86">
        <v>1</v>
      </c>
      <c r="D8" s="80" t="str">
        <f>VLOOKUP($D$1,'short list report'!A:BK,8+B8,FALSE)</f>
        <v>B</v>
      </c>
      <c r="F8" s="86" t="str">
        <f>IF(D8=VLOOKUP(A8,analysis!A:N,6,FALSE),"correct",VLOOKUP(A8,analysis!A:O,9,FALSE))</f>
        <v>correct</v>
      </c>
      <c r="G8" s="86" t="str">
        <f>IF(D8=VLOOKUP(A8,analysis!A:N,6,FALSE),"correct",VLOOKUP(A8,analysis!A:O,14,FALSE))</f>
        <v>correct</v>
      </c>
      <c r="H8" s="86" t="str">
        <f>IF(D8=VLOOKUP(A8,analysis!A:N,6,FALSE),"correct",VLOOKUP(A8,analysis!A:O,12,FALSE))</f>
        <v>correct</v>
      </c>
      <c r="I8" s="86" t="str">
        <f>IF(D8=VLOOKUP(A8,analysis!A:R,6,FALSE),"correct",VLOOKUP(A8,analysis!A:R,16,FALSE))</f>
        <v>correct</v>
      </c>
      <c r="L8" s="86" t="str">
        <f>IF(F8="correct",VLOOKUP(A8,analysis!A:O,9,FALSE),"wrong")</f>
        <v>F.3 Ch 2</v>
      </c>
      <c r="M8" s="86" t="str">
        <f>IF(F8="correct",VLOOKUP(A8,analysis!A:O,14,FALSE),"wrong")</f>
        <v>A2</v>
      </c>
      <c r="N8" s="86">
        <f>IF(F8="correct",VLOOKUP(A8,analysis!A:O,12,FALSE),"wrong")</f>
        <v>2</v>
      </c>
      <c r="O8" s="86">
        <f>IF(F8="correct",VLOOKUP(A8,analysis!A:R,16,FALSE),"wrong")</f>
        <v>3</v>
      </c>
      <c r="U8" s="86" t="s">
        <v>400</v>
      </c>
      <c r="W8" s="86" t="s">
        <v>281</v>
      </c>
      <c r="Y8" s="86" t="s">
        <v>406</v>
      </c>
      <c r="AA8" s="86" t="s">
        <v>407</v>
      </c>
      <c r="AD8" s="86">
        <v>20</v>
      </c>
      <c r="AE8" s="86" t="s">
        <v>408</v>
      </c>
    </row>
    <row r="9" spans="1:31" x14ac:dyDescent="0.25">
      <c r="A9" s="86" t="str">
        <f t="shared" si="0"/>
        <v>201802</v>
      </c>
      <c r="B9" s="86">
        <v>2</v>
      </c>
      <c r="D9" s="80" t="str">
        <f>VLOOKUP($D$1,'short list report'!A:BK,8+B9,FALSE)</f>
        <v>D</v>
      </c>
      <c r="F9" s="86" t="str">
        <f>IF(D9=VLOOKUP(A9,analysis!A:N,6,FALSE),"correct",VLOOKUP(A9,analysis!A:O,9,FALSE))</f>
        <v>correct</v>
      </c>
      <c r="G9" s="86" t="str">
        <f>IF(D9=VLOOKUP(A9,analysis!A:N,6,FALSE),"correct",VLOOKUP(A9,analysis!A:O,14,FALSE))</f>
        <v>correct</v>
      </c>
      <c r="H9" s="86" t="str">
        <f>IF(D9=VLOOKUP(A9,analysis!A:N,6,FALSE),"correct",VLOOKUP(A9,analysis!A:O,12,FALSE))</f>
        <v>correct</v>
      </c>
      <c r="I9" s="86" t="str">
        <f>IF(D9=VLOOKUP(A9,analysis!A:R,6,FALSE),"correct",VLOOKUP(A9,analysis!A:R,16,FALSE))</f>
        <v>correct</v>
      </c>
      <c r="L9" s="86" t="str">
        <f>IF(F9="correct",VLOOKUP(A9,analysis!A:O,9,FALSE),"wrong")</f>
        <v>F.2 Ch 4</v>
      </c>
      <c r="M9" s="86" t="str">
        <f>IF(F9="correct",VLOOKUP(A9,analysis!A:O,14,FALSE),"wrong")</f>
        <v>A1</v>
      </c>
      <c r="N9" s="86">
        <f>IF(F9="correct",VLOOKUP(A9,analysis!A:O,12,FALSE),"wrong")</f>
        <v>2</v>
      </c>
      <c r="O9" s="86">
        <f>IF(F9="correct",VLOOKUP(A9,analysis!A:R,16,FALSE),"wrong")</f>
        <v>2</v>
      </c>
      <c r="S9" s="62" t="s">
        <v>126</v>
      </c>
      <c r="U9" s="86">
        <f>COUNTIF(O:O,1)</f>
        <v>1</v>
      </c>
      <c r="W9" s="86">
        <f>SUM(COUNTIF($I$8:$I$61,1),COUNTIF($O$8:$O$61,1))</f>
        <v>1</v>
      </c>
      <c r="X9" s="67"/>
      <c r="Y9" s="67">
        <f t="shared" ref="Y9:Y14" si="1">W9/$W$16*100</f>
        <v>2.2222222222222223</v>
      </c>
      <c r="Z9" s="67"/>
      <c r="AA9" s="67">
        <f>U9/W9*100</f>
        <v>100</v>
      </c>
      <c r="AD9" s="86">
        <v>28</v>
      </c>
      <c r="AE9" s="86" t="s">
        <v>792</v>
      </c>
    </row>
    <row r="10" spans="1:31" x14ac:dyDescent="0.25">
      <c r="A10" s="86" t="str">
        <f t="shared" si="0"/>
        <v>201803</v>
      </c>
      <c r="B10" s="86">
        <v>3</v>
      </c>
      <c r="D10" s="80" t="str">
        <f>VLOOKUP($D$1,'short list report'!A:BK,8+B10,FALSE)</f>
        <v>B</v>
      </c>
      <c r="F10" s="86" t="str">
        <f>IF(D10=VLOOKUP(A10,analysis!A:N,6,FALSE),"correct",VLOOKUP(A10,analysis!A:O,9,FALSE))</f>
        <v>F.2 Ch 3</v>
      </c>
      <c r="G10" s="86" t="str">
        <f>IF(D10=VLOOKUP(A10,analysis!A:N,6,FALSE),"correct",VLOOKUP(A10,analysis!A:O,14,FALSE))</f>
        <v>A1</v>
      </c>
      <c r="H10" s="86">
        <f>IF(D10=VLOOKUP(A10,analysis!A:N,6,FALSE),"correct",VLOOKUP(A10,analysis!A:O,12,FALSE))</f>
        <v>2</v>
      </c>
      <c r="I10" s="86">
        <f>IF(D10=VLOOKUP(A10,analysis!A:R,6,FALSE),"correct",VLOOKUP(A10,analysis!A:R,16,FALSE))</f>
        <v>2</v>
      </c>
      <c r="L10" s="86" t="str">
        <f>IF(F10="correct",VLOOKUP(A10,analysis!A:O,9,FALSE),"wrong")</f>
        <v>wrong</v>
      </c>
      <c r="M10" s="86" t="str">
        <f>IF(F10="correct",VLOOKUP(A10,analysis!A:O,14,FALSE),"wrong")</f>
        <v>wrong</v>
      </c>
      <c r="N10" s="86" t="str">
        <f>IF(F10="correct",VLOOKUP(A10,analysis!A:O,12,FALSE),"wrong")</f>
        <v>wrong</v>
      </c>
      <c r="O10" s="86" t="str">
        <f>IF(F10="correct",VLOOKUP(A10,analysis!A:R,16,FALSE),"wrong")</f>
        <v>wrong</v>
      </c>
      <c r="S10" s="62" t="s">
        <v>416</v>
      </c>
      <c r="U10" s="86">
        <f>COUNTIF(O:O,2)</f>
        <v>6</v>
      </c>
      <c r="W10" s="86">
        <f>SUM(COUNTIF($I$8:$I$61,2),COUNTIF($O$8:$O$61,2))</f>
        <v>9</v>
      </c>
      <c r="X10" s="67"/>
      <c r="Y10" s="67">
        <f t="shared" si="1"/>
        <v>20</v>
      </c>
      <c r="Z10" s="67"/>
      <c r="AA10" s="67">
        <f>U10/W10*100</f>
        <v>66.666666666666657</v>
      </c>
      <c r="AD10" s="86">
        <v>33</v>
      </c>
      <c r="AE10" s="86" t="s">
        <v>793</v>
      </c>
    </row>
    <row r="11" spans="1:31" x14ac:dyDescent="0.25">
      <c r="A11" s="86" t="str">
        <f t="shared" si="0"/>
        <v>201804</v>
      </c>
      <c r="B11" s="86">
        <v>4</v>
      </c>
      <c r="D11" s="80" t="str">
        <f>VLOOKUP($D$1,'short list report'!A:BK,8+B11,FALSE)</f>
        <v>A</v>
      </c>
      <c r="F11" s="86" t="str">
        <f>IF(D11=VLOOKUP(A11,analysis!A:N,6,FALSE),"correct",VLOOKUP(A11,analysis!A:O,9,FALSE))</f>
        <v>correct</v>
      </c>
      <c r="G11" s="86" t="str">
        <f>IF(D11=VLOOKUP(A11,analysis!A:N,6,FALSE),"correct",VLOOKUP(A11,analysis!A:O,14,FALSE))</f>
        <v>correct</v>
      </c>
      <c r="H11" s="86" t="str">
        <f>IF(D11=VLOOKUP(A11,analysis!A:N,6,FALSE),"correct",VLOOKUP(A11,analysis!A:O,12,FALSE))</f>
        <v>correct</v>
      </c>
      <c r="I11" s="86" t="str">
        <f>IF(D11=VLOOKUP(A11,analysis!A:R,6,FALSE),"correct",VLOOKUP(A11,analysis!A:R,16,FALSE))</f>
        <v>correct</v>
      </c>
      <c r="L11" s="86" t="str">
        <f>IF(F11="correct",VLOOKUP(A11,analysis!A:O,9,FALSE),"wrong")</f>
        <v>F.4 Ch 9</v>
      </c>
      <c r="M11" s="86" t="str">
        <f>IF(F11="correct",VLOOKUP(A11,analysis!A:O,14,FALSE),"wrong")</f>
        <v>A3</v>
      </c>
      <c r="N11" s="86">
        <f>IF(F11="correct",VLOOKUP(A11,analysis!A:O,12,FALSE),"wrong")</f>
        <v>2</v>
      </c>
      <c r="O11" s="86">
        <f>IF(F11="correct",VLOOKUP(A11,analysis!A:R,16,FALSE),"wrong")</f>
        <v>4</v>
      </c>
      <c r="S11" s="62" t="s">
        <v>417</v>
      </c>
      <c r="U11" s="86">
        <f>COUNTIF(O:O,3)</f>
        <v>6</v>
      </c>
      <c r="W11" s="86">
        <f>SUM(COUNTIF($I$8:$I$61,3),COUNTIF($O$8:$O$61,3))</f>
        <v>6</v>
      </c>
      <c r="X11" s="67"/>
      <c r="Y11" s="67">
        <f t="shared" si="1"/>
        <v>13.333333333333334</v>
      </c>
      <c r="Z11" s="67"/>
      <c r="AA11" s="67">
        <f t="shared" ref="AA11:AA21" si="2">U11/W11*100</f>
        <v>100</v>
      </c>
      <c r="AD11" s="86">
        <v>38</v>
      </c>
      <c r="AE11" s="86" t="s">
        <v>794</v>
      </c>
    </row>
    <row r="12" spans="1:31" x14ac:dyDescent="0.25">
      <c r="A12" s="86" t="str">
        <f t="shared" si="0"/>
        <v>201805</v>
      </c>
      <c r="B12" s="86">
        <v>5</v>
      </c>
      <c r="D12" s="80" t="str">
        <f>VLOOKUP($D$1,'short list report'!A:BK,8+B12,FALSE)</f>
        <v>A</v>
      </c>
      <c r="F12" s="86" t="str">
        <f>IF(D12=VLOOKUP(A12,analysis!A:N,6,FALSE),"correct",VLOOKUP(A12,analysis!A:O,9,FALSE))</f>
        <v>correct</v>
      </c>
      <c r="G12" s="86" t="str">
        <f>IF(D12=VLOOKUP(A12,analysis!A:N,6,FALSE),"correct",VLOOKUP(A12,analysis!A:O,14,FALSE))</f>
        <v>correct</v>
      </c>
      <c r="H12" s="86" t="str">
        <f>IF(D12=VLOOKUP(A12,analysis!A:N,6,FALSE),"correct",VLOOKUP(A12,analysis!A:O,12,FALSE))</f>
        <v>correct</v>
      </c>
      <c r="I12" s="86" t="str">
        <f>IF(D12=VLOOKUP(A12,analysis!A:R,6,FALSE),"correct",VLOOKUP(A12,analysis!A:R,16,FALSE))</f>
        <v>correct</v>
      </c>
      <c r="L12" s="86" t="str">
        <f>IF(F12="correct",VLOOKUP(A12,analysis!A:O,9,FALSE),"wrong")</f>
        <v>F.4 Ch 5</v>
      </c>
      <c r="M12" s="86" t="str">
        <f>IF(F12="correct",VLOOKUP(A12,analysis!A:O,14,FALSE),"wrong")</f>
        <v>A4</v>
      </c>
      <c r="N12" s="86">
        <f>IF(F12="correct",VLOOKUP(A12,analysis!A:O,12,FALSE),"wrong")</f>
        <v>3</v>
      </c>
      <c r="O12" s="86">
        <f>IF(F12="correct",VLOOKUP(A12,analysis!A:R,16,FALSE),"wrong")</f>
        <v>4</v>
      </c>
      <c r="S12" s="62" t="s">
        <v>418</v>
      </c>
      <c r="U12" s="86">
        <f>COUNTIF(O:O,4)</f>
        <v>11</v>
      </c>
      <c r="W12" s="86">
        <f>SUM(COUNTIF($I$8:$I$61,4),COUNTIF($O$8:$O$61,4))</f>
        <v>14</v>
      </c>
      <c r="X12" s="67"/>
      <c r="Y12" s="67">
        <f t="shared" si="1"/>
        <v>31.111111111111111</v>
      </c>
      <c r="Z12" s="67"/>
      <c r="AA12" s="67">
        <f t="shared" si="2"/>
        <v>78.571428571428569</v>
      </c>
      <c r="AD12" s="86">
        <v>42</v>
      </c>
      <c r="AE12" s="86" t="s">
        <v>795</v>
      </c>
    </row>
    <row r="13" spans="1:31" x14ac:dyDescent="0.25">
      <c r="A13" s="86" t="str">
        <f t="shared" si="0"/>
        <v>201806</v>
      </c>
      <c r="B13" s="86">
        <v>6</v>
      </c>
      <c r="D13" s="80" t="str">
        <f>VLOOKUP($D$1,'short list report'!A:BK,8+B13,FALSE)</f>
        <v>B</v>
      </c>
      <c r="F13" s="86" t="str">
        <f>IF(D13=VLOOKUP(A13,analysis!A:N,6,FALSE),"correct",VLOOKUP(A13,analysis!A:O,9,FALSE))</f>
        <v>F.4 Ch 2</v>
      </c>
      <c r="G13" s="86" t="str">
        <f>IF(D13=VLOOKUP(A13,analysis!A:N,6,FALSE),"correct",VLOOKUP(A13,analysis!A:O,14,FALSE))</f>
        <v>AG2</v>
      </c>
      <c r="H13" s="86">
        <f>IF(D13=VLOOKUP(A13,analysis!A:N,6,FALSE),"correct",VLOOKUP(A13,analysis!A:O,12,FALSE))</f>
        <v>7</v>
      </c>
      <c r="I13" s="86">
        <f>IF(D13=VLOOKUP(A13,analysis!A:R,6,FALSE),"correct",VLOOKUP(A13,analysis!A:R,16,FALSE))</f>
        <v>4</v>
      </c>
      <c r="L13" s="86" t="str">
        <f>IF(F13="correct",VLOOKUP(A13,analysis!A:O,9,FALSE),"wrong")</f>
        <v>wrong</v>
      </c>
      <c r="M13" s="86" t="str">
        <f>IF(F13="correct",VLOOKUP(A13,analysis!A:O,14,FALSE),"wrong")</f>
        <v>wrong</v>
      </c>
      <c r="N13" s="86" t="str">
        <f>IF(F13="correct",VLOOKUP(A13,analysis!A:O,12,FALSE),"wrong")</f>
        <v>wrong</v>
      </c>
      <c r="O13" s="86" t="str">
        <f>IF(F13="correct",VLOOKUP(A13,analysis!A:R,16,FALSE),"wrong")</f>
        <v>wrong</v>
      </c>
      <c r="S13" s="62" t="s">
        <v>419</v>
      </c>
      <c r="U13" s="86">
        <f>COUNTIF(O:O,5)</f>
        <v>7</v>
      </c>
      <c r="W13" s="86">
        <f>SUM(COUNTIF($I$8:$I$61,5),COUNTIF($O$8:$O$61,5))</f>
        <v>11</v>
      </c>
      <c r="X13" s="67"/>
      <c r="Y13" s="67">
        <f t="shared" si="1"/>
        <v>24.444444444444443</v>
      </c>
      <c r="Z13" s="67"/>
      <c r="AA13" s="67">
        <f t="shared" si="2"/>
        <v>63.636363636363633</v>
      </c>
      <c r="AD13" s="86">
        <v>44</v>
      </c>
      <c r="AE13" s="86" t="s">
        <v>796</v>
      </c>
    </row>
    <row r="14" spans="1:31" x14ac:dyDescent="0.25">
      <c r="A14" s="86" t="str">
        <f t="shared" si="0"/>
        <v>201807</v>
      </c>
      <c r="B14" s="86">
        <v>7</v>
      </c>
      <c r="D14" s="80" t="str">
        <f>VLOOKUP($D$1,'short list report'!A:BK,8+B14,FALSE)</f>
        <v>D</v>
      </c>
      <c r="F14" s="86" t="str">
        <f>IF(D14=VLOOKUP(A14,analysis!A:N,6,FALSE),"correct",VLOOKUP(A14,analysis!A:O,9,FALSE))</f>
        <v>correct</v>
      </c>
      <c r="G14" s="86" t="str">
        <f>IF(D14=VLOOKUP(A14,analysis!A:N,6,FALSE),"correct",VLOOKUP(A14,analysis!A:O,14,FALSE))</f>
        <v>correct</v>
      </c>
      <c r="H14" s="86" t="str">
        <f>IF(D14=VLOOKUP(A14,analysis!A:N,6,FALSE),"correct",VLOOKUP(A14,analysis!A:O,12,FALSE))</f>
        <v>correct</v>
      </c>
      <c r="I14" s="86" t="str">
        <f>IF(D14=VLOOKUP(A14,analysis!A:R,6,FALSE),"correct",VLOOKUP(A14,analysis!A:R,16,FALSE))</f>
        <v>correct</v>
      </c>
      <c r="L14" s="86" t="str">
        <f>IF(F14="correct",VLOOKUP(A14,analysis!A:O,9,FALSE),"wrong")</f>
        <v>F.4 Ch 4</v>
      </c>
      <c r="M14" s="86" t="str">
        <f>IF(F14="correct",VLOOKUP(A14,analysis!A:O,14,FALSE),"wrong")</f>
        <v>A3</v>
      </c>
      <c r="N14" s="86">
        <f>IF(F14="correct",VLOOKUP(A14,analysis!A:O,12,FALSE),"wrong")</f>
        <v>2</v>
      </c>
      <c r="O14" s="86">
        <f>IF(F14="correct",VLOOKUP(A14,analysis!A:R,16,FALSE),"wrong")</f>
        <v>4</v>
      </c>
      <c r="S14" s="62" t="s">
        <v>420</v>
      </c>
      <c r="U14" s="86">
        <f>COUNTIF(O:O,6)</f>
        <v>3</v>
      </c>
      <c r="W14" s="86">
        <f>SUM(COUNTIF($I$8:$I$61,6),COUNTIF($O$8:$O$61,6))</f>
        <v>4</v>
      </c>
      <c r="X14" s="67"/>
      <c r="Y14" s="67">
        <f t="shared" si="1"/>
        <v>8.8888888888888893</v>
      </c>
      <c r="Z14" s="67"/>
      <c r="AA14" s="67">
        <f t="shared" si="2"/>
        <v>75</v>
      </c>
    </row>
    <row r="15" spans="1:31" x14ac:dyDescent="0.25">
      <c r="A15" s="86" t="str">
        <f t="shared" si="0"/>
        <v>201808</v>
      </c>
      <c r="B15" s="86">
        <v>8</v>
      </c>
      <c r="D15" s="80" t="str">
        <f>VLOOKUP($D$1,'short list report'!A:BK,8+B15,FALSE)</f>
        <v>C</v>
      </c>
      <c r="F15" s="86" t="str">
        <f>IF(D15=VLOOKUP(A15,analysis!A:N,6,FALSE),"correct",VLOOKUP(A15,analysis!A:O,9,FALSE))</f>
        <v>correct</v>
      </c>
      <c r="G15" s="86" t="str">
        <f>IF(D15=VLOOKUP(A15,analysis!A:N,6,FALSE),"correct",VLOOKUP(A15,analysis!A:O,14,FALSE))</f>
        <v>correct</v>
      </c>
      <c r="H15" s="86" t="str">
        <f>IF(D15=VLOOKUP(A15,analysis!A:N,6,FALSE),"correct",VLOOKUP(A15,analysis!A:O,12,FALSE))</f>
        <v>correct</v>
      </c>
      <c r="I15" s="86" t="str">
        <f>IF(D15=VLOOKUP(A15,analysis!A:R,6,FALSE),"correct",VLOOKUP(A15,analysis!A:R,16,FALSE))</f>
        <v>correct</v>
      </c>
      <c r="L15" s="86" t="str">
        <f>IF(F15="correct",VLOOKUP(A15,analysis!A:O,9,FALSE),"wrong")</f>
        <v>F.4 Ch 6</v>
      </c>
      <c r="M15" s="86" t="str">
        <f>IF(F15="correct",VLOOKUP(A15,analysis!A:O,14,FALSE),"wrong")</f>
        <v>A3</v>
      </c>
      <c r="N15" s="86">
        <f>IF(F15="correct",VLOOKUP(A15,analysis!A:O,12,FALSE),"wrong")</f>
        <v>3</v>
      </c>
      <c r="O15" s="86">
        <f>IF(F15="correct",VLOOKUP(A15,analysis!A:R,16,FALSE),"wrong")</f>
        <v>4</v>
      </c>
      <c r="X15" s="67"/>
      <c r="Y15" s="67"/>
      <c r="Z15" s="67"/>
      <c r="AA15" s="67"/>
    </row>
    <row r="16" spans="1:31" ht="17.25" thickBot="1" x14ac:dyDescent="0.3">
      <c r="A16" s="86" t="str">
        <f t="shared" si="0"/>
        <v>201809</v>
      </c>
      <c r="B16" s="86">
        <v>9</v>
      </c>
      <c r="D16" s="80" t="str">
        <f>VLOOKUP($D$1,'short list report'!A:BK,8+B16,FALSE)</f>
        <v>D</v>
      </c>
      <c r="F16" s="86" t="str">
        <f>IF(D16=VLOOKUP(A16,analysis!A:N,6,FALSE),"correct",VLOOKUP(A16,analysis!A:O,9,FALSE))</f>
        <v>correct</v>
      </c>
      <c r="G16" s="86" t="str">
        <f>IF(D16=VLOOKUP(A16,analysis!A:N,6,FALSE),"correct",VLOOKUP(A16,analysis!A:O,14,FALSE))</f>
        <v>correct</v>
      </c>
      <c r="H16" s="86" t="str">
        <f>IF(D16=VLOOKUP(A16,analysis!A:N,6,FALSE),"correct",VLOOKUP(A16,analysis!A:O,12,FALSE))</f>
        <v>correct</v>
      </c>
      <c r="I16" s="86" t="str">
        <f>IF(D16=VLOOKUP(A16,analysis!A:R,6,FALSE),"correct",VLOOKUP(A16,analysis!A:R,16,FALSE))</f>
        <v>correct</v>
      </c>
      <c r="L16" s="86" t="str">
        <f>IF(F16="correct",VLOOKUP(A16,analysis!A:O,9,FALSE),"wrong")</f>
        <v>F.3 Ch 3</v>
      </c>
      <c r="M16" s="86" t="str">
        <f>IF(F16="correct",VLOOKUP(A16,analysis!A:O,14,FALSE),"wrong")</f>
        <v>DA</v>
      </c>
      <c r="N16" s="86">
        <f>IF(F16="correct",VLOOKUP(A16,analysis!A:O,12,FALSE),"wrong")</f>
        <v>2</v>
      </c>
      <c r="O16" s="86">
        <f>IF(F16="correct",VLOOKUP(A16,analysis!A:R,16,FALSE),"wrong")</f>
        <v>3</v>
      </c>
      <c r="S16" s="86" t="s">
        <v>421</v>
      </c>
      <c r="U16" s="86">
        <f>SUM(U9:U14)</f>
        <v>34</v>
      </c>
      <c r="W16" s="86">
        <f>SUM(W9:W14)</f>
        <v>45</v>
      </c>
      <c r="Y16" s="67">
        <f>SUM(Y9:Y14)</f>
        <v>100</v>
      </c>
      <c r="AA16" s="67">
        <f t="shared" si="2"/>
        <v>75.555555555555557</v>
      </c>
    </row>
    <row r="17" spans="1:27" ht="17.25" thickBot="1" x14ac:dyDescent="0.3">
      <c r="A17" s="86" t="str">
        <f t="shared" si="0"/>
        <v>201810</v>
      </c>
      <c r="B17" s="86">
        <v>10</v>
      </c>
      <c r="D17" s="80" t="str">
        <f>VLOOKUP($D$1,'short list report'!A:BK,8+B17,FALSE)</f>
        <v>B</v>
      </c>
      <c r="F17" s="86" t="str">
        <f>IF(D17=VLOOKUP(A17,analysis!A:N,6,FALSE),"correct",VLOOKUP(A17,analysis!A:O,9,FALSE))</f>
        <v>correct</v>
      </c>
      <c r="G17" s="86" t="str">
        <f>IF(D17=VLOOKUP(A17,analysis!A:N,6,FALSE),"correct",VLOOKUP(A17,analysis!A:O,14,FALSE))</f>
        <v>correct</v>
      </c>
      <c r="H17" s="86" t="str">
        <f>IF(D17=VLOOKUP(A17,analysis!A:N,6,FALSE),"correct",VLOOKUP(A17,analysis!A:O,12,FALSE))</f>
        <v>correct</v>
      </c>
      <c r="I17" s="86" t="str">
        <f>IF(D17=VLOOKUP(A17,analysis!A:R,6,FALSE),"correct",VLOOKUP(A17,analysis!A:R,16,FALSE))</f>
        <v>correct</v>
      </c>
      <c r="L17" s="86" t="str">
        <f>IF(F17="correct",VLOOKUP(A17,analysis!A:O,9,FALSE),"wrong")</f>
        <v>F.2 Ch 6</v>
      </c>
      <c r="M17" s="86" t="str">
        <f>IF(F17="correct",VLOOKUP(A17,analysis!A:O,14,FALSE),"wrong")</f>
        <v>A1</v>
      </c>
      <c r="N17" s="86">
        <f>IF(F17="correct",VLOOKUP(A17,analysis!A:O,12,FALSE),"wrong")</f>
        <v>2</v>
      </c>
      <c r="O17" s="86">
        <f>IF(F17="correct",VLOOKUP(A17,analysis!A:R,16,FALSE),"wrong")</f>
        <v>2</v>
      </c>
      <c r="S17" s="106" t="s">
        <v>797</v>
      </c>
      <c r="T17" s="107"/>
      <c r="V17" s="107"/>
      <c r="W17" s="107"/>
      <c r="X17" s="108"/>
      <c r="Y17" s="108"/>
      <c r="Z17" s="108"/>
      <c r="AA17" s="107" t="str">
        <f>VLOOKUP(U16,$AD$8:$AE$13,2,TRUE)</f>
        <v>Lv4</v>
      </c>
    </row>
    <row r="18" spans="1:27" x14ac:dyDescent="0.25">
      <c r="A18" s="86" t="str">
        <f t="shared" si="0"/>
        <v>201811</v>
      </c>
      <c r="B18" s="86">
        <v>11</v>
      </c>
      <c r="D18" s="80" t="str">
        <f>VLOOKUP($D$1,'short list report'!A:BK,8+B18,FALSE)</f>
        <v>D</v>
      </c>
      <c r="F18" s="86" t="str">
        <f>IF(D18=VLOOKUP(A18,analysis!A:N,6,FALSE),"correct",VLOOKUP(A18,analysis!A:O,9,FALSE))</f>
        <v>correct</v>
      </c>
      <c r="G18" s="86" t="str">
        <f>IF(D18=VLOOKUP(A18,analysis!A:N,6,FALSE),"correct",VLOOKUP(A18,analysis!A:O,14,FALSE))</f>
        <v>correct</v>
      </c>
      <c r="H18" s="86" t="str">
        <f>IF(D18=VLOOKUP(A18,analysis!A:N,6,FALSE),"correct",VLOOKUP(A18,analysis!A:O,12,FALSE))</f>
        <v>correct</v>
      </c>
      <c r="I18" s="86" t="str">
        <f>IF(D18=VLOOKUP(A18,analysis!A:R,6,FALSE),"correct",VLOOKUP(A18,analysis!A:R,16,FALSE))</f>
        <v>correct</v>
      </c>
      <c r="L18" s="86" t="str">
        <f>IF(F18="correct",VLOOKUP(A18,analysis!A:O,9,FALSE),"wrong")</f>
        <v>F.5 Ch 6</v>
      </c>
      <c r="M18" s="86" t="str">
        <f>IF(F18="correct",VLOOKUP(A18,analysis!A:O,14,FALSE),"wrong")</f>
        <v>DA</v>
      </c>
      <c r="N18" s="86">
        <f>IF(F18="correct",VLOOKUP(A18,analysis!A:O,12,FALSE),"wrong")</f>
        <v>2</v>
      </c>
      <c r="O18" s="86">
        <f>IF(F18="correct",VLOOKUP(A18,analysis!A:R,16,FALSE),"wrong")</f>
        <v>5</v>
      </c>
      <c r="S18" s="62" t="s">
        <v>422</v>
      </c>
      <c r="T18" s="86">
        <f>RANK(AA18,AA18:AA41)</f>
        <v>11</v>
      </c>
      <c r="U18" s="86">
        <f>COUNTIF(M:M,"A1")</f>
        <v>3</v>
      </c>
      <c r="W18" s="86">
        <f t="shared" ref="W18:W41" si="3">SUM(COUNTIF($G$8:$G$61,S18),COUNTIF($M$8:$M$61,S18))</f>
        <v>4</v>
      </c>
      <c r="X18" s="67"/>
      <c r="Y18" s="67">
        <f t="shared" ref="Y18:Y41" si="4">W18/$W$42*100</f>
        <v>9.0909090909090917</v>
      </c>
      <c r="Z18" s="67"/>
      <c r="AA18" s="67">
        <f t="shared" si="2"/>
        <v>75</v>
      </c>
    </row>
    <row r="19" spans="1:27" x14ac:dyDescent="0.25">
      <c r="A19" s="86" t="str">
        <f t="shared" si="0"/>
        <v>201812</v>
      </c>
      <c r="B19" s="86">
        <v>12</v>
      </c>
      <c r="D19" s="80" t="str">
        <f>VLOOKUP($D$1,'short list report'!A:BK,8+B19,FALSE)</f>
        <v>B</v>
      </c>
      <c r="F19" s="86" t="str">
        <f>IF(D19=VLOOKUP(A19,analysis!A:N,6,FALSE),"correct",VLOOKUP(A19,analysis!A:O,9,FALSE))</f>
        <v>F.6 Ch 1</v>
      </c>
      <c r="G19" s="86" t="str">
        <f>IF(D19=VLOOKUP(A19,analysis!A:N,6,FALSE),"correct",VLOOKUP(A19,analysis!A:O,14,FALSE))</f>
        <v>A3</v>
      </c>
      <c r="H19" s="86">
        <f>IF(D19=VLOOKUP(A19,analysis!A:N,6,FALSE),"correct",VLOOKUP(A19,analysis!A:O,12,FALSE))</f>
        <v>2</v>
      </c>
      <c r="I19" s="86">
        <f>IF(D19=VLOOKUP(A19,analysis!A:R,6,FALSE),"correct",VLOOKUP(A19,analysis!A:R,16,FALSE))</f>
        <v>6</v>
      </c>
      <c r="L19" s="86" t="str">
        <f>IF(F19="correct",VLOOKUP(A19,analysis!A:O,9,FALSE),"wrong")</f>
        <v>wrong</v>
      </c>
      <c r="M19" s="86" t="str">
        <f>IF(F19="correct",VLOOKUP(A19,analysis!A:O,14,FALSE),"wrong")</f>
        <v>wrong</v>
      </c>
      <c r="N19" s="86" t="str">
        <f>IF(F19="correct",VLOOKUP(A19,analysis!A:O,12,FALSE),"wrong")</f>
        <v>wrong</v>
      </c>
      <c r="O19" s="86" t="str">
        <f>IF(F19="correct",VLOOKUP(A19,analysis!A:R,16,FALSE),"wrong")</f>
        <v>wrong</v>
      </c>
      <c r="S19" s="62" t="s">
        <v>423</v>
      </c>
      <c r="T19" s="86">
        <f t="shared" ref="T19:T41" si="5">RANK(AA19,AA19:AA42)</f>
        <v>11</v>
      </c>
      <c r="U19" s="86">
        <f>COUNTIF(M:M,"A2")</f>
        <v>3</v>
      </c>
      <c r="W19" s="86">
        <f t="shared" si="3"/>
        <v>4</v>
      </c>
      <c r="X19" s="67"/>
      <c r="Y19" s="67">
        <f t="shared" si="4"/>
        <v>9.0909090909090917</v>
      </c>
      <c r="Z19" s="67"/>
      <c r="AA19" s="67">
        <f t="shared" si="2"/>
        <v>75</v>
      </c>
    </row>
    <row r="20" spans="1:27" x14ac:dyDescent="0.25">
      <c r="A20" s="86" t="str">
        <f t="shared" si="0"/>
        <v>201813</v>
      </c>
      <c r="B20" s="86">
        <v>13</v>
      </c>
      <c r="D20" s="80" t="str">
        <f>VLOOKUP($D$1,'short list report'!A:BK,8+B20,FALSE)</f>
        <v>C</v>
      </c>
      <c r="F20" s="86" t="str">
        <f>IF(D20=VLOOKUP(A20,analysis!A:N,6,FALSE),"correct",VLOOKUP(A20,analysis!A:O,9,FALSE))</f>
        <v>correct</v>
      </c>
      <c r="G20" s="86" t="str">
        <f>IF(D20=VLOOKUP(A20,analysis!A:N,6,FALSE),"correct",VLOOKUP(A20,analysis!A:O,14,FALSE))</f>
        <v>correct</v>
      </c>
      <c r="H20" s="86" t="str">
        <f>IF(D20=VLOOKUP(A20,analysis!A:N,6,FALSE),"correct",VLOOKUP(A20,analysis!A:O,12,FALSE))</f>
        <v>correct</v>
      </c>
      <c r="I20" s="86" t="str">
        <f>IF(D20=VLOOKUP(A20,analysis!A:R,6,FALSE),"correct",VLOOKUP(A20,analysis!A:R,16,FALSE))</f>
        <v>correct</v>
      </c>
      <c r="L20" s="86" t="str">
        <f>IF(F20="correct",VLOOKUP(A20,analysis!A:O,9,FALSE),"wrong")</f>
        <v>F.5 Ch 2</v>
      </c>
      <c r="M20" s="86" t="str">
        <f>IF(F20="correct",VLOOKUP(A20,analysis!A:O,14,FALSE),"wrong")</f>
        <v>A4</v>
      </c>
      <c r="N20" s="86">
        <f>IF(F20="correct",VLOOKUP(A20,analysis!A:O,12,FALSE),"wrong")</f>
        <v>2</v>
      </c>
      <c r="O20" s="86">
        <f>IF(F20="correct",VLOOKUP(A20,analysis!A:R,16,FALSE),"wrong")</f>
        <v>5</v>
      </c>
      <c r="S20" s="62" t="s">
        <v>424</v>
      </c>
      <c r="T20" s="86">
        <f t="shared" si="5"/>
        <v>9</v>
      </c>
      <c r="U20" s="86">
        <f>COUNTIF(M:M,"A3")</f>
        <v>7</v>
      </c>
      <c r="W20" s="86">
        <f t="shared" si="3"/>
        <v>8</v>
      </c>
      <c r="X20" s="67"/>
      <c r="Y20" s="67">
        <f t="shared" si="4"/>
        <v>18.181818181818183</v>
      </c>
      <c r="Z20" s="67"/>
      <c r="AA20" s="67">
        <f t="shared" si="2"/>
        <v>87.5</v>
      </c>
    </row>
    <row r="21" spans="1:27" x14ac:dyDescent="0.25">
      <c r="A21" s="86" t="str">
        <f t="shared" si="0"/>
        <v>201814</v>
      </c>
      <c r="B21" s="86">
        <v>14</v>
      </c>
      <c r="D21" s="80" t="str">
        <f>VLOOKUP($D$1,'short list report'!A:BK,8+B21,FALSE)</f>
        <v>B</v>
      </c>
      <c r="F21" s="86" t="str">
        <f>IF(D21=VLOOKUP(A21,analysis!A:N,6,FALSE),"correct",VLOOKUP(A21,analysis!A:O,9,FALSE))</f>
        <v>correct</v>
      </c>
      <c r="G21" s="86" t="str">
        <f>IF(D21=VLOOKUP(A21,analysis!A:N,6,FALSE),"correct",VLOOKUP(A21,analysis!A:O,14,FALSE))</f>
        <v>correct</v>
      </c>
      <c r="H21" s="86" t="str">
        <f>IF(D21=VLOOKUP(A21,analysis!A:N,6,FALSE),"correct",VLOOKUP(A21,analysis!A:O,12,FALSE))</f>
        <v>correct</v>
      </c>
      <c r="I21" s="86" t="str">
        <f>IF(D21=VLOOKUP(A21,analysis!A:R,6,FALSE),"correct",VLOOKUP(A21,analysis!A:R,16,FALSE))</f>
        <v>correct</v>
      </c>
      <c r="L21" s="86" t="str">
        <f>IF(F21="correct",VLOOKUP(A21,analysis!A:O,9,FALSE),"wrong")</f>
        <v>F.2 Ch 1</v>
      </c>
      <c r="M21" s="86" t="str">
        <f>IF(F21="correct",VLOOKUP(A21,analysis!A:O,14,FALSE),"wrong")</f>
        <v>A1</v>
      </c>
      <c r="N21" s="86">
        <f>IF(F21="correct",VLOOKUP(A21,analysis!A:O,12,FALSE),"wrong")</f>
        <v>4</v>
      </c>
      <c r="O21" s="86">
        <f>IF(F21="correct",VLOOKUP(A21,analysis!A:R,16,FALSE),"wrong")</f>
        <v>2</v>
      </c>
      <c r="S21" s="62" t="s">
        <v>425</v>
      </c>
      <c r="T21" s="86">
        <f t="shared" si="5"/>
        <v>10</v>
      </c>
      <c r="U21" s="86">
        <f>COUNTIF(M:M,"A4")</f>
        <v>5</v>
      </c>
      <c r="W21" s="86">
        <f t="shared" si="3"/>
        <v>6</v>
      </c>
      <c r="X21" s="67">
        <f>SUM(W18:W21)</f>
        <v>22</v>
      </c>
      <c r="Y21" s="67">
        <f t="shared" si="4"/>
        <v>13.636363636363635</v>
      </c>
      <c r="Z21" s="67">
        <f>SUM(Y18:Y21)</f>
        <v>50</v>
      </c>
      <c r="AA21" s="67">
        <f t="shared" si="2"/>
        <v>83.333333333333343</v>
      </c>
    </row>
    <row r="22" spans="1:27" x14ac:dyDescent="0.25">
      <c r="A22" s="86" t="str">
        <f t="shared" si="0"/>
        <v>201815</v>
      </c>
      <c r="B22" s="86">
        <v>15</v>
      </c>
      <c r="D22" s="80" t="str">
        <f>VLOOKUP($D$1,'short list report'!A:BK,8+B22,FALSE)</f>
        <v>D</v>
      </c>
      <c r="F22" s="86" t="str">
        <f>IF(D22=VLOOKUP(A22,analysis!A:N,6,FALSE),"correct",VLOOKUP(A22,analysis!A:O,9,FALSE))</f>
        <v>correct</v>
      </c>
      <c r="G22" s="86" t="str">
        <f>IF(D22=VLOOKUP(A22,analysis!A:N,6,FALSE),"correct",VLOOKUP(A22,analysis!A:O,14,FALSE))</f>
        <v>correct</v>
      </c>
      <c r="H22" s="86" t="str">
        <f>IF(D22=VLOOKUP(A22,analysis!A:N,6,FALSE),"correct",VLOOKUP(A22,analysis!A:O,12,FALSE))</f>
        <v>correct</v>
      </c>
      <c r="I22" s="86" t="str">
        <f>IF(D22=VLOOKUP(A22,analysis!A:R,6,FALSE),"correct",VLOOKUP(A22,analysis!A:R,16,FALSE))</f>
        <v>correct</v>
      </c>
      <c r="L22" s="86" t="str">
        <f>IF(F22="correct",VLOOKUP(A22,analysis!A:O,9,FALSE),"wrong")</f>
        <v>F.2 Ch 10</v>
      </c>
      <c r="M22" s="86" t="str">
        <f>IF(F22="correct",VLOOKUP(A22,analysis!A:O,14,FALSE),"wrong")</f>
        <v>A2</v>
      </c>
      <c r="N22" s="86">
        <f>IF(F22="correct",VLOOKUP(A22,analysis!A:O,12,FALSE),"wrong")</f>
        <v>2</v>
      </c>
      <c r="O22" s="86">
        <f>IF(F22="correct",VLOOKUP(A22,analysis!A:R,16,FALSE),"wrong")</f>
        <v>2</v>
      </c>
      <c r="S22" s="62" t="s">
        <v>426</v>
      </c>
      <c r="T22" s="86" t="e">
        <f t="shared" si="5"/>
        <v>#VALUE!</v>
      </c>
      <c r="U22" s="86">
        <f>COUNTIF(M:M,"AG1")</f>
        <v>0</v>
      </c>
      <c r="W22" s="86">
        <f t="shared" si="3"/>
        <v>0</v>
      </c>
      <c r="X22" s="67"/>
      <c r="Y22" s="67">
        <f t="shared" si="4"/>
        <v>0</v>
      </c>
      <c r="Z22" s="67"/>
      <c r="AA22" s="67" t="str">
        <f>IF(W22=0,"N/A",U22/W22*100)</f>
        <v>N/A</v>
      </c>
    </row>
    <row r="23" spans="1:27" x14ac:dyDescent="0.25">
      <c r="A23" s="86" t="str">
        <f t="shared" si="0"/>
        <v>201816</v>
      </c>
      <c r="B23" s="86">
        <v>16</v>
      </c>
      <c r="D23" s="80" t="str">
        <f>VLOOKUP($D$1,'short list report'!A:BK,8+B23,FALSE)</f>
        <v>A</v>
      </c>
      <c r="F23" s="86" t="str">
        <f>IF(D23=VLOOKUP(A23,analysis!A:N,6,FALSE),"correct",VLOOKUP(A23,analysis!A:O,9,FALSE))</f>
        <v>correct</v>
      </c>
      <c r="G23" s="86" t="str">
        <f>IF(D23=VLOOKUP(A23,analysis!A:N,6,FALSE),"correct",VLOOKUP(A23,analysis!A:O,14,FALSE))</f>
        <v>correct</v>
      </c>
      <c r="H23" s="86" t="str">
        <f>IF(D23=VLOOKUP(A23,analysis!A:N,6,FALSE),"correct",VLOOKUP(A23,analysis!A:O,12,FALSE))</f>
        <v>correct</v>
      </c>
      <c r="I23" s="86" t="str">
        <f>IF(D23=VLOOKUP(A23,analysis!A:R,6,FALSE),"correct",VLOOKUP(A23,analysis!A:R,16,FALSE))</f>
        <v>correct</v>
      </c>
      <c r="L23" s="86" t="str">
        <f>IF(F23="correct",VLOOKUP(A23,analysis!A:O,9,FALSE),"wrong")</f>
        <v>F.3 Ch 7</v>
      </c>
      <c r="M23" s="86" t="str">
        <f>IF(F23="correct",VLOOKUP(A23,analysis!A:O,14,FALSE),"wrong")</f>
        <v>DG2</v>
      </c>
      <c r="N23" s="86">
        <f>IF(F23="correct",VLOOKUP(A23,analysis!A:O,12,FALSE),"wrong")</f>
        <v>5</v>
      </c>
      <c r="O23" s="86">
        <f>IF(F23="correct",VLOOKUP(A23,analysis!A:R,16,FALSE),"wrong")</f>
        <v>3</v>
      </c>
      <c r="S23" s="62" t="s">
        <v>427</v>
      </c>
      <c r="T23" s="86">
        <f t="shared" si="5"/>
        <v>13</v>
      </c>
      <c r="U23" s="86">
        <f>COUNTIF(M:M,"AG2")</f>
        <v>2</v>
      </c>
      <c r="W23" s="86">
        <f t="shared" si="3"/>
        <v>3</v>
      </c>
      <c r="X23" s="67"/>
      <c r="Y23" s="67">
        <f t="shared" si="4"/>
        <v>6.8181818181818175</v>
      </c>
      <c r="Z23" s="67"/>
      <c r="AA23" s="67">
        <f t="shared" ref="AA23:AA49" si="6">IF(W23=0,"N/A",U23/W23*100)</f>
        <v>66.666666666666657</v>
      </c>
    </row>
    <row r="24" spans="1:27" x14ac:dyDescent="0.25">
      <c r="A24" s="86" t="str">
        <f t="shared" si="0"/>
        <v>201817</v>
      </c>
      <c r="B24" s="86">
        <v>17</v>
      </c>
      <c r="D24" s="80" t="str">
        <f>VLOOKUP($D$1,'short list report'!A:BK,8+B24,FALSE)</f>
        <v>C</v>
      </c>
      <c r="F24" s="86" t="str">
        <f>IF(D24=VLOOKUP(A24,analysis!A:N,6,FALSE),"correct",VLOOKUP(A24,analysis!A:O,9,FALSE))</f>
        <v>F.5 Ch 9</v>
      </c>
      <c r="G24" s="86" t="str">
        <f>IF(D24=VLOOKUP(A24,analysis!A:N,6,FALSE),"correct",VLOOKUP(A24,analysis!A:O,14,FALSE))</f>
        <v>T2</v>
      </c>
      <c r="H24" s="86">
        <f>IF(D24=VLOOKUP(A24,analysis!A:N,6,FALSE),"correct",VLOOKUP(A24,analysis!A:O,12,FALSE))</f>
        <v>6</v>
      </c>
      <c r="I24" s="86">
        <f>IF(D24=VLOOKUP(A24,analysis!A:R,6,FALSE),"correct",VLOOKUP(A24,analysis!A:R,16,FALSE))</f>
        <v>5</v>
      </c>
      <c r="L24" s="86" t="str">
        <f>IF(F24="correct",VLOOKUP(A24,analysis!A:O,9,FALSE),"wrong")</f>
        <v>wrong</v>
      </c>
      <c r="M24" s="86" t="str">
        <f>IF(F24="correct",VLOOKUP(A24,analysis!A:O,14,FALSE),"wrong")</f>
        <v>wrong</v>
      </c>
      <c r="N24" s="86" t="str">
        <f>IF(F24="correct",VLOOKUP(A24,analysis!A:O,12,FALSE),"wrong")</f>
        <v>wrong</v>
      </c>
      <c r="O24" s="86" t="str">
        <f>IF(F24="correct",VLOOKUP(A24,analysis!A:R,16,FALSE),"wrong")</f>
        <v>wrong</v>
      </c>
      <c r="S24" s="62" t="s">
        <v>428</v>
      </c>
      <c r="T24" s="86">
        <f t="shared" si="5"/>
        <v>1</v>
      </c>
      <c r="U24" s="86">
        <f>COUNTIF(M:M,"AG3")</f>
        <v>1</v>
      </c>
      <c r="W24" s="86">
        <f t="shared" si="3"/>
        <v>1</v>
      </c>
      <c r="X24" s="67">
        <f>SUM(W22:W24)</f>
        <v>4</v>
      </c>
      <c r="Y24" s="67">
        <f t="shared" si="4"/>
        <v>2.2727272727272729</v>
      </c>
      <c r="Z24" s="67">
        <f>SUM(Y22:Y24)</f>
        <v>9.0909090909090899</v>
      </c>
      <c r="AA24" s="67">
        <f t="shared" si="6"/>
        <v>100</v>
      </c>
    </row>
    <row r="25" spans="1:27" x14ac:dyDescent="0.25">
      <c r="A25" s="86" t="str">
        <f t="shared" si="0"/>
        <v>201818</v>
      </c>
      <c r="B25" s="86">
        <v>18</v>
      </c>
      <c r="D25" s="80" t="str">
        <f>VLOOKUP($D$1,'short list report'!A:BK,8+B25,FALSE)</f>
        <v>B</v>
      </c>
      <c r="F25" s="86" t="str">
        <f>IF(D25=VLOOKUP(A25,analysis!A:N,6,FALSE),"correct",VLOOKUP(A25,analysis!A:O,9,FALSE))</f>
        <v>correct</v>
      </c>
      <c r="G25" s="86" t="str">
        <f>IF(D25=VLOOKUP(A25,analysis!A:N,6,FALSE),"correct",VLOOKUP(A25,analysis!A:O,14,FALSE))</f>
        <v>correct</v>
      </c>
      <c r="H25" s="86" t="str">
        <f>IF(D25=VLOOKUP(A25,analysis!A:N,6,FALSE),"correct",VLOOKUP(A25,analysis!A:O,12,FALSE))</f>
        <v>correct</v>
      </c>
      <c r="I25" s="86" t="str">
        <f>IF(D25=VLOOKUP(A25,analysis!A:R,6,FALSE),"correct",VLOOKUP(A25,analysis!A:R,16,FALSE))</f>
        <v>correct</v>
      </c>
      <c r="L25" s="86" t="str">
        <f>IF(F25="correct",VLOOKUP(A25,analysis!A:O,9,FALSE),"wrong")</f>
        <v>F.3 Ch 8</v>
      </c>
      <c r="M25" s="86" t="str">
        <f>IF(F25="correct",VLOOKUP(A25,analysis!A:O,14,FALSE),"wrong")</f>
        <v>DG2</v>
      </c>
      <c r="N25" s="86">
        <f>IF(F25="correct",VLOOKUP(A25,analysis!A:O,12,FALSE),"wrong")</f>
        <v>2</v>
      </c>
      <c r="O25" s="86">
        <f>IF(F25="correct",VLOOKUP(A25,analysis!A:R,16,FALSE),"wrong")</f>
        <v>3</v>
      </c>
      <c r="S25" s="62" t="s">
        <v>429</v>
      </c>
      <c r="T25" s="86">
        <f t="shared" si="5"/>
        <v>1</v>
      </c>
      <c r="U25" s="86">
        <f>COUNTIF(M:M,"DA")</f>
        <v>2</v>
      </c>
      <c r="W25" s="86">
        <f t="shared" si="3"/>
        <v>2</v>
      </c>
      <c r="X25" s="67"/>
      <c r="Y25" s="67">
        <f t="shared" si="4"/>
        <v>4.5454545454545459</v>
      </c>
      <c r="Z25" s="67"/>
      <c r="AA25" s="67">
        <f t="shared" si="6"/>
        <v>100</v>
      </c>
    </row>
    <row r="26" spans="1:27" x14ac:dyDescent="0.25">
      <c r="A26" s="86" t="str">
        <f t="shared" si="0"/>
        <v>201819</v>
      </c>
      <c r="B26" s="86">
        <v>19</v>
      </c>
      <c r="D26" s="80" t="str">
        <f>VLOOKUP($D$1,'short list report'!A:BK,8+B26,FALSE)</f>
        <v>D</v>
      </c>
      <c r="F26" s="86" t="str">
        <f>IF(D26=VLOOKUP(A26,analysis!A:N,6,FALSE),"correct",VLOOKUP(A26,analysis!A:O,9,FALSE))</f>
        <v>correct</v>
      </c>
      <c r="G26" s="86" t="str">
        <f>IF(D26=VLOOKUP(A26,analysis!A:N,6,FALSE),"correct",VLOOKUP(A26,analysis!A:O,14,FALSE))</f>
        <v>correct</v>
      </c>
      <c r="H26" s="86" t="str">
        <f>IF(D26=VLOOKUP(A26,analysis!A:N,6,FALSE),"correct",VLOOKUP(A26,analysis!A:O,12,FALSE))</f>
        <v>correct</v>
      </c>
      <c r="I26" s="86" t="str">
        <f>IF(D26=VLOOKUP(A26,analysis!A:R,6,FALSE),"correct",VLOOKUP(A26,analysis!A:R,16,FALSE))</f>
        <v>correct</v>
      </c>
      <c r="L26" s="86" t="str">
        <f>IF(F26="correct",VLOOKUP(A26,analysis!A:O,9,FALSE),"wrong")</f>
        <v>F.2 Ch 9</v>
      </c>
      <c r="M26" s="86" t="str">
        <f>IF(F26="correct",VLOOKUP(A26,analysis!A:O,14,FALSE),"wrong")</f>
        <v>DG1</v>
      </c>
      <c r="N26" s="86">
        <f>IF(F26="correct",VLOOKUP(A26,analysis!A:O,12,FALSE),"wrong")</f>
        <v>6</v>
      </c>
      <c r="O26" s="86">
        <f>IF(F26="correct",VLOOKUP(A26,analysis!A:R,16,FALSE),"wrong")</f>
        <v>2</v>
      </c>
      <c r="S26" s="62" t="s">
        <v>430</v>
      </c>
      <c r="T26" s="86">
        <f t="shared" si="5"/>
        <v>1</v>
      </c>
      <c r="U26" s="86">
        <f>COUNTIF(M:M,"DG1")</f>
        <v>1</v>
      </c>
      <c r="W26" s="86">
        <f t="shared" si="3"/>
        <v>1</v>
      </c>
      <c r="X26" s="67"/>
      <c r="Y26" s="67">
        <f t="shared" si="4"/>
        <v>2.2727272727272729</v>
      </c>
      <c r="Z26" s="67"/>
      <c r="AA26" s="67">
        <f t="shared" si="6"/>
        <v>100</v>
      </c>
    </row>
    <row r="27" spans="1:27" x14ac:dyDescent="0.25">
      <c r="A27" s="86" t="str">
        <f t="shared" si="0"/>
        <v>201820</v>
      </c>
      <c r="B27" s="86">
        <v>20</v>
      </c>
      <c r="D27" s="80" t="str">
        <f>VLOOKUP($D$1,'short list report'!A:BK,8+B27,FALSE)</f>
        <v>A</v>
      </c>
      <c r="F27" s="86" t="str">
        <f>IF(D27=VLOOKUP(A27,analysis!A:N,6,FALSE),"correct",VLOOKUP(A27,analysis!A:O,9,FALSE))</f>
        <v>F.2 Ch 10</v>
      </c>
      <c r="G27" s="86" t="str">
        <f>IF(D27=VLOOKUP(A27,analysis!A:N,6,FALSE),"correct",VLOOKUP(A27,analysis!A:O,14,FALSE))</f>
        <v>A2</v>
      </c>
      <c r="H27" s="86">
        <f>IF(D27=VLOOKUP(A27,analysis!A:N,6,FALSE),"correct",VLOOKUP(A27,analysis!A:O,12,FALSE))</f>
        <v>3</v>
      </c>
      <c r="I27" s="86">
        <f>IF(D27=VLOOKUP(A27,analysis!A:R,6,FALSE),"correct",VLOOKUP(A27,analysis!A:R,16,FALSE))</f>
        <v>2</v>
      </c>
      <c r="L27" s="86" t="str">
        <f>IF(F27="correct",VLOOKUP(A27,analysis!A:O,9,FALSE),"wrong")</f>
        <v>wrong</v>
      </c>
      <c r="M27" s="86" t="str">
        <f>IF(F27="correct",VLOOKUP(A27,analysis!A:O,14,FALSE),"wrong")</f>
        <v>wrong</v>
      </c>
      <c r="N27" s="86" t="str">
        <f>IF(F27="correct",VLOOKUP(A27,analysis!A:O,12,FALSE),"wrong")</f>
        <v>wrong</v>
      </c>
      <c r="O27" s="86" t="str">
        <f>IF(F27="correct",VLOOKUP(A27,analysis!A:R,16,FALSE),"wrong")</f>
        <v>wrong</v>
      </c>
      <c r="S27" s="62" t="s">
        <v>431</v>
      </c>
      <c r="T27" s="86">
        <f t="shared" si="5"/>
        <v>1</v>
      </c>
      <c r="U27" s="86">
        <f>COUNTIF(M:M,"DG2")</f>
        <v>2</v>
      </c>
      <c r="W27" s="86">
        <f t="shared" si="3"/>
        <v>2</v>
      </c>
      <c r="X27" s="67"/>
      <c r="Y27" s="67">
        <f t="shared" si="4"/>
        <v>4.5454545454545459</v>
      </c>
      <c r="Z27" s="67"/>
      <c r="AA27" s="67">
        <f t="shared" si="6"/>
        <v>100</v>
      </c>
    </row>
    <row r="28" spans="1:27" x14ac:dyDescent="0.25">
      <c r="A28" s="86" t="str">
        <f t="shared" si="0"/>
        <v>201821</v>
      </c>
      <c r="B28" s="86">
        <v>21</v>
      </c>
      <c r="D28" s="80" t="str">
        <f>VLOOKUP($D$1,'short list report'!A:BK,8+B28,FALSE)</f>
        <v>A</v>
      </c>
      <c r="F28" s="86" t="str">
        <f>IF(D28=VLOOKUP(A28,analysis!A:N,6,FALSE),"correct",VLOOKUP(A28,analysis!A:O,9,FALSE))</f>
        <v>F.2 Ch 11</v>
      </c>
      <c r="G28" s="86" t="str">
        <f>IF(D28=VLOOKUP(A28,analysis!A:N,6,FALSE),"correct",VLOOKUP(A28,analysis!A:O,14,FALSE))</f>
        <v>T1</v>
      </c>
      <c r="H28" s="86">
        <f>IF(D28=VLOOKUP(A28,analysis!A:N,6,FALSE),"correct",VLOOKUP(A28,analysis!A:O,12,FALSE))</f>
        <v>3</v>
      </c>
      <c r="I28" s="86">
        <f>IF(D28=VLOOKUP(A28,analysis!A:R,6,FALSE),"correct",VLOOKUP(A28,analysis!A:R,16,FALSE))</f>
        <v>2</v>
      </c>
      <c r="L28" s="86" t="str">
        <f>IF(F28="correct",VLOOKUP(A28,analysis!A:O,9,FALSE),"wrong")</f>
        <v>wrong</v>
      </c>
      <c r="M28" s="86" t="str">
        <f>IF(F28="correct",VLOOKUP(A28,analysis!A:O,14,FALSE),"wrong")</f>
        <v>wrong</v>
      </c>
      <c r="N28" s="86" t="str">
        <f>IF(F28="correct",VLOOKUP(A28,analysis!A:O,12,FALSE),"wrong")</f>
        <v>wrong</v>
      </c>
      <c r="O28" s="86" t="str">
        <f>IF(F28="correct",VLOOKUP(A28,analysis!A:R,16,FALSE),"wrong")</f>
        <v>wrong</v>
      </c>
      <c r="S28" s="62" t="s">
        <v>432</v>
      </c>
      <c r="T28" s="86">
        <f t="shared" si="5"/>
        <v>10</v>
      </c>
      <c r="U28" s="86">
        <f>COUNTIF(M:M,"DG3")</f>
        <v>1</v>
      </c>
      <c r="W28" s="86">
        <f t="shared" si="3"/>
        <v>2</v>
      </c>
      <c r="X28" s="67">
        <f>SUM(W26:W28)</f>
        <v>5</v>
      </c>
      <c r="Y28" s="67">
        <f t="shared" si="4"/>
        <v>4.5454545454545459</v>
      </c>
      <c r="Z28" s="67">
        <f>SUM(Y26:Y28)</f>
        <v>11.363636363636363</v>
      </c>
      <c r="AA28" s="67">
        <f t="shared" si="6"/>
        <v>50</v>
      </c>
    </row>
    <row r="29" spans="1:27" x14ac:dyDescent="0.25">
      <c r="A29" s="86" t="str">
        <f t="shared" si="0"/>
        <v>201822</v>
      </c>
      <c r="B29" s="86">
        <v>22</v>
      </c>
      <c r="D29" s="80" t="str">
        <f>VLOOKUP($D$1,'short list report'!A:BK,8+B29,FALSE)</f>
        <v>B</v>
      </c>
      <c r="F29" s="86" t="str">
        <f>IF(D29=VLOOKUP(A29,analysis!A:N,6,FALSE),"correct",VLOOKUP(A29,analysis!A:O,9,FALSE))</f>
        <v>correct</v>
      </c>
      <c r="G29" s="86" t="str">
        <f>IF(D29=VLOOKUP(A29,analysis!A:N,6,FALSE),"correct",VLOOKUP(A29,analysis!A:O,14,FALSE))</f>
        <v>correct</v>
      </c>
      <c r="H29" s="86" t="str">
        <f>IF(D29=VLOOKUP(A29,analysis!A:N,6,FALSE),"correct",VLOOKUP(A29,analysis!A:O,12,FALSE))</f>
        <v>correct</v>
      </c>
      <c r="I29" s="86" t="str">
        <f>IF(D29=VLOOKUP(A29,analysis!A:R,6,FALSE),"correct",VLOOKUP(A29,analysis!A:R,16,FALSE))</f>
        <v>correct</v>
      </c>
      <c r="L29" s="86" t="str">
        <f>IF(F29="correct",VLOOKUP(A29,analysis!A:O,9,FALSE),"wrong")</f>
        <v>F.4 Ch 11</v>
      </c>
      <c r="M29" s="86" t="str">
        <f>IF(F29="correct",VLOOKUP(A29,analysis!A:O,14,FALSE),"wrong")</f>
        <v>DG3</v>
      </c>
      <c r="N29" s="86">
        <f>IF(F29="correct",VLOOKUP(A29,analysis!A:O,12,FALSE),"wrong")</f>
        <v>3</v>
      </c>
      <c r="O29" s="86">
        <f>IF(F29="correct",VLOOKUP(A29,analysis!A:R,16,FALSE),"wrong")</f>
        <v>4</v>
      </c>
      <c r="S29" s="62" t="s">
        <v>433</v>
      </c>
      <c r="T29" s="86">
        <f t="shared" si="5"/>
        <v>1</v>
      </c>
      <c r="U29" s="86">
        <f>COUNTIF(M:M,"G")</f>
        <v>1</v>
      </c>
      <c r="W29" s="86">
        <f t="shared" si="3"/>
        <v>1</v>
      </c>
      <c r="X29" s="67"/>
      <c r="Y29" s="67">
        <f t="shared" si="4"/>
        <v>2.2727272727272729</v>
      </c>
      <c r="Z29" s="67"/>
      <c r="AA29" s="67">
        <f t="shared" si="6"/>
        <v>100</v>
      </c>
    </row>
    <row r="30" spans="1:27" x14ac:dyDescent="0.25">
      <c r="A30" s="86" t="str">
        <f t="shared" si="0"/>
        <v>201823</v>
      </c>
      <c r="B30" s="86">
        <v>23</v>
      </c>
      <c r="D30" s="80" t="str">
        <f>VLOOKUP($D$1,'short list report'!A:BK,8+B30,FALSE)</f>
        <v>B</v>
      </c>
      <c r="F30" s="86" t="str">
        <f>IF(D30=VLOOKUP(A30,analysis!A:N,6,FALSE),"correct",VLOOKUP(A30,analysis!A:O,9,FALSE))</f>
        <v>correct</v>
      </c>
      <c r="G30" s="86" t="str">
        <f>IF(D30=VLOOKUP(A30,analysis!A:N,6,FALSE),"correct",VLOOKUP(A30,analysis!A:O,14,FALSE))</f>
        <v>correct</v>
      </c>
      <c r="H30" s="86" t="str">
        <f>IF(D30=VLOOKUP(A30,analysis!A:N,6,FALSE),"correct",VLOOKUP(A30,analysis!A:O,12,FALSE))</f>
        <v>correct</v>
      </c>
      <c r="I30" s="86" t="str">
        <f>IF(D30=VLOOKUP(A30,analysis!A:R,6,FALSE),"correct",VLOOKUP(A30,analysis!A:R,16,FALSE))</f>
        <v>correct</v>
      </c>
      <c r="L30" s="86" t="str">
        <f>IF(F30="correct",VLOOKUP(A30,analysis!A:O,9,FALSE),"wrong")</f>
        <v>F.1 Ch 9</v>
      </c>
      <c r="M30" s="86" t="str">
        <f>IF(F30="correct",VLOOKUP(A30,analysis!A:O,14,FALSE),"wrong")</f>
        <v>Geo</v>
      </c>
      <c r="N30" s="86">
        <f>IF(F30="correct",VLOOKUP(A30,analysis!A:O,12,FALSE),"wrong")</f>
        <v>2</v>
      </c>
      <c r="O30" s="86">
        <f>IF(F30="correct",VLOOKUP(A30,analysis!A:R,16,FALSE),"wrong")</f>
        <v>1</v>
      </c>
      <c r="S30" s="62" t="s">
        <v>434</v>
      </c>
      <c r="T30" s="86">
        <f t="shared" si="5"/>
        <v>1</v>
      </c>
      <c r="U30" s="86">
        <f>COUNTIF(M:M,"Geo")</f>
        <v>1</v>
      </c>
      <c r="W30" s="86">
        <f t="shared" si="3"/>
        <v>1</v>
      </c>
      <c r="X30" s="67"/>
      <c r="Y30" s="67">
        <f t="shared" si="4"/>
        <v>2.2727272727272729</v>
      </c>
      <c r="Z30" s="67"/>
      <c r="AA30" s="67">
        <f t="shared" si="6"/>
        <v>100</v>
      </c>
    </row>
    <row r="31" spans="1:27" x14ac:dyDescent="0.25">
      <c r="A31" s="86" t="str">
        <f t="shared" si="0"/>
        <v>201824</v>
      </c>
      <c r="B31" s="86">
        <v>24</v>
      </c>
      <c r="D31" s="80" t="str">
        <f>VLOOKUP($D$1,'short list report'!A:BK,8+B31,FALSE)</f>
        <v>A</v>
      </c>
      <c r="F31" s="86" t="str">
        <f>IF(D31=VLOOKUP(A31,analysis!A:N,6,FALSE),"correct",VLOOKUP(A31,analysis!A:O,9,FALSE))</f>
        <v>correct</v>
      </c>
      <c r="G31" s="86" t="str">
        <f>IF(D31=VLOOKUP(A31,analysis!A:N,6,FALSE),"correct",VLOOKUP(A31,analysis!A:O,14,FALSE))</f>
        <v>correct</v>
      </c>
      <c r="H31" s="86" t="str">
        <f>IF(D31=VLOOKUP(A31,analysis!A:N,6,FALSE),"correct",VLOOKUP(A31,analysis!A:O,12,FALSE))</f>
        <v>correct</v>
      </c>
      <c r="I31" s="86" t="str">
        <f>IF(D31=VLOOKUP(A31,analysis!A:R,6,FALSE),"correct",VLOOKUP(A31,analysis!A:R,16,FALSE))</f>
        <v>correct</v>
      </c>
      <c r="L31" s="86" t="str">
        <f>IF(F31="correct",VLOOKUP(A31,analysis!A:O,9,FALSE),"wrong")</f>
        <v>F.2 Ch 10</v>
      </c>
      <c r="M31" s="86" t="str">
        <f>IF(F31="correct",VLOOKUP(A31,analysis!A:O,14,FALSE),"wrong")</f>
        <v>A2</v>
      </c>
      <c r="N31" s="86">
        <f>IF(F31="correct",VLOOKUP(A31,analysis!A:O,12,FALSE),"wrong")</f>
        <v>3</v>
      </c>
      <c r="O31" s="86">
        <f>IF(F31="correct",VLOOKUP(A31,analysis!A:R,16,FALSE),"wrong")</f>
        <v>2</v>
      </c>
      <c r="S31" s="62" t="s">
        <v>435</v>
      </c>
      <c r="T31" s="86">
        <f t="shared" si="5"/>
        <v>9</v>
      </c>
      <c r="U31" s="86">
        <f>COUNTIF(M:M,"P2")</f>
        <v>1</v>
      </c>
      <c r="W31" s="86">
        <f t="shared" si="3"/>
        <v>2</v>
      </c>
      <c r="X31" s="67"/>
      <c r="Y31" s="67">
        <f t="shared" si="4"/>
        <v>4.5454545454545459</v>
      </c>
      <c r="Z31" s="67"/>
      <c r="AA31" s="67">
        <f t="shared" si="6"/>
        <v>50</v>
      </c>
    </row>
    <row r="32" spans="1:27" x14ac:dyDescent="0.25">
      <c r="A32" s="86" t="str">
        <f t="shared" si="0"/>
        <v>201825</v>
      </c>
      <c r="B32" s="86">
        <v>25</v>
      </c>
      <c r="D32" s="80" t="str">
        <f>VLOOKUP($D$1,'short list report'!A:BK,8+B32,FALSE)</f>
        <v>D</v>
      </c>
      <c r="F32" s="86" t="str">
        <f>IF(D32=VLOOKUP(A32,analysis!A:N,6,FALSE),"correct",VLOOKUP(A32,analysis!A:O,9,FALSE))</f>
        <v>correct</v>
      </c>
      <c r="G32" s="86" t="str">
        <f>IF(D32=VLOOKUP(A32,analysis!A:N,6,FALSE),"correct",VLOOKUP(A32,analysis!A:O,14,FALSE))</f>
        <v>correct</v>
      </c>
      <c r="H32" s="86" t="str">
        <f>IF(D32=VLOOKUP(A32,analysis!A:N,6,FALSE),"correct",VLOOKUP(A32,analysis!A:O,12,FALSE))</f>
        <v>correct</v>
      </c>
      <c r="I32" s="86" t="str">
        <f>IF(D32=VLOOKUP(A32,analysis!A:R,6,FALSE),"correct",VLOOKUP(A32,analysis!A:R,16,FALSE))</f>
        <v>correct</v>
      </c>
      <c r="L32" s="86" t="str">
        <f>IF(F32="correct",VLOOKUP(A32,analysis!A:O,9,FALSE),"wrong")</f>
        <v>F.5 Ch 8</v>
      </c>
      <c r="M32" s="86" t="str">
        <f>IF(F32="correct",VLOOKUP(A32,analysis!A:O,14,FALSE),"wrong")</f>
        <v>A4</v>
      </c>
      <c r="N32" s="86">
        <f>IF(F32="correct",VLOOKUP(A32,analysis!A:O,12,FALSE),"wrong")</f>
        <v>4</v>
      </c>
      <c r="O32" s="86">
        <f>IF(F32="correct",VLOOKUP(A32,analysis!A:R,16,FALSE),"wrong")</f>
        <v>5</v>
      </c>
      <c r="S32" s="62" t="s">
        <v>436</v>
      </c>
      <c r="T32" s="86" t="e">
        <f t="shared" si="5"/>
        <v>#VALUE!</v>
      </c>
      <c r="U32" s="86">
        <f>COUNTIF(M:M,"S1")</f>
        <v>0</v>
      </c>
      <c r="W32" s="86">
        <f t="shared" si="3"/>
        <v>0</v>
      </c>
      <c r="X32" s="67"/>
      <c r="Y32" s="67">
        <f t="shared" si="4"/>
        <v>0</v>
      </c>
      <c r="Z32" s="67"/>
      <c r="AA32" s="67" t="str">
        <f t="shared" si="6"/>
        <v>N/A</v>
      </c>
    </row>
    <row r="33" spans="1:35" x14ac:dyDescent="0.25">
      <c r="A33" s="86" t="str">
        <f t="shared" si="0"/>
        <v>201826</v>
      </c>
      <c r="B33" s="86">
        <v>26</v>
      </c>
      <c r="D33" s="80" t="str">
        <f>VLOOKUP($D$1,'short list report'!A:BK,8+B33,FALSE)</f>
        <v>C</v>
      </c>
      <c r="F33" s="86" t="str">
        <f>IF(D33=VLOOKUP(A33,analysis!A:N,6,FALSE),"correct",VLOOKUP(A33,analysis!A:O,9,FALSE))</f>
        <v>correct</v>
      </c>
      <c r="G33" s="86" t="str">
        <f>IF(D33=VLOOKUP(A33,analysis!A:N,6,FALSE),"correct",VLOOKUP(A33,analysis!A:O,14,FALSE))</f>
        <v>correct</v>
      </c>
      <c r="H33" s="86" t="str">
        <f>IF(D33=VLOOKUP(A33,analysis!A:N,6,FALSE),"correct",VLOOKUP(A33,analysis!A:O,12,FALSE))</f>
        <v>correct</v>
      </c>
      <c r="I33" s="86" t="str">
        <f>IF(D33=VLOOKUP(A33,analysis!A:R,6,FALSE),"correct",VLOOKUP(A33,analysis!A:R,16,FALSE))</f>
        <v>correct</v>
      </c>
      <c r="L33" s="86" t="str">
        <f>IF(F33="correct",VLOOKUP(A33,analysis!A:O,9,FALSE),"wrong")</f>
        <v>F.4 Ch 2</v>
      </c>
      <c r="M33" s="86" t="str">
        <f>IF(F33="correct",VLOOKUP(A33,analysis!A:O,14,FALSE),"wrong")</f>
        <v>AG2</v>
      </c>
      <c r="N33" s="86">
        <f>IF(F33="correct",VLOOKUP(A33,analysis!A:O,12,FALSE),"wrong")</f>
        <v>4</v>
      </c>
      <c r="O33" s="86">
        <f>IF(F33="correct",VLOOKUP(A33,analysis!A:R,16,FALSE),"wrong")</f>
        <v>4</v>
      </c>
      <c r="S33" s="62" t="s">
        <v>437</v>
      </c>
      <c r="T33" s="86">
        <f t="shared" si="5"/>
        <v>1</v>
      </c>
      <c r="U33" s="86">
        <f>COUNTIF(M:M,"S2")</f>
        <v>1</v>
      </c>
      <c r="W33" s="86">
        <f t="shared" si="3"/>
        <v>1</v>
      </c>
      <c r="X33" s="67"/>
      <c r="Y33" s="67">
        <f t="shared" si="4"/>
        <v>2.2727272727272729</v>
      </c>
      <c r="Z33" s="67"/>
      <c r="AA33" s="67">
        <f t="shared" si="6"/>
        <v>100</v>
      </c>
    </row>
    <row r="34" spans="1:35" x14ac:dyDescent="0.25">
      <c r="A34" s="86" t="str">
        <f t="shared" si="0"/>
        <v>201827</v>
      </c>
      <c r="B34" s="86">
        <v>27</v>
      </c>
      <c r="D34" s="80" t="str">
        <f>VLOOKUP($D$1,'short list report'!A:BK,8+B34,FALSE)</f>
        <v>C</v>
      </c>
      <c r="F34" s="86" t="str">
        <f>IF(D34=VLOOKUP(A34,analysis!A:N,6,FALSE),"correct",VLOOKUP(A34,analysis!A:O,9,FALSE))</f>
        <v>correct</v>
      </c>
      <c r="G34" s="86" t="str">
        <f>IF(D34=VLOOKUP(A34,analysis!A:N,6,FALSE),"correct",VLOOKUP(A34,analysis!A:O,14,FALSE))</f>
        <v>correct</v>
      </c>
      <c r="H34" s="86" t="str">
        <f>IF(D34=VLOOKUP(A34,analysis!A:N,6,FALSE),"correct",VLOOKUP(A34,analysis!A:O,12,FALSE))</f>
        <v>correct</v>
      </c>
      <c r="I34" s="86" t="str">
        <f>IF(D34=VLOOKUP(A34,analysis!A:R,6,FALSE),"correct",VLOOKUP(A34,analysis!A:R,16,FALSE))</f>
        <v>correct</v>
      </c>
      <c r="L34" s="86" t="str">
        <f>IF(F34="correct",VLOOKUP(A34,analysis!A:O,9,FALSE),"wrong")</f>
        <v>F.5 Ch 7</v>
      </c>
      <c r="M34" s="86" t="str">
        <f>IF(F34="correct",VLOOKUP(A34,analysis!A:O,14,FALSE),"wrong")</f>
        <v>AG3</v>
      </c>
      <c r="N34" s="86">
        <f>IF(F34="correct",VLOOKUP(A34,analysis!A:O,12,FALSE),"wrong")</f>
        <v>4</v>
      </c>
      <c r="O34" s="86">
        <f>IF(F34="correct",VLOOKUP(A34,analysis!A:R,16,FALSE),"wrong")</f>
        <v>5</v>
      </c>
      <c r="S34" s="62" t="s">
        <v>438</v>
      </c>
      <c r="T34" s="86">
        <f t="shared" si="5"/>
        <v>13</v>
      </c>
      <c r="U34" s="86">
        <f>COUNTIF(M:M,"S3")</f>
        <v>0</v>
      </c>
      <c r="W34" s="86">
        <f t="shared" si="3"/>
        <v>1</v>
      </c>
      <c r="X34" s="67"/>
      <c r="Y34" s="67">
        <f t="shared" si="4"/>
        <v>2.2727272727272729</v>
      </c>
      <c r="Z34" s="67"/>
      <c r="AA34" s="67">
        <f t="shared" si="6"/>
        <v>0</v>
      </c>
    </row>
    <row r="35" spans="1:35" x14ac:dyDescent="0.25">
      <c r="A35" s="86" t="str">
        <f t="shared" si="0"/>
        <v>201828</v>
      </c>
      <c r="B35" s="86">
        <v>28</v>
      </c>
      <c r="D35" s="80" t="str">
        <f>VLOOKUP($D$1,'short list report'!A:BK,8+B35,FALSE)</f>
        <v>A</v>
      </c>
      <c r="F35" s="86" t="str">
        <f>IF(D35=VLOOKUP(A35,analysis!A:N,6,FALSE),"correct",VLOOKUP(A35,analysis!A:O,9,FALSE))</f>
        <v>correct</v>
      </c>
      <c r="G35" s="86" t="str">
        <f>IF(D35=VLOOKUP(A35,analysis!A:N,6,FALSE),"correct",VLOOKUP(A35,analysis!A:O,14,FALSE))</f>
        <v>correct</v>
      </c>
      <c r="H35" s="86" t="str">
        <f>IF(D35=VLOOKUP(A35,analysis!A:N,6,FALSE),"correct",VLOOKUP(A35,analysis!A:O,12,FALSE))</f>
        <v>correct</v>
      </c>
      <c r="I35" s="86" t="str">
        <f>IF(D35=VLOOKUP(A35,analysis!A:R,6,FALSE),"correct",VLOOKUP(A35,analysis!A:R,16,FALSE))</f>
        <v>correct</v>
      </c>
      <c r="L35" s="86" t="str">
        <f>IF(F35="correct",VLOOKUP(A35,analysis!A:O,9,FALSE),"wrong")</f>
        <v>F.3 Ch 5</v>
      </c>
      <c r="M35" s="86" t="str">
        <f>IF(F35="correct",VLOOKUP(A35,analysis!A:O,14,FALSE),"wrong")</f>
        <v>P1</v>
      </c>
      <c r="N35" s="86">
        <f>IF(F35="correct",VLOOKUP(A35,analysis!A:O,12,FALSE),"wrong")</f>
        <v>3</v>
      </c>
      <c r="O35" s="86">
        <f>IF(F35="correct",VLOOKUP(A35,analysis!A:R,16,FALSE),"wrong")</f>
        <v>3</v>
      </c>
      <c r="S35" s="62" t="s">
        <v>439</v>
      </c>
      <c r="T35" s="86">
        <f t="shared" si="5"/>
        <v>1</v>
      </c>
      <c r="U35" s="86">
        <f>COUNTIF(M:M,"S4")</f>
        <v>1</v>
      </c>
      <c r="W35" s="86">
        <f t="shared" si="3"/>
        <v>1</v>
      </c>
      <c r="X35" s="67">
        <f>SUM(W32:W35)</f>
        <v>3</v>
      </c>
      <c r="Y35" s="67">
        <f t="shared" si="4"/>
        <v>2.2727272727272729</v>
      </c>
      <c r="Z35" s="67">
        <f>SUM(Y32:Y35)</f>
        <v>6.8181818181818183</v>
      </c>
      <c r="AA35" s="67">
        <f t="shared" si="6"/>
        <v>100</v>
      </c>
    </row>
    <row r="36" spans="1:35" x14ac:dyDescent="0.25">
      <c r="A36" s="86" t="str">
        <f t="shared" si="0"/>
        <v>201829</v>
      </c>
      <c r="B36" s="86">
        <v>29</v>
      </c>
      <c r="D36" s="80" t="str">
        <f>VLOOKUP($D$1,'short list report'!A:BK,8+B36,FALSE)</f>
        <v>C</v>
      </c>
      <c r="F36" s="86" t="str">
        <f>IF(D36=VLOOKUP(A36,analysis!A:N,6,FALSE),"correct",VLOOKUP(A36,analysis!A:O,9,FALSE))</f>
        <v>correct</v>
      </c>
      <c r="G36" s="86" t="str">
        <f>IF(D36=VLOOKUP(A36,analysis!A:N,6,FALSE),"correct",VLOOKUP(A36,analysis!A:O,14,FALSE))</f>
        <v>correct</v>
      </c>
      <c r="H36" s="86" t="str">
        <f>IF(D36=VLOOKUP(A36,analysis!A:N,6,FALSE),"correct",VLOOKUP(A36,analysis!A:O,12,FALSE))</f>
        <v>correct</v>
      </c>
      <c r="I36" s="86" t="str">
        <f>IF(D36=VLOOKUP(A36,analysis!A:R,6,FALSE),"correct",VLOOKUP(A36,analysis!A:R,16,FALSE))</f>
        <v>correct</v>
      </c>
      <c r="L36" s="86" t="str">
        <f>IF(F36="correct",VLOOKUP(A36,analysis!A:O,9,FALSE),"wrong")</f>
        <v>F.3 Ch 6</v>
      </c>
      <c r="M36" s="86" t="str">
        <f>IF(F36="correct",VLOOKUP(A36,analysis!A:O,14,FALSE),"wrong")</f>
        <v>S2</v>
      </c>
      <c r="N36" s="86">
        <f>IF(F36="correct",VLOOKUP(A36,analysis!A:O,12,FALSE),"wrong")</f>
        <v>2</v>
      </c>
      <c r="O36" s="86">
        <f>IF(F36="correct",VLOOKUP(A36,analysis!A:R,16,FALSE),"wrong")</f>
        <v>3</v>
      </c>
      <c r="S36" s="62" t="s">
        <v>440</v>
      </c>
      <c r="T36" s="86">
        <f t="shared" si="5"/>
        <v>12</v>
      </c>
      <c r="U36" s="86">
        <f>COUNTIF(M:M,"T1")</f>
        <v>0</v>
      </c>
      <c r="W36" s="86">
        <f t="shared" si="3"/>
        <v>1</v>
      </c>
      <c r="X36" s="67"/>
      <c r="Y36" s="67">
        <f t="shared" si="4"/>
        <v>2.2727272727272729</v>
      </c>
      <c r="Z36" s="67"/>
      <c r="AA36" s="67">
        <f>IF(W36=0,"N/A",U36/W36*100)</f>
        <v>0</v>
      </c>
    </row>
    <row r="37" spans="1:35" x14ac:dyDescent="0.25">
      <c r="A37" s="86" t="str">
        <f t="shared" si="0"/>
        <v>201830</v>
      </c>
      <c r="B37" s="86">
        <v>30</v>
      </c>
      <c r="D37" s="80" t="str">
        <f>VLOOKUP($D$1,'short list report'!A:BK,8+B37,FALSE)</f>
        <v>B</v>
      </c>
      <c r="F37" s="86" t="str">
        <f>IF(D37=VLOOKUP(A37,analysis!A:N,6,FALSE),"correct",VLOOKUP(A37,analysis!A:O,9,FALSE))</f>
        <v>F.5 Ch 11</v>
      </c>
      <c r="G37" s="86" t="str">
        <f>IF(D37=VLOOKUP(A37,analysis!A:N,6,FALSE),"correct",VLOOKUP(A37,analysis!A:O,14,FALSE))</f>
        <v>S3</v>
      </c>
      <c r="H37" s="86">
        <f>IF(D37=VLOOKUP(A37,analysis!A:N,6,FALSE),"correct",VLOOKUP(A37,analysis!A:O,12,FALSE))</f>
        <v>4</v>
      </c>
      <c r="I37" s="86">
        <f>IF(D37=VLOOKUP(A37,analysis!A:R,6,FALSE),"correct",VLOOKUP(A37,analysis!A:R,16,FALSE))</f>
        <v>5</v>
      </c>
      <c r="L37" s="86" t="str">
        <f>IF(F37="correct",VLOOKUP(A37,analysis!A:O,9,FALSE),"wrong")</f>
        <v>wrong</v>
      </c>
      <c r="M37" s="86" t="str">
        <f>IF(F37="correct",VLOOKUP(A37,analysis!A:O,14,FALSE),"wrong")</f>
        <v>wrong</v>
      </c>
      <c r="N37" s="86" t="str">
        <f>IF(F37="correct",VLOOKUP(A37,analysis!A:O,12,FALSE),"wrong")</f>
        <v>wrong</v>
      </c>
      <c r="O37" s="86" t="str">
        <f>IF(F37="correct",VLOOKUP(A37,analysis!A:R,16,FALSE),"wrong")</f>
        <v>wrong</v>
      </c>
      <c r="S37" s="62" t="s">
        <v>441</v>
      </c>
      <c r="T37" s="86">
        <f t="shared" si="5"/>
        <v>7</v>
      </c>
      <c r="U37" s="86">
        <f>COUNTIF(M:M,"T2")</f>
        <v>1</v>
      </c>
      <c r="W37" s="86">
        <f t="shared" si="3"/>
        <v>2</v>
      </c>
      <c r="X37" s="67">
        <f>SUM(W36:W37)</f>
        <v>3</v>
      </c>
      <c r="Y37" s="67">
        <f t="shared" si="4"/>
        <v>4.5454545454545459</v>
      </c>
      <c r="Z37" s="67">
        <f>SUM(Y36:Y37)</f>
        <v>6.8181818181818183</v>
      </c>
      <c r="AA37" s="67">
        <f t="shared" si="6"/>
        <v>50</v>
      </c>
    </row>
    <row r="38" spans="1:35" x14ac:dyDescent="0.25">
      <c r="A38" s="86" t="str">
        <f t="shared" si="0"/>
        <v>201831</v>
      </c>
      <c r="B38" s="86">
        <v>31</v>
      </c>
      <c r="D38" s="80" t="str">
        <f>VLOOKUP($D$1,'short list report'!A:BK,8+B38,FALSE)</f>
        <v>C</v>
      </c>
      <c r="F38" s="86" t="str">
        <f>IF(D38=VLOOKUP(A38,analysis!A:N,6,FALSE),"correct",VLOOKUP(A38,analysis!A:O,9,FALSE))</f>
        <v>correct</v>
      </c>
      <c r="G38" s="86" t="str">
        <f>IF(D38=VLOOKUP(A38,analysis!A:N,6,FALSE),"correct",VLOOKUP(A38,analysis!A:O,14,FALSE))</f>
        <v>correct</v>
      </c>
      <c r="H38" s="86" t="str">
        <f>IF(D38=VLOOKUP(A38,analysis!A:N,6,FALSE),"correct",VLOOKUP(A38,analysis!A:O,12,FALSE))</f>
        <v>correct</v>
      </c>
      <c r="I38" s="86" t="str">
        <f>IF(D38=VLOOKUP(A38,analysis!A:R,6,FALSE),"correct",VLOOKUP(A38,analysis!A:R,16,FALSE))</f>
        <v>correct</v>
      </c>
      <c r="L38" s="86" t="str">
        <f>IF(F38="correct",VLOOKUP(A38,analysis!A:O,9,FALSE),"wrong")</f>
        <v>F.5 Ch 3</v>
      </c>
      <c r="M38" s="86" t="str">
        <f>IF(F38="correct",VLOOKUP(A38,analysis!A:O,14,FALSE),"wrong")</f>
        <v>G</v>
      </c>
      <c r="N38" s="86">
        <f>IF(F38="correct",VLOOKUP(A38,analysis!A:O,12,FALSE),"wrong")</f>
        <v>2</v>
      </c>
      <c r="O38" s="86">
        <f>IF(F38="correct",VLOOKUP(A38,analysis!A:R,16,FALSE),"wrong")</f>
        <v>5</v>
      </c>
      <c r="S38" s="62" t="s">
        <v>442</v>
      </c>
      <c r="T38" s="86" t="e">
        <f t="shared" si="5"/>
        <v>#VALUE!</v>
      </c>
      <c r="U38" s="86">
        <f>COUNTIF(M:M,"VA1")</f>
        <v>0</v>
      </c>
      <c r="W38" s="86">
        <f t="shared" si="3"/>
        <v>0</v>
      </c>
      <c r="X38" s="67"/>
      <c r="Y38" s="67">
        <f t="shared" si="4"/>
        <v>0</v>
      </c>
      <c r="Z38" s="67"/>
      <c r="AA38" s="67" t="str">
        <f t="shared" si="6"/>
        <v>N/A</v>
      </c>
    </row>
    <row r="39" spans="1:35" x14ac:dyDescent="0.25">
      <c r="A39" s="86" t="str">
        <f t="shared" si="0"/>
        <v>201832</v>
      </c>
      <c r="B39" s="86">
        <v>32</v>
      </c>
      <c r="D39" s="80" t="str">
        <f>VLOOKUP($D$1,'short list report'!A:BK,8+B39,FALSE)</f>
        <v>C</v>
      </c>
      <c r="F39" s="86" t="str">
        <f>IF(D39=VLOOKUP(A39,analysis!A:N,6,FALSE),"correct",VLOOKUP(A39,analysis!A:O,9,FALSE))</f>
        <v>correct</v>
      </c>
      <c r="G39" s="86" t="str">
        <f>IF(D39=VLOOKUP(A39,analysis!A:N,6,FALSE),"correct",VLOOKUP(A39,analysis!A:O,14,FALSE))</f>
        <v>correct</v>
      </c>
      <c r="H39" s="86" t="str">
        <f>IF(D39=VLOOKUP(A39,analysis!A:N,6,FALSE),"correct",VLOOKUP(A39,analysis!A:O,12,FALSE))</f>
        <v>correct</v>
      </c>
      <c r="I39" s="86" t="str">
        <f>IF(D39=VLOOKUP(A39,analysis!A:R,6,FALSE),"correct",VLOOKUP(A39,analysis!A:R,16,FALSE))</f>
        <v>correct</v>
      </c>
      <c r="L39" s="86" t="str">
        <f>IF(F39="correct",VLOOKUP(A39,analysis!A:O,9,FALSE),"wrong")</f>
        <v>F.4 Ch 8</v>
      </c>
      <c r="M39" s="86" t="str">
        <f>IF(F39="correct",VLOOKUP(A39,analysis!A:O,14,FALSE),"wrong")</f>
        <v>A4</v>
      </c>
      <c r="N39" s="86">
        <f>IF(F39="correct",VLOOKUP(A39,analysis!A:O,12,FALSE),"wrong")</f>
        <v>5</v>
      </c>
      <c r="O39" s="86">
        <f>IF(F39="correct",VLOOKUP(A39,analysis!A:R,16,FALSE),"wrong")</f>
        <v>4</v>
      </c>
      <c r="S39" s="62" t="s">
        <v>443</v>
      </c>
      <c r="T39" s="86" t="e">
        <f t="shared" si="5"/>
        <v>#VALUE!</v>
      </c>
      <c r="U39" s="86">
        <f>COUNTIF(M:M,"VA2")</f>
        <v>0</v>
      </c>
      <c r="W39" s="86">
        <f t="shared" si="3"/>
        <v>0</v>
      </c>
      <c r="X39" s="67">
        <f>SUM(W38:W39)</f>
        <v>0</v>
      </c>
      <c r="Y39" s="67">
        <f t="shared" si="4"/>
        <v>0</v>
      </c>
      <c r="Z39" s="67">
        <f>SUM(Y38:Y39)</f>
        <v>0</v>
      </c>
      <c r="AA39" s="67" t="str">
        <f t="shared" si="6"/>
        <v>N/A</v>
      </c>
    </row>
    <row r="40" spans="1:35" x14ac:dyDescent="0.25">
      <c r="A40" s="86" t="str">
        <f t="shared" si="0"/>
        <v>201833</v>
      </c>
      <c r="B40" s="86">
        <v>33</v>
      </c>
      <c r="D40" s="80" t="str">
        <f>VLOOKUP($D$1,'short list report'!A:BK,8+B40,FALSE)</f>
        <v>C</v>
      </c>
      <c r="F40" s="86" t="str">
        <f>IF(D40=VLOOKUP(A40,analysis!A:N,6,FALSE),"correct",VLOOKUP(A40,analysis!A:O,9,FALSE))</f>
        <v>F.4 Ch 8</v>
      </c>
      <c r="G40" s="86" t="str">
        <f>IF(D40=VLOOKUP(A40,analysis!A:N,6,FALSE),"correct",VLOOKUP(A40,analysis!A:O,14,FALSE))</f>
        <v>A4</v>
      </c>
      <c r="H40" s="86">
        <f>IF(D40=VLOOKUP(A40,analysis!A:N,6,FALSE),"correct",VLOOKUP(A40,analysis!A:O,12,FALSE))</f>
        <v>6</v>
      </c>
      <c r="I40" s="86">
        <f>IF(D40=VLOOKUP(A40,analysis!A:R,6,FALSE),"correct",VLOOKUP(A40,analysis!A:R,16,FALSE))</f>
        <v>4</v>
      </c>
      <c r="L40" s="86" t="str">
        <f>IF(F40="correct",VLOOKUP(A40,analysis!A:O,9,FALSE),"wrong")</f>
        <v>wrong</v>
      </c>
      <c r="M40" s="86" t="str">
        <f>IF(F40="correct",VLOOKUP(A40,analysis!A:O,14,FALSE),"wrong")</f>
        <v>wrong</v>
      </c>
      <c r="N40" s="86" t="str">
        <f>IF(F40="correct",VLOOKUP(A40,analysis!A:O,12,FALSE),"wrong")</f>
        <v>wrong</v>
      </c>
      <c r="O40" s="86" t="str">
        <f>IF(F40="correct",VLOOKUP(A40,analysis!A:R,16,FALSE),"wrong")</f>
        <v>wrong</v>
      </c>
      <c r="S40" s="62" t="s">
        <v>444</v>
      </c>
      <c r="T40" s="86" t="e">
        <f t="shared" si="5"/>
        <v>#VALUE!</v>
      </c>
      <c r="U40" s="86">
        <f>COUNTIF(M:M,"3D1")</f>
        <v>0</v>
      </c>
      <c r="W40" s="86">
        <f t="shared" si="3"/>
        <v>0</v>
      </c>
      <c r="X40" s="67"/>
      <c r="Y40" s="67">
        <f t="shared" si="4"/>
        <v>0</v>
      </c>
      <c r="Z40" s="67"/>
      <c r="AA40" s="67" t="str">
        <f t="shared" si="6"/>
        <v>N/A</v>
      </c>
    </row>
    <row r="41" spans="1:35" x14ac:dyDescent="0.25">
      <c r="A41" s="86" t="str">
        <f t="shared" si="0"/>
        <v>201834</v>
      </c>
      <c r="B41" s="86">
        <v>34</v>
      </c>
      <c r="D41" s="80" t="str">
        <f>VLOOKUP($D$1,'short list report'!A:BK,8+B41,FALSE)</f>
        <v>C</v>
      </c>
      <c r="F41" s="86" t="str">
        <f>IF(D41=VLOOKUP(A41,analysis!A:N,6,FALSE),"correct",VLOOKUP(A41,analysis!A:O,9,FALSE))</f>
        <v>correct</v>
      </c>
      <c r="G41" s="86" t="str">
        <f>IF(D41=VLOOKUP(A41,analysis!A:N,6,FALSE),"correct",VLOOKUP(A41,analysis!A:O,14,FALSE))</f>
        <v>correct</v>
      </c>
      <c r="H41" s="86" t="str">
        <f>IF(D41=VLOOKUP(A41,analysis!A:N,6,FALSE),"correct",VLOOKUP(A41,analysis!A:O,12,FALSE))</f>
        <v>correct</v>
      </c>
      <c r="I41" s="86" t="str">
        <f>IF(D41=VLOOKUP(A41,analysis!A:R,6,FALSE),"correct",VLOOKUP(A41,analysis!A:R,16,FALSE))</f>
        <v>correct</v>
      </c>
      <c r="L41" s="86" t="str">
        <f>IF(F41="correct",VLOOKUP(A41,analysis!A:O,9,FALSE),"wrong")</f>
        <v>F.6 Ch 3</v>
      </c>
      <c r="M41" s="86" t="str">
        <f>IF(F41="correct",VLOOKUP(A41,analysis!A:O,14,FALSE),"wrong")</f>
        <v>A4</v>
      </c>
      <c r="N41" s="86">
        <f>IF(F41="correct",VLOOKUP(A41,analysis!A:O,12,FALSE),"wrong")</f>
        <v>5</v>
      </c>
      <c r="O41" s="86">
        <f>IF(F41="correct",VLOOKUP(A41,analysis!A:R,16,FALSE),"wrong")</f>
        <v>6</v>
      </c>
      <c r="S41" s="62" t="s">
        <v>445</v>
      </c>
      <c r="T41" s="86">
        <f t="shared" si="5"/>
        <v>11</v>
      </c>
      <c r="U41" s="86">
        <f>COUNTIF(M:M,"3D2")</f>
        <v>0</v>
      </c>
      <c r="W41" s="86">
        <f t="shared" si="3"/>
        <v>1</v>
      </c>
      <c r="X41" s="67">
        <f>SUM(W40:W41)</f>
        <v>1</v>
      </c>
      <c r="Y41" s="67">
        <f t="shared" si="4"/>
        <v>2.2727272727272729</v>
      </c>
      <c r="Z41" s="67">
        <f>SUM(Y40:Y41)</f>
        <v>2.2727272727272729</v>
      </c>
      <c r="AA41" s="67">
        <f t="shared" si="6"/>
        <v>0</v>
      </c>
    </row>
    <row r="42" spans="1:35" x14ac:dyDescent="0.25">
      <c r="A42" s="86" t="str">
        <f t="shared" si="0"/>
        <v>201835</v>
      </c>
      <c r="B42" s="86">
        <v>35</v>
      </c>
      <c r="D42" s="80" t="str">
        <f>VLOOKUP($D$1,'short list report'!A:BK,8+B42,FALSE)</f>
        <v>B</v>
      </c>
      <c r="F42" s="86" t="str">
        <f>IF(D42=VLOOKUP(A42,analysis!A:N,6,FALSE),"correct",VLOOKUP(A42,analysis!A:O,9,FALSE))</f>
        <v>correct</v>
      </c>
      <c r="G42" s="86" t="str">
        <f>IF(D42=VLOOKUP(A42,analysis!A:N,6,FALSE),"correct",VLOOKUP(A42,analysis!A:O,14,FALSE))</f>
        <v>correct</v>
      </c>
      <c r="H42" s="86" t="str">
        <f>IF(D42=VLOOKUP(A42,analysis!A:N,6,FALSE),"correct",VLOOKUP(A42,analysis!A:O,12,FALSE))</f>
        <v>correct</v>
      </c>
      <c r="I42" s="86" t="str">
        <f>IF(D42=VLOOKUP(A42,analysis!A:R,6,FALSE),"correct",VLOOKUP(A42,analysis!A:R,16,FALSE))</f>
        <v>correct</v>
      </c>
      <c r="L42" s="86" t="str">
        <f>IF(F42="correct",VLOOKUP(A42,analysis!A:O,9,FALSE),"wrong")</f>
        <v>F.6 Ch 1</v>
      </c>
      <c r="M42" s="86" t="str">
        <f>IF(F42="correct",VLOOKUP(A42,analysis!A:O,14,FALSE),"wrong")</f>
        <v>A3</v>
      </c>
      <c r="N42" s="86">
        <f>IF(F42="correct",VLOOKUP(A42,analysis!A:O,12,FALSE),"wrong")</f>
        <v>4</v>
      </c>
      <c r="O42" s="86">
        <f>IF(F42="correct",VLOOKUP(A42,analysis!A:R,16,FALSE),"wrong")</f>
        <v>6</v>
      </c>
      <c r="S42" s="86" t="s">
        <v>446</v>
      </c>
      <c r="U42" s="86">
        <f>SUM(U18:U41)</f>
        <v>33</v>
      </c>
      <c r="W42" s="86">
        <f>SUM(W18:W41)</f>
        <v>44</v>
      </c>
      <c r="Y42" s="67">
        <f>SUM(Y18:Y41)</f>
        <v>99.999999999999957</v>
      </c>
      <c r="AA42" s="67">
        <f t="shared" si="6"/>
        <v>75</v>
      </c>
    </row>
    <row r="43" spans="1:35" x14ac:dyDescent="0.25">
      <c r="A43" s="86" t="str">
        <f t="shared" si="0"/>
        <v>201836</v>
      </c>
      <c r="B43" s="86">
        <v>36</v>
      </c>
      <c r="D43" s="80" t="str">
        <f>VLOOKUP($D$1,'short list report'!A:BK,8+B43,FALSE)</f>
        <v>A</v>
      </c>
      <c r="F43" s="86" t="str">
        <f>IF(D43=VLOOKUP(A43,analysis!A:N,6,FALSE),"correct",VLOOKUP(A43,analysis!A:O,9,FALSE))</f>
        <v>correct</v>
      </c>
      <c r="G43" s="86" t="str">
        <f>IF(D43=VLOOKUP(A43,analysis!A:N,6,FALSE),"correct",VLOOKUP(A43,analysis!A:O,14,FALSE))</f>
        <v>correct</v>
      </c>
      <c r="H43" s="86" t="str">
        <f>IF(D43=VLOOKUP(A43,analysis!A:N,6,FALSE),"correct",VLOOKUP(A43,analysis!A:O,12,FALSE))</f>
        <v>correct</v>
      </c>
      <c r="I43" s="86" t="str">
        <f>IF(D43=VLOOKUP(A43,analysis!A:R,6,FALSE),"correct",VLOOKUP(A43,analysis!A:R,16,FALSE))</f>
        <v>correct</v>
      </c>
      <c r="L43" s="86" t="str">
        <f>IF(F43="correct",VLOOKUP(A43,analysis!A:O,9,FALSE),"wrong")</f>
        <v>F.4 Ch 3</v>
      </c>
      <c r="M43" s="86" t="str">
        <f>IF(F43="correct",VLOOKUP(A43,analysis!A:O,14,FALSE),"wrong")</f>
        <v>A3</v>
      </c>
      <c r="N43" s="86">
        <f>IF(F43="correct",VLOOKUP(A43,analysis!A:O,12,FALSE),"wrong")</f>
        <v>3</v>
      </c>
      <c r="O43" s="86">
        <f>IF(F43="correct",VLOOKUP(A43,analysis!A:R,16,FALSE),"wrong")</f>
        <v>4</v>
      </c>
      <c r="AA43" s="67"/>
      <c r="AD43" s="86" t="s">
        <v>447</v>
      </c>
      <c r="AE43" s="86" t="s">
        <v>409</v>
      </c>
      <c r="AF43" s="86" t="s">
        <v>410</v>
      </c>
      <c r="AG43" s="86" t="s">
        <v>411</v>
      </c>
      <c r="AH43" s="86" t="s">
        <v>412</v>
      </c>
      <c r="AI43" s="86" t="s">
        <v>413</v>
      </c>
    </row>
    <row r="44" spans="1:35" x14ac:dyDescent="0.25">
      <c r="A44" s="86" t="str">
        <f t="shared" si="0"/>
        <v>201837</v>
      </c>
      <c r="B44" s="86">
        <v>37</v>
      </c>
      <c r="D44" s="80" t="str">
        <f>VLOOKUP($D$1,'short list report'!A:BK,8+B44,FALSE)</f>
        <v>D</v>
      </c>
      <c r="F44" s="86" t="str">
        <f>IF(D44=VLOOKUP(A44,analysis!A:N,6,FALSE),"correct",VLOOKUP(A44,analysis!A:O,9,FALSE))</f>
        <v>correct</v>
      </c>
      <c r="G44" s="86" t="str">
        <f>IF(D44=VLOOKUP(A44,analysis!A:N,6,FALSE),"correct",VLOOKUP(A44,analysis!A:O,14,FALSE))</f>
        <v>correct</v>
      </c>
      <c r="H44" s="86" t="str">
        <f>IF(D44=VLOOKUP(A44,analysis!A:N,6,FALSE),"correct",VLOOKUP(A44,analysis!A:O,12,FALSE))</f>
        <v>correct</v>
      </c>
      <c r="I44" s="86" t="str">
        <f>IF(D44=VLOOKUP(A44,analysis!A:R,6,FALSE),"correct",VLOOKUP(A44,analysis!A:R,16,FALSE))</f>
        <v>correct</v>
      </c>
      <c r="L44" s="86" t="str">
        <f>IF(F44="correct",VLOOKUP(A44,analysis!A:O,9,FALSE),"wrong")</f>
        <v>F.4 Ch 1</v>
      </c>
      <c r="M44" s="86" t="str">
        <f>IF(F44="correct",VLOOKUP(A44,analysis!A:O,14,FALSE),"wrong")</f>
        <v>A3</v>
      </c>
      <c r="N44" s="86">
        <f>IF(F44="correct",VLOOKUP(A44,analysis!A:O,12,FALSE),"wrong")</f>
        <v>4</v>
      </c>
      <c r="O44" s="86">
        <f>IF(F44="correct",VLOOKUP(A44,analysis!A:R,16,FALSE),"wrong")</f>
        <v>4</v>
      </c>
      <c r="R44" s="62" t="s">
        <v>448</v>
      </c>
      <c r="S44" s="62">
        <v>2</v>
      </c>
      <c r="U44" s="86">
        <f t="shared" ref="U44:U49" si="7">COUNTIF(N:N,S44)</f>
        <v>14</v>
      </c>
      <c r="W44" s="86">
        <f t="shared" ref="W44:W49" si="8">SUM(COUNTIF($H$8:$H$61,S44),COUNTIF($N$8:$N$61,S44))</f>
        <v>16</v>
      </c>
      <c r="Y44" s="67">
        <f t="shared" ref="Y44:Y49" si="9">W44/$W$42*100</f>
        <v>36.363636363636367</v>
      </c>
      <c r="AA44" s="67">
        <f t="shared" si="6"/>
        <v>87.5</v>
      </c>
      <c r="AD44" s="86" t="s">
        <v>415</v>
      </c>
      <c r="AE44" s="86" t="s">
        <v>415</v>
      </c>
      <c r="AF44" s="86" t="s">
        <v>415</v>
      </c>
      <c r="AG44" s="86" t="s">
        <v>415</v>
      </c>
      <c r="AH44" s="86" t="s">
        <v>415</v>
      </c>
    </row>
    <row r="45" spans="1:35" x14ac:dyDescent="0.25">
      <c r="A45" s="86" t="str">
        <f t="shared" si="0"/>
        <v>201838</v>
      </c>
      <c r="B45" s="86">
        <v>38</v>
      </c>
      <c r="D45" s="80" t="str">
        <f>VLOOKUP($D$1,'short list report'!A:BK,8+B45,FALSE)</f>
        <v>B</v>
      </c>
      <c r="F45" s="86" t="str">
        <f>IF(D45=VLOOKUP(A45,analysis!A:N,6,FALSE),"correct",VLOOKUP(A45,analysis!A:O,9,FALSE))</f>
        <v>correct</v>
      </c>
      <c r="G45" s="86" t="str">
        <f>IF(D45=VLOOKUP(A45,analysis!A:N,6,FALSE),"correct",VLOOKUP(A45,analysis!A:O,14,FALSE))</f>
        <v>correct</v>
      </c>
      <c r="H45" s="86" t="str">
        <f>IF(D45=VLOOKUP(A45,analysis!A:N,6,FALSE),"correct",VLOOKUP(A45,analysis!A:O,12,FALSE))</f>
        <v>correct</v>
      </c>
      <c r="I45" s="86" t="str">
        <f>IF(D45=VLOOKUP(A45,analysis!A:R,6,FALSE),"correct",VLOOKUP(A45,analysis!A:R,16,FALSE))</f>
        <v>correct</v>
      </c>
      <c r="L45" s="86" t="str">
        <f>IF(F45="correct",VLOOKUP(A45,analysis!A:O,9,FALSE),"wrong")</f>
        <v>F.4 Ch 12</v>
      </c>
      <c r="M45" s="86" t="str">
        <f>IF(F45="correct",VLOOKUP(A45,analysis!A:O,14,FALSE),"wrong")</f>
        <v>T2</v>
      </c>
      <c r="N45" s="86">
        <f>IF(F45="correct",VLOOKUP(A45,analysis!A:O,12,FALSE),"wrong")</f>
        <v>4</v>
      </c>
      <c r="O45" s="86">
        <f>IF(F45="correct",VLOOKUP(A45,analysis!A:R,16,FALSE),"wrong")</f>
        <v>4</v>
      </c>
      <c r="R45" s="62" t="s">
        <v>448</v>
      </c>
      <c r="S45" s="62">
        <v>3</v>
      </c>
      <c r="U45" s="86">
        <f t="shared" si="7"/>
        <v>8</v>
      </c>
      <c r="W45" s="86">
        <f t="shared" si="8"/>
        <v>10</v>
      </c>
      <c r="Y45" s="67">
        <f t="shared" si="9"/>
        <v>22.727272727272727</v>
      </c>
      <c r="AA45" s="67">
        <f t="shared" si="6"/>
        <v>80</v>
      </c>
      <c r="AD45" s="86" t="s">
        <v>415</v>
      </c>
      <c r="AE45" s="86" t="s">
        <v>415</v>
      </c>
      <c r="AF45" s="86" t="s">
        <v>415</v>
      </c>
      <c r="AG45" s="86" t="s">
        <v>415</v>
      </c>
      <c r="AH45" s="86" t="s">
        <v>415</v>
      </c>
    </row>
    <row r="46" spans="1:35" x14ac:dyDescent="0.25">
      <c r="A46" s="86" t="str">
        <f t="shared" si="0"/>
        <v>201839</v>
      </c>
      <c r="B46" s="86">
        <v>39</v>
      </c>
      <c r="D46" s="80" t="str">
        <f>VLOOKUP($D$1,'short list report'!A:BK,8+B46,FALSE)</f>
        <v>D</v>
      </c>
      <c r="F46" s="86" t="str">
        <f>IF(D46=VLOOKUP(A46,analysis!A:N,6,FALSE),"correct",VLOOKUP(A46,analysis!A:O,9,FALSE))</f>
        <v>F.4 Ch 11</v>
      </c>
      <c r="G46" s="86" t="str">
        <f>IF(D46=VLOOKUP(A46,analysis!A:N,6,FALSE),"correct",VLOOKUP(A46,analysis!A:O,14,FALSE))</f>
        <v>DG3</v>
      </c>
      <c r="H46" s="86">
        <f>IF(D46=VLOOKUP(A46,analysis!A:N,6,FALSE),"correct",VLOOKUP(A46,analysis!A:O,12,FALSE))</f>
        <v>6</v>
      </c>
      <c r="I46" s="86">
        <f>IF(D46=VLOOKUP(A46,analysis!A:R,6,FALSE),"correct",VLOOKUP(A46,analysis!A:R,16,FALSE))</f>
        <v>4</v>
      </c>
      <c r="L46" s="86" t="str">
        <f>IF(F46="correct",VLOOKUP(A46,analysis!A:O,9,FALSE),"wrong")</f>
        <v>wrong</v>
      </c>
      <c r="M46" s="86" t="str">
        <f>IF(F46="correct",VLOOKUP(A46,analysis!A:O,14,FALSE),"wrong")</f>
        <v>wrong</v>
      </c>
      <c r="N46" s="86" t="str">
        <f>IF(F46="correct",VLOOKUP(A46,analysis!A:O,12,FALSE),"wrong")</f>
        <v>wrong</v>
      </c>
      <c r="O46" s="86" t="str">
        <f>IF(F46="correct",VLOOKUP(A46,analysis!A:R,16,FALSE),"wrong")</f>
        <v>wrong</v>
      </c>
      <c r="R46" s="62" t="s">
        <v>448</v>
      </c>
      <c r="S46" s="62">
        <v>4</v>
      </c>
      <c r="U46" s="86">
        <f t="shared" si="7"/>
        <v>7</v>
      </c>
      <c r="W46" s="86">
        <f t="shared" si="8"/>
        <v>8</v>
      </c>
      <c r="Y46" s="67">
        <f t="shared" si="9"/>
        <v>18.181818181818183</v>
      </c>
      <c r="AA46" s="67">
        <f t="shared" si="6"/>
        <v>87.5</v>
      </c>
      <c r="AD46" s="86" t="s">
        <v>415</v>
      </c>
      <c r="AE46" s="86" t="s">
        <v>415</v>
      </c>
      <c r="AF46" s="86" t="s">
        <v>415</v>
      </c>
      <c r="AG46" s="86" t="s">
        <v>415</v>
      </c>
      <c r="AH46" s="86" t="s">
        <v>415</v>
      </c>
    </row>
    <row r="47" spans="1:35" x14ac:dyDescent="0.25">
      <c r="A47" s="86" t="str">
        <f t="shared" si="0"/>
        <v>201840</v>
      </c>
      <c r="B47" s="86">
        <v>40</v>
      </c>
      <c r="D47" s="80" t="str">
        <f>VLOOKUP($D$1,'short list report'!A:BK,8+B47,FALSE)</f>
        <v>A</v>
      </c>
      <c r="F47" s="86" t="str">
        <f>IF(D47=VLOOKUP(A47,analysis!A:N,6,FALSE),"correct",VLOOKUP(A47,analysis!A:O,9,FALSE))</f>
        <v>correct</v>
      </c>
      <c r="G47" s="86" t="str">
        <f>IF(D47=VLOOKUP(A47,analysis!A:N,6,FALSE),"correct",VLOOKUP(A47,analysis!A:O,14,FALSE))</f>
        <v>correct</v>
      </c>
      <c r="H47" s="86" t="str">
        <f>IF(D47=VLOOKUP(A47,analysis!A:N,6,FALSE),"correct",VLOOKUP(A47,analysis!A:O,12,FALSE))</f>
        <v>correct</v>
      </c>
      <c r="I47" s="86" t="str">
        <f>IF(D47=VLOOKUP(A47,analysis!A:R,6,FALSE),"correct",VLOOKUP(A47,analysis!A:R,16,FALSE))</f>
        <v>correct</v>
      </c>
      <c r="L47" s="86" t="str">
        <f>IF(F47="correct",VLOOKUP(A47,analysis!A:O,9,FALSE),"wrong")</f>
        <v>F.4 Ch 2</v>
      </c>
      <c r="M47" s="86" t="str">
        <f>IF(F47="correct",VLOOKUP(A47,analysis!A:O,14,FALSE),"wrong")</f>
        <v>AG2</v>
      </c>
      <c r="N47" s="86">
        <f>IF(F47="correct",VLOOKUP(A47,analysis!A:O,12,FALSE),"wrong")</f>
        <v>7</v>
      </c>
      <c r="O47" s="86">
        <f>IF(F47="correct",VLOOKUP(A47,analysis!A:R,16,FALSE),"wrong")</f>
        <v>4</v>
      </c>
      <c r="R47" s="62" t="s">
        <v>448</v>
      </c>
      <c r="S47" s="62">
        <v>5</v>
      </c>
      <c r="U47" s="86">
        <f t="shared" si="7"/>
        <v>3</v>
      </c>
      <c r="W47" s="86">
        <f t="shared" si="8"/>
        <v>4</v>
      </c>
      <c r="Y47" s="67">
        <f t="shared" si="9"/>
        <v>9.0909090909090917</v>
      </c>
      <c r="AA47" s="67">
        <f t="shared" si="6"/>
        <v>75</v>
      </c>
      <c r="AD47" s="86" t="s">
        <v>415</v>
      </c>
      <c r="AE47" s="86" t="s">
        <v>415</v>
      </c>
      <c r="AF47" s="86" t="s">
        <v>415</v>
      </c>
      <c r="AG47" s="86" t="s">
        <v>415</v>
      </c>
      <c r="AH47" s="86" t="s">
        <v>415</v>
      </c>
    </row>
    <row r="48" spans="1:35" x14ac:dyDescent="0.25">
      <c r="A48" s="86" t="str">
        <f t="shared" si="0"/>
        <v>201841</v>
      </c>
      <c r="B48" s="86">
        <v>41</v>
      </c>
      <c r="D48" s="80" t="str">
        <f>VLOOKUP($D$1,'short list report'!A:BK,8+B48,FALSE)</f>
        <v>A</v>
      </c>
      <c r="F48" s="86" t="str">
        <f>IF(D48=VLOOKUP(A48,analysis!A:N,6,FALSE),"correct",VLOOKUP(A48,analysis!A:O,9,FALSE))</f>
        <v>F.5 Ch 10</v>
      </c>
      <c r="G48" s="86" t="str">
        <f>IF(D48=VLOOKUP(A48,analysis!A:N,6,FALSE),"correct",VLOOKUP(A48,analysis!A:O,14,FALSE))</f>
        <v>3D2</v>
      </c>
      <c r="H48" s="86">
        <f>IF(D48=VLOOKUP(A48,analysis!A:N,6,FALSE),"correct",VLOOKUP(A48,analysis!A:O,12,FALSE))</f>
        <v>5</v>
      </c>
      <c r="I48" s="86">
        <f>IF(D48=VLOOKUP(A48,analysis!A:R,6,FALSE),"correct",VLOOKUP(A48,analysis!A:R,16,FALSE))</f>
        <v>5</v>
      </c>
      <c r="L48" s="86" t="str">
        <f>IF(F48="correct",VLOOKUP(A48,analysis!A:O,9,FALSE),"wrong")</f>
        <v>wrong</v>
      </c>
      <c r="M48" s="86" t="str">
        <f>IF(F48="correct",VLOOKUP(A48,analysis!A:O,14,FALSE),"wrong")</f>
        <v>wrong</v>
      </c>
      <c r="N48" s="86" t="str">
        <f>IF(F48="correct",VLOOKUP(A48,analysis!A:O,12,FALSE),"wrong")</f>
        <v>wrong</v>
      </c>
      <c r="O48" s="86" t="str">
        <f>IF(F48="correct",VLOOKUP(A48,analysis!A:R,16,FALSE),"wrong")</f>
        <v>wrong</v>
      </c>
      <c r="R48" s="62" t="s">
        <v>448</v>
      </c>
      <c r="S48" s="62">
        <v>6</v>
      </c>
      <c r="U48" s="86">
        <f t="shared" si="7"/>
        <v>1</v>
      </c>
      <c r="W48" s="86">
        <f t="shared" si="8"/>
        <v>5</v>
      </c>
      <c r="Y48" s="67">
        <f t="shared" si="9"/>
        <v>11.363636363636363</v>
      </c>
      <c r="AA48" s="67">
        <f t="shared" si="6"/>
        <v>20</v>
      </c>
      <c r="AD48" s="86" t="s">
        <v>415</v>
      </c>
      <c r="AE48" s="86" t="s">
        <v>415</v>
      </c>
      <c r="AF48" s="86" t="s">
        <v>415</v>
      </c>
      <c r="AG48" s="86" t="s">
        <v>415</v>
      </c>
      <c r="AH48" s="86" t="s">
        <v>415</v>
      </c>
    </row>
    <row r="49" spans="1:34" x14ac:dyDescent="0.25">
      <c r="A49" s="86" t="str">
        <f t="shared" si="0"/>
        <v>201842</v>
      </c>
      <c r="B49" s="86">
        <v>42</v>
      </c>
      <c r="D49" s="80" t="str">
        <f>VLOOKUP($D$1,'short list report'!A:BK,8+B49,FALSE)</f>
        <v>A</v>
      </c>
      <c r="F49" s="86" t="str">
        <f>IF(D49=VLOOKUP(A49,analysis!A:N,6,FALSE),"correct",VLOOKUP(A49,analysis!A:O,9,FALSE))</f>
        <v>correct</v>
      </c>
      <c r="G49" s="86" t="str">
        <f>IF(D49=VLOOKUP(A49,analysis!A:N,6,FALSE),"correct",VLOOKUP(A49,analysis!A:O,14,FALSE))</f>
        <v>correct</v>
      </c>
      <c r="H49" s="86" t="str">
        <f>IF(D49=VLOOKUP(A49,analysis!A:N,6,FALSE),"correct",VLOOKUP(A49,analysis!A:O,12,FALSE))</f>
        <v>correct</v>
      </c>
      <c r="I49" s="86" t="str">
        <f>IF(D49=VLOOKUP(A49,analysis!A:R,6,FALSE),"correct",VLOOKUP(A49,analysis!A:R,16,FALSE))</f>
        <v>correct</v>
      </c>
      <c r="L49" s="86" t="str">
        <f>IF(F49="correct",VLOOKUP(A49,analysis!A:O,9,FALSE),"wrong")</f>
        <v>F.5 Ch 4</v>
      </c>
      <c r="M49" s="86" t="str">
        <f>IF(F49="correct",VLOOKUP(A49,analysis!A:O,14,FALSE),"wrong")</f>
        <v>P2</v>
      </c>
      <c r="N49" s="86">
        <f>IF(F49="correct",VLOOKUP(A49,analysis!A:O,12,FALSE),"wrong")</f>
        <v>3</v>
      </c>
      <c r="O49" s="86">
        <f>IF(F49="correct",VLOOKUP(A49,analysis!A:R,16,FALSE),"wrong")</f>
        <v>5</v>
      </c>
      <c r="R49" s="62" t="s">
        <v>448</v>
      </c>
      <c r="S49" s="62">
        <v>7</v>
      </c>
      <c r="U49" s="86">
        <f t="shared" si="7"/>
        <v>1</v>
      </c>
      <c r="W49" s="86">
        <f t="shared" si="8"/>
        <v>2</v>
      </c>
      <c r="Y49" s="67">
        <f t="shared" si="9"/>
        <v>4.5454545454545459</v>
      </c>
      <c r="AA49" s="67">
        <f t="shared" si="6"/>
        <v>50</v>
      </c>
      <c r="AD49" s="86" t="s">
        <v>415</v>
      </c>
      <c r="AE49" s="86" t="s">
        <v>415</v>
      </c>
      <c r="AF49" s="86" t="s">
        <v>415</v>
      </c>
      <c r="AG49" s="86" t="s">
        <v>415</v>
      </c>
      <c r="AH49" s="86" t="s">
        <v>415</v>
      </c>
    </row>
    <row r="50" spans="1:34" x14ac:dyDescent="0.25">
      <c r="A50" s="86" t="str">
        <f t="shared" si="0"/>
        <v>201843</v>
      </c>
      <c r="B50" s="86">
        <v>43</v>
      </c>
      <c r="D50" s="80" t="str">
        <f>VLOOKUP($D$1,'short list report'!A:BK,8+B50,FALSE)</f>
        <v>B</v>
      </c>
      <c r="F50" s="86" t="str">
        <f>IF(D50=VLOOKUP(A50,analysis!A:N,6,FALSE),"correct",VLOOKUP(A50,analysis!A:O,9,FALSE))</f>
        <v>F.5 Ch 5</v>
      </c>
      <c r="G50" s="86" t="str">
        <f>IF(D50=VLOOKUP(A50,analysis!A:N,6,FALSE),"correct",VLOOKUP(A50,analysis!A:O,14,FALSE))</f>
        <v>P2</v>
      </c>
      <c r="H50" s="86">
        <f>IF(D50=VLOOKUP(A50,analysis!A:N,6,FALSE),"correct",VLOOKUP(A50,analysis!A:O,12,FALSE))</f>
        <v>6</v>
      </c>
      <c r="I50" s="86">
        <f>IF(D50=VLOOKUP(A50,analysis!A:R,6,FALSE),"correct",VLOOKUP(A50,analysis!A:R,16,FALSE))</f>
        <v>5</v>
      </c>
      <c r="L50" s="86" t="str">
        <f>IF(F50="correct",VLOOKUP(A50,analysis!A:O,9,FALSE),"wrong")</f>
        <v>wrong</v>
      </c>
      <c r="M50" s="86" t="str">
        <f>IF(F50="correct",VLOOKUP(A50,analysis!A:O,14,FALSE),"wrong")</f>
        <v>wrong</v>
      </c>
      <c r="N50" s="86" t="str">
        <f>IF(F50="correct",VLOOKUP(A50,analysis!A:O,12,FALSE),"wrong")</f>
        <v>wrong</v>
      </c>
      <c r="O50" s="86" t="str">
        <f>IF(F50="correct",VLOOKUP(A50,analysis!A:R,16,FALSE),"wrong")</f>
        <v>wrong</v>
      </c>
      <c r="S50" s="86" t="s">
        <v>802</v>
      </c>
      <c r="U50" s="86">
        <f>SUM(U44:U49)</f>
        <v>34</v>
      </c>
      <c r="W50" s="86">
        <f>SUM(W44:W49)</f>
        <v>45</v>
      </c>
      <c r="AA50" s="67">
        <f>W53</f>
        <v>45</v>
      </c>
    </row>
    <row r="51" spans="1:34" x14ac:dyDescent="0.25">
      <c r="A51" s="86" t="str">
        <f t="shared" si="0"/>
        <v>201844</v>
      </c>
      <c r="B51" s="86">
        <v>44</v>
      </c>
      <c r="D51" s="80" t="str">
        <f>VLOOKUP($D$1,'short list report'!A:BK,8+B51,FALSE)</f>
        <v>B</v>
      </c>
      <c r="F51" s="86" t="str">
        <f>IF(D51=VLOOKUP(A51,analysis!A:N,6,FALSE),"correct",VLOOKUP(A51,analysis!A:O,9,FALSE))</f>
        <v>correct</v>
      </c>
      <c r="G51" s="86" t="str">
        <f>IF(D51=VLOOKUP(A51,analysis!A:N,6,FALSE),"correct",VLOOKUP(A51,analysis!A:O,14,FALSE))</f>
        <v>correct</v>
      </c>
      <c r="H51" s="86" t="str">
        <f>IF(D51=VLOOKUP(A51,analysis!A:N,6,FALSE),"correct",VLOOKUP(A51,analysis!A:O,12,FALSE))</f>
        <v>correct</v>
      </c>
      <c r="I51" s="86" t="str">
        <f>IF(D51=VLOOKUP(A51,analysis!A:R,6,FALSE),"correct",VLOOKUP(A51,analysis!A:R,16,FALSE))</f>
        <v>correct</v>
      </c>
      <c r="L51" s="86" t="str">
        <f>IF(F51="correct",VLOOKUP(A51,analysis!A:O,9,FALSE),"wrong")</f>
        <v>F.5 Ch 12</v>
      </c>
      <c r="M51" s="86" t="str">
        <f>IF(F51="correct",VLOOKUP(A51,analysis!A:O,14,FALSE),"wrong")</f>
        <v>S4</v>
      </c>
      <c r="N51" s="86">
        <f>IF(F51="correct",VLOOKUP(A51,analysis!A:O,12,FALSE),"wrong")</f>
        <v>2</v>
      </c>
      <c r="O51" s="86">
        <f>IF(F51="correct",VLOOKUP(A51,analysis!A:R,16,FALSE),"wrong")</f>
        <v>5</v>
      </c>
      <c r="S51" s="86" t="s">
        <v>803</v>
      </c>
      <c r="AA51" s="67">
        <f>U53</f>
        <v>34</v>
      </c>
    </row>
    <row r="52" spans="1:34" x14ac:dyDescent="0.25">
      <c r="A52" s="86" t="str">
        <f t="shared" si="0"/>
        <v>201845</v>
      </c>
      <c r="B52" s="86">
        <v>45</v>
      </c>
      <c r="D52" s="80" t="str">
        <f>VLOOKUP($D$1,'short list report'!A:BK,8+B52,FALSE)</f>
        <v>A</v>
      </c>
      <c r="F52" s="86" t="str">
        <f>IF(D52=VLOOKUP(A52,analysis!A:N,6,FALSE),"correct",VLOOKUP(A52,analysis!A:O,9,FALSE))</f>
        <v>correct</v>
      </c>
      <c r="G52" s="86" t="str">
        <f>IF(D52=VLOOKUP(A52,analysis!A:N,6,FALSE),"correct",VLOOKUP(A52,analysis!A:O,14,FALSE))</f>
        <v>correct</v>
      </c>
      <c r="H52" s="86" t="str">
        <f>IF(D52=VLOOKUP(A52,analysis!A:N,6,FALSE),"correct",VLOOKUP(A52,analysis!A:O,12,FALSE))</f>
        <v>correct</v>
      </c>
      <c r="I52" s="86" t="str">
        <f>IF(D52=VLOOKUP(A52,analysis!A:R,6,FALSE),"correct",VLOOKUP(A52,analysis!A:R,16,FALSE))</f>
        <v>correct</v>
      </c>
      <c r="L52" s="86" t="str">
        <f>IF(F52="correct",VLOOKUP(A52,analysis!A:O,9,FALSE),"wrong")</f>
        <v>F.6 Ch 1</v>
      </c>
      <c r="M52" s="86" t="str">
        <f>IF(F52="correct",VLOOKUP(A52,analysis!A:O,14,FALSE),"wrong")</f>
        <v>A3</v>
      </c>
      <c r="N52" s="86">
        <f>IF(F52="correct",VLOOKUP(A52,analysis!A:O,12,FALSE),"wrong")</f>
        <v>3</v>
      </c>
      <c r="O52" s="86">
        <f>IF(F52="correct",VLOOKUP(A52,analysis!A:R,16,FALSE),"wrong")</f>
        <v>6</v>
      </c>
      <c r="U52" s="86" t="s">
        <v>532</v>
      </c>
      <c r="W52" s="86" t="s">
        <v>534</v>
      </c>
      <c r="Y52" s="86" t="s">
        <v>536</v>
      </c>
      <c r="AA52" s="86" t="s">
        <v>538</v>
      </c>
    </row>
    <row r="53" spans="1:34" x14ac:dyDescent="0.25">
      <c r="A53" s="86" t="str">
        <f t="shared" si="0"/>
        <v>201846</v>
      </c>
      <c r="B53" s="86">
        <v>46</v>
      </c>
      <c r="D53" s="80">
        <f>VLOOKUP($D$1,'short list report'!A:BK,8+B53,FALSE)</f>
        <v>0</v>
      </c>
      <c r="F53" s="86" t="e">
        <f>IF(D53=VLOOKUP(A53,analysis!A:N,6,FALSE),"correct",VLOOKUP(A53,analysis!A:O,9,FALSE))</f>
        <v>#N/A</v>
      </c>
      <c r="G53" s="86" t="e">
        <f>IF(D53=VLOOKUP(A53,analysis!A:N,6,FALSE),"correct",VLOOKUP(A53,analysis!A:O,14,FALSE))</f>
        <v>#N/A</v>
      </c>
      <c r="H53" s="86" t="e">
        <f>IF(D53=VLOOKUP(A53,analysis!A:N,6,FALSE),"correct",VLOOKUP(A53,analysis!A:O,12,FALSE))</f>
        <v>#N/A</v>
      </c>
      <c r="I53" s="86" t="e">
        <f>IF(D53=VLOOKUP(A53,analysis!A:R,6,FALSE),"correct",VLOOKUP(A53,analysis!A:R,16,FALSE))</f>
        <v>#N/A</v>
      </c>
      <c r="L53" s="86" t="e">
        <f>IF(F53="correct",VLOOKUP(A53,analysis!A:O,9,FALSE),"wrong")</f>
        <v>#N/A</v>
      </c>
      <c r="M53" s="86" t="e">
        <f>IF(F53="correct",VLOOKUP(A53,analysis!A:O,14,FALSE),"wrong")</f>
        <v>#N/A</v>
      </c>
      <c r="N53" s="86" t="e">
        <f>IF(F53="correct",VLOOKUP(A53,analysis!A:O,12,FALSE),"wrong")</f>
        <v>#N/A</v>
      </c>
      <c r="O53" s="86" t="e">
        <f>IF(F53="correct",VLOOKUP(A53,analysis!A:R,16,FALSE),"wrong")</f>
        <v>#N/A</v>
      </c>
      <c r="U53" s="86">
        <f>SUM(U44:U49)</f>
        <v>34</v>
      </c>
      <c r="W53" s="86">
        <f>COUNTIF(D8:D61,"*")</f>
        <v>45</v>
      </c>
      <c r="Y53" s="86">
        <f>U53/W53*100</f>
        <v>75.555555555555557</v>
      </c>
      <c r="AA53" s="86">
        <f>U53/W50*100</f>
        <v>75.555555555555557</v>
      </c>
    </row>
    <row r="54" spans="1:34" x14ac:dyDescent="0.25">
      <c r="A54" s="86" t="str">
        <f t="shared" si="0"/>
        <v>201847</v>
      </c>
      <c r="B54" s="86">
        <v>47</v>
      </c>
      <c r="D54" s="80">
        <f>VLOOKUP($D$1,'short list report'!A:BK,8+B54,FALSE)</f>
        <v>0</v>
      </c>
      <c r="F54" s="86" t="e">
        <f>IF(D54=VLOOKUP(A54,analysis!A:N,6,FALSE),"correct",VLOOKUP(A54,analysis!A:O,9,FALSE))</f>
        <v>#N/A</v>
      </c>
      <c r="G54" s="86" t="e">
        <f>IF(D54=VLOOKUP(A54,analysis!A:N,6,FALSE),"correct",VLOOKUP(A54,analysis!A:O,14,FALSE))</f>
        <v>#N/A</v>
      </c>
      <c r="H54" s="86" t="e">
        <f>IF(D54=VLOOKUP(A54,analysis!A:N,6,FALSE),"correct",VLOOKUP(A54,analysis!A:O,12,FALSE))</f>
        <v>#N/A</v>
      </c>
      <c r="I54" s="86" t="e">
        <f>IF(D54=VLOOKUP(A54,analysis!A:R,6,FALSE),"correct",VLOOKUP(A54,analysis!A:R,16,FALSE))</f>
        <v>#N/A</v>
      </c>
      <c r="L54" s="86" t="e">
        <f>IF(F54="correct",VLOOKUP(A54,analysis!A:O,9,FALSE),"wrong")</f>
        <v>#N/A</v>
      </c>
      <c r="M54" s="86" t="e">
        <f>IF(F54="correct",VLOOKUP(A54,analysis!A:O,14,FALSE),"wrong")</f>
        <v>#N/A</v>
      </c>
      <c r="N54" s="86" t="e">
        <f>IF(F54="correct",VLOOKUP(A54,analysis!A:O,12,FALSE),"wrong")</f>
        <v>#N/A</v>
      </c>
      <c r="O54" s="86" t="e">
        <f>IF(F54="correct",VLOOKUP(A54,analysis!A:R,16,FALSE),"wrong")</f>
        <v>#N/A</v>
      </c>
    </row>
    <row r="55" spans="1:34" x14ac:dyDescent="0.25">
      <c r="A55" s="86" t="str">
        <f t="shared" si="0"/>
        <v>201848</v>
      </c>
      <c r="B55" s="86">
        <v>48</v>
      </c>
      <c r="D55" s="80">
        <f>VLOOKUP($D$1,'short list report'!A:BK,8+B55,FALSE)</f>
        <v>0</v>
      </c>
      <c r="F55" s="86" t="e">
        <f>IF(D55=VLOOKUP(A55,analysis!A:N,6,FALSE),"correct",VLOOKUP(A55,analysis!A:O,9,FALSE))</f>
        <v>#N/A</v>
      </c>
      <c r="G55" s="86" t="e">
        <f>IF(D55=VLOOKUP(A55,analysis!A:N,6,FALSE),"correct",VLOOKUP(A55,analysis!A:O,14,FALSE))</f>
        <v>#N/A</v>
      </c>
      <c r="H55" s="86" t="e">
        <f>IF(D55=VLOOKUP(A55,analysis!A:N,6,FALSE),"correct",VLOOKUP(A55,analysis!A:O,12,FALSE))</f>
        <v>#N/A</v>
      </c>
      <c r="I55" s="86" t="e">
        <f>IF(D55=VLOOKUP(A55,analysis!A:R,6,FALSE),"correct",VLOOKUP(A55,analysis!A:R,16,FALSE))</f>
        <v>#N/A</v>
      </c>
      <c r="L55" s="86" t="e">
        <f>IF(F55="correct",VLOOKUP(A55,analysis!A:O,9,FALSE),"wrong")</f>
        <v>#N/A</v>
      </c>
      <c r="M55" s="86" t="e">
        <f>IF(F55="correct",VLOOKUP(A55,analysis!A:O,14,FALSE),"wrong")</f>
        <v>#N/A</v>
      </c>
      <c r="N55" s="86" t="e">
        <f>IF(F55="correct",VLOOKUP(A55,analysis!A:O,12,FALSE),"wrong")</f>
        <v>#N/A</v>
      </c>
      <c r="O55" s="86" t="e">
        <f>IF(F55="correct",VLOOKUP(A55,analysis!A:R,16,FALSE),"wrong")</f>
        <v>#N/A</v>
      </c>
    </row>
    <row r="56" spans="1:34" x14ac:dyDescent="0.25">
      <c r="A56" s="86" t="str">
        <f t="shared" si="0"/>
        <v>201849</v>
      </c>
      <c r="B56" s="86">
        <v>49</v>
      </c>
      <c r="D56" s="80">
        <f>VLOOKUP($D$1,'short list report'!A:BK,8+B56,FALSE)</f>
        <v>0</v>
      </c>
      <c r="F56" s="86" t="e">
        <f>IF(D56=VLOOKUP(A56,analysis!A:N,6,FALSE),"correct",VLOOKUP(A56,analysis!A:O,9,FALSE))</f>
        <v>#N/A</v>
      </c>
      <c r="G56" s="86" t="e">
        <f>IF(D56=VLOOKUP(A56,analysis!A:N,6,FALSE),"correct",VLOOKUP(A56,analysis!A:O,14,FALSE))</f>
        <v>#N/A</v>
      </c>
      <c r="H56" s="86" t="e">
        <f>IF(D56=VLOOKUP(A56,analysis!A:N,6,FALSE),"correct",VLOOKUP(A56,analysis!A:O,12,FALSE))</f>
        <v>#N/A</v>
      </c>
      <c r="I56" s="86" t="e">
        <f>IF(D56=VLOOKUP(A56,analysis!A:R,6,FALSE),"correct",VLOOKUP(A56,analysis!A:R,16,FALSE))</f>
        <v>#N/A</v>
      </c>
      <c r="L56" s="86" t="e">
        <f>IF(F56="correct",VLOOKUP(A56,analysis!A:O,9,FALSE),"wrong")</f>
        <v>#N/A</v>
      </c>
      <c r="M56" s="86" t="e">
        <f>IF(F56="correct",VLOOKUP(A56,analysis!A:O,14,FALSE),"wrong")</f>
        <v>#N/A</v>
      </c>
      <c r="N56" s="86" t="e">
        <f>IF(F56="correct",VLOOKUP(A56,analysis!A:O,12,FALSE),"wrong")</f>
        <v>#N/A</v>
      </c>
      <c r="O56" s="86" t="e">
        <f>IF(F56="correct",VLOOKUP(A56,analysis!A:R,16,FALSE),"wrong")</f>
        <v>#N/A</v>
      </c>
    </row>
    <row r="57" spans="1:34" x14ac:dyDescent="0.25">
      <c r="A57" s="86" t="str">
        <f t="shared" si="0"/>
        <v>201850</v>
      </c>
      <c r="B57" s="86">
        <v>50</v>
      </c>
      <c r="D57" s="80">
        <f>VLOOKUP($D$1,'short list report'!A:BK,8+B57,FALSE)</f>
        <v>0</v>
      </c>
      <c r="F57" s="86" t="e">
        <f>IF(D57=VLOOKUP(A57,analysis!A:N,6,FALSE),"correct",VLOOKUP(A57,analysis!A:O,9,FALSE))</f>
        <v>#N/A</v>
      </c>
      <c r="G57" s="86" t="e">
        <f>IF(D57=VLOOKUP(A57,analysis!A:N,6,FALSE),"correct",VLOOKUP(A57,analysis!A:O,14,FALSE))</f>
        <v>#N/A</v>
      </c>
      <c r="H57" s="86" t="e">
        <f>IF(D57=VLOOKUP(A57,analysis!A:N,6,FALSE),"correct",VLOOKUP(A57,analysis!A:O,12,FALSE))</f>
        <v>#N/A</v>
      </c>
      <c r="I57" s="86" t="e">
        <f>IF(D57=VLOOKUP(A57,analysis!A:R,6,FALSE),"correct",VLOOKUP(A57,analysis!A:R,16,FALSE))</f>
        <v>#N/A</v>
      </c>
      <c r="L57" s="86" t="e">
        <f>IF(F57="correct",VLOOKUP(A57,analysis!A:O,9,FALSE),"wrong")</f>
        <v>#N/A</v>
      </c>
      <c r="M57" s="86" t="e">
        <f>IF(F57="correct",VLOOKUP(A57,analysis!A:O,14,FALSE),"wrong")</f>
        <v>#N/A</v>
      </c>
      <c r="N57" s="86" t="e">
        <f>IF(F57="correct",VLOOKUP(A57,analysis!A:O,12,FALSE),"wrong")</f>
        <v>#N/A</v>
      </c>
      <c r="O57" s="86" t="e">
        <f>IF(F57="correct",VLOOKUP(A57,analysis!A:R,16,FALSE),"wrong")</f>
        <v>#N/A</v>
      </c>
    </row>
    <row r="58" spans="1:34" x14ac:dyDescent="0.25">
      <c r="A58" s="86" t="str">
        <f t="shared" si="0"/>
        <v>201851</v>
      </c>
      <c r="B58" s="86">
        <v>51</v>
      </c>
      <c r="D58" s="80">
        <f>VLOOKUP($D$1,'short list report'!A:BK,8+B58,FALSE)</f>
        <v>0</v>
      </c>
      <c r="F58" s="86" t="e">
        <f>IF(D58=VLOOKUP(A58,analysis!A:N,6,FALSE),"correct",VLOOKUP(A58,analysis!A:O,9,FALSE))</f>
        <v>#N/A</v>
      </c>
      <c r="G58" s="86" t="e">
        <f>IF(D58=VLOOKUP(A58,analysis!A:N,6,FALSE),"correct",VLOOKUP(A58,analysis!A:O,14,FALSE))</f>
        <v>#N/A</v>
      </c>
      <c r="H58" s="86" t="e">
        <f>IF(D58=VLOOKUP(A58,analysis!A:N,6,FALSE),"correct",VLOOKUP(A58,analysis!A:O,12,FALSE))</f>
        <v>#N/A</v>
      </c>
      <c r="I58" s="86" t="e">
        <f>IF(D58=VLOOKUP(A58,analysis!A:R,6,FALSE),"correct",VLOOKUP(A58,analysis!A:R,16,FALSE))</f>
        <v>#N/A</v>
      </c>
      <c r="L58" s="86" t="e">
        <f>IF(F58="correct",VLOOKUP(A58,analysis!A:O,9,FALSE),"wrong")</f>
        <v>#N/A</v>
      </c>
      <c r="M58" s="86" t="e">
        <f>IF(F58="correct",VLOOKUP(A58,analysis!A:O,14,FALSE),"wrong")</f>
        <v>#N/A</v>
      </c>
      <c r="N58" s="86" t="e">
        <f>IF(F58="correct",VLOOKUP(A58,analysis!A:O,12,FALSE),"wrong")</f>
        <v>#N/A</v>
      </c>
      <c r="O58" s="86" t="e">
        <f>IF(F58="correct",VLOOKUP(A58,analysis!A:R,16,FALSE),"wrong")</f>
        <v>#N/A</v>
      </c>
    </row>
    <row r="59" spans="1:34" x14ac:dyDescent="0.25">
      <c r="A59" s="86" t="str">
        <f t="shared" si="0"/>
        <v>201852</v>
      </c>
      <c r="B59" s="86">
        <v>52</v>
      </c>
      <c r="D59" s="80">
        <f>VLOOKUP($D$1,'short list report'!A:BK,8+B59,FALSE)</f>
        <v>0</v>
      </c>
      <c r="F59" s="86" t="e">
        <f>IF(D59=VLOOKUP(A59,analysis!A:N,6,FALSE),"correct",VLOOKUP(A59,analysis!A:O,9,FALSE))</f>
        <v>#N/A</v>
      </c>
      <c r="G59" s="86" t="e">
        <f>IF(D59=VLOOKUP(A59,analysis!A:N,6,FALSE),"correct",VLOOKUP(A59,analysis!A:O,14,FALSE))</f>
        <v>#N/A</v>
      </c>
      <c r="H59" s="86" t="e">
        <f>IF(D59=VLOOKUP(A59,analysis!A:N,6,FALSE),"correct",VLOOKUP(A59,analysis!A:O,12,FALSE))</f>
        <v>#N/A</v>
      </c>
      <c r="I59" s="86" t="e">
        <f>IF(D59=VLOOKUP(A59,analysis!A:R,6,FALSE),"correct",VLOOKUP(A59,analysis!A:R,16,FALSE))</f>
        <v>#N/A</v>
      </c>
      <c r="L59" s="86" t="e">
        <f>IF(F59="correct",VLOOKUP(A59,analysis!A:O,9,FALSE),"wrong")</f>
        <v>#N/A</v>
      </c>
      <c r="M59" s="86" t="e">
        <f>IF(F59="correct",VLOOKUP(A59,analysis!A:O,14,FALSE),"wrong")</f>
        <v>#N/A</v>
      </c>
      <c r="N59" s="86" t="e">
        <f>IF(F59="correct",VLOOKUP(A59,analysis!A:O,12,FALSE),"wrong")</f>
        <v>#N/A</v>
      </c>
      <c r="O59" s="86" t="e">
        <f>IF(F59="correct",VLOOKUP(A59,analysis!A:R,16,FALSE),"wrong")</f>
        <v>#N/A</v>
      </c>
    </row>
    <row r="60" spans="1:34" ht="15.75" customHeight="1" x14ac:dyDescent="0.25">
      <c r="A60" s="86" t="str">
        <f t="shared" si="0"/>
        <v>201853</v>
      </c>
      <c r="B60" s="86">
        <v>53</v>
      </c>
      <c r="D60" s="80">
        <f>VLOOKUP($D$1,'short list report'!A:BK,8+B60,FALSE)</f>
        <v>0</v>
      </c>
      <c r="F60" s="86" t="e">
        <f>IF(D60=VLOOKUP(A60,analysis!A:N,6,FALSE),"correct",VLOOKUP(A60,analysis!A:O,9,FALSE))</f>
        <v>#N/A</v>
      </c>
      <c r="G60" s="86" t="e">
        <f>IF(D60=VLOOKUP(A60,analysis!A:N,6,FALSE),"correct",VLOOKUP(A60,analysis!A:O,14,FALSE))</f>
        <v>#N/A</v>
      </c>
      <c r="H60" s="86" t="e">
        <f>IF(D60=VLOOKUP(A60,analysis!A:N,6,FALSE),"correct",VLOOKUP(A60,analysis!A:O,12,FALSE))</f>
        <v>#N/A</v>
      </c>
      <c r="I60" s="86" t="e">
        <f>IF(D60=VLOOKUP(A60,analysis!A:R,6,FALSE),"correct",VLOOKUP(A60,analysis!A:R,16,FALSE))</f>
        <v>#N/A</v>
      </c>
      <c r="L60" s="86" t="e">
        <f>IF(F60="correct",VLOOKUP(A60,analysis!A:O,9,FALSE),"wrong")</f>
        <v>#N/A</v>
      </c>
      <c r="M60" s="86" t="e">
        <f>IF(F60="correct",VLOOKUP(A60,analysis!A:O,14,FALSE),"wrong")</f>
        <v>#N/A</v>
      </c>
      <c r="N60" s="86" t="e">
        <f>IF(F60="correct",VLOOKUP(A60,analysis!A:O,12,FALSE),"wrong")</f>
        <v>#N/A</v>
      </c>
      <c r="O60" s="86" t="e">
        <f>IF(F60="correct",VLOOKUP(A60,analysis!A:R,16,FALSE),"wrong")</f>
        <v>#N/A</v>
      </c>
    </row>
    <row r="61" spans="1:34" x14ac:dyDescent="0.25">
      <c r="A61" s="86" t="str">
        <f t="shared" si="0"/>
        <v>201854</v>
      </c>
      <c r="B61" s="86">
        <v>54</v>
      </c>
      <c r="D61" s="80">
        <f>VLOOKUP($D$1,'short list report'!A:BK,8+B61,FALSE)</f>
        <v>0</v>
      </c>
      <c r="F61" s="86" t="e">
        <f>IF(D61=VLOOKUP(A61,analysis!A:N,6,FALSE),"correct",VLOOKUP(A61,analysis!A:O,9,FALSE))</f>
        <v>#N/A</v>
      </c>
      <c r="G61" s="86" t="e">
        <f>IF(D61=VLOOKUP(A61,analysis!A:N,6,FALSE),"correct",VLOOKUP(A61,analysis!A:O,14,FALSE))</f>
        <v>#N/A</v>
      </c>
      <c r="H61" s="86" t="e">
        <f>IF(D61=VLOOKUP(A61,analysis!A:N,6,FALSE),"correct",VLOOKUP(A61,analysis!A:O,12,FALSE))</f>
        <v>#N/A</v>
      </c>
      <c r="I61" s="86" t="e">
        <f>IF(D61=VLOOKUP(A61,analysis!A:R,6,FALSE),"correct",VLOOKUP(A61,analysis!A:R,16,FALSE))</f>
        <v>#N/A</v>
      </c>
      <c r="L61" s="86" t="e">
        <f>IF(F61="correct",VLOOKUP(A61,analysis!A:O,9,FALSE),"wrong")</f>
        <v>#N/A</v>
      </c>
      <c r="M61" s="86" t="e">
        <f>IF(F61="correct",VLOOKUP(A61,analysis!A:O,14,FALSE),"wrong")</f>
        <v>#N/A</v>
      </c>
      <c r="N61" s="86" t="e">
        <f>IF(F61="correct",VLOOKUP(A61,analysis!A:O,12,FALSE),"wrong")</f>
        <v>#N/A</v>
      </c>
      <c r="O61" s="86" t="e">
        <f>IF(F61="correct",VLOOKUP(A61,analysis!A:R,16,FALSE),"wrong")</f>
        <v>#N/A</v>
      </c>
    </row>
  </sheetData>
  <phoneticPr fontId="2" type="noConversion"/>
  <conditionalFormatting sqref="U16">
    <cfRule type="colorScale" priority="10">
      <colorScale>
        <cfvo type="percent" val="0"/>
        <cfvo type="percent" val="100"/>
        <color rgb="FFFF7128"/>
        <color rgb="FFFFEF9C"/>
      </colorScale>
    </cfRule>
  </conditionalFormatting>
  <conditionalFormatting sqref="U42">
    <cfRule type="colorScale" priority="9">
      <colorScale>
        <cfvo type="percent" val="0"/>
        <cfvo type="percent" val="100"/>
        <color rgb="FFFF7128"/>
        <color rgb="FFFFEF9C"/>
      </colorScale>
    </cfRule>
  </conditionalFormatting>
  <conditionalFormatting sqref="U50">
    <cfRule type="colorScale" priority="8">
      <colorScale>
        <cfvo type="percent" val="0"/>
        <cfvo type="percent" val="100"/>
        <color rgb="FFFF7128"/>
        <color rgb="FFFFEF9C"/>
      </colorScale>
    </cfRule>
  </conditionalFormatting>
  <conditionalFormatting sqref="AA9:AA16 AA18:AA51">
    <cfRule type="cellIs" dxfId="2" priority="4" operator="greaterThan">
      <formula>80</formula>
    </cfRule>
    <cfRule type="cellIs" dxfId="1" priority="5" operator="between">
      <formula>50</formula>
      <formula>80</formula>
    </cfRule>
    <cfRule type="cellIs" dxfId="0" priority="6" operator="lessThan">
      <formula>50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3"/>
  <dimension ref="A1:E38"/>
  <sheetViews>
    <sheetView topLeftCell="A15" zoomScale="115" zoomScaleNormal="115" workbookViewId="0">
      <selection activeCell="A30" sqref="A30"/>
    </sheetView>
  </sheetViews>
  <sheetFormatPr defaultColWidth="9" defaultRowHeight="16.5" x14ac:dyDescent="0.25"/>
  <cols>
    <col min="1" max="16384" width="9" style="86"/>
  </cols>
  <sheetData>
    <row r="1" spans="1:5" x14ac:dyDescent="0.25">
      <c r="A1" s="86" t="s">
        <v>642</v>
      </c>
    </row>
    <row r="2" spans="1:5" x14ac:dyDescent="0.25">
      <c r="A2" s="62" t="s">
        <v>643</v>
      </c>
      <c r="D2" s="111" t="str">
        <f ca="1">CELL("filename")</f>
        <v>C:\Users\Administrator\Desktop\mathmccheck\data\[data.xlsx]google form</v>
      </c>
    </row>
    <row r="3" spans="1:5" x14ac:dyDescent="0.25">
      <c r="D3" s="86" t="str">
        <f ca="1">MID(D2,SEARCH("[",D2)+1,SEARCH("]",D2)-SEARCH("[",D2)-1)</f>
        <v>data.xlsx</v>
      </c>
    </row>
    <row r="4" spans="1:5" x14ac:dyDescent="0.2">
      <c r="A4" s="91" t="s">
        <v>823</v>
      </c>
      <c r="C4" s="86" t="s">
        <v>644</v>
      </c>
      <c r="D4" s="86">
        <f>COUNTA(A4:A43)</f>
        <v>27</v>
      </c>
    </row>
    <row r="5" spans="1:5" x14ac:dyDescent="0.2">
      <c r="A5" s="91" t="s">
        <v>581</v>
      </c>
    </row>
    <row r="6" spans="1:5" x14ac:dyDescent="0.2">
      <c r="A6" s="91" t="s">
        <v>824</v>
      </c>
    </row>
    <row r="7" spans="1:5" x14ac:dyDescent="0.2">
      <c r="A7" s="91" t="s">
        <v>825</v>
      </c>
    </row>
    <row r="8" spans="1:5" x14ac:dyDescent="0.2">
      <c r="A8" s="91" t="s">
        <v>826</v>
      </c>
    </row>
    <row r="9" spans="1:5" x14ac:dyDescent="0.2">
      <c r="A9" s="91" t="s">
        <v>827</v>
      </c>
      <c r="E9" s="92" t="s">
        <v>670</v>
      </c>
    </row>
    <row r="10" spans="1:5" x14ac:dyDescent="0.2">
      <c r="A10" s="91" t="s">
        <v>828</v>
      </c>
    </row>
    <row r="11" spans="1:5" x14ac:dyDescent="0.2">
      <c r="A11" s="91" t="s">
        <v>829</v>
      </c>
    </row>
    <row r="12" spans="1:5" x14ac:dyDescent="0.2">
      <c r="A12" s="91" t="s">
        <v>830</v>
      </c>
    </row>
    <row r="13" spans="1:5" x14ac:dyDescent="0.2">
      <c r="A13" s="91" t="s">
        <v>831</v>
      </c>
    </row>
    <row r="14" spans="1:5" x14ac:dyDescent="0.2">
      <c r="A14" s="91" t="s">
        <v>574</v>
      </c>
    </row>
    <row r="15" spans="1:5" x14ac:dyDescent="0.2">
      <c r="A15" s="91" t="s">
        <v>554</v>
      </c>
    </row>
    <row r="16" spans="1:5" x14ac:dyDescent="0.2">
      <c r="A16" s="91" t="s">
        <v>560</v>
      </c>
    </row>
    <row r="17" spans="1:1" x14ac:dyDescent="0.2">
      <c r="A17" s="91" t="s">
        <v>832</v>
      </c>
    </row>
    <row r="18" spans="1:1" x14ac:dyDescent="0.2">
      <c r="A18" s="91" t="s">
        <v>569</v>
      </c>
    </row>
    <row r="19" spans="1:1" x14ac:dyDescent="0.2">
      <c r="A19" s="91" t="s">
        <v>833</v>
      </c>
    </row>
    <row r="20" spans="1:1" x14ac:dyDescent="0.2">
      <c r="A20" s="91" t="s">
        <v>834</v>
      </c>
    </row>
    <row r="21" spans="1:1" x14ac:dyDescent="0.2">
      <c r="A21" s="91" t="s">
        <v>563</v>
      </c>
    </row>
    <row r="22" spans="1:1" x14ac:dyDescent="0.2">
      <c r="A22" s="91" t="s">
        <v>835</v>
      </c>
    </row>
    <row r="23" spans="1:1" x14ac:dyDescent="0.2">
      <c r="A23" s="91" t="s">
        <v>836</v>
      </c>
    </row>
    <row r="24" spans="1:1" x14ac:dyDescent="0.2">
      <c r="A24" s="91" t="s">
        <v>837</v>
      </c>
    </row>
    <row r="25" spans="1:1" x14ac:dyDescent="0.2">
      <c r="A25" s="91" t="s">
        <v>838</v>
      </c>
    </row>
    <row r="26" spans="1:1" x14ac:dyDescent="0.2">
      <c r="A26" s="91" t="s">
        <v>839</v>
      </c>
    </row>
    <row r="27" spans="1:1" x14ac:dyDescent="0.2">
      <c r="A27" s="91" t="s">
        <v>840</v>
      </c>
    </row>
    <row r="28" spans="1:1" x14ac:dyDescent="0.2">
      <c r="A28" s="91" t="s">
        <v>841</v>
      </c>
    </row>
    <row r="29" spans="1:1" x14ac:dyDescent="0.2">
      <c r="A29" s="91" t="s">
        <v>556</v>
      </c>
    </row>
    <row r="30" spans="1:1" x14ac:dyDescent="0.2">
      <c r="A30" s="91" t="s">
        <v>842</v>
      </c>
    </row>
    <row r="31" spans="1:1" x14ac:dyDescent="0.2">
      <c r="A31" s="91"/>
    </row>
    <row r="32" spans="1:1" x14ac:dyDescent="0.2">
      <c r="A32" s="91"/>
    </row>
    <row r="33" spans="1:1" x14ac:dyDescent="0.2">
      <c r="A33" s="91"/>
    </row>
    <row r="34" spans="1:1" x14ac:dyDescent="0.2">
      <c r="A34" s="91"/>
    </row>
    <row r="35" spans="1:1" x14ac:dyDescent="0.2">
      <c r="A35" s="91"/>
    </row>
    <row r="36" spans="1:1" x14ac:dyDescent="0.2">
      <c r="A36" s="91"/>
    </row>
    <row r="37" spans="1:1" x14ac:dyDescent="0.2">
      <c r="A37" s="91"/>
    </row>
    <row r="38" spans="1:1" x14ac:dyDescent="0.2">
      <c r="A38" s="91"/>
    </row>
  </sheetData>
  <sortState ref="CD1:CD230">
    <sortCondition ref="CD1"/>
  </sortState>
  <phoneticPr fontId="2" type="noConversion"/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nerated_the_seperated_report_in_new_file_by_new_office">
                <anchor moveWithCells="1" sizeWithCells="1">
                  <from>
                    <xdr:col>4</xdr:col>
                    <xdr:colOff>523875</xdr:colOff>
                    <xdr:row>15</xdr:row>
                    <xdr:rowOff>123825</xdr:rowOff>
                  </from>
                  <to>
                    <xdr:col>13</xdr:col>
                    <xdr:colOff>295275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generated_the_seperated_report_in_new_file">
                <anchor moveWithCells="1" sizeWithCells="1">
                  <from>
                    <xdr:col>4</xdr:col>
                    <xdr:colOff>676275</xdr:colOff>
                    <xdr:row>22</xdr:row>
                    <xdr:rowOff>142875</xdr:rowOff>
                  </from>
                  <to>
                    <xdr:col>13</xdr:col>
                    <xdr:colOff>447675</xdr:colOff>
                    <xdr:row>27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7"/>
  <dimension ref="A1:G55"/>
  <sheetViews>
    <sheetView zoomScale="70" zoomScaleNormal="70" workbookViewId="0">
      <selection activeCell="L15" sqref="L15"/>
    </sheetView>
  </sheetViews>
  <sheetFormatPr defaultColWidth="8.875" defaultRowHeight="16.5" x14ac:dyDescent="0.25"/>
  <cols>
    <col min="1" max="1" width="16.5" customWidth="1"/>
    <col min="6" max="6" width="18.125" style="63" customWidth="1"/>
    <col min="7" max="7" width="9" customWidth="1"/>
  </cols>
  <sheetData>
    <row r="1" spans="1:7" x14ac:dyDescent="0.25">
      <c r="A1" t="s">
        <v>301</v>
      </c>
      <c r="B1" t="s">
        <v>300</v>
      </c>
      <c r="F1" t="s">
        <v>299</v>
      </c>
      <c r="G1" s="63" t="s">
        <v>304</v>
      </c>
    </row>
    <row r="2" spans="1:7" x14ac:dyDescent="0.25">
      <c r="A2">
        <v>1</v>
      </c>
      <c r="B2">
        <v>2</v>
      </c>
      <c r="F2" s="63">
        <v>1</v>
      </c>
      <c r="G2">
        <v>2</v>
      </c>
    </row>
    <row r="3" spans="1:7" x14ac:dyDescent="0.25">
      <c r="A3">
        <v>2</v>
      </c>
      <c r="B3">
        <v>2</v>
      </c>
      <c r="F3" s="63">
        <v>2</v>
      </c>
      <c r="G3">
        <v>2</v>
      </c>
    </row>
    <row r="4" spans="1:7" x14ac:dyDescent="0.25">
      <c r="A4" s="63">
        <v>3</v>
      </c>
      <c r="B4">
        <v>2</v>
      </c>
      <c r="F4" s="63">
        <v>3</v>
      </c>
      <c r="G4" s="63">
        <v>2</v>
      </c>
    </row>
    <row r="5" spans="1:7" x14ac:dyDescent="0.25">
      <c r="A5" s="63">
        <v>4</v>
      </c>
      <c r="B5">
        <v>2</v>
      </c>
      <c r="F5" s="63">
        <v>4</v>
      </c>
      <c r="G5" s="63">
        <v>2</v>
      </c>
    </row>
    <row r="6" spans="1:7" x14ac:dyDescent="0.25">
      <c r="A6" s="63">
        <v>5</v>
      </c>
      <c r="B6">
        <v>2</v>
      </c>
      <c r="F6" s="63">
        <v>5</v>
      </c>
      <c r="G6" s="63">
        <v>2</v>
      </c>
    </row>
    <row r="7" spans="1:7" x14ac:dyDescent="0.25">
      <c r="A7" s="63">
        <v>6</v>
      </c>
      <c r="B7">
        <v>2</v>
      </c>
      <c r="F7" s="63">
        <v>6</v>
      </c>
      <c r="G7" s="63">
        <v>2</v>
      </c>
    </row>
    <row r="8" spans="1:7" x14ac:dyDescent="0.25">
      <c r="A8" s="63">
        <v>7</v>
      </c>
      <c r="B8" s="63">
        <v>2</v>
      </c>
      <c r="F8" s="63">
        <v>7</v>
      </c>
      <c r="G8" s="63">
        <v>2</v>
      </c>
    </row>
    <row r="9" spans="1:7" x14ac:dyDescent="0.25">
      <c r="A9" s="63">
        <v>8</v>
      </c>
      <c r="B9" s="63">
        <v>2</v>
      </c>
      <c r="F9" s="63">
        <v>8</v>
      </c>
      <c r="G9" s="63">
        <v>2</v>
      </c>
    </row>
    <row r="10" spans="1:7" x14ac:dyDescent="0.25">
      <c r="A10" s="63">
        <v>9</v>
      </c>
      <c r="B10" s="63">
        <v>2</v>
      </c>
      <c r="F10" s="63">
        <v>9</v>
      </c>
      <c r="G10" s="63">
        <v>2</v>
      </c>
    </row>
    <row r="11" spans="1:7" x14ac:dyDescent="0.25">
      <c r="A11" s="63">
        <v>10</v>
      </c>
      <c r="B11" s="63">
        <v>2</v>
      </c>
      <c r="F11" s="63">
        <v>10</v>
      </c>
      <c r="G11" s="63">
        <v>2</v>
      </c>
    </row>
    <row r="12" spans="1:7" x14ac:dyDescent="0.25">
      <c r="A12" s="63">
        <v>11</v>
      </c>
      <c r="B12" s="63">
        <v>2</v>
      </c>
      <c r="F12" s="63">
        <v>11</v>
      </c>
      <c r="G12" s="63">
        <v>2</v>
      </c>
    </row>
    <row r="13" spans="1:7" x14ac:dyDescent="0.25">
      <c r="A13" s="63">
        <v>12</v>
      </c>
      <c r="B13" s="63">
        <v>2</v>
      </c>
      <c r="F13" s="63">
        <v>12</v>
      </c>
      <c r="G13" s="63">
        <v>2</v>
      </c>
    </row>
    <row r="14" spans="1:7" x14ac:dyDescent="0.25">
      <c r="A14" s="63">
        <v>13</v>
      </c>
      <c r="B14" s="63">
        <v>2</v>
      </c>
      <c r="F14" s="63">
        <v>13</v>
      </c>
      <c r="G14" s="63">
        <v>2</v>
      </c>
    </row>
    <row r="15" spans="1:7" x14ac:dyDescent="0.25">
      <c r="A15" s="63">
        <v>14</v>
      </c>
      <c r="B15" s="63">
        <v>2</v>
      </c>
      <c r="F15" s="63">
        <v>14</v>
      </c>
      <c r="G15" s="63">
        <v>2</v>
      </c>
    </row>
    <row r="16" spans="1:7" x14ac:dyDescent="0.25">
      <c r="A16" s="63">
        <v>15</v>
      </c>
      <c r="B16" s="63">
        <v>2</v>
      </c>
      <c r="F16" s="63">
        <v>15</v>
      </c>
      <c r="G16" s="63">
        <v>2</v>
      </c>
    </row>
    <row r="17" spans="1:7" x14ac:dyDescent="0.25">
      <c r="A17" s="63">
        <v>16</v>
      </c>
      <c r="B17" s="63">
        <v>2</v>
      </c>
      <c r="F17" s="63">
        <v>16</v>
      </c>
      <c r="G17" s="63">
        <v>2</v>
      </c>
    </row>
    <row r="18" spans="1:7" x14ac:dyDescent="0.25">
      <c r="A18" s="63">
        <v>17</v>
      </c>
      <c r="B18" s="63">
        <v>2</v>
      </c>
      <c r="F18" s="63">
        <v>17</v>
      </c>
      <c r="G18">
        <v>3</v>
      </c>
    </row>
    <row r="19" spans="1:7" x14ac:dyDescent="0.25">
      <c r="A19" s="63">
        <v>18</v>
      </c>
      <c r="B19" s="63">
        <v>2</v>
      </c>
      <c r="F19" s="63">
        <v>18</v>
      </c>
      <c r="G19">
        <v>3</v>
      </c>
    </row>
    <row r="20" spans="1:7" x14ac:dyDescent="0.25">
      <c r="A20" s="63">
        <v>19</v>
      </c>
      <c r="B20" s="63">
        <v>2</v>
      </c>
      <c r="F20" s="63">
        <v>19</v>
      </c>
      <c r="G20" s="63">
        <v>3</v>
      </c>
    </row>
    <row r="21" spans="1:7" x14ac:dyDescent="0.25">
      <c r="A21" s="63">
        <v>20</v>
      </c>
      <c r="B21">
        <v>3</v>
      </c>
      <c r="F21" s="63">
        <v>20</v>
      </c>
      <c r="G21" s="63">
        <v>3</v>
      </c>
    </row>
    <row r="22" spans="1:7" x14ac:dyDescent="0.25">
      <c r="A22" s="63">
        <v>21</v>
      </c>
      <c r="B22">
        <v>3</v>
      </c>
      <c r="F22" s="63">
        <v>21</v>
      </c>
      <c r="G22" s="63">
        <v>3</v>
      </c>
    </row>
    <row r="23" spans="1:7" x14ac:dyDescent="0.25">
      <c r="A23" s="63">
        <v>22</v>
      </c>
      <c r="B23">
        <v>3</v>
      </c>
      <c r="F23" s="63">
        <v>22</v>
      </c>
      <c r="G23" s="63">
        <v>3</v>
      </c>
    </row>
    <row r="24" spans="1:7" x14ac:dyDescent="0.25">
      <c r="A24" s="63">
        <v>23</v>
      </c>
      <c r="B24" s="63">
        <v>3</v>
      </c>
      <c r="F24" s="63">
        <v>23</v>
      </c>
      <c r="G24" s="63">
        <v>3</v>
      </c>
    </row>
    <row r="25" spans="1:7" x14ac:dyDescent="0.25">
      <c r="A25" s="63">
        <v>24</v>
      </c>
      <c r="B25" s="63">
        <v>3</v>
      </c>
      <c r="E25" t="s">
        <v>517</v>
      </c>
      <c r="F25" s="63">
        <v>24</v>
      </c>
      <c r="G25" s="63">
        <v>3</v>
      </c>
    </row>
    <row r="26" spans="1:7" x14ac:dyDescent="0.25">
      <c r="A26" s="63">
        <v>25</v>
      </c>
      <c r="B26" s="63">
        <v>3</v>
      </c>
      <c r="F26" s="63">
        <v>25</v>
      </c>
      <c r="G26" s="63">
        <v>3</v>
      </c>
    </row>
    <row r="27" spans="1:7" x14ac:dyDescent="0.25">
      <c r="A27" s="63">
        <v>26</v>
      </c>
      <c r="B27" s="63">
        <v>3</v>
      </c>
      <c r="F27" s="63">
        <v>26</v>
      </c>
      <c r="G27">
        <v>4</v>
      </c>
    </row>
    <row r="28" spans="1:7" x14ac:dyDescent="0.25">
      <c r="A28" s="63">
        <v>27</v>
      </c>
      <c r="B28" s="63">
        <v>3</v>
      </c>
      <c r="F28" s="63">
        <v>27</v>
      </c>
      <c r="G28">
        <v>4</v>
      </c>
    </row>
    <row r="29" spans="1:7" x14ac:dyDescent="0.25">
      <c r="A29" s="63">
        <v>28</v>
      </c>
      <c r="B29" s="63">
        <v>3</v>
      </c>
      <c r="F29" s="63">
        <v>28</v>
      </c>
      <c r="G29" s="63">
        <v>4</v>
      </c>
    </row>
    <row r="30" spans="1:7" x14ac:dyDescent="0.25">
      <c r="A30" s="63">
        <v>29</v>
      </c>
      <c r="B30" s="63">
        <v>3</v>
      </c>
      <c r="F30" s="63">
        <v>29</v>
      </c>
      <c r="G30" s="63">
        <v>4</v>
      </c>
    </row>
    <row r="31" spans="1:7" x14ac:dyDescent="0.25">
      <c r="A31" s="63">
        <v>30</v>
      </c>
      <c r="B31" s="63">
        <v>3</v>
      </c>
      <c r="F31" s="63">
        <v>30</v>
      </c>
      <c r="G31" s="63">
        <v>4</v>
      </c>
    </row>
    <row r="32" spans="1:7" x14ac:dyDescent="0.25">
      <c r="A32" s="63">
        <v>31</v>
      </c>
      <c r="B32">
        <v>4</v>
      </c>
      <c r="F32" s="63">
        <v>31</v>
      </c>
      <c r="G32" s="63">
        <v>4</v>
      </c>
    </row>
    <row r="33" spans="1:7" x14ac:dyDescent="0.25">
      <c r="A33" s="63">
        <v>32</v>
      </c>
      <c r="B33">
        <v>4</v>
      </c>
      <c r="F33" s="63">
        <v>32</v>
      </c>
      <c r="G33" s="63">
        <v>4</v>
      </c>
    </row>
    <row r="34" spans="1:7" x14ac:dyDescent="0.25">
      <c r="A34" s="63">
        <v>33</v>
      </c>
      <c r="B34" s="63">
        <v>4</v>
      </c>
      <c r="F34" s="63">
        <v>33</v>
      </c>
      <c r="G34">
        <v>4</v>
      </c>
    </row>
    <row r="35" spans="1:7" x14ac:dyDescent="0.25">
      <c r="A35" s="63">
        <v>34</v>
      </c>
      <c r="B35" s="63">
        <v>4</v>
      </c>
      <c r="F35" s="63">
        <v>34</v>
      </c>
      <c r="G35">
        <v>4</v>
      </c>
    </row>
    <row r="36" spans="1:7" x14ac:dyDescent="0.25">
      <c r="A36" s="63">
        <v>35</v>
      </c>
      <c r="B36" s="63">
        <v>4</v>
      </c>
      <c r="F36" s="63">
        <v>35</v>
      </c>
      <c r="G36" s="63">
        <v>5</v>
      </c>
    </row>
    <row r="37" spans="1:7" x14ac:dyDescent="0.25">
      <c r="A37" s="63">
        <v>36</v>
      </c>
      <c r="B37" s="63">
        <v>4</v>
      </c>
      <c r="F37" s="63">
        <v>36</v>
      </c>
      <c r="G37" s="63">
        <v>5</v>
      </c>
    </row>
    <row r="38" spans="1:7" x14ac:dyDescent="0.25">
      <c r="A38" s="63">
        <v>37</v>
      </c>
      <c r="B38" s="63">
        <v>4</v>
      </c>
      <c r="F38" s="63">
        <v>37</v>
      </c>
      <c r="G38">
        <v>5</v>
      </c>
    </row>
    <row r="39" spans="1:7" x14ac:dyDescent="0.25">
      <c r="A39" s="63">
        <v>38</v>
      </c>
      <c r="B39" s="63">
        <v>4</v>
      </c>
      <c r="F39" s="63">
        <v>38</v>
      </c>
      <c r="G39">
        <v>5</v>
      </c>
    </row>
    <row r="40" spans="1:7" x14ac:dyDescent="0.25">
      <c r="A40" s="63">
        <v>39</v>
      </c>
      <c r="B40" s="63">
        <v>5</v>
      </c>
      <c r="F40" s="63">
        <v>39</v>
      </c>
      <c r="G40" s="63">
        <v>6</v>
      </c>
    </row>
    <row r="41" spans="1:7" x14ac:dyDescent="0.25">
      <c r="A41" s="63">
        <v>40</v>
      </c>
      <c r="B41" s="63">
        <v>5</v>
      </c>
      <c r="F41" s="63">
        <v>40</v>
      </c>
      <c r="G41" s="63">
        <v>6</v>
      </c>
    </row>
    <row r="42" spans="1:7" x14ac:dyDescent="0.25">
      <c r="A42" s="63">
        <v>41</v>
      </c>
      <c r="B42">
        <v>5</v>
      </c>
      <c r="F42" s="63">
        <v>41</v>
      </c>
      <c r="G42" s="63">
        <v>6</v>
      </c>
    </row>
    <row r="43" spans="1:7" x14ac:dyDescent="0.25">
      <c r="A43" s="63">
        <v>42</v>
      </c>
      <c r="B43">
        <v>5</v>
      </c>
      <c r="F43" s="63">
        <v>42</v>
      </c>
      <c r="G43">
        <v>6</v>
      </c>
    </row>
    <row r="44" spans="1:7" x14ac:dyDescent="0.25">
      <c r="A44" s="63">
        <v>43</v>
      </c>
      <c r="B44" s="63">
        <v>5</v>
      </c>
      <c r="F44" s="63">
        <v>43</v>
      </c>
      <c r="G44">
        <v>6</v>
      </c>
    </row>
    <row r="45" spans="1:7" x14ac:dyDescent="0.25">
      <c r="A45" s="63">
        <v>44</v>
      </c>
      <c r="B45" s="63">
        <v>5</v>
      </c>
      <c r="F45" s="63">
        <v>44</v>
      </c>
      <c r="G45">
        <v>7</v>
      </c>
    </row>
    <row r="46" spans="1:7" x14ac:dyDescent="0.25">
      <c r="A46" s="63">
        <v>45</v>
      </c>
      <c r="B46" s="63">
        <v>5</v>
      </c>
      <c r="F46" s="63">
        <v>45</v>
      </c>
      <c r="G46">
        <v>7</v>
      </c>
    </row>
    <row r="47" spans="1:7" x14ac:dyDescent="0.25">
      <c r="A47" s="63">
        <v>46</v>
      </c>
      <c r="B47" s="63">
        <v>5</v>
      </c>
    </row>
    <row r="48" spans="1:7" x14ac:dyDescent="0.25">
      <c r="A48" s="63">
        <v>47</v>
      </c>
      <c r="B48" s="63">
        <v>6</v>
      </c>
    </row>
    <row r="49" spans="1:2" x14ac:dyDescent="0.25">
      <c r="A49" s="63">
        <v>48</v>
      </c>
      <c r="B49" s="63">
        <v>6</v>
      </c>
    </row>
    <row r="50" spans="1:2" x14ac:dyDescent="0.25">
      <c r="A50" s="63">
        <v>49</v>
      </c>
      <c r="B50">
        <v>6</v>
      </c>
    </row>
    <row r="51" spans="1:2" x14ac:dyDescent="0.25">
      <c r="A51" s="63">
        <v>50</v>
      </c>
      <c r="B51">
        <v>6</v>
      </c>
    </row>
    <row r="52" spans="1:2" x14ac:dyDescent="0.25">
      <c r="A52" s="63">
        <v>51</v>
      </c>
      <c r="B52">
        <v>6</v>
      </c>
    </row>
    <row r="53" spans="1:2" x14ac:dyDescent="0.25">
      <c r="A53" s="63">
        <v>52</v>
      </c>
      <c r="B53">
        <v>7</v>
      </c>
    </row>
    <row r="54" spans="1:2" x14ac:dyDescent="0.25">
      <c r="A54" s="63">
        <v>53</v>
      </c>
      <c r="B54">
        <v>7</v>
      </c>
    </row>
    <row r="55" spans="1:2" x14ac:dyDescent="0.25">
      <c r="A55" s="63">
        <v>54</v>
      </c>
      <c r="B55">
        <v>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orginal table for 2003-2015</vt:lpstr>
      <vt:lpstr>analysis</vt:lpstr>
      <vt:lpstr>google form</vt:lpstr>
      <vt:lpstr>Topic with sorted table </vt:lpstr>
      <vt:lpstr>anaylsis  Backup(3062016)</vt:lpstr>
      <vt:lpstr>tag of the question </vt:lpstr>
      <vt:lpstr>call answer by typing the year </vt:lpstr>
      <vt:lpstr>match the MC to certain leve </vt:lpstr>
      <vt:lpstr>REPORT GENERATOR </vt:lpstr>
      <vt:lpstr>summary</vt:lpstr>
      <vt:lpstr>short list report</vt:lpstr>
      <vt:lpstr>REP GENERATOR  for short list</vt:lpstr>
      <vt:lpstr>test</vt:lpstr>
      <vt:lpstr>table of level refence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Yung Hap</dc:creator>
  <cp:lastModifiedBy>Administrator</cp:lastModifiedBy>
  <dcterms:created xsi:type="dcterms:W3CDTF">2016-03-04T01:52:50Z</dcterms:created>
  <dcterms:modified xsi:type="dcterms:W3CDTF">2022-02-27T04:48:36Z</dcterms:modified>
</cp:coreProperties>
</file>